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0 2023年審判データ\01はじめに\"/>
    </mc:Choice>
  </mc:AlternateContent>
  <xr:revisionPtr revIDLastSave="0" documentId="13_ncr:1_{56ABB241-9905-4E8A-9AC3-3DBEF47F9B71}" xr6:coauthVersionLast="47" xr6:coauthVersionMax="47" xr10:uidLastSave="{00000000-0000-0000-0000-000000000000}"/>
  <bookViews>
    <workbookView xWindow="300" yWindow="300" windowWidth="28500" windowHeight="15300" firstSheet="23" activeTab="34" xr2:uid="{80AF610B-31B2-4D4D-BAA0-952B2A369DB2}"/>
  </bookViews>
  <sheets>
    <sheet name="2023年" sheetId="56" r:id="rId1"/>
    <sheet name="2022年" sheetId="55" r:id="rId2"/>
    <sheet name="2021年" sheetId="2" r:id="rId3"/>
    <sheet name="2020年" sheetId="18" r:id="rId4"/>
    <sheet name="2019年" sheetId="21" r:id="rId5"/>
    <sheet name="2018年" sheetId="22" r:id="rId6"/>
    <sheet name="2017年" sheetId="23" r:id="rId7"/>
    <sheet name="2016年" sheetId="24" r:id="rId8"/>
    <sheet name="2015年" sheetId="25" r:id="rId9"/>
    <sheet name="2014年" sheetId="26" r:id="rId10"/>
    <sheet name="2013年" sheetId="27" r:id="rId11"/>
    <sheet name="2012年" sheetId="28" r:id="rId12"/>
    <sheet name="2011年 " sheetId="30" r:id="rId13"/>
    <sheet name="2010年" sheetId="31" r:id="rId14"/>
    <sheet name="2009年" sheetId="32" r:id="rId15"/>
    <sheet name="2008年" sheetId="36" r:id="rId16"/>
    <sheet name="2007年" sheetId="37" r:id="rId17"/>
    <sheet name="2006年" sheetId="38" r:id="rId18"/>
    <sheet name="2005年" sheetId="39" r:id="rId19"/>
    <sheet name="2004年" sheetId="40" r:id="rId20"/>
    <sheet name="2003年" sheetId="41" r:id="rId21"/>
    <sheet name="2002年" sheetId="42" r:id="rId22"/>
    <sheet name="2001年" sheetId="43" r:id="rId23"/>
    <sheet name="2000年" sheetId="44" r:id="rId24"/>
    <sheet name="1999年" sheetId="45" r:id="rId25"/>
    <sheet name="1998年" sheetId="46" r:id="rId26"/>
    <sheet name="1997年" sheetId="47" r:id="rId27"/>
    <sheet name="1996年" sheetId="48" r:id="rId28"/>
    <sheet name="1995年" sheetId="49" r:id="rId29"/>
    <sheet name="1994年" sheetId="50" r:id="rId30"/>
    <sheet name="1993年" sheetId="51" r:id="rId31"/>
    <sheet name="1992年" sheetId="52" r:id="rId32"/>
    <sheet name="1991年" sheetId="53" r:id="rId33"/>
    <sheet name="1990年 " sheetId="54" r:id="rId34"/>
    <sheet name="1989年" sheetId="57" r:id="rId35"/>
  </sheets>
  <definedNames>
    <definedName name="_xlnm._FilterDatabase" localSheetId="34" hidden="1">'1989年'!$A$1:$J$792</definedName>
    <definedName name="_xlnm._FilterDatabase" localSheetId="33" hidden="1">'1990年 '!$L$2:$O$63</definedName>
    <definedName name="_xlnm._FilterDatabase" localSheetId="32" hidden="1">'1991年'!$M$2:$V$68</definedName>
    <definedName name="_xlnm._FilterDatabase" localSheetId="31" hidden="1">'1992年'!$A$1:$J$795</definedName>
    <definedName name="_xlnm._FilterDatabase" localSheetId="30" hidden="1">'1993年'!$A$1:$J$796</definedName>
    <definedName name="_xlnm._FilterDatabase" localSheetId="29" hidden="1">'1994年'!$G$1:$H$1</definedName>
    <definedName name="_xlnm._FilterDatabase" localSheetId="28" hidden="1">'1995年'!$A$1:$J$791</definedName>
    <definedName name="_xlnm._FilterDatabase" localSheetId="27" hidden="1">'1996年'!$A$1:$J$791</definedName>
    <definedName name="_xlnm._FilterDatabase" localSheetId="26" hidden="1">'1997年'!$M$2:$V$111</definedName>
    <definedName name="_xlnm._FilterDatabase" localSheetId="25" hidden="1">'1998年'!$M$2:$V$124</definedName>
    <definedName name="_xlnm._FilterDatabase" localSheetId="24" hidden="1">'1999年'!$A$1:$J$821</definedName>
    <definedName name="_xlnm._FilterDatabase" localSheetId="23" hidden="1">'2000年'!$A$1:$Y$824</definedName>
    <definedName name="_xlnm._FilterDatabase" localSheetId="22" hidden="1">'2001年'!$A$1:$J$851</definedName>
    <definedName name="_xlnm._FilterDatabase" localSheetId="21" hidden="1">'2002年'!$A$1:$X$849</definedName>
    <definedName name="_xlnm._FilterDatabase" localSheetId="20" hidden="1">'2003年'!$A$1:$J$852</definedName>
    <definedName name="_xlnm._FilterDatabase" localSheetId="19" hidden="1">'2004年'!$M$2:$V$115</definedName>
    <definedName name="_xlnm._FilterDatabase" localSheetId="18" hidden="1">'2005年'!$A$1:$J$862</definedName>
    <definedName name="_xlnm._FilterDatabase" localSheetId="17" hidden="1">'2006年'!$A$1:$J$861</definedName>
    <definedName name="_xlnm._FilterDatabase" localSheetId="16" hidden="1">'2007年'!$A$1:$J$887</definedName>
    <definedName name="_xlnm._FilterDatabase" localSheetId="15" hidden="1">'2008年'!$G$1:$H$890</definedName>
    <definedName name="_xlnm._FilterDatabase" localSheetId="14" hidden="1">'2009年'!$M$2:$V$142</definedName>
    <definedName name="_xlnm._FilterDatabase" localSheetId="13" hidden="1">'2010年'!$A$1:$J$890</definedName>
    <definedName name="_xlnm._FilterDatabase" localSheetId="12" hidden="1">'2011年 '!$A$1:$J$890</definedName>
    <definedName name="_xlnm._FilterDatabase" localSheetId="11" hidden="1">'2012年'!$A$1:$J$891</definedName>
    <definedName name="_xlnm._FilterDatabase" localSheetId="10" hidden="1">'2013年'!$M$2:$V$79</definedName>
    <definedName name="_xlnm._FilterDatabase" localSheetId="9" hidden="1">'2014年'!$A$1:$J$887</definedName>
    <definedName name="_xlnm._FilterDatabase" localSheetId="8" hidden="1">'2015年'!$B$1:$J$881</definedName>
    <definedName name="_xlnm._FilterDatabase" localSheetId="7" hidden="1">'2016年'!$M$2:$V$79</definedName>
    <definedName name="_xlnm._FilterDatabase" localSheetId="6" hidden="1">'2017年'!$A$1:$J$885</definedName>
    <definedName name="_xlnm._FilterDatabase" localSheetId="5" hidden="1">'2018年'!$Q$2:$V$60</definedName>
    <definedName name="_xlnm._FilterDatabase" localSheetId="4" hidden="1">'2019年'!$A$1:$J$883</definedName>
    <definedName name="_xlnm._FilterDatabase" localSheetId="3" hidden="1">'2020年'!$M$2:$V$57</definedName>
    <definedName name="_xlnm._FilterDatabase" localSheetId="2" hidden="1">'2021年'!$A$1:$J$879</definedName>
    <definedName name="_xlnm._FilterDatabase" localSheetId="1" hidden="1">'2022年'!$A$1:$V$882</definedName>
    <definedName name="_xlnm._FilterDatabase" localSheetId="0" hidden="1">'2023年'!$B$1:$J$882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69" i="50" l="1"/>
  <c r="U69" i="50"/>
  <c r="T69" i="50"/>
  <c r="S69" i="50"/>
  <c r="R69" i="50"/>
  <c r="Q69" i="50"/>
  <c r="V68" i="50"/>
  <c r="U68" i="50"/>
  <c r="T68" i="50"/>
  <c r="S68" i="50"/>
  <c r="R68" i="50"/>
  <c r="Q68" i="50"/>
  <c r="V30" i="50"/>
  <c r="U30" i="50"/>
  <c r="T30" i="50"/>
  <c r="S30" i="50"/>
  <c r="R30" i="50"/>
  <c r="Q30" i="50"/>
  <c r="V74" i="51"/>
  <c r="U74" i="51"/>
  <c r="T74" i="51"/>
  <c r="S74" i="51"/>
  <c r="R74" i="51"/>
  <c r="Q74" i="51"/>
  <c r="V73" i="51"/>
  <c r="U73" i="51"/>
  <c r="T73" i="51"/>
  <c r="S73" i="51"/>
  <c r="R73" i="51"/>
  <c r="Q73" i="51"/>
  <c r="V28" i="51"/>
  <c r="U28" i="51"/>
  <c r="T28" i="51"/>
  <c r="S28" i="51"/>
  <c r="R28" i="51"/>
  <c r="Q28" i="51"/>
  <c r="V67" i="52"/>
  <c r="U67" i="52"/>
  <c r="T67" i="52"/>
  <c r="S67" i="52"/>
  <c r="R67" i="52"/>
  <c r="Q67" i="52"/>
  <c r="V66" i="52"/>
  <c r="U66" i="52"/>
  <c r="T66" i="52"/>
  <c r="S66" i="52"/>
  <c r="R66" i="52"/>
  <c r="Q66" i="52"/>
  <c r="V29" i="52"/>
  <c r="U29" i="52"/>
  <c r="T29" i="52"/>
  <c r="S29" i="52"/>
  <c r="R29" i="52"/>
  <c r="Q29" i="52"/>
  <c r="V70" i="53"/>
  <c r="U70" i="53"/>
  <c r="T70" i="53"/>
  <c r="S70" i="53"/>
  <c r="R70" i="53"/>
  <c r="Q70" i="53"/>
  <c r="V69" i="53"/>
  <c r="U69" i="53"/>
  <c r="T69" i="53"/>
  <c r="S69" i="53"/>
  <c r="R69" i="53"/>
  <c r="Q69" i="53"/>
  <c r="V27" i="53"/>
  <c r="U27" i="53"/>
  <c r="T27" i="53"/>
  <c r="S27" i="53"/>
  <c r="R27" i="53"/>
  <c r="Q27" i="53"/>
  <c r="V65" i="54"/>
  <c r="U65" i="54"/>
  <c r="T65" i="54"/>
  <c r="S65" i="54"/>
  <c r="R65" i="54"/>
  <c r="Q65" i="54"/>
  <c r="V64" i="54"/>
  <c r="U64" i="54"/>
  <c r="T64" i="54"/>
  <c r="S64" i="54"/>
  <c r="R64" i="54"/>
  <c r="Q64" i="54"/>
  <c r="J881" i="56"/>
  <c r="I881" i="56"/>
  <c r="J878" i="2"/>
  <c r="I878" i="2"/>
  <c r="H878" i="2"/>
  <c r="G878" i="2"/>
  <c r="F878" i="2"/>
  <c r="E878" i="2"/>
  <c r="D878" i="2"/>
  <c r="C878" i="2"/>
  <c r="J880" i="21"/>
  <c r="I880" i="21"/>
  <c r="H880" i="21"/>
  <c r="G880" i="21"/>
  <c r="F880" i="21"/>
  <c r="E880" i="21"/>
  <c r="D880" i="21"/>
  <c r="C880" i="21"/>
  <c r="J881" i="22"/>
  <c r="I881" i="22"/>
  <c r="H881" i="22"/>
  <c r="G881" i="22"/>
  <c r="F881" i="22"/>
  <c r="E881" i="22"/>
  <c r="D881" i="22"/>
  <c r="C881" i="22"/>
  <c r="J888" i="26"/>
  <c r="I888" i="26"/>
  <c r="H888" i="26"/>
  <c r="G888" i="26"/>
  <c r="F888" i="26"/>
  <c r="E888" i="26"/>
  <c r="D888" i="26"/>
  <c r="C888" i="26"/>
  <c r="S47" i="56"/>
  <c r="X64" i="56"/>
  <c r="Q27" i="26" l="1"/>
  <c r="N27" i="26"/>
  <c r="N28" i="21"/>
  <c r="Q28" i="21"/>
  <c r="U59" i="56"/>
  <c r="T59" i="56"/>
  <c r="S59" i="56"/>
  <c r="R59" i="56"/>
  <c r="Q59" i="56"/>
  <c r="P59" i="56"/>
  <c r="M59" i="56"/>
  <c r="U58" i="56"/>
  <c r="T58" i="56"/>
  <c r="S58" i="56"/>
  <c r="R58" i="56"/>
  <c r="Q58" i="56"/>
  <c r="P58" i="56"/>
  <c r="M58" i="56"/>
  <c r="U57" i="56"/>
  <c r="T57" i="56"/>
  <c r="S57" i="56"/>
  <c r="R57" i="56"/>
  <c r="Q57" i="56"/>
  <c r="P57" i="56"/>
  <c r="M57" i="56"/>
  <c r="U56" i="56"/>
  <c r="T56" i="56"/>
  <c r="S56" i="56"/>
  <c r="R56" i="56"/>
  <c r="Q56" i="56"/>
  <c r="P56" i="56"/>
  <c r="M56" i="56"/>
  <c r="P58" i="18"/>
  <c r="P59" i="21"/>
  <c r="U55" i="56"/>
  <c r="T55" i="56"/>
  <c r="S55" i="56"/>
  <c r="R55" i="56"/>
  <c r="Q55" i="56"/>
  <c r="P55" i="56"/>
  <c r="M55" i="56"/>
  <c r="U54" i="56"/>
  <c r="T54" i="56"/>
  <c r="S54" i="56"/>
  <c r="R54" i="56"/>
  <c r="Q54" i="56"/>
  <c r="P54" i="56"/>
  <c r="M54" i="56"/>
  <c r="U55" i="55"/>
  <c r="T55" i="55"/>
  <c r="S55" i="55"/>
  <c r="R55" i="55"/>
  <c r="Q55" i="55"/>
  <c r="P55" i="55"/>
  <c r="M55" i="55"/>
  <c r="U54" i="55"/>
  <c r="T54" i="55"/>
  <c r="S54" i="55"/>
  <c r="R54" i="55"/>
  <c r="Q54" i="55"/>
  <c r="P54" i="55"/>
  <c r="M54" i="55"/>
  <c r="U53" i="55"/>
  <c r="T53" i="55"/>
  <c r="S53" i="55"/>
  <c r="R53" i="55"/>
  <c r="Q53" i="55"/>
  <c r="P53" i="55"/>
  <c r="M53" i="55"/>
  <c r="U52" i="55"/>
  <c r="T52" i="55"/>
  <c r="S52" i="55"/>
  <c r="R52" i="55"/>
  <c r="Q52" i="55"/>
  <c r="P52" i="55"/>
  <c r="M52" i="55"/>
  <c r="U51" i="55"/>
  <c r="T51" i="55"/>
  <c r="S51" i="55"/>
  <c r="R51" i="55"/>
  <c r="Q51" i="55"/>
  <c r="P51" i="55"/>
  <c r="M51" i="55"/>
  <c r="U50" i="55"/>
  <c r="T50" i="55"/>
  <c r="S50" i="55"/>
  <c r="R50" i="55"/>
  <c r="Q50" i="55"/>
  <c r="P50" i="55"/>
  <c r="M50" i="55"/>
  <c r="U49" i="55"/>
  <c r="T49" i="55"/>
  <c r="S49" i="55"/>
  <c r="R49" i="55"/>
  <c r="Q49" i="55"/>
  <c r="P49" i="55"/>
  <c r="M49" i="55"/>
  <c r="U48" i="55"/>
  <c r="T48" i="55"/>
  <c r="S48" i="55"/>
  <c r="R48" i="55"/>
  <c r="Q48" i="55"/>
  <c r="P48" i="55"/>
  <c r="M48" i="55"/>
  <c r="U47" i="55"/>
  <c r="T47" i="55"/>
  <c r="S47" i="55"/>
  <c r="R47" i="55"/>
  <c r="Q47" i="55"/>
  <c r="P47" i="55"/>
  <c r="M47" i="55"/>
  <c r="U46" i="55"/>
  <c r="T46" i="55"/>
  <c r="S46" i="55"/>
  <c r="R46" i="55"/>
  <c r="Q46" i="55"/>
  <c r="P46" i="55"/>
  <c r="M46" i="55"/>
  <c r="U45" i="55"/>
  <c r="T45" i="55"/>
  <c r="S45" i="55"/>
  <c r="R45" i="55"/>
  <c r="Q45" i="55"/>
  <c r="P45" i="55"/>
  <c r="M45" i="55"/>
  <c r="U44" i="55"/>
  <c r="T44" i="55"/>
  <c r="S44" i="55"/>
  <c r="R44" i="55"/>
  <c r="Q44" i="55"/>
  <c r="P44" i="55"/>
  <c r="M44" i="55"/>
  <c r="V57" i="2"/>
  <c r="U57" i="2"/>
  <c r="T57" i="2"/>
  <c r="S57" i="2"/>
  <c r="R57" i="2"/>
  <c r="Q57" i="2"/>
  <c r="N57" i="2"/>
  <c r="V56" i="2"/>
  <c r="U56" i="2"/>
  <c r="T56" i="2"/>
  <c r="S56" i="2"/>
  <c r="R56" i="2"/>
  <c r="Q56" i="2"/>
  <c r="N56" i="2"/>
  <c r="V58" i="22"/>
  <c r="U58" i="22"/>
  <c r="T58" i="22"/>
  <c r="S58" i="22"/>
  <c r="R58" i="22"/>
  <c r="Q58" i="22"/>
  <c r="N58" i="22"/>
  <c r="V57" i="22"/>
  <c r="U57" i="22"/>
  <c r="T57" i="22"/>
  <c r="S57" i="22"/>
  <c r="R57" i="22"/>
  <c r="Q57" i="22"/>
  <c r="N57" i="22"/>
  <c r="V58" i="28"/>
  <c r="U58" i="28"/>
  <c r="T58" i="28"/>
  <c r="S58" i="28"/>
  <c r="R58" i="28"/>
  <c r="Q58" i="28"/>
  <c r="N58" i="28"/>
  <c r="V57" i="28"/>
  <c r="U57" i="28"/>
  <c r="T57" i="28"/>
  <c r="S57" i="28"/>
  <c r="R57" i="28"/>
  <c r="Q57" i="28"/>
  <c r="N57" i="28"/>
  <c r="V56" i="28"/>
  <c r="U56" i="28"/>
  <c r="T56" i="28"/>
  <c r="S56" i="28"/>
  <c r="R56" i="28"/>
  <c r="Q56" i="28"/>
  <c r="N56" i="28"/>
  <c r="V55" i="28"/>
  <c r="U55" i="28"/>
  <c r="T55" i="28"/>
  <c r="S55" i="28"/>
  <c r="R55" i="28"/>
  <c r="Q55" i="28"/>
  <c r="N55" i="28"/>
  <c r="V54" i="28"/>
  <c r="U54" i="28"/>
  <c r="T54" i="28"/>
  <c r="S54" i="28"/>
  <c r="R54" i="28"/>
  <c r="Q54" i="28"/>
  <c r="N54" i="28"/>
  <c r="V53" i="28"/>
  <c r="U53" i="28"/>
  <c r="T53" i="28"/>
  <c r="S53" i="28"/>
  <c r="R53" i="28"/>
  <c r="Q53" i="28"/>
  <c r="N53" i="28"/>
  <c r="V52" i="28"/>
  <c r="U52" i="28"/>
  <c r="T52" i="28"/>
  <c r="S52" i="28"/>
  <c r="R52" i="28"/>
  <c r="Q52" i="28"/>
  <c r="N52" i="28"/>
  <c r="V54" i="30"/>
  <c r="U54" i="30"/>
  <c r="T54" i="30"/>
  <c r="S54" i="30"/>
  <c r="R54" i="30"/>
  <c r="Q54" i="30"/>
  <c r="N54" i="30"/>
  <c r="V51" i="30"/>
  <c r="U51" i="30"/>
  <c r="T51" i="30"/>
  <c r="S51" i="30"/>
  <c r="R51" i="30"/>
  <c r="Q51" i="30"/>
  <c r="N51" i="30"/>
  <c r="V56" i="31"/>
  <c r="U56" i="31"/>
  <c r="T56" i="31"/>
  <c r="S56" i="31"/>
  <c r="R56" i="31"/>
  <c r="Q56" i="31"/>
  <c r="N56" i="31"/>
  <c r="V55" i="31"/>
  <c r="U55" i="31"/>
  <c r="T55" i="31"/>
  <c r="S55" i="31"/>
  <c r="R55" i="31"/>
  <c r="Q55" i="31"/>
  <c r="N55" i="31"/>
  <c r="V54" i="31"/>
  <c r="U54" i="31"/>
  <c r="T54" i="31"/>
  <c r="S54" i="31"/>
  <c r="R54" i="31"/>
  <c r="Q54" i="31"/>
  <c r="N54" i="31"/>
  <c r="V61" i="37"/>
  <c r="U61" i="37"/>
  <c r="T61" i="37"/>
  <c r="S61" i="37"/>
  <c r="R61" i="37"/>
  <c r="Q61" i="37"/>
  <c r="N61" i="37"/>
  <c r="V61" i="38"/>
  <c r="U61" i="38"/>
  <c r="T61" i="38"/>
  <c r="S61" i="38"/>
  <c r="R61" i="38"/>
  <c r="Q61" i="38"/>
  <c r="N61" i="38"/>
  <c r="V31" i="32"/>
  <c r="U31" i="32"/>
  <c r="T31" i="32"/>
  <c r="S31" i="32"/>
  <c r="R31" i="32"/>
  <c r="Q31" i="32"/>
  <c r="N31" i="32"/>
  <c r="N46" i="55" l="1"/>
  <c r="N50" i="55"/>
  <c r="N54" i="55"/>
  <c r="O57" i="22"/>
  <c r="O53" i="28"/>
  <c r="O57" i="28"/>
  <c r="O52" i="28"/>
  <c r="O55" i="28"/>
  <c r="O56" i="28"/>
  <c r="O54" i="31"/>
  <c r="O61" i="37"/>
  <c r="O51" i="30"/>
  <c r="O54" i="28"/>
  <c r="O58" i="28"/>
  <c r="O58" i="22"/>
  <c r="N55" i="56"/>
  <c r="Y55" i="56" s="1"/>
  <c r="N59" i="56"/>
  <c r="Y59" i="56" s="1"/>
  <c r="N58" i="56"/>
  <c r="Y58" i="56" s="1"/>
  <c r="N57" i="56"/>
  <c r="Y57" i="56" s="1"/>
  <c r="N56" i="56"/>
  <c r="Y56" i="56" s="1"/>
  <c r="N54" i="56"/>
  <c r="Y54" i="56" s="1"/>
  <c r="N45" i="55"/>
  <c r="N49" i="55"/>
  <c r="N53" i="55"/>
  <c r="N44" i="55"/>
  <c r="N48" i="55"/>
  <c r="N52" i="55"/>
  <c r="N47" i="55"/>
  <c r="N51" i="55"/>
  <c r="N55" i="55"/>
  <c r="O57" i="2"/>
  <c r="O56" i="2"/>
  <c r="O54" i="30"/>
  <c r="O56" i="31"/>
  <c r="O55" i="31"/>
  <c r="O61" i="38"/>
  <c r="O31" i="32"/>
  <c r="V64" i="45" l="1"/>
  <c r="U64" i="45"/>
  <c r="T64" i="45"/>
  <c r="S64" i="45"/>
  <c r="O64" i="45" s="1"/>
  <c r="R64" i="45"/>
  <c r="Q64" i="45"/>
  <c r="N64" i="45"/>
  <c r="V29" i="46" l="1"/>
  <c r="U29" i="46"/>
  <c r="T29" i="46"/>
  <c r="S29" i="46"/>
  <c r="R29" i="46"/>
  <c r="Q29" i="46"/>
  <c r="N29" i="46"/>
  <c r="V28" i="46"/>
  <c r="U28" i="46"/>
  <c r="T28" i="46"/>
  <c r="S28" i="46"/>
  <c r="R28" i="46"/>
  <c r="Q28" i="46"/>
  <c r="N28" i="46"/>
  <c r="V27" i="46"/>
  <c r="U27" i="46"/>
  <c r="T27" i="46"/>
  <c r="S27" i="46"/>
  <c r="R27" i="46"/>
  <c r="Q27" i="46"/>
  <c r="N27" i="46"/>
  <c r="O29" i="46" l="1"/>
  <c r="O27" i="46"/>
  <c r="O28" i="46"/>
  <c r="V63" i="47"/>
  <c r="U63" i="47"/>
  <c r="T63" i="47"/>
  <c r="S63" i="47"/>
  <c r="R63" i="47"/>
  <c r="Q63" i="47"/>
  <c r="N63" i="47"/>
  <c r="V62" i="47"/>
  <c r="U62" i="47"/>
  <c r="T62" i="47"/>
  <c r="S62" i="47"/>
  <c r="R62" i="47"/>
  <c r="Q62" i="47"/>
  <c r="N62" i="47"/>
  <c r="V61" i="47"/>
  <c r="U61" i="47"/>
  <c r="T61" i="47"/>
  <c r="S61" i="47"/>
  <c r="R61" i="47"/>
  <c r="Q61" i="47"/>
  <c r="N61" i="47"/>
  <c r="V60" i="47"/>
  <c r="U60" i="47"/>
  <c r="T60" i="47"/>
  <c r="S60" i="47"/>
  <c r="R60" i="47"/>
  <c r="Q60" i="47"/>
  <c r="O60" i="47" s="1"/>
  <c r="N60" i="47"/>
  <c r="V59" i="47"/>
  <c r="U59" i="47"/>
  <c r="T59" i="47"/>
  <c r="S59" i="47"/>
  <c r="R59" i="47"/>
  <c r="Q59" i="47"/>
  <c r="N59" i="47"/>
  <c r="V58" i="47"/>
  <c r="U58" i="47"/>
  <c r="T58" i="47"/>
  <c r="S58" i="47"/>
  <c r="R58" i="47"/>
  <c r="Q58" i="47"/>
  <c r="N58" i="47"/>
  <c r="V57" i="47"/>
  <c r="U57" i="47"/>
  <c r="T57" i="47"/>
  <c r="S57" i="47"/>
  <c r="R57" i="47"/>
  <c r="Q57" i="47"/>
  <c r="N57" i="47"/>
  <c r="V56" i="47"/>
  <c r="U56" i="47"/>
  <c r="T56" i="47"/>
  <c r="S56" i="47"/>
  <c r="R56" i="47"/>
  <c r="Q56" i="47"/>
  <c r="O56" i="47" s="1"/>
  <c r="N56" i="47"/>
  <c r="V55" i="47"/>
  <c r="U55" i="47"/>
  <c r="T55" i="47"/>
  <c r="S55" i="47"/>
  <c r="R55" i="47"/>
  <c r="Q55" i="47"/>
  <c r="N55" i="47"/>
  <c r="V54" i="47"/>
  <c r="U54" i="47"/>
  <c r="T54" i="47"/>
  <c r="S54" i="47"/>
  <c r="R54" i="47"/>
  <c r="Q54" i="47"/>
  <c r="N54" i="47"/>
  <c r="V53" i="47"/>
  <c r="U53" i="47"/>
  <c r="T53" i="47"/>
  <c r="S53" i="47"/>
  <c r="R53" i="47"/>
  <c r="Q53" i="47"/>
  <c r="N53" i="47"/>
  <c r="V52" i="47"/>
  <c r="U52" i="47"/>
  <c r="T52" i="47"/>
  <c r="S52" i="47"/>
  <c r="R52" i="47"/>
  <c r="Q52" i="47"/>
  <c r="O52" i="47" s="1"/>
  <c r="N52" i="47"/>
  <c r="V51" i="47"/>
  <c r="U51" i="47"/>
  <c r="T51" i="47"/>
  <c r="S51" i="47"/>
  <c r="R51" i="47"/>
  <c r="Q51" i="47"/>
  <c r="N51" i="47"/>
  <c r="V50" i="47"/>
  <c r="U50" i="47"/>
  <c r="T50" i="47"/>
  <c r="S50" i="47"/>
  <c r="R50" i="47"/>
  <c r="Q50" i="47"/>
  <c r="N50" i="47"/>
  <c r="V49" i="47"/>
  <c r="U49" i="47"/>
  <c r="T49" i="47"/>
  <c r="S49" i="47"/>
  <c r="R49" i="47"/>
  <c r="Q49" i="47"/>
  <c r="N49" i="47"/>
  <c r="V48" i="47"/>
  <c r="U48" i="47"/>
  <c r="T48" i="47"/>
  <c r="S48" i="47"/>
  <c r="R48" i="47"/>
  <c r="Q48" i="47"/>
  <c r="O48" i="47" s="1"/>
  <c r="N48" i="47"/>
  <c r="V47" i="47"/>
  <c r="U47" i="47"/>
  <c r="T47" i="47"/>
  <c r="S47" i="47"/>
  <c r="R47" i="47"/>
  <c r="Q47" i="47"/>
  <c r="N47" i="47"/>
  <c r="V46" i="47"/>
  <c r="U46" i="47"/>
  <c r="T46" i="47"/>
  <c r="S46" i="47"/>
  <c r="R46" i="47"/>
  <c r="Q46" i="47"/>
  <c r="N46" i="47"/>
  <c r="V45" i="47"/>
  <c r="U45" i="47"/>
  <c r="T45" i="47"/>
  <c r="S45" i="47"/>
  <c r="R45" i="47"/>
  <c r="Q45" i="47"/>
  <c r="N45" i="47"/>
  <c r="V44" i="47"/>
  <c r="U44" i="47"/>
  <c r="T44" i="47"/>
  <c r="S44" i="47"/>
  <c r="R44" i="47"/>
  <c r="Q44" i="47"/>
  <c r="N44" i="47"/>
  <c r="V43" i="47"/>
  <c r="U43" i="47"/>
  <c r="T43" i="47"/>
  <c r="S43" i="47"/>
  <c r="R43" i="47"/>
  <c r="Q43" i="47"/>
  <c r="N43" i="47"/>
  <c r="V42" i="47"/>
  <c r="U42" i="47"/>
  <c r="T42" i="47"/>
  <c r="S42" i="47"/>
  <c r="R42" i="47"/>
  <c r="Q42" i="47"/>
  <c r="N42" i="47"/>
  <c r="V41" i="47"/>
  <c r="U41" i="47"/>
  <c r="T41" i="47"/>
  <c r="S41" i="47"/>
  <c r="R41" i="47"/>
  <c r="Q41" i="47"/>
  <c r="N41" i="47"/>
  <c r="V40" i="47"/>
  <c r="U40" i="47"/>
  <c r="T40" i="47"/>
  <c r="S40" i="47"/>
  <c r="R40" i="47"/>
  <c r="Q40" i="47"/>
  <c r="N40" i="47"/>
  <c r="V39" i="47"/>
  <c r="U39" i="47"/>
  <c r="T39" i="47"/>
  <c r="S39" i="47"/>
  <c r="R39" i="47"/>
  <c r="Q39" i="47"/>
  <c r="N39" i="47"/>
  <c r="V38" i="47"/>
  <c r="U38" i="47"/>
  <c r="T38" i="47"/>
  <c r="S38" i="47"/>
  <c r="R38" i="47"/>
  <c r="Q38" i="47"/>
  <c r="N38" i="47"/>
  <c r="V37" i="47"/>
  <c r="U37" i="47"/>
  <c r="T37" i="47"/>
  <c r="S37" i="47"/>
  <c r="R37" i="47"/>
  <c r="Q37" i="47"/>
  <c r="N37" i="47"/>
  <c r="V36" i="47"/>
  <c r="U36" i="47"/>
  <c r="T36" i="47"/>
  <c r="S36" i="47"/>
  <c r="R36" i="47"/>
  <c r="Q36" i="47"/>
  <c r="N36" i="47"/>
  <c r="V35" i="47"/>
  <c r="U35" i="47"/>
  <c r="T35" i="47"/>
  <c r="S35" i="47"/>
  <c r="R35" i="47"/>
  <c r="Q35" i="47"/>
  <c r="N35" i="47"/>
  <c r="V34" i="47"/>
  <c r="U34" i="47"/>
  <c r="T34" i="47"/>
  <c r="S34" i="47"/>
  <c r="R34" i="47"/>
  <c r="Q34" i="47"/>
  <c r="N34" i="47"/>
  <c r="V29" i="47"/>
  <c r="U29" i="47"/>
  <c r="T29" i="47"/>
  <c r="S29" i="47"/>
  <c r="R29" i="47"/>
  <c r="Q29" i="47"/>
  <c r="N29" i="47"/>
  <c r="V28" i="47"/>
  <c r="U28" i="47"/>
  <c r="T28" i="47"/>
  <c r="S28" i="47"/>
  <c r="R28" i="47"/>
  <c r="Q28" i="47"/>
  <c r="N28" i="47"/>
  <c r="V27" i="47"/>
  <c r="U27" i="47"/>
  <c r="T27" i="47"/>
  <c r="S27" i="47"/>
  <c r="R27" i="47"/>
  <c r="Q27" i="47"/>
  <c r="N27" i="47"/>
  <c r="V26" i="47"/>
  <c r="U26" i="47"/>
  <c r="T26" i="47"/>
  <c r="S26" i="47"/>
  <c r="R26" i="47"/>
  <c r="Q26" i="47"/>
  <c r="N26" i="47"/>
  <c r="V25" i="47"/>
  <c r="U25" i="47"/>
  <c r="T25" i="47"/>
  <c r="S25" i="47"/>
  <c r="R25" i="47"/>
  <c r="Q25" i="47"/>
  <c r="N25" i="47"/>
  <c r="V24" i="47"/>
  <c r="U24" i="47"/>
  <c r="T24" i="47"/>
  <c r="S24" i="47"/>
  <c r="R24" i="47"/>
  <c r="Q24" i="47"/>
  <c r="N24" i="47"/>
  <c r="V23" i="47"/>
  <c r="U23" i="47"/>
  <c r="T23" i="47"/>
  <c r="S23" i="47"/>
  <c r="R23" i="47"/>
  <c r="Q23" i="47"/>
  <c r="N23" i="47"/>
  <c r="V22" i="47"/>
  <c r="U22" i="47"/>
  <c r="T22" i="47"/>
  <c r="S22" i="47"/>
  <c r="R22" i="47"/>
  <c r="Q22" i="47"/>
  <c r="N22" i="47"/>
  <c r="V21" i="47"/>
  <c r="U21" i="47"/>
  <c r="T21" i="47"/>
  <c r="S21" i="47"/>
  <c r="R21" i="47"/>
  <c r="Q21" i="47"/>
  <c r="N21" i="47"/>
  <c r="V20" i="47"/>
  <c r="U20" i="47"/>
  <c r="T20" i="47"/>
  <c r="S20" i="47"/>
  <c r="R20" i="47"/>
  <c r="Q20" i="47"/>
  <c r="N20" i="47"/>
  <c r="V19" i="47"/>
  <c r="U19" i="47"/>
  <c r="T19" i="47"/>
  <c r="S19" i="47"/>
  <c r="R19" i="47"/>
  <c r="Q19" i="47"/>
  <c r="N19" i="47"/>
  <c r="V18" i="47"/>
  <c r="U18" i="47"/>
  <c r="T18" i="47"/>
  <c r="S18" i="47"/>
  <c r="R18" i="47"/>
  <c r="Q18" i="47"/>
  <c r="N18" i="47"/>
  <c r="V17" i="47"/>
  <c r="U17" i="47"/>
  <c r="T17" i="47"/>
  <c r="S17" i="47"/>
  <c r="R17" i="47"/>
  <c r="Q17" i="47"/>
  <c r="N17" i="47"/>
  <c r="V16" i="47"/>
  <c r="U16" i="47"/>
  <c r="T16" i="47"/>
  <c r="S16" i="47"/>
  <c r="R16" i="47"/>
  <c r="Q16" i="47"/>
  <c r="N16" i="47"/>
  <c r="V15" i="47"/>
  <c r="U15" i="47"/>
  <c r="T15" i="47"/>
  <c r="S15" i="47"/>
  <c r="R15" i="47"/>
  <c r="Q15" i="47"/>
  <c r="N15" i="47"/>
  <c r="V14" i="47"/>
  <c r="U14" i="47"/>
  <c r="T14" i="47"/>
  <c r="S14" i="47"/>
  <c r="R14" i="47"/>
  <c r="Q14" i="47"/>
  <c r="N14" i="47"/>
  <c r="V13" i="47"/>
  <c r="U13" i="47"/>
  <c r="T13" i="47"/>
  <c r="S13" i="47"/>
  <c r="R13" i="47"/>
  <c r="Q13" i="47"/>
  <c r="N13" i="47"/>
  <c r="V12" i="47"/>
  <c r="U12" i="47"/>
  <c r="T12" i="47"/>
  <c r="S12" i="47"/>
  <c r="R12" i="47"/>
  <c r="Q12" i="47"/>
  <c r="N12" i="47"/>
  <c r="V11" i="47"/>
  <c r="U11" i="47"/>
  <c r="T11" i="47"/>
  <c r="S11" i="47"/>
  <c r="R11" i="47"/>
  <c r="Q11" i="47"/>
  <c r="N11" i="47"/>
  <c r="V10" i="47"/>
  <c r="U10" i="47"/>
  <c r="T10" i="47"/>
  <c r="S10" i="47"/>
  <c r="R10" i="47"/>
  <c r="Q10" i="47"/>
  <c r="N10" i="47"/>
  <c r="V9" i="47"/>
  <c r="U9" i="47"/>
  <c r="T9" i="47"/>
  <c r="S9" i="47"/>
  <c r="R9" i="47"/>
  <c r="Q9" i="47"/>
  <c r="N9" i="47"/>
  <c r="V8" i="47"/>
  <c r="U8" i="47"/>
  <c r="T8" i="47"/>
  <c r="S8" i="47"/>
  <c r="R8" i="47"/>
  <c r="Q8" i="47"/>
  <c r="N8" i="47"/>
  <c r="V7" i="47"/>
  <c r="U7" i="47"/>
  <c r="T7" i="47"/>
  <c r="S7" i="47"/>
  <c r="R7" i="47"/>
  <c r="Q7" i="47"/>
  <c r="N7" i="47"/>
  <c r="V6" i="47"/>
  <c r="U6" i="47"/>
  <c r="T6" i="47"/>
  <c r="S6" i="47"/>
  <c r="R6" i="47"/>
  <c r="Q6" i="47"/>
  <c r="N6" i="47"/>
  <c r="V5" i="47"/>
  <c r="U5" i="47"/>
  <c r="T5" i="47"/>
  <c r="S5" i="47"/>
  <c r="R5" i="47"/>
  <c r="Q5" i="47"/>
  <c r="N5" i="47"/>
  <c r="V4" i="47"/>
  <c r="U4" i="47"/>
  <c r="T4" i="47"/>
  <c r="S4" i="47"/>
  <c r="R4" i="47"/>
  <c r="Q4" i="47"/>
  <c r="N4" i="47"/>
  <c r="V3" i="47"/>
  <c r="U3" i="47"/>
  <c r="T3" i="47"/>
  <c r="S3" i="47"/>
  <c r="R3" i="47"/>
  <c r="Q3" i="47"/>
  <c r="N3" i="47"/>
  <c r="R30" i="47" l="1"/>
  <c r="V30" i="47"/>
  <c r="O6" i="47"/>
  <c r="O10" i="47"/>
  <c r="O14" i="47"/>
  <c r="O17" i="47"/>
  <c r="O21" i="47"/>
  <c r="O25" i="47"/>
  <c r="O29" i="47"/>
  <c r="R64" i="47"/>
  <c r="V64" i="47"/>
  <c r="O37" i="47"/>
  <c r="O41" i="47"/>
  <c r="O45" i="47"/>
  <c r="S30" i="47"/>
  <c r="S65" i="47" s="1"/>
  <c r="O9" i="47"/>
  <c r="T30" i="47"/>
  <c r="O16" i="47"/>
  <c r="O20" i="47"/>
  <c r="O24" i="47"/>
  <c r="O28" i="47"/>
  <c r="S64" i="47"/>
  <c r="O36" i="47"/>
  <c r="O44" i="47"/>
  <c r="O5" i="47"/>
  <c r="O13" i="47"/>
  <c r="O4" i="47"/>
  <c r="O8" i="47"/>
  <c r="O12" i="47"/>
  <c r="Q30" i="47"/>
  <c r="O7" i="47"/>
  <c r="O11" i="47"/>
  <c r="O15" i="47"/>
  <c r="O19" i="47"/>
  <c r="O23" i="47"/>
  <c r="O27" i="47"/>
  <c r="T64" i="47"/>
  <c r="O35" i="47"/>
  <c r="O39" i="47"/>
  <c r="O43" i="47"/>
  <c r="O47" i="47"/>
  <c r="O51" i="47"/>
  <c r="O55" i="47"/>
  <c r="O59" i="47"/>
  <c r="O63" i="47"/>
  <c r="O18" i="47"/>
  <c r="O22" i="47"/>
  <c r="O26" i="47"/>
  <c r="Q64" i="47"/>
  <c r="O38" i="47"/>
  <c r="O42" i="47"/>
  <c r="O46" i="47"/>
  <c r="O50" i="47"/>
  <c r="O54" i="47"/>
  <c r="O58" i="47"/>
  <c r="O62" i="47"/>
  <c r="O49" i="47"/>
  <c r="O53" i="47"/>
  <c r="O57" i="47"/>
  <c r="O61" i="47"/>
  <c r="U30" i="47"/>
  <c r="N30" i="47"/>
  <c r="O40" i="47"/>
  <c r="U64" i="47"/>
  <c r="O3" i="47"/>
  <c r="O34" i="47"/>
  <c r="V65" i="47" l="1"/>
  <c r="R65" i="47"/>
  <c r="Q65" i="47"/>
  <c r="O30" i="47"/>
  <c r="T65" i="47"/>
  <c r="U65" i="47"/>
  <c r="N3" i="48" l="1"/>
  <c r="Q3" i="48"/>
  <c r="R3" i="48"/>
  <c r="S3" i="48"/>
  <c r="T3" i="48"/>
  <c r="U3" i="48"/>
  <c r="V3" i="48"/>
  <c r="N4" i="48"/>
  <c r="Q4" i="48"/>
  <c r="R4" i="48"/>
  <c r="S4" i="48"/>
  <c r="T4" i="48"/>
  <c r="U4" i="48"/>
  <c r="V4" i="48"/>
  <c r="N5" i="48"/>
  <c r="Q5" i="48"/>
  <c r="R5" i="48"/>
  <c r="S5" i="48"/>
  <c r="T5" i="48"/>
  <c r="U5" i="48"/>
  <c r="V5" i="48"/>
  <c r="N6" i="48"/>
  <c r="Q6" i="48"/>
  <c r="R6" i="48"/>
  <c r="S6" i="48"/>
  <c r="T6" i="48"/>
  <c r="U6" i="48"/>
  <c r="V6" i="48"/>
  <c r="N7" i="48"/>
  <c r="Q7" i="48"/>
  <c r="R7" i="48"/>
  <c r="S7" i="48"/>
  <c r="T7" i="48"/>
  <c r="U7" i="48"/>
  <c r="V7" i="48"/>
  <c r="N8" i="48"/>
  <c r="Q8" i="48"/>
  <c r="R8" i="48"/>
  <c r="S8" i="48"/>
  <c r="T8" i="48"/>
  <c r="U8" i="48"/>
  <c r="V8" i="48"/>
  <c r="N9" i="48"/>
  <c r="Q9" i="48"/>
  <c r="R9" i="48"/>
  <c r="S9" i="48"/>
  <c r="T9" i="48"/>
  <c r="U9" i="48"/>
  <c r="V9" i="48"/>
  <c r="N10" i="48"/>
  <c r="Q10" i="48"/>
  <c r="R10" i="48"/>
  <c r="S10" i="48"/>
  <c r="T10" i="48"/>
  <c r="U10" i="48"/>
  <c r="V10" i="48"/>
  <c r="N11" i="48"/>
  <c r="Q11" i="48"/>
  <c r="R11" i="48"/>
  <c r="S11" i="48"/>
  <c r="T11" i="48"/>
  <c r="U11" i="48"/>
  <c r="V11" i="48"/>
  <c r="N12" i="48"/>
  <c r="Q12" i="48"/>
  <c r="R12" i="48"/>
  <c r="S12" i="48"/>
  <c r="T12" i="48"/>
  <c r="U12" i="48"/>
  <c r="V12" i="48"/>
  <c r="N13" i="48"/>
  <c r="Q13" i="48"/>
  <c r="R13" i="48"/>
  <c r="S13" i="48"/>
  <c r="T13" i="48"/>
  <c r="U13" i="48"/>
  <c r="V13" i="48"/>
  <c r="N14" i="48"/>
  <c r="Q14" i="48"/>
  <c r="R14" i="48"/>
  <c r="S14" i="48"/>
  <c r="T14" i="48"/>
  <c r="U14" i="48"/>
  <c r="V14" i="48"/>
  <c r="N15" i="48"/>
  <c r="Q15" i="48"/>
  <c r="R15" i="48"/>
  <c r="S15" i="48"/>
  <c r="T15" i="48"/>
  <c r="U15" i="48"/>
  <c r="V15" i="48"/>
  <c r="N16" i="48"/>
  <c r="Q16" i="48"/>
  <c r="R16" i="48"/>
  <c r="S16" i="48"/>
  <c r="T16" i="48"/>
  <c r="U16" i="48"/>
  <c r="V16" i="48"/>
  <c r="N17" i="48"/>
  <c r="Q17" i="48"/>
  <c r="R17" i="48"/>
  <c r="S17" i="48"/>
  <c r="T17" i="48"/>
  <c r="U17" i="48"/>
  <c r="V17" i="48"/>
  <c r="N18" i="48"/>
  <c r="Q18" i="48"/>
  <c r="R18" i="48"/>
  <c r="S18" i="48"/>
  <c r="T18" i="48"/>
  <c r="U18" i="48"/>
  <c r="V18" i="48"/>
  <c r="N19" i="48"/>
  <c r="Q19" i="48"/>
  <c r="R19" i="48"/>
  <c r="S19" i="48"/>
  <c r="T19" i="48"/>
  <c r="U19" i="48"/>
  <c r="V19" i="48"/>
  <c r="N20" i="48"/>
  <c r="Q20" i="48"/>
  <c r="R20" i="48"/>
  <c r="S20" i="48"/>
  <c r="T20" i="48"/>
  <c r="U20" i="48"/>
  <c r="V20" i="48"/>
  <c r="N21" i="48"/>
  <c r="Q21" i="48"/>
  <c r="R21" i="48"/>
  <c r="S21" i="48"/>
  <c r="T21" i="48"/>
  <c r="U21" i="48"/>
  <c r="V21" i="48"/>
  <c r="N22" i="48"/>
  <c r="Q22" i="48"/>
  <c r="R22" i="48"/>
  <c r="S22" i="48"/>
  <c r="T22" i="48"/>
  <c r="U22" i="48"/>
  <c r="V22" i="48"/>
  <c r="N23" i="48"/>
  <c r="Q23" i="48"/>
  <c r="R23" i="48"/>
  <c r="S23" i="48"/>
  <c r="T23" i="48"/>
  <c r="U23" i="48"/>
  <c r="V23" i="48"/>
  <c r="N24" i="48"/>
  <c r="Q24" i="48"/>
  <c r="R24" i="48"/>
  <c r="S24" i="48"/>
  <c r="T24" i="48"/>
  <c r="U24" i="48"/>
  <c r="V24" i="48"/>
  <c r="N25" i="48"/>
  <c r="Q25" i="48"/>
  <c r="R25" i="48"/>
  <c r="S25" i="48"/>
  <c r="T25" i="48"/>
  <c r="U25" i="48"/>
  <c r="V25" i="48"/>
  <c r="N26" i="48"/>
  <c r="Q26" i="48"/>
  <c r="R26" i="48"/>
  <c r="S26" i="48"/>
  <c r="T26" i="48"/>
  <c r="U26" i="48"/>
  <c r="V26" i="48"/>
  <c r="N27" i="48"/>
  <c r="Q27" i="48"/>
  <c r="R27" i="48"/>
  <c r="S27" i="48"/>
  <c r="T27" i="48"/>
  <c r="U27" i="48"/>
  <c r="V27" i="48"/>
  <c r="N28" i="48"/>
  <c r="Q28" i="48"/>
  <c r="R28" i="48"/>
  <c r="S28" i="48"/>
  <c r="T28" i="48"/>
  <c r="U28" i="48"/>
  <c r="V28" i="48"/>
  <c r="N29" i="48"/>
  <c r="Q29" i="48"/>
  <c r="R29" i="48"/>
  <c r="S29" i="48"/>
  <c r="T29" i="48"/>
  <c r="U29" i="48"/>
  <c r="V29" i="48"/>
  <c r="N30" i="48"/>
  <c r="Q30" i="48"/>
  <c r="R30" i="48"/>
  <c r="S30" i="48"/>
  <c r="T30" i="48"/>
  <c r="U30" i="48"/>
  <c r="V30" i="48"/>
  <c r="N31" i="48"/>
  <c r="Q31" i="48"/>
  <c r="R31" i="48"/>
  <c r="S31" i="48"/>
  <c r="T31" i="48"/>
  <c r="U31" i="48"/>
  <c r="V31" i="48"/>
  <c r="N36" i="48"/>
  <c r="Q36" i="48"/>
  <c r="R36" i="48"/>
  <c r="S36" i="48"/>
  <c r="T36" i="48"/>
  <c r="U36" i="48"/>
  <c r="V36" i="48"/>
  <c r="N37" i="48"/>
  <c r="Q37" i="48"/>
  <c r="R37" i="48"/>
  <c r="S37" i="48"/>
  <c r="T37" i="48"/>
  <c r="U37" i="48"/>
  <c r="V37" i="48"/>
  <c r="N38" i="48"/>
  <c r="Q38" i="48"/>
  <c r="R38" i="48"/>
  <c r="S38" i="48"/>
  <c r="T38" i="48"/>
  <c r="U38" i="48"/>
  <c r="V38" i="48"/>
  <c r="N39" i="48"/>
  <c r="Q39" i="48"/>
  <c r="R39" i="48"/>
  <c r="S39" i="48"/>
  <c r="T39" i="48"/>
  <c r="U39" i="48"/>
  <c r="V39" i="48"/>
  <c r="N40" i="48"/>
  <c r="Q40" i="48"/>
  <c r="R40" i="48"/>
  <c r="S40" i="48"/>
  <c r="T40" i="48"/>
  <c r="U40" i="48"/>
  <c r="V40" i="48"/>
  <c r="N41" i="48"/>
  <c r="Q41" i="48"/>
  <c r="R41" i="48"/>
  <c r="S41" i="48"/>
  <c r="T41" i="48"/>
  <c r="U41" i="48"/>
  <c r="V41" i="48"/>
  <c r="N42" i="48"/>
  <c r="Q42" i="48"/>
  <c r="R42" i="48"/>
  <c r="S42" i="48"/>
  <c r="T42" i="48"/>
  <c r="U42" i="48"/>
  <c r="V42" i="48"/>
  <c r="N43" i="48"/>
  <c r="Q43" i="48"/>
  <c r="R43" i="48"/>
  <c r="S43" i="48"/>
  <c r="T43" i="48"/>
  <c r="U43" i="48"/>
  <c r="V43" i="48"/>
  <c r="N44" i="48"/>
  <c r="Q44" i="48"/>
  <c r="R44" i="48"/>
  <c r="S44" i="48"/>
  <c r="T44" i="48"/>
  <c r="U44" i="48"/>
  <c r="V44" i="48"/>
  <c r="N45" i="48"/>
  <c r="Q45" i="48"/>
  <c r="R45" i="48"/>
  <c r="S45" i="48"/>
  <c r="T45" i="48"/>
  <c r="U45" i="48"/>
  <c r="V45" i="48"/>
  <c r="N46" i="48"/>
  <c r="Q46" i="48"/>
  <c r="R46" i="48"/>
  <c r="S46" i="48"/>
  <c r="T46" i="48"/>
  <c r="U46" i="48"/>
  <c r="V46" i="48"/>
  <c r="N47" i="48"/>
  <c r="Q47" i="48"/>
  <c r="R47" i="48"/>
  <c r="S47" i="48"/>
  <c r="T47" i="48"/>
  <c r="U47" i="48"/>
  <c r="V47" i="48"/>
  <c r="N48" i="48"/>
  <c r="Q48" i="48"/>
  <c r="R48" i="48"/>
  <c r="S48" i="48"/>
  <c r="T48" i="48"/>
  <c r="U48" i="48"/>
  <c r="V48" i="48"/>
  <c r="N49" i="48"/>
  <c r="Q49" i="48"/>
  <c r="R49" i="48"/>
  <c r="S49" i="48"/>
  <c r="T49" i="48"/>
  <c r="U49" i="48"/>
  <c r="V49" i="48"/>
  <c r="N50" i="48"/>
  <c r="Q50" i="48"/>
  <c r="R50" i="48"/>
  <c r="S50" i="48"/>
  <c r="T50" i="48"/>
  <c r="U50" i="48"/>
  <c r="V50" i="48"/>
  <c r="N51" i="48"/>
  <c r="Q51" i="48"/>
  <c r="R51" i="48"/>
  <c r="S51" i="48"/>
  <c r="T51" i="48"/>
  <c r="U51" i="48"/>
  <c r="V51" i="48"/>
  <c r="N52" i="48"/>
  <c r="Q52" i="48"/>
  <c r="R52" i="48"/>
  <c r="S52" i="48"/>
  <c r="T52" i="48"/>
  <c r="U52" i="48"/>
  <c r="V52" i="48"/>
  <c r="N53" i="48"/>
  <c r="Q53" i="48"/>
  <c r="R53" i="48"/>
  <c r="S53" i="48"/>
  <c r="T53" i="48"/>
  <c r="U53" i="48"/>
  <c r="V53" i="48"/>
  <c r="N54" i="48"/>
  <c r="Q54" i="48"/>
  <c r="R54" i="48"/>
  <c r="S54" i="48"/>
  <c r="T54" i="48"/>
  <c r="U54" i="48"/>
  <c r="V54" i="48"/>
  <c r="N55" i="48"/>
  <c r="Q55" i="48"/>
  <c r="R55" i="48"/>
  <c r="S55" i="48"/>
  <c r="T55" i="48"/>
  <c r="U55" i="48"/>
  <c r="V55" i="48"/>
  <c r="N56" i="48"/>
  <c r="Q56" i="48"/>
  <c r="R56" i="48"/>
  <c r="S56" i="48"/>
  <c r="T56" i="48"/>
  <c r="U56" i="48"/>
  <c r="V56" i="48"/>
  <c r="N57" i="48"/>
  <c r="Q57" i="48"/>
  <c r="R57" i="48"/>
  <c r="S57" i="48"/>
  <c r="T57" i="48"/>
  <c r="U57" i="48"/>
  <c r="V57" i="48"/>
  <c r="N58" i="48"/>
  <c r="Q58" i="48"/>
  <c r="R58" i="48"/>
  <c r="S58" i="48"/>
  <c r="T58" i="48"/>
  <c r="U58" i="48"/>
  <c r="V58" i="48"/>
  <c r="N59" i="48"/>
  <c r="Q59" i="48"/>
  <c r="R59" i="48"/>
  <c r="S59" i="48"/>
  <c r="T59" i="48"/>
  <c r="U59" i="48"/>
  <c r="V59" i="48"/>
  <c r="N60" i="48"/>
  <c r="Q60" i="48"/>
  <c r="R60" i="48"/>
  <c r="S60" i="48"/>
  <c r="T60" i="48"/>
  <c r="U60" i="48"/>
  <c r="V60" i="48"/>
  <c r="N61" i="48"/>
  <c r="Q61" i="48"/>
  <c r="R61" i="48"/>
  <c r="S61" i="48"/>
  <c r="T61" i="48"/>
  <c r="U61" i="48"/>
  <c r="V61" i="48"/>
  <c r="N62" i="48"/>
  <c r="Q62" i="48"/>
  <c r="R62" i="48"/>
  <c r="S62" i="48"/>
  <c r="T62" i="48"/>
  <c r="U62" i="48"/>
  <c r="V62" i="48"/>
  <c r="N63" i="48"/>
  <c r="Q63" i="48"/>
  <c r="R63" i="48"/>
  <c r="S63" i="48"/>
  <c r="T63" i="48"/>
  <c r="U63" i="48"/>
  <c r="V63" i="48"/>
  <c r="V65" i="50"/>
  <c r="U65" i="50"/>
  <c r="T65" i="50"/>
  <c r="S65" i="50"/>
  <c r="R65" i="50"/>
  <c r="Q65" i="50"/>
  <c r="N65" i="50"/>
  <c r="V67" i="50"/>
  <c r="U67" i="50"/>
  <c r="T67" i="50"/>
  <c r="S67" i="50"/>
  <c r="R67" i="50"/>
  <c r="Q67" i="50"/>
  <c r="N67" i="50"/>
  <c r="V29" i="50"/>
  <c r="U29" i="50"/>
  <c r="T29" i="50"/>
  <c r="S29" i="50"/>
  <c r="R29" i="50"/>
  <c r="Q29" i="50"/>
  <c r="N29" i="50"/>
  <c r="V28" i="50"/>
  <c r="U28" i="50"/>
  <c r="T28" i="50"/>
  <c r="S28" i="50"/>
  <c r="R28" i="50"/>
  <c r="Q28" i="50"/>
  <c r="N28" i="50"/>
  <c r="V27" i="50"/>
  <c r="U27" i="50"/>
  <c r="T27" i="50"/>
  <c r="S27" i="50"/>
  <c r="R27" i="50"/>
  <c r="Q27" i="50"/>
  <c r="N27" i="50"/>
  <c r="V26" i="50"/>
  <c r="U26" i="50"/>
  <c r="T26" i="50"/>
  <c r="S26" i="50"/>
  <c r="R26" i="50"/>
  <c r="Q26" i="50"/>
  <c r="N26" i="50"/>
  <c r="S32" i="48" l="1"/>
  <c r="R64" i="48"/>
  <c r="V64" i="48"/>
  <c r="S64" i="48"/>
  <c r="S65" i="48" s="1"/>
  <c r="U64" i="48"/>
  <c r="Q64" i="48"/>
  <c r="T64" i="48"/>
  <c r="O29" i="48"/>
  <c r="O25" i="48"/>
  <c r="V32" i="48"/>
  <c r="R32" i="48"/>
  <c r="R65" i="48" s="1"/>
  <c r="Q32" i="48"/>
  <c r="Q65" i="48" s="1"/>
  <c r="T32" i="48"/>
  <c r="T65" i="48"/>
  <c r="O60" i="48"/>
  <c r="O56" i="48"/>
  <c r="O52" i="48"/>
  <c r="O48" i="48"/>
  <c r="O44" i="48"/>
  <c r="O40" i="48"/>
  <c r="O36" i="48"/>
  <c r="O19" i="48"/>
  <c r="O15" i="48"/>
  <c r="O11" i="48"/>
  <c r="O7" i="48"/>
  <c r="O4" i="48"/>
  <c r="O8" i="48"/>
  <c r="U32" i="48"/>
  <c r="U65" i="48" s="1"/>
  <c r="O63" i="48"/>
  <c r="O59" i="48"/>
  <c r="O55" i="48"/>
  <c r="O51" i="48"/>
  <c r="O47" i="48"/>
  <c r="O43" i="48"/>
  <c r="O39" i="48"/>
  <c r="O65" i="50"/>
  <c r="O57" i="48"/>
  <c r="O41" i="48"/>
  <c r="O27" i="48"/>
  <c r="N32" i="48"/>
  <c r="O61" i="48"/>
  <c r="O53" i="48"/>
  <c r="O49" i="48"/>
  <c r="O45" i="48"/>
  <c r="O37" i="48"/>
  <c r="O31" i="48"/>
  <c r="O23" i="48"/>
  <c r="O62" i="48"/>
  <c r="O58" i="48"/>
  <c r="O54" i="48"/>
  <c r="O50" i="48"/>
  <c r="O46" i="48"/>
  <c r="O42" i="48"/>
  <c r="O38" i="48"/>
  <c r="O28" i="48"/>
  <c r="O24" i="48"/>
  <c r="O20" i="48"/>
  <c r="O16" i="48"/>
  <c r="O12" i="48"/>
  <c r="O21" i="48"/>
  <c r="O17" i="48"/>
  <c r="O13" i="48"/>
  <c r="O9" i="48"/>
  <c r="O5" i="48"/>
  <c r="O3" i="48"/>
  <c r="O30" i="48"/>
  <c r="O26" i="48"/>
  <c r="O22" i="48"/>
  <c r="O18" i="48"/>
  <c r="O14" i="48"/>
  <c r="O10" i="48"/>
  <c r="O6" i="48"/>
  <c r="O67" i="50"/>
  <c r="O28" i="50"/>
  <c r="O27" i="50"/>
  <c r="O29" i="50"/>
  <c r="O26" i="50"/>
  <c r="V72" i="51"/>
  <c r="U72" i="51"/>
  <c r="T72" i="51"/>
  <c r="S72" i="51"/>
  <c r="R72" i="51"/>
  <c r="Q72" i="51"/>
  <c r="N72" i="51"/>
  <c r="V71" i="51"/>
  <c r="U71" i="51"/>
  <c r="T71" i="51"/>
  <c r="S71" i="51"/>
  <c r="R71" i="51"/>
  <c r="Q71" i="51"/>
  <c r="N71" i="51"/>
  <c r="V70" i="51"/>
  <c r="U70" i="51"/>
  <c r="T70" i="51"/>
  <c r="S70" i="51"/>
  <c r="R70" i="51"/>
  <c r="O70" i="51" s="1"/>
  <c r="Q70" i="51"/>
  <c r="N70" i="51"/>
  <c r="V27" i="51"/>
  <c r="U27" i="51"/>
  <c r="T27" i="51"/>
  <c r="S27" i="51"/>
  <c r="R27" i="51"/>
  <c r="Q27" i="51"/>
  <c r="O27" i="51" s="1"/>
  <c r="N27" i="51"/>
  <c r="V25" i="51"/>
  <c r="U25" i="51"/>
  <c r="T25" i="51"/>
  <c r="S25" i="51"/>
  <c r="R25" i="51"/>
  <c r="Q25" i="51"/>
  <c r="N25" i="51"/>
  <c r="V24" i="51"/>
  <c r="U24" i="51"/>
  <c r="T24" i="51"/>
  <c r="S24" i="51"/>
  <c r="R24" i="51"/>
  <c r="Q24" i="51"/>
  <c r="N24" i="51"/>
  <c r="V27" i="52"/>
  <c r="U27" i="52"/>
  <c r="T27" i="52"/>
  <c r="S27" i="52"/>
  <c r="R27" i="52"/>
  <c r="Q27" i="52"/>
  <c r="N27" i="52"/>
  <c r="V26" i="52"/>
  <c r="U26" i="52"/>
  <c r="T26" i="52"/>
  <c r="S26" i="52"/>
  <c r="R26" i="52"/>
  <c r="Q26" i="52"/>
  <c r="N26" i="52"/>
  <c r="V68" i="53"/>
  <c r="U68" i="53"/>
  <c r="T68" i="53"/>
  <c r="S68" i="53"/>
  <c r="R68" i="53"/>
  <c r="N68" i="53"/>
  <c r="V67" i="53"/>
  <c r="U67" i="53"/>
  <c r="T67" i="53"/>
  <c r="S67" i="53"/>
  <c r="R67" i="53"/>
  <c r="Q67" i="53"/>
  <c r="N67" i="53"/>
  <c r="V66" i="53"/>
  <c r="U66" i="53"/>
  <c r="T66" i="53"/>
  <c r="S66" i="53"/>
  <c r="R66" i="53"/>
  <c r="Q66" i="53"/>
  <c r="N66" i="53"/>
  <c r="V65" i="53"/>
  <c r="U65" i="53"/>
  <c r="T65" i="53"/>
  <c r="S65" i="53"/>
  <c r="R65" i="53"/>
  <c r="Q65" i="53"/>
  <c r="N65" i="53"/>
  <c r="V64" i="53"/>
  <c r="U64" i="53"/>
  <c r="T64" i="53"/>
  <c r="S64" i="53"/>
  <c r="R64" i="53"/>
  <c r="Q64" i="53"/>
  <c r="N64" i="53"/>
  <c r="V63" i="53"/>
  <c r="U63" i="53"/>
  <c r="T63" i="53"/>
  <c r="S63" i="53"/>
  <c r="R63" i="53"/>
  <c r="Q63" i="53"/>
  <c r="N63" i="53"/>
  <c r="V26" i="53"/>
  <c r="U26" i="53"/>
  <c r="T26" i="53"/>
  <c r="S26" i="53"/>
  <c r="R26" i="53"/>
  <c r="Q26" i="53"/>
  <c r="N26" i="53"/>
  <c r="V25" i="53"/>
  <c r="U25" i="53"/>
  <c r="T25" i="53"/>
  <c r="S25" i="53"/>
  <c r="R25" i="53"/>
  <c r="Q25" i="53"/>
  <c r="N25" i="53"/>
  <c r="V24" i="53"/>
  <c r="U24" i="53"/>
  <c r="T24" i="53"/>
  <c r="S24" i="53"/>
  <c r="R24" i="53"/>
  <c r="Q24" i="53"/>
  <c r="N24" i="53"/>
  <c r="V14" i="53"/>
  <c r="U14" i="53"/>
  <c r="T14" i="53"/>
  <c r="S14" i="53"/>
  <c r="R14" i="53"/>
  <c r="Q14" i="53"/>
  <c r="N14" i="53"/>
  <c r="V27" i="54"/>
  <c r="U27" i="54"/>
  <c r="T27" i="54"/>
  <c r="S27" i="54"/>
  <c r="R27" i="54"/>
  <c r="Q27" i="54"/>
  <c r="N27" i="54"/>
  <c r="V26" i="54"/>
  <c r="U26" i="54"/>
  <c r="T26" i="54"/>
  <c r="S26" i="54"/>
  <c r="R26" i="54"/>
  <c r="Q26" i="54"/>
  <c r="N26" i="54"/>
  <c r="V25" i="54"/>
  <c r="U25" i="54"/>
  <c r="T25" i="54"/>
  <c r="S25" i="54"/>
  <c r="R25" i="54"/>
  <c r="Q25" i="54"/>
  <c r="N25" i="54"/>
  <c r="V24" i="54"/>
  <c r="U24" i="54"/>
  <c r="T24" i="54"/>
  <c r="S24" i="54"/>
  <c r="R24" i="54"/>
  <c r="Q24" i="54"/>
  <c r="N24" i="54"/>
  <c r="V23" i="54"/>
  <c r="U23" i="54"/>
  <c r="T23" i="54"/>
  <c r="S23" i="54"/>
  <c r="R23" i="54"/>
  <c r="Q23" i="54"/>
  <c r="N23" i="54"/>
  <c r="V22" i="54"/>
  <c r="U22" i="54"/>
  <c r="T22" i="54"/>
  <c r="S22" i="54"/>
  <c r="R22" i="54"/>
  <c r="Q22" i="54"/>
  <c r="N22" i="54"/>
  <c r="V67" i="57"/>
  <c r="U67" i="57"/>
  <c r="T67" i="57"/>
  <c r="S67" i="57"/>
  <c r="R67" i="57"/>
  <c r="Q67" i="57"/>
  <c r="N67" i="57"/>
  <c r="V66" i="57"/>
  <c r="U66" i="57"/>
  <c r="T66" i="57"/>
  <c r="S66" i="57"/>
  <c r="R66" i="57"/>
  <c r="Q66" i="57"/>
  <c r="N66" i="57"/>
  <c r="V57" i="57"/>
  <c r="U57" i="57"/>
  <c r="T57" i="57"/>
  <c r="S57" i="57"/>
  <c r="R57" i="57"/>
  <c r="Q57" i="57"/>
  <c r="N57" i="57"/>
  <c r="V31" i="57"/>
  <c r="U31" i="57"/>
  <c r="T31" i="57"/>
  <c r="S31" i="57"/>
  <c r="R31" i="57"/>
  <c r="Q31" i="57"/>
  <c r="N31" i="57"/>
  <c r="V18" i="57"/>
  <c r="U18" i="57"/>
  <c r="T18" i="57"/>
  <c r="S18" i="57"/>
  <c r="R18" i="57"/>
  <c r="Q18" i="57"/>
  <c r="N18" i="57"/>
  <c r="V26" i="57"/>
  <c r="U26" i="57"/>
  <c r="T26" i="57"/>
  <c r="S26" i="57"/>
  <c r="R26" i="57"/>
  <c r="Q26" i="57"/>
  <c r="N26" i="57"/>
  <c r="V20" i="57"/>
  <c r="U20" i="57"/>
  <c r="T20" i="57"/>
  <c r="S20" i="57"/>
  <c r="R20" i="57"/>
  <c r="Q20" i="57"/>
  <c r="N20" i="57"/>
  <c r="V25" i="57"/>
  <c r="U25" i="57"/>
  <c r="T25" i="57"/>
  <c r="S25" i="57"/>
  <c r="R25" i="57"/>
  <c r="Q25" i="57"/>
  <c r="N25" i="57"/>
  <c r="V22" i="57"/>
  <c r="U22" i="57"/>
  <c r="T22" i="57"/>
  <c r="S22" i="57"/>
  <c r="R22" i="57"/>
  <c r="Q22" i="57"/>
  <c r="N22" i="57"/>
  <c r="R29" i="57"/>
  <c r="Q29" i="57"/>
  <c r="V28" i="57"/>
  <c r="U28" i="57"/>
  <c r="T28" i="57"/>
  <c r="S28" i="57"/>
  <c r="R28" i="57"/>
  <c r="Q28" i="57"/>
  <c r="N28" i="57"/>
  <c r="V17" i="57"/>
  <c r="U17" i="57"/>
  <c r="T17" i="57"/>
  <c r="S17" i="57"/>
  <c r="R17" i="57"/>
  <c r="Q17" i="57"/>
  <c r="N17" i="57"/>
  <c r="V30" i="57"/>
  <c r="U30" i="57"/>
  <c r="T30" i="57"/>
  <c r="S30" i="57"/>
  <c r="R30" i="57"/>
  <c r="Q30" i="57"/>
  <c r="N30" i="57"/>
  <c r="N29" i="57"/>
  <c r="V29" i="57"/>
  <c r="U29" i="57"/>
  <c r="S29" i="57"/>
  <c r="T29" i="57"/>
  <c r="H791" i="57"/>
  <c r="G791" i="57"/>
  <c r="F791" i="57"/>
  <c r="E791" i="57"/>
  <c r="D791" i="57"/>
  <c r="C791" i="57"/>
  <c r="V65" i="57"/>
  <c r="U65" i="57"/>
  <c r="T65" i="57"/>
  <c r="S65" i="57"/>
  <c r="R65" i="57"/>
  <c r="Q65" i="57"/>
  <c r="N65" i="57"/>
  <c r="V61" i="57"/>
  <c r="U61" i="57"/>
  <c r="T61" i="57"/>
  <c r="S61" i="57"/>
  <c r="R61" i="57"/>
  <c r="Q61" i="57"/>
  <c r="N61" i="57"/>
  <c r="V64" i="57"/>
  <c r="U64" i="57"/>
  <c r="T64" i="57"/>
  <c r="S64" i="57"/>
  <c r="R64" i="57"/>
  <c r="Q64" i="57"/>
  <c r="N64" i="57"/>
  <c r="V24" i="57"/>
  <c r="U24" i="57"/>
  <c r="T24" i="57"/>
  <c r="S24" i="57"/>
  <c r="R24" i="57"/>
  <c r="Q24" i="57"/>
  <c r="N24" i="57"/>
  <c r="V68" i="57"/>
  <c r="U68" i="57"/>
  <c r="T68" i="57"/>
  <c r="S68" i="57"/>
  <c r="R68" i="57"/>
  <c r="Q68" i="57"/>
  <c r="N68" i="57"/>
  <c r="V16" i="57"/>
  <c r="U16" i="57"/>
  <c r="T16" i="57"/>
  <c r="S16" i="57"/>
  <c r="R16" i="57"/>
  <c r="Q16" i="57"/>
  <c r="N16" i="57"/>
  <c r="V27" i="57"/>
  <c r="U27" i="57"/>
  <c r="T27" i="57"/>
  <c r="S27" i="57"/>
  <c r="R27" i="57"/>
  <c r="Q27" i="57"/>
  <c r="N27" i="57"/>
  <c r="V23" i="57"/>
  <c r="U23" i="57"/>
  <c r="T23" i="57"/>
  <c r="S23" i="57"/>
  <c r="R23" i="57"/>
  <c r="Q23" i="57"/>
  <c r="N23" i="57"/>
  <c r="V62" i="57"/>
  <c r="U62" i="57"/>
  <c r="T62" i="57"/>
  <c r="S62" i="57"/>
  <c r="R62" i="57"/>
  <c r="Q62" i="57"/>
  <c r="N62" i="57"/>
  <c r="V44" i="57"/>
  <c r="U44" i="57"/>
  <c r="T44" i="57"/>
  <c r="S44" i="57"/>
  <c r="R44" i="57"/>
  <c r="Q44" i="57"/>
  <c r="N44" i="57"/>
  <c r="V63" i="57"/>
  <c r="U63" i="57"/>
  <c r="T63" i="57"/>
  <c r="S63" i="57"/>
  <c r="R63" i="57"/>
  <c r="Q63" i="57"/>
  <c r="N63" i="57"/>
  <c r="V46" i="57"/>
  <c r="U46" i="57"/>
  <c r="T46" i="57"/>
  <c r="S46" i="57"/>
  <c r="R46" i="57"/>
  <c r="Q46" i="57"/>
  <c r="N46" i="57"/>
  <c r="V54" i="57"/>
  <c r="U54" i="57"/>
  <c r="T54" i="57"/>
  <c r="S54" i="57"/>
  <c r="R54" i="57"/>
  <c r="Q54" i="57"/>
  <c r="N54" i="57"/>
  <c r="V52" i="57"/>
  <c r="U52" i="57"/>
  <c r="T52" i="57"/>
  <c r="S52" i="57"/>
  <c r="R52" i="57"/>
  <c r="Q52" i="57"/>
  <c r="N52" i="57"/>
  <c r="V40" i="57"/>
  <c r="U40" i="57"/>
  <c r="T40" i="57"/>
  <c r="S40" i="57"/>
  <c r="R40" i="57"/>
  <c r="Q40" i="57"/>
  <c r="N40" i="57"/>
  <c r="V51" i="57"/>
  <c r="U51" i="57"/>
  <c r="T51" i="57"/>
  <c r="S51" i="57"/>
  <c r="R51" i="57"/>
  <c r="Q51" i="57"/>
  <c r="N51" i="57"/>
  <c r="V56" i="57"/>
  <c r="U56" i="57"/>
  <c r="T56" i="57"/>
  <c r="S56" i="57"/>
  <c r="R56" i="57"/>
  <c r="Q56" i="57"/>
  <c r="N56" i="57"/>
  <c r="V15" i="57"/>
  <c r="U15" i="57"/>
  <c r="T15" i="57"/>
  <c r="S15" i="57"/>
  <c r="R15" i="57"/>
  <c r="Q15" i="57"/>
  <c r="N15" i="57"/>
  <c r="V10" i="57"/>
  <c r="U10" i="57"/>
  <c r="T10" i="57"/>
  <c r="S10" i="57"/>
  <c r="R10" i="57"/>
  <c r="Q10" i="57"/>
  <c r="N10" i="57"/>
  <c r="V19" i="57"/>
  <c r="U19" i="57"/>
  <c r="T19" i="57"/>
  <c r="S19" i="57"/>
  <c r="R19" i="57"/>
  <c r="Q19" i="57"/>
  <c r="N19" i="57"/>
  <c r="V21" i="57"/>
  <c r="U21" i="57"/>
  <c r="T21" i="57"/>
  <c r="S21" i="57"/>
  <c r="R21" i="57"/>
  <c r="Q21" i="57"/>
  <c r="N21" i="57"/>
  <c r="V5" i="57"/>
  <c r="U5" i="57"/>
  <c r="T5" i="57"/>
  <c r="S5" i="57"/>
  <c r="R5" i="57"/>
  <c r="Q5" i="57"/>
  <c r="N5" i="57"/>
  <c r="V14" i="57"/>
  <c r="U14" i="57"/>
  <c r="T14" i="57"/>
  <c r="S14" i="57"/>
  <c r="R14" i="57"/>
  <c r="Q14" i="57"/>
  <c r="N14" i="57"/>
  <c r="V7" i="57"/>
  <c r="U7" i="57"/>
  <c r="T7" i="57"/>
  <c r="S7" i="57"/>
  <c r="R7" i="57"/>
  <c r="Q7" i="57"/>
  <c r="N7" i="57"/>
  <c r="V9" i="57"/>
  <c r="U9" i="57"/>
  <c r="T9" i="57"/>
  <c r="S9" i="57"/>
  <c r="R9" i="57"/>
  <c r="Q9" i="57"/>
  <c r="N9" i="57"/>
  <c r="V43" i="57"/>
  <c r="U43" i="57"/>
  <c r="T43" i="57"/>
  <c r="S43" i="57"/>
  <c r="R43" i="57"/>
  <c r="Q43" i="57"/>
  <c r="N43" i="57"/>
  <c r="V12" i="57"/>
  <c r="U12" i="57"/>
  <c r="T12" i="57"/>
  <c r="S12" i="57"/>
  <c r="R12" i="57"/>
  <c r="Q12" i="57"/>
  <c r="N12" i="57"/>
  <c r="V48" i="57"/>
  <c r="U48" i="57"/>
  <c r="T48" i="57"/>
  <c r="S48" i="57"/>
  <c r="R48" i="57"/>
  <c r="Q48" i="57"/>
  <c r="N48" i="57"/>
  <c r="V3" i="57"/>
  <c r="U3" i="57"/>
  <c r="T3" i="57"/>
  <c r="S3" i="57"/>
  <c r="R3" i="57"/>
  <c r="Q3" i="57"/>
  <c r="N3" i="57"/>
  <c r="V4" i="57"/>
  <c r="U4" i="57"/>
  <c r="T4" i="57"/>
  <c r="S4" i="57"/>
  <c r="R4" i="57"/>
  <c r="Q4" i="57"/>
  <c r="N4" i="57"/>
  <c r="V11" i="57"/>
  <c r="U11" i="57"/>
  <c r="T11" i="57"/>
  <c r="S11" i="57"/>
  <c r="R11" i="57"/>
  <c r="Q11" i="57"/>
  <c r="N11" i="57"/>
  <c r="V53" i="57"/>
  <c r="U53" i="57"/>
  <c r="T53" i="57"/>
  <c r="S53" i="57"/>
  <c r="R53" i="57"/>
  <c r="Q53" i="57"/>
  <c r="N53" i="57"/>
  <c r="V38" i="57"/>
  <c r="U38" i="57"/>
  <c r="T38" i="57"/>
  <c r="S38" i="57"/>
  <c r="R38" i="57"/>
  <c r="Q38" i="57"/>
  <c r="N38" i="57"/>
  <c r="V55" i="57"/>
  <c r="U55" i="57"/>
  <c r="T55" i="57"/>
  <c r="S55" i="57"/>
  <c r="R55" i="57"/>
  <c r="Q55" i="57"/>
  <c r="N55" i="57"/>
  <c r="V47" i="57"/>
  <c r="U47" i="57"/>
  <c r="T47" i="57"/>
  <c r="S47" i="57"/>
  <c r="R47" i="57"/>
  <c r="Q47" i="57"/>
  <c r="N47" i="57"/>
  <c r="V6" i="57"/>
  <c r="U6" i="57"/>
  <c r="T6" i="57"/>
  <c r="S6" i="57"/>
  <c r="R6" i="57"/>
  <c r="Q6" i="57"/>
  <c r="N6" i="57"/>
  <c r="V49" i="57"/>
  <c r="U49" i="57"/>
  <c r="T49" i="57"/>
  <c r="S49" i="57"/>
  <c r="R49" i="57"/>
  <c r="Q49" i="57"/>
  <c r="N49" i="57"/>
  <c r="V60" i="57"/>
  <c r="U60" i="57"/>
  <c r="T60" i="57"/>
  <c r="S60" i="57"/>
  <c r="R60" i="57"/>
  <c r="Q60" i="57"/>
  <c r="N60" i="57"/>
  <c r="V13" i="57"/>
  <c r="U13" i="57"/>
  <c r="T13" i="57"/>
  <c r="S13" i="57"/>
  <c r="R13" i="57"/>
  <c r="Q13" i="57"/>
  <c r="N13" i="57"/>
  <c r="V8" i="57"/>
  <c r="U8" i="57"/>
  <c r="T8" i="57"/>
  <c r="S8" i="57"/>
  <c r="R8" i="57"/>
  <c r="Q8" i="57"/>
  <c r="N8" i="57"/>
  <c r="V45" i="57"/>
  <c r="U45" i="57"/>
  <c r="T45" i="57"/>
  <c r="S45" i="57"/>
  <c r="R45" i="57"/>
  <c r="Q45" i="57"/>
  <c r="N45" i="57"/>
  <c r="V59" i="57"/>
  <c r="U59" i="57"/>
  <c r="T59" i="57"/>
  <c r="S59" i="57"/>
  <c r="R59" i="57"/>
  <c r="Q59" i="57"/>
  <c r="N59" i="57"/>
  <c r="V58" i="57"/>
  <c r="U58" i="57"/>
  <c r="T58" i="57"/>
  <c r="S58" i="57"/>
  <c r="R58" i="57"/>
  <c r="Q58" i="57"/>
  <c r="N58" i="57"/>
  <c r="V50" i="57"/>
  <c r="U50" i="57"/>
  <c r="T50" i="57"/>
  <c r="S50" i="57"/>
  <c r="R50" i="57"/>
  <c r="Q50" i="57"/>
  <c r="N50" i="57"/>
  <c r="V39" i="57"/>
  <c r="U39" i="57"/>
  <c r="T39" i="57"/>
  <c r="S39" i="57"/>
  <c r="R39" i="57"/>
  <c r="Q39" i="57"/>
  <c r="N39" i="57"/>
  <c r="V37" i="57"/>
  <c r="U37" i="57"/>
  <c r="T37" i="57"/>
  <c r="S37" i="57"/>
  <c r="R37" i="57"/>
  <c r="Q37" i="57"/>
  <c r="N37" i="57"/>
  <c r="V42" i="57"/>
  <c r="U42" i="57"/>
  <c r="T42" i="57"/>
  <c r="S42" i="57"/>
  <c r="R42" i="57"/>
  <c r="Q42" i="57"/>
  <c r="N42" i="57"/>
  <c r="V41" i="57"/>
  <c r="U41" i="57"/>
  <c r="T41" i="57"/>
  <c r="S41" i="57"/>
  <c r="R41" i="57"/>
  <c r="Q41" i="57"/>
  <c r="N41" i="57"/>
  <c r="H881" i="56"/>
  <c r="G881" i="56"/>
  <c r="F881" i="56"/>
  <c r="E881" i="56"/>
  <c r="D881" i="56"/>
  <c r="C881" i="56"/>
  <c r="U53" i="56"/>
  <c r="T53" i="56"/>
  <c r="S53" i="56"/>
  <c r="R53" i="56"/>
  <c r="Q53" i="56"/>
  <c r="P53" i="56"/>
  <c r="M53" i="56"/>
  <c r="U52" i="56"/>
  <c r="T52" i="56"/>
  <c r="S52" i="56"/>
  <c r="R52" i="56"/>
  <c r="Q52" i="56"/>
  <c r="P52" i="56"/>
  <c r="M52" i="56"/>
  <c r="U51" i="56"/>
  <c r="T51" i="56"/>
  <c r="S51" i="56"/>
  <c r="R51" i="56"/>
  <c r="Q51" i="56"/>
  <c r="P51" i="56"/>
  <c r="M51" i="56"/>
  <c r="U50" i="56"/>
  <c r="T50" i="56"/>
  <c r="S50" i="56"/>
  <c r="R50" i="56"/>
  <c r="Q50" i="56"/>
  <c r="P50" i="56"/>
  <c r="M50" i="56"/>
  <c r="U49" i="56"/>
  <c r="T49" i="56"/>
  <c r="S49" i="56"/>
  <c r="R49" i="56"/>
  <c r="Q49" i="56"/>
  <c r="P49" i="56"/>
  <c r="M49" i="56"/>
  <c r="U48" i="56"/>
  <c r="T48" i="56"/>
  <c r="S48" i="56"/>
  <c r="R48" i="56"/>
  <c r="Q48" i="56"/>
  <c r="P48" i="56"/>
  <c r="M48" i="56"/>
  <c r="U47" i="56"/>
  <c r="T47" i="56"/>
  <c r="R47" i="56"/>
  <c r="Q47" i="56"/>
  <c r="P47" i="56"/>
  <c r="M47" i="56"/>
  <c r="U46" i="56"/>
  <c r="T46" i="56"/>
  <c r="S46" i="56"/>
  <c r="R46" i="56"/>
  <c r="Q46" i="56"/>
  <c r="P46" i="56"/>
  <c r="M46" i="56"/>
  <c r="U45" i="56"/>
  <c r="T45" i="56"/>
  <c r="S45" i="56"/>
  <c r="R45" i="56"/>
  <c r="Q45" i="56"/>
  <c r="P45" i="56"/>
  <c r="M45" i="56"/>
  <c r="U44" i="56"/>
  <c r="T44" i="56"/>
  <c r="S44" i="56"/>
  <c r="R44" i="56"/>
  <c r="Q44" i="56"/>
  <c r="P44" i="56"/>
  <c r="M44" i="56"/>
  <c r="U43" i="56"/>
  <c r="T43" i="56"/>
  <c r="S43" i="56"/>
  <c r="R43" i="56"/>
  <c r="Q43" i="56"/>
  <c r="P43" i="56"/>
  <c r="M43" i="56"/>
  <c r="U42" i="56"/>
  <c r="T42" i="56"/>
  <c r="S42" i="56"/>
  <c r="R42" i="56"/>
  <c r="Q42" i="56"/>
  <c r="P42" i="56"/>
  <c r="M42" i="56"/>
  <c r="U41" i="56"/>
  <c r="T41" i="56"/>
  <c r="S41" i="56"/>
  <c r="R41" i="56"/>
  <c r="Q41" i="56"/>
  <c r="P41" i="56"/>
  <c r="M41" i="56"/>
  <c r="U40" i="56"/>
  <c r="T40" i="56"/>
  <c r="S40" i="56"/>
  <c r="R40" i="56"/>
  <c r="Q40" i="56"/>
  <c r="P40" i="56"/>
  <c r="M40" i="56"/>
  <c r="U39" i="56"/>
  <c r="T39" i="56"/>
  <c r="S39" i="56"/>
  <c r="R39" i="56"/>
  <c r="Q39" i="56"/>
  <c r="P39" i="56"/>
  <c r="M39" i="56"/>
  <c r="U38" i="56"/>
  <c r="T38" i="56"/>
  <c r="S38" i="56"/>
  <c r="R38" i="56"/>
  <c r="Q38" i="56"/>
  <c r="P38" i="56"/>
  <c r="M38" i="56"/>
  <c r="U37" i="56"/>
  <c r="T37" i="56"/>
  <c r="S37" i="56"/>
  <c r="R37" i="56"/>
  <c r="Q37" i="56"/>
  <c r="P37" i="56"/>
  <c r="M37" i="56"/>
  <c r="U36" i="56"/>
  <c r="T36" i="56"/>
  <c r="S36" i="56"/>
  <c r="R36" i="56"/>
  <c r="Q36" i="56"/>
  <c r="P36" i="56"/>
  <c r="M36" i="56"/>
  <c r="U35" i="56"/>
  <c r="T35" i="56"/>
  <c r="S35" i="56"/>
  <c r="R35" i="56"/>
  <c r="Q35" i="56"/>
  <c r="P35" i="56"/>
  <c r="M35" i="56"/>
  <c r="U34" i="56"/>
  <c r="T34" i="56"/>
  <c r="S34" i="56"/>
  <c r="R34" i="56"/>
  <c r="Q34" i="56"/>
  <c r="P34" i="56"/>
  <c r="M34" i="56"/>
  <c r="U33" i="56"/>
  <c r="T33" i="56"/>
  <c r="S33" i="56"/>
  <c r="R33" i="56"/>
  <c r="Q33" i="56"/>
  <c r="P33" i="56"/>
  <c r="M33" i="56"/>
  <c r="U32" i="56"/>
  <c r="T32" i="56"/>
  <c r="S32" i="56"/>
  <c r="R32" i="56"/>
  <c r="Q32" i="56"/>
  <c r="P32" i="56"/>
  <c r="M32" i="56"/>
  <c r="U31" i="56"/>
  <c r="T31" i="56"/>
  <c r="S31" i="56"/>
  <c r="R31" i="56"/>
  <c r="Q31" i="56"/>
  <c r="P31" i="56"/>
  <c r="M31" i="56"/>
  <c r="U30" i="56"/>
  <c r="T30" i="56"/>
  <c r="S30" i="56"/>
  <c r="R30" i="56"/>
  <c r="Q30" i="56"/>
  <c r="P30" i="56"/>
  <c r="M30" i="56"/>
  <c r="U29" i="56"/>
  <c r="T29" i="56"/>
  <c r="S29" i="56"/>
  <c r="R29" i="56"/>
  <c r="Q29" i="56"/>
  <c r="P29" i="56"/>
  <c r="M29" i="56"/>
  <c r="U28" i="56"/>
  <c r="T28" i="56"/>
  <c r="S28" i="56"/>
  <c r="R28" i="56"/>
  <c r="Q28" i="56"/>
  <c r="P28" i="56"/>
  <c r="M28" i="56"/>
  <c r="U27" i="56"/>
  <c r="T27" i="56"/>
  <c r="S27" i="56"/>
  <c r="R27" i="56"/>
  <c r="Q27" i="56"/>
  <c r="P27" i="56"/>
  <c r="M27" i="56"/>
  <c r="U26" i="56"/>
  <c r="T26" i="56"/>
  <c r="S26" i="56"/>
  <c r="R26" i="56"/>
  <c r="Q26" i="56"/>
  <c r="P26" i="56"/>
  <c r="M26" i="56"/>
  <c r="U25" i="56"/>
  <c r="T25" i="56"/>
  <c r="S25" i="56"/>
  <c r="R25" i="56"/>
  <c r="Q25" i="56"/>
  <c r="P25" i="56"/>
  <c r="M25" i="56"/>
  <c r="U24" i="56"/>
  <c r="T24" i="56"/>
  <c r="S24" i="56"/>
  <c r="R24" i="56"/>
  <c r="Q24" i="56"/>
  <c r="P24" i="56"/>
  <c r="M24" i="56"/>
  <c r="U23" i="56"/>
  <c r="T23" i="56"/>
  <c r="S23" i="56"/>
  <c r="R23" i="56"/>
  <c r="Q23" i="56"/>
  <c r="P23" i="56"/>
  <c r="M23" i="56"/>
  <c r="U22" i="56"/>
  <c r="T22" i="56"/>
  <c r="S22" i="56"/>
  <c r="R22" i="56"/>
  <c r="Q22" i="56"/>
  <c r="P22" i="56"/>
  <c r="M22" i="56"/>
  <c r="U21" i="56"/>
  <c r="T21" i="56"/>
  <c r="S21" i="56"/>
  <c r="R21" i="56"/>
  <c r="Q21" i="56"/>
  <c r="P21" i="56"/>
  <c r="M21" i="56"/>
  <c r="U20" i="56"/>
  <c r="T20" i="56"/>
  <c r="S20" i="56"/>
  <c r="R20" i="56"/>
  <c r="Q20" i="56"/>
  <c r="P20" i="56"/>
  <c r="M20" i="56"/>
  <c r="U19" i="56"/>
  <c r="T19" i="56"/>
  <c r="S19" i="56"/>
  <c r="R19" i="56"/>
  <c r="Q19" i="56"/>
  <c r="P19" i="56"/>
  <c r="M19" i="56"/>
  <c r="U16" i="56"/>
  <c r="T16" i="56"/>
  <c r="S16" i="56"/>
  <c r="R16" i="56"/>
  <c r="Q16" i="56"/>
  <c r="P16" i="56"/>
  <c r="M16" i="56"/>
  <c r="U15" i="56"/>
  <c r="T15" i="56"/>
  <c r="S15" i="56"/>
  <c r="R15" i="56"/>
  <c r="Q15" i="56"/>
  <c r="P15" i="56"/>
  <c r="M15" i="56"/>
  <c r="U14" i="56"/>
  <c r="T14" i="56"/>
  <c r="S14" i="56"/>
  <c r="R14" i="56"/>
  <c r="Q14" i="56"/>
  <c r="P14" i="56"/>
  <c r="M14" i="56"/>
  <c r="U13" i="56"/>
  <c r="T13" i="56"/>
  <c r="S13" i="56"/>
  <c r="R13" i="56"/>
  <c r="Q13" i="56"/>
  <c r="P13" i="56"/>
  <c r="M13" i="56"/>
  <c r="U12" i="56"/>
  <c r="T12" i="56"/>
  <c r="S12" i="56"/>
  <c r="R12" i="56"/>
  <c r="Q12" i="56"/>
  <c r="P12" i="56"/>
  <c r="M12" i="56"/>
  <c r="U11" i="56"/>
  <c r="T11" i="56"/>
  <c r="S11" i="56"/>
  <c r="R11" i="56"/>
  <c r="Q11" i="56"/>
  <c r="P11" i="56"/>
  <c r="M11" i="56"/>
  <c r="U10" i="56"/>
  <c r="T10" i="56"/>
  <c r="S10" i="56"/>
  <c r="R10" i="56"/>
  <c r="Q10" i="56"/>
  <c r="P10" i="56"/>
  <c r="M10" i="56"/>
  <c r="U9" i="56"/>
  <c r="T9" i="56"/>
  <c r="S9" i="56"/>
  <c r="R9" i="56"/>
  <c r="Q9" i="56"/>
  <c r="P9" i="56"/>
  <c r="M9" i="56"/>
  <c r="U7" i="56"/>
  <c r="T7" i="56"/>
  <c r="S7" i="56"/>
  <c r="R7" i="56"/>
  <c r="Q7" i="56"/>
  <c r="P7" i="56"/>
  <c r="M7" i="56"/>
  <c r="U6" i="56"/>
  <c r="T6" i="56"/>
  <c r="S6" i="56"/>
  <c r="R6" i="56"/>
  <c r="Q6" i="56"/>
  <c r="P6" i="56"/>
  <c r="M6" i="56"/>
  <c r="U5" i="56"/>
  <c r="T5" i="56"/>
  <c r="S5" i="56"/>
  <c r="R5" i="56"/>
  <c r="Q5" i="56"/>
  <c r="P5" i="56"/>
  <c r="M5" i="56"/>
  <c r="U4" i="56"/>
  <c r="T4" i="56"/>
  <c r="S4" i="56"/>
  <c r="R4" i="56"/>
  <c r="Q4" i="56"/>
  <c r="P4" i="56"/>
  <c r="M4" i="56"/>
  <c r="U3" i="56"/>
  <c r="T3" i="56"/>
  <c r="S3" i="56"/>
  <c r="R3" i="56"/>
  <c r="Q3" i="56"/>
  <c r="P3" i="56"/>
  <c r="M3" i="56"/>
  <c r="U25" i="22"/>
  <c r="R32" i="57" l="1"/>
  <c r="V32" i="57"/>
  <c r="S32" i="57"/>
  <c r="T32" i="57"/>
  <c r="U32" i="57"/>
  <c r="V65" i="48"/>
  <c r="O32" i="48"/>
  <c r="O25" i="51"/>
  <c r="O72" i="51"/>
  <c r="O71" i="51"/>
  <c r="S64" i="56"/>
  <c r="T64" i="56"/>
  <c r="P64" i="56"/>
  <c r="U64" i="56"/>
  <c r="R64" i="56"/>
  <c r="Q64" i="56"/>
  <c r="N9" i="56"/>
  <c r="Y9" i="56" s="1"/>
  <c r="N13" i="56"/>
  <c r="Y13" i="56" s="1"/>
  <c r="N21" i="56"/>
  <c r="Y21" i="56" s="1"/>
  <c r="N29" i="56"/>
  <c r="Y29" i="56" s="1"/>
  <c r="N37" i="56"/>
  <c r="Y37" i="56" s="1"/>
  <c r="N53" i="56"/>
  <c r="Y53" i="56" s="1"/>
  <c r="N5" i="56"/>
  <c r="Y5" i="56" s="1"/>
  <c r="N25" i="56"/>
  <c r="Y25" i="56" s="1"/>
  <c r="N33" i="56"/>
  <c r="Y33" i="56" s="1"/>
  <c r="N41" i="56"/>
  <c r="Y41" i="56" s="1"/>
  <c r="N45" i="56"/>
  <c r="Y45" i="56" s="1"/>
  <c r="N49" i="56"/>
  <c r="Y49" i="56" s="1"/>
  <c r="R69" i="57"/>
  <c r="V69" i="57"/>
  <c r="V70" i="57" s="1"/>
  <c r="T69" i="57"/>
  <c r="Q69" i="57"/>
  <c r="U69" i="57"/>
  <c r="S69" i="57"/>
  <c r="O46" i="57"/>
  <c r="O65" i="57"/>
  <c r="Q32" i="57"/>
  <c r="O24" i="51"/>
  <c r="O26" i="52"/>
  <c r="O27" i="52"/>
  <c r="O68" i="53"/>
  <c r="O67" i="53"/>
  <c r="O66" i="53"/>
  <c r="O65" i="53"/>
  <c r="O64" i="53"/>
  <c r="O63" i="53"/>
  <c r="O26" i="53"/>
  <c r="O25" i="53"/>
  <c r="O24" i="53"/>
  <c r="O14" i="53"/>
  <c r="O27" i="54"/>
  <c r="O26" i="54"/>
  <c r="O25" i="54"/>
  <c r="O24" i="54"/>
  <c r="O23" i="54"/>
  <c r="O22" i="54"/>
  <c r="O67" i="57"/>
  <c r="O66" i="57"/>
  <c r="O57" i="57"/>
  <c r="O23" i="57"/>
  <c r="O31" i="57"/>
  <c r="O18" i="57"/>
  <c r="O26" i="57"/>
  <c r="O20" i="57"/>
  <c r="O25" i="57"/>
  <c r="O22" i="57"/>
  <c r="O28" i="57"/>
  <c r="O17" i="57"/>
  <c r="O30" i="57"/>
  <c r="O29" i="57"/>
  <c r="O50" i="57"/>
  <c r="O8" i="57"/>
  <c r="O6" i="57"/>
  <c r="O53" i="57"/>
  <c r="O7" i="57"/>
  <c r="O19" i="57"/>
  <c r="O51" i="57"/>
  <c r="O41" i="57"/>
  <c r="O48" i="57"/>
  <c r="O39" i="57"/>
  <c r="O49" i="57"/>
  <c r="O3" i="57"/>
  <c r="O56" i="57"/>
  <c r="O54" i="57"/>
  <c r="O62" i="57"/>
  <c r="O61" i="57"/>
  <c r="O59" i="57"/>
  <c r="O60" i="57"/>
  <c r="O55" i="57"/>
  <c r="O4" i="57"/>
  <c r="O43" i="57"/>
  <c r="O5" i="57"/>
  <c r="O15" i="57"/>
  <c r="O52" i="57"/>
  <c r="O44" i="57"/>
  <c r="O16" i="57"/>
  <c r="O64" i="57"/>
  <c r="J792" i="57"/>
  <c r="O45" i="57"/>
  <c r="O38" i="57"/>
  <c r="O9" i="57"/>
  <c r="O21" i="57"/>
  <c r="O68" i="57"/>
  <c r="O37" i="57"/>
  <c r="O42" i="57"/>
  <c r="O58" i="57"/>
  <c r="O13" i="57"/>
  <c r="O47" i="57"/>
  <c r="O11" i="57"/>
  <c r="O12" i="57"/>
  <c r="O14" i="57"/>
  <c r="O10" i="57"/>
  <c r="O40" i="57"/>
  <c r="O63" i="57"/>
  <c r="O27" i="57"/>
  <c r="O24" i="57"/>
  <c r="N4" i="56"/>
  <c r="Y4" i="56" s="1"/>
  <c r="N16" i="56"/>
  <c r="Y16" i="56" s="1"/>
  <c r="N32" i="56"/>
  <c r="Y32" i="56" s="1"/>
  <c r="N48" i="56"/>
  <c r="Y48" i="56" s="1"/>
  <c r="N52" i="56"/>
  <c r="Y52" i="56" s="1"/>
  <c r="N12" i="56"/>
  <c r="Y12" i="56" s="1"/>
  <c r="N24" i="56"/>
  <c r="Y24" i="56" s="1"/>
  <c r="N28" i="56"/>
  <c r="Y28" i="56" s="1"/>
  <c r="N40" i="56"/>
  <c r="Y40" i="56" s="1"/>
  <c r="N44" i="56"/>
  <c r="Y44" i="56" s="1"/>
  <c r="N3" i="56"/>
  <c r="N7" i="56"/>
  <c r="Y7" i="56" s="1"/>
  <c r="N11" i="56"/>
  <c r="Y11" i="56" s="1"/>
  <c r="N15" i="56"/>
  <c r="Y15" i="56" s="1"/>
  <c r="N19" i="56"/>
  <c r="Y19" i="56" s="1"/>
  <c r="N23" i="56"/>
  <c r="Y23" i="56" s="1"/>
  <c r="N27" i="56"/>
  <c r="Y27" i="56" s="1"/>
  <c r="N31" i="56"/>
  <c r="Y31" i="56" s="1"/>
  <c r="N35" i="56"/>
  <c r="Y35" i="56" s="1"/>
  <c r="N39" i="56"/>
  <c r="Y39" i="56" s="1"/>
  <c r="N43" i="56"/>
  <c r="Y43" i="56" s="1"/>
  <c r="N47" i="56"/>
  <c r="Y47" i="56" s="1"/>
  <c r="N51" i="56"/>
  <c r="Y51" i="56" s="1"/>
  <c r="J882" i="56"/>
  <c r="N20" i="56"/>
  <c r="Y20" i="56" s="1"/>
  <c r="N36" i="56"/>
  <c r="Y36" i="56" s="1"/>
  <c r="N6" i="56"/>
  <c r="Y6" i="56" s="1"/>
  <c r="N10" i="56"/>
  <c r="Y10" i="56" s="1"/>
  <c r="N14" i="56"/>
  <c r="Y14" i="56" s="1"/>
  <c r="N22" i="56"/>
  <c r="Y22" i="56" s="1"/>
  <c r="N26" i="56"/>
  <c r="Y26" i="56" s="1"/>
  <c r="N30" i="56"/>
  <c r="Y30" i="56" s="1"/>
  <c r="N34" i="56"/>
  <c r="Y34" i="56" s="1"/>
  <c r="N38" i="56"/>
  <c r="Y38" i="56" s="1"/>
  <c r="N42" i="56"/>
  <c r="Y42" i="56" s="1"/>
  <c r="N46" i="56"/>
  <c r="Y46" i="56" s="1"/>
  <c r="N50" i="56"/>
  <c r="Y50" i="56" s="1"/>
  <c r="N24" i="26"/>
  <c r="N5" i="26"/>
  <c r="N14" i="26"/>
  <c r="N15" i="26"/>
  <c r="N6" i="26"/>
  <c r="N9" i="26"/>
  <c r="N10" i="26"/>
  <c r="N20" i="26"/>
  <c r="N4" i="26"/>
  <c r="N3" i="26"/>
  <c r="N18" i="26"/>
  <c r="N16" i="26"/>
  <c r="N23" i="26"/>
  <c r="N11" i="26"/>
  <c r="N31" i="26"/>
  <c r="N35" i="26"/>
  <c r="N21" i="26"/>
  <c r="N12" i="26"/>
  <c r="N29" i="26"/>
  <c r="N22" i="26"/>
  <c r="N7" i="26"/>
  <c r="N17" i="26"/>
  <c r="N13" i="26"/>
  <c r="N38" i="26"/>
  <c r="N36" i="26"/>
  <c r="N28" i="26"/>
  <c r="N40" i="26"/>
  <c r="N37" i="26"/>
  <c r="N42" i="26"/>
  <c r="N45" i="26"/>
  <c r="N43" i="26"/>
  <c r="N47" i="26"/>
  <c r="N48" i="26"/>
  <c r="N50" i="26"/>
  <c r="N56" i="26"/>
  <c r="N52" i="26"/>
  <c r="N57" i="26"/>
  <c r="N59" i="26"/>
  <c r="N53" i="26"/>
  <c r="N54" i="26"/>
  <c r="N61" i="26"/>
  <c r="N19" i="26"/>
  <c r="N25" i="26"/>
  <c r="N30" i="26"/>
  <c r="N60" i="26"/>
  <c r="N44" i="26"/>
  <c r="N32" i="26"/>
  <c r="N55" i="26"/>
  <c r="N8" i="26"/>
  <c r="N39" i="26"/>
  <c r="N34" i="26"/>
  <c r="N26" i="26"/>
  <c r="N49" i="26"/>
  <c r="N33" i="26"/>
  <c r="N58" i="26"/>
  <c r="N46" i="26"/>
  <c r="N51" i="26"/>
  <c r="N41" i="26"/>
  <c r="Q24" i="26"/>
  <c r="R24" i="26"/>
  <c r="S24" i="26"/>
  <c r="T24" i="26"/>
  <c r="U24" i="26"/>
  <c r="V24" i="26"/>
  <c r="Q5" i="26"/>
  <c r="R5" i="26"/>
  <c r="S5" i="26"/>
  <c r="T5" i="26"/>
  <c r="U5" i="26"/>
  <c r="V5" i="26"/>
  <c r="Q14" i="26"/>
  <c r="R14" i="26"/>
  <c r="S14" i="26"/>
  <c r="T14" i="26"/>
  <c r="U14" i="26"/>
  <c r="V14" i="26"/>
  <c r="Q15" i="26"/>
  <c r="R15" i="26"/>
  <c r="S15" i="26"/>
  <c r="T15" i="26"/>
  <c r="U15" i="26"/>
  <c r="V15" i="26"/>
  <c r="Q6" i="26"/>
  <c r="R6" i="26"/>
  <c r="S6" i="26"/>
  <c r="T6" i="26"/>
  <c r="U6" i="26"/>
  <c r="V6" i="26"/>
  <c r="Q9" i="26"/>
  <c r="R9" i="26"/>
  <c r="S9" i="26"/>
  <c r="T9" i="26"/>
  <c r="U9" i="26"/>
  <c r="V9" i="26"/>
  <c r="Q10" i="26"/>
  <c r="R10" i="26"/>
  <c r="S10" i="26"/>
  <c r="T10" i="26"/>
  <c r="U10" i="26"/>
  <c r="V10" i="26"/>
  <c r="Q20" i="26"/>
  <c r="R20" i="26"/>
  <c r="S20" i="26"/>
  <c r="T20" i="26"/>
  <c r="U20" i="26"/>
  <c r="V20" i="26"/>
  <c r="Q4" i="26"/>
  <c r="R4" i="26"/>
  <c r="S4" i="26"/>
  <c r="T4" i="26"/>
  <c r="U4" i="26"/>
  <c r="V4" i="26"/>
  <c r="R27" i="26"/>
  <c r="S27" i="26"/>
  <c r="T27" i="26"/>
  <c r="U27" i="26"/>
  <c r="V27" i="26"/>
  <c r="Q3" i="26"/>
  <c r="R3" i="26"/>
  <c r="S3" i="26"/>
  <c r="T3" i="26"/>
  <c r="U3" i="26"/>
  <c r="V3" i="26"/>
  <c r="Q18" i="26"/>
  <c r="R18" i="26"/>
  <c r="S18" i="26"/>
  <c r="T18" i="26"/>
  <c r="U18" i="26"/>
  <c r="V18" i="26"/>
  <c r="Q16" i="26"/>
  <c r="R16" i="26"/>
  <c r="S16" i="26"/>
  <c r="T16" i="26"/>
  <c r="U16" i="26"/>
  <c r="V16" i="26"/>
  <c r="Q23" i="26"/>
  <c r="R23" i="26"/>
  <c r="S23" i="26"/>
  <c r="T23" i="26"/>
  <c r="U23" i="26"/>
  <c r="V23" i="26"/>
  <c r="Q11" i="26"/>
  <c r="R11" i="26"/>
  <c r="S11" i="26"/>
  <c r="T11" i="26"/>
  <c r="U11" i="26"/>
  <c r="V11" i="26"/>
  <c r="Q31" i="26"/>
  <c r="R31" i="26"/>
  <c r="S31" i="26"/>
  <c r="T31" i="26"/>
  <c r="U31" i="26"/>
  <c r="V31" i="26"/>
  <c r="Q35" i="26"/>
  <c r="R35" i="26"/>
  <c r="S35" i="26"/>
  <c r="T35" i="26"/>
  <c r="U35" i="26"/>
  <c r="V35" i="26"/>
  <c r="Q21" i="26"/>
  <c r="R21" i="26"/>
  <c r="S21" i="26"/>
  <c r="T21" i="26"/>
  <c r="U21" i="26"/>
  <c r="V21" i="26"/>
  <c r="Q12" i="26"/>
  <c r="R12" i="26"/>
  <c r="S12" i="26"/>
  <c r="T12" i="26"/>
  <c r="U12" i="26"/>
  <c r="V12" i="26"/>
  <c r="Q29" i="26"/>
  <c r="R29" i="26"/>
  <c r="S29" i="26"/>
  <c r="T29" i="26"/>
  <c r="U29" i="26"/>
  <c r="V29" i="26"/>
  <c r="Q22" i="26"/>
  <c r="R22" i="26"/>
  <c r="S22" i="26"/>
  <c r="T22" i="26"/>
  <c r="U22" i="26"/>
  <c r="V22" i="26"/>
  <c r="Q7" i="26"/>
  <c r="R7" i="26"/>
  <c r="S7" i="26"/>
  <c r="T7" i="26"/>
  <c r="U7" i="26"/>
  <c r="V7" i="26"/>
  <c r="Q17" i="26"/>
  <c r="R17" i="26"/>
  <c r="S17" i="26"/>
  <c r="T17" i="26"/>
  <c r="U17" i="26"/>
  <c r="V17" i="26"/>
  <c r="Q13" i="26"/>
  <c r="R13" i="26"/>
  <c r="S13" i="26"/>
  <c r="T13" i="26"/>
  <c r="U13" i="26"/>
  <c r="V13" i="26"/>
  <c r="Q38" i="26"/>
  <c r="R38" i="26"/>
  <c r="S38" i="26"/>
  <c r="T38" i="26"/>
  <c r="U38" i="26"/>
  <c r="V38" i="26"/>
  <c r="Q36" i="26"/>
  <c r="R36" i="26"/>
  <c r="S36" i="26"/>
  <c r="T36" i="26"/>
  <c r="U36" i="26"/>
  <c r="V36" i="26"/>
  <c r="Q28" i="26"/>
  <c r="R28" i="26"/>
  <c r="S28" i="26"/>
  <c r="T28" i="26"/>
  <c r="U28" i="26"/>
  <c r="V28" i="26"/>
  <c r="Q40" i="26"/>
  <c r="R40" i="26"/>
  <c r="S40" i="26"/>
  <c r="T40" i="26"/>
  <c r="U40" i="26"/>
  <c r="V40" i="26"/>
  <c r="Q37" i="26"/>
  <c r="R37" i="26"/>
  <c r="S37" i="26"/>
  <c r="T37" i="26"/>
  <c r="U37" i="26"/>
  <c r="V37" i="26"/>
  <c r="Q42" i="26"/>
  <c r="R42" i="26"/>
  <c r="S42" i="26"/>
  <c r="T42" i="26"/>
  <c r="U42" i="26"/>
  <c r="V42" i="26"/>
  <c r="Q45" i="26"/>
  <c r="R45" i="26"/>
  <c r="S45" i="26"/>
  <c r="T45" i="26"/>
  <c r="U45" i="26"/>
  <c r="V45" i="26"/>
  <c r="Q43" i="26"/>
  <c r="R43" i="26"/>
  <c r="S43" i="26"/>
  <c r="T43" i="26"/>
  <c r="U43" i="26"/>
  <c r="V43" i="26"/>
  <c r="Q47" i="26"/>
  <c r="R47" i="26"/>
  <c r="S47" i="26"/>
  <c r="T47" i="26"/>
  <c r="U47" i="26"/>
  <c r="V47" i="26"/>
  <c r="Q48" i="26"/>
  <c r="R48" i="26"/>
  <c r="S48" i="26"/>
  <c r="T48" i="26"/>
  <c r="U48" i="26"/>
  <c r="V48" i="26"/>
  <c r="Q50" i="26"/>
  <c r="R50" i="26"/>
  <c r="S50" i="26"/>
  <c r="T50" i="26"/>
  <c r="U50" i="26"/>
  <c r="V50" i="26"/>
  <c r="Q56" i="26"/>
  <c r="R56" i="26"/>
  <c r="S56" i="26"/>
  <c r="T56" i="26"/>
  <c r="U56" i="26"/>
  <c r="V56" i="26"/>
  <c r="Q52" i="26"/>
  <c r="R52" i="26"/>
  <c r="S52" i="26"/>
  <c r="T52" i="26"/>
  <c r="U52" i="26"/>
  <c r="V52" i="26"/>
  <c r="Q57" i="26"/>
  <c r="R57" i="26"/>
  <c r="S57" i="26"/>
  <c r="T57" i="26"/>
  <c r="U57" i="26"/>
  <c r="V57" i="26"/>
  <c r="Q59" i="26"/>
  <c r="R59" i="26"/>
  <c r="S59" i="26"/>
  <c r="T59" i="26"/>
  <c r="U59" i="26"/>
  <c r="V59" i="26"/>
  <c r="Q53" i="26"/>
  <c r="R53" i="26"/>
  <c r="S53" i="26"/>
  <c r="T53" i="26"/>
  <c r="U53" i="26"/>
  <c r="V53" i="26"/>
  <c r="Q54" i="26"/>
  <c r="R54" i="26"/>
  <c r="S54" i="26"/>
  <c r="T54" i="26"/>
  <c r="U54" i="26"/>
  <c r="V54" i="26"/>
  <c r="Q61" i="26"/>
  <c r="R61" i="26"/>
  <c r="S61" i="26"/>
  <c r="T61" i="26"/>
  <c r="U61" i="26"/>
  <c r="V61" i="26"/>
  <c r="Q19" i="26"/>
  <c r="R19" i="26"/>
  <c r="S19" i="26"/>
  <c r="T19" i="26"/>
  <c r="U19" i="26"/>
  <c r="V19" i="26"/>
  <c r="Q25" i="26"/>
  <c r="R25" i="26"/>
  <c r="S25" i="26"/>
  <c r="T25" i="26"/>
  <c r="U25" i="26"/>
  <c r="V25" i="26"/>
  <c r="Q30" i="26"/>
  <c r="R30" i="26"/>
  <c r="S30" i="26"/>
  <c r="T30" i="26"/>
  <c r="U30" i="26"/>
  <c r="V30" i="26"/>
  <c r="Q60" i="26"/>
  <c r="R60" i="26"/>
  <c r="S60" i="26"/>
  <c r="T60" i="26"/>
  <c r="U60" i="26"/>
  <c r="V60" i="26"/>
  <c r="Q44" i="26"/>
  <c r="R44" i="26"/>
  <c r="S44" i="26"/>
  <c r="T44" i="26"/>
  <c r="U44" i="26"/>
  <c r="V44" i="26"/>
  <c r="Q32" i="26"/>
  <c r="R32" i="26"/>
  <c r="S32" i="26"/>
  <c r="T32" i="26"/>
  <c r="U32" i="26"/>
  <c r="V32" i="26"/>
  <c r="Q55" i="26"/>
  <c r="R55" i="26"/>
  <c r="S55" i="26"/>
  <c r="T55" i="26"/>
  <c r="U55" i="26"/>
  <c r="V55" i="26"/>
  <c r="Q8" i="26"/>
  <c r="R8" i="26"/>
  <c r="S8" i="26"/>
  <c r="T8" i="26"/>
  <c r="U8" i="26"/>
  <c r="V8" i="26"/>
  <c r="Q39" i="26"/>
  <c r="R39" i="26"/>
  <c r="S39" i="26"/>
  <c r="T39" i="26"/>
  <c r="U39" i="26"/>
  <c r="V39" i="26"/>
  <c r="Q34" i="26"/>
  <c r="R34" i="26"/>
  <c r="S34" i="26"/>
  <c r="T34" i="26"/>
  <c r="U34" i="26"/>
  <c r="V34" i="26"/>
  <c r="Q26" i="26"/>
  <c r="R26" i="26"/>
  <c r="S26" i="26"/>
  <c r="T26" i="26"/>
  <c r="U26" i="26"/>
  <c r="V26" i="26"/>
  <c r="Q49" i="26"/>
  <c r="R49" i="26"/>
  <c r="S49" i="26"/>
  <c r="T49" i="26"/>
  <c r="U49" i="26"/>
  <c r="V49" i="26"/>
  <c r="Q33" i="26"/>
  <c r="R33" i="26"/>
  <c r="S33" i="26"/>
  <c r="T33" i="26"/>
  <c r="U33" i="26"/>
  <c r="V33" i="26"/>
  <c r="Q58" i="26"/>
  <c r="R58" i="26"/>
  <c r="S58" i="26"/>
  <c r="T58" i="26"/>
  <c r="U58" i="26"/>
  <c r="V58" i="26"/>
  <c r="Q46" i="26"/>
  <c r="R46" i="26"/>
  <c r="S46" i="26"/>
  <c r="T46" i="26"/>
  <c r="U46" i="26"/>
  <c r="V46" i="26"/>
  <c r="Q51" i="26"/>
  <c r="R51" i="26"/>
  <c r="S51" i="26"/>
  <c r="T51" i="26"/>
  <c r="U51" i="26"/>
  <c r="V51" i="26"/>
  <c r="Q41" i="26"/>
  <c r="R41" i="26"/>
  <c r="S41" i="26"/>
  <c r="T41" i="26"/>
  <c r="U41" i="26"/>
  <c r="V41" i="26"/>
  <c r="M43" i="55"/>
  <c r="H881" i="55"/>
  <c r="G881" i="55"/>
  <c r="F881" i="55"/>
  <c r="E881" i="55"/>
  <c r="D881" i="55"/>
  <c r="C881" i="55"/>
  <c r="U43" i="55"/>
  <c r="T43" i="55"/>
  <c r="S43" i="55"/>
  <c r="R43" i="55"/>
  <c r="Q43" i="55"/>
  <c r="P43" i="55"/>
  <c r="U42" i="55"/>
  <c r="T42" i="55"/>
  <c r="S42" i="55"/>
  <c r="R42" i="55"/>
  <c r="Q42" i="55"/>
  <c r="P42" i="55"/>
  <c r="M42" i="55"/>
  <c r="U41" i="55"/>
  <c r="T41" i="55"/>
  <c r="S41" i="55"/>
  <c r="R41" i="55"/>
  <c r="Q41" i="55"/>
  <c r="P41" i="55"/>
  <c r="M41" i="55"/>
  <c r="U40" i="55"/>
  <c r="T40" i="55"/>
  <c r="S40" i="55"/>
  <c r="R40" i="55"/>
  <c r="Q40" i="55"/>
  <c r="P40" i="55"/>
  <c r="M40" i="55"/>
  <c r="U39" i="55"/>
  <c r="T39" i="55"/>
  <c r="S39" i="55"/>
  <c r="R39" i="55"/>
  <c r="Q39" i="55"/>
  <c r="P39" i="55"/>
  <c r="M39" i="55"/>
  <c r="U38" i="55"/>
  <c r="T38" i="55"/>
  <c r="S38" i="55"/>
  <c r="R38" i="55"/>
  <c r="Q38" i="55"/>
  <c r="P38" i="55"/>
  <c r="M38" i="55"/>
  <c r="U36" i="55"/>
  <c r="T36" i="55"/>
  <c r="S36" i="55"/>
  <c r="R36" i="55"/>
  <c r="Q36" i="55"/>
  <c r="P36" i="55"/>
  <c r="M36" i="55"/>
  <c r="U37" i="55"/>
  <c r="T37" i="55"/>
  <c r="S37" i="55"/>
  <c r="R37" i="55"/>
  <c r="Q37" i="55"/>
  <c r="P37" i="55"/>
  <c r="M37" i="55"/>
  <c r="U31" i="55"/>
  <c r="T31" i="55"/>
  <c r="S31" i="55"/>
  <c r="R31" i="55"/>
  <c r="Q31" i="55"/>
  <c r="P31" i="55"/>
  <c r="M31" i="55"/>
  <c r="U32" i="55"/>
  <c r="T32" i="55"/>
  <c r="S32" i="55"/>
  <c r="R32" i="55"/>
  <c r="Q32" i="55"/>
  <c r="P32" i="55"/>
  <c r="M32" i="55"/>
  <c r="U33" i="55"/>
  <c r="T33" i="55"/>
  <c r="S33" i="55"/>
  <c r="R33" i="55"/>
  <c r="Q33" i="55"/>
  <c r="P33" i="55"/>
  <c r="M33" i="55"/>
  <c r="U13" i="55"/>
  <c r="T13" i="55"/>
  <c r="S13" i="55"/>
  <c r="R13" i="55"/>
  <c r="Q13" i="55"/>
  <c r="P13" i="55"/>
  <c r="M13" i="55"/>
  <c r="U12" i="55"/>
  <c r="T12" i="55"/>
  <c r="S12" i="55"/>
  <c r="R12" i="55"/>
  <c r="Q12" i="55"/>
  <c r="P12" i="55"/>
  <c r="M12" i="55"/>
  <c r="U25" i="55"/>
  <c r="T25" i="55"/>
  <c r="S25" i="55"/>
  <c r="R25" i="55"/>
  <c r="Q25" i="55"/>
  <c r="P25" i="55"/>
  <c r="M25" i="55"/>
  <c r="U6" i="55"/>
  <c r="T6" i="55"/>
  <c r="S6" i="55"/>
  <c r="R6" i="55"/>
  <c r="Q6" i="55"/>
  <c r="P6" i="55"/>
  <c r="M6" i="55"/>
  <c r="U24" i="55"/>
  <c r="T24" i="55"/>
  <c r="S24" i="55"/>
  <c r="R24" i="55"/>
  <c r="Q24" i="55"/>
  <c r="P24" i="55"/>
  <c r="M24" i="55"/>
  <c r="U10" i="55"/>
  <c r="T10" i="55"/>
  <c r="S10" i="55"/>
  <c r="R10" i="55"/>
  <c r="Q10" i="55"/>
  <c r="P10" i="55"/>
  <c r="M10" i="55"/>
  <c r="U5" i="55"/>
  <c r="T5" i="55"/>
  <c r="S5" i="55"/>
  <c r="R5" i="55"/>
  <c r="Q5" i="55"/>
  <c r="P5" i="55"/>
  <c r="M5" i="55"/>
  <c r="U26" i="55"/>
  <c r="T26" i="55"/>
  <c r="S26" i="55"/>
  <c r="R26" i="55"/>
  <c r="Q26" i="55"/>
  <c r="P26" i="55"/>
  <c r="M26" i="55"/>
  <c r="U17" i="55"/>
  <c r="T17" i="55"/>
  <c r="S17" i="55"/>
  <c r="R17" i="55"/>
  <c r="Q17" i="55"/>
  <c r="P17" i="55"/>
  <c r="M17" i="55"/>
  <c r="U16" i="55"/>
  <c r="T16" i="55"/>
  <c r="S16" i="55"/>
  <c r="R16" i="55"/>
  <c r="Q16" i="55"/>
  <c r="P16" i="55"/>
  <c r="M16" i="55"/>
  <c r="U30" i="55"/>
  <c r="T30" i="55"/>
  <c r="S30" i="55"/>
  <c r="R30" i="55"/>
  <c r="Q30" i="55"/>
  <c r="P30" i="55"/>
  <c r="M30" i="55"/>
  <c r="U9" i="55"/>
  <c r="T9" i="55"/>
  <c r="S9" i="55"/>
  <c r="R9" i="55"/>
  <c r="Q9" i="55"/>
  <c r="P9" i="55"/>
  <c r="M9" i="55"/>
  <c r="U7" i="55"/>
  <c r="T7" i="55"/>
  <c r="S7" i="55"/>
  <c r="R7" i="55"/>
  <c r="Q7" i="55"/>
  <c r="P7" i="55"/>
  <c r="M7" i="55"/>
  <c r="U11" i="55"/>
  <c r="T11" i="55"/>
  <c r="S11" i="55"/>
  <c r="R11" i="55"/>
  <c r="Q11" i="55"/>
  <c r="P11" i="55"/>
  <c r="M11" i="55"/>
  <c r="U35" i="55"/>
  <c r="T35" i="55"/>
  <c r="S35" i="55"/>
  <c r="R35" i="55"/>
  <c r="Q35" i="55"/>
  <c r="P35" i="55"/>
  <c r="M35" i="55"/>
  <c r="U34" i="55"/>
  <c r="T34" i="55"/>
  <c r="S34" i="55"/>
  <c r="R34" i="55"/>
  <c r="Q34" i="55"/>
  <c r="P34" i="55"/>
  <c r="M34" i="55"/>
  <c r="U4" i="55"/>
  <c r="T4" i="55"/>
  <c r="S4" i="55"/>
  <c r="R4" i="55"/>
  <c r="Q4" i="55"/>
  <c r="P4" i="55"/>
  <c r="M4" i="55"/>
  <c r="U21" i="55"/>
  <c r="T21" i="55"/>
  <c r="S21" i="55"/>
  <c r="R21" i="55"/>
  <c r="Q21" i="55"/>
  <c r="P21" i="55"/>
  <c r="M21" i="55"/>
  <c r="U20" i="55"/>
  <c r="T20" i="55"/>
  <c r="S20" i="55"/>
  <c r="R20" i="55"/>
  <c r="Q20" i="55"/>
  <c r="P20" i="55"/>
  <c r="M20" i="55"/>
  <c r="U23" i="55"/>
  <c r="T23" i="55"/>
  <c r="S23" i="55"/>
  <c r="R23" i="55"/>
  <c r="Q23" i="55"/>
  <c r="P23" i="55"/>
  <c r="M23" i="55"/>
  <c r="U8" i="55"/>
  <c r="T8" i="55"/>
  <c r="S8" i="55"/>
  <c r="R8" i="55"/>
  <c r="Q8" i="55"/>
  <c r="P8" i="55"/>
  <c r="M8" i="55"/>
  <c r="U3" i="55"/>
  <c r="T3" i="55"/>
  <c r="S3" i="55"/>
  <c r="R3" i="55"/>
  <c r="Q3" i="55"/>
  <c r="P3" i="55"/>
  <c r="M3" i="55"/>
  <c r="U19" i="55"/>
  <c r="T19" i="55"/>
  <c r="S19" i="55"/>
  <c r="R19" i="55"/>
  <c r="Q19" i="55"/>
  <c r="P19" i="55"/>
  <c r="M19" i="55"/>
  <c r="U15" i="55"/>
  <c r="T15" i="55"/>
  <c r="S15" i="55"/>
  <c r="R15" i="55"/>
  <c r="Q15" i="55"/>
  <c r="P15" i="55"/>
  <c r="M15" i="55"/>
  <c r="U18" i="55"/>
  <c r="T18" i="55"/>
  <c r="S18" i="55"/>
  <c r="R18" i="55"/>
  <c r="Q18" i="55"/>
  <c r="P18" i="55"/>
  <c r="M18" i="55"/>
  <c r="U28" i="55"/>
  <c r="T28" i="55"/>
  <c r="S28" i="55"/>
  <c r="R28" i="55"/>
  <c r="Q28" i="55"/>
  <c r="P28" i="55"/>
  <c r="M28" i="55"/>
  <c r="U14" i="55"/>
  <c r="T14" i="55"/>
  <c r="S14" i="55"/>
  <c r="R14" i="55"/>
  <c r="Q14" i="55"/>
  <c r="P14" i="55"/>
  <c r="M14" i="55"/>
  <c r="U27" i="55"/>
  <c r="T27" i="55"/>
  <c r="S27" i="55"/>
  <c r="R27" i="55"/>
  <c r="Q27" i="55"/>
  <c r="P27" i="55"/>
  <c r="M27" i="55"/>
  <c r="U22" i="55"/>
  <c r="T22" i="55"/>
  <c r="S22" i="55"/>
  <c r="R22" i="55"/>
  <c r="Q22" i="55"/>
  <c r="P22" i="55"/>
  <c r="M22" i="55"/>
  <c r="U29" i="55"/>
  <c r="T29" i="55"/>
  <c r="S29" i="55"/>
  <c r="R29" i="55"/>
  <c r="Q29" i="55"/>
  <c r="P29" i="55"/>
  <c r="M29" i="55"/>
  <c r="U43" i="2"/>
  <c r="V51" i="54"/>
  <c r="U51" i="54"/>
  <c r="T51" i="54"/>
  <c r="S51" i="54"/>
  <c r="R51" i="54"/>
  <c r="Q51" i="54"/>
  <c r="N51" i="54"/>
  <c r="V55" i="54"/>
  <c r="U55" i="54"/>
  <c r="T55" i="54"/>
  <c r="S55" i="54"/>
  <c r="R55" i="54"/>
  <c r="Q55" i="54"/>
  <c r="N55" i="54"/>
  <c r="H791" i="54"/>
  <c r="G791" i="54"/>
  <c r="F791" i="54"/>
  <c r="E791" i="54"/>
  <c r="D791" i="54"/>
  <c r="C791" i="54"/>
  <c r="V15" i="54"/>
  <c r="U15" i="54"/>
  <c r="T15" i="54"/>
  <c r="S15" i="54"/>
  <c r="R15" i="54"/>
  <c r="Q15" i="54"/>
  <c r="N15" i="54"/>
  <c r="V4" i="54"/>
  <c r="U4" i="54"/>
  <c r="T4" i="54"/>
  <c r="S4" i="54"/>
  <c r="R4" i="54"/>
  <c r="Q4" i="54"/>
  <c r="N4" i="54"/>
  <c r="V62" i="54"/>
  <c r="U62" i="54"/>
  <c r="T62" i="54"/>
  <c r="S62" i="54"/>
  <c r="R62" i="54"/>
  <c r="Q62" i="54"/>
  <c r="N62" i="54"/>
  <c r="V57" i="54"/>
  <c r="U57" i="54"/>
  <c r="T57" i="54"/>
  <c r="S57" i="54"/>
  <c r="R57" i="54"/>
  <c r="Q57" i="54"/>
  <c r="N57" i="54"/>
  <c r="V63" i="54"/>
  <c r="U63" i="54"/>
  <c r="T63" i="54"/>
  <c r="S63" i="54"/>
  <c r="R63" i="54"/>
  <c r="Q63" i="54"/>
  <c r="N63" i="54"/>
  <c r="V47" i="54"/>
  <c r="U47" i="54"/>
  <c r="T47" i="54"/>
  <c r="S47" i="54"/>
  <c r="R47" i="54"/>
  <c r="Q47" i="54"/>
  <c r="N47" i="54"/>
  <c r="V11" i="54"/>
  <c r="U11" i="54"/>
  <c r="T11" i="54"/>
  <c r="S11" i="54"/>
  <c r="R11" i="54"/>
  <c r="Q11" i="54"/>
  <c r="N11" i="54"/>
  <c r="V49" i="54"/>
  <c r="U49" i="54"/>
  <c r="T49" i="54"/>
  <c r="S49" i="54"/>
  <c r="R49" i="54"/>
  <c r="Q49" i="54"/>
  <c r="N49" i="54"/>
  <c r="V53" i="54"/>
  <c r="U53" i="54"/>
  <c r="T53" i="54"/>
  <c r="S53" i="54"/>
  <c r="R53" i="54"/>
  <c r="Q53" i="54"/>
  <c r="N53" i="54"/>
  <c r="V54" i="54"/>
  <c r="U54" i="54"/>
  <c r="T54" i="54"/>
  <c r="S54" i="54"/>
  <c r="R54" i="54"/>
  <c r="Q54" i="54"/>
  <c r="N54" i="54"/>
  <c r="V58" i="54"/>
  <c r="U58" i="54"/>
  <c r="T58" i="54"/>
  <c r="S58" i="54"/>
  <c r="R58" i="54"/>
  <c r="Q58" i="54"/>
  <c r="N58" i="54"/>
  <c r="V20" i="54"/>
  <c r="U20" i="54"/>
  <c r="T20" i="54"/>
  <c r="S20" i="54"/>
  <c r="R20" i="54"/>
  <c r="Q20" i="54"/>
  <c r="N20" i="54"/>
  <c r="V61" i="54"/>
  <c r="U61" i="54"/>
  <c r="T61" i="54"/>
  <c r="S61" i="54"/>
  <c r="R61" i="54"/>
  <c r="Q61" i="54"/>
  <c r="N61" i="54"/>
  <c r="V14" i="54"/>
  <c r="U14" i="54"/>
  <c r="T14" i="54"/>
  <c r="S14" i="54"/>
  <c r="R14" i="54"/>
  <c r="Q14" i="54"/>
  <c r="N14" i="54"/>
  <c r="V10" i="54"/>
  <c r="U10" i="54"/>
  <c r="T10" i="54"/>
  <c r="S10" i="54"/>
  <c r="R10" i="54"/>
  <c r="Q10" i="54"/>
  <c r="N10" i="54"/>
  <c r="V9" i="54"/>
  <c r="U9" i="54"/>
  <c r="T9" i="54"/>
  <c r="S9" i="54"/>
  <c r="R9" i="54"/>
  <c r="Q9" i="54"/>
  <c r="N9" i="54"/>
  <c r="V3" i="54"/>
  <c r="U3" i="54"/>
  <c r="T3" i="54"/>
  <c r="S3" i="54"/>
  <c r="R3" i="54"/>
  <c r="Q3" i="54"/>
  <c r="N3" i="54"/>
  <c r="V21" i="54"/>
  <c r="U21" i="54"/>
  <c r="T21" i="54"/>
  <c r="S21" i="54"/>
  <c r="R21" i="54"/>
  <c r="Q21" i="54"/>
  <c r="N21" i="54"/>
  <c r="V52" i="54"/>
  <c r="U52" i="54"/>
  <c r="T52" i="54"/>
  <c r="S52" i="54"/>
  <c r="R52" i="54"/>
  <c r="Q52" i="54"/>
  <c r="N52" i="54"/>
  <c r="V36" i="54"/>
  <c r="U36" i="54"/>
  <c r="T36" i="54"/>
  <c r="S36" i="54"/>
  <c r="R36" i="54"/>
  <c r="Q36" i="54"/>
  <c r="N36" i="54"/>
  <c r="V17" i="54"/>
  <c r="U17" i="54"/>
  <c r="T17" i="54"/>
  <c r="S17" i="54"/>
  <c r="R17" i="54"/>
  <c r="Q17" i="54"/>
  <c r="N17" i="54"/>
  <c r="V59" i="54"/>
  <c r="U59" i="54"/>
  <c r="T59" i="54"/>
  <c r="S59" i="54"/>
  <c r="R59" i="54"/>
  <c r="Q59" i="54"/>
  <c r="N59" i="54"/>
  <c r="V12" i="54"/>
  <c r="U12" i="54"/>
  <c r="T12" i="54"/>
  <c r="S12" i="54"/>
  <c r="R12" i="54"/>
  <c r="Q12" i="54"/>
  <c r="N12" i="54"/>
  <c r="V6" i="54"/>
  <c r="U6" i="54"/>
  <c r="T6" i="54"/>
  <c r="S6" i="54"/>
  <c r="R6" i="54"/>
  <c r="Q6" i="54"/>
  <c r="N6" i="54"/>
  <c r="V46" i="54"/>
  <c r="U46" i="54"/>
  <c r="T46" i="54"/>
  <c r="S46" i="54"/>
  <c r="R46" i="54"/>
  <c r="Q46" i="54"/>
  <c r="N46" i="54"/>
  <c r="V34" i="54"/>
  <c r="U34" i="54"/>
  <c r="T34" i="54"/>
  <c r="S34" i="54"/>
  <c r="R34" i="54"/>
  <c r="Q34" i="54"/>
  <c r="N34" i="54"/>
  <c r="V41" i="54"/>
  <c r="U41" i="54"/>
  <c r="T41" i="54"/>
  <c r="S41" i="54"/>
  <c r="R41" i="54"/>
  <c r="Q41" i="54"/>
  <c r="N41" i="54"/>
  <c r="V5" i="54"/>
  <c r="U5" i="54"/>
  <c r="T5" i="54"/>
  <c r="S5" i="54"/>
  <c r="R5" i="54"/>
  <c r="Q5" i="54"/>
  <c r="N5" i="54"/>
  <c r="V38" i="54"/>
  <c r="U38" i="54"/>
  <c r="T38" i="54"/>
  <c r="S38" i="54"/>
  <c r="R38" i="54"/>
  <c r="Q38" i="54"/>
  <c r="N38" i="54"/>
  <c r="V18" i="54"/>
  <c r="U18" i="54"/>
  <c r="T18" i="54"/>
  <c r="S18" i="54"/>
  <c r="R18" i="54"/>
  <c r="Q18" i="54"/>
  <c r="N18" i="54"/>
  <c r="V48" i="54"/>
  <c r="U48" i="54"/>
  <c r="T48" i="54"/>
  <c r="S48" i="54"/>
  <c r="R48" i="54"/>
  <c r="Q48" i="54"/>
  <c r="N48" i="54"/>
  <c r="V45" i="54"/>
  <c r="U45" i="54"/>
  <c r="T45" i="54"/>
  <c r="S45" i="54"/>
  <c r="R45" i="54"/>
  <c r="Q45" i="54"/>
  <c r="N45" i="54"/>
  <c r="V56" i="54"/>
  <c r="U56" i="54"/>
  <c r="T56" i="54"/>
  <c r="S56" i="54"/>
  <c r="R56" i="54"/>
  <c r="Q56" i="54"/>
  <c r="N56" i="54"/>
  <c r="V43" i="54"/>
  <c r="U43" i="54"/>
  <c r="T43" i="54"/>
  <c r="S43" i="54"/>
  <c r="R43" i="54"/>
  <c r="Q43" i="54"/>
  <c r="N43" i="54"/>
  <c r="V37" i="54"/>
  <c r="U37" i="54"/>
  <c r="T37" i="54"/>
  <c r="S37" i="54"/>
  <c r="R37" i="54"/>
  <c r="Q37" i="54"/>
  <c r="N37" i="54"/>
  <c r="V8" i="54"/>
  <c r="U8" i="54"/>
  <c r="T8" i="54"/>
  <c r="S8" i="54"/>
  <c r="R8" i="54"/>
  <c r="Q8" i="54"/>
  <c r="N8" i="54"/>
  <c r="V44" i="54"/>
  <c r="U44" i="54"/>
  <c r="T44" i="54"/>
  <c r="S44" i="54"/>
  <c r="R44" i="54"/>
  <c r="Q44" i="54"/>
  <c r="N44" i="54"/>
  <c r="V13" i="54"/>
  <c r="U13" i="54"/>
  <c r="T13" i="54"/>
  <c r="S13" i="54"/>
  <c r="R13" i="54"/>
  <c r="Q13" i="54"/>
  <c r="N13" i="54"/>
  <c r="V40" i="54"/>
  <c r="U40" i="54"/>
  <c r="T40" i="54"/>
  <c r="S40" i="54"/>
  <c r="R40" i="54"/>
  <c r="Q40" i="54"/>
  <c r="N40" i="54"/>
  <c r="V35" i="54"/>
  <c r="U35" i="54"/>
  <c r="T35" i="54"/>
  <c r="S35" i="54"/>
  <c r="R35" i="54"/>
  <c r="Q35" i="54"/>
  <c r="N35" i="54"/>
  <c r="V7" i="54"/>
  <c r="U7" i="54"/>
  <c r="T7" i="54"/>
  <c r="S7" i="54"/>
  <c r="R7" i="54"/>
  <c r="Q7" i="54"/>
  <c r="N7" i="54"/>
  <c r="V50" i="54"/>
  <c r="U50" i="54"/>
  <c r="T50" i="54"/>
  <c r="S50" i="54"/>
  <c r="R50" i="54"/>
  <c r="Q50" i="54"/>
  <c r="N50" i="54"/>
  <c r="V60" i="54"/>
  <c r="U60" i="54"/>
  <c r="T60" i="54"/>
  <c r="S60" i="54"/>
  <c r="R60" i="54"/>
  <c r="Q60" i="54"/>
  <c r="N60" i="54"/>
  <c r="V16" i="54"/>
  <c r="U16" i="54"/>
  <c r="T16" i="54"/>
  <c r="S16" i="54"/>
  <c r="R16" i="54"/>
  <c r="Q16" i="54"/>
  <c r="N16" i="54"/>
  <c r="V39" i="54"/>
  <c r="U39" i="54"/>
  <c r="T39" i="54"/>
  <c r="S39" i="54"/>
  <c r="R39" i="54"/>
  <c r="Q39" i="54"/>
  <c r="N39" i="54"/>
  <c r="V42" i="54"/>
  <c r="U42" i="54"/>
  <c r="T42" i="54"/>
  <c r="S42" i="54"/>
  <c r="R42" i="54"/>
  <c r="Q42" i="54"/>
  <c r="N42" i="54"/>
  <c r="V19" i="54"/>
  <c r="U19" i="54"/>
  <c r="T19" i="54"/>
  <c r="S19" i="54"/>
  <c r="R19" i="54"/>
  <c r="Q19" i="54"/>
  <c r="N19" i="54"/>
  <c r="H794" i="53"/>
  <c r="G794" i="53"/>
  <c r="F794" i="53"/>
  <c r="E794" i="53"/>
  <c r="D794" i="53"/>
  <c r="C794" i="53"/>
  <c r="V8" i="53"/>
  <c r="U8" i="53"/>
  <c r="T8" i="53"/>
  <c r="S8" i="53"/>
  <c r="R8" i="53"/>
  <c r="Q8" i="53"/>
  <c r="N8" i="53"/>
  <c r="V12" i="53"/>
  <c r="U12" i="53"/>
  <c r="T12" i="53"/>
  <c r="S12" i="53"/>
  <c r="R12" i="53"/>
  <c r="Q12" i="53"/>
  <c r="N12" i="53"/>
  <c r="V47" i="53"/>
  <c r="U47" i="53"/>
  <c r="T47" i="53"/>
  <c r="S47" i="53"/>
  <c r="R47" i="53"/>
  <c r="Q47" i="53"/>
  <c r="N47" i="53"/>
  <c r="V55" i="53"/>
  <c r="U55" i="53"/>
  <c r="T55" i="53"/>
  <c r="S55" i="53"/>
  <c r="R55" i="53"/>
  <c r="Q55" i="53"/>
  <c r="N55" i="53"/>
  <c r="V15" i="53"/>
  <c r="U15" i="53"/>
  <c r="T15" i="53"/>
  <c r="S15" i="53"/>
  <c r="R15" i="53"/>
  <c r="Q15" i="53"/>
  <c r="N15" i="53"/>
  <c r="V39" i="53"/>
  <c r="U39" i="53"/>
  <c r="T39" i="53"/>
  <c r="S39" i="53"/>
  <c r="R39" i="53"/>
  <c r="Q39" i="53"/>
  <c r="N39" i="53"/>
  <c r="V54" i="53"/>
  <c r="U54" i="53"/>
  <c r="T54" i="53"/>
  <c r="S54" i="53"/>
  <c r="R54" i="53"/>
  <c r="Q54" i="53"/>
  <c r="N54" i="53"/>
  <c r="V58" i="53"/>
  <c r="U58" i="53"/>
  <c r="T58" i="53"/>
  <c r="S58" i="53"/>
  <c r="R58" i="53"/>
  <c r="Q58" i="53"/>
  <c r="N58" i="53"/>
  <c r="V62" i="53"/>
  <c r="U62" i="53"/>
  <c r="T62" i="53"/>
  <c r="S62" i="53"/>
  <c r="R62" i="53"/>
  <c r="Q62" i="53"/>
  <c r="N62" i="53"/>
  <c r="V13" i="53"/>
  <c r="U13" i="53"/>
  <c r="T13" i="53"/>
  <c r="S13" i="53"/>
  <c r="R13" i="53"/>
  <c r="Q13" i="53"/>
  <c r="N13" i="53"/>
  <c r="V16" i="53"/>
  <c r="U16" i="53"/>
  <c r="T16" i="53"/>
  <c r="S16" i="53"/>
  <c r="R16" i="53"/>
  <c r="Q16" i="53"/>
  <c r="N16" i="53"/>
  <c r="V11" i="53"/>
  <c r="U11" i="53"/>
  <c r="T11" i="53"/>
  <c r="S11" i="53"/>
  <c r="R11" i="53"/>
  <c r="Q11" i="53"/>
  <c r="N11" i="53"/>
  <c r="V10" i="53"/>
  <c r="U10" i="53"/>
  <c r="T10" i="53"/>
  <c r="S10" i="53"/>
  <c r="R10" i="53"/>
  <c r="Q10" i="53"/>
  <c r="N10" i="53"/>
  <c r="V20" i="53"/>
  <c r="U20" i="53"/>
  <c r="T20" i="53"/>
  <c r="S20" i="53"/>
  <c r="R20" i="53"/>
  <c r="Q20" i="53"/>
  <c r="N20" i="53"/>
  <c r="V45" i="53"/>
  <c r="U45" i="53"/>
  <c r="T45" i="53"/>
  <c r="S45" i="53"/>
  <c r="R45" i="53"/>
  <c r="Q45" i="53"/>
  <c r="N45" i="53"/>
  <c r="V44" i="53"/>
  <c r="U44" i="53"/>
  <c r="T44" i="53"/>
  <c r="S44" i="53"/>
  <c r="R44" i="53"/>
  <c r="Q44" i="53"/>
  <c r="N44" i="53"/>
  <c r="V7" i="53"/>
  <c r="U7" i="53"/>
  <c r="T7" i="53"/>
  <c r="S7" i="53"/>
  <c r="R7" i="53"/>
  <c r="Q7" i="53"/>
  <c r="N7" i="53"/>
  <c r="V57" i="53"/>
  <c r="U57" i="53"/>
  <c r="T57" i="53"/>
  <c r="S57" i="53"/>
  <c r="R57" i="53"/>
  <c r="Q57" i="53"/>
  <c r="N57" i="53"/>
  <c r="V6" i="53"/>
  <c r="U6" i="53"/>
  <c r="T6" i="53"/>
  <c r="S6" i="53"/>
  <c r="R6" i="53"/>
  <c r="Q6" i="53"/>
  <c r="N6" i="53"/>
  <c r="V43" i="53"/>
  <c r="U43" i="53"/>
  <c r="T43" i="53"/>
  <c r="S43" i="53"/>
  <c r="R43" i="53"/>
  <c r="Q43" i="53"/>
  <c r="N43" i="53"/>
  <c r="V46" i="53"/>
  <c r="U46" i="53"/>
  <c r="T46" i="53"/>
  <c r="S46" i="53"/>
  <c r="R46" i="53"/>
  <c r="Q46" i="53"/>
  <c r="N46" i="53"/>
  <c r="V40" i="53"/>
  <c r="U40" i="53"/>
  <c r="T40" i="53"/>
  <c r="S40" i="53"/>
  <c r="R40" i="53"/>
  <c r="Q40" i="53"/>
  <c r="N40" i="53"/>
  <c r="V5" i="53"/>
  <c r="U5" i="53"/>
  <c r="T5" i="53"/>
  <c r="S5" i="53"/>
  <c r="R5" i="53"/>
  <c r="Q5" i="53"/>
  <c r="N5" i="53"/>
  <c r="V56" i="53"/>
  <c r="U56" i="53"/>
  <c r="T56" i="53"/>
  <c r="S56" i="53"/>
  <c r="R56" i="53"/>
  <c r="Q56" i="53"/>
  <c r="N56" i="53"/>
  <c r="V19" i="53"/>
  <c r="U19" i="53"/>
  <c r="T19" i="53"/>
  <c r="S19" i="53"/>
  <c r="R19" i="53"/>
  <c r="Q19" i="53"/>
  <c r="N19" i="53"/>
  <c r="V38" i="53"/>
  <c r="U38" i="53"/>
  <c r="T38" i="53"/>
  <c r="S38" i="53"/>
  <c r="R38" i="53"/>
  <c r="Q38" i="53"/>
  <c r="N38" i="53"/>
  <c r="V37" i="53"/>
  <c r="U37" i="53"/>
  <c r="T37" i="53"/>
  <c r="S37" i="53"/>
  <c r="R37" i="53"/>
  <c r="Q37" i="53"/>
  <c r="N37" i="53"/>
  <c r="V53" i="53"/>
  <c r="U53" i="53"/>
  <c r="T53" i="53"/>
  <c r="S53" i="53"/>
  <c r="R53" i="53"/>
  <c r="Q53" i="53"/>
  <c r="N53" i="53"/>
  <c r="V50" i="53"/>
  <c r="U50" i="53"/>
  <c r="T50" i="53"/>
  <c r="S50" i="53"/>
  <c r="R50" i="53"/>
  <c r="Q50" i="53"/>
  <c r="N50" i="53"/>
  <c r="V36" i="53"/>
  <c r="U36" i="53"/>
  <c r="T36" i="53"/>
  <c r="S36" i="53"/>
  <c r="R36" i="53"/>
  <c r="Q36" i="53"/>
  <c r="N36" i="53"/>
  <c r="V4" i="53"/>
  <c r="U4" i="53"/>
  <c r="T4" i="53"/>
  <c r="S4" i="53"/>
  <c r="R4" i="53"/>
  <c r="Q4" i="53"/>
  <c r="N4" i="53"/>
  <c r="V51" i="53"/>
  <c r="U51" i="53"/>
  <c r="T51" i="53"/>
  <c r="S51" i="53"/>
  <c r="R51" i="53"/>
  <c r="Q51" i="53"/>
  <c r="N51" i="53"/>
  <c r="V3" i="53"/>
  <c r="U3" i="53"/>
  <c r="T3" i="53"/>
  <c r="S3" i="53"/>
  <c r="R3" i="53"/>
  <c r="Q3" i="53"/>
  <c r="N3" i="53"/>
  <c r="V52" i="53"/>
  <c r="U52" i="53"/>
  <c r="T52" i="53"/>
  <c r="S52" i="53"/>
  <c r="R52" i="53"/>
  <c r="Q52" i="53"/>
  <c r="N52" i="53"/>
  <c r="V41" i="53"/>
  <c r="U41" i="53"/>
  <c r="T41" i="53"/>
  <c r="S41" i="53"/>
  <c r="R41" i="53"/>
  <c r="Q41" i="53"/>
  <c r="N41" i="53"/>
  <c r="V18" i="53"/>
  <c r="U18" i="53"/>
  <c r="T18" i="53"/>
  <c r="S18" i="53"/>
  <c r="R18" i="53"/>
  <c r="Q18" i="53"/>
  <c r="N18" i="53"/>
  <c r="V48" i="53"/>
  <c r="U48" i="53"/>
  <c r="T48" i="53"/>
  <c r="S48" i="53"/>
  <c r="R48" i="53"/>
  <c r="Q48" i="53"/>
  <c r="N48" i="53"/>
  <c r="V61" i="53"/>
  <c r="U61" i="53"/>
  <c r="T61" i="53"/>
  <c r="S61" i="53"/>
  <c r="R61" i="53"/>
  <c r="Q61" i="53"/>
  <c r="N61" i="53"/>
  <c r="V59" i="53"/>
  <c r="U59" i="53"/>
  <c r="T59" i="53"/>
  <c r="S59" i="53"/>
  <c r="R59" i="53"/>
  <c r="Q59" i="53"/>
  <c r="N59" i="53"/>
  <c r="V9" i="53"/>
  <c r="U9" i="53"/>
  <c r="T9" i="53"/>
  <c r="S9" i="53"/>
  <c r="R9" i="53"/>
  <c r="Q9" i="53"/>
  <c r="N9" i="53"/>
  <c r="V42" i="53"/>
  <c r="U42" i="53"/>
  <c r="T42" i="53"/>
  <c r="S42" i="53"/>
  <c r="R42" i="53"/>
  <c r="Q42" i="53"/>
  <c r="N42" i="53"/>
  <c r="V49" i="53"/>
  <c r="U49" i="53"/>
  <c r="T49" i="53"/>
  <c r="S49" i="53"/>
  <c r="R49" i="53"/>
  <c r="Q49" i="53"/>
  <c r="N49" i="53"/>
  <c r="V60" i="53"/>
  <c r="U60" i="53"/>
  <c r="T60" i="53"/>
  <c r="S60" i="53"/>
  <c r="R60" i="53"/>
  <c r="Q60" i="53"/>
  <c r="N60" i="53"/>
  <c r="V21" i="53"/>
  <c r="U21" i="53"/>
  <c r="T21" i="53"/>
  <c r="S21" i="53"/>
  <c r="R21" i="53"/>
  <c r="Q21" i="53"/>
  <c r="N21" i="53"/>
  <c r="V17" i="53"/>
  <c r="U17" i="53"/>
  <c r="T17" i="53"/>
  <c r="S17" i="53"/>
  <c r="R17" i="53"/>
  <c r="Q17" i="53"/>
  <c r="N17" i="53"/>
  <c r="V23" i="53"/>
  <c r="U23" i="53"/>
  <c r="T23" i="53"/>
  <c r="S23" i="53"/>
  <c r="R23" i="53"/>
  <c r="Q23" i="53"/>
  <c r="N23" i="53"/>
  <c r="V22" i="53"/>
  <c r="U22" i="53"/>
  <c r="T22" i="53"/>
  <c r="S22" i="53"/>
  <c r="R22" i="53"/>
  <c r="Q22" i="53"/>
  <c r="N22" i="53"/>
  <c r="V65" i="52"/>
  <c r="U65" i="52"/>
  <c r="T65" i="52"/>
  <c r="S65" i="52"/>
  <c r="R65" i="52"/>
  <c r="Q65" i="52"/>
  <c r="N65" i="52"/>
  <c r="V16" i="52"/>
  <c r="U16" i="52"/>
  <c r="T16" i="52"/>
  <c r="S16" i="52"/>
  <c r="R16" i="52"/>
  <c r="Q16" i="52"/>
  <c r="N16" i="52"/>
  <c r="V12" i="52"/>
  <c r="U12" i="52"/>
  <c r="T12" i="52"/>
  <c r="S12" i="52"/>
  <c r="R12" i="52"/>
  <c r="Q12" i="52"/>
  <c r="N12" i="52"/>
  <c r="H794" i="52"/>
  <c r="G794" i="52"/>
  <c r="F794" i="52"/>
  <c r="E794" i="52"/>
  <c r="D794" i="52"/>
  <c r="C794" i="52"/>
  <c r="V44" i="52"/>
  <c r="U44" i="52"/>
  <c r="T44" i="52"/>
  <c r="S44" i="52"/>
  <c r="R44" i="52"/>
  <c r="Q44" i="52"/>
  <c r="N44" i="52"/>
  <c r="V57" i="52"/>
  <c r="U57" i="52"/>
  <c r="T57" i="52"/>
  <c r="S57" i="52"/>
  <c r="R57" i="52"/>
  <c r="Q57" i="52"/>
  <c r="N57" i="52"/>
  <c r="V45" i="52"/>
  <c r="U45" i="52"/>
  <c r="T45" i="52"/>
  <c r="S45" i="52"/>
  <c r="R45" i="52"/>
  <c r="Q45" i="52"/>
  <c r="N45" i="52"/>
  <c r="V17" i="52"/>
  <c r="U17" i="52"/>
  <c r="T17" i="52"/>
  <c r="S17" i="52"/>
  <c r="R17" i="52"/>
  <c r="Q17" i="52"/>
  <c r="N17" i="52"/>
  <c r="V43" i="52"/>
  <c r="U43" i="52"/>
  <c r="T43" i="52"/>
  <c r="S43" i="52"/>
  <c r="R43" i="52"/>
  <c r="Q43" i="52"/>
  <c r="N43" i="52"/>
  <c r="V60" i="52"/>
  <c r="U60" i="52"/>
  <c r="T60" i="52"/>
  <c r="S60" i="52"/>
  <c r="R60" i="52"/>
  <c r="Q60" i="52"/>
  <c r="N60" i="52"/>
  <c r="V50" i="52"/>
  <c r="U50" i="52"/>
  <c r="T50" i="52"/>
  <c r="S50" i="52"/>
  <c r="R50" i="52"/>
  <c r="Q50" i="52"/>
  <c r="N50" i="52"/>
  <c r="V56" i="52"/>
  <c r="U56" i="52"/>
  <c r="T56" i="52"/>
  <c r="S56" i="52"/>
  <c r="R56" i="52"/>
  <c r="Q56" i="52"/>
  <c r="N56" i="52"/>
  <c r="V64" i="52"/>
  <c r="U64" i="52"/>
  <c r="T64" i="52"/>
  <c r="S64" i="52"/>
  <c r="R64" i="52"/>
  <c r="Q64" i="52"/>
  <c r="N64" i="52"/>
  <c r="V15" i="52"/>
  <c r="U15" i="52"/>
  <c r="T15" i="52"/>
  <c r="S15" i="52"/>
  <c r="R15" i="52"/>
  <c r="Q15" i="52"/>
  <c r="N15" i="52"/>
  <c r="V11" i="52"/>
  <c r="U11" i="52"/>
  <c r="T11" i="52"/>
  <c r="S11" i="52"/>
  <c r="R11" i="52"/>
  <c r="Q11" i="52"/>
  <c r="N11" i="52"/>
  <c r="V10" i="52"/>
  <c r="U10" i="52"/>
  <c r="T10" i="52"/>
  <c r="S10" i="52"/>
  <c r="R10" i="52"/>
  <c r="Q10" i="52"/>
  <c r="N10" i="52"/>
  <c r="V13" i="52"/>
  <c r="U13" i="52"/>
  <c r="T13" i="52"/>
  <c r="S13" i="52"/>
  <c r="R13" i="52"/>
  <c r="Q13" i="52"/>
  <c r="N13" i="52"/>
  <c r="V19" i="52"/>
  <c r="U19" i="52"/>
  <c r="T19" i="52"/>
  <c r="S19" i="52"/>
  <c r="R19" i="52"/>
  <c r="Q19" i="52"/>
  <c r="N19" i="52"/>
  <c r="V52" i="52"/>
  <c r="U52" i="52"/>
  <c r="T52" i="52"/>
  <c r="S52" i="52"/>
  <c r="R52" i="52"/>
  <c r="Q52" i="52"/>
  <c r="N52" i="52"/>
  <c r="V39" i="52"/>
  <c r="U39" i="52"/>
  <c r="T39" i="52"/>
  <c r="S39" i="52"/>
  <c r="R39" i="52"/>
  <c r="Q39" i="52"/>
  <c r="N39" i="52"/>
  <c r="V14" i="52"/>
  <c r="U14" i="52"/>
  <c r="T14" i="52"/>
  <c r="S14" i="52"/>
  <c r="R14" i="52"/>
  <c r="Q14" i="52"/>
  <c r="N14" i="52"/>
  <c r="V55" i="52"/>
  <c r="U55" i="52"/>
  <c r="T55" i="52"/>
  <c r="S55" i="52"/>
  <c r="R55" i="52"/>
  <c r="Q55" i="52"/>
  <c r="N55" i="52"/>
  <c r="V7" i="52"/>
  <c r="U7" i="52"/>
  <c r="T7" i="52"/>
  <c r="S7" i="52"/>
  <c r="R7" i="52"/>
  <c r="Q7" i="52"/>
  <c r="N7" i="52"/>
  <c r="V8" i="52"/>
  <c r="U8" i="52"/>
  <c r="T8" i="52"/>
  <c r="S8" i="52"/>
  <c r="R8" i="52"/>
  <c r="Q8" i="52"/>
  <c r="N8" i="52"/>
  <c r="V34" i="52"/>
  <c r="U34" i="52"/>
  <c r="T34" i="52"/>
  <c r="S34" i="52"/>
  <c r="R34" i="52"/>
  <c r="Q34" i="52"/>
  <c r="N34" i="52"/>
  <c r="V61" i="52"/>
  <c r="U61" i="52"/>
  <c r="T61" i="52"/>
  <c r="S61" i="52"/>
  <c r="R61" i="52"/>
  <c r="Q61" i="52"/>
  <c r="N61" i="52"/>
  <c r="V48" i="52"/>
  <c r="U48" i="52"/>
  <c r="T48" i="52"/>
  <c r="S48" i="52"/>
  <c r="R48" i="52"/>
  <c r="Q48" i="52"/>
  <c r="N48" i="52"/>
  <c r="V54" i="52"/>
  <c r="U54" i="52"/>
  <c r="T54" i="52"/>
  <c r="S54" i="52"/>
  <c r="R54" i="52"/>
  <c r="Q54" i="52"/>
  <c r="N54" i="52"/>
  <c r="V6" i="52"/>
  <c r="U6" i="52"/>
  <c r="T6" i="52"/>
  <c r="S6" i="52"/>
  <c r="R6" i="52"/>
  <c r="Q6" i="52"/>
  <c r="N6" i="52"/>
  <c r="V53" i="52"/>
  <c r="U53" i="52"/>
  <c r="T53" i="52"/>
  <c r="S53" i="52"/>
  <c r="R53" i="52"/>
  <c r="Q53" i="52"/>
  <c r="N53" i="52"/>
  <c r="V20" i="52"/>
  <c r="U20" i="52"/>
  <c r="T20" i="52"/>
  <c r="S20" i="52"/>
  <c r="R20" i="52"/>
  <c r="Q20" i="52"/>
  <c r="N20" i="52"/>
  <c r="V40" i="52"/>
  <c r="U40" i="52"/>
  <c r="T40" i="52"/>
  <c r="S40" i="52"/>
  <c r="R40" i="52"/>
  <c r="Q40" i="52"/>
  <c r="N40" i="52"/>
  <c r="V35" i="52"/>
  <c r="U35" i="52"/>
  <c r="T35" i="52"/>
  <c r="S35" i="52"/>
  <c r="R35" i="52"/>
  <c r="Q35" i="52"/>
  <c r="N35" i="52"/>
  <c r="V49" i="52"/>
  <c r="U49" i="52"/>
  <c r="T49" i="52"/>
  <c r="S49" i="52"/>
  <c r="R49" i="52"/>
  <c r="Q49" i="52"/>
  <c r="N49" i="52"/>
  <c r="V46" i="52"/>
  <c r="U46" i="52"/>
  <c r="T46" i="52"/>
  <c r="S46" i="52"/>
  <c r="R46" i="52"/>
  <c r="Q46" i="52"/>
  <c r="N46" i="52"/>
  <c r="V38" i="52"/>
  <c r="U38" i="52"/>
  <c r="T38" i="52"/>
  <c r="S38" i="52"/>
  <c r="R38" i="52"/>
  <c r="Q38" i="52"/>
  <c r="N38" i="52"/>
  <c r="V3" i="52"/>
  <c r="U3" i="52"/>
  <c r="T3" i="52"/>
  <c r="S3" i="52"/>
  <c r="R3" i="52"/>
  <c r="Q3" i="52"/>
  <c r="N3" i="52"/>
  <c r="V37" i="52"/>
  <c r="U37" i="52"/>
  <c r="T37" i="52"/>
  <c r="S37" i="52"/>
  <c r="R37" i="52"/>
  <c r="Q37" i="52"/>
  <c r="N37" i="52"/>
  <c r="V5" i="52"/>
  <c r="U5" i="52"/>
  <c r="T5" i="52"/>
  <c r="S5" i="52"/>
  <c r="R5" i="52"/>
  <c r="Q5" i="52"/>
  <c r="N5" i="52"/>
  <c r="V51" i="52"/>
  <c r="U51" i="52"/>
  <c r="T51" i="52"/>
  <c r="S51" i="52"/>
  <c r="R51" i="52"/>
  <c r="Q51" i="52"/>
  <c r="N51" i="52"/>
  <c r="V47" i="52"/>
  <c r="U47" i="52"/>
  <c r="T47" i="52"/>
  <c r="S47" i="52"/>
  <c r="R47" i="52"/>
  <c r="Q47" i="52"/>
  <c r="N47" i="52"/>
  <c r="V4" i="52"/>
  <c r="U4" i="52"/>
  <c r="T4" i="52"/>
  <c r="S4" i="52"/>
  <c r="R4" i="52"/>
  <c r="Q4" i="52"/>
  <c r="N4" i="52"/>
  <c r="V42" i="52"/>
  <c r="U42" i="52"/>
  <c r="T42" i="52"/>
  <c r="S42" i="52"/>
  <c r="R42" i="52"/>
  <c r="Q42" i="52"/>
  <c r="N42" i="52"/>
  <c r="V63" i="52"/>
  <c r="U63" i="52"/>
  <c r="T63" i="52"/>
  <c r="S63" i="52"/>
  <c r="R63" i="52"/>
  <c r="Q63" i="52"/>
  <c r="N63" i="52"/>
  <c r="V59" i="52"/>
  <c r="U59" i="52"/>
  <c r="T59" i="52"/>
  <c r="S59" i="52"/>
  <c r="R59" i="52"/>
  <c r="Q59" i="52"/>
  <c r="N59" i="52"/>
  <c r="V58" i="52"/>
  <c r="U58" i="52"/>
  <c r="T58" i="52"/>
  <c r="S58" i="52"/>
  <c r="R58" i="52"/>
  <c r="Q58" i="52"/>
  <c r="N58" i="52"/>
  <c r="V9" i="52"/>
  <c r="U9" i="52"/>
  <c r="T9" i="52"/>
  <c r="S9" i="52"/>
  <c r="R9" i="52"/>
  <c r="Q9" i="52"/>
  <c r="N9" i="52"/>
  <c r="V41" i="52"/>
  <c r="U41" i="52"/>
  <c r="T41" i="52"/>
  <c r="S41" i="52"/>
  <c r="R41" i="52"/>
  <c r="Q41" i="52"/>
  <c r="N41" i="52"/>
  <c r="V36" i="52"/>
  <c r="U36" i="52"/>
  <c r="T36" i="52"/>
  <c r="S36" i="52"/>
  <c r="R36" i="52"/>
  <c r="Q36" i="52"/>
  <c r="N36" i="52"/>
  <c r="V62" i="52"/>
  <c r="U62" i="52"/>
  <c r="T62" i="52"/>
  <c r="S62" i="52"/>
  <c r="R62" i="52"/>
  <c r="Q62" i="52"/>
  <c r="N62" i="52"/>
  <c r="V21" i="52"/>
  <c r="U21" i="52"/>
  <c r="T21" i="52"/>
  <c r="S21" i="52"/>
  <c r="R21" i="52"/>
  <c r="Q21" i="52"/>
  <c r="N21" i="52"/>
  <c r="V18" i="52"/>
  <c r="U18" i="52"/>
  <c r="T18" i="52"/>
  <c r="S18" i="52"/>
  <c r="R18" i="52"/>
  <c r="Q18" i="52"/>
  <c r="N18" i="52"/>
  <c r="V24" i="52"/>
  <c r="U24" i="52"/>
  <c r="T24" i="52"/>
  <c r="S24" i="52"/>
  <c r="R24" i="52"/>
  <c r="Q24" i="52"/>
  <c r="N24" i="52"/>
  <c r="V28" i="52"/>
  <c r="U28" i="52"/>
  <c r="T28" i="52"/>
  <c r="S28" i="52"/>
  <c r="R28" i="52"/>
  <c r="Q28" i="52"/>
  <c r="N28" i="52"/>
  <c r="V25" i="52"/>
  <c r="U25" i="52"/>
  <c r="T25" i="52"/>
  <c r="S25" i="52"/>
  <c r="R25" i="52"/>
  <c r="Q25" i="52"/>
  <c r="N25" i="52"/>
  <c r="V23" i="52"/>
  <c r="U23" i="52"/>
  <c r="T23" i="52"/>
  <c r="S23" i="52"/>
  <c r="R23" i="52"/>
  <c r="Q23" i="52"/>
  <c r="N23" i="52"/>
  <c r="V22" i="52"/>
  <c r="U22" i="52"/>
  <c r="T22" i="52"/>
  <c r="S22" i="52"/>
  <c r="R22" i="52"/>
  <c r="Q22" i="52"/>
  <c r="N22" i="52"/>
  <c r="V57" i="51"/>
  <c r="U57" i="51"/>
  <c r="T57" i="51"/>
  <c r="S57" i="51"/>
  <c r="R57" i="51"/>
  <c r="Q57" i="51"/>
  <c r="N57" i="51"/>
  <c r="V67" i="51"/>
  <c r="U67" i="51"/>
  <c r="T67" i="51"/>
  <c r="S67" i="51"/>
  <c r="R67" i="51"/>
  <c r="Q67" i="51"/>
  <c r="N67" i="51"/>
  <c r="V54" i="51"/>
  <c r="U54" i="51"/>
  <c r="T54" i="51"/>
  <c r="S54" i="51"/>
  <c r="R54" i="51"/>
  <c r="Q54" i="51"/>
  <c r="N54" i="51"/>
  <c r="H795" i="51"/>
  <c r="G795" i="51"/>
  <c r="F795" i="51"/>
  <c r="E795" i="51"/>
  <c r="D795" i="51"/>
  <c r="C795" i="51"/>
  <c r="V59" i="51"/>
  <c r="U59" i="51"/>
  <c r="T59" i="51"/>
  <c r="S59" i="51"/>
  <c r="R59" i="51"/>
  <c r="Q59" i="51"/>
  <c r="N59" i="51"/>
  <c r="V53" i="51"/>
  <c r="U53" i="51"/>
  <c r="T53" i="51"/>
  <c r="S53" i="51"/>
  <c r="R53" i="51"/>
  <c r="Q53" i="51"/>
  <c r="N53" i="51"/>
  <c r="V66" i="51"/>
  <c r="U66" i="51"/>
  <c r="T66" i="51"/>
  <c r="S66" i="51"/>
  <c r="R66" i="51"/>
  <c r="Q66" i="51"/>
  <c r="N66" i="51"/>
  <c r="V55" i="51"/>
  <c r="U55" i="51"/>
  <c r="T55" i="51"/>
  <c r="S55" i="51"/>
  <c r="R55" i="51"/>
  <c r="Q55" i="51"/>
  <c r="N55" i="51"/>
  <c r="V58" i="51"/>
  <c r="U58" i="51"/>
  <c r="T58" i="51"/>
  <c r="S58" i="51"/>
  <c r="R58" i="51"/>
  <c r="Q58" i="51"/>
  <c r="N58" i="51"/>
  <c r="V65" i="51"/>
  <c r="U65" i="51"/>
  <c r="T65" i="51"/>
  <c r="S65" i="51"/>
  <c r="R65" i="51"/>
  <c r="Q65" i="51"/>
  <c r="N65" i="51"/>
  <c r="V11" i="51"/>
  <c r="U11" i="51"/>
  <c r="T11" i="51"/>
  <c r="S11" i="51"/>
  <c r="R11" i="51"/>
  <c r="Q11" i="51"/>
  <c r="N11" i="51"/>
  <c r="V10" i="51"/>
  <c r="U10" i="51"/>
  <c r="T10" i="51"/>
  <c r="S10" i="51"/>
  <c r="R10" i="51"/>
  <c r="Q10" i="51"/>
  <c r="N10" i="51"/>
  <c r="V15" i="51"/>
  <c r="U15" i="51"/>
  <c r="T15" i="51"/>
  <c r="S15" i="51"/>
  <c r="R15" i="51"/>
  <c r="Q15" i="51"/>
  <c r="N15" i="51"/>
  <c r="V7" i="51"/>
  <c r="U7" i="51"/>
  <c r="T7" i="51"/>
  <c r="S7" i="51"/>
  <c r="R7" i="51"/>
  <c r="Q7" i="51"/>
  <c r="N7" i="51"/>
  <c r="V17" i="51"/>
  <c r="U17" i="51"/>
  <c r="T17" i="51"/>
  <c r="S17" i="51"/>
  <c r="R17" i="51"/>
  <c r="Q17" i="51"/>
  <c r="N17" i="51"/>
  <c r="V56" i="51"/>
  <c r="U56" i="51"/>
  <c r="T56" i="51"/>
  <c r="S56" i="51"/>
  <c r="R56" i="51"/>
  <c r="Q56" i="51"/>
  <c r="N56" i="51"/>
  <c r="V42" i="51"/>
  <c r="U42" i="51"/>
  <c r="T42" i="51"/>
  <c r="S42" i="51"/>
  <c r="R42" i="51"/>
  <c r="Q42" i="51"/>
  <c r="N42" i="51"/>
  <c r="V3" i="51"/>
  <c r="U3" i="51"/>
  <c r="T3" i="51"/>
  <c r="S3" i="51"/>
  <c r="R3" i="51"/>
  <c r="Q3" i="51"/>
  <c r="N3" i="51"/>
  <c r="V52" i="51"/>
  <c r="U52" i="51"/>
  <c r="T52" i="51"/>
  <c r="S52" i="51"/>
  <c r="R52" i="51"/>
  <c r="Q52" i="51"/>
  <c r="N52" i="51"/>
  <c r="V8" i="51"/>
  <c r="U8" i="51"/>
  <c r="T8" i="51"/>
  <c r="S8" i="51"/>
  <c r="R8" i="51"/>
  <c r="Q8" i="51"/>
  <c r="N8" i="51"/>
  <c r="V12" i="51"/>
  <c r="U12" i="51"/>
  <c r="T12" i="51"/>
  <c r="S12" i="51"/>
  <c r="R12" i="51"/>
  <c r="Q12" i="51"/>
  <c r="N12" i="51"/>
  <c r="V41" i="51"/>
  <c r="U41" i="51"/>
  <c r="T41" i="51"/>
  <c r="S41" i="51"/>
  <c r="R41" i="51"/>
  <c r="Q41" i="51"/>
  <c r="N41" i="51"/>
  <c r="V62" i="51"/>
  <c r="U62" i="51"/>
  <c r="T62" i="51"/>
  <c r="S62" i="51"/>
  <c r="R62" i="51"/>
  <c r="Q62" i="51"/>
  <c r="N62" i="51"/>
  <c r="V46" i="51"/>
  <c r="U46" i="51"/>
  <c r="T46" i="51"/>
  <c r="S46" i="51"/>
  <c r="R46" i="51"/>
  <c r="Q46" i="51"/>
  <c r="N46" i="51"/>
  <c r="V45" i="51"/>
  <c r="U45" i="51"/>
  <c r="T45" i="51"/>
  <c r="S45" i="51"/>
  <c r="R45" i="51"/>
  <c r="Q45" i="51"/>
  <c r="N45" i="51"/>
  <c r="V5" i="51"/>
  <c r="U5" i="51"/>
  <c r="T5" i="51"/>
  <c r="S5" i="51"/>
  <c r="R5" i="51"/>
  <c r="Q5" i="51"/>
  <c r="N5" i="51"/>
  <c r="V51" i="51"/>
  <c r="U51" i="51"/>
  <c r="T51" i="51"/>
  <c r="S51" i="51"/>
  <c r="R51" i="51"/>
  <c r="Q51" i="51"/>
  <c r="N51" i="51"/>
  <c r="V16" i="51"/>
  <c r="U16" i="51"/>
  <c r="T16" i="51"/>
  <c r="S16" i="51"/>
  <c r="R16" i="51"/>
  <c r="Q16" i="51"/>
  <c r="N16" i="51"/>
  <c r="V40" i="51"/>
  <c r="U40" i="51"/>
  <c r="T40" i="51"/>
  <c r="S40" i="51"/>
  <c r="R40" i="51"/>
  <c r="Q40" i="51"/>
  <c r="N40" i="51"/>
  <c r="V44" i="51"/>
  <c r="U44" i="51"/>
  <c r="T44" i="51"/>
  <c r="S44" i="51"/>
  <c r="R44" i="51"/>
  <c r="Q44" i="51"/>
  <c r="N44" i="51"/>
  <c r="V48" i="51"/>
  <c r="U48" i="51"/>
  <c r="T48" i="51"/>
  <c r="S48" i="51"/>
  <c r="R48" i="51"/>
  <c r="Q48" i="51"/>
  <c r="N48" i="51"/>
  <c r="V43" i="51"/>
  <c r="U43" i="51"/>
  <c r="T43" i="51"/>
  <c r="S43" i="51"/>
  <c r="R43" i="51"/>
  <c r="Q43" i="51"/>
  <c r="N43" i="51"/>
  <c r="V38" i="51"/>
  <c r="U38" i="51"/>
  <c r="T38" i="51"/>
  <c r="S38" i="51"/>
  <c r="R38" i="51"/>
  <c r="Q38" i="51"/>
  <c r="N38" i="51"/>
  <c r="V13" i="51"/>
  <c r="U13" i="51"/>
  <c r="T13" i="51"/>
  <c r="S13" i="51"/>
  <c r="R13" i="51"/>
  <c r="Q13" i="51"/>
  <c r="N13" i="51"/>
  <c r="V36" i="51"/>
  <c r="U36" i="51"/>
  <c r="T36" i="51"/>
  <c r="S36" i="51"/>
  <c r="R36" i="51"/>
  <c r="Q36" i="51"/>
  <c r="N36" i="51"/>
  <c r="V4" i="51"/>
  <c r="U4" i="51"/>
  <c r="T4" i="51"/>
  <c r="S4" i="51"/>
  <c r="R4" i="51"/>
  <c r="Q4" i="51"/>
  <c r="N4" i="51"/>
  <c r="V47" i="51"/>
  <c r="U47" i="51"/>
  <c r="T47" i="51"/>
  <c r="S47" i="51"/>
  <c r="R47" i="51"/>
  <c r="Q47" i="51"/>
  <c r="N47" i="51"/>
  <c r="V49" i="51"/>
  <c r="U49" i="51"/>
  <c r="T49" i="51"/>
  <c r="S49" i="51"/>
  <c r="R49" i="51"/>
  <c r="Q49" i="51"/>
  <c r="N49" i="51"/>
  <c r="V6" i="51"/>
  <c r="U6" i="51"/>
  <c r="T6" i="51"/>
  <c r="S6" i="51"/>
  <c r="R6" i="51"/>
  <c r="Q6" i="51"/>
  <c r="N6" i="51"/>
  <c r="V50" i="51"/>
  <c r="U50" i="51"/>
  <c r="T50" i="51"/>
  <c r="S50" i="51"/>
  <c r="R50" i="51"/>
  <c r="Q50" i="51"/>
  <c r="N50" i="51"/>
  <c r="V64" i="51"/>
  <c r="U64" i="51"/>
  <c r="T64" i="51"/>
  <c r="S64" i="51"/>
  <c r="R64" i="51"/>
  <c r="Q64" i="51"/>
  <c r="N64" i="51"/>
  <c r="V61" i="51"/>
  <c r="U61" i="51"/>
  <c r="T61" i="51"/>
  <c r="S61" i="51"/>
  <c r="R61" i="51"/>
  <c r="Q61" i="51"/>
  <c r="N61" i="51"/>
  <c r="V60" i="51"/>
  <c r="U60" i="51"/>
  <c r="T60" i="51"/>
  <c r="S60" i="51"/>
  <c r="R60" i="51"/>
  <c r="Q60" i="51"/>
  <c r="N60" i="51"/>
  <c r="V9" i="51"/>
  <c r="U9" i="51"/>
  <c r="T9" i="51"/>
  <c r="S9" i="51"/>
  <c r="R9" i="51"/>
  <c r="Q9" i="51"/>
  <c r="N9" i="51"/>
  <c r="V39" i="51"/>
  <c r="U39" i="51"/>
  <c r="T39" i="51"/>
  <c r="S39" i="51"/>
  <c r="R39" i="51"/>
  <c r="Q39" i="51"/>
  <c r="N39" i="51"/>
  <c r="V37" i="51"/>
  <c r="U37" i="51"/>
  <c r="T37" i="51"/>
  <c r="S37" i="51"/>
  <c r="R37" i="51"/>
  <c r="Q37" i="51"/>
  <c r="N37" i="51"/>
  <c r="V63" i="51"/>
  <c r="U63" i="51"/>
  <c r="T63" i="51"/>
  <c r="S63" i="51"/>
  <c r="R63" i="51"/>
  <c r="Q63" i="51"/>
  <c r="N63" i="51"/>
  <c r="V20" i="51"/>
  <c r="U20" i="51"/>
  <c r="T20" i="51"/>
  <c r="S20" i="51"/>
  <c r="R20" i="51"/>
  <c r="Q20" i="51"/>
  <c r="N20" i="51"/>
  <c r="V14" i="51"/>
  <c r="U14" i="51"/>
  <c r="T14" i="51"/>
  <c r="S14" i="51"/>
  <c r="R14" i="51"/>
  <c r="Q14" i="51"/>
  <c r="N14" i="51"/>
  <c r="V26" i="51"/>
  <c r="U26" i="51"/>
  <c r="T26" i="51"/>
  <c r="S26" i="51"/>
  <c r="R26" i="51"/>
  <c r="Q26" i="51"/>
  <c r="N26" i="51"/>
  <c r="V69" i="51"/>
  <c r="U69" i="51"/>
  <c r="T69" i="51"/>
  <c r="S69" i="51"/>
  <c r="R69" i="51"/>
  <c r="Q69" i="51"/>
  <c r="N69" i="51"/>
  <c r="V68" i="51"/>
  <c r="U68" i="51"/>
  <c r="T68" i="51"/>
  <c r="S68" i="51"/>
  <c r="R68" i="51"/>
  <c r="Q68" i="51"/>
  <c r="N68" i="51"/>
  <c r="V23" i="51"/>
  <c r="U23" i="51"/>
  <c r="T23" i="51"/>
  <c r="S23" i="51"/>
  <c r="R23" i="51"/>
  <c r="Q23" i="51"/>
  <c r="N23" i="51"/>
  <c r="V22" i="51"/>
  <c r="U22" i="51"/>
  <c r="T22" i="51"/>
  <c r="S22" i="51"/>
  <c r="R22" i="51"/>
  <c r="Q22" i="51"/>
  <c r="N22" i="51"/>
  <c r="V21" i="51"/>
  <c r="U21" i="51"/>
  <c r="T21" i="51"/>
  <c r="S21" i="51"/>
  <c r="R21" i="51"/>
  <c r="Q21" i="51"/>
  <c r="N21" i="51"/>
  <c r="V18" i="51"/>
  <c r="U18" i="51"/>
  <c r="T18" i="51"/>
  <c r="S18" i="51"/>
  <c r="R18" i="51"/>
  <c r="Q18" i="51"/>
  <c r="N18" i="51"/>
  <c r="V19" i="51"/>
  <c r="U19" i="51"/>
  <c r="T19" i="51"/>
  <c r="S19" i="51"/>
  <c r="R19" i="51"/>
  <c r="Q19" i="51"/>
  <c r="N19" i="51"/>
  <c r="V60" i="50"/>
  <c r="U60" i="50"/>
  <c r="T60" i="50"/>
  <c r="S60" i="50"/>
  <c r="R60" i="50"/>
  <c r="Q60" i="50"/>
  <c r="N60" i="50"/>
  <c r="H790" i="50"/>
  <c r="G790" i="50"/>
  <c r="F790" i="50"/>
  <c r="E790" i="50"/>
  <c r="D790" i="50"/>
  <c r="C790" i="50"/>
  <c r="V61" i="50"/>
  <c r="U61" i="50"/>
  <c r="T61" i="50"/>
  <c r="S61" i="50"/>
  <c r="R61" i="50"/>
  <c r="Q61" i="50"/>
  <c r="N61" i="50"/>
  <c r="V56" i="50"/>
  <c r="U56" i="50"/>
  <c r="T56" i="50"/>
  <c r="S56" i="50"/>
  <c r="R56" i="50"/>
  <c r="Q56" i="50"/>
  <c r="N56" i="50"/>
  <c r="V55" i="50"/>
  <c r="U55" i="50"/>
  <c r="T55" i="50"/>
  <c r="S55" i="50"/>
  <c r="R55" i="50"/>
  <c r="Q55" i="50"/>
  <c r="N55" i="50"/>
  <c r="V63" i="50"/>
  <c r="U63" i="50"/>
  <c r="T63" i="50"/>
  <c r="S63" i="50"/>
  <c r="R63" i="50"/>
  <c r="Q63" i="50"/>
  <c r="N63" i="50"/>
  <c r="V17" i="50"/>
  <c r="U17" i="50"/>
  <c r="T17" i="50"/>
  <c r="S17" i="50"/>
  <c r="R17" i="50"/>
  <c r="Q17" i="50"/>
  <c r="N17" i="50"/>
  <c r="V9" i="50"/>
  <c r="U9" i="50"/>
  <c r="T9" i="50"/>
  <c r="S9" i="50"/>
  <c r="R9" i="50"/>
  <c r="Q9" i="50"/>
  <c r="N9" i="50"/>
  <c r="V11" i="50"/>
  <c r="U11" i="50"/>
  <c r="T11" i="50"/>
  <c r="S11" i="50"/>
  <c r="R11" i="50"/>
  <c r="Q11" i="50"/>
  <c r="N11" i="50"/>
  <c r="V12" i="50"/>
  <c r="U12" i="50"/>
  <c r="T12" i="50"/>
  <c r="S12" i="50"/>
  <c r="R12" i="50"/>
  <c r="Q12" i="50"/>
  <c r="N12" i="50"/>
  <c r="V20" i="50"/>
  <c r="U20" i="50"/>
  <c r="T20" i="50"/>
  <c r="S20" i="50"/>
  <c r="R20" i="50"/>
  <c r="Q20" i="50"/>
  <c r="N20" i="50"/>
  <c r="V54" i="50"/>
  <c r="U54" i="50"/>
  <c r="T54" i="50"/>
  <c r="S54" i="50"/>
  <c r="R54" i="50"/>
  <c r="Q54" i="50"/>
  <c r="N54" i="50"/>
  <c r="V41" i="50"/>
  <c r="U41" i="50"/>
  <c r="T41" i="50"/>
  <c r="S41" i="50"/>
  <c r="R41" i="50"/>
  <c r="Q41" i="50"/>
  <c r="N41" i="50"/>
  <c r="V7" i="50"/>
  <c r="U7" i="50"/>
  <c r="T7" i="50"/>
  <c r="S7" i="50"/>
  <c r="R7" i="50"/>
  <c r="Q7" i="50"/>
  <c r="N7" i="50"/>
  <c r="V45" i="50"/>
  <c r="U45" i="50"/>
  <c r="T45" i="50"/>
  <c r="S45" i="50"/>
  <c r="R45" i="50"/>
  <c r="Q45" i="50"/>
  <c r="N45" i="50"/>
  <c r="V8" i="50"/>
  <c r="U8" i="50"/>
  <c r="T8" i="50"/>
  <c r="S8" i="50"/>
  <c r="R8" i="50"/>
  <c r="Q8" i="50"/>
  <c r="N8" i="50"/>
  <c r="V6" i="50"/>
  <c r="U6" i="50"/>
  <c r="T6" i="50"/>
  <c r="S6" i="50"/>
  <c r="R6" i="50"/>
  <c r="Q6" i="50"/>
  <c r="N6" i="50"/>
  <c r="V36" i="50"/>
  <c r="U36" i="50"/>
  <c r="T36" i="50"/>
  <c r="S36" i="50"/>
  <c r="R36" i="50"/>
  <c r="Q36" i="50"/>
  <c r="N36" i="50"/>
  <c r="V62" i="50"/>
  <c r="U62" i="50"/>
  <c r="T62" i="50"/>
  <c r="S62" i="50"/>
  <c r="R62" i="50"/>
  <c r="Q62" i="50"/>
  <c r="N62" i="50"/>
  <c r="V52" i="50"/>
  <c r="U52" i="50"/>
  <c r="T52" i="50"/>
  <c r="S52" i="50"/>
  <c r="R52" i="50"/>
  <c r="Q52" i="50"/>
  <c r="N52" i="50"/>
  <c r="V49" i="50"/>
  <c r="U49" i="50"/>
  <c r="T49" i="50"/>
  <c r="S49" i="50"/>
  <c r="R49" i="50"/>
  <c r="Q49" i="50"/>
  <c r="N49" i="50"/>
  <c r="V5" i="50"/>
  <c r="U5" i="50"/>
  <c r="T5" i="50"/>
  <c r="S5" i="50"/>
  <c r="R5" i="50"/>
  <c r="Q5" i="50"/>
  <c r="N5" i="50"/>
  <c r="V46" i="50"/>
  <c r="U46" i="50"/>
  <c r="T46" i="50"/>
  <c r="S46" i="50"/>
  <c r="R46" i="50"/>
  <c r="Q46" i="50"/>
  <c r="N46" i="50"/>
  <c r="V14" i="50"/>
  <c r="U14" i="50"/>
  <c r="T14" i="50"/>
  <c r="S14" i="50"/>
  <c r="R14" i="50"/>
  <c r="Q14" i="50"/>
  <c r="N14" i="50"/>
  <c r="V40" i="50"/>
  <c r="U40" i="50"/>
  <c r="T40" i="50"/>
  <c r="S40" i="50"/>
  <c r="R40" i="50"/>
  <c r="Q40" i="50"/>
  <c r="N40" i="50"/>
  <c r="V44" i="50"/>
  <c r="U44" i="50"/>
  <c r="T44" i="50"/>
  <c r="S44" i="50"/>
  <c r="R44" i="50"/>
  <c r="Q44" i="50"/>
  <c r="N44" i="50"/>
  <c r="V47" i="50"/>
  <c r="U47" i="50"/>
  <c r="T47" i="50"/>
  <c r="S47" i="50"/>
  <c r="R47" i="50"/>
  <c r="Q47" i="50"/>
  <c r="N47" i="50"/>
  <c r="V38" i="50"/>
  <c r="U38" i="50"/>
  <c r="T38" i="50"/>
  <c r="S38" i="50"/>
  <c r="R38" i="50"/>
  <c r="Q38" i="50"/>
  <c r="N38" i="50"/>
  <c r="V48" i="50"/>
  <c r="U48" i="50"/>
  <c r="T48" i="50"/>
  <c r="S48" i="50"/>
  <c r="R48" i="50"/>
  <c r="Q48" i="50"/>
  <c r="N48" i="50"/>
  <c r="V4" i="50"/>
  <c r="U4" i="50"/>
  <c r="T4" i="50"/>
  <c r="S4" i="50"/>
  <c r="R4" i="50"/>
  <c r="Q4" i="50"/>
  <c r="N4" i="50"/>
  <c r="V51" i="50"/>
  <c r="U51" i="50"/>
  <c r="T51" i="50"/>
  <c r="S51" i="50"/>
  <c r="R51" i="50"/>
  <c r="Q51" i="50"/>
  <c r="N51" i="50"/>
  <c r="V16" i="50"/>
  <c r="U16" i="50"/>
  <c r="T16" i="50"/>
  <c r="S16" i="50"/>
  <c r="R16" i="50"/>
  <c r="Q16" i="50"/>
  <c r="N16" i="50"/>
  <c r="V43" i="50"/>
  <c r="U43" i="50"/>
  <c r="T43" i="50"/>
  <c r="S43" i="50"/>
  <c r="R43" i="50"/>
  <c r="Q43" i="50"/>
  <c r="N43" i="50"/>
  <c r="V50" i="50"/>
  <c r="U50" i="50"/>
  <c r="T50" i="50"/>
  <c r="S50" i="50"/>
  <c r="R50" i="50"/>
  <c r="Q50" i="50"/>
  <c r="N50" i="50"/>
  <c r="V3" i="50"/>
  <c r="U3" i="50"/>
  <c r="T3" i="50"/>
  <c r="S3" i="50"/>
  <c r="R3" i="50"/>
  <c r="Q3" i="50"/>
  <c r="N3" i="50"/>
  <c r="V39" i="50"/>
  <c r="U39" i="50"/>
  <c r="T39" i="50"/>
  <c r="S39" i="50"/>
  <c r="R39" i="50"/>
  <c r="Q39" i="50"/>
  <c r="N39" i="50"/>
  <c r="V59" i="50"/>
  <c r="U59" i="50"/>
  <c r="T59" i="50"/>
  <c r="S59" i="50"/>
  <c r="R59" i="50"/>
  <c r="Q59" i="50"/>
  <c r="N59" i="50"/>
  <c r="V57" i="50"/>
  <c r="U57" i="50"/>
  <c r="T57" i="50"/>
  <c r="S57" i="50"/>
  <c r="R57" i="50"/>
  <c r="Q57" i="50"/>
  <c r="N57" i="50"/>
  <c r="V53" i="50"/>
  <c r="U53" i="50"/>
  <c r="T53" i="50"/>
  <c r="S53" i="50"/>
  <c r="R53" i="50"/>
  <c r="Q53" i="50"/>
  <c r="N53" i="50"/>
  <c r="V10" i="50"/>
  <c r="U10" i="50"/>
  <c r="T10" i="50"/>
  <c r="S10" i="50"/>
  <c r="R10" i="50"/>
  <c r="Q10" i="50"/>
  <c r="N10" i="50"/>
  <c r="V37" i="50"/>
  <c r="U37" i="50"/>
  <c r="T37" i="50"/>
  <c r="S37" i="50"/>
  <c r="R37" i="50"/>
  <c r="Q37" i="50"/>
  <c r="N37" i="50"/>
  <c r="V42" i="50"/>
  <c r="U42" i="50"/>
  <c r="T42" i="50"/>
  <c r="S42" i="50"/>
  <c r="R42" i="50"/>
  <c r="Q42" i="50"/>
  <c r="N42" i="50"/>
  <c r="V58" i="50"/>
  <c r="U58" i="50"/>
  <c r="T58" i="50"/>
  <c r="S58" i="50"/>
  <c r="R58" i="50"/>
  <c r="Q58" i="50"/>
  <c r="N58" i="50"/>
  <c r="V15" i="50"/>
  <c r="U15" i="50"/>
  <c r="T15" i="50"/>
  <c r="S15" i="50"/>
  <c r="R15" i="50"/>
  <c r="Q15" i="50"/>
  <c r="N15" i="50"/>
  <c r="V13" i="50"/>
  <c r="U13" i="50"/>
  <c r="T13" i="50"/>
  <c r="S13" i="50"/>
  <c r="R13" i="50"/>
  <c r="Q13" i="50"/>
  <c r="N13" i="50"/>
  <c r="V25" i="50"/>
  <c r="U25" i="50"/>
  <c r="T25" i="50"/>
  <c r="S25" i="50"/>
  <c r="R25" i="50"/>
  <c r="Q25" i="50"/>
  <c r="N25" i="50"/>
  <c r="V24" i="50"/>
  <c r="U24" i="50"/>
  <c r="T24" i="50"/>
  <c r="S24" i="50"/>
  <c r="R24" i="50"/>
  <c r="Q24" i="50"/>
  <c r="N24" i="50"/>
  <c r="V66" i="50"/>
  <c r="U66" i="50"/>
  <c r="T66" i="50"/>
  <c r="S66" i="50"/>
  <c r="R66" i="50"/>
  <c r="Q66" i="50"/>
  <c r="N66" i="50"/>
  <c r="V64" i="50"/>
  <c r="U64" i="50"/>
  <c r="T64" i="50"/>
  <c r="S64" i="50"/>
  <c r="R64" i="50"/>
  <c r="Q64" i="50"/>
  <c r="N64" i="50"/>
  <c r="V21" i="50"/>
  <c r="U21" i="50"/>
  <c r="T21" i="50"/>
  <c r="S21" i="50"/>
  <c r="R21" i="50"/>
  <c r="Q21" i="50"/>
  <c r="N21" i="50"/>
  <c r="V23" i="50"/>
  <c r="U23" i="50"/>
  <c r="T23" i="50"/>
  <c r="S23" i="50"/>
  <c r="R23" i="50"/>
  <c r="Q23" i="50"/>
  <c r="N23" i="50"/>
  <c r="V22" i="50"/>
  <c r="U22" i="50"/>
  <c r="T22" i="50"/>
  <c r="S22" i="50"/>
  <c r="R22" i="50"/>
  <c r="Q22" i="50"/>
  <c r="N22" i="50"/>
  <c r="V18" i="50"/>
  <c r="U18" i="50"/>
  <c r="T18" i="50"/>
  <c r="S18" i="50"/>
  <c r="R18" i="50"/>
  <c r="Q18" i="50"/>
  <c r="N18" i="50"/>
  <c r="V19" i="50"/>
  <c r="U19" i="50"/>
  <c r="T19" i="50"/>
  <c r="S19" i="50"/>
  <c r="R19" i="50"/>
  <c r="Q19" i="50"/>
  <c r="N19" i="50"/>
  <c r="V58" i="49"/>
  <c r="U58" i="49"/>
  <c r="T58" i="49"/>
  <c r="S58" i="49"/>
  <c r="R58" i="49"/>
  <c r="Q58" i="49"/>
  <c r="N58" i="49"/>
  <c r="V64" i="49"/>
  <c r="U64" i="49"/>
  <c r="T64" i="49"/>
  <c r="S64" i="49"/>
  <c r="R64" i="49"/>
  <c r="Q64" i="49"/>
  <c r="N64" i="49"/>
  <c r="V56" i="49"/>
  <c r="U56" i="49"/>
  <c r="T56" i="49"/>
  <c r="S56" i="49"/>
  <c r="R56" i="49"/>
  <c r="Q56" i="49"/>
  <c r="N56" i="49"/>
  <c r="H790" i="49"/>
  <c r="G790" i="49"/>
  <c r="F790" i="49"/>
  <c r="E790" i="49"/>
  <c r="D790" i="49"/>
  <c r="C790" i="49"/>
  <c r="V63" i="49"/>
  <c r="U63" i="49"/>
  <c r="T63" i="49"/>
  <c r="S63" i="49"/>
  <c r="R63" i="49"/>
  <c r="Q63" i="49"/>
  <c r="N63" i="49"/>
  <c r="V21" i="49"/>
  <c r="U21" i="49"/>
  <c r="T21" i="49"/>
  <c r="S21" i="49"/>
  <c r="R21" i="49"/>
  <c r="Q21" i="49"/>
  <c r="N21" i="49"/>
  <c r="V15" i="49"/>
  <c r="U15" i="49"/>
  <c r="T15" i="49"/>
  <c r="S15" i="49"/>
  <c r="R15" i="49"/>
  <c r="Q15" i="49"/>
  <c r="N15" i="49"/>
  <c r="V13" i="49"/>
  <c r="U13" i="49"/>
  <c r="T13" i="49"/>
  <c r="S13" i="49"/>
  <c r="R13" i="49"/>
  <c r="Q13" i="49"/>
  <c r="N13" i="49"/>
  <c r="V20" i="49"/>
  <c r="U20" i="49"/>
  <c r="T20" i="49"/>
  <c r="S20" i="49"/>
  <c r="R20" i="49"/>
  <c r="Q20" i="49"/>
  <c r="N20" i="49"/>
  <c r="V51" i="49"/>
  <c r="U51" i="49"/>
  <c r="T51" i="49"/>
  <c r="S51" i="49"/>
  <c r="R51" i="49"/>
  <c r="Q51" i="49"/>
  <c r="N51" i="49"/>
  <c r="V39" i="49"/>
  <c r="U39" i="49"/>
  <c r="T39" i="49"/>
  <c r="S39" i="49"/>
  <c r="R39" i="49"/>
  <c r="Q39" i="49"/>
  <c r="N39" i="49"/>
  <c r="V7" i="49"/>
  <c r="U7" i="49"/>
  <c r="T7" i="49"/>
  <c r="S7" i="49"/>
  <c r="R7" i="49"/>
  <c r="Q7" i="49"/>
  <c r="N7" i="49"/>
  <c r="V49" i="49"/>
  <c r="U49" i="49"/>
  <c r="T49" i="49"/>
  <c r="S49" i="49"/>
  <c r="R49" i="49"/>
  <c r="Q49" i="49"/>
  <c r="N49" i="49"/>
  <c r="V6" i="49"/>
  <c r="U6" i="49"/>
  <c r="T6" i="49"/>
  <c r="S6" i="49"/>
  <c r="R6" i="49"/>
  <c r="Q6" i="49"/>
  <c r="N6" i="49"/>
  <c r="V29" i="49"/>
  <c r="U29" i="49"/>
  <c r="T29" i="49"/>
  <c r="S29" i="49"/>
  <c r="R29" i="49"/>
  <c r="Q29" i="49"/>
  <c r="N29" i="49"/>
  <c r="V24" i="49"/>
  <c r="U24" i="49"/>
  <c r="T24" i="49"/>
  <c r="S24" i="49"/>
  <c r="R24" i="49"/>
  <c r="Q24" i="49"/>
  <c r="N24" i="49"/>
  <c r="V11" i="49"/>
  <c r="U11" i="49"/>
  <c r="T11" i="49"/>
  <c r="S11" i="49"/>
  <c r="R11" i="49"/>
  <c r="Q11" i="49"/>
  <c r="N11" i="49"/>
  <c r="V50" i="49"/>
  <c r="U50" i="49"/>
  <c r="T50" i="49"/>
  <c r="S50" i="49"/>
  <c r="R50" i="49"/>
  <c r="Q50" i="49"/>
  <c r="N50" i="49"/>
  <c r="V61" i="49"/>
  <c r="U61" i="49"/>
  <c r="T61" i="49"/>
  <c r="S61" i="49"/>
  <c r="R61" i="49"/>
  <c r="Q61" i="49"/>
  <c r="N61" i="49"/>
  <c r="V57" i="49"/>
  <c r="U57" i="49"/>
  <c r="T57" i="49"/>
  <c r="S57" i="49"/>
  <c r="R57" i="49"/>
  <c r="Q57" i="49"/>
  <c r="N57" i="49"/>
  <c r="V47" i="49"/>
  <c r="U47" i="49"/>
  <c r="T47" i="49"/>
  <c r="S47" i="49"/>
  <c r="R47" i="49"/>
  <c r="Q47" i="49"/>
  <c r="N47" i="49"/>
  <c r="V41" i="49"/>
  <c r="U41" i="49"/>
  <c r="T41" i="49"/>
  <c r="S41" i="49"/>
  <c r="R41" i="49"/>
  <c r="Q41" i="49"/>
  <c r="N41" i="49"/>
  <c r="V3" i="49"/>
  <c r="U3" i="49"/>
  <c r="T3" i="49"/>
  <c r="S3" i="49"/>
  <c r="R3" i="49"/>
  <c r="Q3" i="49"/>
  <c r="N3" i="49"/>
  <c r="V43" i="49"/>
  <c r="U43" i="49"/>
  <c r="T43" i="49"/>
  <c r="S43" i="49"/>
  <c r="R43" i="49"/>
  <c r="Q43" i="49"/>
  <c r="N43" i="49"/>
  <c r="V12" i="49"/>
  <c r="U12" i="49"/>
  <c r="T12" i="49"/>
  <c r="S12" i="49"/>
  <c r="R12" i="49"/>
  <c r="Q12" i="49"/>
  <c r="N12" i="49"/>
  <c r="V25" i="49"/>
  <c r="U25" i="49"/>
  <c r="T25" i="49"/>
  <c r="S25" i="49"/>
  <c r="R25" i="49"/>
  <c r="Q25" i="49"/>
  <c r="N25" i="49"/>
  <c r="V62" i="49"/>
  <c r="U62" i="49"/>
  <c r="T62" i="49"/>
  <c r="S62" i="49"/>
  <c r="R62" i="49"/>
  <c r="Q62" i="49"/>
  <c r="N62" i="49"/>
  <c r="V42" i="49"/>
  <c r="U42" i="49"/>
  <c r="T42" i="49"/>
  <c r="S42" i="49"/>
  <c r="R42" i="49"/>
  <c r="Q42" i="49"/>
  <c r="N42" i="49"/>
  <c r="V46" i="49"/>
  <c r="U46" i="49"/>
  <c r="T46" i="49"/>
  <c r="S46" i="49"/>
  <c r="R46" i="49"/>
  <c r="Q46" i="49"/>
  <c r="N46" i="49"/>
  <c r="V40" i="49"/>
  <c r="U40" i="49"/>
  <c r="T40" i="49"/>
  <c r="S40" i="49"/>
  <c r="R40" i="49"/>
  <c r="Q40" i="49"/>
  <c r="N40" i="49"/>
  <c r="V34" i="49"/>
  <c r="U34" i="49"/>
  <c r="T34" i="49"/>
  <c r="S34" i="49"/>
  <c r="R34" i="49"/>
  <c r="Q34" i="49"/>
  <c r="N34" i="49"/>
  <c r="V36" i="49"/>
  <c r="U36" i="49"/>
  <c r="T36" i="49"/>
  <c r="S36" i="49"/>
  <c r="R36" i="49"/>
  <c r="Q36" i="49"/>
  <c r="N36" i="49"/>
  <c r="V5" i="49"/>
  <c r="U5" i="49"/>
  <c r="T5" i="49"/>
  <c r="S5" i="49"/>
  <c r="R5" i="49"/>
  <c r="Q5" i="49"/>
  <c r="N5" i="49"/>
  <c r="V48" i="49"/>
  <c r="U48" i="49"/>
  <c r="T48" i="49"/>
  <c r="S48" i="49"/>
  <c r="R48" i="49"/>
  <c r="Q48" i="49"/>
  <c r="N48" i="49"/>
  <c r="V8" i="49"/>
  <c r="U8" i="49"/>
  <c r="T8" i="49"/>
  <c r="S8" i="49"/>
  <c r="R8" i="49"/>
  <c r="Q8" i="49"/>
  <c r="N8" i="49"/>
  <c r="V38" i="49"/>
  <c r="U38" i="49"/>
  <c r="T38" i="49"/>
  <c r="S38" i="49"/>
  <c r="R38" i="49"/>
  <c r="Q38" i="49"/>
  <c r="N38" i="49"/>
  <c r="V37" i="49"/>
  <c r="U37" i="49"/>
  <c r="T37" i="49"/>
  <c r="S37" i="49"/>
  <c r="R37" i="49"/>
  <c r="Q37" i="49"/>
  <c r="N37" i="49"/>
  <c r="V4" i="49"/>
  <c r="U4" i="49"/>
  <c r="T4" i="49"/>
  <c r="S4" i="49"/>
  <c r="R4" i="49"/>
  <c r="Q4" i="49"/>
  <c r="N4" i="49"/>
  <c r="V44" i="49"/>
  <c r="U44" i="49"/>
  <c r="T44" i="49"/>
  <c r="S44" i="49"/>
  <c r="R44" i="49"/>
  <c r="Q44" i="49"/>
  <c r="N44" i="49"/>
  <c r="V55" i="49"/>
  <c r="U55" i="49"/>
  <c r="T55" i="49"/>
  <c r="S55" i="49"/>
  <c r="R55" i="49"/>
  <c r="Q55" i="49"/>
  <c r="N55" i="49"/>
  <c r="V53" i="49"/>
  <c r="U53" i="49"/>
  <c r="T53" i="49"/>
  <c r="S53" i="49"/>
  <c r="R53" i="49"/>
  <c r="Q53" i="49"/>
  <c r="N53" i="49"/>
  <c r="V54" i="49"/>
  <c r="U54" i="49"/>
  <c r="T54" i="49"/>
  <c r="S54" i="49"/>
  <c r="R54" i="49"/>
  <c r="Q54" i="49"/>
  <c r="N54" i="49"/>
  <c r="V10" i="49"/>
  <c r="U10" i="49"/>
  <c r="T10" i="49"/>
  <c r="S10" i="49"/>
  <c r="R10" i="49"/>
  <c r="Q10" i="49"/>
  <c r="N10" i="49"/>
  <c r="V45" i="49"/>
  <c r="U45" i="49"/>
  <c r="T45" i="49"/>
  <c r="S45" i="49"/>
  <c r="R45" i="49"/>
  <c r="Q45" i="49"/>
  <c r="N45" i="49"/>
  <c r="V35" i="49"/>
  <c r="U35" i="49"/>
  <c r="T35" i="49"/>
  <c r="S35" i="49"/>
  <c r="R35" i="49"/>
  <c r="Q35" i="49"/>
  <c r="N35" i="49"/>
  <c r="V52" i="49"/>
  <c r="U52" i="49"/>
  <c r="T52" i="49"/>
  <c r="S52" i="49"/>
  <c r="R52" i="49"/>
  <c r="Q52" i="49"/>
  <c r="N52" i="49"/>
  <c r="V18" i="49"/>
  <c r="U18" i="49"/>
  <c r="T18" i="49"/>
  <c r="S18" i="49"/>
  <c r="R18" i="49"/>
  <c r="Q18" i="49"/>
  <c r="N18" i="49"/>
  <c r="V16" i="49"/>
  <c r="U16" i="49"/>
  <c r="T16" i="49"/>
  <c r="S16" i="49"/>
  <c r="R16" i="49"/>
  <c r="Q16" i="49"/>
  <c r="N16" i="49"/>
  <c r="V9" i="49"/>
  <c r="U9" i="49"/>
  <c r="T9" i="49"/>
  <c r="S9" i="49"/>
  <c r="R9" i="49"/>
  <c r="Q9" i="49"/>
  <c r="N9" i="49"/>
  <c r="V28" i="49"/>
  <c r="U28" i="49"/>
  <c r="T28" i="49"/>
  <c r="S28" i="49"/>
  <c r="R28" i="49"/>
  <c r="Q28" i="49"/>
  <c r="N28" i="49"/>
  <c r="V27" i="49"/>
  <c r="U27" i="49"/>
  <c r="T27" i="49"/>
  <c r="S27" i="49"/>
  <c r="R27" i="49"/>
  <c r="Q27" i="49"/>
  <c r="N27" i="49"/>
  <c r="V26" i="49"/>
  <c r="U26" i="49"/>
  <c r="T26" i="49"/>
  <c r="S26" i="49"/>
  <c r="R26" i="49"/>
  <c r="Q26" i="49"/>
  <c r="N26" i="49"/>
  <c r="V59" i="49"/>
  <c r="U59" i="49"/>
  <c r="T59" i="49"/>
  <c r="S59" i="49"/>
  <c r="R59" i="49"/>
  <c r="Q59" i="49"/>
  <c r="N59" i="49"/>
  <c r="V60" i="49"/>
  <c r="U60" i="49"/>
  <c r="T60" i="49"/>
  <c r="S60" i="49"/>
  <c r="R60" i="49"/>
  <c r="Q60" i="49"/>
  <c r="N60" i="49"/>
  <c r="V17" i="49"/>
  <c r="U17" i="49"/>
  <c r="T17" i="49"/>
  <c r="S17" i="49"/>
  <c r="R17" i="49"/>
  <c r="Q17" i="49"/>
  <c r="N17" i="49"/>
  <c r="V19" i="49"/>
  <c r="U19" i="49"/>
  <c r="T19" i="49"/>
  <c r="S19" i="49"/>
  <c r="R19" i="49"/>
  <c r="Q19" i="49"/>
  <c r="N19" i="49"/>
  <c r="V23" i="49"/>
  <c r="U23" i="49"/>
  <c r="T23" i="49"/>
  <c r="S23" i="49"/>
  <c r="R23" i="49"/>
  <c r="Q23" i="49"/>
  <c r="N23" i="49"/>
  <c r="V14" i="49"/>
  <c r="U14" i="49"/>
  <c r="T14" i="49"/>
  <c r="S14" i="49"/>
  <c r="R14" i="49"/>
  <c r="Q14" i="49"/>
  <c r="N14" i="49"/>
  <c r="V22" i="49"/>
  <c r="U22" i="49"/>
  <c r="T22" i="49"/>
  <c r="S22" i="49"/>
  <c r="R22" i="49"/>
  <c r="Q22" i="49"/>
  <c r="N22" i="49"/>
  <c r="H790" i="48"/>
  <c r="G790" i="48"/>
  <c r="F790" i="48"/>
  <c r="E790" i="48"/>
  <c r="D790" i="48"/>
  <c r="C790" i="48"/>
  <c r="H821" i="47"/>
  <c r="G821" i="47"/>
  <c r="F821" i="47"/>
  <c r="E821" i="47"/>
  <c r="D821" i="47"/>
  <c r="C821" i="47"/>
  <c r="V34" i="46"/>
  <c r="U34" i="46"/>
  <c r="T34" i="46"/>
  <c r="S34" i="46"/>
  <c r="R34" i="46"/>
  <c r="Q34" i="46"/>
  <c r="N34" i="46"/>
  <c r="H821" i="46"/>
  <c r="G821" i="46"/>
  <c r="F821" i="46"/>
  <c r="E821" i="46"/>
  <c r="D821" i="46"/>
  <c r="C821" i="46"/>
  <c r="V9" i="46"/>
  <c r="U9" i="46"/>
  <c r="T9" i="46"/>
  <c r="S9" i="46"/>
  <c r="R9" i="46"/>
  <c r="Q9" i="46"/>
  <c r="N9" i="46"/>
  <c r="V43" i="46"/>
  <c r="U43" i="46"/>
  <c r="T43" i="46"/>
  <c r="S43" i="46"/>
  <c r="R43" i="46"/>
  <c r="Q43" i="46"/>
  <c r="N43" i="46"/>
  <c r="V20" i="46"/>
  <c r="U20" i="46"/>
  <c r="T20" i="46"/>
  <c r="S20" i="46"/>
  <c r="R20" i="46"/>
  <c r="Q20" i="46"/>
  <c r="N20" i="46"/>
  <c r="V56" i="46"/>
  <c r="U56" i="46"/>
  <c r="T56" i="46"/>
  <c r="S56" i="46"/>
  <c r="R56" i="46"/>
  <c r="Q56" i="46"/>
  <c r="N56" i="46"/>
  <c r="V59" i="46"/>
  <c r="U59" i="46"/>
  <c r="T59" i="46"/>
  <c r="S59" i="46"/>
  <c r="R59" i="46"/>
  <c r="Q59" i="46"/>
  <c r="N59" i="46"/>
  <c r="V52" i="46"/>
  <c r="U52" i="46"/>
  <c r="T52" i="46"/>
  <c r="S52" i="46"/>
  <c r="R52" i="46"/>
  <c r="Q52" i="46"/>
  <c r="N52" i="46"/>
  <c r="V54" i="46"/>
  <c r="U54" i="46"/>
  <c r="T54" i="46"/>
  <c r="S54" i="46"/>
  <c r="R54" i="46"/>
  <c r="Q54" i="46"/>
  <c r="N54" i="46"/>
  <c r="V39" i="46"/>
  <c r="U39" i="46"/>
  <c r="T39" i="46"/>
  <c r="S39" i="46"/>
  <c r="R39" i="46"/>
  <c r="Q39" i="46"/>
  <c r="N39" i="46"/>
  <c r="V11" i="46"/>
  <c r="U11" i="46"/>
  <c r="T11" i="46"/>
  <c r="S11" i="46"/>
  <c r="R11" i="46"/>
  <c r="Q11" i="46"/>
  <c r="N11" i="46"/>
  <c r="V50" i="46"/>
  <c r="U50" i="46"/>
  <c r="T50" i="46"/>
  <c r="S50" i="46"/>
  <c r="R50" i="46"/>
  <c r="Q50" i="46"/>
  <c r="N50" i="46"/>
  <c r="V13" i="46"/>
  <c r="U13" i="46"/>
  <c r="T13" i="46"/>
  <c r="S13" i="46"/>
  <c r="R13" i="46"/>
  <c r="Q13" i="46"/>
  <c r="N13" i="46"/>
  <c r="V15" i="46"/>
  <c r="U15" i="46"/>
  <c r="T15" i="46"/>
  <c r="S15" i="46"/>
  <c r="R15" i="46"/>
  <c r="Q15" i="46"/>
  <c r="N15" i="46"/>
  <c r="V58" i="46"/>
  <c r="U58" i="46"/>
  <c r="T58" i="46"/>
  <c r="S58" i="46"/>
  <c r="R58" i="46"/>
  <c r="Q58" i="46"/>
  <c r="N58" i="46"/>
  <c r="V41" i="46"/>
  <c r="U41" i="46"/>
  <c r="T41" i="46"/>
  <c r="S41" i="46"/>
  <c r="R41" i="46"/>
  <c r="Q41" i="46"/>
  <c r="N41" i="46"/>
  <c r="V36" i="46"/>
  <c r="U36" i="46"/>
  <c r="T36" i="46"/>
  <c r="S36" i="46"/>
  <c r="R36" i="46"/>
  <c r="Q36" i="46"/>
  <c r="N36" i="46"/>
  <c r="V42" i="46"/>
  <c r="U42" i="46"/>
  <c r="T42" i="46"/>
  <c r="S42" i="46"/>
  <c r="R42" i="46"/>
  <c r="Q42" i="46"/>
  <c r="N42" i="46"/>
  <c r="V38" i="46"/>
  <c r="U38" i="46"/>
  <c r="T38" i="46"/>
  <c r="S38" i="46"/>
  <c r="R38" i="46"/>
  <c r="Q38" i="46"/>
  <c r="N38" i="46"/>
  <c r="V3" i="46"/>
  <c r="U3" i="46"/>
  <c r="T3" i="46"/>
  <c r="S3" i="46"/>
  <c r="R3" i="46"/>
  <c r="Q3" i="46"/>
  <c r="N3" i="46"/>
  <c r="V47" i="46"/>
  <c r="U47" i="46"/>
  <c r="T47" i="46"/>
  <c r="S47" i="46"/>
  <c r="R47" i="46"/>
  <c r="Q47" i="46"/>
  <c r="N47" i="46"/>
  <c r="V4" i="46"/>
  <c r="U4" i="46"/>
  <c r="T4" i="46"/>
  <c r="S4" i="46"/>
  <c r="R4" i="46"/>
  <c r="Q4" i="46"/>
  <c r="N4" i="46"/>
  <c r="V51" i="46"/>
  <c r="U51" i="46"/>
  <c r="T51" i="46"/>
  <c r="S51" i="46"/>
  <c r="R51" i="46"/>
  <c r="Q51" i="46"/>
  <c r="N51" i="46"/>
  <c r="V37" i="46"/>
  <c r="U37" i="46"/>
  <c r="T37" i="46"/>
  <c r="S37" i="46"/>
  <c r="R37" i="46"/>
  <c r="Q37" i="46"/>
  <c r="N37" i="46"/>
  <c r="V6" i="46"/>
  <c r="U6" i="46"/>
  <c r="T6" i="46"/>
  <c r="S6" i="46"/>
  <c r="R6" i="46"/>
  <c r="Q6" i="46"/>
  <c r="N6" i="46"/>
  <c r="V40" i="46"/>
  <c r="U40" i="46"/>
  <c r="T40" i="46"/>
  <c r="S40" i="46"/>
  <c r="R40" i="46"/>
  <c r="Q40" i="46"/>
  <c r="N40" i="46"/>
  <c r="V49" i="46"/>
  <c r="U49" i="46"/>
  <c r="T49" i="46"/>
  <c r="S49" i="46"/>
  <c r="R49" i="46"/>
  <c r="Q49" i="46"/>
  <c r="N49" i="46"/>
  <c r="V45" i="46"/>
  <c r="U45" i="46"/>
  <c r="T45" i="46"/>
  <c r="S45" i="46"/>
  <c r="R45" i="46"/>
  <c r="Q45" i="46"/>
  <c r="N45" i="46"/>
  <c r="V48" i="46"/>
  <c r="U48" i="46"/>
  <c r="T48" i="46"/>
  <c r="S48" i="46"/>
  <c r="R48" i="46"/>
  <c r="Q48" i="46"/>
  <c r="N48" i="46"/>
  <c r="V8" i="46"/>
  <c r="U8" i="46"/>
  <c r="T8" i="46"/>
  <c r="S8" i="46"/>
  <c r="R8" i="46"/>
  <c r="Q8" i="46"/>
  <c r="N8" i="46"/>
  <c r="V44" i="46"/>
  <c r="U44" i="46"/>
  <c r="T44" i="46"/>
  <c r="S44" i="46"/>
  <c r="R44" i="46"/>
  <c r="Q44" i="46"/>
  <c r="N44" i="46"/>
  <c r="V35" i="46"/>
  <c r="U35" i="46"/>
  <c r="T35" i="46"/>
  <c r="S35" i="46"/>
  <c r="R35" i="46"/>
  <c r="Q35" i="46"/>
  <c r="N35" i="46"/>
  <c r="V46" i="46"/>
  <c r="U46" i="46"/>
  <c r="T46" i="46"/>
  <c r="S46" i="46"/>
  <c r="R46" i="46"/>
  <c r="Q46" i="46"/>
  <c r="N46" i="46"/>
  <c r="V5" i="46"/>
  <c r="U5" i="46"/>
  <c r="T5" i="46"/>
  <c r="S5" i="46"/>
  <c r="R5" i="46"/>
  <c r="Q5" i="46"/>
  <c r="N5" i="46"/>
  <c r="V26" i="46"/>
  <c r="U26" i="46"/>
  <c r="T26" i="46"/>
  <c r="S26" i="46"/>
  <c r="R26" i="46"/>
  <c r="Q26" i="46"/>
  <c r="N26" i="46"/>
  <c r="V25" i="46"/>
  <c r="U25" i="46"/>
  <c r="T25" i="46"/>
  <c r="S25" i="46"/>
  <c r="R25" i="46"/>
  <c r="Q25" i="46"/>
  <c r="N25" i="46"/>
  <c r="V61" i="46"/>
  <c r="U61" i="46"/>
  <c r="T61" i="46"/>
  <c r="S61" i="46"/>
  <c r="R61" i="46"/>
  <c r="Q61" i="46"/>
  <c r="N61" i="46"/>
  <c r="V60" i="46"/>
  <c r="U60" i="46"/>
  <c r="T60" i="46"/>
  <c r="S60" i="46"/>
  <c r="R60" i="46"/>
  <c r="Q60" i="46"/>
  <c r="N60" i="46"/>
  <c r="V10" i="46"/>
  <c r="U10" i="46"/>
  <c r="T10" i="46"/>
  <c r="S10" i="46"/>
  <c r="R10" i="46"/>
  <c r="Q10" i="46"/>
  <c r="N10" i="46"/>
  <c r="V7" i="46"/>
  <c r="U7" i="46"/>
  <c r="T7" i="46"/>
  <c r="S7" i="46"/>
  <c r="R7" i="46"/>
  <c r="Q7" i="46"/>
  <c r="N7" i="46"/>
  <c r="V24" i="46"/>
  <c r="U24" i="46"/>
  <c r="T24" i="46"/>
  <c r="S24" i="46"/>
  <c r="R24" i="46"/>
  <c r="Q24" i="46"/>
  <c r="N24" i="46"/>
  <c r="V57" i="46"/>
  <c r="U57" i="46"/>
  <c r="T57" i="46"/>
  <c r="S57" i="46"/>
  <c r="R57" i="46"/>
  <c r="Q57" i="46"/>
  <c r="N57" i="46"/>
  <c r="V23" i="46"/>
  <c r="U23" i="46"/>
  <c r="T23" i="46"/>
  <c r="S23" i="46"/>
  <c r="R23" i="46"/>
  <c r="Q23" i="46"/>
  <c r="N23" i="46"/>
  <c r="V22" i="46"/>
  <c r="U22" i="46"/>
  <c r="T22" i="46"/>
  <c r="S22" i="46"/>
  <c r="R22" i="46"/>
  <c r="Q22" i="46"/>
  <c r="N22" i="46"/>
  <c r="V21" i="46"/>
  <c r="U21" i="46"/>
  <c r="T21" i="46"/>
  <c r="S21" i="46"/>
  <c r="R21" i="46"/>
  <c r="Q21" i="46"/>
  <c r="N21" i="46"/>
  <c r="V18" i="46"/>
  <c r="U18" i="46"/>
  <c r="T18" i="46"/>
  <c r="S18" i="46"/>
  <c r="R18" i="46"/>
  <c r="Q18" i="46"/>
  <c r="N18" i="46"/>
  <c r="V55" i="46"/>
  <c r="U55" i="46"/>
  <c r="T55" i="46"/>
  <c r="S55" i="46"/>
  <c r="R55" i="46"/>
  <c r="Q55" i="46"/>
  <c r="N55" i="46"/>
  <c r="V53" i="46"/>
  <c r="U53" i="46"/>
  <c r="T53" i="46"/>
  <c r="S53" i="46"/>
  <c r="R53" i="46"/>
  <c r="Q53" i="46"/>
  <c r="N53" i="46"/>
  <c r="V14" i="46"/>
  <c r="U14" i="46"/>
  <c r="T14" i="46"/>
  <c r="S14" i="46"/>
  <c r="R14" i="46"/>
  <c r="Q14" i="46"/>
  <c r="N14" i="46"/>
  <c r="V17" i="46"/>
  <c r="U17" i="46"/>
  <c r="T17" i="46"/>
  <c r="S17" i="46"/>
  <c r="R17" i="46"/>
  <c r="Q17" i="46"/>
  <c r="N17" i="46"/>
  <c r="V16" i="46"/>
  <c r="U16" i="46"/>
  <c r="T16" i="46"/>
  <c r="S16" i="46"/>
  <c r="R16" i="46"/>
  <c r="Q16" i="46"/>
  <c r="N16" i="46"/>
  <c r="V12" i="46"/>
  <c r="U12" i="46"/>
  <c r="T12" i="46"/>
  <c r="S12" i="46"/>
  <c r="R12" i="46"/>
  <c r="Q12" i="46"/>
  <c r="N12" i="46"/>
  <c r="V19" i="46"/>
  <c r="U19" i="46"/>
  <c r="T19" i="46"/>
  <c r="S19" i="46"/>
  <c r="R19" i="46"/>
  <c r="Q19" i="46"/>
  <c r="N19" i="46"/>
  <c r="H820" i="45"/>
  <c r="G820" i="45"/>
  <c r="F820" i="45"/>
  <c r="E820" i="45"/>
  <c r="D820" i="45"/>
  <c r="C820" i="45"/>
  <c r="V10" i="45"/>
  <c r="U10" i="45"/>
  <c r="T10" i="45"/>
  <c r="S10" i="45"/>
  <c r="R10" i="45"/>
  <c r="Q10" i="45"/>
  <c r="N10" i="45"/>
  <c r="V56" i="45"/>
  <c r="U56" i="45"/>
  <c r="T56" i="45"/>
  <c r="S56" i="45"/>
  <c r="R56" i="45"/>
  <c r="Q56" i="45"/>
  <c r="N56" i="45"/>
  <c r="V31" i="45"/>
  <c r="U31" i="45"/>
  <c r="T31" i="45"/>
  <c r="S31" i="45"/>
  <c r="R31" i="45"/>
  <c r="Q31" i="45"/>
  <c r="N31" i="45"/>
  <c r="V21" i="45"/>
  <c r="U21" i="45"/>
  <c r="T21" i="45"/>
  <c r="S21" i="45"/>
  <c r="R21" i="45"/>
  <c r="Q21" i="45"/>
  <c r="N21" i="45"/>
  <c r="V60" i="45"/>
  <c r="U60" i="45"/>
  <c r="T60" i="45"/>
  <c r="S60" i="45"/>
  <c r="R60" i="45"/>
  <c r="Q60" i="45"/>
  <c r="N60" i="45"/>
  <c r="V49" i="45"/>
  <c r="U49" i="45"/>
  <c r="T49" i="45"/>
  <c r="S49" i="45"/>
  <c r="R49" i="45"/>
  <c r="Q49" i="45"/>
  <c r="N49" i="45"/>
  <c r="V51" i="45"/>
  <c r="U51" i="45"/>
  <c r="T51" i="45"/>
  <c r="S51" i="45"/>
  <c r="R51" i="45"/>
  <c r="Q51" i="45"/>
  <c r="N51" i="45"/>
  <c r="V36" i="45"/>
  <c r="U36" i="45"/>
  <c r="T36" i="45"/>
  <c r="S36" i="45"/>
  <c r="R36" i="45"/>
  <c r="Q36" i="45"/>
  <c r="N36" i="45"/>
  <c r="V30" i="45"/>
  <c r="U30" i="45"/>
  <c r="T30" i="45"/>
  <c r="S30" i="45"/>
  <c r="R30" i="45"/>
  <c r="Q30" i="45"/>
  <c r="N30" i="45"/>
  <c r="V29" i="45"/>
  <c r="U29" i="45"/>
  <c r="T29" i="45"/>
  <c r="S29" i="45"/>
  <c r="R29" i="45"/>
  <c r="Q29" i="45"/>
  <c r="N29" i="45"/>
  <c r="V7" i="45"/>
  <c r="U7" i="45"/>
  <c r="T7" i="45"/>
  <c r="S7" i="45"/>
  <c r="R7" i="45"/>
  <c r="Q7" i="45"/>
  <c r="N7" i="45"/>
  <c r="V52" i="45"/>
  <c r="U52" i="45"/>
  <c r="T52" i="45"/>
  <c r="S52" i="45"/>
  <c r="R52" i="45"/>
  <c r="Q52" i="45"/>
  <c r="N52" i="45"/>
  <c r="V14" i="45"/>
  <c r="U14" i="45"/>
  <c r="T14" i="45"/>
  <c r="S14" i="45"/>
  <c r="R14" i="45"/>
  <c r="Q14" i="45"/>
  <c r="N14" i="45"/>
  <c r="V18" i="45"/>
  <c r="U18" i="45"/>
  <c r="T18" i="45"/>
  <c r="S18" i="45"/>
  <c r="R18" i="45"/>
  <c r="Q18" i="45"/>
  <c r="N18" i="45"/>
  <c r="V59" i="45"/>
  <c r="U59" i="45"/>
  <c r="T59" i="45"/>
  <c r="S59" i="45"/>
  <c r="R59" i="45"/>
  <c r="Q59" i="45"/>
  <c r="N59" i="45"/>
  <c r="V41" i="45"/>
  <c r="U41" i="45"/>
  <c r="T41" i="45"/>
  <c r="S41" i="45"/>
  <c r="R41" i="45"/>
  <c r="Q41" i="45"/>
  <c r="N41" i="45"/>
  <c r="V45" i="45"/>
  <c r="U45" i="45"/>
  <c r="T45" i="45"/>
  <c r="S45" i="45"/>
  <c r="R45" i="45"/>
  <c r="Q45" i="45"/>
  <c r="N45" i="45"/>
  <c r="V39" i="45"/>
  <c r="U39" i="45"/>
  <c r="T39" i="45"/>
  <c r="S39" i="45"/>
  <c r="R39" i="45"/>
  <c r="Q39" i="45"/>
  <c r="N39" i="45"/>
  <c r="V44" i="45"/>
  <c r="U44" i="45"/>
  <c r="T44" i="45"/>
  <c r="S44" i="45"/>
  <c r="R44" i="45"/>
  <c r="Q44" i="45"/>
  <c r="N44" i="45"/>
  <c r="V4" i="45"/>
  <c r="U4" i="45"/>
  <c r="T4" i="45"/>
  <c r="S4" i="45"/>
  <c r="R4" i="45"/>
  <c r="Q4" i="45"/>
  <c r="N4" i="45"/>
  <c r="V40" i="45"/>
  <c r="U40" i="45"/>
  <c r="T40" i="45"/>
  <c r="S40" i="45"/>
  <c r="R40" i="45"/>
  <c r="Q40" i="45"/>
  <c r="N40" i="45"/>
  <c r="V3" i="45"/>
  <c r="U3" i="45"/>
  <c r="T3" i="45"/>
  <c r="S3" i="45"/>
  <c r="R3" i="45"/>
  <c r="Q3" i="45"/>
  <c r="N3" i="45"/>
  <c r="V57" i="45"/>
  <c r="U57" i="45"/>
  <c r="T57" i="45"/>
  <c r="S57" i="45"/>
  <c r="R57" i="45"/>
  <c r="Q57" i="45"/>
  <c r="N57" i="45"/>
  <c r="V38" i="45"/>
  <c r="U38" i="45"/>
  <c r="T38" i="45"/>
  <c r="S38" i="45"/>
  <c r="R38" i="45"/>
  <c r="Q38" i="45"/>
  <c r="N38" i="45"/>
  <c r="V8" i="45"/>
  <c r="U8" i="45"/>
  <c r="T8" i="45"/>
  <c r="S8" i="45"/>
  <c r="R8" i="45"/>
  <c r="Q8" i="45"/>
  <c r="N8" i="45"/>
  <c r="V47" i="45"/>
  <c r="U47" i="45"/>
  <c r="T47" i="45"/>
  <c r="S47" i="45"/>
  <c r="R47" i="45"/>
  <c r="Q47" i="45"/>
  <c r="N47" i="45"/>
  <c r="V50" i="45"/>
  <c r="U50" i="45"/>
  <c r="T50" i="45"/>
  <c r="S50" i="45"/>
  <c r="R50" i="45"/>
  <c r="Q50" i="45"/>
  <c r="N50" i="45"/>
  <c r="V43" i="45"/>
  <c r="U43" i="45"/>
  <c r="T43" i="45"/>
  <c r="S43" i="45"/>
  <c r="R43" i="45"/>
  <c r="Q43" i="45"/>
  <c r="N43" i="45"/>
  <c r="V53" i="45"/>
  <c r="U53" i="45"/>
  <c r="T53" i="45"/>
  <c r="S53" i="45"/>
  <c r="R53" i="45"/>
  <c r="Q53" i="45"/>
  <c r="N53" i="45"/>
  <c r="V13" i="45"/>
  <c r="U13" i="45"/>
  <c r="T13" i="45"/>
  <c r="S13" i="45"/>
  <c r="R13" i="45"/>
  <c r="Q13" i="45"/>
  <c r="N13" i="45"/>
  <c r="V46" i="45"/>
  <c r="U46" i="45"/>
  <c r="T46" i="45"/>
  <c r="S46" i="45"/>
  <c r="R46" i="45"/>
  <c r="Q46" i="45"/>
  <c r="N46" i="45"/>
  <c r="V37" i="45"/>
  <c r="U37" i="45"/>
  <c r="T37" i="45"/>
  <c r="S37" i="45"/>
  <c r="R37" i="45"/>
  <c r="Q37" i="45"/>
  <c r="N37" i="45"/>
  <c r="V62" i="45"/>
  <c r="U62" i="45"/>
  <c r="T62" i="45"/>
  <c r="S62" i="45"/>
  <c r="R62" i="45"/>
  <c r="Q62" i="45"/>
  <c r="N62" i="45"/>
  <c r="V48" i="45"/>
  <c r="U48" i="45"/>
  <c r="T48" i="45"/>
  <c r="S48" i="45"/>
  <c r="R48" i="45"/>
  <c r="Q48" i="45"/>
  <c r="N48" i="45"/>
  <c r="V9" i="45"/>
  <c r="U9" i="45"/>
  <c r="T9" i="45"/>
  <c r="S9" i="45"/>
  <c r="R9" i="45"/>
  <c r="Q9" i="45"/>
  <c r="N9" i="45"/>
  <c r="V28" i="45"/>
  <c r="U28" i="45"/>
  <c r="T28" i="45"/>
  <c r="S28" i="45"/>
  <c r="R28" i="45"/>
  <c r="Q28" i="45"/>
  <c r="N28" i="45"/>
  <c r="V61" i="45"/>
  <c r="U61" i="45"/>
  <c r="T61" i="45"/>
  <c r="S61" i="45"/>
  <c r="R61" i="45"/>
  <c r="Q61" i="45"/>
  <c r="N61" i="45"/>
  <c r="V27" i="45"/>
  <c r="U27" i="45"/>
  <c r="T27" i="45"/>
  <c r="S27" i="45"/>
  <c r="R27" i="45"/>
  <c r="Q27" i="45"/>
  <c r="N27" i="45"/>
  <c r="V26" i="45"/>
  <c r="U26" i="45"/>
  <c r="T26" i="45"/>
  <c r="S26" i="45"/>
  <c r="R26" i="45"/>
  <c r="Q26" i="45"/>
  <c r="N26" i="45"/>
  <c r="V63" i="45"/>
  <c r="U63" i="45"/>
  <c r="T63" i="45"/>
  <c r="S63" i="45"/>
  <c r="R63" i="45"/>
  <c r="Q63" i="45"/>
  <c r="N63" i="45"/>
  <c r="V58" i="45"/>
  <c r="U58" i="45"/>
  <c r="T58" i="45"/>
  <c r="S58" i="45"/>
  <c r="R58" i="45"/>
  <c r="Q58" i="45"/>
  <c r="N58" i="45"/>
  <c r="V11" i="45"/>
  <c r="U11" i="45"/>
  <c r="T11" i="45"/>
  <c r="S11" i="45"/>
  <c r="R11" i="45"/>
  <c r="Q11" i="45"/>
  <c r="N11" i="45"/>
  <c r="V5" i="45"/>
  <c r="U5" i="45"/>
  <c r="T5" i="45"/>
  <c r="S5" i="45"/>
  <c r="R5" i="45"/>
  <c r="Q5" i="45"/>
  <c r="N5" i="45"/>
  <c r="V25" i="45"/>
  <c r="U25" i="45"/>
  <c r="T25" i="45"/>
  <c r="S25" i="45"/>
  <c r="R25" i="45"/>
  <c r="Q25" i="45"/>
  <c r="N25" i="45"/>
  <c r="V24" i="45"/>
  <c r="U24" i="45"/>
  <c r="T24" i="45"/>
  <c r="S24" i="45"/>
  <c r="R24" i="45"/>
  <c r="Q24" i="45"/>
  <c r="N24" i="45"/>
  <c r="V55" i="45"/>
  <c r="U55" i="45"/>
  <c r="T55" i="45"/>
  <c r="S55" i="45"/>
  <c r="R55" i="45"/>
  <c r="Q55" i="45"/>
  <c r="N55" i="45"/>
  <c r="V23" i="45"/>
  <c r="U23" i="45"/>
  <c r="T23" i="45"/>
  <c r="S23" i="45"/>
  <c r="R23" i="45"/>
  <c r="Q23" i="45"/>
  <c r="N23" i="45"/>
  <c r="V20" i="45"/>
  <c r="U20" i="45"/>
  <c r="T20" i="45"/>
  <c r="S20" i="45"/>
  <c r="R20" i="45"/>
  <c r="Q20" i="45"/>
  <c r="N20" i="45"/>
  <c r="V22" i="45"/>
  <c r="U22" i="45"/>
  <c r="T22" i="45"/>
  <c r="S22" i="45"/>
  <c r="R22" i="45"/>
  <c r="Q22" i="45"/>
  <c r="N22" i="45"/>
  <c r="V17" i="45"/>
  <c r="U17" i="45"/>
  <c r="T17" i="45"/>
  <c r="S17" i="45"/>
  <c r="R17" i="45"/>
  <c r="Q17" i="45"/>
  <c r="N17" i="45"/>
  <c r="V42" i="45"/>
  <c r="U42" i="45"/>
  <c r="T42" i="45"/>
  <c r="S42" i="45"/>
  <c r="R42" i="45"/>
  <c r="Q42" i="45"/>
  <c r="N42" i="45"/>
  <c r="V54" i="45"/>
  <c r="U54" i="45"/>
  <c r="T54" i="45"/>
  <c r="S54" i="45"/>
  <c r="R54" i="45"/>
  <c r="Q54" i="45"/>
  <c r="N54" i="45"/>
  <c r="V12" i="45"/>
  <c r="U12" i="45"/>
  <c r="T12" i="45"/>
  <c r="S12" i="45"/>
  <c r="R12" i="45"/>
  <c r="Q12" i="45"/>
  <c r="N12" i="45"/>
  <c r="V16" i="45"/>
  <c r="U16" i="45"/>
  <c r="T16" i="45"/>
  <c r="S16" i="45"/>
  <c r="R16" i="45"/>
  <c r="Q16" i="45"/>
  <c r="N16" i="45"/>
  <c r="V19" i="45"/>
  <c r="U19" i="45"/>
  <c r="T19" i="45"/>
  <c r="S19" i="45"/>
  <c r="R19" i="45"/>
  <c r="Q19" i="45"/>
  <c r="N19" i="45"/>
  <c r="V6" i="45"/>
  <c r="U6" i="45"/>
  <c r="T6" i="45"/>
  <c r="S6" i="45"/>
  <c r="R6" i="45"/>
  <c r="Q6" i="45"/>
  <c r="N6" i="45"/>
  <c r="V15" i="45"/>
  <c r="U15" i="45"/>
  <c r="T15" i="45"/>
  <c r="S15" i="45"/>
  <c r="R15" i="45"/>
  <c r="Q15" i="45"/>
  <c r="N15" i="45"/>
  <c r="V21" i="44"/>
  <c r="U21" i="44"/>
  <c r="T21" i="44"/>
  <c r="S21" i="44"/>
  <c r="R21" i="44"/>
  <c r="Q21" i="44"/>
  <c r="N21" i="44"/>
  <c r="H823" i="44"/>
  <c r="G823" i="44"/>
  <c r="F823" i="44"/>
  <c r="E823" i="44"/>
  <c r="D823" i="44"/>
  <c r="C823" i="44"/>
  <c r="V60" i="44"/>
  <c r="U60" i="44"/>
  <c r="T60" i="44"/>
  <c r="S60" i="44"/>
  <c r="R60" i="44"/>
  <c r="Q60" i="44"/>
  <c r="N60" i="44"/>
  <c r="V51" i="44"/>
  <c r="U51" i="44"/>
  <c r="T51" i="44"/>
  <c r="S51" i="44"/>
  <c r="R51" i="44"/>
  <c r="Q51" i="44"/>
  <c r="N51" i="44"/>
  <c r="V54" i="44"/>
  <c r="U54" i="44"/>
  <c r="T54" i="44"/>
  <c r="S54" i="44"/>
  <c r="R54" i="44"/>
  <c r="Q54" i="44"/>
  <c r="N54" i="44"/>
  <c r="V34" i="44"/>
  <c r="U34" i="44"/>
  <c r="T34" i="44"/>
  <c r="S34" i="44"/>
  <c r="R34" i="44"/>
  <c r="Q34" i="44"/>
  <c r="N34" i="44"/>
  <c r="V29" i="44"/>
  <c r="U29" i="44"/>
  <c r="T29" i="44"/>
  <c r="S29" i="44"/>
  <c r="R29" i="44"/>
  <c r="Q29" i="44"/>
  <c r="N29" i="44"/>
  <c r="V28" i="44"/>
  <c r="U28" i="44"/>
  <c r="T28" i="44"/>
  <c r="S28" i="44"/>
  <c r="R28" i="44"/>
  <c r="Q28" i="44"/>
  <c r="N28" i="44"/>
  <c r="V3" i="44"/>
  <c r="U3" i="44"/>
  <c r="T3" i="44"/>
  <c r="S3" i="44"/>
  <c r="R3" i="44"/>
  <c r="Q3" i="44"/>
  <c r="N3" i="44"/>
  <c r="V61" i="44"/>
  <c r="U61" i="44"/>
  <c r="T61" i="44"/>
  <c r="S61" i="44"/>
  <c r="R61" i="44"/>
  <c r="Q61" i="44"/>
  <c r="N61" i="44"/>
  <c r="V55" i="44"/>
  <c r="U55" i="44"/>
  <c r="T55" i="44"/>
  <c r="S55" i="44"/>
  <c r="R55" i="44"/>
  <c r="Q55" i="44"/>
  <c r="N55" i="44"/>
  <c r="V6" i="44"/>
  <c r="U6" i="44"/>
  <c r="T6" i="44"/>
  <c r="S6" i="44"/>
  <c r="R6" i="44"/>
  <c r="Q6" i="44"/>
  <c r="N6" i="44"/>
  <c r="V14" i="44"/>
  <c r="U14" i="44"/>
  <c r="T14" i="44"/>
  <c r="S14" i="44"/>
  <c r="R14" i="44"/>
  <c r="Q14" i="44"/>
  <c r="N14" i="44"/>
  <c r="V58" i="44"/>
  <c r="U58" i="44"/>
  <c r="T58" i="44"/>
  <c r="S58" i="44"/>
  <c r="R58" i="44"/>
  <c r="Q58" i="44"/>
  <c r="N58" i="44"/>
  <c r="V43" i="44"/>
  <c r="U43" i="44"/>
  <c r="T43" i="44"/>
  <c r="S43" i="44"/>
  <c r="R43" i="44"/>
  <c r="Q43" i="44"/>
  <c r="N43" i="44"/>
  <c r="V49" i="44"/>
  <c r="U49" i="44"/>
  <c r="T49" i="44"/>
  <c r="S49" i="44"/>
  <c r="R49" i="44"/>
  <c r="Q49" i="44"/>
  <c r="N49" i="44"/>
  <c r="V48" i="44"/>
  <c r="U48" i="44"/>
  <c r="T48" i="44"/>
  <c r="S48" i="44"/>
  <c r="R48" i="44"/>
  <c r="Q48" i="44"/>
  <c r="N48" i="44"/>
  <c r="V39" i="44"/>
  <c r="U39" i="44"/>
  <c r="T39" i="44"/>
  <c r="S39" i="44"/>
  <c r="R39" i="44"/>
  <c r="Q39" i="44"/>
  <c r="N39" i="44"/>
  <c r="V4" i="44"/>
  <c r="U4" i="44"/>
  <c r="T4" i="44"/>
  <c r="S4" i="44"/>
  <c r="R4" i="44"/>
  <c r="Q4" i="44"/>
  <c r="N4" i="44"/>
  <c r="V45" i="44"/>
  <c r="U45" i="44"/>
  <c r="T45" i="44"/>
  <c r="S45" i="44"/>
  <c r="R45" i="44"/>
  <c r="Q45" i="44"/>
  <c r="N45" i="44"/>
  <c r="V8" i="44"/>
  <c r="U8" i="44"/>
  <c r="T8" i="44"/>
  <c r="S8" i="44"/>
  <c r="R8" i="44"/>
  <c r="Q8" i="44"/>
  <c r="N8" i="44"/>
  <c r="V50" i="44"/>
  <c r="U50" i="44"/>
  <c r="T50" i="44"/>
  <c r="S50" i="44"/>
  <c r="R50" i="44"/>
  <c r="Q50" i="44"/>
  <c r="N50" i="44"/>
  <c r="V40" i="44"/>
  <c r="U40" i="44"/>
  <c r="T40" i="44"/>
  <c r="S40" i="44"/>
  <c r="R40" i="44"/>
  <c r="Q40" i="44"/>
  <c r="N40" i="44"/>
  <c r="V10" i="44"/>
  <c r="U10" i="44"/>
  <c r="T10" i="44"/>
  <c r="S10" i="44"/>
  <c r="R10" i="44"/>
  <c r="Q10" i="44"/>
  <c r="N10" i="44"/>
  <c r="V44" i="44"/>
  <c r="U44" i="44"/>
  <c r="T44" i="44"/>
  <c r="S44" i="44"/>
  <c r="R44" i="44"/>
  <c r="Q44" i="44"/>
  <c r="N44" i="44"/>
  <c r="V47" i="44"/>
  <c r="U47" i="44"/>
  <c r="T47" i="44"/>
  <c r="S47" i="44"/>
  <c r="R47" i="44"/>
  <c r="Q47" i="44"/>
  <c r="N47" i="44"/>
  <c r="V37" i="44"/>
  <c r="U37" i="44"/>
  <c r="T37" i="44"/>
  <c r="S37" i="44"/>
  <c r="R37" i="44"/>
  <c r="Q37" i="44"/>
  <c r="N37" i="44"/>
  <c r="V46" i="44"/>
  <c r="U46" i="44"/>
  <c r="T46" i="44"/>
  <c r="S46" i="44"/>
  <c r="R46" i="44"/>
  <c r="Q46" i="44"/>
  <c r="N46" i="44"/>
  <c r="V16" i="44"/>
  <c r="U16" i="44"/>
  <c r="T16" i="44"/>
  <c r="S16" i="44"/>
  <c r="R16" i="44"/>
  <c r="Q16" i="44"/>
  <c r="N16" i="44"/>
  <c r="V42" i="44"/>
  <c r="U42" i="44"/>
  <c r="T42" i="44"/>
  <c r="S42" i="44"/>
  <c r="R42" i="44"/>
  <c r="Q42" i="44"/>
  <c r="N42" i="44"/>
  <c r="V35" i="44"/>
  <c r="U35" i="44"/>
  <c r="T35" i="44"/>
  <c r="S35" i="44"/>
  <c r="R35" i="44"/>
  <c r="Q35" i="44"/>
  <c r="N35" i="44"/>
  <c r="V57" i="44"/>
  <c r="U57" i="44"/>
  <c r="T57" i="44"/>
  <c r="S57" i="44"/>
  <c r="R57" i="44"/>
  <c r="Q57" i="44"/>
  <c r="N57" i="44"/>
  <c r="V41" i="44"/>
  <c r="U41" i="44"/>
  <c r="T41" i="44"/>
  <c r="S41" i="44"/>
  <c r="R41" i="44"/>
  <c r="Q41" i="44"/>
  <c r="N41" i="44"/>
  <c r="V5" i="44"/>
  <c r="U5" i="44"/>
  <c r="T5" i="44"/>
  <c r="S5" i="44"/>
  <c r="R5" i="44"/>
  <c r="Q5" i="44"/>
  <c r="N5" i="44"/>
  <c r="V27" i="44"/>
  <c r="U27" i="44"/>
  <c r="T27" i="44"/>
  <c r="S27" i="44"/>
  <c r="R27" i="44"/>
  <c r="Q27" i="44"/>
  <c r="N27" i="44"/>
  <c r="V56" i="44"/>
  <c r="U56" i="44"/>
  <c r="T56" i="44"/>
  <c r="S56" i="44"/>
  <c r="R56" i="44"/>
  <c r="Q56" i="44"/>
  <c r="N56" i="44"/>
  <c r="V26" i="44"/>
  <c r="U26" i="44"/>
  <c r="T26" i="44"/>
  <c r="S26" i="44"/>
  <c r="R26" i="44"/>
  <c r="Q26" i="44"/>
  <c r="N26" i="44"/>
  <c r="V25" i="44"/>
  <c r="U25" i="44"/>
  <c r="T25" i="44"/>
  <c r="S25" i="44"/>
  <c r="R25" i="44"/>
  <c r="Q25" i="44"/>
  <c r="N25" i="44"/>
  <c r="V59" i="44"/>
  <c r="U59" i="44"/>
  <c r="T59" i="44"/>
  <c r="S59" i="44"/>
  <c r="R59" i="44"/>
  <c r="Q59" i="44"/>
  <c r="N59" i="44"/>
  <c r="V53" i="44"/>
  <c r="U53" i="44"/>
  <c r="T53" i="44"/>
  <c r="S53" i="44"/>
  <c r="R53" i="44"/>
  <c r="Q53" i="44"/>
  <c r="N53" i="44"/>
  <c r="V11" i="44"/>
  <c r="U11" i="44"/>
  <c r="T11" i="44"/>
  <c r="S11" i="44"/>
  <c r="R11" i="44"/>
  <c r="Q11" i="44"/>
  <c r="N11" i="44"/>
  <c r="V13" i="44"/>
  <c r="U13" i="44"/>
  <c r="T13" i="44"/>
  <c r="S13" i="44"/>
  <c r="R13" i="44"/>
  <c r="Q13" i="44"/>
  <c r="N13" i="44"/>
  <c r="V24" i="44"/>
  <c r="U24" i="44"/>
  <c r="T24" i="44"/>
  <c r="S24" i="44"/>
  <c r="R24" i="44"/>
  <c r="Q24" i="44"/>
  <c r="N24" i="44"/>
  <c r="V23" i="44"/>
  <c r="U23" i="44"/>
  <c r="T23" i="44"/>
  <c r="S23" i="44"/>
  <c r="R23" i="44"/>
  <c r="Q23" i="44"/>
  <c r="N23" i="44"/>
  <c r="V36" i="44"/>
  <c r="U36" i="44"/>
  <c r="T36" i="44"/>
  <c r="S36" i="44"/>
  <c r="R36" i="44"/>
  <c r="Q36" i="44"/>
  <c r="N36" i="44"/>
  <c r="V22" i="44"/>
  <c r="U22" i="44"/>
  <c r="T22" i="44"/>
  <c r="S22" i="44"/>
  <c r="R22" i="44"/>
  <c r="Q22" i="44"/>
  <c r="N22" i="44"/>
  <c r="V20" i="44"/>
  <c r="U20" i="44"/>
  <c r="T20" i="44"/>
  <c r="S20" i="44"/>
  <c r="R20" i="44"/>
  <c r="Q20" i="44"/>
  <c r="N20" i="44"/>
  <c r="V19" i="44"/>
  <c r="U19" i="44"/>
  <c r="T19" i="44"/>
  <c r="S19" i="44"/>
  <c r="R19" i="44"/>
  <c r="Q19" i="44"/>
  <c r="N19" i="44"/>
  <c r="V17" i="44"/>
  <c r="U17" i="44"/>
  <c r="T17" i="44"/>
  <c r="S17" i="44"/>
  <c r="R17" i="44"/>
  <c r="Q17" i="44"/>
  <c r="N17" i="44"/>
  <c r="V38" i="44"/>
  <c r="U38" i="44"/>
  <c r="T38" i="44"/>
  <c r="S38" i="44"/>
  <c r="R38" i="44"/>
  <c r="Q38" i="44"/>
  <c r="N38" i="44"/>
  <c r="V52" i="44"/>
  <c r="U52" i="44"/>
  <c r="T52" i="44"/>
  <c r="S52" i="44"/>
  <c r="R52" i="44"/>
  <c r="Q52" i="44"/>
  <c r="N52" i="44"/>
  <c r="V12" i="44"/>
  <c r="U12" i="44"/>
  <c r="T12" i="44"/>
  <c r="S12" i="44"/>
  <c r="R12" i="44"/>
  <c r="Q12" i="44"/>
  <c r="N12" i="44"/>
  <c r="V18" i="44"/>
  <c r="U18" i="44"/>
  <c r="T18" i="44"/>
  <c r="S18" i="44"/>
  <c r="R18" i="44"/>
  <c r="Q18" i="44"/>
  <c r="N18" i="44"/>
  <c r="V15" i="44"/>
  <c r="U15" i="44"/>
  <c r="T15" i="44"/>
  <c r="S15" i="44"/>
  <c r="R15" i="44"/>
  <c r="Q15" i="44"/>
  <c r="N15" i="44"/>
  <c r="V9" i="44"/>
  <c r="U9" i="44"/>
  <c r="T9" i="44"/>
  <c r="S9" i="44"/>
  <c r="R9" i="44"/>
  <c r="Q9" i="44"/>
  <c r="N9" i="44"/>
  <c r="V7" i="44"/>
  <c r="U7" i="44"/>
  <c r="T7" i="44"/>
  <c r="S7" i="44"/>
  <c r="R7" i="44"/>
  <c r="Q7" i="44"/>
  <c r="N7" i="44"/>
  <c r="H850" i="43"/>
  <c r="G850" i="43"/>
  <c r="F850" i="43"/>
  <c r="E850" i="43"/>
  <c r="D850" i="43"/>
  <c r="C850" i="43"/>
  <c r="V62" i="43"/>
  <c r="U62" i="43"/>
  <c r="T62" i="43"/>
  <c r="S62" i="43"/>
  <c r="R62" i="43"/>
  <c r="Q62" i="43"/>
  <c r="N62" i="43"/>
  <c r="V53" i="43"/>
  <c r="U53" i="43"/>
  <c r="T53" i="43"/>
  <c r="S53" i="43"/>
  <c r="R53" i="43"/>
  <c r="Q53" i="43"/>
  <c r="N53" i="43"/>
  <c r="V60" i="43"/>
  <c r="U60" i="43"/>
  <c r="T60" i="43"/>
  <c r="S60" i="43"/>
  <c r="R60" i="43"/>
  <c r="Q60" i="43"/>
  <c r="N60" i="43"/>
  <c r="V35" i="43"/>
  <c r="U35" i="43"/>
  <c r="T35" i="43"/>
  <c r="S35" i="43"/>
  <c r="R35" i="43"/>
  <c r="Q35" i="43"/>
  <c r="N35" i="43"/>
  <c r="V23" i="43"/>
  <c r="U23" i="43"/>
  <c r="T23" i="43"/>
  <c r="S23" i="43"/>
  <c r="R23" i="43"/>
  <c r="Q23" i="43"/>
  <c r="N23" i="43"/>
  <c r="V22" i="43"/>
  <c r="U22" i="43"/>
  <c r="T22" i="43"/>
  <c r="S22" i="43"/>
  <c r="R22" i="43"/>
  <c r="Q22" i="43"/>
  <c r="N22" i="43"/>
  <c r="V6" i="43"/>
  <c r="U6" i="43"/>
  <c r="T6" i="43"/>
  <c r="S6" i="43"/>
  <c r="R6" i="43"/>
  <c r="Q6" i="43"/>
  <c r="N6" i="43"/>
  <c r="V63" i="43"/>
  <c r="U63" i="43"/>
  <c r="T63" i="43"/>
  <c r="S63" i="43"/>
  <c r="R63" i="43"/>
  <c r="Q63" i="43"/>
  <c r="N63" i="43"/>
  <c r="V56" i="43"/>
  <c r="U56" i="43"/>
  <c r="T56" i="43"/>
  <c r="S56" i="43"/>
  <c r="R56" i="43"/>
  <c r="Q56" i="43"/>
  <c r="N56" i="43"/>
  <c r="V12" i="43"/>
  <c r="U12" i="43"/>
  <c r="T12" i="43"/>
  <c r="S12" i="43"/>
  <c r="R12" i="43"/>
  <c r="Q12" i="43"/>
  <c r="N12" i="43"/>
  <c r="V16" i="43"/>
  <c r="U16" i="43"/>
  <c r="T16" i="43"/>
  <c r="S16" i="43"/>
  <c r="R16" i="43"/>
  <c r="Q16" i="43"/>
  <c r="N16" i="43"/>
  <c r="V58" i="43"/>
  <c r="U58" i="43"/>
  <c r="T58" i="43"/>
  <c r="S58" i="43"/>
  <c r="R58" i="43"/>
  <c r="Q58" i="43"/>
  <c r="N58" i="43"/>
  <c r="V41" i="43"/>
  <c r="U41" i="43"/>
  <c r="T41" i="43"/>
  <c r="S41" i="43"/>
  <c r="R41" i="43"/>
  <c r="Q41" i="43"/>
  <c r="N41" i="43"/>
  <c r="V43" i="43"/>
  <c r="U43" i="43"/>
  <c r="T43" i="43"/>
  <c r="S43" i="43"/>
  <c r="R43" i="43"/>
  <c r="Q43" i="43"/>
  <c r="N43" i="43"/>
  <c r="V48" i="43"/>
  <c r="U48" i="43"/>
  <c r="T48" i="43"/>
  <c r="S48" i="43"/>
  <c r="R48" i="43"/>
  <c r="Q48" i="43"/>
  <c r="N48" i="43"/>
  <c r="V44" i="43"/>
  <c r="U44" i="43"/>
  <c r="T44" i="43"/>
  <c r="S44" i="43"/>
  <c r="R44" i="43"/>
  <c r="Q44" i="43"/>
  <c r="N44" i="43"/>
  <c r="V30" i="43"/>
  <c r="U30" i="43"/>
  <c r="T30" i="43"/>
  <c r="S30" i="43"/>
  <c r="R30" i="43"/>
  <c r="Q30" i="43"/>
  <c r="N30" i="43"/>
  <c r="V4" i="43"/>
  <c r="U4" i="43"/>
  <c r="T4" i="43"/>
  <c r="S4" i="43"/>
  <c r="R4" i="43"/>
  <c r="Q4" i="43"/>
  <c r="N4" i="43"/>
  <c r="V42" i="43"/>
  <c r="U42" i="43"/>
  <c r="T42" i="43"/>
  <c r="S42" i="43"/>
  <c r="R42" i="43"/>
  <c r="Q42" i="43"/>
  <c r="N42" i="43"/>
  <c r="V8" i="43"/>
  <c r="U8" i="43"/>
  <c r="T8" i="43"/>
  <c r="S8" i="43"/>
  <c r="R8" i="43"/>
  <c r="Q8" i="43"/>
  <c r="N8" i="43"/>
  <c r="V52" i="43"/>
  <c r="U52" i="43"/>
  <c r="T52" i="43"/>
  <c r="S52" i="43"/>
  <c r="R52" i="43"/>
  <c r="Q52" i="43"/>
  <c r="N52" i="43"/>
  <c r="V36" i="43"/>
  <c r="U36" i="43"/>
  <c r="T36" i="43"/>
  <c r="S36" i="43"/>
  <c r="R36" i="43"/>
  <c r="Q36" i="43"/>
  <c r="N36" i="43"/>
  <c r="V3" i="43"/>
  <c r="U3" i="43"/>
  <c r="T3" i="43"/>
  <c r="S3" i="43"/>
  <c r="R3" i="43"/>
  <c r="Q3" i="43"/>
  <c r="N3" i="43"/>
  <c r="V47" i="43"/>
  <c r="U47" i="43"/>
  <c r="T47" i="43"/>
  <c r="S47" i="43"/>
  <c r="R47" i="43"/>
  <c r="Q47" i="43"/>
  <c r="N47" i="43"/>
  <c r="V49" i="43"/>
  <c r="U49" i="43"/>
  <c r="T49" i="43"/>
  <c r="S49" i="43"/>
  <c r="R49" i="43"/>
  <c r="Q49" i="43"/>
  <c r="N49" i="43"/>
  <c r="V40" i="43"/>
  <c r="U40" i="43"/>
  <c r="T40" i="43"/>
  <c r="S40" i="43"/>
  <c r="R40" i="43"/>
  <c r="Q40" i="43"/>
  <c r="N40" i="43"/>
  <c r="V51" i="43"/>
  <c r="U51" i="43"/>
  <c r="T51" i="43"/>
  <c r="S51" i="43"/>
  <c r="R51" i="43"/>
  <c r="Q51" i="43"/>
  <c r="N51" i="43"/>
  <c r="V14" i="43"/>
  <c r="U14" i="43"/>
  <c r="T14" i="43"/>
  <c r="S14" i="43"/>
  <c r="R14" i="43"/>
  <c r="Q14" i="43"/>
  <c r="N14" i="43"/>
  <c r="V46" i="43"/>
  <c r="U46" i="43"/>
  <c r="T46" i="43"/>
  <c r="S46" i="43"/>
  <c r="R46" i="43"/>
  <c r="Q46" i="43"/>
  <c r="N46" i="43"/>
  <c r="V39" i="43"/>
  <c r="U39" i="43"/>
  <c r="T39" i="43"/>
  <c r="S39" i="43"/>
  <c r="R39" i="43"/>
  <c r="Q39" i="43"/>
  <c r="N39" i="43"/>
  <c r="V57" i="43"/>
  <c r="U57" i="43"/>
  <c r="T57" i="43"/>
  <c r="S57" i="43"/>
  <c r="R57" i="43"/>
  <c r="Q57" i="43"/>
  <c r="N57" i="43"/>
  <c r="V50" i="43"/>
  <c r="U50" i="43"/>
  <c r="T50" i="43"/>
  <c r="S50" i="43"/>
  <c r="R50" i="43"/>
  <c r="Q50" i="43"/>
  <c r="N50" i="43"/>
  <c r="V13" i="43"/>
  <c r="U13" i="43"/>
  <c r="T13" i="43"/>
  <c r="S13" i="43"/>
  <c r="R13" i="43"/>
  <c r="Q13" i="43"/>
  <c r="N13" i="43"/>
  <c r="V29" i="43"/>
  <c r="U29" i="43"/>
  <c r="T29" i="43"/>
  <c r="S29" i="43"/>
  <c r="R29" i="43"/>
  <c r="Q29" i="43"/>
  <c r="N29" i="43"/>
  <c r="V61" i="43"/>
  <c r="U61" i="43"/>
  <c r="T61" i="43"/>
  <c r="S61" i="43"/>
  <c r="R61" i="43"/>
  <c r="Q61" i="43"/>
  <c r="N61" i="43"/>
  <c r="V28" i="43"/>
  <c r="U28" i="43"/>
  <c r="T28" i="43"/>
  <c r="S28" i="43"/>
  <c r="R28" i="43"/>
  <c r="Q28" i="43"/>
  <c r="N28" i="43"/>
  <c r="V45" i="43"/>
  <c r="U45" i="43"/>
  <c r="T45" i="43"/>
  <c r="S45" i="43"/>
  <c r="R45" i="43"/>
  <c r="Q45" i="43"/>
  <c r="N45" i="43"/>
  <c r="V27" i="43"/>
  <c r="U27" i="43"/>
  <c r="T27" i="43"/>
  <c r="S27" i="43"/>
  <c r="R27" i="43"/>
  <c r="Q27" i="43"/>
  <c r="N27" i="43"/>
  <c r="V26" i="43"/>
  <c r="U26" i="43"/>
  <c r="T26" i="43"/>
  <c r="S26" i="43"/>
  <c r="R26" i="43"/>
  <c r="Q26" i="43"/>
  <c r="N26" i="43"/>
  <c r="V59" i="43"/>
  <c r="U59" i="43"/>
  <c r="T59" i="43"/>
  <c r="S59" i="43"/>
  <c r="R59" i="43"/>
  <c r="Q59" i="43"/>
  <c r="N59" i="43"/>
  <c r="V55" i="43"/>
  <c r="U55" i="43"/>
  <c r="T55" i="43"/>
  <c r="S55" i="43"/>
  <c r="R55" i="43"/>
  <c r="Q55" i="43"/>
  <c r="N55" i="43"/>
  <c r="V11" i="43"/>
  <c r="U11" i="43"/>
  <c r="T11" i="43"/>
  <c r="S11" i="43"/>
  <c r="R11" i="43"/>
  <c r="Q11" i="43"/>
  <c r="N11" i="43"/>
  <c r="V5" i="43"/>
  <c r="U5" i="43"/>
  <c r="T5" i="43"/>
  <c r="S5" i="43"/>
  <c r="R5" i="43"/>
  <c r="Q5" i="43"/>
  <c r="N5" i="43"/>
  <c r="V25" i="43"/>
  <c r="U25" i="43"/>
  <c r="T25" i="43"/>
  <c r="S25" i="43"/>
  <c r="R25" i="43"/>
  <c r="Q25" i="43"/>
  <c r="N25" i="43"/>
  <c r="V24" i="43"/>
  <c r="U24" i="43"/>
  <c r="T24" i="43"/>
  <c r="S24" i="43"/>
  <c r="R24" i="43"/>
  <c r="Q24" i="43"/>
  <c r="N24" i="43"/>
  <c r="V38" i="43"/>
  <c r="U38" i="43"/>
  <c r="T38" i="43"/>
  <c r="S38" i="43"/>
  <c r="R38" i="43"/>
  <c r="Q38" i="43"/>
  <c r="N38" i="43"/>
  <c r="V21" i="43"/>
  <c r="U21" i="43"/>
  <c r="T21" i="43"/>
  <c r="S21" i="43"/>
  <c r="R21" i="43"/>
  <c r="Q21" i="43"/>
  <c r="N21" i="43"/>
  <c r="V20" i="43"/>
  <c r="U20" i="43"/>
  <c r="T20" i="43"/>
  <c r="S20" i="43"/>
  <c r="R20" i="43"/>
  <c r="Q20" i="43"/>
  <c r="N20" i="43"/>
  <c r="V19" i="43"/>
  <c r="U19" i="43"/>
  <c r="T19" i="43"/>
  <c r="S19" i="43"/>
  <c r="R19" i="43"/>
  <c r="Q19" i="43"/>
  <c r="N19" i="43"/>
  <c r="V18" i="43"/>
  <c r="U18" i="43"/>
  <c r="T18" i="43"/>
  <c r="S18" i="43"/>
  <c r="R18" i="43"/>
  <c r="Q18" i="43"/>
  <c r="N18" i="43"/>
  <c r="V37" i="43"/>
  <c r="U37" i="43"/>
  <c r="T37" i="43"/>
  <c r="S37" i="43"/>
  <c r="R37" i="43"/>
  <c r="Q37" i="43"/>
  <c r="N37" i="43"/>
  <c r="V54" i="43"/>
  <c r="U54" i="43"/>
  <c r="T54" i="43"/>
  <c r="S54" i="43"/>
  <c r="R54" i="43"/>
  <c r="Q54" i="43"/>
  <c r="N54" i="43"/>
  <c r="V9" i="43"/>
  <c r="U9" i="43"/>
  <c r="T9" i="43"/>
  <c r="S9" i="43"/>
  <c r="R9" i="43"/>
  <c r="Q9" i="43"/>
  <c r="N9" i="43"/>
  <c r="V17" i="43"/>
  <c r="U17" i="43"/>
  <c r="T17" i="43"/>
  <c r="S17" i="43"/>
  <c r="R17" i="43"/>
  <c r="Q17" i="43"/>
  <c r="N17" i="43"/>
  <c r="V15" i="43"/>
  <c r="U15" i="43"/>
  <c r="T15" i="43"/>
  <c r="S15" i="43"/>
  <c r="R15" i="43"/>
  <c r="Q15" i="43"/>
  <c r="N15" i="43"/>
  <c r="V7" i="43"/>
  <c r="U7" i="43"/>
  <c r="T7" i="43"/>
  <c r="S7" i="43"/>
  <c r="R7" i="43"/>
  <c r="Q7" i="43"/>
  <c r="N7" i="43"/>
  <c r="V10" i="43"/>
  <c r="U10" i="43"/>
  <c r="T10" i="43"/>
  <c r="S10" i="43"/>
  <c r="R10" i="43"/>
  <c r="Q10" i="43"/>
  <c r="N10" i="43"/>
  <c r="V51" i="42"/>
  <c r="U51" i="42"/>
  <c r="T51" i="42"/>
  <c r="S51" i="42"/>
  <c r="R51" i="42"/>
  <c r="Q51" i="42"/>
  <c r="N51" i="42"/>
  <c r="H848" i="42"/>
  <c r="G848" i="42"/>
  <c r="F848" i="42"/>
  <c r="E848" i="42"/>
  <c r="D848" i="42"/>
  <c r="C848" i="42"/>
  <c r="V62" i="42"/>
  <c r="U62" i="42"/>
  <c r="T62" i="42"/>
  <c r="S62" i="42"/>
  <c r="R62" i="42"/>
  <c r="Q62" i="42"/>
  <c r="N62" i="42"/>
  <c r="V36" i="42"/>
  <c r="U36" i="42"/>
  <c r="T36" i="42"/>
  <c r="S36" i="42"/>
  <c r="R36" i="42"/>
  <c r="Q36" i="42"/>
  <c r="N36" i="42"/>
  <c r="V27" i="42"/>
  <c r="U27" i="42"/>
  <c r="T27" i="42"/>
  <c r="S27" i="42"/>
  <c r="R27" i="42"/>
  <c r="Q27" i="42"/>
  <c r="N27" i="42"/>
  <c r="V26" i="42"/>
  <c r="U26" i="42"/>
  <c r="T26" i="42"/>
  <c r="S26" i="42"/>
  <c r="R26" i="42"/>
  <c r="Q26" i="42"/>
  <c r="N26" i="42"/>
  <c r="V5" i="42"/>
  <c r="U5" i="42"/>
  <c r="T5" i="42"/>
  <c r="S5" i="42"/>
  <c r="R5" i="42"/>
  <c r="Q5" i="42"/>
  <c r="N5" i="42"/>
  <c r="V60" i="42"/>
  <c r="U60" i="42"/>
  <c r="T60" i="42"/>
  <c r="S60" i="42"/>
  <c r="R60" i="42"/>
  <c r="Q60" i="42"/>
  <c r="N60" i="42"/>
  <c r="V61" i="42"/>
  <c r="U61" i="42"/>
  <c r="T61" i="42"/>
  <c r="S61" i="42"/>
  <c r="R61" i="42"/>
  <c r="Q61" i="42"/>
  <c r="N61" i="42"/>
  <c r="V9" i="42"/>
  <c r="U9" i="42"/>
  <c r="T9" i="42"/>
  <c r="S9" i="42"/>
  <c r="R9" i="42"/>
  <c r="Q9" i="42"/>
  <c r="N9" i="42"/>
  <c r="V16" i="42"/>
  <c r="U16" i="42"/>
  <c r="T16" i="42"/>
  <c r="S16" i="42"/>
  <c r="R16" i="42"/>
  <c r="Q16" i="42"/>
  <c r="N16" i="42"/>
  <c r="V59" i="42"/>
  <c r="U59" i="42"/>
  <c r="T59" i="42"/>
  <c r="S59" i="42"/>
  <c r="R59" i="42"/>
  <c r="Q59" i="42"/>
  <c r="N59" i="42"/>
  <c r="V44" i="42"/>
  <c r="U44" i="42"/>
  <c r="T44" i="42"/>
  <c r="S44" i="42"/>
  <c r="R44" i="42"/>
  <c r="Q44" i="42"/>
  <c r="N44" i="42"/>
  <c r="V54" i="42"/>
  <c r="U54" i="42"/>
  <c r="T54" i="42"/>
  <c r="S54" i="42"/>
  <c r="R54" i="42"/>
  <c r="Q54" i="42"/>
  <c r="N54" i="42"/>
  <c r="V53" i="42"/>
  <c r="U53" i="42"/>
  <c r="T53" i="42"/>
  <c r="S53" i="42"/>
  <c r="R53" i="42"/>
  <c r="Q53" i="42"/>
  <c r="N53" i="42"/>
  <c r="V46" i="42"/>
  <c r="U46" i="42"/>
  <c r="T46" i="42"/>
  <c r="S46" i="42"/>
  <c r="R46" i="42"/>
  <c r="Q46" i="42"/>
  <c r="N46" i="42"/>
  <c r="V30" i="42"/>
  <c r="U30" i="42"/>
  <c r="T30" i="42"/>
  <c r="S30" i="42"/>
  <c r="R30" i="42"/>
  <c r="Q30" i="42"/>
  <c r="N30" i="42"/>
  <c r="V10" i="42"/>
  <c r="U10" i="42"/>
  <c r="T10" i="42"/>
  <c r="S10" i="42"/>
  <c r="R10" i="42"/>
  <c r="Q10" i="42"/>
  <c r="N10" i="42"/>
  <c r="V49" i="42"/>
  <c r="U49" i="42"/>
  <c r="T49" i="42"/>
  <c r="S49" i="42"/>
  <c r="R49" i="42"/>
  <c r="Q49" i="42"/>
  <c r="N49" i="42"/>
  <c r="V7" i="42"/>
  <c r="U7" i="42"/>
  <c r="T7" i="42"/>
  <c r="S7" i="42"/>
  <c r="R7" i="42"/>
  <c r="Q7" i="42"/>
  <c r="N7" i="42"/>
  <c r="V48" i="42"/>
  <c r="U48" i="42"/>
  <c r="T48" i="42"/>
  <c r="S48" i="42"/>
  <c r="R48" i="42"/>
  <c r="Q48" i="42"/>
  <c r="N48" i="42"/>
  <c r="V35" i="42"/>
  <c r="U35" i="42"/>
  <c r="T35" i="42"/>
  <c r="S35" i="42"/>
  <c r="R35" i="42"/>
  <c r="Q35" i="42"/>
  <c r="N35" i="42"/>
  <c r="V4" i="42"/>
  <c r="U4" i="42"/>
  <c r="T4" i="42"/>
  <c r="S4" i="42"/>
  <c r="R4" i="42"/>
  <c r="Q4" i="42"/>
  <c r="N4" i="42"/>
  <c r="V43" i="42"/>
  <c r="U43" i="42"/>
  <c r="T43" i="42"/>
  <c r="S43" i="42"/>
  <c r="R43" i="42"/>
  <c r="Q43" i="42"/>
  <c r="N43" i="42"/>
  <c r="V45" i="42"/>
  <c r="U45" i="42"/>
  <c r="T45" i="42"/>
  <c r="S45" i="42"/>
  <c r="R45" i="42"/>
  <c r="Q45" i="42"/>
  <c r="N45" i="42"/>
  <c r="V41" i="42"/>
  <c r="U41" i="42"/>
  <c r="T41" i="42"/>
  <c r="S41" i="42"/>
  <c r="R41" i="42"/>
  <c r="Q41" i="42"/>
  <c r="N41" i="42"/>
  <c r="V52" i="42"/>
  <c r="U52" i="42"/>
  <c r="T52" i="42"/>
  <c r="S52" i="42"/>
  <c r="R52" i="42"/>
  <c r="Q52" i="42"/>
  <c r="N52" i="42"/>
  <c r="V11" i="42"/>
  <c r="U11" i="42"/>
  <c r="T11" i="42"/>
  <c r="S11" i="42"/>
  <c r="R11" i="42"/>
  <c r="Q11" i="42"/>
  <c r="N11" i="42"/>
  <c r="V42" i="42"/>
  <c r="U42" i="42"/>
  <c r="T42" i="42"/>
  <c r="S42" i="42"/>
  <c r="R42" i="42"/>
  <c r="Q42" i="42"/>
  <c r="N42" i="42"/>
  <c r="V37" i="42"/>
  <c r="U37" i="42"/>
  <c r="T37" i="42"/>
  <c r="S37" i="42"/>
  <c r="R37" i="42"/>
  <c r="Q37" i="42"/>
  <c r="N37" i="42"/>
  <c r="V58" i="42"/>
  <c r="U58" i="42"/>
  <c r="T58" i="42"/>
  <c r="S58" i="42"/>
  <c r="R58" i="42"/>
  <c r="Q58" i="42"/>
  <c r="N58" i="42"/>
  <c r="V47" i="42"/>
  <c r="U47" i="42"/>
  <c r="T47" i="42"/>
  <c r="S47" i="42"/>
  <c r="R47" i="42"/>
  <c r="Q47" i="42"/>
  <c r="N47" i="42"/>
  <c r="V15" i="42"/>
  <c r="U15" i="42"/>
  <c r="T15" i="42"/>
  <c r="S15" i="42"/>
  <c r="R15" i="42"/>
  <c r="Q15" i="42"/>
  <c r="N15" i="42"/>
  <c r="V29" i="42"/>
  <c r="U29" i="42"/>
  <c r="T29" i="42"/>
  <c r="S29" i="42"/>
  <c r="R29" i="42"/>
  <c r="Q29" i="42"/>
  <c r="N29" i="42"/>
  <c r="V56" i="42"/>
  <c r="U56" i="42"/>
  <c r="T56" i="42"/>
  <c r="S56" i="42"/>
  <c r="R56" i="42"/>
  <c r="Q56" i="42"/>
  <c r="N56" i="42"/>
  <c r="V25" i="42"/>
  <c r="U25" i="42"/>
  <c r="T25" i="42"/>
  <c r="S25" i="42"/>
  <c r="R25" i="42"/>
  <c r="Q25" i="42"/>
  <c r="N25" i="42"/>
  <c r="V39" i="42"/>
  <c r="U39" i="42"/>
  <c r="T39" i="42"/>
  <c r="S39" i="42"/>
  <c r="R39" i="42"/>
  <c r="Q39" i="42"/>
  <c r="N39" i="42"/>
  <c r="V28" i="42"/>
  <c r="U28" i="42"/>
  <c r="T28" i="42"/>
  <c r="S28" i="42"/>
  <c r="R28" i="42"/>
  <c r="Q28" i="42"/>
  <c r="N28" i="42"/>
  <c r="V22" i="42"/>
  <c r="U22" i="42"/>
  <c r="T22" i="42"/>
  <c r="S22" i="42"/>
  <c r="R22" i="42"/>
  <c r="Q22" i="42"/>
  <c r="N22" i="42"/>
  <c r="V57" i="42"/>
  <c r="U57" i="42"/>
  <c r="T57" i="42"/>
  <c r="S57" i="42"/>
  <c r="R57" i="42"/>
  <c r="Q57" i="42"/>
  <c r="N57" i="42"/>
  <c r="V55" i="42"/>
  <c r="U55" i="42"/>
  <c r="T55" i="42"/>
  <c r="S55" i="42"/>
  <c r="R55" i="42"/>
  <c r="Q55" i="42"/>
  <c r="N55" i="42"/>
  <c r="V8" i="42"/>
  <c r="U8" i="42"/>
  <c r="T8" i="42"/>
  <c r="S8" i="42"/>
  <c r="R8" i="42"/>
  <c r="Q8" i="42"/>
  <c r="N8" i="42"/>
  <c r="V13" i="42"/>
  <c r="U13" i="42"/>
  <c r="T13" i="42"/>
  <c r="S13" i="42"/>
  <c r="R13" i="42"/>
  <c r="Q13" i="42"/>
  <c r="N13" i="42"/>
  <c r="V24" i="42"/>
  <c r="U24" i="42"/>
  <c r="T24" i="42"/>
  <c r="S24" i="42"/>
  <c r="R24" i="42"/>
  <c r="Q24" i="42"/>
  <c r="N24" i="42"/>
  <c r="V23" i="42"/>
  <c r="U23" i="42"/>
  <c r="T23" i="42"/>
  <c r="S23" i="42"/>
  <c r="R23" i="42"/>
  <c r="Q23" i="42"/>
  <c r="N23" i="42"/>
  <c r="V38" i="42"/>
  <c r="U38" i="42"/>
  <c r="T38" i="42"/>
  <c r="S38" i="42"/>
  <c r="R38" i="42"/>
  <c r="Q38" i="42"/>
  <c r="N38" i="42"/>
  <c r="V21" i="42"/>
  <c r="U21" i="42"/>
  <c r="T21" i="42"/>
  <c r="S21" i="42"/>
  <c r="R21" i="42"/>
  <c r="Q21" i="42"/>
  <c r="N21" i="42"/>
  <c r="V18" i="42"/>
  <c r="U18" i="42"/>
  <c r="T18" i="42"/>
  <c r="S18" i="42"/>
  <c r="R18" i="42"/>
  <c r="Q18" i="42"/>
  <c r="N18" i="42"/>
  <c r="V19" i="42"/>
  <c r="U19" i="42"/>
  <c r="T19" i="42"/>
  <c r="S19" i="42"/>
  <c r="R19" i="42"/>
  <c r="Q19" i="42"/>
  <c r="N19" i="42"/>
  <c r="V20" i="42"/>
  <c r="U20" i="42"/>
  <c r="T20" i="42"/>
  <c r="S20" i="42"/>
  <c r="R20" i="42"/>
  <c r="Q20" i="42"/>
  <c r="N20" i="42"/>
  <c r="V40" i="42"/>
  <c r="U40" i="42"/>
  <c r="T40" i="42"/>
  <c r="S40" i="42"/>
  <c r="R40" i="42"/>
  <c r="Q40" i="42"/>
  <c r="N40" i="42"/>
  <c r="V50" i="42"/>
  <c r="U50" i="42"/>
  <c r="T50" i="42"/>
  <c r="S50" i="42"/>
  <c r="R50" i="42"/>
  <c r="Q50" i="42"/>
  <c r="N50" i="42"/>
  <c r="V12" i="42"/>
  <c r="U12" i="42"/>
  <c r="T12" i="42"/>
  <c r="S12" i="42"/>
  <c r="R12" i="42"/>
  <c r="Q12" i="42"/>
  <c r="N12" i="42"/>
  <c r="V14" i="42"/>
  <c r="U14" i="42"/>
  <c r="T14" i="42"/>
  <c r="S14" i="42"/>
  <c r="R14" i="42"/>
  <c r="Q14" i="42"/>
  <c r="N14" i="42"/>
  <c r="V17" i="42"/>
  <c r="U17" i="42"/>
  <c r="T17" i="42"/>
  <c r="S17" i="42"/>
  <c r="R17" i="42"/>
  <c r="Q17" i="42"/>
  <c r="N17" i="42"/>
  <c r="V6" i="42"/>
  <c r="U6" i="42"/>
  <c r="T6" i="42"/>
  <c r="S6" i="42"/>
  <c r="R6" i="42"/>
  <c r="Q6" i="42"/>
  <c r="N6" i="42"/>
  <c r="V3" i="42"/>
  <c r="U3" i="42"/>
  <c r="T3" i="42"/>
  <c r="S3" i="42"/>
  <c r="S31" i="42" s="1"/>
  <c r="R3" i="42"/>
  <c r="Q3" i="42"/>
  <c r="N3" i="42"/>
  <c r="V61" i="41"/>
  <c r="U61" i="41"/>
  <c r="T61" i="41"/>
  <c r="S61" i="41"/>
  <c r="R61" i="41"/>
  <c r="Q61" i="41"/>
  <c r="N61" i="41"/>
  <c r="V52" i="41"/>
  <c r="U52" i="41"/>
  <c r="T52" i="41"/>
  <c r="S52" i="41"/>
  <c r="R52" i="41"/>
  <c r="Q52" i="41"/>
  <c r="N52" i="41"/>
  <c r="T53" i="40"/>
  <c r="T57" i="40"/>
  <c r="U57" i="40"/>
  <c r="U53" i="40"/>
  <c r="V28" i="41"/>
  <c r="U28" i="41"/>
  <c r="T28" i="41"/>
  <c r="S28" i="41"/>
  <c r="R28" i="41"/>
  <c r="Q28" i="41"/>
  <c r="N28" i="41"/>
  <c r="V27" i="41"/>
  <c r="U27" i="41"/>
  <c r="U14" i="41"/>
  <c r="U60" i="41"/>
  <c r="U55" i="41"/>
  <c r="T27" i="41"/>
  <c r="S27" i="41"/>
  <c r="R27" i="41"/>
  <c r="Q27" i="41"/>
  <c r="N27" i="41"/>
  <c r="V14" i="41"/>
  <c r="T14" i="41"/>
  <c r="T55" i="41"/>
  <c r="T60" i="41"/>
  <c r="S14" i="41"/>
  <c r="R14" i="41"/>
  <c r="Q14" i="41"/>
  <c r="N14" i="41"/>
  <c r="H851" i="41"/>
  <c r="G851" i="41"/>
  <c r="F851" i="41"/>
  <c r="E851" i="41"/>
  <c r="D851" i="41"/>
  <c r="C851" i="41"/>
  <c r="V60" i="41"/>
  <c r="S60" i="41"/>
  <c r="R60" i="41"/>
  <c r="Q60" i="41"/>
  <c r="N60" i="41"/>
  <c r="V55" i="41"/>
  <c r="S55" i="41"/>
  <c r="R55" i="41"/>
  <c r="Q55" i="41"/>
  <c r="N55" i="41"/>
  <c r="V12" i="41"/>
  <c r="U12" i="41"/>
  <c r="T12" i="41"/>
  <c r="S12" i="41"/>
  <c r="R12" i="41"/>
  <c r="Q12" i="41"/>
  <c r="N12" i="41"/>
  <c r="V16" i="41"/>
  <c r="U16" i="41"/>
  <c r="T16" i="41"/>
  <c r="S16" i="41"/>
  <c r="R16" i="41"/>
  <c r="Q16" i="41"/>
  <c r="N16" i="41"/>
  <c r="V59" i="41"/>
  <c r="U59" i="41"/>
  <c r="T59" i="41"/>
  <c r="S59" i="41"/>
  <c r="R59" i="41"/>
  <c r="Q59" i="41"/>
  <c r="N59" i="41"/>
  <c r="V48" i="41"/>
  <c r="U48" i="41"/>
  <c r="T48" i="41"/>
  <c r="S48" i="41"/>
  <c r="R48" i="41"/>
  <c r="Q48" i="41"/>
  <c r="N48" i="41"/>
  <c r="V50" i="41"/>
  <c r="U50" i="41"/>
  <c r="T50" i="41"/>
  <c r="S50" i="41"/>
  <c r="R50" i="41"/>
  <c r="Q50" i="41"/>
  <c r="N50" i="41"/>
  <c r="V45" i="41"/>
  <c r="U45" i="41"/>
  <c r="T45" i="41"/>
  <c r="S45" i="41"/>
  <c r="R45" i="41"/>
  <c r="Q45" i="41"/>
  <c r="N45" i="41"/>
  <c r="V31" i="41"/>
  <c r="U31" i="41"/>
  <c r="T31" i="41"/>
  <c r="S31" i="41"/>
  <c r="R31" i="41"/>
  <c r="Q31" i="41"/>
  <c r="N31" i="41"/>
  <c r="V5" i="41"/>
  <c r="U5" i="41"/>
  <c r="T5" i="41"/>
  <c r="S5" i="41"/>
  <c r="R5" i="41"/>
  <c r="Q5" i="41"/>
  <c r="N5" i="41"/>
  <c r="V49" i="41"/>
  <c r="U49" i="41"/>
  <c r="T49" i="41"/>
  <c r="S49" i="41"/>
  <c r="R49" i="41"/>
  <c r="Q49" i="41"/>
  <c r="N49" i="41"/>
  <c r="V3" i="41"/>
  <c r="U3" i="41"/>
  <c r="T3" i="41"/>
  <c r="S3" i="41"/>
  <c r="R3" i="41"/>
  <c r="Q3" i="41"/>
  <c r="N3" i="41"/>
  <c r="V56" i="41"/>
  <c r="U56" i="41"/>
  <c r="T56" i="41"/>
  <c r="S56" i="41"/>
  <c r="R56" i="41"/>
  <c r="Q56" i="41"/>
  <c r="N56" i="41"/>
  <c r="V37" i="41"/>
  <c r="U37" i="41"/>
  <c r="T37" i="41"/>
  <c r="S37" i="41"/>
  <c r="R37" i="41"/>
  <c r="Q37" i="41"/>
  <c r="N37" i="41"/>
  <c r="V6" i="41"/>
  <c r="U6" i="41"/>
  <c r="T6" i="41"/>
  <c r="S6" i="41"/>
  <c r="R6" i="41"/>
  <c r="Q6" i="41"/>
  <c r="N6" i="41"/>
  <c r="V43" i="41"/>
  <c r="U43" i="41"/>
  <c r="T43" i="41"/>
  <c r="S43" i="41"/>
  <c r="R43" i="41"/>
  <c r="Q43" i="41"/>
  <c r="N43" i="41"/>
  <c r="V46" i="41"/>
  <c r="U46" i="41"/>
  <c r="T46" i="41"/>
  <c r="S46" i="41"/>
  <c r="R46" i="41"/>
  <c r="Q46" i="41"/>
  <c r="N46" i="41"/>
  <c r="V44" i="41"/>
  <c r="U44" i="41"/>
  <c r="T44" i="41"/>
  <c r="S44" i="41"/>
  <c r="R44" i="41"/>
  <c r="Q44" i="41"/>
  <c r="N44" i="41"/>
  <c r="V51" i="41"/>
  <c r="U51" i="41"/>
  <c r="T51" i="41"/>
  <c r="S51" i="41"/>
  <c r="R51" i="41"/>
  <c r="Q51" i="41"/>
  <c r="N51" i="41"/>
  <c r="V4" i="41"/>
  <c r="U4" i="41"/>
  <c r="T4" i="41"/>
  <c r="S4" i="41"/>
  <c r="R4" i="41"/>
  <c r="Q4" i="41"/>
  <c r="N4" i="41"/>
  <c r="V41" i="41"/>
  <c r="U41" i="41"/>
  <c r="T41" i="41"/>
  <c r="S41" i="41"/>
  <c r="R41" i="41"/>
  <c r="Q41" i="41"/>
  <c r="N41" i="41"/>
  <c r="V36" i="41"/>
  <c r="U36" i="41"/>
  <c r="T36" i="41"/>
  <c r="S36" i="41"/>
  <c r="R36" i="41"/>
  <c r="Q36" i="41"/>
  <c r="N36" i="41"/>
  <c r="V58" i="41"/>
  <c r="U58" i="41"/>
  <c r="T58" i="41"/>
  <c r="S58" i="41"/>
  <c r="R58" i="41"/>
  <c r="Q58" i="41"/>
  <c r="N58" i="41"/>
  <c r="V47" i="41"/>
  <c r="U47" i="41"/>
  <c r="T47" i="41"/>
  <c r="S47" i="41"/>
  <c r="R47" i="41"/>
  <c r="Q47" i="41"/>
  <c r="N47" i="41"/>
  <c r="V11" i="41"/>
  <c r="U11" i="41"/>
  <c r="T11" i="41"/>
  <c r="S11" i="41"/>
  <c r="R11" i="41"/>
  <c r="Q11" i="41"/>
  <c r="N11" i="41"/>
  <c r="V30" i="41"/>
  <c r="U30" i="41"/>
  <c r="T30" i="41"/>
  <c r="S30" i="41"/>
  <c r="R30" i="41"/>
  <c r="Q30" i="41"/>
  <c r="N30" i="41"/>
  <c r="V63" i="41"/>
  <c r="U63" i="41"/>
  <c r="T63" i="41"/>
  <c r="S63" i="41"/>
  <c r="R63" i="41"/>
  <c r="Q63" i="41"/>
  <c r="N63" i="41"/>
  <c r="V62" i="41"/>
  <c r="U62" i="41"/>
  <c r="T62" i="41"/>
  <c r="S62" i="41"/>
  <c r="R62" i="41"/>
  <c r="Q62" i="41"/>
  <c r="N62" i="41"/>
  <c r="V29" i="41"/>
  <c r="U29" i="41"/>
  <c r="T29" i="41"/>
  <c r="S29" i="41"/>
  <c r="R29" i="41"/>
  <c r="Q29" i="41"/>
  <c r="N29" i="41"/>
  <c r="V40" i="41"/>
  <c r="U40" i="41"/>
  <c r="T40" i="41"/>
  <c r="S40" i="41"/>
  <c r="R40" i="41"/>
  <c r="Q40" i="41"/>
  <c r="N40" i="41"/>
  <c r="V24" i="41"/>
  <c r="U24" i="41"/>
  <c r="T24" i="41"/>
  <c r="S24" i="41"/>
  <c r="R24" i="41"/>
  <c r="Q24" i="41"/>
  <c r="N24" i="41"/>
  <c r="V39" i="41"/>
  <c r="U39" i="41"/>
  <c r="T39" i="41"/>
  <c r="S39" i="41"/>
  <c r="R39" i="41"/>
  <c r="Q39" i="41"/>
  <c r="N39" i="41"/>
  <c r="V26" i="41"/>
  <c r="U26" i="41"/>
  <c r="T26" i="41"/>
  <c r="S26" i="41"/>
  <c r="R26" i="41"/>
  <c r="Q26" i="41"/>
  <c r="N26" i="41"/>
  <c r="V21" i="41"/>
  <c r="U21" i="41"/>
  <c r="T21" i="41"/>
  <c r="S21" i="41"/>
  <c r="R21" i="41"/>
  <c r="Q21" i="41"/>
  <c r="N21" i="41"/>
  <c r="V57" i="41"/>
  <c r="U57" i="41"/>
  <c r="T57" i="41"/>
  <c r="S57" i="41"/>
  <c r="R57" i="41"/>
  <c r="Q57" i="41"/>
  <c r="N57" i="41"/>
  <c r="V54" i="41"/>
  <c r="U54" i="41"/>
  <c r="T54" i="41"/>
  <c r="S54" i="41"/>
  <c r="R54" i="41"/>
  <c r="Q54" i="41"/>
  <c r="N54" i="41"/>
  <c r="V10" i="41"/>
  <c r="U10" i="41"/>
  <c r="T10" i="41"/>
  <c r="S10" i="41"/>
  <c r="R10" i="41"/>
  <c r="Q10" i="41"/>
  <c r="N10" i="41"/>
  <c r="V9" i="41"/>
  <c r="U9" i="41"/>
  <c r="T9" i="41"/>
  <c r="S9" i="41"/>
  <c r="R9" i="41"/>
  <c r="Q9" i="41"/>
  <c r="N9" i="41"/>
  <c r="V25" i="41"/>
  <c r="U25" i="41"/>
  <c r="T25" i="41"/>
  <c r="S25" i="41"/>
  <c r="R25" i="41"/>
  <c r="Q25" i="41"/>
  <c r="N25" i="41"/>
  <c r="V23" i="41"/>
  <c r="U23" i="41"/>
  <c r="T23" i="41"/>
  <c r="S23" i="41"/>
  <c r="R23" i="41"/>
  <c r="Q23" i="41"/>
  <c r="N23" i="41"/>
  <c r="V38" i="41"/>
  <c r="U38" i="41"/>
  <c r="T38" i="41"/>
  <c r="S38" i="41"/>
  <c r="R38" i="41"/>
  <c r="Q38" i="41"/>
  <c r="N38" i="41"/>
  <c r="V22" i="41"/>
  <c r="U22" i="41"/>
  <c r="T22" i="41"/>
  <c r="S22" i="41"/>
  <c r="R22" i="41"/>
  <c r="Q22" i="41"/>
  <c r="N22" i="41"/>
  <c r="V20" i="41"/>
  <c r="U20" i="41"/>
  <c r="T20" i="41"/>
  <c r="S20" i="41"/>
  <c r="R20" i="41"/>
  <c r="Q20" i="41"/>
  <c r="N20" i="41"/>
  <c r="V19" i="41"/>
  <c r="U19" i="41"/>
  <c r="T19" i="41"/>
  <c r="S19" i="41"/>
  <c r="R19" i="41"/>
  <c r="Q19" i="41"/>
  <c r="N19" i="41"/>
  <c r="V18" i="41"/>
  <c r="U18" i="41"/>
  <c r="T18" i="41"/>
  <c r="S18" i="41"/>
  <c r="R18" i="41"/>
  <c r="Q18" i="41"/>
  <c r="N18" i="41"/>
  <c r="V42" i="41"/>
  <c r="U42" i="41"/>
  <c r="T42" i="41"/>
  <c r="S42" i="41"/>
  <c r="R42" i="41"/>
  <c r="Q42" i="41"/>
  <c r="N42" i="41"/>
  <c r="V53" i="41"/>
  <c r="U53" i="41"/>
  <c r="T53" i="41"/>
  <c r="S53" i="41"/>
  <c r="R53" i="41"/>
  <c r="Q53" i="41"/>
  <c r="N53" i="41"/>
  <c r="V13" i="41"/>
  <c r="U13" i="41"/>
  <c r="T13" i="41"/>
  <c r="S13" i="41"/>
  <c r="R13" i="41"/>
  <c r="Q13" i="41"/>
  <c r="N13" i="41"/>
  <c r="V17" i="41"/>
  <c r="U17" i="41"/>
  <c r="T17" i="41"/>
  <c r="S17" i="41"/>
  <c r="R17" i="41"/>
  <c r="Q17" i="41"/>
  <c r="N17" i="41"/>
  <c r="V15" i="41"/>
  <c r="U15" i="41"/>
  <c r="T15" i="41"/>
  <c r="S15" i="41"/>
  <c r="R15" i="41"/>
  <c r="Q15" i="41"/>
  <c r="N15" i="41"/>
  <c r="V8" i="41"/>
  <c r="U8" i="41"/>
  <c r="T8" i="41"/>
  <c r="S8" i="41"/>
  <c r="R8" i="41"/>
  <c r="Q8" i="41"/>
  <c r="N8" i="41"/>
  <c r="V7" i="41"/>
  <c r="U7" i="41"/>
  <c r="T7" i="41"/>
  <c r="S7" i="41"/>
  <c r="R7" i="41"/>
  <c r="Q7" i="41"/>
  <c r="N7" i="41"/>
  <c r="V57" i="40"/>
  <c r="S57" i="40"/>
  <c r="R57" i="40"/>
  <c r="Q57" i="40"/>
  <c r="N57" i="40"/>
  <c r="V53" i="40"/>
  <c r="S53" i="40"/>
  <c r="R53" i="40"/>
  <c r="Q53" i="40"/>
  <c r="N53" i="40"/>
  <c r="H832" i="40"/>
  <c r="G832" i="40"/>
  <c r="F832" i="40"/>
  <c r="E832" i="40"/>
  <c r="D832" i="40"/>
  <c r="C832" i="40"/>
  <c r="V12" i="40"/>
  <c r="U12" i="40"/>
  <c r="T12" i="40"/>
  <c r="S12" i="40"/>
  <c r="R12" i="40"/>
  <c r="Q12" i="40"/>
  <c r="N12" i="40"/>
  <c r="V16" i="40"/>
  <c r="U16" i="40"/>
  <c r="T16" i="40"/>
  <c r="S16" i="40"/>
  <c r="R16" i="40"/>
  <c r="Q16" i="40"/>
  <c r="N16" i="40"/>
  <c r="V56" i="40"/>
  <c r="U56" i="40"/>
  <c r="T56" i="40"/>
  <c r="S56" i="40"/>
  <c r="R56" i="40"/>
  <c r="Q56" i="40"/>
  <c r="N56" i="40"/>
  <c r="V47" i="40"/>
  <c r="U47" i="40"/>
  <c r="T47" i="40"/>
  <c r="S47" i="40"/>
  <c r="R47" i="40"/>
  <c r="Q47" i="40"/>
  <c r="N47" i="40"/>
  <c r="V45" i="40"/>
  <c r="U45" i="40"/>
  <c r="T45" i="40"/>
  <c r="S45" i="40"/>
  <c r="R45" i="40"/>
  <c r="Q45" i="40"/>
  <c r="N45" i="40"/>
  <c r="V48" i="40"/>
  <c r="U48" i="40"/>
  <c r="T48" i="40"/>
  <c r="S48" i="40"/>
  <c r="R48" i="40"/>
  <c r="Q48" i="40"/>
  <c r="N48" i="40"/>
  <c r="V29" i="40"/>
  <c r="U29" i="40"/>
  <c r="T29" i="40"/>
  <c r="S29" i="40"/>
  <c r="R29" i="40"/>
  <c r="Q29" i="40"/>
  <c r="N29" i="40"/>
  <c r="V61" i="40"/>
  <c r="U61" i="40"/>
  <c r="T61" i="40"/>
  <c r="S61" i="40"/>
  <c r="R61" i="40"/>
  <c r="Q61" i="40"/>
  <c r="N61" i="40"/>
  <c r="V13" i="40"/>
  <c r="U13" i="40"/>
  <c r="T13" i="40"/>
  <c r="S13" i="40"/>
  <c r="R13" i="40"/>
  <c r="Q13" i="40"/>
  <c r="N13" i="40"/>
  <c r="V44" i="40"/>
  <c r="U44" i="40"/>
  <c r="T44" i="40"/>
  <c r="S44" i="40"/>
  <c r="R44" i="40"/>
  <c r="Q44" i="40"/>
  <c r="N44" i="40"/>
  <c r="V7" i="40"/>
  <c r="U7" i="40"/>
  <c r="T7" i="40"/>
  <c r="S7" i="40"/>
  <c r="R7" i="40"/>
  <c r="Q7" i="40"/>
  <c r="N7" i="40"/>
  <c r="V51" i="40"/>
  <c r="U51" i="40"/>
  <c r="T51" i="40"/>
  <c r="S51" i="40"/>
  <c r="R51" i="40"/>
  <c r="Q51" i="40"/>
  <c r="N51" i="40"/>
  <c r="V36" i="40"/>
  <c r="U36" i="40"/>
  <c r="T36" i="40"/>
  <c r="S36" i="40"/>
  <c r="R36" i="40"/>
  <c r="Q36" i="40"/>
  <c r="N36" i="40"/>
  <c r="V9" i="40"/>
  <c r="U9" i="40"/>
  <c r="T9" i="40"/>
  <c r="S9" i="40"/>
  <c r="R9" i="40"/>
  <c r="Q9" i="40"/>
  <c r="N9" i="40"/>
  <c r="V43" i="40"/>
  <c r="U43" i="40"/>
  <c r="T43" i="40"/>
  <c r="S43" i="40"/>
  <c r="R43" i="40"/>
  <c r="Q43" i="40"/>
  <c r="N43" i="40"/>
  <c r="V42" i="40"/>
  <c r="U42" i="40"/>
  <c r="T42" i="40"/>
  <c r="S42" i="40"/>
  <c r="R42" i="40"/>
  <c r="Q42" i="40"/>
  <c r="N42" i="40"/>
  <c r="V35" i="40"/>
  <c r="U35" i="40"/>
  <c r="T35" i="40"/>
  <c r="S35" i="40"/>
  <c r="R35" i="40"/>
  <c r="Q35" i="40"/>
  <c r="N35" i="40"/>
  <c r="V49" i="40"/>
  <c r="U49" i="40"/>
  <c r="T49" i="40"/>
  <c r="S49" i="40"/>
  <c r="R49" i="40"/>
  <c r="Q49" i="40"/>
  <c r="N49" i="40"/>
  <c r="V6" i="40"/>
  <c r="U6" i="40"/>
  <c r="T6" i="40"/>
  <c r="S6" i="40"/>
  <c r="R6" i="40"/>
  <c r="Q6" i="40"/>
  <c r="N6" i="40"/>
  <c r="V37" i="40"/>
  <c r="U37" i="40"/>
  <c r="T37" i="40"/>
  <c r="S37" i="40"/>
  <c r="R37" i="40"/>
  <c r="Q37" i="40"/>
  <c r="N37" i="40"/>
  <c r="V34" i="40"/>
  <c r="U34" i="40"/>
  <c r="T34" i="40"/>
  <c r="S34" i="40"/>
  <c r="R34" i="40"/>
  <c r="Q34" i="40"/>
  <c r="N34" i="40"/>
  <c r="V55" i="40"/>
  <c r="U55" i="40"/>
  <c r="T55" i="40"/>
  <c r="S55" i="40"/>
  <c r="R55" i="40"/>
  <c r="Q55" i="40"/>
  <c r="N55" i="40"/>
  <c r="V46" i="40"/>
  <c r="U46" i="40"/>
  <c r="T46" i="40"/>
  <c r="S46" i="40"/>
  <c r="R46" i="40"/>
  <c r="Q46" i="40"/>
  <c r="N46" i="40"/>
  <c r="V8" i="40"/>
  <c r="U8" i="40"/>
  <c r="T8" i="40"/>
  <c r="S8" i="40"/>
  <c r="R8" i="40"/>
  <c r="Q8" i="40"/>
  <c r="N8" i="40"/>
  <c r="V28" i="40"/>
  <c r="U28" i="40"/>
  <c r="T28" i="40"/>
  <c r="S28" i="40"/>
  <c r="R28" i="40"/>
  <c r="Q28" i="40"/>
  <c r="N28" i="40"/>
  <c r="V60" i="40"/>
  <c r="U60" i="40"/>
  <c r="T60" i="40"/>
  <c r="S60" i="40"/>
  <c r="R60" i="40"/>
  <c r="Q60" i="40"/>
  <c r="N60" i="40"/>
  <c r="V27" i="40"/>
  <c r="U27" i="40"/>
  <c r="T27" i="40"/>
  <c r="S27" i="40"/>
  <c r="R27" i="40"/>
  <c r="Q27" i="40"/>
  <c r="N27" i="40"/>
  <c r="V59" i="40"/>
  <c r="U59" i="40"/>
  <c r="T59" i="40"/>
  <c r="S59" i="40"/>
  <c r="R59" i="40"/>
  <c r="Q59" i="40"/>
  <c r="N59" i="40"/>
  <c r="V58" i="40"/>
  <c r="U58" i="40"/>
  <c r="T58" i="40"/>
  <c r="S58" i="40"/>
  <c r="R58" i="40"/>
  <c r="Q58" i="40"/>
  <c r="N58" i="40"/>
  <c r="V26" i="40"/>
  <c r="U26" i="40"/>
  <c r="T26" i="40"/>
  <c r="S26" i="40"/>
  <c r="R26" i="40"/>
  <c r="Q26" i="40"/>
  <c r="N26" i="40"/>
  <c r="V40" i="40"/>
  <c r="U40" i="40"/>
  <c r="T40" i="40"/>
  <c r="S40" i="40"/>
  <c r="R40" i="40"/>
  <c r="Q40" i="40"/>
  <c r="N40" i="40"/>
  <c r="V24" i="40"/>
  <c r="U24" i="40"/>
  <c r="T24" i="40"/>
  <c r="S24" i="40"/>
  <c r="R24" i="40"/>
  <c r="Q24" i="40"/>
  <c r="N24" i="40"/>
  <c r="V39" i="40"/>
  <c r="U39" i="40"/>
  <c r="T39" i="40"/>
  <c r="S39" i="40"/>
  <c r="R39" i="40"/>
  <c r="Q39" i="40"/>
  <c r="N39" i="40"/>
  <c r="V25" i="40"/>
  <c r="U25" i="40"/>
  <c r="T25" i="40"/>
  <c r="S25" i="40"/>
  <c r="R25" i="40"/>
  <c r="Q25" i="40"/>
  <c r="N25" i="40"/>
  <c r="V22" i="40"/>
  <c r="U22" i="40"/>
  <c r="T22" i="40"/>
  <c r="S22" i="40"/>
  <c r="R22" i="40"/>
  <c r="Q22" i="40"/>
  <c r="N22" i="40"/>
  <c r="V54" i="40"/>
  <c r="U54" i="40"/>
  <c r="T54" i="40"/>
  <c r="S54" i="40"/>
  <c r="R54" i="40"/>
  <c r="Q54" i="40"/>
  <c r="N54" i="40"/>
  <c r="V52" i="40"/>
  <c r="U52" i="40"/>
  <c r="T52" i="40"/>
  <c r="S52" i="40"/>
  <c r="R52" i="40"/>
  <c r="Q52" i="40"/>
  <c r="N52" i="40"/>
  <c r="V11" i="40"/>
  <c r="U11" i="40"/>
  <c r="T11" i="40"/>
  <c r="S11" i="40"/>
  <c r="R11" i="40"/>
  <c r="Q11" i="40"/>
  <c r="N11" i="40"/>
  <c r="V5" i="40"/>
  <c r="U5" i="40"/>
  <c r="T5" i="40"/>
  <c r="S5" i="40"/>
  <c r="R5" i="40"/>
  <c r="Q5" i="40"/>
  <c r="N5" i="40"/>
  <c r="V23" i="40"/>
  <c r="U23" i="40"/>
  <c r="T23" i="40"/>
  <c r="S23" i="40"/>
  <c r="R23" i="40"/>
  <c r="Q23" i="40"/>
  <c r="N23" i="40"/>
  <c r="V21" i="40"/>
  <c r="U21" i="40"/>
  <c r="T21" i="40"/>
  <c r="S21" i="40"/>
  <c r="R21" i="40"/>
  <c r="Q21" i="40"/>
  <c r="N21" i="40"/>
  <c r="V41" i="40"/>
  <c r="U41" i="40"/>
  <c r="T41" i="40"/>
  <c r="S41" i="40"/>
  <c r="R41" i="40"/>
  <c r="Q41" i="40"/>
  <c r="N41" i="40"/>
  <c r="V18" i="40"/>
  <c r="U18" i="40"/>
  <c r="T18" i="40"/>
  <c r="S18" i="40"/>
  <c r="R18" i="40"/>
  <c r="Q18" i="40"/>
  <c r="N18" i="40"/>
  <c r="V20" i="40"/>
  <c r="U20" i="40"/>
  <c r="T20" i="40"/>
  <c r="S20" i="40"/>
  <c r="R20" i="40"/>
  <c r="Q20" i="40"/>
  <c r="N20" i="40"/>
  <c r="V19" i="40"/>
  <c r="U19" i="40"/>
  <c r="T19" i="40"/>
  <c r="S19" i="40"/>
  <c r="R19" i="40"/>
  <c r="Q19" i="40"/>
  <c r="N19" i="40"/>
  <c r="V17" i="40"/>
  <c r="U17" i="40"/>
  <c r="T17" i="40"/>
  <c r="S17" i="40"/>
  <c r="R17" i="40"/>
  <c r="Q17" i="40"/>
  <c r="N17" i="40"/>
  <c r="V38" i="40"/>
  <c r="U38" i="40"/>
  <c r="T38" i="40"/>
  <c r="S38" i="40"/>
  <c r="R38" i="40"/>
  <c r="Q38" i="40"/>
  <c r="N38" i="40"/>
  <c r="V50" i="40"/>
  <c r="U50" i="40"/>
  <c r="T50" i="40"/>
  <c r="S50" i="40"/>
  <c r="R50" i="40"/>
  <c r="Q50" i="40"/>
  <c r="N50" i="40"/>
  <c r="V10" i="40"/>
  <c r="U10" i="40"/>
  <c r="T10" i="40"/>
  <c r="S10" i="40"/>
  <c r="R10" i="40"/>
  <c r="Q10" i="40"/>
  <c r="N10" i="40"/>
  <c r="V14" i="40"/>
  <c r="U14" i="40"/>
  <c r="T14" i="40"/>
  <c r="S14" i="40"/>
  <c r="R14" i="40"/>
  <c r="Q14" i="40"/>
  <c r="N14" i="40"/>
  <c r="V15" i="40"/>
  <c r="U15" i="40"/>
  <c r="T15" i="40"/>
  <c r="S15" i="40"/>
  <c r="R15" i="40"/>
  <c r="Q15" i="40"/>
  <c r="N15" i="40"/>
  <c r="V4" i="40"/>
  <c r="U4" i="40"/>
  <c r="T4" i="40"/>
  <c r="S4" i="40"/>
  <c r="R4" i="40"/>
  <c r="Q4" i="40"/>
  <c r="N4" i="40"/>
  <c r="V3" i="40"/>
  <c r="U3" i="40"/>
  <c r="T3" i="40"/>
  <c r="T30" i="40" s="1"/>
  <c r="S3" i="40"/>
  <c r="R3" i="40"/>
  <c r="Q3" i="40"/>
  <c r="N3" i="40"/>
  <c r="H861" i="39"/>
  <c r="G861" i="39"/>
  <c r="F861" i="39"/>
  <c r="E861" i="39"/>
  <c r="D861" i="39"/>
  <c r="C861" i="39"/>
  <c r="V13" i="39"/>
  <c r="U13" i="39"/>
  <c r="T13" i="39"/>
  <c r="S13" i="39"/>
  <c r="R13" i="39"/>
  <c r="Q13" i="39"/>
  <c r="N13" i="39"/>
  <c r="V21" i="39"/>
  <c r="U21" i="39"/>
  <c r="T21" i="39"/>
  <c r="S21" i="39"/>
  <c r="R21" i="39"/>
  <c r="Q21" i="39"/>
  <c r="N21" i="39"/>
  <c r="V60" i="39"/>
  <c r="U60" i="39"/>
  <c r="T60" i="39"/>
  <c r="S60" i="39"/>
  <c r="R60" i="39"/>
  <c r="Q60" i="39"/>
  <c r="N60" i="39"/>
  <c r="V50" i="39"/>
  <c r="U50" i="39"/>
  <c r="T50" i="39"/>
  <c r="S50" i="39"/>
  <c r="R50" i="39"/>
  <c r="Q50" i="39"/>
  <c r="N50" i="39"/>
  <c r="V51" i="39"/>
  <c r="U51" i="39"/>
  <c r="T51" i="39"/>
  <c r="S51" i="39"/>
  <c r="R51" i="39"/>
  <c r="Q51" i="39"/>
  <c r="N51" i="39"/>
  <c r="V47" i="39"/>
  <c r="U47" i="39"/>
  <c r="T47" i="39"/>
  <c r="S47" i="39"/>
  <c r="R47" i="39"/>
  <c r="Q47" i="39"/>
  <c r="N47" i="39"/>
  <c r="V30" i="39"/>
  <c r="U30" i="39"/>
  <c r="T30" i="39"/>
  <c r="S30" i="39"/>
  <c r="R30" i="39"/>
  <c r="Q30" i="39"/>
  <c r="N30" i="39"/>
  <c r="V59" i="39"/>
  <c r="U59" i="39"/>
  <c r="T59" i="39"/>
  <c r="S59" i="39"/>
  <c r="R59" i="39"/>
  <c r="Q59" i="39"/>
  <c r="N59" i="39"/>
  <c r="V9" i="39"/>
  <c r="U9" i="39"/>
  <c r="T9" i="39"/>
  <c r="S9" i="39"/>
  <c r="R9" i="39"/>
  <c r="Q9" i="39"/>
  <c r="N9" i="39"/>
  <c r="V43" i="39"/>
  <c r="U43" i="39"/>
  <c r="T43" i="39"/>
  <c r="S43" i="39"/>
  <c r="R43" i="39"/>
  <c r="Q43" i="39"/>
  <c r="N43" i="39"/>
  <c r="V10" i="39"/>
  <c r="U10" i="39"/>
  <c r="T10" i="39"/>
  <c r="S10" i="39"/>
  <c r="R10" i="39"/>
  <c r="Q10" i="39"/>
  <c r="N10" i="39"/>
  <c r="V54" i="39"/>
  <c r="U54" i="39"/>
  <c r="T54" i="39"/>
  <c r="S54" i="39"/>
  <c r="R54" i="39"/>
  <c r="Q54" i="39"/>
  <c r="N54" i="39"/>
  <c r="V38" i="39"/>
  <c r="U38" i="39"/>
  <c r="T38" i="39"/>
  <c r="S38" i="39"/>
  <c r="R38" i="39"/>
  <c r="Q38" i="39"/>
  <c r="N38" i="39"/>
  <c r="V5" i="39"/>
  <c r="U5" i="39"/>
  <c r="T5" i="39"/>
  <c r="S5" i="39"/>
  <c r="R5" i="39"/>
  <c r="Q5" i="39"/>
  <c r="N5" i="39"/>
  <c r="V42" i="39"/>
  <c r="U42" i="39"/>
  <c r="T42" i="39"/>
  <c r="S42" i="39"/>
  <c r="R42" i="39"/>
  <c r="Q42" i="39"/>
  <c r="N42" i="39"/>
  <c r="V46" i="39"/>
  <c r="U46" i="39"/>
  <c r="T46" i="39"/>
  <c r="S46" i="39"/>
  <c r="R46" i="39"/>
  <c r="Q46" i="39"/>
  <c r="N46" i="39"/>
  <c r="V48" i="39"/>
  <c r="U48" i="39"/>
  <c r="T48" i="39"/>
  <c r="S48" i="39"/>
  <c r="R48" i="39"/>
  <c r="Q48" i="39"/>
  <c r="N48" i="39"/>
  <c r="V52" i="39"/>
  <c r="U52" i="39"/>
  <c r="T52" i="39"/>
  <c r="S52" i="39"/>
  <c r="R52" i="39"/>
  <c r="Q52" i="39"/>
  <c r="N52" i="39"/>
  <c r="V4" i="39"/>
  <c r="U4" i="39"/>
  <c r="T4" i="39"/>
  <c r="S4" i="39"/>
  <c r="R4" i="39"/>
  <c r="Q4" i="39"/>
  <c r="N4" i="39"/>
  <c r="V45" i="39"/>
  <c r="U45" i="39"/>
  <c r="T45" i="39"/>
  <c r="S45" i="39"/>
  <c r="R45" i="39"/>
  <c r="Q45" i="39"/>
  <c r="N45" i="39"/>
  <c r="V35" i="39"/>
  <c r="U35" i="39"/>
  <c r="T35" i="39"/>
  <c r="S35" i="39"/>
  <c r="R35" i="39"/>
  <c r="Q35" i="39"/>
  <c r="N35" i="39"/>
  <c r="V56" i="39"/>
  <c r="U56" i="39"/>
  <c r="T56" i="39"/>
  <c r="S56" i="39"/>
  <c r="R56" i="39"/>
  <c r="Q56" i="39"/>
  <c r="N56" i="39"/>
  <c r="V41" i="39"/>
  <c r="U41" i="39"/>
  <c r="T41" i="39"/>
  <c r="S41" i="39"/>
  <c r="R41" i="39"/>
  <c r="Q41" i="39"/>
  <c r="N41" i="39"/>
  <c r="V11" i="39"/>
  <c r="U11" i="39"/>
  <c r="T11" i="39"/>
  <c r="S11" i="39"/>
  <c r="R11" i="39"/>
  <c r="Q11" i="39"/>
  <c r="N11" i="39"/>
  <c r="V29" i="39"/>
  <c r="U29" i="39"/>
  <c r="T29" i="39"/>
  <c r="S29" i="39"/>
  <c r="R29" i="39"/>
  <c r="Q29" i="39"/>
  <c r="N29" i="39"/>
  <c r="V28" i="39"/>
  <c r="U28" i="39"/>
  <c r="T28" i="39"/>
  <c r="S28" i="39"/>
  <c r="R28" i="39"/>
  <c r="Q28" i="39"/>
  <c r="N28" i="39"/>
  <c r="V57" i="39"/>
  <c r="U57" i="39"/>
  <c r="T57" i="39"/>
  <c r="S57" i="39"/>
  <c r="R57" i="39"/>
  <c r="Q57" i="39"/>
  <c r="N57" i="39"/>
  <c r="V27" i="39"/>
  <c r="U27" i="39"/>
  <c r="T27" i="39"/>
  <c r="S27" i="39"/>
  <c r="R27" i="39"/>
  <c r="Q27" i="39"/>
  <c r="N27" i="39"/>
  <c r="V58" i="39"/>
  <c r="U58" i="39"/>
  <c r="T58" i="39"/>
  <c r="S58" i="39"/>
  <c r="R58" i="39"/>
  <c r="Q58" i="39"/>
  <c r="N58" i="39"/>
  <c r="V55" i="39"/>
  <c r="U55" i="39"/>
  <c r="T55" i="39"/>
  <c r="S55" i="39"/>
  <c r="R55" i="39"/>
  <c r="Q55" i="39"/>
  <c r="N55" i="39"/>
  <c r="V26" i="39"/>
  <c r="U26" i="39"/>
  <c r="T26" i="39"/>
  <c r="S26" i="39"/>
  <c r="R26" i="39"/>
  <c r="Q26" i="39"/>
  <c r="N26" i="39"/>
  <c r="V40" i="39"/>
  <c r="U40" i="39"/>
  <c r="T40" i="39"/>
  <c r="S40" i="39"/>
  <c r="R40" i="39"/>
  <c r="Q40" i="39"/>
  <c r="N40" i="39"/>
  <c r="V24" i="39"/>
  <c r="U24" i="39"/>
  <c r="T24" i="39"/>
  <c r="S24" i="39"/>
  <c r="R24" i="39"/>
  <c r="Q24" i="39"/>
  <c r="N24" i="39"/>
  <c r="V39" i="39"/>
  <c r="U39" i="39"/>
  <c r="T39" i="39"/>
  <c r="S39" i="39"/>
  <c r="R39" i="39"/>
  <c r="Q39" i="39"/>
  <c r="N39" i="39"/>
  <c r="V25" i="39"/>
  <c r="U25" i="39"/>
  <c r="T25" i="39"/>
  <c r="S25" i="39"/>
  <c r="R25" i="39"/>
  <c r="Q25" i="39"/>
  <c r="N25" i="39"/>
  <c r="V22" i="39"/>
  <c r="U22" i="39"/>
  <c r="T22" i="39"/>
  <c r="S22" i="39"/>
  <c r="R22" i="39"/>
  <c r="Q22" i="39"/>
  <c r="N22" i="39"/>
  <c r="V49" i="39"/>
  <c r="U49" i="39"/>
  <c r="T49" i="39"/>
  <c r="S49" i="39"/>
  <c r="R49" i="39"/>
  <c r="Q49" i="39"/>
  <c r="N49" i="39"/>
  <c r="V53" i="39"/>
  <c r="U53" i="39"/>
  <c r="T53" i="39"/>
  <c r="S53" i="39"/>
  <c r="R53" i="39"/>
  <c r="Q53" i="39"/>
  <c r="N53" i="39"/>
  <c r="V7" i="39"/>
  <c r="U7" i="39"/>
  <c r="T7" i="39"/>
  <c r="S7" i="39"/>
  <c r="R7" i="39"/>
  <c r="Q7" i="39"/>
  <c r="N7" i="39"/>
  <c r="V6" i="39"/>
  <c r="U6" i="39"/>
  <c r="T6" i="39"/>
  <c r="S6" i="39"/>
  <c r="R6" i="39"/>
  <c r="Q6" i="39"/>
  <c r="N6" i="39"/>
  <c r="V23" i="39"/>
  <c r="U23" i="39"/>
  <c r="T23" i="39"/>
  <c r="S23" i="39"/>
  <c r="R23" i="39"/>
  <c r="Q23" i="39"/>
  <c r="N23" i="39"/>
  <c r="V20" i="39"/>
  <c r="U20" i="39"/>
  <c r="T20" i="39"/>
  <c r="S20" i="39"/>
  <c r="R20" i="39"/>
  <c r="Q20" i="39"/>
  <c r="N20" i="39"/>
  <c r="V37" i="39"/>
  <c r="U37" i="39"/>
  <c r="T37" i="39"/>
  <c r="S37" i="39"/>
  <c r="R37" i="39"/>
  <c r="Q37" i="39"/>
  <c r="N37" i="39"/>
  <c r="V18" i="39"/>
  <c r="U18" i="39"/>
  <c r="T18" i="39"/>
  <c r="S18" i="39"/>
  <c r="R18" i="39"/>
  <c r="Q18" i="39"/>
  <c r="N18" i="39"/>
  <c r="V19" i="39"/>
  <c r="U19" i="39"/>
  <c r="T19" i="39"/>
  <c r="S19" i="39"/>
  <c r="R19" i="39"/>
  <c r="Q19" i="39"/>
  <c r="N19" i="39"/>
  <c r="V16" i="39"/>
  <c r="U16" i="39"/>
  <c r="T16" i="39"/>
  <c r="S16" i="39"/>
  <c r="R16" i="39"/>
  <c r="Q16" i="39"/>
  <c r="N16" i="39"/>
  <c r="V17" i="39"/>
  <c r="U17" i="39"/>
  <c r="T17" i="39"/>
  <c r="S17" i="39"/>
  <c r="R17" i="39"/>
  <c r="Q17" i="39"/>
  <c r="N17" i="39"/>
  <c r="V36" i="39"/>
  <c r="U36" i="39"/>
  <c r="T36" i="39"/>
  <c r="S36" i="39"/>
  <c r="R36" i="39"/>
  <c r="Q36" i="39"/>
  <c r="N36" i="39"/>
  <c r="V44" i="39"/>
  <c r="U44" i="39"/>
  <c r="T44" i="39"/>
  <c r="S44" i="39"/>
  <c r="R44" i="39"/>
  <c r="Q44" i="39"/>
  <c r="N44" i="39"/>
  <c r="V8" i="39"/>
  <c r="U8" i="39"/>
  <c r="T8" i="39"/>
  <c r="S8" i="39"/>
  <c r="R8" i="39"/>
  <c r="Q8" i="39"/>
  <c r="N8" i="39"/>
  <c r="V12" i="39"/>
  <c r="U12" i="39"/>
  <c r="T12" i="39"/>
  <c r="S12" i="39"/>
  <c r="R12" i="39"/>
  <c r="Q12" i="39"/>
  <c r="N12" i="39"/>
  <c r="V15" i="39"/>
  <c r="U15" i="39"/>
  <c r="T15" i="39"/>
  <c r="S15" i="39"/>
  <c r="R15" i="39"/>
  <c r="Q15" i="39"/>
  <c r="N15" i="39"/>
  <c r="V14" i="39"/>
  <c r="U14" i="39"/>
  <c r="T14" i="39"/>
  <c r="S14" i="39"/>
  <c r="R14" i="39"/>
  <c r="Q14" i="39"/>
  <c r="N14" i="39"/>
  <c r="V3" i="39"/>
  <c r="U3" i="39"/>
  <c r="T3" i="39"/>
  <c r="S3" i="39"/>
  <c r="R3" i="39"/>
  <c r="Q3" i="39"/>
  <c r="N3" i="39"/>
  <c r="V25" i="38"/>
  <c r="U25" i="38"/>
  <c r="T25" i="38"/>
  <c r="S25" i="38"/>
  <c r="R25" i="38"/>
  <c r="Q25" i="38"/>
  <c r="N25" i="38"/>
  <c r="V26" i="38"/>
  <c r="U26" i="38"/>
  <c r="T26" i="38"/>
  <c r="S26" i="38"/>
  <c r="R26" i="38"/>
  <c r="Q26" i="38"/>
  <c r="N26" i="38"/>
  <c r="H860" i="38"/>
  <c r="G860" i="38"/>
  <c r="F860" i="38"/>
  <c r="E860" i="38"/>
  <c r="D860" i="38"/>
  <c r="C860" i="38"/>
  <c r="V52" i="38"/>
  <c r="U52" i="38"/>
  <c r="T52" i="38"/>
  <c r="S52" i="38"/>
  <c r="R52" i="38"/>
  <c r="Q52" i="38"/>
  <c r="N52" i="38"/>
  <c r="V55" i="38"/>
  <c r="U55" i="38"/>
  <c r="T55" i="38"/>
  <c r="S55" i="38"/>
  <c r="R55" i="38"/>
  <c r="Q55" i="38"/>
  <c r="N55" i="38"/>
  <c r="V50" i="38"/>
  <c r="U50" i="38"/>
  <c r="T50" i="38"/>
  <c r="S50" i="38"/>
  <c r="R50" i="38"/>
  <c r="Q50" i="38"/>
  <c r="N50" i="38"/>
  <c r="V27" i="38"/>
  <c r="U27" i="38"/>
  <c r="T27" i="38"/>
  <c r="S27" i="38"/>
  <c r="R27" i="38"/>
  <c r="Q27" i="38"/>
  <c r="N27" i="38"/>
  <c r="V58" i="38"/>
  <c r="U58" i="38"/>
  <c r="T58" i="38"/>
  <c r="S58" i="38"/>
  <c r="R58" i="38"/>
  <c r="Q58" i="38"/>
  <c r="N58" i="38"/>
  <c r="V13" i="38"/>
  <c r="U13" i="38"/>
  <c r="T13" i="38"/>
  <c r="S13" i="38"/>
  <c r="R13" i="38"/>
  <c r="Q13" i="38"/>
  <c r="N13" i="38"/>
  <c r="V43" i="38"/>
  <c r="U43" i="38"/>
  <c r="T43" i="38"/>
  <c r="S43" i="38"/>
  <c r="R43" i="38"/>
  <c r="Q43" i="38"/>
  <c r="N43" i="38"/>
  <c r="V10" i="38"/>
  <c r="U10" i="38"/>
  <c r="T10" i="38"/>
  <c r="S10" i="38"/>
  <c r="R10" i="38"/>
  <c r="Q10" i="38"/>
  <c r="N10" i="38"/>
  <c r="V57" i="38"/>
  <c r="U57" i="38"/>
  <c r="T57" i="38"/>
  <c r="S57" i="38"/>
  <c r="R57" i="38"/>
  <c r="Q57" i="38"/>
  <c r="N57" i="38"/>
  <c r="V36" i="38"/>
  <c r="U36" i="38"/>
  <c r="T36" i="38"/>
  <c r="S36" i="38"/>
  <c r="R36" i="38"/>
  <c r="Q36" i="38"/>
  <c r="N36" i="38"/>
  <c r="V4" i="38"/>
  <c r="U4" i="38"/>
  <c r="T4" i="38"/>
  <c r="S4" i="38"/>
  <c r="R4" i="38"/>
  <c r="Q4" i="38"/>
  <c r="N4" i="38"/>
  <c r="V47" i="38"/>
  <c r="U47" i="38"/>
  <c r="T47" i="38"/>
  <c r="S47" i="38"/>
  <c r="R47" i="38"/>
  <c r="Q47" i="38"/>
  <c r="N47" i="38"/>
  <c r="V45" i="38"/>
  <c r="U45" i="38"/>
  <c r="T45" i="38"/>
  <c r="S45" i="38"/>
  <c r="R45" i="38"/>
  <c r="Q45" i="38"/>
  <c r="N45" i="38"/>
  <c r="V42" i="38"/>
  <c r="U42" i="38"/>
  <c r="T42" i="38"/>
  <c r="S42" i="38"/>
  <c r="R42" i="38"/>
  <c r="Q42" i="38"/>
  <c r="N42" i="38"/>
  <c r="V54" i="38"/>
  <c r="U54" i="38"/>
  <c r="T54" i="38"/>
  <c r="S54" i="38"/>
  <c r="R54" i="38"/>
  <c r="Q54" i="38"/>
  <c r="N54" i="38"/>
  <c r="V7" i="38"/>
  <c r="U7" i="38"/>
  <c r="T7" i="38"/>
  <c r="S7" i="38"/>
  <c r="R7" i="38"/>
  <c r="Q7" i="38"/>
  <c r="N7" i="38"/>
  <c r="V46" i="38"/>
  <c r="U46" i="38"/>
  <c r="T46" i="38"/>
  <c r="S46" i="38"/>
  <c r="R46" i="38"/>
  <c r="Q46" i="38"/>
  <c r="N46" i="38"/>
  <c r="V38" i="38"/>
  <c r="U38" i="38"/>
  <c r="T38" i="38"/>
  <c r="S38" i="38"/>
  <c r="R38" i="38"/>
  <c r="Q38" i="38"/>
  <c r="N38" i="38"/>
  <c r="V59" i="38"/>
  <c r="U59" i="38"/>
  <c r="T59" i="38"/>
  <c r="S59" i="38"/>
  <c r="R59" i="38"/>
  <c r="Q59" i="38"/>
  <c r="N59" i="38"/>
  <c r="V44" i="38"/>
  <c r="U44" i="38"/>
  <c r="T44" i="38"/>
  <c r="S44" i="38"/>
  <c r="R44" i="38"/>
  <c r="Q44" i="38"/>
  <c r="N44" i="38"/>
  <c r="V9" i="38"/>
  <c r="U9" i="38"/>
  <c r="T9" i="38"/>
  <c r="S9" i="38"/>
  <c r="R9" i="38"/>
  <c r="Q9" i="38"/>
  <c r="N9" i="38"/>
  <c r="V31" i="38"/>
  <c r="U31" i="38"/>
  <c r="T31" i="38"/>
  <c r="S31" i="38"/>
  <c r="R31" i="38"/>
  <c r="Q31" i="38"/>
  <c r="N31" i="38"/>
  <c r="V30" i="38"/>
  <c r="U30" i="38"/>
  <c r="T30" i="38"/>
  <c r="S30" i="38"/>
  <c r="R30" i="38"/>
  <c r="Q30" i="38"/>
  <c r="N30" i="38"/>
  <c r="V29" i="38"/>
  <c r="U29" i="38"/>
  <c r="T29" i="38"/>
  <c r="S29" i="38"/>
  <c r="R29" i="38"/>
  <c r="Q29" i="38"/>
  <c r="N29" i="38"/>
  <c r="V51" i="38"/>
  <c r="U51" i="38"/>
  <c r="T51" i="38"/>
  <c r="S51" i="38"/>
  <c r="R51" i="38"/>
  <c r="Q51" i="38"/>
  <c r="N51" i="38"/>
  <c r="V28" i="38"/>
  <c r="U28" i="38"/>
  <c r="T28" i="38"/>
  <c r="S28" i="38"/>
  <c r="R28" i="38"/>
  <c r="Q28" i="38"/>
  <c r="N28" i="38"/>
  <c r="V60" i="38"/>
  <c r="U60" i="38"/>
  <c r="T60" i="38"/>
  <c r="S60" i="38"/>
  <c r="R60" i="38"/>
  <c r="Q60" i="38"/>
  <c r="N60" i="38"/>
  <c r="V56" i="38"/>
  <c r="U56" i="38"/>
  <c r="T56" i="38"/>
  <c r="S56" i="38"/>
  <c r="R56" i="38"/>
  <c r="Q56" i="38"/>
  <c r="N56" i="38"/>
  <c r="V24" i="38"/>
  <c r="U24" i="38"/>
  <c r="T24" i="38"/>
  <c r="S24" i="38"/>
  <c r="R24" i="38"/>
  <c r="Q24" i="38"/>
  <c r="N24" i="38"/>
  <c r="V41" i="38"/>
  <c r="U41" i="38"/>
  <c r="T41" i="38"/>
  <c r="S41" i="38"/>
  <c r="R41" i="38"/>
  <c r="Q41" i="38"/>
  <c r="N41" i="38"/>
  <c r="V22" i="38"/>
  <c r="U22" i="38"/>
  <c r="T22" i="38"/>
  <c r="S22" i="38"/>
  <c r="R22" i="38"/>
  <c r="Q22" i="38"/>
  <c r="N22" i="38"/>
  <c r="V40" i="38"/>
  <c r="U40" i="38"/>
  <c r="T40" i="38"/>
  <c r="S40" i="38"/>
  <c r="R40" i="38"/>
  <c r="Q40" i="38"/>
  <c r="N40" i="38"/>
  <c r="V23" i="38"/>
  <c r="U23" i="38"/>
  <c r="T23" i="38"/>
  <c r="S23" i="38"/>
  <c r="R23" i="38"/>
  <c r="Q23" i="38"/>
  <c r="N23" i="38"/>
  <c r="V19" i="38"/>
  <c r="U19" i="38"/>
  <c r="T19" i="38"/>
  <c r="S19" i="38"/>
  <c r="R19" i="38"/>
  <c r="Q19" i="38"/>
  <c r="N19" i="38"/>
  <c r="V49" i="38"/>
  <c r="U49" i="38"/>
  <c r="T49" i="38"/>
  <c r="S49" i="38"/>
  <c r="R49" i="38"/>
  <c r="Q49" i="38"/>
  <c r="N49" i="38"/>
  <c r="V53" i="38"/>
  <c r="U53" i="38"/>
  <c r="T53" i="38"/>
  <c r="S53" i="38"/>
  <c r="R53" i="38"/>
  <c r="Q53" i="38"/>
  <c r="N53" i="38"/>
  <c r="V6" i="38"/>
  <c r="U6" i="38"/>
  <c r="T6" i="38"/>
  <c r="S6" i="38"/>
  <c r="R6" i="38"/>
  <c r="Q6" i="38"/>
  <c r="N6" i="38"/>
  <c r="V11" i="38"/>
  <c r="U11" i="38"/>
  <c r="T11" i="38"/>
  <c r="S11" i="38"/>
  <c r="R11" i="38"/>
  <c r="Q11" i="38"/>
  <c r="N11" i="38"/>
  <c r="V21" i="38"/>
  <c r="U21" i="38"/>
  <c r="T21" i="38"/>
  <c r="S21" i="38"/>
  <c r="R21" i="38"/>
  <c r="Q21" i="38"/>
  <c r="N21" i="38"/>
  <c r="V18" i="38"/>
  <c r="U18" i="38"/>
  <c r="T18" i="38"/>
  <c r="S18" i="38"/>
  <c r="R18" i="38"/>
  <c r="Q18" i="38"/>
  <c r="N18" i="38"/>
  <c r="V39" i="38"/>
  <c r="U39" i="38"/>
  <c r="T39" i="38"/>
  <c r="S39" i="38"/>
  <c r="R39" i="38"/>
  <c r="Q39" i="38"/>
  <c r="N39" i="38"/>
  <c r="V16" i="38"/>
  <c r="U16" i="38"/>
  <c r="T16" i="38"/>
  <c r="S16" i="38"/>
  <c r="R16" i="38"/>
  <c r="Q16" i="38"/>
  <c r="N16" i="38"/>
  <c r="V14" i="38"/>
  <c r="U14" i="38"/>
  <c r="T14" i="38"/>
  <c r="S14" i="38"/>
  <c r="R14" i="38"/>
  <c r="Q14" i="38"/>
  <c r="N14" i="38"/>
  <c r="V15" i="38"/>
  <c r="U15" i="38"/>
  <c r="T15" i="38"/>
  <c r="S15" i="38"/>
  <c r="R15" i="38"/>
  <c r="Q15" i="38"/>
  <c r="N15" i="38"/>
  <c r="V17" i="38"/>
  <c r="U17" i="38"/>
  <c r="T17" i="38"/>
  <c r="S17" i="38"/>
  <c r="R17" i="38"/>
  <c r="Q17" i="38"/>
  <c r="N17" i="38"/>
  <c r="V37" i="38"/>
  <c r="U37" i="38"/>
  <c r="T37" i="38"/>
  <c r="S37" i="38"/>
  <c r="R37" i="38"/>
  <c r="Q37" i="38"/>
  <c r="N37" i="38"/>
  <c r="V48" i="38"/>
  <c r="U48" i="38"/>
  <c r="T48" i="38"/>
  <c r="S48" i="38"/>
  <c r="R48" i="38"/>
  <c r="Q48" i="38"/>
  <c r="N48" i="38"/>
  <c r="V5" i="38"/>
  <c r="U5" i="38"/>
  <c r="T5" i="38"/>
  <c r="S5" i="38"/>
  <c r="R5" i="38"/>
  <c r="Q5" i="38"/>
  <c r="N5" i="38"/>
  <c r="V12" i="38"/>
  <c r="U12" i="38"/>
  <c r="T12" i="38"/>
  <c r="S12" i="38"/>
  <c r="R12" i="38"/>
  <c r="Q12" i="38"/>
  <c r="N12" i="38"/>
  <c r="V20" i="38"/>
  <c r="U20" i="38"/>
  <c r="T20" i="38"/>
  <c r="S20" i="38"/>
  <c r="R20" i="38"/>
  <c r="Q20" i="38"/>
  <c r="N20" i="38"/>
  <c r="V3" i="38"/>
  <c r="U3" i="38"/>
  <c r="T3" i="38"/>
  <c r="S3" i="38"/>
  <c r="R3" i="38"/>
  <c r="Q3" i="38"/>
  <c r="N3" i="38"/>
  <c r="V8" i="38"/>
  <c r="U8" i="38"/>
  <c r="T8" i="38"/>
  <c r="S8" i="38"/>
  <c r="R8" i="38"/>
  <c r="Q8" i="38"/>
  <c r="N8" i="38"/>
  <c r="H886" i="37"/>
  <c r="G886" i="37"/>
  <c r="F886" i="37"/>
  <c r="E886" i="37"/>
  <c r="D886" i="37"/>
  <c r="C886" i="37"/>
  <c r="V55" i="37"/>
  <c r="U55" i="37"/>
  <c r="T55" i="37"/>
  <c r="S55" i="37"/>
  <c r="R55" i="37"/>
  <c r="Q55" i="37"/>
  <c r="N55" i="37"/>
  <c r="V56" i="37"/>
  <c r="U56" i="37"/>
  <c r="T56" i="37"/>
  <c r="S56" i="37"/>
  <c r="R56" i="37"/>
  <c r="Q56" i="37"/>
  <c r="N56" i="37"/>
  <c r="V50" i="37"/>
  <c r="U50" i="37"/>
  <c r="T50" i="37"/>
  <c r="S50" i="37"/>
  <c r="R50" i="37"/>
  <c r="Q50" i="37"/>
  <c r="N50" i="37"/>
  <c r="V26" i="37"/>
  <c r="U26" i="37"/>
  <c r="T26" i="37"/>
  <c r="S26" i="37"/>
  <c r="R26" i="37"/>
  <c r="Q26" i="37"/>
  <c r="N26" i="37"/>
  <c r="V59" i="37"/>
  <c r="U59" i="37"/>
  <c r="T59" i="37"/>
  <c r="S59" i="37"/>
  <c r="R59" i="37"/>
  <c r="Q59" i="37"/>
  <c r="N59" i="37"/>
  <c r="V13" i="37"/>
  <c r="U13" i="37"/>
  <c r="T13" i="37"/>
  <c r="S13" i="37"/>
  <c r="R13" i="37"/>
  <c r="Q13" i="37"/>
  <c r="N13" i="37"/>
  <c r="V46" i="37"/>
  <c r="U46" i="37"/>
  <c r="T46" i="37"/>
  <c r="S46" i="37"/>
  <c r="R46" i="37"/>
  <c r="Q46" i="37"/>
  <c r="N46" i="37"/>
  <c r="V12" i="37"/>
  <c r="U12" i="37"/>
  <c r="T12" i="37"/>
  <c r="S12" i="37"/>
  <c r="R12" i="37"/>
  <c r="Q12" i="37"/>
  <c r="N12" i="37"/>
  <c r="V57" i="37"/>
  <c r="U57" i="37"/>
  <c r="T57" i="37"/>
  <c r="S57" i="37"/>
  <c r="R57" i="37"/>
  <c r="Q57" i="37"/>
  <c r="N57" i="37"/>
  <c r="V39" i="37"/>
  <c r="U39" i="37"/>
  <c r="T39" i="37"/>
  <c r="S39" i="37"/>
  <c r="R39" i="37"/>
  <c r="Q39" i="37"/>
  <c r="N39" i="37"/>
  <c r="V5" i="37"/>
  <c r="U5" i="37"/>
  <c r="T5" i="37"/>
  <c r="S5" i="37"/>
  <c r="R5" i="37"/>
  <c r="Q5" i="37"/>
  <c r="N5" i="37"/>
  <c r="V49" i="37"/>
  <c r="U49" i="37"/>
  <c r="T49" i="37"/>
  <c r="S49" i="37"/>
  <c r="R49" i="37"/>
  <c r="Q49" i="37"/>
  <c r="N49" i="37"/>
  <c r="V48" i="37"/>
  <c r="U48" i="37"/>
  <c r="T48" i="37"/>
  <c r="S48" i="37"/>
  <c r="R48" i="37"/>
  <c r="Q48" i="37"/>
  <c r="N48" i="37"/>
  <c r="V43" i="37"/>
  <c r="U43" i="37"/>
  <c r="T43" i="37"/>
  <c r="S43" i="37"/>
  <c r="R43" i="37"/>
  <c r="Q43" i="37"/>
  <c r="N43" i="37"/>
  <c r="V54" i="37"/>
  <c r="U54" i="37"/>
  <c r="T54" i="37"/>
  <c r="S54" i="37"/>
  <c r="R54" i="37"/>
  <c r="Q54" i="37"/>
  <c r="N54" i="37"/>
  <c r="V8" i="37"/>
  <c r="U8" i="37"/>
  <c r="T8" i="37"/>
  <c r="S8" i="37"/>
  <c r="R8" i="37"/>
  <c r="Q8" i="37"/>
  <c r="N8" i="37"/>
  <c r="V42" i="37"/>
  <c r="U42" i="37"/>
  <c r="T42" i="37"/>
  <c r="S42" i="37"/>
  <c r="R42" i="37"/>
  <c r="Q42" i="37"/>
  <c r="N42" i="37"/>
  <c r="V41" i="37"/>
  <c r="U41" i="37"/>
  <c r="T41" i="37"/>
  <c r="S41" i="37"/>
  <c r="R41" i="37"/>
  <c r="Q41" i="37"/>
  <c r="N41" i="37"/>
  <c r="V31" i="37"/>
  <c r="U31" i="37"/>
  <c r="T31" i="37"/>
  <c r="S31" i="37"/>
  <c r="R31" i="37"/>
  <c r="Q31" i="37"/>
  <c r="N31" i="37"/>
  <c r="V58" i="37"/>
  <c r="U58" i="37"/>
  <c r="T58" i="37"/>
  <c r="S58" i="37"/>
  <c r="R58" i="37"/>
  <c r="Q58" i="37"/>
  <c r="N58" i="37"/>
  <c r="V45" i="37"/>
  <c r="U45" i="37"/>
  <c r="T45" i="37"/>
  <c r="S45" i="37"/>
  <c r="R45" i="37"/>
  <c r="Q45" i="37"/>
  <c r="N45" i="37"/>
  <c r="V4" i="37"/>
  <c r="U4" i="37"/>
  <c r="T4" i="37"/>
  <c r="S4" i="37"/>
  <c r="R4" i="37"/>
  <c r="Q4" i="37"/>
  <c r="N4" i="37"/>
  <c r="V30" i="37"/>
  <c r="U30" i="37"/>
  <c r="T30" i="37"/>
  <c r="S30" i="37"/>
  <c r="R30" i="37"/>
  <c r="Q30" i="37"/>
  <c r="N30" i="37"/>
  <c r="V29" i="37"/>
  <c r="U29" i="37"/>
  <c r="T29" i="37"/>
  <c r="S29" i="37"/>
  <c r="R29" i="37"/>
  <c r="Q29" i="37"/>
  <c r="N29" i="37"/>
  <c r="V28" i="37"/>
  <c r="U28" i="37"/>
  <c r="T28" i="37"/>
  <c r="S28" i="37"/>
  <c r="R28" i="37"/>
  <c r="Q28" i="37"/>
  <c r="N28" i="37"/>
  <c r="V27" i="37"/>
  <c r="U27" i="37"/>
  <c r="T27" i="37"/>
  <c r="S27" i="37"/>
  <c r="R27" i="37"/>
  <c r="Q27" i="37"/>
  <c r="N27" i="37"/>
  <c r="V51" i="37"/>
  <c r="U51" i="37"/>
  <c r="T51" i="37"/>
  <c r="S51" i="37"/>
  <c r="R51" i="37"/>
  <c r="Q51" i="37"/>
  <c r="N51" i="37"/>
  <c r="V25" i="37"/>
  <c r="U25" i="37"/>
  <c r="T25" i="37"/>
  <c r="S25" i="37"/>
  <c r="R25" i="37"/>
  <c r="Q25" i="37"/>
  <c r="N25" i="37"/>
  <c r="V60" i="37"/>
  <c r="U60" i="37"/>
  <c r="T60" i="37"/>
  <c r="S60" i="37"/>
  <c r="R60" i="37"/>
  <c r="Q60" i="37"/>
  <c r="N60" i="37"/>
  <c r="V53" i="37"/>
  <c r="U53" i="37"/>
  <c r="T53" i="37"/>
  <c r="S53" i="37"/>
  <c r="R53" i="37"/>
  <c r="Q53" i="37"/>
  <c r="N53" i="37"/>
  <c r="V24" i="37"/>
  <c r="U24" i="37"/>
  <c r="T24" i="37"/>
  <c r="S24" i="37"/>
  <c r="R24" i="37"/>
  <c r="Q24" i="37"/>
  <c r="N24" i="37"/>
  <c r="V37" i="37"/>
  <c r="U37" i="37"/>
  <c r="T37" i="37"/>
  <c r="S37" i="37"/>
  <c r="R37" i="37"/>
  <c r="Q37" i="37"/>
  <c r="N37" i="37"/>
  <c r="V21" i="37"/>
  <c r="U21" i="37"/>
  <c r="T21" i="37"/>
  <c r="S21" i="37"/>
  <c r="R21" i="37"/>
  <c r="Q21" i="37"/>
  <c r="N21" i="37"/>
  <c r="V40" i="37"/>
  <c r="U40" i="37"/>
  <c r="T40" i="37"/>
  <c r="S40" i="37"/>
  <c r="R40" i="37"/>
  <c r="Q40" i="37"/>
  <c r="N40" i="37"/>
  <c r="V23" i="37"/>
  <c r="U23" i="37"/>
  <c r="T23" i="37"/>
  <c r="S23" i="37"/>
  <c r="R23" i="37"/>
  <c r="Q23" i="37"/>
  <c r="N23" i="37"/>
  <c r="V19" i="37"/>
  <c r="U19" i="37"/>
  <c r="T19" i="37"/>
  <c r="S19" i="37"/>
  <c r="R19" i="37"/>
  <c r="Q19" i="37"/>
  <c r="N19" i="37"/>
  <c r="V47" i="37"/>
  <c r="U47" i="37"/>
  <c r="T47" i="37"/>
  <c r="S47" i="37"/>
  <c r="R47" i="37"/>
  <c r="Q47" i="37"/>
  <c r="N47" i="37"/>
  <c r="V52" i="37"/>
  <c r="U52" i="37"/>
  <c r="T52" i="37"/>
  <c r="S52" i="37"/>
  <c r="R52" i="37"/>
  <c r="Q52" i="37"/>
  <c r="N52" i="37"/>
  <c r="V7" i="37"/>
  <c r="U7" i="37"/>
  <c r="T7" i="37"/>
  <c r="S7" i="37"/>
  <c r="R7" i="37"/>
  <c r="Q7" i="37"/>
  <c r="N7" i="37"/>
  <c r="V6" i="37"/>
  <c r="U6" i="37"/>
  <c r="T6" i="37"/>
  <c r="S6" i="37"/>
  <c r="R6" i="37"/>
  <c r="Q6" i="37"/>
  <c r="N6" i="37"/>
  <c r="V22" i="37"/>
  <c r="U22" i="37"/>
  <c r="T22" i="37"/>
  <c r="S22" i="37"/>
  <c r="R22" i="37"/>
  <c r="Q22" i="37"/>
  <c r="N22" i="37"/>
  <c r="V17" i="37"/>
  <c r="U17" i="37"/>
  <c r="T17" i="37"/>
  <c r="S17" i="37"/>
  <c r="R17" i="37"/>
  <c r="Q17" i="37"/>
  <c r="N17" i="37"/>
  <c r="V38" i="37"/>
  <c r="U38" i="37"/>
  <c r="T38" i="37"/>
  <c r="S38" i="37"/>
  <c r="R38" i="37"/>
  <c r="Q38" i="37"/>
  <c r="N38" i="37"/>
  <c r="V18" i="37"/>
  <c r="U18" i="37"/>
  <c r="T18" i="37"/>
  <c r="S18" i="37"/>
  <c r="R18" i="37"/>
  <c r="Q18" i="37"/>
  <c r="N18" i="37"/>
  <c r="V20" i="37"/>
  <c r="U20" i="37"/>
  <c r="T20" i="37"/>
  <c r="S20" i="37"/>
  <c r="R20" i="37"/>
  <c r="Q20" i="37"/>
  <c r="N20" i="37"/>
  <c r="V15" i="37"/>
  <c r="U15" i="37"/>
  <c r="T15" i="37"/>
  <c r="S15" i="37"/>
  <c r="R15" i="37"/>
  <c r="Q15" i="37"/>
  <c r="N15" i="37"/>
  <c r="V16" i="37"/>
  <c r="U16" i="37"/>
  <c r="T16" i="37"/>
  <c r="S16" i="37"/>
  <c r="R16" i="37"/>
  <c r="Q16" i="37"/>
  <c r="N16" i="37"/>
  <c r="V36" i="37"/>
  <c r="U36" i="37"/>
  <c r="T36" i="37"/>
  <c r="S36" i="37"/>
  <c r="R36" i="37"/>
  <c r="Q36" i="37"/>
  <c r="N36" i="37"/>
  <c r="V44" i="37"/>
  <c r="U44" i="37"/>
  <c r="T44" i="37"/>
  <c r="S44" i="37"/>
  <c r="R44" i="37"/>
  <c r="Q44" i="37"/>
  <c r="N44" i="37"/>
  <c r="V3" i="37"/>
  <c r="U3" i="37"/>
  <c r="T3" i="37"/>
  <c r="S3" i="37"/>
  <c r="R3" i="37"/>
  <c r="Q3" i="37"/>
  <c r="N3" i="37"/>
  <c r="V10" i="37"/>
  <c r="U10" i="37"/>
  <c r="T10" i="37"/>
  <c r="S10" i="37"/>
  <c r="R10" i="37"/>
  <c r="Q10" i="37"/>
  <c r="N10" i="37"/>
  <c r="V14" i="37"/>
  <c r="U14" i="37"/>
  <c r="T14" i="37"/>
  <c r="S14" i="37"/>
  <c r="R14" i="37"/>
  <c r="Q14" i="37"/>
  <c r="N14" i="37"/>
  <c r="V11" i="37"/>
  <c r="U11" i="37"/>
  <c r="T11" i="37"/>
  <c r="S11" i="37"/>
  <c r="R11" i="37"/>
  <c r="Q11" i="37"/>
  <c r="N11" i="37"/>
  <c r="V9" i="37"/>
  <c r="U9" i="37"/>
  <c r="T9" i="37"/>
  <c r="S9" i="37"/>
  <c r="R9" i="37"/>
  <c r="Q9" i="37"/>
  <c r="N9" i="37"/>
  <c r="V55" i="36"/>
  <c r="U55" i="36"/>
  <c r="T55" i="36"/>
  <c r="S55" i="36"/>
  <c r="R55" i="36"/>
  <c r="Q55" i="36"/>
  <c r="N55" i="36"/>
  <c r="V59" i="36"/>
  <c r="U59" i="36"/>
  <c r="T59" i="36"/>
  <c r="S59" i="36"/>
  <c r="R59" i="36"/>
  <c r="Q59" i="36"/>
  <c r="N59" i="36"/>
  <c r="V53" i="36"/>
  <c r="U53" i="36"/>
  <c r="T53" i="36"/>
  <c r="S53" i="36"/>
  <c r="R53" i="36"/>
  <c r="Q53" i="36"/>
  <c r="N53" i="36"/>
  <c r="V61" i="36"/>
  <c r="U61" i="36"/>
  <c r="T61" i="36"/>
  <c r="S61" i="36"/>
  <c r="R61" i="36"/>
  <c r="Q61" i="36"/>
  <c r="N61" i="36"/>
  <c r="V31" i="36"/>
  <c r="U31" i="36"/>
  <c r="T31" i="36"/>
  <c r="S31" i="36"/>
  <c r="R31" i="36"/>
  <c r="Q31" i="36"/>
  <c r="N31" i="36"/>
  <c r="H889" i="36"/>
  <c r="G889" i="36"/>
  <c r="F889" i="36"/>
  <c r="E889" i="36"/>
  <c r="D889" i="36"/>
  <c r="C889" i="36"/>
  <c r="V62" i="36"/>
  <c r="U62" i="36"/>
  <c r="T62" i="36"/>
  <c r="S62" i="36"/>
  <c r="R62" i="36"/>
  <c r="Q62" i="36"/>
  <c r="N62" i="36"/>
  <c r="V14" i="36"/>
  <c r="U14" i="36"/>
  <c r="T14" i="36"/>
  <c r="S14" i="36"/>
  <c r="R14" i="36"/>
  <c r="Q14" i="36"/>
  <c r="N14" i="36"/>
  <c r="V47" i="36"/>
  <c r="U47" i="36"/>
  <c r="T47" i="36"/>
  <c r="S47" i="36"/>
  <c r="R47" i="36"/>
  <c r="Q47" i="36"/>
  <c r="N47" i="36"/>
  <c r="V7" i="36"/>
  <c r="U7" i="36"/>
  <c r="T7" i="36"/>
  <c r="S7" i="36"/>
  <c r="R7" i="36"/>
  <c r="Q7" i="36"/>
  <c r="N7" i="36"/>
  <c r="V57" i="36"/>
  <c r="U57" i="36"/>
  <c r="T57" i="36"/>
  <c r="S57" i="36"/>
  <c r="R57" i="36"/>
  <c r="Q57" i="36"/>
  <c r="N57" i="36"/>
  <c r="V40" i="36"/>
  <c r="U40" i="36"/>
  <c r="T40" i="36"/>
  <c r="S40" i="36"/>
  <c r="R40" i="36"/>
  <c r="Q40" i="36"/>
  <c r="N40" i="36"/>
  <c r="V11" i="36"/>
  <c r="U11" i="36"/>
  <c r="T11" i="36"/>
  <c r="S11" i="36"/>
  <c r="R11" i="36"/>
  <c r="Q11" i="36"/>
  <c r="N11" i="36"/>
  <c r="V44" i="36"/>
  <c r="U44" i="36"/>
  <c r="T44" i="36"/>
  <c r="S44" i="36"/>
  <c r="R44" i="36"/>
  <c r="Q44" i="36"/>
  <c r="N44" i="36"/>
  <c r="V60" i="36"/>
  <c r="U60" i="36"/>
  <c r="T60" i="36"/>
  <c r="S60" i="36"/>
  <c r="R60" i="36"/>
  <c r="Q60" i="36"/>
  <c r="N60" i="36"/>
  <c r="V46" i="36"/>
  <c r="U46" i="36"/>
  <c r="T46" i="36"/>
  <c r="S46" i="36"/>
  <c r="R46" i="36"/>
  <c r="Q46" i="36"/>
  <c r="N46" i="36"/>
  <c r="V42" i="36"/>
  <c r="U42" i="36"/>
  <c r="T42" i="36"/>
  <c r="S42" i="36"/>
  <c r="R42" i="36"/>
  <c r="Q42" i="36"/>
  <c r="N42" i="36"/>
  <c r="V56" i="36"/>
  <c r="U56" i="36"/>
  <c r="T56" i="36"/>
  <c r="S56" i="36"/>
  <c r="R56" i="36"/>
  <c r="Q56" i="36"/>
  <c r="N56" i="36"/>
  <c r="V6" i="36"/>
  <c r="U6" i="36"/>
  <c r="T6" i="36"/>
  <c r="S6" i="36"/>
  <c r="R6" i="36"/>
  <c r="Q6" i="36"/>
  <c r="N6" i="36"/>
  <c r="V49" i="36"/>
  <c r="U49" i="36"/>
  <c r="T49" i="36"/>
  <c r="S49" i="36"/>
  <c r="R49" i="36"/>
  <c r="Q49" i="36"/>
  <c r="N49" i="36"/>
  <c r="V38" i="36"/>
  <c r="U38" i="36"/>
  <c r="T38" i="36"/>
  <c r="S38" i="36"/>
  <c r="R38" i="36"/>
  <c r="Q38" i="36"/>
  <c r="N38" i="36"/>
  <c r="V30" i="36"/>
  <c r="U30" i="36"/>
  <c r="T30" i="36"/>
  <c r="S30" i="36"/>
  <c r="R30" i="36"/>
  <c r="Q30" i="36"/>
  <c r="N30" i="36"/>
  <c r="V54" i="36"/>
  <c r="U54" i="36"/>
  <c r="T54" i="36"/>
  <c r="S54" i="36"/>
  <c r="R54" i="36"/>
  <c r="Q54" i="36"/>
  <c r="N54" i="36"/>
  <c r="V43" i="36"/>
  <c r="U43" i="36"/>
  <c r="T43" i="36"/>
  <c r="S43" i="36"/>
  <c r="R43" i="36"/>
  <c r="Q43" i="36"/>
  <c r="N43" i="36"/>
  <c r="V12" i="36"/>
  <c r="U12" i="36"/>
  <c r="T12" i="36"/>
  <c r="S12" i="36"/>
  <c r="R12" i="36"/>
  <c r="Q12" i="36"/>
  <c r="N12" i="36"/>
  <c r="V29" i="36"/>
  <c r="U29" i="36"/>
  <c r="T29" i="36"/>
  <c r="S29" i="36"/>
  <c r="R29" i="36"/>
  <c r="Q29" i="36"/>
  <c r="N29" i="36"/>
  <c r="V28" i="36"/>
  <c r="U28" i="36"/>
  <c r="T28" i="36"/>
  <c r="S28" i="36"/>
  <c r="R28" i="36"/>
  <c r="Q28" i="36"/>
  <c r="N28" i="36"/>
  <c r="V27" i="36"/>
  <c r="U27" i="36"/>
  <c r="T27" i="36"/>
  <c r="S27" i="36"/>
  <c r="R27" i="36"/>
  <c r="Q27" i="36"/>
  <c r="N27" i="36"/>
  <c r="V26" i="36"/>
  <c r="U26" i="36"/>
  <c r="T26" i="36"/>
  <c r="S26" i="36"/>
  <c r="R26" i="36"/>
  <c r="Q26" i="36"/>
  <c r="N26" i="36"/>
  <c r="V51" i="36"/>
  <c r="U51" i="36"/>
  <c r="T51" i="36"/>
  <c r="S51" i="36"/>
  <c r="R51" i="36"/>
  <c r="Q51" i="36"/>
  <c r="N51" i="36"/>
  <c r="V25" i="36"/>
  <c r="U25" i="36"/>
  <c r="T25" i="36"/>
  <c r="S25" i="36"/>
  <c r="R25" i="36"/>
  <c r="Q25" i="36"/>
  <c r="N25" i="36"/>
  <c r="V58" i="36"/>
  <c r="U58" i="36"/>
  <c r="T58" i="36"/>
  <c r="S58" i="36"/>
  <c r="R58" i="36"/>
  <c r="Q58" i="36"/>
  <c r="N58" i="36"/>
  <c r="V52" i="36"/>
  <c r="U52" i="36"/>
  <c r="T52" i="36"/>
  <c r="S52" i="36"/>
  <c r="R52" i="36"/>
  <c r="Q52" i="36"/>
  <c r="N52" i="36"/>
  <c r="V24" i="36"/>
  <c r="U24" i="36"/>
  <c r="T24" i="36"/>
  <c r="S24" i="36"/>
  <c r="R24" i="36"/>
  <c r="Q24" i="36"/>
  <c r="N24" i="36"/>
  <c r="V36" i="36"/>
  <c r="U36" i="36"/>
  <c r="T36" i="36"/>
  <c r="S36" i="36"/>
  <c r="R36" i="36"/>
  <c r="Q36" i="36"/>
  <c r="N36" i="36"/>
  <c r="V22" i="36"/>
  <c r="U22" i="36"/>
  <c r="T22" i="36"/>
  <c r="S22" i="36"/>
  <c r="R22" i="36"/>
  <c r="Q22" i="36"/>
  <c r="N22" i="36"/>
  <c r="V41" i="36"/>
  <c r="U41" i="36"/>
  <c r="T41" i="36"/>
  <c r="S41" i="36"/>
  <c r="R41" i="36"/>
  <c r="Q41" i="36"/>
  <c r="N41" i="36"/>
  <c r="V23" i="36"/>
  <c r="U23" i="36"/>
  <c r="T23" i="36"/>
  <c r="S23" i="36"/>
  <c r="R23" i="36"/>
  <c r="Q23" i="36"/>
  <c r="N23" i="36"/>
  <c r="V18" i="36"/>
  <c r="U18" i="36"/>
  <c r="T18" i="36"/>
  <c r="S18" i="36"/>
  <c r="R18" i="36"/>
  <c r="Q18" i="36"/>
  <c r="N18" i="36"/>
  <c r="V48" i="36"/>
  <c r="U48" i="36"/>
  <c r="T48" i="36"/>
  <c r="S48" i="36"/>
  <c r="R48" i="36"/>
  <c r="Q48" i="36"/>
  <c r="N48" i="36"/>
  <c r="V50" i="36"/>
  <c r="U50" i="36"/>
  <c r="T50" i="36"/>
  <c r="S50" i="36"/>
  <c r="R50" i="36"/>
  <c r="Q50" i="36"/>
  <c r="N50" i="36"/>
  <c r="V10" i="36"/>
  <c r="U10" i="36"/>
  <c r="T10" i="36"/>
  <c r="S10" i="36"/>
  <c r="R10" i="36"/>
  <c r="Q10" i="36"/>
  <c r="N10" i="36"/>
  <c r="V8" i="36"/>
  <c r="U8" i="36"/>
  <c r="T8" i="36"/>
  <c r="S8" i="36"/>
  <c r="R8" i="36"/>
  <c r="Q8" i="36"/>
  <c r="N8" i="36"/>
  <c r="V20" i="36"/>
  <c r="U20" i="36"/>
  <c r="T20" i="36"/>
  <c r="S20" i="36"/>
  <c r="R20" i="36"/>
  <c r="Q20" i="36"/>
  <c r="N20" i="36"/>
  <c r="V17" i="36"/>
  <c r="U17" i="36"/>
  <c r="T17" i="36"/>
  <c r="S17" i="36"/>
  <c r="R17" i="36"/>
  <c r="Q17" i="36"/>
  <c r="N17" i="36"/>
  <c r="V39" i="36"/>
  <c r="U39" i="36"/>
  <c r="T39" i="36"/>
  <c r="S39" i="36"/>
  <c r="R39" i="36"/>
  <c r="Q39" i="36"/>
  <c r="N39" i="36"/>
  <c r="V15" i="36"/>
  <c r="U15" i="36"/>
  <c r="T15" i="36"/>
  <c r="S15" i="36"/>
  <c r="R15" i="36"/>
  <c r="Q15" i="36"/>
  <c r="N15" i="36"/>
  <c r="V16" i="36"/>
  <c r="U16" i="36"/>
  <c r="T16" i="36"/>
  <c r="S16" i="36"/>
  <c r="R16" i="36"/>
  <c r="Q16" i="36"/>
  <c r="N16" i="36"/>
  <c r="V19" i="36"/>
  <c r="U19" i="36"/>
  <c r="T19" i="36"/>
  <c r="S19" i="36"/>
  <c r="R19" i="36"/>
  <c r="Q19" i="36"/>
  <c r="N19" i="36"/>
  <c r="V21" i="36"/>
  <c r="U21" i="36"/>
  <c r="T21" i="36"/>
  <c r="S21" i="36"/>
  <c r="R21" i="36"/>
  <c r="Q21" i="36"/>
  <c r="N21" i="36"/>
  <c r="V37" i="36"/>
  <c r="U37" i="36"/>
  <c r="T37" i="36"/>
  <c r="S37" i="36"/>
  <c r="R37" i="36"/>
  <c r="Q37" i="36"/>
  <c r="N37" i="36"/>
  <c r="V45" i="36"/>
  <c r="U45" i="36"/>
  <c r="T45" i="36"/>
  <c r="S45" i="36"/>
  <c r="R45" i="36"/>
  <c r="Q45" i="36"/>
  <c r="N45" i="36"/>
  <c r="V4" i="36"/>
  <c r="U4" i="36"/>
  <c r="T4" i="36"/>
  <c r="S4" i="36"/>
  <c r="R4" i="36"/>
  <c r="Q4" i="36"/>
  <c r="N4" i="36"/>
  <c r="V9" i="36"/>
  <c r="U9" i="36"/>
  <c r="T9" i="36"/>
  <c r="S9" i="36"/>
  <c r="R9" i="36"/>
  <c r="Q9" i="36"/>
  <c r="N9" i="36"/>
  <c r="V13" i="36"/>
  <c r="U13" i="36"/>
  <c r="T13" i="36"/>
  <c r="S13" i="36"/>
  <c r="R13" i="36"/>
  <c r="Q13" i="36"/>
  <c r="N13" i="36"/>
  <c r="V3" i="36"/>
  <c r="U3" i="36"/>
  <c r="T3" i="36"/>
  <c r="S3" i="36"/>
  <c r="R3" i="36"/>
  <c r="Q3" i="36"/>
  <c r="N3" i="36"/>
  <c r="V5" i="36"/>
  <c r="U5" i="36"/>
  <c r="T5" i="36"/>
  <c r="S5" i="36"/>
  <c r="R5" i="36"/>
  <c r="Q5" i="36"/>
  <c r="N5" i="36"/>
  <c r="H887" i="32"/>
  <c r="G887" i="32"/>
  <c r="F887" i="32"/>
  <c r="E887" i="32"/>
  <c r="D887" i="32"/>
  <c r="C887" i="32"/>
  <c r="V57" i="32"/>
  <c r="U57" i="32"/>
  <c r="T57" i="32"/>
  <c r="S57" i="32"/>
  <c r="R57" i="32"/>
  <c r="Q57" i="32"/>
  <c r="N57" i="32"/>
  <c r="V12" i="32"/>
  <c r="U12" i="32"/>
  <c r="T12" i="32"/>
  <c r="S12" i="32"/>
  <c r="R12" i="32"/>
  <c r="Q12" i="32"/>
  <c r="N12" i="32"/>
  <c r="V59" i="32"/>
  <c r="U59" i="32"/>
  <c r="T59" i="32"/>
  <c r="S59" i="32"/>
  <c r="R59" i="32"/>
  <c r="Q59" i="32"/>
  <c r="N59" i="32"/>
  <c r="V22" i="32"/>
  <c r="U22" i="32"/>
  <c r="T22" i="32"/>
  <c r="S22" i="32"/>
  <c r="R22" i="32"/>
  <c r="Q22" i="32"/>
  <c r="N22" i="32"/>
  <c r="V54" i="32"/>
  <c r="U54" i="32"/>
  <c r="T54" i="32"/>
  <c r="S54" i="32"/>
  <c r="R54" i="32"/>
  <c r="Q54" i="32"/>
  <c r="N54" i="32"/>
  <c r="V42" i="32"/>
  <c r="U42" i="32"/>
  <c r="T42" i="32"/>
  <c r="S42" i="32"/>
  <c r="R42" i="32"/>
  <c r="Q42" i="32"/>
  <c r="N42" i="32"/>
  <c r="V10" i="32"/>
  <c r="U10" i="32"/>
  <c r="T10" i="32"/>
  <c r="S10" i="32"/>
  <c r="R10" i="32"/>
  <c r="Q10" i="32"/>
  <c r="N10" i="32"/>
  <c r="V43" i="32"/>
  <c r="U43" i="32"/>
  <c r="T43" i="32"/>
  <c r="S43" i="32"/>
  <c r="R43" i="32"/>
  <c r="Q43" i="32"/>
  <c r="N43" i="32"/>
  <c r="V55" i="32"/>
  <c r="U55" i="32"/>
  <c r="T55" i="32"/>
  <c r="S55" i="32"/>
  <c r="R55" i="32"/>
  <c r="Q55" i="32"/>
  <c r="N55" i="32"/>
  <c r="V47" i="32"/>
  <c r="U47" i="32"/>
  <c r="T47" i="32"/>
  <c r="S47" i="32"/>
  <c r="R47" i="32"/>
  <c r="Q47" i="32"/>
  <c r="N47" i="32"/>
  <c r="V30" i="32"/>
  <c r="U30" i="32"/>
  <c r="T30" i="32"/>
  <c r="S30" i="32"/>
  <c r="R30" i="32"/>
  <c r="Q30" i="32"/>
  <c r="N30" i="32"/>
  <c r="V41" i="32"/>
  <c r="U41" i="32"/>
  <c r="T41" i="32"/>
  <c r="S41" i="32"/>
  <c r="R41" i="32"/>
  <c r="Q41" i="32"/>
  <c r="N41" i="32"/>
  <c r="V52" i="32"/>
  <c r="U52" i="32"/>
  <c r="T52" i="32"/>
  <c r="S52" i="32"/>
  <c r="R52" i="32"/>
  <c r="Q52" i="32"/>
  <c r="N52" i="32"/>
  <c r="V9" i="32"/>
  <c r="U9" i="32"/>
  <c r="T9" i="32"/>
  <c r="S9" i="32"/>
  <c r="R9" i="32"/>
  <c r="Q9" i="32"/>
  <c r="N9" i="32"/>
  <c r="V44" i="32"/>
  <c r="U44" i="32"/>
  <c r="T44" i="32"/>
  <c r="S44" i="32"/>
  <c r="R44" i="32"/>
  <c r="Q44" i="32"/>
  <c r="N44" i="32"/>
  <c r="V40" i="32"/>
  <c r="U40" i="32"/>
  <c r="T40" i="32"/>
  <c r="S40" i="32"/>
  <c r="R40" i="32"/>
  <c r="Q40" i="32"/>
  <c r="N40" i="32"/>
  <c r="V29" i="32"/>
  <c r="U29" i="32"/>
  <c r="T29" i="32"/>
  <c r="S29" i="32"/>
  <c r="R29" i="32"/>
  <c r="Q29" i="32"/>
  <c r="N29" i="32"/>
  <c r="V53" i="32"/>
  <c r="U53" i="32"/>
  <c r="T53" i="32"/>
  <c r="S53" i="32"/>
  <c r="R53" i="32"/>
  <c r="Q53" i="32"/>
  <c r="N53" i="32"/>
  <c r="V48" i="32"/>
  <c r="U48" i="32"/>
  <c r="T48" i="32"/>
  <c r="S48" i="32"/>
  <c r="R48" i="32"/>
  <c r="Q48" i="32"/>
  <c r="N48" i="32"/>
  <c r="V7" i="32"/>
  <c r="U7" i="32"/>
  <c r="T7" i="32"/>
  <c r="S7" i="32"/>
  <c r="R7" i="32"/>
  <c r="Q7" i="32"/>
  <c r="N7" i="32"/>
  <c r="V62" i="32"/>
  <c r="U62" i="32"/>
  <c r="T62" i="32"/>
  <c r="S62" i="32"/>
  <c r="R62" i="32"/>
  <c r="Q62" i="32"/>
  <c r="N62" i="32"/>
  <c r="V61" i="32"/>
  <c r="U61" i="32"/>
  <c r="T61" i="32"/>
  <c r="S61" i="32"/>
  <c r="R61" i="32"/>
  <c r="Q61" i="32"/>
  <c r="N61" i="32"/>
  <c r="V60" i="32"/>
  <c r="U60" i="32"/>
  <c r="T60" i="32"/>
  <c r="S60" i="32"/>
  <c r="R60" i="32"/>
  <c r="Q60" i="32"/>
  <c r="N60" i="32"/>
  <c r="V28" i="32"/>
  <c r="U28" i="32"/>
  <c r="T28" i="32"/>
  <c r="S28" i="32"/>
  <c r="R28" i="32"/>
  <c r="Q28" i="32"/>
  <c r="N28" i="32"/>
  <c r="V27" i="32"/>
  <c r="U27" i="32"/>
  <c r="T27" i="32"/>
  <c r="S27" i="32"/>
  <c r="R27" i="32"/>
  <c r="Q27" i="32"/>
  <c r="N27" i="32"/>
  <c r="V26" i="32"/>
  <c r="U26" i="32"/>
  <c r="T26" i="32"/>
  <c r="S26" i="32"/>
  <c r="R26" i="32"/>
  <c r="Q26" i="32"/>
  <c r="N26" i="32"/>
  <c r="V56" i="32"/>
  <c r="U56" i="32"/>
  <c r="T56" i="32"/>
  <c r="S56" i="32"/>
  <c r="R56" i="32"/>
  <c r="Q56" i="32"/>
  <c r="N56" i="32"/>
  <c r="V46" i="32"/>
  <c r="U46" i="32"/>
  <c r="T46" i="32"/>
  <c r="S46" i="32"/>
  <c r="R46" i="32"/>
  <c r="Q46" i="32"/>
  <c r="N46" i="32"/>
  <c r="V25" i="32"/>
  <c r="U25" i="32"/>
  <c r="T25" i="32"/>
  <c r="S25" i="32"/>
  <c r="R25" i="32"/>
  <c r="Q25" i="32"/>
  <c r="N25" i="32"/>
  <c r="V58" i="32"/>
  <c r="U58" i="32"/>
  <c r="T58" i="32"/>
  <c r="S58" i="32"/>
  <c r="R58" i="32"/>
  <c r="Q58" i="32"/>
  <c r="N58" i="32"/>
  <c r="V51" i="32"/>
  <c r="U51" i="32"/>
  <c r="T51" i="32"/>
  <c r="S51" i="32"/>
  <c r="R51" i="32"/>
  <c r="Q51" i="32"/>
  <c r="N51" i="32"/>
  <c r="V24" i="32"/>
  <c r="U24" i="32"/>
  <c r="T24" i="32"/>
  <c r="S24" i="32"/>
  <c r="R24" i="32"/>
  <c r="Q24" i="32"/>
  <c r="N24" i="32"/>
  <c r="V39" i="32"/>
  <c r="U39" i="32"/>
  <c r="T39" i="32"/>
  <c r="S39" i="32"/>
  <c r="R39" i="32"/>
  <c r="Q39" i="32"/>
  <c r="N39" i="32"/>
  <c r="V21" i="32"/>
  <c r="U21" i="32"/>
  <c r="T21" i="32"/>
  <c r="S21" i="32"/>
  <c r="R21" i="32"/>
  <c r="Q21" i="32"/>
  <c r="N21" i="32"/>
  <c r="V36" i="32"/>
  <c r="U36" i="32"/>
  <c r="T36" i="32"/>
  <c r="S36" i="32"/>
  <c r="R36" i="32"/>
  <c r="Q36" i="32"/>
  <c r="N36" i="32"/>
  <c r="V23" i="32"/>
  <c r="U23" i="32"/>
  <c r="T23" i="32"/>
  <c r="S23" i="32"/>
  <c r="R23" i="32"/>
  <c r="Q23" i="32"/>
  <c r="N23" i="32"/>
  <c r="V18" i="32"/>
  <c r="U18" i="32"/>
  <c r="T18" i="32"/>
  <c r="S18" i="32"/>
  <c r="R18" i="32"/>
  <c r="Q18" i="32"/>
  <c r="N18" i="32"/>
  <c r="V50" i="32"/>
  <c r="U50" i="32"/>
  <c r="T50" i="32"/>
  <c r="S50" i="32"/>
  <c r="R50" i="32"/>
  <c r="Q50" i="32"/>
  <c r="N50" i="32"/>
  <c r="V49" i="32"/>
  <c r="U49" i="32"/>
  <c r="T49" i="32"/>
  <c r="S49" i="32"/>
  <c r="R49" i="32"/>
  <c r="Q49" i="32"/>
  <c r="N49" i="32"/>
  <c r="V5" i="32"/>
  <c r="U5" i="32"/>
  <c r="T5" i="32"/>
  <c r="S5" i="32"/>
  <c r="R5" i="32"/>
  <c r="Q5" i="32"/>
  <c r="N5" i="32"/>
  <c r="V4" i="32"/>
  <c r="U4" i="32"/>
  <c r="T4" i="32"/>
  <c r="S4" i="32"/>
  <c r="R4" i="32"/>
  <c r="Q4" i="32"/>
  <c r="N4" i="32"/>
  <c r="V15" i="32"/>
  <c r="U15" i="32"/>
  <c r="T15" i="32"/>
  <c r="S15" i="32"/>
  <c r="R15" i="32"/>
  <c r="Q15" i="32"/>
  <c r="N15" i="32"/>
  <c r="V14" i="32"/>
  <c r="U14" i="32"/>
  <c r="T14" i="32"/>
  <c r="S14" i="32"/>
  <c r="R14" i="32"/>
  <c r="Q14" i="32"/>
  <c r="N14" i="32"/>
  <c r="V38" i="32"/>
  <c r="U38" i="32"/>
  <c r="T38" i="32"/>
  <c r="S38" i="32"/>
  <c r="R38" i="32"/>
  <c r="Q38" i="32"/>
  <c r="N38" i="32"/>
  <c r="V16" i="32"/>
  <c r="U16" i="32"/>
  <c r="T16" i="32"/>
  <c r="S16" i="32"/>
  <c r="R16" i="32"/>
  <c r="Q16" i="32"/>
  <c r="N16" i="32"/>
  <c r="V17" i="32"/>
  <c r="U17" i="32"/>
  <c r="T17" i="32"/>
  <c r="S17" i="32"/>
  <c r="R17" i="32"/>
  <c r="Q17" i="32"/>
  <c r="N17" i="32"/>
  <c r="V20" i="32"/>
  <c r="U20" i="32"/>
  <c r="T20" i="32"/>
  <c r="S20" i="32"/>
  <c r="R20" i="32"/>
  <c r="Q20" i="32"/>
  <c r="N20" i="32"/>
  <c r="V19" i="32"/>
  <c r="U19" i="32"/>
  <c r="T19" i="32"/>
  <c r="S19" i="32"/>
  <c r="R19" i="32"/>
  <c r="Q19" i="32"/>
  <c r="N19" i="32"/>
  <c r="V37" i="32"/>
  <c r="U37" i="32"/>
  <c r="T37" i="32"/>
  <c r="S37" i="32"/>
  <c r="R37" i="32"/>
  <c r="Q37" i="32"/>
  <c r="N37" i="32"/>
  <c r="V45" i="32"/>
  <c r="U45" i="32"/>
  <c r="T45" i="32"/>
  <c r="S45" i="32"/>
  <c r="R45" i="32"/>
  <c r="Q45" i="32"/>
  <c r="N45" i="32"/>
  <c r="V8" i="32"/>
  <c r="U8" i="32"/>
  <c r="T8" i="32"/>
  <c r="S8" i="32"/>
  <c r="R8" i="32"/>
  <c r="Q8" i="32"/>
  <c r="N8" i="32"/>
  <c r="V11" i="32"/>
  <c r="U11" i="32"/>
  <c r="T11" i="32"/>
  <c r="S11" i="32"/>
  <c r="R11" i="32"/>
  <c r="Q11" i="32"/>
  <c r="N11" i="32"/>
  <c r="V13" i="32"/>
  <c r="U13" i="32"/>
  <c r="T13" i="32"/>
  <c r="S13" i="32"/>
  <c r="R13" i="32"/>
  <c r="Q13" i="32"/>
  <c r="N13" i="32"/>
  <c r="V6" i="32"/>
  <c r="U6" i="32"/>
  <c r="T6" i="32"/>
  <c r="S6" i="32"/>
  <c r="R6" i="32"/>
  <c r="Q6" i="32"/>
  <c r="N6" i="32"/>
  <c r="V3" i="32"/>
  <c r="U3" i="32"/>
  <c r="T3" i="32"/>
  <c r="S3" i="32"/>
  <c r="R3" i="32"/>
  <c r="Q3" i="32"/>
  <c r="N3" i="32"/>
  <c r="H889" i="31"/>
  <c r="G889" i="31"/>
  <c r="F889" i="31"/>
  <c r="E889" i="31"/>
  <c r="D889" i="31"/>
  <c r="C889" i="31"/>
  <c r="V49" i="31"/>
  <c r="U49" i="31"/>
  <c r="T49" i="31"/>
  <c r="S49" i="31"/>
  <c r="R49" i="31"/>
  <c r="Q49" i="31"/>
  <c r="N49" i="31"/>
  <c r="V46" i="31"/>
  <c r="U46" i="31"/>
  <c r="T46" i="31"/>
  <c r="S46" i="31"/>
  <c r="R46" i="31"/>
  <c r="Q46" i="31"/>
  <c r="N46" i="31"/>
  <c r="V40" i="31"/>
  <c r="U40" i="31"/>
  <c r="T40" i="31"/>
  <c r="S40" i="31"/>
  <c r="R40" i="31"/>
  <c r="Q40" i="31"/>
  <c r="N40" i="31"/>
  <c r="V22" i="31"/>
  <c r="U22" i="31"/>
  <c r="T22" i="31"/>
  <c r="S22" i="31"/>
  <c r="R22" i="31"/>
  <c r="Q22" i="31"/>
  <c r="N22" i="31"/>
  <c r="V18" i="31"/>
  <c r="U18" i="31"/>
  <c r="T18" i="31"/>
  <c r="S18" i="31"/>
  <c r="R18" i="31"/>
  <c r="Q18" i="31"/>
  <c r="N18" i="31"/>
  <c r="V45" i="31"/>
  <c r="U45" i="31"/>
  <c r="T45" i="31"/>
  <c r="S45" i="31"/>
  <c r="R45" i="31"/>
  <c r="Q45" i="31"/>
  <c r="N45" i="31"/>
  <c r="V17" i="31"/>
  <c r="U17" i="31"/>
  <c r="T17" i="31"/>
  <c r="S17" i="31"/>
  <c r="R17" i="31"/>
  <c r="Q17" i="31"/>
  <c r="N17" i="31"/>
  <c r="V7" i="31"/>
  <c r="U7" i="31"/>
  <c r="T7" i="31"/>
  <c r="S7" i="31"/>
  <c r="R7" i="31"/>
  <c r="Q7" i="31"/>
  <c r="N7" i="31"/>
  <c r="V26" i="31"/>
  <c r="U26" i="31"/>
  <c r="T26" i="31"/>
  <c r="S26" i="31"/>
  <c r="R26" i="31"/>
  <c r="Q26" i="31"/>
  <c r="N26" i="31"/>
  <c r="V16" i="31"/>
  <c r="U16" i="31"/>
  <c r="T16" i="31"/>
  <c r="S16" i="31"/>
  <c r="R16" i="31"/>
  <c r="Q16" i="31"/>
  <c r="N16" i="31"/>
  <c r="V11" i="31"/>
  <c r="U11" i="31"/>
  <c r="T11" i="31"/>
  <c r="S11" i="31"/>
  <c r="R11" i="31"/>
  <c r="Q11" i="31"/>
  <c r="N11" i="31"/>
  <c r="V6" i="31"/>
  <c r="U6" i="31"/>
  <c r="T6" i="31"/>
  <c r="S6" i="31"/>
  <c r="R6" i="31"/>
  <c r="Q6" i="31"/>
  <c r="N6" i="31"/>
  <c r="V50" i="31"/>
  <c r="U50" i="31"/>
  <c r="T50" i="31"/>
  <c r="S50" i="31"/>
  <c r="R50" i="31"/>
  <c r="Q50" i="31"/>
  <c r="N50" i="31"/>
  <c r="V36" i="31"/>
  <c r="U36" i="31"/>
  <c r="T36" i="31"/>
  <c r="S36" i="31"/>
  <c r="R36" i="31"/>
  <c r="Q36" i="31"/>
  <c r="N36" i="31"/>
  <c r="V12" i="31"/>
  <c r="U12" i="31"/>
  <c r="T12" i="31"/>
  <c r="S12" i="31"/>
  <c r="R12" i="31"/>
  <c r="Q12" i="31"/>
  <c r="N12" i="31"/>
  <c r="V19" i="31"/>
  <c r="U19" i="31"/>
  <c r="T19" i="31"/>
  <c r="S19" i="31"/>
  <c r="R19" i="31"/>
  <c r="Q19" i="31"/>
  <c r="N19" i="31"/>
  <c r="V53" i="31"/>
  <c r="U53" i="31"/>
  <c r="T53" i="31"/>
  <c r="S53" i="31"/>
  <c r="R53" i="31"/>
  <c r="Q53" i="31"/>
  <c r="N53" i="31"/>
  <c r="V52" i="31"/>
  <c r="U52" i="31"/>
  <c r="T52" i="31"/>
  <c r="S52" i="31"/>
  <c r="R52" i="31"/>
  <c r="Q52" i="31"/>
  <c r="N52" i="31"/>
  <c r="V51" i="31"/>
  <c r="U51" i="31"/>
  <c r="T51" i="31"/>
  <c r="S51" i="31"/>
  <c r="R51" i="31"/>
  <c r="Q51" i="31"/>
  <c r="N51" i="31"/>
  <c r="V47" i="31"/>
  <c r="U47" i="31"/>
  <c r="T47" i="31"/>
  <c r="S47" i="31"/>
  <c r="R47" i="31"/>
  <c r="Q47" i="31"/>
  <c r="N47" i="31"/>
  <c r="V48" i="31"/>
  <c r="U48" i="31"/>
  <c r="T48" i="31"/>
  <c r="S48" i="31"/>
  <c r="R48" i="31"/>
  <c r="Q48" i="31"/>
  <c r="N48" i="31"/>
  <c r="V44" i="31"/>
  <c r="U44" i="31"/>
  <c r="T44" i="31"/>
  <c r="S44" i="31"/>
  <c r="R44" i="31"/>
  <c r="Q44" i="31"/>
  <c r="N44" i="31"/>
  <c r="V42" i="31"/>
  <c r="U42" i="31"/>
  <c r="T42" i="31"/>
  <c r="S42" i="31"/>
  <c r="R42" i="31"/>
  <c r="Q42" i="31"/>
  <c r="N42" i="31"/>
  <c r="V10" i="31"/>
  <c r="U10" i="31"/>
  <c r="T10" i="31"/>
  <c r="S10" i="31"/>
  <c r="R10" i="31"/>
  <c r="Q10" i="31"/>
  <c r="N10" i="31"/>
  <c r="V41" i="31"/>
  <c r="U41" i="31"/>
  <c r="T41" i="31"/>
  <c r="S41" i="31"/>
  <c r="R41" i="31"/>
  <c r="Q41" i="31"/>
  <c r="N41" i="31"/>
  <c r="V43" i="31"/>
  <c r="U43" i="31"/>
  <c r="T43" i="31"/>
  <c r="S43" i="31"/>
  <c r="R43" i="31"/>
  <c r="Q43" i="31"/>
  <c r="N43" i="31"/>
  <c r="V33" i="31"/>
  <c r="U33" i="31"/>
  <c r="T33" i="31"/>
  <c r="S33" i="31"/>
  <c r="R33" i="31"/>
  <c r="Q33" i="31"/>
  <c r="N33" i="31"/>
  <c r="V37" i="31"/>
  <c r="U37" i="31"/>
  <c r="T37" i="31"/>
  <c r="S37" i="31"/>
  <c r="R37" i="31"/>
  <c r="Q37" i="31"/>
  <c r="N37" i="31"/>
  <c r="V8" i="31"/>
  <c r="U8" i="31"/>
  <c r="T8" i="31"/>
  <c r="S8" i="31"/>
  <c r="R8" i="31"/>
  <c r="Q8" i="31"/>
  <c r="N8" i="31"/>
  <c r="V39" i="31"/>
  <c r="U39" i="31"/>
  <c r="T39" i="31"/>
  <c r="S39" i="31"/>
  <c r="R39" i="31"/>
  <c r="Q39" i="31"/>
  <c r="N39" i="31"/>
  <c r="V4" i="31"/>
  <c r="U4" i="31"/>
  <c r="T4" i="31"/>
  <c r="S4" i="31"/>
  <c r="R4" i="31"/>
  <c r="Q4" i="31"/>
  <c r="N4" i="31"/>
  <c r="V38" i="31"/>
  <c r="U38" i="31"/>
  <c r="T38" i="31"/>
  <c r="S38" i="31"/>
  <c r="R38" i="31"/>
  <c r="Q38" i="31"/>
  <c r="N38" i="31"/>
  <c r="V32" i="31"/>
  <c r="U32" i="31"/>
  <c r="T32" i="31"/>
  <c r="S32" i="31"/>
  <c r="R32" i="31"/>
  <c r="Q32" i="31"/>
  <c r="N32" i="31"/>
  <c r="V25" i="31"/>
  <c r="U25" i="31"/>
  <c r="T25" i="31"/>
  <c r="S25" i="31"/>
  <c r="R25" i="31"/>
  <c r="Q25" i="31"/>
  <c r="N25" i="31"/>
  <c r="V30" i="31"/>
  <c r="U30" i="31"/>
  <c r="T30" i="31"/>
  <c r="S30" i="31"/>
  <c r="R30" i="31"/>
  <c r="Q30" i="31"/>
  <c r="N30" i="31"/>
  <c r="V21" i="31"/>
  <c r="U21" i="31"/>
  <c r="T21" i="31"/>
  <c r="S21" i="31"/>
  <c r="R21" i="31"/>
  <c r="Q21" i="31"/>
  <c r="N21" i="31"/>
  <c r="V15" i="31"/>
  <c r="U15" i="31"/>
  <c r="T15" i="31"/>
  <c r="S15" i="31"/>
  <c r="R15" i="31"/>
  <c r="Q15" i="31"/>
  <c r="N15" i="31"/>
  <c r="V29" i="31"/>
  <c r="U29" i="31"/>
  <c r="T29" i="31"/>
  <c r="S29" i="31"/>
  <c r="R29" i="31"/>
  <c r="Q29" i="31"/>
  <c r="N29" i="31"/>
  <c r="V27" i="31"/>
  <c r="U27" i="31"/>
  <c r="T27" i="31"/>
  <c r="S27" i="31"/>
  <c r="R27" i="31"/>
  <c r="Q27" i="31"/>
  <c r="N27" i="31"/>
  <c r="V3" i="31"/>
  <c r="U3" i="31"/>
  <c r="T3" i="31"/>
  <c r="S3" i="31"/>
  <c r="R3" i="31"/>
  <c r="Q3" i="31"/>
  <c r="N3" i="31"/>
  <c r="V31" i="31"/>
  <c r="U31" i="31"/>
  <c r="T31" i="31"/>
  <c r="S31" i="31"/>
  <c r="R31" i="31"/>
  <c r="Q31" i="31"/>
  <c r="N31" i="31"/>
  <c r="V34" i="31"/>
  <c r="U34" i="31"/>
  <c r="T34" i="31"/>
  <c r="S34" i="31"/>
  <c r="R34" i="31"/>
  <c r="Q34" i="31"/>
  <c r="N34" i="31"/>
  <c r="V28" i="31"/>
  <c r="U28" i="31"/>
  <c r="T28" i="31"/>
  <c r="S28" i="31"/>
  <c r="R28" i="31"/>
  <c r="Q28" i="31"/>
  <c r="N28" i="31"/>
  <c r="V35" i="31"/>
  <c r="U35" i="31"/>
  <c r="T35" i="31"/>
  <c r="S35" i="31"/>
  <c r="R35" i="31"/>
  <c r="Q35" i="31"/>
  <c r="N35" i="31"/>
  <c r="V5" i="31"/>
  <c r="U5" i="31"/>
  <c r="T5" i="31"/>
  <c r="S5" i="31"/>
  <c r="R5" i="31"/>
  <c r="Q5" i="31"/>
  <c r="N5" i="31"/>
  <c r="V9" i="31"/>
  <c r="U9" i="31"/>
  <c r="T9" i="31"/>
  <c r="S9" i="31"/>
  <c r="R9" i="31"/>
  <c r="Q9" i="31"/>
  <c r="N9" i="31"/>
  <c r="V20" i="31"/>
  <c r="U20" i="31"/>
  <c r="T20" i="31"/>
  <c r="S20" i="31"/>
  <c r="R20" i="31"/>
  <c r="Q20" i="31"/>
  <c r="N20" i="31"/>
  <c r="V23" i="31"/>
  <c r="U23" i="31"/>
  <c r="T23" i="31"/>
  <c r="S23" i="31"/>
  <c r="R23" i="31"/>
  <c r="Q23" i="31"/>
  <c r="N23" i="31"/>
  <c r="V24" i="31"/>
  <c r="U24" i="31"/>
  <c r="T24" i="31"/>
  <c r="S24" i="31"/>
  <c r="R24" i="31"/>
  <c r="Q24" i="31"/>
  <c r="N24" i="31"/>
  <c r="V13" i="31"/>
  <c r="U13" i="31"/>
  <c r="T13" i="31"/>
  <c r="S13" i="31"/>
  <c r="R13" i="31"/>
  <c r="Q13" i="31"/>
  <c r="N13" i="31"/>
  <c r="V14" i="31"/>
  <c r="U14" i="31"/>
  <c r="T14" i="31"/>
  <c r="S14" i="31"/>
  <c r="R14" i="31"/>
  <c r="Q14" i="31"/>
  <c r="N14" i="31"/>
  <c r="H889" i="30"/>
  <c r="G889" i="30"/>
  <c r="F889" i="30"/>
  <c r="E889" i="30"/>
  <c r="D889" i="30"/>
  <c r="C889" i="30"/>
  <c r="V27" i="30"/>
  <c r="U27" i="30"/>
  <c r="T27" i="30"/>
  <c r="S27" i="30"/>
  <c r="R27" i="30"/>
  <c r="Q27" i="30"/>
  <c r="N27" i="30"/>
  <c r="V34" i="30"/>
  <c r="U34" i="30"/>
  <c r="T34" i="30"/>
  <c r="S34" i="30"/>
  <c r="R34" i="30"/>
  <c r="Q34" i="30"/>
  <c r="N34" i="30"/>
  <c r="V52" i="30"/>
  <c r="U52" i="30"/>
  <c r="T52" i="30"/>
  <c r="S52" i="30"/>
  <c r="R52" i="30"/>
  <c r="Q52" i="30"/>
  <c r="N52" i="30"/>
  <c r="V46" i="30"/>
  <c r="U46" i="30"/>
  <c r="T46" i="30"/>
  <c r="S46" i="30"/>
  <c r="R46" i="30"/>
  <c r="Q46" i="30"/>
  <c r="N46" i="30"/>
  <c r="V58" i="30"/>
  <c r="U58" i="30"/>
  <c r="T58" i="30"/>
  <c r="S58" i="30"/>
  <c r="R58" i="30"/>
  <c r="Q58" i="30"/>
  <c r="N58" i="30"/>
  <c r="V17" i="30"/>
  <c r="U17" i="30"/>
  <c r="T17" i="30"/>
  <c r="S17" i="30"/>
  <c r="R17" i="30"/>
  <c r="Q17" i="30"/>
  <c r="N17" i="30"/>
  <c r="V49" i="30"/>
  <c r="U49" i="30"/>
  <c r="T49" i="30"/>
  <c r="S49" i="30"/>
  <c r="R49" i="30"/>
  <c r="Q49" i="30"/>
  <c r="N49" i="30"/>
  <c r="V18" i="30"/>
  <c r="U18" i="30"/>
  <c r="T18" i="30"/>
  <c r="S18" i="30"/>
  <c r="R18" i="30"/>
  <c r="Q18" i="30"/>
  <c r="N18" i="30"/>
  <c r="V30" i="30"/>
  <c r="U30" i="30"/>
  <c r="T30" i="30"/>
  <c r="S30" i="30"/>
  <c r="R30" i="30"/>
  <c r="Q30" i="30"/>
  <c r="N30" i="30"/>
  <c r="V23" i="30"/>
  <c r="U23" i="30"/>
  <c r="T23" i="30"/>
  <c r="S23" i="30"/>
  <c r="R23" i="30"/>
  <c r="Q23" i="30"/>
  <c r="N23" i="30"/>
  <c r="V8" i="30"/>
  <c r="U8" i="30"/>
  <c r="T8" i="30"/>
  <c r="S8" i="30"/>
  <c r="R8" i="30"/>
  <c r="Q8" i="30"/>
  <c r="N8" i="30"/>
  <c r="V22" i="30"/>
  <c r="U22" i="30"/>
  <c r="T22" i="30"/>
  <c r="S22" i="30"/>
  <c r="R22" i="30"/>
  <c r="Q22" i="30"/>
  <c r="N22" i="30"/>
  <c r="V47" i="30"/>
  <c r="U47" i="30"/>
  <c r="T47" i="30"/>
  <c r="S47" i="30"/>
  <c r="R47" i="30"/>
  <c r="Q47" i="30"/>
  <c r="N47" i="30"/>
  <c r="V41" i="30"/>
  <c r="U41" i="30"/>
  <c r="T41" i="30"/>
  <c r="S41" i="30"/>
  <c r="R41" i="30"/>
  <c r="Q41" i="30"/>
  <c r="N41" i="30"/>
  <c r="V21" i="30"/>
  <c r="U21" i="30"/>
  <c r="T21" i="30"/>
  <c r="S21" i="30"/>
  <c r="R21" i="30"/>
  <c r="Q21" i="30"/>
  <c r="N21" i="30"/>
  <c r="V13" i="30"/>
  <c r="U13" i="30"/>
  <c r="T13" i="30"/>
  <c r="S13" i="30"/>
  <c r="R13" i="30"/>
  <c r="Q13" i="30"/>
  <c r="N13" i="30"/>
  <c r="V57" i="30"/>
  <c r="U57" i="30"/>
  <c r="T57" i="30"/>
  <c r="S57" i="30"/>
  <c r="R57" i="30"/>
  <c r="Q57" i="30"/>
  <c r="N57" i="30"/>
  <c r="V53" i="30"/>
  <c r="U53" i="30"/>
  <c r="T53" i="30"/>
  <c r="S53" i="30"/>
  <c r="R53" i="30"/>
  <c r="Q53" i="30"/>
  <c r="N53" i="30"/>
  <c r="V56" i="30"/>
  <c r="U56" i="30"/>
  <c r="T56" i="30"/>
  <c r="S56" i="30"/>
  <c r="R56" i="30"/>
  <c r="Q56" i="30"/>
  <c r="N56" i="30"/>
  <c r="V50" i="30"/>
  <c r="U50" i="30"/>
  <c r="T50" i="30"/>
  <c r="S50" i="30"/>
  <c r="R50" i="30"/>
  <c r="Q50" i="30"/>
  <c r="N50" i="30"/>
  <c r="V55" i="30"/>
  <c r="U55" i="30"/>
  <c r="T55" i="30"/>
  <c r="S55" i="30"/>
  <c r="R55" i="30"/>
  <c r="Q55" i="30"/>
  <c r="N55" i="30"/>
  <c r="V48" i="30"/>
  <c r="U48" i="30"/>
  <c r="T48" i="30"/>
  <c r="S48" i="30"/>
  <c r="R48" i="30"/>
  <c r="Q48" i="30"/>
  <c r="N48" i="30"/>
  <c r="V44" i="30"/>
  <c r="U44" i="30"/>
  <c r="T44" i="30"/>
  <c r="S44" i="30"/>
  <c r="R44" i="30"/>
  <c r="Q44" i="30"/>
  <c r="N44" i="30"/>
  <c r="V45" i="30"/>
  <c r="U45" i="30"/>
  <c r="T45" i="30"/>
  <c r="S45" i="30"/>
  <c r="R45" i="30"/>
  <c r="Q45" i="30"/>
  <c r="N45" i="30"/>
  <c r="V43" i="30"/>
  <c r="U43" i="30"/>
  <c r="T43" i="30"/>
  <c r="S43" i="30"/>
  <c r="R43" i="30"/>
  <c r="Q43" i="30"/>
  <c r="N43" i="30"/>
  <c r="V39" i="30"/>
  <c r="U39" i="30"/>
  <c r="T39" i="30"/>
  <c r="S39" i="30"/>
  <c r="R39" i="30"/>
  <c r="Q39" i="30"/>
  <c r="N39" i="30"/>
  <c r="V38" i="30"/>
  <c r="U38" i="30"/>
  <c r="T38" i="30"/>
  <c r="S38" i="30"/>
  <c r="R38" i="30"/>
  <c r="Q38" i="30"/>
  <c r="N38" i="30"/>
  <c r="V40" i="30"/>
  <c r="U40" i="30"/>
  <c r="T40" i="30"/>
  <c r="S40" i="30"/>
  <c r="R40" i="30"/>
  <c r="Q40" i="30"/>
  <c r="N40" i="30"/>
  <c r="V42" i="30"/>
  <c r="U42" i="30"/>
  <c r="T42" i="30"/>
  <c r="S42" i="30"/>
  <c r="R42" i="30"/>
  <c r="Q42" i="30"/>
  <c r="N42" i="30"/>
  <c r="V37" i="30"/>
  <c r="U37" i="30"/>
  <c r="T37" i="30"/>
  <c r="S37" i="30"/>
  <c r="R37" i="30"/>
  <c r="Q37" i="30"/>
  <c r="N37" i="30"/>
  <c r="V33" i="30"/>
  <c r="U33" i="30"/>
  <c r="T33" i="30"/>
  <c r="S33" i="30"/>
  <c r="R33" i="30"/>
  <c r="Q33" i="30"/>
  <c r="N33" i="30"/>
  <c r="V15" i="30"/>
  <c r="U15" i="30"/>
  <c r="T15" i="30"/>
  <c r="S15" i="30"/>
  <c r="R15" i="30"/>
  <c r="Q15" i="30"/>
  <c r="N15" i="30"/>
  <c r="V7" i="30"/>
  <c r="U7" i="30"/>
  <c r="T7" i="30"/>
  <c r="S7" i="30"/>
  <c r="R7" i="30"/>
  <c r="Q7" i="30"/>
  <c r="N7" i="30"/>
  <c r="V24" i="30"/>
  <c r="U24" i="30"/>
  <c r="T24" i="30"/>
  <c r="S24" i="30"/>
  <c r="R24" i="30"/>
  <c r="Q24" i="30"/>
  <c r="N24" i="30"/>
  <c r="V36" i="30"/>
  <c r="U36" i="30"/>
  <c r="T36" i="30"/>
  <c r="S36" i="30"/>
  <c r="R36" i="30"/>
  <c r="Q36" i="30"/>
  <c r="N36" i="30"/>
  <c r="V20" i="30"/>
  <c r="U20" i="30"/>
  <c r="T20" i="30"/>
  <c r="S20" i="30"/>
  <c r="R20" i="30"/>
  <c r="Q20" i="30"/>
  <c r="N20" i="30"/>
  <c r="V35" i="30"/>
  <c r="U35" i="30"/>
  <c r="T35" i="30"/>
  <c r="S35" i="30"/>
  <c r="R35" i="30"/>
  <c r="Q35" i="30"/>
  <c r="N35" i="30"/>
  <c r="V31" i="30"/>
  <c r="U31" i="30"/>
  <c r="T31" i="30"/>
  <c r="S31" i="30"/>
  <c r="R31" i="30"/>
  <c r="Q31" i="30"/>
  <c r="N31" i="30"/>
  <c r="V12" i="30"/>
  <c r="U12" i="30"/>
  <c r="T12" i="30"/>
  <c r="S12" i="30"/>
  <c r="R12" i="30"/>
  <c r="Q12" i="30"/>
  <c r="N12" i="30"/>
  <c r="V11" i="30"/>
  <c r="U11" i="30"/>
  <c r="T11" i="30"/>
  <c r="S11" i="30"/>
  <c r="R11" i="30"/>
  <c r="Q11" i="30"/>
  <c r="N11" i="30"/>
  <c r="V32" i="30"/>
  <c r="U32" i="30"/>
  <c r="T32" i="30"/>
  <c r="S32" i="30"/>
  <c r="R32" i="30"/>
  <c r="Q32" i="30"/>
  <c r="N32" i="30"/>
  <c r="V25" i="30"/>
  <c r="U25" i="30"/>
  <c r="T25" i="30"/>
  <c r="S25" i="30"/>
  <c r="R25" i="30"/>
  <c r="Q25" i="30"/>
  <c r="N25" i="30"/>
  <c r="V10" i="30"/>
  <c r="U10" i="30"/>
  <c r="T10" i="30"/>
  <c r="S10" i="30"/>
  <c r="R10" i="30"/>
  <c r="Q10" i="30"/>
  <c r="N10" i="30"/>
  <c r="V26" i="30"/>
  <c r="U26" i="30"/>
  <c r="T26" i="30"/>
  <c r="S26" i="30"/>
  <c r="R26" i="30"/>
  <c r="Q26" i="30"/>
  <c r="N26" i="30"/>
  <c r="V29" i="30"/>
  <c r="U29" i="30"/>
  <c r="T29" i="30"/>
  <c r="S29" i="30"/>
  <c r="R29" i="30"/>
  <c r="Q29" i="30"/>
  <c r="N29" i="30"/>
  <c r="V9" i="30"/>
  <c r="U9" i="30"/>
  <c r="T9" i="30"/>
  <c r="S9" i="30"/>
  <c r="R9" i="30"/>
  <c r="Q9" i="30"/>
  <c r="N9" i="30"/>
  <c r="V28" i="30"/>
  <c r="U28" i="30"/>
  <c r="T28" i="30"/>
  <c r="S28" i="30"/>
  <c r="R28" i="30"/>
  <c r="Q28" i="30"/>
  <c r="N28" i="30"/>
  <c r="V5" i="30"/>
  <c r="U5" i="30"/>
  <c r="T5" i="30"/>
  <c r="S5" i="30"/>
  <c r="R5" i="30"/>
  <c r="Q5" i="30"/>
  <c r="N5" i="30"/>
  <c r="V16" i="30"/>
  <c r="U16" i="30"/>
  <c r="T16" i="30"/>
  <c r="S16" i="30"/>
  <c r="R16" i="30"/>
  <c r="Q16" i="30"/>
  <c r="N16" i="30"/>
  <c r="V4" i="30"/>
  <c r="U4" i="30"/>
  <c r="T4" i="30"/>
  <c r="S4" i="30"/>
  <c r="R4" i="30"/>
  <c r="Q4" i="30"/>
  <c r="N4" i="30"/>
  <c r="V19" i="30"/>
  <c r="U19" i="30"/>
  <c r="T19" i="30"/>
  <c r="S19" i="30"/>
  <c r="R19" i="30"/>
  <c r="Q19" i="30"/>
  <c r="N19" i="30"/>
  <c r="V14" i="30"/>
  <c r="U14" i="30"/>
  <c r="T14" i="30"/>
  <c r="S14" i="30"/>
  <c r="R14" i="30"/>
  <c r="Q14" i="30"/>
  <c r="N14" i="30"/>
  <c r="V3" i="30"/>
  <c r="U3" i="30"/>
  <c r="T3" i="30"/>
  <c r="S3" i="30"/>
  <c r="R3" i="30"/>
  <c r="Q3" i="30"/>
  <c r="Q59" i="30" s="1"/>
  <c r="N3" i="30"/>
  <c r="V6" i="30"/>
  <c r="U6" i="30"/>
  <c r="T6" i="30"/>
  <c r="S6" i="30"/>
  <c r="R6" i="30"/>
  <c r="Q6" i="30"/>
  <c r="N6" i="30"/>
  <c r="H890" i="28"/>
  <c r="G890" i="28"/>
  <c r="F890" i="28"/>
  <c r="E890" i="28"/>
  <c r="D890" i="28"/>
  <c r="C890" i="28"/>
  <c r="V23" i="28"/>
  <c r="U23" i="28"/>
  <c r="T23" i="28"/>
  <c r="S23" i="28"/>
  <c r="R23" i="28"/>
  <c r="Q23" i="28"/>
  <c r="N23" i="28"/>
  <c r="V31" i="28"/>
  <c r="U31" i="28"/>
  <c r="T31" i="28"/>
  <c r="S31" i="28"/>
  <c r="R31" i="28"/>
  <c r="Q31" i="28"/>
  <c r="N31" i="28"/>
  <c r="V45" i="28"/>
  <c r="U45" i="28"/>
  <c r="T45" i="28"/>
  <c r="S45" i="28"/>
  <c r="R45" i="28"/>
  <c r="Q45" i="28"/>
  <c r="N45" i="28"/>
  <c r="V38" i="28"/>
  <c r="U38" i="28"/>
  <c r="T38" i="28"/>
  <c r="S38" i="28"/>
  <c r="R38" i="28"/>
  <c r="Q38" i="28"/>
  <c r="N38" i="28"/>
  <c r="V50" i="28"/>
  <c r="U50" i="28"/>
  <c r="T50" i="28"/>
  <c r="S50" i="28"/>
  <c r="R50" i="28"/>
  <c r="Q50" i="28"/>
  <c r="N50" i="28"/>
  <c r="V28" i="28"/>
  <c r="U28" i="28"/>
  <c r="T28" i="28"/>
  <c r="S28" i="28"/>
  <c r="R28" i="28"/>
  <c r="Q28" i="28"/>
  <c r="N28" i="28"/>
  <c r="V33" i="28"/>
  <c r="U33" i="28"/>
  <c r="T33" i="28"/>
  <c r="S33" i="28"/>
  <c r="R33" i="28"/>
  <c r="Q33" i="28"/>
  <c r="N33" i="28"/>
  <c r="V19" i="28"/>
  <c r="U19" i="28"/>
  <c r="T19" i="28"/>
  <c r="S19" i="28"/>
  <c r="R19" i="28"/>
  <c r="Q19" i="28"/>
  <c r="N19" i="28"/>
  <c r="V22" i="28"/>
  <c r="U22" i="28"/>
  <c r="T22" i="28"/>
  <c r="S22" i="28"/>
  <c r="R22" i="28"/>
  <c r="Q22" i="28"/>
  <c r="N22" i="28"/>
  <c r="V14" i="28"/>
  <c r="U14" i="28"/>
  <c r="T14" i="28"/>
  <c r="S14" i="28"/>
  <c r="R14" i="28"/>
  <c r="Q14" i="28"/>
  <c r="N14" i="28"/>
  <c r="V47" i="28"/>
  <c r="U47" i="28"/>
  <c r="T47" i="28"/>
  <c r="S47" i="28"/>
  <c r="R47" i="28"/>
  <c r="Q47" i="28"/>
  <c r="N47" i="28"/>
  <c r="V37" i="28"/>
  <c r="U37" i="28"/>
  <c r="T37" i="28"/>
  <c r="S37" i="28"/>
  <c r="R37" i="28"/>
  <c r="Q37" i="28"/>
  <c r="N37" i="28"/>
  <c r="V9" i="28"/>
  <c r="U9" i="28"/>
  <c r="T9" i="28"/>
  <c r="S9" i="28"/>
  <c r="R9" i="28"/>
  <c r="Q9" i="28"/>
  <c r="N9" i="28"/>
  <c r="V4" i="28"/>
  <c r="U4" i="28"/>
  <c r="T4" i="28"/>
  <c r="S4" i="28"/>
  <c r="R4" i="28"/>
  <c r="Q4" i="28"/>
  <c r="N4" i="28"/>
  <c r="V51" i="28"/>
  <c r="U51" i="28"/>
  <c r="T51" i="28"/>
  <c r="S51" i="28"/>
  <c r="R51" i="28"/>
  <c r="Q51" i="28"/>
  <c r="N51" i="28"/>
  <c r="V49" i="28"/>
  <c r="U49" i="28"/>
  <c r="T49" i="28"/>
  <c r="S49" i="28"/>
  <c r="R49" i="28"/>
  <c r="Q49" i="28"/>
  <c r="N49" i="28"/>
  <c r="V48" i="28"/>
  <c r="U48" i="28"/>
  <c r="T48" i="28"/>
  <c r="S48" i="28"/>
  <c r="R48" i="28"/>
  <c r="Q48" i="28"/>
  <c r="N48" i="28"/>
  <c r="V43" i="28"/>
  <c r="U43" i="28"/>
  <c r="T43" i="28"/>
  <c r="S43" i="28"/>
  <c r="R43" i="28"/>
  <c r="Q43" i="28"/>
  <c r="N43" i="28"/>
  <c r="V46" i="28"/>
  <c r="U46" i="28"/>
  <c r="T46" i="28"/>
  <c r="S46" i="28"/>
  <c r="R46" i="28"/>
  <c r="Q46" i="28"/>
  <c r="N46" i="28"/>
  <c r="V44" i="28"/>
  <c r="U44" i="28"/>
  <c r="T44" i="28"/>
  <c r="S44" i="28"/>
  <c r="R44" i="28"/>
  <c r="Q44" i="28"/>
  <c r="N44" i="28"/>
  <c r="V40" i="28"/>
  <c r="U40" i="28"/>
  <c r="T40" i="28"/>
  <c r="S40" i="28"/>
  <c r="R40" i="28"/>
  <c r="Q40" i="28"/>
  <c r="N40" i="28"/>
  <c r="V41" i="28"/>
  <c r="U41" i="28"/>
  <c r="T41" i="28"/>
  <c r="S41" i="28"/>
  <c r="R41" i="28"/>
  <c r="Q41" i="28"/>
  <c r="N41" i="28"/>
  <c r="V39" i="28"/>
  <c r="U39" i="28"/>
  <c r="T39" i="28"/>
  <c r="S39" i="28"/>
  <c r="R39" i="28"/>
  <c r="Q39" i="28"/>
  <c r="N39" i="28"/>
  <c r="V42" i="28"/>
  <c r="U42" i="28"/>
  <c r="T42" i="28"/>
  <c r="S42" i="28"/>
  <c r="R42" i="28"/>
  <c r="Q42" i="28"/>
  <c r="N42" i="28"/>
  <c r="V35" i="28"/>
  <c r="U35" i="28"/>
  <c r="T35" i="28"/>
  <c r="S35" i="28"/>
  <c r="R35" i="28"/>
  <c r="Q35" i="28"/>
  <c r="N35" i="28"/>
  <c r="V27" i="28"/>
  <c r="U27" i="28"/>
  <c r="T27" i="28"/>
  <c r="S27" i="28"/>
  <c r="R27" i="28"/>
  <c r="Q27" i="28"/>
  <c r="N27" i="28"/>
  <c r="V21" i="28"/>
  <c r="U21" i="28"/>
  <c r="T21" i="28"/>
  <c r="S21" i="28"/>
  <c r="R21" i="28"/>
  <c r="Q21" i="28"/>
  <c r="N21" i="28"/>
  <c r="V29" i="28"/>
  <c r="U29" i="28"/>
  <c r="T29" i="28"/>
  <c r="S29" i="28"/>
  <c r="R29" i="28"/>
  <c r="Q29" i="28"/>
  <c r="N29" i="28"/>
  <c r="V24" i="28"/>
  <c r="U24" i="28"/>
  <c r="T24" i="28"/>
  <c r="S24" i="28"/>
  <c r="R24" i="28"/>
  <c r="Q24" i="28"/>
  <c r="N24" i="28"/>
  <c r="V34" i="28"/>
  <c r="U34" i="28"/>
  <c r="T34" i="28"/>
  <c r="S34" i="28"/>
  <c r="R34" i="28"/>
  <c r="Q34" i="28"/>
  <c r="N34" i="28"/>
  <c r="V20" i="28"/>
  <c r="U20" i="28"/>
  <c r="T20" i="28"/>
  <c r="S20" i="28"/>
  <c r="R20" i="28"/>
  <c r="Q20" i="28"/>
  <c r="N20" i="28"/>
  <c r="V32" i="28"/>
  <c r="U32" i="28"/>
  <c r="T32" i="28"/>
  <c r="S32" i="28"/>
  <c r="R32" i="28"/>
  <c r="Q32" i="28"/>
  <c r="N32" i="28"/>
  <c r="V36" i="28"/>
  <c r="U36" i="28"/>
  <c r="T36" i="28"/>
  <c r="S36" i="28"/>
  <c r="R36" i="28"/>
  <c r="Q36" i="28"/>
  <c r="N36" i="28"/>
  <c r="V13" i="28"/>
  <c r="U13" i="28"/>
  <c r="T13" i="28"/>
  <c r="S13" i="28"/>
  <c r="R13" i="28"/>
  <c r="Q13" i="28"/>
  <c r="N13" i="28"/>
  <c r="V12" i="28"/>
  <c r="U12" i="28"/>
  <c r="T12" i="28"/>
  <c r="S12" i="28"/>
  <c r="R12" i="28"/>
  <c r="Q12" i="28"/>
  <c r="N12" i="28"/>
  <c r="V18" i="28"/>
  <c r="U18" i="28"/>
  <c r="T18" i="28"/>
  <c r="S18" i="28"/>
  <c r="R18" i="28"/>
  <c r="Q18" i="28"/>
  <c r="N18" i="28"/>
  <c r="V16" i="28"/>
  <c r="U16" i="28"/>
  <c r="T16" i="28"/>
  <c r="S16" i="28"/>
  <c r="R16" i="28"/>
  <c r="Q16" i="28"/>
  <c r="N16" i="28"/>
  <c r="V8" i="28"/>
  <c r="U8" i="28"/>
  <c r="T8" i="28"/>
  <c r="S8" i="28"/>
  <c r="R8" i="28"/>
  <c r="Q8" i="28"/>
  <c r="N8" i="28"/>
  <c r="V26" i="28"/>
  <c r="U26" i="28"/>
  <c r="T26" i="28"/>
  <c r="S26" i="28"/>
  <c r="R26" i="28"/>
  <c r="Q26" i="28"/>
  <c r="N26" i="28"/>
  <c r="V17" i="28"/>
  <c r="U17" i="28"/>
  <c r="T17" i="28"/>
  <c r="S17" i="28"/>
  <c r="R17" i="28"/>
  <c r="Q17" i="28"/>
  <c r="N17" i="28"/>
  <c r="V30" i="28"/>
  <c r="U30" i="28"/>
  <c r="T30" i="28"/>
  <c r="S30" i="28"/>
  <c r="R30" i="28"/>
  <c r="Q30" i="28"/>
  <c r="N30" i="28"/>
  <c r="V25" i="28"/>
  <c r="U25" i="28"/>
  <c r="T25" i="28"/>
  <c r="S25" i="28"/>
  <c r="R25" i="28"/>
  <c r="Q25" i="28"/>
  <c r="N25" i="28"/>
  <c r="V11" i="28"/>
  <c r="U11" i="28"/>
  <c r="T11" i="28"/>
  <c r="S11" i="28"/>
  <c r="R11" i="28"/>
  <c r="Q11" i="28"/>
  <c r="N11" i="28"/>
  <c r="V15" i="28"/>
  <c r="U15" i="28"/>
  <c r="T15" i="28"/>
  <c r="S15" i="28"/>
  <c r="R15" i="28"/>
  <c r="Q15" i="28"/>
  <c r="N15" i="28"/>
  <c r="V5" i="28"/>
  <c r="U5" i="28"/>
  <c r="T5" i="28"/>
  <c r="S5" i="28"/>
  <c r="R5" i="28"/>
  <c r="Q5" i="28"/>
  <c r="N5" i="28"/>
  <c r="V7" i="28"/>
  <c r="U7" i="28"/>
  <c r="T7" i="28"/>
  <c r="S7" i="28"/>
  <c r="R7" i="28"/>
  <c r="Q7" i="28"/>
  <c r="N7" i="28"/>
  <c r="V6" i="28"/>
  <c r="U6" i="28"/>
  <c r="T6" i="28"/>
  <c r="S6" i="28"/>
  <c r="R6" i="28"/>
  <c r="Q6" i="28"/>
  <c r="N6" i="28"/>
  <c r="V10" i="28"/>
  <c r="U10" i="28"/>
  <c r="T10" i="28"/>
  <c r="S10" i="28"/>
  <c r="R10" i="28"/>
  <c r="Q10" i="28"/>
  <c r="N10" i="28"/>
  <c r="V3" i="28"/>
  <c r="U3" i="28"/>
  <c r="T3" i="28"/>
  <c r="S3" i="28"/>
  <c r="R3" i="28"/>
  <c r="Q3" i="28"/>
  <c r="N3" i="28"/>
  <c r="H888" i="27"/>
  <c r="G888" i="27"/>
  <c r="F888" i="27"/>
  <c r="E888" i="27"/>
  <c r="D888" i="27"/>
  <c r="C888" i="27"/>
  <c r="V22" i="27"/>
  <c r="U22" i="27"/>
  <c r="T22" i="27"/>
  <c r="S22" i="27"/>
  <c r="R22" i="27"/>
  <c r="Q22" i="27"/>
  <c r="N22" i="27"/>
  <c r="V41" i="27"/>
  <c r="U41" i="27"/>
  <c r="T41" i="27"/>
  <c r="S41" i="27"/>
  <c r="R41" i="27"/>
  <c r="Q41" i="27"/>
  <c r="N41" i="27"/>
  <c r="V52" i="27"/>
  <c r="U52" i="27"/>
  <c r="T52" i="27"/>
  <c r="S52" i="27"/>
  <c r="R52" i="27"/>
  <c r="Q52" i="27"/>
  <c r="N52" i="27"/>
  <c r="V47" i="27"/>
  <c r="U47" i="27"/>
  <c r="T47" i="27"/>
  <c r="S47" i="27"/>
  <c r="R47" i="27"/>
  <c r="Q47" i="27"/>
  <c r="N47" i="27"/>
  <c r="V57" i="27"/>
  <c r="U57" i="27"/>
  <c r="T57" i="27"/>
  <c r="S57" i="27"/>
  <c r="R57" i="27"/>
  <c r="Q57" i="27"/>
  <c r="N57" i="27"/>
  <c r="V30" i="27"/>
  <c r="U30" i="27"/>
  <c r="T30" i="27"/>
  <c r="S30" i="27"/>
  <c r="R30" i="27"/>
  <c r="Q30" i="27"/>
  <c r="N30" i="27"/>
  <c r="V50" i="27"/>
  <c r="U50" i="27"/>
  <c r="T50" i="27"/>
  <c r="S50" i="27"/>
  <c r="R50" i="27"/>
  <c r="Q50" i="27"/>
  <c r="N50" i="27"/>
  <c r="V16" i="27"/>
  <c r="U16" i="27"/>
  <c r="T16" i="27"/>
  <c r="S16" i="27"/>
  <c r="R16" i="27"/>
  <c r="Q16" i="27"/>
  <c r="N16" i="27"/>
  <c r="V46" i="27"/>
  <c r="U46" i="27"/>
  <c r="T46" i="27"/>
  <c r="S46" i="27"/>
  <c r="R46" i="27"/>
  <c r="Q46" i="27"/>
  <c r="N46" i="27"/>
  <c r="V25" i="27"/>
  <c r="U25" i="27"/>
  <c r="T25" i="27"/>
  <c r="S25" i="27"/>
  <c r="R25" i="27"/>
  <c r="Q25" i="27"/>
  <c r="N25" i="27"/>
  <c r="V19" i="27"/>
  <c r="U19" i="27"/>
  <c r="T19" i="27"/>
  <c r="S19" i="27"/>
  <c r="R19" i="27"/>
  <c r="Q19" i="27"/>
  <c r="N19" i="27"/>
  <c r="V15" i="27"/>
  <c r="U15" i="27"/>
  <c r="T15" i="27"/>
  <c r="S15" i="27"/>
  <c r="R15" i="27"/>
  <c r="Q15" i="27"/>
  <c r="N15" i="27"/>
  <c r="V45" i="27"/>
  <c r="U45" i="27"/>
  <c r="T45" i="27"/>
  <c r="S45" i="27"/>
  <c r="R45" i="27"/>
  <c r="Q45" i="27"/>
  <c r="N45" i="27"/>
  <c r="V59" i="27"/>
  <c r="U59" i="27"/>
  <c r="T59" i="27"/>
  <c r="S59" i="27"/>
  <c r="R59" i="27"/>
  <c r="Q59" i="27"/>
  <c r="N59" i="27"/>
  <c r="V37" i="27"/>
  <c r="U37" i="27"/>
  <c r="T37" i="27"/>
  <c r="S37" i="27"/>
  <c r="R37" i="27"/>
  <c r="Q37" i="27"/>
  <c r="N37" i="27"/>
  <c r="V18" i="27"/>
  <c r="U18" i="27"/>
  <c r="T18" i="27"/>
  <c r="S18" i="27"/>
  <c r="R18" i="27"/>
  <c r="Q18" i="27"/>
  <c r="N18" i="27"/>
  <c r="V5" i="27"/>
  <c r="U5" i="27"/>
  <c r="T5" i="27"/>
  <c r="S5" i="27"/>
  <c r="R5" i="27"/>
  <c r="Q5" i="27"/>
  <c r="N5" i="27"/>
  <c r="V54" i="27"/>
  <c r="U54" i="27"/>
  <c r="T54" i="27"/>
  <c r="S54" i="27"/>
  <c r="R54" i="27"/>
  <c r="Q54" i="27"/>
  <c r="N54" i="27"/>
  <c r="V58" i="27"/>
  <c r="U58" i="27"/>
  <c r="T58" i="27"/>
  <c r="S58" i="27"/>
  <c r="R58" i="27"/>
  <c r="Q58" i="27"/>
  <c r="N58" i="27"/>
  <c r="V56" i="27"/>
  <c r="U56" i="27"/>
  <c r="T56" i="27"/>
  <c r="S56" i="27"/>
  <c r="R56" i="27"/>
  <c r="Q56" i="27"/>
  <c r="N56" i="27"/>
  <c r="V53" i="27"/>
  <c r="U53" i="27"/>
  <c r="T53" i="27"/>
  <c r="S53" i="27"/>
  <c r="R53" i="27"/>
  <c r="Q53" i="27"/>
  <c r="N53" i="27"/>
  <c r="V55" i="27"/>
  <c r="U55" i="27"/>
  <c r="T55" i="27"/>
  <c r="S55" i="27"/>
  <c r="R55" i="27"/>
  <c r="Q55" i="27"/>
  <c r="N55" i="27"/>
  <c r="V51" i="27"/>
  <c r="U51" i="27"/>
  <c r="T51" i="27"/>
  <c r="S51" i="27"/>
  <c r="R51" i="27"/>
  <c r="Q51" i="27"/>
  <c r="N51" i="27"/>
  <c r="V49" i="27"/>
  <c r="U49" i="27"/>
  <c r="T49" i="27"/>
  <c r="S49" i="27"/>
  <c r="R49" i="27"/>
  <c r="Q49" i="27"/>
  <c r="N49" i="27"/>
  <c r="V48" i="27"/>
  <c r="U48" i="27"/>
  <c r="T48" i="27"/>
  <c r="S48" i="27"/>
  <c r="R48" i="27"/>
  <c r="Q48" i="27"/>
  <c r="N48" i="27"/>
  <c r="V43" i="27"/>
  <c r="U43" i="27"/>
  <c r="T43" i="27"/>
  <c r="S43" i="27"/>
  <c r="R43" i="27"/>
  <c r="Q43" i="27"/>
  <c r="N43" i="27"/>
  <c r="V44" i="27"/>
  <c r="U44" i="27"/>
  <c r="T44" i="27"/>
  <c r="S44" i="27"/>
  <c r="R44" i="27"/>
  <c r="Q44" i="27"/>
  <c r="N44" i="27"/>
  <c r="V42" i="27"/>
  <c r="U42" i="27"/>
  <c r="T42" i="27"/>
  <c r="S42" i="27"/>
  <c r="R42" i="27"/>
  <c r="Q42" i="27"/>
  <c r="N42" i="27"/>
  <c r="V38" i="27"/>
  <c r="U38" i="27"/>
  <c r="T38" i="27"/>
  <c r="S38" i="27"/>
  <c r="R38" i="27"/>
  <c r="Q38" i="27"/>
  <c r="N38" i="27"/>
  <c r="V33" i="27"/>
  <c r="U33" i="27"/>
  <c r="T33" i="27"/>
  <c r="S33" i="27"/>
  <c r="R33" i="27"/>
  <c r="Q33" i="27"/>
  <c r="N33" i="27"/>
  <c r="V31" i="27"/>
  <c r="U31" i="27"/>
  <c r="T31" i="27"/>
  <c r="S31" i="27"/>
  <c r="R31" i="27"/>
  <c r="Q31" i="27"/>
  <c r="N31" i="27"/>
  <c r="V39" i="27"/>
  <c r="U39" i="27"/>
  <c r="T39" i="27"/>
  <c r="S39" i="27"/>
  <c r="R39" i="27"/>
  <c r="Q39" i="27"/>
  <c r="N39" i="27"/>
  <c r="V40" i="27"/>
  <c r="U40" i="27"/>
  <c r="T40" i="27"/>
  <c r="S40" i="27"/>
  <c r="R40" i="27"/>
  <c r="Q40" i="27"/>
  <c r="N40" i="27"/>
  <c r="V27" i="27"/>
  <c r="U27" i="27"/>
  <c r="T27" i="27"/>
  <c r="S27" i="27"/>
  <c r="R27" i="27"/>
  <c r="Q27" i="27"/>
  <c r="N27" i="27"/>
  <c r="V10" i="27"/>
  <c r="U10" i="27"/>
  <c r="T10" i="27"/>
  <c r="S10" i="27"/>
  <c r="R10" i="27"/>
  <c r="Q10" i="27"/>
  <c r="N10" i="27"/>
  <c r="V28" i="27"/>
  <c r="U28" i="27"/>
  <c r="T28" i="27"/>
  <c r="S28" i="27"/>
  <c r="R28" i="27"/>
  <c r="Q28" i="27"/>
  <c r="N28" i="27"/>
  <c r="V26" i="27"/>
  <c r="U26" i="27"/>
  <c r="T26" i="27"/>
  <c r="S26" i="27"/>
  <c r="R26" i="27"/>
  <c r="Q26" i="27"/>
  <c r="N26" i="27"/>
  <c r="V34" i="27"/>
  <c r="U34" i="27"/>
  <c r="T34" i="27"/>
  <c r="S34" i="27"/>
  <c r="R34" i="27"/>
  <c r="Q34" i="27"/>
  <c r="N34" i="27"/>
  <c r="V21" i="27"/>
  <c r="U21" i="27"/>
  <c r="T21" i="27"/>
  <c r="S21" i="27"/>
  <c r="R21" i="27"/>
  <c r="Q21" i="27"/>
  <c r="N21" i="27"/>
  <c r="V35" i="27"/>
  <c r="U35" i="27"/>
  <c r="T35" i="27"/>
  <c r="S35" i="27"/>
  <c r="R35" i="27"/>
  <c r="Q35" i="27"/>
  <c r="N35" i="27"/>
  <c r="V36" i="27"/>
  <c r="U36" i="27"/>
  <c r="T36" i="27"/>
  <c r="S36" i="27"/>
  <c r="R36" i="27"/>
  <c r="Q36" i="27"/>
  <c r="N36" i="27"/>
  <c r="V4" i="27"/>
  <c r="U4" i="27"/>
  <c r="T4" i="27"/>
  <c r="S4" i="27"/>
  <c r="R4" i="27"/>
  <c r="Q4" i="27"/>
  <c r="N4" i="27"/>
  <c r="V9" i="27"/>
  <c r="U9" i="27"/>
  <c r="T9" i="27"/>
  <c r="S9" i="27"/>
  <c r="R9" i="27"/>
  <c r="Q9" i="27"/>
  <c r="N9" i="27"/>
  <c r="V24" i="27"/>
  <c r="U24" i="27"/>
  <c r="T24" i="27"/>
  <c r="S24" i="27"/>
  <c r="R24" i="27"/>
  <c r="Q24" i="27"/>
  <c r="N24" i="27"/>
  <c r="V20" i="27"/>
  <c r="U20" i="27"/>
  <c r="T20" i="27"/>
  <c r="S20" i="27"/>
  <c r="R20" i="27"/>
  <c r="Q20" i="27"/>
  <c r="N20" i="27"/>
  <c r="V12" i="27"/>
  <c r="U12" i="27"/>
  <c r="T12" i="27"/>
  <c r="S12" i="27"/>
  <c r="R12" i="27"/>
  <c r="Q12" i="27"/>
  <c r="N12" i="27"/>
  <c r="V23" i="27"/>
  <c r="U23" i="27"/>
  <c r="T23" i="27"/>
  <c r="S23" i="27"/>
  <c r="R23" i="27"/>
  <c r="Q23" i="27"/>
  <c r="N23" i="27"/>
  <c r="V32" i="27"/>
  <c r="U32" i="27"/>
  <c r="T32" i="27"/>
  <c r="S32" i="27"/>
  <c r="R32" i="27"/>
  <c r="Q32" i="27"/>
  <c r="N32" i="27"/>
  <c r="V29" i="27"/>
  <c r="U29" i="27"/>
  <c r="T29" i="27"/>
  <c r="S29" i="27"/>
  <c r="R29" i="27"/>
  <c r="Q29" i="27"/>
  <c r="N29" i="27"/>
  <c r="V17" i="27"/>
  <c r="U17" i="27"/>
  <c r="T17" i="27"/>
  <c r="S17" i="27"/>
  <c r="R17" i="27"/>
  <c r="Q17" i="27"/>
  <c r="N17" i="27"/>
  <c r="V14" i="27"/>
  <c r="U14" i="27"/>
  <c r="T14" i="27"/>
  <c r="S14" i="27"/>
  <c r="R14" i="27"/>
  <c r="Q14" i="27"/>
  <c r="N14" i="27"/>
  <c r="V8" i="27"/>
  <c r="U8" i="27"/>
  <c r="T8" i="27"/>
  <c r="S8" i="27"/>
  <c r="R8" i="27"/>
  <c r="Q8" i="27"/>
  <c r="N8" i="27"/>
  <c r="V11" i="27"/>
  <c r="U11" i="27"/>
  <c r="T11" i="27"/>
  <c r="S11" i="27"/>
  <c r="R11" i="27"/>
  <c r="Q11" i="27"/>
  <c r="N11" i="27"/>
  <c r="V3" i="27"/>
  <c r="U3" i="27"/>
  <c r="T3" i="27"/>
  <c r="S3" i="27"/>
  <c r="R3" i="27"/>
  <c r="Q3" i="27"/>
  <c r="N3" i="27"/>
  <c r="V7" i="27"/>
  <c r="U7" i="27"/>
  <c r="T7" i="27"/>
  <c r="S7" i="27"/>
  <c r="R7" i="27"/>
  <c r="Q7" i="27"/>
  <c r="N7" i="27"/>
  <c r="V13" i="27"/>
  <c r="U13" i="27"/>
  <c r="T13" i="27"/>
  <c r="S13" i="27"/>
  <c r="R13" i="27"/>
  <c r="Q13" i="27"/>
  <c r="N13" i="27"/>
  <c r="V6" i="27"/>
  <c r="U6" i="27"/>
  <c r="T6" i="27"/>
  <c r="S6" i="27"/>
  <c r="R6" i="27"/>
  <c r="Q6" i="27"/>
  <c r="N6" i="27"/>
  <c r="H880" i="25"/>
  <c r="G880" i="25"/>
  <c r="F880" i="25"/>
  <c r="E880" i="25"/>
  <c r="D880" i="25"/>
  <c r="C880" i="25"/>
  <c r="V43" i="25"/>
  <c r="U43" i="25"/>
  <c r="T43" i="25"/>
  <c r="S43" i="25"/>
  <c r="R43" i="25"/>
  <c r="Q43" i="25"/>
  <c r="N43" i="25"/>
  <c r="V50" i="25"/>
  <c r="U50" i="25"/>
  <c r="T50" i="25"/>
  <c r="S50" i="25"/>
  <c r="R50" i="25"/>
  <c r="Q50" i="25"/>
  <c r="N50" i="25"/>
  <c r="V45" i="25"/>
  <c r="U45" i="25"/>
  <c r="T45" i="25"/>
  <c r="S45" i="25"/>
  <c r="R45" i="25"/>
  <c r="Q45" i="25"/>
  <c r="N45" i="25"/>
  <c r="V54" i="25"/>
  <c r="U54" i="25"/>
  <c r="T54" i="25"/>
  <c r="S54" i="25"/>
  <c r="R54" i="25"/>
  <c r="Q54" i="25"/>
  <c r="N54" i="25"/>
  <c r="V34" i="25"/>
  <c r="U34" i="25"/>
  <c r="T34" i="25"/>
  <c r="S34" i="25"/>
  <c r="R34" i="25"/>
  <c r="Q34" i="25"/>
  <c r="N34" i="25"/>
  <c r="V49" i="25"/>
  <c r="U49" i="25"/>
  <c r="T49" i="25"/>
  <c r="S49" i="25"/>
  <c r="R49" i="25"/>
  <c r="Q49" i="25"/>
  <c r="N49" i="25"/>
  <c r="V35" i="25"/>
  <c r="U35" i="25"/>
  <c r="T35" i="25"/>
  <c r="S35" i="25"/>
  <c r="R35" i="25"/>
  <c r="Q35" i="25"/>
  <c r="N35" i="25"/>
  <c r="V38" i="25"/>
  <c r="U38" i="25"/>
  <c r="T38" i="25"/>
  <c r="S38" i="25"/>
  <c r="R38" i="25"/>
  <c r="Q38" i="25"/>
  <c r="N38" i="25"/>
  <c r="V33" i="25"/>
  <c r="U33" i="25"/>
  <c r="T33" i="25"/>
  <c r="S33" i="25"/>
  <c r="R33" i="25"/>
  <c r="Q33" i="25"/>
  <c r="N33" i="25"/>
  <c r="V57" i="25"/>
  <c r="U57" i="25"/>
  <c r="T57" i="25"/>
  <c r="S57" i="25"/>
  <c r="R57" i="25"/>
  <c r="Q57" i="25"/>
  <c r="N57" i="25"/>
  <c r="V31" i="25"/>
  <c r="U31" i="25"/>
  <c r="T31" i="25"/>
  <c r="S31" i="25"/>
  <c r="R31" i="25"/>
  <c r="Q31" i="25"/>
  <c r="N31" i="25"/>
  <c r="V44" i="25"/>
  <c r="U44" i="25"/>
  <c r="T44" i="25"/>
  <c r="S44" i="25"/>
  <c r="R44" i="25"/>
  <c r="Q44" i="25"/>
  <c r="N44" i="25"/>
  <c r="V62" i="25"/>
  <c r="U62" i="25"/>
  <c r="T62" i="25"/>
  <c r="S62" i="25"/>
  <c r="R62" i="25"/>
  <c r="Q62" i="25"/>
  <c r="N62" i="25"/>
  <c r="V30" i="25"/>
  <c r="U30" i="25"/>
  <c r="T30" i="25"/>
  <c r="S30" i="25"/>
  <c r="R30" i="25"/>
  <c r="Q30" i="25"/>
  <c r="N30" i="25"/>
  <c r="V7" i="25"/>
  <c r="U7" i="25"/>
  <c r="T7" i="25"/>
  <c r="S7" i="25"/>
  <c r="R7" i="25"/>
  <c r="Q7" i="25"/>
  <c r="N7" i="25"/>
  <c r="V5" i="25"/>
  <c r="U5" i="25"/>
  <c r="T5" i="25"/>
  <c r="S5" i="25"/>
  <c r="R5" i="25"/>
  <c r="Q5" i="25"/>
  <c r="N5" i="25"/>
  <c r="V60" i="25"/>
  <c r="U60" i="25"/>
  <c r="T60" i="25"/>
  <c r="S60" i="25"/>
  <c r="R60" i="25"/>
  <c r="Q60" i="25"/>
  <c r="N60" i="25"/>
  <c r="V58" i="25"/>
  <c r="U58" i="25"/>
  <c r="T58" i="25"/>
  <c r="S58" i="25"/>
  <c r="R58" i="25"/>
  <c r="Q58" i="25"/>
  <c r="N58" i="25"/>
  <c r="V59" i="25"/>
  <c r="U59" i="25"/>
  <c r="T59" i="25"/>
  <c r="S59" i="25"/>
  <c r="R59" i="25"/>
  <c r="Q59" i="25"/>
  <c r="N59" i="25"/>
  <c r="V63" i="25"/>
  <c r="U63" i="25"/>
  <c r="T63" i="25"/>
  <c r="S63" i="25"/>
  <c r="R63" i="25"/>
  <c r="Q63" i="25"/>
  <c r="N63" i="25"/>
  <c r="V56" i="25"/>
  <c r="U56" i="25"/>
  <c r="T56" i="25"/>
  <c r="S56" i="25"/>
  <c r="R56" i="25"/>
  <c r="Q56" i="25"/>
  <c r="N56" i="25"/>
  <c r="V55" i="25"/>
  <c r="U55" i="25"/>
  <c r="T55" i="25"/>
  <c r="S55" i="25"/>
  <c r="R55" i="25"/>
  <c r="Q55" i="25"/>
  <c r="N55" i="25"/>
  <c r="V61" i="25"/>
  <c r="U61" i="25"/>
  <c r="T61" i="25"/>
  <c r="S61" i="25"/>
  <c r="R61" i="25"/>
  <c r="Q61" i="25"/>
  <c r="N61" i="25"/>
  <c r="V53" i="25"/>
  <c r="U53" i="25"/>
  <c r="T53" i="25"/>
  <c r="S53" i="25"/>
  <c r="R53" i="25"/>
  <c r="Q53" i="25"/>
  <c r="N53" i="25"/>
  <c r="V52" i="25"/>
  <c r="U52" i="25"/>
  <c r="T52" i="25"/>
  <c r="S52" i="25"/>
  <c r="R52" i="25"/>
  <c r="Q52" i="25"/>
  <c r="N52" i="25"/>
  <c r="V51" i="25"/>
  <c r="U51" i="25"/>
  <c r="T51" i="25"/>
  <c r="S51" i="25"/>
  <c r="R51" i="25"/>
  <c r="Q51" i="25"/>
  <c r="N51" i="25"/>
  <c r="V48" i="25"/>
  <c r="U48" i="25"/>
  <c r="T48" i="25"/>
  <c r="S48" i="25"/>
  <c r="R48" i="25"/>
  <c r="Q48" i="25"/>
  <c r="N48" i="25"/>
  <c r="V47" i="25"/>
  <c r="U47" i="25"/>
  <c r="T47" i="25"/>
  <c r="S47" i="25"/>
  <c r="R47" i="25"/>
  <c r="Q47" i="25"/>
  <c r="N47" i="25"/>
  <c r="V46" i="25"/>
  <c r="U46" i="25"/>
  <c r="T46" i="25"/>
  <c r="S46" i="25"/>
  <c r="R46" i="25"/>
  <c r="Q46" i="25"/>
  <c r="N46" i="25"/>
  <c r="V42" i="25"/>
  <c r="U42" i="25"/>
  <c r="T42" i="25"/>
  <c r="S42" i="25"/>
  <c r="R42" i="25"/>
  <c r="Q42" i="25"/>
  <c r="N42" i="25"/>
  <c r="V41" i="25"/>
  <c r="U41" i="25"/>
  <c r="T41" i="25"/>
  <c r="S41" i="25"/>
  <c r="R41" i="25"/>
  <c r="Q41" i="25"/>
  <c r="N41" i="25"/>
  <c r="V40" i="25"/>
  <c r="U40" i="25"/>
  <c r="T40" i="25"/>
  <c r="S40" i="25"/>
  <c r="R40" i="25"/>
  <c r="Q40" i="25"/>
  <c r="N40" i="25"/>
  <c r="V36" i="25"/>
  <c r="U36" i="25"/>
  <c r="T36" i="25"/>
  <c r="S36" i="25"/>
  <c r="R36" i="25"/>
  <c r="Q36" i="25"/>
  <c r="N36" i="25"/>
  <c r="V37" i="25"/>
  <c r="U37" i="25"/>
  <c r="T37" i="25"/>
  <c r="S37" i="25"/>
  <c r="R37" i="25"/>
  <c r="Q37" i="25"/>
  <c r="N37" i="25"/>
  <c r="V29" i="25"/>
  <c r="U29" i="25"/>
  <c r="T29" i="25"/>
  <c r="S29" i="25"/>
  <c r="R29" i="25"/>
  <c r="Q29" i="25"/>
  <c r="N29" i="25"/>
  <c r="V39" i="25"/>
  <c r="U39" i="25"/>
  <c r="T39" i="25"/>
  <c r="S39" i="25"/>
  <c r="R39" i="25"/>
  <c r="Q39" i="25"/>
  <c r="N39" i="25"/>
  <c r="V32" i="25"/>
  <c r="U32" i="25"/>
  <c r="T32" i="25"/>
  <c r="S32" i="25"/>
  <c r="R32" i="25"/>
  <c r="Q32" i="25"/>
  <c r="N32" i="25"/>
  <c r="V21" i="25"/>
  <c r="U21" i="25"/>
  <c r="T21" i="25"/>
  <c r="S21" i="25"/>
  <c r="R21" i="25"/>
  <c r="Q21" i="25"/>
  <c r="N21" i="25"/>
  <c r="V20" i="25"/>
  <c r="U20" i="25"/>
  <c r="T20" i="25"/>
  <c r="S20" i="25"/>
  <c r="R20" i="25"/>
  <c r="Q20" i="25"/>
  <c r="N20" i="25"/>
  <c r="V10" i="25"/>
  <c r="U10" i="25"/>
  <c r="T10" i="25"/>
  <c r="S10" i="25"/>
  <c r="R10" i="25"/>
  <c r="Q10" i="25"/>
  <c r="N10" i="25"/>
  <c r="V14" i="25"/>
  <c r="U14" i="25"/>
  <c r="T14" i="25"/>
  <c r="S14" i="25"/>
  <c r="R14" i="25"/>
  <c r="Q14" i="25"/>
  <c r="N14" i="25"/>
  <c r="V26" i="25"/>
  <c r="U26" i="25"/>
  <c r="T26" i="25"/>
  <c r="S26" i="25"/>
  <c r="R26" i="25"/>
  <c r="Q26" i="25"/>
  <c r="N26" i="25"/>
  <c r="V17" i="25"/>
  <c r="U17" i="25"/>
  <c r="T17" i="25"/>
  <c r="S17" i="25"/>
  <c r="R17" i="25"/>
  <c r="Q17" i="25"/>
  <c r="N17" i="25"/>
  <c r="V25" i="25"/>
  <c r="U25" i="25"/>
  <c r="T25" i="25"/>
  <c r="S25" i="25"/>
  <c r="R25" i="25"/>
  <c r="Q25" i="25"/>
  <c r="N25" i="25"/>
  <c r="V28" i="25"/>
  <c r="U28" i="25"/>
  <c r="T28" i="25"/>
  <c r="S28" i="25"/>
  <c r="R28" i="25"/>
  <c r="Q28" i="25"/>
  <c r="N28" i="25"/>
  <c r="V27" i="25"/>
  <c r="U27" i="25"/>
  <c r="T27" i="25"/>
  <c r="S27" i="25"/>
  <c r="R27" i="25"/>
  <c r="Q27" i="25"/>
  <c r="N27" i="25"/>
  <c r="V24" i="25"/>
  <c r="U24" i="25"/>
  <c r="T24" i="25"/>
  <c r="S24" i="25"/>
  <c r="R24" i="25"/>
  <c r="Q24" i="25"/>
  <c r="N24" i="25"/>
  <c r="V13" i="25"/>
  <c r="U13" i="25"/>
  <c r="T13" i="25"/>
  <c r="S13" i="25"/>
  <c r="R13" i="25"/>
  <c r="Q13" i="25"/>
  <c r="N13" i="25"/>
  <c r="V4" i="25"/>
  <c r="U4" i="25"/>
  <c r="T4" i="25"/>
  <c r="S4" i="25"/>
  <c r="R4" i="25"/>
  <c r="Q4" i="25"/>
  <c r="N4" i="25"/>
  <c r="V23" i="25"/>
  <c r="U23" i="25"/>
  <c r="T23" i="25"/>
  <c r="S23" i="25"/>
  <c r="R23" i="25"/>
  <c r="Q23" i="25"/>
  <c r="N23" i="25"/>
  <c r="V12" i="25"/>
  <c r="U12" i="25"/>
  <c r="T12" i="25"/>
  <c r="S12" i="25"/>
  <c r="R12" i="25"/>
  <c r="Q12" i="25"/>
  <c r="N12" i="25"/>
  <c r="V22" i="25"/>
  <c r="U22" i="25"/>
  <c r="T22" i="25"/>
  <c r="S22" i="25"/>
  <c r="R22" i="25"/>
  <c r="Q22" i="25"/>
  <c r="N22" i="25"/>
  <c r="V19" i="25"/>
  <c r="U19" i="25"/>
  <c r="T19" i="25"/>
  <c r="S19" i="25"/>
  <c r="R19" i="25"/>
  <c r="Q19" i="25"/>
  <c r="N19" i="25"/>
  <c r="V18" i="25"/>
  <c r="U18" i="25"/>
  <c r="T18" i="25"/>
  <c r="S18" i="25"/>
  <c r="R18" i="25"/>
  <c r="Q18" i="25"/>
  <c r="N18" i="25"/>
  <c r="V11" i="25"/>
  <c r="U11" i="25"/>
  <c r="T11" i="25"/>
  <c r="S11" i="25"/>
  <c r="R11" i="25"/>
  <c r="Q11" i="25"/>
  <c r="N11" i="25"/>
  <c r="V9" i="25"/>
  <c r="U9" i="25"/>
  <c r="T9" i="25"/>
  <c r="S9" i="25"/>
  <c r="R9" i="25"/>
  <c r="Q9" i="25"/>
  <c r="N9" i="25"/>
  <c r="V3" i="25"/>
  <c r="U3" i="25"/>
  <c r="T3" i="25"/>
  <c r="S3" i="25"/>
  <c r="R3" i="25"/>
  <c r="Q3" i="25"/>
  <c r="N3" i="25"/>
  <c r="V8" i="25"/>
  <c r="U8" i="25"/>
  <c r="T8" i="25"/>
  <c r="S8" i="25"/>
  <c r="R8" i="25"/>
  <c r="Q8" i="25"/>
  <c r="N8" i="25"/>
  <c r="V16" i="25"/>
  <c r="U16" i="25"/>
  <c r="T16" i="25"/>
  <c r="S16" i="25"/>
  <c r="R16" i="25"/>
  <c r="Q16" i="25"/>
  <c r="N16" i="25"/>
  <c r="V6" i="25"/>
  <c r="U6" i="25"/>
  <c r="T6" i="25"/>
  <c r="S6" i="25"/>
  <c r="R6" i="25"/>
  <c r="Q6" i="25"/>
  <c r="N6" i="25"/>
  <c r="V15" i="25"/>
  <c r="U15" i="25"/>
  <c r="T15" i="25"/>
  <c r="S15" i="25"/>
  <c r="R15" i="25"/>
  <c r="Q15" i="25"/>
  <c r="N15" i="25"/>
  <c r="V12" i="2"/>
  <c r="V17" i="18"/>
  <c r="V22" i="21"/>
  <c r="V6" i="22"/>
  <c r="V18" i="23"/>
  <c r="V14" i="24"/>
  <c r="U39" i="24"/>
  <c r="T39" i="24"/>
  <c r="S39" i="24"/>
  <c r="R39" i="24"/>
  <c r="H882" i="24"/>
  <c r="G882" i="24"/>
  <c r="F882" i="24"/>
  <c r="E882" i="24"/>
  <c r="D882" i="24"/>
  <c r="C882" i="24"/>
  <c r="V50" i="24"/>
  <c r="U50" i="24"/>
  <c r="T50" i="24"/>
  <c r="S50" i="24"/>
  <c r="R50" i="24"/>
  <c r="Q50" i="24"/>
  <c r="N50" i="24"/>
  <c r="V33" i="24"/>
  <c r="U33" i="24"/>
  <c r="T33" i="24"/>
  <c r="S33" i="24"/>
  <c r="R33" i="24"/>
  <c r="Q33" i="24"/>
  <c r="N33" i="24"/>
  <c r="V45" i="24"/>
  <c r="U45" i="24"/>
  <c r="T45" i="24"/>
  <c r="S45" i="24"/>
  <c r="R45" i="24"/>
  <c r="Q45" i="24"/>
  <c r="N45" i="24"/>
  <c r="V39" i="24"/>
  <c r="Q39" i="24"/>
  <c r="N39" i="24"/>
  <c r="V34" i="24"/>
  <c r="U34" i="24"/>
  <c r="T34" i="24"/>
  <c r="S34" i="24"/>
  <c r="R34" i="24"/>
  <c r="Q34" i="24"/>
  <c r="N34" i="24"/>
  <c r="V53" i="24"/>
  <c r="U53" i="24"/>
  <c r="T53" i="24"/>
  <c r="S53" i="24"/>
  <c r="R53" i="24"/>
  <c r="Q53" i="24"/>
  <c r="N53" i="24"/>
  <c r="V31" i="24"/>
  <c r="U31" i="24"/>
  <c r="T31" i="24"/>
  <c r="S31" i="24"/>
  <c r="R31" i="24"/>
  <c r="Q31" i="24"/>
  <c r="N31" i="24"/>
  <c r="V42" i="24"/>
  <c r="U42" i="24"/>
  <c r="T42" i="24"/>
  <c r="S42" i="24"/>
  <c r="R42" i="24"/>
  <c r="Q42" i="24"/>
  <c r="N42" i="24"/>
  <c r="V59" i="24"/>
  <c r="U59" i="24"/>
  <c r="T59" i="24"/>
  <c r="S59" i="24"/>
  <c r="R59" i="24"/>
  <c r="Q59" i="24"/>
  <c r="N59" i="24"/>
  <c r="V32" i="24"/>
  <c r="U32" i="24"/>
  <c r="T32" i="24"/>
  <c r="S32" i="24"/>
  <c r="R32" i="24"/>
  <c r="Q32" i="24"/>
  <c r="N32" i="24"/>
  <c r="V38" i="24"/>
  <c r="U38" i="24"/>
  <c r="T38" i="24"/>
  <c r="S38" i="24"/>
  <c r="R38" i="24"/>
  <c r="Q38" i="24"/>
  <c r="N38" i="24"/>
  <c r="V8" i="24"/>
  <c r="U8" i="24"/>
  <c r="T8" i="24"/>
  <c r="S8" i="24"/>
  <c r="R8" i="24"/>
  <c r="Q8" i="24"/>
  <c r="N8" i="24"/>
  <c r="V61" i="24"/>
  <c r="U61" i="24"/>
  <c r="T61" i="24"/>
  <c r="S61" i="24"/>
  <c r="R61" i="24"/>
  <c r="Q61" i="24"/>
  <c r="N61" i="24"/>
  <c r="V57" i="24"/>
  <c r="U57" i="24"/>
  <c r="T57" i="24"/>
  <c r="S57" i="24"/>
  <c r="R57" i="24"/>
  <c r="Q57" i="24"/>
  <c r="N57" i="24"/>
  <c r="V56" i="24"/>
  <c r="U56" i="24"/>
  <c r="T56" i="24"/>
  <c r="S56" i="24"/>
  <c r="R56" i="24"/>
  <c r="Q56" i="24"/>
  <c r="N56" i="24"/>
  <c r="V54" i="24"/>
  <c r="U54" i="24"/>
  <c r="T54" i="24"/>
  <c r="S54" i="24"/>
  <c r="R54" i="24"/>
  <c r="Q54" i="24"/>
  <c r="N54" i="24"/>
  <c r="V55" i="24"/>
  <c r="U55" i="24"/>
  <c r="T55" i="24"/>
  <c r="S55" i="24"/>
  <c r="R55" i="24"/>
  <c r="Q55" i="24"/>
  <c r="N55" i="24"/>
  <c r="V60" i="24"/>
  <c r="U60" i="24"/>
  <c r="T60" i="24"/>
  <c r="S60" i="24"/>
  <c r="R60" i="24"/>
  <c r="Q60" i="24"/>
  <c r="N60" i="24"/>
  <c r="V52" i="24"/>
  <c r="U52" i="24"/>
  <c r="T52" i="24"/>
  <c r="S52" i="24"/>
  <c r="R52" i="24"/>
  <c r="Q52" i="24"/>
  <c r="N52" i="24"/>
  <c r="V51" i="24"/>
  <c r="U51" i="24"/>
  <c r="T51" i="24"/>
  <c r="S51" i="24"/>
  <c r="R51" i="24"/>
  <c r="Q51" i="24"/>
  <c r="N51" i="24"/>
  <c r="V58" i="24"/>
  <c r="U58" i="24"/>
  <c r="T58" i="24"/>
  <c r="S58" i="24"/>
  <c r="R58" i="24"/>
  <c r="Q58" i="24"/>
  <c r="N58" i="24"/>
  <c r="V49" i="24"/>
  <c r="U49" i="24"/>
  <c r="T49" i="24"/>
  <c r="S49" i="24"/>
  <c r="R49" i="24"/>
  <c r="Q49" i="24"/>
  <c r="N49" i="24"/>
  <c r="V47" i="24"/>
  <c r="U47" i="24"/>
  <c r="T47" i="24"/>
  <c r="S47" i="24"/>
  <c r="R47" i="24"/>
  <c r="Q47" i="24"/>
  <c r="N47" i="24"/>
  <c r="V48" i="24"/>
  <c r="U48" i="24"/>
  <c r="T48" i="24"/>
  <c r="S48" i="24"/>
  <c r="R48" i="24"/>
  <c r="Q48" i="24"/>
  <c r="N48" i="24"/>
  <c r="V46" i="24"/>
  <c r="U46" i="24"/>
  <c r="T46" i="24"/>
  <c r="S46" i="24"/>
  <c r="R46" i="24"/>
  <c r="Q46" i="24"/>
  <c r="N46" i="24"/>
  <c r="V43" i="24"/>
  <c r="U43" i="24"/>
  <c r="T43" i="24"/>
  <c r="S43" i="24"/>
  <c r="R43" i="24"/>
  <c r="Q43" i="24"/>
  <c r="N43" i="24"/>
  <c r="V44" i="24"/>
  <c r="U44" i="24"/>
  <c r="T44" i="24"/>
  <c r="S44" i="24"/>
  <c r="R44" i="24"/>
  <c r="Q44" i="24"/>
  <c r="N44" i="24"/>
  <c r="V40" i="24"/>
  <c r="U40" i="24"/>
  <c r="T40" i="24"/>
  <c r="S40" i="24"/>
  <c r="R40" i="24"/>
  <c r="Q40" i="24"/>
  <c r="N40" i="24"/>
  <c r="V41" i="24"/>
  <c r="U41" i="24"/>
  <c r="T41" i="24"/>
  <c r="S41" i="24"/>
  <c r="R41" i="24"/>
  <c r="Q41" i="24"/>
  <c r="N41" i="24"/>
  <c r="V37" i="24"/>
  <c r="U37" i="24"/>
  <c r="T37" i="24"/>
  <c r="S37" i="24"/>
  <c r="R37" i="24"/>
  <c r="Q37" i="24"/>
  <c r="N37" i="24"/>
  <c r="V29" i="24"/>
  <c r="U29" i="24"/>
  <c r="T29" i="24"/>
  <c r="S29" i="24"/>
  <c r="R29" i="24"/>
  <c r="Q29" i="24"/>
  <c r="N29" i="24"/>
  <c r="V36" i="24"/>
  <c r="U36" i="24"/>
  <c r="T36" i="24"/>
  <c r="S36" i="24"/>
  <c r="R36" i="24"/>
  <c r="Q36" i="24"/>
  <c r="N36" i="24"/>
  <c r="V27" i="24"/>
  <c r="U27" i="24"/>
  <c r="T27" i="24"/>
  <c r="S27" i="24"/>
  <c r="R27" i="24"/>
  <c r="Q27" i="24"/>
  <c r="N27" i="24"/>
  <c r="V35" i="24"/>
  <c r="U35" i="24"/>
  <c r="T35" i="24"/>
  <c r="S35" i="24"/>
  <c r="R35" i="24"/>
  <c r="Q35" i="24"/>
  <c r="N35" i="24"/>
  <c r="V30" i="24"/>
  <c r="U30" i="24"/>
  <c r="T30" i="24"/>
  <c r="S30" i="24"/>
  <c r="R30" i="24"/>
  <c r="Q30" i="24"/>
  <c r="N30" i="24"/>
  <c r="V20" i="24"/>
  <c r="U20" i="24"/>
  <c r="T20" i="24"/>
  <c r="S20" i="24"/>
  <c r="R20" i="24"/>
  <c r="Q20" i="24"/>
  <c r="N20" i="24"/>
  <c r="V16" i="24"/>
  <c r="U16" i="24"/>
  <c r="T16" i="24"/>
  <c r="S16" i="24"/>
  <c r="R16" i="24"/>
  <c r="Q16" i="24"/>
  <c r="N16" i="24"/>
  <c r="V15" i="24"/>
  <c r="U15" i="24"/>
  <c r="T15" i="24"/>
  <c r="S15" i="24"/>
  <c r="R15" i="24"/>
  <c r="Q15" i="24"/>
  <c r="N15" i="24"/>
  <c r="V23" i="24"/>
  <c r="U23" i="24"/>
  <c r="T23" i="24"/>
  <c r="S23" i="24"/>
  <c r="R23" i="24"/>
  <c r="Q23" i="24"/>
  <c r="N23" i="24"/>
  <c r="V22" i="24"/>
  <c r="U22" i="24"/>
  <c r="T22" i="24"/>
  <c r="S22" i="24"/>
  <c r="R22" i="24"/>
  <c r="Q22" i="24"/>
  <c r="N22" i="24"/>
  <c r="U14" i="24"/>
  <c r="T14" i="24"/>
  <c r="S14" i="24"/>
  <c r="R14" i="24"/>
  <c r="Q14" i="24"/>
  <c r="N14" i="24"/>
  <c r="V4" i="24"/>
  <c r="U4" i="24"/>
  <c r="T4" i="24"/>
  <c r="S4" i="24"/>
  <c r="R4" i="24"/>
  <c r="Q4" i="24"/>
  <c r="N4" i="24"/>
  <c r="V28" i="24"/>
  <c r="U28" i="24"/>
  <c r="T28" i="24"/>
  <c r="S28" i="24"/>
  <c r="R28" i="24"/>
  <c r="Q28" i="24"/>
  <c r="N28" i="24"/>
  <c r="V26" i="24"/>
  <c r="U26" i="24"/>
  <c r="T26" i="24"/>
  <c r="S26" i="24"/>
  <c r="R26" i="24"/>
  <c r="Q26" i="24"/>
  <c r="N26" i="24"/>
  <c r="V24" i="24"/>
  <c r="U24" i="24"/>
  <c r="T24" i="24"/>
  <c r="S24" i="24"/>
  <c r="R24" i="24"/>
  <c r="Q24" i="24"/>
  <c r="N24" i="24"/>
  <c r="V7" i="24"/>
  <c r="U7" i="24"/>
  <c r="T7" i="24"/>
  <c r="S7" i="24"/>
  <c r="R7" i="24"/>
  <c r="Q7" i="24"/>
  <c r="N7" i="24"/>
  <c r="V13" i="24"/>
  <c r="U13" i="24"/>
  <c r="T13" i="24"/>
  <c r="S13" i="24"/>
  <c r="R13" i="24"/>
  <c r="Q13" i="24"/>
  <c r="N13" i="24"/>
  <c r="V19" i="24"/>
  <c r="U19" i="24"/>
  <c r="T19" i="24"/>
  <c r="S19" i="24"/>
  <c r="R19" i="24"/>
  <c r="Q19" i="24"/>
  <c r="N19" i="24"/>
  <c r="V12" i="24"/>
  <c r="U12" i="24"/>
  <c r="T12" i="24"/>
  <c r="S12" i="24"/>
  <c r="R12" i="24"/>
  <c r="Q12" i="24"/>
  <c r="N12" i="24"/>
  <c r="V21" i="24"/>
  <c r="U21" i="24"/>
  <c r="T21" i="24"/>
  <c r="S21" i="24"/>
  <c r="R21" i="24"/>
  <c r="Q21" i="24"/>
  <c r="N21" i="24"/>
  <c r="V3" i="24"/>
  <c r="U3" i="24"/>
  <c r="T3" i="24"/>
  <c r="S3" i="24"/>
  <c r="R3" i="24"/>
  <c r="Q3" i="24"/>
  <c r="N3" i="24"/>
  <c r="V10" i="24"/>
  <c r="U10" i="24"/>
  <c r="T10" i="24"/>
  <c r="S10" i="24"/>
  <c r="R10" i="24"/>
  <c r="Q10" i="24"/>
  <c r="N10" i="24"/>
  <c r="V6" i="24"/>
  <c r="U6" i="24"/>
  <c r="T6" i="24"/>
  <c r="S6" i="24"/>
  <c r="R6" i="24"/>
  <c r="Q6" i="24"/>
  <c r="N6" i="24"/>
  <c r="V18" i="24"/>
  <c r="U18" i="24"/>
  <c r="T18" i="24"/>
  <c r="S18" i="24"/>
  <c r="R18" i="24"/>
  <c r="Q18" i="24"/>
  <c r="N18" i="24"/>
  <c r="V11" i="24"/>
  <c r="U11" i="24"/>
  <c r="T11" i="24"/>
  <c r="S11" i="24"/>
  <c r="R11" i="24"/>
  <c r="Q11" i="24"/>
  <c r="N11" i="24"/>
  <c r="V9" i="24"/>
  <c r="U9" i="24"/>
  <c r="T9" i="24"/>
  <c r="S9" i="24"/>
  <c r="R9" i="24"/>
  <c r="Q9" i="24"/>
  <c r="N9" i="24"/>
  <c r="V5" i="24"/>
  <c r="U5" i="24"/>
  <c r="T5" i="24"/>
  <c r="S5" i="24"/>
  <c r="R5" i="24"/>
  <c r="Q5" i="24"/>
  <c r="N5" i="24"/>
  <c r="V25" i="24"/>
  <c r="U25" i="24"/>
  <c r="T25" i="24"/>
  <c r="S25" i="24"/>
  <c r="R25" i="24"/>
  <c r="Q25" i="24"/>
  <c r="N25" i="24"/>
  <c r="V17" i="24"/>
  <c r="U17" i="24"/>
  <c r="T17" i="24"/>
  <c r="S17" i="24"/>
  <c r="R17" i="24"/>
  <c r="Q17" i="24"/>
  <c r="N17" i="24"/>
  <c r="H884" i="23"/>
  <c r="G884" i="23"/>
  <c r="F884" i="23"/>
  <c r="E884" i="23"/>
  <c r="D884" i="23"/>
  <c r="C884" i="23"/>
  <c r="V34" i="23"/>
  <c r="U34" i="23"/>
  <c r="T34" i="23"/>
  <c r="S34" i="23"/>
  <c r="R34" i="23"/>
  <c r="Q34" i="23"/>
  <c r="N34" i="23"/>
  <c r="V50" i="23"/>
  <c r="U50" i="23"/>
  <c r="T50" i="23"/>
  <c r="S50" i="23"/>
  <c r="R50" i="23"/>
  <c r="Q50" i="23"/>
  <c r="N50" i="23"/>
  <c r="V29" i="23"/>
  <c r="U29" i="23"/>
  <c r="T29" i="23"/>
  <c r="S29" i="23"/>
  <c r="R29" i="23"/>
  <c r="Q29" i="23"/>
  <c r="N29" i="23"/>
  <c r="V39" i="23"/>
  <c r="U39" i="23"/>
  <c r="T39" i="23"/>
  <c r="S39" i="23"/>
  <c r="R39" i="23"/>
  <c r="Q39" i="23"/>
  <c r="N39" i="23"/>
  <c r="V56" i="23"/>
  <c r="U56" i="23"/>
  <c r="T56" i="23"/>
  <c r="S56" i="23"/>
  <c r="R56" i="23"/>
  <c r="Q56" i="23"/>
  <c r="N56" i="23"/>
  <c r="V31" i="23"/>
  <c r="U31" i="23"/>
  <c r="T31" i="23"/>
  <c r="S31" i="23"/>
  <c r="R31" i="23"/>
  <c r="Q31" i="23"/>
  <c r="N31" i="23"/>
  <c r="V37" i="23"/>
  <c r="U37" i="23"/>
  <c r="T37" i="23"/>
  <c r="S37" i="23"/>
  <c r="R37" i="23"/>
  <c r="Q37" i="23"/>
  <c r="N37" i="23"/>
  <c r="V16" i="23"/>
  <c r="U16" i="23"/>
  <c r="T16" i="23"/>
  <c r="S16" i="23"/>
  <c r="R16" i="23"/>
  <c r="Q16" i="23"/>
  <c r="N16" i="23"/>
  <c r="V55" i="23"/>
  <c r="U55" i="23"/>
  <c r="T55" i="23"/>
  <c r="S55" i="23"/>
  <c r="R55" i="23"/>
  <c r="Q55" i="23"/>
  <c r="N55" i="23"/>
  <c r="V58" i="23"/>
  <c r="U58" i="23"/>
  <c r="T58" i="23"/>
  <c r="S58" i="23"/>
  <c r="R58" i="23"/>
  <c r="Q58" i="23"/>
  <c r="N58" i="23"/>
  <c r="V54" i="23"/>
  <c r="U54" i="23"/>
  <c r="T54" i="23"/>
  <c r="S54" i="23"/>
  <c r="R54" i="23"/>
  <c r="Q54" i="23"/>
  <c r="N54" i="23"/>
  <c r="V53" i="23"/>
  <c r="U53" i="23"/>
  <c r="T53" i="23"/>
  <c r="S53" i="23"/>
  <c r="R53" i="23"/>
  <c r="Q53" i="23"/>
  <c r="N53" i="23"/>
  <c r="V51" i="23"/>
  <c r="U51" i="23"/>
  <c r="T51" i="23"/>
  <c r="S51" i="23"/>
  <c r="R51" i="23"/>
  <c r="Q51" i="23"/>
  <c r="N51" i="23"/>
  <c r="V52" i="23"/>
  <c r="U52" i="23"/>
  <c r="T52" i="23"/>
  <c r="S52" i="23"/>
  <c r="R52" i="23"/>
  <c r="Q52" i="23"/>
  <c r="N52" i="23"/>
  <c r="V57" i="23"/>
  <c r="U57" i="23"/>
  <c r="T57" i="23"/>
  <c r="S57" i="23"/>
  <c r="R57" i="23"/>
  <c r="Q57" i="23"/>
  <c r="N57" i="23"/>
  <c r="V49" i="23"/>
  <c r="U49" i="23"/>
  <c r="T49" i="23"/>
  <c r="S49" i="23"/>
  <c r="R49" i="23"/>
  <c r="Q49" i="23"/>
  <c r="N49" i="23"/>
  <c r="V48" i="23"/>
  <c r="U48" i="23"/>
  <c r="T48" i="23"/>
  <c r="S48" i="23"/>
  <c r="R48" i="23"/>
  <c r="Q48" i="23"/>
  <c r="N48" i="23"/>
  <c r="V47" i="23"/>
  <c r="U47" i="23"/>
  <c r="T47" i="23"/>
  <c r="S47" i="23"/>
  <c r="R47" i="23"/>
  <c r="Q47" i="23"/>
  <c r="N47" i="23"/>
  <c r="V46" i="23"/>
  <c r="U46" i="23"/>
  <c r="T46" i="23"/>
  <c r="S46" i="23"/>
  <c r="R46" i="23"/>
  <c r="Q46" i="23"/>
  <c r="N46" i="23"/>
  <c r="V44" i="23"/>
  <c r="U44" i="23"/>
  <c r="T44" i="23"/>
  <c r="S44" i="23"/>
  <c r="R44" i="23"/>
  <c r="Q44" i="23"/>
  <c r="N44" i="23"/>
  <c r="V45" i="23"/>
  <c r="U45" i="23"/>
  <c r="T45" i="23"/>
  <c r="S45" i="23"/>
  <c r="R45" i="23"/>
  <c r="Q45" i="23"/>
  <c r="N45" i="23"/>
  <c r="V43" i="23"/>
  <c r="U43" i="23"/>
  <c r="T43" i="23"/>
  <c r="S43" i="23"/>
  <c r="R43" i="23"/>
  <c r="Q43" i="23"/>
  <c r="N43" i="23"/>
  <c r="V42" i="23"/>
  <c r="U42" i="23"/>
  <c r="T42" i="23"/>
  <c r="S42" i="23"/>
  <c r="R42" i="23"/>
  <c r="Q42" i="23"/>
  <c r="N42" i="23"/>
  <c r="V41" i="23"/>
  <c r="U41" i="23"/>
  <c r="T41" i="23"/>
  <c r="S41" i="23"/>
  <c r="R41" i="23"/>
  <c r="Q41" i="23"/>
  <c r="N41" i="23"/>
  <c r="V32" i="23"/>
  <c r="U32" i="23"/>
  <c r="T32" i="23"/>
  <c r="S32" i="23"/>
  <c r="R32" i="23"/>
  <c r="Q32" i="23"/>
  <c r="N32" i="23"/>
  <c r="V40" i="23"/>
  <c r="U40" i="23"/>
  <c r="T40" i="23"/>
  <c r="S40" i="23"/>
  <c r="R40" i="23"/>
  <c r="Q40" i="23"/>
  <c r="N40" i="23"/>
  <c r="V36" i="23"/>
  <c r="U36" i="23"/>
  <c r="T36" i="23"/>
  <c r="S36" i="23"/>
  <c r="R36" i="23"/>
  <c r="Q36" i="23"/>
  <c r="N36" i="23"/>
  <c r="V28" i="23"/>
  <c r="U28" i="23"/>
  <c r="T28" i="23"/>
  <c r="S28" i="23"/>
  <c r="R28" i="23"/>
  <c r="Q28" i="23"/>
  <c r="N28" i="23"/>
  <c r="V35" i="23"/>
  <c r="U35" i="23"/>
  <c r="T35" i="23"/>
  <c r="S35" i="23"/>
  <c r="R35" i="23"/>
  <c r="Q35" i="23"/>
  <c r="N35" i="23"/>
  <c r="V24" i="23"/>
  <c r="U24" i="23"/>
  <c r="T24" i="23"/>
  <c r="S24" i="23"/>
  <c r="R24" i="23"/>
  <c r="Q24" i="23"/>
  <c r="N24" i="23"/>
  <c r="V30" i="23"/>
  <c r="U30" i="23"/>
  <c r="T30" i="23"/>
  <c r="S30" i="23"/>
  <c r="R30" i="23"/>
  <c r="Q30" i="23"/>
  <c r="N30" i="23"/>
  <c r="V26" i="23"/>
  <c r="U26" i="23"/>
  <c r="T26" i="23"/>
  <c r="S26" i="23"/>
  <c r="R26" i="23"/>
  <c r="Q26" i="23"/>
  <c r="N26" i="23"/>
  <c r="V8" i="23"/>
  <c r="U8" i="23"/>
  <c r="T8" i="23"/>
  <c r="S8" i="23"/>
  <c r="R8" i="23"/>
  <c r="Q8" i="23"/>
  <c r="N8" i="23"/>
  <c r="V9" i="23"/>
  <c r="U9" i="23"/>
  <c r="T9" i="23"/>
  <c r="S9" i="23"/>
  <c r="R9" i="23"/>
  <c r="Q9" i="23"/>
  <c r="N9" i="23"/>
  <c r="V7" i="23"/>
  <c r="U7" i="23"/>
  <c r="T7" i="23"/>
  <c r="S7" i="23"/>
  <c r="R7" i="23"/>
  <c r="Q7" i="23"/>
  <c r="N7" i="23"/>
  <c r="V4" i="23"/>
  <c r="U4" i="23"/>
  <c r="T4" i="23"/>
  <c r="S4" i="23"/>
  <c r="R4" i="23"/>
  <c r="Q4" i="23"/>
  <c r="N4" i="23"/>
  <c r="V11" i="23"/>
  <c r="U11" i="23"/>
  <c r="T11" i="23"/>
  <c r="S11" i="23"/>
  <c r="R11" i="23"/>
  <c r="Q11" i="23"/>
  <c r="N11" i="23"/>
  <c r="U18" i="23"/>
  <c r="T18" i="23"/>
  <c r="S18" i="23"/>
  <c r="R18" i="23"/>
  <c r="Q18" i="23"/>
  <c r="N18" i="23"/>
  <c r="V21" i="23"/>
  <c r="U21" i="23"/>
  <c r="T21" i="23"/>
  <c r="S21" i="23"/>
  <c r="R21" i="23"/>
  <c r="Q21" i="23"/>
  <c r="N21" i="23"/>
  <c r="V27" i="23"/>
  <c r="U27" i="23"/>
  <c r="T27" i="23"/>
  <c r="S27" i="23"/>
  <c r="R27" i="23"/>
  <c r="Q27" i="23"/>
  <c r="N27" i="23"/>
  <c r="V38" i="23"/>
  <c r="U38" i="23"/>
  <c r="T38" i="23"/>
  <c r="S38" i="23"/>
  <c r="R38" i="23"/>
  <c r="Q38" i="23"/>
  <c r="N38" i="23"/>
  <c r="V19" i="23"/>
  <c r="U19" i="23"/>
  <c r="T19" i="23"/>
  <c r="S19" i="23"/>
  <c r="R19" i="23"/>
  <c r="Q19" i="23"/>
  <c r="N19" i="23"/>
  <c r="V15" i="23"/>
  <c r="U15" i="23"/>
  <c r="T15" i="23"/>
  <c r="S15" i="23"/>
  <c r="R15" i="23"/>
  <c r="Q15" i="23"/>
  <c r="N15" i="23"/>
  <c r="V14" i="23"/>
  <c r="U14" i="23"/>
  <c r="T14" i="23"/>
  <c r="S14" i="23"/>
  <c r="R14" i="23"/>
  <c r="Q14" i="23"/>
  <c r="N14" i="23"/>
  <c r="V33" i="23"/>
  <c r="U33" i="23"/>
  <c r="T33" i="23"/>
  <c r="S33" i="23"/>
  <c r="R33" i="23"/>
  <c r="Q33" i="23"/>
  <c r="N33" i="23"/>
  <c r="V17" i="23"/>
  <c r="U17" i="23"/>
  <c r="T17" i="23"/>
  <c r="S17" i="23"/>
  <c r="R17" i="23"/>
  <c r="Q17" i="23"/>
  <c r="N17" i="23"/>
  <c r="V23" i="23"/>
  <c r="U23" i="23"/>
  <c r="T23" i="23"/>
  <c r="S23" i="23"/>
  <c r="R23" i="23"/>
  <c r="Q23" i="23"/>
  <c r="N23" i="23"/>
  <c r="V6" i="23"/>
  <c r="U6" i="23"/>
  <c r="T6" i="23"/>
  <c r="S6" i="23"/>
  <c r="R6" i="23"/>
  <c r="Q6" i="23"/>
  <c r="N6" i="23"/>
  <c r="V20" i="23"/>
  <c r="U20" i="23"/>
  <c r="T20" i="23"/>
  <c r="S20" i="23"/>
  <c r="R20" i="23"/>
  <c r="Q20" i="23"/>
  <c r="N20" i="23"/>
  <c r="V25" i="23"/>
  <c r="U25" i="23"/>
  <c r="T25" i="23"/>
  <c r="S25" i="23"/>
  <c r="R25" i="23"/>
  <c r="Q25" i="23"/>
  <c r="N25" i="23"/>
  <c r="V5" i="23"/>
  <c r="U5" i="23"/>
  <c r="T5" i="23"/>
  <c r="S5" i="23"/>
  <c r="R5" i="23"/>
  <c r="Q5" i="23"/>
  <c r="N5" i="23"/>
  <c r="V13" i="23"/>
  <c r="U13" i="23"/>
  <c r="T13" i="23"/>
  <c r="S13" i="23"/>
  <c r="R13" i="23"/>
  <c r="Q13" i="23"/>
  <c r="N13" i="23"/>
  <c r="V10" i="23"/>
  <c r="U10" i="23"/>
  <c r="T10" i="23"/>
  <c r="S10" i="23"/>
  <c r="R10" i="23"/>
  <c r="Q10" i="23"/>
  <c r="N10" i="23"/>
  <c r="V3" i="23"/>
  <c r="U3" i="23"/>
  <c r="T3" i="23"/>
  <c r="S3" i="23"/>
  <c r="R3" i="23"/>
  <c r="Q3" i="23"/>
  <c r="Q59" i="23" s="1"/>
  <c r="N3" i="23"/>
  <c r="V22" i="23"/>
  <c r="U22" i="23"/>
  <c r="T22" i="23"/>
  <c r="S22" i="23"/>
  <c r="R22" i="23"/>
  <c r="Q22" i="23"/>
  <c r="N22" i="23"/>
  <c r="V12" i="23"/>
  <c r="U12" i="23"/>
  <c r="T12" i="23"/>
  <c r="S12" i="23"/>
  <c r="R12" i="23"/>
  <c r="Q12" i="23"/>
  <c r="N12" i="23"/>
  <c r="V33" i="22"/>
  <c r="U33" i="22"/>
  <c r="T33" i="22"/>
  <c r="S33" i="22"/>
  <c r="R33" i="22"/>
  <c r="Q33" i="22"/>
  <c r="N33" i="22"/>
  <c r="V39" i="22"/>
  <c r="U39" i="22"/>
  <c r="T39" i="22"/>
  <c r="S39" i="22"/>
  <c r="R39" i="22"/>
  <c r="Q39" i="22"/>
  <c r="N39" i="22"/>
  <c r="V48" i="22"/>
  <c r="U48" i="22"/>
  <c r="T48" i="22"/>
  <c r="S48" i="22"/>
  <c r="R48" i="22"/>
  <c r="Q48" i="22"/>
  <c r="N48" i="22"/>
  <c r="V27" i="22"/>
  <c r="U27" i="22"/>
  <c r="T27" i="22"/>
  <c r="S27" i="22"/>
  <c r="R27" i="22"/>
  <c r="Q27" i="22"/>
  <c r="N27" i="22"/>
  <c r="V36" i="22"/>
  <c r="U36" i="22"/>
  <c r="T36" i="22"/>
  <c r="S36" i="22"/>
  <c r="R36" i="22"/>
  <c r="Q36" i="22"/>
  <c r="N36" i="22"/>
  <c r="V23" i="22"/>
  <c r="U23" i="22"/>
  <c r="T23" i="22"/>
  <c r="S23" i="22"/>
  <c r="R23" i="22"/>
  <c r="Q23" i="22"/>
  <c r="N23" i="22"/>
  <c r="V59" i="22"/>
  <c r="U59" i="22"/>
  <c r="T59" i="22"/>
  <c r="S59" i="22"/>
  <c r="R59" i="22"/>
  <c r="Q59" i="22"/>
  <c r="N59" i="22"/>
  <c r="V56" i="22"/>
  <c r="U56" i="22"/>
  <c r="T56" i="22"/>
  <c r="S56" i="22"/>
  <c r="R56" i="22"/>
  <c r="Q56" i="22"/>
  <c r="N56" i="22"/>
  <c r="V55" i="22"/>
  <c r="U55" i="22"/>
  <c r="T55" i="22"/>
  <c r="S55" i="22"/>
  <c r="R55" i="22"/>
  <c r="Q55" i="22"/>
  <c r="N55" i="22"/>
  <c r="V54" i="22"/>
  <c r="U54" i="22"/>
  <c r="T54" i="22"/>
  <c r="S54" i="22"/>
  <c r="R54" i="22"/>
  <c r="Q54" i="22"/>
  <c r="N54" i="22"/>
  <c r="V53" i="22"/>
  <c r="U53" i="22"/>
  <c r="T53" i="22"/>
  <c r="S53" i="22"/>
  <c r="R53" i="22"/>
  <c r="Q53" i="22"/>
  <c r="N53" i="22"/>
  <c r="V52" i="22"/>
  <c r="U52" i="22"/>
  <c r="T52" i="22"/>
  <c r="S52" i="22"/>
  <c r="R52" i="22"/>
  <c r="Q52" i="22"/>
  <c r="N52" i="22"/>
  <c r="V50" i="22"/>
  <c r="U50" i="22"/>
  <c r="T50" i="22"/>
  <c r="S50" i="22"/>
  <c r="R50" i="22"/>
  <c r="Q50" i="22"/>
  <c r="N50" i="22"/>
  <c r="V51" i="22"/>
  <c r="U51" i="22"/>
  <c r="T51" i="22"/>
  <c r="S51" i="22"/>
  <c r="R51" i="22"/>
  <c r="Q51" i="22"/>
  <c r="N51" i="22"/>
  <c r="V49" i="22"/>
  <c r="U49" i="22"/>
  <c r="T49" i="22"/>
  <c r="S49" i="22"/>
  <c r="R49" i="22"/>
  <c r="Q49" i="22"/>
  <c r="N49" i="22"/>
  <c r="V47" i="22"/>
  <c r="U47" i="22"/>
  <c r="T47" i="22"/>
  <c r="S47" i="22"/>
  <c r="R47" i="22"/>
  <c r="Q47" i="22"/>
  <c r="N47" i="22"/>
  <c r="V45" i="22"/>
  <c r="U45" i="22"/>
  <c r="T45" i="22"/>
  <c r="S45" i="22"/>
  <c r="R45" i="22"/>
  <c r="Q45" i="22"/>
  <c r="N45" i="22"/>
  <c r="V44" i="22"/>
  <c r="U44" i="22"/>
  <c r="T44" i="22"/>
  <c r="S44" i="22"/>
  <c r="R44" i="22"/>
  <c r="Q44" i="22"/>
  <c r="N44" i="22"/>
  <c r="V43" i="22"/>
  <c r="U43" i="22"/>
  <c r="T43" i="22"/>
  <c r="S43" i="22"/>
  <c r="R43" i="22"/>
  <c r="Q43" i="22"/>
  <c r="N43" i="22"/>
  <c r="V46" i="22"/>
  <c r="U46" i="22"/>
  <c r="T46" i="22"/>
  <c r="S46" i="22"/>
  <c r="R46" i="22"/>
  <c r="Q46" i="22"/>
  <c r="N46" i="22"/>
  <c r="V42" i="22"/>
  <c r="U42" i="22"/>
  <c r="T42" i="22"/>
  <c r="S42" i="22"/>
  <c r="R42" i="22"/>
  <c r="Q42" i="22"/>
  <c r="N42" i="22"/>
  <c r="V41" i="22"/>
  <c r="U41" i="22"/>
  <c r="T41" i="22"/>
  <c r="S41" i="22"/>
  <c r="R41" i="22"/>
  <c r="Q41" i="22"/>
  <c r="N41" i="22"/>
  <c r="V40" i="22"/>
  <c r="U40" i="22"/>
  <c r="T40" i="22"/>
  <c r="S40" i="22"/>
  <c r="R40" i="22"/>
  <c r="Q40" i="22"/>
  <c r="N40" i="22"/>
  <c r="V35" i="22"/>
  <c r="U35" i="22"/>
  <c r="T35" i="22"/>
  <c r="S35" i="22"/>
  <c r="R35" i="22"/>
  <c r="Q35" i="22"/>
  <c r="N35" i="22"/>
  <c r="V38" i="22"/>
  <c r="U38" i="22"/>
  <c r="T38" i="22"/>
  <c r="S38" i="22"/>
  <c r="R38" i="22"/>
  <c r="Q38" i="22"/>
  <c r="N38" i="22"/>
  <c r="V31" i="22"/>
  <c r="U31" i="22"/>
  <c r="T31" i="22"/>
  <c r="S31" i="22"/>
  <c r="R31" i="22"/>
  <c r="Q31" i="22"/>
  <c r="N31" i="22"/>
  <c r="V18" i="22"/>
  <c r="U18" i="22"/>
  <c r="T18" i="22"/>
  <c r="S18" i="22"/>
  <c r="R18" i="22"/>
  <c r="Q18" i="22"/>
  <c r="N18" i="22"/>
  <c r="V30" i="22"/>
  <c r="U30" i="22"/>
  <c r="T30" i="22"/>
  <c r="S30" i="22"/>
  <c r="R30" i="22"/>
  <c r="Q30" i="22"/>
  <c r="N30" i="22"/>
  <c r="V17" i="22"/>
  <c r="U17" i="22"/>
  <c r="T17" i="22"/>
  <c r="S17" i="22"/>
  <c r="R17" i="22"/>
  <c r="Q17" i="22"/>
  <c r="N17" i="22"/>
  <c r="V29" i="22"/>
  <c r="U29" i="22"/>
  <c r="T29" i="22"/>
  <c r="S29" i="22"/>
  <c r="R29" i="22"/>
  <c r="Q29" i="22"/>
  <c r="N29" i="22"/>
  <c r="V28" i="22"/>
  <c r="U28" i="22"/>
  <c r="T28" i="22"/>
  <c r="S28" i="22"/>
  <c r="R28" i="22"/>
  <c r="Q28" i="22"/>
  <c r="N28" i="22"/>
  <c r="V10" i="22"/>
  <c r="U10" i="22"/>
  <c r="T10" i="22"/>
  <c r="S10" i="22"/>
  <c r="R10" i="22"/>
  <c r="Q10" i="22"/>
  <c r="N10" i="22"/>
  <c r="V22" i="22"/>
  <c r="U22" i="22"/>
  <c r="T22" i="22"/>
  <c r="S22" i="22"/>
  <c r="R22" i="22"/>
  <c r="Q22" i="22"/>
  <c r="N22" i="22"/>
  <c r="V13" i="22"/>
  <c r="U13" i="22"/>
  <c r="T13" i="22"/>
  <c r="S13" i="22"/>
  <c r="R13" i="22"/>
  <c r="Q13" i="22"/>
  <c r="N13" i="22"/>
  <c r="V16" i="22"/>
  <c r="U16" i="22"/>
  <c r="T16" i="22"/>
  <c r="S16" i="22"/>
  <c r="R16" i="22"/>
  <c r="Q16" i="22"/>
  <c r="N16" i="22"/>
  <c r="V26" i="22"/>
  <c r="U26" i="22"/>
  <c r="T26" i="22"/>
  <c r="S26" i="22"/>
  <c r="R26" i="22"/>
  <c r="Q26" i="22"/>
  <c r="N26" i="22"/>
  <c r="V21" i="22"/>
  <c r="U21" i="22"/>
  <c r="T21" i="22"/>
  <c r="S21" i="22"/>
  <c r="R21" i="22"/>
  <c r="Q21" i="22"/>
  <c r="N21" i="22"/>
  <c r="U6" i="22"/>
  <c r="T6" i="22"/>
  <c r="S6" i="22"/>
  <c r="R6" i="22"/>
  <c r="Q6" i="22"/>
  <c r="N6" i="22"/>
  <c r="V34" i="22"/>
  <c r="U34" i="22"/>
  <c r="T34" i="22"/>
  <c r="S34" i="22"/>
  <c r="R34" i="22"/>
  <c r="Q34" i="22"/>
  <c r="N34" i="22"/>
  <c r="V37" i="22"/>
  <c r="U37" i="22"/>
  <c r="T37" i="22"/>
  <c r="S37" i="22"/>
  <c r="R37" i="22"/>
  <c r="Q37" i="22"/>
  <c r="N37" i="22"/>
  <c r="V32" i="22"/>
  <c r="U32" i="22"/>
  <c r="T32" i="22"/>
  <c r="S32" i="22"/>
  <c r="R32" i="22"/>
  <c r="Q32" i="22"/>
  <c r="N32" i="22"/>
  <c r="V20" i="22"/>
  <c r="U20" i="22"/>
  <c r="T20" i="22"/>
  <c r="S20" i="22"/>
  <c r="R20" i="22"/>
  <c r="Q20" i="22"/>
  <c r="N20" i="22"/>
  <c r="V12" i="22"/>
  <c r="U12" i="22"/>
  <c r="T12" i="22"/>
  <c r="S12" i="22"/>
  <c r="R12" i="22"/>
  <c r="Q12" i="22"/>
  <c r="N12" i="22"/>
  <c r="V19" i="22"/>
  <c r="U19" i="22"/>
  <c r="T19" i="22"/>
  <c r="S19" i="22"/>
  <c r="R19" i="22"/>
  <c r="Q19" i="22"/>
  <c r="N19" i="22"/>
  <c r="V25" i="22"/>
  <c r="T25" i="22"/>
  <c r="S25" i="22"/>
  <c r="R25" i="22"/>
  <c r="Q25" i="22"/>
  <c r="N25" i="22"/>
  <c r="V15" i="22"/>
  <c r="U15" i="22"/>
  <c r="T15" i="22"/>
  <c r="S15" i="22"/>
  <c r="R15" i="22"/>
  <c r="Q15" i="22"/>
  <c r="N15" i="22"/>
  <c r="V11" i="22"/>
  <c r="U11" i="22"/>
  <c r="T11" i="22"/>
  <c r="S11" i="22"/>
  <c r="R11" i="22"/>
  <c r="Q11" i="22"/>
  <c r="N11" i="22"/>
  <c r="V5" i="22"/>
  <c r="U5" i="22"/>
  <c r="T5" i="22"/>
  <c r="S5" i="22"/>
  <c r="R5" i="22"/>
  <c r="Q5" i="22"/>
  <c r="N5" i="22"/>
  <c r="V4" i="22"/>
  <c r="U4" i="22"/>
  <c r="T4" i="22"/>
  <c r="S4" i="22"/>
  <c r="R4" i="22"/>
  <c r="Q4" i="22"/>
  <c r="N4" i="22"/>
  <c r="V9" i="22"/>
  <c r="U9" i="22"/>
  <c r="T9" i="22"/>
  <c r="S9" i="22"/>
  <c r="R9" i="22"/>
  <c r="Q9" i="22"/>
  <c r="N9" i="22"/>
  <c r="V3" i="22"/>
  <c r="U3" i="22"/>
  <c r="T3" i="22"/>
  <c r="S3" i="22"/>
  <c r="R3" i="22"/>
  <c r="Q3" i="22"/>
  <c r="N3" i="22"/>
  <c r="V14" i="22"/>
  <c r="U14" i="22"/>
  <c r="T14" i="22"/>
  <c r="S14" i="22"/>
  <c r="R14" i="22"/>
  <c r="Q14" i="22"/>
  <c r="N14" i="22"/>
  <c r="V24" i="22"/>
  <c r="U24" i="22"/>
  <c r="T24" i="22"/>
  <c r="S24" i="22"/>
  <c r="R24" i="22"/>
  <c r="Q24" i="22"/>
  <c r="N24" i="22"/>
  <c r="V8" i="22"/>
  <c r="U8" i="22"/>
  <c r="T8" i="22"/>
  <c r="S8" i="22"/>
  <c r="R8" i="22"/>
  <c r="Q8" i="22"/>
  <c r="N8" i="22"/>
  <c r="V7" i="22"/>
  <c r="U7" i="22"/>
  <c r="T7" i="22"/>
  <c r="S7" i="22"/>
  <c r="R7" i="22"/>
  <c r="Q7" i="22"/>
  <c r="N7" i="22"/>
  <c r="V47" i="21"/>
  <c r="U47" i="21"/>
  <c r="T47" i="21"/>
  <c r="S47" i="21"/>
  <c r="R47" i="21"/>
  <c r="Q47" i="21"/>
  <c r="N47" i="21"/>
  <c r="V29" i="21"/>
  <c r="U29" i="21"/>
  <c r="T29" i="21"/>
  <c r="S29" i="21"/>
  <c r="R29" i="21"/>
  <c r="Q29" i="21"/>
  <c r="N29" i="21"/>
  <c r="H882" i="21"/>
  <c r="G882" i="21"/>
  <c r="F882" i="21"/>
  <c r="E882" i="21"/>
  <c r="D882" i="21"/>
  <c r="C882" i="21"/>
  <c r="V36" i="21"/>
  <c r="U36" i="21"/>
  <c r="T36" i="21"/>
  <c r="S36" i="21"/>
  <c r="R36" i="21"/>
  <c r="Q36" i="21"/>
  <c r="N36" i="21"/>
  <c r="V18" i="21"/>
  <c r="U18" i="21"/>
  <c r="T18" i="21"/>
  <c r="S18" i="21"/>
  <c r="R18" i="21"/>
  <c r="Q18" i="21"/>
  <c r="N18" i="21"/>
  <c r="V58" i="21"/>
  <c r="U58" i="21"/>
  <c r="T58" i="21"/>
  <c r="S58" i="21"/>
  <c r="R58" i="21"/>
  <c r="Q58" i="21"/>
  <c r="N58" i="21"/>
  <c r="V57" i="21"/>
  <c r="U57" i="21"/>
  <c r="T57" i="21"/>
  <c r="S57" i="21"/>
  <c r="R57" i="21"/>
  <c r="Q57" i="21"/>
  <c r="N57" i="21"/>
  <c r="V53" i="21"/>
  <c r="U53" i="21"/>
  <c r="T53" i="21"/>
  <c r="S53" i="21"/>
  <c r="R53" i="21"/>
  <c r="Q53" i="21"/>
  <c r="N53" i="21"/>
  <c r="V52" i="21"/>
  <c r="U52" i="21"/>
  <c r="T52" i="21"/>
  <c r="S52" i="21"/>
  <c r="R52" i="21"/>
  <c r="Q52" i="21"/>
  <c r="N52" i="21"/>
  <c r="V56" i="21"/>
  <c r="U56" i="21"/>
  <c r="T56" i="21"/>
  <c r="S56" i="21"/>
  <c r="R56" i="21"/>
  <c r="Q56" i="21"/>
  <c r="N56" i="21"/>
  <c r="V55" i="21"/>
  <c r="U55" i="21"/>
  <c r="T55" i="21"/>
  <c r="S55" i="21"/>
  <c r="R55" i="21"/>
  <c r="Q55" i="21"/>
  <c r="N55" i="21"/>
  <c r="V51" i="21"/>
  <c r="U51" i="21"/>
  <c r="T51" i="21"/>
  <c r="S51" i="21"/>
  <c r="R51" i="21"/>
  <c r="Q51" i="21"/>
  <c r="N51" i="21"/>
  <c r="V50" i="21"/>
  <c r="U50" i="21"/>
  <c r="T50" i="21"/>
  <c r="S50" i="21"/>
  <c r="R50" i="21"/>
  <c r="Q50" i="21"/>
  <c r="N50" i="21"/>
  <c r="V48" i="21"/>
  <c r="U48" i="21"/>
  <c r="T48" i="21"/>
  <c r="S48" i="21"/>
  <c r="R48" i="21"/>
  <c r="Q48" i="21"/>
  <c r="N48" i="21"/>
  <c r="V49" i="21"/>
  <c r="U49" i="21"/>
  <c r="T49" i="21"/>
  <c r="S49" i="21"/>
  <c r="R49" i="21"/>
  <c r="Q49" i="21"/>
  <c r="N49" i="21"/>
  <c r="V54" i="21"/>
  <c r="U54" i="21"/>
  <c r="T54" i="21"/>
  <c r="S54" i="21"/>
  <c r="R54" i="21"/>
  <c r="Q54" i="21"/>
  <c r="N54" i="21"/>
  <c r="V46" i="21"/>
  <c r="U46" i="21"/>
  <c r="T46" i="21"/>
  <c r="S46" i="21"/>
  <c r="R46" i="21"/>
  <c r="Q46" i="21"/>
  <c r="N46" i="21"/>
  <c r="V45" i="21"/>
  <c r="U45" i="21"/>
  <c r="T45" i="21"/>
  <c r="S45" i="21"/>
  <c r="R45" i="21"/>
  <c r="Q45" i="21"/>
  <c r="N45" i="21"/>
  <c r="V44" i="21"/>
  <c r="U44" i="21"/>
  <c r="T44" i="21"/>
  <c r="S44" i="21"/>
  <c r="R44" i="21"/>
  <c r="Q44" i="21"/>
  <c r="N44" i="21"/>
  <c r="V42" i="21"/>
  <c r="U42" i="21"/>
  <c r="T42" i="21"/>
  <c r="S42" i="21"/>
  <c r="R42" i="21"/>
  <c r="Q42" i="21"/>
  <c r="N42" i="21"/>
  <c r="V43" i="21"/>
  <c r="U43" i="21"/>
  <c r="T43" i="21"/>
  <c r="S43" i="21"/>
  <c r="R43" i="21"/>
  <c r="Q43" i="21"/>
  <c r="N43" i="21"/>
  <c r="V41" i="21"/>
  <c r="U41" i="21"/>
  <c r="T41" i="21"/>
  <c r="S41" i="21"/>
  <c r="R41" i="21"/>
  <c r="Q41" i="21"/>
  <c r="N41" i="21"/>
  <c r="V40" i="21"/>
  <c r="U40" i="21"/>
  <c r="T40" i="21"/>
  <c r="S40" i="21"/>
  <c r="R40" i="21"/>
  <c r="Q40" i="21"/>
  <c r="N40" i="21"/>
  <c r="V38" i="21"/>
  <c r="U38" i="21"/>
  <c r="T38" i="21"/>
  <c r="S38" i="21"/>
  <c r="R38" i="21"/>
  <c r="Q38" i="21"/>
  <c r="N38" i="21"/>
  <c r="V39" i="21"/>
  <c r="U39" i="21"/>
  <c r="T39" i="21"/>
  <c r="S39" i="21"/>
  <c r="R39" i="21"/>
  <c r="Q39" i="21"/>
  <c r="N39" i="21"/>
  <c r="V32" i="21"/>
  <c r="U32" i="21"/>
  <c r="T32" i="21"/>
  <c r="S32" i="21"/>
  <c r="R32" i="21"/>
  <c r="Q32" i="21"/>
  <c r="N32" i="21"/>
  <c r="V37" i="21"/>
  <c r="U37" i="21"/>
  <c r="T37" i="21"/>
  <c r="S37" i="21"/>
  <c r="R37" i="21"/>
  <c r="Q37" i="21"/>
  <c r="N37" i="21"/>
  <c r="V31" i="21"/>
  <c r="U31" i="21"/>
  <c r="T31" i="21"/>
  <c r="S31" i="21"/>
  <c r="R31" i="21"/>
  <c r="Q31" i="21"/>
  <c r="N31" i="21"/>
  <c r="V24" i="21"/>
  <c r="U24" i="21"/>
  <c r="T24" i="21"/>
  <c r="S24" i="21"/>
  <c r="R24" i="21"/>
  <c r="Q24" i="21"/>
  <c r="N24" i="21"/>
  <c r="V30" i="21"/>
  <c r="U30" i="21"/>
  <c r="T30" i="21"/>
  <c r="S30" i="21"/>
  <c r="R30" i="21"/>
  <c r="Q30" i="21"/>
  <c r="N30" i="21"/>
  <c r="V6" i="21"/>
  <c r="U6" i="21"/>
  <c r="T6" i="21"/>
  <c r="S6" i="21"/>
  <c r="R6" i="21"/>
  <c r="Q6" i="21"/>
  <c r="N6" i="21"/>
  <c r="V26" i="21"/>
  <c r="U26" i="21"/>
  <c r="T26" i="21"/>
  <c r="S26" i="21"/>
  <c r="R26" i="21"/>
  <c r="Q26" i="21"/>
  <c r="N26" i="21"/>
  <c r="V27" i="21"/>
  <c r="U27" i="21"/>
  <c r="T27" i="21"/>
  <c r="S27" i="21"/>
  <c r="R27" i="21"/>
  <c r="Q27" i="21"/>
  <c r="N27" i="21"/>
  <c r="V23" i="21"/>
  <c r="U23" i="21"/>
  <c r="T23" i="21"/>
  <c r="S23" i="21"/>
  <c r="R23" i="21"/>
  <c r="Q23" i="21"/>
  <c r="N23" i="21"/>
  <c r="V17" i="21"/>
  <c r="U17" i="21"/>
  <c r="T17" i="21"/>
  <c r="S17" i="21"/>
  <c r="R17" i="21"/>
  <c r="Q17" i="21"/>
  <c r="N17" i="21"/>
  <c r="V16" i="21"/>
  <c r="U16" i="21"/>
  <c r="T16" i="21"/>
  <c r="S16" i="21"/>
  <c r="R16" i="21"/>
  <c r="Q16" i="21"/>
  <c r="N16" i="21"/>
  <c r="V20" i="21"/>
  <c r="U20" i="21"/>
  <c r="T20" i="21"/>
  <c r="S20" i="21"/>
  <c r="R20" i="21"/>
  <c r="Q20" i="21"/>
  <c r="N20" i="21"/>
  <c r="V25" i="21"/>
  <c r="U25" i="21"/>
  <c r="T25" i="21"/>
  <c r="S25" i="21"/>
  <c r="R25" i="21"/>
  <c r="Q25" i="21"/>
  <c r="N25" i="21"/>
  <c r="U22" i="21"/>
  <c r="T22" i="21"/>
  <c r="S22" i="21"/>
  <c r="R22" i="21"/>
  <c r="Q22" i="21"/>
  <c r="N22" i="21"/>
  <c r="V21" i="21"/>
  <c r="U21" i="21"/>
  <c r="T21" i="21"/>
  <c r="S21" i="21"/>
  <c r="R21" i="21"/>
  <c r="Q21" i="21"/>
  <c r="N21" i="21"/>
  <c r="V33" i="21"/>
  <c r="U33" i="21"/>
  <c r="T33" i="21"/>
  <c r="S33" i="21"/>
  <c r="R33" i="21"/>
  <c r="Q33" i="21"/>
  <c r="N33" i="21"/>
  <c r="V34" i="21"/>
  <c r="U34" i="21"/>
  <c r="T34" i="21"/>
  <c r="S34" i="21"/>
  <c r="R34" i="21"/>
  <c r="Q34" i="21"/>
  <c r="N34" i="21"/>
  <c r="V35" i="21"/>
  <c r="U35" i="21"/>
  <c r="T35" i="21"/>
  <c r="S35" i="21"/>
  <c r="R35" i="21"/>
  <c r="Q35" i="21"/>
  <c r="N35" i="21"/>
  <c r="V19" i="21"/>
  <c r="U19" i="21"/>
  <c r="T19" i="21"/>
  <c r="S19" i="21"/>
  <c r="R19" i="21"/>
  <c r="Q19" i="21"/>
  <c r="N19" i="21"/>
  <c r="V7" i="21"/>
  <c r="U7" i="21"/>
  <c r="T7" i="21"/>
  <c r="S7" i="21"/>
  <c r="R7" i="21"/>
  <c r="Q7" i="21"/>
  <c r="N7" i="21"/>
  <c r="V28" i="21"/>
  <c r="U28" i="21"/>
  <c r="T28" i="21"/>
  <c r="S28" i="21"/>
  <c r="R28" i="21"/>
  <c r="V15" i="21"/>
  <c r="U15" i="21"/>
  <c r="T15" i="21"/>
  <c r="S15" i="21"/>
  <c r="R15" i="21"/>
  <c r="Q15" i="21"/>
  <c r="N15" i="21"/>
  <c r="V13" i="21"/>
  <c r="U13" i="21"/>
  <c r="T13" i="21"/>
  <c r="S13" i="21"/>
  <c r="R13" i="21"/>
  <c r="Q13" i="21"/>
  <c r="N13" i="21"/>
  <c r="V5" i="21"/>
  <c r="U5" i="21"/>
  <c r="T5" i="21"/>
  <c r="S5" i="21"/>
  <c r="R5" i="21"/>
  <c r="Q5" i="21"/>
  <c r="N5" i="21"/>
  <c r="V12" i="21"/>
  <c r="U12" i="21"/>
  <c r="T12" i="21"/>
  <c r="S12" i="21"/>
  <c r="R12" i="21"/>
  <c r="Q12" i="21"/>
  <c r="N12" i="21"/>
  <c r="V4" i="21"/>
  <c r="U4" i="21"/>
  <c r="T4" i="21"/>
  <c r="S4" i="21"/>
  <c r="R4" i="21"/>
  <c r="Q4" i="21"/>
  <c r="N4" i="21"/>
  <c r="V11" i="21"/>
  <c r="U11" i="21"/>
  <c r="T11" i="21"/>
  <c r="S11" i="21"/>
  <c r="R11" i="21"/>
  <c r="Q11" i="21"/>
  <c r="N11" i="21"/>
  <c r="V10" i="21"/>
  <c r="U10" i="21"/>
  <c r="T10" i="21"/>
  <c r="S10" i="21"/>
  <c r="R10" i="21"/>
  <c r="Q10" i="21"/>
  <c r="N10" i="21"/>
  <c r="V8" i="21"/>
  <c r="U8" i="21"/>
  <c r="T8" i="21"/>
  <c r="S8" i="21"/>
  <c r="R8" i="21"/>
  <c r="Q8" i="21"/>
  <c r="N8" i="21"/>
  <c r="V14" i="21"/>
  <c r="U14" i="21"/>
  <c r="T14" i="21"/>
  <c r="S14" i="21"/>
  <c r="R14" i="21"/>
  <c r="Q14" i="21"/>
  <c r="N14" i="21"/>
  <c r="V3" i="21"/>
  <c r="U3" i="21"/>
  <c r="T3" i="21"/>
  <c r="S3" i="21"/>
  <c r="R3" i="21"/>
  <c r="Q3" i="21"/>
  <c r="N3" i="21"/>
  <c r="V9" i="21"/>
  <c r="U9" i="21"/>
  <c r="T9" i="21"/>
  <c r="S9" i="21"/>
  <c r="R9" i="21"/>
  <c r="Q9" i="21"/>
  <c r="N9" i="21"/>
  <c r="U45" i="18"/>
  <c r="V36" i="18"/>
  <c r="U36" i="18"/>
  <c r="T36" i="18"/>
  <c r="S36" i="18"/>
  <c r="R36" i="18"/>
  <c r="Q36" i="18"/>
  <c r="N36" i="18"/>
  <c r="V37" i="18"/>
  <c r="U37" i="18"/>
  <c r="T37" i="18"/>
  <c r="S37" i="18"/>
  <c r="R37" i="18"/>
  <c r="Q37" i="18"/>
  <c r="N37" i="18"/>
  <c r="H728" i="18"/>
  <c r="G728" i="18"/>
  <c r="F728" i="18"/>
  <c r="E728" i="18"/>
  <c r="D728" i="18"/>
  <c r="C728" i="18"/>
  <c r="V57" i="18"/>
  <c r="U57" i="18"/>
  <c r="T57" i="18"/>
  <c r="S57" i="18"/>
  <c r="R57" i="18"/>
  <c r="Q57" i="18"/>
  <c r="N57" i="18"/>
  <c r="V56" i="18"/>
  <c r="U56" i="18"/>
  <c r="T56" i="18"/>
  <c r="S56" i="18"/>
  <c r="R56" i="18"/>
  <c r="Q56" i="18"/>
  <c r="N56" i="18"/>
  <c r="V55" i="18"/>
  <c r="U55" i="18"/>
  <c r="T55" i="18"/>
  <c r="S55" i="18"/>
  <c r="R55" i="18"/>
  <c r="Q55" i="18"/>
  <c r="N55" i="18"/>
  <c r="V54" i="18"/>
  <c r="U54" i="18"/>
  <c r="T54" i="18"/>
  <c r="S54" i="18"/>
  <c r="R54" i="18"/>
  <c r="Q54" i="18"/>
  <c r="N54" i="18"/>
  <c r="V53" i="18"/>
  <c r="U53" i="18"/>
  <c r="T53" i="18"/>
  <c r="S53" i="18"/>
  <c r="R53" i="18"/>
  <c r="Q53" i="18"/>
  <c r="N53" i="18"/>
  <c r="V52" i="18"/>
  <c r="U52" i="18"/>
  <c r="T52" i="18"/>
  <c r="S52" i="18"/>
  <c r="R52" i="18"/>
  <c r="Q52" i="18"/>
  <c r="N52" i="18"/>
  <c r="V51" i="18"/>
  <c r="U51" i="18"/>
  <c r="T51" i="18"/>
  <c r="S51" i="18"/>
  <c r="R51" i="18"/>
  <c r="Q51" i="18"/>
  <c r="N51" i="18"/>
  <c r="V50" i="18"/>
  <c r="U50" i="18"/>
  <c r="T50" i="18"/>
  <c r="S50" i="18"/>
  <c r="R50" i="18"/>
  <c r="Q50" i="18"/>
  <c r="N50" i="18"/>
  <c r="V49" i="18"/>
  <c r="U49" i="18"/>
  <c r="T49" i="18"/>
  <c r="S49" i="18"/>
  <c r="R49" i="18"/>
  <c r="Q49" i="18"/>
  <c r="N49" i="18"/>
  <c r="V48" i="18"/>
  <c r="U48" i="18"/>
  <c r="T48" i="18"/>
  <c r="S48" i="18"/>
  <c r="R48" i="18"/>
  <c r="Q48" i="18"/>
  <c r="N48" i="18"/>
  <c r="V47" i="18"/>
  <c r="U47" i="18"/>
  <c r="T47" i="18"/>
  <c r="S47" i="18"/>
  <c r="R47" i="18"/>
  <c r="Q47" i="18"/>
  <c r="N47" i="18"/>
  <c r="V46" i="18"/>
  <c r="U46" i="18"/>
  <c r="T46" i="18"/>
  <c r="S46" i="18"/>
  <c r="R46" i="18"/>
  <c r="Q46" i="18"/>
  <c r="N46" i="18"/>
  <c r="V45" i="18"/>
  <c r="T45" i="18"/>
  <c r="S45" i="18"/>
  <c r="R45" i="18"/>
  <c r="Q45" i="18"/>
  <c r="N45" i="18"/>
  <c r="V44" i="18"/>
  <c r="U44" i="18"/>
  <c r="T44" i="18"/>
  <c r="S44" i="18"/>
  <c r="R44" i="18"/>
  <c r="Q44" i="18"/>
  <c r="N44" i="18"/>
  <c r="V43" i="18"/>
  <c r="U43" i="18"/>
  <c r="T43" i="18"/>
  <c r="S43" i="18"/>
  <c r="R43" i="18"/>
  <c r="Q43" i="18"/>
  <c r="N43" i="18"/>
  <c r="V42" i="18"/>
  <c r="U42" i="18"/>
  <c r="T42" i="18"/>
  <c r="S42" i="18"/>
  <c r="R42" i="18"/>
  <c r="Q42" i="18"/>
  <c r="N42" i="18"/>
  <c r="V41" i="18"/>
  <c r="U41" i="18"/>
  <c r="T41" i="18"/>
  <c r="S41" i="18"/>
  <c r="R41" i="18"/>
  <c r="Q41" i="18"/>
  <c r="N41" i="18"/>
  <c r="V40" i="18"/>
  <c r="U40" i="18"/>
  <c r="T40" i="18"/>
  <c r="S40" i="18"/>
  <c r="R40" i="18"/>
  <c r="Q40" i="18"/>
  <c r="N40" i="18"/>
  <c r="V39" i="18"/>
  <c r="U39" i="18"/>
  <c r="T39" i="18"/>
  <c r="S39" i="18"/>
  <c r="R39" i="18"/>
  <c r="Q39" i="18"/>
  <c r="N39" i="18"/>
  <c r="V35" i="18"/>
  <c r="U35" i="18"/>
  <c r="T35" i="18"/>
  <c r="S35" i="18"/>
  <c r="R35" i="18"/>
  <c r="Q35" i="18"/>
  <c r="N35" i="18"/>
  <c r="V38" i="18"/>
  <c r="U38" i="18"/>
  <c r="T38" i="18"/>
  <c r="S38" i="18"/>
  <c r="R38" i="18"/>
  <c r="Q38" i="18"/>
  <c r="N38" i="18"/>
  <c r="V29" i="18"/>
  <c r="U29" i="18"/>
  <c r="T29" i="18"/>
  <c r="S29" i="18"/>
  <c r="R29" i="18"/>
  <c r="Q29" i="18"/>
  <c r="N29" i="18"/>
  <c r="V30" i="18"/>
  <c r="U30" i="18"/>
  <c r="T30" i="18"/>
  <c r="S30" i="18"/>
  <c r="R30" i="18"/>
  <c r="Q30" i="18"/>
  <c r="N30" i="18"/>
  <c r="V31" i="18"/>
  <c r="U31" i="18"/>
  <c r="T31" i="18"/>
  <c r="S31" i="18"/>
  <c r="R31" i="18"/>
  <c r="Q31" i="18"/>
  <c r="N31" i="18"/>
  <c r="V10" i="18"/>
  <c r="U10" i="18"/>
  <c r="T10" i="18"/>
  <c r="S10" i="18"/>
  <c r="R10" i="18"/>
  <c r="Q10" i="18"/>
  <c r="N10" i="18"/>
  <c r="V28" i="18"/>
  <c r="U28" i="18"/>
  <c r="T28" i="18"/>
  <c r="S28" i="18"/>
  <c r="R28" i="18"/>
  <c r="Q28" i="18"/>
  <c r="N28" i="18"/>
  <c r="V11" i="18"/>
  <c r="U11" i="18"/>
  <c r="T11" i="18"/>
  <c r="S11" i="18"/>
  <c r="R11" i="18"/>
  <c r="Q11" i="18"/>
  <c r="N11" i="18"/>
  <c r="V26" i="18"/>
  <c r="U26" i="18"/>
  <c r="T26" i="18"/>
  <c r="S26" i="18"/>
  <c r="R26" i="18"/>
  <c r="Q26" i="18"/>
  <c r="N26" i="18"/>
  <c r="V24" i="18"/>
  <c r="U24" i="18"/>
  <c r="T24" i="18"/>
  <c r="S24" i="18"/>
  <c r="R24" i="18"/>
  <c r="Q24" i="18"/>
  <c r="N24" i="18"/>
  <c r="V9" i="18"/>
  <c r="U9" i="18"/>
  <c r="T9" i="18"/>
  <c r="S9" i="18"/>
  <c r="R9" i="18"/>
  <c r="Q9" i="18"/>
  <c r="N9" i="18"/>
  <c r="V8" i="18"/>
  <c r="U8" i="18"/>
  <c r="T8" i="18"/>
  <c r="S8" i="18"/>
  <c r="R8" i="18"/>
  <c r="Q8" i="18"/>
  <c r="N8" i="18"/>
  <c r="V3" i="18"/>
  <c r="U3" i="18"/>
  <c r="T3" i="18"/>
  <c r="S3" i="18"/>
  <c r="R3" i="18"/>
  <c r="Q3" i="18"/>
  <c r="N3" i="18"/>
  <c r="V23" i="18"/>
  <c r="U23" i="18"/>
  <c r="T23" i="18"/>
  <c r="S23" i="18"/>
  <c r="R23" i="18"/>
  <c r="Q23" i="18"/>
  <c r="N23" i="18"/>
  <c r="V27" i="18"/>
  <c r="U27" i="18"/>
  <c r="T27" i="18"/>
  <c r="S27" i="18"/>
  <c r="R27" i="18"/>
  <c r="Q27" i="18"/>
  <c r="N27" i="18"/>
  <c r="U17" i="18"/>
  <c r="T17" i="18"/>
  <c r="S17" i="18"/>
  <c r="R17" i="18"/>
  <c r="Q17" i="18"/>
  <c r="N17" i="18"/>
  <c r="V19" i="18"/>
  <c r="U19" i="18"/>
  <c r="T19" i="18"/>
  <c r="S19" i="18"/>
  <c r="R19" i="18"/>
  <c r="Q19" i="18"/>
  <c r="N19" i="18"/>
  <c r="V33" i="18"/>
  <c r="U33" i="18"/>
  <c r="T33" i="18"/>
  <c r="S33" i="18"/>
  <c r="R33" i="18"/>
  <c r="Q33" i="18"/>
  <c r="N33" i="18"/>
  <c r="V34" i="18"/>
  <c r="U34" i="18"/>
  <c r="T34" i="18"/>
  <c r="S34" i="18"/>
  <c r="R34" i="18"/>
  <c r="Q34" i="18"/>
  <c r="N34" i="18"/>
  <c r="V32" i="18"/>
  <c r="U32" i="18"/>
  <c r="T32" i="18"/>
  <c r="S32" i="18"/>
  <c r="R32" i="18"/>
  <c r="Q32" i="18"/>
  <c r="N32" i="18"/>
  <c r="V16" i="18"/>
  <c r="U16" i="18"/>
  <c r="T16" i="18"/>
  <c r="S16" i="18"/>
  <c r="R16" i="18"/>
  <c r="Q16" i="18"/>
  <c r="N16" i="18"/>
  <c r="V18" i="18"/>
  <c r="U18" i="18"/>
  <c r="T18" i="18"/>
  <c r="S18" i="18"/>
  <c r="R18" i="18"/>
  <c r="Q18" i="18"/>
  <c r="N18" i="18"/>
  <c r="V15" i="18"/>
  <c r="U15" i="18"/>
  <c r="T15" i="18"/>
  <c r="S15" i="18"/>
  <c r="R15" i="18"/>
  <c r="Q15" i="18"/>
  <c r="N15" i="18"/>
  <c r="V7" i="18"/>
  <c r="U7" i="18"/>
  <c r="T7" i="18"/>
  <c r="S7" i="18"/>
  <c r="R7" i="18"/>
  <c r="Q7" i="18"/>
  <c r="N7" i="18"/>
  <c r="V25" i="18"/>
  <c r="U25" i="18"/>
  <c r="T25" i="18"/>
  <c r="S25" i="18"/>
  <c r="R25" i="18"/>
  <c r="Q25" i="18"/>
  <c r="N25" i="18"/>
  <c r="V14" i="18"/>
  <c r="U14" i="18"/>
  <c r="T14" i="18"/>
  <c r="S14" i="18"/>
  <c r="R14" i="18"/>
  <c r="Q14" i="18"/>
  <c r="N14" i="18"/>
  <c r="V6" i="18"/>
  <c r="U6" i="18"/>
  <c r="T6" i="18"/>
  <c r="S6" i="18"/>
  <c r="R6" i="18"/>
  <c r="Q6" i="18"/>
  <c r="N6" i="18"/>
  <c r="V21" i="18"/>
  <c r="U21" i="18"/>
  <c r="T21" i="18"/>
  <c r="S21" i="18"/>
  <c r="R21" i="18"/>
  <c r="Q21" i="18"/>
  <c r="N21" i="18"/>
  <c r="V20" i="18"/>
  <c r="U20" i="18"/>
  <c r="T20" i="18"/>
  <c r="S20" i="18"/>
  <c r="R20" i="18"/>
  <c r="Q20" i="18"/>
  <c r="N20" i="18"/>
  <c r="V22" i="18"/>
  <c r="U22" i="18"/>
  <c r="T22" i="18"/>
  <c r="S22" i="18"/>
  <c r="R22" i="18"/>
  <c r="Q22" i="18"/>
  <c r="N22" i="18"/>
  <c r="V13" i="18"/>
  <c r="U13" i="18"/>
  <c r="T13" i="18"/>
  <c r="S13" i="18"/>
  <c r="R13" i="18"/>
  <c r="Q13" i="18"/>
  <c r="N13" i="18"/>
  <c r="V5" i="18"/>
  <c r="U5" i="18"/>
  <c r="T5" i="18"/>
  <c r="S5" i="18"/>
  <c r="R5" i="18"/>
  <c r="Q5" i="18"/>
  <c r="N5" i="18"/>
  <c r="V12" i="18"/>
  <c r="U12" i="18"/>
  <c r="T12" i="18"/>
  <c r="S12" i="18"/>
  <c r="R12" i="18"/>
  <c r="Q12" i="18"/>
  <c r="N12" i="18"/>
  <c r="V4" i="18"/>
  <c r="U4" i="18"/>
  <c r="T4" i="18"/>
  <c r="S4" i="18"/>
  <c r="R4" i="18"/>
  <c r="Q4" i="18"/>
  <c r="N4" i="18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3" i="2"/>
  <c r="Q27" i="2"/>
  <c r="Q32" i="2"/>
  <c r="Q30" i="2"/>
  <c r="Q29" i="2"/>
  <c r="Q28" i="2"/>
  <c r="Q10" i="2"/>
  <c r="Q7" i="2"/>
  <c r="Q34" i="2"/>
  <c r="Q9" i="2"/>
  <c r="Q21" i="2"/>
  <c r="Q6" i="2"/>
  <c r="Q20" i="2"/>
  <c r="Q5" i="2"/>
  <c r="Q19" i="2"/>
  <c r="Q13" i="2"/>
  <c r="Q12" i="2"/>
  <c r="Q8" i="2"/>
  <c r="Q36" i="2"/>
  <c r="Q37" i="2"/>
  <c r="Q35" i="2"/>
  <c r="Q16" i="2"/>
  <c r="Q31" i="2"/>
  <c r="Q15" i="2"/>
  <c r="Q26" i="2"/>
  <c r="Q3" i="2"/>
  <c r="Q14" i="2"/>
  <c r="Q23" i="2"/>
  <c r="Q22" i="2"/>
  <c r="Q11" i="2"/>
  <c r="Q17" i="2"/>
  <c r="Q4" i="2"/>
  <c r="Q18" i="2"/>
  <c r="Q25" i="2"/>
  <c r="Q24" i="2"/>
  <c r="V55" i="2"/>
  <c r="U54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3" i="2"/>
  <c r="V27" i="2"/>
  <c r="V32" i="2"/>
  <c r="V30" i="2"/>
  <c r="V29" i="2"/>
  <c r="V28" i="2"/>
  <c r="V10" i="2"/>
  <c r="V7" i="2"/>
  <c r="V34" i="2"/>
  <c r="V9" i="2"/>
  <c r="V21" i="2"/>
  <c r="V6" i="2"/>
  <c r="V20" i="2"/>
  <c r="V5" i="2"/>
  <c r="V19" i="2"/>
  <c r="V13" i="2"/>
  <c r="V8" i="2"/>
  <c r="V36" i="2"/>
  <c r="V37" i="2"/>
  <c r="V35" i="2"/>
  <c r="V16" i="2"/>
  <c r="V31" i="2"/>
  <c r="V15" i="2"/>
  <c r="V26" i="2"/>
  <c r="V3" i="2"/>
  <c r="V14" i="2"/>
  <c r="V23" i="2"/>
  <c r="V22" i="2"/>
  <c r="V11" i="2"/>
  <c r="V17" i="2"/>
  <c r="V4" i="2"/>
  <c r="V18" i="2"/>
  <c r="V25" i="2"/>
  <c r="V24" i="2"/>
  <c r="U55" i="2"/>
  <c r="U53" i="2"/>
  <c r="U52" i="2"/>
  <c r="U51" i="2"/>
  <c r="U50" i="2"/>
  <c r="U49" i="2"/>
  <c r="U48" i="2"/>
  <c r="U47" i="2"/>
  <c r="U46" i="2"/>
  <c r="U45" i="2"/>
  <c r="U44" i="2"/>
  <c r="U42" i="2"/>
  <c r="U41" i="2"/>
  <c r="U40" i="2"/>
  <c r="U39" i="2"/>
  <c r="U38" i="2"/>
  <c r="U33" i="2"/>
  <c r="U27" i="2"/>
  <c r="U32" i="2"/>
  <c r="U30" i="2"/>
  <c r="U29" i="2"/>
  <c r="U28" i="2"/>
  <c r="U10" i="2"/>
  <c r="U7" i="2"/>
  <c r="U34" i="2"/>
  <c r="U9" i="2"/>
  <c r="U21" i="2"/>
  <c r="U6" i="2"/>
  <c r="U20" i="2"/>
  <c r="U5" i="2"/>
  <c r="U19" i="2"/>
  <c r="U13" i="2"/>
  <c r="U12" i="2"/>
  <c r="U8" i="2"/>
  <c r="U36" i="2"/>
  <c r="U37" i="2"/>
  <c r="U35" i="2"/>
  <c r="U16" i="2"/>
  <c r="U31" i="2"/>
  <c r="U15" i="2"/>
  <c r="U26" i="2"/>
  <c r="U3" i="2"/>
  <c r="U14" i="2"/>
  <c r="U23" i="2"/>
  <c r="U22" i="2"/>
  <c r="U11" i="2"/>
  <c r="U17" i="2"/>
  <c r="U4" i="2"/>
  <c r="U18" i="2"/>
  <c r="U25" i="2"/>
  <c r="U24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3" i="2"/>
  <c r="T27" i="2"/>
  <c r="T32" i="2"/>
  <c r="T30" i="2"/>
  <c r="T29" i="2"/>
  <c r="T28" i="2"/>
  <c r="T10" i="2"/>
  <c r="T7" i="2"/>
  <c r="T34" i="2"/>
  <c r="T9" i="2"/>
  <c r="T21" i="2"/>
  <c r="T6" i="2"/>
  <c r="T20" i="2"/>
  <c r="T5" i="2"/>
  <c r="T19" i="2"/>
  <c r="T13" i="2"/>
  <c r="T12" i="2"/>
  <c r="T8" i="2"/>
  <c r="T36" i="2"/>
  <c r="T37" i="2"/>
  <c r="T35" i="2"/>
  <c r="T16" i="2"/>
  <c r="T31" i="2"/>
  <c r="T15" i="2"/>
  <c r="T26" i="2"/>
  <c r="T3" i="2"/>
  <c r="T14" i="2"/>
  <c r="T23" i="2"/>
  <c r="T22" i="2"/>
  <c r="T11" i="2"/>
  <c r="T17" i="2"/>
  <c r="T4" i="2"/>
  <c r="T18" i="2"/>
  <c r="T25" i="2"/>
  <c r="T24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3" i="2"/>
  <c r="S27" i="2"/>
  <c r="S32" i="2"/>
  <c r="S30" i="2"/>
  <c r="S29" i="2"/>
  <c r="S28" i="2"/>
  <c r="S10" i="2"/>
  <c r="S7" i="2"/>
  <c r="S34" i="2"/>
  <c r="S9" i="2"/>
  <c r="S21" i="2"/>
  <c r="S6" i="2"/>
  <c r="S20" i="2"/>
  <c r="S5" i="2"/>
  <c r="S19" i="2"/>
  <c r="S13" i="2"/>
  <c r="S12" i="2"/>
  <c r="S8" i="2"/>
  <c r="S36" i="2"/>
  <c r="S37" i="2"/>
  <c r="S35" i="2"/>
  <c r="S16" i="2"/>
  <c r="S31" i="2"/>
  <c r="S15" i="2"/>
  <c r="S26" i="2"/>
  <c r="S3" i="2"/>
  <c r="S14" i="2"/>
  <c r="S23" i="2"/>
  <c r="S22" i="2"/>
  <c r="S11" i="2"/>
  <c r="S17" i="2"/>
  <c r="S4" i="2"/>
  <c r="S18" i="2"/>
  <c r="S25" i="2"/>
  <c r="S24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3" i="2"/>
  <c r="R27" i="2"/>
  <c r="R32" i="2"/>
  <c r="R30" i="2"/>
  <c r="R29" i="2"/>
  <c r="R28" i="2"/>
  <c r="R10" i="2"/>
  <c r="R7" i="2"/>
  <c r="R34" i="2"/>
  <c r="R9" i="2"/>
  <c r="R21" i="2"/>
  <c r="R6" i="2"/>
  <c r="R20" i="2"/>
  <c r="R5" i="2"/>
  <c r="R19" i="2"/>
  <c r="R13" i="2"/>
  <c r="R12" i="2"/>
  <c r="R8" i="2"/>
  <c r="R36" i="2"/>
  <c r="R37" i="2"/>
  <c r="R35" i="2"/>
  <c r="R16" i="2"/>
  <c r="R31" i="2"/>
  <c r="R15" i="2"/>
  <c r="R26" i="2"/>
  <c r="R3" i="2"/>
  <c r="R14" i="2"/>
  <c r="R23" i="2"/>
  <c r="R22" i="2"/>
  <c r="R11" i="2"/>
  <c r="R17" i="2"/>
  <c r="R4" i="2"/>
  <c r="R18" i="2"/>
  <c r="R25" i="2"/>
  <c r="R24" i="2"/>
  <c r="N55" i="2"/>
  <c r="N54" i="2"/>
  <c r="N53" i="2"/>
  <c r="N52" i="2"/>
  <c r="N51" i="2"/>
  <c r="N50" i="2"/>
  <c r="N49" i="2"/>
  <c r="N48" i="2"/>
  <c r="N46" i="2"/>
  <c r="N45" i="2"/>
  <c r="N44" i="2"/>
  <c r="N43" i="2"/>
  <c r="N42" i="2"/>
  <c r="N41" i="2"/>
  <c r="N40" i="2"/>
  <c r="N39" i="2"/>
  <c r="N38" i="2"/>
  <c r="N33" i="2"/>
  <c r="N27" i="2"/>
  <c r="N32" i="2"/>
  <c r="N30" i="2"/>
  <c r="N29" i="2"/>
  <c r="N28" i="2"/>
  <c r="N10" i="2"/>
  <c r="N7" i="2"/>
  <c r="N34" i="2"/>
  <c r="N9" i="2"/>
  <c r="N21" i="2"/>
  <c r="N6" i="2"/>
  <c r="N20" i="2"/>
  <c r="N5" i="2"/>
  <c r="N19" i="2"/>
  <c r="N13" i="2"/>
  <c r="N12" i="2"/>
  <c r="N8" i="2"/>
  <c r="N36" i="2"/>
  <c r="N37" i="2"/>
  <c r="N35" i="2"/>
  <c r="N16" i="2"/>
  <c r="N31" i="2"/>
  <c r="N15" i="2"/>
  <c r="N26" i="2"/>
  <c r="N3" i="2"/>
  <c r="N14" i="2"/>
  <c r="N23" i="2"/>
  <c r="N22" i="2"/>
  <c r="N11" i="2"/>
  <c r="N17" i="2"/>
  <c r="N4" i="2"/>
  <c r="N18" i="2"/>
  <c r="N25" i="2"/>
  <c r="N24" i="2"/>
  <c r="N47" i="2"/>
  <c r="T60" i="22" l="1"/>
  <c r="S60" i="22"/>
  <c r="R60" i="22"/>
  <c r="R32" i="36"/>
  <c r="V32" i="36"/>
  <c r="U59" i="23"/>
  <c r="P56" i="55"/>
  <c r="Q56" i="55"/>
  <c r="U56" i="55"/>
  <c r="R56" i="55"/>
  <c r="S56" i="55"/>
  <c r="Q58" i="2"/>
  <c r="R58" i="2"/>
  <c r="S58" i="2"/>
  <c r="T58" i="2"/>
  <c r="V58" i="2"/>
  <c r="Q58" i="18"/>
  <c r="R58" i="18"/>
  <c r="V58" i="18"/>
  <c r="S58" i="18"/>
  <c r="T58" i="18"/>
  <c r="S59" i="21"/>
  <c r="Q59" i="21"/>
  <c r="U59" i="21"/>
  <c r="T59" i="21"/>
  <c r="R59" i="21"/>
  <c r="V59" i="21"/>
  <c r="Q60" i="22"/>
  <c r="V60" i="22"/>
  <c r="R59" i="23"/>
  <c r="V59" i="23"/>
  <c r="S59" i="23"/>
  <c r="T59" i="23"/>
  <c r="R62" i="24"/>
  <c r="V62" i="24"/>
  <c r="S62" i="24"/>
  <c r="Q62" i="24"/>
  <c r="T62" i="24"/>
  <c r="Q64" i="25"/>
  <c r="U64" i="25"/>
  <c r="R64" i="25"/>
  <c r="V64" i="25"/>
  <c r="S64" i="25"/>
  <c r="T64" i="25"/>
  <c r="U62" i="26"/>
  <c r="Q62" i="26"/>
  <c r="V62" i="26"/>
  <c r="T62" i="26"/>
  <c r="R62" i="26"/>
  <c r="S62" i="26"/>
  <c r="Q60" i="27"/>
  <c r="R60" i="27"/>
  <c r="V60" i="27"/>
  <c r="S60" i="27"/>
  <c r="T60" i="27"/>
  <c r="S59" i="28"/>
  <c r="Q59" i="28"/>
  <c r="T59" i="28"/>
  <c r="U59" i="28"/>
  <c r="R59" i="28"/>
  <c r="V59" i="28"/>
  <c r="R59" i="30"/>
  <c r="V59" i="30"/>
  <c r="S59" i="30"/>
  <c r="T59" i="30"/>
  <c r="S57" i="31"/>
  <c r="T57" i="31"/>
  <c r="Q57" i="31"/>
  <c r="R57" i="31"/>
  <c r="V57" i="31"/>
  <c r="Q32" i="32"/>
  <c r="U32" i="32"/>
  <c r="Q63" i="32"/>
  <c r="Q64" i="32" s="1"/>
  <c r="U63" i="32"/>
  <c r="U64" i="32" s="1"/>
  <c r="R63" i="32"/>
  <c r="V63" i="32"/>
  <c r="R32" i="32"/>
  <c r="V32" i="32"/>
  <c r="S63" i="32"/>
  <c r="S32" i="32"/>
  <c r="N32" i="32"/>
  <c r="T32" i="32"/>
  <c r="T63" i="32"/>
  <c r="T63" i="36"/>
  <c r="Q63" i="36"/>
  <c r="S32" i="36"/>
  <c r="N32" i="36"/>
  <c r="T32" i="36"/>
  <c r="Q32" i="36"/>
  <c r="R63" i="36"/>
  <c r="R64" i="36" s="1"/>
  <c r="V63" i="36"/>
  <c r="S63" i="36"/>
  <c r="T62" i="37"/>
  <c r="T32" i="37"/>
  <c r="T63" i="37" s="1"/>
  <c r="R62" i="37"/>
  <c r="V62" i="37"/>
  <c r="Q32" i="37"/>
  <c r="S62" i="37"/>
  <c r="R32" i="37"/>
  <c r="V32" i="37"/>
  <c r="S32" i="37"/>
  <c r="Q62" i="37"/>
  <c r="Q63" i="37" s="1"/>
  <c r="Q32" i="38"/>
  <c r="U32" i="38"/>
  <c r="R32" i="38"/>
  <c r="V32" i="38"/>
  <c r="S62" i="38"/>
  <c r="R62" i="38"/>
  <c r="V62" i="38"/>
  <c r="S32" i="38"/>
  <c r="T62" i="38"/>
  <c r="T32" i="38"/>
  <c r="Q62" i="38"/>
  <c r="Q63" i="38" s="1"/>
  <c r="T31" i="39"/>
  <c r="Q31" i="39"/>
  <c r="U31" i="39"/>
  <c r="R61" i="39"/>
  <c r="V61" i="39"/>
  <c r="V31" i="39"/>
  <c r="S61" i="39"/>
  <c r="S62" i="39" s="1"/>
  <c r="Q61" i="39"/>
  <c r="Q62" i="39" s="1"/>
  <c r="R31" i="39"/>
  <c r="S31" i="39"/>
  <c r="T61" i="39"/>
  <c r="T62" i="39" s="1"/>
  <c r="Q30" i="40"/>
  <c r="Q62" i="40"/>
  <c r="T62" i="40"/>
  <c r="T63" i="40" s="1"/>
  <c r="R30" i="40"/>
  <c r="V30" i="40"/>
  <c r="R62" i="40"/>
  <c r="V62" i="40"/>
  <c r="V63" i="40" s="1"/>
  <c r="S30" i="40"/>
  <c r="S62" i="40"/>
  <c r="S64" i="41"/>
  <c r="Q32" i="41"/>
  <c r="T64" i="41"/>
  <c r="R32" i="41"/>
  <c r="V32" i="41"/>
  <c r="Q64" i="41"/>
  <c r="Q65" i="41" s="1"/>
  <c r="S32" i="41"/>
  <c r="R64" i="41"/>
  <c r="R65" i="41" s="1"/>
  <c r="V64" i="41"/>
  <c r="V65" i="41" s="1"/>
  <c r="T32" i="41"/>
  <c r="T31" i="42"/>
  <c r="S63" i="42"/>
  <c r="S64" i="42" s="1"/>
  <c r="Q31" i="42"/>
  <c r="U31" i="42"/>
  <c r="T63" i="42"/>
  <c r="T64" i="42" s="1"/>
  <c r="R31" i="42"/>
  <c r="V31" i="42"/>
  <c r="Q63" i="42"/>
  <c r="R63" i="42"/>
  <c r="V63" i="42"/>
  <c r="T31" i="43"/>
  <c r="S64" i="43"/>
  <c r="Q31" i="43"/>
  <c r="T64" i="43"/>
  <c r="R31" i="43"/>
  <c r="V31" i="43"/>
  <c r="Q64" i="43"/>
  <c r="S31" i="43"/>
  <c r="S65" i="43" s="1"/>
  <c r="R64" i="43"/>
  <c r="V64" i="43"/>
  <c r="T30" i="44"/>
  <c r="S62" i="44"/>
  <c r="Q30" i="44"/>
  <c r="T62" i="44"/>
  <c r="R30" i="44"/>
  <c r="V30" i="44"/>
  <c r="Q62" i="44"/>
  <c r="S30" i="44"/>
  <c r="S63" i="44" s="1"/>
  <c r="R62" i="44"/>
  <c r="V62" i="44"/>
  <c r="Q32" i="45"/>
  <c r="U32" i="45"/>
  <c r="S65" i="45"/>
  <c r="R32" i="45"/>
  <c r="R66" i="45" s="1"/>
  <c r="V32" i="45"/>
  <c r="T65" i="45"/>
  <c r="S32" i="45"/>
  <c r="S66" i="45" s="1"/>
  <c r="Q65" i="45"/>
  <c r="U65" i="45"/>
  <c r="N32" i="45"/>
  <c r="T32" i="45"/>
  <c r="T66" i="45" s="1"/>
  <c r="R65" i="45"/>
  <c r="V65" i="45"/>
  <c r="R62" i="46"/>
  <c r="V62" i="46"/>
  <c r="S30" i="46"/>
  <c r="S62" i="46"/>
  <c r="S63" i="46" s="1"/>
  <c r="R30" i="46"/>
  <c r="V30" i="46"/>
  <c r="T30" i="46"/>
  <c r="T62" i="46"/>
  <c r="T63" i="46" s="1"/>
  <c r="Q30" i="46"/>
  <c r="Q62" i="46"/>
  <c r="R65" i="49"/>
  <c r="V65" i="49"/>
  <c r="R30" i="49"/>
  <c r="V30" i="49"/>
  <c r="V66" i="49" s="1"/>
  <c r="S65" i="49"/>
  <c r="S30" i="49"/>
  <c r="T65" i="49"/>
  <c r="T30" i="49"/>
  <c r="Q65" i="49"/>
  <c r="U65" i="49"/>
  <c r="Q30" i="49"/>
  <c r="Q66" i="49" s="1"/>
  <c r="U30" i="49"/>
  <c r="Q28" i="54"/>
  <c r="R28" i="54"/>
  <c r="V28" i="54"/>
  <c r="S28" i="54"/>
  <c r="T28" i="54"/>
  <c r="R70" i="57"/>
  <c r="N28" i="54"/>
  <c r="U28" i="54"/>
  <c r="N30" i="46"/>
  <c r="U30" i="46"/>
  <c r="U62" i="46"/>
  <c r="U62" i="44"/>
  <c r="U30" i="44"/>
  <c r="N30" i="44"/>
  <c r="U31" i="43"/>
  <c r="U64" i="43"/>
  <c r="N31" i="43"/>
  <c r="U63" i="42"/>
  <c r="U64" i="42" s="1"/>
  <c r="N31" i="42"/>
  <c r="N32" i="41"/>
  <c r="U64" i="41"/>
  <c r="U32" i="41"/>
  <c r="U62" i="40"/>
  <c r="U30" i="40"/>
  <c r="N30" i="40"/>
  <c r="N31" i="39"/>
  <c r="U61" i="39"/>
  <c r="U62" i="39" s="1"/>
  <c r="N32" i="38"/>
  <c r="U62" i="38"/>
  <c r="N32" i="37"/>
  <c r="U32" i="37"/>
  <c r="U62" i="37"/>
  <c r="U63" i="36"/>
  <c r="U32" i="36"/>
  <c r="U57" i="31"/>
  <c r="U59" i="30"/>
  <c r="U60" i="27"/>
  <c r="U62" i="24"/>
  <c r="U60" i="22"/>
  <c r="U58" i="18"/>
  <c r="U58" i="2"/>
  <c r="T56" i="55"/>
  <c r="Y3" i="56"/>
  <c r="Y64" i="56" s="1"/>
  <c r="S70" i="57"/>
  <c r="Q70" i="57"/>
  <c r="T70" i="57"/>
  <c r="U70" i="57"/>
  <c r="O39" i="52"/>
  <c r="O13" i="52"/>
  <c r="O64" i="52"/>
  <c r="O60" i="52"/>
  <c r="O17" i="52"/>
  <c r="N6" i="55"/>
  <c r="N33" i="55"/>
  <c r="N36" i="55"/>
  <c r="N43" i="55"/>
  <c r="N41" i="55"/>
  <c r="N35" i="55"/>
  <c r="N30" i="55"/>
  <c r="N29" i="55"/>
  <c r="N28" i="55"/>
  <c r="N3" i="55"/>
  <c r="N21" i="55"/>
  <c r="N14" i="55"/>
  <c r="N19" i="55"/>
  <c r="N20" i="55"/>
  <c r="N9" i="55"/>
  <c r="N26" i="55"/>
  <c r="N24" i="55"/>
  <c r="N13" i="55"/>
  <c r="N37" i="55"/>
  <c r="N40" i="55"/>
  <c r="N27" i="55"/>
  <c r="N15" i="55"/>
  <c r="N23" i="55"/>
  <c r="N34" i="55"/>
  <c r="N7" i="55"/>
  <c r="N17" i="55"/>
  <c r="N10" i="55"/>
  <c r="N12" i="55"/>
  <c r="N31" i="55"/>
  <c r="N39" i="55"/>
  <c r="J882" i="55"/>
  <c r="N22" i="55"/>
  <c r="N18" i="55"/>
  <c r="N8" i="55"/>
  <c r="N4" i="55"/>
  <c r="N11" i="55"/>
  <c r="N16" i="55"/>
  <c r="N5" i="55"/>
  <c r="N25" i="55"/>
  <c r="N32" i="55"/>
  <c r="N38" i="55"/>
  <c r="N42" i="55"/>
  <c r="O31" i="24"/>
  <c r="O50" i="24"/>
  <c r="O7" i="44"/>
  <c r="O12" i="44"/>
  <c r="O19" i="44"/>
  <c r="O23" i="44"/>
  <c r="O53" i="44"/>
  <c r="O56" i="44"/>
  <c r="O42" i="44"/>
  <c r="O50" i="44"/>
  <c r="O39" i="44"/>
  <c r="O58" i="44"/>
  <c r="O61" i="44"/>
  <c r="O34" i="44"/>
  <c r="O60" i="44"/>
  <c r="J824" i="44"/>
  <c r="O38" i="25"/>
  <c r="O34" i="25"/>
  <c r="O43" i="25"/>
  <c r="O46" i="31"/>
  <c r="O37" i="32"/>
  <c r="O16" i="32"/>
  <c r="O18" i="32"/>
  <c r="O39" i="32"/>
  <c r="O25" i="32"/>
  <c r="O27" i="32"/>
  <c r="O62" i="32"/>
  <c r="O48" i="32"/>
  <c r="O40" i="32"/>
  <c r="O52" i="32"/>
  <c r="O12" i="43"/>
  <c r="O16" i="45"/>
  <c r="O17" i="45"/>
  <c r="O55" i="45"/>
  <c r="O11" i="45"/>
  <c r="O30" i="45"/>
  <c r="O21" i="45"/>
  <c r="O10" i="45"/>
  <c r="O33" i="26"/>
  <c r="O38" i="24"/>
  <c r="O44" i="25"/>
  <c r="O5" i="26"/>
  <c r="O9" i="26"/>
  <c r="O27" i="26"/>
  <c r="O23" i="26"/>
  <c r="O21" i="26"/>
  <c r="O7" i="26"/>
  <c r="O36" i="26"/>
  <c r="O42" i="26"/>
  <c r="O48" i="26"/>
  <c r="O61" i="26"/>
  <c r="O19" i="26"/>
  <c r="O44" i="26"/>
  <c r="O43" i="27"/>
  <c r="O55" i="27"/>
  <c r="O54" i="27"/>
  <c r="O37" i="27"/>
  <c r="O57" i="27"/>
  <c r="O22" i="27"/>
  <c r="O18" i="31"/>
  <c r="O4" i="32"/>
  <c r="O10" i="32"/>
  <c r="O59" i="32"/>
  <c r="O31" i="23"/>
  <c r="O50" i="23"/>
  <c r="J729" i="18"/>
  <c r="O19" i="54"/>
  <c r="O16" i="54"/>
  <c r="O50" i="54"/>
  <c r="O13" i="54"/>
  <c r="O37" i="54"/>
  <c r="O56" i="54"/>
  <c r="O5" i="54"/>
  <c r="O46" i="54"/>
  <c r="O12" i="54"/>
  <c r="O52" i="54"/>
  <c r="O9" i="54"/>
  <c r="O4" i="54"/>
  <c r="O51" i="54"/>
  <c r="O55" i="54"/>
  <c r="O62" i="54"/>
  <c r="O49" i="54"/>
  <c r="O57" i="54"/>
  <c r="J792" i="54"/>
  <c r="O42" i="54"/>
  <c r="O60" i="54"/>
  <c r="O7" i="54"/>
  <c r="O44" i="54"/>
  <c r="O45" i="54"/>
  <c r="O18" i="54"/>
  <c r="O34" i="54"/>
  <c r="O58" i="54"/>
  <c r="O53" i="54"/>
  <c r="O15" i="54"/>
  <c r="O20" i="54"/>
  <c r="O47" i="54"/>
  <c r="O39" i="54"/>
  <c r="O40" i="54"/>
  <c r="O43" i="54"/>
  <c r="O41" i="54"/>
  <c r="O36" i="54"/>
  <c r="O3" i="54"/>
  <c r="O61" i="54"/>
  <c r="O11" i="54"/>
  <c r="O35" i="54"/>
  <c r="O8" i="54"/>
  <c r="O48" i="54"/>
  <c r="O38" i="54"/>
  <c r="O17" i="54"/>
  <c r="O21" i="54"/>
  <c r="O14" i="54"/>
  <c r="O54" i="54"/>
  <c r="O6" i="54"/>
  <c r="O59" i="54"/>
  <c r="O10" i="54"/>
  <c r="O63" i="54"/>
  <c r="O15" i="53"/>
  <c r="O22" i="53"/>
  <c r="O21" i="53"/>
  <c r="O54" i="53"/>
  <c r="O47" i="53"/>
  <c r="O17" i="53"/>
  <c r="O60" i="53"/>
  <c r="O49" i="53"/>
  <c r="O59" i="53"/>
  <c r="O18" i="53"/>
  <c r="O51" i="53"/>
  <c r="O37" i="53"/>
  <c r="O19" i="53"/>
  <c r="O46" i="53"/>
  <c r="O6" i="53"/>
  <c r="O57" i="53"/>
  <c r="O16" i="53"/>
  <c r="O8" i="53"/>
  <c r="J795" i="53"/>
  <c r="O23" i="53"/>
  <c r="O12" i="53"/>
  <c r="O42" i="53"/>
  <c r="O52" i="53"/>
  <c r="O50" i="53"/>
  <c r="O40" i="53"/>
  <c r="O44" i="53"/>
  <c r="O10" i="53"/>
  <c r="O62" i="53"/>
  <c r="O41" i="53"/>
  <c r="O4" i="53"/>
  <c r="O38" i="53"/>
  <c r="O56" i="53"/>
  <c r="O7" i="53"/>
  <c r="O20" i="53"/>
  <c r="O13" i="53"/>
  <c r="O39" i="53"/>
  <c r="O58" i="53"/>
  <c r="O9" i="53"/>
  <c r="O61" i="53"/>
  <c r="O48" i="53"/>
  <c r="O3" i="53"/>
  <c r="O36" i="53"/>
  <c r="O53" i="53"/>
  <c r="O5" i="53"/>
  <c r="O43" i="53"/>
  <c r="O45" i="53"/>
  <c r="O11" i="53"/>
  <c r="O55" i="53"/>
  <c r="O28" i="52"/>
  <c r="O65" i="52"/>
  <c r="O16" i="52"/>
  <c r="O12" i="52"/>
  <c r="O21" i="52"/>
  <c r="O25" i="52"/>
  <c r="O18" i="52"/>
  <c r="O41" i="52"/>
  <c r="O51" i="52"/>
  <c r="O46" i="52"/>
  <c r="O54" i="52"/>
  <c r="O61" i="52"/>
  <c r="O14" i="52"/>
  <c r="O19" i="52"/>
  <c r="O43" i="52"/>
  <c r="O44" i="52"/>
  <c r="O23" i="52"/>
  <c r="O59" i="52"/>
  <c r="O47" i="52"/>
  <c r="O3" i="52"/>
  <c r="O40" i="52"/>
  <c r="O53" i="52"/>
  <c r="O57" i="52"/>
  <c r="J795" i="52"/>
  <c r="O24" i="52"/>
  <c r="O45" i="52"/>
  <c r="O22" i="52"/>
  <c r="O9" i="52"/>
  <c r="O63" i="52"/>
  <c r="O42" i="52"/>
  <c r="O5" i="52"/>
  <c r="O38" i="52"/>
  <c r="O49" i="52"/>
  <c r="O6" i="52"/>
  <c r="O34" i="52"/>
  <c r="O15" i="52"/>
  <c r="O50" i="52"/>
  <c r="O55" i="52"/>
  <c r="O11" i="52"/>
  <c r="O56" i="52"/>
  <c r="O62" i="52"/>
  <c r="O36" i="52"/>
  <c r="O58" i="52"/>
  <c r="O4" i="52"/>
  <c r="O37" i="52"/>
  <c r="O35" i="52"/>
  <c r="O20" i="52"/>
  <c r="O48" i="52"/>
  <c r="O8" i="52"/>
  <c r="O7" i="52"/>
  <c r="O52" i="52"/>
  <c r="O10" i="52"/>
  <c r="O57" i="51"/>
  <c r="O69" i="51"/>
  <c r="O14" i="51"/>
  <c r="O21" i="51"/>
  <c r="O18" i="51"/>
  <c r="O68" i="51"/>
  <c r="O9" i="51"/>
  <c r="O64" i="51"/>
  <c r="O50" i="51"/>
  <c r="O4" i="51"/>
  <c r="O38" i="51"/>
  <c r="O48" i="51"/>
  <c r="O5" i="51"/>
  <c r="O41" i="51"/>
  <c r="O8" i="51"/>
  <c r="O56" i="51"/>
  <c r="O67" i="51"/>
  <c r="O19" i="51"/>
  <c r="O23" i="51"/>
  <c r="O39" i="51"/>
  <c r="O47" i="51"/>
  <c r="O66" i="51"/>
  <c r="O54" i="51"/>
  <c r="J796" i="51"/>
  <c r="O22" i="51"/>
  <c r="O26" i="51"/>
  <c r="O20" i="51"/>
  <c r="O11" i="51"/>
  <c r="O55" i="51"/>
  <c r="O53" i="51"/>
  <c r="O59" i="51"/>
  <c r="O63" i="51"/>
  <c r="O37" i="51"/>
  <c r="O60" i="51"/>
  <c r="O6" i="51"/>
  <c r="O36" i="51"/>
  <c r="O44" i="51"/>
  <c r="O16" i="51"/>
  <c r="O46" i="51"/>
  <c r="O12" i="51"/>
  <c r="O52" i="51"/>
  <c r="O10" i="51"/>
  <c r="O58" i="51"/>
  <c r="O15" i="51"/>
  <c r="O43" i="51"/>
  <c r="O45" i="51"/>
  <c r="O62" i="51"/>
  <c r="O42" i="51"/>
  <c r="O7" i="51"/>
  <c r="O65" i="51"/>
  <c r="O61" i="51"/>
  <c r="O49" i="51"/>
  <c r="O13" i="51"/>
  <c r="O40" i="51"/>
  <c r="O51" i="51"/>
  <c r="O3" i="51"/>
  <c r="O17" i="51"/>
  <c r="O60" i="50"/>
  <c r="O21" i="50"/>
  <c r="O25" i="50"/>
  <c r="O41" i="50"/>
  <c r="O61" i="50"/>
  <c r="O23" i="50"/>
  <c r="O24" i="50"/>
  <c r="O15" i="50"/>
  <c r="O57" i="50"/>
  <c r="O50" i="50"/>
  <c r="O4" i="50"/>
  <c r="O40" i="50"/>
  <c r="O46" i="50"/>
  <c r="O17" i="50"/>
  <c r="O56" i="50"/>
  <c r="O22" i="50"/>
  <c r="O66" i="50"/>
  <c r="O13" i="50"/>
  <c r="O55" i="50"/>
  <c r="J791" i="50"/>
  <c r="O18" i="50"/>
  <c r="O64" i="50"/>
  <c r="O54" i="50"/>
  <c r="O19" i="50"/>
  <c r="O37" i="50"/>
  <c r="O43" i="50"/>
  <c r="O38" i="50"/>
  <c r="O49" i="50"/>
  <c r="O62" i="50"/>
  <c r="O12" i="50"/>
  <c r="O63" i="50"/>
  <c r="O7" i="50"/>
  <c r="O20" i="50"/>
  <c r="O58" i="50"/>
  <c r="O42" i="50"/>
  <c r="O53" i="50"/>
  <c r="O3" i="50"/>
  <c r="O51" i="50"/>
  <c r="O44" i="50"/>
  <c r="O14" i="50"/>
  <c r="O52" i="50"/>
  <c r="O6" i="50"/>
  <c r="O45" i="50"/>
  <c r="O9" i="50"/>
  <c r="O10" i="50"/>
  <c r="O59" i="50"/>
  <c r="O39" i="50"/>
  <c r="O16" i="50"/>
  <c r="O48" i="50"/>
  <c r="O47" i="50"/>
  <c r="O5" i="50"/>
  <c r="O36" i="50"/>
  <c r="O8" i="50"/>
  <c r="O11" i="50"/>
  <c r="O13" i="49"/>
  <c r="O58" i="49"/>
  <c r="O64" i="49"/>
  <c r="O56" i="49"/>
  <c r="O14" i="49"/>
  <c r="O23" i="49"/>
  <c r="O59" i="49"/>
  <c r="O9" i="49"/>
  <c r="O60" i="49"/>
  <c r="O28" i="49"/>
  <c r="O17" i="49"/>
  <c r="O27" i="49"/>
  <c r="O63" i="49"/>
  <c r="O22" i="49"/>
  <c r="O19" i="49"/>
  <c r="O26" i="49"/>
  <c r="O16" i="49"/>
  <c r="O53" i="49"/>
  <c r="O37" i="49"/>
  <c r="O5" i="49"/>
  <c r="O42" i="49"/>
  <c r="O43" i="49"/>
  <c r="O57" i="49"/>
  <c r="O20" i="49"/>
  <c r="O21" i="49"/>
  <c r="O52" i="49"/>
  <c r="O35" i="49"/>
  <c r="O54" i="49"/>
  <c r="O4" i="49"/>
  <c r="O48" i="49"/>
  <c r="O46" i="49"/>
  <c r="O12" i="49"/>
  <c r="O47" i="49"/>
  <c r="O11" i="49"/>
  <c r="O49" i="49"/>
  <c r="O15" i="49"/>
  <c r="J791" i="49"/>
  <c r="O45" i="49"/>
  <c r="O38" i="49"/>
  <c r="O34" i="49"/>
  <c r="O62" i="49"/>
  <c r="O41" i="49"/>
  <c r="O61" i="49"/>
  <c r="O29" i="49"/>
  <c r="O39" i="49"/>
  <c r="O24" i="49"/>
  <c r="O7" i="49"/>
  <c r="O18" i="49"/>
  <c r="O10" i="49"/>
  <c r="O55" i="49"/>
  <c r="O44" i="49"/>
  <c r="O8" i="49"/>
  <c r="O36" i="49"/>
  <c r="O40" i="49"/>
  <c r="O25" i="49"/>
  <c r="O3" i="49"/>
  <c r="O50" i="49"/>
  <c r="O6" i="49"/>
  <c r="O51" i="49"/>
  <c r="J791" i="48"/>
  <c r="J822" i="47"/>
  <c r="O17" i="46"/>
  <c r="O18" i="46"/>
  <c r="O57" i="46"/>
  <c r="O10" i="46"/>
  <c r="O9" i="46"/>
  <c r="O34" i="46"/>
  <c r="O20" i="46"/>
  <c r="O16" i="46"/>
  <c r="O55" i="46"/>
  <c r="O23" i="46"/>
  <c r="O7" i="46"/>
  <c r="O25" i="46"/>
  <c r="O46" i="46"/>
  <c r="O35" i="46"/>
  <c r="O48" i="46"/>
  <c r="O6" i="46"/>
  <c r="O47" i="46"/>
  <c r="O36" i="46"/>
  <c r="O13" i="46"/>
  <c r="O43" i="46"/>
  <c r="O12" i="46"/>
  <c r="O53" i="46"/>
  <c r="O22" i="46"/>
  <c r="O61" i="46"/>
  <c r="O5" i="46"/>
  <c r="O8" i="46"/>
  <c r="O49" i="46"/>
  <c r="O40" i="46"/>
  <c r="O4" i="46"/>
  <c r="O42" i="46"/>
  <c r="O15" i="46"/>
  <c r="O11" i="46"/>
  <c r="O56" i="46"/>
  <c r="J822" i="46"/>
  <c r="O14" i="46"/>
  <c r="O21" i="46"/>
  <c r="O24" i="46"/>
  <c r="O60" i="46"/>
  <c r="O19" i="46"/>
  <c r="O26" i="46"/>
  <c r="O45" i="46"/>
  <c r="O37" i="46"/>
  <c r="O3" i="46"/>
  <c r="O41" i="46"/>
  <c r="O50" i="46"/>
  <c r="O52" i="46"/>
  <c r="O54" i="46"/>
  <c r="O44" i="46"/>
  <c r="O51" i="46"/>
  <c r="O38" i="46"/>
  <c r="O58" i="46"/>
  <c r="O39" i="46"/>
  <c r="O59" i="46"/>
  <c r="O19" i="45"/>
  <c r="O42" i="45"/>
  <c r="O23" i="45"/>
  <c r="O5" i="45"/>
  <c r="O26" i="45"/>
  <c r="O56" i="45"/>
  <c r="O6" i="45"/>
  <c r="O54" i="45"/>
  <c r="O20" i="45"/>
  <c r="O25" i="45"/>
  <c r="O63" i="45"/>
  <c r="O28" i="45"/>
  <c r="O9" i="45"/>
  <c r="O13" i="45"/>
  <c r="O50" i="45"/>
  <c r="O47" i="45"/>
  <c r="O3" i="45"/>
  <c r="O39" i="45"/>
  <c r="O18" i="45"/>
  <c r="J821" i="45"/>
  <c r="O15" i="45"/>
  <c r="O12" i="45"/>
  <c r="O22" i="45"/>
  <c r="O24" i="45"/>
  <c r="O58" i="45"/>
  <c r="O31" i="45"/>
  <c r="O27" i="45"/>
  <c r="O62" i="45"/>
  <c r="O43" i="45"/>
  <c r="O38" i="45"/>
  <c r="O4" i="45"/>
  <c r="O41" i="45"/>
  <c r="O52" i="45"/>
  <c r="O49" i="45"/>
  <c r="O48" i="45"/>
  <c r="O37" i="45"/>
  <c r="O53" i="45"/>
  <c r="O8" i="45"/>
  <c r="O40" i="45"/>
  <c r="O45" i="45"/>
  <c r="O14" i="45"/>
  <c r="O29" i="45"/>
  <c r="O51" i="45"/>
  <c r="O7" i="45"/>
  <c r="O61" i="45"/>
  <c r="O46" i="45"/>
  <c r="O57" i="45"/>
  <c r="O44" i="45"/>
  <c r="O59" i="45"/>
  <c r="O36" i="45"/>
  <c r="O60" i="45"/>
  <c r="O18" i="44"/>
  <c r="O17" i="44"/>
  <c r="O36" i="44"/>
  <c r="O51" i="44"/>
  <c r="O15" i="44"/>
  <c r="O38" i="44"/>
  <c r="O22" i="44"/>
  <c r="O54" i="44"/>
  <c r="O9" i="44"/>
  <c r="O52" i="44"/>
  <c r="O20" i="44"/>
  <c r="O24" i="44"/>
  <c r="O5" i="44"/>
  <c r="O16" i="44"/>
  <c r="O47" i="44"/>
  <c r="O44" i="44"/>
  <c r="O8" i="44"/>
  <c r="O48" i="44"/>
  <c r="O21" i="44"/>
  <c r="O13" i="44"/>
  <c r="O25" i="44"/>
  <c r="O41" i="44"/>
  <c r="O35" i="44"/>
  <c r="O46" i="44"/>
  <c r="O10" i="44"/>
  <c r="O45" i="44"/>
  <c r="O49" i="44"/>
  <c r="O6" i="44"/>
  <c r="O28" i="44"/>
  <c r="O59" i="44"/>
  <c r="O27" i="44"/>
  <c r="O14" i="44"/>
  <c r="O3" i="44"/>
  <c r="O11" i="44"/>
  <c r="O26" i="44"/>
  <c r="O57" i="44"/>
  <c r="O37" i="44"/>
  <c r="O40" i="44"/>
  <c r="O4" i="44"/>
  <c r="O43" i="44"/>
  <c r="O55" i="44"/>
  <c r="O29" i="44"/>
  <c r="O25" i="43"/>
  <c r="O50" i="43"/>
  <c r="O39" i="43"/>
  <c r="O51" i="43"/>
  <c r="O3" i="43"/>
  <c r="O42" i="43"/>
  <c r="O43" i="43"/>
  <c r="O7" i="43"/>
  <c r="O54" i="43"/>
  <c r="O20" i="43"/>
  <c r="O5" i="43"/>
  <c r="O26" i="43"/>
  <c r="O60" i="43"/>
  <c r="O10" i="43"/>
  <c r="O9" i="43"/>
  <c r="O19" i="43"/>
  <c r="O24" i="43"/>
  <c r="O59" i="43"/>
  <c r="O28" i="43"/>
  <c r="O13" i="43"/>
  <c r="O14" i="43"/>
  <c r="O49" i="43"/>
  <c r="O47" i="43"/>
  <c r="O8" i="43"/>
  <c r="O48" i="43"/>
  <c r="O17" i="43"/>
  <c r="O18" i="43"/>
  <c r="O38" i="43"/>
  <c r="O35" i="43"/>
  <c r="O62" i="43"/>
  <c r="J851" i="43"/>
  <c r="O15" i="43"/>
  <c r="O37" i="43"/>
  <c r="O21" i="43"/>
  <c r="O53" i="43"/>
  <c r="O61" i="43"/>
  <c r="O22" i="43"/>
  <c r="O16" i="43"/>
  <c r="O6" i="43"/>
  <c r="O55" i="43"/>
  <c r="O45" i="43"/>
  <c r="O46" i="43"/>
  <c r="O52" i="43"/>
  <c r="O44" i="43"/>
  <c r="O58" i="43"/>
  <c r="O63" i="43"/>
  <c r="O11" i="43"/>
  <c r="O27" i="43"/>
  <c r="O29" i="43"/>
  <c r="O57" i="43"/>
  <c r="O40" i="43"/>
  <c r="O36" i="43"/>
  <c r="O4" i="43"/>
  <c r="O30" i="43"/>
  <c r="O41" i="43"/>
  <c r="O56" i="43"/>
  <c r="O23" i="43"/>
  <c r="O14" i="42"/>
  <c r="O20" i="42"/>
  <c r="O44" i="42"/>
  <c r="O27" i="42"/>
  <c r="J849" i="42"/>
  <c r="O17" i="42"/>
  <c r="O40" i="42"/>
  <c r="O54" i="42"/>
  <c r="O26" i="42"/>
  <c r="O50" i="42"/>
  <c r="O5" i="42"/>
  <c r="O62" i="42"/>
  <c r="O3" i="42"/>
  <c r="O12" i="42"/>
  <c r="O19" i="42"/>
  <c r="O23" i="42"/>
  <c r="O55" i="42"/>
  <c r="O39" i="42"/>
  <c r="O42" i="42"/>
  <c r="O48" i="42"/>
  <c r="O60" i="42"/>
  <c r="O36" i="42"/>
  <c r="O51" i="42"/>
  <c r="O21" i="42"/>
  <c r="O22" i="42"/>
  <c r="O56" i="42"/>
  <c r="O6" i="42"/>
  <c r="O18" i="42"/>
  <c r="O24" i="42"/>
  <c r="O57" i="42"/>
  <c r="O25" i="42"/>
  <c r="O15" i="42"/>
  <c r="O11" i="42"/>
  <c r="O45" i="42"/>
  <c r="O43" i="42"/>
  <c r="O7" i="42"/>
  <c r="O53" i="42"/>
  <c r="O16" i="42"/>
  <c r="O46" i="42"/>
  <c r="O59" i="42"/>
  <c r="O38" i="42"/>
  <c r="O8" i="42"/>
  <c r="O28" i="42"/>
  <c r="O29" i="42"/>
  <c r="O58" i="42"/>
  <c r="O41" i="42"/>
  <c r="O35" i="42"/>
  <c r="O10" i="42"/>
  <c r="O30" i="42"/>
  <c r="O61" i="42"/>
  <c r="O13" i="42"/>
  <c r="O47" i="42"/>
  <c r="O37" i="42"/>
  <c r="O52" i="42"/>
  <c r="O4" i="42"/>
  <c r="O49" i="42"/>
  <c r="O9" i="42"/>
  <c r="O50" i="41"/>
  <c r="O12" i="41"/>
  <c r="O8" i="41"/>
  <c r="O41" i="41"/>
  <c r="O59" i="41"/>
  <c r="O16" i="41"/>
  <c r="O17" i="41"/>
  <c r="O18" i="41"/>
  <c r="O38" i="41"/>
  <c r="O10" i="41"/>
  <c r="O26" i="41"/>
  <c r="O29" i="41"/>
  <c r="O58" i="41"/>
  <c r="O44" i="41"/>
  <c r="O37" i="41"/>
  <c r="O5" i="41"/>
  <c r="O48" i="41"/>
  <c r="O15" i="41"/>
  <c r="O22" i="41"/>
  <c r="O9" i="41"/>
  <c r="O49" i="41"/>
  <c r="J852" i="41"/>
  <c r="O61" i="41"/>
  <c r="O52" i="41"/>
  <c r="O28" i="41"/>
  <c r="O27" i="41"/>
  <c r="O55" i="41"/>
  <c r="O60" i="41"/>
  <c r="O14" i="41"/>
  <c r="O7" i="41"/>
  <c r="O13" i="41"/>
  <c r="O19" i="41"/>
  <c r="O23" i="41"/>
  <c r="O54" i="41"/>
  <c r="O39" i="41"/>
  <c r="O62" i="41"/>
  <c r="O56" i="41"/>
  <c r="O45" i="41"/>
  <c r="O31" i="41"/>
  <c r="O42" i="41"/>
  <c r="O21" i="41"/>
  <c r="O40" i="41"/>
  <c r="O30" i="41"/>
  <c r="O47" i="41"/>
  <c r="O36" i="41"/>
  <c r="O51" i="41"/>
  <c r="O6" i="41"/>
  <c r="O53" i="41"/>
  <c r="O20" i="41"/>
  <c r="O25" i="41"/>
  <c r="O57" i="41"/>
  <c r="O24" i="41"/>
  <c r="O63" i="41"/>
  <c r="O11" i="41"/>
  <c r="O4" i="41"/>
  <c r="O46" i="41"/>
  <c r="O43" i="41"/>
  <c r="O3" i="41"/>
  <c r="J833" i="40"/>
  <c r="O3" i="40"/>
  <c r="O10" i="40"/>
  <c r="O19" i="40"/>
  <c r="O21" i="40"/>
  <c r="O52" i="40"/>
  <c r="O39" i="40"/>
  <c r="O28" i="40"/>
  <c r="O37" i="40"/>
  <c r="O56" i="40"/>
  <c r="O47" i="40"/>
  <c r="O44" i="40"/>
  <c r="O12" i="40"/>
  <c r="O58" i="40"/>
  <c r="O4" i="40"/>
  <c r="O7" i="40"/>
  <c r="O45" i="40"/>
  <c r="O16" i="40"/>
  <c r="O57" i="40"/>
  <c r="O53" i="40"/>
  <c r="O15" i="40"/>
  <c r="O38" i="40"/>
  <c r="O18" i="40"/>
  <c r="O5" i="40"/>
  <c r="O22" i="40"/>
  <c r="O40" i="40"/>
  <c r="O27" i="40"/>
  <c r="O46" i="40"/>
  <c r="O34" i="40"/>
  <c r="O49" i="40"/>
  <c r="O9" i="40"/>
  <c r="O50" i="40"/>
  <c r="O20" i="40"/>
  <c r="O23" i="40"/>
  <c r="O54" i="40"/>
  <c r="O24" i="40"/>
  <c r="O59" i="40"/>
  <c r="O8" i="40"/>
  <c r="O6" i="40"/>
  <c r="O42" i="40"/>
  <c r="O43" i="40"/>
  <c r="O51" i="40"/>
  <c r="O61" i="40"/>
  <c r="O48" i="40"/>
  <c r="O14" i="40"/>
  <c r="O17" i="40"/>
  <c r="O41" i="40"/>
  <c r="O11" i="40"/>
  <c r="O25" i="40"/>
  <c r="O26" i="40"/>
  <c r="O60" i="40"/>
  <c r="O55" i="40"/>
  <c r="O35" i="40"/>
  <c r="O36" i="40"/>
  <c r="O13" i="40"/>
  <c r="O29" i="40"/>
  <c r="O44" i="39"/>
  <c r="O23" i="39"/>
  <c r="O24" i="39"/>
  <c r="O58" i="39"/>
  <c r="O4" i="39"/>
  <c r="O46" i="39"/>
  <c r="O42" i="39"/>
  <c r="O51" i="39"/>
  <c r="O8" i="39"/>
  <c r="O16" i="39"/>
  <c r="O20" i="39"/>
  <c r="O53" i="39"/>
  <c r="O39" i="39"/>
  <c r="O55" i="39"/>
  <c r="O28" i="39"/>
  <c r="O45" i="39"/>
  <c r="O54" i="39"/>
  <c r="O59" i="39"/>
  <c r="O47" i="39"/>
  <c r="O60" i="39"/>
  <c r="J862" i="39"/>
  <c r="O13" i="39"/>
  <c r="O14" i="39"/>
  <c r="O19" i="39"/>
  <c r="O49" i="39"/>
  <c r="O29" i="39"/>
  <c r="O11" i="39"/>
  <c r="O21" i="39"/>
  <c r="O9" i="39"/>
  <c r="O50" i="39"/>
  <c r="O3" i="39"/>
  <c r="O15" i="39"/>
  <c r="O36" i="39"/>
  <c r="O18" i="39"/>
  <c r="O6" i="39"/>
  <c r="O22" i="39"/>
  <c r="O40" i="39"/>
  <c r="O27" i="39"/>
  <c r="O41" i="39"/>
  <c r="O35" i="39"/>
  <c r="O52" i="39"/>
  <c r="O5" i="39"/>
  <c r="O43" i="39"/>
  <c r="O10" i="39"/>
  <c r="O12" i="39"/>
  <c r="O17" i="39"/>
  <c r="O37" i="39"/>
  <c r="O7" i="39"/>
  <c r="O25" i="39"/>
  <c r="O26" i="39"/>
  <c r="O57" i="39"/>
  <c r="O56" i="39"/>
  <c r="O48" i="39"/>
  <c r="O38" i="39"/>
  <c r="O30" i="39"/>
  <c r="O25" i="38"/>
  <c r="O26" i="38"/>
  <c r="O20" i="38"/>
  <c r="O37" i="38"/>
  <c r="O16" i="38"/>
  <c r="O11" i="38"/>
  <c r="O19" i="38"/>
  <c r="O41" i="38"/>
  <c r="O28" i="38"/>
  <c r="O31" i="38"/>
  <c r="O44" i="38"/>
  <c r="O38" i="38"/>
  <c r="O54" i="38"/>
  <c r="O4" i="38"/>
  <c r="O43" i="38"/>
  <c r="O46" i="38"/>
  <c r="O57" i="38"/>
  <c r="O58" i="38"/>
  <c r="O50" i="38"/>
  <c r="O51" i="37"/>
  <c r="O30" i="37"/>
  <c r="O58" i="37"/>
  <c r="O43" i="37"/>
  <c r="O39" i="37"/>
  <c r="O59" i="37"/>
  <c r="O50" i="37"/>
  <c r="O55" i="37"/>
  <c r="O24" i="37"/>
  <c r="O12" i="38"/>
  <c r="O17" i="38"/>
  <c r="O39" i="38"/>
  <c r="O6" i="38"/>
  <c r="O23" i="38"/>
  <c r="O24" i="38"/>
  <c r="O51" i="38"/>
  <c r="O59" i="38"/>
  <c r="O42" i="38"/>
  <c r="O36" i="38"/>
  <c r="O13" i="38"/>
  <c r="O27" i="38"/>
  <c r="O52" i="38"/>
  <c r="O3" i="38"/>
  <c r="O48" i="38"/>
  <c r="O14" i="38"/>
  <c r="O21" i="38"/>
  <c r="O49" i="38"/>
  <c r="O22" i="38"/>
  <c r="O60" i="38"/>
  <c r="O30" i="38"/>
  <c r="O9" i="38"/>
  <c r="O7" i="38"/>
  <c r="O45" i="38"/>
  <c r="O47" i="38"/>
  <c r="O10" i="38"/>
  <c r="O55" i="38"/>
  <c r="J861" i="38"/>
  <c r="O8" i="38"/>
  <c r="O5" i="38"/>
  <c r="O15" i="38"/>
  <c r="O18" i="38"/>
  <c r="O53" i="38"/>
  <c r="O40" i="38"/>
  <c r="O56" i="38"/>
  <c r="O29" i="38"/>
  <c r="O14" i="37"/>
  <c r="O36" i="37"/>
  <c r="O18" i="37"/>
  <c r="O6" i="37"/>
  <c r="O19" i="37"/>
  <c r="O37" i="37"/>
  <c r="O25" i="37"/>
  <c r="O29" i="37"/>
  <c r="O45" i="37"/>
  <c r="O41" i="37"/>
  <c r="O54" i="37"/>
  <c r="O13" i="37"/>
  <c r="O26" i="37"/>
  <c r="J887" i="37"/>
  <c r="O56" i="37"/>
  <c r="O10" i="37"/>
  <c r="O16" i="37"/>
  <c r="O38" i="37"/>
  <c r="O7" i="37"/>
  <c r="O23" i="37"/>
  <c r="O5" i="37"/>
  <c r="O11" i="37"/>
  <c r="O44" i="37"/>
  <c r="O20" i="37"/>
  <c r="O22" i="37"/>
  <c r="O47" i="37"/>
  <c r="O21" i="37"/>
  <c r="O60" i="37"/>
  <c r="O28" i="37"/>
  <c r="O4" i="37"/>
  <c r="O31" i="37"/>
  <c r="O8" i="37"/>
  <c r="O48" i="37"/>
  <c r="O49" i="37"/>
  <c r="O12" i="37"/>
  <c r="O46" i="37"/>
  <c r="O9" i="37"/>
  <c r="O3" i="37"/>
  <c r="O15" i="37"/>
  <c r="O17" i="37"/>
  <c r="O52" i="37"/>
  <c r="O40" i="37"/>
  <c r="O53" i="37"/>
  <c r="O27" i="37"/>
  <c r="O42" i="37"/>
  <c r="O57" i="37"/>
  <c r="O55" i="36"/>
  <c r="O59" i="36"/>
  <c r="O53" i="36"/>
  <c r="O61" i="36"/>
  <c r="J890" i="36"/>
  <c r="O31" i="36"/>
  <c r="O37" i="36"/>
  <c r="O15" i="36"/>
  <c r="O8" i="36"/>
  <c r="O18" i="36"/>
  <c r="O36" i="36"/>
  <c r="O25" i="36"/>
  <c r="O43" i="36"/>
  <c r="O38" i="36"/>
  <c r="O56" i="36"/>
  <c r="O11" i="36"/>
  <c r="O47" i="36"/>
  <c r="O13" i="36"/>
  <c r="O28" i="36"/>
  <c r="O3" i="36"/>
  <c r="O16" i="36"/>
  <c r="O48" i="36"/>
  <c r="O27" i="36"/>
  <c r="O12" i="36"/>
  <c r="O30" i="36"/>
  <c r="O6" i="36"/>
  <c r="O46" i="36"/>
  <c r="O44" i="36"/>
  <c r="O7" i="36"/>
  <c r="O5" i="36"/>
  <c r="O4" i="36"/>
  <c r="O19" i="36"/>
  <c r="O17" i="36"/>
  <c r="O50" i="36"/>
  <c r="O41" i="36"/>
  <c r="O52" i="36"/>
  <c r="O26" i="36"/>
  <c r="O49" i="36"/>
  <c r="O57" i="36"/>
  <c r="O62" i="36"/>
  <c r="O45" i="36"/>
  <c r="O20" i="36"/>
  <c r="O22" i="36"/>
  <c r="O58" i="36"/>
  <c r="O9" i="36"/>
  <c r="O21" i="36"/>
  <c r="O39" i="36"/>
  <c r="O10" i="36"/>
  <c r="O23" i="36"/>
  <c r="O24" i="36"/>
  <c r="O51" i="36"/>
  <c r="O29" i="36"/>
  <c r="O54" i="36"/>
  <c r="O42" i="36"/>
  <c r="O60" i="36"/>
  <c r="O40" i="36"/>
  <c r="O14" i="36"/>
  <c r="O6" i="32"/>
  <c r="O45" i="32"/>
  <c r="O17" i="32"/>
  <c r="O15" i="32"/>
  <c r="O50" i="32"/>
  <c r="O21" i="32"/>
  <c r="O58" i="32"/>
  <c r="O26" i="32"/>
  <c r="O61" i="32"/>
  <c r="O7" i="32"/>
  <c r="O29" i="32"/>
  <c r="O9" i="32"/>
  <c r="O47" i="32"/>
  <c r="O43" i="32"/>
  <c r="O22" i="32"/>
  <c r="O13" i="32"/>
  <c r="O3" i="32"/>
  <c r="O8" i="32"/>
  <c r="O20" i="32"/>
  <c r="O14" i="32"/>
  <c r="O49" i="32"/>
  <c r="O36" i="32"/>
  <c r="O51" i="32"/>
  <c r="O56" i="32"/>
  <c r="O60" i="32"/>
  <c r="O44" i="32"/>
  <c r="O30" i="32"/>
  <c r="O54" i="32"/>
  <c r="O57" i="32"/>
  <c r="J888" i="32"/>
  <c r="O11" i="32"/>
  <c r="O19" i="32"/>
  <c r="O38" i="32"/>
  <c r="O5" i="32"/>
  <c r="O23" i="32"/>
  <c r="O24" i="32"/>
  <c r="O46" i="32"/>
  <c r="O28" i="32"/>
  <c r="O53" i="32"/>
  <c r="O41" i="32"/>
  <c r="O55" i="32"/>
  <c r="O42" i="32"/>
  <c r="O12" i="32"/>
  <c r="O34" i="31"/>
  <c r="O25" i="31"/>
  <c r="O39" i="31"/>
  <c r="O43" i="31"/>
  <c r="O44" i="31"/>
  <c r="O52" i="31"/>
  <c r="O19" i="31"/>
  <c r="O50" i="31"/>
  <c r="O16" i="31"/>
  <c r="O17" i="31"/>
  <c r="O13" i="31"/>
  <c r="O9" i="31"/>
  <c r="O29" i="31"/>
  <c r="O20" i="31"/>
  <c r="O28" i="31"/>
  <c r="O27" i="31"/>
  <c r="O30" i="31"/>
  <c r="O4" i="31"/>
  <c r="O33" i="31"/>
  <c r="O42" i="31"/>
  <c r="O51" i="31"/>
  <c r="O11" i="31"/>
  <c r="O40" i="31"/>
  <c r="O14" i="31"/>
  <c r="O35" i="31"/>
  <c r="O3" i="31"/>
  <c r="O21" i="31"/>
  <c r="O38" i="31"/>
  <c r="O37" i="31"/>
  <c r="O10" i="31"/>
  <c r="O47" i="31"/>
  <c r="O36" i="31"/>
  <c r="O7" i="31"/>
  <c r="O45" i="31"/>
  <c r="O49" i="31"/>
  <c r="J890" i="31"/>
  <c r="O23" i="31"/>
  <c r="O24" i="31"/>
  <c r="O5" i="31"/>
  <c r="O31" i="31"/>
  <c r="O15" i="31"/>
  <c r="O32" i="31"/>
  <c r="O8" i="31"/>
  <c r="O41" i="31"/>
  <c r="O48" i="31"/>
  <c r="O53" i="31"/>
  <c r="O12" i="31"/>
  <c r="O6" i="31"/>
  <c r="O26" i="31"/>
  <c r="O22" i="31"/>
  <c r="O18" i="30"/>
  <c r="O46" i="30"/>
  <c r="O44" i="30"/>
  <c r="O56" i="30"/>
  <c r="O41" i="30"/>
  <c r="O33" i="30"/>
  <c r="O19" i="30"/>
  <c r="O10" i="30"/>
  <c r="O36" i="30"/>
  <c r="O38" i="30"/>
  <c r="O12" i="30"/>
  <c r="O14" i="30"/>
  <c r="O5" i="30"/>
  <c r="O26" i="30"/>
  <c r="O11" i="30"/>
  <c r="O20" i="30"/>
  <c r="O15" i="30"/>
  <c r="O40" i="30"/>
  <c r="O45" i="30"/>
  <c r="O50" i="30"/>
  <c r="O21" i="30"/>
  <c r="O22" i="30"/>
  <c r="O30" i="30"/>
  <c r="O58" i="30"/>
  <c r="O27" i="30"/>
  <c r="O3" i="30"/>
  <c r="O29" i="30"/>
  <c r="O32" i="30"/>
  <c r="O35" i="30"/>
  <c r="O7" i="30"/>
  <c r="O42" i="30"/>
  <c r="O43" i="30"/>
  <c r="O55" i="30"/>
  <c r="O57" i="30"/>
  <c r="O13" i="30"/>
  <c r="O47" i="30"/>
  <c r="O23" i="30"/>
  <c r="O17" i="30"/>
  <c r="O34" i="30"/>
  <c r="J890" i="30"/>
  <c r="O28" i="30"/>
  <c r="O16" i="30"/>
  <c r="O6" i="30"/>
  <c r="O4" i="30"/>
  <c r="O9" i="30"/>
  <c r="O25" i="30"/>
  <c r="O31" i="30"/>
  <c r="O24" i="30"/>
  <c r="O37" i="30"/>
  <c r="O39" i="30"/>
  <c r="O48" i="30"/>
  <c r="O53" i="30"/>
  <c r="O8" i="30"/>
  <c r="O49" i="30"/>
  <c r="O52" i="30"/>
  <c r="O46" i="28"/>
  <c r="O9" i="28"/>
  <c r="O14" i="28"/>
  <c r="O33" i="28"/>
  <c r="O6" i="28"/>
  <c r="O39" i="28"/>
  <c r="O11" i="28"/>
  <c r="O8" i="28"/>
  <c r="O20" i="28"/>
  <c r="O51" i="28"/>
  <c r="O21" i="28"/>
  <c r="O10" i="28"/>
  <c r="O15" i="28"/>
  <c r="O26" i="28"/>
  <c r="O12" i="28"/>
  <c r="O32" i="28"/>
  <c r="O29" i="28"/>
  <c r="O42" i="28"/>
  <c r="O44" i="28"/>
  <c r="O49" i="28"/>
  <c r="O4" i="28"/>
  <c r="O47" i="28"/>
  <c r="O19" i="28"/>
  <c r="O38" i="28"/>
  <c r="O31" i="28"/>
  <c r="O3" i="28"/>
  <c r="O5" i="28"/>
  <c r="O30" i="28"/>
  <c r="O17" i="28"/>
  <c r="O18" i="28"/>
  <c r="O36" i="28"/>
  <c r="O24" i="28"/>
  <c r="O35" i="28"/>
  <c r="O40" i="28"/>
  <c r="O48" i="28"/>
  <c r="O22" i="28"/>
  <c r="O50" i="28"/>
  <c r="J891" i="28"/>
  <c r="O23" i="28"/>
  <c r="O7" i="28"/>
  <c r="O25" i="28"/>
  <c r="O16" i="28"/>
  <c r="O13" i="28"/>
  <c r="O34" i="28"/>
  <c r="O27" i="28"/>
  <c r="O41" i="28"/>
  <c r="O43" i="28"/>
  <c r="O37" i="28"/>
  <c r="O28" i="28"/>
  <c r="O45" i="28"/>
  <c r="O23" i="27"/>
  <c r="O10" i="27"/>
  <c r="O27" i="27"/>
  <c r="O33" i="27"/>
  <c r="O46" i="27"/>
  <c r="O9" i="27"/>
  <c r="O21" i="27"/>
  <c r="O7" i="27"/>
  <c r="O14" i="27"/>
  <c r="O13" i="27"/>
  <c r="O8" i="27"/>
  <c r="O32" i="27"/>
  <c r="O24" i="27"/>
  <c r="O35" i="27"/>
  <c r="O28" i="27"/>
  <c r="O31" i="27"/>
  <c r="O44" i="27"/>
  <c r="O51" i="27"/>
  <c r="O58" i="27"/>
  <c r="O18" i="27"/>
  <c r="O15" i="27"/>
  <c r="O25" i="27"/>
  <c r="O30" i="27"/>
  <c r="O41" i="27"/>
  <c r="O6" i="27"/>
  <c r="O11" i="27"/>
  <c r="O29" i="27"/>
  <c r="O20" i="27"/>
  <c r="O36" i="27"/>
  <c r="O26" i="27"/>
  <c r="O39" i="27"/>
  <c r="O42" i="27"/>
  <c r="O49" i="27"/>
  <c r="O56" i="27"/>
  <c r="O5" i="27"/>
  <c r="O45" i="27"/>
  <c r="O50" i="27"/>
  <c r="O52" i="27"/>
  <c r="J889" i="27"/>
  <c r="O3" i="27"/>
  <c r="O17" i="27"/>
  <c r="O12" i="27"/>
  <c r="O4" i="27"/>
  <c r="O34" i="27"/>
  <c r="O40" i="27"/>
  <c r="O38" i="27"/>
  <c r="O48" i="27"/>
  <c r="O53" i="27"/>
  <c r="O59" i="27"/>
  <c r="O19" i="27"/>
  <c r="O16" i="27"/>
  <c r="O47" i="27"/>
  <c r="O24" i="26"/>
  <c r="O6" i="26"/>
  <c r="O4" i="26"/>
  <c r="O16" i="26"/>
  <c r="O35" i="26"/>
  <c r="O22" i="26"/>
  <c r="O38" i="26"/>
  <c r="O37" i="26"/>
  <c r="O47" i="26"/>
  <c r="O52" i="26"/>
  <c r="O54" i="26"/>
  <c r="O60" i="26"/>
  <c r="O8" i="26"/>
  <c r="O49" i="26"/>
  <c r="O51" i="26"/>
  <c r="O57" i="26"/>
  <c r="O20" i="26"/>
  <c r="O29" i="26"/>
  <c r="O13" i="26"/>
  <c r="O40" i="26"/>
  <c r="O43" i="26"/>
  <c r="O56" i="26"/>
  <c r="O53" i="26"/>
  <c r="O30" i="26"/>
  <c r="O55" i="26"/>
  <c r="O26" i="26"/>
  <c r="O46" i="26"/>
  <c r="O39" i="26"/>
  <c r="O41" i="26"/>
  <c r="O15" i="26"/>
  <c r="O18" i="26"/>
  <c r="O31" i="26"/>
  <c r="O14" i="26"/>
  <c r="O10" i="26"/>
  <c r="O3" i="26"/>
  <c r="O11" i="26"/>
  <c r="O12" i="26"/>
  <c r="O17" i="26"/>
  <c r="O28" i="26"/>
  <c r="O45" i="26"/>
  <c r="O50" i="26"/>
  <c r="O59" i="26"/>
  <c r="O25" i="26"/>
  <c r="O32" i="26"/>
  <c r="O34" i="26"/>
  <c r="O58" i="26"/>
  <c r="O25" i="25"/>
  <c r="O40" i="25"/>
  <c r="O53" i="25"/>
  <c r="O6" i="25"/>
  <c r="O22" i="25"/>
  <c r="O13" i="25"/>
  <c r="O10" i="25"/>
  <c r="O39" i="25"/>
  <c r="O47" i="25"/>
  <c r="O59" i="25"/>
  <c r="O9" i="25"/>
  <c r="O5" i="25"/>
  <c r="O15" i="25"/>
  <c r="O3" i="25"/>
  <c r="O19" i="25"/>
  <c r="O4" i="25"/>
  <c r="O28" i="25"/>
  <c r="O14" i="25"/>
  <c r="O32" i="25"/>
  <c r="O36" i="25"/>
  <c r="O46" i="25"/>
  <c r="O52" i="25"/>
  <c r="O56" i="25"/>
  <c r="O63" i="25"/>
  <c r="O62" i="25"/>
  <c r="O33" i="25"/>
  <c r="O49" i="25"/>
  <c r="O50" i="25"/>
  <c r="O8" i="25"/>
  <c r="O18" i="25"/>
  <c r="O27" i="25"/>
  <c r="O37" i="25"/>
  <c r="O42" i="25"/>
  <c r="O51" i="25"/>
  <c r="O55" i="25"/>
  <c r="O60" i="25"/>
  <c r="O30" i="25"/>
  <c r="O57" i="25"/>
  <c r="O45" i="25"/>
  <c r="J881" i="25"/>
  <c r="O23" i="25"/>
  <c r="O26" i="25"/>
  <c r="O21" i="25"/>
  <c r="O16" i="25"/>
  <c r="O11" i="25"/>
  <c r="O12" i="25"/>
  <c r="O24" i="25"/>
  <c r="O17" i="25"/>
  <c r="O20" i="25"/>
  <c r="O29" i="25"/>
  <c r="O41" i="25"/>
  <c r="O48" i="25"/>
  <c r="O61" i="25"/>
  <c r="O58" i="25"/>
  <c r="O7" i="25"/>
  <c r="O31" i="25"/>
  <c r="O35" i="25"/>
  <c r="O54" i="25"/>
  <c r="O39" i="24"/>
  <c r="O6" i="24"/>
  <c r="O12" i="24"/>
  <c r="O24" i="24"/>
  <c r="O14" i="24"/>
  <c r="O16" i="24"/>
  <c r="O27" i="24"/>
  <c r="O41" i="24"/>
  <c r="O46" i="24"/>
  <c r="O58" i="24"/>
  <c r="O55" i="24"/>
  <c r="O61" i="24"/>
  <c r="O5" i="24"/>
  <c r="O25" i="24"/>
  <c r="O18" i="24"/>
  <c r="O21" i="24"/>
  <c r="O7" i="24"/>
  <c r="O4" i="24"/>
  <c r="O15" i="24"/>
  <c r="O35" i="24"/>
  <c r="O37" i="24"/>
  <c r="O43" i="24"/>
  <c r="O49" i="24"/>
  <c r="O60" i="24"/>
  <c r="O57" i="24"/>
  <c r="O8" i="24"/>
  <c r="O42" i="24"/>
  <c r="O33" i="24"/>
  <c r="O17" i="24"/>
  <c r="O13" i="24"/>
  <c r="O28" i="24"/>
  <c r="O23" i="24"/>
  <c r="O30" i="24"/>
  <c r="O29" i="24"/>
  <c r="O44" i="24"/>
  <c r="O47" i="24"/>
  <c r="O52" i="24"/>
  <c r="O56" i="24"/>
  <c r="O59" i="24"/>
  <c r="O34" i="24"/>
  <c r="O45" i="24"/>
  <c r="J883" i="24"/>
  <c r="O11" i="24"/>
  <c r="O3" i="24"/>
  <c r="O9" i="24"/>
  <c r="O10" i="24"/>
  <c r="O19" i="24"/>
  <c r="O26" i="24"/>
  <c r="O22" i="24"/>
  <c r="O20" i="24"/>
  <c r="O36" i="24"/>
  <c r="O40" i="24"/>
  <c r="O48" i="24"/>
  <c r="O51" i="24"/>
  <c r="O54" i="24"/>
  <c r="O32" i="24"/>
  <c r="O53" i="24"/>
  <c r="O48" i="23"/>
  <c r="O55" i="23"/>
  <c r="O10" i="23"/>
  <c r="O11" i="23"/>
  <c r="O8" i="23"/>
  <c r="O35" i="23"/>
  <c r="O45" i="23"/>
  <c r="O51" i="23"/>
  <c r="O20" i="23"/>
  <c r="O33" i="23"/>
  <c r="O38" i="23"/>
  <c r="O32" i="23"/>
  <c r="O3" i="23"/>
  <c r="O25" i="23"/>
  <c r="O17" i="23"/>
  <c r="O19" i="23"/>
  <c r="O18" i="23"/>
  <c r="O9" i="23"/>
  <c r="O24" i="23"/>
  <c r="O40" i="23"/>
  <c r="O43" i="23"/>
  <c r="O47" i="23"/>
  <c r="O52" i="23"/>
  <c r="O58" i="23"/>
  <c r="O37" i="23"/>
  <c r="O29" i="23"/>
  <c r="O22" i="23"/>
  <c r="O5" i="23"/>
  <c r="O23" i="23"/>
  <c r="O15" i="23"/>
  <c r="O21" i="23"/>
  <c r="O7" i="23"/>
  <c r="O30" i="23"/>
  <c r="O36" i="23"/>
  <c r="O42" i="23"/>
  <c r="O46" i="23"/>
  <c r="O57" i="23"/>
  <c r="O54" i="23"/>
  <c r="O16" i="23"/>
  <c r="O39" i="23"/>
  <c r="J885" i="23"/>
  <c r="O12" i="23"/>
  <c r="O13" i="23"/>
  <c r="O6" i="23"/>
  <c r="O14" i="23"/>
  <c r="O27" i="23"/>
  <c r="O4" i="23"/>
  <c r="O26" i="23"/>
  <c r="O28" i="23"/>
  <c r="O41" i="23"/>
  <c r="O44" i="23"/>
  <c r="O49" i="23"/>
  <c r="O53" i="23"/>
  <c r="O56" i="23"/>
  <c r="O34" i="23"/>
  <c r="O33" i="22"/>
  <c r="O39" i="22"/>
  <c r="O52" i="22"/>
  <c r="O55" i="22"/>
  <c r="O48" i="22"/>
  <c r="O7" i="22"/>
  <c r="O3" i="22"/>
  <c r="O11" i="22"/>
  <c r="O34" i="22"/>
  <c r="O16" i="22"/>
  <c r="O28" i="22"/>
  <c r="O18" i="22"/>
  <c r="O40" i="22"/>
  <c r="O43" i="22"/>
  <c r="O49" i="22"/>
  <c r="O12" i="22"/>
  <c r="O19" i="22"/>
  <c r="O10" i="22"/>
  <c r="O30" i="22"/>
  <c r="O35" i="22"/>
  <c r="O46" i="22"/>
  <c r="O47" i="22"/>
  <c r="O50" i="22"/>
  <c r="O54" i="22"/>
  <c r="O27" i="22"/>
  <c r="O5" i="22"/>
  <c r="O24" i="22"/>
  <c r="O4" i="22"/>
  <c r="O25" i="22"/>
  <c r="O32" i="22"/>
  <c r="O21" i="22"/>
  <c r="O22" i="22"/>
  <c r="O17" i="22"/>
  <c r="O38" i="22"/>
  <c r="O42" i="22"/>
  <c r="O45" i="22"/>
  <c r="O51" i="22"/>
  <c r="O59" i="22"/>
  <c r="O36" i="22"/>
  <c r="O14" i="22"/>
  <c r="O37" i="22"/>
  <c r="O26" i="22"/>
  <c r="O8" i="22"/>
  <c r="O9" i="22"/>
  <c r="O15" i="22"/>
  <c r="O20" i="22"/>
  <c r="O6" i="22"/>
  <c r="O13" i="22"/>
  <c r="O29" i="22"/>
  <c r="O31" i="22"/>
  <c r="O41" i="22"/>
  <c r="O44" i="22"/>
  <c r="O53" i="22"/>
  <c r="O56" i="22"/>
  <c r="O23" i="22"/>
  <c r="O47" i="21"/>
  <c r="O29" i="21"/>
  <c r="O14" i="21"/>
  <c r="O4" i="21"/>
  <c r="O15" i="21"/>
  <c r="O35" i="21"/>
  <c r="O22" i="21"/>
  <c r="O17" i="21"/>
  <c r="O23" i="21"/>
  <c r="O30" i="21"/>
  <c r="O32" i="21"/>
  <c r="O41" i="21"/>
  <c r="O45" i="21"/>
  <c r="O48" i="21"/>
  <c r="O55" i="21"/>
  <c r="O57" i="21"/>
  <c r="O36" i="21"/>
  <c r="J879" i="2"/>
  <c r="O3" i="21"/>
  <c r="O21" i="21"/>
  <c r="O16" i="21"/>
  <c r="O6" i="21"/>
  <c r="O37" i="21"/>
  <c r="O40" i="21"/>
  <c r="O44" i="21"/>
  <c r="O49" i="21"/>
  <c r="O51" i="21"/>
  <c r="O53" i="21"/>
  <c r="O18" i="21"/>
  <c r="O11" i="21"/>
  <c r="O19" i="21"/>
  <c r="O9" i="21"/>
  <c r="O10" i="21"/>
  <c r="O5" i="21"/>
  <c r="O7" i="21"/>
  <c r="O33" i="21"/>
  <c r="O20" i="21"/>
  <c r="O26" i="21"/>
  <c r="O31" i="21"/>
  <c r="O38" i="21"/>
  <c r="O42" i="21"/>
  <c r="O54" i="21"/>
  <c r="O50" i="21"/>
  <c r="O52" i="21"/>
  <c r="J883" i="21"/>
  <c r="O13" i="21"/>
  <c r="O8" i="21"/>
  <c r="O12" i="21"/>
  <c r="O28" i="21"/>
  <c r="O34" i="21"/>
  <c r="O25" i="21"/>
  <c r="O27" i="21"/>
  <c r="O24" i="21"/>
  <c r="O39" i="21"/>
  <c r="O43" i="21"/>
  <c r="O46" i="21"/>
  <c r="O56" i="21"/>
  <c r="O58" i="21"/>
  <c r="O38" i="18"/>
  <c r="O41" i="18"/>
  <c r="O49" i="18"/>
  <c r="O53" i="18"/>
  <c r="O57" i="18"/>
  <c r="O25" i="2"/>
  <c r="O11" i="2"/>
  <c r="O3" i="2"/>
  <c r="O16" i="2"/>
  <c r="O8" i="2"/>
  <c r="O5" i="2"/>
  <c r="O9" i="2"/>
  <c r="O28" i="2"/>
  <c r="O27" i="2"/>
  <c r="O40" i="2"/>
  <c r="O44" i="2"/>
  <c r="O48" i="2"/>
  <c r="O52" i="2"/>
  <c r="O18" i="2"/>
  <c r="O22" i="2"/>
  <c r="O26" i="2"/>
  <c r="O35" i="2"/>
  <c r="O12" i="2"/>
  <c r="O20" i="2"/>
  <c r="O34" i="2"/>
  <c r="O29" i="2"/>
  <c r="O33" i="2"/>
  <c r="O41" i="2"/>
  <c r="O45" i="2"/>
  <c r="O49" i="2"/>
  <c r="O53" i="2"/>
  <c r="O4" i="2"/>
  <c r="O23" i="2"/>
  <c r="O15" i="2"/>
  <c r="O37" i="2"/>
  <c r="O13" i="2"/>
  <c r="O6" i="2"/>
  <c r="O7" i="2"/>
  <c r="O30" i="2"/>
  <c r="O38" i="2"/>
  <c r="O42" i="2"/>
  <c r="O46" i="2"/>
  <c r="O50" i="2"/>
  <c r="O54" i="2"/>
  <c r="O24" i="2"/>
  <c r="O17" i="2"/>
  <c r="O14" i="2"/>
  <c r="O31" i="2"/>
  <c r="O36" i="2"/>
  <c r="O19" i="2"/>
  <c r="O21" i="2"/>
  <c r="O10" i="2"/>
  <c r="O32" i="2"/>
  <c r="O39" i="2"/>
  <c r="O43" i="2"/>
  <c r="O47" i="2"/>
  <c r="O51" i="2"/>
  <c r="O55" i="2"/>
  <c r="O36" i="18"/>
  <c r="O37" i="18"/>
  <c r="O13" i="18"/>
  <c r="O6" i="18"/>
  <c r="O15" i="18"/>
  <c r="O27" i="18"/>
  <c r="O9" i="18"/>
  <c r="O28" i="18"/>
  <c r="O45" i="18"/>
  <c r="O4" i="18"/>
  <c r="O22" i="18"/>
  <c r="O14" i="18"/>
  <c r="O18" i="18"/>
  <c r="O33" i="18"/>
  <c r="O23" i="18"/>
  <c r="O24" i="18"/>
  <c r="O10" i="18"/>
  <c r="O29" i="18"/>
  <c r="O40" i="18"/>
  <c r="O44" i="18"/>
  <c r="O48" i="18"/>
  <c r="O52" i="18"/>
  <c r="O56" i="18"/>
  <c r="O34" i="18"/>
  <c r="O5" i="18"/>
  <c r="O21" i="18"/>
  <c r="O7" i="18"/>
  <c r="O32" i="18"/>
  <c r="O17" i="18"/>
  <c r="O8" i="18"/>
  <c r="O11" i="18"/>
  <c r="O30" i="18"/>
  <c r="O39" i="18"/>
  <c r="O43" i="18"/>
  <c r="O47" i="18"/>
  <c r="O51" i="18"/>
  <c r="O55" i="18"/>
  <c r="O12" i="18"/>
  <c r="O20" i="18"/>
  <c r="O25" i="18"/>
  <c r="O16" i="18"/>
  <c r="O19" i="18"/>
  <c r="O3" i="18"/>
  <c r="O26" i="18"/>
  <c r="O31" i="18"/>
  <c r="O35" i="18"/>
  <c r="O42" i="18"/>
  <c r="O46" i="18"/>
  <c r="O50" i="18"/>
  <c r="O54" i="18"/>
  <c r="U63" i="44" l="1"/>
  <c r="U63" i="38"/>
  <c r="V64" i="36"/>
  <c r="T64" i="32"/>
  <c r="V64" i="32"/>
  <c r="R64" i="32"/>
  <c r="O32" i="32"/>
  <c r="S64" i="32"/>
  <c r="Q64" i="36"/>
  <c r="S64" i="36"/>
  <c r="T64" i="36"/>
  <c r="U63" i="37"/>
  <c r="O32" i="37"/>
  <c r="V63" i="37"/>
  <c r="R63" i="37"/>
  <c r="S63" i="37"/>
  <c r="V63" i="38"/>
  <c r="R63" i="38"/>
  <c r="S63" i="38"/>
  <c r="T63" i="38"/>
  <c r="V62" i="39"/>
  <c r="R62" i="39"/>
  <c r="Q63" i="40"/>
  <c r="R63" i="40"/>
  <c r="S63" i="40"/>
  <c r="T65" i="41"/>
  <c r="S65" i="41"/>
  <c r="R64" i="42"/>
  <c r="Q64" i="42"/>
  <c r="V64" i="42"/>
  <c r="Q65" i="43"/>
  <c r="V65" i="43"/>
  <c r="R65" i="43"/>
  <c r="T65" i="43"/>
  <c r="Q63" i="44"/>
  <c r="V63" i="44"/>
  <c r="R63" i="44"/>
  <c r="T63" i="44"/>
  <c r="O32" i="45"/>
  <c r="U66" i="45"/>
  <c r="V66" i="45"/>
  <c r="Q66" i="45"/>
  <c r="Q63" i="46"/>
  <c r="V63" i="46"/>
  <c r="U63" i="46"/>
  <c r="R63" i="46"/>
  <c r="R66" i="49"/>
  <c r="U66" i="49"/>
  <c r="T66" i="49"/>
  <c r="S66" i="49"/>
  <c r="O28" i="54"/>
  <c r="O30" i="46"/>
  <c r="O30" i="44"/>
  <c r="O31" i="43"/>
  <c r="U65" i="43"/>
  <c r="O31" i="42"/>
  <c r="U65" i="41"/>
  <c r="O32" i="41"/>
  <c r="O30" i="40"/>
  <c r="U63" i="40"/>
  <c r="O31" i="39"/>
  <c r="O32" i="38"/>
  <c r="U64" i="36"/>
  <c r="O32" i="36"/>
</calcChain>
</file>

<file path=xl/sharedStrings.xml><?xml version="1.0" encoding="utf-8"?>
<sst xmlns="http://schemas.openxmlformats.org/spreadsheetml/2006/main" count="187538" uniqueCount="462">
  <si>
    <t>球審</t>
  </si>
  <si>
    <t>一塁</t>
  </si>
  <si>
    <t>二塁</t>
  </si>
  <si>
    <t>三塁</t>
  </si>
  <si>
    <t>笠原昌春</t>
  </si>
  <si>
    <t>秋村謙宏</t>
  </si>
  <si>
    <t>西本欣司</t>
  </si>
  <si>
    <t>吉本文弘</t>
  </si>
  <si>
    <t>ロッテ</t>
  </si>
  <si>
    <t>楽天</t>
  </si>
  <si>
    <t>森健次郎</t>
  </si>
  <si>
    <t>福家英登</t>
  </si>
  <si>
    <t>栁田昌夫</t>
  </si>
  <si>
    <t>横浜</t>
  </si>
  <si>
    <t>ヤクルト</t>
  </si>
  <si>
    <t>嶋田哲也</t>
  </si>
  <si>
    <t>眞鍋勝已</t>
  </si>
  <si>
    <t>本田英志</t>
  </si>
  <si>
    <t>牧田匡平</t>
  </si>
  <si>
    <t>広島</t>
  </si>
  <si>
    <t>中日</t>
  </si>
  <si>
    <t>敷田直人</t>
  </si>
  <si>
    <t>有隅昭二</t>
  </si>
  <si>
    <t>丹波幸一</t>
  </si>
  <si>
    <t>白井一行</t>
  </si>
  <si>
    <t>ソフトバンク</t>
  </si>
  <si>
    <t>オリックス</t>
  </si>
  <si>
    <t>名幸一明</t>
  </si>
  <si>
    <t>石山智也</t>
  </si>
  <si>
    <t>川口亘太</t>
  </si>
  <si>
    <t>津川力</t>
  </si>
  <si>
    <t>日本ハム</t>
  </si>
  <si>
    <t>西武</t>
  </si>
  <si>
    <t>木内九二生</t>
  </si>
  <si>
    <t>山本貴則</t>
  </si>
  <si>
    <t>佐々木昌信</t>
  </si>
  <si>
    <t>深谷篤</t>
  </si>
  <si>
    <t>読売</t>
  </si>
  <si>
    <t>阪神</t>
  </si>
  <si>
    <t>橋本信治</t>
  </si>
  <si>
    <t>原信一朗</t>
  </si>
  <si>
    <t>山路哲生</t>
  </si>
  <si>
    <t>市川貴之</t>
  </si>
  <si>
    <t>土山剛弘</t>
  </si>
  <si>
    <t>杉本大成</t>
  </si>
  <si>
    <t>芦原英智</t>
  </si>
  <si>
    <t>杉永政信</t>
  </si>
  <si>
    <t>佐藤純一</t>
  </si>
  <si>
    <t>村山太朗</t>
  </si>
  <si>
    <t>小林和公</t>
  </si>
  <si>
    <t>飯塚富司</t>
  </si>
  <si>
    <t>長川真也</t>
  </si>
  <si>
    <t>原信一朗</t>
    <rPh sb="0" eb="4">
      <t>ハラ</t>
    </rPh>
    <phoneticPr fontId="1"/>
  </si>
  <si>
    <t>佐藤純一</t>
    <rPh sb="0" eb="4">
      <t>サトウ</t>
    </rPh>
    <phoneticPr fontId="1"/>
  </si>
  <si>
    <t>土山剛弘</t>
    <rPh sb="0" eb="4">
      <t>ツチヤマ</t>
    </rPh>
    <phoneticPr fontId="1"/>
  </si>
  <si>
    <t>山口義治</t>
  </si>
  <si>
    <t>長井功一</t>
  </si>
  <si>
    <t>梅木謙一</t>
  </si>
  <si>
    <t>須山祐多</t>
  </si>
  <si>
    <t>山村裕也</t>
  </si>
  <si>
    <t>岩下健吾</t>
  </si>
  <si>
    <t>今岡諒平</t>
  </si>
  <si>
    <t>レフト</t>
    <phoneticPr fontId="1"/>
  </si>
  <si>
    <t>ライト</t>
    <phoneticPr fontId="1"/>
  </si>
  <si>
    <t>年月日</t>
    <rPh sb="0" eb="3">
      <t>ネンガッピ</t>
    </rPh>
    <phoneticPr fontId="1"/>
  </si>
  <si>
    <t>青木昴</t>
  </si>
  <si>
    <t>水口拓弥</t>
  </si>
  <si>
    <t>橘髙淳</t>
    <rPh sb="0" eb="3">
      <t>キッタカ</t>
    </rPh>
    <phoneticPr fontId="1"/>
  </si>
  <si>
    <t>球審</t>
    <rPh sb="0" eb="2">
      <t>キュウシン</t>
    </rPh>
    <phoneticPr fontId="1"/>
  </si>
  <si>
    <t>一塁</t>
    <rPh sb="0" eb="2">
      <t>イチルイ</t>
    </rPh>
    <phoneticPr fontId="1"/>
  </si>
  <si>
    <t>二塁</t>
    <rPh sb="0" eb="2">
      <t>ニルイ</t>
    </rPh>
    <phoneticPr fontId="1"/>
  </si>
  <si>
    <t>三塁</t>
    <rPh sb="0" eb="2">
      <t>サンルイ</t>
    </rPh>
    <phoneticPr fontId="1"/>
  </si>
  <si>
    <t>橘髙淳</t>
  </si>
  <si>
    <t>須山祐多</t>
    <rPh sb="0" eb="4">
      <t>スヤマ</t>
    </rPh>
    <phoneticPr fontId="1"/>
  </si>
  <si>
    <t>ホーム</t>
    <phoneticPr fontId="1"/>
  </si>
  <si>
    <t>ビジタ</t>
    <phoneticPr fontId="1"/>
  </si>
  <si>
    <t>橘髙淳</t>
    <phoneticPr fontId="1"/>
  </si>
  <si>
    <t>岩下健吾</t>
    <phoneticPr fontId="1"/>
  </si>
  <si>
    <t>西本欣司</t>
    <rPh sb="0" eb="4">
      <t>ニシモト</t>
    </rPh>
    <phoneticPr fontId="1"/>
  </si>
  <si>
    <t>有隅昭二</t>
    <rPh sb="0" eb="4">
      <t>アリスミ</t>
    </rPh>
    <phoneticPr fontId="1"/>
  </si>
  <si>
    <t>眞鍋勝已</t>
    <rPh sb="0" eb="4">
      <t>マナベ</t>
    </rPh>
    <phoneticPr fontId="1"/>
  </si>
  <si>
    <t>丹波幸一</t>
    <rPh sb="0" eb="4">
      <t>タンバ</t>
    </rPh>
    <phoneticPr fontId="1"/>
  </si>
  <si>
    <t>川口亘太</t>
    <rPh sb="0" eb="4">
      <t>カワグチ</t>
    </rPh>
    <phoneticPr fontId="1"/>
  </si>
  <si>
    <t>小林和公</t>
    <rPh sb="0" eb="4">
      <t>コバヤシ</t>
    </rPh>
    <phoneticPr fontId="1"/>
  </si>
  <si>
    <t>本田英志</t>
    <rPh sb="0" eb="4">
      <t>ホンダ</t>
    </rPh>
    <phoneticPr fontId="1"/>
  </si>
  <si>
    <t>吉本文弘</t>
    <rPh sb="0" eb="4">
      <t>ヨシモト</t>
    </rPh>
    <phoneticPr fontId="1"/>
  </si>
  <si>
    <t>敷田直人</t>
    <rPh sb="0" eb="4">
      <t>シキタ</t>
    </rPh>
    <phoneticPr fontId="1"/>
  </si>
  <si>
    <t>栁田昌夫</t>
    <rPh sb="0" eb="4">
      <t>ヤナダ</t>
    </rPh>
    <phoneticPr fontId="1"/>
  </si>
  <si>
    <t>木内九二生</t>
    <rPh sb="0" eb="5">
      <t>キウチ</t>
    </rPh>
    <phoneticPr fontId="1"/>
  </si>
  <si>
    <t>嶋田哲也</t>
    <rPh sb="0" eb="4">
      <t>シマダ</t>
    </rPh>
    <phoneticPr fontId="1"/>
  </si>
  <si>
    <t>杉永政信</t>
    <rPh sb="0" eb="4">
      <t>スギナガ</t>
    </rPh>
    <phoneticPr fontId="1"/>
  </si>
  <si>
    <t>飯塚富司</t>
    <rPh sb="0" eb="4">
      <t>イイヅカ</t>
    </rPh>
    <phoneticPr fontId="1"/>
  </si>
  <si>
    <t>白井一行</t>
    <rPh sb="0" eb="4">
      <t>シライ</t>
    </rPh>
    <phoneticPr fontId="1"/>
  </si>
  <si>
    <t>名幸一明</t>
    <rPh sb="0" eb="4">
      <t>ナコウ</t>
    </rPh>
    <phoneticPr fontId="1"/>
  </si>
  <si>
    <t>秋村謙宏</t>
    <rPh sb="0" eb="4">
      <t>アキムラ</t>
    </rPh>
    <phoneticPr fontId="1"/>
  </si>
  <si>
    <t>深谷篤</t>
    <rPh sb="0" eb="3">
      <t>フカヤ</t>
    </rPh>
    <phoneticPr fontId="1"/>
  </si>
  <si>
    <t>津川力</t>
    <rPh sb="0" eb="3">
      <t>ツガワ</t>
    </rPh>
    <phoneticPr fontId="1"/>
  </si>
  <si>
    <t>牧田匡平</t>
    <rPh sb="0" eb="4">
      <t>マキタ</t>
    </rPh>
    <phoneticPr fontId="1"/>
  </si>
  <si>
    <t>橋本信治</t>
    <rPh sb="0" eb="4">
      <t>ハシモト</t>
    </rPh>
    <phoneticPr fontId="1"/>
  </si>
  <si>
    <t>福家英登</t>
    <rPh sb="0" eb="4">
      <t>フケ</t>
    </rPh>
    <phoneticPr fontId="1"/>
  </si>
  <si>
    <t>山本貴則</t>
    <rPh sb="0" eb="4">
      <t>ヤマモト</t>
    </rPh>
    <phoneticPr fontId="1"/>
  </si>
  <si>
    <t>山路哲生</t>
    <rPh sb="0" eb="4">
      <t>ヤマジ</t>
    </rPh>
    <phoneticPr fontId="1"/>
  </si>
  <si>
    <t>石山智也</t>
    <rPh sb="0" eb="4">
      <t>イシヤマ</t>
    </rPh>
    <phoneticPr fontId="1"/>
  </si>
  <si>
    <t>村山太朗</t>
    <rPh sb="0" eb="4">
      <t>ムラヤマ</t>
    </rPh>
    <phoneticPr fontId="1"/>
  </si>
  <si>
    <t>市川貴之</t>
    <rPh sb="0" eb="4">
      <t>イチカワ</t>
    </rPh>
    <phoneticPr fontId="1"/>
  </si>
  <si>
    <t>山口義治</t>
    <rPh sb="0" eb="4">
      <t>ヤマグチ</t>
    </rPh>
    <phoneticPr fontId="1"/>
  </si>
  <si>
    <t>芦原英智</t>
    <rPh sb="0" eb="4">
      <t>アシハラ</t>
    </rPh>
    <phoneticPr fontId="1"/>
  </si>
  <si>
    <t>長井功一</t>
    <rPh sb="0" eb="4">
      <t>ナガイ</t>
    </rPh>
    <phoneticPr fontId="1"/>
  </si>
  <si>
    <t>岩下健吾</t>
    <rPh sb="0" eb="4">
      <t>イワシタ</t>
    </rPh>
    <phoneticPr fontId="1"/>
  </si>
  <si>
    <t>梅木謙一</t>
    <rPh sb="0" eb="4">
      <t>ウメキ</t>
    </rPh>
    <phoneticPr fontId="1"/>
  </si>
  <si>
    <t>山村裕也</t>
    <rPh sb="0" eb="4">
      <t>ヤマムラ</t>
    </rPh>
    <phoneticPr fontId="1"/>
  </si>
  <si>
    <t>長川真也</t>
    <rPh sb="0" eb="4">
      <t>ナガカワ</t>
    </rPh>
    <phoneticPr fontId="1"/>
  </si>
  <si>
    <t>青木昴</t>
    <rPh sb="0" eb="3">
      <t>アオキ</t>
    </rPh>
    <phoneticPr fontId="1"/>
  </si>
  <si>
    <t>水口拓弥</t>
    <rPh sb="0" eb="2">
      <t>ミズグチ</t>
    </rPh>
    <phoneticPr fontId="1"/>
  </si>
  <si>
    <t>鈴木宏基</t>
    <rPh sb="0" eb="2">
      <t>スズキ</t>
    </rPh>
    <rPh sb="2" eb="3">
      <t>ヒロシ</t>
    </rPh>
    <phoneticPr fontId="1"/>
  </si>
  <si>
    <t>古賀真之</t>
    <rPh sb="0" eb="4">
      <t>コガ</t>
    </rPh>
    <phoneticPr fontId="1"/>
  </si>
  <si>
    <t>山本力仁</t>
    <rPh sb="0" eb="4">
      <t>ヤマモト</t>
    </rPh>
    <phoneticPr fontId="1"/>
  </si>
  <si>
    <t>野田亮介</t>
    <rPh sb="0" eb="2">
      <t>ノダ</t>
    </rPh>
    <rPh sb="2" eb="4">
      <t>リョウスケ</t>
    </rPh>
    <phoneticPr fontId="1"/>
  </si>
  <si>
    <t>松本大輝</t>
    <rPh sb="0" eb="2">
      <t>マツモト</t>
    </rPh>
    <rPh sb="2" eb="3">
      <t>ダイ</t>
    </rPh>
    <rPh sb="3" eb="4">
      <t>キ</t>
    </rPh>
    <phoneticPr fontId="1"/>
  </si>
  <si>
    <t>森口壽樹</t>
    <rPh sb="0" eb="2">
      <t>モリグチ</t>
    </rPh>
    <rPh sb="2" eb="3">
      <t>コトブキ</t>
    </rPh>
    <rPh sb="3" eb="4">
      <t>キ</t>
    </rPh>
    <phoneticPr fontId="1"/>
  </si>
  <si>
    <t>郡司真里</t>
    <rPh sb="0" eb="2">
      <t>グンジ</t>
    </rPh>
    <rPh sb="2" eb="4">
      <t>マリ</t>
    </rPh>
    <phoneticPr fontId="1"/>
  </si>
  <si>
    <t>川上拓斗</t>
    <rPh sb="0" eb="2">
      <t>カワカミ</t>
    </rPh>
    <rPh sb="2" eb="4">
      <t>タクト</t>
    </rPh>
    <phoneticPr fontId="1"/>
  </si>
  <si>
    <t>西沢一希</t>
    <rPh sb="0" eb="2">
      <t>ニシザワ</t>
    </rPh>
    <rPh sb="2" eb="3">
      <t>イチ</t>
    </rPh>
    <rPh sb="3" eb="4">
      <t>キ</t>
    </rPh>
    <phoneticPr fontId="1"/>
  </si>
  <si>
    <t>正木雄大</t>
    <rPh sb="0" eb="2">
      <t>マサキ</t>
    </rPh>
    <rPh sb="2" eb="4">
      <t>ユウダイ</t>
    </rPh>
    <phoneticPr fontId="1"/>
  </si>
  <si>
    <t>笹真輔</t>
    <rPh sb="0" eb="1">
      <t>ササ</t>
    </rPh>
    <rPh sb="1" eb="3">
      <t>シンスケ</t>
    </rPh>
    <phoneticPr fontId="1"/>
  </si>
  <si>
    <t>名前</t>
    <rPh sb="0" eb="2">
      <t>ナマエ</t>
    </rPh>
    <phoneticPr fontId="1"/>
  </si>
  <si>
    <t>笠原昌春</t>
    <phoneticPr fontId="1"/>
  </si>
  <si>
    <t>合計</t>
    <rPh sb="0" eb="2">
      <t>ゴウケイ</t>
    </rPh>
    <phoneticPr fontId="1"/>
  </si>
  <si>
    <t>左翼</t>
    <rPh sb="0" eb="2">
      <t>サヨク</t>
    </rPh>
    <phoneticPr fontId="1"/>
  </si>
  <si>
    <t>右翼</t>
    <rPh sb="0" eb="2">
      <t>ウヨク</t>
    </rPh>
    <phoneticPr fontId="1"/>
  </si>
  <si>
    <t>佐々木昌信</t>
    <rPh sb="0" eb="5">
      <t>ササキ</t>
    </rPh>
    <phoneticPr fontId="1"/>
  </si>
  <si>
    <t>中村稔</t>
  </si>
  <si>
    <t>坂井遼太郎</t>
  </si>
  <si>
    <t>全パ</t>
  </si>
  <si>
    <t>全セ</t>
  </si>
  <si>
    <t>阪急</t>
  </si>
  <si>
    <t>杉本大成</t>
    <rPh sb="0" eb="4">
      <t>スギモト</t>
    </rPh>
    <phoneticPr fontId="1"/>
  </si>
  <si>
    <t>今岡諒平</t>
    <rPh sb="0" eb="4">
      <t>イマオカ</t>
    </rPh>
    <phoneticPr fontId="1"/>
  </si>
  <si>
    <t>坂井遼太郎</t>
    <rPh sb="0" eb="5">
      <t>サカイ</t>
    </rPh>
    <phoneticPr fontId="1"/>
  </si>
  <si>
    <t>中村稔</t>
    <rPh sb="0" eb="3">
      <t>ナカムラ</t>
    </rPh>
    <phoneticPr fontId="1"/>
  </si>
  <si>
    <t xml:space="preserve"> </t>
    <phoneticPr fontId="1"/>
  </si>
  <si>
    <t>小石澤健</t>
    <rPh sb="0" eb="3">
      <t>コイシザワ</t>
    </rPh>
    <rPh sb="3" eb="4">
      <t>ケン</t>
    </rPh>
    <phoneticPr fontId="1"/>
  </si>
  <si>
    <t>東利夫</t>
  </si>
  <si>
    <t>東利夫</t>
    <rPh sb="0" eb="3">
      <t>アズマ</t>
    </rPh>
    <phoneticPr fontId="1"/>
  </si>
  <si>
    <t>渡田均</t>
  </si>
  <si>
    <t>渡田均</t>
    <rPh sb="0" eb="3">
      <t>ワタリダ</t>
    </rPh>
    <phoneticPr fontId="1"/>
  </si>
  <si>
    <t>良川昌美</t>
  </si>
  <si>
    <t>良川昌美</t>
    <rPh sb="0" eb="4">
      <t>ヨシカワ</t>
    </rPh>
    <phoneticPr fontId="1"/>
  </si>
  <si>
    <t>栄村孝康</t>
  </si>
  <si>
    <t>栄村孝康</t>
    <rPh sb="0" eb="4">
      <t>サカエムラ</t>
    </rPh>
    <phoneticPr fontId="1"/>
  </si>
  <si>
    <t>牧田匡平</t>
    <phoneticPr fontId="1"/>
  </si>
  <si>
    <t>大和貴弘</t>
  </si>
  <si>
    <t>大和貴弘</t>
    <rPh sb="0" eb="4">
      <t>ヤマト</t>
    </rPh>
    <phoneticPr fontId="1"/>
  </si>
  <si>
    <t>山村達也</t>
  </si>
  <si>
    <t>山村達也</t>
    <rPh sb="0" eb="4">
      <t>ヤマムラ</t>
    </rPh>
    <phoneticPr fontId="1"/>
  </si>
  <si>
    <t>柳内遼平</t>
  </si>
  <si>
    <t>柳内遼平</t>
    <rPh sb="0" eb="1">
      <t>ヤナギ</t>
    </rPh>
    <rPh sb="1" eb="2">
      <t>ウチ</t>
    </rPh>
    <rPh sb="2" eb="4">
      <t>リョウヘイ</t>
    </rPh>
    <phoneticPr fontId="1"/>
  </si>
  <si>
    <t>工藤和樹</t>
  </si>
  <si>
    <t>工藤和樹</t>
    <rPh sb="0" eb="4">
      <t>クドウ</t>
    </rPh>
    <phoneticPr fontId="1"/>
  </si>
  <si>
    <t>小林達郎</t>
  </si>
  <si>
    <t>小林達郎</t>
    <rPh sb="0" eb="4">
      <t>コバヤシ</t>
    </rPh>
    <phoneticPr fontId="1"/>
  </si>
  <si>
    <t>柿木園悟</t>
  </si>
  <si>
    <t>柿木園悟</t>
    <rPh sb="0" eb="4">
      <t>カキゾノ</t>
    </rPh>
    <phoneticPr fontId="1"/>
  </si>
  <si>
    <t>友寄正人</t>
  </si>
  <si>
    <t>友寄正人</t>
    <rPh sb="0" eb="4">
      <t>トモヨセ</t>
    </rPh>
    <phoneticPr fontId="1"/>
  </si>
  <si>
    <t>五十嵐洋一</t>
  </si>
  <si>
    <t>井野修</t>
  </si>
  <si>
    <t>井上忠行</t>
  </si>
  <si>
    <t>上本孝一</t>
  </si>
  <si>
    <t>大里晴信</t>
  </si>
  <si>
    <t>久保田治</t>
  </si>
  <si>
    <t>久保友之</t>
  </si>
  <si>
    <t>久保山和夫</t>
  </si>
  <si>
    <t>小寺昌治</t>
  </si>
  <si>
    <t>小林晋</t>
  </si>
  <si>
    <t>小林毅二</t>
  </si>
  <si>
    <t>福井宏</t>
  </si>
  <si>
    <t>篠宮慎一</t>
  </si>
  <si>
    <t>新屋晃</t>
  </si>
  <si>
    <t>橘修</t>
  </si>
  <si>
    <t>田中俊幸</t>
  </si>
  <si>
    <t>寺本勇</t>
  </si>
  <si>
    <t>永見武司</t>
  </si>
  <si>
    <t>藤本典征</t>
  </si>
  <si>
    <t>前川芳男</t>
  </si>
  <si>
    <t>前田亨</t>
  </si>
  <si>
    <t>村越茶美雄</t>
  </si>
  <si>
    <t>村田康一</t>
  </si>
  <si>
    <t>桃井進</t>
  </si>
  <si>
    <t>山田進</t>
  </si>
  <si>
    <t>山本文男</t>
  </si>
  <si>
    <t>鷲谷亘</t>
  </si>
  <si>
    <t>岡田功</t>
  </si>
  <si>
    <t>平光清</t>
  </si>
  <si>
    <t>牧野伸</t>
  </si>
  <si>
    <t>鈴木徹</t>
  </si>
  <si>
    <t>𨂊池均</t>
  </si>
  <si>
    <t>小林一夫</t>
  </si>
  <si>
    <t>高木敏昭</t>
  </si>
  <si>
    <t>林達也</t>
  </si>
  <si>
    <t>斎田忠利</t>
  </si>
  <si>
    <t>中村浩道</t>
  </si>
  <si>
    <t/>
  </si>
  <si>
    <t>山本隆造</t>
    <rPh sb="0" eb="4">
      <t>ヤマモト</t>
    </rPh>
    <phoneticPr fontId="1"/>
  </si>
  <si>
    <t>山﨑夏生</t>
    <rPh sb="0" eb="4">
      <t>ヤマザキ</t>
    </rPh>
    <phoneticPr fontId="1"/>
  </si>
  <si>
    <t>谷博</t>
    <rPh sb="0" eb="2">
      <t>タニ</t>
    </rPh>
    <phoneticPr fontId="1"/>
  </si>
  <si>
    <t>林忠良</t>
    <rPh sb="0" eb="3">
      <t>ハヤシ</t>
    </rPh>
    <phoneticPr fontId="1"/>
  </si>
  <si>
    <t>岡田哲男(豊)</t>
    <rPh sb="5" eb="6">
      <t>ユタカ</t>
    </rPh>
    <phoneticPr fontId="1"/>
  </si>
  <si>
    <t>鈴木章太</t>
  </si>
  <si>
    <t>鈴木章太</t>
    <rPh sb="0" eb="4">
      <t>スズキ</t>
    </rPh>
    <phoneticPr fontId="1"/>
  </si>
  <si>
    <t>谷博</t>
  </si>
  <si>
    <t>山﨑夏生</t>
  </si>
  <si>
    <t>森健次郎</t>
    <rPh sb="0" eb="4">
      <t>モリ</t>
    </rPh>
    <phoneticPr fontId="1"/>
  </si>
  <si>
    <t>山本隆造</t>
  </si>
  <si>
    <t>林忠良</t>
  </si>
  <si>
    <t>萩原達也</t>
    <rPh sb="0" eb="4">
      <t>ハギワラ</t>
    </rPh>
    <phoneticPr fontId="1"/>
  </si>
  <si>
    <t>水落朋大</t>
    <rPh sb="0" eb="4">
      <t>ミズオチ</t>
    </rPh>
    <phoneticPr fontId="1"/>
  </si>
  <si>
    <t>萩原達也</t>
  </si>
  <si>
    <t>渡真利克則</t>
  </si>
  <si>
    <t>永見武司</t>
    <rPh sb="0" eb="4">
      <t>ナガミ</t>
    </rPh>
    <phoneticPr fontId="1"/>
  </si>
  <si>
    <t>小寺昌治</t>
    <phoneticPr fontId="1"/>
  </si>
  <si>
    <t>前田亨</t>
    <phoneticPr fontId="1"/>
  </si>
  <si>
    <t>金子栄</t>
    <rPh sb="0" eb="3">
      <t>カネコ</t>
    </rPh>
    <phoneticPr fontId="1"/>
  </si>
  <si>
    <t>渡真利克則</t>
    <rPh sb="0" eb="5">
      <t>トマリ</t>
    </rPh>
    <phoneticPr fontId="1"/>
  </si>
  <si>
    <t>上本孝一</t>
    <rPh sb="0" eb="4">
      <t>ウエモト</t>
    </rPh>
    <phoneticPr fontId="1"/>
  </si>
  <si>
    <t>新屋晃</t>
    <rPh sb="0" eb="3">
      <t>シンヤ</t>
    </rPh>
    <phoneticPr fontId="1"/>
  </si>
  <si>
    <t>岡田寛</t>
    <rPh sb="0" eb="3">
      <t>オカダ</t>
    </rPh>
    <phoneticPr fontId="1"/>
  </si>
  <si>
    <t>近鉄</t>
  </si>
  <si>
    <t>ダイエー</t>
  </si>
  <si>
    <t>金子栄</t>
  </si>
  <si>
    <t>小林毅二</t>
    <rPh sb="0" eb="4">
      <t>コバヤシ</t>
    </rPh>
    <phoneticPr fontId="1"/>
  </si>
  <si>
    <t>根本昌敏</t>
  </si>
  <si>
    <t>根本昌敏</t>
    <rPh sb="0" eb="4">
      <t>ネモト</t>
    </rPh>
    <phoneticPr fontId="1"/>
  </si>
  <si>
    <t>濱野太郎</t>
  </si>
  <si>
    <t>濱野太郎</t>
    <rPh sb="0" eb="4">
      <t>ハマノ</t>
    </rPh>
    <phoneticPr fontId="1"/>
  </si>
  <si>
    <t>橘修</t>
    <rPh sb="0" eb="2">
      <t>タチバナ</t>
    </rPh>
    <phoneticPr fontId="1"/>
  </si>
  <si>
    <t>深見大隆</t>
    <rPh sb="0" eb="4">
      <t>フカミ</t>
    </rPh>
    <phoneticPr fontId="1"/>
  </si>
  <si>
    <t>村越茶美雄</t>
    <rPh sb="0" eb="5">
      <t>ムラコシ</t>
    </rPh>
    <phoneticPr fontId="1"/>
  </si>
  <si>
    <t>平林岳</t>
  </si>
  <si>
    <t>平林岳</t>
    <rPh sb="0" eb="3">
      <t>ヒラバヤシ</t>
    </rPh>
    <phoneticPr fontId="1"/>
  </si>
  <si>
    <t>古堅正一</t>
    <rPh sb="0" eb="4">
      <t>フルダテ</t>
    </rPh>
    <phoneticPr fontId="1"/>
  </si>
  <si>
    <t>寺本勇</t>
    <rPh sb="0" eb="3">
      <t>テラモト</t>
    </rPh>
    <phoneticPr fontId="1"/>
  </si>
  <si>
    <t>井上忠行</t>
    <rPh sb="0" eb="4">
      <t>イノウエ</t>
    </rPh>
    <phoneticPr fontId="1"/>
  </si>
  <si>
    <t>古堅正一</t>
  </si>
  <si>
    <t>酒井猛寿</t>
  </si>
  <si>
    <t>酒井猛寿</t>
    <rPh sb="0" eb="4">
      <t>サカイ</t>
    </rPh>
    <phoneticPr fontId="1"/>
  </si>
  <si>
    <t>鶴田秀康</t>
    <rPh sb="0" eb="4">
      <t>ツルタ</t>
    </rPh>
    <phoneticPr fontId="1"/>
  </si>
  <si>
    <t>久保田治</t>
    <rPh sb="0" eb="4">
      <t>クボタ</t>
    </rPh>
    <phoneticPr fontId="1"/>
  </si>
  <si>
    <t>桃井進</t>
    <rPh sb="0" eb="3">
      <t>モモイ</t>
    </rPh>
    <phoneticPr fontId="1"/>
  </si>
  <si>
    <t>田中俊幸</t>
    <rPh sb="0" eb="4">
      <t>タナカ</t>
    </rPh>
    <phoneticPr fontId="1"/>
  </si>
  <si>
    <t>五十嵐洋一</t>
    <rPh sb="0" eb="5">
      <t>イガラシ</t>
    </rPh>
    <phoneticPr fontId="1"/>
  </si>
  <si>
    <t>村田康一</t>
    <rPh sb="0" eb="4">
      <t>ムラタ</t>
    </rPh>
    <phoneticPr fontId="1"/>
  </si>
  <si>
    <t>ディミュロ</t>
  </si>
  <si>
    <t>ディミュロ</t>
    <phoneticPr fontId="1"/>
  </si>
  <si>
    <t>篠宮慎一</t>
    <rPh sb="0" eb="4">
      <t>シノミヤ</t>
    </rPh>
    <phoneticPr fontId="1"/>
  </si>
  <si>
    <t>福井宏</t>
    <rPh sb="0" eb="3">
      <t>フクイ</t>
    </rPh>
    <phoneticPr fontId="1"/>
  </si>
  <si>
    <t>山本文男</t>
    <rPh sb="0" eb="4">
      <t>ヤマモト</t>
    </rPh>
    <phoneticPr fontId="1"/>
  </si>
  <si>
    <t>久保友之</t>
    <rPh sb="0" eb="4">
      <t>クボ</t>
    </rPh>
    <phoneticPr fontId="1"/>
  </si>
  <si>
    <t>鷲谷亘</t>
    <rPh sb="0" eb="3">
      <t>ワシヤ</t>
    </rPh>
    <phoneticPr fontId="1"/>
  </si>
  <si>
    <t>山田進</t>
    <rPh sb="0" eb="3">
      <t>ヤマダ</t>
    </rPh>
    <phoneticPr fontId="1"/>
  </si>
  <si>
    <t>大里晴信</t>
    <rPh sb="0" eb="4">
      <t>オオサト</t>
    </rPh>
    <phoneticPr fontId="1"/>
  </si>
  <si>
    <t>小林晋</t>
    <rPh sb="0" eb="3">
      <t>コバヤシ</t>
    </rPh>
    <phoneticPr fontId="1"/>
  </si>
  <si>
    <t>久保山和夫</t>
    <rPh sb="0" eb="5">
      <t>クボヤマ</t>
    </rPh>
    <phoneticPr fontId="1"/>
  </si>
  <si>
    <t>木村孝一</t>
  </si>
  <si>
    <t>木村孝一</t>
    <rPh sb="0" eb="4">
      <t>キムラ</t>
    </rPh>
    <phoneticPr fontId="1"/>
  </si>
  <si>
    <t>斎田忠利</t>
    <phoneticPr fontId="1"/>
  </si>
  <si>
    <t>牧野伸</t>
    <rPh sb="0" eb="3">
      <t>マキノ</t>
    </rPh>
    <phoneticPr fontId="1"/>
  </si>
  <si>
    <t>鈴木徹</t>
    <rPh sb="0" eb="3">
      <t>スズキ</t>
    </rPh>
    <phoneticPr fontId="1"/>
  </si>
  <si>
    <t>林達也</t>
    <rPh sb="0" eb="3">
      <t>ハヤシ</t>
    </rPh>
    <phoneticPr fontId="1"/>
  </si>
  <si>
    <t>岡田哲男(豊）</t>
  </si>
  <si>
    <t>小林一夫</t>
    <rPh sb="0" eb="4">
      <t>コバヤシ</t>
    </rPh>
    <phoneticPr fontId="1"/>
  </si>
  <si>
    <t>中村浩道</t>
    <phoneticPr fontId="1"/>
  </si>
  <si>
    <t>平光清</t>
    <rPh sb="0" eb="3">
      <t>ヒラコウ</t>
    </rPh>
    <phoneticPr fontId="1"/>
  </si>
  <si>
    <t>岡田功</t>
    <rPh sb="0" eb="3">
      <t>オカダ</t>
    </rPh>
    <phoneticPr fontId="1"/>
  </si>
  <si>
    <t>菱田義明</t>
  </si>
  <si>
    <t>菱田義明</t>
    <rPh sb="0" eb="4">
      <t>ヒシダ</t>
    </rPh>
    <phoneticPr fontId="1"/>
  </si>
  <si>
    <t>大洋</t>
  </si>
  <si>
    <t>高木敏昭</t>
    <rPh sb="0" eb="4">
      <t>タカギ</t>
    </rPh>
    <phoneticPr fontId="1"/>
  </si>
  <si>
    <t>𨂊池均</t>
    <phoneticPr fontId="1"/>
  </si>
  <si>
    <t>　　　　</t>
    <phoneticPr fontId="1"/>
  </si>
  <si>
    <t>秋村謙宏</t>
    <phoneticPr fontId="1"/>
  </si>
  <si>
    <t>杉本大成</t>
    <phoneticPr fontId="1"/>
  </si>
  <si>
    <t xml:space="preserve">     </t>
    <phoneticPr fontId="1"/>
  </si>
  <si>
    <t>山本貴則</t>
    <phoneticPr fontId="1"/>
  </si>
  <si>
    <t>酒井猛寿</t>
    <phoneticPr fontId="1"/>
  </si>
  <si>
    <t>敷田直人</t>
    <phoneticPr fontId="1"/>
  </si>
  <si>
    <t>土山剛弘</t>
    <phoneticPr fontId="1"/>
  </si>
  <si>
    <t>橋本信治</t>
    <phoneticPr fontId="1"/>
  </si>
  <si>
    <t>川口亘太</t>
    <phoneticPr fontId="1"/>
  </si>
  <si>
    <t>有隅昭二</t>
    <phoneticPr fontId="1"/>
  </si>
  <si>
    <t>佐々木昌信</t>
    <phoneticPr fontId="1"/>
  </si>
  <si>
    <t>本田英志</t>
    <phoneticPr fontId="1"/>
  </si>
  <si>
    <t>石山智也</t>
    <phoneticPr fontId="1"/>
  </si>
  <si>
    <t>丹波幸一</t>
    <phoneticPr fontId="1"/>
  </si>
  <si>
    <t>津川力</t>
    <phoneticPr fontId="1"/>
  </si>
  <si>
    <t>飯塚富司</t>
    <phoneticPr fontId="1"/>
  </si>
  <si>
    <t>吉本文弘</t>
    <phoneticPr fontId="1"/>
  </si>
  <si>
    <t>栁田昌夫</t>
    <phoneticPr fontId="1"/>
  </si>
  <si>
    <t>深谷篤</t>
    <phoneticPr fontId="1"/>
  </si>
  <si>
    <t>嶋田哲也</t>
    <phoneticPr fontId="1"/>
  </si>
  <si>
    <t>名幸一明</t>
    <phoneticPr fontId="1"/>
  </si>
  <si>
    <t>楽天</t>
    <phoneticPr fontId="1"/>
  </si>
  <si>
    <t>阪神</t>
    <phoneticPr fontId="1"/>
  </si>
  <si>
    <t xml:space="preserve">  </t>
    <phoneticPr fontId="1"/>
  </si>
  <si>
    <t>読売</t>
    <phoneticPr fontId="1"/>
  </si>
  <si>
    <t>秋村謙宏</t>
    <phoneticPr fontId="1"/>
  </si>
  <si>
    <t>西武</t>
    <phoneticPr fontId="1"/>
  </si>
  <si>
    <t>山本力仁</t>
  </si>
  <si>
    <t>梅木謙一</t>
    <phoneticPr fontId="1"/>
  </si>
  <si>
    <t xml:space="preserve">   </t>
    <phoneticPr fontId="1"/>
  </si>
  <si>
    <t>橘修</t>
    <phoneticPr fontId="1"/>
  </si>
  <si>
    <t>橘修</t>
    <phoneticPr fontId="1"/>
  </si>
  <si>
    <t>杉永政信</t>
    <phoneticPr fontId="1"/>
  </si>
  <si>
    <t>眞鍋勝已</t>
    <phoneticPr fontId="1"/>
  </si>
  <si>
    <t>渡田均</t>
    <phoneticPr fontId="1"/>
  </si>
  <si>
    <t>小林毅二</t>
    <phoneticPr fontId="1"/>
  </si>
  <si>
    <t>森健次郎</t>
    <phoneticPr fontId="1"/>
  </si>
  <si>
    <t>吉本文弘審判員球審負傷。橋本信治に交代。吉本文弘球審出場20回、全出場86回</t>
    <rPh sb="4" eb="7">
      <t>シンパンイン</t>
    </rPh>
    <rPh sb="7" eb="9">
      <t>キュウシン</t>
    </rPh>
    <rPh sb="9" eb="11">
      <t>フショウ</t>
    </rPh>
    <rPh sb="12" eb="14">
      <t>ハシモト</t>
    </rPh>
    <rPh sb="14" eb="16">
      <t>ノブハル</t>
    </rPh>
    <rPh sb="17" eb="19">
      <t>コウタイ</t>
    </rPh>
    <rPh sb="20" eb="24">
      <t>ヨシモト</t>
    </rPh>
    <rPh sb="24" eb="26">
      <t>キュウシン</t>
    </rPh>
    <rPh sb="26" eb="28">
      <t>シュツジョウ</t>
    </rPh>
    <rPh sb="30" eb="31">
      <t>カイ</t>
    </rPh>
    <rPh sb="32" eb="35">
      <t>ゼンシュツジョウ</t>
    </rPh>
    <rPh sb="37" eb="38">
      <t>カイ</t>
    </rPh>
    <phoneticPr fontId="1"/>
  </si>
  <si>
    <t>敷田直人負傷、栁田昌夫に交代、敷田直人球審回数24回、総出場回数93回。</t>
    <rPh sb="4" eb="6">
      <t>フショウ</t>
    </rPh>
    <rPh sb="7" eb="9">
      <t>ヤナギタ</t>
    </rPh>
    <rPh sb="9" eb="11">
      <t>マサオ</t>
    </rPh>
    <rPh sb="12" eb="14">
      <t>コウタイ</t>
    </rPh>
    <rPh sb="15" eb="17">
      <t>シキダ</t>
    </rPh>
    <rPh sb="17" eb="19">
      <t>ナオト</t>
    </rPh>
    <rPh sb="19" eb="21">
      <t>キュウシン</t>
    </rPh>
    <rPh sb="21" eb="23">
      <t>カイスウ</t>
    </rPh>
    <rPh sb="25" eb="26">
      <t>カイ</t>
    </rPh>
    <rPh sb="27" eb="28">
      <t>ソウ</t>
    </rPh>
    <rPh sb="28" eb="30">
      <t>シュツジョウ</t>
    </rPh>
    <rPh sb="30" eb="32">
      <t>カイスウ</t>
    </rPh>
    <rPh sb="34" eb="35">
      <t>カイ</t>
    </rPh>
    <phoneticPr fontId="1"/>
  </si>
  <si>
    <t>球審栁田昌夫負傷、佐々木昌信に交代。栁田昌夫球審回数23回、総出場回数89回。</t>
    <rPh sb="0" eb="2">
      <t>キュウシン</t>
    </rPh>
    <rPh sb="2" eb="6">
      <t>ヤナダ</t>
    </rPh>
    <rPh sb="6" eb="8">
      <t>フショウ</t>
    </rPh>
    <rPh sb="9" eb="12">
      <t>ササキ</t>
    </rPh>
    <rPh sb="12" eb="14">
      <t>マサノブ</t>
    </rPh>
    <rPh sb="15" eb="17">
      <t>コウタイ</t>
    </rPh>
    <rPh sb="18" eb="20">
      <t>ヤナギタ</t>
    </rPh>
    <rPh sb="20" eb="22">
      <t>マサオ</t>
    </rPh>
    <rPh sb="22" eb="24">
      <t>キュウシン</t>
    </rPh>
    <rPh sb="24" eb="26">
      <t>カイスウ</t>
    </rPh>
    <rPh sb="28" eb="29">
      <t>カイ</t>
    </rPh>
    <rPh sb="30" eb="31">
      <t>ソウ</t>
    </rPh>
    <rPh sb="31" eb="33">
      <t>シュツジョウ</t>
    </rPh>
    <rPh sb="33" eb="35">
      <t>カイスウ</t>
    </rPh>
    <rPh sb="37" eb="38">
      <t>カイ</t>
    </rPh>
    <phoneticPr fontId="1"/>
  </si>
  <si>
    <t>2023年合計</t>
    <rPh sb="4" eb="5">
      <t>ネン</t>
    </rPh>
    <rPh sb="5" eb="7">
      <t>ゴウケイ</t>
    </rPh>
    <phoneticPr fontId="1"/>
  </si>
  <si>
    <t>2022年</t>
    <rPh sb="4" eb="5">
      <t>ネン</t>
    </rPh>
    <phoneticPr fontId="1"/>
  </si>
  <si>
    <t>柏木敏夫</t>
  </si>
  <si>
    <t>松下充男</t>
  </si>
  <si>
    <t>丸山博</t>
  </si>
  <si>
    <t>手沢庄司</t>
  </si>
  <si>
    <t>富澤宏哉</t>
  </si>
  <si>
    <t>太田正男</t>
  </si>
  <si>
    <t>笠原昌春</t>
    <rPh sb="0" eb="4">
      <t>カサハラ</t>
    </rPh>
    <phoneticPr fontId="1"/>
  </si>
  <si>
    <t>丸山博</t>
    <rPh sb="0" eb="3">
      <t>マルヤマ</t>
    </rPh>
    <phoneticPr fontId="1"/>
  </si>
  <si>
    <t>富澤宏哉</t>
    <rPh sb="0" eb="4">
      <t>トミザワ</t>
    </rPh>
    <phoneticPr fontId="1"/>
  </si>
  <si>
    <t>太田正男</t>
    <rPh sb="0" eb="2">
      <t>オオタ</t>
    </rPh>
    <rPh sb="2" eb="4">
      <t>マサオ</t>
    </rPh>
    <phoneticPr fontId="1"/>
  </si>
  <si>
    <t>手沢庄司</t>
    <rPh sb="0" eb="4">
      <t>テザワ</t>
    </rPh>
    <phoneticPr fontId="1"/>
  </si>
  <si>
    <t>松下充男</t>
    <rPh sb="0" eb="4">
      <t>マツシタ</t>
    </rPh>
    <phoneticPr fontId="1"/>
  </si>
  <si>
    <t>柏木敏夫</t>
    <rPh sb="0" eb="4">
      <t>カシワギ</t>
    </rPh>
    <phoneticPr fontId="1"/>
  </si>
  <si>
    <t>佐藤清次</t>
    <rPh sb="0" eb="4">
      <t>サトウ</t>
    </rPh>
    <phoneticPr fontId="1"/>
  </si>
  <si>
    <t>大野正隆</t>
    <rPh sb="0" eb="4">
      <t>オオノ</t>
    </rPh>
    <phoneticPr fontId="1"/>
  </si>
  <si>
    <t>杉永政信</t>
    <rPh sb="0" eb="4">
      <t>スギナガ</t>
    </rPh>
    <phoneticPr fontId="1"/>
  </si>
  <si>
    <t>森健次郎</t>
    <rPh sb="0" eb="4">
      <t>モリ</t>
    </rPh>
    <phoneticPr fontId="1"/>
  </si>
  <si>
    <t>笠原昌春</t>
    <rPh sb="0" eb="4">
      <t>カサハラ</t>
    </rPh>
    <phoneticPr fontId="1"/>
  </si>
  <si>
    <t>及川卓也</t>
    <rPh sb="0" eb="4">
      <t>オイカワ</t>
    </rPh>
    <phoneticPr fontId="1"/>
  </si>
  <si>
    <t>酒井猛寿</t>
    <rPh sb="0" eb="4">
      <t>サカイ</t>
    </rPh>
    <phoneticPr fontId="1"/>
  </si>
  <si>
    <t>西本欣司</t>
    <rPh sb="0" eb="4">
      <t>ニシモト</t>
    </rPh>
    <phoneticPr fontId="1"/>
  </si>
  <si>
    <t>合計</t>
    <rPh sb="0" eb="2">
      <t>ゴウケイ</t>
    </rPh>
    <phoneticPr fontId="1"/>
  </si>
  <si>
    <t>1989年セリーグ審判員</t>
    <rPh sb="4" eb="5">
      <t>ネン</t>
    </rPh>
    <rPh sb="9" eb="12">
      <t>シンパンイン</t>
    </rPh>
    <phoneticPr fontId="1"/>
  </si>
  <si>
    <t>1989年パリーグ審判員</t>
    <rPh sb="9" eb="12">
      <t>シ</t>
    </rPh>
    <phoneticPr fontId="1"/>
  </si>
  <si>
    <t>総合計</t>
    <rPh sb="0" eb="1">
      <t>ソウ</t>
    </rPh>
    <rPh sb="1" eb="3">
      <t>ゴウケイ</t>
    </rPh>
    <phoneticPr fontId="1"/>
  </si>
  <si>
    <t>1990年セリーグ審判員</t>
    <rPh sb="4" eb="5">
      <t>ネン</t>
    </rPh>
    <rPh sb="9" eb="12">
      <t>シンパンイン</t>
    </rPh>
    <phoneticPr fontId="1"/>
  </si>
  <si>
    <t>1990年パリーグ審判員</t>
    <rPh sb="9" eb="12">
      <t>シ</t>
    </rPh>
    <phoneticPr fontId="1"/>
  </si>
  <si>
    <t>久保田治</t>
    <rPh sb="0" eb="4">
      <t>クボタ</t>
    </rPh>
    <phoneticPr fontId="1"/>
  </si>
  <si>
    <t>佐々木昌信</t>
    <rPh sb="0" eb="5">
      <t>ササキ</t>
    </rPh>
    <phoneticPr fontId="1"/>
  </si>
  <si>
    <t>古堅正一</t>
    <rPh sb="0" eb="2">
      <t>フルゲン</t>
    </rPh>
    <rPh sb="2" eb="4">
      <t>ショウイチ</t>
    </rPh>
    <phoneticPr fontId="1"/>
  </si>
  <si>
    <t>栄村孝康</t>
    <rPh sb="0" eb="4">
      <t>サカエムラ</t>
    </rPh>
    <phoneticPr fontId="1"/>
  </si>
  <si>
    <t>斎田忠利</t>
    <rPh sb="0" eb="4">
      <t>サイダ</t>
    </rPh>
    <phoneticPr fontId="1"/>
  </si>
  <si>
    <t>林達也</t>
    <rPh sb="0" eb="3">
      <t>ハヤシ</t>
    </rPh>
    <phoneticPr fontId="1"/>
  </si>
  <si>
    <t>木村孝一</t>
    <rPh sb="0" eb="4">
      <t>キムラ</t>
    </rPh>
    <phoneticPr fontId="1"/>
  </si>
  <si>
    <t>菱田義明</t>
    <rPh sb="0" eb="4">
      <t>ヒシダ</t>
    </rPh>
    <phoneticPr fontId="1"/>
  </si>
  <si>
    <t>1991年パリーグ審判員</t>
    <rPh sb="4" eb="5">
      <t>ネン</t>
    </rPh>
    <rPh sb="9" eb="12">
      <t>シ</t>
    </rPh>
    <phoneticPr fontId="1"/>
  </si>
  <si>
    <t>1991年セリーグ審判員</t>
    <rPh sb="4" eb="5">
      <t>ネン</t>
    </rPh>
    <rPh sb="9" eb="12">
      <t>シ</t>
    </rPh>
    <phoneticPr fontId="1"/>
  </si>
  <si>
    <t>1993年パリーグ審判員</t>
    <rPh sb="4" eb="5">
      <t>ネン</t>
    </rPh>
    <rPh sb="9" eb="12">
      <t>シ</t>
    </rPh>
    <phoneticPr fontId="1"/>
  </si>
  <si>
    <t>1992年パリーグ審判員</t>
    <rPh sb="4" eb="5">
      <t>ネン</t>
    </rPh>
    <rPh sb="9" eb="12">
      <t>シ</t>
    </rPh>
    <phoneticPr fontId="1"/>
  </si>
  <si>
    <t>1992年セリーグ審判員</t>
    <rPh sb="4" eb="5">
      <t>ネン</t>
    </rPh>
    <rPh sb="9" eb="12">
      <t>シ</t>
    </rPh>
    <phoneticPr fontId="1"/>
  </si>
  <si>
    <t>1993年セリーグ審判員</t>
    <rPh sb="4" eb="5">
      <t>ネン</t>
    </rPh>
    <rPh sb="9" eb="12">
      <t>シ</t>
    </rPh>
    <phoneticPr fontId="1"/>
  </si>
  <si>
    <t>　　　</t>
    <phoneticPr fontId="1"/>
  </si>
  <si>
    <t>1994年セリーグ審判員</t>
    <rPh sb="4" eb="5">
      <t>ネン</t>
    </rPh>
    <rPh sb="9" eb="12">
      <t>シ</t>
    </rPh>
    <phoneticPr fontId="1"/>
  </si>
  <si>
    <t>1994年パリーグ審判員</t>
    <rPh sb="4" eb="5">
      <t>ネン</t>
    </rPh>
    <rPh sb="9" eb="12">
      <t>シ</t>
    </rPh>
    <phoneticPr fontId="1"/>
  </si>
  <si>
    <t>1995年パリーグ審判員</t>
    <rPh sb="4" eb="5">
      <t>ネン</t>
    </rPh>
    <rPh sb="9" eb="12">
      <t>シ</t>
    </rPh>
    <phoneticPr fontId="1"/>
  </si>
  <si>
    <t>1995年セリーグ審判員</t>
    <rPh sb="4" eb="5">
      <t>ネン</t>
    </rPh>
    <rPh sb="9" eb="12">
      <t>シ</t>
    </rPh>
    <phoneticPr fontId="1"/>
  </si>
  <si>
    <t>1996年パリーグ審判員</t>
    <rPh sb="4" eb="5">
      <t>ネン</t>
    </rPh>
    <rPh sb="9" eb="12">
      <t>シ</t>
    </rPh>
    <phoneticPr fontId="1"/>
  </si>
  <si>
    <t>1996年セリーグ審判員</t>
    <rPh sb="4" eb="5">
      <t>ネン</t>
    </rPh>
    <rPh sb="9" eb="12">
      <t>シ</t>
    </rPh>
    <phoneticPr fontId="1"/>
  </si>
  <si>
    <t>1997年セリーグ審判員</t>
    <rPh sb="4" eb="5">
      <t>ネン</t>
    </rPh>
    <rPh sb="9" eb="12">
      <t>シ</t>
    </rPh>
    <phoneticPr fontId="1"/>
  </si>
  <si>
    <t>1997年パリーグ審判員</t>
    <rPh sb="4" eb="5">
      <t>ネン</t>
    </rPh>
    <rPh sb="9" eb="12">
      <t>シ</t>
    </rPh>
    <phoneticPr fontId="1"/>
  </si>
  <si>
    <t>大野正隆</t>
  </si>
  <si>
    <t>合計</t>
    <rPh sb="0" eb="2">
      <t>ゴウケイ</t>
    </rPh>
    <phoneticPr fontId="1"/>
  </si>
  <si>
    <t>合計</t>
    <rPh sb="0" eb="2">
      <t>ゴウケイ</t>
    </rPh>
    <phoneticPr fontId="1"/>
  </si>
  <si>
    <t>工藤和樹</t>
    <rPh sb="0" eb="4">
      <t>クドウ</t>
    </rPh>
    <phoneticPr fontId="1"/>
  </si>
  <si>
    <t>合計</t>
    <rPh sb="0" eb="2">
      <t>ゴウケイ</t>
    </rPh>
    <phoneticPr fontId="1"/>
  </si>
  <si>
    <t>小椋好高</t>
    <rPh sb="0" eb="4">
      <t>オグラ</t>
    </rPh>
    <phoneticPr fontId="1"/>
  </si>
  <si>
    <t>野村奏斗</t>
    <rPh sb="0" eb="2">
      <t>ノムラ</t>
    </rPh>
    <rPh sb="2" eb="4">
      <t>カナト</t>
    </rPh>
    <phoneticPr fontId="1"/>
  </si>
  <si>
    <t>宮武賢汰</t>
    <rPh sb="0" eb="2">
      <t>ミヤタケ</t>
    </rPh>
    <rPh sb="2" eb="3">
      <t>カシコ</t>
    </rPh>
    <rPh sb="3" eb="4">
      <t>タ</t>
    </rPh>
    <phoneticPr fontId="1"/>
  </si>
  <si>
    <t>1998年セリーグ審判員</t>
    <rPh sb="4" eb="5">
      <t>ネン</t>
    </rPh>
    <rPh sb="9" eb="12">
      <t>シ</t>
    </rPh>
    <phoneticPr fontId="1"/>
  </si>
  <si>
    <t>1998年パリーグ審判員</t>
    <rPh sb="4" eb="5">
      <t>ネン</t>
    </rPh>
    <rPh sb="9" eb="12">
      <t>シ</t>
    </rPh>
    <phoneticPr fontId="1"/>
  </si>
  <si>
    <t>1999年セリーグ審判員</t>
    <rPh sb="4" eb="5">
      <t>ネン</t>
    </rPh>
    <rPh sb="9" eb="12">
      <t>シ</t>
    </rPh>
    <phoneticPr fontId="1"/>
  </si>
  <si>
    <t>1999年パリーグ審判員</t>
    <rPh sb="4" eb="5">
      <t>ネン</t>
    </rPh>
    <rPh sb="9" eb="12">
      <t>シ</t>
    </rPh>
    <phoneticPr fontId="1"/>
  </si>
  <si>
    <t>2000年セリーグ審判員</t>
    <rPh sb="4" eb="5">
      <t>ネン</t>
    </rPh>
    <rPh sb="9" eb="12">
      <t>シ</t>
    </rPh>
    <phoneticPr fontId="1"/>
  </si>
  <si>
    <t>合計</t>
    <rPh sb="0" eb="2">
      <t>ゴウケイ</t>
    </rPh>
    <phoneticPr fontId="1"/>
  </si>
  <si>
    <t>総合計</t>
    <rPh sb="0" eb="1">
      <t>ソウ</t>
    </rPh>
    <rPh sb="1" eb="3">
      <t>ゴウケイ</t>
    </rPh>
    <phoneticPr fontId="1"/>
  </si>
  <si>
    <t xml:space="preserve">合計 </t>
    <rPh sb="0" eb="2">
      <t>ゴウケイ</t>
    </rPh>
    <phoneticPr fontId="1"/>
  </si>
  <si>
    <t>2001年セリーグ審判員</t>
    <rPh sb="4" eb="5">
      <t>ネン</t>
    </rPh>
    <rPh sb="9" eb="12">
      <t>シ</t>
    </rPh>
    <phoneticPr fontId="1"/>
  </si>
  <si>
    <t>2001年パリーグ審判員</t>
    <rPh sb="4" eb="5">
      <t>ネン</t>
    </rPh>
    <rPh sb="9" eb="12">
      <t>シ</t>
    </rPh>
    <phoneticPr fontId="1"/>
  </si>
  <si>
    <t>2002年セリーグ審判員</t>
    <rPh sb="4" eb="5">
      <t>ネン</t>
    </rPh>
    <rPh sb="9" eb="12">
      <t>シ</t>
    </rPh>
    <phoneticPr fontId="1"/>
  </si>
  <si>
    <t>2002年パリーグ審判員</t>
    <rPh sb="4" eb="5">
      <t>ネン</t>
    </rPh>
    <rPh sb="9" eb="12">
      <t>シ</t>
    </rPh>
    <phoneticPr fontId="1"/>
  </si>
  <si>
    <t>2003年セリーグ審判員</t>
    <rPh sb="4" eb="5">
      <t>ネン</t>
    </rPh>
    <rPh sb="9" eb="12">
      <t>シ</t>
    </rPh>
    <phoneticPr fontId="1"/>
  </si>
  <si>
    <t>2003年パリーグ審判員</t>
    <rPh sb="4" eb="5">
      <t>ネン</t>
    </rPh>
    <rPh sb="9" eb="12">
      <t>シ</t>
    </rPh>
    <phoneticPr fontId="1"/>
  </si>
  <si>
    <t>2004年セリーグ審判員</t>
    <rPh sb="4" eb="5">
      <t>ネン</t>
    </rPh>
    <rPh sb="9" eb="12">
      <t>シ</t>
    </rPh>
    <phoneticPr fontId="1"/>
  </si>
  <si>
    <t>2004年パリーグ審判員</t>
    <rPh sb="4" eb="5">
      <t>ネン</t>
    </rPh>
    <rPh sb="9" eb="12">
      <t>シ</t>
    </rPh>
    <phoneticPr fontId="1"/>
  </si>
  <si>
    <t>2005年セリーグ審判員</t>
    <rPh sb="4" eb="5">
      <t>ネン</t>
    </rPh>
    <rPh sb="9" eb="12">
      <t>シ</t>
    </rPh>
    <phoneticPr fontId="1"/>
  </si>
  <si>
    <t>2005年パリーグ審判員</t>
    <rPh sb="4" eb="5">
      <t>ネン</t>
    </rPh>
    <rPh sb="9" eb="12">
      <t>シ</t>
    </rPh>
    <phoneticPr fontId="1"/>
  </si>
  <si>
    <t>2006年セリーグ審判員</t>
    <rPh sb="4" eb="5">
      <t>ネン</t>
    </rPh>
    <rPh sb="9" eb="12">
      <t>シ</t>
    </rPh>
    <phoneticPr fontId="1"/>
  </si>
  <si>
    <t>2006年パリーグ審判員</t>
    <rPh sb="4" eb="5">
      <t>ネン</t>
    </rPh>
    <rPh sb="9" eb="12">
      <t>シ</t>
    </rPh>
    <phoneticPr fontId="1"/>
  </si>
  <si>
    <t>合計</t>
    <rPh sb="0" eb="2">
      <t>ゴウケイ</t>
    </rPh>
    <phoneticPr fontId="1"/>
  </si>
  <si>
    <t>総合計</t>
    <rPh sb="0" eb="1">
      <t>ソウ</t>
    </rPh>
    <rPh sb="1" eb="3">
      <t>ゴウケイ</t>
    </rPh>
    <phoneticPr fontId="1"/>
  </si>
  <si>
    <t>2007年セリーグ審判員</t>
    <rPh sb="4" eb="5">
      <t>ネン</t>
    </rPh>
    <rPh sb="9" eb="12">
      <t>シ</t>
    </rPh>
    <phoneticPr fontId="1"/>
  </si>
  <si>
    <t>2007年パリーグ審判員</t>
    <rPh sb="4" eb="5">
      <t>ネン</t>
    </rPh>
    <rPh sb="9" eb="12">
      <t>シ</t>
    </rPh>
    <phoneticPr fontId="1"/>
  </si>
  <si>
    <t>2008年セリーグ審判員</t>
    <rPh sb="4" eb="5">
      <t>ネン</t>
    </rPh>
    <rPh sb="9" eb="12">
      <t>シ</t>
    </rPh>
    <phoneticPr fontId="1"/>
  </si>
  <si>
    <t>2008年パリーグ審判員</t>
    <rPh sb="4" eb="5">
      <t>ネン</t>
    </rPh>
    <rPh sb="9" eb="12">
      <t>シ</t>
    </rPh>
    <phoneticPr fontId="1"/>
  </si>
  <si>
    <t>2009年セリーグ審判員</t>
    <rPh sb="4" eb="5">
      <t>ネン</t>
    </rPh>
    <rPh sb="9" eb="12">
      <t>シ</t>
    </rPh>
    <phoneticPr fontId="1"/>
  </si>
  <si>
    <t>2010年審判員</t>
    <rPh sb="4" eb="5">
      <t>ネン</t>
    </rPh>
    <rPh sb="5" eb="8">
      <t>シ</t>
    </rPh>
    <phoneticPr fontId="1"/>
  </si>
  <si>
    <t>2011年審判員</t>
    <rPh sb="4" eb="5">
      <t>ネン</t>
    </rPh>
    <rPh sb="5" eb="8">
      <t>シ</t>
    </rPh>
    <phoneticPr fontId="1"/>
  </si>
  <si>
    <t>2012年審判員</t>
    <rPh sb="4" eb="5">
      <t>ネン</t>
    </rPh>
    <rPh sb="5" eb="8">
      <t>シ</t>
    </rPh>
    <phoneticPr fontId="1"/>
  </si>
  <si>
    <t>2013年審判員</t>
    <rPh sb="4" eb="5">
      <t>ネン</t>
    </rPh>
    <rPh sb="5" eb="8">
      <t>シ</t>
    </rPh>
    <phoneticPr fontId="1"/>
  </si>
  <si>
    <t>2014年審判員</t>
    <rPh sb="4" eb="5">
      <t>ネン</t>
    </rPh>
    <rPh sb="5" eb="8">
      <t>シ</t>
    </rPh>
    <phoneticPr fontId="1"/>
  </si>
  <si>
    <t>2015年審判員</t>
    <rPh sb="4" eb="5">
      <t>ネン</t>
    </rPh>
    <rPh sb="5" eb="8">
      <t>シ</t>
    </rPh>
    <phoneticPr fontId="1"/>
  </si>
  <si>
    <t>2016年審判員</t>
    <rPh sb="4" eb="5">
      <t>ネン</t>
    </rPh>
    <rPh sb="5" eb="8">
      <t>シ</t>
    </rPh>
    <phoneticPr fontId="1"/>
  </si>
  <si>
    <t>2017年審判員</t>
    <rPh sb="4" eb="5">
      <t>ネン</t>
    </rPh>
    <rPh sb="5" eb="8">
      <t>シ</t>
    </rPh>
    <phoneticPr fontId="1"/>
  </si>
  <si>
    <t>総合計</t>
    <rPh sb="0" eb="3">
      <t>ソウゴウケイ</t>
    </rPh>
    <phoneticPr fontId="1"/>
  </si>
  <si>
    <t>2018年審判員</t>
    <rPh sb="4" eb="5">
      <t>ネン</t>
    </rPh>
    <rPh sb="5" eb="8">
      <t>シ</t>
    </rPh>
    <phoneticPr fontId="1"/>
  </si>
  <si>
    <t>2019年審判員</t>
    <rPh sb="4" eb="5">
      <t>ネン</t>
    </rPh>
    <rPh sb="5" eb="8">
      <t>シ</t>
    </rPh>
    <phoneticPr fontId="1"/>
  </si>
  <si>
    <t>2020年審判員</t>
    <rPh sb="4" eb="5">
      <t>ネン</t>
    </rPh>
    <rPh sb="5" eb="8">
      <t>シ</t>
    </rPh>
    <phoneticPr fontId="1"/>
  </si>
  <si>
    <t>2021年審判員</t>
    <rPh sb="4" eb="5">
      <t>ネン</t>
    </rPh>
    <rPh sb="5" eb="8">
      <t>シ</t>
    </rPh>
    <phoneticPr fontId="1"/>
  </si>
  <si>
    <t>2022年審判員</t>
    <rPh sb="4" eb="5">
      <t>ネン</t>
    </rPh>
    <rPh sb="5" eb="8">
      <t>シ</t>
    </rPh>
    <phoneticPr fontId="1"/>
  </si>
  <si>
    <t>2023年審判員</t>
    <rPh sb="4" eb="5">
      <t>ネン</t>
    </rPh>
    <rPh sb="5" eb="8">
      <t>シ</t>
    </rPh>
    <phoneticPr fontId="1"/>
  </si>
  <si>
    <t>総合計</t>
    <rPh sb="0" eb="3">
      <t>ソウゴウケイ</t>
    </rPh>
    <phoneticPr fontId="1"/>
  </si>
  <si>
    <t>戌亥良騎</t>
    <rPh sb="0" eb="1">
      <t>イヌ</t>
    </rPh>
    <rPh sb="1" eb="2">
      <t>イ</t>
    </rPh>
    <rPh sb="2" eb="3">
      <t>ヨ</t>
    </rPh>
    <rPh sb="3" eb="4">
      <t>キ</t>
    </rPh>
    <phoneticPr fontId="1"/>
  </si>
  <si>
    <t>権丈光輝</t>
    <rPh sb="0" eb="1">
      <t>ゴン</t>
    </rPh>
    <rPh sb="1" eb="2">
      <t>タケ</t>
    </rPh>
    <rPh sb="2" eb="3">
      <t>ヒカル</t>
    </rPh>
    <rPh sb="3" eb="4">
      <t>キ</t>
    </rPh>
    <phoneticPr fontId="1"/>
  </si>
  <si>
    <t>下村晃太朗</t>
    <rPh sb="0" eb="2">
      <t>シモムラ</t>
    </rPh>
    <rPh sb="2" eb="5">
      <t>コウタロウ</t>
    </rPh>
    <phoneticPr fontId="1"/>
  </si>
  <si>
    <t>藤田登伊</t>
    <rPh sb="0" eb="2">
      <t>フジタ</t>
    </rPh>
    <rPh sb="2" eb="3">
      <t>ノボル</t>
    </rPh>
    <rPh sb="3" eb="4">
      <t>イ</t>
    </rPh>
    <phoneticPr fontId="1"/>
  </si>
  <si>
    <t>※</t>
    <phoneticPr fontId="1"/>
  </si>
  <si>
    <t>※</t>
    <phoneticPr fontId="1"/>
  </si>
  <si>
    <t>　　</t>
    <phoneticPr fontId="1"/>
  </si>
  <si>
    <t>前川芳男</t>
    <phoneticPr fontId="1"/>
  </si>
  <si>
    <t>𨂊池均</t>
    <phoneticPr fontId="1"/>
  </si>
  <si>
    <t>川村亮輔</t>
    <phoneticPr fontId="1"/>
  </si>
  <si>
    <t>金村好隆</t>
    <phoneticPr fontId="1"/>
  </si>
  <si>
    <t>山本周平</t>
    <phoneticPr fontId="1"/>
  </si>
  <si>
    <t>坂本蒼太</t>
    <phoneticPr fontId="1"/>
  </si>
  <si>
    <t>　　　　</t>
    <phoneticPr fontId="1"/>
  </si>
  <si>
    <t>井上忠行</t>
    <phoneticPr fontId="1"/>
  </si>
  <si>
    <t>小林和公</t>
    <phoneticPr fontId="1"/>
  </si>
  <si>
    <t>鈴木宏基</t>
  </si>
  <si>
    <t>福家英登</t>
    <phoneticPr fontId="1"/>
  </si>
  <si>
    <t>松本大輝</t>
  </si>
  <si>
    <t>野田亮介</t>
  </si>
  <si>
    <t>野田亮介</t>
    <phoneticPr fontId="1"/>
  </si>
  <si>
    <t>川口亘太</t>
    <phoneticPr fontId="1"/>
  </si>
  <si>
    <t>古賀真之</t>
  </si>
  <si>
    <t>嶋田哲也</t>
    <phoneticPr fontId="1"/>
  </si>
  <si>
    <t>栁田昌夫</t>
    <phoneticPr fontId="1"/>
  </si>
  <si>
    <t>中日</t>
    <phoneticPr fontId="1"/>
  </si>
  <si>
    <t>山本貴則</t>
    <phoneticPr fontId="1"/>
  </si>
  <si>
    <t>広島</t>
    <phoneticPr fontId="1"/>
  </si>
  <si>
    <t>ソフトバンク</t>
    <phoneticPr fontId="1"/>
  </si>
  <si>
    <t>平光清</t>
    <phoneticPr fontId="1"/>
  </si>
  <si>
    <t>谷博</t>
    <phoneticPr fontId="1"/>
  </si>
  <si>
    <t>福井宏</t>
    <phoneticPr fontId="1"/>
  </si>
  <si>
    <t>田中俊幸</t>
    <phoneticPr fontId="1"/>
  </si>
  <si>
    <t>上本孝一</t>
    <phoneticPr fontId="1"/>
  </si>
  <si>
    <t>松下充男</t>
    <phoneticPr fontId="1"/>
  </si>
  <si>
    <t>山本文男</t>
    <phoneticPr fontId="1"/>
  </si>
  <si>
    <t xml:space="preserve">        </t>
    <phoneticPr fontId="1"/>
  </si>
  <si>
    <t>2009年パリーグ審判員</t>
    <rPh sb="4" eb="5">
      <t>ネン</t>
    </rPh>
    <rPh sb="9" eb="12">
      <t>シ</t>
    </rPh>
    <phoneticPr fontId="1"/>
  </si>
  <si>
    <t>8/20ダイエー対近鉄戦は5人制。</t>
    <rPh sb="8" eb="9">
      <t>タイ</t>
    </rPh>
    <rPh sb="9" eb="11">
      <t>キンテツ</t>
    </rPh>
    <rPh sb="11" eb="12">
      <t>セン</t>
    </rPh>
    <rPh sb="14" eb="16">
      <t>ニンセイ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</si>
</sst>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"/>
    <numFmt numFmtId="177" formatCode="yyyy/m/d;@"/>
  </numFmts>
  <fonts count="12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2"/>
      <name val="ＭＳ Ｐゴシック"/>
      <family val="3"/>
      <charset val="128"/>
    </font>
    <font>
      <sz val="12"/>
      <color rgb="FF000000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2"/>
      <color theme="9" tint="-0.499984740745262"/>
      <name val="ＭＳ Ｐゴシック"/>
      <family val="3"/>
      <charset val="128"/>
    </font>
    <font>
      <sz val="12"/>
      <color rgb="FFFF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</font>
    <font>
      <sz val="12"/>
      <color rgb="FF0000FF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18">
    <xf numFmtId="0" fontId="0" fillId="0" borderId="0" xfId="0"/>
    <xf numFmtId="0" fontId="3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vertical="center"/>
    </xf>
    <xf numFmtId="176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4" fillId="0" borderId="1" xfId="0" applyNumberFormat="1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14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vertical="center"/>
    </xf>
    <xf numFmtId="176" fontId="4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176" fontId="4" fillId="0" borderId="0" xfId="0" applyNumberFormat="1" applyFont="1" applyAlignment="1">
      <alignment vertical="center"/>
    </xf>
    <xf numFmtId="0" fontId="7" fillId="0" borderId="0" xfId="0" applyFont="1" applyAlignment="1">
      <alignment vertical="center" wrapText="1"/>
    </xf>
    <xf numFmtId="14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14" fontId="3" fillId="0" borderId="0" xfId="0" applyNumberFormat="1" applyFont="1" applyAlignment="1">
      <alignment vertical="center"/>
    </xf>
    <xf numFmtId="0" fontId="3" fillId="0" borderId="1" xfId="0" applyFont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0" fontId="5" fillId="0" borderId="5" xfId="0" applyFont="1" applyBorder="1" applyAlignment="1" applyProtection="1">
      <alignment horizontal="center" vertical="center"/>
      <protection locked="0"/>
    </xf>
    <xf numFmtId="176" fontId="4" fillId="0" borderId="5" xfId="0" applyNumberFormat="1" applyFont="1" applyBorder="1" applyAlignment="1">
      <alignment horizontal="center" vertical="center"/>
    </xf>
    <xf numFmtId="176" fontId="4" fillId="0" borderId="5" xfId="0" applyNumberFormat="1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14" fontId="5" fillId="0" borderId="1" xfId="0" applyNumberFormat="1" applyFont="1" applyBorder="1" applyAlignment="1" applyProtection="1">
      <alignment horizontal="right" vertical="center" wrapText="1"/>
      <protection locked="0"/>
    </xf>
    <xf numFmtId="0" fontId="5" fillId="0" borderId="1" xfId="0" applyFont="1" applyBorder="1" applyAlignment="1" applyProtection="1">
      <alignment vertical="center" wrapText="1"/>
      <protection locked="0"/>
    </xf>
    <xf numFmtId="14" fontId="5" fillId="0" borderId="1" xfId="0" applyNumberFormat="1" applyFont="1" applyBorder="1" applyAlignment="1">
      <alignment horizontal="right" vertical="center" wrapText="1"/>
    </xf>
    <xf numFmtId="14" fontId="4" fillId="0" borderId="1" xfId="0" applyNumberFormat="1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176" fontId="4" fillId="0" borderId="2" xfId="0" applyNumberFormat="1" applyFont="1" applyBorder="1" applyAlignment="1">
      <alignment vertical="center"/>
    </xf>
    <xf numFmtId="0" fontId="5" fillId="0" borderId="2" xfId="0" applyFont="1" applyBorder="1" applyAlignment="1" applyProtection="1">
      <alignment vertical="center" wrapText="1"/>
      <protection locked="0"/>
    </xf>
    <xf numFmtId="0" fontId="4" fillId="0" borderId="2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14" fontId="5" fillId="0" borderId="1" xfId="0" applyNumberFormat="1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/>
    </xf>
    <xf numFmtId="0" fontId="5" fillId="0" borderId="5" xfId="0" applyFont="1" applyBorder="1" applyAlignment="1" applyProtection="1">
      <alignment vertical="center" wrapText="1"/>
      <protection locked="0"/>
    </xf>
    <xf numFmtId="176" fontId="4" fillId="0" borderId="1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4" fontId="4" fillId="0" borderId="0" xfId="0" applyNumberFormat="1" applyFont="1" applyAlignment="1">
      <alignment vertical="center"/>
    </xf>
    <xf numFmtId="0" fontId="4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176" fontId="2" fillId="0" borderId="1" xfId="0" applyNumberFormat="1" applyFont="1" applyBorder="1" applyAlignment="1">
      <alignment vertical="center"/>
    </xf>
    <xf numFmtId="0" fontId="5" fillId="0" borderId="0" xfId="0" applyFont="1" applyAlignment="1" applyProtection="1">
      <alignment horizontal="center" vertical="center" wrapText="1"/>
      <protection locked="0"/>
    </xf>
    <xf numFmtId="0" fontId="4" fillId="0" borderId="11" xfId="0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>
      <alignment vertical="center" wrapText="1"/>
    </xf>
    <xf numFmtId="0" fontId="5" fillId="0" borderId="6" xfId="0" applyFont="1" applyBorder="1" applyAlignment="1" applyProtection="1">
      <alignment vertical="center" wrapText="1"/>
      <protection locked="0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4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8" fillId="0" borderId="4" xfId="0" applyFont="1" applyBorder="1" applyAlignment="1" applyProtection="1">
      <alignment horizontal="center" vertical="center" wrapText="1"/>
      <protection locked="0"/>
    </xf>
    <xf numFmtId="14" fontId="4" fillId="0" borderId="1" xfId="0" applyNumberFormat="1" applyFont="1" applyBorder="1" applyAlignment="1">
      <alignment horizontal="left" vertical="center"/>
    </xf>
    <xf numFmtId="14" fontId="5" fillId="0" borderId="1" xfId="0" applyNumberFormat="1" applyFont="1" applyBorder="1" applyAlignment="1" applyProtection="1">
      <alignment horizontal="left" vertical="center" wrapText="1"/>
      <protection locked="0"/>
    </xf>
    <xf numFmtId="176" fontId="5" fillId="0" borderId="1" xfId="0" applyNumberFormat="1" applyFont="1" applyBorder="1" applyAlignment="1" applyProtection="1">
      <alignment horizontal="center" vertical="center"/>
      <protection locked="0"/>
    </xf>
    <xf numFmtId="176" fontId="5" fillId="0" borderId="1" xfId="0" applyNumberFormat="1" applyFont="1" applyBorder="1" applyAlignment="1" applyProtection="1">
      <alignment vertical="center" wrapText="1"/>
      <protection locked="0"/>
    </xf>
    <xf numFmtId="176" fontId="5" fillId="0" borderId="1" xfId="0" applyNumberFormat="1" applyFont="1" applyBorder="1" applyAlignment="1">
      <alignment vertical="center" wrapText="1"/>
    </xf>
    <xf numFmtId="176" fontId="5" fillId="0" borderId="2" xfId="0" applyNumberFormat="1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14" fontId="3" fillId="0" borderId="1" xfId="0" applyNumberFormat="1" applyFont="1" applyBorder="1" applyAlignment="1">
      <alignment horizontal="left" vertical="center"/>
    </xf>
    <xf numFmtId="14" fontId="3" fillId="0" borderId="0" xfId="0" applyNumberFormat="1" applyFont="1" applyAlignment="1">
      <alignment horizontal="left" vertical="center"/>
    </xf>
    <xf numFmtId="176" fontId="3" fillId="0" borderId="1" xfId="0" applyNumberFormat="1" applyFont="1" applyBorder="1" applyAlignment="1">
      <alignment horizontal="right" vertical="center"/>
    </xf>
    <xf numFmtId="14" fontId="4" fillId="0" borderId="0" xfId="0" applyNumberFormat="1" applyFont="1" applyAlignment="1">
      <alignment horizontal="left" vertical="center"/>
    </xf>
    <xf numFmtId="176" fontId="4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 applyProtection="1">
      <alignment horizontal="left" vertical="center"/>
      <protection locked="0"/>
    </xf>
    <xf numFmtId="0" fontId="5" fillId="0" borderId="2" xfId="0" applyFont="1" applyBorder="1" applyAlignment="1">
      <alignment horizontal="left" vertical="center"/>
    </xf>
    <xf numFmtId="176" fontId="5" fillId="0" borderId="1" xfId="0" applyNumberFormat="1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 applyProtection="1">
      <alignment horizontal="left" vertical="center"/>
      <protection locked="0"/>
    </xf>
    <xf numFmtId="177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177" fontId="5" fillId="0" borderId="1" xfId="0" applyNumberFormat="1" applyFont="1" applyBorder="1" applyAlignment="1">
      <alignment horizontal="left" vertical="center" wrapText="1"/>
    </xf>
    <xf numFmtId="0" fontId="6" fillId="0" borderId="0" xfId="0" applyFont="1" applyAlignment="1" applyProtection="1">
      <alignment horizontal="center" vertical="center" wrapText="1"/>
      <protection locked="0"/>
    </xf>
    <xf numFmtId="0" fontId="11" fillId="0" borderId="1" xfId="0" applyFont="1" applyBorder="1" applyAlignment="1">
      <alignment horizontal="center" vertical="center"/>
    </xf>
    <xf numFmtId="0" fontId="5" fillId="0" borderId="8" xfId="0" applyFont="1" applyBorder="1" applyAlignment="1">
      <alignment vertical="center" wrapText="1"/>
    </xf>
    <xf numFmtId="176" fontId="9" fillId="0" borderId="1" xfId="0" applyNumberFormat="1" applyFont="1" applyBorder="1" applyAlignment="1">
      <alignment vertical="center"/>
    </xf>
    <xf numFmtId="0" fontId="5" fillId="0" borderId="4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176" fontId="4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176" fontId="4" fillId="0" borderId="9" xfId="0" applyNumberFormat="1" applyFont="1" applyBorder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176" fontId="4" fillId="0" borderId="10" xfId="0" applyNumberFormat="1" applyFont="1" applyBorder="1" applyAlignment="1">
      <alignment horizontal="center" vertical="center"/>
    </xf>
    <xf numFmtId="14" fontId="4" fillId="0" borderId="4" xfId="0" applyNumberFormat="1" applyFont="1" applyBorder="1" applyAlignment="1">
      <alignment vertical="center"/>
    </xf>
    <xf numFmtId="14" fontId="4" fillId="0" borderId="8" xfId="0" applyNumberFormat="1" applyFont="1" applyBorder="1" applyAlignment="1">
      <alignment vertical="center"/>
    </xf>
    <xf numFmtId="14" fontId="4" fillId="0" borderId="6" xfId="0" applyNumberFormat="1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176" fontId="4" fillId="0" borderId="4" xfId="0" applyNumberFormat="1" applyFont="1" applyBorder="1" applyAlignment="1">
      <alignment horizontal="center" vertical="center"/>
    </xf>
    <xf numFmtId="176" fontId="4" fillId="0" borderId="8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0000FF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36F19-275B-4BDC-A76A-F1D3254DDC26}">
  <dimension ref="A1:AA882"/>
  <sheetViews>
    <sheetView workbookViewId="0">
      <selection activeCell="M64" sqref="M64:N64"/>
    </sheetView>
  </sheetViews>
  <sheetFormatPr defaultColWidth="9" defaultRowHeight="18" customHeight="1"/>
  <cols>
    <col min="1" max="1" width="4.5" style="20" bestFit="1" customWidth="1"/>
    <col min="2" max="2" width="11.625" style="78" customWidth="1"/>
    <col min="3" max="10" width="11.625" style="19" customWidth="1"/>
    <col min="11" max="11" width="4.125" style="20" bestFit="1" customWidth="1"/>
    <col min="12" max="12" width="11.625" style="19" bestFit="1" customWidth="1"/>
    <col min="13" max="13" width="6.5" style="9" bestFit="1" customWidth="1"/>
    <col min="14" max="14" width="6.125" style="9" customWidth="1"/>
    <col min="15" max="15" width="2.625" style="9" customWidth="1"/>
    <col min="16" max="21" width="5.5" style="9" bestFit="1" customWidth="1"/>
    <col min="22" max="22" width="2.625" style="9" customWidth="1"/>
    <col min="23" max="23" width="11.75" style="9" customWidth="1"/>
    <col min="24" max="25" width="11.625" style="20" bestFit="1" customWidth="1"/>
    <col min="26" max="16384" width="9" style="9"/>
  </cols>
  <sheetData>
    <row r="1" spans="1:27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94" t="s">
        <v>421</v>
      </c>
      <c r="L1" s="94"/>
      <c r="M1" s="94"/>
      <c r="N1" s="94"/>
      <c r="O1" s="94"/>
      <c r="P1" s="94"/>
      <c r="Q1" s="94"/>
      <c r="R1" s="94"/>
      <c r="S1" s="94"/>
      <c r="T1" s="94"/>
      <c r="U1" s="94"/>
      <c r="V1" s="24"/>
      <c r="W1" s="24"/>
    </row>
    <row r="2" spans="1:27" ht="18" customHeight="1">
      <c r="A2" s="4">
        <v>1</v>
      </c>
      <c r="B2" s="16">
        <v>45015</v>
      </c>
      <c r="C2" s="17" t="s">
        <v>33</v>
      </c>
      <c r="D2" s="17" t="s">
        <v>28</v>
      </c>
      <c r="E2" s="17" t="s">
        <v>21</v>
      </c>
      <c r="F2" s="17" t="s">
        <v>60</v>
      </c>
      <c r="G2" s="17"/>
      <c r="H2" s="17"/>
      <c r="I2" s="17" t="s">
        <v>31</v>
      </c>
      <c r="J2" s="17" t="s">
        <v>9</v>
      </c>
      <c r="K2" s="47"/>
      <c r="L2" s="3" t="s">
        <v>125</v>
      </c>
      <c r="M2" s="47" t="s">
        <v>127</v>
      </c>
      <c r="N2" s="47" t="s">
        <v>127</v>
      </c>
      <c r="O2" s="47"/>
      <c r="P2" s="47" t="s">
        <v>68</v>
      </c>
      <c r="Q2" s="47" t="s">
        <v>69</v>
      </c>
      <c r="R2" s="47" t="s">
        <v>70</v>
      </c>
      <c r="S2" s="47" t="s">
        <v>71</v>
      </c>
      <c r="T2" s="47" t="s">
        <v>128</v>
      </c>
      <c r="U2" s="47" t="s">
        <v>129</v>
      </c>
      <c r="V2" s="24"/>
      <c r="W2" s="70" t="s">
        <v>125</v>
      </c>
      <c r="X2" s="4" t="s">
        <v>321</v>
      </c>
      <c r="Y2" s="47" t="s">
        <v>320</v>
      </c>
    </row>
    <row r="3" spans="1:27" ht="18" customHeight="1">
      <c r="A3" s="4">
        <v>2</v>
      </c>
      <c r="B3" s="16">
        <v>45016</v>
      </c>
      <c r="C3" s="17" t="s">
        <v>36</v>
      </c>
      <c r="D3" s="17" t="s">
        <v>55</v>
      </c>
      <c r="E3" s="17" t="s">
        <v>17</v>
      </c>
      <c r="F3" s="17" t="s">
        <v>49</v>
      </c>
      <c r="G3" s="17"/>
      <c r="H3" s="17"/>
      <c r="I3" s="17" t="s">
        <v>14</v>
      </c>
      <c r="J3" s="17" t="s">
        <v>19</v>
      </c>
      <c r="K3" s="47">
        <v>1</v>
      </c>
      <c r="L3" s="80" t="s">
        <v>10</v>
      </c>
      <c r="M3" s="79">
        <f>COUNTIF($C$2:$H$880,"森健次郎")</f>
        <v>0</v>
      </c>
      <c r="N3" s="10">
        <f t="shared" ref="N3:N34" si="0">SUM(P3:U3)</f>
        <v>0</v>
      </c>
      <c r="O3" s="79"/>
      <c r="P3" s="79">
        <f>COUNTIF($C$2:$C$880,"森健次郎")</f>
        <v>0</v>
      </c>
      <c r="Q3" s="79">
        <f>COUNTIF($D$2:$D$880,"森健次郎")</f>
        <v>0</v>
      </c>
      <c r="R3" s="79">
        <f>COUNTIF($E$2:$E$880,"森健次郎")</f>
        <v>0</v>
      </c>
      <c r="S3" s="79">
        <f>COUNTIF($F$2:$F$880,"森健次郎")</f>
        <v>0</v>
      </c>
      <c r="T3" s="79">
        <f>COUNTIF($G$2:$G$880,"森健次郎")</f>
        <v>0</v>
      </c>
      <c r="U3" s="79">
        <f>COUNTIF($H$2:$H$880,"森健次郎")</f>
        <v>0</v>
      </c>
      <c r="V3" s="24"/>
      <c r="W3" s="71" t="s">
        <v>10</v>
      </c>
      <c r="X3" s="10">
        <v>2554</v>
      </c>
      <c r="Y3" s="79">
        <f t="shared" ref="Y3:Y34" si="1">N3+X3</f>
        <v>2554</v>
      </c>
      <c r="Z3" s="24"/>
    </row>
    <row r="4" spans="1:27" ht="18" customHeight="1">
      <c r="A4" s="4">
        <v>3</v>
      </c>
      <c r="B4" s="16">
        <v>45016</v>
      </c>
      <c r="C4" s="17" t="s">
        <v>7</v>
      </c>
      <c r="D4" s="17" t="s">
        <v>34</v>
      </c>
      <c r="E4" s="17" t="s">
        <v>24</v>
      </c>
      <c r="F4" s="17" t="s">
        <v>57</v>
      </c>
      <c r="G4" s="17"/>
      <c r="H4" s="17"/>
      <c r="I4" s="17" t="s">
        <v>38</v>
      </c>
      <c r="J4" s="17" t="s">
        <v>13</v>
      </c>
      <c r="K4" s="47">
        <v>2</v>
      </c>
      <c r="L4" s="80" t="s">
        <v>126</v>
      </c>
      <c r="M4" s="79">
        <f>COUNTIF($C$2:$H$880,"笠原昌春")</f>
        <v>96</v>
      </c>
      <c r="N4" s="10">
        <f t="shared" si="0"/>
        <v>96</v>
      </c>
      <c r="O4" s="79"/>
      <c r="P4" s="79">
        <f>COUNTIF($C$2:$C$880,"笠原昌春")</f>
        <v>23</v>
      </c>
      <c r="Q4" s="79">
        <f>COUNTIF($D$2:$D$880,"笠原昌春")</f>
        <v>24</v>
      </c>
      <c r="R4" s="79">
        <f>COUNTIF($E$2:$E$880,"笠原昌春")</f>
        <v>25</v>
      </c>
      <c r="S4" s="79">
        <f>COUNTIF($F$2:$F$880,"笠原昌春")</f>
        <v>24</v>
      </c>
      <c r="T4" s="79">
        <f>COUNTIF($G$2:$G$880,"笠原昌春")</f>
        <v>0</v>
      </c>
      <c r="U4" s="79">
        <f>COUNTIF($H$2:$H$880,"笠原昌春")</f>
        <v>0</v>
      </c>
      <c r="V4" s="24"/>
      <c r="W4" s="71" t="s">
        <v>126</v>
      </c>
      <c r="X4" s="10">
        <v>2859</v>
      </c>
      <c r="Y4" s="79">
        <f t="shared" si="1"/>
        <v>2955</v>
      </c>
      <c r="Z4" s="24"/>
    </row>
    <row r="5" spans="1:27" ht="18" customHeight="1">
      <c r="A5" s="4">
        <v>4</v>
      </c>
      <c r="B5" s="16">
        <v>45016</v>
      </c>
      <c r="C5" s="17" t="s">
        <v>41</v>
      </c>
      <c r="D5" s="17" t="s">
        <v>42</v>
      </c>
      <c r="E5" s="17" t="s">
        <v>29</v>
      </c>
      <c r="F5" s="17" t="s">
        <v>51</v>
      </c>
      <c r="G5" s="17"/>
      <c r="H5" s="17"/>
      <c r="I5" s="17" t="s">
        <v>37</v>
      </c>
      <c r="J5" s="17" t="s">
        <v>20</v>
      </c>
      <c r="K5" s="47">
        <v>3</v>
      </c>
      <c r="L5" s="80" t="s">
        <v>78</v>
      </c>
      <c r="M5" s="79">
        <f>COUNTIF($C$2:$H$880,"西本欣司")</f>
        <v>98</v>
      </c>
      <c r="N5" s="10">
        <f t="shared" si="0"/>
        <v>98</v>
      </c>
      <c r="O5" s="79"/>
      <c r="P5" s="79">
        <f>COUNTIF($C$2:$C$880,"西本欣司")</f>
        <v>24</v>
      </c>
      <c r="Q5" s="79">
        <f>COUNTIF($D$2:$D$880,"西本欣司")</f>
        <v>25</v>
      </c>
      <c r="R5" s="79">
        <f>COUNTIF($E$2:$E$880,"西本欣司")</f>
        <v>24</v>
      </c>
      <c r="S5" s="79">
        <f>COUNTIF($F$2:$F$880,"西本欣司")</f>
        <v>25</v>
      </c>
      <c r="T5" s="79">
        <f>COUNTIF($G$2:$G$880,"西本欣司")</f>
        <v>0</v>
      </c>
      <c r="U5" s="79">
        <f>COUNTIF($H$2:$H$880,"西本欣司")</f>
        <v>0</v>
      </c>
      <c r="V5" s="24"/>
      <c r="W5" s="71" t="s">
        <v>78</v>
      </c>
      <c r="X5" s="10">
        <v>2138</v>
      </c>
      <c r="Y5" s="79">
        <f t="shared" si="1"/>
        <v>2236</v>
      </c>
      <c r="Z5" s="24"/>
    </row>
    <row r="6" spans="1:27" ht="18" customHeight="1">
      <c r="A6" s="4">
        <v>5</v>
      </c>
      <c r="B6" s="16">
        <v>45016</v>
      </c>
      <c r="C6" s="17" t="s">
        <v>56</v>
      </c>
      <c r="D6" s="17" t="s">
        <v>30</v>
      </c>
      <c r="E6" s="17" t="s">
        <v>22</v>
      </c>
      <c r="F6" s="17" t="s">
        <v>48</v>
      </c>
      <c r="G6" s="17"/>
      <c r="H6" s="17"/>
      <c r="I6" s="17" t="s">
        <v>32</v>
      </c>
      <c r="J6" s="17" t="s">
        <v>26</v>
      </c>
      <c r="K6" s="47">
        <v>4</v>
      </c>
      <c r="L6" s="80" t="s">
        <v>79</v>
      </c>
      <c r="M6" s="79">
        <f>COUNTIF($C$2:$H$880,"有隅昭二")</f>
        <v>101</v>
      </c>
      <c r="N6" s="10">
        <f t="shared" si="0"/>
        <v>101</v>
      </c>
      <c r="O6" s="79"/>
      <c r="P6" s="79">
        <f>COUNTIF($C$2:$C$880,"有隅昭二")</f>
        <v>24</v>
      </c>
      <c r="Q6" s="79">
        <f>COUNTIF($D$2:$D$880,"有隅昭二")</f>
        <v>26</v>
      </c>
      <c r="R6" s="79">
        <f>COUNTIF($E$2:$E$880,"有隅昭二")</f>
        <v>26</v>
      </c>
      <c r="S6" s="79">
        <f>COUNTIF($F$2:$F$880,"有隅昭二")</f>
        <v>24</v>
      </c>
      <c r="T6" s="79">
        <f>COUNTIF($G$2:$G$880,"有隅昭二")</f>
        <v>1</v>
      </c>
      <c r="U6" s="79">
        <f>COUNTIF($H$2:$H$880,"有隅昭二")</f>
        <v>0</v>
      </c>
      <c r="V6" s="24"/>
      <c r="W6" s="71" t="s">
        <v>79</v>
      </c>
      <c r="X6" s="10">
        <v>2284</v>
      </c>
      <c r="Y6" s="79">
        <f t="shared" si="1"/>
        <v>2385</v>
      </c>
      <c r="Z6" s="24"/>
    </row>
    <row r="7" spans="1:27" ht="18" customHeight="1">
      <c r="A7" s="4">
        <v>6</v>
      </c>
      <c r="B7" s="16">
        <v>45016</v>
      </c>
      <c r="C7" s="17" t="s">
        <v>15</v>
      </c>
      <c r="D7" s="17" t="s">
        <v>11</v>
      </c>
      <c r="E7" s="17" t="s">
        <v>16</v>
      </c>
      <c r="F7" s="17" t="s">
        <v>45</v>
      </c>
      <c r="G7" s="17"/>
      <c r="H7" s="17"/>
      <c r="I7" s="17" t="s">
        <v>25</v>
      </c>
      <c r="J7" s="17" t="s">
        <v>8</v>
      </c>
      <c r="K7" s="47">
        <v>5</v>
      </c>
      <c r="L7" s="80" t="s">
        <v>80</v>
      </c>
      <c r="M7" s="79">
        <f>COUNTIF($C$2:$H$880,"眞鍋勝已")</f>
        <v>102</v>
      </c>
      <c r="N7" s="10">
        <f t="shared" si="0"/>
        <v>102</v>
      </c>
      <c r="O7" s="79"/>
      <c r="P7" s="79">
        <f>COUNTIF($C$2:$C$880,"眞鍋勝已")</f>
        <v>26</v>
      </c>
      <c r="Q7" s="79">
        <f>COUNTIF($D$2:$D$880,"眞鍋勝已")</f>
        <v>26</v>
      </c>
      <c r="R7" s="79">
        <f>COUNTIF($E$2:$E$880,"眞鍋勝已")</f>
        <v>25</v>
      </c>
      <c r="S7" s="79">
        <f>COUNTIF($F$2:$F$880,"眞鍋勝已")</f>
        <v>24</v>
      </c>
      <c r="T7" s="79">
        <f>COUNTIF($G$2:$G$880,"眞鍋勝已")</f>
        <v>0</v>
      </c>
      <c r="U7" s="79">
        <f>COUNTIF($H$2:$H$880,"眞鍋勝已")</f>
        <v>1</v>
      </c>
      <c r="V7" s="24"/>
      <c r="W7" s="71" t="s">
        <v>80</v>
      </c>
      <c r="X7" s="10">
        <v>2681</v>
      </c>
      <c r="Y7" s="79">
        <f t="shared" si="1"/>
        <v>2783</v>
      </c>
      <c r="Z7" s="24"/>
    </row>
    <row r="8" spans="1:27" ht="18" customHeight="1">
      <c r="A8" s="4">
        <v>7</v>
      </c>
      <c r="B8" s="16">
        <v>45017</v>
      </c>
      <c r="C8" s="17" t="s">
        <v>42</v>
      </c>
      <c r="D8" s="17" t="s">
        <v>29</v>
      </c>
      <c r="E8" s="17" t="s">
        <v>51</v>
      </c>
      <c r="F8" s="17" t="s">
        <v>27</v>
      </c>
      <c r="G8" s="17"/>
      <c r="H8" s="17"/>
      <c r="I8" s="17" t="s">
        <v>37</v>
      </c>
      <c r="J8" s="17" t="s">
        <v>20</v>
      </c>
      <c r="K8" s="47">
        <v>6</v>
      </c>
      <c r="L8" s="80" t="s">
        <v>81</v>
      </c>
      <c r="M8" s="79"/>
      <c r="N8" s="10"/>
      <c r="O8" s="79"/>
      <c r="P8" s="79"/>
      <c r="Q8" s="79"/>
      <c r="R8" s="79"/>
      <c r="S8" s="79"/>
      <c r="T8" s="79"/>
      <c r="U8" s="79"/>
      <c r="V8" s="24"/>
      <c r="W8" s="71" t="s">
        <v>81</v>
      </c>
      <c r="X8" s="10">
        <v>2153</v>
      </c>
      <c r="Y8" s="79"/>
      <c r="Z8" s="24"/>
      <c r="AA8" s="9" t="s">
        <v>309</v>
      </c>
    </row>
    <row r="9" spans="1:27" ht="18" customHeight="1">
      <c r="A9" s="4">
        <v>8</v>
      </c>
      <c r="B9" s="16">
        <v>45017</v>
      </c>
      <c r="C9" s="17" t="s">
        <v>55</v>
      </c>
      <c r="D9" s="17" t="s">
        <v>17</v>
      </c>
      <c r="E9" s="17" t="s">
        <v>49</v>
      </c>
      <c r="F9" s="17" t="s">
        <v>65</v>
      </c>
      <c r="G9" s="17"/>
      <c r="H9" s="17"/>
      <c r="I9" s="17" t="s">
        <v>14</v>
      </c>
      <c r="J9" s="17" t="s">
        <v>19</v>
      </c>
      <c r="K9" s="47">
        <v>7</v>
      </c>
      <c r="L9" s="80" t="s">
        <v>82</v>
      </c>
      <c r="M9" s="79">
        <f>COUNTIF($C$2:$H$880,"川口亘太")</f>
        <v>107</v>
      </c>
      <c r="N9" s="10">
        <f t="shared" si="0"/>
        <v>107</v>
      </c>
      <c r="O9" s="79"/>
      <c r="P9" s="79">
        <f>COUNTIF($C$2:$C$880,"川口亘太")</f>
        <v>25</v>
      </c>
      <c r="Q9" s="79">
        <f>COUNTIF($D$2:$D$880,"川口亘太")</f>
        <v>25</v>
      </c>
      <c r="R9" s="79">
        <f>COUNTIF($E$2:$E$880,"川口亘太")</f>
        <v>27</v>
      </c>
      <c r="S9" s="79">
        <f>COUNTIF($F$2:$F$880,"川口亘太")</f>
        <v>27</v>
      </c>
      <c r="T9" s="79">
        <f>COUNTIF($G$2:$G$880,"川口亘太")</f>
        <v>1</v>
      </c>
      <c r="U9" s="79">
        <f>COUNTIF($H$2:$H$880,"川口亘太")</f>
        <v>2</v>
      </c>
      <c r="V9" s="24"/>
      <c r="W9" s="71" t="s">
        <v>82</v>
      </c>
      <c r="X9" s="10">
        <v>2429</v>
      </c>
      <c r="Y9" s="79">
        <f t="shared" si="1"/>
        <v>2536</v>
      </c>
      <c r="Z9" s="24"/>
    </row>
    <row r="10" spans="1:27" ht="18" customHeight="1">
      <c r="A10" s="4">
        <v>9</v>
      </c>
      <c r="B10" s="16">
        <v>45017</v>
      </c>
      <c r="C10" s="17" t="s">
        <v>34</v>
      </c>
      <c r="D10" s="17" t="s">
        <v>24</v>
      </c>
      <c r="E10" s="17" t="s">
        <v>57</v>
      </c>
      <c r="F10" s="17" t="s">
        <v>43</v>
      </c>
      <c r="G10" s="17"/>
      <c r="H10" s="17"/>
      <c r="I10" s="17" t="s">
        <v>38</v>
      </c>
      <c r="J10" s="17" t="s">
        <v>13</v>
      </c>
      <c r="K10" s="47">
        <v>8</v>
      </c>
      <c r="L10" s="80" t="s">
        <v>83</v>
      </c>
      <c r="M10" s="79">
        <f>COUNTIF($C$2:$H$880,"小林和公")</f>
        <v>101</v>
      </c>
      <c r="N10" s="10">
        <f t="shared" si="0"/>
        <v>101</v>
      </c>
      <c r="O10" s="79"/>
      <c r="P10" s="79">
        <f>COUNTIF($C$2:$C$880,"小林和公")</f>
        <v>23</v>
      </c>
      <c r="Q10" s="79">
        <f>COUNTIF($D$2:$D$880,"小林和公")</f>
        <v>25</v>
      </c>
      <c r="R10" s="79">
        <f>COUNTIF($E$2:$E$880,"小林和公")</f>
        <v>26</v>
      </c>
      <c r="S10" s="79">
        <f>COUNTIF($F$2:$F$880,"小林和公")</f>
        <v>26</v>
      </c>
      <c r="T10" s="79">
        <f>COUNTIF($G$2:$G$880,"小林和公")</f>
        <v>0</v>
      </c>
      <c r="U10" s="79">
        <f>COUNTIF($H$2:$H$880,"小林和公")</f>
        <v>1</v>
      </c>
      <c r="V10" s="24"/>
      <c r="W10" s="71" t="s">
        <v>83</v>
      </c>
      <c r="X10" s="10">
        <v>1936</v>
      </c>
      <c r="Y10" s="79">
        <f t="shared" si="1"/>
        <v>2037</v>
      </c>
      <c r="Z10" s="24"/>
    </row>
    <row r="11" spans="1:27" ht="18" customHeight="1">
      <c r="A11" s="4">
        <v>10</v>
      </c>
      <c r="B11" s="16">
        <v>45017</v>
      </c>
      <c r="C11" s="17" t="s">
        <v>28</v>
      </c>
      <c r="D11" s="17" t="s">
        <v>21</v>
      </c>
      <c r="E11" s="17" t="s">
        <v>60</v>
      </c>
      <c r="F11" s="17" t="s">
        <v>5</v>
      </c>
      <c r="G11" s="17"/>
      <c r="H11" s="17"/>
      <c r="I11" s="17" t="s">
        <v>31</v>
      </c>
      <c r="J11" s="17" t="s">
        <v>9</v>
      </c>
      <c r="K11" s="47">
        <v>9</v>
      </c>
      <c r="L11" s="80" t="s">
        <v>84</v>
      </c>
      <c r="M11" s="79">
        <f>COUNTIF($C$2:$H$880,"本田英志")</f>
        <v>104</v>
      </c>
      <c r="N11" s="10">
        <f t="shared" si="0"/>
        <v>104</v>
      </c>
      <c r="O11" s="79"/>
      <c r="P11" s="79">
        <f>COUNTIF($C$2:$C$880,"本田英志")</f>
        <v>25</v>
      </c>
      <c r="Q11" s="79">
        <f>COUNTIF($D$2:$D$880,"本田英志")</f>
        <v>26</v>
      </c>
      <c r="R11" s="79">
        <f>COUNTIF($E$2:$E$880,"本田英志")</f>
        <v>27</v>
      </c>
      <c r="S11" s="79">
        <f>COUNTIF($F$2:$F$880,"本田英志")</f>
        <v>25</v>
      </c>
      <c r="T11" s="79">
        <f>COUNTIF($G$2:$G$880,"本田英志")</f>
        <v>1</v>
      </c>
      <c r="U11" s="79">
        <f>COUNTIF($H$2:$H$880,"本田英志")</f>
        <v>0</v>
      </c>
      <c r="V11" s="24"/>
      <c r="W11" s="71" t="s">
        <v>84</v>
      </c>
      <c r="X11" s="10">
        <v>1843</v>
      </c>
      <c r="Y11" s="79">
        <f t="shared" si="1"/>
        <v>1947</v>
      </c>
      <c r="Z11" s="24"/>
    </row>
    <row r="12" spans="1:27" ht="18" customHeight="1">
      <c r="A12" s="4">
        <v>11</v>
      </c>
      <c r="B12" s="16">
        <v>45017</v>
      </c>
      <c r="C12" s="17" t="s">
        <v>30</v>
      </c>
      <c r="D12" s="17" t="s">
        <v>22</v>
      </c>
      <c r="E12" s="17" t="s">
        <v>48</v>
      </c>
      <c r="F12" s="17" t="s">
        <v>6</v>
      </c>
      <c r="G12" s="17"/>
      <c r="H12" s="17"/>
      <c r="I12" s="17" t="s">
        <v>32</v>
      </c>
      <c r="J12" s="17" t="s">
        <v>26</v>
      </c>
      <c r="K12" s="47">
        <v>10</v>
      </c>
      <c r="L12" s="80" t="s">
        <v>85</v>
      </c>
      <c r="M12" s="79">
        <f>COUNTIF($C$2:$H$880,"吉本文弘")</f>
        <v>103</v>
      </c>
      <c r="N12" s="10">
        <f t="shared" si="0"/>
        <v>103</v>
      </c>
      <c r="O12" s="79"/>
      <c r="P12" s="79">
        <f>COUNTIF($C$2:$C$880,"吉本文弘")</f>
        <v>27</v>
      </c>
      <c r="Q12" s="79">
        <f>COUNTIF($D$2:$D$880,"吉本文弘")</f>
        <v>26</v>
      </c>
      <c r="R12" s="79">
        <f>COUNTIF($E$2:$E$880,"吉本文弘")</f>
        <v>23</v>
      </c>
      <c r="S12" s="79">
        <f>COUNTIF($F$2:$F$880,"吉本文弘")</f>
        <v>25</v>
      </c>
      <c r="T12" s="79">
        <f>COUNTIF($G$2:$G$880,"吉本文弘")</f>
        <v>1</v>
      </c>
      <c r="U12" s="79">
        <f>COUNTIF($H$2:$H$880,"吉本文弘")</f>
        <v>1</v>
      </c>
      <c r="V12" s="24"/>
      <c r="W12" s="71" t="s">
        <v>85</v>
      </c>
      <c r="X12" s="10">
        <v>1783</v>
      </c>
      <c r="Y12" s="79">
        <f t="shared" si="1"/>
        <v>1886</v>
      </c>
      <c r="Z12" s="24"/>
    </row>
    <row r="13" spans="1:27" ht="18" customHeight="1">
      <c r="A13" s="4">
        <v>12</v>
      </c>
      <c r="B13" s="16">
        <v>45017</v>
      </c>
      <c r="C13" s="17" t="s">
        <v>440</v>
      </c>
      <c r="D13" s="17" t="s">
        <v>16</v>
      </c>
      <c r="E13" s="17" t="s">
        <v>45</v>
      </c>
      <c r="F13" s="17" t="s">
        <v>59</v>
      </c>
      <c r="G13" s="17"/>
      <c r="H13" s="17"/>
      <c r="I13" s="17" t="s">
        <v>25</v>
      </c>
      <c r="J13" s="17" t="s">
        <v>8</v>
      </c>
      <c r="K13" s="47">
        <v>11</v>
      </c>
      <c r="L13" s="80" t="s">
        <v>86</v>
      </c>
      <c r="M13" s="79">
        <f>COUNTIF($C$2:$H$880,"敷田直人")</f>
        <v>103</v>
      </c>
      <c r="N13" s="10">
        <f t="shared" si="0"/>
        <v>103</v>
      </c>
      <c r="O13" s="79"/>
      <c r="P13" s="79">
        <f>COUNTIF($C$2:$C$880,"敷田直人")</f>
        <v>25</v>
      </c>
      <c r="Q13" s="79">
        <f>COUNTIF($D$2:$D$880,"敷田直人")</f>
        <v>25</v>
      </c>
      <c r="R13" s="79">
        <f>COUNTIF($E$2:$E$880,"敷田直人")</f>
        <v>25</v>
      </c>
      <c r="S13" s="79">
        <f>COUNTIF($F$2:$F$880,"敷田直人")</f>
        <v>26</v>
      </c>
      <c r="T13" s="79">
        <f>COUNTIF($G$2:$G$880,"敷田直人")</f>
        <v>1</v>
      </c>
      <c r="U13" s="79">
        <f>COUNTIF($H$2:$H$880,"敷田直人")</f>
        <v>1</v>
      </c>
      <c r="V13" s="24"/>
      <c r="W13" s="71" t="s">
        <v>86</v>
      </c>
      <c r="X13" s="10">
        <v>1666</v>
      </c>
      <c r="Y13" s="79">
        <f t="shared" si="1"/>
        <v>1769</v>
      </c>
      <c r="Z13" s="24"/>
    </row>
    <row r="14" spans="1:27" ht="18" customHeight="1">
      <c r="A14" s="4">
        <v>13</v>
      </c>
      <c r="B14" s="16">
        <v>45018</v>
      </c>
      <c r="C14" s="17" t="s">
        <v>29</v>
      </c>
      <c r="D14" s="17" t="s">
        <v>51</v>
      </c>
      <c r="E14" s="17" t="s">
        <v>27</v>
      </c>
      <c r="F14" s="17" t="s">
        <v>41</v>
      </c>
      <c r="G14" s="17"/>
      <c r="H14" s="17"/>
      <c r="I14" s="17" t="s">
        <v>37</v>
      </c>
      <c r="J14" s="17" t="s">
        <v>20</v>
      </c>
      <c r="K14" s="47">
        <v>12</v>
      </c>
      <c r="L14" s="80" t="s">
        <v>87</v>
      </c>
      <c r="M14" s="79">
        <f>COUNTIF($C$2:$H$880,"栁田昌夫")</f>
        <v>93</v>
      </c>
      <c r="N14" s="10">
        <f t="shared" si="0"/>
        <v>93</v>
      </c>
      <c r="O14" s="79"/>
      <c r="P14" s="79">
        <f>COUNTIF($C$2:$C$880,"栁田昌夫")</f>
        <v>23</v>
      </c>
      <c r="Q14" s="79">
        <f>COUNTIF($D$2:$D$880,"栁田昌夫")</f>
        <v>23</v>
      </c>
      <c r="R14" s="79">
        <f>COUNTIF($E$2:$E$880,"栁田昌夫")</f>
        <v>24</v>
      </c>
      <c r="S14" s="79">
        <f>COUNTIF($F$2:$F$880,"栁田昌夫")</f>
        <v>23</v>
      </c>
      <c r="T14" s="79">
        <f>COUNTIF($G$2:$G$880,"栁田昌夫")</f>
        <v>0</v>
      </c>
      <c r="U14" s="79">
        <f>COUNTIF($H$2:$H$880,"栁田昌夫")</f>
        <v>0</v>
      </c>
      <c r="V14" s="24"/>
      <c r="W14" s="71" t="s">
        <v>87</v>
      </c>
      <c r="X14" s="10">
        <v>2273</v>
      </c>
      <c r="Y14" s="79">
        <f t="shared" si="1"/>
        <v>2366</v>
      </c>
      <c r="Z14" s="24"/>
    </row>
    <row r="15" spans="1:27" ht="18" customHeight="1">
      <c r="A15" s="4">
        <v>14</v>
      </c>
      <c r="B15" s="16">
        <v>45018</v>
      </c>
      <c r="C15" s="17" t="s">
        <v>17</v>
      </c>
      <c r="D15" s="17" t="s">
        <v>49</v>
      </c>
      <c r="E15" s="17" t="s">
        <v>65</v>
      </c>
      <c r="F15" s="17" t="s">
        <v>36</v>
      </c>
      <c r="G15" s="17"/>
      <c r="H15" s="17"/>
      <c r="I15" s="17" t="s">
        <v>14</v>
      </c>
      <c r="J15" s="17" t="s">
        <v>19</v>
      </c>
      <c r="K15" s="47">
        <v>13</v>
      </c>
      <c r="L15" s="80" t="s">
        <v>88</v>
      </c>
      <c r="M15" s="79">
        <f>COUNTIF($C$2:$H$880,"木内九二生")</f>
        <v>106</v>
      </c>
      <c r="N15" s="10">
        <f t="shared" si="0"/>
        <v>106</v>
      </c>
      <c r="O15" s="79"/>
      <c r="P15" s="79">
        <f>COUNTIF($C$2:$C$880,"木内九二生")</f>
        <v>24</v>
      </c>
      <c r="Q15" s="79">
        <f>COUNTIF($D$2:$D$880,"木内九二生")</f>
        <v>27</v>
      </c>
      <c r="R15" s="79">
        <f>COUNTIF($E$2:$E$880,"木内九二生")</f>
        <v>25</v>
      </c>
      <c r="S15" s="79">
        <f>COUNTIF($F$2:$F$880,"木内九二生")</f>
        <v>29</v>
      </c>
      <c r="T15" s="79">
        <f>COUNTIF($G$2:$G$880,"木内九二生")</f>
        <v>0</v>
      </c>
      <c r="U15" s="79">
        <f>COUNTIF($H$2:$H$880,"木内九二生")</f>
        <v>1</v>
      </c>
      <c r="V15" s="24"/>
      <c r="W15" s="71" t="s">
        <v>88</v>
      </c>
      <c r="X15" s="10">
        <v>1635</v>
      </c>
      <c r="Y15" s="79">
        <f t="shared" si="1"/>
        <v>1741</v>
      </c>
      <c r="Z15" s="24"/>
    </row>
    <row r="16" spans="1:27" ht="18" customHeight="1">
      <c r="A16" s="4">
        <v>15</v>
      </c>
      <c r="B16" s="16">
        <v>45018</v>
      </c>
      <c r="C16" s="17" t="s">
        <v>24</v>
      </c>
      <c r="D16" s="17" t="s">
        <v>57</v>
      </c>
      <c r="E16" s="17" t="s">
        <v>43</v>
      </c>
      <c r="F16" s="17" t="s">
        <v>7</v>
      </c>
      <c r="G16" s="17"/>
      <c r="H16" s="17"/>
      <c r="I16" s="17" t="s">
        <v>38</v>
      </c>
      <c r="J16" s="17" t="s">
        <v>13</v>
      </c>
      <c r="K16" s="47">
        <v>14</v>
      </c>
      <c r="L16" s="80" t="s">
        <v>89</v>
      </c>
      <c r="M16" s="79">
        <f>COUNTIF($C$2:$H$880,"嶋田哲也")</f>
        <v>105</v>
      </c>
      <c r="N16" s="10">
        <f t="shared" si="0"/>
        <v>105</v>
      </c>
      <c r="O16" s="79"/>
      <c r="P16" s="79">
        <f>COUNTIF($C$2:$C$880,"嶋田哲也")</f>
        <v>26</v>
      </c>
      <c r="Q16" s="79">
        <f>COUNTIF($D$2:$D$880,"嶋田哲也")</f>
        <v>24</v>
      </c>
      <c r="R16" s="79">
        <f>COUNTIF($E$2:$E$880,"嶋田哲也")</f>
        <v>23</v>
      </c>
      <c r="S16" s="79">
        <f>COUNTIF($F$2:$F$880,"嶋田哲也")</f>
        <v>29</v>
      </c>
      <c r="T16" s="79">
        <f>COUNTIF($G$2:$G$880,"嶋田哲也")</f>
        <v>1</v>
      </c>
      <c r="U16" s="79">
        <f>COUNTIF($H$2:$H$880,"嶋田哲也")</f>
        <v>2</v>
      </c>
      <c r="V16" s="24"/>
      <c r="W16" s="71" t="s">
        <v>89</v>
      </c>
      <c r="X16" s="10">
        <v>1565</v>
      </c>
      <c r="Y16" s="79">
        <f t="shared" si="1"/>
        <v>1670</v>
      </c>
      <c r="Z16" s="24"/>
    </row>
    <row r="17" spans="1:26" ht="18" customHeight="1">
      <c r="A17" s="4">
        <v>16</v>
      </c>
      <c r="B17" s="16">
        <v>45018</v>
      </c>
      <c r="C17" s="17" t="s">
        <v>21</v>
      </c>
      <c r="D17" s="17" t="s">
        <v>60</v>
      </c>
      <c r="E17" s="17" t="s">
        <v>5</v>
      </c>
      <c r="F17" s="17" t="s">
        <v>33</v>
      </c>
      <c r="G17" s="17"/>
      <c r="H17" s="17"/>
      <c r="I17" s="17" t="s">
        <v>31</v>
      </c>
      <c r="J17" s="17" t="s">
        <v>9</v>
      </c>
      <c r="K17" s="47">
        <v>15</v>
      </c>
      <c r="L17" s="80" t="s">
        <v>67</v>
      </c>
      <c r="M17" s="79"/>
      <c r="N17" s="10"/>
      <c r="O17" s="79"/>
      <c r="P17" s="79"/>
      <c r="Q17" s="79"/>
      <c r="R17" s="79"/>
      <c r="S17" s="79"/>
      <c r="T17" s="79"/>
      <c r="U17" s="79"/>
      <c r="V17" s="24"/>
      <c r="W17" s="71" t="s">
        <v>67</v>
      </c>
      <c r="X17" s="10">
        <v>3001</v>
      </c>
      <c r="Y17" s="79"/>
      <c r="Z17" s="24"/>
    </row>
    <row r="18" spans="1:26" ht="18" customHeight="1">
      <c r="A18" s="4">
        <v>17</v>
      </c>
      <c r="B18" s="16">
        <v>45018</v>
      </c>
      <c r="C18" s="17" t="s">
        <v>22</v>
      </c>
      <c r="D18" s="17" t="s">
        <v>48</v>
      </c>
      <c r="E18" s="17" t="s">
        <v>6</v>
      </c>
      <c r="F18" s="17" t="s">
        <v>56</v>
      </c>
      <c r="G18" s="17"/>
      <c r="H18" s="17"/>
      <c r="I18" s="17" t="s">
        <v>32</v>
      </c>
      <c r="J18" s="17" t="s">
        <v>26</v>
      </c>
      <c r="K18" s="47">
        <v>16</v>
      </c>
      <c r="L18" s="80" t="s">
        <v>91</v>
      </c>
      <c r="M18" s="79"/>
      <c r="N18" s="10"/>
      <c r="O18" s="79"/>
      <c r="P18" s="79"/>
      <c r="Q18" s="79"/>
      <c r="R18" s="79"/>
      <c r="S18" s="79"/>
      <c r="T18" s="79"/>
      <c r="U18" s="79"/>
      <c r="V18" s="24"/>
      <c r="W18" s="71" t="s">
        <v>91</v>
      </c>
      <c r="X18" s="10">
        <v>1480</v>
      </c>
      <c r="Y18" s="79"/>
      <c r="Z18" s="24"/>
    </row>
    <row r="19" spans="1:26" ht="18" customHeight="1">
      <c r="A19" s="4">
        <v>18</v>
      </c>
      <c r="B19" s="16">
        <v>45018</v>
      </c>
      <c r="C19" s="17" t="s">
        <v>16</v>
      </c>
      <c r="D19" s="17" t="s">
        <v>45</v>
      </c>
      <c r="E19" s="17" t="s">
        <v>59</v>
      </c>
      <c r="F19" s="17" t="s">
        <v>15</v>
      </c>
      <c r="G19" s="17"/>
      <c r="H19" s="17"/>
      <c r="I19" s="17" t="s">
        <v>25</v>
      </c>
      <c r="J19" s="17" t="s">
        <v>8</v>
      </c>
      <c r="K19" s="47">
        <v>17</v>
      </c>
      <c r="L19" s="80" t="s">
        <v>92</v>
      </c>
      <c r="M19" s="79">
        <f>COUNTIF($C$2:$H$880,"白井一行")</f>
        <v>96</v>
      </c>
      <c r="N19" s="10">
        <f t="shared" si="0"/>
        <v>96</v>
      </c>
      <c r="O19" s="79"/>
      <c r="P19" s="79">
        <f>COUNTIF($C$2:$C$880,"白井一行")</f>
        <v>24</v>
      </c>
      <c r="Q19" s="79">
        <f>COUNTIF($D$2:$D$880,"白井一行")</f>
        <v>23</v>
      </c>
      <c r="R19" s="79">
        <f>COUNTIF($E$2:$E$880,"白井一行")</f>
        <v>24</v>
      </c>
      <c r="S19" s="79">
        <f>COUNTIF($F$2:$F$880,"白井一行")</f>
        <v>23</v>
      </c>
      <c r="T19" s="79">
        <f>COUNTIF($G$2:$G$880,"白井一行")</f>
        <v>0</v>
      </c>
      <c r="U19" s="79">
        <f>COUNTIF($H$2:$H$880,"白井一行")</f>
        <v>2</v>
      </c>
      <c r="V19" s="24"/>
      <c r="W19" s="71" t="s">
        <v>92</v>
      </c>
      <c r="X19" s="10">
        <v>1623</v>
      </c>
      <c r="Y19" s="79">
        <f t="shared" si="1"/>
        <v>1719</v>
      </c>
      <c r="Z19" s="24"/>
    </row>
    <row r="20" spans="1:26" ht="18" customHeight="1">
      <c r="A20" s="4">
        <v>19</v>
      </c>
      <c r="B20" s="16">
        <v>45020</v>
      </c>
      <c r="C20" s="17" t="s">
        <v>45</v>
      </c>
      <c r="D20" s="17" t="s">
        <v>59</v>
      </c>
      <c r="E20" s="17" t="s">
        <v>15</v>
      </c>
      <c r="F20" s="17" t="s">
        <v>11</v>
      </c>
      <c r="G20" s="17"/>
      <c r="H20" s="17"/>
      <c r="I20" s="17" t="s">
        <v>19</v>
      </c>
      <c r="J20" s="17" t="s">
        <v>38</v>
      </c>
      <c r="K20" s="47">
        <v>18</v>
      </c>
      <c r="L20" s="80" t="s">
        <v>93</v>
      </c>
      <c r="M20" s="79">
        <f>COUNTIF($C$2:$H$880,"名幸一明")</f>
        <v>98</v>
      </c>
      <c r="N20" s="10">
        <f t="shared" si="0"/>
        <v>98</v>
      </c>
      <c r="O20" s="79"/>
      <c r="P20" s="79">
        <f>COUNTIF($C$2:$C$880,"名幸一明")</f>
        <v>25</v>
      </c>
      <c r="Q20" s="79">
        <f>COUNTIF($D$2:$D$880,"名幸一明")</f>
        <v>24</v>
      </c>
      <c r="R20" s="79">
        <f>COUNTIF($E$2:$E$880,"名幸一明")</f>
        <v>25</v>
      </c>
      <c r="S20" s="79">
        <f>COUNTIF($F$2:$F$880,"名幸一明")</f>
        <v>23</v>
      </c>
      <c r="T20" s="79">
        <f>COUNTIF($G$2:$G$880,"名幸一明")</f>
        <v>1</v>
      </c>
      <c r="U20" s="79">
        <f>COUNTIF($H$2:$H$880,"名幸一明")</f>
        <v>0</v>
      </c>
      <c r="V20" s="24"/>
      <c r="W20" s="71" t="s">
        <v>93</v>
      </c>
      <c r="X20" s="10">
        <v>1625</v>
      </c>
      <c r="Y20" s="79">
        <f t="shared" si="1"/>
        <v>1723</v>
      </c>
      <c r="Z20" s="24"/>
    </row>
    <row r="21" spans="1:26" ht="18" customHeight="1">
      <c r="A21" s="4">
        <v>20</v>
      </c>
      <c r="B21" s="16">
        <v>45020</v>
      </c>
      <c r="C21" s="17" t="s">
        <v>438</v>
      </c>
      <c r="D21" s="17" t="s">
        <v>65</v>
      </c>
      <c r="E21" s="17" t="s">
        <v>36</v>
      </c>
      <c r="F21" s="17" t="s">
        <v>55</v>
      </c>
      <c r="G21" s="17"/>
      <c r="H21" s="17"/>
      <c r="I21" s="17" t="s">
        <v>20</v>
      </c>
      <c r="J21" s="17" t="s">
        <v>14</v>
      </c>
      <c r="K21" s="47">
        <v>19</v>
      </c>
      <c r="L21" s="80" t="s">
        <v>54</v>
      </c>
      <c r="M21" s="79">
        <f>COUNTIF($C$2:$H$880,"土山剛弘")</f>
        <v>99</v>
      </c>
      <c r="N21" s="10">
        <f t="shared" si="0"/>
        <v>99</v>
      </c>
      <c r="O21" s="79"/>
      <c r="P21" s="79">
        <f>COUNTIF($C$2:$C$880,"土山剛弘")</f>
        <v>25</v>
      </c>
      <c r="Q21" s="79">
        <f>COUNTIF($D$2:$D$880,"土山剛弘")</f>
        <v>25</v>
      </c>
      <c r="R21" s="79">
        <f>COUNTIF($E$2:$E$880,"土山剛弘")</f>
        <v>26</v>
      </c>
      <c r="S21" s="79">
        <f>COUNTIF($F$2:$F$880,"土山剛弘")</f>
        <v>22</v>
      </c>
      <c r="T21" s="79">
        <f>COUNTIF($G$2:$G$880,"土山剛弘")</f>
        <v>0</v>
      </c>
      <c r="U21" s="79">
        <f>COUNTIF($H$2:$H$880,"土山剛弘")</f>
        <v>1</v>
      </c>
      <c r="V21" s="24"/>
      <c r="W21" s="71" t="s">
        <v>54</v>
      </c>
      <c r="X21" s="10">
        <v>1361</v>
      </c>
      <c r="Y21" s="79">
        <f t="shared" si="1"/>
        <v>1460</v>
      </c>
      <c r="Z21" s="24"/>
    </row>
    <row r="22" spans="1:26" ht="18" customHeight="1">
      <c r="A22" s="4">
        <v>21</v>
      </c>
      <c r="B22" s="16">
        <v>45020</v>
      </c>
      <c r="C22" s="17" t="s">
        <v>18</v>
      </c>
      <c r="D22" s="17" t="s">
        <v>40</v>
      </c>
      <c r="E22" s="17" t="s">
        <v>12</v>
      </c>
      <c r="F22" s="17" t="s">
        <v>58</v>
      </c>
      <c r="G22" s="17"/>
      <c r="H22" s="17"/>
      <c r="I22" s="17" t="s">
        <v>13</v>
      </c>
      <c r="J22" s="17" t="s">
        <v>37</v>
      </c>
      <c r="K22" s="47">
        <v>20</v>
      </c>
      <c r="L22" s="80" t="s">
        <v>94</v>
      </c>
      <c r="M22" s="79">
        <f>COUNTIF($C$2:$H$880,"秋村謙宏")</f>
        <v>98</v>
      </c>
      <c r="N22" s="10">
        <f t="shared" si="0"/>
        <v>98</v>
      </c>
      <c r="O22" s="79"/>
      <c r="P22" s="79">
        <f>COUNTIF($C$2:$C$880,"秋村謙宏")</f>
        <v>24</v>
      </c>
      <c r="Q22" s="79">
        <f>COUNTIF($D$2:$D$880,"秋村謙宏")</f>
        <v>25</v>
      </c>
      <c r="R22" s="79">
        <f>COUNTIF($E$2:$E$880,"秋村謙宏")</f>
        <v>24</v>
      </c>
      <c r="S22" s="79">
        <f>COUNTIF($F$2:$F$880,"秋村謙宏")</f>
        <v>24</v>
      </c>
      <c r="T22" s="79">
        <f>COUNTIF($G$2:$G$880,"秋村謙宏")</f>
        <v>0</v>
      </c>
      <c r="U22" s="79">
        <f>COUNTIF($H$2:$H$880,"秋村謙宏")</f>
        <v>1</v>
      </c>
      <c r="V22" s="24"/>
      <c r="W22" s="71" t="s">
        <v>94</v>
      </c>
      <c r="X22" s="10">
        <v>2140</v>
      </c>
      <c r="Y22" s="79">
        <f t="shared" si="1"/>
        <v>2238</v>
      </c>
      <c r="Z22" s="24"/>
    </row>
    <row r="23" spans="1:26" ht="18" customHeight="1">
      <c r="A23" s="4">
        <v>22</v>
      </c>
      <c r="B23" s="16">
        <v>45020</v>
      </c>
      <c r="C23" s="17" t="s">
        <v>60</v>
      </c>
      <c r="D23" s="17" t="s">
        <v>5</v>
      </c>
      <c r="E23" s="17" t="s">
        <v>33</v>
      </c>
      <c r="F23" s="17" t="s">
        <v>28</v>
      </c>
      <c r="G23" s="17"/>
      <c r="H23" s="17"/>
      <c r="I23" s="17" t="s">
        <v>9</v>
      </c>
      <c r="J23" s="17" t="s">
        <v>32</v>
      </c>
      <c r="K23" s="47">
        <v>21</v>
      </c>
      <c r="L23" s="80" t="s">
        <v>95</v>
      </c>
      <c r="M23" s="79">
        <f>COUNTIF($C$2:$H$880,"深谷篤")</f>
        <v>109</v>
      </c>
      <c r="N23" s="10">
        <f t="shared" si="0"/>
        <v>109</v>
      </c>
      <c r="O23" s="79"/>
      <c r="P23" s="79">
        <f>COUNTIF($C$2:$C$880,"深谷篤")</f>
        <v>27</v>
      </c>
      <c r="Q23" s="79">
        <f>COUNTIF($D$2:$D$880,"深谷篤")</f>
        <v>27</v>
      </c>
      <c r="R23" s="79">
        <f>COUNTIF($E$2:$E$880,"深谷篤")</f>
        <v>27</v>
      </c>
      <c r="S23" s="79">
        <f>COUNTIF($F$2:$F$880,"深谷篤")</f>
        <v>26</v>
      </c>
      <c r="T23" s="79">
        <f>COUNTIF($G$2:$G$880,"深谷篤")</f>
        <v>1</v>
      </c>
      <c r="U23" s="79">
        <f>COUNTIF($H$2:$H$880,"深谷篤")</f>
        <v>1</v>
      </c>
      <c r="V23" s="24"/>
      <c r="W23" s="71" t="s">
        <v>95</v>
      </c>
      <c r="X23" s="10">
        <v>1525</v>
      </c>
      <c r="Y23" s="79">
        <f t="shared" si="1"/>
        <v>1634</v>
      </c>
      <c r="Z23" s="24"/>
    </row>
    <row r="24" spans="1:26" ht="18" customHeight="1">
      <c r="A24" s="4">
        <v>23</v>
      </c>
      <c r="B24" s="16">
        <v>45020</v>
      </c>
      <c r="C24" s="17" t="s">
        <v>57</v>
      </c>
      <c r="D24" s="17" t="s">
        <v>43</v>
      </c>
      <c r="E24" s="17" t="s">
        <v>7</v>
      </c>
      <c r="F24" s="17" t="s">
        <v>34</v>
      </c>
      <c r="G24" s="17"/>
      <c r="H24" s="17"/>
      <c r="I24" s="17" t="s">
        <v>26</v>
      </c>
      <c r="J24" s="17" t="s">
        <v>25</v>
      </c>
      <c r="K24" s="47">
        <v>22</v>
      </c>
      <c r="L24" s="80" t="s">
        <v>96</v>
      </c>
      <c r="M24" s="79">
        <f>COUNTIF($C$2:$H$880,"津川力")</f>
        <v>110</v>
      </c>
      <c r="N24" s="10">
        <f t="shared" si="0"/>
        <v>110</v>
      </c>
      <c r="O24" s="79"/>
      <c r="P24" s="79">
        <f>COUNTIF($C$2:$C$880,"津川力")</f>
        <v>27</v>
      </c>
      <c r="Q24" s="79">
        <f>COUNTIF($D$2:$D$880,"津川力")</f>
        <v>26</v>
      </c>
      <c r="R24" s="79">
        <f>COUNTIF($E$2:$E$880,"津川力")</f>
        <v>28</v>
      </c>
      <c r="S24" s="79">
        <f>COUNTIF($F$2:$F$880,"津川力")</f>
        <v>26</v>
      </c>
      <c r="T24" s="79">
        <f>COUNTIF($G$2:$G$880,"津川力")</f>
        <v>1</v>
      </c>
      <c r="U24" s="79">
        <f>COUNTIF($H$2:$H$880,"津川力")</f>
        <v>2</v>
      </c>
      <c r="V24" s="24"/>
      <c r="W24" s="71" t="s">
        <v>96</v>
      </c>
      <c r="X24" s="10">
        <v>1998</v>
      </c>
      <c r="Y24" s="79">
        <f t="shared" si="1"/>
        <v>2108</v>
      </c>
      <c r="Z24" s="24"/>
    </row>
    <row r="25" spans="1:26" ht="18" customHeight="1">
      <c r="A25" s="4">
        <v>24</v>
      </c>
      <c r="B25" s="16">
        <v>45020</v>
      </c>
      <c r="C25" s="17" t="s">
        <v>48</v>
      </c>
      <c r="D25" s="17" t="s">
        <v>6</v>
      </c>
      <c r="E25" s="17" t="s">
        <v>56</v>
      </c>
      <c r="F25" s="17" t="s">
        <v>30</v>
      </c>
      <c r="G25" s="17"/>
      <c r="H25" s="17"/>
      <c r="I25" s="17" t="s">
        <v>8</v>
      </c>
      <c r="J25" s="17" t="s">
        <v>31</v>
      </c>
      <c r="K25" s="47">
        <v>23</v>
      </c>
      <c r="L25" s="80" t="s">
        <v>97</v>
      </c>
      <c r="M25" s="79">
        <f>COUNTIF($C$2:$H$880,"牧田匡平")</f>
        <v>98</v>
      </c>
      <c r="N25" s="10">
        <f t="shared" si="0"/>
        <v>98</v>
      </c>
      <c r="O25" s="79"/>
      <c r="P25" s="79">
        <f>COUNTIF($C$2:$C$880,"牧田匡平")</f>
        <v>26</v>
      </c>
      <c r="Q25" s="79">
        <f>COUNTIF($D$2:$D$880,"牧田匡平")</f>
        <v>22</v>
      </c>
      <c r="R25" s="79">
        <f>COUNTIF($E$2:$E$880,"牧田匡平")</f>
        <v>23</v>
      </c>
      <c r="S25" s="79">
        <f>COUNTIF($F$2:$F$880,"牧田匡平")</f>
        <v>27</v>
      </c>
      <c r="T25" s="79">
        <f>COUNTIF($G$2:$G$880,"牧田匡平")</f>
        <v>0</v>
      </c>
      <c r="U25" s="79">
        <f>COUNTIF($H$2:$H$880,"牧田匡平")</f>
        <v>0</v>
      </c>
      <c r="V25" s="24"/>
      <c r="W25" s="71" t="s">
        <v>97</v>
      </c>
      <c r="X25" s="10">
        <v>1302</v>
      </c>
      <c r="Y25" s="79">
        <f t="shared" si="1"/>
        <v>1400</v>
      </c>
      <c r="Z25" s="24"/>
    </row>
    <row r="26" spans="1:26" ht="18" customHeight="1">
      <c r="A26" s="4">
        <v>25</v>
      </c>
      <c r="B26" s="16">
        <v>45021</v>
      </c>
      <c r="C26" s="17" t="s">
        <v>40</v>
      </c>
      <c r="D26" s="17" t="s">
        <v>12</v>
      </c>
      <c r="E26" s="17" t="s">
        <v>58</v>
      </c>
      <c r="F26" s="17" t="s">
        <v>4</v>
      </c>
      <c r="G26" s="17"/>
      <c r="H26" s="17"/>
      <c r="I26" s="17" t="s">
        <v>13</v>
      </c>
      <c r="J26" s="17" t="s">
        <v>37</v>
      </c>
      <c r="K26" s="47">
        <v>24</v>
      </c>
      <c r="L26" s="80" t="s">
        <v>99</v>
      </c>
      <c r="M26" s="79">
        <f>COUNTIF($C$2:$H$880,"福家英登")</f>
        <v>106</v>
      </c>
      <c r="N26" s="10">
        <f t="shared" si="0"/>
        <v>106</v>
      </c>
      <c r="O26" s="79"/>
      <c r="P26" s="79">
        <f>COUNTIF($C$2:$C$880,"福家英登")</f>
        <v>27</v>
      </c>
      <c r="Q26" s="79">
        <f>COUNTIF($D$2:$D$880,"福家英登")</f>
        <v>28</v>
      </c>
      <c r="R26" s="79">
        <f>COUNTIF($E$2:$E$880,"福家英登")</f>
        <v>23</v>
      </c>
      <c r="S26" s="79">
        <f>COUNTIF($F$2:$F$880,"福家英登")</f>
        <v>25</v>
      </c>
      <c r="T26" s="79">
        <f>COUNTIF($G$2:$G$880,"福家英登")</f>
        <v>1</v>
      </c>
      <c r="U26" s="79">
        <f>COUNTIF($H$2:$H$880,"福家英登")</f>
        <v>2</v>
      </c>
      <c r="V26" s="24"/>
      <c r="W26" s="71" t="s">
        <v>99</v>
      </c>
      <c r="X26" s="10">
        <v>1001</v>
      </c>
      <c r="Y26" s="79">
        <f t="shared" si="1"/>
        <v>1107</v>
      </c>
      <c r="Z26" s="24"/>
    </row>
    <row r="27" spans="1:26" ht="18" customHeight="1">
      <c r="A27" s="4">
        <v>26</v>
      </c>
      <c r="B27" s="16">
        <v>45021</v>
      </c>
      <c r="C27" s="17" t="s">
        <v>65</v>
      </c>
      <c r="D27" s="17" t="s">
        <v>36</v>
      </c>
      <c r="E27" s="17" t="s">
        <v>55</v>
      </c>
      <c r="F27" s="17" t="s">
        <v>17</v>
      </c>
      <c r="G27" s="17"/>
      <c r="H27" s="17"/>
      <c r="I27" s="17" t="s">
        <v>20</v>
      </c>
      <c r="J27" s="17" t="s">
        <v>14</v>
      </c>
      <c r="K27" s="47">
        <v>25</v>
      </c>
      <c r="L27" s="80" t="s">
        <v>100</v>
      </c>
      <c r="M27" s="79">
        <f>COUNTIF($C$2:$H$880,"山本貴則")</f>
        <v>96</v>
      </c>
      <c r="N27" s="10">
        <f t="shared" si="0"/>
        <v>96</v>
      </c>
      <c r="O27" s="79"/>
      <c r="P27" s="79">
        <f>COUNTIF($C$2:$C$880,"山本貴則")</f>
        <v>23</v>
      </c>
      <c r="Q27" s="79">
        <f>COUNTIF($D$2:$D$880,"山本貴則")</f>
        <v>24</v>
      </c>
      <c r="R27" s="79">
        <f>COUNTIF($E$2:$E$880,"山本貴則")</f>
        <v>25</v>
      </c>
      <c r="S27" s="79">
        <f>COUNTIF($F$2:$F$880,"山本貴則")</f>
        <v>23</v>
      </c>
      <c r="T27" s="79">
        <f>COUNTIF($G$2:$G$880,"山本貴則")</f>
        <v>0</v>
      </c>
      <c r="U27" s="79">
        <f>COUNTIF($H$2:$H$880,"山本貴則")</f>
        <v>1</v>
      </c>
      <c r="V27" s="24"/>
      <c r="W27" s="71" t="s">
        <v>100</v>
      </c>
      <c r="X27" s="10">
        <v>1146</v>
      </c>
      <c r="Y27" s="79">
        <f t="shared" si="1"/>
        <v>1242</v>
      </c>
      <c r="Z27" s="24"/>
    </row>
    <row r="28" spans="1:26" ht="18" customHeight="1">
      <c r="A28" s="4">
        <v>27</v>
      </c>
      <c r="B28" s="16">
        <v>45021</v>
      </c>
      <c r="C28" s="17" t="s">
        <v>5</v>
      </c>
      <c r="D28" s="17" t="s">
        <v>33</v>
      </c>
      <c r="E28" s="17" t="s">
        <v>28</v>
      </c>
      <c r="F28" s="17" t="s">
        <v>21</v>
      </c>
      <c r="G28" s="17"/>
      <c r="H28" s="17"/>
      <c r="I28" s="17" t="s">
        <v>9</v>
      </c>
      <c r="J28" s="17" t="s">
        <v>32</v>
      </c>
      <c r="K28" s="47">
        <v>26</v>
      </c>
      <c r="L28" s="80" t="s">
        <v>101</v>
      </c>
      <c r="M28" s="79">
        <f>COUNTIF($C$2:$H$880,"山路哲生")</f>
        <v>102</v>
      </c>
      <c r="N28" s="10">
        <f t="shared" si="0"/>
        <v>102</v>
      </c>
      <c r="O28" s="79"/>
      <c r="P28" s="79">
        <f>COUNTIF($C$2:$C$880,"山路哲生")</f>
        <v>27</v>
      </c>
      <c r="Q28" s="79">
        <f>COUNTIF($D$2:$D$880,"山路哲生")</f>
        <v>26</v>
      </c>
      <c r="R28" s="79">
        <f>COUNTIF($E$2:$E$880,"山路哲生")</f>
        <v>24</v>
      </c>
      <c r="S28" s="79">
        <f>COUNTIF($F$2:$F$880,"山路哲生")</f>
        <v>25</v>
      </c>
      <c r="T28" s="79">
        <f>COUNTIF($G$2:$G$880,"山路哲生")</f>
        <v>0</v>
      </c>
      <c r="U28" s="79">
        <f>COUNTIF($H$2:$H$880,"山路哲生")</f>
        <v>0</v>
      </c>
      <c r="V28" s="24"/>
      <c r="W28" s="71" t="s">
        <v>101</v>
      </c>
      <c r="X28" s="10">
        <v>1293</v>
      </c>
      <c r="Y28" s="79">
        <f t="shared" si="1"/>
        <v>1395</v>
      </c>
      <c r="Z28" s="24"/>
    </row>
    <row r="29" spans="1:26" ht="18" customHeight="1">
      <c r="A29" s="4">
        <v>28</v>
      </c>
      <c r="B29" s="16">
        <v>45021</v>
      </c>
      <c r="C29" s="17" t="s">
        <v>6</v>
      </c>
      <c r="D29" s="17" t="s">
        <v>56</v>
      </c>
      <c r="E29" s="17" t="s">
        <v>30</v>
      </c>
      <c r="F29" s="17" t="s">
        <v>22</v>
      </c>
      <c r="G29" s="17"/>
      <c r="H29" s="17"/>
      <c r="I29" s="17" t="s">
        <v>8</v>
      </c>
      <c r="J29" s="17" t="s">
        <v>31</v>
      </c>
      <c r="K29" s="47">
        <v>27</v>
      </c>
      <c r="L29" s="80" t="s">
        <v>102</v>
      </c>
      <c r="M29" s="79">
        <f>COUNTIF($C$2:$H$880,"石山智也")</f>
        <v>102</v>
      </c>
      <c r="N29" s="10">
        <f t="shared" si="0"/>
        <v>102</v>
      </c>
      <c r="O29" s="79"/>
      <c r="P29" s="79">
        <f>COUNTIF($C$2:$C$880,"石山智也")</f>
        <v>26</v>
      </c>
      <c r="Q29" s="79">
        <f>COUNTIF($D$2:$D$880,"石山智也")</f>
        <v>25</v>
      </c>
      <c r="R29" s="79">
        <f>COUNTIF($E$2:$E$880,"石山智也")</f>
        <v>25</v>
      </c>
      <c r="S29" s="79">
        <f>COUNTIF($F$2:$F$880,"石山智也")</f>
        <v>24</v>
      </c>
      <c r="T29" s="79">
        <f>COUNTIF($G$2:$G$880,"石山智也")</f>
        <v>1</v>
      </c>
      <c r="U29" s="79">
        <f>COUNTIF($H$2:$H$880,"石山智也")</f>
        <v>1</v>
      </c>
      <c r="V29" s="24"/>
      <c r="W29" s="71" t="s">
        <v>102</v>
      </c>
      <c r="X29" s="10">
        <v>1064</v>
      </c>
      <c r="Y29" s="79">
        <f t="shared" si="1"/>
        <v>1166</v>
      </c>
      <c r="Z29" s="24"/>
    </row>
    <row r="30" spans="1:26" ht="18" customHeight="1">
      <c r="A30" s="4">
        <v>29</v>
      </c>
      <c r="B30" s="16">
        <v>45021</v>
      </c>
      <c r="C30" s="17" t="s">
        <v>43</v>
      </c>
      <c r="D30" s="17" t="s">
        <v>7</v>
      </c>
      <c r="E30" s="17" t="s">
        <v>34</v>
      </c>
      <c r="F30" s="17" t="s">
        <v>24</v>
      </c>
      <c r="G30" s="17"/>
      <c r="H30" s="17"/>
      <c r="I30" s="17" t="s">
        <v>26</v>
      </c>
      <c r="J30" s="17" t="s">
        <v>25</v>
      </c>
      <c r="K30" s="47">
        <v>28</v>
      </c>
      <c r="L30" s="80" t="s">
        <v>52</v>
      </c>
      <c r="M30" s="79">
        <f>COUNTIF($C$2:$H$880,"原信一朗")</f>
        <v>93</v>
      </c>
      <c r="N30" s="10">
        <f t="shared" si="0"/>
        <v>93</v>
      </c>
      <c r="O30" s="79"/>
      <c r="P30" s="79">
        <f>COUNTIF($C$2:$C$880,"原信一朗")</f>
        <v>25</v>
      </c>
      <c r="Q30" s="79">
        <f>COUNTIF($D$2:$D$880,"原信一朗")</f>
        <v>24</v>
      </c>
      <c r="R30" s="79">
        <f>COUNTIF($E$2:$E$880,"原信一朗")</f>
        <v>20</v>
      </c>
      <c r="S30" s="79">
        <f>COUNTIF($F$2:$F$880,"原信一朗")</f>
        <v>23</v>
      </c>
      <c r="T30" s="79">
        <f>COUNTIF($G$2:$G$880,"原信一朗")</f>
        <v>1</v>
      </c>
      <c r="U30" s="79">
        <f>COUNTIF($H$2:$H$880,"原信一朗")</f>
        <v>0</v>
      </c>
      <c r="V30" s="24"/>
      <c r="W30" s="71" t="s">
        <v>52</v>
      </c>
      <c r="X30" s="10">
        <v>846</v>
      </c>
      <c r="Y30" s="79">
        <f t="shared" si="1"/>
        <v>939</v>
      </c>
      <c r="Z30" s="24"/>
    </row>
    <row r="31" spans="1:26" ht="18" customHeight="1">
      <c r="A31" s="4">
        <v>30</v>
      </c>
      <c r="B31" s="16">
        <v>45022</v>
      </c>
      <c r="C31" s="17" t="s">
        <v>12</v>
      </c>
      <c r="D31" s="17" t="s">
        <v>58</v>
      </c>
      <c r="E31" s="17" t="s">
        <v>4</v>
      </c>
      <c r="F31" s="17" t="s">
        <v>18</v>
      </c>
      <c r="G31" s="17"/>
      <c r="H31" s="17"/>
      <c r="I31" s="17" t="s">
        <v>13</v>
      </c>
      <c r="J31" s="17" t="s">
        <v>37</v>
      </c>
      <c r="K31" s="47">
        <v>29</v>
      </c>
      <c r="L31" s="80" t="s">
        <v>103</v>
      </c>
      <c r="M31" s="79">
        <f>COUNTIF($C$2:$H$880,"村山太朗")</f>
        <v>100</v>
      </c>
      <c r="N31" s="10">
        <f t="shared" si="0"/>
        <v>100</v>
      </c>
      <c r="O31" s="79"/>
      <c r="P31" s="79">
        <f>COUNTIF($C$2:$C$880,"村山太朗")</f>
        <v>24</v>
      </c>
      <c r="Q31" s="79">
        <f>COUNTIF($D$2:$D$880,"村山太朗")</f>
        <v>25</v>
      </c>
      <c r="R31" s="79">
        <f>COUNTIF($E$2:$E$880,"村山太朗")</f>
        <v>23</v>
      </c>
      <c r="S31" s="79">
        <f>COUNTIF($F$2:$F$880,"村山太朗")</f>
        <v>28</v>
      </c>
      <c r="T31" s="79">
        <f>COUNTIF($G$2:$G$880,"村山太朗")</f>
        <v>0</v>
      </c>
      <c r="U31" s="79">
        <f>COUNTIF($H$2:$H$880,"村山太朗")</f>
        <v>0</v>
      </c>
      <c r="V31" s="24"/>
      <c r="W31" s="71" t="s">
        <v>103</v>
      </c>
      <c r="X31" s="10">
        <v>745</v>
      </c>
      <c r="Y31" s="79">
        <f t="shared" si="1"/>
        <v>845</v>
      </c>
      <c r="Z31" s="24"/>
    </row>
    <row r="32" spans="1:26" ht="18" customHeight="1">
      <c r="A32" s="4">
        <v>31</v>
      </c>
      <c r="B32" s="16">
        <v>45022</v>
      </c>
      <c r="C32" s="17" t="s">
        <v>36</v>
      </c>
      <c r="D32" s="17" t="s">
        <v>55</v>
      </c>
      <c r="E32" s="17" t="s">
        <v>17</v>
      </c>
      <c r="F32" s="17" t="s">
        <v>49</v>
      </c>
      <c r="G32" s="17"/>
      <c r="H32" s="17"/>
      <c r="I32" s="17" t="s">
        <v>20</v>
      </c>
      <c r="J32" s="17" t="s">
        <v>14</v>
      </c>
      <c r="K32" s="47">
        <v>30</v>
      </c>
      <c r="L32" s="80" t="s">
        <v>104</v>
      </c>
      <c r="M32" s="79">
        <f>COUNTIF($C$2:$H$880,"市川貴之")</f>
        <v>109</v>
      </c>
      <c r="N32" s="10">
        <f t="shared" si="0"/>
        <v>109</v>
      </c>
      <c r="O32" s="79"/>
      <c r="P32" s="79">
        <f>COUNTIF($C$2:$C$880,"市川貴之")</f>
        <v>26</v>
      </c>
      <c r="Q32" s="79">
        <f>COUNTIF($D$2:$D$880,"市川貴之")</f>
        <v>26</v>
      </c>
      <c r="R32" s="79">
        <f>COUNTIF($E$2:$E$880,"市川貴之")</f>
        <v>28</v>
      </c>
      <c r="S32" s="79">
        <f>COUNTIF($F$2:$F$880,"市川貴之")</f>
        <v>26</v>
      </c>
      <c r="T32" s="79">
        <f>COUNTIF($G$2:$G$880,"市川貴之")</f>
        <v>2</v>
      </c>
      <c r="U32" s="79">
        <f>COUNTIF($H$2:$H$880,"市川貴之")</f>
        <v>1</v>
      </c>
      <c r="V32" s="24"/>
      <c r="W32" s="71" t="s">
        <v>104</v>
      </c>
      <c r="X32" s="10">
        <v>809</v>
      </c>
      <c r="Y32" s="79">
        <f t="shared" si="1"/>
        <v>918</v>
      </c>
      <c r="Z32" s="24"/>
    </row>
    <row r="33" spans="1:26" ht="18" customHeight="1">
      <c r="A33" s="4">
        <v>32</v>
      </c>
      <c r="B33" s="16">
        <v>45022</v>
      </c>
      <c r="C33" s="17" t="s">
        <v>15</v>
      </c>
      <c r="D33" s="17" t="s">
        <v>11</v>
      </c>
      <c r="E33" s="17" t="s">
        <v>16</v>
      </c>
      <c r="F33" s="17" t="s">
        <v>45</v>
      </c>
      <c r="G33" s="17"/>
      <c r="H33" s="17"/>
      <c r="I33" s="17" t="s">
        <v>19</v>
      </c>
      <c r="J33" s="17" t="s">
        <v>38</v>
      </c>
      <c r="K33" s="47">
        <v>31</v>
      </c>
      <c r="L33" s="80" t="s">
        <v>105</v>
      </c>
      <c r="M33" s="79">
        <f>COUNTIF($C$2:$H$880,"山口義治")</f>
        <v>97</v>
      </c>
      <c r="N33" s="10">
        <f t="shared" si="0"/>
        <v>97</v>
      </c>
      <c r="O33" s="79"/>
      <c r="P33" s="79">
        <f>COUNTIF($C$2:$C$880,"山口義治")</f>
        <v>26</v>
      </c>
      <c r="Q33" s="79">
        <f>COUNTIF($D$2:$D$880,"山口義治")</f>
        <v>22</v>
      </c>
      <c r="R33" s="79">
        <f>COUNTIF($E$2:$E$880,"山口義治")</f>
        <v>25</v>
      </c>
      <c r="S33" s="79">
        <f>COUNTIF($F$2:$F$880,"山口義治")</f>
        <v>23</v>
      </c>
      <c r="T33" s="79">
        <f>COUNTIF($G$2:$G$880,"山口義治")</f>
        <v>1</v>
      </c>
      <c r="U33" s="79">
        <f>COUNTIF($H$2:$H$880,"山口義治")</f>
        <v>0</v>
      </c>
      <c r="V33" s="24"/>
      <c r="W33" s="71" t="s">
        <v>105</v>
      </c>
      <c r="X33" s="10">
        <v>532</v>
      </c>
      <c r="Y33" s="79">
        <f t="shared" si="1"/>
        <v>629</v>
      </c>
      <c r="Z33" s="24"/>
    </row>
    <row r="34" spans="1:26" ht="18" customHeight="1">
      <c r="A34" s="4">
        <v>33</v>
      </c>
      <c r="B34" s="16">
        <v>45022</v>
      </c>
      <c r="C34" s="17" t="s">
        <v>33</v>
      </c>
      <c r="D34" s="17" t="s">
        <v>28</v>
      </c>
      <c r="E34" s="17" t="s">
        <v>21</v>
      </c>
      <c r="F34" s="17" t="s">
        <v>60</v>
      </c>
      <c r="G34" s="17"/>
      <c r="H34" s="17"/>
      <c r="I34" s="17" t="s">
        <v>9</v>
      </c>
      <c r="J34" s="17" t="s">
        <v>32</v>
      </c>
      <c r="K34" s="47">
        <v>32</v>
      </c>
      <c r="L34" s="80" t="s">
        <v>106</v>
      </c>
      <c r="M34" s="79">
        <f>COUNTIF($C$2:$H$880,"芦原英智")</f>
        <v>92</v>
      </c>
      <c r="N34" s="10">
        <f t="shared" si="0"/>
        <v>92</v>
      </c>
      <c r="O34" s="79"/>
      <c r="P34" s="79">
        <f>COUNTIF($C$2:$C$880,"芦原英智")</f>
        <v>26</v>
      </c>
      <c r="Q34" s="79">
        <f>COUNTIF($D$2:$D$880,"芦原英智")</f>
        <v>24</v>
      </c>
      <c r="R34" s="79">
        <f>COUNTIF($E$2:$E$880,"芦原英智")</f>
        <v>19</v>
      </c>
      <c r="S34" s="79">
        <f>COUNTIF($F$2:$F$880,"芦原英智")</f>
        <v>23</v>
      </c>
      <c r="T34" s="79">
        <f>COUNTIF($G$2:$G$880,"芦原英智")</f>
        <v>0</v>
      </c>
      <c r="U34" s="79">
        <f>COUNTIF($H$2:$H$880,"芦原英智")</f>
        <v>0</v>
      </c>
      <c r="V34" s="24"/>
      <c r="W34" s="71" t="s">
        <v>106</v>
      </c>
      <c r="X34" s="10">
        <v>551</v>
      </c>
      <c r="Y34" s="79">
        <f t="shared" si="1"/>
        <v>643</v>
      </c>
      <c r="Z34" s="24"/>
    </row>
    <row r="35" spans="1:26" ht="18" customHeight="1">
      <c r="A35" s="4">
        <v>34</v>
      </c>
      <c r="B35" s="16">
        <v>45022</v>
      </c>
      <c r="C35" s="17" t="s">
        <v>56</v>
      </c>
      <c r="D35" s="17" t="s">
        <v>30</v>
      </c>
      <c r="E35" s="17" t="s">
        <v>22</v>
      </c>
      <c r="F35" s="17" t="s">
        <v>48</v>
      </c>
      <c r="G35" s="17"/>
      <c r="H35" s="17"/>
      <c r="I35" s="17" t="s">
        <v>8</v>
      </c>
      <c r="J35" s="17" t="s">
        <v>31</v>
      </c>
      <c r="K35" s="47">
        <v>33</v>
      </c>
      <c r="L35" s="17" t="s">
        <v>107</v>
      </c>
      <c r="M35" s="79">
        <f>COUNTIF($C$2:$H$880,"長井功一")</f>
        <v>104</v>
      </c>
      <c r="N35" s="10">
        <f t="shared" ref="N35:N55" si="2">SUM(P35:U35)</f>
        <v>104</v>
      </c>
      <c r="O35" s="79"/>
      <c r="P35" s="79">
        <f>COUNTIF($C$2:$C$880,"長井功一")</f>
        <v>28</v>
      </c>
      <c r="Q35" s="79">
        <f>COUNTIF($D$2:$D$880,"長井功一")</f>
        <v>25</v>
      </c>
      <c r="R35" s="79">
        <f>COUNTIF($E$2:$E$880,"長井功一")</f>
        <v>24</v>
      </c>
      <c r="S35" s="79">
        <f>COUNTIF($F$2:$F$880,"長井功一")</f>
        <v>25</v>
      </c>
      <c r="T35" s="79">
        <f>COUNTIF($G$2:$G$880,"長井功一")</f>
        <v>2</v>
      </c>
      <c r="U35" s="79">
        <f>COUNTIF($H$2:$H$880,"長井功一")</f>
        <v>0</v>
      </c>
      <c r="V35" s="24"/>
      <c r="W35" s="72" t="s">
        <v>107</v>
      </c>
      <c r="X35" s="10">
        <v>373</v>
      </c>
      <c r="Y35" s="79">
        <f t="shared" ref="Y35:Y55" si="3">N35+X35</f>
        <v>477</v>
      </c>
      <c r="Z35" s="24"/>
    </row>
    <row r="36" spans="1:26" ht="18" customHeight="1">
      <c r="A36" s="4">
        <v>35</v>
      </c>
      <c r="B36" s="16">
        <v>45022</v>
      </c>
      <c r="C36" s="17" t="s">
        <v>7</v>
      </c>
      <c r="D36" s="17" t="s">
        <v>34</v>
      </c>
      <c r="E36" s="17" t="s">
        <v>24</v>
      </c>
      <c r="F36" s="17" t="s">
        <v>57</v>
      </c>
      <c r="G36" s="17"/>
      <c r="H36" s="17"/>
      <c r="I36" s="17" t="s">
        <v>26</v>
      </c>
      <c r="J36" s="17" t="s">
        <v>25</v>
      </c>
      <c r="K36" s="47">
        <v>34</v>
      </c>
      <c r="L36" s="17" t="s">
        <v>73</v>
      </c>
      <c r="M36" s="79">
        <f>COUNTIF($C$2:$H$880,"須山祐多")</f>
        <v>97</v>
      </c>
      <c r="N36" s="10">
        <f t="shared" si="2"/>
        <v>97</v>
      </c>
      <c r="O36" s="79"/>
      <c r="P36" s="79">
        <f>COUNTIF($C$2:$C$880,"須山祐多")</f>
        <v>21</v>
      </c>
      <c r="Q36" s="79">
        <f>COUNTIF($D$2:$D$880,"須山祐多")</f>
        <v>24</v>
      </c>
      <c r="R36" s="79">
        <f>COUNTIF($E$2:$E$880,"須山祐多")</f>
        <v>27</v>
      </c>
      <c r="S36" s="79">
        <f>COUNTIF($F$2:$F$880,"須山祐多")</f>
        <v>23</v>
      </c>
      <c r="T36" s="79">
        <f>COUNTIF($G$2:$G$880,"須山祐多")</f>
        <v>2</v>
      </c>
      <c r="U36" s="79">
        <f>COUNTIF($H$2:$H$880,"須山祐多")</f>
        <v>0</v>
      </c>
      <c r="V36" s="24"/>
      <c r="W36" s="72" t="s">
        <v>73</v>
      </c>
      <c r="X36" s="10">
        <v>226</v>
      </c>
      <c r="Y36" s="79">
        <f t="shared" si="3"/>
        <v>323</v>
      </c>
      <c r="Z36" s="24"/>
    </row>
    <row r="37" spans="1:26" ht="18" customHeight="1">
      <c r="A37" s="4">
        <v>36</v>
      </c>
      <c r="B37" s="16">
        <v>45023</v>
      </c>
      <c r="C37" s="17" t="s">
        <v>58</v>
      </c>
      <c r="D37" s="17" t="s">
        <v>4</v>
      </c>
      <c r="E37" s="17" t="s">
        <v>18</v>
      </c>
      <c r="F37" s="17" t="s">
        <v>40</v>
      </c>
      <c r="G37" s="17"/>
      <c r="H37" s="17"/>
      <c r="I37" s="17" t="s">
        <v>38</v>
      </c>
      <c r="J37" s="17" t="s">
        <v>14</v>
      </c>
      <c r="K37" s="47">
        <v>35</v>
      </c>
      <c r="L37" s="17" t="s">
        <v>108</v>
      </c>
      <c r="M37" s="79">
        <f>COUNTIF($C$2:$H$880,"岩下健吾")</f>
        <v>104</v>
      </c>
      <c r="N37" s="10">
        <f t="shared" si="2"/>
        <v>104</v>
      </c>
      <c r="O37" s="79"/>
      <c r="P37" s="79">
        <f>COUNTIF($C$2:$C$880,"岩下健吾")</f>
        <v>24</v>
      </c>
      <c r="Q37" s="79">
        <f>COUNTIF($D$2:$D$880,"岩下健吾")</f>
        <v>28</v>
      </c>
      <c r="R37" s="79">
        <f>COUNTIF($E$2:$E$880,"岩下健吾")</f>
        <v>27</v>
      </c>
      <c r="S37" s="79">
        <f>COUNTIF($F$2:$F$880,"岩下健吾")</f>
        <v>24</v>
      </c>
      <c r="T37" s="79">
        <f>COUNTIF($G$2:$G$880,"岩下健吾")</f>
        <v>1</v>
      </c>
      <c r="U37" s="79">
        <f>COUNTIF($H$2:$H$880,"岩下健吾")</f>
        <v>0</v>
      </c>
      <c r="V37" s="24"/>
      <c r="W37" s="72" t="s">
        <v>108</v>
      </c>
      <c r="X37" s="10">
        <v>240</v>
      </c>
      <c r="Y37" s="79">
        <f t="shared" si="3"/>
        <v>344</v>
      </c>
      <c r="Z37" s="24"/>
    </row>
    <row r="38" spans="1:26" ht="18" customHeight="1">
      <c r="A38" s="4">
        <v>37</v>
      </c>
      <c r="B38" s="16">
        <v>45023</v>
      </c>
      <c r="C38" s="17" t="s">
        <v>55</v>
      </c>
      <c r="D38" s="17" t="s">
        <v>17</v>
      </c>
      <c r="E38" s="17" t="s">
        <v>49</v>
      </c>
      <c r="F38" s="17" t="s">
        <v>65</v>
      </c>
      <c r="G38" s="17"/>
      <c r="H38" s="17"/>
      <c r="I38" s="17" t="s">
        <v>19</v>
      </c>
      <c r="J38" s="17" t="s">
        <v>37</v>
      </c>
      <c r="K38" s="47">
        <v>36</v>
      </c>
      <c r="L38" s="17" t="s">
        <v>109</v>
      </c>
      <c r="M38" s="79">
        <f>COUNTIF($C$2:$H$880,"梅木謙一")</f>
        <v>94</v>
      </c>
      <c r="N38" s="10">
        <f t="shared" si="2"/>
        <v>94</v>
      </c>
      <c r="O38" s="79"/>
      <c r="P38" s="79">
        <f>COUNTIF($C$2:$C$880,"梅木謙一")</f>
        <v>24</v>
      </c>
      <c r="Q38" s="79">
        <f>COUNTIF($D$2:$D$880,"梅木謙一")</f>
        <v>24</v>
      </c>
      <c r="R38" s="79">
        <f>COUNTIF($E$2:$E$880,"梅木謙一")</f>
        <v>24</v>
      </c>
      <c r="S38" s="79">
        <f>COUNTIF($F$2:$F$880,"梅木謙一")</f>
        <v>21</v>
      </c>
      <c r="T38" s="79">
        <f>COUNTIF($G$2:$G$880,"梅木謙一")</f>
        <v>1</v>
      </c>
      <c r="U38" s="79">
        <f>COUNTIF($H$2:$H$880,"梅木謙一")</f>
        <v>0</v>
      </c>
      <c r="V38" s="24"/>
      <c r="W38" s="72" t="s">
        <v>109</v>
      </c>
      <c r="X38" s="10">
        <v>217</v>
      </c>
      <c r="Y38" s="79">
        <f t="shared" si="3"/>
        <v>311</v>
      </c>
      <c r="Z38" s="24"/>
    </row>
    <row r="39" spans="1:26" ht="18" customHeight="1">
      <c r="A39" s="4">
        <v>38</v>
      </c>
      <c r="B39" s="16">
        <v>45023</v>
      </c>
      <c r="C39" s="17" t="s">
        <v>11</v>
      </c>
      <c r="D39" s="17" t="s">
        <v>16</v>
      </c>
      <c r="E39" s="17" t="s">
        <v>45</v>
      </c>
      <c r="F39" s="17" t="s">
        <v>59</v>
      </c>
      <c r="G39" s="17"/>
      <c r="H39" s="17"/>
      <c r="I39" s="17" t="s">
        <v>26</v>
      </c>
      <c r="J39" s="17" t="s">
        <v>31</v>
      </c>
      <c r="K39" s="47">
        <v>37</v>
      </c>
      <c r="L39" s="17" t="s">
        <v>110</v>
      </c>
      <c r="M39" s="79">
        <f>COUNTIF($C$2:$H$880,"山村裕也")</f>
        <v>90</v>
      </c>
      <c r="N39" s="10">
        <f t="shared" si="2"/>
        <v>90</v>
      </c>
      <c r="O39" s="79"/>
      <c r="P39" s="79">
        <f>COUNTIF($C$2:$C$880,"山村裕也")</f>
        <v>23</v>
      </c>
      <c r="Q39" s="79">
        <f>COUNTIF($D$2:$D$880,"山村裕也")</f>
        <v>22</v>
      </c>
      <c r="R39" s="79">
        <f>COUNTIF($E$2:$E$880,"山村裕也")</f>
        <v>23</v>
      </c>
      <c r="S39" s="79">
        <f>COUNTIF($F$2:$F$880,"山村裕也")</f>
        <v>22</v>
      </c>
      <c r="T39" s="79">
        <f>COUNTIF($G$2:$G$880,"山村裕也")</f>
        <v>0</v>
      </c>
      <c r="U39" s="79">
        <f>COUNTIF($H$2:$H$880,"山村裕也")</f>
        <v>0</v>
      </c>
      <c r="V39" s="24"/>
      <c r="W39" s="72" t="s">
        <v>110</v>
      </c>
      <c r="X39" s="10">
        <v>176</v>
      </c>
      <c r="Y39" s="79">
        <f t="shared" si="3"/>
        <v>266</v>
      </c>
      <c r="Z39" s="24"/>
    </row>
    <row r="40" spans="1:26" ht="18" customHeight="1">
      <c r="A40" s="4">
        <v>39</v>
      </c>
      <c r="B40" s="16">
        <v>45024</v>
      </c>
      <c r="C40" s="17" t="s">
        <v>24</v>
      </c>
      <c r="D40" s="17" t="s">
        <v>57</v>
      </c>
      <c r="E40" s="17" t="s">
        <v>43</v>
      </c>
      <c r="F40" s="17" t="s">
        <v>7</v>
      </c>
      <c r="G40" s="17"/>
      <c r="H40" s="17"/>
      <c r="I40" s="17" t="s">
        <v>13</v>
      </c>
      <c r="J40" s="17" t="s">
        <v>20</v>
      </c>
      <c r="K40" s="47">
        <v>38</v>
      </c>
      <c r="L40" s="17" t="s">
        <v>111</v>
      </c>
      <c r="M40" s="79">
        <f>COUNTIF($C$2:$H$880,"長川真也")</f>
        <v>85</v>
      </c>
      <c r="N40" s="10">
        <f t="shared" si="2"/>
        <v>85</v>
      </c>
      <c r="O40" s="79"/>
      <c r="P40" s="79">
        <f>COUNTIF($C$2:$C$880,"長川真也")</f>
        <v>18</v>
      </c>
      <c r="Q40" s="79">
        <f>COUNTIF($D$2:$D$880,"長川真也")</f>
        <v>23</v>
      </c>
      <c r="R40" s="79">
        <f>COUNTIF($E$2:$E$880,"長川真也")</f>
        <v>22</v>
      </c>
      <c r="S40" s="79">
        <f>COUNTIF($F$2:$F$880,"長川真也")</f>
        <v>22</v>
      </c>
      <c r="T40" s="79">
        <f>COUNTIF($G$2:$G$880,"長川真也")</f>
        <v>0</v>
      </c>
      <c r="U40" s="79">
        <f>COUNTIF($H$2:$H$880,"長川真也")</f>
        <v>0</v>
      </c>
      <c r="V40" s="24"/>
      <c r="W40" s="72" t="s">
        <v>111</v>
      </c>
      <c r="X40" s="10">
        <v>135</v>
      </c>
      <c r="Y40" s="79">
        <f t="shared" si="3"/>
        <v>220</v>
      </c>
      <c r="Z40" s="24"/>
    </row>
    <row r="41" spans="1:26" ht="18" customHeight="1">
      <c r="A41" s="4">
        <v>40</v>
      </c>
      <c r="B41" s="16">
        <v>45024</v>
      </c>
      <c r="C41" s="17" t="s">
        <v>4</v>
      </c>
      <c r="D41" s="17" t="s">
        <v>18</v>
      </c>
      <c r="E41" s="17" t="s">
        <v>40</v>
      </c>
      <c r="F41" s="17" t="s">
        <v>12</v>
      </c>
      <c r="G41" s="17"/>
      <c r="H41" s="17"/>
      <c r="I41" s="17" t="s">
        <v>38</v>
      </c>
      <c r="J41" s="17" t="s">
        <v>14</v>
      </c>
      <c r="K41" s="47">
        <v>39</v>
      </c>
      <c r="L41" s="81" t="s">
        <v>112</v>
      </c>
      <c r="M41" s="79">
        <f>COUNTIF($C$2:$H$880,"青木昴")</f>
        <v>36</v>
      </c>
      <c r="N41" s="10">
        <f t="shared" si="2"/>
        <v>36</v>
      </c>
      <c r="O41" s="79"/>
      <c r="P41" s="79">
        <f>COUNTIF($C$2:$C$880,"青木昴")</f>
        <v>8</v>
      </c>
      <c r="Q41" s="79">
        <f>COUNTIF($D$2:$D$880,"青木昴")</f>
        <v>10</v>
      </c>
      <c r="R41" s="79">
        <f>COUNTIF($E$2:$E$880,"青木昴")</f>
        <v>9</v>
      </c>
      <c r="S41" s="79">
        <f>COUNTIF($F$2:$F$880,"青木昴")</f>
        <v>9</v>
      </c>
      <c r="T41" s="79">
        <f>COUNTIF($G$2:$G$880,"青木昴")</f>
        <v>0</v>
      </c>
      <c r="U41" s="79">
        <f>COUNTIF($H$2:$H$880,"青木昴")</f>
        <v>0</v>
      </c>
      <c r="V41" s="24"/>
      <c r="W41" s="73" t="s">
        <v>112</v>
      </c>
      <c r="X41" s="10">
        <v>73</v>
      </c>
      <c r="Y41" s="79">
        <f t="shared" si="3"/>
        <v>109</v>
      </c>
      <c r="Z41" s="24"/>
    </row>
    <row r="42" spans="1:26" ht="18" customHeight="1">
      <c r="A42" s="4">
        <v>41</v>
      </c>
      <c r="B42" s="16">
        <v>45024</v>
      </c>
      <c r="C42" s="17" t="s">
        <v>17</v>
      </c>
      <c r="D42" s="17" t="s">
        <v>49</v>
      </c>
      <c r="E42" s="17" t="s">
        <v>65</v>
      </c>
      <c r="F42" s="17" t="s">
        <v>36</v>
      </c>
      <c r="G42" s="17"/>
      <c r="H42" s="17"/>
      <c r="I42" s="17" t="s">
        <v>19</v>
      </c>
      <c r="J42" s="17" t="s">
        <v>37</v>
      </c>
      <c r="K42" s="47">
        <v>40</v>
      </c>
      <c r="L42" s="17" t="s">
        <v>113</v>
      </c>
      <c r="M42" s="79">
        <f>COUNTIF($C$2:$H$880,"水口拓弥")</f>
        <v>55</v>
      </c>
      <c r="N42" s="10">
        <f t="shared" si="2"/>
        <v>55</v>
      </c>
      <c r="O42" s="79"/>
      <c r="P42" s="79">
        <f>COUNTIF($C$2:$C$880,"水口拓弥")</f>
        <v>16</v>
      </c>
      <c r="Q42" s="79">
        <f>COUNTIF($D$2:$D$880,"水口拓弥")</f>
        <v>14</v>
      </c>
      <c r="R42" s="79">
        <f>COUNTIF($E$2:$E$880,"水口拓弥")</f>
        <v>12</v>
      </c>
      <c r="S42" s="79">
        <f>COUNTIF($F$2:$F$880,"水口拓弥")</f>
        <v>13</v>
      </c>
      <c r="T42" s="79">
        <f>COUNTIF($G$2:$G$880,"水口拓弥")</f>
        <v>0</v>
      </c>
      <c r="U42" s="79">
        <f>COUNTIF($H$2:$H$880,"水口拓弥")</f>
        <v>0</v>
      </c>
      <c r="V42" s="24"/>
      <c r="W42" s="72" t="s">
        <v>113</v>
      </c>
      <c r="X42" s="10">
        <v>38</v>
      </c>
      <c r="Y42" s="79">
        <f t="shared" si="3"/>
        <v>93</v>
      </c>
      <c r="Z42" s="24"/>
    </row>
    <row r="43" spans="1:26" ht="18" customHeight="1">
      <c r="A43" s="4">
        <v>42</v>
      </c>
      <c r="B43" s="16">
        <v>45024</v>
      </c>
      <c r="C43" s="17" t="s">
        <v>30</v>
      </c>
      <c r="D43" s="17" t="s">
        <v>22</v>
      </c>
      <c r="E43" s="17" t="s">
        <v>48</v>
      </c>
      <c r="F43" s="17" t="s">
        <v>6</v>
      </c>
      <c r="G43" s="17"/>
      <c r="H43" s="17"/>
      <c r="I43" s="17" t="s">
        <v>25</v>
      </c>
      <c r="J43" s="17" t="s">
        <v>32</v>
      </c>
      <c r="K43" s="47">
        <v>41</v>
      </c>
      <c r="L43" s="17" t="s">
        <v>114</v>
      </c>
      <c r="M43" s="79">
        <f>COUNTIF($C$2:$H$880,"鈴木宏基")</f>
        <v>14</v>
      </c>
      <c r="N43" s="10">
        <f t="shared" si="2"/>
        <v>14</v>
      </c>
      <c r="O43" s="79"/>
      <c r="P43" s="79">
        <f>COUNTIF($C$2:$C$880,"鈴木宏基")</f>
        <v>4</v>
      </c>
      <c r="Q43" s="79">
        <f>COUNTIF($D$2:$D$880,"鈴木宏基")</f>
        <v>3</v>
      </c>
      <c r="R43" s="79">
        <f>COUNTIF($E$2:$E$880,"鈴木宏基")</f>
        <v>5</v>
      </c>
      <c r="S43" s="79">
        <f>COUNTIF($F$2:$F$880,"鈴木宏基")</f>
        <v>2</v>
      </c>
      <c r="T43" s="79">
        <f>COUNTIF($G$2:$G$880,"鈴木宏基")</f>
        <v>0</v>
      </c>
      <c r="U43" s="79">
        <f>COUNTIF($H$2:$H$880,"鈴木宏基")</f>
        <v>0</v>
      </c>
      <c r="V43" s="24"/>
      <c r="W43" s="72" t="s">
        <v>114</v>
      </c>
      <c r="X43" s="10">
        <v>0</v>
      </c>
      <c r="Y43" s="79">
        <f t="shared" si="3"/>
        <v>14</v>
      </c>
      <c r="Z43" s="24"/>
    </row>
    <row r="44" spans="1:26" ht="18" customHeight="1">
      <c r="A44" s="4">
        <v>43</v>
      </c>
      <c r="B44" s="16">
        <v>45024</v>
      </c>
      <c r="C44" s="17" t="s">
        <v>51</v>
      </c>
      <c r="D44" s="17" t="s">
        <v>27</v>
      </c>
      <c r="E44" s="17" t="s">
        <v>41</v>
      </c>
      <c r="F44" s="17" t="s">
        <v>42</v>
      </c>
      <c r="G44" s="17"/>
      <c r="H44" s="17"/>
      <c r="I44" s="17" t="s">
        <v>8</v>
      </c>
      <c r="J44" s="17" t="s">
        <v>9</v>
      </c>
      <c r="K44" s="47">
        <v>42</v>
      </c>
      <c r="L44" s="17" t="s">
        <v>115</v>
      </c>
      <c r="M44" s="79">
        <f>COUNTIF($C$2:$H$880,"古賀真之")</f>
        <v>17</v>
      </c>
      <c r="N44" s="10">
        <f t="shared" si="2"/>
        <v>17</v>
      </c>
      <c r="O44" s="79"/>
      <c r="P44" s="79">
        <f>COUNTIF($C$2:$C$880,"古賀真之")</f>
        <v>4</v>
      </c>
      <c r="Q44" s="79">
        <f>COUNTIF($D$2:$D$880,"古賀真之")</f>
        <v>4</v>
      </c>
      <c r="R44" s="79">
        <f>COUNTIF($E$2:$E$880,"古賀真之")</f>
        <v>5</v>
      </c>
      <c r="S44" s="79">
        <f>COUNTIF($F$2:$F$880,"古賀真之")</f>
        <v>4</v>
      </c>
      <c r="T44" s="79">
        <f>COUNTIF($G$2:$G$880,"古賀真之")</f>
        <v>0</v>
      </c>
      <c r="U44" s="79">
        <f>COUNTIF($H$2:$H$880,"古賀真之")</f>
        <v>0</v>
      </c>
      <c r="V44" s="24"/>
      <c r="W44" s="72" t="s">
        <v>115</v>
      </c>
      <c r="X44" s="10">
        <v>0</v>
      </c>
      <c r="Y44" s="79">
        <f t="shared" si="3"/>
        <v>17</v>
      </c>
      <c r="Z44" s="24"/>
    </row>
    <row r="45" spans="1:26" ht="18" customHeight="1">
      <c r="A45" s="4">
        <v>44</v>
      </c>
      <c r="B45" s="16">
        <v>45024</v>
      </c>
      <c r="C45" s="17" t="s">
        <v>16</v>
      </c>
      <c r="D45" s="17" t="s">
        <v>45</v>
      </c>
      <c r="E45" s="17" t="s">
        <v>59</v>
      </c>
      <c r="F45" s="17" t="s">
        <v>15</v>
      </c>
      <c r="G45" s="17"/>
      <c r="H45" s="17"/>
      <c r="I45" s="17" t="s">
        <v>26</v>
      </c>
      <c r="J45" s="17" t="s">
        <v>31</v>
      </c>
      <c r="K45" s="47">
        <v>43</v>
      </c>
      <c r="L45" s="17" t="s">
        <v>116</v>
      </c>
      <c r="M45" s="79">
        <f>COUNTIF($C$2:$H$880,"山本力仁")</f>
        <v>16</v>
      </c>
      <c r="N45" s="10">
        <f t="shared" si="2"/>
        <v>16</v>
      </c>
      <c r="O45" s="79"/>
      <c r="P45" s="79">
        <f>COUNTIF($C$2:$C$880,"山本力仁")</f>
        <v>6</v>
      </c>
      <c r="Q45" s="79">
        <f>COUNTIF($D$2:$D$880,"山本力仁")</f>
        <v>1</v>
      </c>
      <c r="R45" s="79">
        <f>COUNTIF($E$2:$E$880,"山本力仁")</f>
        <v>3</v>
      </c>
      <c r="S45" s="79">
        <f>COUNTIF($F$2:$F$880,"山本力仁")</f>
        <v>6</v>
      </c>
      <c r="T45" s="79">
        <f>COUNTIF($G$2:$G$880,"山本力仁")</f>
        <v>0</v>
      </c>
      <c r="U45" s="79">
        <f>COUNTIF($H$2:$H$880,"山本力仁")</f>
        <v>0</v>
      </c>
      <c r="V45" s="24"/>
      <c r="W45" s="72" t="s">
        <v>116</v>
      </c>
      <c r="X45" s="10">
        <v>3</v>
      </c>
      <c r="Y45" s="79">
        <f t="shared" si="3"/>
        <v>19</v>
      </c>
      <c r="Z45" s="24"/>
    </row>
    <row r="46" spans="1:26" ht="18" customHeight="1">
      <c r="A46" s="4">
        <v>45</v>
      </c>
      <c r="B46" s="16">
        <v>45025</v>
      </c>
      <c r="C46" s="17" t="s">
        <v>49</v>
      </c>
      <c r="D46" s="17" t="s">
        <v>65</v>
      </c>
      <c r="E46" s="17" t="s">
        <v>36</v>
      </c>
      <c r="F46" s="17" t="s">
        <v>55</v>
      </c>
      <c r="G46" s="17"/>
      <c r="H46" s="17"/>
      <c r="I46" s="17" t="s">
        <v>19</v>
      </c>
      <c r="J46" s="17" t="s">
        <v>37</v>
      </c>
      <c r="K46" s="47">
        <v>44</v>
      </c>
      <c r="L46" s="17" t="s">
        <v>117</v>
      </c>
      <c r="M46" s="79">
        <f>COUNTIF($C$2:$H$880,"野田亮介")</f>
        <v>7</v>
      </c>
      <c r="N46" s="10">
        <f t="shared" si="2"/>
        <v>7</v>
      </c>
      <c r="O46" s="79"/>
      <c r="P46" s="79">
        <f>COUNTIF($C$2:$C$880,"野田亮介")</f>
        <v>0</v>
      </c>
      <c r="Q46" s="79">
        <f>COUNTIF($D$2:$D$880,"野田亮介")</f>
        <v>0</v>
      </c>
      <c r="R46" s="79">
        <f>COUNTIF($E$2:$E$880,"野田亮介")</f>
        <v>3</v>
      </c>
      <c r="S46" s="79">
        <f>COUNTIF($F$2:$F$880,"野田亮介")</f>
        <v>4</v>
      </c>
      <c r="T46" s="79">
        <f>COUNTIF($G$2:$G$880,"野田亮介")</f>
        <v>0</v>
      </c>
      <c r="U46" s="79">
        <f>COUNTIF($H$2:$H$880,"野田亮介")</f>
        <v>0</v>
      </c>
      <c r="V46" s="24"/>
      <c r="W46" s="72" t="s">
        <v>117</v>
      </c>
      <c r="X46" s="10">
        <v>0</v>
      </c>
      <c r="Y46" s="79">
        <f t="shared" si="3"/>
        <v>7</v>
      </c>
      <c r="Z46" s="24"/>
    </row>
    <row r="47" spans="1:26" ht="18" customHeight="1">
      <c r="A47" s="4">
        <v>46</v>
      </c>
      <c r="B47" s="16">
        <v>45025</v>
      </c>
      <c r="C47" s="17" t="s">
        <v>57</v>
      </c>
      <c r="D47" s="17" t="s">
        <v>43</v>
      </c>
      <c r="E47" s="17" t="s">
        <v>7</v>
      </c>
      <c r="F47" s="17" t="s">
        <v>34</v>
      </c>
      <c r="G47" s="17"/>
      <c r="H47" s="17"/>
      <c r="I47" s="17" t="s">
        <v>13</v>
      </c>
      <c r="J47" s="17" t="s">
        <v>20</v>
      </c>
      <c r="K47" s="47">
        <v>45</v>
      </c>
      <c r="L47" s="17" t="s">
        <v>118</v>
      </c>
      <c r="M47" s="79">
        <f>COUNTIF($C$2:$H$880,"松本大輝")</f>
        <v>15</v>
      </c>
      <c r="N47" s="10">
        <f t="shared" si="2"/>
        <v>15</v>
      </c>
      <c r="O47" s="79"/>
      <c r="P47" s="79">
        <f>COUNTIF($C$2:$C$880,"松本大輝")</f>
        <v>0</v>
      </c>
      <c r="Q47" s="79">
        <f>COUNTIF($D$2:$D$880,"松本大輝")</f>
        <v>3</v>
      </c>
      <c r="R47" s="79">
        <f>COUNTIF($E$2:$E$880,"松本大輝")</f>
        <v>6</v>
      </c>
      <c r="S47" s="79">
        <f>COUNTIF($F$2:$F$880,"松本大輝")</f>
        <v>6</v>
      </c>
      <c r="T47" s="79">
        <f>COUNTIF($G$2:$G$880,"松本大輝")</f>
        <v>0</v>
      </c>
      <c r="U47" s="79">
        <f>COUNTIF($H$2:$H$880,"松本大輝")</f>
        <v>0</v>
      </c>
      <c r="V47" s="24"/>
      <c r="W47" s="72" t="s">
        <v>118</v>
      </c>
      <c r="X47" s="10">
        <v>0</v>
      </c>
      <c r="Y47" s="79">
        <f t="shared" si="3"/>
        <v>15</v>
      </c>
      <c r="Z47" s="24"/>
    </row>
    <row r="48" spans="1:26" ht="18" customHeight="1">
      <c r="A48" s="4">
        <v>47</v>
      </c>
      <c r="B48" s="16">
        <v>45025</v>
      </c>
      <c r="C48" s="17" t="s">
        <v>18</v>
      </c>
      <c r="D48" s="17" t="s">
        <v>40</v>
      </c>
      <c r="E48" s="17" t="s">
        <v>12</v>
      </c>
      <c r="F48" s="17" t="s">
        <v>58</v>
      </c>
      <c r="G48" s="17"/>
      <c r="H48" s="17"/>
      <c r="I48" s="17" t="s">
        <v>38</v>
      </c>
      <c r="J48" s="17" t="s">
        <v>14</v>
      </c>
      <c r="K48" s="47">
        <v>46</v>
      </c>
      <c r="L48" s="17" t="s">
        <v>119</v>
      </c>
      <c r="M48" s="79">
        <f>COUNTIF($C$2:$H$880,"森口壽樹")</f>
        <v>0</v>
      </c>
      <c r="N48" s="10">
        <f t="shared" si="2"/>
        <v>0</v>
      </c>
      <c r="O48" s="79"/>
      <c r="P48" s="79">
        <f>COUNTIF($C$2:$C$880,"森口壽樹")</f>
        <v>0</v>
      </c>
      <c r="Q48" s="79">
        <f>COUNTIF($D$2:$D$880,"森口壽樹")</f>
        <v>0</v>
      </c>
      <c r="R48" s="79">
        <f>COUNTIF($E$2:$E$880,"森口壽樹")</f>
        <v>0</v>
      </c>
      <c r="S48" s="79">
        <f>COUNTIF($F$2:$F$880,"森口壽樹")</f>
        <v>0</v>
      </c>
      <c r="T48" s="79">
        <f>COUNTIF($G$2:$G$880,"森口壽樹")</f>
        <v>0</v>
      </c>
      <c r="U48" s="79">
        <f>COUNTIF($H$2:$H$880,"森口壽樹")</f>
        <v>0</v>
      </c>
      <c r="V48" s="24"/>
      <c r="W48" s="72" t="s">
        <v>119</v>
      </c>
      <c r="X48" s="10">
        <v>0</v>
      </c>
      <c r="Y48" s="79">
        <f t="shared" si="3"/>
        <v>0</v>
      </c>
      <c r="Z48" s="24"/>
    </row>
    <row r="49" spans="1:26" ht="18" customHeight="1">
      <c r="A49" s="4">
        <v>48</v>
      </c>
      <c r="B49" s="16">
        <v>45025</v>
      </c>
      <c r="C49" s="17" t="s">
        <v>45</v>
      </c>
      <c r="D49" s="17" t="s">
        <v>59</v>
      </c>
      <c r="E49" s="17" t="s">
        <v>15</v>
      </c>
      <c r="F49" s="17" t="s">
        <v>11</v>
      </c>
      <c r="G49" s="17"/>
      <c r="H49" s="17"/>
      <c r="I49" s="17" t="s">
        <v>26</v>
      </c>
      <c r="J49" s="17" t="s">
        <v>31</v>
      </c>
      <c r="K49" s="47">
        <v>47</v>
      </c>
      <c r="L49" s="17" t="s">
        <v>120</v>
      </c>
      <c r="M49" s="79">
        <f>COUNTIF($C$2:$H$880,"郡司真里")</f>
        <v>0</v>
      </c>
      <c r="N49" s="10">
        <f t="shared" si="2"/>
        <v>0</v>
      </c>
      <c r="O49" s="79"/>
      <c r="P49" s="79">
        <f>COUNTIF($C$2:$C$880,"郡司真里")</f>
        <v>0</v>
      </c>
      <c r="Q49" s="79">
        <f>COUNTIF($D$2:$D$880,"郡司真里")</f>
        <v>0</v>
      </c>
      <c r="R49" s="79">
        <f>COUNTIF($E$2:$E$880,"郡司真里")</f>
        <v>0</v>
      </c>
      <c r="S49" s="79">
        <f>COUNTIF($F$2:$F$880,"郡司真里")</f>
        <v>0</v>
      </c>
      <c r="T49" s="79">
        <f>COUNTIF($G$2:$G$880,"郡司真里")</f>
        <v>0</v>
      </c>
      <c r="U49" s="79">
        <f>COUNTIF($H$2:$H$880,"郡司真里")</f>
        <v>0</v>
      </c>
      <c r="V49" s="24"/>
      <c r="W49" s="72" t="s">
        <v>120</v>
      </c>
      <c r="X49" s="10">
        <v>0</v>
      </c>
      <c r="Y49" s="79">
        <f t="shared" si="3"/>
        <v>0</v>
      </c>
      <c r="Z49" s="24"/>
    </row>
    <row r="50" spans="1:26" ht="18" customHeight="1">
      <c r="A50" s="4">
        <v>49</v>
      </c>
      <c r="B50" s="16">
        <v>45025</v>
      </c>
      <c r="C50" s="17" t="s">
        <v>27</v>
      </c>
      <c r="D50" s="17" t="s">
        <v>41</v>
      </c>
      <c r="E50" s="17" t="s">
        <v>42</v>
      </c>
      <c r="F50" s="17" t="s">
        <v>29</v>
      </c>
      <c r="G50" s="17"/>
      <c r="H50" s="17"/>
      <c r="I50" s="17" t="s">
        <v>8</v>
      </c>
      <c r="J50" s="17" t="s">
        <v>9</v>
      </c>
      <c r="K50" s="47">
        <v>48</v>
      </c>
      <c r="L50" s="17" t="s">
        <v>121</v>
      </c>
      <c r="M50" s="79">
        <f>COUNTIF($C$2:$H$880,"川上拓斗")</f>
        <v>0</v>
      </c>
      <c r="N50" s="10">
        <f t="shared" si="2"/>
        <v>0</v>
      </c>
      <c r="O50" s="79"/>
      <c r="P50" s="79">
        <f>COUNTIF($C$2:$C$880,"川上拓斗")</f>
        <v>0</v>
      </c>
      <c r="Q50" s="79">
        <f>COUNTIF($D$2:$D$880,"川上拓斗")</f>
        <v>0</v>
      </c>
      <c r="R50" s="79">
        <f>COUNTIF($E$2:$E$880,"川上拓斗")</f>
        <v>0</v>
      </c>
      <c r="S50" s="79">
        <f>COUNTIF($F$2:$F$880,"川上拓斗")</f>
        <v>0</v>
      </c>
      <c r="T50" s="79">
        <f>COUNTIF($G$2:$G$880,"川上拓斗")</f>
        <v>0</v>
      </c>
      <c r="U50" s="79">
        <f>COUNTIF($H$2:$H$880,"川上拓斗")</f>
        <v>0</v>
      </c>
      <c r="V50" s="24"/>
      <c r="W50" s="72" t="s">
        <v>121</v>
      </c>
      <c r="X50" s="10">
        <v>0</v>
      </c>
      <c r="Y50" s="79">
        <f t="shared" si="3"/>
        <v>0</v>
      </c>
      <c r="Z50" s="24"/>
    </row>
    <row r="51" spans="1:26" ht="18" customHeight="1">
      <c r="A51" s="4">
        <v>50</v>
      </c>
      <c r="B51" s="16">
        <v>45025</v>
      </c>
      <c r="C51" s="17" t="s">
        <v>22</v>
      </c>
      <c r="D51" s="17" t="s">
        <v>48</v>
      </c>
      <c r="E51" s="17" t="s">
        <v>6</v>
      </c>
      <c r="F51" s="17" t="s">
        <v>56</v>
      </c>
      <c r="G51" s="17"/>
      <c r="H51" s="17"/>
      <c r="I51" s="17" t="s">
        <v>25</v>
      </c>
      <c r="J51" s="17" t="s">
        <v>32</v>
      </c>
      <c r="K51" s="47">
        <v>49</v>
      </c>
      <c r="L51" s="17" t="s">
        <v>122</v>
      </c>
      <c r="M51" s="79">
        <f>COUNTIF($C$2:$H$880,"西沢一希")</f>
        <v>0</v>
      </c>
      <c r="N51" s="10">
        <f t="shared" si="2"/>
        <v>0</v>
      </c>
      <c r="O51" s="79"/>
      <c r="P51" s="79">
        <f>COUNTIF($C$2:$C$880,"西沢一希")</f>
        <v>0</v>
      </c>
      <c r="Q51" s="79">
        <f>COUNTIF($D$2:$D$880,"西沢一希")</f>
        <v>0</v>
      </c>
      <c r="R51" s="79">
        <f>COUNTIF($E$2:$E$880,"西沢一希")</f>
        <v>0</v>
      </c>
      <c r="S51" s="79">
        <f>COUNTIF($F$2:$F$880,"西沢一希")</f>
        <v>0</v>
      </c>
      <c r="T51" s="79">
        <f>COUNTIF($G$2:$G$880,"西沢一希")</f>
        <v>0</v>
      </c>
      <c r="U51" s="79">
        <f>COUNTIF($H$2:$H$880,"西沢一希")</f>
        <v>0</v>
      </c>
      <c r="V51" s="24"/>
      <c r="W51" s="72" t="s">
        <v>122</v>
      </c>
      <c r="X51" s="10">
        <v>0</v>
      </c>
      <c r="Y51" s="79">
        <f t="shared" si="3"/>
        <v>0</v>
      </c>
      <c r="Z51" s="24"/>
    </row>
    <row r="52" spans="1:26" ht="18" customHeight="1">
      <c r="A52" s="4">
        <v>51</v>
      </c>
      <c r="B52" s="16">
        <v>45027</v>
      </c>
      <c r="C52" s="17" t="s">
        <v>43</v>
      </c>
      <c r="D52" s="17" t="s">
        <v>7</v>
      </c>
      <c r="E52" s="17" t="s">
        <v>34</v>
      </c>
      <c r="F52" s="17" t="s">
        <v>24</v>
      </c>
      <c r="G52" s="17"/>
      <c r="H52" s="17"/>
      <c r="I52" s="17" t="s">
        <v>37</v>
      </c>
      <c r="J52" s="17" t="s">
        <v>38</v>
      </c>
      <c r="K52" s="47">
        <v>50</v>
      </c>
      <c r="L52" s="17" t="s">
        <v>123</v>
      </c>
      <c r="M52" s="79">
        <f>COUNTIF($C$2:$H$880,"正木雄大")</f>
        <v>0</v>
      </c>
      <c r="N52" s="10">
        <f t="shared" si="2"/>
        <v>0</v>
      </c>
      <c r="O52" s="79"/>
      <c r="P52" s="79">
        <f>COUNTIF($C$2:$C$880,"正木雄大")</f>
        <v>0</v>
      </c>
      <c r="Q52" s="79">
        <f>COUNTIF($D$2:$D$880,"正木雄大")</f>
        <v>0</v>
      </c>
      <c r="R52" s="79">
        <f>COUNTIF($E$2:$E$880,"正木雄大")</f>
        <v>0</v>
      </c>
      <c r="S52" s="79">
        <f>COUNTIF($F$2:$F$880,"正木雄大")</f>
        <v>0</v>
      </c>
      <c r="T52" s="79">
        <f>COUNTIF($G$2:$G$880,"正木雄大")</f>
        <v>0</v>
      </c>
      <c r="U52" s="79">
        <f>COUNTIF($H$2:$H$880,"正木雄大")</f>
        <v>0</v>
      </c>
      <c r="V52" s="24"/>
      <c r="W52" s="72" t="s">
        <v>123</v>
      </c>
      <c r="X52" s="10">
        <v>0</v>
      </c>
      <c r="Y52" s="79">
        <f t="shared" si="3"/>
        <v>0</v>
      </c>
      <c r="Z52" s="24"/>
    </row>
    <row r="53" spans="1:26" ht="18" customHeight="1">
      <c r="A53" s="4">
        <v>52</v>
      </c>
      <c r="B53" s="16">
        <v>45027</v>
      </c>
      <c r="C53" s="17" t="s">
        <v>65</v>
      </c>
      <c r="D53" s="17" t="s">
        <v>36</v>
      </c>
      <c r="E53" s="17" t="s">
        <v>55</v>
      </c>
      <c r="F53" s="17" t="s">
        <v>17</v>
      </c>
      <c r="G53" s="17"/>
      <c r="H53" s="17"/>
      <c r="I53" s="17" t="s">
        <v>14</v>
      </c>
      <c r="J53" s="17" t="s">
        <v>13</v>
      </c>
      <c r="K53" s="47">
        <v>51</v>
      </c>
      <c r="L53" s="17" t="s">
        <v>124</v>
      </c>
      <c r="M53" s="79">
        <f>COUNTIF($C$2:$H$880,"笹真輔")</f>
        <v>0</v>
      </c>
      <c r="N53" s="10">
        <f t="shared" si="2"/>
        <v>0</v>
      </c>
      <c r="O53" s="79"/>
      <c r="P53" s="79">
        <f>COUNTIF($C$2:$C$880,"笹真輔")</f>
        <v>0</v>
      </c>
      <c r="Q53" s="79">
        <f>COUNTIF($D$2:$D$880,"笹真輔")</f>
        <v>0</v>
      </c>
      <c r="R53" s="79">
        <f>COUNTIF($E$2:$E$880,"笹真輔")</f>
        <v>0</v>
      </c>
      <c r="S53" s="79">
        <f>COUNTIF($F$2:$F$880,"笹真輔")</f>
        <v>0</v>
      </c>
      <c r="T53" s="79">
        <f>COUNTIF($G$2:$G$880,"笹真輔")</f>
        <v>0</v>
      </c>
      <c r="U53" s="79">
        <f>COUNTIF($H$2:$H$880,"笹真輔")</f>
        <v>0</v>
      </c>
      <c r="V53" s="24"/>
      <c r="W53" s="72" t="s">
        <v>124</v>
      </c>
      <c r="X53" s="10">
        <v>0</v>
      </c>
      <c r="Y53" s="79">
        <f t="shared" si="3"/>
        <v>0</v>
      </c>
      <c r="Z53" s="24"/>
    </row>
    <row r="54" spans="1:26" ht="18" customHeight="1">
      <c r="A54" s="4">
        <v>53</v>
      </c>
      <c r="B54" s="16">
        <v>45027</v>
      </c>
      <c r="C54" s="17" t="s">
        <v>40</v>
      </c>
      <c r="D54" s="17" t="s">
        <v>12</v>
      </c>
      <c r="E54" s="17" t="s">
        <v>58</v>
      </c>
      <c r="F54" s="17" t="s">
        <v>4</v>
      </c>
      <c r="G54" s="17"/>
      <c r="H54" s="17"/>
      <c r="I54" s="17" t="s">
        <v>20</v>
      </c>
      <c r="J54" s="17" t="s">
        <v>19</v>
      </c>
      <c r="K54" s="47">
        <v>52</v>
      </c>
      <c r="L54" s="72" t="s">
        <v>378</v>
      </c>
      <c r="M54" s="10">
        <f>COUNTIF($C$2:$H$880,"野村奏斗")</f>
        <v>0</v>
      </c>
      <c r="N54" s="10">
        <f t="shared" si="2"/>
        <v>0</v>
      </c>
      <c r="O54" s="10"/>
      <c r="P54" s="10">
        <f>COUNTIF($C$2:$C$880,"野村奏斗")</f>
        <v>0</v>
      </c>
      <c r="Q54" s="10">
        <f>COUNTIF($D$2:$D$880,"野村奏斗")</f>
        <v>0</v>
      </c>
      <c r="R54" s="10">
        <f>COUNTIF($E$2:$E$880,"野村奏斗")</f>
        <v>0</v>
      </c>
      <c r="S54" s="10">
        <f>COUNTIF($F$2:$F$880,"野村奏斗")</f>
        <v>0</v>
      </c>
      <c r="T54" s="10">
        <f>COUNTIF($G$2:$G$880,"野村奏斗")</f>
        <v>0</v>
      </c>
      <c r="U54" s="10">
        <f>COUNTIF($H$2:$H$880,"野村奏斗")</f>
        <v>0</v>
      </c>
      <c r="W54" s="72" t="s">
        <v>378</v>
      </c>
      <c r="X54" s="10">
        <v>0</v>
      </c>
      <c r="Y54" s="79">
        <f t="shared" si="3"/>
        <v>0</v>
      </c>
      <c r="Z54" s="24"/>
    </row>
    <row r="55" spans="1:26" ht="18" customHeight="1">
      <c r="A55" s="4">
        <v>54</v>
      </c>
      <c r="B55" s="16">
        <v>45027</v>
      </c>
      <c r="C55" s="17" t="s">
        <v>41</v>
      </c>
      <c r="D55" s="17" t="s">
        <v>42</v>
      </c>
      <c r="E55" s="17" t="s">
        <v>29</v>
      </c>
      <c r="F55" s="17" t="s">
        <v>51</v>
      </c>
      <c r="G55" s="17"/>
      <c r="H55" s="17"/>
      <c r="I55" s="17" t="s">
        <v>9</v>
      </c>
      <c r="J55" s="17" t="s">
        <v>26</v>
      </c>
      <c r="K55" s="47">
        <v>53</v>
      </c>
      <c r="L55" s="72" t="s">
        <v>379</v>
      </c>
      <c r="M55" s="10">
        <f>COUNTIF($C$2:$H$880,"宮武賢汰")</f>
        <v>0</v>
      </c>
      <c r="N55" s="10">
        <f t="shared" si="2"/>
        <v>0</v>
      </c>
      <c r="O55" s="10"/>
      <c r="P55" s="10">
        <f>COUNTIF($C$2:$C$880,"宮武賢汰")</f>
        <v>0</v>
      </c>
      <c r="Q55" s="10">
        <f>COUNTIF($D$2:$D$880,"宮武賢汰")</f>
        <v>0</v>
      </c>
      <c r="R55" s="10">
        <f>COUNTIF($E$2:$E$880,"宮武賢汰")</f>
        <v>0</v>
      </c>
      <c r="S55" s="10">
        <f>COUNTIF($F$2:$F$880,"宮武賢汰")</f>
        <v>0</v>
      </c>
      <c r="T55" s="10">
        <f>COUNTIF($G$2:$G$880,"宮武賢汰")</f>
        <v>0</v>
      </c>
      <c r="U55" s="10">
        <f>COUNTIF($H$2:$H$880,"宮武賢汰")</f>
        <v>0</v>
      </c>
      <c r="W55" s="72" t="s">
        <v>379</v>
      </c>
      <c r="X55" s="10">
        <v>0</v>
      </c>
      <c r="Y55" s="79">
        <f t="shared" si="3"/>
        <v>0</v>
      </c>
      <c r="Z55" s="24"/>
    </row>
    <row r="56" spans="1:26" ht="18" customHeight="1">
      <c r="A56" s="4">
        <v>55</v>
      </c>
      <c r="B56" s="16">
        <v>45027</v>
      </c>
      <c r="C56" s="17" t="s">
        <v>28</v>
      </c>
      <c r="D56" s="17" t="s">
        <v>21</v>
      </c>
      <c r="E56" s="17" t="s">
        <v>60</v>
      </c>
      <c r="F56" s="17" t="s">
        <v>5</v>
      </c>
      <c r="G56" s="17"/>
      <c r="H56" s="17"/>
      <c r="I56" s="17" t="s">
        <v>32</v>
      </c>
      <c r="J56" s="17" t="s">
        <v>8</v>
      </c>
      <c r="K56" s="47">
        <v>54</v>
      </c>
      <c r="L56" s="21" t="s">
        <v>423</v>
      </c>
      <c r="M56" s="10">
        <f>COUNTIF($C$2:$H$880,"戌亥良騎")</f>
        <v>0</v>
      </c>
      <c r="N56" s="10">
        <f t="shared" ref="N56:N59" si="4">SUM(P56:U56)</f>
        <v>0</v>
      </c>
      <c r="O56" s="10"/>
      <c r="P56" s="10">
        <f>COUNTIF($C$2:$C$880,"戌亥良騎")</f>
        <v>0</v>
      </c>
      <c r="Q56" s="10">
        <f>COUNTIF($D$2:$D$880,"戌亥良騎")</f>
        <v>0</v>
      </c>
      <c r="R56" s="10">
        <f>COUNTIF($E$2:$E$880,"戌亥良騎")</f>
        <v>0</v>
      </c>
      <c r="S56" s="10">
        <f>COUNTIF($F$2:$F$880,"戌亥良騎")</f>
        <v>0</v>
      </c>
      <c r="T56" s="10">
        <f>COUNTIF($G$2:$G$880,"戌亥良騎")</f>
        <v>0</v>
      </c>
      <c r="U56" s="10">
        <f>COUNTIF($H$2:$H$880,"戌亥良騎")</f>
        <v>0</v>
      </c>
      <c r="W56" s="21" t="s">
        <v>423</v>
      </c>
      <c r="X56" s="10">
        <v>0</v>
      </c>
      <c r="Y56" s="79">
        <f t="shared" ref="Y56:Y59" si="5">N56+X56</f>
        <v>0</v>
      </c>
      <c r="Z56" s="24"/>
    </row>
    <row r="57" spans="1:26" ht="18" customHeight="1">
      <c r="A57" s="4">
        <v>56</v>
      </c>
      <c r="B57" s="16">
        <v>45027</v>
      </c>
      <c r="C57" s="17" t="s">
        <v>48</v>
      </c>
      <c r="D57" s="17" t="s">
        <v>6</v>
      </c>
      <c r="E57" s="17" t="s">
        <v>56</v>
      </c>
      <c r="F57" s="17" t="s">
        <v>30</v>
      </c>
      <c r="G57" s="17"/>
      <c r="H57" s="17"/>
      <c r="I57" s="17" t="s">
        <v>25</v>
      </c>
      <c r="J57" s="17" t="s">
        <v>31</v>
      </c>
      <c r="K57" s="47">
        <v>55</v>
      </c>
      <c r="L57" s="21" t="s">
        <v>424</v>
      </c>
      <c r="M57" s="10">
        <f>COUNTIF($C$2:$H$880,"権丈光輝")</f>
        <v>0</v>
      </c>
      <c r="N57" s="10">
        <f t="shared" si="4"/>
        <v>0</v>
      </c>
      <c r="O57" s="10"/>
      <c r="P57" s="10">
        <f>COUNTIF($C$2:$C$880,"権丈光輝")</f>
        <v>0</v>
      </c>
      <c r="Q57" s="10">
        <f>COUNTIF($D$2:$D$880,"権丈光輝")</f>
        <v>0</v>
      </c>
      <c r="R57" s="10">
        <f>COUNTIF($E$2:$E$880,"権丈光輝")</f>
        <v>0</v>
      </c>
      <c r="S57" s="10">
        <f>COUNTIF($F$2:$F$880,"権丈光輝")</f>
        <v>0</v>
      </c>
      <c r="T57" s="10">
        <f>COUNTIF($G$2:$G$880,"権丈光輝")</f>
        <v>0</v>
      </c>
      <c r="U57" s="10">
        <f>COUNTIF($H$2:$H$880,"権丈光輝")</f>
        <v>0</v>
      </c>
      <c r="W57" s="21" t="s">
        <v>424</v>
      </c>
      <c r="X57" s="10">
        <v>0</v>
      </c>
      <c r="Y57" s="79">
        <f t="shared" si="5"/>
        <v>0</v>
      </c>
      <c r="Z57" s="24"/>
    </row>
    <row r="58" spans="1:26" ht="18" customHeight="1">
      <c r="A58" s="4">
        <v>57</v>
      </c>
      <c r="B58" s="16">
        <v>45028</v>
      </c>
      <c r="C58" s="17" t="s">
        <v>7</v>
      </c>
      <c r="D58" s="17" t="s">
        <v>34</v>
      </c>
      <c r="E58" s="17" t="s">
        <v>24</v>
      </c>
      <c r="F58" s="17" t="s">
        <v>57</v>
      </c>
      <c r="G58" s="17"/>
      <c r="H58" s="17"/>
      <c r="I58" s="17" t="s">
        <v>37</v>
      </c>
      <c r="J58" s="17" t="s">
        <v>38</v>
      </c>
      <c r="K58" s="47">
        <v>56</v>
      </c>
      <c r="L58" s="21" t="s">
        <v>425</v>
      </c>
      <c r="M58" s="10">
        <f>COUNTIF($C$2:$H$880,"下村晃太朗")</f>
        <v>0</v>
      </c>
      <c r="N58" s="10">
        <f t="shared" si="4"/>
        <v>0</v>
      </c>
      <c r="O58" s="10"/>
      <c r="P58" s="10">
        <f>COUNTIF($C$2:$C$880,"下村晃太朗")</f>
        <v>0</v>
      </c>
      <c r="Q58" s="10">
        <f>COUNTIF($D$2:$D$880,"下村晃太朗")</f>
        <v>0</v>
      </c>
      <c r="R58" s="10">
        <f>COUNTIF($E$2:$E$880,"下村晃太朗")</f>
        <v>0</v>
      </c>
      <c r="S58" s="10">
        <f>COUNTIF($F$2:$F$880,"下村晃太朗")</f>
        <v>0</v>
      </c>
      <c r="T58" s="10">
        <f>COUNTIF($G$2:$G$880,"下村晃太朗")</f>
        <v>0</v>
      </c>
      <c r="U58" s="10">
        <f>COUNTIF($H$2:$H$880,"下村晃太朗")</f>
        <v>0</v>
      </c>
      <c r="W58" s="21" t="s">
        <v>425</v>
      </c>
      <c r="X58" s="10">
        <v>0</v>
      </c>
      <c r="Y58" s="79">
        <f t="shared" si="5"/>
        <v>0</v>
      </c>
      <c r="Z58" s="24"/>
    </row>
    <row r="59" spans="1:26" ht="18" customHeight="1">
      <c r="A59" s="4">
        <v>58</v>
      </c>
      <c r="B59" s="16">
        <v>45028</v>
      </c>
      <c r="C59" s="17" t="s">
        <v>36</v>
      </c>
      <c r="D59" s="17" t="s">
        <v>55</v>
      </c>
      <c r="E59" s="17" t="s">
        <v>17</v>
      </c>
      <c r="F59" s="17" t="s">
        <v>49</v>
      </c>
      <c r="G59" s="17"/>
      <c r="H59" s="17"/>
      <c r="I59" s="17" t="s">
        <v>14</v>
      </c>
      <c r="J59" s="17" t="s">
        <v>13</v>
      </c>
      <c r="K59" s="47">
        <v>57</v>
      </c>
      <c r="L59" s="21" t="s">
        <v>426</v>
      </c>
      <c r="M59" s="10">
        <f>COUNTIF($C$2:$H$880,"藤田登伊汰")</f>
        <v>0</v>
      </c>
      <c r="N59" s="10">
        <f t="shared" si="4"/>
        <v>0</v>
      </c>
      <c r="O59" s="10"/>
      <c r="P59" s="10">
        <f>COUNTIF($C$2:$C$880,"藤田登伊")</f>
        <v>0</v>
      </c>
      <c r="Q59" s="10">
        <f>COUNTIF($D$2:$D$880,"藤田登伊")</f>
        <v>0</v>
      </c>
      <c r="R59" s="10">
        <f>COUNTIF($E$2:$E$880,"藤田登伊")</f>
        <v>0</v>
      </c>
      <c r="S59" s="10">
        <f>COUNTIF($F$2:$F$880,"藤田登伊")</f>
        <v>0</v>
      </c>
      <c r="T59" s="10">
        <f>COUNTIF($G$2:$G$880,"藤田登伊")</f>
        <v>0</v>
      </c>
      <c r="U59" s="10">
        <f>COUNTIF($H$2:$H$880,"藤田登伊")</f>
        <v>0</v>
      </c>
      <c r="W59" s="21" t="s">
        <v>426</v>
      </c>
      <c r="X59" s="10">
        <v>0</v>
      </c>
      <c r="Y59" s="79">
        <f t="shared" si="5"/>
        <v>0</v>
      </c>
      <c r="Z59" s="24"/>
    </row>
    <row r="60" spans="1:26" ht="18" customHeight="1">
      <c r="A60" s="4">
        <v>59</v>
      </c>
      <c r="B60" s="16">
        <v>45028</v>
      </c>
      <c r="C60" s="17" t="s">
        <v>12</v>
      </c>
      <c r="D60" s="17" t="s">
        <v>58</v>
      </c>
      <c r="E60" s="17" t="s">
        <v>4</v>
      </c>
      <c r="F60" s="17" t="s">
        <v>18</v>
      </c>
      <c r="G60" s="17"/>
      <c r="H60" s="17"/>
      <c r="I60" s="17" t="s">
        <v>20</v>
      </c>
      <c r="J60" s="17" t="s">
        <v>19</v>
      </c>
      <c r="K60" s="4">
        <v>58</v>
      </c>
      <c r="L60" s="59" t="s">
        <v>432</v>
      </c>
      <c r="M60" s="21"/>
      <c r="N60" s="21"/>
      <c r="O60" s="21"/>
      <c r="P60" s="21"/>
      <c r="Q60" s="21"/>
      <c r="R60" s="21"/>
      <c r="S60" s="21"/>
      <c r="T60" s="21"/>
      <c r="U60" s="21"/>
      <c r="W60" s="59" t="s">
        <v>432</v>
      </c>
      <c r="X60" s="4"/>
      <c r="Y60" s="4"/>
    </row>
    <row r="61" spans="1:26" ht="18" customHeight="1">
      <c r="A61" s="4">
        <v>60</v>
      </c>
      <c r="B61" s="16">
        <v>45028</v>
      </c>
      <c r="C61" s="17" t="s">
        <v>42</v>
      </c>
      <c r="D61" s="17" t="s">
        <v>29</v>
      </c>
      <c r="E61" s="17" t="s">
        <v>51</v>
      </c>
      <c r="F61" s="17" t="s">
        <v>27</v>
      </c>
      <c r="G61" s="17"/>
      <c r="H61" s="17"/>
      <c r="I61" s="17" t="s">
        <v>9</v>
      </c>
      <c r="J61" s="17" t="s">
        <v>26</v>
      </c>
      <c r="K61" s="4">
        <v>59</v>
      </c>
      <c r="L61" s="17" t="s">
        <v>433</v>
      </c>
      <c r="M61" s="21"/>
      <c r="N61" s="21"/>
      <c r="O61" s="21"/>
      <c r="P61" s="21"/>
      <c r="Q61" s="21"/>
      <c r="R61" s="21"/>
      <c r="S61" s="21"/>
      <c r="T61" s="21"/>
      <c r="U61" s="21"/>
      <c r="W61" s="17" t="s">
        <v>433</v>
      </c>
      <c r="X61" s="4"/>
      <c r="Y61" s="4"/>
    </row>
    <row r="62" spans="1:26" ht="18" customHeight="1">
      <c r="A62" s="4">
        <v>61</v>
      </c>
      <c r="B62" s="16">
        <v>45028</v>
      </c>
      <c r="C62" s="17" t="s">
        <v>21</v>
      </c>
      <c r="D62" s="17" t="s">
        <v>60</v>
      </c>
      <c r="E62" s="17" t="s">
        <v>5</v>
      </c>
      <c r="F62" s="17" t="s">
        <v>33</v>
      </c>
      <c r="G62" s="17"/>
      <c r="H62" s="17"/>
      <c r="I62" s="17" t="s">
        <v>32</v>
      </c>
      <c r="J62" s="17" t="s">
        <v>8</v>
      </c>
      <c r="K62" s="4">
        <v>60</v>
      </c>
      <c r="L62" s="17" t="s">
        <v>434</v>
      </c>
      <c r="M62" s="21"/>
      <c r="N62" s="21"/>
      <c r="O62" s="21"/>
      <c r="P62" s="21"/>
      <c r="Q62" s="21"/>
      <c r="R62" s="21"/>
      <c r="S62" s="21"/>
      <c r="T62" s="21"/>
      <c r="U62" s="21"/>
      <c r="W62" s="17" t="s">
        <v>434</v>
      </c>
      <c r="X62" s="4"/>
      <c r="Y62" s="4"/>
    </row>
    <row r="63" spans="1:26" ht="18" customHeight="1">
      <c r="A63" s="4">
        <v>62</v>
      </c>
      <c r="B63" s="16">
        <v>45028</v>
      </c>
      <c r="C63" s="17" t="s">
        <v>6</v>
      </c>
      <c r="D63" s="17" t="s">
        <v>56</v>
      </c>
      <c r="E63" s="17" t="s">
        <v>30</v>
      </c>
      <c r="F63" s="17" t="s">
        <v>22</v>
      </c>
      <c r="G63" s="17"/>
      <c r="H63" s="17"/>
      <c r="I63" s="17" t="s">
        <v>25</v>
      </c>
      <c r="J63" s="17" t="s">
        <v>31</v>
      </c>
      <c r="K63" s="4">
        <v>61</v>
      </c>
      <c r="L63" s="17" t="s">
        <v>435</v>
      </c>
      <c r="M63" s="21"/>
      <c r="N63" s="21"/>
      <c r="O63" s="21"/>
      <c r="P63" s="21"/>
      <c r="Q63" s="21"/>
      <c r="R63" s="21"/>
      <c r="S63" s="21"/>
      <c r="T63" s="21"/>
      <c r="U63" s="21"/>
      <c r="W63" s="17" t="s">
        <v>435</v>
      </c>
      <c r="X63" s="4"/>
      <c r="Y63" s="4"/>
    </row>
    <row r="64" spans="1:26" ht="18" customHeight="1">
      <c r="A64" s="4">
        <v>63</v>
      </c>
      <c r="B64" s="85">
        <v>45029</v>
      </c>
      <c r="C64" s="17" t="s">
        <v>34</v>
      </c>
      <c r="D64" s="17" t="s">
        <v>24</v>
      </c>
      <c r="E64" s="17" t="s">
        <v>57</v>
      </c>
      <c r="F64" s="17" t="s">
        <v>43</v>
      </c>
      <c r="G64" s="17"/>
      <c r="H64" s="17"/>
      <c r="I64" s="17" t="s">
        <v>37</v>
      </c>
      <c r="J64" s="17" t="s">
        <v>38</v>
      </c>
      <c r="K64" s="4"/>
      <c r="L64" s="82" t="s">
        <v>422</v>
      </c>
      <c r="M64" s="10"/>
      <c r="N64" s="10"/>
      <c r="O64" s="10"/>
      <c r="P64" s="10">
        <f t="shared" ref="P64:U64" si="6">SUM(P3:P62)</f>
        <v>879</v>
      </c>
      <c r="Q64" s="10">
        <f t="shared" si="6"/>
        <v>879</v>
      </c>
      <c r="R64" s="10">
        <f t="shared" si="6"/>
        <v>879</v>
      </c>
      <c r="S64" s="10">
        <f t="shared" si="6"/>
        <v>879</v>
      </c>
      <c r="T64" s="10">
        <f t="shared" si="6"/>
        <v>21</v>
      </c>
      <c r="U64" s="10">
        <f t="shared" si="6"/>
        <v>21</v>
      </c>
      <c r="W64" s="21" t="s">
        <v>127</v>
      </c>
      <c r="X64" s="47">
        <f>SUM(X3:X62)</f>
        <v>55322</v>
      </c>
      <c r="Y64" s="47">
        <f>SUM(Y3:Y62)</f>
        <v>52246</v>
      </c>
    </row>
    <row r="65" spans="1:12" ht="18" customHeight="1">
      <c r="A65" s="4">
        <v>64</v>
      </c>
      <c r="B65" s="85">
        <v>45029</v>
      </c>
      <c r="C65" s="17" t="s">
        <v>60</v>
      </c>
      <c r="D65" s="17" t="s">
        <v>5</v>
      </c>
      <c r="E65" s="17" t="s">
        <v>33</v>
      </c>
      <c r="F65" s="17" t="s">
        <v>28</v>
      </c>
      <c r="G65" s="17"/>
      <c r="H65" s="17"/>
      <c r="I65" s="17" t="s">
        <v>32</v>
      </c>
      <c r="J65" s="17" t="s">
        <v>8</v>
      </c>
      <c r="L65" s="83"/>
    </row>
    <row r="66" spans="1:12" ht="18" customHeight="1">
      <c r="A66" s="4">
        <v>65</v>
      </c>
      <c r="B66" s="85">
        <v>45030</v>
      </c>
      <c r="C66" s="17" t="s">
        <v>5</v>
      </c>
      <c r="D66" s="17" t="s">
        <v>33</v>
      </c>
      <c r="E66" s="17" t="s">
        <v>28</v>
      </c>
      <c r="F66" s="17" t="s">
        <v>21</v>
      </c>
      <c r="G66" s="17"/>
      <c r="H66" s="17"/>
      <c r="I66" s="17" t="s">
        <v>13</v>
      </c>
      <c r="J66" s="17" t="s">
        <v>38</v>
      </c>
      <c r="L66" s="83"/>
    </row>
    <row r="67" spans="1:12" ht="18" customHeight="1">
      <c r="A67" s="4">
        <v>66</v>
      </c>
      <c r="B67" s="85">
        <v>45030</v>
      </c>
      <c r="C67" s="17" t="s">
        <v>59</v>
      </c>
      <c r="D67" s="17" t="s">
        <v>15</v>
      </c>
      <c r="E67" s="17" t="s">
        <v>11</v>
      </c>
      <c r="F67" s="17" t="s">
        <v>16</v>
      </c>
      <c r="G67" s="17"/>
      <c r="H67" s="17"/>
      <c r="I67" s="17" t="s">
        <v>20</v>
      </c>
      <c r="J67" s="17" t="s">
        <v>37</v>
      </c>
      <c r="L67" s="83"/>
    </row>
    <row r="68" spans="1:12" ht="18" customHeight="1">
      <c r="A68" s="4">
        <v>67</v>
      </c>
      <c r="B68" s="85">
        <v>45030</v>
      </c>
      <c r="C68" s="17" t="s">
        <v>56</v>
      </c>
      <c r="D68" s="17" t="s">
        <v>30</v>
      </c>
      <c r="E68" s="17" t="s">
        <v>22</v>
      </c>
      <c r="F68" s="17" t="s">
        <v>48</v>
      </c>
      <c r="G68" s="17"/>
      <c r="H68" s="17"/>
      <c r="I68" s="17" t="s">
        <v>19</v>
      </c>
      <c r="J68" s="17" t="s">
        <v>14</v>
      </c>
      <c r="L68" s="83"/>
    </row>
    <row r="69" spans="1:12" ht="18" customHeight="1">
      <c r="A69" s="4">
        <v>68</v>
      </c>
      <c r="B69" s="85">
        <v>45030</v>
      </c>
      <c r="C69" s="17" t="s">
        <v>29</v>
      </c>
      <c r="D69" s="17" t="s">
        <v>51</v>
      </c>
      <c r="E69" s="17" t="s">
        <v>27</v>
      </c>
      <c r="F69" s="17" t="s">
        <v>41</v>
      </c>
      <c r="G69" s="17"/>
      <c r="H69" s="17"/>
      <c r="I69" s="17" t="s">
        <v>31</v>
      </c>
      <c r="J69" s="17" t="s">
        <v>32</v>
      </c>
      <c r="L69" s="83"/>
    </row>
    <row r="70" spans="1:12" ht="18" customHeight="1">
      <c r="A70" s="4">
        <v>69</v>
      </c>
      <c r="B70" s="85">
        <v>45030</v>
      </c>
      <c r="C70" s="17" t="s">
        <v>55</v>
      </c>
      <c r="D70" s="17" t="s">
        <v>17</v>
      </c>
      <c r="E70" s="17" t="s">
        <v>49</v>
      </c>
      <c r="F70" s="17" t="s">
        <v>65</v>
      </c>
      <c r="G70" s="17"/>
      <c r="H70" s="17"/>
      <c r="I70" s="17" t="s">
        <v>9</v>
      </c>
      <c r="J70" s="17" t="s">
        <v>25</v>
      </c>
      <c r="L70" s="83"/>
    </row>
    <row r="71" spans="1:12" ht="18" customHeight="1">
      <c r="A71" s="4">
        <v>70</v>
      </c>
      <c r="B71" s="85">
        <v>45030</v>
      </c>
      <c r="C71" s="17" t="s">
        <v>24</v>
      </c>
      <c r="D71" s="17" t="s">
        <v>57</v>
      </c>
      <c r="E71" s="17" t="s">
        <v>43</v>
      </c>
      <c r="F71" s="17" t="s">
        <v>7</v>
      </c>
      <c r="G71" s="17"/>
      <c r="H71" s="17"/>
      <c r="I71" s="17" t="s">
        <v>8</v>
      </c>
      <c r="J71" s="17" t="s">
        <v>26</v>
      </c>
      <c r="L71" s="83"/>
    </row>
    <row r="72" spans="1:12" ht="18" customHeight="1">
      <c r="A72" s="4">
        <v>71</v>
      </c>
      <c r="B72" s="85">
        <v>45031</v>
      </c>
      <c r="C72" s="17" t="s">
        <v>15</v>
      </c>
      <c r="D72" s="17" t="s">
        <v>11</v>
      </c>
      <c r="E72" s="17" t="s">
        <v>16</v>
      </c>
      <c r="F72" s="17" t="s">
        <v>45</v>
      </c>
      <c r="G72" s="17"/>
      <c r="H72" s="17"/>
      <c r="I72" s="17" t="s">
        <v>20</v>
      </c>
      <c r="J72" s="17" t="s">
        <v>37</v>
      </c>
      <c r="L72" s="83"/>
    </row>
    <row r="73" spans="1:12" ht="18" customHeight="1">
      <c r="A73" s="4">
        <v>72</v>
      </c>
      <c r="B73" s="85">
        <v>45031</v>
      </c>
      <c r="C73" s="17" t="s">
        <v>30</v>
      </c>
      <c r="D73" s="17" t="s">
        <v>22</v>
      </c>
      <c r="E73" s="17" t="s">
        <v>48</v>
      </c>
      <c r="F73" s="17" t="s">
        <v>6</v>
      </c>
      <c r="G73" s="17"/>
      <c r="H73" s="17"/>
      <c r="I73" s="17" t="s">
        <v>19</v>
      </c>
      <c r="J73" s="17" t="s">
        <v>14</v>
      </c>
      <c r="L73" s="83"/>
    </row>
    <row r="74" spans="1:12" ht="18" customHeight="1">
      <c r="A74" s="4">
        <v>73</v>
      </c>
      <c r="B74" s="85">
        <v>45031</v>
      </c>
      <c r="C74" s="17" t="s">
        <v>51</v>
      </c>
      <c r="D74" s="17" t="s">
        <v>27</v>
      </c>
      <c r="E74" s="17" t="s">
        <v>41</v>
      </c>
      <c r="F74" s="17" t="s">
        <v>42</v>
      </c>
      <c r="G74" s="17"/>
      <c r="H74" s="17"/>
      <c r="I74" s="17" t="s">
        <v>31</v>
      </c>
      <c r="J74" s="17" t="s">
        <v>32</v>
      </c>
      <c r="L74" s="83"/>
    </row>
    <row r="75" spans="1:12" ht="18" customHeight="1">
      <c r="A75" s="4">
        <v>74</v>
      </c>
      <c r="B75" s="85">
        <v>45032</v>
      </c>
      <c r="C75" s="17" t="s">
        <v>22</v>
      </c>
      <c r="D75" s="17" t="s">
        <v>48</v>
      </c>
      <c r="E75" s="17" t="s">
        <v>6</v>
      </c>
      <c r="F75" s="17" t="s">
        <v>56</v>
      </c>
      <c r="G75" s="17"/>
      <c r="H75" s="17"/>
      <c r="I75" s="17" t="s">
        <v>19</v>
      </c>
      <c r="J75" s="17" t="s">
        <v>14</v>
      </c>
      <c r="L75" s="84"/>
    </row>
    <row r="76" spans="1:12" ht="18" customHeight="1">
      <c r="A76" s="4">
        <v>75</v>
      </c>
      <c r="B76" s="85">
        <v>45032</v>
      </c>
      <c r="C76" s="17" t="s">
        <v>28</v>
      </c>
      <c r="D76" s="17" t="s">
        <v>21</v>
      </c>
      <c r="E76" s="17" t="s">
        <v>60</v>
      </c>
      <c r="F76" s="17" t="s">
        <v>5</v>
      </c>
      <c r="G76" s="17"/>
      <c r="H76" s="17"/>
      <c r="I76" s="17" t="s">
        <v>13</v>
      </c>
      <c r="J76" s="17" t="s">
        <v>38</v>
      </c>
      <c r="L76" s="83"/>
    </row>
    <row r="77" spans="1:12" ht="18" customHeight="1">
      <c r="A77" s="4">
        <v>76</v>
      </c>
      <c r="B77" s="85">
        <v>45032</v>
      </c>
      <c r="C77" s="17" t="s">
        <v>11</v>
      </c>
      <c r="D77" s="17" t="s">
        <v>16</v>
      </c>
      <c r="E77" s="17" t="s">
        <v>45</v>
      </c>
      <c r="F77" s="17" t="s">
        <v>59</v>
      </c>
      <c r="G77" s="17"/>
      <c r="H77" s="17"/>
      <c r="I77" s="17" t="s">
        <v>20</v>
      </c>
      <c r="J77" s="17" t="s">
        <v>37</v>
      </c>
      <c r="L77" s="83"/>
    </row>
    <row r="78" spans="1:12" ht="18" customHeight="1">
      <c r="A78" s="4">
        <v>77</v>
      </c>
      <c r="B78" s="85">
        <v>45032</v>
      </c>
      <c r="C78" s="17" t="s">
        <v>27</v>
      </c>
      <c r="D78" s="17" t="s">
        <v>41</v>
      </c>
      <c r="E78" s="17" t="s">
        <v>42</v>
      </c>
      <c r="F78" s="17" t="s">
        <v>29</v>
      </c>
      <c r="G78" s="17"/>
      <c r="H78" s="17"/>
      <c r="I78" s="17" t="s">
        <v>31</v>
      </c>
      <c r="J78" s="17" t="s">
        <v>32</v>
      </c>
      <c r="L78" s="83"/>
    </row>
    <row r="79" spans="1:12" ht="18" customHeight="1">
      <c r="A79" s="4">
        <v>78</v>
      </c>
      <c r="B79" s="85">
        <v>45032</v>
      </c>
      <c r="C79" s="17" t="s">
        <v>49</v>
      </c>
      <c r="D79" s="17" t="s">
        <v>65</v>
      </c>
      <c r="E79" s="17" t="s">
        <v>36</v>
      </c>
      <c r="F79" s="17" t="s">
        <v>55</v>
      </c>
      <c r="G79" s="17"/>
      <c r="H79" s="17"/>
      <c r="I79" s="17" t="s">
        <v>9</v>
      </c>
      <c r="J79" s="17" t="s">
        <v>25</v>
      </c>
      <c r="L79" s="83"/>
    </row>
    <row r="80" spans="1:12" ht="18" customHeight="1">
      <c r="A80" s="4">
        <v>79</v>
      </c>
      <c r="B80" s="85">
        <v>45032</v>
      </c>
      <c r="C80" s="17" t="s">
        <v>43</v>
      </c>
      <c r="D80" s="17" t="s">
        <v>7</v>
      </c>
      <c r="E80" s="17" t="s">
        <v>34</v>
      </c>
      <c r="F80" s="17" t="s">
        <v>24</v>
      </c>
      <c r="G80" s="17"/>
      <c r="H80" s="17"/>
      <c r="I80" s="17" t="s">
        <v>8</v>
      </c>
      <c r="J80" s="17" t="s">
        <v>26</v>
      </c>
      <c r="L80" s="83"/>
    </row>
    <row r="81" spans="1:12" ht="18" customHeight="1">
      <c r="A81" s="4">
        <v>80</v>
      </c>
      <c r="B81" s="16">
        <v>45034</v>
      </c>
      <c r="C81" s="17" t="s">
        <v>21</v>
      </c>
      <c r="D81" s="17" t="s">
        <v>60</v>
      </c>
      <c r="E81" s="17" t="s">
        <v>5</v>
      </c>
      <c r="F81" s="17" t="s">
        <v>33</v>
      </c>
      <c r="G81" s="17"/>
      <c r="H81" s="17"/>
      <c r="I81" s="17" t="s">
        <v>37</v>
      </c>
      <c r="J81" s="17" t="s">
        <v>13</v>
      </c>
      <c r="L81" s="83"/>
    </row>
    <row r="82" spans="1:12" ht="18" customHeight="1">
      <c r="A82" s="4">
        <v>81</v>
      </c>
      <c r="B82" s="16">
        <v>45034</v>
      </c>
      <c r="C82" s="17" t="s">
        <v>58</v>
      </c>
      <c r="D82" s="17" t="s">
        <v>4</v>
      </c>
      <c r="E82" s="17" t="s">
        <v>18</v>
      </c>
      <c r="F82" s="17" t="s">
        <v>40</v>
      </c>
      <c r="G82" s="17"/>
      <c r="H82" s="17"/>
      <c r="I82" s="17" t="s">
        <v>14</v>
      </c>
      <c r="J82" s="17" t="s">
        <v>20</v>
      </c>
      <c r="L82" s="83"/>
    </row>
    <row r="83" spans="1:12" ht="18" customHeight="1">
      <c r="A83" s="4">
        <v>82</v>
      </c>
      <c r="B83" s="16">
        <v>45034</v>
      </c>
      <c r="C83" s="17" t="s">
        <v>16</v>
      </c>
      <c r="D83" s="17" t="s">
        <v>45</v>
      </c>
      <c r="E83" s="17" t="s">
        <v>59</v>
      </c>
      <c r="F83" s="17" t="s">
        <v>15</v>
      </c>
      <c r="G83" s="17"/>
      <c r="H83" s="17"/>
      <c r="I83" s="17" t="s">
        <v>38</v>
      </c>
      <c r="J83" s="17" t="s">
        <v>19</v>
      </c>
      <c r="L83" s="83"/>
    </row>
    <row r="84" spans="1:12" ht="18" customHeight="1">
      <c r="A84" s="4">
        <v>83</v>
      </c>
      <c r="B84" s="16">
        <v>45034</v>
      </c>
      <c r="C84" s="17" t="s">
        <v>65</v>
      </c>
      <c r="D84" s="17" t="s">
        <v>36</v>
      </c>
      <c r="E84" s="17" t="s">
        <v>55</v>
      </c>
      <c r="F84" s="17" t="s">
        <v>17</v>
      </c>
      <c r="G84" s="17"/>
      <c r="H84" s="17"/>
      <c r="I84" s="17" t="s">
        <v>31</v>
      </c>
      <c r="J84" s="17" t="s">
        <v>8</v>
      </c>
      <c r="L84" s="83"/>
    </row>
    <row r="85" spans="1:12" ht="18" customHeight="1">
      <c r="A85" s="4">
        <v>84</v>
      </c>
      <c r="B85" s="16">
        <v>45034</v>
      </c>
      <c r="C85" s="17" t="s">
        <v>41</v>
      </c>
      <c r="D85" s="17" t="s">
        <v>42</v>
      </c>
      <c r="E85" s="17" t="s">
        <v>29</v>
      </c>
      <c r="F85" s="17" t="s">
        <v>51</v>
      </c>
      <c r="G85" s="17"/>
      <c r="H85" s="17"/>
      <c r="I85" s="17" t="s">
        <v>32</v>
      </c>
      <c r="J85" s="17" t="s">
        <v>25</v>
      </c>
      <c r="L85" s="83"/>
    </row>
    <row r="86" spans="1:12" ht="18" customHeight="1">
      <c r="A86" s="4">
        <v>85</v>
      </c>
      <c r="B86" s="16">
        <v>45034</v>
      </c>
      <c r="C86" s="17" t="s">
        <v>48</v>
      </c>
      <c r="D86" s="17" t="s">
        <v>6</v>
      </c>
      <c r="E86" s="17" t="s">
        <v>56</v>
      </c>
      <c r="F86" s="17" t="s">
        <v>30</v>
      </c>
      <c r="G86" s="17"/>
      <c r="H86" s="17"/>
      <c r="I86" s="17" t="s">
        <v>26</v>
      </c>
      <c r="J86" s="17" t="s">
        <v>9</v>
      </c>
      <c r="L86" s="83"/>
    </row>
    <row r="87" spans="1:12" ht="18" customHeight="1">
      <c r="A87" s="4">
        <v>86</v>
      </c>
      <c r="B87" s="85">
        <v>45035</v>
      </c>
      <c r="C87" s="17" t="s">
        <v>60</v>
      </c>
      <c r="D87" s="17" t="s">
        <v>5</v>
      </c>
      <c r="E87" s="17" t="s">
        <v>33</v>
      </c>
      <c r="F87" s="17" t="s">
        <v>28</v>
      </c>
      <c r="G87" s="17"/>
      <c r="H87" s="17"/>
      <c r="I87" s="17" t="s">
        <v>37</v>
      </c>
      <c r="J87" s="17" t="s">
        <v>13</v>
      </c>
      <c r="L87" s="83"/>
    </row>
    <row r="88" spans="1:12" ht="18" customHeight="1">
      <c r="A88" s="4">
        <v>87</v>
      </c>
      <c r="B88" s="85">
        <v>45035</v>
      </c>
      <c r="C88" s="17" t="s">
        <v>45</v>
      </c>
      <c r="D88" s="17" t="s">
        <v>59</v>
      </c>
      <c r="E88" s="17" t="s">
        <v>15</v>
      </c>
      <c r="F88" s="17" t="s">
        <v>11</v>
      </c>
      <c r="G88" s="17"/>
      <c r="H88" s="17"/>
      <c r="I88" s="17" t="s">
        <v>38</v>
      </c>
      <c r="J88" s="17" t="s">
        <v>19</v>
      </c>
      <c r="L88" s="83"/>
    </row>
    <row r="89" spans="1:12" ht="18" customHeight="1">
      <c r="A89" s="4">
        <v>88</v>
      </c>
      <c r="B89" s="85">
        <v>45035</v>
      </c>
      <c r="C89" s="17" t="s">
        <v>36</v>
      </c>
      <c r="D89" s="17" t="s">
        <v>55</v>
      </c>
      <c r="E89" s="17" t="s">
        <v>17</v>
      </c>
      <c r="F89" s="17" t="s">
        <v>49</v>
      </c>
      <c r="G89" s="17"/>
      <c r="H89" s="17"/>
      <c r="I89" s="17" t="s">
        <v>31</v>
      </c>
      <c r="J89" s="17" t="s">
        <v>8</v>
      </c>
      <c r="L89" s="83"/>
    </row>
    <row r="90" spans="1:12" ht="18" customHeight="1">
      <c r="A90" s="4">
        <v>89</v>
      </c>
      <c r="B90" s="85">
        <v>45035</v>
      </c>
      <c r="C90" s="17" t="s">
        <v>6</v>
      </c>
      <c r="D90" s="17" t="s">
        <v>56</v>
      </c>
      <c r="E90" s="17" t="s">
        <v>30</v>
      </c>
      <c r="F90" s="17" t="s">
        <v>22</v>
      </c>
      <c r="G90" s="17"/>
      <c r="H90" s="17"/>
      <c r="I90" s="17" t="s">
        <v>26</v>
      </c>
      <c r="J90" s="17" t="s">
        <v>9</v>
      </c>
      <c r="L90" s="83"/>
    </row>
    <row r="91" spans="1:12" ht="18" customHeight="1">
      <c r="A91" s="4">
        <v>90</v>
      </c>
      <c r="B91" s="85">
        <v>45035</v>
      </c>
      <c r="C91" s="17" t="s">
        <v>42</v>
      </c>
      <c r="D91" s="17" t="s">
        <v>29</v>
      </c>
      <c r="E91" s="17" t="s">
        <v>51</v>
      </c>
      <c r="F91" s="17" t="s">
        <v>27</v>
      </c>
      <c r="G91" s="17"/>
      <c r="H91" s="17"/>
      <c r="I91" s="17" t="s">
        <v>32</v>
      </c>
      <c r="J91" s="17" t="s">
        <v>25</v>
      </c>
      <c r="L91" s="83"/>
    </row>
    <row r="92" spans="1:12" ht="18" customHeight="1">
      <c r="A92" s="4">
        <v>91</v>
      </c>
      <c r="B92" s="85">
        <v>45036</v>
      </c>
      <c r="C92" s="17" t="s">
        <v>4</v>
      </c>
      <c r="D92" s="17" t="s">
        <v>18</v>
      </c>
      <c r="E92" s="17" t="s">
        <v>40</v>
      </c>
      <c r="F92" s="17" t="s">
        <v>12</v>
      </c>
      <c r="G92" s="17"/>
      <c r="H92" s="17"/>
      <c r="I92" s="17" t="s">
        <v>14</v>
      </c>
      <c r="J92" s="17" t="s">
        <v>20</v>
      </c>
      <c r="L92" s="83"/>
    </row>
    <row r="93" spans="1:12" ht="18" customHeight="1">
      <c r="A93" s="4">
        <v>92</v>
      </c>
      <c r="B93" s="85">
        <v>45036</v>
      </c>
      <c r="C93" s="17" t="s">
        <v>59</v>
      </c>
      <c r="D93" s="17" t="s">
        <v>15</v>
      </c>
      <c r="E93" s="17" t="s">
        <v>11</v>
      </c>
      <c r="F93" s="17" t="s">
        <v>16</v>
      </c>
      <c r="G93" s="17"/>
      <c r="H93" s="17"/>
      <c r="I93" s="17" t="s">
        <v>38</v>
      </c>
      <c r="J93" s="17" t="s">
        <v>19</v>
      </c>
      <c r="L93" s="83"/>
    </row>
    <row r="94" spans="1:12" ht="18" customHeight="1">
      <c r="A94" s="4">
        <v>93</v>
      </c>
      <c r="B94" s="85">
        <v>45036</v>
      </c>
      <c r="C94" s="17" t="s">
        <v>55</v>
      </c>
      <c r="D94" s="17" t="s">
        <v>17</v>
      </c>
      <c r="E94" s="17" t="s">
        <v>49</v>
      </c>
      <c r="F94" s="17" t="s">
        <v>65</v>
      </c>
      <c r="G94" s="17"/>
      <c r="H94" s="17"/>
      <c r="I94" s="17" t="s">
        <v>31</v>
      </c>
      <c r="J94" s="17" t="s">
        <v>8</v>
      </c>
      <c r="L94" s="83"/>
    </row>
    <row r="95" spans="1:12" ht="18" customHeight="1">
      <c r="A95" s="4">
        <v>94</v>
      </c>
      <c r="B95" s="85">
        <v>45036</v>
      </c>
      <c r="C95" s="17" t="s">
        <v>56</v>
      </c>
      <c r="D95" s="17" t="s">
        <v>30</v>
      </c>
      <c r="E95" s="17" t="s">
        <v>22</v>
      </c>
      <c r="F95" s="17" t="s">
        <v>48</v>
      </c>
      <c r="G95" s="17"/>
      <c r="H95" s="17"/>
      <c r="I95" s="17" t="s">
        <v>26</v>
      </c>
      <c r="J95" s="17" t="s">
        <v>9</v>
      </c>
      <c r="L95" s="83"/>
    </row>
    <row r="96" spans="1:12" ht="18" customHeight="1">
      <c r="A96" s="4">
        <v>95</v>
      </c>
      <c r="B96" s="85">
        <v>45037</v>
      </c>
      <c r="C96" s="17" t="s">
        <v>17</v>
      </c>
      <c r="D96" s="17" t="s">
        <v>49</v>
      </c>
      <c r="E96" s="17" t="s">
        <v>65</v>
      </c>
      <c r="F96" s="17" t="s">
        <v>36</v>
      </c>
      <c r="G96" s="17"/>
      <c r="H96" s="17"/>
      <c r="I96" s="17" t="s">
        <v>14</v>
      </c>
      <c r="J96" s="17" t="s">
        <v>37</v>
      </c>
      <c r="L96" s="83"/>
    </row>
    <row r="97" spans="1:12" ht="18" customHeight="1">
      <c r="A97" s="4">
        <v>96</v>
      </c>
      <c r="B97" s="85">
        <v>45037</v>
      </c>
      <c r="C97" s="17" t="s">
        <v>7</v>
      </c>
      <c r="D97" s="17" t="s">
        <v>34</v>
      </c>
      <c r="E97" s="17" t="s">
        <v>24</v>
      </c>
      <c r="F97" s="17" t="s">
        <v>57</v>
      </c>
      <c r="G97" s="17"/>
      <c r="H97" s="17"/>
      <c r="I97" s="17" t="s">
        <v>20</v>
      </c>
      <c r="J97" s="17" t="s">
        <v>38</v>
      </c>
      <c r="L97" s="83"/>
    </row>
    <row r="98" spans="1:12" ht="18" customHeight="1">
      <c r="A98" s="4">
        <v>97</v>
      </c>
      <c r="B98" s="85">
        <v>45037</v>
      </c>
      <c r="C98" s="17" t="s">
        <v>15</v>
      </c>
      <c r="D98" s="17" t="s">
        <v>11</v>
      </c>
      <c r="E98" s="17" t="s">
        <v>16</v>
      </c>
      <c r="F98" s="17" t="s">
        <v>45</v>
      </c>
      <c r="G98" s="17"/>
      <c r="H98" s="17"/>
      <c r="I98" s="17" t="s">
        <v>19</v>
      </c>
      <c r="J98" s="17" t="s">
        <v>13</v>
      </c>
      <c r="L98" s="83"/>
    </row>
    <row r="99" spans="1:12" ht="18" customHeight="1">
      <c r="A99" s="4">
        <v>98</v>
      </c>
      <c r="B99" s="85">
        <v>45037</v>
      </c>
      <c r="C99" s="17" t="s">
        <v>18</v>
      </c>
      <c r="D99" s="17" t="s">
        <v>40</v>
      </c>
      <c r="E99" s="17" t="s">
        <v>12</v>
      </c>
      <c r="F99" s="17" t="s">
        <v>58</v>
      </c>
      <c r="G99" s="17"/>
      <c r="H99" s="17"/>
      <c r="I99" s="17" t="s">
        <v>9</v>
      </c>
      <c r="J99" s="17" t="s">
        <v>31</v>
      </c>
      <c r="L99" s="83"/>
    </row>
    <row r="100" spans="1:12" ht="18" customHeight="1">
      <c r="A100" s="4">
        <v>99</v>
      </c>
      <c r="B100" s="85">
        <v>45037</v>
      </c>
      <c r="C100" s="17" t="s">
        <v>29</v>
      </c>
      <c r="D100" s="17" t="s">
        <v>51</v>
      </c>
      <c r="E100" s="17" t="s">
        <v>27</v>
      </c>
      <c r="F100" s="17" t="s">
        <v>41</v>
      </c>
      <c r="G100" s="17"/>
      <c r="H100" s="17"/>
      <c r="I100" s="17" t="s">
        <v>8</v>
      </c>
      <c r="J100" s="17" t="s">
        <v>25</v>
      </c>
      <c r="L100" s="83"/>
    </row>
    <row r="101" spans="1:12" ht="18" customHeight="1">
      <c r="A101" s="4">
        <v>100</v>
      </c>
      <c r="B101" s="85">
        <v>45037</v>
      </c>
      <c r="C101" s="17" t="s">
        <v>5</v>
      </c>
      <c r="D101" s="17" t="s">
        <v>33</v>
      </c>
      <c r="E101" s="17" t="s">
        <v>28</v>
      </c>
      <c r="F101" s="17" t="s">
        <v>21</v>
      </c>
      <c r="G101" s="17"/>
      <c r="H101" s="17"/>
      <c r="I101" s="17" t="s">
        <v>26</v>
      </c>
      <c r="J101" s="17" t="s">
        <v>32</v>
      </c>
      <c r="L101" s="83"/>
    </row>
    <row r="102" spans="1:12" ht="18" customHeight="1">
      <c r="A102" s="4">
        <v>101</v>
      </c>
      <c r="B102" s="85">
        <v>45038</v>
      </c>
      <c r="C102" s="17" t="s">
        <v>34</v>
      </c>
      <c r="D102" s="17" t="s">
        <v>24</v>
      </c>
      <c r="E102" s="17" t="s">
        <v>57</v>
      </c>
      <c r="F102" s="17" t="s">
        <v>43</v>
      </c>
      <c r="G102" s="17"/>
      <c r="H102" s="17"/>
      <c r="I102" s="17" t="s">
        <v>20</v>
      </c>
      <c r="J102" s="17" t="s">
        <v>38</v>
      </c>
      <c r="L102" s="83"/>
    </row>
    <row r="103" spans="1:12" ht="18" customHeight="1">
      <c r="A103" s="4">
        <v>102</v>
      </c>
      <c r="B103" s="85">
        <v>45038</v>
      </c>
      <c r="C103" s="17" t="s">
        <v>11</v>
      </c>
      <c r="D103" s="17" t="s">
        <v>16</v>
      </c>
      <c r="E103" s="17" t="s">
        <v>45</v>
      </c>
      <c r="F103" s="17" t="s">
        <v>59</v>
      </c>
      <c r="G103" s="17"/>
      <c r="H103" s="17"/>
      <c r="I103" s="17" t="s">
        <v>19</v>
      </c>
      <c r="J103" s="17" t="s">
        <v>13</v>
      </c>
      <c r="L103" s="83"/>
    </row>
    <row r="104" spans="1:12" ht="18" customHeight="1">
      <c r="A104" s="4">
        <v>103</v>
      </c>
      <c r="B104" s="85">
        <v>45038</v>
      </c>
      <c r="C104" s="17" t="s">
        <v>49</v>
      </c>
      <c r="D104" s="17" t="s">
        <v>65</v>
      </c>
      <c r="E104" s="17" t="s">
        <v>36</v>
      </c>
      <c r="F104" s="17" t="s">
        <v>55</v>
      </c>
      <c r="G104" s="17"/>
      <c r="H104" s="17"/>
      <c r="I104" s="17" t="s">
        <v>14</v>
      </c>
      <c r="J104" s="17" t="s">
        <v>37</v>
      </c>
      <c r="L104" s="83"/>
    </row>
    <row r="105" spans="1:12" ht="18" customHeight="1">
      <c r="A105" s="4">
        <v>104</v>
      </c>
      <c r="B105" s="85">
        <v>45038</v>
      </c>
      <c r="C105" s="17" t="s">
        <v>40</v>
      </c>
      <c r="D105" s="17" t="s">
        <v>12</v>
      </c>
      <c r="E105" s="17" t="s">
        <v>58</v>
      </c>
      <c r="F105" s="17" t="s">
        <v>4</v>
      </c>
      <c r="G105" s="17"/>
      <c r="H105" s="17"/>
      <c r="I105" s="17" t="s">
        <v>9</v>
      </c>
      <c r="J105" s="17" t="s">
        <v>31</v>
      </c>
      <c r="L105" s="83"/>
    </row>
    <row r="106" spans="1:12" ht="18" customHeight="1">
      <c r="A106" s="4">
        <v>105</v>
      </c>
      <c r="B106" s="85">
        <v>45038</v>
      </c>
      <c r="C106" s="17" t="s">
        <v>51</v>
      </c>
      <c r="D106" s="17" t="s">
        <v>27</v>
      </c>
      <c r="E106" s="17" t="s">
        <v>41</v>
      </c>
      <c r="F106" s="17" t="s">
        <v>42</v>
      </c>
      <c r="G106" s="17"/>
      <c r="H106" s="17"/>
      <c r="I106" s="17" t="s">
        <v>8</v>
      </c>
      <c r="J106" s="17" t="s">
        <v>25</v>
      </c>
      <c r="L106" s="83"/>
    </row>
    <row r="107" spans="1:12" ht="18" customHeight="1">
      <c r="A107" s="4">
        <v>106</v>
      </c>
      <c r="B107" s="85">
        <v>45038</v>
      </c>
      <c r="C107" s="17" t="s">
        <v>33</v>
      </c>
      <c r="D107" s="17" t="s">
        <v>28</v>
      </c>
      <c r="E107" s="17" t="s">
        <v>21</v>
      </c>
      <c r="F107" s="17" t="s">
        <v>60</v>
      </c>
      <c r="G107" s="17"/>
      <c r="H107" s="17"/>
      <c r="I107" s="17" t="s">
        <v>26</v>
      </c>
      <c r="J107" s="17" t="s">
        <v>32</v>
      </c>
      <c r="L107" s="83"/>
    </row>
    <row r="108" spans="1:12" ht="18" customHeight="1">
      <c r="A108" s="4">
        <v>107</v>
      </c>
      <c r="B108" s="85">
        <v>45039</v>
      </c>
      <c r="C108" s="17" t="s">
        <v>16</v>
      </c>
      <c r="D108" s="17" t="s">
        <v>45</v>
      </c>
      <c r="E108" s="17" t="s">
        <v>59</v>
      </c>
      <c r="F108" s="17" t="s">
        <v>15</v>
      </c>
      <c r="G108" s="17"/>
      <c r="H108" s="17"/>
      <c r="I108" s="17" t="s">
        <v>19</v>
      </c>
      <c r="J108" s="17" t="s">
        <v>13</v>
      </c>
      <c r="L108" s="83"/>
    </row>
    <row r="109" spans="1:12" ht="18" customHeight="1">
      <c r="A109" s="4">
        <v>108</v>
      </c>
      <c r="B109" s="85">
        <v>45039</v>
      </c>
      <c r="C109" s="17" t="s">
        <v>24</v>
      </c>
      <c r="D109" s="17" t="s">
        <v>57</v>
      </c>
      <c r="E109" s="17" t="s">
        <v>43</v>
      </c>
      <c r="F109" s="17" t="s">
        <v>7</v>
      </c>
      <c r="G109" s="17"/>
      <c r="H109" s="17"/>
      <c r="I109" s="17" t="s">
        <v>38</v>
      </c>
      <c r="J109" s="17" t="s">
        <v>20</v>
      </c>
      <c r="L109" s="83"/>
    </row>
    <row r="110" spans="1:12" ht="18" customHeight="1">
      <c r="A110" s="4">
        <v>109</v>
      </c>
      <c r="B110" s="85">
        <v>45039</v>
      </c>
      <c r="C110" s="17" t="s">
        <v>65</v>
      </c>
      <c r="D110" s="17" t="s">
        <v>36</v>
      </c>
      <c r="E110" s="17" t="s">
        <v>55</v>
      </c>
      <c r="F110" s="17" t="s">
        <v>17</v>
      </c>
      <c r="G110" s="17"/>
      <c r="H110" s="17"/>
      <c r="I110" s="17" t="s">
        <v>14</v>
      </c>
      <c r="J110" s="17" t="s">
        <v>37</v>
      </c>
      <c r="L110" s="83"/>
    </row>
    <row r="111" spans="1:12" ht="18" customHeight="1">
      <c r="A111" s="4">
        <v>110</v>
      </c>
      <c r="B111" s="85">
        <v>45039</v>
      </c>
      <c r="C111" s="17" t="s">
        <v>12</v>
      </c>
      <c r="D111" s="17" t="s">
        <v>58</v>
      </c>
      <c r="E111" s="17" t="s">
        <v>4</v>
      </c>
      <c r="F111" s="17" t="s">
        <v>18</v>
      </c>
      <c r="G111" s="17"/>
      <c r="H111" s="17"/>
      <c r="I111" s="17" t="s">
        <v>9</v>
      </c>
      <c r="J111" s="17" t="s">
        <v>31</v>
      </c>
      <c r="L111" s="83"/>
    </row>
    <row r="112" spans="1:12" ht="18" customHeight="1">
      <c r="A112" s="4">
        <v>111</v>
      </c>
      <c r="B112" s="85">
        <v>45039</v>
      </c>
      <c r="C112" s="17" t="s">
        <v>27</v>
      </c>
      <c r="D112" s="17" t="s">
        <v>41</v>
      </c>
      <c r="E112" s="17" t="s">
        <v>42</v>
      </c>
      <c r="F112" s="17" t="s">
        <v>29</v>
      </c>
      <c r="G112" s="17"/>
      <c r="H112" s="17"/>
      <c r="I112" s="17" t="s">
        <v>8</v>
      </c>
      <c r="J112" s="17" t="s">
        <v>25</v>
      </c>
      <c r="L112" s="83"/>
    </row>
    <row r="113" spans="1:12" ht="18" customHeight="1">
      <c r="A113" s="4">
        <v>112</v>
      </c>
      <c r="B113" s="85">
        <v>45039</v>
      </c>
      <c r="C113" s="17" t="s">
        <v>28</v>
      </c>
      <c r="D113" s="17" t="s">
        <v>21</v>
      </c>
      <c r="E113" s="17" t="s">
        <v>60</v>
      </c>
      <c r="F113" s="17" t="s">
        <v>5</v>
      </c>
      <c r="G113" s="17"/>
      <c r="H113" s="17"/>
      <c r="I113" s="17" t="s">
        <v>26</v>
      </c>
      <c r="J113" s="17" t="s">
        <v>32</v>
      </c>
      <c r="L113" s="83"/>
    </row>
    <row r="114" spans="1:12" ht="18" customHeight="1">
      <c r="A114" s="4">
        <v>113</v>
      </c>
      <c r="B114" s="85">
        <v>45041</v>
      </c>
      <c r="C114" s="17" t="s">
        <v>30</v>
      </c>
      <c r="D114" s="17" t="s">
        <v>22</v>
      </c>
      <c r="E114" s="17" t="s">
        <v>48</v>
      </c>
      <c r="F114" s="17" t="s">
        <v>6</v>
      </c>
      <c r="G114" s="17"/>
      <c r="H114" s="17"/>
      <c r="I114" s="17" t="s">
        <v>13</v>
      </c>
      <c r="J114" s="17" t="s">
        <v>14</v>
      </c>
      <c r="L114" s="83"/>
    </row>
    <row r="115" spans="1:12" ht="18" customHeight="1">
      <c r="A115" s="4">
        <v>114</v>
      </c>
      <c r="B115" s="85">
        <v>45041</v>
      </c>
      <c r="C115" s="17" t="s">
        <v>57</v>
      </c>
      <c r="D115" s="17" t="s">
        <v>43</v>
      </c>
      <c r="E115" s="17" t="s">
        <v>7</v>
      </c>
      <c r="F115" s="17" t="s">
        <v>34</v>
      </c>
      <c r="G115" s="17"/>
      <c r="H115" s="17"/>
      <c r="I115" s="17" t="s">
        <v>31</v>
      </c>
      <c r="J115" s="17" t="s">
        <v>26</v>
      </c>
      <c r="L115" s="83"/>
    </row>
    <row r="116" spans="1:12" ht="18" customHeight="1">
      <c r="A116" s="4">
        <v>115</v>
      </c>
      <c r="B116" s="85">
        <v>45041</v>
      </c>
      <c r="C116" s="17" t="s">
        <v>21</v>
      </c>
      <c r="D116" s="17" t="s">
        <v>60</v>
      </c>
      <c r="E116" s="17" t="s">
        <v>5</v>
      </c>
      <c r="F116" s="17" t="s">
        <v>33</v>
      </c>
      <c r="G116" s="17"/>
      <c r="H116" s="17"/>
      <c r="I116" s="17" t="s">
        <v>8</v>
      </c>
      <c r="J116" s="17" t="s">
        <v>32</v>
      </c>
      <c r="L116" s="83"/>
    </row>
    <row r="117" spans="1:12" ht="18" customHeight="1">
      <c r="A117" s="4">
        <v>116</v>
      </c>
      <c r="B117" s="85">
        <v>45042</v>
      </c>
      <c r="C117" s="17" t="s">
        <v>22</v>
      </c>
      <c r="D117" s="17" t="s">
        <v>48</v>
      </c>
      <c r="E117" s="17" t="s">
        <v>6</v>
      </c>
      <c r="F117" s="17" t="s">
        <v>439</v>
      </c>
      <c r="G117" s="17"/>
      <c r="H117" s="17"/>
      <c r="I117" s="17" t="s">
        <v>13</v>
      </c>
      <c r="J117" s="17" t="s">
        <v>14</v>
      </c>
      <c r="L117" s="84"/>
    </row>
    <row r="118" spans="1:12" ht="18" customHeight="1">
      <c r="A118" s="4">
        <v>117</v>
      </c>
      <c r="B118" s="85">
        <v>45042</v>
      </c>
      <c r="C118" s="17" t="s">
        <v>59</v>
      </c>
      <c r="D118" s="17" t="s">
        <v>15</v>
      </c>
      <c r="E118" s="17" t="s">
        <v>440</v>
      </c>
      <c r="F118" s="17" t="s">
        <v>16</v>
      </c>
      <c r="G118" s="17"/>
      <c r="H118" s="17"/>
      <c r="I118" s="17" t="s">
        <v>38</v>
      </c>
      <c r="J118" s="17" t="s">
        <v>37</v>
      </c>
      <c r="L118" s="83"/>
    </row>
    <row r="119" spans="1:12" ht="18" customHeight="1">
      <c r="A119" s="4">
        <v>118</v>
      </c>
      <c r="B119" s="85">
        <v>45042</v>
      </c>
      <c r="C119" s="17" t="s">
        <v>4</v>
      </c>
      <c r="D119" s="17" t="s">
        <v>18</v>
      </c>
      <c r="E119" s="17" t="s">
        <v>40</v>
      </c>
      <c r="F119" s="17" t="s">
        <v>12</v>
      </c>
      <c r="G119" s="17"/>
      <c r="H119" s="17"/>
      <c r="I119" s="17" t="s">
        <v>19</v>
      </c>
      <c r="J119" s="17" t="s">
        <v>20</v>
      </c>
      <c r="L119" s="83"/>
    </row>
    <row r="120" spans="1:12" ht="18" customHeight="1">
      <c r="A120" s="4">
        <v>119</v>
      </c>
      <c r="B120" s="85">
        <v>45042</v>
      </c>
      <c r="C120" s="17" t="s">
        <v>43</v>
      </c>
      <c r="D120" s="17" t="s">
        <v>7</v>
      </c>
      <c r="E120" s="17" t="s">
        <v>34</v>
      </c>
      <c r="F120" s="17" t="s">
        <v>24</v>
      </c>
      <c r="G120" s="17"/>
      <c r="H120" s="17"/>
      <c r="I120" s="17" t="s">
        <v>31</v>
      </c>
      <c r="J120" s="17" t="s">
        <v>26</v>
      </c>
      <c r="L120" s="83"/>
    </row>
    <row r="121" spans="1:12" ht="18" customHeight="1">
      <c r="A121" s="4">
        <v>120</v>
      </c>
      <c r="B121" s="85">
        <v>45042</v>
      </c>
      <c r="C121" s="17" t="s">
        <v>60</v>
      </c>
      <c r="D121" s="17" t="s">
        <v>5</v>
      </c>
      <c r="E121" s="17" t="s">
        <v>33</v>
      </c>
      <c r="F121" s="17" t="s">
        <v>28</v>
      </c>
      <c r="G121" s="17"/>
      <c r="H121" s="17"/>
      <c r="I121" s="17" t="s">
        <v>8</v>
      </c>
      <c r="J121" s="17" t="s">
        <v>32</v>
      </c>
      <c r="L121" s="83"/>
    </row>
    <row r="122" spans="1:12" ht="18" customHeight="1">
      <c r="A122" s="4">
        <v>121</v>
      </c>
      <c r="B122" s="85">
        <v>45042</v>
      </c>
      <c r="C122" s="17" t="s">
        <v>42</v>
      </c>
      <c r="D122" s="17" t="s">
        <v>29</v>
      </c>
      <c r="E122" s="17" t="s">
        <v>51</v>
      </c>
      <c r="F122" s="17" t="s">
        <v>27</v>
      </c>
      <c r="G122" s="17"/>
      <c r="H122" s="17"/>
      <c r="I122" s="17" t="s">
        <v>25</v>
      </c>
      <c r="J122" s="17" t="s">
        <v>9</v>
      </c>
      <c r="L122" s="83"/>
    </row>
    <row r="123" spans="1:12" ht="18" customHeight="1">
      <c r="A123" s="4">
        <v>122</v>
      </c>
      <c r="B123" s="85">
        <v>45043</v>
      </c>
      <c r="C123" s="17" t="s">
        <v>48</v>
      </c>
      <c r="D123" s="17" t="s">
        <v>6</v>
      </c>
      <c r="E123" s="17" t="s">
        <v>439</v>
      </c>
      <c r="F123" s="17" t="s">
        <v>30</v>
      </c>
      <c r="G123" s="17"/>
      <c r="H123" s="17"/>
      <c r="I123" s="17" t="s">
        <v>13</v>
      </c>
      <c r="J123" s="17" t="s">
        <v>14</v>
      </c>
      <c r="L123" s="83"/>
    </row>
    <row r="124" spans="1:12" ht="18" customHeight="1">
      <c r="A124" s="4">
        <v>123</v>
      </c>
      <c r="B124" s="85">
        <v>45043</v>
      </c>
      <c r="C124" s="17" t="s">
        <v>15</v>
      </c>
      <c r="D124" s="17" t="s">
        <v>11</v>
      </c>
      <c r="E124" s="17" t="s">
        <v>16</v>
      </c>
      <c r="F124" s="17" t="s">
        <v>45</v>
      </c>
      <c r="G124" s="17"/>
      <c r="H124" s="17"/>
      <c r="I124" s="17" t="s">
        <v>38</v>
      </c>
      <c r="J124" s="17" t="s">
        <v>37</v>
      </c>
      <c r="L124" s="83"/>
    </row>
    <row r="125" spans="1:12" ht="18" customHeight="1">
      <c r="A125" s="4">
        <v>124</v>
      </c>
      <c r="B125" s="85">
        <v>45043</v>
      </c>
      <c r="C125" s="17" t="s">
        <v>18</v>
      </c>
      <c r="D125" s="17" t="s">
        <v>40</v>
      </c>
      <c r="E125" s="17" t="s">
        <v>12</v>
      </c>
      <c r="F125" s="17" t="s">
        <v>66</v>
      </c>
      <c r="G125" s="17"/>
      <c r="H125" s="17"/>
      <c r="I125" s="17" t="s">
        <v>19</v>
      </c>
      <c r="J125" s="17" t="s">
        <v>20</v>
      </c>
      <c r="L125" s="83"/>
    </row>
    <row r="126" spans="1:12" ht="18" customHeight="1">
      <c r="A126" s="4">
        <v>125</v>
      </c>
      <c r="B126" s="85">
        <v>45043</v>
      </c>
      <c r="C126" s="17" t="s">
        <v>29</v>
      </c>
      <c r="D126" s="17" t="s">
        <v>51</v>
      </c>
      <c r="E126" s="17" t="s">
        <v>27</v>
      </c>
      <c r="F126" s="17" t="s">
        <v>41</v>
      </c>
      <c r="G126" s="17"/>
      <c r="H126" s="17"/>
      <c r="I126" s="17" t="s">
        <v>25</v>
      </c>
      <c r="J126" s="17" t="s">
        <v>8</v>
      </c>
      <c r="L126" s="83"/>
    </row>
    <row r="127" spans="1:12" ht="18" customHeight="1">
      <c r="A127" s="4">
        <v>126</v>
      </c>
      <c r="B127" s="85">
        <v>45044</v>
      </c>
      <c r="C127" s="17" t="s">
        <v>6</v>
      </c>
      <c r="D127" s="17" t="s">
        <v>56</v>
      </c>
      <c r="E127" s="17" t="s">
        <v>30</v>
      </c>
      <c r="F127" s="17" t="s">
        <v>22</v>
      </c>
      <c r="G127" s="17"/>
      <c r="H127" s="17"/>
      <c r="I127" s="17" t="s">
        <v>37</v>
      </c>
      <c r="J127" s="17" t="s">
        <v>19</v>
      </c>
      <c r="L127" s="83"/>
    </row>
    <row r="128" spans="1:12" ht="18" customHeight="1">
      <c r="A128" s="4">
        <v>127</v>
      </c>
      <c r="B128" s="85">
        <v>45044</v>
      </c>
      <c r="C128" s="17" t="s">
        <v>5</v>
      </c>
      <c r="D128" s="17" t="s">
        <v>33</v>
      </c>
      <c r="E128" s="17" t="s">
        <v>28</v>
      </c>
      <c r="F128" s="17" t="s">
        <v>21</v>
      </c>
      <c r="G128" s="17"/>
      <c r="H128" s="17"/>
      <c r="I128" s="17" t="s">
        <v>14</v>
      </c>
      <c r="J128" s="17" t="s">
        <v>38</v>
      </c>
      <c r="L128" s="83"/>
    </row>
    <row r="129" spans="1:12" ht="18" customHeight="1">
      <c r="A129" s="4">
        <v>128</v>
      </c>
      <c r="B129" s="85">
        <v>45044</v>
      </c>
      <c r="C129" s="17" t="s">
        <v>40</v>
      </c>
      <c r="D129" s="17" t="s">
        <v>12</v>
      </c>
      <c r="E129" s="17" t="s">
        <v>66</v>
      </c>
      <c r="F129" s="17" t="s">
        <v>4</v>
      </c>
      <c r="G129" s="17"/>
      <c r="H129" s="17"/>
      <c r="I129" s="17" t="s">
        <v>20</v>
      </c>
      <c r="J129" s="17" t="s">
        <v>13</v>
      </c>
      <c r="L129" s="83"/>
    </row>
    <row r="130" spans="1:12" ht="18" customHeight="1">
      <c r="A130" s="4">
        <v>129</v>
      </c>
      <c r="B130" s="85">
        <v>45044</v>
      </c>
      <c r="C130" s="17" t="s">
        <v>7</v>
      </c>
      <c r="D130" s="17" t="s">
        <v>34</v>
      </c>
      <c r="E130" s="17" t="s">
        <v>24</v>
      </c>
      <c r="F130" s="17" t="s">
        <v>57</v>
      </c>
      <c r="G130" s="17"/>
      <c r="H130" s="17"/>
      <c r="I130" s="17" t="s">
        <v>31</v>
      </c>
      <c r="J130" s="17" t="s">
        <v>25</v>
      </c>
      <c r="L130" s="83"/>
    </row>
    <row r="131" spans="1:12" ht="18" customHeight="1">
      <c r="A131" s="4">
        <v>130</v>
      </c>
      <c r="B131" s="85">
        <v>45044</v>
      </c>
      <c r="C131" s="17" t="s">
        <v>36</v>
      </c>
      <c r="D131" s="17" t="s">
        <v>55</v>
      </c>
      <c r="E131" s="17" t="s">
        <v>17</v>
      </c>
      <c r="F131" s="17" t="s">
        <v>49</v>
      </c>
      <c r="G131" s="17"/>
      <c r="H131" s="17"/>
      <c r="I131" s="17" t="s">
        <v>32</v>
      </c>
      <c r="J131" s="17" t="s">
        <v>9</v>
      </c>
      <c r="L131" s="83"/>
    </row>
    <row r="132" spans="1:12" ht="18" customHeight="1">
      <c r="A132" s="4">
        <v>131</v>
      </c>
      <c r="B132" s="85">
        <v>45044</v>
      </c>
      <c r="C132" s="17" t="s">
        <v>11</v>
      </c>
      <c r="D132" s="17" t="s">
        <v>16</v>
      </c>
      <c r="E132" s="17" t="s">
        <v>45</v>
      </c>
      <c r="F132" s="17" t="s">
        <v>441</v>
      </c>
      <c r="G132" s="17"/>
      <c r="H132" s="17"/>
      <c r="I132" s="17" t="s">
        <v>26</v>
      </c>
      <c r="J132" s="17" t="s">
        <v>8</v>
      </c>
      <c r="L132" s="83"/>
    </row>
    <row r="133" spans="1:12" ht="18" customHeight="1">
      <c r="A133" s="4">
        <v>132</v>
      </c>
      <c r="B133" s="85">
        <v>45045</v>
      </c>
      <c r="C133" s="17" t="s">
        <v>12</v>
      </c>
      <c r="D133" s="17" t="s">
        <v>66</v>
      </c>
      <c r="E133" s="17" t="s">
        <v>4</v>
      </c>
      <c r="F133" s="17" t="s">
        <v>18</v>
      </c>
      <c r="G133" s="17"/>
      <c r="H133" s="17"/>
      <c r="I133" s="17" t="s">
        <v>20</v>
      </c>
      <c r="J133" s="17" t="s">
        <v>13</v>
      </c>
      <c r="L133" s="83"/>
    </row>
    <row r="134" spans="1:12" ht="18" customHeight="1">
      <c r="A134" s="4">
        <v>133</v>
      </c>
      <c r="B134" s="85">
        <v>45045</v>
      </c>
      <c r="C134" s="17" t="s">
        <v>33</v>
      </c>
      <c r="D134" s="17" t="s">
        <v>28</v>
      </c>
      <c r="E134" s="17" t="s">
        <v>21</v>
      </c>
      <c r="F134" s="17" t="s">
        <v>60</v>
      </c>
      <c r="G134" s="17"/>
      <c r="H134" s="17"/>
      <c r="I134" s="17" t="s">
        <v>14</v>
      </c>
      <c r="J134" s="17" t="s">
        <v>38</v>
      </c>
      <c r="L134" s="83"/>
    </row>
    <row r="135" spans="1:12" ht="18" customHeight="1">
      <c r="A135" s="4">
        <v>134</v>
      </c>
      <c r="B135" s="85">
        <v>45045</v>
      </c>
      <c r="C135" s="17" t="s">
        <v>56</v>
      </c>
      <c r="D135" s="17" t="s">
        <v>30</v>
      </c>
      <c r="E135" s="17" t="s">
        <v>22</v>
      </c>
      <c r="F135" s="17" t="s">
        <v>48</v>
      </c>
      <c r="G135" s="17"/>
      <c r="H135" s="17"/>
      <c r="I135" s="17" t="s">
        <v>37</v>
      </c>
      <c r="J135" s="17" t="s">
        <v>19</v>
      </c>
      <c r="L135" s="83"/>
    </row>
    <row r="136" spans="1:12" ht="18" customHeight="1">
      <c r="A136" s="4">
        <v>135</v>
      </c>
      <c r="B136" s="85">
        <v>45045</v>
      </c>
      <c r="C136" s="17" t="s">
        <v>34</v>
      </c>
      <c r="D136" s="17" t="s">
        <v>24</v>
      </c>
      <c r="E136" s="17" t="s">
        <v>57</v>
      </c>
      <c r="F136" s="17" t="s">
        <v>43</v>
      </c>
      <c r="G136" s="17"/>
      <c r="H136" s="17"/>
      <c r="I136" s="17" t="s">
        <v>31</v>
      </c>
      <c r="J136" s="17" t="s">
        <v>25</v>
      </c>
      <c r="L136" s="83"/>
    </row>
    <row r="137" spans="1:12" ht="18" customHeight="1">
      <c r="A137" s="4">
        <v>136</v>
      </c>
      <c r="B137" s="85">
        <v>45045</v>
      </c>
      <c r="C137" s="17" t="s">
        <v>55</v>
      </c>
      <c r="D137" s="17" t="s">
        <v>17</v>
      </c>
      <c r="E137" s="17" t="s">
        <v>49</v>
      </c>
      <c r="F137" s="17" t="s">
        <v>307</v>
      </c>
      <c r="G137" s="17"/>
      <c r="H137" s="17"/>
      <c r="I137" s="17" t="s">
        <v>32</v>
      </c>
      <c r="J137" s="17" t="s">
        <v>9</v>
      </c>
      <c r="L137" s="83"/>
    </row>
    <row r="138" spans="1:12" ht="18" customHeight="1">
      <c r="A138" s="4">
        <v>137</v>
      </c>
      <c r="B138" s="85">
        <v>45045</v>
      </c>
      <c r="C138" s="17" t="s">
        <v>16</v>
      </c>
      <c r="D138" s="17" t="s">
        <v>45</v>
      </c>
      <c r="E138" s="17" t="s">
        <v>441</v>
      </c>
      <c r="F138" s="17" t="s">
        <v>15</v>
      </c>
      <c r="G138" s="17"/>
      <c r="H138" s="17"/>
      <c r="I138" s="17" t="s">
        <v>26</v>
      </c>
      <c r="J138" s="17" t="s">
        <v>8</v>
      </c>
      <c r="L138" s="83"/>
    </row>
    <row r="139" spans="1:12" ht="18" customHeight="1">
      <c r="A139" s="4">
        <v>138</v>
      </c>
      <c r="B139" s="85">
        <v>45046</v>
      </c>
      <c r="C139" s="17" t="s">
        <v>30</v>
      </c>
      <c r="D139" s="17" t="s">
        <v>22</v>
      </c>
      <c r="E139" s="17" t="s">
        <v>48</v>
      </c>
      <c r="F139" s="17" t="s">
        <v>6</v>
      </c>
      <c r="G139" s="17"/>
      <c r="H139" s="17"/>
      <c r="I139" s="17" t="s">
        <v>37</v>
      </c>
      <c r="J139" s="17" t="s">
        <v>19</v>
      </c>
      <c r="L139" s="83"/>
    </row>
    <row r="140" spans="1:12" ht="18" customHeight="1">
      <c r="A140" s="4">
        <v>139</v>
      </c>
      <c r="B140" s="85">
        <v>45046</v>
      </c>
      <c r="C140" s="17" t="s">
        <v>66</v>
      </c>
      <c r="D140" s="17" t="s">
        <v>4</v>
      </c>
      <c r="E140" s="17" t="s">
        <v>18</v>
      </c>
      <c r="F140" s="17" t="s">
        <v>40</v>
      </c>
      <c r="G140" s="17"/>
      <c r="H140" s="17"/>
      <c r="I140" s="17" t="s">
        <v>20</v>
      </c>
      <c r="J140" s="17" t="s">
        <v>13</v>
      </c>
      <c r="L140" s="83"/>
    </row>
    <row r="141" spans="1:12" ht="18" customHeight="1">
      <c r="A141" s="4">
        <v>140</v>
      </c>
      <c r="B141" s="85">
        <v>45046</v>
      </c>
      <c r="C141" s="17" t="s">
        <v>28</v>
      </c>
      <c r="D141" s="17" t="s">
        <v>21</v>
      </c>
      <c r="E141" s="17" t="s">
        <v>60</v>
      </c>
      <c r="F141" s="17" t="s">
        <v>5</v>
      </c>
      <c r="G141" s="17"/>
      <c r="H141" s="17"/>
      <c r="I141" s="17" t="s">
        <v>14</v>
      </c>
      <c r="J141" s="17" t="s">
        <v>38</v>
      </c>
      <c r="L141" s="83"/>
    </row>
    <row r="142" spans="1:12" ht="18" customHeight="1">
      <c r="A142" s="4">
        <v>141</v>
      </c>
      <c r="B142" s="85">
        <v>45046</v>
      </c>
      <c r="C142" s="17" t="s">
        <v>24</v>
      </c>
      <c r="D142" s="17" t="s">
        <v>57</v>
      </c>
      <c r="E142" s="17" t="s">
        <v>43</v>
      </c>
      <c r="F142" s="17" t="s">
        <v>7</v>
      </c>
      <c r="G142" s="17"/>
      <c r="H142" s="17"/>
      <c r="I142" s="17" t="s">
        <v>31</v>
      </c>
      <c r="J142" s="17" t="s">
        <v>25</v>
      </c>
      <c r="L142" s="84"/>
    </row>
    <row r="143" spans="1:12" ht="18" customHeight="1">
      <c r="A143" s="4">
        <v>142</v>
      </c>
      <c r="B143" s="85">
        <v>45046</v>
      </c>
      <c r="C143" s="17" t="s">
        <v>45</v>
      </c>
      <c r="D143" s="17" t="s">
        <v>441</v>
      </c>
      <c r="E143" s="17" t="s">
        <v>15</v>
      </c>
      <c r="F143" s="17" t="s">
        <v>11</v>
      </c>
      <c r="G143" s="17"/>
      <c r="H143" s="17"/>
      <c r="I143" s="17" t="s">
        <v>26</v>
      </c>
      <c r="J143" s="17" t="s">
        <v>8</v>
      </c>
      <c r="L143" s="83"/>
    </row>
    <row r="144" spans="1:12" ht="18" customHeight="1">
      <c r="A144" s="4">
        <v>143</v>
      </c>
      <c r="B144" s="85">
        <v>45046</v>
      </c>
      <c r="C144" s="17" t="s">
        <v>17</v>
      </c>
      <c r="D144" s="17" t="s">
        <v>49</v>
      </c>
      <c r="E144" s="17" t="s">
        <v>307</v>
      </c>
      <c r="F144" s="17" t="s">
        <v>36</v>
      </c>
      <c r="G144" s="17"/>
      <c r="H144" s="17"/>
      <c r="I144" s="17" t="s">
        <v>32</v>
      </c>
      <c r="J144" s="17" t="s">
        <v>9</v>
      </c>
      <c r="L144" s="83"/>
    </row>
    <row r="145" spans="1:12" ht="18" customHeight="1">
      <c r="A145" s="4">
        <v>144</v>
      </c>
      <c r="B145" s="85">
        <v>45048</v>
      </c>
      <c r="C145" s="17" t="s">
        <v>4</v>
      </c>
      <c r="D145" s="17" t="s">
        <v>18</v>
      </c>
      <c r="E145" s="17" t="s">
        <v>40</v>
      </c>
      <c r="F145" s="17" t="s">
        <v>12</v>
      </c>
      <c r="G145" s="17"/>
      <c r="H145" s="17"/>
      <c r="I145" s="17" t="s">
        <v>37</v>
      </c>
      <c r="J145" s="17" t="s">
        <v>14</v>
      </c>
      <c r="L145" s="83"/>
    </row>
    <row r="146" spans="1:12" ht="18" customHeight="1">
      <c r="A146" s="4">
        <v>145</v>
      </c>
      <c r="B146" s="85">
        <v>45048</v>
      </c>
      <c r="C146" s="17" t="s">
        <v>22</v>
      </c>
      <c r="D146" s="17" t="s">
        <v>48</v>
      </c>
      <c r="E146" s="17" t="s">
        <v>6</v>
      </c>
      <c r="F146" s="17" t="s">
        <v>56</v>
      </c>
      <c r="G146" s="17"/>
      <c r="H146" s="17"/>
      <c r="I146" s="17" t="s">
        <v>13</v>
      </c>
      <c r="J146" s="17" t="s">
        <v>19</v>
      </c>
      <c r="L146" s="83"/>
    </row>
    <row r="147" spans="1:12" ht="18" customHeight="1">
      <c r="A147" s="4">
        <v>146</v>
      </c>
      <c r="B147" s="85">
        <v>45048</v>
      </c>
      <c r="C147" s="17" t="s">
        <v>57</v>
      </c>
      <c r="D147" s="17" t="s">
        <v>43</v>
      </c>
      <c r="E147" s="17" t="s">
        <v>7</v>
      </c>
      <c r="F147" s="17" t="s">
        <v>34</v>
      </c>
      <c r="G147" s="17"/>
      <c r="H147" s="17"/>
      <c r="I147" s="17" t="s">
        <v>38</v>
      </c>
      <c r="J147" s="17" t="s">
        <v>20</v>
      </c>
      <c r="L147" s="83"/>
    </row>
    <row r="148" spans="1:12" ht="18" customHeight="1">
      <c r="A148" s="4">
        <v>147</v>
      </c>
      <c r="B148" s="85">
        <v>45048</v>
      </c>
      <c r="C148" s="17" t="s">
        <v>49</v>
      </c>
      <c r="D148" s="17" t="s">
        <v>65</v>
      </c>
      <c r="E148" s="17" t="s">
        <v>36</v>
      </c>
      <c r="F148" s="17" t="s">
        <v>55</v>
      </c>
      <c r="G148" s="17"/>
      <c r="H148" s="17"/>
      <c r="I148" s="17" t="s">
        <v>9</v>
      </c>
      <c r="J148" s="17" t="s">
        <v>8</v>
      </c>
      <c r="L148" s="83"/>
    </row>
    <row r="149" spans="1:12" ht="18" customHeight="1">
      <c r="A149" s="4">
        <v>148</v>
      </c>
      <c r="B149" s="85">
        <v>45048</v>
      </c>
      <c r="C149" s="17" t="s">
        <v>51</v>
      </c>
      <c r="D149" s="17" t="s">
        <v>27</v>
      </c>
      <c r="E149" s="17" t="s">
        <v>41</v>
      </c>
      <c r="F149" s="17" t="s">
        <v>42</v>
      </c>
      <c r="G149" s="17"/>
      <c r="H149" s="17"/>
      <c r="I149" s="17" t="s">
        <v>32</v>
      </c>
      <c r="J149" s="17" t="s">
        <v>31</v>
      </c>
      <c r="L149" s="83"/>
    </row>
    <row r="150" spans="1:12" ht="18" customHeight="1">
      <c r="A150" s="4">
        <v>149</v>
      </c>
      <c r="B150" s="85">
        <v>45048</v>
      </c>
      <c r="C150" s="17" t="s">
        <v>59</v>
      </c>
      <c r="D150" s="17" t="s">
        <v>15</v>
      </c>
      <c r="E150" s="17" t="s">
        <v>11</v>
      </c>
      <c r="F150" s="17" t="s">
        <v>16</v>
      </c>
      <c r="G150" s="17"/>
      <c r="H150" s="17"/>
      <c r="I150" s="17" t="s">
        <v>25</v>
      </c>
      <c r="J150" s="17" t="s">
        <v>26</v>
      </c>
      <c r="L150" s="83"/>
    </row>
    <row r="151" spans="1:12" ht="18" customHeight="1">
      <c r="A151" s="4">
        <v>150</v>
      </c>
      <c r="B151" s="85">
        <v>45049</v>
      </c>
      <c r="C151" s="17" t="s">
        <v>48</v>
      </c>
      <c r="D151" s="17" t="s">
        <v>6</v>
      </c>
      <c r="E151" s="17" t="s">
        <v>56</v>
      </c>
      <c r="F151" s="17" t="s">
        <v>30</v>
      </c>
      <c r="G151" s="17"/>
      <c r="H151" s="17"/>
      <c r="I151" s="17" t="s">
        <v>13</v>
      </c>
      <c r="J151" s="17" t="s">
        <v>19</v>
      </c>
      <c r="L151" s="83"/>
    </row>
    <row r="152" spans="1:12" ht="18" customHeight="1">
      <c r="A152" s="4">
        <v>151</v>
      </c>
      <c r="B152" s="85">
        <v>45049</v>
      </c>
      <c r="C152" s="17" t="s">
        <v>43</v>
      </c>
      <c r="D152" s="17" t="s">
        <v>7</v>
      </c>
      <c r="E152" s="17" t="s">
        <v>34</v>
      </c>
      <c r="F152" s="17" t="s">
        <v>24</v>
      </c>
      <c r="G152" s="17"/>
      <c r="H152" s="17"/>
      <c r="I152" s="17" t="s">
        <v>38</v>
      </c>
      <c r="J152" s="17" t="s">
        <v>20</v>
      </c>
      <c r="L152" s="83"/>
    </row>
    <row r="153" spans="1:12" ht="18" customHeight="1">
      <c r="A153" s="4">
        <v>152</v>
      </c>
      <c r="B153" s="85">
        <v>45049</v>
      </c>
      <c r="C153" s="17" t="s">
        <v>18</v>
      </c>
      <c r="D153" s="17" t="s">
        <v>40</v>
      </c>
      <c r="E153" s="17" t="s">
        <v>12</v>
      </c>
      <c r="F153" s="17" t="s">
        <v>58</v>
      </c>
      <c r="G153" s="17"/>
      <c r="H153" s="17"/>
      <c r="I153" s="17" t="s">
        <v>37</v>
      </c>
      <c r="J153" s="17" t="s">
        <v>14</v>
      </c>
      <c r="L153" s="83"/>
    </row>
    <row r="154" spans="1:12" ht="18" customHeight="1">
      <c r="A154" s="4">
        <v>153</v>
      </c>
      <c r="B154" s="85">
        <v>45049</v>
      </c>
      <c r="C154" s="17" t="s">
        <v>15</v>
      </c>
      <c r="D154" s="17" t="s">
        <v>11</v>
      </c>
      <c r="E154" s="17" t="s">
        <v>16</v>
      </c>
      <c r="F154" s="17" t="s">
        <v>45</v>
      </c>
      <c r="G154" s="17"/>
      <c r="H154" s="17"/>
      <c r="I154" s="17" t="s">
        <v>25</v>
      </c>
      <c r="J154" s="17" t="s">
        <v>26</v>
      </c>
      <c r="L154" s="83"/>
    </row>
    <row r="155" spans="1:12" ht="18" customHeight="1">
      <c r="A155" s="4">
        <v>154</v>
      </c>
      <c r="B155" s="85">
        <v>45049</v>
      </c>
      <c r="C155" s="17" t="s">
        <v>65</v>
      </c>
      <c r="D155" s="17" t="s">
        <v>36</v>
      </c>
      <c r="E155" s="17" t="s">
        <v>55</v>
      </c>
      <c r="F155" s="17" t="s">
        <v>17</v>
      </c>
      <c r="G155" s="17"/>
      <c r="H155" s="17"/>
      <c r="I155" s="17" t="s">
        <v>9</v>
      </c>
      <c r="J155" s="17" t="s">
        <v>8</v>
      </c>
      <c r="K155" s="53"/>
      <c r="L155" s="83"/>
    </row>
    <row r="156" spans="1:12" ht="18" customHeight="1">
      <c r="A156" s="4">
        <v>155</v>
      </c>
      <c r="B156" s="85">
        <v>45049</v>
      </c>
      <c r="C156" s="17" t="s">
        <v>27</v>
      </c>
      <c r="D156" s="17" t="s">
        <v>41</v>
      </c>
      <c r="E156" s="17" t="s">
        <v>42</v>
      </c>
      <c r="F156" s="17" t="s">
        <v>29</v>
      </c>
      <c r="G156" s="17"/>
      <c r="H156" s="17"/>
      <c r="I156" s="17" t="s">
        <v>32</v>
      </c>
      <c r="J156" s="17" t="s">
        <v>31</v>
      </c>
      <c r="K156" s="53"/>
      <c r="L156" s="83"/>
    </row>
    <row r="157" spans="1:12" ht="18" customHeight="1">
      <c r="A157" s="4">
        <v>156</v>
      </c>
      <c r="B157" s="85">
        <v>45050</v>
      </c>
      <c r="C157" s="17" t="s">
        <v>40</v>
      </c>
      <c r="D157" s="17" t="s">
        <v>12</v>
      </c>
      <c r="E157" s="17" t="s">
        <v>58</v>
      </c>
      <c r="F157" s="17" t="s">
        <v>4</v>
      </c>
      <c r="G157" s="17"/>
      <c r="H157" s="17"/>
      <c r="I157" s="17" t="s">
        <v>37</v>
      </c>
      <c r="J157" s="17" t="s">
        <v>14</v>
      </c>
      <c r="K157" s="53"/>
      <c r="L157" s="83"/>
    </row>
    <row r="158" spans="1:12" ht="18" customHeight="1">
      <c r="A158" s="4">
        <v>157</v>
      </c>
      <c r="B158" s="85">
        <v>45050</v>
      </c>
      <c r="C158" s="17" t="s">
        <v>6</v>
      </c>
      <c r="D158" s="17" t="s">
        <v>56</v>
      </c>
      <c r="E158" s="17" t="s">
        <v>30</v>
      </c>
      <c r="F158" s="17" t="s">
        <v>22</v>
      </c>
      <c r="G158" s="17"/>
      <c r="H158" s="17"/>
      <c r="I158" s="17" t="s">
        <v>13</v>
      </c>
      <c r="J158" s="17" t="s">
        <v>19</v>
      </c>
      <c r="K158" s="53"/>
      <c r="L158" s="83"/>
    </row>
    <row r="159" spans="1:12" ht="18" customHeight="1">
      <c r="A159" s="4">
        <v>158</v>
      </c>
      <c r="B159" s="85">
        <v>45050</v>
      </c>
      <c r="C159" s="17" t="s">
        <v>7</v>
      </c>
      <c r="D159" s="17" t="s">
        <v>34</v>
      </c>
      <c r="E159" s="17" t="s">
        <v>24</v>
      </c>
      <c r="F159" s="17" t="s">
        <v>57</v>
      </c>
      <c r="G159" s="17"/>
      <c r="H159" s="17"/>
      <c r="I159" s="17" t="s">
        <v>38</v>
      </c>
      <c r="J159" s="17" t="s">
        <v>20</v>
      </c>
      <c r="K159" s="53"/>
      <c r="L159" s="83"/>
    </row>
    <row r="160" spans="1:12" ht="18" customHeight="1">
      <c r="A160" s="4">
        <v>159</v>
      </c>
      <c r="B160" s="85">
        <v>45050</v>
      </c>
      <c r="C160" s="17" t="s">
        <v>36</v>
      </c>
      <c r="D160" s="17" t="s">
        <v>55</v>
      </c>
      <c r="E160" s="17" t="s">
        <v>17</v>
      </c>
      <c r="F160" s="17" t="s">
        <v>49</v>
      </c>
      <c r="G160" s="17"/>
      <c r="H160" s="17"/>
      <c r="I160" s="17" t="s">
        <v>9</v>
      </c>
      <c r="J160" s="17" t="s">
        <v>8</v>
      </c>
      <c r="L160" s="83"/>
    </row>
    <row r="161" spans="1:12" ht="18" customHeight="1">
      <c r="A161" s="4">
        <v>160</v>
      </c>
      <c r="B161" s="85">
        <v>45050</v>
      </c>
      <c r="C161" s="17" t="s">
        <v>41</v>
      </c>
      <c r="D161" s="17" t="s">
        <v>42</v>
      </c>
      <c r="E161" s="17" t="s">
        <v>29</v>
      </c>
      <c r="F161" s="17" t="s">
        <v>51</v>
      </c>
      <c r="G161" s="17"/>
      <c r="H161" s="17"/>
      <c r="I161" s="17" t="s">
        <v>32</v>
      </c>
      <c r="J161" s="17" t="s">
        <v>31</v>
      </c>
      <c r="L161" s="83"/>
    </row>
    <row r="162" spans="1:12" ht="18" customHeight="1">
      <c r="A162" s="4">
        <v>161</v>
      </c>
      <c r="B162" s="85">
        <v>45050</v>
      </c>
      <c r="C162" s="17" t="s">
        <v>11</v>
      </c>
      <c r="D162" s="17" t="s">
        <v>16</v>
      </c>
      <c r="E162" s="17" t="s">
        <v>45</v>
      </c>
      <c r="F162" s="17" t="s">
        <v>59</v>
      </c>
      <c r="G162" s="17"/>
      <c r="H162" s="17"/>
      <c r="I162" s="17" t="s">
        <v>25</v>
      </c>
      <c r="J162" s="17" t="s">
        <v>26</v>
      </c>
      <c r="L162" s="83"/>
    </row>
    <row r="163" spans="1:12" ht="18" customHeight="1">
      <c r="A163" s="4">
        <v>162</v>
      </c>
      <c r="B163" s="85">
        <v>45051</v>
      </c>
      <c r="C163" s="17" t="s">
        <v>55</v>
      </c>
      <c r="D163" s="17" t="s">
        <v>17</v>
      </c>
      <c r="E163" s="17" t="s">
        <v>49</v>
      </c>
      <c r="F163" s="17" t="s">
        <v>443</v>
      </c>
      <c r="G163" s="17"/>
      <c r="H163" s="17"/>
      <c r="I163" s="17" t="s">
        <v>14</v>
      </c>
      <c r="J163" s="17" t="s">
        <v>13</v>
      </c>
    </row>
    <row r="164" spans="1:12" ht="18" customHeight="1">
      <c r="A164" s="4">
        <v>163</v>
      </c>
      <c r="B164" s="85">
        <v>45051</v>
      </c>
      <c r="C164" s="17" t="s">
        <v>56</v>
      </c>
      <c r="D164" s="17" t="s">
        <v>30</v>
      </c>
      <c r="E164" s="17" t="s">
        <v>22</v>
      </c>
      <c r="F164" s="17" t="s">
        <v>48</v>
      </c>
      <c r="G164" s="17"/>
      <c r="H164" s="17"/>
      <c r="I164" s="17" t="s">
        <v>20</v>
      </c>
      <c r="J164" s="17" t="s">
        <v>37</v>
      </c>
    </row>
    <row r="165" spans="1:12" ht="18" customHeight="1">
      <c r="A165" s="4">
        <v>164</v>
      </c>
      <c r="B165" s="85">
        <v>45051</v>
      </c>
      <c r="C165" s="17" t="s">
        <v>42</v>
      </c>
      <c r="D165" s="17" t="s">
        <v>29</v>
      </c>
      <c r="E165" s="17" t="s">
        <v>51</v>
      </c>
      <c r="F165" s="17" t="s">
        <v>27</v>
      </c>
      <c r="G165" s="17"/>
      <c r="H165" s="17"/>
      <c r="I165" s="17" t="s">
        <v>19</v>
      </c>
      <c r="J165" s="17" t="s">
        <v>38</v>
      </c>
    </row>
    <row r="166" spans="1:12" ht="18" customHeight="1">
      <c r="A166" s="4">
        <v>165</v>
      </c>
      <c r="B166" s="85">
        <v>45051</v>
      </c>
      <c r="C166" s="17" t="s">
        <v>21</v>
      </c>
      <c r="D166" s="17" t="s">
        <v>60</v>
      </c>
      <c r="E166" s="17" t="s">
        <v>5</v>
      </c>
      <c r="F166" s="17" t="s">
        <v>33</v>
      </c>
      <c r="G166" s="17"/>
      <c r="H166" s="17"/>
      <c r="I166" s="17" t="s">
        <v>31</v>
      </c>
      <c r="J166" s="17" t="s">
        <v>9</v>
      </c>
    </row>
    <row r="167" spans="1:12" ht="18" customHeight="1">
      <c r="A167" s="4">
        <v>166</v>
      </c>
      <c r="B167" s="85">
        <v>45051</v>
      </c>
      <c r="C167" s="17" t="s">
        <v>34</v>
      </c>
      <c r="D167" s="17" t="s">
        <v>24</v>
      </c>
      <c r="E167" s="17" t="s">
        <v>57</v>
      </c>
      <c r="F167" s="17" t="s">
        <v>43</v>
      </c>
      <c r="G167" s="17"/>
      <c r="H167" s="17"/>
      <c r="I167" s="17" t="s">
        <v>26</v>
      </c>
      <c r="J167" s="17" t="s">
        <v>32</v>
      </c>
    </row>
    <row r="168" spans="1:12" ht="18" customHeight="1">
      <c r="A168" s="4">
        <v>167</v>
      </c>
      <c r="B168" s="85">
        <v>45051</v>
      </c>
      <c r="C168" s="17" t="s">
        <v>12</v>
      </c>
      <c r="D168" s="17" t="s">
        <v>58</v>
      </c>
      <c r="E168" s="17" t="s">
        <v>4</v>
      </c>
      <c r="F168" s="17" t="s">
        <v>18</v>
      </c>
      <c r="G168" s="17"/>
      <c r="H168" s="17"/>
      <c r="I168" s="17" t="s">
        <v>8</v>
      </c>
      <c r="J168" s="17" t="s">
        <v>25</v>
      </c>
    </row>
    <row r="169" spans="1:12" ht="18" customHeight="1">
      <c r="A169" s="4">
        <v>168</v>
      </c>
      <c r="B169" s="16">
        <v>45052</v>
      </c>
      <c r="C169" s="17" t="s">
        <v>30</v>
      </c>
      <c r="D169" s="17" t="s">
        <v>22</v>
      </c>
      <c r="E169" s="17" t="s">
        <v>48</v>
      </c>
      <c r="F169" s="17" t="s">
        <v>6</v>
      </c>
      <c r="G169" s="17"/>
      <c r="H169" s="17"/>
      <c r="I169" s="17" t="s">
        <v>20</v>
      </c>
      <c r="J169" s="17" t="s">
        <v>37</v>
      </c>
    </row>
    <row r="170" spans="1:12" ht="18" customHeight="1">
      <c r="A170" s="4">
        <v>169</v>
      </c>
      <c r="B170" s="16">
        <v>45052</v>
      </c>
      <c r="C170" s="17" t="s">
        <v>17</v>
      </c>
      <c r="D170" s="17" t="s">
        <v>49</v>
      </c>
      <c r="E170" s="17" t="s">
        <v>442</v>
      </c>
      <c r="F170" s="17" t="s">
        <v>36</v>
      </c>
      <c r="G170" s="17"/>
      <c r="H170" s="17"/>
      <c r="I170" s="17" t="s">
        <v>14</v>
      </c>
      <c r="J170" s="17" t="s">
        <v>13</v>
      </c>
      <c r="L170" s="84"/>
    </row>
    <row r="171" spans="1:12" ht="18" customHeight="1">
      <c r="A171" s="4">
        <v>170</v>
      </c>
      <c r="B171" s="16">
        <v>45052</v>
      </c>
      <c r="C171" s="17" t="s">
        <v>60</v>
      </c>
      <c r="D171" s="17" t="s">
        <v>5</v>
      </c>
      <c r="E171" s="17" t="s">
        <v>33</v>
      </c>
      <c r="F171" s="17" t="s">
        <v>28</v>
      </c>
      <c r="G171" s="17"/>
      <c r="H171" s="17"/>
      <c r="I171" s="17" t="s">
        <v>31</v>
      </c>
      <c r="J171" s="17" t="s">
        <v>9</v>
      </c>
    </row>
    <row r="172" spans="1:12" ht="18" customHeight="1">
      <c r="A172" s="4">
        <v>171</v>
      </c>
      <c r="B172" s="16">
        <v>45052</v>
      </c>
      <c r="C172" s="17" t="s">
        <v>58</v>
      </c>
      <c r="D172" s="17" t="s">
        <v>4</v>
      </c>
      <c r="E172" s="17" t="s">
        <v>18</v>
      </c>
      <c r="F172" s="17" t="s">
        <v>40</v>
      </c>
      <c r="G172" s="17"/>
      <c r="H172" s="17"/>
      <c r="I172" s="17" t="s">
        <v>8</v>
      </c>
      <c r="J172" s="17" t="s">
        <v>25</v>
      </c>
    </row>
    <row r="173" spans="1:12" ht="18" customHeight="1">
      <c r="A173" s="4">
        <v>172</v>
      </c>
      <c r="B173" s="16">
        <v>45052</v>
      </c>
      <c r="C173" s="17" t="s">
        <v>24</v>
      </c>
      <c r="D173" s="17" t="s">
        <v>57</v>
      </c>
      <c r="E173" s="17" t="s">
        <v>43</v>
      </c>
      <c r="F173" s="17" t="s">
        <v>7</v>
      </c>
      <c r="G173" s="17"/>
      <c r="H173" s="17"/>
      <c r="I173" s="17" t="s">
        <v>26</v>
      </c>
      <c r="J173" s="17" t="s">
        <v>32</v>
      </c>
    </row>
    <row r="174" spans="1:12" ht="18" customHeight="1">
      <c r="A174" s="4">
        <v>173</v>
      </c>
      <c r="B174" s="85">
        <v>45053</v>
      </c>
      <c r="C174" s="17" t="s">
        <v>22</v>
      </c>
      <c r="D174" s="17" t="s">
        <v>48</v>
      </c>
      <c r="E174" s="17" t="s">
        <v>6</v>
      </c>
      <c r="F174" s="17" t="s">
        <v>56</v>
      </c>
      <c r="G174" s="17"/>
      <c r="H174" s="17"/>
      <c r="I174" s="17" t="s">
        <v>20</v>
      </c>
      <c r="J174" s="17" t="s">
        <v>37</v>
      </c>
    </row>
    <row r="175" spans="1:12" ht="18" customHeight="1">
      <c r="A175" s="4">
        <v>174</v>
      </c>
      <c r="B175" s="85">
        <v>45053</v>
      </c>
      <c r="C175" s="17" t="s">
        <v>5</v>
      </c>
      <c r="D175" s="17" t="s">
        <v>33</v>
      </c>
      <c r="E175" s="17" t="s">
        <v>28</v>
      </c>
      <c r="F175" s="17" t="s">
        <v>21</v>
      </c>
      <c r="G175" s="17"/>
      <c r="H175" s="17"/>
      <c r="I175" s="17" t="s">
        <v>31</v>
      </c>
      <c r="J175" s="17" t="s">
        <v>9</v>
      </c>
      <c r="L175" s="83"/>
    </row>
    <row r="176" spans="1:12" ht="18" customHeight="1">
      <c r="A176" s="4">
        <v>175</v>
      </c>
      <c r="B176" s="85">
        <v>45053</v>
      </c>
      <c r="C176" s="17" t="s">
        <v>57</v>
      </c>
      <c r="D176" s="17" t="s">
        <v>43</v>
      </c>
      <c r="E176" s="17" t="s">
        <v>7</v>
      </c>
      <c r="F176" s="17" t="s">
        <v>34</v>
      </c>
      <c r="G176" s="17"/>
      <c r="H176" s="17"/>
      <c r="I176" s="17" t="s">
        <v>26</v>
      </c>
      <c r="J176" s="17" t="s">
        <v>32</v>
      </c>
      <c r="L176" s="83"/>
    </row>
    <row r="177" spans="1:12" ht="18" customHeight="1">
      <c r="A177" s="4">
        <v>176</v>
      </c>
      <c r="B177" s="85">
        <v>45055</v>
      </c>
      <c r="C177" s="17" t="s">
        <v>18</v>
      </c>
      <c r="D177" s="17" t="s">
        <v>40</v>
      </c>
      <c r="E177" s="17" t="s">
        <v>12</v>
      </c>
      <c r="F177" s="17" t="s">
        <v>58</v>
      </c>
      <c r="G177" s="17"/>
      <c r="H177" s="17"/>
      <c r="I177" s="17" t="s">
        <v>13</v>
      </c>
      <c r="J177" s="17" t="s">
        <v>37</v>
      </c>
      <c r="L177" s="83"/>
    </row>
    <row r="178" spans="1:12" ht="18" customHeight="1">
      <c r="A178" s="4">
        <v>177</v>
      </c>
      <c r="B178" s="85">
        <v>45055</v>
      </c>
      <c r="C178" s="17" t="s">
        <v>65</v>
      </c>
      <c r="D178" s="17" t="s">
        <v>36</v>
      </c>
      <c r="E178" s="17" t="s">
        <v>55</v>
      </c>
      <c r="F178" s="17" t="s">
        <v>17</v>
      </c>
      <c r="G178" s="17"/>
      <c r="H178" s="17"/>
      <c r="I178" s="17" t="s">
        <v>20</v>
      </c>
      <c r="J178" s="17" t="s">
        <v>19</v>
      </c>
      <c r="L178" s="83"/>
    </row>
    <row r="179" spans="1:12" ht="18" customHeight="1">
      <c r="A179" s="4">
        <v>178</v>
      </c>
      <c r="B179" s="85">
        <v>45055</v>
      </c>
      <c r="C179" s="17" t="s">
        <v>16</v>
      </c>
      <c r="D179" s="17" t="s">
        <v>45</v>
      </c>
      <c r="E179" s="17" t="s">
        <v>59</v>
      </c>
      <c r="F179" s="17" t="s">
        <v>15</v>
      </c>
      <c r="G179" s="17"/>
      <c r="H179" s="17"/>
      <c r="I179" s="17" t="s">
        <v>38</v>
      </c>
      <c r="J179" s="17" t="s">
        <v>14</v>
      </c>
      <c r="L179" s="83"/>
    </row>
    <row r="180" spans="1:12" ht="18" customHeight="1">
      <c r="A180" s="4">
        <v>179</v>
      </c>
      <c r="B180" s="85">
        <v>45055</v>
      </c>
      <c r="C180" s="17" t="s">
        <v>33</v>
      </c>
      <c r="D180" s="17" t="s">
        <v>28</v>
      </c>
      <c r="E180" s="17" t="s">
        <v>21</v>
      </c>
      <c r="F180" s="17" t="s">
        <v>60</v>
      </c>
      <c r="G180" s="17"/>
      <c r="H180" s="17"/>
      <c r="I180" s="17" t="s">
        <v>9</v>
      </c>
      <c r="J180" s="17" t="s">
        <v>26</v>
      </c>
      <c r="L180" s="83"/>
    </row>
    <row r="181" spans="1:12" ht="18" customHeight="1">
      <c r="A181" s="4">
        <v>180</v>
      </c>
      <c r="B181" s="85">
        <v>45055</v>
      </c>
      <c r="C181" s="17" t="s">
        <v>27</v>
      </c>
      <c r="D181" s="17" t="s">
        <v>41</v>
      </c>
      <c r="E181" s="17" t="s">
        <v>42</v>
      </c>
      <c r="F181" s="17" t="s">
        <v>29</v>
      </c>
      <c r="G181" s="17"/>
      <c r="H181" s="17"/>
      <c r="I181" s="17" t="s">
        <v>32</v>
      </c>
      <c r="J181" s="17" t="s">
        <v>8</v>
      </c>
      <c r="L181" s="83"/>
    </row>
    <row r="182" spans="1:12" ht="18" customHeight="1">
      <c r="A182" s="4">
        <v>181</v>
      </c>
      <c r="B182" s="85">
        <v>45055</v>
      </c>
      <c r="C182" s="17" t="s">
        <v>48</v>
      </c>
      <c r="D182" s="17" t="s">
        <v>6</v>
      </c>
      <c r="E182" s="17" t="s">
        <v>56</v>
      </c>
      <c r="F182" s="17" t="s">
        <v>30</v>
      </c>
      <c r="G182" s="17"/>
      <c r="H182" s="17"/>
      <c r="I182" s="17" t="s">
        <v>25</v>
      </c>
      <c r="J182" s="17" t="s">
        <v>31</v>
      </c>
      <c r="L182" s="83"/>
    </row>
    <row r="183" spans="1:12" ht="18" customHeight="1">
      <c r="A183" s="4">
        <v>182</v>
      </c>
      <c r="B183" s="85">
        <v>45056</v>
      </c>
      <c r="C183" s="17" t="s">
        <v>36</v>
      </c>
      <c r="D183" s="17" t="s">
        <v>55</v>
      </c>
      <c r="E183" s="17" t="s">
        <v>17</v>
      </c>
      <c r="F183" s="17" t="s">
        <v>49</v>
      </c>
      <c r="G183" s="17"/>
      <c r="H183" s="17"/>
      <c r="I183" s="17" t="s">
        <v>20</v>
      </c>
      <c r="J183" s="17" t="s">
        <v>19</v>
      </c>
      <c r="L183" s="83"/>
    </row>
    <row r="184" spans="1:12" ht="18" customHeight="1">
      <c r="A184" s="4">
        <v>183</v>
      </c>
      <c r="B184" s="85">
        <v>45056</v>
      </c>
      <c r="C184" s="17" t="s">
        <v>45</v>
      </c>
      <c r="D184" s="17" t="s">
        <v>59</v>
      </c>
      <c r="E184" s="17" t="s">
        <v>15</v>
      </c>
      <c r="F184" s="17" t="s">
        <v>11</v>
      </c>
      <c r="G184" s="17"/>
      <c r="H184" s="17"/>
      <c r="I184" s="17" t="s">
        <v>38</v>
      </c>
      <c r="J184" s="17" t="s">
        <v>14</v>
      </c>
      <c r="L184" s="83"/>
    </row>
    <row r="185" spans="1:12" ht="18" customHeight="1">
      <c r="A185" s="4">
        <v>184</v>
      </c>
      <c r="B185" s="85">
        <v>45056</v>
      </c>
      <c r="C185" s="17" t="s">
        <v>28</v>
      </c>
      <c r="D185" s="17" t="s">
        <v>21</v>
      </c>
      <c r="E185" s="17" t="s">
        <v>60</v>
      </c>
      <c r="F185" s="17" t="s">
        <v>5</v>
      </c>
      <c r="G185" s="17"/>
      <c r="H185" s="17"/>
      <c r="I185" s="17" t="s">
        <v>9</v>
      </c>
      <c r="J185" s="17" t="s">
        <v>26</v>
      </c>
      <c r="L185" s="83"/>
    </row>
    <row r="186" spans="1:12" ht="18" customHeight="1">
      <c r="A186" s="4">
        <v>185</v>
      </c>
      <c r="B186" s="85">
        <v>45056</v>
      </c>
      <c r="C186" s="17" t="s">
        <v>41</v>
      </c>
      <c r="D186" s="17" t="s">
        <v>42</v>
      </c>
      <c r="E186" s="17" t="s">
        <v>29</v>
      </c>
      <c r="F186" s="17" t="s">
        <v>51</v>
      </c>
      <c r="G186" s="17"/>
      <c r="H186" s="17"/>
      <c r="I186" s="17" t="s">
        <v>32</v>
      </c>
      <c r="J186" s="17" t="s">
        <v>8</v>
      </c>
      <c r="L186" s="83"/>
    </row>
    <row r="187" spans="1:12" ht="18" customHeight="1">
      <c r="A187" s="4">
        <v>186</v>
      </c>
      <c r="B187" s="85">
        <v>45056</v>
      </c>
      <c r="C187" s="17" t="s">
        <v>6</v>
      </c>
      <c r="D187" s="17" t="s">
        <v>56</v>
      </c>
      <c r="E187" s="17" t="s">
        <v>30</v>
      </c>
      <c r="F187" s="17" t="s">
        <v>22</v>
      </c>
      <c r="G187" s="17"/>
      <c r="H187" s="17"/>
      <c r="I187" s="17" t="s">
        <v>25</v>
      </c>
      <c r="J187" s="17" t="s">
        <v>31</v>
      </c>
      <c r="L187" s="83"/>
    </row>
    <row r="188" spans="1:12" ht="18" customHeight="1">
      <c r="A188" s="4">
        <v>187</v>
      </c>
      <c r="B188" s="85">
        <v>45057</v>
      </c>
      <c r="C188" s="17" t="s">
        <v>40</v>
      </c>
      <c r="D188" s="17" t="s">
        <v>12</v>
      </c>
      <c r="E188" s="17" t="s">
        <v>58</v>
      </c>
      <c r="F188" s="17" t="s">
        <v>4</v>
      </c>
      <c r="G188" s="17"/>
      <c r="H188" s="17"/>
      <c r="I188" s="17" t="s">
        <v>13</v>
      </c>
      <c r="J188" s="17" t="s">
        <v>37</v>
      </c>
      <c r="L188" s="83"/>
    </row>
    <row r="189" spans="1:12" ht="18" customHeight="1">
      <c r="A189" s="4">
        <v>188</v>
      </c>
      <c r="B189" s="85">
        <v>45057</v>
      </c>
      <c r="C189" s="17" t="s">
        <v>59</v>
      </c>
      <c r="D189" s="17" t="s">
        <v>15</v>
      </c>
      <c r="E189" s="17" t="s">
        <v>11</v>
      </c>
      <c r="F189" s="17" t="s">
        <v>16</v>
      </c>
      <c r="G189" s="17"/>
      <c r="H189" s="17"/>
      <c r="I189" s="17" t="s">
        <v>38</v>
      </c>
      <c r="J189" s="17" t="s">
        <v>14</v>
      </c>
      <c r="L189" s="83"/>
    </row>
    <row r="190" spans="1:12" ht="18" customHeight="1">
      <c r="A190" s="4">
        <v>189</v>
      </c>
      <c r="B190" s="85">
        <v>45057</v>
      </c>
      <c r="C190" s="17" t="s">
        <v>55</v>
      </c>
      <c r="D190" s="17" t="s">
        <v>17</v>
      </c>
      <c r="E190" s="17" t="s">
        <v>49</v>
      </c>
      <c r="F190" s="17" t="s">
        <v>65</v>
      </c>
      <c r="G190" s="17"/>
      <c r="H190" s="17"/>
      <c r="I190" s="17" t="s">
        <v>20</v>
      </c>
      <c r="J190" s="17" t="s">
        <v>19</v>
      </c>
      <c r="L190" s="83"/>
    </row>
    <row r="191" spans="1:12" ht="18" customHeight="1">
      <c r="A191" s="4">
        <v>190</v>
      </c>
      <c r="B191" s="85">
        <v>45057</v>
      </c>
      <c r="C191" s="17" t="s">
        <v>21</v>
      </c>
      <c r="D191" s="17" t="s">
        <v>60</v>
      </c>
      <c r="E191" s="17" t="s">
        <v>5</v>
      </c>
      <c r="F191" s="17" t="s">
        <v>33</v>
      </c>
      <c r="G191" s="17"/>
      <c r="H191" s="17"/>
      <c r="I191" s="17" t="s">
        <v>9</v>
      </c>
      <c r="J191" s="17" t="s">
        <v>26</v>
      </c>
      <c r="L191" s="83"/>
    </row>
    <row r="192" spans="1:12" ht="18" customHeight="1">
      <c r="A192" s="4">
        <v>191</v>
      </c>
      <c r="B192" s="85">
        <v>45057</v>
      </c>
      <c r="C192" s="17" t="s">
        <v>42</v>
      </c>
      <c r="D192" s="17" t="s">
        <v>29</v>
      </c>
      <c r="E192" s="17" t="s">
        <v>51</v>
      </c>
      <c r="F192" s="17" t="s">
        <v>27</v>
      </c>
      <c r="G192" s="17"/>
      <c r="H192" s="17"/>
      <c r="I192" s="17" t="s">
        <v>32</v>
      </c>
      <c r="J192" s="17" t="s">
        <v>8</v>
      </c>
      <c r="L192" s="83"/>
    </row>
    <row r="193" spans="1:12" ht="18" customHeight="1">
      <c r="A193" s="4">
        <v>192</v>
      </c>
      <c r="B193" s="85">
        <v>45057</v>
      </c>
      <c r="C193" s="17" t="s">
        <v>56</v>
      </c>
      <c r="D193" s="17" t="s">
        <v>30</v>
      </c>
      <c r="E193" s="17" t="s">
        <v>22</v>
      </c>
      <c r="F193" s="17" t="s">
        <v>48</v>
      </c>
      <c r="G193" s="17"/>
      <c r="H193" s="17"/>
      <c r="I193" s="17" t="s">
        <v>25</v>
      </c>
      <c r="J193" s="17" t="s">
        <v>31</v>
      </c>
      <c r="L193" s="83"/>
    </row>
    <row r="194" spans="1:12" ht="18" customHeight="1">
      <c r="A194" s="4">
        <v>193</v>
      </c>
      <c r="B194" s="85">
        <v>45058</v>
      </c>
      <c r="C194" s="17" t="s">
        <v>17</v>
      </c>
      <c r="D194" s="17" t="s">
        <v>49</v>
      </c>
      <c r="E194" s="17" t="s">
        <v>65</v>
      </c>
      <c r="F194" s="17" t="s">
        <v>36</v>
      </c>
      <c r="G194" s="17"/>
      <c r="H194" s="17"/>
      <c r="I194" s="17" t="s">
        <v>37</v>
      </c>
      <c r="J194" s="17" t="s">
        <v>19</v>
      </c>
      <c r="L194" s="83"/>
    </row>
    <row r="195" spans="1:12" ht="18" customHeight="1">
      <c r="A195" s="4">
        <v>194</v>
      </c>
      <c r="B195" s="85">
        <v>45058</v>
      </c>
      <c r="C195" s="17" t="s">
        <v>60</v>
      </c>
      <c r="D195" s="17" t="s">
        <v>5</v>
      </c>
      <c r="E195" s="17" t="s">
        <v>33</v>
      </c>
      <c r="F195" s="17" t="s">
        <v>28</v>
      </c>
      <c r="G195" s="17"/>
      <c r="H195" s="17"/>
      <c r="I195" s="17" t="s">
        <v>14</v>
      </c>
      <c r="J195" s="17" t="s">
        <v>20</v>
      </c>
      <c r="L195" s="83"/>
    </row>
    <row r="196" spans="1:12" ht="18" customHeight="1">
      <c r="A196" s="4">
        <v>195</v>
      </c>
      <c r="B196" s="85">
        <v>45058</v>
      </c>
      <c r="C196" s="17" t="s">
        <v>43</v>
      </c>
      <c r="D196" s="17" t="s">
        <v>7</v>
      </c>
      <c r="E196" s="17" t="s">
        <v>34</v>
      </c>
      <c r="F196" s="17" t="s">
        <v>24</v>
      </c>
      <c r="G196" s="17"/>
      <c r="H196" s="17"/>
      <c r="I196" s="17" t="s">
        <v>38</v>
      </c>
      <c r="J196" s="17" t="s">
        <v>13</v>
      </c>
      <c r="L196" s="83"/>
    </row>
    <row r="197" spans="1:12" ht="18" customHeight="1">
      <c r="A197" s="4">
        <v>196</v>
      </c>
      <c r="B197" s="85">
        <v>45058</v>
      </c>
      <c r="C197" s="17" t="s">
        <v>30</v>
      </c>
      <c r="D197" s="17" t="s">
        <v>22</v>
      </c>
      <c r="E197" s="17" t="s">
        <v>48</v>
      </c>
      <c r="F197" s="17" t="s">
        <v>6</v>
      </c>
      <c r="G197" s="17"/>
      <c r="H197" s="17"/>
      <c r="I197" s="17" t="s">
        <v>32</v>
      </c>
      <c r="J197" s="17" t="s">
        <v>9</v>
      </c>
      <c r="L197" s="83"/>
    </row>
    <row r="198" spans="1:12" ht="18" customHeight="1">
      <c r="A198" s="4">
        <v>197</v>
      </c>
      <c r="B198" s="85">
        <v>45058</v>
      </c>
      <c r="C198" s="17" t="s">
        <v>15</v>
      </c>
      <c r="D198" s="17" t="s">
        <v>11</v>
      </c>
      <c r="E198" s="17" t="s">
        <v>16</v>
      </c>
      <c r="F198" s="17" t="s">
        <v>45</v>
      </c>
      <c r="G198" s="17"/>
      <c r="H198" s="17"/>
      <c r="I198" s="17" t="s">
        <v>26</v>
      </c>
      <c r="J198" s="17" t="s">
        <v>25</v>
      </c>
      <c r="L198" s="83"/>
    </row>
    <row r="199" spans="1:12" ht="18" customHeight="1">
      <c r="A199" s="4">
        <v>198</v>
      </c>
      <c r="B199" s="85">
        <v>45059</v>
      </c>
      <c r="C199" s="17" t="s">
        <v>49</v>
      </c>
      <c r="D199" s="17" t="s">
        <v>65</v>
      </c>
      <c r="E199" s="17" t="s">
        <v>36</v>
      </c>
      <c r="F199" s="17" t="s">
        <v>55</v>
      </c>
      <c r="G199" s="17"/>
      <c r="H199" s="17"/>
      <c r="I199" s="17" t="s">
        <v>37</v>
      </c>
      <c r="J199" s="17" t="s">
        <v>19</v>
      </c>
      <c r="L199" s="83"/>
    </row>
    <row r="200" spans="1:12" ht="18" customHeight="1">
      <c r="A200" s="4">
        <v>199</v>
      </c>
      <c r="B200" s="85">
        <v>45059</v>
      </c>
      <c r="C200" s="17" t="s">
        <v>7</v>
      </c>
      <c r="D200" s="17" t="s">
        <v>34</v>
      </c>
      <c r="E200" s="17" t="s">
        <v>24</v>
      </c>
      <c r="F200" s="17" t="s">
        <v>57</v>
      </c>
      <c r="G200" s="17"/>
      <c r="H200" s="17"/>
      <c r="I200" s="17" t="s">
        <v>38</v>
      </c>
      <c r="J200" s="17" t="s">
        <v>13</v>
      </c>
      <c r="L200" s="83"/>
    </row>
    <row r="201" spans="1:12" ht="18" customHeight="1">
      <c r="A201" s="4">
        <v>200</v>
      </c>
      <c r="B201" s="85">
        <v>45059</v>
      </c>
      <c r="C201" s="17" t="s">
        <v>5</v>
      </c>
      <c r="D201" s="17" t="s">
        <v>33</v>
      </c>
      <c r="E201" s="17" t="s">
        <v>28</v>
      </c>
      <c r="F201" s="17" t="s">
        <v>21</v>
      </c>
      <c r="G201" s="17"/>
      <c r="H201" s="17"/>
      <c r="I201" s="17" t="s">
        <v>14</v>
      </c>
      <c r="J201" s="17" t="s">
        <v>20</v>
      </c>
      <c r="L201" s="83"/>
    </row>
    <row r="202" spans="1:12" ht="18" customHeight="1">
      <c r="A202" s="4">
        <v>201</v>
      </c>
      <c r="B202" s="85">
        <v>45059</v>
      </c>
      <c r="C202" s="17" t="s">
        <v>29</v>
      </c>
      <c r="D202" s="17" t="s">
        <v>51</v>
      </c>
      <c r="E202" s="17" t="s">
        <v>27</v>
      </c>
      <c r="F202" s="17" t="s">
        <v>41</v>
      </c>
      <c r="G202" s="17"/>
      <c r="H202" s="17"/>
      <c r="I202" s="17" t="s">
        <v>31</v>
      </c>
      <c r="J202" s="17" t="s">
        <v>8</v>
      </c>
      <c r="L202" s="83"/>
    </row>
    <row r="203" spans="1:12" ht="18" customHeight="1">
      <c r="A203" s="4">
        <v>202</v>
      </c>
      <c r="B203" s="85">
        <v>45059</v>
      </c>
      <c r="C203" s="17" t="s">
        <v>22</v>
      </c>
      <c r="D203" s="17" t="s">
        <v>48</v>
      </c>
      <c r="E203" s="17" t="s">
        <v>6</v>
      </c>
      <c r="F203" s="17" t="s">
        <v>56</v>
      </c>
      <c r="G203" s="17"/>
      <c r="H203" s="17"/>
      <c r="I203" s="17" t="s">
        <v>32</v>
      </c>
      <c r="J203" s="17" t="s">
        <v>9</v>
      </c>
      <c r="L203" s="83"/>
    </row>
    <row r="204" spans="1:12" ht="18" customHeight="1">
      <c r="A204" s="4">
        <v>203</v>
      </c>
      <c r="B204" s="85">
        <v>45059</v>
      </c>
      <c r="C204" s="17" t="s">
        <v>11</v>
      </c>
      <c r="D204" s="17" t="s">
        <v>16</v>
      </c>
      <c r="E204" s="17" t="s">
        <v>45</v>
      </c>
      <c r="F204" s="17" t="s">
        <v>59</v>
      </c>
      <c r="G204" s="17"/>
      <c r="H204" s="17"/>
      <c r="I204" s="17" t="s">
        <v>26</v>
      </c>
      <c r="J204" s="17" t="s">
        <v>25</v>
      </c>
      <c r="L204" s="83"/>
    </row>
    <row r="205" spans="1:12" ht="18" customHeight="1">
      <c r="A205" s="4">
        <v>204</v>
      </c>
      <c r="B205" s="85">
        <v>45060</v>
      </c>
      <c r="C205" s="17" t="s">
        <v>65</v>
      </c>
      <c r="D205" s="17" t="s">
        <v>36</v>
      </c>
      <c r="E205" s="17" t="s">
        <v>55</v>
      </c>
      <c r="F205" s="17" t="s">
        <v>17</v>
      </c>
      <c r="G205" s="17"/>
      <c r="H205" s="17"/>
      <c r="I205" s="17" t="s">
        <v>37</v>
      </c>
      <c r="J205" s="17" t="s">
        <v>19</v>
      </c>
      <c r="K205" s="83"/>
      <c r="L205" s="83"/>
    </row>
    <row r="206" spans="1:12" ht="18" customHeight="1">
      <c r="A206" s="4">
        <v>205</v>
      </c>
      <c r="B206" s="85">
        <v>45060</v>
      </c>
      <c r="C206" s="17" t="s">
        <v>34</v>
      </c>
      <c r="D206" s="17" t="s">
        <v>24</v>
      </c>
      <c r="E206" s="17" t="s">
        <v>57</v>
      </c>
      <c r="F206" s="17" t="s">
        <v>43</v>
      </c>
      <c r="G206" s="17"/>
      <c r="H206" s="17"/>
      <c r="I206" s="17" t="s">
        <v>38</v>
      </c>
      <c r="J206" s="17" t="s">
        <v>13</v>
      </c>
      <c r="K206" s="83"/>
      <c r="L206" s="83"/>
    </row>
    <row r="207" spans="1:12" ht="18" customHeight="1">
      <c r="A207" s="4">
        <v>206</v>
      </c>
      <c r="B207" s="85">
        <v>45060</v>
      </c>
      <c r="C207" s="17" t="s">
        <v>33</v>
      </c>
      <c r="D207" s="17" t="s">
        <v>28</v>
      </c>
      <c r="E207" s="17" t="s">
        <v>21</v>
      </c>
      <c r="F207" s="17" t="s">
        <v>60</v>
      </c>
      <c r="G207" s="17"/>
      <c r="H207" s="17"/>
      <c r="I207" s="17" t="s">
        <v>14</v>
      </c>
      <c r="J207" s="17" t="s">
        <v>20</v>
      </c>
      <c r="K207" s="83"/>
      <c r="L207" s="83"/>
    </row>
    <row r="208" spans="1:12" ht="18" customHeight="1">
      <c r="A208" s="4">
        <v>207</v>
      </c>
      <c r="B208" s="85">
        <v>45060</v>
      </c>
      <c r="C208" s="17" t="s">
        <v>51</v>
      </c>
      <c r="D208" s="17" t="s">
        <v>27</v>
      </c>
      <c r="E208" s="17" t="s">
        <v>41</v>
      </c>
      <c r="F208" s="17" t="s">
        <v>42</v>
      </c>
      <c r="G208" s="17"/>
      <c r="H208" s="17"/>
      <c r="I208" s="17" t="s">
        <v>31</v>
      </c>
      <c r="J208" s="17" t="s">
        <v>8</v>
      </c>
      <c r="K208" s="83"/>
      <c r="L208" s="83"/>
    </row>
    <row r="209" spans="1:12" ht="18" customHeight="1">
      <c r="A209" s="4">
        <v>208</v>
      </c>
      <c r="B209" s="85">
        <v>45060</v>
      </c>
      <c r="C209" s="17" t="s">
        <v>16</v>
      </c>
      <c r="D209" s="17" t="s">
        <v>45</v>
      </c>
      <c r="E209" s="17" t="s">
        <v>59</v>
      </c>
      <c r="F209" s="17" t="s">
        <v>15</v>
      </c>
      <c r="G209" s="17"/>
      <c r="H209" s="17"/>
      <c r="I209" s="17" t="s">
        <v>26</v>
      </c>
      <c r="J209" s="17" t="s">
        <v>25</v>
      </c>
      <c r="K209" s="83"/>
      <c r="L209" s="83"/>
    </row>
    <row r="210" spans="1:12" ht="18" customHeight="1">
      <c r="A210" s="4">
        <v>209</v>
      </c>
      <c r="B210" s="85">
        <v>45060</v>
      </c>
      <c r="C210" s="17" t="s">
        <v>48</v>
      </c>
      <c r="D210" s="17" t="s">
        <v>6</v>
      </c>
      <c r="E210" s="17" t="s">
        <v>56</v>
      </c>
      <c r="F210" s="17" t="s">
        <v>30</v>
      </c>
      <c r="G210" s="17"/>
      <c r="H210" s="17"/>
      <c r="I210" s="17" t="s">
        <v>32</v>
      </c>
      <c r="J210" s="17" t="s">
        <v>9</v>
      </c>
      <c r="K210" s="83"/>
      <c r="L210" s="83"/>
    </row>
    <row r="211" spans="1:12" ht="18" customHeight="1">
      <c r="A211" s="4">
        <v>210</v>
      </c>
      <c r="B211" s="85">
        <v>45062</v>
      </c>
      <c r="C211" s="17" t="s">
        <v>27</v>
      </c>
      <c r="D211" s="17" t="s">
        <v>58</v>
      </c>
      <c r="E211" s="17" t="s">
        <v>30</v>
      </c>
      <c r="F211" s="17" t="s">
        <v>7</v>
      </c>
      <c r="G211" s="17"/>
      <c r="H211" s="17"/>
      <c r="I211" s="17" t="s">
        <v>14</v>
      </c>
      <c r="J211" s="17" t="s">
        <v>37</v>
      </c>
      <c r="L211" s="83"/>
    </row>
    <row r="212" spans="1:12" ht="18" customHeight="1">
      <c r="A212" s="4">
        <v>211</v>
      </c>
      <c r="B212" s="85">
        <v>45062</v>
      </c>
      <c r="C212" s="17" t="s">
        <v>36</v>
      </c>
      <c r="D212" s="17" t="s">
        <v>55</v>
      </c>
      <c r="E212" s="17" t="s">
        <v>17</v>
      </c>
      <c r="F212" s="17" t="s">
        <v>49</v>
      </c>
      <c r="G212" s="17"/>
      <c r="H212" s="17"/>
      <c r="I212" s="17" t="s">
        <v>13</v>
      </c>
      <c r="J212" s="17" t="s">
        <v>19</v>
      </c>
      <c r="L212" s="83"/>
    </row>
    <row r="213" spans="1:12" ht="18" customHeight="1">
      <c r="A213" s="4">
        <v>212</v>
      </c>
      <c r="B213" s="85">
        <v>45062</v>
      </c>
      <c r="C213" s="17" t="s">
        <v>12</v>
      </c>
      <c r="D213" s="17" t="s">
        <v>57</v>
      </c>
      <c r="E213" s="17" t="s">
        <v>4</v>
      </c>
      <c r="F213" s="17" t="s">
        <v>11</v>
      </c>
      <c r="G213" s="17"/>
      <c r="H213" s="17"/>
      <c r="I213" s="17" t="s">
        <v>20</v>
      </c>
      <c r="J213" s="17" t="s">
        <v>38</v>
      </c>
      <c r="L213" s="83"/>
    </row>
    <row r="214" spans="1:12" ht="18" customHeight="1">
      <c r="A214" s="4">
        <v>213</v>
      </c>
      <c r="B214" s="85">
        <v>45062</v>
      </c>
      <c r="C214" s="17" t="s">
        <v>24</v>
      </c>
      <c r="D214" s="17" t="s">
        <v>41</v>
      </c>
      <c r="E214" s="17" t="s">
        <v>42</v>
      </c>
      <c r="F214" s="17" t="s">
        <v>444</v>
      </c>
      <c r="G214" s="17"/>
      <c r="H214" s="17"/>
      <c r="I214" s="17" t="s">
        <v>31</v>
      </c>
      <c r="J214" s="17" t="s">
        <v>32</v>
      </c>
      <c r="L214" s="83"/>
    </row>
    <row r="215" spans="1:12" ht="18" customHeight="1">
      <c r="A215" s="4">
        <v>214</v>
      </c>
      <c r="B215" s="85">
        <v>45062</v>
      </c>
      <c r="C215" s="17" t="s">
        <v>28</v>
      </c>
      <c r="D215" s="17" t="s">
        <v>59</v>
      </c>
      <c r="E215" s="17" t="s">
        <v>15</v>
      </c>
      <c r="F215" s="17" t="s">
        <v>18</v>
      </c>
      <c r="G215" s="17"/>
      <c r="H215" s="17"/>
      <c r="I215" s="17" t="s">
        <v>9</v>
      </c>
      <c r="J215" s="17" t="s">
        <v>25</v>
      </c>
      <c r="L215" s="83"/>
    </row>
    <row r="216" spans="1:12" ht="18" customHeight="1">
      <c r="A216" s="4">
        <v>215</v>
      </c>
      <c r="B216" s="85">
        <v>45062</v>
      </c>
      <c r="C216" s="17" t="s">
        <v>45</v>
      </c>
      <c r="D216" s="17" t="s">
        <v>21</v>
      </c>
      <c r="E216" s="17" t="s">
        <v>60</v>
      </c>
      <c r="F216" s="17" t="s">
        <v>5</v>
      </c>
      <c r="G216" s="17"/>
      <c r="H216" s="17"/>
      <c r="I216" s="17" t="s">
        <v>8</v>
      </c>
      <c r="J216" s="17" t="s">
        <v>26</v>
      </c>
      <c r="L216" s="83"/>
    </row>
    <row r="217" spans="1:12" ht="18" customHeight="1">
      <c r="A217" s="4">
        <v>216</v>
      </c>
      <c r="B217" s="85">
        <v>45063</v>
      </c>
      <c r="C217" s="17" t="s">
        <v>58</v>
      </c>
      <c r="D217" s="17" t="s">
        <v>30</v>
      </c>
      <c r="E217" s="17" t="s">
        <v>7</v>
      </c>
      <c r="F217" s="17" t="s">
        <v>48</v>
      </c>
      <c r="G217" s="17"/>
      <c r="H217" s="17"/>
      <c r="I217" s="17" t="s">
        <v>14</v>
      </c>
      <c r="J217" s="17" t="s">
        <v>37</v>
      </c>
      <c r="L217" s="83"/>
    </row>
    <row r="218" spans="1:12" ht="18" customHeight="1">
      <c r="A218" s="4">
        <v>217</v>
      </c>
      <c r="B218" s="85">
        <v>45063</v>
      </c>
      <c r="C218" s="17" t="s">
        <v>55</v>
      </c>
      <c r="D218" s="17" t="s">
        <v>17</v>
      </c>
      <c r="E218" s="17" t="s">
        <v>49</v>
      </c>
      <c r="F218" s="17" t="s">
        <v>65</v>
      </c>
      <c r="G218" s="17"/>
      <c r="H218" s="17"/>
      <c r="I218" s="17" t="s">
        <v>13</v>
      </c>
      <c r="J218" s="17" t="s">
        <v>19</v>
      </c>
      <c r="L218" s="84"/>
    </row>
    <row r="219" spans="1:12" ht="18" customHeight="1">
      <c r="A219" s="4">
        <v>218</v>
      </c>
      <c r="B219" s="85">
        <v>45063</v>
      </c>
      <c r="C219" s="17" t="s">
        <v>57</v>
      </c>
      <c r="D219" s="17" t="s">
        <v>4</v>
      </c>
      <c r="E219" s="17" t="s">
        <v>11</v>
      </c>
      <c r="F219" s="17" t="s">
        <v>40</v>
      </c>
      <c r="G219" s="17"/>
      <c r="H219" s="17"/>
      <c r="I219" s="17" t="s">
        <v>20</v>
      </c>
      <c r="J219" s="17" t="s">
        <v>38</v>
      </c>
      <c r="L219" s="83"/>
    </row>
    <row r="220" spans="1:12" ht="18" customHeight="1">
      <c r="A220" s="4">
        <v>219</v>
      </c>
      <c r="B220" s="85">
        <v>45063</v>
      </c>
      <c r="C220" s="17" t="s">
        <v>41</v>
      </c>
      <c r="D220" s="17" t="s">
        <v>42</v>
      </c>
      <c r="E220" s="17" t="s">
        <v>29</v>
      </c>
      <c r="F220" s="17" t="s">
        <v>24</v>
      </c>
      <c r="G220" s="17"/>
      <c r="H220" s="17"/>
      <c r="I220" s="17" t="s">
        <v>31</v>
      </c>
      <c r="J220" s="17" t="s">
        <v>32</v>
      </c>
      <c r="L220" s="83"/>
    </row>
    <row r="221" spans="1:12" ht="18" customHeight="1">
      <c r="A221" s="4">
        <v>220</v>
      </c>
      <c r="B221" s="85">
        <v>45063</v>
      </c>
      <c r="C221" s="17" t="s">
        <v>59</v>
      </c>
      <c r="D221" s="17" t="s">
        <v>15</v>
      </c>
      <c r="E221" s="17" t="s">
        <v>18</v>
      </c>
      <c r="F221" s="17" t="s">
        <v>16</v>
      </c>
      <c r="G221" s="17"/>
      <c r="H221" s="17"/>
      <c r="I221" s="17" t="s">
        <v>9</v>
      </c>
      <c r="J221" s="17" t="s">
        <v>25</v>
      </c>
      <c r="L221" s="83"/>
    </row>
    <row r="222" spans="1:12" ht="18" customHeight="1">
      <c r="A222" s="4">
        <v>221</v>
      </c>
      <c r="B222" s="85">
        <v>45063</v>
      </c>
      <c r="C222" s="17" t="s">
        <v>21</v>
      </c>
      <c r="D222" s="17" t="s">
        <v>60</v>
      </c>
      <c r="E222" s="17" t="s">
        <v>5</v>
      </c>
      <c r="F222" s="17" t="s">
        <v>33</v>
      </c>
      <c r="G222" s="17"/>
      <c r="H222" s="17"/>
      <c r="I222" s="17" t="s">
        <v>8</v>
      </c>
      <c r="J222" s="17" t="s">
        <v>26</v>
      </c>
      <c r="L222" s="83"/>
    </row>
    <row r="223" spans="1:12" ht="18" customHeight="1">
      <c r="A223" s="4">
        <v>222</v>
      </c>
      <c r="B223" s="85">
        <v>45064</v>
      </c>
      <c r="C223" s="17" t="s">
        <v>30</v>
      </c>
      <c r="D223" s="17" t="s">
        <v>7</v>
      </c>
      <c r="E223" s="17" t="s">
        <v>48</v>
      </c>
      <c r="F223" s="17" t="s">
        <v>27</v>
      </c>
      <c r="G223" s="17"/>
      <c r="H223" s="17"/>
      <c r="I223" s="17" t="s">
        <v>14</v>
      </c>
      <c r="J223" s="17" t="s">
        <v>37</v>
      </c>
      <c r="L223" s="83"/>
    </row>
    <row r="224" spans="1:12" ht="18" customHeight="1">
      <c r="A224" s="4">
        <v>223</v>
      </c>
      <c r="B224" s="85">
        <v>45064</v>
      </c>
      <c r="C224" s="17" t="s">
        <v>17</v>
      </c>
      <c r="D224" s="17" t="s">
        <v>49</v>
      </c>
      <c r="E224" s="17" t="s">
        <v>65</v>
      </c>
      <c r="F224" s="17" t="s">
        <v>36</v>
      </c>
      <c r="G224" s="17"/>
      <c r="H224" s="17"/>
      <c r="I224" s="17" t="s">
        <v>13</v>
      </c>
      <c r="J224" s="17" t="s">
        <v>19</v>
      </c>
      <c r="L224" s="83"/>
    </row>
    <row r="225" spans="1:12" ht="18" customHeight="1">
      <c r="A225" s="4">
        <v>224</v>
      </c>
      <c r="B225" s="85">
        <v>45064</v>
      </c>
      <c r="C225" s="17" t="s">
        <v>4</v>
      </c>
      <c r="D225" s="17" t="s">
        <v>11</v>
      </c>
      <c r="E225" s="17" t="s">
        <v>40</v>
      </c>
      <c r="F225" s="17" t="s">
        <v>12</v>
      </c>
      <c r="G225" s="17"/>
      <c r="H225" s="17"/>
      <c r="I225" s="17" t="s">
        <v>20</v>
      </c>
      <c r="J225" s="17" t="s">
        <v>38</v>
      </c>
      <c r="L225" s="83"/>
    </row>
    <row r="226" spans="1:12" ht="18" customHeight="1">
      <c r="A226" s="4">
        <v>225</v>
      </c>
      <c r="B226" s="85">
        <v>45064</v>
      </c>
      <c r="C226" s="17" t="s">
        <v>42</v>
      </c>
      <c r="D226" s="17" t="s">
        <v>29</v>
      </c>
      <c r="E226" s="17" t="s">
        <v>24</v>
      </c>
      <c r="F226" s="17" t="s">
        <v>56</v>
      </c>
      <c r="G226" s="17"/>
      <c r="H226" s="17"/>
      <c r="I226" s="17" t="s">
        <v>31</v>
      </c>
      <c r="J226" s="17" t="s">
        <v>32</v>
      </c>
      <c r="L226" s="83"/>
    </row>
    <row r="227" spans="1:12" ht="18" customHeight="1">
      <c r="A227" s="4">
        <v>226</v>
      </c>
      <c r="B227" s="85">
        <v>45064</v>
      </c>
      <c r="C227" s="17" t="s">
        <v>60</v>
      </c>
      <c r="D227" s="17" t="s">
        <v>5</v>
      </c>
      <c r="E227" s="17" t="s">
        <v>33</v>
      </c>
      <c r="F227" s="17" t="s">
        <v>45</v>
      </c>
      <c r="G227" s="17"/>
      <c r="H227" s="17"/>
      <c r="I227" s="17" t="s">
        <v>8</v>
      </c>
      <c r="J227" s="17" t="s">
        <v>26</v>
      </c>
      <c r="L227" s="83"/>
    </row>
    <row r="228" spans="1:12" ht="18" customHeight="1">
      <c r="A228" s="4">
        <v>227</v>
      </c>
      <c r="B228" s="85">
        <v>45065</v>
      </c>
      <c r="C228" s="17" t="s">
        <v>6</v>
      </c>
      <c r="D228" s="17" t="s">
        <v>66</v>
      </c>
      <c r="E228" s="17" t="s">
        <v>43</v>
      </c>
      <c r="F228" s="17" t="s">
        <v>21</v>
      </c>
      <c r="G228" s="17"/>
      <c r="H228" s="17"/>
      <c r="I228" s="17" t="s">
        <v>38</v>
      </c>
      <c r="J228" s="17" t="s">
        <v>19</v>
      </c>
      <c r="L228" s="83"/>
    </row>
    <row r="229" spans="1:12" ht="18" customHeight="1">
      <c r="A229" s="4">
        <v>228</v>
      </c>
      <c r="B229" s="85">
        <v>45065</v>
      </c>
      <c r="C229" s="17" t="s">
        <v>11</v>
      </c>
      <c r="D229" s="17" t="s">
        <v>40</v>
      </c>
      <c r="E229" s="17" t="s">
        <v>12</v>
      </c>
      <c r="F229" s="17" t="s">
        <v>57</v>
      </c>
      <c r="G229" s="17"/>
      <c r="H229" s="17"/>
      <c r="I229" s="17" t="s">
        <v>26</v>
      </c>
      <c r="J229" s="17" t="s">
        <v>31</v>
      </c>
      <c r="L229" s="83"/>
    </row>
    <row r="230" spans="1:12" ht="18" customHeight="1">
      <c r="A230" s="4">
        <v>229</v>
      </c>
      <c r="B230" s="85">
        <v>45065</v>
      </c>
      <c r="C230" s="17" t="s">
        <v>7</v>
      </c>
      <c r="D230" s="17" t="s">
        <v>48</v>
      </c>
      <c r="E230" s="17" t="s">
        <v>27</v>
      </c>
      <c r="F230" s="17" t="s">
        <v>58</v>
      </c>
      <c r="G230" s="17"/>
      <c r="H230" s="17"/>
      <c r="I230" s="17" t="s">
        <v>25</v>
      </c>
      <c r="J230" s="17" t="s">
        <v>32</v>
      </c>
      <c r="L230" s="83"/>
    </row>
    <row r="231" spans="1:12" ht="18" customHeight="1">
      <c r="A231" s="4">
        <v>230</v>
      </c>
      <c r="B231" s="85">
        <v>45066</v>
      </c>
      <c r="C231" s="17" t="s">
        <v>29</v>
      </c>
      <c r="D231" s="17" t="s">
        <v>56</v>
      </c>
      <c r="E231" s="17" t="s">
        <v>24</v>
      </c>
      <c r="F231" s="17" t="s">
        <v>41</v>
      </c>
      <c r="G231" s="17"/>
      <c r="H231" s="17"/>
      <c r="I231" s="17" t="s">
        <v>37</v>
      </c>
      <c r="J231" s="17" t="s">
        <v>20</v>
      </c>
      <c r="L231" s="83"/>
    </row>
    <row r="232" spans="1:12" ht="18" customHeight="1">
      <c r="A232" s="4">
        <v>231</v>
      </c>
      <c r="B232" s="85">
        <v>45066</v>
      </c>
      <c r="C232" s="17" t="s">
        <v>33</v>
      </c>
      <c r="D232" s="17" t="s">
        <v>45</v>
      </c>
      <c r="E232" s="17" t="s">
        <v>22</v>
      </c>
      <c r="F232" s="17" t="s">
        <v>60</v>
      </c>
      <c r="G232" s="17"/>
      <c r="H232" s="17"/>
      <c r="I232" s="17" t="s">
        <v>13</v>
      </c>
      <c r="J232" s="17" t="s">
        <v>14</v>
      </c>
      <c r="L232" s="83"/>
    </row>
    <row r="233" spans="1:12" ht="18" customHeight="1">
      <c r="A233" s="4">
        <v>232</v>
      </c>
      <c r="B233" s="85">
        <v>45066</v>
      </c>
      <c r="C233" s="17" t="s">
        <v>66</v>
      </c>
      <c r="D233" s="17" t="s">
        <v>43</v>
      </c>
      <c r="E233" s="17" t="s">
        <v>21</v>
      </c>
      <c r="F233" s="17" t="s">
        <v>34</v>
      </c>
      <c r="G233" s="17"/>
      <c r="H233" s="17"/>
      <c r="I233" s="17" t="s">
        <v>38</v>
      </c>
      <c r="J233" s="17" t="s">
        <v>19</v>
      </c>
      <c r="L233" s="83"/>
    </row>
    <row r="234" spans="1:12" ht="18" customHeight="1">
      <c r="A234" s="4">
        <v>233</v>
      </c>
      <c r="B234" s="85">
        <v>45066</v>
      </c>
      <c r="C234" s="17" t="s">
        <v>18</v>
      </c>
      <c r="D234" s="17" t="s">
        <v>16</v>
      </c>
      <c r="E234" s="17" t="s">
        <v>28</v>
      </c>
      <c r="F234" s="17" t="s">
        <v>59</v>
      </c>
      <c r="G234" s="17"/>
      <c r="H234" s="17"/>
      <c r="I234" s="17" t="s">
        <v>9</v>
      </c>
      <c r="J234" s="17" t="s">
        <v>8</v>
      </c>
      <c r="L234" s="83"/>
    </row>
    <row r="235" spans="1:12" ht="18" customHeight="1">
      <c r="A235" s="4">
        <v>234</v>
      </c>
      <c r="B235" s="85">
        <v>45066</v>
      </c>
      <c r="C235" s="17" t="s">
        <v>40</v>
      </c>
      <c r="D235" s="17" t="s">
        <v>12</v>
      </c>
      <c r="E235" s="17" t="s">
        <v>57</v>
      </c>
      <c r="F235" s="17" t="s">
        <v>4</v>
      </c>
      <c r="G235" s="17"/>
      <c r="H235" s="17"/>
      <c r="I235" s="17" t="s">
        <v>26</v>
      </c>
      <c r="J235" s="17" t="s">
        <v>31</v>
      </c>
      <c r="L235" s="83"/>
    </row>
    <row r="236" spans="1:12" ht="18" customHeight="1">
      <c r="A236" s="4">
        <v>235</v>
      </c>
      <c r="B236" s="85">
        <v>45066</v>
      </c>
      <c r="C236" s="17" t="s">
        <v>48</v>
      </c>
      <c r="D236" s="17" t="s">
        <v>27</v>
      </c>
      <c r="E236" s="17" t="s">
        <v>58</v>
      </c>
      <c r="F236" s="17" t="s">
        <v>30</v>
      </c>
      <c r="G236" s="17"/>
      <c r="H236" s="17"/>
      <c r="I236" s="17" t="s">
        <v>25</v>
      </c>
      <c r="J236" s="17" t="s">
        <v>32</v>
      </c>
      <c r="L236" s="83"/>
    </row>
    <row r="237" spans="1:12" ht="18" customHeight="1">
      <c r="A237" s="4">
        <v>236</v>
      </c>
      <c r="B237" s="85">
        <v>45067</v>
      </c>
      <c r="C237" s="17" t="s">
        <v>56</v>
      </c>
      <c r="D237" s="17" t="s">
        <v>24</v>
      </c>
      <c r="E237" s="17" t="s">
        <v>41</v>
      </c>
      <c r="F237" s="17" t="s">
        <v>42</v>
      </c>
      <c r="G237" s="17"/>
      <c r="H237" s="17"/>
      <c r="I237" s="17" t="s">
        <v>37</v>
      </c>
      <c r="J237" s="17" t="s">
        <v>20</v>
      </c>
      <c r="L237" s="83"/>
    </row>
    <row r="238" spans="1:12" ht="18" customHeight="1">
      <c r="A238" s="4">
        <v>237</v>
      </c>
      <c r="B238" s="85">
        <v>45067</v>
      </c>
      <c r="C238" s="17" t="s">
        <v>45</v>
      </c>
      <c r="D238" s="17" t="s">
        <v>22</v>
      </c>
      <c r="E238" s="17" t="s">
        <v>60</v>
      </c>
      <c r="F238" s="17" t="s">
        <v>5</v>
      </c>
      <c r="G238" s="17"/>
      <c r="H238" s="17"/>
      <c r="I238" s="17" t="s">
        <v>13</v>
      </c>
      <c r="J238" s="17" t="s">
        <v>14</v>
      </c>
      <c r="L238" s="83"/>
    </row>
    <row r="239" spans="1:12" ht="18" customHeight="1">
      <c r="A239" s="4">
        <v>238</v>
      </c>
      <c r="B239" s="85">
        <v>45067</v>
      </c>
      <c r="C239" s="17" t="s">
        <v>43</v>
      </c>
      <c r="D239" s="17" t="s">
        <v>21</v>
      </c>
      <c r="E239" s="17" t="s">
        <v>34</v>
      </c>
      <c r="F239" s="17" t="s">
        <v>6</v>
      </c>
      <c r="G239" s="17"/>
      <c r="H239" s="17"/>
      <c r="I239" s="17" t="s">
        <v>38</v>
      </c>
      <c r="J239" s="17" t="s">
        <v>19</v>
      </c>
      <c r="L239" s="83"/>
    </row>
    <row r="240" spans="1:12" ht="18" customHeight="1">
      <c r="A240" s="4">
        <v>239</v>
      </c>
      <c r="B240" s="85">
        <v>45067</v>
      </c>
      <c r="C240" s="17" t="s">
        <v>16</v>
      </c>
      <c r="D240" s="17" t="s">
        <v>28</v>
      </c>
      <c r="E240" s="17" t="s">
        <v>59</v>
      </c>
      <c r="F240" s="17" t="s">
        <v>15</v>
      </c>
      <c r="G240" s="17"/>
      <c r="H240" s="17"/>
      <c r="I240" s="17" t="s">
        <v>9</v>
      </c>
      <c r="J240" s="17" t="s">
        <v>8</v>
      </c>
      <c r="L240" s="83"/>
    </row>
    <row r="241" spans="1:12" ht="18" customHeight="1">
      <c r="A241" s="4">
        <v>240</v>
      </c>
      <c r="B241" s="85">
        <v>45067</v>
      </c>
      <c r="C241" s="17" t="s">
        <v>12</v>
      </c>
      <c r="D241" s="17" t="s">
        <v>57</v>
      </c>
      <c r="E241" s="17" t="s">
        <v>4</v>
      </c>
      <c r="F241" s="17" t="s">
        <v>11</v>
      </c>
      <c r="G241" s="17"/>
      <c r="H241" s="17"/>
      <c r="I241" s="17" t="s">
        <v>26</v>
      </c>
      <c r="J241" s="17" t="s">
        <v>31</v>
      </c>
      <c r="L241" s="83"/>
    </row>
    <row r="242" spans="1:12" ht="18" customHeight="1">
      <c r="A242" s="4">
        <v>241</v>
      </c>
      <c r="B242" s="85">
        <v>45067</v>
      </c>
      <c r="C242" s="17" t="s">
        <v>27</v>
      </c>
      <c r="D242" s="17" t="s">
        <v>58</v>
      </c>
      <c r="E242" s="17" t="s">
        <v>30</v>
      </c>
      <c r="F242" s="17" t="s">
        <v>7</v>
      </c>
      <c r="G242" s="17"/>
      <c r="H242" s="17"/>
      <c r="I242" s="17" t="s">
        <v>25</v>
      </c>
      <c r="J242" s="17" t="s">
        <v>32</v>
      </c>
      <c r="L242" s="83"/>
    </row>
    <row r="243" spans="1:12" ht="18" customHeight="1">
      <c r="A243" s="4">
        <v>242</v>
      </c>
      <c r="B243" s="85">
        <v>45069</v>
      </c>
      <c r="C243" s="17" t="s">
        <v>22</v>
      </c>
      <c r="D243" s="17" t="s">
        <v>60</v>
      </c>
      <c r="E243" s="17" t="s">
        <v>5</v>
      </c>
      <c r="F243" s="17" t="s">
        <v>33</v>
      </c>
      <c r="G243" s="17"/>
      <c r="H243" s="17"/>
      <c r="I243" s="17" t="s">
        <v>37</v>
      </c>
      <c r="J243" s="17" t="s">
        <v>13</v>
      </c>
      <c r="L243" s="83"/>
    </row>
    <row r="244" spans="1:12" ht="18" customHeight="1">
      <c r="A244" s="4">
        <v>243</v>
      </c>
      <c r="B244" s="85">
        <v>45069</v>
      </c>
      <c r="C244" s="17" t="s">
        <v>57</v>
      </c>
      <c r="D244" s="17" t="s">
        <v>4</v>
      </c>
      <c r="E244" s="17" t="s">
        <v>11</v>
      </c>
      <c r="F244" s="17" t="s">
        <v>40</v>
      </c>
      <c r="G244" s="17"/>
      <c r="H244" s="17"/>
      <c r="I244" s="17" t="s">
        <v>14</v>
      </c>
      <c r="J244" s="17" t="s">
        <v>38</v>
      </c>
      <c r="L244" s="83"/>
    </row>
    <row r="245" spans="1:12" ht="18" customHeight="1">
      <c r="A245" s="4">
        <v>244</v>
      </c>
      <c r="B245" s="85">
        <v>45069</v>
      </c>
      <c r="C245" s="17" t="s">
        <v>58</v>
      </c>
      <c r="D245" s="17" t="s">
        <v>30</v>
      </c>
      <c r="E245" s="17" t="s">
        <v>7</v>
      </c>
      <c r="F245" s="17" t="s">
        <v>48</v>
      </c>
      <c r="G245" s="17"/>
      <c r="H245" s="17"/>
      <c r="I245" s="17" t="s">
        <v>19</v>
      </c>
      <c r="J245" s="17" t="s">
        <v>20</v>
      </c>
      <c r="L245" s="83"/>
    </row>
    <row r="246" spans="1:12" ht="18" customHeight="1">
      <c r="A246" s="4">
        <v>245</v>
      </c>
      <c r="B246" s="85">
        <v>45069</v>
      </c>
      <c r="C246" s="17" t="s">
        <v>28</v>
      </c>
      <c r="D246" s="17" t="s">
        <v>59</v>
      </c>
      <c r="E246" s="17" t="s">
        <v>15</v>
      </c>
      <c r="F246" s="17" t="s">
        <v>18</v>
      </c>
      <c r="G246" s="17"/>
      <c r="H246" s="17"/>
      <c r="I246" s="17" t="s">
        <v>26</v>
      </c>
      <c r="J246" s="17" t="s">
        <v>9</v>
      </c>
      <c r="L246" s="83"/>
    </row>
    <row r="247" spans="1:12" ht="18" customHeight="1">
      <c r="A247" s="4">
        <v>246</v>
      </c>
      <c r="B247" s="85">
        <v>45069</v>
      </c>
      <c r="C247" s="17" t="s">
        <v>21</v>
      </c>
      <c r="D247" s="17" t="s">
        <v>34</v>
      </c>
      <c r="E247" s="17" t="s">
        <v>6</v>
      </c>
      <c r="F247" s="17" t="s">
        <v>56</v>
      </c>
      <c r="G247" s="17"/>
      <c r="H247" s="17"/>
      <c r="I247" s="17" t="s">
        <v>31</v>
      </c>
      <c r="J247" s="17" t="s">
        <v>25</v>
      </c>
      <c r="L247" s="83"/>
    </row>
    <row r="248" spans="1:12" ht="18" customHeight="1">
      <c r="A248" s="4">
        <v>247</v>
      </c>
      <c r="B248" s="85">
        <v>45070</v>
      </c>
      <c r="C248" s="17" t="s">
        <v>60</v>
      </c>
      <c r="D248" s="17" t="s">
        <v>5</v>
      </c>
      <c r="E248" s="17" t="s">
        <v>33</v>
      </c>
      <c r="F248" s="17" t="s">
        <v>45</v>
      </c>
      <c r="G248" s="17"/>
      <c r="H248" s="17"/>
      <c r="I248" s="17" t="s">
        <v>37</v>
      </c>
      <c r="J248" s="17" t="s">
        <v>13</v>
      </c>
      <c r="L248" s="83"/>
    </row>
    <row r="249" spans="1:12" ht="18" customHeight="1">
      <c r="A249" s="4">
        <v>248</v>
      </c>
      <c r="B249" s="85">
        <v>45070</v>
      </c>
      <c r="C249" s="17" t="s">
        <v>4</v>
      </c>
      <c r="D249" s="17" t="s">
        <v>11</v>
      </c>
      <c r="E249" s="17" t="s">
        <v>40</v>
      </c>
      <c r="F249" s="17" t="s">
        <v>12</v>
      </c>
      <c r="G249" s="17"/>
      <c r="H249" s="17"/>
      <c r="I249" s="17" t="s">
        <v>14</v>
      </c>
      <c r="J249" s="17" t="s">
        <v>38</v>
      </c>
      <c r="L249" s="83"/>
    </row>
    <row r="250" spans="1:12" ht="18" customHeight="1">
      <c r="A250" s="4">
        <v>249</v>
      </c>
      <c r="B250" s="85">
        <v>45070</v>
      </c>
      <c r="C250" s="17" t="s">
        <v>30</v>
      </c>
      <c r="D250" s="17" t="s">
        <v>7</v>
      </c>
      <c r="E250" s="17" t="s">
        <v>48</v>
      </c>
      <c r="F250" s="17" t="s">
        <v>66</v>
      </c>
      <c r="G250" s="17"/>
      <c r="H250" s="17"/>
      <c r="I250" s="17" t="s">
        <v>19</v>
      </c>
      <c r="J250" s="17" t="s">
        <v>20</v>
      </c>
      <c r="L250" s="83"/>
    </row>
    <row r="251" spans="1:12" ht="18" customHeight="1">
      <c r="A251" s="4">
        <v>250</v>
      </c>
      <c r="B251" s="85">
        <v>45070</v>
      </c>
      <c r="C251" s="17" t="s">
        <v>34</v>
      </c>
      <c r="D251" s="17" t="s">
        <v>6</v>
      </c>
      <c r="E251" s="17" t="s">
        <v>56</v>
      </c>
      <c r="F251" s="17" t="s">
        <v>307</v>
      </c>
      <c r="G251" s="17"/>
      <c r="H251" s="17"/>
      <c r="I251" s="17" t="s">
        <v>31</v>
      </c>
      <c r="J251" s="17" t="s">
        <v>25</v>
      </c>
    </row>
    <row r="252" spans="1:12" ht="18" customHeight="1">
      <c r="A252" s="4">
        <v>251</v>
      </c>
      <c r="B252" s="85">
        <v>45070</v>
      </c>
      <c r="C252" s="17" t="s">
        <v>439</v>
      </c>
      <c r="D252" s="17" t="s">
        <v>36</v>
      </c>
      <c r="E252" s="17" t="s">
        <v>55</v>
      </c>
      <c r="F252" s="17" t="s">
        <v>17</v>
      </c>
      <c r="G252" s="17"/>
      <c r="H252" s="17"/>
      <c r="I252" s="17" t="s">
        <v>8</v>
      </c>
      <c r="J252" s="17" t="s">
        <v>32</v>
      </c>
    </row>
    <row r="253" spans="1:12" ht="18" customHeight="1">
      <c r="A253" s="4">
        <v>252</v>
      </c>
      <c r="B253" s="85">
        <v>45070</v>
      </c>
      <c r="C253" s="17" t="s">
        <v>59</v>
      </c>
      <c r="D253" s="17" t="s">
        <v>15</v>
      </c>
      <c r="E253" s="17" t="s">
        <v>18</v>
      </c>
      <c r="F253" s="17" t="s">
        <v>16</v>
      </c>
      <c r="G253" s="17"/>
      <c r="H253" s="17"/>
      <c r="I253" s="17" t="s">
        <v>26</v>
      </c>
      <c r="J253" s="17" t="s">
        <v>9</v>
      </c>
    </row>
    <row r="254" spans="1:12" ht="18" customHeight="1">
      <c r="A254" s="4">
        <v>253</v>
      </c>
      <c r="B254" s="85">
        <v>45071</v>
      </c>
      <c r="C254" s="17" t="s">
        <v>5</v>
      </c>
      <c r="D254" s="17" t="s">
        <v>33</v>
      </c>
      <c r="E254" s="17" t="s">
        <v>45</v>
      </c>
      <c r="F254" s="17" t="s">
        <v>22</v>
      </c>
      <c r="G254" s="17"/>
      <c r="H254" s="17"/>
      <c r="I254" s="17" t="s">
        <v>37</v>
      </c>
      <c r="J254" s="17" t="s">
        <v>13</v>
      </c>
    </row>
    <row r="255" spans="1:12" ht="18" customHeight="1">
      <c r="A255" s="4">
        <v>254</v>
      </c>
      <c r="B255" s="85">
        <v>45071</v>
      </c>
      <c r="C255" s="17" t="s">
        <v>11</v>
      </c>
      <c r="D255" s="17" t="s">
        <v>40</v>
      </c>
      <c r="E255" s="17" t="s">
        <v>12</v>
      </c>
      <c r="F255" s="17" t="s">
        <v>57</v>
      </c>
      <c r="G255" s="17"/>
      <c r="H255" s="17"/>
      <c r="I255" s="17" t="s">
        <v>14</v>
      </c>
      <c r="J255" s="17" t="s">
        <v>38</v>
      </c>
    </row>
    <row r="256" spans="1:12" ht="18" customHeight="1">
      <c r="A256" s="4">
        <v>255</v>
      </c>
      <c r="B256" s="85">
        <v>45071</v>
      </c>
      <c r="C256" s="17" t="s">
        <v>7</v>
      </c>
      <c r="D256" s="17" t="s">
        <v>48</v>
      </c>
      <c r="E256" s="17" t="s">
        <v>66</v>
      </c>
      <c r="F256" s="17" t="s">
        <v>58</v>
      </c>
      <c r="G256" s="17"/>
      <c r="H256" s="17"/>
      <c r="I256" s="17" t="s">
        <v>19</v>
      </c>
      <c r="J256" s="17" t="s">
        <v>20</v>
      </c>
      <c r="L256" s="84"/>
    </row>
    <row r="257" spans="1:12" ht="18" customHeight="1">
      <c r="A257" s="4">
        <v>256</v>
      </c>
      <c r="B257" s="85">
        <v>45071</v>
      </c>
      <c r="C257" s="17" t="s">
        <v>6</v>
      </c>
      <c r="D257" s="17" t="s">
        <v>56</v>
      </c>
      <c r="E257" s="17" t="s">
        <v>307</v>
      </c>
      <c r="F257" s="17" t="s">
        <v>21</v>
      </c>
      <c r="G257" s="17"/>
      <c r="H257" s="17"/>
      <c r="I257" s="17" t="s">
        <v>31</v>
      </c>
      <c r="J257" s="17" t="s">
        <v>25</v>
      </c>
    </row>
    <row r="258" spans="1:12" ht="18" customHeight="1">
      <c r="A258" s="4">
        <v>257</v>
      </c>
      <c r="B258" s="85">
        <v>45072</v>
      </c>
      <c r="C258" s="17" t="s">
        <v>24</v>
      </c>
      <c r="D258" s="17" t="s">
        <v>41</v>
      </c>
      <c r="E258" s="17" t="s">
        <v>58</v>
      </c>
      <c r="F258" s="17" t="s">
        <v>29</v>
      </c>
      <c r="G258" s="17"/>
      <c r="H258" s="17"/>
      <c r="I258" s="17" t="s">
        <v>20</v>
      </c>
      <c r="J258" s="17" t="s">
        <v>13</v>
      </c>
    </row>
    <row r="259" spans="1:12" ht="18" customHeight="1">
      <c r="A259" s="4">
        <v>258</v>
      </c>
      <c r="B259" s="85">
        <v>45072</v>
      </c>
      <c r="C259" s="17" t="s">
        <v>48</v>
      </c>
      <c r="D259" s="17" t="s">
        <v>27</v>
      </c>
      <c r="E259" s="17" t="s">
        <v>16</v>
      </c>
      <c r="F259" s="17" t="s">
        <v>30</v>
      </c>
      <c r="G259" s="17"/>
      <c r="H259" s="17"/>
      <c r="I259" s="17" t="s">
        <v>38</v>
      </c>
      <c r="J259" s="17" t="s">
        <v>37</v>
      </c>
    </row>
    <row r="260" spans="1:12" ht="18" customHeight="1">
      <c r="A260" s="4">
        <v>259</v>
      </c>
      <c r="B260" s="85">
        <v>45072</v>
      </c>
      <c r="C260" s="17" t="s">
        <v>15</v>
      </c>
      <c r="D260" s="17" t="s">
        <v>18</v>
      </c>
      <c r="E260" s="17" t="s">
        <v>42</v>
      </c>
      <c r="F260" s="17" t="s">
        <v>28</v>
      </c>
      <c r="G260" s="17"/>
      <c r="H260" s="17"/>
      <c r="I260" s="17" t="s">
        <v>19</v>
      </c>
      <c r="J260" s="17" t="s">
        <v>14</v>
      </c>
    </row>
    <row r="261" spans="1:12" ht="18" customHeight="1">
      <c r="A261" s="4">
        <v>260</v>
      </c>
      <c r="B261" s="85">
        <v>45072</v>
      </c>
      <c r="C261" s="17" t="s">
        <v>56</v>
      </c>
      <c r="D261" s="17" t="s">
        <v>43</v>
      </c>
      <c r="E261" s="17" t="s">
        <v>22</v>
      </c>
      <c r="F261" s="17" t="s">
        <v>34</v>
      </c>
      <c r="G261" s="17"/>
      <c r="H261" s="17"/>
      <c r="I261" s="17" t="s">
        <v>9</v>
      </c>
      <c r="J261" s="17" t="s">
        <v>31</v>
      </c>
    </row>
    <row r="262" spans="1:12" ht="18" customHeight="1">
      <c r="A262" s="4">
        <v>261</v>
      </c>
      <c r="B262" s="85">
        <v>45072</v>
      </c>
      <c r="C262" s="17" t="s">
        <v>40</v>
      </c>
      <c r="D262" s="17" t="s">
        <v>12</v>
      </c>
      <c r="E262" s="17" t="s">
        <v>57</v>
      </c>
      <c r="F262" s="17" t="s">
        <v>4</v>
      </c>
      <c r="G262" s="17"/>
      <c r="H262" s="17"/>
      <c r="I262" s="17" t="s">
        <v>32</v>
      </c>
      <c r="J262" s="17" t="s">
        <v>26</v>
      </c>
    </row>
    <row r="263" spans="1:12" ht="18" customHeight="1">
      <c r="A263" s="4">
        <v>262</v>
      </c>
      <c r="B263" s="85">
        <v>45073</v>
      </c>
      <c r="C263" s="17" t="s">
        <v>41</v>
      </c>
      <c r="D263" s="17" t="s">
        <v>58</v>
      </c>
      <c r="E263" s="17" t="s">
        <v>29</v>
      </c>
      <c r="F263" s="17" t="s">
        <v>51</v>
      </c>
      <c r="G263" s="17"/>
      <c r="H263" s="17"/>
      <c r="I263" s="17" t="s">
        <v>20</v>
      </c>
      <c r="J263" s="17" t="s">
        <v>13</v>
      </c>
    </row>
    <row r="264" spans="1:12" ht="18" customHeight="1">
      <c r="A264" s="4">
        <v>263</v>
      </c>
      <c r="B264" s="85">
        <v>45073</v>
      </c>
      <c r="C264" s="17" t="s">
        <v>27</v>
      </c>
      <c r="D264" s="17" t="s">
        <v>16</v>
      </c>
      <c r="E264" s="17" t="s">
        <v>30</v>
      </c>
      <c r="F264" s="17" t="s">
        <v>7</v>
      </c>
      <c r="G264" s="17"/>
      <c r="H264" s="17"/>
      <c r="I264" s="17" t="s">
        <v>38</v>
      </c>
      <c r="J264" s="17" t="s">
        <v>37</v>
      </c>
    </row>
    <row r="265" spans="1:12" ht="18" customHeight="1">
      <c r="A265" s="4">
        <v>264</v>
      </c>
      <c r="B265" s="85">
        <v>45073</v>
      </c>
      <c r="C265" s="17" t="s">
        <v>18</v>
      </c>
      <c r="D265" s="17" t="s">
        <v>42</v>
      </c>
      <c r="E265" s="17" t="s">
        <v>28</v>
      </c>
      <c r="F265" s="17" t="s">
        <v>59</v>
      </c>
      <c r="G265" s="17"/>
      <c r="H265" s="17"/>
      <c r="I265" s="17" t="s">
        <v>19</v>
      </c>
      <c r="J265" s="17" t="s">
        <v>14</v>
      </c>
    </row>
    <row r="266" spans="1:12" ht="18" customHeight="1">
      <c r="A266" s="4">
        <v>265</v>
      </c>
      <c r="B266" s="85">
        <v>45073</v>
      </c>
      <c r="C266" s="17" t="s">
        <v>43</v>
      </c>
      <c r="D266" s="17" t="s">
        <v>22</v>
      </c>
      <c r="E266" s="17" t="s">
        <v>34</v>
      </c>
      <c r="F266" s="17" t="s">
        <v>6</v>
      </c>
      <c r="G266" s="17"/>
      <c r="H266" s="17"/>
      <c r="I266" s="17" t="s">
        <v>9</v>
      </c>
      <c r="J266" s="17" t="s">
        <v>31</v>
      </c>
    </row>
    <row r="267" spans="1:12" ht="18" customHeight="1">
      <c r="A267" s="4">
        <v>266</v>
      </c>
      <c r="B267" s="85">
        <v>45073</v>
      </c>
      <c r="C267" s="17" t="s">
        <v>12</v>
      </c>
      <c r="D267" s="17" t="s">
        <v>57</v>
      </c>
      <c r="E267" s="17" t="s">
        <v>4</v>
      </c>
      <c r="F267" s="17" t="s">
        <v>11</v>
      </c>
      <c r="G267" s="17"/>
      <c r="H267" s="17"/>
      <c r="I267" s="17" t="s">
        <v>32</v>
      </c>
      <c r="J267" s="17" t="s">
        <v>26</v>
      </c>
    </row>
    <row r="268" spans="1:12" ht="18" customHeight="1">
      <c r="A268" s="4">
        <v>267</v>
      </c>
      <c r="B268" s="85">
        <v>45073</v>
      </c>
      <c r="C268" s="17" t="s">
        <v>55</v>
      </c>
      <c r="D268" s="17" t="s">
        <v>17</v>
      </c>
      <c r="E268" s="17" t="s">
        <v>49</v>
      </c>
      <c r="F268" s="17" t="s">
        <v>441</v>
      </c>
      <c r="G268" s="17"/>
      <c r="H268" s="17"/>
      <c r="I268" s="17" t="s">
        <v>25</v>
      </c>
      <c r="J268" s="17" t="s">
        <v>8</v>
      </c>
      <c r="L268" s="83"/>
    </row>
    <row r="269" spans="1:12" ht="18" customHeight="1">
      <c r="A269" s="4">
        <v>268</v>
      </c>
      <c r="B269" s="85">
        <v>45074</v>
      </c>
      <c r="C269" s="17" t="s">
        <v>42</v>
      </c>
      <c r="D269" s="17" t="s">
        <v>28</v>
      </c>
      <c r="E269" s="17" t="s">
        <v>59</v>
      </c>
      <c r="F269" s="17" t="s">
        <v>15</v>
      </c>
      <c r="G269" s="17"/>
      <c r="H269" s="17"/>
      <c r="I269" s="17" t="s">
        <v>19</v>
      </c>
      <c r="J269" s="17" t="s">
        <v>14</v>
      </c>
      <c r="L269" s="83"/>
    </row>
    <row r="270" spans="1:12" ht="18" customHeight="1">
      <c r="A270" s="4">
        <v>269</v>
      </c>
      <c r="B270" s="85">
        <v>45074</v>
      </c>
      <c r="C270" s="17" t="s">
        <v>58</v>
      </c>
      <c r="D270" s="17" t="s">
        <v>29</v>
      </c>
      <c r="E270" s="17" t="s">
        <v>51</v>
      </c>
      <c r="F270" s="17" t="s">
        <v>24</v>
      </c>
      <c r="G270" s="17"/>
      <c r="H270" s="17"/>
      <c r="I270" s="17" t="s">
        <v>20</v>
      </c>
      <c r="J270" s="17" t="s">
        <v>13</v>
      </c>
      <c r="L270" s="83"/>
    </row>
    <row r="271" spans="1:12" ht="18" customHeight="1">
      <c r="A271" s="4">
        <v>270</v>
      </c>
      <c r="B271" s="85">
        <v>45074</v>
      </c>
      <c r="C271" s="17" t="s">
        <v>16</v>
      </c>
      <c r="D271" s="17" t="s">
        <v>30</v>
      </c>
      <c r="E271" s="17" t="s">
        <v>7</v>
      </c>
      <c r="F271" s="17" t="s">
        <v>48</v>
      </c>
      <c r="G271" s="17"/>
      <c r="H271" s="17"/>
      <c r="I271" s="17" t="s">
        <v>38</v>
      </c>
      <c r="J271" s="17" t="s">
        <v>37</v>
      </c>
      <c r="L271" s="83"/>
    </row>
    <row r="272" spans="1:12" ht="18" customHeight="1">
      <c r="A272" s="4">
        <v>271</v>
      </c>
      <c r="B272" s="85">
        <v>45074</v>
      </c>
      <c r="C272" s="17" t="s">
        <v>22</v>
      </c>
      <c r="D272" s="17" t="s">
        <v>34</v>
      </c>
      <c r="E272" s="17" t="s">
        <v>6</v>
      </c>
      <c r="F272" s="17" t="s">
        <v>56</v>
      </c>
      <c r="G272" s="17"/>
      <c r="H272" s="17"/>
      <c r="I272" s="17" t="s">
        <v>9</v>
      </c>
      <c r="J272" s="17" t="s">
        <v>31</v>
      </c>
      <c r="L272" s="83"/>
    </row>
    <row r="273" spans="1:12" ht="18" customHeight="1">
      <c r="A273" s="4">
        <v>272</v>
      </c>
      <c r="B273" s="85">
        <v>45074</v>
      </c>
      <c r="C273" s="17" t="s">
        <v>57</v>
      </c>
      <c r="D273" s="17" t="s">
        <v>4</v>
      </c>
      <c r="E273" s="17" t="s">
        <v>11</v>
      </c>
      <c r="F273" s="17" t="s">
        <v>40</v>
      </c>
      <c r="G273" s="17"/>
      <c r="H273" s="17"/>
      <c r="I273" s="17" t="s">
        <v>32</v>
      </c>
      <c r="J273" s="17" t="s">
        <v>26</v>
      </c>
      <c r="L273" s="83"/>
    </row>
    <row r="274" spans="1:12" ht="18" customHeight="1">
      <c r="A274" s="4">
        <v>273</v>
      </c>
      <c r="B274" s="85">
        <v>45074</v>
      </c>
      <c r="C274" s="17" t="s">
        <v>17</v>
      </c>
      <c r="D274" s="17" t="s">
        <v>49</v>
      </c>
      <c r="E274" s="17" t="s">
        <v>441</v>
      </c>
      <c r="F274" s="17" t="s">
        <v>36</v>
      </c>
      <c r="G274" s="17"/>
      <c r="H274" s="17"/>
      <c r="I274" s="17" t="s">
        <v>25</v>
      </c>
      <c r="J274" s="17" t="s">
        <v>8</v>
      </c>
      <c r="L274" s="83"/>
    </row>
    <row r="275" spans="1:12" ht="18" customHeight="1">
      <c r="A275" s="4">
        <v>274</v>
      </c>
      <c r="B275" s="85">
        <v>45076</v>
      </c>
      <c r="C275" s="17" t="s">
        <v>4</v>
      </c>
      <c r="D275" s="17" t="s">
        <v>59</v>
      </c>
      <c r="E275" s="17" t="s">
        <v>40</v>
      </c>
      <c r="F275" s="17" t="s">
        <v>43</v>
      </c>
      <c r="G275" s="17"/>
      <c r="H275" s="17"/>
      <c r="I275" s="17" t="s">
        <v>31</v>
      </c>
      <c r="J275" s="17" t="s">
        <v>14</v>
      </c>
      <c r="L275" s="83"/>
    </row>
    <row r="276" spans="1:12" ht="18" customHeight="1">
      <c r="A276" s="4">
        <v>275</v>
      </c>
      <c r="B276" s="85">
        <v>45076</v>
      </c>
      <c r="C276" s="17" t="s">
        <v>49</v>
      </c>
      <c r="D276" s="17" t="s">
        <v>11</v>
      </c>
      <c r="E276" s="17" t="s">
        <v>21</v>
      </c>
      <c r="F276" s="17" t="s">
        <v>60</v>
      </c>
      <c r="G276" s="17"/>
      <c r="H276" s="17"/>
      <c r="I276" s="17" t="s">
        <v>9</v>
      </c>
      <c r="J276" s="17" t="s">
        <v>13</v>
      </c>
      <c r="L276" s="83"/>
    </row>
    <row r="277" spans="1:12" ht="18" customHeight="1">
      <c r="A277" s="4">
        <v>276</v>
      </c>
      <c r="B277" s="85">
        <v>45076</v>
      </c>
      <c r="C277" s="17" t="s">
        <v>33</v>
      </c>
      <c r="D277" s="17" t="s">
        <v>6</v>
      </c>
      <c r="E277" s="17" t="s">
        <v>36</v>
      </c>
      <c r="F277" s="17" t="s">
        <v>55</v>
      </c>
      <c r="G277" s="17"/>
      <c r="H277" s="17"/>
      <c r="I277" s="17" t="s">
        <v>32</v>
      </c>
      <c r="J277" s="17" t="s">
        <v>38</v>
      </c>
      <c r="L277" s="83"/>
    </row>
    <row r="278" spans="1:12" ht="18" customHeight="1">
      <c r="A278" s="4">
        <v>277</v>
      </c>
      <c r="B278" s="85">
        <v>45076</v>
      </c>
      <c r="C278" s="17" t="s">
        <v>29</v>
      </c>
      <c r="D278" s="17" t="s">
        <v>51</v>
      </c>
      <c r="E278" s="17" t="s">
        <v>24</v>
      </c>
      <c r="F278" s="17" t="s">
        <v>18</v>
      </c>
      <c r="G278" s="17"/>
      <c r="H278" s="17"/>
      <c r="I278" s="17" t="s">
        <v>8</v>
      </c>
      <c r="J278" s="17" t="s">
        <v>37</v>
      </c>
      <c r="L278" s="83"/>
    </row>
    <row r="279" spans="1:12" ht="18" customHeight="1">
      <c r="A279" s="4">
        <v>278</v>
      </c>
      <c r="B279" s="85">
        <v>45076</v>
      </c>
      <c r="C279" s="17" t="s">
        <v>30</v>
      </c>
      <c r="D279" s="17" t="s">
        <v>7</v>
      </c>
      <c r="E279" s="17" t="s">
        <v>48</v>
      </c>
      <c r="F279" s="17" t="s">
        <v>12</v>
      </c>
      <c r="G279" s="17"/>
      <c r="H279" s="17"/>
      <c r="I279" s="17" t="s">
        <v>26</v>
      </c>
      <c r="J279" s="17" t="s">
        <v>19</v>
      </c>
      <c r="L279" s="83"/>
    </row>
    <row r="280" spans="1:12" ht="18" customHeight="1">
      <c r="A280" s="4">
        <v>279</v>
      </c>
      <c r="B280" s="85">
        <v>45076</v>
      </c>
      <c r="C280" s="17" t="s">
        <v>34</v>
      </c>
      <c r="D280" s="17" t="s">
        <v>45</v>
      </c>
      <c r="E280" s="17" t="s">
        <v>56</v>
      </c>
      <c r="F280" s="17" t="s">
        <v>27</v>
      </c>
      <c r="G280" s="17"/>
      <c r="H280" s="17"/>
      <c r="I280" s="17" t="s">
        <v>25</v>
      </c>
      <c r="J280" s="17" t="s">
        <v>20</v>
      </c>
      <c r="L280" s="83"/>
    </row>
    <row r="281" spans="1:12" ht="18" customHeight="1">
      <c r="A281" s="4">
        <v>280</v>
      </c>
      <c r="B281" s="85">
        <v>45077</v>
      </c>
      <c r="C281" s="17" t="s">
        <v>59</v>
      </c>
      <c r="D281" s="17" t="s">
        <v>40</v>
      </c>
      <c r="E281" s="17" t="s">
        <v>43</v>
      </c>
      <c r="F281" s="17" t="s">
        <v>16</v>
      </c>
      <c r="G281" s="17"/>
      <c r="H281" s="17"/>
      <c r="I281" s="17" t="s">
        <v>31</v>
      </c>
      <c r="J281" s="17" t="s">
        <v>14</v>
      </c>
      <c r="L281" s="83"/>
    </row>
    <row r="282" spans="1:12" ht="18" customHeight="1">
      <c r="A282" s="4">
        <v>281</v>
      </c>
      <c r="B282" s="85">
        <v>45077</v>
      </c>
      <c r="C282" s="17" t="s">
        <v>11</v>
      </c>
      <c r="D282" s="17" t="s">
        <v>21</v>
      </c>
      <c r="E282" s="17" t="s">
        <v>60</v>
      </c>
      <c r="F282" s="17" t="s">
        <v>42</v>
      </c>
      <c r="G282" s="17"/>
      <c r="H282" s="17"/>
      <c r="I282" s="17" t="s">
        <v>9</v>
      </c>
      <c r="J282" s="17" t="s">
        <v>13</v>
      </c>
      <c r="L282" s="83"/>
    </row>
    <row r="283" spans="1:12" ht="18" customHeight="1">
      <c r="A283" s="4">
        <v>282</v>
      </c>
      <c r="B283" s="85">
        <v>45077</v>
      </c>
      <c r="C283" s="17" t="s">
        <v>6</v>
      </c>
      <c r="D283" s="17" t="s">
        <v>36</v>
      </c>
      <c r="E283" s="17" t="s">
        <v>55</v>
      </c>
      <c r="F283" s="17" t="s">
        <v>22</v>
      </c>
      <c r="G283" s="17"/>
      <c r="H283" s="17"/>
      <c r="I283" s="17" t="s">
        <v>32</v>
      </c>
      <c r="J283" s="17" t="s">
        <v>38</v>
      </c>
      <c r="L283" s="83"/>
    </row>
    <row r="284" spans="1:12" ht="18" customHeight="1">
      <c r="A284" s="4">
        <v>283</v>
      </c>
      <c r="B284" s="85">
        <v>45077</v>
      </c>
      <c r="C284" s="17" t="s">
        <v>51</v>
      </c>
      <c r="D284" s="17" t="s">
        <v>24</v>
      </c>
      <c r="E284" s="17" t="s">
        <v>18</v>
      </c>
      <c r="F284" s="17" t="s">
        <v>5</v>
      </c>
      <c r="G284" s="17"/>
      <c r="H284" s="17"/>
      <c r="I284" s="17" t="s">
        <v>8</v>
      </c>
      <c r="J284" s="17" t="s">
        <v>37</v>
      </c>
      <c r="L284" s="83"/>
    </row>
    <row r="285" spans="1:12" ht="18" customHeight="1">
      <c r="A285" s="4">
        <v>284</v>
      </c>
      <c r="B285" s="85">
        <v>45077</v>
      </c>
      <c r="C285" s="17" t="s">
        <v>7</v>
      </c>
      <c r="D285" s="17" t="s">
        <v>48</v>
      </c>
      <c r="E285" s="17" t="s">
        <v>12</v>
      </c>
      <c r="F285" s="17" t="s">
        <v>57</v>
      </c>
      <c r="G285" s="17"/>
      <c r="H285" s="17"/>
      <c r="I285" s="17" t="s">
        <v>26</v>
      </c>
      <c r="J285" s="17" t="s">
        <v>19</v>
      </c>
      <c r="L285" s="84"/>
    </row>
    <row r="286" spans="1:12" ht="18" customHeight="1">
      <c r="A286" s="4">
        <v>285</v>
      </c>
      <c r="B286" s="85">
        <v>45077</v>
      </c>
      <c r="C286" s="17" t="s">
        <v>45</v>
      </c>
      <c r="D286" s="17" t="s">
        <v>56</v>
      </c>
      <c r="E286" s="17" t="s">
        <v>27</v>
      </c>
      <c r="F286" s="17" t="s">
        <v>17</v>
      </c>
      <c r="G286" s="17"/>
      <c r="H286" s="17"/>
      <c r="I286" s="17" t="s">
        <v>25</v>
      </c>
      <c r="J286" s="17" t="s">
        <v>20</v>
      </c>
      <c r="L286" s="83"/>
    </row>
    <row r="287" spans="1:12" ht="18" customHeight="1">
      <c r="A287" s="4">
        <v>286</v>
      </c>
      <c r="B287" s="85">
        <v>45078</v>
      </c>
      <c r="C287" s="17" t="s">
        <v>40</v>
      </c>
      <c r="D287" s="17" t="s">
        <v>43</v>
      </c>
      <c r="E287" s="17" t="s">
        <v>16</v>
      </c>
      <c r="F287" s="17" t="s">
        <v>4</v>
      </c>
      <c r="G287" s="17"/>
      <c r="H287" s="17"/>
      <c r="I287" s="17" t="s">
        <v>31</v>
      </c>
      <c r="J287" s="17" t="s">
        <v>14</v>
      </c>
      <c r="L287" s="83"/>
    </row>
    <row r="288" spans="1:12" ht="18" customHeight="1">
      <c r="A288" s="4">
        <v>287</v>
      </c>
      <c r="B288" s="85">
        <v>45078</v>
      </c>
      <c r="C288" s="17" t="s">
        <v>21</v>
      </c>
      <c r="D288" s="17" t="s">
        <v>60</v>
      </c>
      <c r="E288" s="17" t="s">
        <v>42</v>
      </c>
      <c r="F288" s="17" t="s">
        <v>49</v>
      </c>
      <c r="G288" s="17"/>
      <c r="H288" s="17"/>
      <c r="I288" s="17" t="s">
        <v>9</v>
      </c>
      <c r="J288" s="17" t="s">
        <v>13</v>
      </c>
      <c r="L288" s="83"/>
    </row>
    <row r="289" spans="1:12" ht="18" customHeight="1">
      <c r="A289" s="4">
        <v>288</v>
      </c>
      <c r="B289" s="85">
        <v>45078</v>
      </c>
      <c r="C289" s="17" t="s">
        <v>36</v>
      </c>
      <c r="D289" s="17" t="s">
        <v>55</v>
      </c>
      <c r="E289" s="17" t="s">
        <v>22</v>
      </c>
      <c r="F289" s="17" t="s">
        <v>33</v>
      </c>
      <c r="G289" s="17"/>
      <c r="H289" s="17"/>
      <c r="I289" s="17" t="s">
        <v>32</v>
      </c>
      <c r="J289" s="17" t="s">
        <v>38</v>
      </c>
      <c r="L289" s="83"/>
    </row>
    <row r="290" spans="1:12" ht="18" customHeight="1">
      <c r="A290" s="4">
        <v>289</v>
      </c>
      <c r="B290" s="85">
        <v>45078</v>
      </c>
      <c r="C290" s="17" t="s">
        <v>24</v>
      </c>
      <c r="D290" s="17" t="s">
        <v>18</v>
      </c>
      <c r="E290" s="17" t="s">
        <v>5</v>
      </c>
      <c r="F290" s="17" t="s">
        <v>29</v>
      </c>
      <c r="G290" s="17"/>
      <c r="H290" s="17"/>
      <c r="I290" s="17" t="s">
        <v>8</v>
      </c>
      <c r="J290" s="17" t="s">
        <v>37</v>
      </c>
      <c r="L290" s="83"/>
    </row>
    <row r="291" spans="1:12" ht="18" customHeight="1">
      <c r="A291" s="4">
        <v>290</v>
      </c>
      <c r="B291" s="85">
        <v>45078</v>
      </c>
      <c r="C291" s="17" t="s">
        <v>48</v>
      </c>
      <c r="D291" s="17" t="s">
        <v>12</v>
      </c>
      <c r="E291" s="17" t="s">
        <v>57</v>
      </c>
      <c r="F291" s="17" t="s">
        <v>30</v>
      </c>
      <c r="G291" s="17"/>
      <c r="H291" s="17"/>
      <c r="I291" s="17" t="s">
        <v>26</v>
      </c>
      <c r="J291" s="17" t="s">
        <v>19</v>
      </c>
      <c r="L291" s="83"/>
    </row>
    <row r="292" spans="1:12" ht="18" customHeight="1">
      <c r="A292" s="4">
        <v>291</v>
      </c>
      <c r="B292" s="85">
        <v>45078</v>
      </c>
      <c r="C292" s="17" t="s">
        <v>56</v>
      </c>
      <c r="D292" s="17" t="s">
        <v>27</v>
      </c>
      <c r="E292" s="17" t="s">
        <v>17</v>
      </c>
      <c r="F292" s="17" t="s">
        <v>34</v>
      </c>
      <c r="G292" s="17"/>
      <c r="H292" s="17"/>
      <c r="I292" s="17" t="s">
        <v>25</v>
      </c>
      <c r="J292" s="17" t="s">
        <v>20</v>
      </c>
      <c r="L292" s="83"/>
    </row>
    <row r="293" spans="1:12" ht="18" customHeight="1">
      <c r="A293" s="4">
        <v>292</v>
      </c>
      <c r="B293" s="85">
        <v>45079</v>
      </c>
      <c r="C293" s="17" t="s">
        <v>43</v>
      </c>
      <c r="D293" s="17" t="s">
        <v>16</v>
      </c>
      <c r="E293" s="17" t="s">
        <v>4</v>
      </c>
      <c r="F293" s="17" t="s">
        <v>6</v>
      </c>
      <c r="G293" s="17"/>
      <c r="H293" s="17"/>
      <c r="I293" s="17" t="s">
        <v>37</v>
      </c>
      <c r="J293" s="17" t="s">
        <v>31</v>
      </c>
      <c r="L293" s="83"/>
    </row>
    <row r="294" spans="1:12" ht="18" customHeight="1">
      <c r="A294" s="4">
        <v>293</v>
      </c>
      <c r="B294" s="85">
        <v>45079</v>
      </c>
      <c r="C294" s="17" t="s">
        <v>18</v>
      </c>
      <c r="D294" s="17" t="s">
        <v>5</v>
      </c>
      <c r="E294" s="17" t="s">
        <v>29</v>
      </c>
      <c r="F294" s="17" t="s">
        <v>51</v>
      </c>
      <c r="G294" s="17"/>
      <c r="H294" s="17"/>
      <c r="I294" s="17" t="s">
        <v>20</v>
      </c>
      <c r="J294" s="17" t="s">
        <v>26</v>
      </c>
      <c r="L294" s="83"/>
    </row>
    <row r="295" spans="1:12" ht="18" customHeight="1">
      <c r="A295" s="4">
        <v>294</v>
      </c>
      <c r="B295" s="85">
        <v>45079</v>
      </c>
      <c r="C295" s="17" t="s">
        <v>27</v>
      </c>
      <c r="D295" s="17" t="s">
        <v>17</v>
      </c>
      <c r="E295" s="17" t="s">
        <v>34</v>
      </c>
      <c r="F295" s="17" t="s">
        <v>45</v>
      </c>
      <c r="G295" s="17"/>
      <c r="H295" s="17"/>
      <c r="I295" s="17" t="s">
        <v>19</v>
      </c>
      <c r="J295" s="17" t="s">
        <v>25</v>
      </c>
      <c r="L295" s="83"/>
    </row>
    <row r="296" spans="1:12" ht="18" customHeight="1">
      <c r="A296" s="4">
        <v>295</v>
      </c>
      <c r="B296" s="85">
        <v>45080</v>
      </c>
      <c r="C296" s="17" t="s">
        <v>16</v>
      </c>
      <c r="D296" s="17" t="s">
        <v>4</v>
      </c>
      <c r="E296" s="17" t="s">
        <v>6</v>
      </c>
      <c r="F296" s="17" t="s">
        <v>40</v>
      </c>
      <c r="G296" s="17"/>
      <c r="H296" s="17"/>
      <c r="I296" s="17" t="s">
        <v>37</v>
      </c>
      <c r="J296" s="17" t="s">
        <v>31</v>
      </c>
      <c r="L296" s="83"/>
    </row>
    <row r="297" spans="1:12" ht="18" customHeight="1">
      <c r="A297" s="4">
        <v>296</v>
      </c>
      <c r="B297" s="85">
        <v>45080</v>
      </c>
      <c r="C297" s="17" t="s">
        <v>22</v>
      </c>
      <c r="D297" s="17" t="s">
        <v>33</v>
      </c>
      <c r="E297" s="17" t="s">
        <v>59</v>
      </c>
      <c r="F297" s="17" t="s">
        <v>36</v>
      </c>
      <c r="G297" s="17"/>
      <c r="H297" s="17"/>
      <c r="I297" s="17" t="s">
        <v>14</v>
      </c>
      <c r="J297" s="17" t="s">
        <v>9</v>
      </c>
      <c r="L297" s="83"/>
    </row>
    <row r="298" spans="1:12" ht="18" customHeight="1">
      <c r="A298" s="4">
        <v>297</v>
      </c>
      <c r="B298" s="85">
        <v>45080</v>
      </c>
      <c r="C298" s="17" t="s">
        <v>55</v>
      </c>
      <c r="D298" s="17" t="s">
        <v>42</v>
      </c>
      <c r="E298" s="17" t="s">
        <v>49</v>
      </c>
      <c r="F298" s="17" t="s">
        <v>11</v>
      </c>
      <c r="G298" s="17"/>
      <c r="H298" s="17"/>
      <c r="I298" s="17" t="s">
        <v>13</v>
      </c>
      <c r="J298" s="17" t="s">
        <v>32</v>
      </c>
      <c r="L298" s="83"/>
    </row>
    <row r="299" spans="1:12" ht="18" customHeight="1">
      <c r="A299" s="4">
        <v>298</v>
      </c>
      <c r="B299" s="85">
        <v>45080</v>
      </c>
      <c r="C299" s="17" t="s">
        <v>5</v>
      </c>
      <c r="D299" s="17" t="s">
        <v>29</v>
      </c>
      <c r="E299" s="17" t="s">
        <v>51</v>
      </c>
      <c r="F299" s="17" t="s">
        <v>24</v>
      </c>
      <c r="G299" s="17"/>
      <c r="H299" s="17"/>
      <c r="I299" s="17" t="s">
        <v>20</v>
      </c>
      <c r="J299" s="17" t="s">
        <v>26</v>
      </c>
      <c r="L299" s="83"/>
    </row>
    <row r="300" spans="1:12" ht="18" customHeight="1">
      <c r="A300" s="4">
        <v>299</v>
      </c>
      <c r="B300" s="85">
        <v>45080</v>
      </c>
      <c r="C300" s="17" t="s">
        <v>17</v>
      </c>
      <c r="D300" s="17" t="s">
        <v>34</v>
      </c>
      <c r="E300" s="17" t="s">
        <v>45</v>
      </c>
      <c r="F300" s="17" t="s">
        <v>56</v>
      </c>
      <c r="G300" s="17"/>
      <c r="H300" s="17"/>
      <c r="I300" s="17" t="s">
        <v>19</v>
      </c>
      <c r="J300" s="17" t="s">
        <v>25</v>
      </c>
      <c r="L300" s="83"/>
    </row>
    <row r="301" spans="1:12" ht="18" customHeight="1">
      <c r="A301" s="4">
        <v>300</v>
      </c>
      <c r="B301" s="85">
        <v>45080</v>
      </c>
      <c r="C301" s="17" t="s">
        <v>28</v>
      </c>
      <c r="D301" s="17" t="s">
        <v>66</v>
      </c>
      <c r="E301" s="17" t="s">
        <v>15</v>
      </c>
      <c r="F301" s="17" t="s">
        <v>41</v>
      </c>
      <c r="G301" s="17"/>
      <c r="H301" s="17"/>
      <c r="I301" s="17" t="s">
        <v>38</v>
      </c>
      <c r="J301" s="17" t="s">
        <v>8</v>
      </c>
      <c r="L301" s="83"/>
    </row>
    <row r="302" spans="1:12" ht="18" customHeight="1">
      <c r="A302" s="4">
        <v>301</v>
      </c>
      <c r="B302" s="85">
        <v>45081</v>
      </c>
      <c r="C302" s="17" t="s">
        <v>33</v>
      </c>
      <c r="D302" s="17" t="s">
        <v>59</v>
      </c>
      <c r="E302" s="17" t="s">
        <v>36</v>
      </c>
      <c r="F302" s="17" t="s">
        <v>60</v>
      </c>
      <c r="G302" s="17"/>
      <c r="H302" s="17"/>
      <c r="I302" s="17" t="s">
        <v>14</v>
      </c>
      <c r="J302" s="17" t="s">
        <v>9</v>
      </c>
      <c r="L302" s="83"/>
    </row>
    <row r="303" spans="1:12" ht="18" customHeight="1">
      <c r="A303" s="4">
        <v>302</v>
      </c>
      <c r="B303" s="85">
        <v>45081</v>
      </c>
      <c r="C303" s="17" t="s">
        <v>34</v>
      </c>
      <c r="D303" s="17" t="s">
        <v>45</v>
      </c>
      <c r="E303" s="17" t="s">
        <v>56</v>
      </c>
      <c r="F303" s="17" t="s">
        <v>27</v>
      </c>
      <c r="G303" s="17"/>
      <c r="H303" s="17"/>
      <c r="I303" s="17" t="s">
        <v>19</v>
      </c>
      <c r="J303" s="17" t="s">
        <v>25</v>
      </c>
      <c r="L303" s="83"/>
    </row>
    <row r="304" spans="1:12" ht="18" customHeight="1">
      <c r="A304" s="4">
        <v>303</v>
      </c>
      <c r="B304" s="85">
        <v>45081</v>
      </c>
      <c r="C304" s="17" t="s">
        <v>4</v>
      </c>
      <c r="D304" s="17" t="s">
        <v>6</v>
      </c>
      <c r="E304" s="17" t="s">
        <v>40</v>
      </c>
      <c r="F304" s="17" t="s">
        <v>43</v>
      </c>
      <c r="G304" s="17"/>
      <c r="H304" s="17"/>
      <c r="I304" s="17" t="s">
        <v>37</v>
      </c>
      <c r="J304" s="17" t="s">
        <v>31</v>
      </c>
      <c r="L304" s="83"/>
    </row>
    <row r="305" spans="1:12" ht="18" customHeight="1">
      <c r="A305" s="4">
        <v>304</v>
      </c>
      <c r="B305" s="85">
        <v>45081</v>
      </c>
      <c r="C305" s="17" t="s">
        <v>42</v>
      </c>
      <c r="D305" s="17" t="s">
        <v>49</v>
      </c>
      <c r="E305" s="17" t="s">
        <v>11</v>
      </c>
      <c r="F305" s="17" t="s">
        <v>21</v>
      </c>
      <c r="G305" s="17"/>
      <c r="H305" s="17"/>
      <c r="I305" s="17" t="s">
        <v>13</v>
      </c>
      <c r="J305" s="17" t="s">
        <v>32</v>
      </c>
      <c r="L305" s="83"/>
    </row>
    <row r="306" spans="1:12" ht="18" customHeight="1">
      <c r="A306" s="4">
        <v>305</v>
      </c>
      <c r="B306" s="85">
        <v>45081</v>
      </c>
      <c r="C306" s="17" t="s">
        <v>29</v>
      </c>
      <c r="D306" s="17" t="s">
        <v>51</v>
      </c>
      <c r="E306" s="17" t="s">
        <v>24</v>
      </c>
      <c r="F306" s="17" t="s">
        <v>18</v>
      </c>
      <c r="G306" s="17"/>
      <c r="H306" s="17"/>
      <c r="I306" s="17" t="s">
        <v>20</v>
      </c>
      <c r="J306" s="17" t="s">
        <v>26</v>
      </c>
      <c r="L306" s="83"/>
    </row>
    <row r="307" spans="1:12" ht="18" customHeight="1">
      <c r="A307" s="4">
        <v>306</v>
      </c>
      <c r="B307" s="85">
        <v>45081</v>
      </c>
      <c r="C307" s="17" t="s">
        <v>66</v>
      </c>
      <c r="D307" s="17" t="s">
        <v>15</v>
      </c>
      <c r="E307" s="17" t="s">
        <v>41</v>
      </c>
      <c r="F307" s="17" t="s">
        <v>58</v>
      </c>
      <c r="G307" s="17"/>
      <c r="H307" s="17"/>
      <c r="I307" s="17" t="s">
        <v>38</v>
      </c>
      <c r="J307" s="17" t="s">
        <v>8</v>
      </c>
      <c r="L307" s="83"/>
    </row>
    <row r="308" spans="1:12" ht="18" customHeight="1">
      <c r="A308" s="4">
        <v>307</v>
      </c>
      <c r="B308" s="85">
        <v>45082</v>
      </c>
      <c r="C308" s="17" t="s">
        <v>49</v>
      </c>
      <c r="D308" s="17" t="s">
        <v>11</v>
      </c>
      <c r="E308" s="17" t="s">
        <v>21</v>
      </c>
      <c r="F308" s="17" t="s">
        <v>55</v>
      </c>
      <c r="G308" s="17"/>
      <c r="H308" s="17"/>
      <c r="I308" s="17" t="s">
        <v>13</v>
      </c>
      <c r="J308" s="17" t="s">
        <v>32</v>
      </c>
      <c r="L308" s="83"/>
    </row>
    <row r="309" spans="1:12" ht="18" customHeight="1">
      <c r="A309" s="4">
        <v>308</v>
      </c>
      <c r="B309" s="85">
        <v>45082</v>
      </c>
      <c r="C309" s="17" t="s">
        <v>15</v>
      </c>
      <c r="D309" s="17" t="s">
        <v>41</v>
      </c>
      <c r="E309" s="17" t="s">
        <v>58</v>
      </c>
      <c r="F309" s="17" t="s">
        <v>28</v>
      </c>
      <c r="G309" s="17"/>
      <c r="H309" s="17"/>
      <c r="I309" s="17" t="s">
        <v>38</v>
      </c>
      <c r="J309" s="17" t="s">
        <v>8</v>
      </c>
      <c r="L309" s="83"/>
    </row>
    <row r="310" spans="1:12" ht="18" customHeight="1">
      <c r="A310" s="4">
        <v>309</v>
      </c>
      <c r="B310" s="85">
        <v>45083</v>
      </c>
      <c r="C310" s="17" t="s">
        <v>59</v>
      </c>
      <c r="D310" s="17" t="s">
        <v>36</v>
      </c>
      <c r="E310" s="17" t="s">
        <v>55</v>
      </c>
      <c r="F310" s="17" t="s">
        <v>22</v>
      </c>
      <c r="G310" s="17"/>
      <c r="H310" s="17"/>
      <c r="I310" s="17" t="s">
        <v>31</v>
      </c>
      <c r="J310" s="17" t="s">
        <v>19</v>
      </c>
      <c r="L310" s="83"/>
    </row>
    <row r="311" spans="1:12" ht="18" customHeight="1">
      <c r="A311" s="4">
        <v>310</v>
      </c>
      <c r="B311" s="85">
        <v>45083</v>
      </c>
      <c r="C311" s="17" t="s">
        <v>51</v>
      </c>
      <c r="D311" s="17" t="s">
        <v>24</v>
      </c>
      <c r="E311" s="17" t="s">
        <v>18</v>
      </c>
      <c r="F311" s="17" t="s">
        <v>5</v>
      </c>
      <c r="G311" s="17"/>
      <c r="H311" s="17"/>
      <c r="I311" s="17" t="s">
        <v>9</v>
      </c>
      <c r="J311" s="17" t="s">
        <v>38</v>
      </c>
      <c r="L311" s="83"/>
    </row>
    <row r="312" spans="1:12" ht="18" customHeight="1">
      <c r="A312" s="4">
        <v>311</v>
      </c>
      <c r="B312" s="85">
        <v>45083</v>
      </c>
      <c r="C312" s="17" t="s">
        <v>45</v>
      </c>
      <c r="D312" s="17" t="s">
        <v>56</v>
      </c>
      <c r="E312" s="17" t="s">
        <v>27</v>
      </c>
      <c r="F312" s="17" t="s">
        <v>17</v>
      </c>
      <c r="G312" s="17"/>
      <c r="H312" s="17"/>
      <c r="I312" s="17" t="s">
        <v>32</v>
      </c>
      <c r="J312" s="17" t="s">
        <v>20</v>
      </c>
      <c r="L312" s="83"/>
    </row>
    <row r="313" spans="1:12" ht="18" customHeight="1">
      <c r="A313" s="4">
        <v>312</v>
      </c>
      <c r="B313" s="85">
        <v>45083</v>
      </c>
      <c r="C313" s="17" t="s">
        <v>11</v>
      </c>
      <c r="D313" s="17" t="s">
        <v>21</v>
      </c>
      <c r="E313" s="17" t="s">
        <v>60</v>
      </c>
      <c r="F313" s="17" t="s">
        <v>42</v>
      </c>
      <c r="G313" s="17"/>
      <c r="H313" s="17"/>
      <c r="I313" s="17" t="s">
        <v>8</v>
      </c>
      <c r="J313" s="17" t="s">
        <v>14</v>
      </c>
      <c r="L313" s="83"/>
    </row>
    <row r="314" spans="1:12" ht="18" customHeight="1">
      <c r="A314" s="4">
        <v>313</v>
      </c>
      <c r="B314" s="85">
        <v>45083</v>
      </c>
      <c r="C314" s="17" t="s">
        <v>41</v>
      </c>
      <c r="D314" s="17" t="s">
        <v>58</v>
      </c>
      <c r="E314" s="17" t="s">
        <v>28</v>
      </c>
      <c r="F314" s="17" t="s">
        <v>6</v>
      </c>
      <c r="G314" s="17"/>
      <c r="H314" s="17"/>
      <c r="I314" s="17" t="s">
        <v>26</v>
      </c>
      <c r="J314" s="17" t="s">
        <v>37</v>
      </c>
      <c r="L314" s="83"/>
    </row>
    <row r="315" spans="1:12" ht="18" customHeight="1">
      <c r="A315" s="4">
        <v>314</v>
      </c>
      <c r="B315" s="85">
        <v>45083</v>
      </c>
      <c r="C315" s="17" t="s">
        <v>12</v>
      </c>
      <c r="D315" s="17" t="s">
        <v>57</v>
      </c>
      <c r="E315" s="17" t="s">
        <v>30</v>
      </c>
      <c r="F315" s="17" t="s">
        <v>7</v>
      </c>
      <c r="G315" s="17"/>
      <c r="H315" s="17"/>
      <c r="I315" s="17" t="s">
        <v>25</v>
      </c>
      <c r="J315" s="17" t="s">
        <v>13</v>
      </c>
      <c r="L315" s="83"/>
    </row>
    <row r="316" spans="1:12" ht="18" customHeight="1">
      <c r="A316" s="4">
        <v>315</v>
      </c>
      <c r="B316" s="85">
        <v>45084</v>
      </c>
      <c r="C316" s="17" t="s">
        <v>36</v>
      </c>
      <c r="D316" s="17" t="s">
        <v>55</v>
      </c>
      <c r="E316" s="17" t="s">
        <v>22</v>
      </c>
      <c r="F316" s="17" t="s">
        <v>33</v>
      </c>
      <c r="G316" s="17"/>
      <c r="H316" s="17"/>
      <c r="I316" s="17" t="s">
        <v>31</v>
      </c>
      <c r="J316" s="17" t="s">
        <v>19</v>
      </c>
      <c r="L316" s="83"/>
    </row>
    <row r="317" spans="1:12" ht="18" customHeight="1">
      <c r="A317" s="4">
        <v>316</v>
      </c>
      <c r="B317" s="85">
        <v>45084</v>
      </c>
      <c r="C317" s="17" t="s">
        <v>24</v>
      </c>
      <c r="D317" s="17" t="s">
        <v>18</v>
      </c>
      <c r="E317" s="17" t="s">
        <v>5</v>
      </c>
      <c r="F317" s="17" t="s">
        <v>29</v>
      </c>
      <c r="G317" s="17"/>
      <c r="H317" s="17"/>
      <c r="I317" s="17" t="s">
        <v>9</v>
      </c>
      <c r="J317" s="17" t="s">
        <v>38</v>
      </c>
      <c r="L317" s="83"/>
    </row>
    <row r="318" spans="1:12" ht="18" customHeight="1">
      <c r="A318" s="4">
        <v>317</v>
      </c>
      <c r="B318" s="85">
        <v>45084</v>
      </c>
      <c r="C318" s="17" t="s">
        <v>56</v>
      </c>
      <c r="D318" s="17" t="s">
        <v>27</v>
      </c>
      <c r="E318" s="17" t="s">
        <v>17</v>
      </c>
      <c r="F318" s="17" t="s">
        <v>442</v>
      </c>
      <c r="G318" s="17"/>
      <c r="H318" s="17"/>
      <c r="I318" s="17" t="s">
        <v>32</v>
      </c>
      <c r="J318" s="17" t="s">
        <v>20</v>
      </c>
      <c r="L318" s="83"/>
    </row>
    <row r="319" spans="1:12" ht="18" customHeight="1">
      <c r="A319" s="4">
        <v>318</v>
      </c>
      <c r="B319" s="85">
        <v>45084</v>
      </c>
      <c r="C319" s="17" t="s">
        <v>21</v>
      </c>
      <c r="D319" s="17" t="s">
        <v>60</v>
      </c>
      <c r="E319" s="17" t="s">
        <v>42</v>
      </c>
      <c r="F319" s="17" t="s">
        <v>49</v>
      </c>
      <c r="G319" s="17"/>
      <c r="H319" s="17"/>
      <c r="I319" s="17" t="s">
        <v>8</v>
      </c>
      <c r="J319" s="17" t="s">
        <v>14</v>
      </c>
      <c r="L319" s="83"/>
    </row>
    <row r="320" spans="1:12" ht="18" customHeight="1">
      <c r="A320" s="4">
        <v>319</v>
      </c>
      <c r="B320" s="85">
        <v>45084</v>
      </c>
      <c r="C320" s="17" t="s">
        <v>58</v>
      </c>
      <c r="D320" s="17" t="s">
        <v>28</v>
      </c>
      <c r="E320" s="17" t="s">
        <v>6</v>
      </c>
      <c r="F320" s="17" t="s">
        <v>15</v>
      </c>
      <c r="G320" s="17"/>
      <c r="H320" s="17"/>
      <c r="I320" s="17" t="s">
        <v>26</v>
      </c>
      <c r="J320" s="17" t="s">
        <v>37</v>
      </c>
      <c r="L320" s="83"/>
    </row>
    <row r="321" spans="1:12" ht="18" customHeight="1">
      <c r="A321" s="4">
        <v>320</v>
      </c>
      <c r="B321" s="85">
        <v>45084</v>
      </c>
      <c r="C321" s="17" t="s">
        <v>57</v>
      </c>
      <c r="D321" s="17" t="s">
        <v>30</v>
      </c>
      <c r="E321" s="17" t="s">
        <v>7</v>
      </c>
      <c r="F321" s="17" t="s">
        <v>48</v>
      </c>
      <c r="G321" s="17"/>
      <c r="H321" s="17"/>
      <c r="I321" s="17" t="s">
        <v>25</v>
      </c>
      <c r="J321" s="17" t="s">
        <v>13</v>
      </c>
      <c r="L321" s="83"/>
    </row>
    <row r="322" spans="1:12" ht="18" customHeight="1">
      <c r="A322" s="4">
        <v>321</v>
      </c>
      <c r="B322" s="85">
        <v>45085</v>
      </c>
      <c r="C322" s="17" t="s">
        <v>55</v>
      </c>
      <c r="D322" s="17" t="s">
        <v>22</v>
      </c>
      <c r="E322" s="17" t="s">
        <v>33</v>
      </c>
      <c r="F322" s="17" t="s">
        <v>59</v>
      </c>
      <c r="G322" s="17"/>
      <c r="H322" s="17"/>
      <c r="I322" s="17" t="s">
        <v>31</v>
      </c>
      <c r="J322" s="17" t="s">
        <v>19</v>
      </c>
      <c r="L322" s="83"/>
    </row>
    <row r="323" spans="1:12" ht="18" customHeight="1">
      <c r="A323" s="4">
        <v>322</v>
      </c>
      <c r="B323" s="85">
        <v>45085</v>
      </c>
      <c r="C323" s="17" t="s">
        <v>18</v>
      </c>
      <c r="D323" s="17" t="s">
        <v>5</v>
      </c>
      <c r="E323" s="17" t="s">
        <v>29</v>
      </c>
      <c r="F323" s="17" t="s">
        <v>51</v>
      </c>
      <c r="G323" s="17"/>
      <c r="H323" s="17"/>
      <c r="I323" s="17" t="s">
        <v>9</v>
      </c>
      <c r="J323" s="17" t="s">
        <v>38</v>
      </c>
      <c r="L323" s="83"/>
    </row>
    <row r="324" spans="1:12" ht="18" customHeight="1">
      <c r="A324" s="4">
        <v>323</v>
      </c>
      <c r="B324" s="85">
        <v>45085</v>
      </c>
      <c r="C324" s="17" t="s">
        <v>27</v>
      </c>
      <c r="D324" s="17" t="s">
        <v>17</v>
      </c>
      <c r="E324" s="17" t="s">
        <v>442</v>
      </c>
      <c r="F324" s="17" t="s">
        <v>45</v>
      </c>
      <c r="G324" s="17"/>
      <c r="H324" s="17"/>
      <c r="I324" s="17" t="s">
        <v>32</v>
      </c>
      <c r="J324" s="17" t="s">
        <v>20</v>
      </c>
      <c r="L324" s="83"/>
    </row>
    <row r="325" spans="1:12" ht="18" customHeight="1">
      <c r="A325" s="4">
        <v>324</v>
      </c>
      <c r="B325" s="85">
        <v>45085</v>
      </c>
      <c r="C325" s="17" t="s">
        <v>60</v>
      </c>
      <c r="D325" s="17" t="s">
        <v>42</v>
      </c>
      <c r="E325" s="17" t="s">
        <v>49</v>
      </c>
      <c r="F325" s="17" t="s">
        <v>11</v>
      </c>
      <c r="G325" s="17"/>
      <c r="H325" s="17"/>
      <c r="I325" s="17" t="s">
        <v>8</v>
      </c>
      <c r="J325" s="17" t="s">
        <v>14</v>
      </c>
      <c r="L325" s="83"/>
    </row>
    <row r="326" spans="1:12" ht="18" customHeight="1">
      <c r="A326" s="4">
        <v>325</v>
      </c>
      <c r="B326" s="85">
        <v>45085</v>
      </c>
      <c r="C326" s="17" t="s">
        <v>28</v>
      </c>
      <c r="D326" s="17" t="s">
        <v>6</v>
      </c>
      <c r="E326" s="17" t="s">
        <v>15</v>
      </c>
      <c r="F326" s="17" t="s">
        <v>41</v>
      </c>
      <c r="G326" s="17"/>
      <c r="H326" s="17"/>
      <c r="I326" s="17" t="s">
        <v>26</v>
      </c>
      <c r="J326" s="17" t="s">
        <v>37</v>
      </c>
      <c r="L326" s="83"/>
    </row>
    <row r="327" spans="1:12" ht="18" customHeight="1">
      <c r="A327" s="4">
        <v>326</v>
      </c>
      <c r="B327" s="85">
        <v>45085</v>
      </c>
      <c r="C327" s="17" t="s">
        <v>30</v>
      </c>
      <c r="D327" s="17" t="s">
        <v>7</v>
      </c>
      <c r="E327" s="17" t="s">
        <v>48</v>
      </c>
      <c r="F327" s="17" t="s">
        <v>12</v>
      </c>
      <c r="G327" s="17"/>
      <c r="H327" s="17"/>
      <c r="I327" s="17" t="s">
        <v>25</v>
      </c>
      <c r="J327" s="17" t="s">
        <v>13</v>
      </c>
      <c r="L327" s="83"/>
    </row>
    <row r="328" spans="1:12" ht="18" customHeight="1">
      <c r="A328" s="4">
        <v>327</v>
      </c>
      <c r="B328" s="85">
        <v>45086</v>
      </c>
      <c r="C328" s="17" t="s">
        <v>22</v>
      </c>
      <c r="D328" s="17" t="s">
        <v>33</v>
      </c>
      <c r="E328" s="17" t="s">
        <v>59</v>
      </c>
      <c r="F328" s="17" t="s">
        <v>36</v>
      </c>
      <c r="G328" s="17"/>
      <c r="H328" s="17"/>
      <c r="I328" s="17" t="s">
        <v>31</v>
      </c>
      <c r="J328" s="17" t="s">
        <v>38</v>
      </c>
      <c r="L328" s="84"/>
    </row>
    <row r="329" spans="1:12" ht="18" customHeight="1">
      <c r="A329" s="4">
        <v>328</v>
      </c>
      <c r="B329" s="85">
        <v>45086</v>
      </c>
      <c r="C329" s="17" t="s">
        <v>5</v>
      </c>
      <c r="D329" s="17" t="s">
        <v>29</v>
      </c>
      <c r="E329" s="17" t="s">
        <v>51</v>
      </c>
      <c r="F329" s="17" t="s">
        <v>24</v>
      </c>
      <c r="G329" s="17"/>
      <c r="H329" s="17"/>
      <c r="I329" s="17" t="s">
        <v>9</v>
      </c>
      <c r="J329" s="17" t="s">
        <v>20</v>
      </c>
      <c r="L329" s="83"/>
    </row>
    <row r="330" spans="1:12" ht="18" customHeight="1">
      <c r="A330" s="4">
        <v>329</v>
      </c>
      <c r="B330" s="85">
        <v>45086</v>
      </c>
      <c r="C330" s="17" t="s">
        <v>42</v>
      </c>
      <c r="D330" s="17" t="s">
        <v>49</v>
      </c>
      <c r="E330" s="17" t="s">
        <v>307</v>
      </c>
      <c r="F330" s="17" t="s">
        <v>21</v>
      </c>
      <c r="G330" s="17"/>
      <c r="H330" s="17"/>
      <c r="I330" s="17" t="s">
        <v>32</v>
      </c>
      <c r="J330" s="17" t="s">
        <v>14</v>
      </c>
      <c r="L330" s="83"/>
    </row>
    <row r="331" spans="1:12" ht="18" customHeight="1">
      <c r="A331" s="4">
        <v>330</v>
      </c>
      <c r="B331" s="85">
        <v>45086</v>
      </c>
      <c r="C331" s="17" t="s">
        <v>17</v>
      </c>
      <c r="D331" s="17" t="s">
        <v>40</v>
      </c>
      <c r="E331" s="17" t="s">
        <v>43</v>
      </c>
      <c r="F331" s="17" t="s">
        <v>16</v>
      </c>
      <c r="G331" s="17"/>
      <c r="H331" s="17"/>
      <c r="I331" s="17" t="s">
        <v>8</v>
      </c>
      <c r="J331" s="17" t="s">
        <v>19</v>
      </c>
      <c r="L331" s="83"/>
    </row>
    <row r="332" spans="1:12" ht="18" customHeight="1">
      <c r="A332" s="4">
        <v>331</v>
      </c>
      <c r="B332" s="85">
        <v>45086</v>
      </c>
      <c r="C332" s="17" t="s">
        <v>7</v>
      </c>
      <c r="D332" s="17" t="s">
        <v>48</v>
      </c>
      <c r="E332" s="17" t="s">
        <v>12</v>
      </c>
      <c r="F332" s="17" t="s">
        <v>57</v>
      </c>
      <c r="G332" s="17"/>
      <c r="H332" s="17"/>
      <c r="I332" s="17" t="s">
        <v>26</v>
      </c>
      <c r="J332" s="17" t="s">
        <v>13</v>
      </c>
      <c r="L332" s="83"/>
    </row>
    <row r="333" spans="1:12" ht="18" customHeight="1">
      <c r="A333" s="4">
        <v>332</v>
      </c>
      <c r="B333" s="85">
        <v>45086</v>
      </c>
      <c r="C333" s="17" t="s">
        <v>6</v>
      </c>
      <c r="D333" s="17" t="s">
        <v>15</v>
      </c>
      <c r="E333" s="17" t="s">
        <v>41</v>
      </c>
      <c r="F333" s="17" t="s">
        <v>58</v>
      </c>
      <c r="G333" s="17"/>
      <c r="H333" s="17"/>
      <c r="I333" s="17" t="s">
        <v>25</v>
      </c>
      <c r="J333" s="17" t="s">
        <v>37</v>
      </c>
      <c r="L333" s="83"/>
    </row>
    <row r="334" spans="1:12" ht="18" customHeight="1">
      <c r="A334" s="4">
        <v>333</v>
      </c>
      <c r="B334" s="85">
        <v>45087</v>
      </c>
      <c r="C334" s="17" t="s">
        <v>33</v>
      </c>
      <c r="D334" s="17" t="s">
        <v>59</v>
      </c>
      <c r="E334" s="17" t="s">
        <v>36</v>
      </c>
      <c r="F334" s="17" t="s">
        <v>55</v>
      </c>
      <c r="G334" s="17"/>
      <c r="H334" s="17"/>
      <c r="I334" s="17" t="s">
        <v>31</v>
      </c>
      <c r="J334" s="17" t="s">
        <v>38</v>
      </c>
      <c r="L334" s="83"/>
    </row>
    <row r="335" spans="1:12" ht="18" customHeight="1">
      <c r="A335" s="4">
        <v>334</v>
      </c>
      <c r="B335" s="85">
        <v>45087</v>
      </c>
      <c r="C335" s="17" t="s">
        <v>29</v>
      </c>
      <c r="D335" s="17" t="s">
        <v>51</v>
      </c>
      <c r="E335" s="17" t="s">
        <v>24</v>
      </c>
      <c r="F335" s="17" t="s">
        <v>18</v>
      </c>
      <c r="G335" s="17"/>
      <c r="H335" s="17"/>
      <c r="I335" s="17" t="s">
        <v>9</v>
      </c>
      <c r="J335" s="17" t="s">
        <v>20</v>
      </c>
      <c r="L335" s="83"/>
    </row>
    <row r="336" spans="1:12" ht="18" customHeight="1">
      <c r="A336" s="4">
        <v>335</v>
      </c>
      <c r="B336" s="85">
        <v>45087</v>
      </c>
      <c r="C336" s="17" t="s">
        <v>49</v>
      </c>
      <c r="D336" s="17" t="s">
        <v>307</v>
      </c>
      <c r="E336" s="17" t="s">
        <v>21</v>
      </c>
      <c r="F336" s="17" t="s">
        <v>34</v>
      </c>
      <c r="G336" s="17"/>
      <c r="H336" s="17"/>
      <c r="I336" s="17" t="s">
        <v>32</v>
      </c>
      <c r="J336" s="17" t="s">
        <v>14</v>
      </c>
      <c r="L336" s="83"/>
    </row>
    <row r="337" spans="1:12" ht="18" customHeight="1">
      <c r="A337" s="4">
        <v>336</v>
      </c>
      <c r="B337" s="85">
        <v>45087</v>
      </c>
      <c r="C337" s="17" t="s">
        <v>40</v>
      </c>
      <c r="D337" s="17" t="s">
        <v>43</v>
      </c>
      <c r="E337" s="17" t="s">
        <v>16</v>
      </c>
      <c r="F337" s="17" t="s">
        <v>4</v>
      </c>
      <c r="G337" s="17"/>
      <c r="H337" s="17"/>
      <c r="I337" s="17" t="s">
        <v>8</v>
      </c>
      <c r="J337" s="17" t="s">
        <v>19</v>
      </c>
      <c r="L337" s="83"/>
    </row>
    <row r="338" spans="1:12" ht="18" customHeight="1">
      <c r="A338" s="4">
        <v>337</v>
      </c>
      <c r="B338" s="85">
        <v>45087</v>
      </c>
      <c r="C338" s="17" t="s">
        <v>48</v>
      </c>
      <c r="D338" s="17" t="s">
        <v>12</v>
      </c>
      <c r="E338" s="17" t="s">
        <v>57</v>
      </c>
      <c r="F338" s="17" t="s">
        <v>30</v>
      </c>
      <c r="G338" s="17"/>
      <c r="H338" s="17"/>
      <c r="I338" s="17" t="s">
        <v>26</v>
      </c>
      <c r="J338" s="17" t="s">
        <v>13</v>
      </c>
      <c r="L338" s="83"/>
    </row>
    <row r="339" spans="1:12" ht="18" customHeight="1">
      <c r="A339" s="4">
        <v>338</v>
      </c>
      <c r="B339" s="85">
        <v>45087</v>
      </c>
      <c r="C339" s="17" t="s">
        <v>15</v>
      </c>
      <c r="D339" s="17" t="s">
        <v>41</v>
      </c>
      <c r="E339" s="17" t="s">
        <v>58</v>
      </c>
      <c r="F339" s="17" t="s">
        <v>28</v>
      </c>
      <c r="G339" s="17"/>
      <c r="H339" s="17"/>
      <c r="I339" s="17" t="s">
        <v>25</v>
      </c>
      <c r="J339" s="17" t="s">
        <v>37</v>
      </c>
      <c r="L339" s="83"/>
    </row>
    <row r="340" spans="1:12" ht="18" customHeight="1">
      <c r="A340" s="4">
        <v>339</v>
      </c>
      <c r="B340" s="85">
        <v>45088</v>
      </c>
      <c r="C340" s="17" t="s">
        <v>59</v>
      </c>
      <c r="D340" s="17" t="s">
        <v>36</v>
      </c>
      <c r="E340" s="17" t="s">
        <v>55</v>
      </c>
      <c r="F340" s="17" t="s">
        <v>22</v>
      </c>
      <c r="G340" s="17"/>
      <c r="H340" s="17"/>
      <c r="I340" s="17" t="s">
        <v>31</v>
      </c>
      <c r="J340" s="17" t="s">
        <v>38</v>
      </c>
      <c r="L340" s="83"/>
    </row>
    <row r="341" spans="1:12" ht="18" customHeight="1">
      <c r="A341" s="4">
        <v>340</v>
      </c>
      <c r="B341" s="85">
        <v>45088</v>
      </c>
      <c r="C341" s="17" t="s">
        <v>307</v>
      </c>
      <c r="D341" s="17" t="s">
        <v>21</v>
      </c>
      <c r="E341" s="17" t="s">
        <v>34</v>
      </c>
      <c r="F341" s="17" t="s">
        <v>42</v>
      </c>
      <c r="G341" s="17"/>
      <c r="H341" s="17"/>
      <c r="I341" s="17" t="s">
        <v>32</v>
      </c>
      <c r="J341" s="17" t="s">
        <v>14</v>
      </c>
      <c r="L341" s="83"/>
    </row>
    <row r="342" spans="1:12" ht="18" customHeight="1">
      <c r="A342" s="4">
        <v>341</v>
      </c>
      <c r="B342" s="85">
        <v>45088</v>
      </c>
      <c r="C342" s="17" t="s">
        <v>12</v>
      </c>
      <c r="D342" s="17" t="s">
        <v>57</v>
      </c>
      <c r="E342" s="17" t="s">
        <v>30</v>
      </c>
      <c r="F342" s="17" t="s">
        <v>7</v>
      </c>
      <c r="G342" s="17"/>
      <c r="H342" s="17"/>
      <c r="I342" s="17" t="s">
        <v>26</v>
      </c>
      <c r="J342" s="17" t="s">
        <v>13</v>
      </c>
      <c r="L342" s="83"/>
    </row>
    <row r="343" spans="1:12" ht="18" customHeight="1">
      <c r="A343" s="4">
        <v>342</v>
      </c>
      <c r="B343" s="85">
        <v>45088</v>
      </c>
      <c r="C343" s="17" t="s">
        <v>41</v>
      </c>
      <c r="D343" s="17" t="s">
        <v>58</v>
      </c>
      <c r="E343" s="17" t="s">
        <v>28</v>
      </c>
      <c r="F343" s="17" t="s">
        <v>6</v>
      </c>
      <c r="G343" s="17"/>
      <c r="H343" s="17"/>
      <c r="I343" s="17" t="s">
        <v>25</v>
      </c>
      <c r="J343" s="17" t="s">
        <v>37</v>
      </c>
      <c r="L343" s="83"/>
    </row>
    <row r="344" spans="1:12" ht="18" customHeight="1">
      <c r="A344" s="4">
        <v>343</v>
      </c>
      <c r="B344" s="85">
        <v>45088</v>
      </c>
      <c r="C344" s="17" t="s">
        <v>43</v>
      </c>
      <c r="D344" s="17" t="s">
        <v>16</v>
      </c>
      <c r="E344" s="17" t="s">
        <v>4</v>
      </c>
      <c r="F344" s="17" t="s">
        <v>17</v>
      </c>
      <c r="G344" s="17"/>
      <c r="H344" s="17"/>
      <c r="I344" s="17" t="s">
        <v>8</v>
      </c>
      <c r="J344" s="17" t="s">
        <v>19</v>
      </c>
      <c r="L344" s="83"/>
    </row>
    <row r="345" spans="1:12" ht="18" customHeight="1">
      <c r="A345" s="4">
        <v>344</v>
      </c>
      <c r="B345" s="16">
        <v>45090</v>
      </c>
      <c r="C345" s="17" t="s">
        <v>45</v>
      </c>
      <c r="D345" s="17" t="s">
        <v>34</v>
      </c>
      <c r="E345" s="17" t="s">
        <v>17</v>
      </c>
      <c r="F345" s="17" t="s">
        <v>56</v>
      </c>
      <c r="G345" s="17"/>
      <c r="H345" s="17"/>
      <c r="I345" s="17" t="s">
        <v>37</v>
      </c>
      <c r="J345" s="17" t="s">
        <v>32</v>
      </c>
      <c r="L345" s="83"/>
    </row>
    <row r="346" spans="1:12" ht="18" customHeight="1">
      <c r="A346" s="4">
        <v>345</v>
      </c>
      <c r="B346" s="16">
        <v>45090</v>
      </c>
      <c r="C346" s="17" t="s">
        <v>16</v>
      </c>
      <c r="D346" s="17" t="s">
        <v>4</v>
      </c>
      <c r="E346" s="17" t="s">
        <v>439</v>
      </c>
      <c r="F346" s="17" t="s">
        <v>40</v>
      </c>
      <c r="G346" s="17"/>
      <c r="H346" s="17"/>
      <c r="I346" s="17" t="s">
        <v>14</v>
      </c>
      <c r="J346" s="17" t="s">
        <v>25</v>
      </c>
      <c r="L346" s="83"/>
    </row>
    <row r="347" spans="1:12" ht="18" customHeight="1">
      <c r="A347" s="4">
        <v>346</v>
      </c>
      <c r="B347" s="16">
        <v>45090</v>
      </c>
      <c r="C347" s="17" t="s">
        <v>24</v>
      </c>
      <c r="D347" s="17" t="s">
        <v>18</v>
      </c>
      <c r="E347" s="17" t="s">
        <v>5</v>
      </c>
      <c r="F347" s="17" t="s">
        <v>29</v>
      </c>
      <c r="G347" s="17"/>
      <c r="H347" s="17"/>
      <c r="I347" s="17" t="s">
        <v>13</v>
      </c>
      <c r="J347" s="17" t="s">
        <v>31</v>
      </c>
      <c r="L347" s="83"/>
    </row>
    <row r="348" spans="1:12" ht="18" customHeight="1">
      <c r="A348" s="4">
        <v>347</v>
      </c>
      <c r="B348" s="16">
        <v>45090</v>
      </c>
      <c r="C348" s="17" t="s">
        <v>57</v>
      </c>
      <c r="D348" s="17" t="s">
        <v>30</v>
      </c>
      <c r="E348" s="17" t="s">
        <v>7</v>
      </c>
      <c r="F348" s="17" t="s">
        <v>48</v>
      </c>
      <c r="G348" s="17"/>
      <c r="H348" s="17"/>
      <c r="I348" s="17" t="s">
        <v>20</v>
      </c>
      <c r="J348" s="17" t="s">
        <v>8</v>
      </c>
      <c r="L348" s="83"/>
    </row>
    <row r="349" spans="1:12" ht="18" customHeight="1">
      <c r="A349" s="4">
        <v>348</v>
      </c>
      <c r="B349" s="16">
        <v>45090</v>
      </c>
      <c r="C349" s="17" t="s">
        <v>58</v>
      </c>
      <c r="D349" s="17" t="s">
        <v>66</v>
      </c>
      <c r="E349" s="17" t="s">
        <v>6</v>
      </c>
      <c r="F349" s="17" t="s">
        <v>15</v>
      </c>
      <c r="G349" s="17"/>
      <c r="H349" s="17"/>
      <c r="I349" s="17" t="s">
        <v>38</v>
      </c>
      <c r="J349" s="17" t="s">
        <v>26</v>
      </c>
      <c r="L349" s="83"/>
    </row>
    <row r="350" spans="1:12" ht="18" customHeight="1">
      <c r="A350" s="4">
        <v>349</v>
      </c>
      <c r="B350" s="16">
        <v>45090</v>
      </c>
      <c r="C350" s="17" t="s">
        <v>21</v>
      </c>
      <c r="D350" s="17" t="s">
        <v>60</v>
      </c>
      <c r="E350" s="17" t="s">
        <v>42</v>
      </c>
      <c r="F350" s="17" t="s">
        <v>49</v>
      </c>
      <c r="G350" s="17"/>
      <c r="H350" s="17"/>
      <c r="I350" s="17" t="s">
        <v>19</v>
      </c>
      <c r="J350" s="17" t="s">
        <v>9</v>
      </c>
      <c r="L350" s="83"/>
    </row>
    <row r="351" spans="1:12" ht="18" customHeight="1">
      <c r="A351" s="4">
        <v>350</v>
      </c>
      <c r="B351" s="85">
        <v>45091</v>
      </c>
      <c r="C351" s="17" t="s">
        <v>34</v>
      </c>
      <c r="D351" s="17" t="s">
        <v>17</v>
      </c>
      <c r="E351" s="17" t="s">
        <v>56</v>
      </c>
      <c r="F351" s="17" t="s">
        <v>27</v>
      </c>
      <c r="G351" s="17"/>
      <c r="H351" s="17"/>
      <c r="I351" s="17" t="s">
        <v>37</v>
      </c>
      <c r="J351" s="17" t="s">
        <v>32</v>
      </c>
      <c r="L351" s="83"/>
    </row>
    <row r="352" spans="1:12" ht="18" customHeight="1">
      <c r="A352" s="4">
        <v>351</v>
      </c>
      <c r="B352" s="85">
        <v>45091</v>
      </c>
      <c r="C352" s="17" t="s">
        <v>4</v>
      </c>
      <c r="D352" s="17" t="s">
        <v>439</v>
      </c>
      <c r="E352" s="17" t="s">
        <v>40</v>
      </c>
      <c r="F352" s="17" t="s">
        <v>43</v>
      </c>
      <c r="G352" s="17"/>
      <c r="H352" s="17"/>
      <c r="I352" s="17" t="s">
        <v>14</v>
      </c>
      <c r="J352" s="17" t="s">
        <v>25</v>
      </c>
      <c r="L352" s="83"/>
    </row>
    <row r="353" spans="1:12" ht="18" customHeight="1">
      <c r="A353" s="4">
        <v>352</v>
      </c>
      <c r="B353" s="85">
        <v>45091</v>
      </c>
      <c r="C353" s="17" t="s">
        <v>18</v>
      </c>
      <c r="D353" s="17" t="s">
        <v>5</v>
      </c>
      <c r="E353" s="17" t="s">
        <v>29</v>
      </c>
      <c r="F353" s="17" t="s">
        <v>51</v>
      </c>
      <c r="G353" s="17"/>
      <c r="H353" s="17"/>
      <c r="I353" s="17" t="s">
        <v>13</v>
      </c>
      <c r="J353" s="17" t="s">
        <v>31</v>
      </c>
      <c r="L353" s="83"/>
    </row>
    <row r="354" spans="1:12" ht="18" customHeight="1">
      <c r="A354" s="4">
        <v>353</v>
      </c>
      <c r="B354" s="85">
        <v>45091</v>
      </c>
      <c r="C354" s="17" t="s">
        <v>30</v>
      </c>
      <c r="D354" s="17" t="s">
        <v>7</v>
      </c>
      <c r="E354" s="17" t="s">
        <v>48</v>
      </c>
      <c r="F354" s="17" t="s">
        <v>12</v>
      </c>
      <c r="G354" s="17"/>
      <c r="H354" s="17"/>
      <c r="I354" s="17" t="s">
        <v>20</v>
      </c>
      <c r="J354" s="17" t="s">
        <v>8</v>
      </c>
      <c r="L354" s="83"/>
    </row>
    <row r="355" spans="1:12" ht="18" customHeight="1">
      <c r="A355" s="4">
        <v>354</v>
      </c>
      <c r="B355" s="85">
        <v>45091</v>
      </c>
      <c r="C355" s="17" t="s">
        <v>66</v>
      </c>
      <c r="D355" s="17" t="s">
        <v>6</v>
      </c>
      <c r="E355" s="17" t="s">
        <v>15</v>
      </c>
      <c r="F355" s="17" t="s">
        <v>41</v>
      </c>
      <c r="G355" s="17"/>
      <c r="H355" s="17"/>
      <c r="I355" s="17" t="s">
        <v>38</v>
      </c>
      <c r="J355" s="17" t="s">
        <v>26</v>
      </c>
      <c r="L355" s="83"/>
    </row>
    <row r="356" spans="1:12" ht="18" customHeight="1">
      <c r="A356" s="4">
        <v>355</v>
      </c>
      <c r="B356" s="85">
        <v>45091</v>
      </c>
      <c r="C356" s="17" t="s">
        <v>60</v>
      </c>
      <c r="D356" s="17" t="s">
        <v>42</v>
      </c>
      <c r="E356" s="17" t="s">
        <v>49</v>
      </c>
      <c r="F356" s="17" t="s">
        <v>11</v>
      </c>
      <c r="G356" s="17"/>
      <c r="H356" s="17"/>
      <c r="I356" s="17" t="s">
        <v>19</v>
      </c>
      <c r="J356" s="17" t="s">
        <v>9</v>
      </c>
      <c r="L356" s="83"/>
    </row>
    <row r="357" spans="1:12" ht="18" customHeight="1">
      <c r="A357" s="4">
        <v>356</v>
      </c>
      <c r="B357" s="85">
        <v>45092</v>
      </c>
      <c r="C357" s="17" t="s">
        <v>17</v>
      </c>
      <c r="D357" s="17" t="s">
        <v>56</v>
      </c>
      <c r="E357" s="17" t="s">
        <v>27</v>
      </c>
      <c r="F357" s="17" t="s">
        <v>45</v>
      </c>
      <c r="G357" s="17"/>
      <c r="H357" s="17"/>
      <c r="I357" s="17" t="s">
        <v>37</v>
      </c>
      <c r="J357" s="17" t="s">
        <v>32</v>
      </c>
      <c r="L357" s="83"/>
    </row>
    <row r="358" spans="1:12" ht="18" customHeight="1">
      <c r="A358" s="4">
        <v>357</v>
      </c>
      <c r="B358" s="85">
        <v>45092</v>
      </c>
      <c r="C358" s="17" t="s">
        <v>439</v>
      </c>
      <c r="D358" s="17" t="s">
        <v>40</v>
      </c>
      <c r="E358" s="17" t="s">
        <v>43</v>
      </c>
      <c r="F358" s="17" t="s">
        <v>16</v>
      </c>
      <c r="G358" s="17"/>
      <c r="H358" s="17"/>
      <c r="I358" s="17" t="s">
        <v>14</v>
      </c>
      <c r="J358" s="17" t="s">
        <v>25</v>
      </c>
      <c r="L358" s="83"/>
    </row>
    <row r="359" spans="1:12" ht="18" customHeight="1">
      <c r="A359" s="4">
        <v>358</v>
      </c>
      <c r="B359" s="85">
        <v>45092</v>
      </c>
      <c r="C359" s="17" t="s">
        <v>7</v>
      </c>
      <c r="D359" s="17" t="s">
        <v>48</v>
      </c>
      <c r="E359" s="17" t="s">
        <v>12</v>
      </c>
      <c r="F359" s="17" t="s">
        <v>57</v>
      </c>
      <c r="G359" s="17"/>
      <c r="H359" s="17"/>
      <c r="I359" s="17" t="s">
        <v>20</v>
      </c>
      <c r="J359" s="17" t="s">
        <v>8</v>
      </c>
      <c r="L359" s="83"/>
    </row>
    <row r="360" spans="1:12" ht="18" customHeight="1">
      <c r="A360" s="4">
        <v>359</v>
      </c>
      <c r="B360" s="85">
        <v>45092</v>
      </c>
      <c r="C360" s="17" t="s">
        <v>6</v>
      </c>
      <c r="D360" s="17" t="s">
        <v>15</v>
      </c>
      <c r="E360" s="17" t="s">
        <v>41</v>
      </c>
      <c r="F360" s="17" t="s">
        <v>58</v>
      </c>
      <c r="G360" s="17"/>
      <c r="H360" s="17"/>
      <c r="I360" s="17" t="s">
        <v>38</v>
      </c>
      <c r="J360" s="17" t="s">
        <v>26</v>
      </c>
      <c r="L360" s="83"/>
    </row>
    <row r="361" spans="1:12" ht="18" customHeight="1">
      <c r="A361" s="4">
        <v>360</v>
      </c>
      <c r="B361" s="85">
        <v>45092</v>
      </c>
      <c r="C361" s="17" t="s">
        <v>42</v>
      </c>
      <c r="D361" s="17" t="s">
        <v>49</v>
      </c>
      <c r="E361" s="17" t="s">
        <v>11</v>
      </c>
      <c r="F361" s="17" t="s">
        <v>21</v>
      </c>
      <c r="G361" s="17"/>
      <c r="H361" s="17"/>
      <c r="I361" s="17" t="s">
        <v>19</v>
      </c>
      <c r="J361" s="17" t="s">
        <v>9</v>
      </c>
      <c r="L361" s="83"/>
    </row>
    <row r="362" spans="1:12" ht="18" customHeight="1">
      <c r="A362" s="4">
        <v>361</v>
      </c>
      <c r="B362" s="85">
        <v>45093</v>
      </c>
      <c r="C362" s="17" t="s">
        <v>36</v>
      </c>
      <c r="D362" s="17" t="s">
        <v>55</v>
      </c>
      <c r="E362" s="17" t="s">
        <v>22</v>
      </c>
      <c r="F362" s="17" t="s">
        <v>33</v>
      </c>
      <c r="G362" s="17"/>
      <c r="H362" s="17"/>
      <c r="I362" s="17" t="s">
        <v>37</v>
      </c>
      <c r="J362" s="17" t="s">
        <v>9</v>
      </c>
      <c r="L362" s="83"/>
    </row>
    <row r="363" spans="1:12" ht="18" customHeight="1">
      <c r="A363" s="4">
        <v>362</v>
      </c>
      <c r="B363" s="85">
        <v>45093</v>
      </c>
      <c r="C363" s="17" t="s">
        <v>40</v>
      </c>
      <c r="D363" s="17" t="s">
        <v>43</v>
      </c>
      <c r="E363" s="17" t="s">
        <v>16</v>
      </c>
      <c r="F363" s="17" t="s">
        <v>4</v>
      </c>
      <c r="G363" s="17"/>
      <c r="H363" s="17"/>
      <c r="I363" s="17" t="s">
        <v>14</v>
      </c>
      <c r="J363" s="17" t="s">
        <v>26</v>
      </c>
      <c r="L363" s="83"/>
    </row>
    <row r="364" spans="1:12" ht="18" customHeight="1">
      <c r="A364" s="4">
        <v>363</v>
      </c>
      <c r="B364" s="85">
        <v>45093</v>
      </c>
      <c r="C364" s="17" t="s">
        <v>56</v>
      </c>
      <c r="D364" s="17" t="s">
        <v>27</v>
      </c>
      <c r="E364" s="17" t="s">
        <v>45</v>
      </c>
      <c r="F364" s="17" t="s">
        <v>18</v>
      </c>
      <c r="G364" s="17"/>
      <c r="H364" s="17"/>
      <c r="I364" s="17" t="s">
        <v>13</v>
      </c>
      <c r="J364" s="17" t="s">
        <v>8</v>
      </c>
      <c r="L364" s="83"/>
    </row>
    <row r="365" spans="1:12" ht="18" customHeight="1">
      <c r="A365" s="4">
        <v>364</v>
      </c>
      <c r="B365" s="85">
        <v>45093</v>
      </c>
      <c r="C365" s="17" t="s">
        <v>15</v>
      </c>
      <c r="D365" s="17" t="s">
        <v>41</v>
      </c>
      <c r="E365" s="17" t="s">
        <v>58</v>
      </c>
      <c r="F365" s="17" t="s">
        <v>28</v>
      </c>
      <c r="G365" s="17"/>
      <c r="H365" s="17"/>
      <c r="I365" s="17" t="s">
        <v>20</v>
      </c>
      <c r="J365" s="17" t="s">
        <v>31</v>
      </c>
      <c r="L365" s="83"/>
    </row>
    <row r="366" spans="1:12" ht="18" customHeight="1">
      <c r="A366" s="4">
        <v>365</v>
      </c>
      <c r="B366" s="85">
        <v>45093</v>
      </c>
      <c r="C366" s="17" t="s">
        <v>48</v>
      </c>
      <c r="D366" s="17" t="s">
        <v>12</v>
      </c>
      <c r="E366" s="17" t="s">
        <v>57</v>
      </c>
      <c r="F366" s="17" t="s">
        <v>34</v>
      </c>
      <c r="G366" s="17"/>
      <c r="H366" s="17"/>
      <c r="I366" s="17" t="s">
        <v>38</v>
      </c>
      <c r="J366" s="17" t="s">
        <v>25</v>
      </c>
      <c r="L366" s="83"/>
    </row>
    <row r="367" spans="1:12" ht="18" customHeight="1">
      <c r="A367" s="4">
        <v>366</v>
      </c>
      <c r="B367" s="85">
        <v>45093</v>
      </c>
      <c r="C367" s="17" t="s">
        <v>49</v>
      </c>
      <c r="D367" s="17" t="s">
        <v>11</v>
      </c>
      <c r="E367" s="17" t="s">
        <v>21</v>
      </c>
      <c r="F367" s="17" t="s">
        <v>60</v>
      </c>
      <c r="G367" s="17"/>
      <c r="H367" s="17"/>
      <c r="I367" s="17" t="s">
        <v>19</v>
      </c>
      <c r="J367" s="17" t="s">
        <v>32</v>
      </c>
      <c r="L367" s="83"/>
    </row>
    <row r="368" spans="1:12" ht="18" customHeight="1">
      <c r="A368" s="4">
        <v>367</v>
      </c>
      <c r="B368" s="85">
        <v>45094</v>
      </c>
      <c r="C368" s="17" t="s">
        <v>55</v>
      </c>
      <c r="D368" s="17" t="s">
        <v>22</v>
      </c>
      <c r="E368" s="17" t="s">
        <v>33</v>
      </c>
      <c r="F368" s="17" t="s">
        <v>59</v>
      </c>
      <c r="G368" s="17"/>
      <c r="H368" s="17"/>
      <c r="I368" s="17" t="s">
        <v>37</v>
      </c>
      <c r="J368" s="17" t="s">
        <v>9</v>
      </c>
      <c r="L368" s="83"/>
    </row>
    <row r="369" spans="1:12" ht="18" customHeight="1">
      <c r="A369" s="4">
        <v>368</v>
      </c>
      <c r="B369" s="85">
        <v>45094</v>
      </c>
      <c r="C369" s="17" t="s">
        <v>43</v>
      </c>
      <c r="D369" s="17" t="s">
        <v>16</v>
      </c>
      <c r="E369" s="17" t="s">
        <v>4</v>
      </c>
      <c r="F369" s="17" t="s">
        <v>445</v>
      </c>
      <c r="G369" s="17"/>
      <c r="H369" s="17"/>
      <c r="I369" s="17" t="s">
        <v>14</v>
      </c>
      <c r="J369" s="17" t="s">
        <v>26</v>
      </c>
      <c r="L369" s="83"/>
    </row>
    <row r="370" spans="1:12" ht="18" customHeight="1">
      <c r="A370" s="4">
        <v>369</v>
      </c>
      <c r="B370" s="85">
        <v>45094</v>
      </c>
      <c r="C370" s="17" t="s">
        <v>27</v>
      </c>
      <c r="D370" s="17" t="s">
        <v>45</v>
      </c>
      <c r="E370" s="17" t="s">
        <v>18</v>
      </c>
      <c r="F370" s="17" t="s">
        <v>17</v>
      </c>
      <c r="G370" s="17"/>
      <c r="H370" s="17"/>
      <c r="I370" s="17" t="s">
        <v>13</v>
      </c>
      <c r="J370" s="17" t="s">
        <v>8</v>
      </c>
      <c r="L370" s="83"/>
    </row>
    <row r="371" spans="1:12" ht="18" customHeight="1">
      <c r="A371" s="4">
        <v>370</v>
      </c>
      <c r="B371" s="85">
        <v>45094</v>
      </c>
      <c r="C371" s="17" t="s">
        <v>41</v>
      </c>
      <c r="D371" s="17" t="s">
        <v>58</v>
      </c>
      <c r="E371" s="17" t="s">
        <v>28</v>
      </c>
      <c r="F371" s="17" t="s">
        <v>6</v>
      </c>
      <c r="G371" s="17"/>
      <c r="H371" s="17"/>
      <c r="I371" s="17" t="s">
        <v>20</v>
      </c>
      <c r="J371" s="17" t="s">
        <v>31</v>
      </c>
      <c r="L371" s="83"/>
    </row>
    <row r="372" spans="1:12" ht="18" customHeight="1">
      <c r="A372" s="4">
        <v>371</v>
      </c>
      <c r="B372" s="85">
        <v>45094</v>
      </c>
      <c r="C372" s="17" t="s">
        <v>12</v>
      </c>
      <c r="D372" s="17" t="s">
        <v>57</v>
      </c>
      <c r="E372" s="17" t="s">
        <v>34</v>
      </c>
      <c r="F372" s="17" t="s">
        <v>7</v>
      </c>
      <c r="G372" s="17"/>
      <c r="H372" s="17"/>
      <c r="I372" s="17" t="s">
        <v>38</v>
      </c>
      <c r="J372" s="17" t="s">
        <v>25</v>
      </c>
      <c r="L372" s="83"/>
    </row>
    <row r="373" spans="1:12" ht="18" customHeight="1">
      <c r="A373" s="4">
        <v>372</v>
      </c>
      <c r="B373" s="85">
        <v>45094</v>
      </c>
      <c r="C373" s="17" t="s">
        <v>11</v>
      </c>
      <c r="D373" s="17" t="s">
        <v>21</v>
      </c>
      <c r="E373" s="17" t="s">
        <v>60</v>
      </c>
      <c r="F373" s="17" t="s">
        <v>42</v>
      </c>
      <c r="G373" s="17"/>
      <c r="H373" s="17"/>
      <c r="I373" s="17" t="s">
        <v>19</v>
      </c>
      <c r="J373" s="17" t="s">
        <v>32</v>
      </c>
      <c r="L373" s="83"/>
    </row>
    <row r="374" spans="1:12" ht="18" customHeight="1">
      <c r="A374" s="4">
        <v>373</v>
      </c>
      <c r="B374" s="85">
        <v>45095</v>
      </c>
      <c r="C374" s="17" t="s">
        <v>22</v>
      </c>
      <c r="D374" s="17" t="s">
        <v>33</v>
      </c>
      <c r="E374" s="17" t="s">
        <v>59</v>
      </c>
      <c r="F374" s="17" t="s">
        <v>36</v>
      </c>
      <c r="G374" s="17"/>
      <c r="H374" s="17"/>
      <c r="I374" s="17" t="s">
        <v>37</v>
      </c>
      <c r="J374" s="17" t="s">
        <v>9</v>
      </c>
      <c r="L374" s="83"/>
    </row>
    <row r="375" spans="1:12" ht="18" customHeight="1">
      <c r="A375" s="4">
        <v>374</v>
      </c>
      <c r="B375" s="85">
        <v>45095</v>
      </c>
      <c r="C375" s="17" t="s">
        <v>16</v>
      </c>
      <c r="D375" s="17" t="s">
        <v>4</v>
      </c>
      <c r="E375" s="17" t="s">
        <v>445</v>
      </c>
      <c r="F375" s="17" t="s">
        <v>40</v>
      </c>
      <c r="G375" s="17"/>
      <c r="H375" s="17"/>
      <c r="I375" s="17" t="s">
        <v>14</v>
      </c>
      <c r="J375" s="17" t="s">
        <v>26</v>
      </c>
      <c r="L375" s="83"/>
    </row>
    <row r="376" spans="1:12" ht="18" customHeight="1">
      <c r="A376" s="4">
        <v>375</v>
      </c>
      <c r="B376" s="85">
        <v>45095</v>
      </c>
      <c r="C376" s="17" t="s">
        <v>21</v>
      </c>
      <c r="D376" s="17" t="s">
        <v>60</v>
      </c>
      <c r="E376" s="17" t="s">
        <v>42</v>
      </c>
      <c r="F376" s="17" t="s">
        <v>49</v>
      </c>
      <c r="G376" s="17"/>
      <c r="H376" s="17"/>
      <c r="I376" s="17" t="s">
        <v>19</v>
      </c>
      <c r="J376" s="17" t="s">
        <v>32</v>
      </c>
      <c r="L376" s="84"/>
    </row>
    <row r="377" spans="1:12" ht="18" customHeight="1">
      <c r="A377" s="4">
        <v>376</v>
      </c>
      <c r="B377" s="85">
        <v>45095</v>
      </c>
      <c r="C377" s="17" t="s">
        <v>45</v>
      </c>
      <c r="D377" s="17" t="s">
        <v>18</v>
      </c>
      <c r="E377" s="17" t="s">
        <v>17</v>
      </c>
      <c r="F377" s="17" t="s">
        <v>56</v>
      </c>
      <c r="G377" s="17"/>
      <c r="H377" s="17"/>
      <c r="I377" s="17" t="s">
        <v>13</v>
      </c>
      <c r="J377" s="17" t="s">
        <v>8</v>
      </c>
      <c r="L377" s="83"/>
    </row>
    <row r="378" spans="1:12" ht="18" customHeight="1">
      <c r="A378" s="4">
        <v>377</v>
      </c>
      <c r="B378" s="85">
        <v>45095</v>
      </c>
      <c r="C378" s="17" t="s">
        <v>58</v>
      </c>
      <c r="D378" s="17" t="s">
        <v>28</v>
      </c>
      <c r="E378" s="17" t="s">
        <v>6</v>
      </c>
      <c r="F378" s="17" t="s">
        <v>15</v>
      </c>
      <c r="G378" s="17"/>
      <c r="H378" s="17"/>
      <c r="I378" s="17" t="s">
        <v>20</v>
      </c>
      <c r="J378" s="17" t="s">
        <v>31</v>
      </c>
      <c r="L378" s="83"/>
    </row>
    <row r="379" spans="1:12" ht="18" customHeight="1">
      <c r="A379" s="4">
        <v>378</v>
      </c>
      <c r="B379" s="85">
        <v>45095</v>
      </c>
      <c r="C379" s="17" t="s">
        <v>57</v>
      </c>
      <c r="D379" s="17" t="s">
        <v>34</v>
      </c>
      <c r="E379" s="17" t="s">
        <v>7</v>
      </c>
      <c r="F379" s="17" t="s">
        <v>48</v>
      </c>
      <c r="G379" s="17"/>
      <c r="H379" s="17"/>
      <c r="I379" s="17" t="s">
        <v>38</v>
      </c>
      <c r="J379" s="17" t="s">
        <v>25</v>
      </c>
      <c r="L379" s="83"/>
    </row>
    <row r="380" spans="1:12" ht="18" customHeight="1">
      <c r="A380" s="4">
        <v>379</v>
      </c>
      <c r="B380" s="16">
        <v>45096</v>
      </c>
      <c r="C380" s="17" t="s">
        <v>33</v>
      </c>
      <c r="D380" s="17" t="s">
        <v>41</v>
      </c>
      <c r="E380" s="17" t="s">
        <v>36</v>
      </c>
      <c r="F380" s="17" t="s">
        <v>5</v>
      </c>
      <c r="G380" s="17"/>
      <c r="H380" s="17"/>
      <c r="I380" s="17" t="s">
        <v>13</v>
      </c>
      <c r="J380" s="17" t="s">
        <v>31</v>
      </c>
      <c r="L380" s="83"/>
    </row>
    <row r="381" spans="1:12" ht="18" customHeight="1">
      <c r="A381" s="4">
        <v>380</v>
      </c>
      <c r="B381" s="85">
        <v>45097</v>
      </c>
      <c r="C381" s="17" t="s">
        <v>30</v>
      </c>
      <c r="D381" s="17" t="s">
        <v>51</v>
      </c>
      <c r="E381" s="17" t="s">
        <v>55</v>
      </c>
      <c r="F381" s="17" t="s">
        <v>29</v>
      </c>
      <c r="G381" s="17"/>
      <c r="H381" s="17"/>
      <c r="I381" s="17" t="s">
        <v>14</v>
      </c>
      <c r="J381" s="17" t="s">
        <v>9</v>
      </c>
      <c r="L381" s="83" t="s">
        <v>279</v>
      </c>
    </row>
    <row r="382" spans="1:12" ht="18" customHeight="1">
      <c r="A382" s="4">
        <v>381</v>
      </c>
      <c r="B382" s="85">
        <v>45098</v>
      </c>
      <c r="C382" s="17" t="s">
        <v>4</v>
      </c>
      <c r="D382" s="17" t="s">
        <v>16</v>
      </c>
      <c r="E382" s="17" t="s">
        <v>28</v>
      </c>
      <c r="F382" s="17" t="s">
        <v>18</v>
      </c>
      <c r="G382" s="17"/>
      <c r="H382" s="17"/>
      <c r="I382" s="17" t="s">
        <v>9</v>
      </c>
      <c r="J382" s="17" t="s">
        <v>20</v>
      </c>
      <c r="L382" s="83"/>
    </row>
    <row r="383" spans="1:12" ht="18" customHeight="1">
      <c r="A383" s="4">
        <v>382</v>
      </c>
      <c r="B383" s="85">
        <v>45100</v>
      </c>
      <c r="C383" s="17" t="s">
        <v>41</v>
      </c>
      <c r="D383" s="17" t="s">
        <v>58</v>
      </c>
      <c r="E383" s="17" t="s">
        <v>36</v>
      </c>
      <c r="F383" s="17" t="s">
        <v>48</v>
      </c>
      <c r="G383" s="17"/>
      <c r="H383" s="17"/>
      <c r="I383" s="17" t="s">
        <v>13</v>
      </c>
      <c r="J383" s="17" t="s">
        <v>38</v>
      </c>
      <c r="L383" s="83"/>
    </row>
    <row r="384" spans="1:12" ht="18" customHeight="1">
      <c r="A384" s="4">
        <v>383</v>
      </c>
      <c r="B384" s="85">
        <v>45100</v>
      </c>
      <c r="C384" s="17" t="s">
        <v>17</v>
      </c>
      <c r="D384" s="17" t="s">
        <v>51</v>
      </c>
      <c r="E384" s="17" t="s">
        <v>11</v>
      </c>
      <c r="F384" s="17" t="s">
        <v>55</v>
      </c>
      <c r="G384" s="17"/>
      <c r="H384" s="17"/>
      <c r="I384" s="17" t="s">
        <v>20</v>
      </c>
      <c r="J384" s="17" t="s">
        <v>14</v>
      </c>
      <c r="L384" s="83"/>
    </row>
    <row r="385" spans="1:12" ht="18" customHeight="1">
      <c r="A385" s="4">
        <v>384</v>
      </c>
      <c r="B385" s="85">
        <v>45100</v>
      </c>
      <c r="C385" s="17" t="s">
        <v>59</v>
      </c>
      <c r="D385" s="17" t="s">
        <v>40</v>
      </c>
      <c r="E385" s="17" t="s">
        <v>5</v>
      </c>
      <c r="F385" s="17" t="s">
        <v>6</v>
      </c>
      <c r="G385" s="17"/>
      <c r="H385" s="17"/>
      <c r="I385" s="17" t="s">
        <v>19</v>
      </c>
      <c r="J385" s="17" t="s">
        <v>37</v>
      </c>
      <c r="L385" s="83"/>
    </row>
    <row r="386" spans="1:12" ht="18" customHeight="1">
      <c r="A386" s="4">
        <v>385</v>
      </c>
      <c r="B386" s="85">
        <v>45100</v>
      </c>
      <c r="C386" s="17" t="s">
        <v>28</v>
      </c>
      <c r="D386" s="17" t="s">
        <v>18</v>
      </c>
      <c r="E386" s="17" t="s">
        <v>56</v>
      </c>
      <c r="F386" s="17" t="s">
        <v>4</v>
      </c>
      <c r="G386" s="17"/>
      <c r="H386" s="17"/>
      <c r="I386" s="17" t="s">
        <v>9</v>
      </c>
      <c r="J386" s="17" t="s">
        <v>32</v>
      </c>
      <c r="L386" s="83"/>
    </row>
    <row r="387" spans="1:12" ht="18" customHeight="1">
      <c r="A387" s="4">
        <v>386</v>
      </c>
      <c r="B387" s="85">
        <v>45100</v>
      </c>
      <c r="C387" s="17" t="s">
        <v>29</v>
      </c>
      <c r="D387" s="17" t="s">
        <v>42</v>
      </c>
      <c r="E387" s="17" t="s">
        <v>24</v>
      </c>
      <c r="F387" s="17" t="s">
        <v>30</v>
      </c>
      <c r="G387" s="17"/>
      <c r="H387" s="17"/>
      <c r="I387" s="17" t="s">
        <v>8</v>
      </c>
      <c r="J387" s="17" t="s">
        <v>31</v>
      </c>
      <c r="L387" s="83"/>
    </row>
    <row r="388" spans="1:12" ht="18" customHeight="1">
      <c r="A388" s="4">
        <v>387</v>
      </c>
      <c r="B388" s="85">
        <v>45100</v>
      </c>
      <c r="C388" s="17" t="s">
        <v>34</v>
      </c>
      <c r="D388" s="17" t="s">
        <v>7</v>
      </c>
      <c r="E388" s="17" t="s">
        <v>60</v>
      </c>
      <c r="F388" s="17" t="s">
        <v>33</v>
      </c>
      <c r="G388" s="17"/>
      <c r="H388" s="17"/>
      <c r="I388" s="17" t="s">
        <v>25</v>
      </c>
      <c r="J388" s="17" t="s">
        <v>26</v>
      </c>
      <c r="L388" s="83"/>
    </row>
    <row r="389" spans="1:12" ht="18" customHeight="1">
      <c r="A389" s="4">
        <v>388</v>
      </c>
      <c r="B389" s="85">
        <v>45101</v>
      </c>
      <c r="C389" s="17" t="s">
        <v>58</v>
      </c>
      <c r="D389" s="17" t="s">
        <v>36</v>
      </c>
      <c r="E389" s="17" t="s">
        <v>48</v>
      </c>
      <c r="F389" s="17" t="s">
        <v>22</v>
      </c>
      <c r="G389" s="17"/>
      <c r="H389" s="17"/>
      <c r="I389" s="17" t="s">
        <v>13</v>
      </c>
      <c r="J389" s="17" t="s">
        <v>38</v>
      </c>
      <c r="L389" s="83"/>
    </row>
    <row r="390" spans="1:12" ht="18" customHeight="1">
      <c r="A390" s="4">
        <v>389</v>
      </c>
      <c r="B390" s="85">
        <v>45101</v>
      </c>
      <c r="C390" s="17" t="s">
        <v>51</v>
      </c>
      <c r="D390" s="17" t="s">
        <v>11</v>
      </c>
      <c r="E390" s="17" t="s">
        <v>55</v>
      </c>
      <c r="F390" s="17" t="s">
        <v>27</v>
      </c>
      <c r="G390" s="17"/>
      <c r="H390" s="17"/>
      <c r="I390" s="17" t="s">
        <v>20</v>
      </c>
      <c r="J390" s="17" t="s">
        <v>14</v>
      </c>
      <c r="L390" s="83"/>
    </row>
    <row r="391" spans="1:12" ht="18" customHeight="1">
      <c r="A391" s="4">
        <v>390</v>
      </c>
      <c r="B391" s="85">
        <v>45101</v>
      </c>
      <c r="C391" s="17" t="s">
        <v>40</v>
      </c>
      <c r="D391" s="17" t="s">
        <v>5</v>
      </c>
      <c r="E391" s="17" t="s">
        <v>6</v>
      </c>
      <c r="F391" s="17" t="s">
        <v>446</v>
      </c>
      <c r="G391" s="17"/>
      <c r="H391" s="17"/>
      <c r="I391" s="17" t="s">
        <v>19</v>
      </c>
      <c r="J391" s="17" t="s">
        <v>37</v>
      </c>
      <c r="L391" s="83"/>
    </row>
    <row r="392" spans="1:12" ht="18" customHeight="1">
      <c r="A392" s="4">
        <v>391</v>
      </c>
      <c r="B392" s="85">
        <v>45101</v>
      </c>
      <c r="C392" s="17" t="s">
        <v>18</v>
      </c>
      <c r="D392" s="17" t="s">
        <v>56</v>
      </c>
      <c r="E392" s="17" t="s">
        <v>4</v>
      </c>
      <c r="F392" s="17" t="s">
        <v>16</v>
      </c>
      <c r="G392" s="17"/>
      <c r="H392" s="17"/>
      <c r="I392" s="17" t="s">
        <v>9</v>
      </c>
      <c r="J392" s="17" t="s">
        <v>32</v>
      </c>
      <c r="L392" s="83"/>
    </row>
    <row r="393" spans="1:12" ht="18" customHeight="1">
      <c r="A393" s="4">
        <v>392</v>
      </c>
      <c r="B393" s="85">
        <v>45101</v>
      </c>
      <c r="C393" s="17" t="s">
        <v>42</v>
      </c>
      <c r="D393" s="17" t="s">
        <v>24</v>
      </c>
      <c r="E393" s="17" t="s">
        <v>30</v>
      </c>
      <c r="F393" s="17" t="s">
        <v>445</v>
      </c>
      <c r="G393" s="17"/>
      <c r="H393" s="17"/>
      <c r="I393" s="17" t="s">
        <v>8</v>
      </c>
      <c r="J393" s="17" t="s">
        <v>31</v>
      </c>
      <c r="L393" s="84"/>
    </row>
    <row r="394" spans="1:12" ht="18" customHeight="1">
      <c r="A394" s="4">
        <v>393</v>
      </c>
      <c r="B394" s="85">
        <v>45101</v>
      </c>
      <c r="C394" s="17" t="s">
        <v>7</v>
      </c>
      <c r="D394" s="17" t="s">
        <v>60</v>
      </c>
      <c r="E394" s="17" t="s">
        <v>33</v>
      </c>
      <c r="F394" s="17" t="s">
        <v>12</v>
      </c>
      <c r="G394" s="17"/>
      <c r="H394" s="17"/>
      <c r="I394" s="17" t="s">
        <v>25</v>
      </c>
      <c r="J394" s="17" t="s">
        <v>26</v>
      </c>
      <c r="L394" s="83"/>
    </row>
    <row r="395" spans="1:12" ht="18" customHeight="1">
      <c r="A395" s="4">
        <v>394</v>
      </c>
      <c r="B395" s="85">
        <v>45102</v>
      </c>
      <c r="C395" s="17" t="s">
        <v>5</v>
      </c>
      <c r="D395" s="17" t="s">
        <v>6</v>
      </c>
      <c r="E395" s="17" t="s">
        <v>15</v>
      </c>
      <c r="F395" s="17" t="s">
        <v>59</v>
      </c>
      <c r="G395" s="17"/>
      <c r="H395" s="17"/>
      <c r="I395" s="17" t="s">
        <v>19</v>
      </c>
      <c r="J395" s="17" t="s">
        <v>37</v>
      </c>
    </row>
    <row r="396" spans="1:12" ht="18" customHeight="1">
      <c r="A396" s="4">
        <v>395</v>
      </c>
      <c r="B396" s="85">
        <v>45102</v>
      </c>
      <c r="C396" s="17" t="s">
        <v>36</v>
      </c>
      <c r="D396" s="17" t="s">
        <v>48</v>
      </c>
      <c r="E396" s="17" t="s">
        <v>22</v>
      </c>
      <c r="F396" s="17" t="s">
        <v>41</v>
      </c>
      <c r="G396" s="17"/>
      <c r="H396" s="17"/>
      <c r="I396" s="17" t="s">
        <v>13</v>
      </c>
      <c r="J396" s="17" t="s">
        <v>38</v>
      </c>
    </row>
    <row r="397" spans="1:12" ht="18" customHeight="1">
      <c r="A397" s="4">
        <v>396</v>
      </c>
      <c r="B397" s="85">
        <v>45102</v>
      </c>
      <c r="C397" s="17" t="s">
        <v>11</v>
      </c>
      <c r="D397" s="17" t="s">
        <v>55</v>
      </c>
      <c r="E397" s="17" t="s">
        <v>27</v>
      </c>
      <c r="F397" s="17" t="s">
        <v>17</v>
      </c>
      <c r="G397" s="17"/>
      <c r="H397" s="17"/>
      <c r="I397" s="17" t="s">
        <v>20</v>
      </c>
      <c r="J397" s="17" t="s">
        <v>14</v>
      </c>
    </row>
    <row r="398" spans="1:12" ht="18" customHeight="1">
      <c r="A398" s="4">
        <v>397</v>
      </c>
      <c r="B398" s="85">
        <v>45102</v>
      </c>
      <c r="C398" s="17" t="s">
        <v>56</v>
      </c>
      <c r="D398" s="17" t="s">
        <v>4</v>
      </c>
      <c r="E398" s="17" t="s">
        <v>16</v>
      </c>
      <c r="F398" s="17" t="s">
        <v>28</v>
      </c>
      <c r="G398" s="17"/>
      <c r="H398" s="17"/>
      <c r="I398" s="17" t="s">
        <v>9</v>
      </c>
      <c r="J398" s="17" t="s">
        <v>32</v>
      </c>
    </row>
    <row r="399" spans="1:12" ht="18" customHeight="1">
      <c r="A399" s="4">
        <v>398</v>
      </c>
      <c r="B399" s="85">
        <v>45102</v>
      </c>
      <c r="C399" s="17" t="s">
        <v>60</v>
      </c>
      <c r="D399" s="17" t="s">
        <v>33</v>
      </c>
      <c r="E399" s="17" t="s">
        <v>447</v>
      </c>
      <c r="F399" s="17" t="s">
        <v>34</v>
      </c>
      <c r="G399" s="17"/>
      <c r="H399" s="17"/>
      <c r="I399" s="17" t="s">
        <v>25</v>
      </c>
      <c r="J399" s="17" t="s">
        <v>26</v>
      </c>
    </row>
    <row r="400" spans="1:12" ht="18" customHeight="1">
      <c r="A400" s="4">
        <v>399</v>
      </c>
      <c r="B400" s="85">
        <v>45102</v>
      </c>
      <c r="C400" s="17" t="s">
        <v>24</v>
      </c>
      <c r="D400" s="17" t="s">
        <v>30</v>
      </c>
      <c r="E400" s="17" t="s">
        <v>445</v>
      </c>
      <c r="F400" s="17" t="s">
        <v>29</v>
      </c>
      <c r="G400" s="17"/>
      <c r="H400" s="17"/>
      <c r="I400" s="17" t="s">
        <v>8</v>
      </c>
      <c r="J400" s="17" t="s">
        <v>31</v>
      </c>
    </row>
    <row r="401" spans="1:12" ht="18" customHeight="1">
      <c r="A401" s="4">
        <v>400</v>
      </c>
      <c r="B401" s="85">
        <v>45103</v>
      </c>
      <c r="C401" s="86" t="s">
        <v>48</v>
      </c>
      <c r="D401" s="86" t="s">
        <v>22</v>
      </c>
      <c r="E401" s="86" t="s">
        <v>41</v>
      </c>
      <c r="F401" s="86" t="s">
        <v>58</v>
      </c>
      <c r="G401" s="86"/>
      <c r="H401" s="86"/>
      <c r="I401" s="86" t="s">
        <v>25</v>
      </c>
      <c r="J401" s="86" t="s">
        <v>9</v>
      </c>
      <c r="L401" s="83"/>
    </row>
    <row r="402" spans="1:12" ht="18" customHeight="1">
      <c r="A402" s="4">
        <v>401</v>
      </c>
      <c r="B402" s="85">
        <v>45104</v>
      </c>
      <c r="C402" s="17" t="s">
        <v>33</v>
      </c>
      <c r="D402" s="17" t="s">
        <v>12</v>
      </c>
      <c r="E402" s="17" t="s">
        <v>34</v>
      </c>
      <c r="F402" s="17" t="s">
        <v>7</v>
      </c>
      <c r="G402" s="17"/>
      <c r="H402" s="17"/>
      <c r="I402" s="17" t="s">
        <v>38</v>
      </c>
      <c r="J402" s="17" t="s">
        <v>20</v>
      </c>
      <c r="L402" s="83"/>
    </row>
    <row r="403" spans="1:12" ht="18" customHeight="1">
      <c r="A403" s="4">
        <v>402</v>
      </c>
      <c r="B403" s="85">
        <v>45104</v>
      </c>
      <c r="C403" s="17" t="s">
        <v>30</v>
      </c>
      <c r="D403" s="17" t="s">
        <v>57</v>
      </c>
      <c r="E403" s="17" t="s">
        <v>29</v>
      </c>
      <c r="F403" s="17" t="s">
        <v>42</v>
      </c>
      <c r="G403" s="17"/>
      <c r="H403" s="17"/>
      <c r="I403" s="17" t="s">
        <v>19</v>
      </c>
      <c r="J403" s="17" t="s">
        <v>13</v>
      </c>
      <c r="L403" s="83"/>
    </row>
    <row r="404" spans="1:12" ht="18" customHeight="1">
      <c r="A404" s="4">
        <v>403</v>
      </c>
      <c r="B404" s="85">
        <v>45104</v>
      </c>
      <c r="C404" s="17" t="s">
        <v>66</v>
      </c>
      <c r="D404" s="17" t="s">
        <v>45</v>
      </c>
      <c r="E404" s="17" t="s">
        <v>43</v>
      </c>
      <c r="F404" s="17" t="s">
        <v>49</v>
      </c>
      <c r="G404" s="17"/>
      <c r="H404" s="17"/>
      <c r="I404" s="17" t="s">
        <v>26</v>
      </c>
      <c r="J404" s="17" t="s">
        <v>8</v>
      </c>
      <c r="L404" s="83"/>
    </row>
    <row r="405" spans="1:12" ht="18" customHeight="1">
      <c r="A405" s="4">
        <v>404</v>
      </c>
      <c r="B405" s="85">
        <v>45104</v>
      </c>
      <c r="C405" s="17" t="s">
        <v>55</v>
      </c>
      <c r="D405" s="17" t="s">
        <v>27</v>
      </c>
      <c r="E405" s="17" t="s">
        <v>17</v>
      </c>
      <c r="F405" s="17" t="s">
        <v>51</v>
      </c>
      <c r="G405" s="17"/>
      <c r="H405" s="17"/>
      <c r="I405" s="17" t="s">
        <v>32</v>
      </c>
      <c r="J405" s="17" t="s">
        <v>31</v>
      </c>
      <c r="L405" s="83"/>
    </row>
    <row r="406" spans="1:12" ht="18" customHeight="1">
      <c r="A406" s="4">
        <v>405</v>
      </c>
      <c r="B406" s="85">
        <v>45105</v>
      </c>
      <c r="C406" s="17" t="s">
        <v>16</v>
      </c>
      <c r="D406" s="17" t="s">
        <v>28</v>
      </c>
      <c r="E406" s="17" t="s">
        <v>18</v>
      </c>
      <c r="F406" s="17" t="s">
        <v>56</v>
      </c>
      <c r="G406" s="17"/>
      <c r="H406" s="17"/>
      <c r="I406" s="17" t="s">
        <v>37</v>
      </c>
      <c r="J406" s="17" t="s">
        <v>14</v>
      </c>
      <c r="L406" s="83"/>
    </row>
    <row r="407" spans="1:12" ht="18" customHeight="1">
      <c r="A407" s="4">
        <v>406</v>
      </c>
      <c r="B407" s="85">
        <v>45105</v>
      </c>
      <c r="C407" s="17" t="s">
        <v>12</v>
      </c>
      <c r="D407" s="17" t="s">
        <v>34</v>
      </c>
      <c r="E407" s="17" t="s">
        <v>7</v>
      </c>
      <c r="F407" s="17" t="s">
        <v>60</v>
      </c>
      <c r="G407" s="17"/>
      <c r="H407" s="17"/>
      <c r="I407" s="17" t="s">
        <v>38</v>
      </c>
      <c r="J407" s="17" t="s">
        <v>20</v>
      </c>
      <c r="L407" s="83"/>
    </row>
    <row r="408" spans="1:12" ht="18" customHeight="1">
      <c r="A408" s="4">
        <v>407</v>
      </c>
      <c r="B408" s="85">
        <v>45105</v>
      </c>
      <c r="C408" s="17" t="s">
        <v>57</v>
      </c>
      <c r="D408" s="17" t="s">
        <v>29</v>
      </c>
      <c r="E408" s="17" t="s">
        <v>42</v>
      </c>
      <c r="F408" s="17" t="s">
        <v>24</v>
      </c>
      <c r="G408" s="17"/>
      <c r="H408" s="17"/>
      <c r="I408" s="17" t="s">
        <v>19</v>
      </c>
      <c r="J408" s="17" t="s">
        <v>13</v>
      </c>
      <c r="L408" s="83"/>
    </row>
    <row r="409" spans="1:12" ht="18" customHeight="1">
      <c r="A409" s="4">
        <v>408</v>
      </c>
      <c r="B409" s="85">
        <v>45105</v>
      </c>
      <c r="C409" s="17" t="s">
        <v>45</v>
      </c>
      <c r="D409" s="17" t="s">
        <v>43</v>
      </c>
      <c r="E409" s="17" t="s">
        <v>49</v>
      </c>
      <c r="F409" s="17" t="s">
        <v>21</v>
      </c>
      <c r="G409" s="17"/>
      <c r="H409" s="17"/>
      <c r="I409" s="17" t="s">
        <v>26</v>
      </c>
      <c r="J409" s="17" t="s">
        <v>8</v>
      </c>
      <c r="L409" s="83"/>
    </row>
    <row r="410" spans="1:12" ht="18" customHeight="1">
      <c r="A410" s="4">
        <v>409</v>
      </c>
      <c r="B410" s="85">
        <v>45105</v>
      </c>
      <c r="C410" s="17" t="s">
        <v>22</v>
      </c>
      <c r="D410" s="17" t="s">
        <v>41</v>
      </c>
      <c r="E410" s="17" t="s">
        <v>58</v>
      </c>
      <c r="F410" s="17" t="s">
        <v>36</v>
      </c>
      <c r="G410" s="17"/>
      <c r="H410" s="17"/>
      <c r="I410" s="17" t="s">
        <v>25</v>
      </c>
      <c r="J410" s="17" t="s">
        <v>9</v>
      </c>
      <c r="L410" s="83"/>
    </row>
    <row r="411" spans="1:12" ht="18" customHeight="1">
      <c r="A411" s="4">
        <v>410</v>
      </c>
      <c r="B411" s="85">
        <v>45105</v>
      </c>
      <c r="C411" s="17" t="s">
        <v>27</v>
      </c>
      <c r="D411" s="17" t="s">
        <v>17</v>
      </c>
      <c r="E411" s="17" t="s">
        <v>51</v>
      </c>
      <c r="F411" s="17" t="s">
        <v>11</v>
      </c>
      <c r="G411" s="17"/>
      <c r="H411" s="17"/>
      <c r="I411" s="17" t="s">
        <v>32</v>
      </c>
      <c r="J411" s="17" t="s">
        <v>31</v>
      </c>
      <c r="L411" s="83"/>
    </row>
    <row r="412" spans="1:12" ht="18" customHeight="1">
      <c r="A412" s="4">
        <v>411</v>
      </c>
      <c r="B412" s="85">
        <v>45106</v>
      </c>
      <c r="C412" s="17" t="s">
        <v>34</v>
      </c>
      <c r="D412" s="17" t="s">
        <v>7</v>
      </c>
      <c r="E412" s="17" t="s">
        <v>60</v>
      </c>
      <c r="F412" s="17" t="s">
        <v>33</v>
      </c>
      <c r="G412" s="17"/>
      <c r="H412" s="17"/>
      <c r="I412" s="17" t="s">
        <v>38</v>
      </c>
      <c r="J412" s="17" t="s">
        <v>20</v>
      </c>
      <c r="L412" s="83"/>
    </row>
    <row r="413" spans="1:12" ht="18" customHeight="1">
      <c r="A413" s="4">
        <v>412</v>
      </c>
      <c r="B413" s="85">
        <v>45106</v>
      </c>
      <c r="C413" s="17" t="s">
        <v>29</v>
      </c>
      <c r="D413" s="17" t="s">
        <v>42</v>
      </c>
      <c r="E413" s="17" t="s">
        <v>24</v>
      </c>
      <c r="F413" s="17" t="s">
        <v>30</v>
      </c>
      <c r="G413" s="17"/>
      <c r="H413" s="17"/>
      <c r="I413" s="17" t="s">
        <v>19</v>
      </c>
      <c r="J413" s="17" t="s">
        <v>13</v>
      </c>
      <c r="L413" s="83"/>
    </row>
    <row r="414" spans="1:12" ht="18" customHeight="1">
      <c r="A414" s="4">
        <v>413</v>
      </c>
      <c r="B414" s="85">
        <v>45106</v>
      </c>
      <c r="C414" s="17" t="s">
        <v>41</v>
      </c>
      <c r="D414" s="17" t="s">
        <v>58</v>
      </c>
      <c r="E414" s="17" t="s">
        <v>36</v>
      </c>
      <c r="F414" s="17" t="s">
        <v>48</v>
      </c>
      <c r="G414" s="17"/>
      <c r="H414" s="17"/>
      <c r="I414" s="17" t="s">
        <v>25</v>
      </c>
      <c r="J414" s="17" t="s">
        <v>9</v>
      </c>
      <c r="L414" s="83"/>
    </row>
    <row r="415" spans="1:12" ht="18" customHeight="1">
      <c r="A415" s="4">
        <v>414</v>
      </c>
      <c r="B415" s="85">
        <v>45107</v>
      </c>
      <c r="C415" s="17" t="s">
        <v>6</v>
      </c>
      <c r="D415" s="17" t="s">
        <v>49</v>
      </c>
      <c r="E415" s="17" t="s">
        <v>21</v>
      </c>
      <c r="F415" s="17" t="s">
        <v>40</v>
      </c>
      <c r="G415" s="17"/>
      <c r="H415" s="17"/>
      <c r="I415" s="17" t="s">
        <v>37</v>
      </c>
      <c r="J415" s="17" t="s">
        <v>38</v>
      </c>
      <c r="L415" s="83"/>
    </row>
    <row r="416" spans="1:12" ht="18" customHeight="1">
      <c r="A416" s="4">
        <v>415</v>
      </c>
      <c r="B416" s="85">
        <v>45107</v>
      </c>
      <c r="C416" s="17" t="s">
        <v>307</v>
      </c>
      <c r="D416" s="17" t="s">
        <v>36</v>
      </c>
      <c r="E416" s="17" t="s">
        <v>48</v>
      </c>
      <c r="F416" s="17" t="s">
        <v>22</v>
      </c>
      <c r="G416" s="17"/>
      <c r="H416" s="17"/>
      <c r="I416" s="17" t="s">
        <v>14</v>
      </c>
      <c r="J416" s="17" t="s">
        <v>19</v>
      </c>
      <c r="L416" s="83"/>
    </row>
    <row r="417" spans="1:12" ht="18" customHeight="1">
      <c r="A417" s="4">
        <v>416</v>
      </c>
      <c r="B417" s="85">
        <v>45107</v>
      </c>
      <c r="C417" s="17" t="s">
        <v>17</v>
      </c>
      <c r="D417" s="17" t="s">
        <v>51</v>
      </c>
      <c r="E417" s="17" t="s">
        <v>11</v>
      </c>
      <c r="F417" s="17" t="s">
        <v>55</v>
      </c>
      <c r="G417" s="17"/>
      <c r="H417" s="17"/>
      <c r="I417" s="17" t="s">
        <v>13</v>
      </c>
      <c r="J417" s="17" t="s">
        <v>20</v>
      </c>
      <c r="L417" s="83"/>
    </row>
    <row r="418" spans="1:12" ht="18" customHeight="1">
      <c r="A418" s="4">
        <v>417</v>
      </c>
      <c r="B418" s="85">
        <v>45107</v>
      </c>
      <c r="C418" s="17" t="s">
        <v>43</v>
      </c>
      <c r="D418" s="17" t="s">
        <v>15</v>
      </c>
      <c r="E418" s="17" t="s">
        <v>59</v>
      </c>
      <c r="F418" s="17" t="s">
        <v>66</v>
      </c>
      <c r="G418" s="17"/>
      <c r="H418" s="17"/>
      <c r="I418" s="17" t="s">
        <v>31</v>
      </c>
      <c r="J418" s="17" t="s">
        <v>26</v>
      </c>
      <c r="L418" s="83"/>
    </row>
    <row r="419" spans="1:12" ht="18" customHeight="1">
      <c r="A419" s="4">
        <v>418</v>
      </c>
      <c r="B419" s="85">
        <v>45107</v>
      </c>
      <c r="C419" s="17" t="s">
        <v>28</v>
      </c>
      <c r="D419" s="17" t="s">
        <v>18</v>
      </c>
      <c r="E419" s="17" t="s">
        <v>56</v>
      </c>
      <c r="F419" s="17" t="s">
        <v>4</v>
      </c>
      <c r="G419" s="17"/>
      <c r="H419" s="17"/>
      <c r="I419" s="17" t="s">
        <v>32</v>
      </c>
      <c r="J419" s="17" t="s">
        <v>25</v>
      </c>
      <c r="L419" s="83"/>
    </row>
    <row r="420" spans="1:12" ht="18" customHeight="1">
      <c r="A420" s="4">
        <v>419</v>
      </c>
      <c r="B420" s="85">
        <v>45107</v>
      </c>
      <c r="C420" s="17" t="s">
        <v>42</v>
      </c>
      <c r="D420" s="17" t="s">
        <v>24</v>
      </c>
      <c r="E420" s="17" t="s">
        <v>30</v>
      </c>
      <c r="F420" s="17" t="s">
        <v>57</v>
      </c>
      <c r="G420" s="17"/>
      <c r="H420" s="17"/>
      <c r="I420" s="17" t="s">
        <v>8</v>
      </c>
      <c r="J420" s="17" t="s">
        <v>9</v>
      </c>
      <c r="L420" s="83"/>
    </row>
    <row r="421" spans="1:12" ht="18" customHeight="1">
      <c r="A421" s="4">
        <v>420</v>
      </c>
      <c r="B421" s="85">
        <v>45108</v>
      </c>
      <c r="C421" s="17" t="s">
        <v>49</v>
      </c>
      <c r="D421" s="17" t="s">
        <v>21</v>
      </c>
      <c r="E421" s="17" t="s">
        <v>40</v>
      </c>
      <c r="F421" s="17" t="s">
        <v>45</v>
      </c>
      <c r="G421" s="17"/>
      <c r="H421" s="17"/>
      <c r="I421" s="17" t="s">
        <v>37</v>
      </c>
      <c r="J421" s="17" t="s">
        <v>38</v>
      </c>
      <c r="L421" s="83"/>
    </row>
    <row r="422" spans="1:12" ht="18" customHeight="1">
      <c r="A422" s="4">
        <v>421</v>
      </c>
      <c r="B422" s="85">
        <v>45108</v>
      </c>
      <c r="C422" s="17" t="s">
        <v>51</v>
      </c>
      <c r="D422" s="17" t="s">
        <v>11</v>
      </c>
      <c r="E422" s="17" t="s">
        <v>55</v>
      </c>
      <c r="F422" s="17" t="s">
        <v>27</v>
      </c>
      <c r="G422" s="17"/>
      <c r="H422" s="17"/>
      <c r="I422" s="17" t="s">
        <v>13</v>
      </c>
      <c r="J422" s="17" t="s">
        <v>20</v>
      </c>
      <c r="L422" s="83"/>
    </row>
    <row r="423" spans="1:12" ht="18" customHeight="1">
      <c r="A423" s="4">
        <v>422</v>
      </c>
      <c r="B423" s="85">
        <v>45108</v>
      </c>
      <c r="C423" s="17" t="s">
        <v>36</v>
      </c>
      <c r="D423" s="17" t="s">
        <v>48</v>
      </c>
      <c r="E423" s="17" t="s">
        <v>22</v>
      </c>
      <c r="F423" s="17" t="s">
        <v>41</v>
      </c>
      <c r="G423" s="17"/>
      <c r="H423" s="17"/>
      <c r="I423" s="17" t="s">
        <v>14</v>
      </c>
      <c r="J423" s="17" t="s">
        <v>19</v>
      </c>
      <c r="L423" s="83"/>
    </row>
    <row r="424" spans="1:12" ht="18" customHeight="1">
      <c r="A424" s="4">
        <v>423</v>
      </c>
      <c r="B424" s="85">
        <v>45108</v>
      </c>
      <c r="C424" s="17" t="s">
        <v>15</v>
      </c>
      <c r="D424" s="17" t="s">
        <v>59</v>
      </c>
      <c r="E424" s="17" t="s">
        <v>66</v>
      </c>
      <c r="F424" s="17" t="s">
        <v>5</v>
      </c>
      <c r="G424" s="17"/>
      <c r="H424" s="17"/>
      <c r="I424" s="17" t="s">
        <v>31</v>
      </c>
      <c r="J424" s="17" t="s">
        <v>26</v>
      </c>
      <c r="L424" s="83"/>
    </row>
    <row r="425" spans="1:12" ht="18" customHeight="1">
      <c r="A425" s="4">
        <v>424</v>
      </c>
      <c r="B425" s="85">
        <v>45108</v>
      </c>
      <c r="C425" s="17" t="s">
        <v>24</v>
      </c>
      <c r="D425" s="17" t="s">
        <v>30</v>
      </c>
      <c r="E425" s="17" t="s">
        <v>57</v>
      </c>
      <c r="F425" s="17" t="s">
        <v>29</v>
      </c>
      <c r="G425" s="17"/>
      <c r="H425" s="17"/>
      <c r="I425" s="17" t="s">
        <v>8</v>
      </c>
      <c r="J425" s="17" t="s">
        <v>9</v>
      </c>
      <c r="L425" s="83"/>
    </row>
    <row r="426" spans="1:12" ht="18" customHeight="1">
      <c r="A426" s="4">
        <v>425</v>
      </c>
      <c r="B426" s="85">
        <v>45108</v>
      </c>
      <c r="C426" s="17" t="s">
        <v>18</v>
      </c>
      <c r="D426" s="17" t="s">
        <v>56</v>
      </c>
      <c r="E426" s="17" t="s">
        <v>4</v>
      </c>
      <c r="F426" s="17" t="s">
        <v>16</v>
      </c>
      <c r="G426" s="17"/>
      <c r="H426" s="17"/>
      <c r="I426" s="17" t="s">
        <v>32</v>
      </c>
      <c r="J426" s="17" t="s">
        <v>25</v>
      </c>
      <c r="L426" s="83"/>
    </row>
    <row r="427" spans="1:12" ht="18" customHeight="1">
      <c r="A427" s="4">
        <v>426</v>
      </c>
      <c r="B427" s="85">
        <v>45109</v>
      </c>
      <c r="C427" s="17" t="s">
        <v>21</v>
      </c>
      <c r="D427" s="17" t="s">
        <v>40</v>
      </c>
      <c r="E427" s="17" t="s">
        <v>45</v>
      </c>
      <c r="F427" s="17" t="s">
        <v>6</v>
      </c>
      <c r="G427" s="17"/>
      <c r="H427" s="17"/>
      <c r="I427" s="17" t="s">
        <v>37</v>
      </c>
      <c r="J427" s="17" t="s">
        <v>38</v>
      </c>
      <c r="L427" s="83"/>
    </row>
    <row r="428" spans="1:12" ht="18" customHeight="1">
      <c r="A428" s="4">
        <v>427</v>
      </c>
      <c r="B428" s="85">
        <v>45109</v>
      </c>
      <c r="C428" s="17" t="s">
        <v>11</v>
      </c>
      <c r="D428" s="17" t="s">
        <v>55</v>
      </c>
      <c r="E428" s="17" t="s">
        <v>27</v>
      </c>
      <c r="F428" s="17" t="s">
        <v>17</v>
      </c>
      <c r="G428" s="17"/>
      <c r="H428" s="17"/>
      <c r="I428" s="17" t="s">
        <v>13</v>
      </c>
      <c r="J428" s="17" t="s">
        <v>20</v>
      </c>
      <c r="L428" s="83"/>
    </row>
    <row r="429" spans="1:12" ht="18" customHeight="1">
      <c r="A429" s="4">
        <v>428</v>
      </c>
      <c r="B429" s="85">
        <v>45109</v>
      </c>
      <c r="C429" s="17" t="s">
        <v>48</v>
      </c>
      <c r="D429" s="17" t="s">
        <v>22</v>
      </c>
      <c r="E429" s="17" t="s">
        <v>41</v>
      </c>
      <c r="F429" s="17" t="s">
        <v>307</v>
      </c>
      <c r="G429" s="17"/>
      <c r="H429" s="17"/>
      <c r="I429" s="17" t="s">
        <v>14</v>
      </c>
      <c r="J429" s="17" t="s">
        <v>19</v>
      </c>
      <c r="L429" s="83"/>
    </row>
    <row r="430" spans="1:12" ht="18" customHeight="1">
      <c r="A430" s="4">
        <v>429</v>
      </c>
      <c r="B430" s="85">
        <v>45109</v>
      </c>
      <c r="C430" s="17" t="s">
        <v>59</v>
      </c>
      <c r="D430" s="17" t="s">
        <v>66</v>
      </c>
      <c r="E430" s="17" t="s">
        <v>5</v>
      </c>
      <c r="F430" s="17" t="s">
        <v>43</v>
      </c>
      <c r="G430" s="17"/>
      <c r="H430" s="17"/>
      <c r="I430" s="17" t="s">
        <v>31</v>
      </c>
      <c r="J430" s="17" t="s">
        <v>26</v>
      </c>
      <c r="L430" s="83" t="s">
        <v>282</v>
      </c>
    </row>
    <row r="431" spans="1:12" ht="18" customHeight="1">
      <c r="A431" s="4">
        <v>430</v>
      </c>
      <c r="B431" s="85">
        <v>45109</v>
      </c>
      <c r="C431" s="17" t="s">
        <v>56</v>
      </c>
      <c r="D431" s="17" t="s">
        <v>4</v>
      </c>
      <c r="E431" s="17" t="s">
        <v>16</v>
      </c>
      <c r="F431" s="17" t="s">
        <v>28</v>
      </c>
      <c r="G431" s="17"/>
      <c r="H431" s="17"/>
      <c r="I431" s="17" t="s">
        <v>32</v>
      </c>
      <c r="J431" s="17" t="s">
        <v>25</v>
      </c>
      <c r="L431" s="83"/>
    </row>
    <row r="432" spans="1:12" ht="18" customHeight="1">
      <c r="A432" s="4">
        <v>431</v>
      </c>
      <c r="B432" s="85">
        <v>45109</v>
      </c>
      <c r="C432" s="17" t="s">
        <v>30</v>
      </c>
      <c r="D432" s="17" t="s">
        <v>57</v>
      </c>
      <c r="E432" s="17" t="s">
        <v>29</v>
      </c>
      <c r="F432" s="17" t="s">
        <v>42</v>
      </c>
      <c r="G432" s="17"/>
      <c r="H432" s="17"/>
      <c r="I432" s="17" t="s">
        <v>8</v>
      </c>
      <c r="J432" s="17" t="s">
        <v>9</v>
      </c>
      <c r="L432" s="83"/>
    </row>
    <row r="433" spans="1:12" ht="18" customHeight="1">
      <c r="A433" s="4">
        <v>432</v>
      </c>
      <c r="B433" s="85">
        <v>45111</v>
      </c>
      <c r="C433" s="17" t="s">
        <v>57</v>
      </c>
      <c r="D433" s="17" t="s">
        <v>29</v>
      </c>
      <c r="E433" s="17" t="s">
        <v>42</v>
      </c>
      <c r="F433" s="17" t="s">
        <v>24</v>
      </c>
      <c r="G433" s="17"/>
      <c r="H433" s="17"/>
      <c r="I433" s="17" t="s">
        <v>13</v>
      </c>
      <c r="J433" s="17" t="s">
        <v>14</v>
      </c>
      <c r="L433" s="83"/>
    </row>
    <row r="434" spans="1:12" ht="18" customHeight="1">
      <c r="A434" s="4">
        <v>433</v>
      </c>
      <c r="B434" s="85">
        <v>45111</v>
      </c>
      <c r="C434" s="17" t="s">
        <v>55</v>
      </c>
      <c r="D434" s="17" t="s">
        <v>27</v>
      </c>
      <c r="E434" s="17" t="s">
        <v>17</v>
      </c>
      <c r="F434" s="17" t="s">
        <v>51</v>
      </c>
      <c r="G434" s="17"/>
      <c r="H434" s="17"/>
      <c r="I434" s="17" t="s">
        <v>20</v>
      </c>
      <c r="J434" s="17" t="s">
        <v>37</v>
      </c>
      <c r="L434" s="83"/>
    </row>
    <row r="435" spans="1:12" ht="18" customHeight="1">
      <c r="A435" s="4">
        <v>434</v>
      </c>
      <c r="B435" s="85">
        <v>45111</v>
      </c>
      <c r="C435" s="17" t="s">
        <v>7</v>
      </c>
      <c r="D435" s="17" t="s">
        <v>60</v>
      </c>
      <c r="E435" s="17" t="s">
        <v>33</v>
      </c>
      <c r="F435" s="17" t="s">
        <v>12</v>
      </c>
      <c r="G435" s="17"/>
      <c r="H435" s="17"/>
      <c r="I435" s="17" t="s">
        <v>19</v>
      </c>
      <c r="J435" s="17" t="s">
        <v>38</v>
      </c>
      <c r="L435" s="83"/>
    </row>
    <row r="436" spans="1:12" ht="18" customHeight="1">
      <c r="A436" s="4">
        <v>435</v>
      </c>
      <c r="B436" s="85">
        <v>45111</v>
      </c>
      <c r="C436" s="17" t="s">
        <v>22</v>
      </c>
      <c r="D436" s="17" t="s">
        <v>41</v>
      </c>
      <c r="E436" s="17" t="s">
        <v>58</v>
      </c>
      <c r="F436" s="17" t="s">
        <v>36</v>
      </c>
      <c r="G436" s="17"/>
      <c r="H436" s="17"/>
      <c r="I436" s="17" t="s">
        <v>9</v>
      </c>
      <c r="J436" s="17" t="s">
        <v>26</v>
      </c>
      <c r="L436" s="83"/>
    </row>
    <row r="437" spans="1:12" ht="18" customHeight="1">
      <c r="A437" s="4">
        <v>436</v>
      </c>
      <c r="B437" s="85">
        <v>45111</v>
      </c>
      <c r="C437" s="17" t="s">
        <v>40</v>
      </c>
      <c r="D437" s="17" t="s">
        <v>5</v>
      </c>
      <c r="E437" s="17" t="s">
        <v>6</v>
      </c>
      <c r="F437" s="17" t="s">
        <v>15</v>
      </c>
      <c r="G437" s="17"/>
      <c r="H437" s="17"/>
      <c r="I437" s="17" t="s">
        <v>8</v>
      </c>
      <c r="J437" s="17" t="s">
        <v>32</v>
      </c>
      <c r="L437" s="83"/>
    </row>
    <row r="438" spans="1:12" ht="18" customHeight="1">
      <c r="A438" s="4">
        <v>437</v>
      </c>
      <c r="B438" s="85">
        <v>45111</v>
      </c>
      <c r="C438" s="17" t="s">
        <v>66</v>
      </c>
      <c r="D438" s="17" t="s">
        <v>45</v>
      </c>
      <c r="E438" s="17" t="s">
        <v>43</v>
      </c>
      <c r="F438" s="17" t="s">
        <v>49</v>
      </c>
      <c r="G438" s="17"/>
      <c r="H438" s="17"/>
      <c r="I438" s="17" t="s">
        <v>25</v>
      </c>
      <c r="J438" s="17" t="s">
        <v>31</v>
      </c>
      <c r="L438" s="83"/>
    </row>
    <row r="439" spans="1:12" ht="18" customHeight="1">
      <c r="A439" s="4">
        <v>438</v>
      </c>
      <c r="B439" s="85">
        <v>45112</v>
      </c>
      <c r="C439" s="17" t="s">
        <v>29</v>
      </c>
      <c r="D439" s="17" t="s">
        <v>42</v>
      </c>
      <c r="E439" s="17" t="s">
        <v>24</v>
      </c>
      <c r="F439" s="17" t="s">
        <v>34</v>
      </c>
      <c r="G439" s="17"/>
      <c r="H439" s="17"/>
      <c r="I439" s="17" t="s">
        <v>13</v>
      </c>
      <c r="J439" s="17" t="s">
        <v>14</v>
      </c>
      <c r="L439" s="83"/>
    </row>
    <row r="440" spans="1:12" ht="18" customHeight="1">
      <c r="A440" s="4">
        <v>439</v>
      </c>
      <c r="B440" s="85">
        <v>45112</v>
      </c>
      <c r="C440" s="17" t="s">
        <v>27</v>
      </c>
      <c r="D440" s="17" t="s">
        <v>17</v>
      </c>
      <c r="E440" s="17" t="s">
        <v>51</v>
      </c>
      <c r="F440" s="17" t="s">
        <v>11</v>
      </c>
      <c r="G440" s="17"/>
      <c r="H440" s="17"/>
      <c r="I440" s="17" t="s">
        <v>20</v>
      </c>
      <c r="J440" s="17" t="s">
        <v>37</v>
      </c>
      <c r="L440" s="83"/>
    </row>
    <row r="441" spans="1:12" ht="18" customHeight="1">
      <c r="A441" s="4">
        <v>440</v>
      </c>
      <c r="B441" s="85">
        <v>45112</v>
      </c>
      <c r="C441" s="17" t="s">
        <v>60</v>
      </c>
      <c r="D441" s="17" t="s">
        <v>33</v>
      </c>
      <c r="E441" s="17" t="s">
        <v>12</v>
      </c>
      <c r="F441" s="17" t="s">
        <v>30</v>
      </c>
      <c r="G441" s="17"/>
      <c r="H441" s="17"/>
      <c r="I441" s="17" t="s">
        <v>19</v>
      </c>
      <c r="J441" s="17" t="s">
        <v>38</v>
      </c>
      <c r="L441" s="83"/>
    </row>
    <row r="442" spans="1:12" ht="18" customHeight="1">
      <c r="A442" s="4">
        <v>441</v>
      </c>
      <c r="B442" s="85">
        <v>45112</v>
      </c>
      <c r="C442" s="17" t="s">
        <v>41</v>
      </c>
      <c r="D442" s="17" t="s">
        <v>58</v>
      </c>
      <c r="E442" s="17" t="s">
        <v>36</v>
      </c>
      <c r="F442" s="17" t="s">
        <v>48</v>
      </c>
      <c r="G442" s="17"/>
      <c r="H442" s="17"/>
      <c r="I442" s="17" t="s">
        <v>9</v>
      </c>
      <c r="J442" s="17" t="s">
        <v>26</v>
      </c>
      <c r="L442" s="83"/>
    </row>
    <row r="443" spans="1:12" ht="18" customHeight="1">
      <c r="A443" s="4">
        <v>442</v>
      </c>
      <c r="B443" s="85">
        <v>45112</v>
      </c>
      <c r="C443" s="17" t="s">
        <v>5</v>
      </c>
      <c r="D443" s="17" t="s">
        <v>6</v>
      </c>
      <c r="E443" s="17" t="s">
        <v>15</v>
      </c>
      <c r="F443" s="17" t="s">
        <v>439</v>
      </c>
      <c r="G443" s="17"/>
      <c r="H443" s="17"/>
      <c r="I443" s="17" t="s">
        <v>8</v>
      </c>
      <c r="J443" s="17" t="s">
        <v>32</v>
      </c>
      <c r="L443" s="83"/>
    </row>
    <row r="444" spans="1:12" ht="18" customHeight="1">
      <c r="A444" s="4">
        <v>443</v>
      </c>
      <c r="B444" s="85">
        <v>45112</v>
      </c>
      <c r="C444" s="17" t="s">
        <v>45</v>
      </c>
      <c r="D444" s="17" t="s">
        <v>43</v>
      </c>
      <c r="E444" s="17" t="s">
        <v>49</v>
      </c>
      <c r="F444" s="17" t="s">
        <v>21</v>
      </c>
      <c r="G444" s="17"/>
      <c r="H444" s="17"/>
      <c r="I444" s="17" t="s">
        <v>25</v>
      </c>
      <c r="J444" s="17" t="s">
        <v>31</v>
      </c>
      <c r="L444" s="83"/>
    </row>
    <row r="445" spans="1:12" ht="18" customHeight="1">
      <c r="A445" s="4">
        <v>444</v>
      </c>
      <c r="B445" s="85">
        <v>45113</v>
      </c>
      <c r="C445" s="17" t="s">
        <v>42</v>
      </c>
      <c r="D445" s="17" t="s">
        <v>24</v>
      </c>
      <c r="E445" s="17" t="s">
        <v>34</v>
      </c>
      <c r="F445" s="17" t="s">
        <v>57</v>
      </c>
      <c r="G445" s="17"/>
      <c r="H445" s="17"/>
      <c r="I445" s="17" t="s">
        <v>13</v>
      </c>
      <c r="J445" s="17" t="s">
        <v>14</v>
      </c>
      <c r="L445" s="83"/>
    </row>
    <row r="446" spans="1:12" ht="18" customHeight="1">
      <c r="A446" s="4">
        <v>445</v>
      </c>
      <c r="B446" s="85">
        <v>45113</v>
      </c>
      <c r="C446" s="17" t="s">
        <v>33</v>
      </c>
      <c r="D446" s="17" t="s">
        <v>12</v>
      </c>
      <c r="E446" s="17" t="s">
        <v>30</v>
      </c>
      <c r="F446" s="17" t="s">
        <v>7</v>
      </c>
      <c r="G446" s="17"/>
      <c r="H446" s="17"/>
      <c r="I446" s="17" t="s">
        <v>19</v>
      </c>
      <c r="J446" s="17" t="s">
        <v>38</v>
      </c>
      <c r="L446" s="83"/>
    </row>
    <row r="447" spans="1:12" ht="18" customHeight="1">
      <c r="A447" s="4">
        <v>446</v>
      </c>
      <c r="B447" s="85">
        <v>45113</v>
      </c>
      <c r="C447" s="17" t="s">
        <v>58</v>
      </c>
      <c r="D447" s="17" t="s">
        <v>36</v>
      </c>
      <c r="E447" s="17" t="s">
        <v>48</v>
      </c>
      <c r="F447" s="17" t="s">
        <v>22</v>
      </c>
      <c r="G447" s="17"/>
      <c r="H447" s="17"/>
      <c r="I447" s="17" t="s">
        <v>9</v>
      </c>
      <c r="J447" s="17" t="s">
        <v>26</v>
      </c>
      <c r="L447" s="83"/>
    </row>
    <row r="448" spans="1:12" ht="18" customHeight="1">
      <c r="A448" s="4">
        <v>447</v>
      </c>
      <c r="B448" s="85">
        <v>45113</v>
      </c>
      <c r="C448" s="17" t="s">
        <v>43</v>
      </c>
      <c r="D448" s="17" t="s">
        <v>49</v>
      </c>
      <c r="E448" s="17" t="s">
        <v>21</v>
      </c>
      <c r="F448" s="17" t="s">
        <v>66</v>
      </c>
      <c r="G448" s="17"/>
      <c r="H448" s="17"/>
      <c r="I448" s="17" t="s">
        <v>25</v>
      </c>
      <c r="J448" s="17" t="s">
        <v>31</v>
      </c>
      <c r="L448" s="83"/>
    </row>
    <row r="449" spans="1:12" ht="18" customHeight="1">
      <c r="A449" s="4">
        <v>448</v>
      </c>
      <c r="B449" s="85">
        <v>45113</v>
      </c>
      <c r="C449" s="17" t="s">
        <v>6</v>
      </c>
      <c r="D449" s="17" t="s">
        <v>15</v>
      </c>
      <c r="E449" s="17" t="s">
        <v>439</v>
      </c>
      <c r="F449" s="17" t="s">
        <v>40</v>
      </c>
      <c r="G449" s="17"/>
      <c r="H449" s="17"/>
      <c r="I449" s="17" t="s">
        <v>8</v>
      </c>
      <c r="J449" s="17" t="s">
        <v>32</v>
      </c>
      <c r="L449" s="83"/>
    </row>
    <row r="450" spans="1:12" ht="18" customHeight="1">
      <c r="A450" s="4">
        <v>449</v>
      </c>
      <c r="B450" s="85">
        <v>45114</v>
      </c>
      <c r="C450" s="17" t="s">
        <v>36</v>
      </c>
      <c r="D450" s="17" t="s">
        <v>48</v>
      </c>
      <c r="E450" s="17" t="s">
        <v>22</v>
      </c>
      <c r="F450" s="17" t="s">
        <v>41</v>
      </c>
      <c r="G450" s="17"/>
      <c r="H450" s="17"/>
      <c r="I450" s="17" t="s">
        <v>37</v>
      </c>
      <c r="J450" s="17" t="s">
        <v>13</v>
      </c>
      <c r="L450" s="83"/>
    </row>
    <row r="451" spans="1:12" ht="18" customHeight="1">
      <c r="A451" s="4">
        <v>450</v>
      </c>
      <c r="B451" s="85">
        <v>45114</v>
      </c>
      <c r="C451" s="17" t="s">
        <v>12</v>
      </c>
      <c r="D451" s="17" t="s">
        <v>21</v>
      </c>
      <c r="E451" s="17" t="s">
        <v>66</v>
      </c>
      <c r="F451" s="17" t="s">
        <v>60</v>
      </c>
      <c r="G451" s="17"/>
      <c r="H451" s="17"/>
      <c r="I451" s="17" t="s">
        <v>20</v>
      </c>
      <c r="J451" s="17" t="s">
        <v>19</v>
      </c>
      <c r="L451" s="83"/>
    </row>
    <row r="452" spans="1:12" ht="18" customHeight="1">
      <c r="A452" s="4">
        <v>451</v>
      </c>
      <c r="B452" s="85">
        <v>45114</v>
      </c>
      <c r="C452" s="17" t="s">
        <v>24</v>
      </c>
      <c r="D452" s="17" t="s">
        <v>34</v>
      </c>
      <c r="E452" s="17" t="s">
        <v>57</v>
      </c>
      <c r="F452" s="17" t="s">
        <v>29</v>
      </c>
      <c r="G452" s="17"/>
      <c r="H452" s="17"/>
      <c r="I452" s="17" t="s">
        <v>9</v>
      </c>
      <c r="J452" s="17" t="s">
        <v>25</v>
      </c>
      <c r="L452" s="83"/>
    </row>
    <row r="453" spans="1:12" ht="18" customHeight="1">
      <c r="A453" s="4">
        <v>452</v>
      </c>
      <c r="B453" s="85">
        <v>45115</v>
      </c>
      <c r="C453" s="17" t="s">
        <v>21</v>
      </c>
      <c r="D453" s="17" t="s">
        <v>66</v>
      </c>
      <c r="E453" s="17" t="s">
        <v>60</v>
      </c>
      <c r="F453" s="17" t="s">
        <v>33</v>
      </c>
      <c r="G453" s="17"/>
      <c r="H453" s="17"/>
      <c r="I453" s="17" t="s">
        <v>20</v>
      </c>
      <c r="J453" s="17" t="s">
        <v>19</v>
      </c>
      <c r="L453" s="83"/>
    </row>
    <row r="454" spans="1:12" ht="18" customHeight="1">
      <c r="A454" s="4">
        <v>453</v>
      </c>
      <c r="B454" s="85">
        <v>45115</v>
      </c>
      <c r="C454" s="17" t="s">
        <v>48</v>
      </c>
      <c r="D454" s="17" t="s">
        <v>22</v>
      </c>
      <c r="E454" s="17" t="s">
        <v>41</v>
      </c>
      <c r="F454" s="17" t="s">
        <v>58</v>
      </c>
      <c r="G454" s="17"/>
      <c r="H454" s="17"/>
      <c r="I454" s="17" t="s">
        <v>37</v>
      </c>
      <c r="J454" s="17" t="s">
        <v>13</v>
      </c>
      <c r="L454" s="83"/>
    </row>
    <row r="455" spans="1:12" ht="18" customHeight="1">
      <c r="A455" s="4">
        <v>454</v>
      </c>
      <c r="B455" s="85">
        <v>45115</v>
      </c>
      <c r="C455" s="17" t="s">
        <v>30</v>
      </c>
      <c r="D455" s="17" t="s">
        <v>7</v>
      </c>
      <c r="E455" s="17" t="s">
        <v>45</v>
      </c>
      <c r="F455" s="17" t="s">
        <v>43</v>
      </c>
      <c r="G455" s="17"/>
      <c r="H455" s="17"/>
      <c r="I455" s="17" t="s">
        <v>38</v>
      </c>
      <c r="J455" s="17" t="s">
        <v>14</v>
      </c>
      <c r="L455" s="83"/>
    </row>
    <row r="456" spans="1:12" ht="18" customHeight="1">
      <c r="A456" s="4">
        <v>455</v>
      </c>
      <c r="B456" s="85">
        <v>45115</v>
      </c>
      <c r="C456" s="17" t="s">
        <v>4</v>
      </c>
      <c r="D456" s="17" t="s">
        <v>16</v>
      </c>
      <c r="E456" s="17" t="s">
        <v>28</v>
      </c>
      <c r="F456" s="17" t="s">
        <v>18</v>
      </c>
      <c r="G456" s="17"/>
      <c r="H456" s="17"/>
      <c r="I456" s="17" t="s">
        <v>31</v>
      </c>
      <c r="J456" s="17" t="s">
        <v>8</v>
      </c>
      <c r="L456" s="83"/>
    </row>
    <row r="457" spans="1:12" ht="18" customHeight="1">
      <c r="A457" s="4">
        <v>456</v>
      </c>
      <c r="B457" s="85">
        <v>45115</v>
      </c>
      <c r="C457" s="17" t="s">
        <v>34</v>
      </c>
      <c r="D457" s="17" t="s">
        <v>57</v>
      </c>
      <c r="E457" s="17" t="s">
        <v>29</v>
      </c>
      <c r="F457" s="17" t="s">
        <v>42</v>
      </c>
      <c r="G457" s="17"/>
      <c r="H457" s="17"/>
      <c r="I457" s="17" t="s">
        <v>9</v>
      </c>
      <c r="J457" s="17" t="s">
        <v>25</v>
      </c>
      <c r="L457" s="83"/>
    </row>
    <row r="458" spans="1:12" ht="18" customHeight="1">
      <c r="A458" s="4">
        <v>457</v>
      </c>
      <c r="B458" s="85">
        <v>45115</v>
      </c>
      <c r="C458" s="17" t="s">
        <v>15</v>
      </c>
      <c r="D458" s="17" t="s">
        <v>59</v>
      </c>
      <c r="E458" s="17" t="s">
        <v>40</v>
      </c>
      <c r="F458" s="17" t="s">
        <v>5</v>
      </c>
      <c r="G458" s="17"/>
      <c r="H458" s="17"/>
      <c r="I458" s="17" t="s">
        <v>26</v>
      </c>
      <c r="J458" s="17" t="s">
        <v>32</v>
      </c>
      <c r="L458" s="83"/>
    </row>
    <row r="459" spans="1:12" ht="18" customHeight="1">
      <c r="A459" s="4">
        <v>458</v>
      </c>
      <c r="B459" s="85">
        <v>45116</v>
      </c>
      <c r="C459" s="17" t="s">
        <v>22</v>
      </c>
      <c r="D459" s="17" t="s">
        <v>41</v>
      </c>
      <c r="E459" s="17" t="s">
        <v>58</v>
      </c>
      <c r="F459" s="17" t="s">
        <v>36</v>
      </c>
      <c r="G459" s="17"/>
      <c r="H459" s="17"/>
      <c r="I459" s="17" t="s">
        <v>37</v>
      </c>
      <c r="J459" s="17" t="s">
        <v>13</v>
      </c>
      <c r="L459" s="83"/>
    </row>
    <row r="460" spans="1:12" ht="18" customHeight="1">
      <c r="A460" s="4">
        <v>459</v>
      </c>
      <c r="B460" s="85">
        <v>45116</v>
      </c>
      <c r="C460" s="17" t="s">
        <v>66</v>
      </c>
      <c r="D460" s="17" t="s">
        <v>60</v>
      </c>
      <c r="E460" s="17" t="s">
        <v>33</v>
      </c>
      <c r="F460" s="17" t="s">
        <v>12</v>
      </c>
      <c r="G460" s="17"/>
      <c r="H460" s="17"/>
      <c r="I460" s="17" t="s">
        <v>20</v>
      </c>
      <c r="J460" s="17" t="s">
        <v>19</v>
      </c>
      <c r="L460" s="83"/>
    </row>
    <row r="461" spans="1:12" ht="18" customHeight="1">
      <c r="A461" s="4">
        <v>460</v>
      </c>
      <c r="B461" s="85">
        <v>45116</v>
      </c>
      <c r="C461" s="17" t="s">
        <v>7</v>
      </c>
      <c r="D461" s="17" t="s">
        <v>45</v>
      </c>
      <c r="E461" s="17" t="s">
        <v>43</v>
      </c>
      <c r="F461" s="17" t="s">
        <v>49</v>
      </c>
      <c r="G461" s="17"/>
      <c r="H461" s="17"/>
      <c r="I461" s="17" t="s">
        <v>38</v>
      </c>
      <c r="J461" s="17" t="s">
        <v>14</v>
      </c>
      <c r="L461" s="83"/>
    </row>
    <row r="462" spans="1:12" ht="18" customHeight="1">
      <c r="A462" s="4">
        <v>461</v>
      </c>
      <c r="B462" s="85">
        <v>45116</v>
      </c>
      <c r="C462" s="17" t="s">
        <v>16</v>
      </c>
      <c r="D462" s="17" t="s">
        <v>28</v>
      </c>
      <c r="E462" s="17" t="s">
        <v>18</v>
      </c>
      <c r="F462" s="17" t="s">
        <v>56</v>
      </c>
      <c r="G462" s="17"/>
      <c r="H462" s="17"/>
      <c r="I462" s="17" t="s">
        <v>31</v>
      </c>
      <c r="J462" s="17" t="s">
        <v>8</v>
      </c>
      <c r="L462" s="83"/>
    </row>
    <row r="463" spans="1:12" ht="18" customHeight="1">
      <c r="A463" s="4">
        <v>462</v>
      </c>
      <c r="B463" s="85">
        <v>45116</v>
      </c>
      <c r="C463" s="17" t="s">
        <v>57</v>
      </c>
      <c r="D463" s="17" t="s">
        <v>29</v>
      </c>
      <c r="E463" s="17" t="s">
        <v>42</v>
      </c>
      <c r="F463" s="17" t="s">
        <v>24</v>
      </c>
      <c r="G463" s="17"/>
      <c r="H463" s="17"/>
      <c r="I463" s="17" t="s">
        <v>9</v>
      </c>
      <c r="J463" s="17" t="s">
        <v>25</v>
      </c>
      <c r="K463" s="12"/>
      <c r="L463" s="83"/>
    </row>
    <row r="464" spans="1:12" ht="18" customHeight="1">
      <c r="A464" s="4">
        <v>463</v>
      </c>
      <c r="B464" s="85">
        <v>45116</v>
      </c>
      <c r="C464" s="17" t="s">
        <v>59</v>
      </c>
      <c r="D464" s="17" t="s">
        <v>40</v>
      </c>
      <c r="E464" s="17" t="s">
        <v>5</v>
      </c>
      <c r="F464" s="17" t="s">
        <v>6</v>
      </c>
      <c r="G464" s="17"/>
      <c r="H464" s="17"/>
      <c r="I464" s="17" t="s">
        <v>26</v>
      </c>
      <c r="J464" s="17" t="s">
        <v>32</v>
      </c>
      <c r="K464" s="12"/>
      <c r="L464" s="83"/>
    </row>
    <row r="465" spans="1:12" ht="18" customHeight="1">
      <c r="A465" s="4">
        <v>464</v>
      </c>
      <c r="B465" s="85">
        <v>45117</v>
      </c>
      <c r="C465" s="17" t="s">
        <v>40</v>
      </c>
      <c r="D465" s="17" t="s">
        <v>5</v>
      </c>
      <c r="E465" s="17" t="s">
        <v>6</v>
      </c>
      <c r="F465" s="17" t="s">
        <v>15</v>
      </c>
      <c r="G465" s="17"/>
      <c r="H465" s="17"/>
      <c r="I465" s="17" t="s">
        <v>25</v>
      </c>
      <c r="J465" s="17" t="s">
        <v>32</v>
      </c>
      <c r="K465" s="12"/>
      <c r="L465" s="83"/>
    </row>
    <row r="466" spans="1:12" ht="18" customHeight="1">
      <c r="A466" s="4">
        <v>465</v>
      </c>
      <c r="B466" s="85">
        <v>45118</v>
      </c>
      <c r="C466" s="17" t="s">
        <v>28</v>
      </c>
      <c r="D466" s="17" t="s">
        <v>18</v>
      </c>
      <c r="E466" s="17" t="s">
        <v>56</v>
      </c>
      <c r="F466" s="17" t="s">
        <v>4</v>
      </c>
      <c r="G466" s="17"/>
      <c r="H466" s="17"/>
      <c r="I466" s="17" t="s">
        <v>37</v>
      </c>
      <c r="J466" s="17" t="s">
        <v>19</v>
      </c>
      <c r="K466" s="12"/>
      <c r="L466" s="83"/>
    </row>
    <row r="467" spans="1:12" ht="18" customHeight="1">
      <c r="A467" s="4">
        <v>466</v>
      </c>
      <c r="B467" s="85">
        <v>45118</v>
      </c>
      <c r="C467" s="17" t="s">
        <v>60</v>
      </c>
      <c r="D467" s="17" t="s">
        <v>33</v>
      </c>
      <c r="E467" s="17" t="s">
        <v>49</v>
      </c>
      <c r="F467" s="17" t="s">
        <v>21</v>
      </c>
      <c r="G467" s="17"/>
      <c r="H467" s="17"/>
      <c r="I467" s="17" t="s">
        <v>14</v>
      </c>
      <c r="J467" s="17" t="s">
        <v>20</v>
      </c>
      <c r="K467" s="12"/>
      <c r="L467" s="83"/>
    </row>
    <row r="468" spans="1:12" ht="18" customHeight="1">
      <c r="A468" s="4">
        <v>467</v>
      </c>
      <c r="B468" s="85">
        <v>45118</v>
      </c>
      <c r="C468" s="17" t="s">
        <v>17</v>
      </c>
      <c r="D468" s="17" t="s">
        <v>51</v>
      </c>
      <c r="E468" s="17" t="s">
        <v>11</v>
      </c>
      <c r="F468" s="17" t="s">
        <v>34</v>
      </c>
      <c r="G468" s="17"/>
      <c r="H468" s="17"/>
      <c r="I468" s="17" t="s">
        <v>38</v>
      </c>
      <c r="J468" s="17" t="s">
        <v>13</v>
      </c>
      <c r="L468" s="83"/>
    </row>
    <row r="469" spans="1:12" ht="18" customHeight="1">
      <c r="A469" s="4">
        <v>468</v>
      </c>
      <c r="B469" s="85">
        <v>45118</v>
      </c>
      <c r="C469" s="17" t="s">
        <v>29</v>
      </c>
      <c r="D469" s="17" t="s">
        <v>42</v>
      </c>
      <c r="E469" s="17" t="s">
        <v>24</v>
      </c>
      <c r="F469" s="17" t="s">
        <v>30</v>
      </c>
      <c r="G469" s="17"/>
      <c r="H469" s="17"/>
      <c r="I469" s="17" t="s">
        <v>31</v>
      </c>
      <c r="J469" s="17" t="s">
        <v>9</v>
      </c>
      <c r="L469" s="83"/>
    </row>
    <row r="470" spans="1:12" ht="18" customHeight="1">
      <c r="A470" s="4">
        <v>469</v>
      </c>
      <c r="B470" s="85">
        <v>45118</v>
      </c>
      <c r="C470" s="17" t="s">
        <v>45</v>
      </c>
      <c r="D470" s="17" t="s">
        <v>43</v>
      </c>
      <c r="E470" s="17" t="s">
        <v>58</v>
      </c>
      <c r="F470" s="17" t="s">
        <v>27</v>
      </c>
      <c r="G470" s="17"/>
      <c r="H470" s="17"/>
      <c r="I470" s="17" t="s">
        <v>26</v>
      </c>
      <c r="J470" s="17" t="s">
        <v>8</v>
      </c>
      <c r="L470" s="83"/>
    </row>
    <row r="471" spans="1:12" ht="18" customHeight="1">
      <c r="A471" s="4">
        <v>470</v>
      </c>
      <c r="B471" s="85">
        <v>45119</v>
      </c>
      <c r="C471" s="17" t="s">
        <v>18</v>
      </c>
      <c r="D471" s="17" t="s">
        <v>56</v>
      </c>
      <c r="E471" s="17" t="s">
        <v>4</v>
      </c>
      <c r="F471" s="17" t="s">
        <v>5</v>
      </c>
      <c r="G471" s="17"/>
      <c r="H471" s="17"/>
      <c r="I471" s="17" t="s">
        <v>37</v>
      </c>
      <c r="J471" s="17" t="s">
        <v>19</v>
      </c>
      <c r="L471" s="83"/>
    </row>
    <row r="472" spans="1:12" ht="18" customHeight="1">
      <c r="A472" s="4">
        <v>471</v>
      </c>
      <c r="B472" s="85">
        <v>45119</v>
      </c>
      <c r="C472" s="17" t="s">
        <v>33</v>
      </c>
      <c r="D472" s="17" t="s">
        <v>49</v>
      </c>
      <c r="E472" s="17" t="s">
        <v>21</v>
      </c>
      <c r="F472" s="17" t="s">
        <v>12</v>
      </c>
      <c r="G472" s="17"/>
      <c r="H472" s="17"/>
      <c r="I472" s="17" t="s">
        <v>14</v>
      </c>
      <c r="J472" s="17" t="s">
        <v>20</v>
      </c>
      <c r="L472" s="83"/>
    </row>
    <row r="473" spans="1:12" ht="18" customHeight="1">
      <c r="A473" s="4">
        <v>472</v>
      </c>
      <c r="B473" s="85">
        <v>45119</v>
      </c>
      <c r="C473" s="17" t="s">
        <v>51</v>
      </c>
      <c r="D473" s="17" t="s">
        <v>11</v>
      </c>
      <c r="E473" s="17" t="s">
        <v>34</v>
      </c>
      <c r="F473" s="17" t="s">
        <v>16</v>
      </c>
      <c r="G473" s="17"/>
      <c r="H473" s="17"/>
      <c r="I473" s="17" t="s">
        <v>38</v>
      </c>
      <c r="J473" s="17" t="s">
        <v>13</v>
      </c>
      <c r="L473" s="83"/>
    </row>
    <row r="474" spans="1:12" ht="18" customHeight="1">
      <c r="A474" s="4">
        <v>473</v>
      </c>
      <c r="B474" s="85">
        <v>45119</v>
      </c>
      <c r="C474" s="17" t="s">
        <v>42</v>
      </c>
      <c r="D474" s="17" t="s">
        <v>24</v>
      </c>
      <c r="E474" s="17" t="s">
        <v>30</v>
      </c>
      <c r="F474" s="17" t="s">
        <v>57</v>
      </c>
      <c r="G474" s="17"/>
      <c r="H474" s="17"/>
      <c r="I474" s="17" t="s">
        <v>31</v>
      </c>
      <c r="J474" s="17" t="s">
        <v>9</v>
      </c>
      <c r="L474" s="83"/>
    </row>
    <row r="475" spans="1:12" ht="18" customHeight="1">
      <c r="A475" s="4">
        <v>474</v>
      </c>
      <c r="B475" s="85">
        <v>45119</v>
      </c>
      <c r="C475" s="17" t="s">
        <v>43</v>
      </c>
      <c r="D475" s="17" t="s">
        <v>58</v>
      </c>
      <c r="E475" s="17" t="s">
        <v>27</v>
      </c>
      <c r="F475" s="17" t="s">
        <v>7</v>
      </c>
      <c r="G475" s="17"/>
      <c r="H475" s="17"/>
      <c r="I475" s="17" t="s">
        <v>26</v>
      </c>
      <c r="J475" s="17" t="s">
        <v>8</v>
      </c>
      <c r="L475" s="83"/>
    </row>
    <row r="476" spans="1:12" ht="18" customHeight="1">
      <c r="A476" s="4">
        <v>475</v>
      </c>
      <c r="B476" s="85">
        <v>45119</v>
      </c>
      <c r="C476" s="17" t="s">
        <v>55</v>
      </c>
      <c r="D476" s="17" t="s">
        <v>6</v>
      </c>
      <c r="E476" s="17" t="s">
        <v>15</v>
      </c>
      <c r="F476" s="17" t="s">
        <v>59</v>
      </c>
      <c r="G476" s="17"/>
      <c r="H476" s="17"/>
      <c r="I476" s="17" t="s">
        <v>25</v>
      </c>
      <c r="J476" s="17" t="s">
        <v>32</v>
      </c>
      <c r="L476" s="83"/>
    </row>
    <row r="477" spans="1:12" ht="18" customHeight="1">
      <c r="A477" s="4">
        <v>476</v>
      </c>
      <c r="B477" s="85">
        <v>45120</v>
      </c>
      <c r="C477" s="17" t="s">
        <v>56</v>
      </c>
      <c r="D477" s="17" t="s">
        <v>4</v>
      </c>
      <c r="E477" s="17" t="s">
        <v>5</v>
      </c>
      <c r="F477" s="17" t="s">
        <v>28</v>
      </c>
      <c r="G477" s="17"/>
      <c r="H477" s="17"/>
      <c r="I477" s="17" t="s">
        <v>37</v>
      </c>
      <c r="J477" s="17" t="s">
        <v>19</v>
      </c>
      <c r="L477" s="83"/>
    </row>
    <row r="478" spans="1:12" ht="18" customHeight="1">
      <c r="A478" s="4">
        <v>477</v>
      </c>
      <c r="B478" s="85">
        <v>45120</v>
      </c>
      <c r="C478" s="17" t="s">
        <v>49</v>
      </c>
      <c r="D478" s="17" t="s">
        <v>21</v>
      </c>
      <c r="E478" s="17" t="s">
        <v>12</v>
      </c>
      <c r="F478" s="17" t="s">
        <v>60</v>
      </c>
      <c r="G478" s="17"/>
      <c r="H478" s="17"/>
      <c r="I478" s="17" t="s">
        <v>14</v>
      </c>
      <c r="J478" s="17" t="s">
        <v>20</v>
      </c>
      <c r="L478" s="83"/>
    </row>
    <row r="479" spans="1:12" ht="18" customHeight="1">
      <c r="A479" s="4">
        <v>478</v>
      </c>
      <c r="B479" s="85">
        <v>45120</v>
      </c>
      <c r="C479" s="17" t="s">
        <v>11</v>
      </c>
      <c r="D479" s="17" t="s">
        <v>34</v>
      </c>
      <c r="E479" s="17" t="s">
        <v>16</v>
      </c>
      <c r="F479" s="17" t="s">
        <v>17</v>
      </c>
      <c r="G479" s="17"/>
      <c r="H479" s="17"/>
      <c r="I479" s="17" t="s">
        <v>38</v>
      </c>
      <c r="J479" s="17" t="s">
        <v>13</v>
      </c>
      <c r="L479" s="83"/>
    </row>
    <row r="480" spans="1:12" ht="18" customHeight="1">
      <c r="A480" s="4">
        <v>479</v>
      </c>
      <c r="B480" s="85">
        <v>45120</v>
      </c>
      <c r="C480" s="17" t="s">
        <v>24</v>
      </c>
      <c r="D480" s="17" t="s">
        <v>30</v>
      </c>
      <c r="E480" s="17" t="s">
        <v>57</v>
      </c>
      <c r="F480" s="17" t="s">
        <v>29</v>
      </c>
      <c r="G480" s="17"/>
      <c r="H480" s="17"/>
      <c r="I480" s="17" t="s">
        <v>31</v>
      </c>
      <c r="J480" s="17" t="s">
        <v>9</v>
      </c>
      <c r="L480" s="83"/>
    </row>
    <row r="481" spans="1:12" ht="18" customHeight="1">
      <c r="A481" s="4">
        <v>480</v>
      </c>
      <c r="B481" s="85">
        <v>45120</v>
      </c>
      <c r="C481" s="17" t="s">
        <v>6</v>
      </c>
      <c r="D481" s="17" t="s">
        <v>15</v>
      </c>
      <c r="E481" s="17" t="s">
        <v>59</v>
      </c>
      <c r="F481" s="17" t="s">
        <v>40</v>
      </c>
      <c r="G481" s="17"/>
      <c r="H481" s="17"/>
      <c r="I481" s="17" t="s">
        <v>25</v>
      </c>
      <c r="J481" s="17" t="s">
        <v>32</v>
      </c>
      <c r="L481" s="83"/>
    </row>
    <row r="482" spans="1:12" ht="18" customHeight="1">
      <c r="A482" s="4">
        <v>481</v>
      </c>
      <c r="B482" s="85">
        <v>45122</v>
      </c>
      <c r="C482" s="17" t="s">
        <v>41</v>
      </c>
      <c r="D482" s="17" t="s">
        <v>30</v>
      </c>
      <c r="E482" s="17" t="s">
        <v>36</v>
      </c>
      <c r="F482" s="17" t="s">
        <v>48</v>
      </c>
      <c r="G482" s="17"/>
      <c r="H482" s="17"/>
      <c r="I482" s="17" t="s">
        <v>13</v>
      </c>
      <c r="J482" s="17" t="s">
        <v>19</v>
      </c>
      <c r="L482" s="83"/>
    </row>
    <row r="483" spans="1:12" ht="18" customHeight="1">
      <c r="A483" s="4">
        <v>482</v>
      </c>
      <c r="B483" s="85">
        <v>45122</v>
      </c>
      <c r="C483" s="17" t="s">
        <v>40</v>
      </c>
      <c r="D483" s="17" t="s">
        <v>27</v>
      </c>
      <c r="E483" s="17" t="s">
        <v>17</v>
      </c>
      <c r="F483" s="17" t="s">
        <v>51</v>
      </c>
      <c r="G483" s="17"/>
      <c r="H483" s="17"/>
      <c r="I483" s="17" t="s">
        <v>14</v>
      </c>
      <c r="J483" s="17" t="s">
        <v>37</v>
      </c>
      <c r="L483" s="83"/>
    </row>
    <row r="484" spans="1:12" ht="18" customHeight="1">
      <c r="A484" s="4">
        <v>483</v>
      </c>
      <c r="B484" s="85">
        <v>45122</v>
      </c>
      <c r="C484" s="17" t="s">
        <v>15</v>
      </c>
      <c r="D484" s="17" t="s">
        <v>16</v>
      </c>
      <c r="E484" s="17" t="s">
        <v>57</v>
      </c>
      <c r="F484" s="17" t="s">
        <v>59</v>
      </c>
      <c r="G484" s="17"/>
      <c r="H484" s="17"/>
      <c r="I484" s="17" t="s">
        <v>38</v>
      </c>
      <c r="J484" s="17" t="s">
        <v>20</v>
      </c>
      <c r="L484" s="83"/>
    </row>
    <row r="485" spans="1:12" ht="18" customHeight="1">
      <c r="A485" s="4">
        <v>484</v>
      </c>
      <c r="B485" s="85">
        <v>45122</v>
      </c>
      <c r="C485" s="17" t="s">
        <v>34</v>
      </c>
      <c r="D485" s="17" t="s">
        <v>7</v>
      </c>
      <c r="E485" s="17" t="s">
        <v>45</v>
      </c>
      <c r="F485" s="17" t="s">
        <v>43</v>
      </c>
      <c r="G485" s="17"/>
      <c r="H485" s="17"/>
      <c r="I485" s="17" t="s">
        <v>25</v>
      </c>
      <c r="J485" s="17" t="s">
        <v>26</v>
      </c>
      <c r="L485" s="83"/>
    </row>
    <row r="486" spans="1:12" ht="18" customHeight="1">
      <c r="A486" s="4">
        <v>485</v>
      </c>
      <c r="B486" s="85">
        <v>45122</v>
      </c>
      <c r="C486" s="17" t="s">
        <v>21</v>
      </c>
      <c r="D486" s="17" t="s">
        <v>12</v>
      </c>
      <c r="E486" s="17" t="s">
        <v>60</v>
      </c>
      <c r="F486" s="17" t="s">
        <v>33</v>
      </c>
      <c r="G486" s="17"/>
      <c r="H486" s="17"/>
      <c r="I486" s="17" t="s">
        <v>32</v>
      </c>
      <c r="J486" s="17" t="s">
        <v>31</v>
      </c>
      <c r="L486" s="83"/>
    </row>
    <row r="487" spans="1:12" ht="18" customHeight="1">
      <c r="A487" s="4">
        <v>486</v>
      </c>
      <c r="B487" s="85">
        <v>45122</v>
      </c>
      <c r="C487" s="17" t="s">
        <v>4</v>
      </c>
      <c r="D487" s="17" t="s">
        <v>5</v>
      </c>
      <c r="E487" s="17" t="s">
        <v>28</v>
      </c>
      <c r="F487" s="17" t="s">
        <v>18</v>
      </c>
      <c r="G487" s="17"/>
      <c r="H487" s="17"/>
      <c r="I487" s="17" t="s">
        <v>8</v>
      </c>
      <c r="J487" s="17" t="s">
        <v>9</v>
      </c>
      <c r="L487" s="83"/>
    </row>
    <row r="488" spans="1:12" ht="18" customHeight="1">
      <c r="A488" s="4">
        <v>487</v>
      </c>
      <c r="B488" s="85">
        <v>45123</v>
      </c>
      <c r="C488" s="17" t="s">
        <v>30</v>
      </c>
      <c r="D488" s="17" t="s">
        <v>36</v>
      </c>
      <c r="E488" s="17" t="s">
        <v>48</v>
      </c>
      <c r="F488" s="17" t="s">
        <v>22</v>
      </c>
      <c r="G488" s="17"/>
      <c r="H488" s="17"/>
      <c r="I488" s="17" t="s">
        <v>13</v>
      </c>
      <c r="J488" s="17" t="s">
        <v>19</v>
      </c>
      <c r="L488" s="83"/>
    </row>
    <row r="489" spans="1:12" ht="18" customHeight="1">
      <c r="A489" s="4">
        <v>488</v>
      </c>
      <c r="B489" s="85">
        <v>45123</v>
      </c>
      <c r="C489" s="17" t="s">
        <v>27</v>
      </c>
      <c r="D489" s="17" t="s">
        <v>17</v>
      </c>
      <c r="E489" s="17" t="s">
        <v>51</v>
      </c>
      <c r="F489" s="17" t="s">
        <v>11</v>
      </c>
      <c r="G489" s="17"/>
      <c r="H489" s="17"/>
      <c r="I489" s="17" t="s">
        <v>14</v>
      </c>
      <c r="J489" s="17" t="s">
        <v>37</v>
      </c>
      <c r="L489" s="83"/>
    </row>
    <row r="490" spans="1:12" ht="18" customHeight="1">
      <c r="A490" s="4">
        <v>489</v>
      </c>
      <c r="B490" s="85">
        <v>45123</v>
      </c>
      <c r="C490" s="17" t="s">
        <v>16</v>
      </c>
      <c r="D490" s="17" t="s">
        <v>57</v>
      </c>
      <c r="E490" s="17" t="s">
        <v>59</v>
      </c>
      <c r="F490" s="17" t="s">
        <v>55</v>
      </c>
      <c r="G490" s="17"/>
      <c r="H490" s="17"/>
      <c r="I490" s="17" t="s">
        <v>38</v>
      </c>
      <c r="J490" s="17" t="s">
        <v>20</v>
      </c>
      <c r="L490" s="83"/>
    </row>
    <row r="491" spans="1:12" ht="18" customHeight="1">
      <c r="A491" s="4">
        <v>490</v>
      </c>
      <c r="B491" s="85">
        <v>45123</v>
      </c>
      <c r="C491" s="17" t="s">
        <v>7</v>
      </c>
      <c r="D491" s="17" t="s">
        <v>45</v>
      </c>
      <c r="E491" s="17" t="s">
        <v>43</v>
      </c>
      <c r="F491" s="17" t="s">
        <v>66</v>
      </c>
      <c r="G491" s="17"/>
      <c r="H491" s="17"/>
      <c r="I491" s="17" t="s">
        <v>25</v>
      </c>
      <c r="J491" s="17" t="s">
        <v>26</v>
      </c>
      <c r="L491" s="83"/>
    </row>
    <row r="492" spans="1:12" ht="18" customHeight="1">
      <c r="A492" s="4">
        <v>491</v>
      </c>
      <c r="B492" s="85">
        <v>45123</v>
      </c>
      <c r="C492" s="17" t="s">
        <v>12</v>
      </c>
      <c r="D492" s="17" t="s">
        <v>60</v>
      </c>
      <c r="E492" s="17" t="s">
        <v>33</v>
      </c>
      <c r="F492" s="17" t="s">
        <v>49</v>
      </c>
      <c r="G492" s="17"/>
      <c r="H492" s="17"/>
      <c r="I492" s="17" t="s">
        <v>32</v>
      </c>
      <c r="J492" s="17" t="s">
        <v>31</v>
      </c>
      <c r="L492" s="83"/>
    </row>
    <row r="493" spans="1:12" ht="18" customHeight="1">
      <c r="A493" s="4">
        <v>492</v>
      </c>
      <c r="B493" s="85">
        <v>45123</v>
      </c>
      <c r="C493" s="17" t="s">
        <v>5</v>
      </c>
      <c r="D493" s="17" t="s">
        <v>28</v>
      </c>
      <c r="E493" s="17" t="s">
        <v>18</v>
      </c>
      <c r="F493" s="17" t="s">
        <v>56</v>
      </c>
      <c r="G493" s="17"/>
      <c r="H493" s="17"/>
      <c r="I493" s="17" t="s">
        <v>8</v>
      </c>
      <c r="J493" s="17" t="s">
        <v>9</v>
      </c>
      <c r="L493" s="83"/>
    </row>
    <row r="494" spans="1:12" ht="18" customHeight="1">
      <c r="A494" s="4">
        <v>493</v>
      </c>
      <c r="B494" s="85">
        <v>45124</v>
      </c>
      <c r="C494" s="17" t="s">
        <v>36</v>
      </c>
      <c r="D494" s="17" t="s">
        <v>48</v>
      </c>
      <c r="E494" s="17" t="s">
        <v>22</v>
      </c>
      <c r="F494" s="17" t="s">
        <v>41</v>
      </c>
      <c r="G494" s="17"/>
      <c r="H494" s="17"/>
      <c r="I494" s="17" t="s">
        <v>13</v>
      </c>
      <c r="J494" s="17" t="s">
        <v>19</v>
      </c>
      <c r="L494" s="83"/>
    </row>
    <row r="495" spans="1:12" ht="18" customHeight="1">
      <c r="A495" s="4">
        <v>494</v>
      </c>
      <c r="B495" s="85">
        <v>45124</v>
      </c>
      <c r="C495" s="17" t="s">
        <v>17</v>
      </c>
      <c r="D495" s="17" t="s">
        <v>51</v>
      </c>
      <c r="E495" s="17" t="s">
        <v>11</v>
      </c>
      <c r="F495" s="17" t="s">
        <v>40</v>
      </c>
      <c r="G495" s="17"/>
      <c r="H495" s="17"/>
      <c r="I495" s="17" t="s">
        <v>14</v>
      </c>
      <c r="J495" s="17" t="s">
        <v>37</v>
      </c>
      <c r="L495" s="83"/>
    </row>
    <row r="496" spans="1:12" ht="18" customHeight="1">
      <c r="A496" s="4">
        <v>495</v>
      </c>
      <c r="B496" s="85">
        <v>45124</v>
      </c>
      <c r="C496" s="17" t="s">
        <v>57</v>
      </c>
      <c r="D496" s="17" t="s">
        <v>59</v>
      </c>
      <c r="E496" s="17" t="s">
        <v>55</v>
      </c>
      <c r="F496" s="17" t="s">
        <v>15</v>
      </c>
      <c r="G496" s="17"/>
      <c r="H496" s="17"/>
      <c r="I496" s="17" t="s">
        <v>38</v>
      </c>
      <c r="J496" s="17" t="s">
        <v>20</v>
      </c>
      <c r="L496" s="83"/>
    </row>
    <row r="497" spans="1:12" ht="18" customHeight="1">
      <c r="A497" s="4">
        <v>496</v>
      </c>
      <c r="B497" s="85">
        <v>45124</v>
      </c>
      <c r="C497" s="17" t="s">
        <v>45</v>
      </c>
      <c r="D497" s="17" t="s">
        <v>43</v>
      </c>
      <c r="E497" s="17" t="s">
        <v>66</v>
      </c>
      <c r="F497" s="17" t="s">
        <v>34</v>
      </c>
      <c r="G497" s="17"/>
      <c r="H497" s="17"/>
      <c r="I497" s="17" t="s">
        <v>25</v>
      </c>
      <c r="J497" s="17" t="s">
        <v>26</v>
      </c>
      <c r="L497" s="83"/>
    </row>
    <row r="498" spans="1:12" ht="18" customHeight="1">
      <c r="A498" s="4">
        <v>497</v>
      </c>
      <c r="B498" s="85">
        <v>45124</v>
      </c>
      <c r="C498" s="17" t="s">
        <v>28</v>
      </c>
      <c r="D498" s="17" t="s">
        <v>18</v>
      </c>
      <c r="E498" s="17" t="s">
        <v>56</v>
      </c>
      <c r="F498" s="17" t="s">
        <v>4</v>
      </c>
      <c r="G498" s="17"/>
      <c r="H498" s="17"/>
      <c r="I498" s="17" t="s">
        <v>8</v>
      </c>
      <c r="J498" s="17" t="s">
        <v>9</v>
      </c>
      <c r="L498" s="83"/>
    </row>
    <row r="499" spans="1:12" ht="18" customHeight="1">
      <c r="A499" s="4">
        <v>498</v>
      </c>
      <c r="B499" s="85">
        <v>45124</v>
      </c>
      <c r="C499" s="17" t="s">
        <v>60</v>
      </c>
      <c r="D499" s="17" t="s">
        <v>33</v>
      </c>
      <c r="E499" s="17" t="s">
        <v>49</v>
      </c>
      <c r="F499" s="17" t="s">
        <v>21</v>
      </c>
      <c r="G499" s="17"/>
      <c r="H499" s="17"/>
      <c r="I499" s="17" t="s">
        <v>32</v>
      </c>
      <c r="J499" s="17" t="s">
        <v>31</v>
      </c>
      <c r="L499" s="83"/>
    </row>
    <row r="500" spans="1:12" ht="18" customHeight="1">
      <c r="A500" s="4">
        <v>499</v>
      </c>
      <c r="B500" s="85">
        <v>45126</v>
      </c>
      <c r="C500" s="17" t="s">
        <v>58</v>
      </c>
      <c r="D500" s="17" t="s">
        <v>57</v>
      </c>
      <c r="E500" s="17" t="s">
        <v>21</v>
      </c>
      <c r="F500" s="17" t="s">
        <v>48</v>
      </c>
      <c r="G500" s="17" t="s">
        <v>56</v>
      </c>
      <c r="H500" s="17" t="s">
        <v>24</v>
      </c>
      <c r="I500" s="17" t="s">
        <v>134</v>
      </c>
      <c r="J500" s="17" t="s">
        <v>133</v>
      </c>
      <c r="L500" s="83"/>
    </row>
    <row r="501" spans="1:12" ht="18" customHeight="1">
      <c r="A501" s="4">
        <v>500</v>
      </c>
      <c r="B501" s="85">
        <v>45127</v>
      </c>
      <c r="C501" s="17" t="s">
        <v>56</v>
      </c>
      <c r="D501" s="17" t="s">
        <v>48</v>
      </c>
      <c r="E501" s="17" t="s">
        <v>24</v>
      </c>
      <c r="F501" s="17" t="s">
        <v>57</v>
      </c>
      <c r="G501" s="17" t="s">
        <v>58</v>
      </c>
      <c r="H501" s="17" t="s">
        <v>21</v>
      </c>
      <c r="I501" s="17" t="s">
        <v>134</v>
      </c>
      <c r="J501" s="17" t="s">
        <v>133</v>
      </c>
      <c r="L501" s="83"/>
    </row>
    <row r="502" spans="1:12" ht="18" customHeight="1">
      <c r="A502" s="4">
        <v>501</v>
      </c>
      <c r="B502" s="85">
        <v>45129</v>
      </c>
      <c r="C502" s="17" t="s">
        <v>18</v>
      </c>
      <c r="D502" s="17" t="s">
        <v>40</v>
      </c>
      <c r="E502" s="17" t="s">
        <v>4</v>
      </c>
      <c r="F502" s="17" t="s">
        <v>16</v>
      </c>
      <c r="G502" s="17"/>
      <c r="H502" s="17"/>
      <c r="I502" s="17" t="s">
        <v>14</v>
      </c>
      <c r="J502" s="17" t="s">
        <v>38</v>
      </c>
      <c r="L502" s="83"/>
    </row>
    <row r="503" spans="1:12" ht="18" customHeight="1">
      <c r="A503" s="4">
        <v>502</v>
      </c>
      <c r="B503" s="85">
        <v>45129</v>
      </c>
      <c r="C503" s="17" t="s">
        <v>22</v>
      </c>
      <c r="D503" s="17" t="s">
        <v>6</v>
      </c>
      <c r="E503" s="17" t="s">
        <v>30</v>
      </c>
      <c r="F503" s="17" t="s">
        <v>12</v>
      </c>
      <c r="G503" s="17"/>
      <c r="H503" s="17"/>
      <c r="I503" s="17" t="s">
        <v>13</v>
      </c>
      <c r="J503" s="17" t="s">
        <v>37</v>
      </c>
      <c r="L503" s="83"/>
    </row>
    <row r="504" spans="1:12" ht="18" customHeight="1">
      <c r="A504" s="4">
        <v>503</v>
      </c>
      <c r="B504" s="85">
        <v>45129</v>
      </c>
      <c r="C504" s="17" t="s">
        <v>59</v>
      </c>
      <c r="D504" s="17" t="s">
        <v>15</v>
      </c>
      <c r="E504" s="17" t="s">
        <v>28</v>
      </c>
      <c r="F504" s="17" t="s">
        <v>5</v>
      </c>
      <c r="G504" s="17"/>
      <c r="H504" s="17"/>
      <c r="I504" s="17" t="s">
        <v>19</v>
      </c>
      <c r="J504" s="17" t="s">
        <v>20</v>
      </c>
      <c r="L504" s="83"/>
    </row>
    <row r="505" spans="1:12" ht="18" customHeight="1">
      <c r="A505" s="4">
        <v>504</v>
      </c>
      <c r="B505" s="85">
        <v>45129</v>
      </c>
      <c r="C505" s="17" t="s">
        <v>55</v>
      </c>
      <c r="D505" s="17" t="s">
        <v>11</v>
      </c>
      <c r="E505" s="17" t="s">
        <v>27</v>
      </c>
      <c r="F505" s="17" t="s">
        <v>17</v>
      </c>
      <c r="G505" s="17"/>
      <c r="H505" s="17"/>
      <c r="I505" s="17" t="s">
        <v>32</v>
      </c>
      <c r="J505" s="17" t="s">
        <v>9</v>
      </c>
      <c r="L505" s="83"/>
    </row>
    <row r="506" spans="1:12" ht="18" customHeight="1">
      <c r="A506" s="4">
        <v>505</v>
      </c>
      <c r="B506" s="85">
        <v>45129</v>
      </c>
      <c r="C506" s="17" t="s">
        <v>33</v>
      </c>
      <c r="D506" s="17" t="s">
        <v>41</v>
      </c>
      <c r="E506" s="17" t="s">
        <v>34</v>
      </c>
      <c r="F506" s="17" t="s">
        <v>7</v>
      </c>
      <c r="G506" s="17"/>
      <c r="H506" s="17"/>
      <c r="I506" s="17" t="s">
        <v>8</v>
      </c>
      <c r="J506" s="17" t="s">
        <v>25</v>
      </c>
      <c r="L506" s="83"/>
    </row>
    <row r="507" spans="1:12" ht="18" customHeight="1">
      <c r="A507" s="4">
        <v>506</v>
      </c>
      <c r="B507" s="85">
        <v>45129</v>
      </c>
      <c r="C507" s="17" t="s">
        <v>57</v>
      </c>
      <c r="D507" s="17" t="s">
        <v>48</v>
      </c>
      <c r="E507" s="17" t="s">
        <v>29</v>
      </c>
      <c r="F507" s="17" t="s">
        <v>42</v>
      </c>
      <c r="G507" s="17"/>
      <c r="H507" s="17"/>
      <c r="I507" s="17" t="s">
        <v>26</v>
      </c>
      <c r="J507" s="17" t="s">
        <v>31</v>
      </c>
      <c r="L507" s="83"/>
    </row>
    <row r="508" spans="1:12" ht="18" customHeight="1">
      <c r="A508" s="4">
        <v>507</v>
      </c>
      <c r="B508" s="85">
        <v>45130</v>
      </c>
      <c r="C508" s="17" t="s">
        <v>6</v>
      </c>
      <c r="D508" s="17" t="s">
        <v>30</v>
      </c>
      <c r="E508" s="17" t="s">
        <v>12</v>
      </c>
      <c r="F508" s="17" t="s">
        <v>36</v>
      </c>
      <c r="G508" s="17"/>
      <c r="H508" s="17"/>
      <c r="I508" s="17" t="s">
        <v>13</v>
      </c>
      <c r="J508" s="17" t="s">
        <v>37</v>
      </c>
      <c r="L508" s="83"/>
    </row>
    <row r="509" spans="1:12" ht="18" customHeight="1">
      <c r="A509" s="4">
        <v>508</v>
      </c>
      <c r="B509" s="85">
        <v>45130</v>
      </c>
      <c r="C509" s="17" t="s">
        <v>40</v>
      </c>
      <c r="D509" s="17" t="s">
        <v>4</v>
      </c>
      <c r="E509" s="17" t="s">
        <v>16</v>
      </c>
      <c r="F509" s="17" t="s">
        <v>51</v>
      </c>
      <c r="G509" s="17"/>
      <c r="H509" s="17"/>
      <c r="I509" s="17" t="s">
        <v>14</v>
      </c>
      <c r="J509" s="17" t="s">
        <v>38</v>
      </c>
      <c r="L509" s="83"/>
    </row>
    <row r="510" spans="1:12" ht="18" customHeight="1">
      <c r="A510" s="4">
        <v>509</v>
      </c>
      <c r="B510" s="85">
        <v>45130</v>
      </c>
      <c r="C510" s="17" t="s">
        <v>15</v>
      </c>
      <c r="D510" s="17" t="s">
        <v>28</v>
      </c>
      <c r="E510" s="17" t="s">
        <v>5</v>
      </c>
      <c r="F510" s="17" t="s">
        <v>66</v>
      </c>
      <c r="G510" s="17"/>
      <c r="H510" s="17"/>
      <c r="I510" s="17" t="s">
        <v>19</v>
      </c>
      <c r="J510" s="17" t="s">
        <v>20</v>
      </c>
      <c r="L510" s="83"/>
    </row>
    <row r="511" spans="1:12" ht="18" customHeight="1">
      <c r="A511" s="4">
        <v>510</v>
      </c>
      <c r="B511" s="85">
        <v>45130</v>
      </c>
      <c r="C511" s="17" t="s">
        <v>48</v>
      </c>
      <c r="D511" s="17" t="s">
        <v>29</v>
      </c>
      <c r="E511" s="17" t="s">
        <v>42</v>
      </c>
      <c r="F511" s="17" t="s">
        <v>45</v>
      </c>
      <c r="G511" s="17"/>
      <c r="H511" s="17"/>
      <c r="I511" s="17" t="s">
        <v>26</v>
      </c>
      <c r="J511" s="17" t="s">
        <v>31</v>
      </c>
      <c r="L511" s="83"/>
    </row>
    <row r="512" spans="1:12" ht="18" customHeight="1">
      <c r="A512" s="4">
        <v>511</v>
      </c>
      <c r="B512" s="85">
        <v>45130</v>
      </c>
      <c r="C512" s="17" t="s">
        <v>41</v>
      </c>
      <c r="D512" s="17" t="s">
        <v>34</v>
      </c>
      <c r="E512" s="17" t="s">
        <v>7</v>
      </c>
      <c r="F512" s="17" t="s">
        <v>60</v>
      </c>
      <c r="G512" s="17"/>
      <c r="H512" s="17"/>
      <c r="I512" s="17" t="s">
        <v>8</v>
      </c>
      <c r="J512" s="17" t="s">
        <v>25</v>
      </c>
      <c r="L512" s="83"/>
    </row>
    <row r="513" spans="1:12" ht="18" customHeight="1">
      <c r="A513" s="4">
        <v>512</v>
      </c>
      <c r="B513" s="85">
        <v>45130</v>
      </c>
      <c r="C513" s="17" t="s">
        <v>11</v>
      </c>
      <c r="D513" s="17" t="s">
        <v>27</v>
      </c>
      <c r="E513" s="17" t="s">
        <v>17</v>
      </c>
      <c r="F513" s="17" t="s">
        <v>442</v>
      </c>
      <c r="G513" s="17"/>
      <c r="H513" s="17"/>
      <c r="I513" s="17" t="s">
        <v>32</v>
      </c>
      <c r="J513" s="17" t="s">
        <v>9</v>
      </c>
      <c r="L513" s="83"/>
    </row>
    <row r="514" spans="1:12" ht="18" customHeight="1">
      <c r="A514" s="4">
        <v>513</v>
      </c>
      <c r="B514" s="85">
        <v>45131</v>
      </c>
      <c r="C514" s="17" t="s">
        <v>34</v>
      </c>
      <c r="D514" s="17" t="s">
        <v>7</v>
      </c>
      <c r="E514" s="17" t="s">
        <v>60</v>
      </c>
      <c r="F514" s="17" t="s">
        <v>33</v>
      </c>
      <c r="G514" s="17"/>
      <c r="H514" s="17"/>
      <c r="I514" s="17" t="s">
        <v>8</v>
      </c>
      <c r="J514" s="17" t="s">
        <v>25</v>
      </c>
      <c r="L514" s="83"/>
    </row>
    <row r="515" spans="1:12" ht="18" customHeight="1">
      <c r="A515" s="4">
        <v>514</v>
      </c>
      <c r="B515" s="85">
        <v>45132</v>
      </c>
      <c r="C515" s="17" t="s">
        <v>27</v>
      </c>
      <c r="D515" s="17" t="s">
        <v>17</v>
      </c>
      <c r="E515" s="17" t="s">
        <v>56</v>
      </c>
      <c r="F515" s="17" t="s">
        <v>55</v>
      </c>
      <c r="G515" s="17"/>
      <c r="H515" s="17"/>
      <c r="I515" s="17" t="s">
        <v>20</v>
      </c>
      <c r="J515" s="17" t="s">
        <v>13</v>
      </c>
      <c r="L515" s="84"/>
    </row>
    <row r="516" spans="1:12" ht="18" customHeight="1">
      <c r="A516" s="4">
        <v>515</v>
      </c>
      <c r="B516" s="85">
        <v>45132</v>
      </c>
      <c r="C516" s="17" t="s">
        <v>29</v>
      </c>
      <c r="D516" s="17" t="s">
        <v>42</v>
      </c>
      <c r="E516" s="17" t="s">
        <v>33</v>
      </c>
      <c r="F516" s="17" t="s">
        <v>57</v>
      </c>
      <c r="G516" s="17"/>
      <c r="H516" s="17"/>
      <c r="I516" s="17" t="s">
        <v>38</v>
      </c>
      <c r="J516" s="17" t="s">
        <v>37</v>
      </c>
      <c r="L516" s="83"/>
    </row>
    <row r="517" spans="1:12" ht="18" customHeight="1">
      <c r="A517" s="4">
        <v>516</v>
      </c>
      <c r="B517" s="85">
        <v>45132</v>
      </c>
      <c r="C517" s="17" t="s">
        <v>7</v>
      </c>
      <c r="D517" s="17" t="s">
        <v>60</v>
      </c>
      <c r="E517" s="17" t="s">
        <v>36</v>
      </c>
      <c r="F517" s="17" t="s">
        <v>41</v>
      </c>
      <c r="G517" s="17"/>
      <c r="H517" s="17"/>
      <c r="I517" s="17" t="s">
        <v>19</v>
      </c>
      <c r="J517" s="17" t="s">
        <v>14</v>
      </c>
      <c r="L517" s="83"/>
    </row>
    <row r="518" spans="1:12" ht="18" customHeight="1">
      <c r="A518" s="4">
        <v>517</v>
      </c>
      <c r="B518" s="85">
        <v>45132</v>
      </c>
      <c r="C518" s="17" t="s">
        <v>30</v>
      </c>
      <c r="D518" s="17" t="s">
        <v>12</v>
      </c>
      <c r="E518" s="17" t="s">
        <v>439</v>
      </c>
      <c r="F518" s="17" t="s">
        <v>22</v>
      </c>
      <c r="G518" s="17"/>
      <c r="H518" s="17"/>
      <c r="I518" s="17" t="s">
        <v>9</v>
      </c>
      <c r="J518" s="17" t="s">
        <v>31</v>
      </c>
      <c r="L518" s="83"/>
    </row>
    <row r="519" spans="1:12" ht="18" customHeight="1">
      <c r="A519" s="4">
        <v>518</v>
      </c>
      <c r="B519" s="85">
        <v>45132</v>
      </c>
      <c r="C519" s="17" t="s">
        <v>4</v>
      </c>
      <c r="D519" s="17" t="s">
        <v>16</v>
      </c>
      <c r="E519" s="17" t="s">
        <v>51</v>
      </c>
      <c r="F519" s="17" t="s">
        <v>18</v>
      </c>
      <c r="G519" s="17"/>
      <c r="H519" s="17"/>
      <c r="I519" s="17" t="s">
        <v>32</v>
      </c>
      <c r="J519" s="17" t="s">
        <v>8</v>
      </c>
      <c r="L519" s="83"/>
    </row>
    <row r="520" spans="1:12" ht="18" customHeight="1">
      <c r="A520" s="4">
        <v>519</v>
      </c>
      <c r="B520" s="85">
        <v>45132</v>
      </c>
      <c r="C520" s="17" t="s">
        <v>43</v>
      </c>
      <c r="D520" s="17" t="s">
        <v>66</v>
      </c>
      <c r="E520" s="17" t="s">
        <v>49</v>
      </c>
      <c r="F520" s="17" t="s">
        <v>21</v>
      </c>
      <c r="G520" s="17"/>
      <c r="H520" s="17"/>
      <c r="I520" s="17" t="s">
        <v>26</v>
      </c>
      <c r="J520" s="17" t="s">
        <v>25</v>
      </c>
      <c r="L520" s="83"/>
    </row>
    <row r="521" spans="1:12" ht="18" customHeight="1">
      <c r="A521" s="4">
        <v>520</v>
      </c>
      <c r="B521" s="85">
        <v>45133</v>
      </c>
      <c r="C521" s="17" t="s">
        <v>17</v>
      </c>
      <c r="D521" s="17" t="s">
        <v>56</v>
      </c>
      <c r="E521" s="17" t="s">
        <v>55</v>
      </c>
      <c r="F521" s="17" t="s">
        <v>48</v>
      </c>
      <c r="G521" s="17"/>
      <c r="H521" s="17"/>
      <c r="I521" s="17" t="s">
        <v>20</v>
      </c>
      <c r="J521" s="17" t="s">
        <v>13</v>
      </c>
      <c r="L521" s="83"/>
    </row>
    <row r="522" spans="1:12" ht="18" customHeight="1">
      <c r="A522" s="4">
        <v>521</v>
      </c>
      <c r="B522" s="85">
        <v>45133</v>
      </c>
      <c r="C522" s="17" t="s">
        <v>42</v>
      </c>
      <c r="D522" s="17" t="s">
        <v>33</v>
      </c>
      <c r="E522" s="17" t="s">
        <v>57</v>
      </c>
      <c r="F522" s="17" t="s">
        <v>11</v>
      </c>
      <c r="G522" s="17"/>
      <c r="H522" s="17"/>
      <c r="I522" s="17" t="s">
        <v>38</v>
      </c>
      <c r="J522" s="17" t="s">
        <v>37</v>
      </c>
      <c r="L522" s="83"/>
    </row>
    <row r="523" spans="1:12" ht="18" customHeight="1">
      <c r="A523" s="4">
        <v>522</v>
      </c>
      <c r="B523" s="85">
        <v>45133</v>
      </c>
      <c r="C523" s="17" t="s">
        <v>60</v>
      </c>
      <c r="D523" s="17" t="s">
        <v>36</v>
      </c>
      <c r="E523" s="17" t="s">
        <v>41</v>
      </c>
      <c r="F523" s="17" t="s">
        <v>34</v>
      </c>
      <c r="G523" s="17"/>
      <c r="H523" s="17"/>
      <c r="I523" s="17" t="s">
        <v>19</v>
      </c>
      <c r="J523" s="17" t="s">
        <v>14</v>
      </c>
      <c r="L523" s="83"/>
    </row>
    <row r="524" spans="1:12" ht="18" customHeight="1">
      <c r="A524" s="4">
        <v>523</v>
      </c>
      <c r="B524" s="85">
        <v>45133</v>
      </c>
      <c r="C524" s="17" t="s">
        <v>12</v>
      </c>
      <c r="D524" s="17" t="s">
        <v>439</v>
      </c>
      <c r="E524" s="17" t="s">
        <v>22</v>
      </c>
      <c r="F524" s="17" t="s">
        <v>58</v>
      </c>
      <c r="G524" s="17"/>
      <c r="H524" s="17"/>
      <c r="I524" s="17" t="s">
        <v>9</v>
      </c>
      <c r="J524" s="17" t="s">
        <v>31</v>
      </c>
      <c r="L524" s="83"/>
    </row>
    <row r="525" spans="1:12" ht="18" customHeight="1">
      <c r="A525" s="4">
        <v>524</v>
      </c>
      <c r="B525" s="85">
        <v>45133</v>
      </c>
      <c r="C525" s="17" t="s">
        <v>16</v>
      </c>
      <c r="D525" s="17" t="s">
        <v>51</v>
      </c>
      <c r="E525" s="17" t="s">
        <v>18</v>
      </c>
      <c r="F525" s="17" t="s">
        <v>40</v>
      </c>
      <c r="G525" s="17"/>
      <c r="H525" s="17"/>
      <c r="I525" s="17" t="s">
        <v>32</v>
      </c>
      <c r="J525" s="17" t="s">
        <v>8</v>
      </c>
      <c r="L525" s="83"/>
    </row>
    <row r="526" spans="1:12" ht="18" customHeight="1">
      <c r="A526" s="4">
        <v>525</v>
      </c>
      <c r="B526" s="85">
        <v>45133</v>
      </c>
      <c r="C526" s="17" t="s">
        <v>66</v>
      </c>
      <c r="D526" s="17" t="s">
        <v>49</v>
      </c>
      <c r="E526" s="17" t="s">
        <v>21</v>
      </c>
      <c r="F526" s="17" t="s">
        <v>45</v>
      </c>
      <c r="G526" s="17"/>
      <c r="H526" s="17"/>
      <c r="I526" s="17" t="s">
        <v>26</v>
      </c>
      <c r="J526" s="17" t="s">
        <v>25</v>
      </c>
      <c r="L526" s="83"/>
    </row>
    <row r="527" spans="1:12" ht="18" customHeight="1">
      <c r="A527" s="4">
        <v>526</v>
      </c>
      <c r="B527" s="85">
        <v>45134</v>
      </c>
      <c r="C527" s="17" t="s">
        <v>56</v>
      </c>
      <c r="D527" s="17" t="s">
        <v>55</v>
      </c>
      <c r="E527" s="17" t="s">
        <v>48</v>
      </c>
      <c r="F527" s="17" t="s">
        <v>27</v>
      </c>
      <c r="G527" s="17"/>
      <c r="H527" s="17"/>
      <c r="I527" s="17" t="s">
        <v>20</v>
      </c>
      <c r="J527" s="17" t="s">
        <v>13</v>
      </c>
      <c r="L527" s="83"/>
    </row>
    <row r="528" spans="1:12" ht="18" customHeight="1">
      <c r="A528" s="4">
        <v>527</v>
      </c>
      <c r="B528" s="85">
        <v>45134</v>
      </c>
      <c r="C528" s="17" t="s">
        <v>33</v>
      </c>
      <c r="D528" s="17" t="s">
        <v>57</v>
      </c>
      <c r="E528" s="17" t="s">
        <v>11</v>
      </c>
      <c r="F528" s="17" t="s">
        <v>29</v>
      </c>
      <c r="G528" s="17"/>
      <c r="H528" s="17"/>
      <c r="I528" s="17" t="s">
        <v>38</v>
      </c>
      <c r="J528" s="17" t="s">
        <v>37</v>
      </c>
      <c r="L528" s="83"/>
    </row>
    <row r="529" spans="1:12" ht="18" customHeight="1">
      <c r="A529" s="4">
        <v>528</v>
      </c>
      <c r="B529" s="85">
        <v>45134</v>
      </c>
      <c r="C529" s="17" t="s">
        <v>36</v>
      </c>
      <c r="D529" s="17" t="s">
        <v>41</v>
      </c>
      <c r="E529" s="17" t="s">
        <v>34</v>
      </c>
      <c r="F529" s="17" t="s">
        <v>7</v>
      </c>
      <c r="G529" s="17"/>
      <c r="H529" s="17"/>
      <c r="I529" s="17" t="s">
        <v>19</v>
      </c>
      <c r="J529" s="17" t="s">
        <v>14</v>
      </c>
      <c r="L529" s="83"/>
    </row>
    <row r="530" spans="1:12" ht="18" customHeight="1">
      <c r="A530" s="4">
        <v>529</v>
      </c>
      <c r="B530" s="85">
        <v>45134</v>
      </c>
      <c r="C530" s="17" t="s">
        <v>439</v>
      </c>
      <c r="D530" s="17" t="s">
        <v>22</v>
      </c>
      <c r="E530" s="17" t="s">
        <v>58</v>
      </c>
      <c r="F530" s="17" t="s">
        <v>30</v>
      </c>
      <c r="G530" s="17"/>
      <c r="H530" s="17"/>
      <c r="I530" s="17" t="s">
        <v>9</v>
      </c>
      <c r="J530" s="17" t="s">
        <v>31</v>
      </c>
      <c r="L530" s="83"/>
    </row>
    <row r="531" spans="1:12" ht="18" customHeight="1">
      <c r="A531" s="4">
        <v>530</v>
      </c>
      <c r="B531" s="85">
        <v>45135</v>
      </c>
      <c r="C531" s="17" t="s">
        <v>22</v>
      </c>
      <c r="D531" s="17" t="s">
        <v>48</v>
      </c>
      <c r="E531" s="17" t="s">
        <v>30</v>
      </c>
      <c r="F531" s="17" t="s">
        <v>12</v>
      </c>
      <c r="G531" s="17"/>
      <c r="H531" s="17"/>
      <c r="I531" s="17" t="s">
        <v>37</v>
      </c>
      <c r="J531" s="17" t="s">
        <v>20</v>
      </c>
      <c r="L531" s="83"/>
    </row>
    <row r="532" spans="1:12" ht="18" customHeight="1">
      <c r="A532" s="4">
        <v>531</v>
      </c>
      <c r="B532" s="85">
        <v>45135</v>
      </c>
      <c r="C532" s="17" t="s">
        <v>445</v>
      </c>
      <c r="D532" s="17" t="s">
        <v>58</v>
      </c>
      <c r="E532" s="17" t="s">
        <v>29</v>
      </c>
      <c r="F532" s="17" t="s">
        <v>42</v>
      </c>
      <c r="G532" s="17"/>
      <c r="H532" s="17"/>
      <c r="I532" s="17" t="s">
        <v>14</v>
      </c>
      <c r="J532" s="17" t="s">
        <v>13</v>
      </c>
      <c r="L532" s="83"/>
    </row>
    <row r="533" spans="1:12" ht="18" customHeight="1">
      <c r="A533" s="4">
        <v>532</v>
      </c>
      <c r="B533" s="85">
        <v>45135</v>
      </c>
      <c r="C533" s="17" t="s">
        <v>45</v>
      </c>
      <c r="D533" s="17" t="s">
        <v>11</v>
      </c>
      <c r="E533" s="17" t="s">
        <v>27</v>
      </c>
      <c r="F533" s="17" t="s">
        <v>17</v>
      </c>
      <c r="G533" s="17"/>
      <c r="H533" s="17"/>
      <c r="I533" s="17" t="s">
        <v>38</v>
      </c>
      <c r="J533" s="17" t="s">
        <v>19</v>
      </c>
      <c r="L533" s="83"/>
    </row>
    <row r="534" spans="1:12" ht="18" customHeight="1">
      <c r="A534" s="4">
        <v>533</v>
      </c>
      <c r="B534" s="85">
        <v>45135</v>
      </c>
      <c r="C534" s="17" t="s">
        <v>28</v>
      </c>
      <c r="D534" s="17" t="s">
        <v>5</v>
      </c>
      <c r="E534" s="17" t="s">
        <v>6</v>
      </c>
      <c r="F534" s="17" t="s">
        <v>59</v>
      </c>
      <c r="G534" s="17"/>
      <c r="H534" s="17"/>
      <c r="I534" s="17" t="s">
        <v>31</v>
      </c>
      <c r="J534" s="17" t="s">
        <v>26</v>
      </c>
      <c r="L534" s="83"/>
    </row>
    <row r="535" spans="1:12" ht="18" customHeight="1">
      <c r="A535" s="4">
        <v>534</v>
      </c>
      <c r="B535" s="85">
        <v>45135</v>
      </c>
      <c r="C535" s="17" t="s">
        <v>51</v>
      </c>
      <c r="D535" s="17" t="s">
        <v>18</v>
      </c>
      <c r="E535" s="17" t="s">
        <v>40</v>
      </c>
      <c r="F535" s="17" t="s">
        <v>4</v>
      </c>
      <c r="G535" s="17"/>
      <c r="H535" s="17"/>
      <c r="I535" s="17" t="s">
        <v>9</v>
      </c>
      <c r="J535" s="17" t="s">
        <v>32</v>
      </c>
      <c r="L535" s="83"/>
    </row>
    <row r="536" spans="1:12" ht="18" customHeight="1">
      <c r="A536" s="4">
        <v>535</v>
      </c>
      <c r="B536" s="85">
        <v>45135</v>
      </c>
      <c r="C536" s="17" t="s">
        <v>49</v>
      </c>
      <c r="D536" s="17" t="s">
        <v>21</v>
      </c>
      <c r="E536" s="17" t="s">
        <v>55</v>
      </c>
      <c r="F536" s="17" t="s">
        <v>43</v>
      </c>
      <c r="G536" s="17"/>
      <c r="H536" s="17"/>
      <c r="I536" s="17" t="s">
        <v>25</v>
      </c>
      <c r="J536" s="17" t="s">
        <v>8</v>
      </c>
      <c r="L536" s="83"/>
    </row>
    <row r="537" spans="1:12" ht="18" customHeight="1">
      <c r="A537" s="4">
        <v>536</v>
      </c>
      <c r="B537" s="85">
        <v>45136</v>
      </c>
      <c r="C537" s="17" t="s">
        <v>48</v>
      </c>
      <c r="D537" s="17" t="s">
        <v>30</v>
      </c>
      <c r="E537" s="17" t="s">
        <v>12</v>
      </c>
      <c r="F537" s="17" t="s">
        <v>36</v>
      </c>
      <c r="G537" s="17"/>
      <c r="H537" s="17"/>
      <c r="I537" s="17" t="s">
        <v>37</v>
      </c>
      <c r="J537" s="17" t="s">
        <v>20</v>
      </c>
      <c r="L537" s="83"/>
    </row>
    <row r="538" spans="1:12" ht="18" customHeight="1">
      <c r="A538" s="4">
        <v>537</v>
      </c>
      <c r="B538" s="85">
        <v>45136</v>
      </c>
      <c r="C538" s="17" t="s">
        <v>58</v>
      </c>
      <c r="D538" s="17" t="s">
        <v>29</v>
      </c>
      <c r="E538" s="17" t="s">
        <v>42</v>
      </c>
      <c r="F538" s="17" t="s">
        <v>24</v>
      </c>
      <c r="G538" s="17"/>
      <c r="H538" s="17"/>
      <c r="I538" s="17" t="s">
        <v>14</v>
      </c>
      <c r="J538" s="17" t="s">
        <v>13</v>
      </c>
      <c r="L538" s="83"/>
    </row>
    <row r="539" spans="1:12" ht="18" customHeight="1">
      <c r="A539" s="4">
        <v>538</v>
      </c>
      <c r="B539" s="85">
        <v>45136</v>
      </c>
      <c r="C539" s="17" t="s">
        <v>5</v>
      </c>
      <c r="D539" s="17" t="s">
        <v>6</v>
      </c>
      <c r="E539" s="17" t="s">
        <v>59</v>
      </c>
      <c r="F539" s="17" t="s">
        <v>15</v>
      </c>
      <c r="G539" s="17"/>
      <c r="H539" s="17"/>
      <c r="I539" s="17" t="s">
        <v>31</v>
      </c>
      <c r="J539" s="17" t="s">
        <v>26</v>
      </c>
      <c r="L539" s="83"/>
    </row>
    <row r="540" spans="1:12" ht="18" customHeight="1">
      <c r="A540" s="4">
        <v>539</v>
      </c>
      <c r="B540" s="85">
        <v>45136</v>
      </c>
      <c r="C540" s="17" t="s">
        <v>18</v>
      </c>
      <c r="D540" s="17" t="s">
        <v>40</v>
      </c>
      <c r="E540" s="17" t="s">
        <v>4</v>
      </c>
      <c r="F540" s="17" t="s">
        <v>16</v>
      </c>
      <c r="G540" s="17"/>
      <c r="H540" s="17"/>
      <c r="I540" s="17" t="s">
        <v>9</v>
      </c>
      <c r="J540" s="17" t="s">
        <v>32</v>
      </c>
      <c r="L540" s="83"/>
    </row>
    <row r="541" spans="1:12" ht="18" customHeight="1">
      <c r="A541" s="4">
        <v>540</v>
      </c>
      <c r="B541" s="85">
        <v>45136</v>
      </c>
      <c r="C541" s="17" t="s">
        <v>21</v>
      </c>
      <c r="D541" s="17" t="s">
        <v>55</v>
      </c>
      <c r="E541" s="17" t="s">
        <v>43</v>
      </c>
      <c r="F541" s="17" t="s">
        <v>56</v>
      </c>
      <c r="G541" s="17"/>
      <c r="H541" s="17"/>
      <c r="I541" s="17" t="s">
        <v>25</v>
      </c>
      <c r="J541" s="17" t="s">
        <v>8</v>
      </c>
      <c r="L541" s="83"/>
    </row>
    <row r="542" spans="1:12" ht="18" customHeight="1">
      <c r="A542" s="4">
        <v>541</v>
      </c>
      <c r="B542" s="85">
        <v>45136</v>
      </c>
      <c r="C542" s="17" t="s">
        <v>11</v>
      </c>
      <c r="D542" s="17" t="s">
        <v>27</v>
      </c>
      <c r="E542" s="17" t="s">
        <v>17</v>
      </c>
      <c r="F542" s="17" t="s">
        <v>66</v>
      </c>
      <c r="G542" s="17"/>
      <c r="H542" s="17"/>
      <c r="I542" s="17" t="s">
        <v>38</v>
      </c>
      <c r="J542" s="17" t="s">
        <v>19</v>
      </c>
      <c r="L542" s="83"/>
    </row>
    <row r="543" spans="1:12" ht="18" customHeight="1">
      <c r="A543" s="4">
        <v>542</v>
      </c>
      <c r="B543" s="85">
        <v>45137</v>
      </c>
      <c r="C543" s="17" t="s">
        <v>27</v>
      </c>
      <c r="D543" s="17" t="s">
        <v>17</v>
      </c>
      <c r="E543" s="17" t="s">
        <v>66</v>
      </c>
      <c r="F543" s="17" t="s">
        <v>45</v>
      </c>
      <c r="G543" s="17"/>
      <c r="H543" s="17"/>
      <c r="I543" s="17" t="s">
        <v>38</v>
      </c>
      <c r="J543" s="17" t="s">
        <v>19</v>
      </c>
      <c r="L543" s="83"/>
    </row>
    <row r="544" spans="1:12" ht="18" customHeight="1">
      <c r="A544" s="4">
        <v>543</v>
      </c>
      <c r="B544" s="85">
        <v>45137</v>
      </c>
      <c r="C544" s="17" t="s">
        <v>29</v>
      </c>
      <c r="D544" s="17" t="s">
        <v>42</v>
      </c>
      <c r="E544" s="17" t="s">
        <v>24</v>
      </c>
      <c r="F544" s="17" t="s">
        <v>445</v>
      </c>
      <c r="G544" s="17"/>
      <c r="H544" s="17"/>
      <c r="I544" s="17" t="s">
        <v>14</v>
      </c>
      <c r="J544" s="17" t="s">
        <v>13</v>
      </c>
      <c r="L544" s="83"/>
    </row>
    <row r="545" spans="1:12" ht="18" customHeight="1">
      <c r="A545" s="4">
        <v>544</v>
      </c>
      <c r="B545" s="85">
        <v>45137</v>
      </c>
      <c r="C545" s="17" t="s">
        <v>30</v>
      </c>
      <c r="D545" s="17" t="s">
        <v>12</v>
      </c>
      <c r="E545" s="17" t="s">
        <v>36</v>
      </c>
      <c r="F545" s="17" t="s">
        <v>22</v>
      </c>
      <c r="G545" s="17"/>
      <c r="H545" s="17"/>
      <c r="I545" s="17" t="s">
        <v>37</v>
      </c>
      <c r="J545" s="17" t="s">
        <v>20</v>
      </c>
      <c r="L545" s="83"/>
    </row>
    <row r="546" spans="1:12" ht="18" customHeight="1">
      <c r="A546" s="4">
        <v>545</v>
      </c>
      <c r="B546" s="85">
        <v>45137</v>
      </c>
      <c r="C546" s="17" t="s">
        <v>6</v>
      </c>
      <c r="D546" s="17" t="s">
        <v>59</v>
      </c>
      <c r="E546" s="17" t="s">
        <v>15</v>
      </c>
      <c r="F546" s="17" t="s">
        <v>28</v>
      </c>
      <c r="G546" s="17"/>
      <c r="H546" s="17"/>
      <c r="I546" s="17" t="s">
        <v>31</v>
      </c>
      <c r="J546" s="17" t="s">
        <v>26</v>
      </c>
      <c r="L546" s="83"/>
    </row>
    <row r="547" spans="1:12" ht="18" customHeight="1">
      <c r="A547" s="4">
        <v>546</v>
      </c>
      <c r="B547" s="85">
        <v>45137</v>
      </c>
      <c r="C547" s="17" t="s">
        <v>40</v>
      </c>
      <c r="D547" s="17" t="s">
        <v>4</v>
      </c>
      <c r="E547" s="17" t="s">
        <v>16</v>
      </c>
      <c r="F547" s="17" t="s">
        <v>51</v>
      </c>
      <c r="G547" s="17"/>
      <c r="H547" s="17"/>
      <c r="I547" s="17" t="s">
        <v>9</v>
      </c>
      <c r="J547" s="17" t="s">
        <v>32</v>
      </c>
      <c r="L547" s="83"/>
    </row>
    <row r="548" spans="1:12" ht="18" customHeight="1">
      <c r="A548" s="4">
        <v>547</v>
      </c>
      <c r="B548" s="85">
        <v>45137</v>
      </c>
      <c r="C548" s="17" t="s">
        <v>55</v>
      </c>
      <c r="D548" s="17" t="s">
        <v>43</v>
      </c>
      <c r="E548" s="17" t="s">
        <v>56</v>
      </c>
      <c r="F548" s="17" t="s">
        <v>49</v>
      </c>
      <c r="G548" s="17"/>
      <c r="H548" s="17"/>
      <c r="I548" s="17" t="s">
        <v>25</v>
      </c>
      <c r="J548" s="17" t="s">
        <v>8</v>
      </c>
      <c r="L548" s="83"/>
    </row>
    <row r="549" spans="1:12" ht="18" customHeight="1">
      <c r="A549" s="4">
        <v>548</v>
      </c>
      <c r="B549" s="85">
        <v>45139</v>
      </c>
      <c r="C549" s="17" t="s">
        <v>41</v>
      </c>
      <c r="D549" s="17" t="s">
        <v>15</v>
      </c>
      <c r="E549" s="17" t="s">
        <v>28</v>
      </c>
      <c r="F549" s="17" t="s">
        <v>5</v>
      </c>
      <c r="G549" s="17"/>
      <c r="H549" s="17"/>
      <c r="I549" s="17" t="s">
        <v>37</v>
      </c>
      <c r="J549" s="17" t="s">
        <v>14</v>
      </c>
      <c r="L549" s="83"/>
    </row>
    <row r="550" spans="1:12" ht="18" customHeight="1">
      <c r="A550" s="4">
        <v>549</v>
      </c>
      <c r="B550" s="85">
        <v>45139</v>
      </c>
      <c r="C550" s="17" t="s">
        <v>59</v>
      </c>
      <c r="D550" s="17" t="s">
        <v>34</v>
      </c>
      <c r="E550" s="17" t="s">
        <v>7</v>
      </c>
      <c r="F550" s="17" t="s">
        <v>60</v>
      </c>
      <c r="G550" s="17"/>
      <c r="H550" s="17"/>
      <c r="I550" s="17" t="s">
        <v>20</v>
      </c>
      <c r="J550" s="17" t="s">
        <v>38</v>
      </c>
      <c r="L550" s="83"/>
    </row>
    <row r="551" spans="1:12" ht="18" customHeight="1">
      <c r="A551" s="4">
        <v>550</v>
      </c>
      <c r="B551" s="85">
        <v>45139</v>
      </c>
      <c r="C551" s="17" t="s">
        <v>43</v>
      </c>
      <c r="D551" s="17" t="s">
        <v>56</v>
      </c>
      <c r="E551" s="17" t="s">
        <v>49</v>
      </c>
      <c r="F551" s="17" t="s">
        <v>21</v>
      </c>
      <c r="G551" s="17"/>
      <c r="H551" s="17"/>
      <c r="I551" s="17" t="s">
        <v>19</v>
      </c>
      <c r="J551" s="17" t="s">
        <v>13</v>
      </c>
      <c r="L551" s="83"/>
    </row>
    <row r="552" spans="1:12" ht="18" customHeight="1">
      <c r="A552" s="4">
        <v>551</v>
      </c>
      <c r="B552" s="85">
        <v>45139</v>
      </c>
      <c r="C552" s="17" t="s">
        <v>12</v>
      </c>
      <c r="D552" s="17" t="s">
        <v>36</v>
      </c>
      <c r="E552" s="17" t="s">
        <v>22</v>
      </c>
      <c r="F552" s="17" t="s">
        <v>58</v>
      </c>
      <c r="G552" s="17"/>
      <c r="H552" s="17"/>
      <c r="I552" s="17" t="s">
        <v>32</v>
      </c>
      <c r="J552" s="17" t="s">
        <v>25</v>
      </c>
      <c r="L552" s="83"/>
    </row>
    <row r="553" spans="1:12" ht="18" customHeight="1">
      <c r="A553" s="4">
        <v>552</v>
      </c>
      <c r="B553" s="85">
        <v>45139</v>
      </c>
      <c r="C553" s="17" t="s">
        <v>42</v>
      </c>
      <c r="D553" s="17" t="s">
        <v>24</v>
      </c>
      <c r="E553" s="17" t="s">
        <v>439</v>
      </c>
      <c r="F553" s="17" t="s">
        <v>48</v>
      </c>
      <c r="G553" s="17"/>
      <c r="H553" s="17"/>
      <c r="I553" s="17" t="s">
        <v>8</v>
      </c>
      <c r="J553" s="17" t="s">
        <v>31</v>
      </c>
      <c r="L553" s="83"/>
    </row>
    <row r="554" spans="1:12" ht="18" customHeight="1">
      <c r="A554" s="4">
        <v>553</v>
      </c>
      <c r="B554" s="85">
        <v>45139</v>
      </c>
      <c r="C554" s="17" t="s">
        <v>17</v>
      </c>
      <c r="D554" s="17" t="s">
        <v>66</v>
      </c>
      <c r="E554" s="17" t="s">
        <v>57</v>
      </c>
      <c r="F554" s="17" t="s">
        <v>11</v>
      </c>
      <c r="G554" s="17"/>
      <c r="H554" s="17"/>
      <c r="I554" s="17" t="s">
        <v>26</v>
      </c>
      <c r="J554" s="17" t="s">
        <v>9</v>
      </c>
      <c r="L554" s="83"/>
    </row>
    <row r="555" spans="1:12" ht="18" customHeight="1">
      <c r="A555" s="4">
        <v>554</v>
      </c>
      <c r="B555" s="85">
        <v>45140</v>
      </c>
      <c r="C555" s="17" t="s">
        <v>15</v>
      </c>
      <c r="D555" s="17" t="s">
        <v>28</v>
      </c>
      <c r="E555" s="17" t="s">
        <v>5</v>
      </c>
      <c r="F555" s="17" t="s">
        <v>6</v>
      </c>
      <c r="G555" s="17"/>
      <c r="H555" s="17"/>
      <c r="I555" s="17" t="s">
        <v>37</v>
      </c>
      <c r="J555" s="17" t="s">
        <v>14</v>
      </c>
      <c r="L555" s="83"/>
    </row>
    <row r="556" spans="1:12" ht="18" customHeight="1">
      <c r="A556" s="4">
        <v>555</v>
      </c>
      <c r="B556" s="85">
        <v>45140</v>
      </c>
      <c r="C556" s="17" t="s">
        <v>34</v>
      </c>
      <c r="D556" s="17" t="s">
        <v>7</v>
      </c>
      <c r="E556" s="17" t="s">
        <v>60</v>
      </c>
      <c r="F556" s="17" t="s">
        <v>33</v>
      </c>
      <c r="G556" s="17"/>
      <c r="H556" s="17"/>
      <c r="I556" s="17" t="s">
        <v>20</v>
      </c>
      <c r="J556" s="17" t="s">
        <v>38</v>
      </c>
      <c r="L556" s="83"/>
    </row>
    <row r="557" spans="1:12" ht="18" customHeight="1">
      <c r="A557" s="4">
        <v>556</v>
      </c>
      <c r="B557" s="85">
        <v>45140</v>
      </c>
      <c r="C557" s="17" t="s">
        <v>56</v>
      </c>
      <c r="D557" s="17" t="s">
        <v>49</v>
      </c>
      <c r="E557" s="17" t="s">
        <v>21</v>
      </c>
      <c r="F557" s="17" t="s">
        <v>55</v>
      </c>
      <c r="G557" s="17"/>
      <c r="H557" s="17"/>
      <c r="I557" s="17" t="s">
        <v>19</v>
      </c>
      <c r="J557" s="17" t="s">
        <v>13</v>
      </c>
      <c r="L557" s="83"/>
    </row>
    <row r="558" spans="1:12" ht="18" customHeight="1">
      <c r="A558" s="4">
        <v>557</v>
      </c>
      <c r="B558" s="85">
        <v>45140</v>
      </c>
      <c r="C558" s="17" t="s">
        <v>36</v>
      </c>
      <c r="D558" s="17" t="s">
        <v>22</v>
      </c>
      <c r="E558" s="17" t="s">
        <v>58</v>
      </c>
      <c r="F558" s="17" t="s">
        <v>30</v>
      </c>
      <c r="G558" s="17"/>
      <c r="H558" s="17"/>
      <c r="I558" s="17" t="s">
        <v>32</v>
      </c>
      <c r="J558" s="17" t="s">
        <v>25</v>
      </c>
      <c r="L558" s="83"/>
    </row>
    <row r="559" spans="1:12" ht="18" customHeight="1">
      <c r="A559" s="4">
        <v>558</v>
      </c>
      <c r="B559" s="85">
        <v>45140</v>
      </c>
      <c r="C559" s="17" t="s">
        <v>24</v>
      </c>
      <c r="D559" s="17" t="s">
        <v>439</v>
      </c>
      <c r="E559" s="17" t="s">
        <v>48</v>
      </c>
      <c r="F559" s="17" t="s">
        <v>29</v>
      </c>
      <c r="G559" s="17"/>
      <c r="H559" s="17"/>
      <c r="I559" s="17" t="s">
        <v>8</v>
      </c>
      <c r="J559" s="17" t="s">
        <v>31</v>
      </c>
      <c r="L559" s="83"/>
    </row>
    <row r="560" spans="1:12" ht="18" customHeight="1">
      <c r="A560" s="4">
        <v>559</v>
      </c>
      <c r="B560" s="85">
        <v>45140</v>
      </c>
      <c r="C560" s="17" t="s">
        <v>66</v>
      </c>
      <c r="D560" s="17" t="s">
        <v>57</v>
      </c>
      <c r="E560" s="17" t="s">
        <v>11</v>
      </c>
      <c r="F560" s="17" t="s">
        <v>27</v>
      </c>
      <c r="G560" s="17"/>
      <c r="H560" s="17"/>
      <c r="I560" s="17" t="s">
        <v>26</v>
      </c>
      <c r="J560" s="17" t="s">
        <v>9</v>
      </c>
      <c r="L560" s="84"/>
    </row>
    <row r="561" spans="1:12" ht="18" customHeight="1">
      <c r="A561" s="4">
        <v>560</v>
      </c>
      <c r="B561" s="85">
        <v>45141</v>
      </c>
      <c r="C561" s="17" t="s">
        <v>28</v>
      </c>
      <c r="D561" s="17" t="s">
        <v>5</v>
      </c>
      <c r="E561" s="17" t="s">
        <v>6</v>
      </c>
      <c r="F561" s="17" t="s">
        <v>41</v>
      </c>
      <c r="G561" s="17"/>
      <c r="H561" s="17"/>
      <c r="I561" s="17" t="s">
        <v>37</v>
      </c>
      <c r="J561" s="17" t="s">
        <v>14</v>
      </c>
      <c r="L561" s="83"/>
    </row>
    <row r="562" spans="1:12" ht="18" customHeight="1">
      <c r="A562" s="4">
        <v>561</v>
      </c>
      <c r="B562" s="85">
        <v>45141</v>
      </c>
      <c r="C562" s="17" t="s">
        <v>7</v>
      </c>
      <c r="D562" s="17" t="s">
        <v>60</v>
      </c>
      <c r="E562" s="17" t="s">
        <v>33</v>
      </c>
      <c r="F562" s="17" t="s">
        <v>59</v>
      </c>
      <c r="G562" s="17"/>
      <c r="H562" s="17"/>
      <c r="I562" s="17" t="s">
        <v>20</v>
      </c>
      <c r="J562" s="17" t="s">
        <v>38</v>
      </c>
      <c r="L562" s="83"/>
    </row>
    <row r="563" spans="1:12" ht="18" customHeight="1">
      <c r="A563" s="4">
        <v>562</v>
      </c>
      <c r="B563" s="85">
        <v>45141</v>
      </c>
      <c r="C563" s="17" t="s">
        <v>49</v>
      </c>
      <c r="D563" s="17" t="s">
        <v>21</v>
      </c>
      <c r="E563" s="17" t="s">
        <v>55</v>
      </c>
      <c r="F563" s="17" t="s">
        <v>43</v>
      </c>
      <c r="G563" s="17"/>
      <c r="H563" s="17"/>
      <c r="I563" s="17" t="s">
        <v>19</v>
      </c>
      <c r="J563" s="17" t="s">
        <v>13</v>
      </c>
      <c r="L563" s="83"/>
    </row>
    <row r="564" spans="1:12" ht="18" customHeight="1">
      <c r="A564" s="4">
        <v>563</v>
      </c>
      <c r="B564" s="85">
        <v>45141</v>
      </c>
      <c r="C564" s="17" t="s">
        <v>439</v>
      </c>
      <c r="D564" s="17" t="s">
        <v>48</v>
      </c>
      <c r="E564" s="17" t="s">
        <v>29</v>
      </c>
      <c r="F564" s="17" t="s">
        <v>42</v>
      </c>
      <c r="G564" s="17"/>
      <c r="H564" s="17"/>
      <c r="I564" s="17" t="s">
        <v>8</v>
      </c>
      <c r="J564" s="17" t="s">
        <v>31</v>
      </c>
      <c r="L564" s="83"/>
    </row>
    <row r="565" spans="1:12" ht="18" customHeight="1">
      <c r="A565" s="4">
        <v>564</v>
      </c>
      <c r="B565" s="85">
        <v>45141</v>
      </c>
      <c r="C565" s="17" t="s">
        <v>57</v>
      </c>
      <c r="D565" s="17" t="s">
        <v>11</v>
      </c>
      <c r="E565" s="17" t="s">
        <v>27</v>
      </c>
      <c r="F565" s="17" t="s">
        <v>17</v>
      </c>
      <c r="G565" s="17"/>
      <c r="H565" s="17"/>
      <c r="I565" s="17" t="s">
        <v>26</v>
      </c>
      <c r="J565" s="17" t="s">
        <v>9</v>
      </c>
      <c r="L565" s="83"/>
    </row>
    <row r="566" spans="1:12" ht="18" customHeight="1">
      <c r="A566" s="4">
        <v>565</v>
      </c>
      <c r="B566" s="85">
        <v>45142</v>
      </c>
      <c r="C566" s="17" t="s">
        <v>48</v>
      </c>
      <c r="D566" s="17" t="s">
        <v>29</v>
      </c>
      <c r="E566" s="17" t="s">
        <v>42</v>
      </c>
      <c r="F566" s="17" t="s">
        <v>24</v>
      </c>
      <c r="G566" s="17"/>
      <c r="H566" s="17"/>
      <c r="I566" s="17" t="s">
        <v>13</v>
      </c>
      <c r="J566" s="17" t="s">
        <v>38</v>
      </c>
      <c r="L566" s="83"/>
    </row>
    <row r="567" spans="1:12" ht="18" customHeight="1">
      <c r="A567" s="4">
        <v>566</v>
      </c>
      <c r="B567" s="85">
        <v>45142</v>
      </c>
      <c r="C567" s="17" t="s">
        <v>21</v>
      </c>
      <c r="D567" s="17" t="s">
        <v>45</v>
      </c>
      <c r="E567" s="17" t="s">
        <v>43</v>
      </c>
      <c r="F567" s="17" t="s">
        <v>441</v>
      </c>
      <c r="G567" s="17"/>
      <c r="H567" s="17"/>
      <c r="I567" s="17" t="s">
        <v>20</v>
      </c>
      <c r="J567" s="17" t="s">
        <v>14</v>
      </c>
      <c r="L567" s="83"/>
    </row>
    <row r="568" spans="1:12" ht="18" customHeight="1">
      <c r="A568" s="4">
        <v>567</v>
      </c>
      <c r="B568" s="85">
        <v>45142</v>
      </c>
      <c r="C568" s="17" t="s">
        <v>11</v>
      </c>
      <c r="D568" s="17" t="s">
        <v>55</v>
      </c>
      <c r="E568" s="17" t="s">
        <v>27</v>
      </c>
      <c r="F568" s="17" t="s">
        <v>56</v>
      </c>
      <c r="G568" s="17"/>
      <c r="H568" s="17"/>
      <c r="I568" s="17" t="s">
        <v>19</v>
      </c>
      <c r="J568" s="17" t="s">
        <v>37</v>
      </c>
      <c r="L568" s="83"/>
    </row>
    <row r="569" spans="1:12" ht="18" customHeight="1">
      <c r="A569" s="4">
        <v>568</v>
      </c>
      <c r="B569" s="85">
        <v>45142</v>
      </c>
      <c r="C569" s="17" t="s">
        <v>4</v>
      </c>
      <c r="D569" s="17" t="s">
        <v>16</v>
      </c>
      <c r="E569" s="17" t="s">
        <v>51</v>
      </c>
      <c r="F569" s="17" t="s">
        <v>18</v>
      </c>
      <c r="G569" s="17"/>
      <c r="H569" s="17"/>
      <c r="I569" s="17" t="s">
        <v>31</v>
      </c>
      <c r="J569" s="17" t="s">
        <v>25</v>
      </c>
      <c r="L569" s="83"/>
    </row>
    <row r="570" spans="1:12" ht="18" customHeight="1">
      <c r="A570" s="4">
        <v>569</v>
      </c>
      <c r="B570" s="85">
        <v>45142</v>
      </c>
      <c r="C570" s="17" t="s">
        <v>5</v>
      </c>
      <c r="D570" s="17" t="s">
        <v>6</v>
      </c>
      <c r="E570" s="17" t="s">
        <v>59</v>
      </c>
      <c r="F570" s="17" t="s">
        <v>15</v>
      </c>
      <c r="G570" s="17"/>
      <c r="H570" s="17"/>
      <c r="I570" s="17" t="s">
        <v>9</v>
      </c>
      <c r="J570" s="17" t="s">
        <v>8</v>
      </c>
      <c r="L570" s="83"/>
    </row>
    <row r="571" spans="1:12" ht="18" customHeight="1">
      <c r="A571" s="4">
        <v>570</v>
      </c>
      <c r="B571" s="85">
        <v>45142</v>
      </c>
      <c r="C571" s="17" t="s">
        <v>60</v>
      </c>
      <c r="D571" s="17" t="s">
        <v>33</v>
      </c>
      <c r="E571" s="17" t="s">
        <v>41</v>
      </c>
      <c r="F571" s="17" t="s">
        <v>34</v>
      </c>
      <c r="G571" s="17"/>
      <c r="H571" s="17"/>
      <c r="I571" s="17" t="s">
        <v>32</v>
      </c>
      <c r="J571" s="17" t="s">
        <v>26</v>
      </c>
      <c r="L571" s="83"/>
    </row>
    <row r="572" spans="1:12" ht="18" customHeight="1">
      <c r="A572" s="4">
        <v>571</v>
      </c>
      <c r="B572" s="85">
        <v>45143</v>
      </c>
      <c r="C572" s="17" t="s">
        <v>45</v>
      </c>
      <c r="D572" s="17" t="s">
        <v>43</v>
      </c>
      <c r="E572" s="17" t="s">
        <v>441</v>
      </c>
      <c r="F572" s="17" t="s">
        <v>49</v>
      </c>
      <c r="G572" s="17"/>
      <c r="H572" s="17"/>
      <c r="I572" s="17" t="s">
        <v>20</v>
      </c>
      <c r="J572" s="17" t="s">
        <v>14</v>
      </c>
      <c r="L572" s="83"/>
    </row>
    <row r="573" spans="1:12" ht="18" customHeight="1">
      <c r="A573" s="4">
        <v>572</v>
      </c>
      <c r="B573" s="85">
        <v>45143</v>
      </c>
      <c r="C573" s="17" t="s">
        <v>29</v>
      </c>
      <c r="D573" s="17" t="s">
        <v>42</v>
      </c>
      <c r="E573" s="17" t="s">
        <v>24</v>
      </c>
      <c r="F573" s="17" t="s">
        <v>57</v>
      </c>
      <c r="G573" s="17"/>
      <c r="H573" s="17"/>
      <c r="I573" s="17" t="s">
        <v>13</v>
      </c>
      <c r="J573" s="17" t="s">
        <v>38</v>
      </c>
      <c r="L573" s="83"/>
    </row>
    <row r="574" spans="1:12" ht="18" customHeight="1">
      <c r="A574" s="4">
        <v>573</v>
      </c>
      <c r="B574" s="85">
        <v>45143</v>
      </c>
      <c r="C574" s="17" t="s">
        <v>55</v>
      </c>
      <c r="D574" s="17" t="s">
        <v>27</v>
      </c>
      <c r="E574" s="17" t="s">
        <v>56</v>
      </c>
      <c r="F574" s="17" t="s">
        <v>17</v>
      </c>
      <c r="G574" s="17"/>
      <c r="H574" s="17"/>
      <c r="I574" s="17" t="s">
        <v>19</v>
      </c>
      <c r="J574" s="17" t="s">
        <v>37</v>
      </c>
      <c r="L574" s="83"/>
    </row>
    <row r="575" spans="1:12" ht="18" customHeight="1">
      <c r="A575" s="4">
        <v>574</v>
      </c>
      <c r="B575" s="85">
        <v>45143</v>
      </c>
      <c r="C575" s="17" t="s">
        <v>16</v>
      </c>
      <c r="D575" s="17" t="s">
        <v>51</v>
      </c>
      <c r="E575" s="17" t="s">
        <v>18</v>
      </c>
      <c r="F575" s="17" t="s">
        <v>40</v>
      </c>
      <c r="G575" s="17"/>
      <c r="H575" s="17"/>
      <c r="I575" s="17" t="s">
        <v>31</v>
      </c>
      <c r="J575" s="17" t="s">
        <v>25</v>
      </c>
      <c r="L575" s="83"/>
    </row>
    <row r="576" spans="1:12" ht="18" customHeight="1">
      <c r="A576" s="4">
        <v>575</v>
      </c>
      <c r="B576" s="85">
        <v>45143</v>
      </c>
      <c r="C576" s="17" t="s">
        <v>33</v>
      </c>
      <c r="D576" s="17" t="s">
        <v>41</v>
      </c>
      <c r="E576" s="17" t="s">
        <v>34</v>
      </c>
      <c r="F576" s="17" t="s">
        <v>7</v>
      </c>
      <c r="G576" s="17"/>
      <c r="H576" s="17"/>
      <c r="I576" s="17" t="s">
        <v>32</v>
      </c>
      <c r="J576" s="17" t="s">
        <v>26</v>
      </c>
      <c r="L576" s="83"/>
    </row>
    <row r="577" spans="1:12" ht="18" customHeight="1">
      <c r="A577" s="4">
        <v>576</v>
      </c>
      <c r="B577" s="85">
        <v>45143</v>
      </c>
      <c r="C577" s="17" t="s">
        <v>6</v>
      </c>
      <c r="D577" s="17" t="s">
        <v>59</v>
      </c>
      <c r="E577" s="17" t="s">
        <v>15</v>
      </c>
      <c r="F577" s="17" t="s">
        <v>28</v>
      </c>
      <c r="G577" s="17"/>
      <c r="H577" s="17"/>
      <c r="I577" s="17" t="s">
        <v>9</v>
      </c>
      <c r="J577" s="17" t="s">
        <v>8</v>
      </c>
      <c r="L577" s="83"/>
    </row>
    <row r="578" spans="1:12" ht="18" customHeight="1">
      <c r="A578" s="4">
        <v>577</v>
      </c>
      <c r="B578" s="85">
        <v>45144</v>
      </c>
      <c r="C578" s="17" t="s">
        <v>43</v>
      </c>
      <c r="D578" s="17" t="s">
        <v>441</v>
      </c>
      <c r="E578" s="17" t="s">
        <v>49</v>
      </c>
      <c r="F578" s="17" t="s">
        <v>21</v>
      </c>
      <c r="G578" s="17"/>
      <c r="H578" s="17"/>
      <c r="I578" s="17" t="s">
        <v>20</v>
      </c>
      <c r="J578" s="17" t="s">
        <v>14</v>
      </c>
      <c r="L578" s="83"/>
    </row>
    <row r="579" spans="1:12" ht="18" customHeight="1">
      <c r="A579" s="4">
        <v>578</v>
      </c>
      <c r="B579" s="85">
        <v>45144</v>
      </c>
      <c r="C579" s="17" t="s">
        <v>42</v>
      </c>
      <c r="D579" s="17" t="s">
        <v>24</v>
      </c>
      <c r="E579" s="17" t="s">
        <v>57</v>
      </c>
      <c r="F579" s="17" t="s">
        <v>48</v>
      </c>
      <c r="G579" s="17"/>
      <c r="H579" s="17"/>
      <c r="I579" s="17" t="s">
        <v>13</v>
      </c>
      <c r="J579" s="17" t="s">
        <v>38</v>
      </c>
      <c r="L579" s="83"/>
    </row>
    <row r="580" spans="1:12" ht="18" customHeight="1">
      <c r="A580" s="4">
        <v>579</v>
      </c>
      <c r="B580" s="85">
        <v>45144</v>
      </c>
      <c r="C580" s="17" t="s">
        <v>27</v>
      </c>
      <c r="D580" s="17" t="s">
        <v>56</v>
      </c>
      <c r="E580" s="17" t="s">
        <v>17</v>
      </c>
      <c r="F580" s="17" t="s">
        <v>11</v>
      </c>
      <c r="G580" s="17"/>
      <c r="H580" s="17"/>
      <c r="I580" s="17" t="s">
        <v>19</v>
      </c>
      <c r="J580" s="17" t="s">
        <v>37</v>
      </c>
      <c r="L580" s="83"/>
    </row>
    <row r="581" spans="1:12" ht="18" customHeight="1">
      <c r="A581" s="4">
        <v>580</v>
      </c>
      <c r="B581" s="85">
        <v>45144</v>
      </c>
      <c r="C581" s="17" t="s">
        <v>51</v>
      </c>
      <c r="D581" s="17" t="s">
        <v>18</v>
      </c>
      <c r="E581" s="17" t="s">
        <v>40</v>
      </c>
      <c r="F581" s="17" t="s">
        <v>4</v>
      </c>
      <c r="G581" s="17"/>
      <c r="H581" s="17"/>
      <c r="I581" s="17" t="s">
        <v>31</v>
      </c>
      <c r="J581" s="17" t="s">
        <v>25</v>
      </c>
      <c r="L581" s="83"/>
    </row>
    <row r="582" spans="1:12" ht="18" customHeight="1">
      <c r="A582" s="4">
        <v>581</v>
      </c>
      <c r="B582" s="85">
        <v>45144</v>
      </c>
      <c r="C582" s="17" t="s">
        <v>59</v>
      </c>
      <c r="D582" s="17" t="s">
        <v>15</v>
      </c>
      <c r="E582" s="17" t="s">
        <v>28</v>
      </c>
      <c r="F582" s="17" t="s">
        <v>5</v>
      </c>
      <c r="G582" s="17"/>
      <c r="H582" s="17"/>
      <c r="I582" s="17" t="s">
        <v>9</v>
      </c>
      <c r="J582" s="17" t="s">
        <v>8</v>
      </c>
      <c r="L582" s="83"/>
    </row>
    <row r="583" spans="1:12" ht="18" customHeight="1">
      <c r="A583" s="4">
        <v>582</v>
      </c>
      <c r="B583" s="85">
        <v>45144</v>
      </c>
      <c r="C583" s="17" t="s">
        <v>41</v>
      </c>
      <c r="D583" s="17" t="s">
        <v>34</v>
      </c>
      <c r="E583" s="17" t="s">
        <v>7</v>
      </c>
      <c r="F583" s="17" t="s">
        <v>60</v>
      </c>
      <c r="G583" s="17"/>
      <c r="H583" s="17"/>
      <c r="I583" s="17" t="s">
        <v>32</v>
      </c>
      <c r="J583" s="17" t="s">
        <v>26</v>
      </c>
      <c r="L583" s="83"/>
    </row>
    <row r="584" spans="1:12" ht="18" customHeight="1">
      <c r="A584" s="4">
        <v>583</v>
      </c>
      <c r="B584" s="68">
        <v>45146</v>
      </c>
      <c r="C584" s="34" t="s">
        <v>34</v>
      </c>
      <c r="D584" s="34" t="s">
        <v>7</v>
      </c>
      <c r="E584" s="34" t="s">
        <v>60</v>
      </c>
      <c r="F584" s="34" t="s">
        <v>33</v>
      </c>
      <c r="G584" s="34"/>
      <c r="H584" s="34"/>
      <c r="I584" s="34" t="s">
        <v>13</v>
      </c>
      <c r="J584" s="34" t="s">
        <v>20</v>
      </c>
      <c r="L584" s="83"/>
    </row>
    <row r="585" spans="1:12" ht="18" customHeight="1">
      <c r="A585" s="4">
        <v>584</v>
      </c>
      <c r="B585" s="68">
        <v>45146</v>
      </c>
      <c r="C585" s="34" t="s">
        <v>18</v>
      </c>
      <c r="D585" s="34" t="s">
        <v>40</v>
      </c>
      <c r="E585" s="34" t="s">
        <v>4</v>
      </c>
      <c r="F585" s="34" t="s">
        <v>16</v>
      </c>
      <c r="G585" s="34"/>
      <c r="H585" s="34"/>
      <c r="I585" s="34" t="s">
        <v>37</v>
      </c>
      <c r="J585" s="34" t="s">
        <v>38</v>
      </c>
      <c r="L585" s="83"/>
    </row>
    <row r="586" spans="1:12" ht="18" customHeight="1">
      <c r="A586" s="4">
        <v>585</v>
      </c>
      <c r="B586" s="68">
        <v>45146</v>
      </c>
      <c r="C586" s="34" t="s">
        <v>15</v>
      </c>
      <c r="D586" s="34" t="s">
        <v>28</v>
      </c>
      <c r="E586" s="34" t="s">
        <v>5</v>
      </c>
      <c r="F586" s="34" t="s">
        <v>6</v>
      </c>
      <c r="G586" s="34"/>
      <c r="H586" s="34"/>
      <c r="I586" s="34" t="s">
        <v>14</v>
      </c>
      <c r="J586" s="34" t="s">
        <v>19</v>
      </c>
      <c r="L586" s="83"/>
    </row>
    <row r="587" spans="1:12" ht="18" customHeight="1">
      <c r="A587" s="4">
        <v>586</v>
      </c>
      <c r="B587" s="68">
        <v>45146</v>
      </c>
      <c r="C587" s="34" t="s">
        <v>24</v>
      </c>
      <c r="D587" s="34" t="s">
        <v>57</v>
      </c>
      <c r="E587" s="34" t="s">
        <v>48</v>
      </c>
      <c r="F587" s="34" t="s">
        <v>29</v>
      </c>
      <c r="G587" s="34"/>
      <c r="H587" s="34"/>
      <c r="I587" s="34" t="s">
        <v>31</v>
      </c>
      <c r="J587" s="34" t="s">
        <v>32</v>
      </c>
      <c r="L587" s="83"/>
    </row>
    <row r="588" spans="1:12" ht="18" customHeight="1">
      <c r="A588" s="4">
        <v>587</v>
      </c>
      <c r="B588" s="68">
        <v>45146</v>
      </c>
      <c r="C588" s="34" t="s">
        <v>307</v>
      </c>
      <c r="D588" s="34" t="s">
        <v>49</v>
      </c>
      <c r="E588" s="34" t="s">
        <v>21</v>
      </c>
      <c r="F588" s="34" t="s">
        <v>12</v>
      </c>
      <c r="G588" s="34"/>
      <c r="H588" s="34"/>
      <c r="I588" s="34" t="s">
        <v>8</v>
      </c>
      <c r="J588" s="34" t="s">
        <v>26</v>
      </c>
      <c r="L588" s="83"/>
    </row>
    <row r="589" spans="1:12" ht="18" customHeight="1">
      <c r="A589" s="4">
        <v>588</v>
      </c>
      <c r="B589" s="68">
        <v>45146</v>
      </c>
      <c r="C589" s="34" t="s">
        <v>58</v>
      </c>
      <c r="D589" s="34" t="s">
        <v>22</v>
      </c>
      <c r="E589" s="34" t="s">
        <v>36</v>
      </c>
      <c r="F589" s="34" t="s">
        <v>45</v>
      </c>
      <c r="G589" s="34"/>
      <c r="H589" s="34"/>
      <c r="I589" s="34" t="s">
        <v>25</v>
      </c>
      <c r="J589" s="34" t="s">
        <v>9</v>
      </c>
      <c r="L589" s="83"/>
    </row>
    <row r="590" spans="1:12" ht="18" customHeight="1">
      <c r="A590" s="4">
        <v>589</v>
      </c>
      <c r="B590" s="16">
        <v>45147</v>
      </c>
      <c r="C590" s="17" t="s">
        <v>7</v>
      </c>
      <c r="D590" s="17" t="s">
        <v>60</v>
      </c>
      <c r="E590" s="17" t="s">
        <v>33</v>
      </c>
      <c r="F590" s="17" t="s">
        <v>41</v>
      </c>
      <c r="G590" s="17"/>
      <c r="H590" s="17"/>
      <c r="I590" s="17" t="s">
        <v>13</v>
      </c>
      <c r="J590" s="17" t="s">
        <v>20</v>
      </c>
      <c r="L590" s="83"/>
    </row>
    <row r="591" spans="1:12" ht="18" customHeight="1">
      <c r="A591" s="4">
        <v>590</v>
      </c>
      <c r="B591" s="16">
        <v>45147</v>
      </c>
      <c r="C591" s="17" t="s">
        <v>40</v>
      </c>
      <c r="D591" s="17" t="s">
        <v>4</v>
      </c>
      <c r="E591" s="17" t="s">
        <v>16</v>
      </c>
      <c r="F591" s="17" t="s">
        <v>51</v>
      </c>
      <c r="G591" s="17"/>
      <c r="H591" s="17"/>
      <c r="I591" s="17" t="s">
        <v>37</v>
      </c>
      <c r="J591" s="17" t="s">
        <v>38</v>
      </c>
      <c r="L591" s="83"/>
    </row>
    <row r="592" spans="1:12" ht="18" customHeight="1">
      <c r="A592" s="4">
        <v>591</v>
      </c>
      <c r="B592" s="16">
        <v>45147</v>
      </c>
      <c r="C592" s="17" t="s">
        <v>28</v>
      </c>
      <c r="D592" s="17" t="s">
        <v>5</v>
      </c>
      <c r="E592" s="17" t="s">
        <v>6</v>
      </c>
      <c r="F592" s="17" t="s">
        <v>59</v>
      </c>
      <c r="G592" s="17"/>
      <c r="H592" s="17"/>
      <c r="I592" s="17" t="s">
        <v>14</v>
      </c>
      <c r="J592" s="17" t="s">
        <v>19</v>
      </c>
      <c r="L592" s="83"/>
    </row>
    <row r="593" spans="1:12" ht="18" customHeight="1">
      <c r="A593" s="4">
        <v>592</v>
      </c>
      <c r="B593" s="16">
        <v>45147</v>
      </c>
      <c r="C593" s="17" t="s">
        <v>57</v>
      </c>
      <c r="D593" s="17" t="s">
        <v>48</v>
      </c>
      <c r="E593" s="17" t="s">
        <v>29</v>
      </c>
      <c r="F593" s="17" t="s">
        <v>42</v>
      </c>
      <c r="G593" s="17"/>
      <c r="H593" s="17"/>
      <c r="I593" s="17" t="s">
        <v>31</v>
      </c>
      <c r="J593" s="17" t="s">
        <v>32</v>
      </c>
      <c r="L593" s="83"/>
    </row>
    <row r="594" spans="1:12" ht="18" customHeight="1">
      <c r="A594" s="4">
        <v>593</v>
      </c>
      <c r="B594" s="16">
        <v>45147</v>
      </c>
      <c r="C594" s="17" t="s">
        <v>49</v>
      </c>
      <c r="D594" s="17" t="s">
        <v>21</v>
      </c>
      <c r="E594" s="17" t="s">
        <v>12</v>
      </c>
      <c r="F594" s="17" t="s">
        <v>30</v>
      </c>
      <c r="G594" s="17"/>
      <c r="H594" s="17"/>
      <c r="I594" s="17" t="s">
        <v>8</v>
      </c>
      <c r="J594" s="17" t="s">
        <v>26</v>
      </c>
      <c r="L594" s="83"/>
    </row>
    <row r="595" spans="1:12" ht="18" customHeight="1">
      <c r="A595" s="4">
        <v>594</v>
      </c>
      <c r="B595" s="85">
        <v>45148</v>
      </c>
      <c r="C595" s="17" t="s">
        <v>60</v>
      </c>
      <c r="D595" s="17" t="s">
        <v>33</v>
      </c>
      <c r="E595" s="17" t="s">
        <v>41</v>
      </c>
      <c r="F595" s="17" t="s">
        <v>34</v>
      </c>
      <c r="G595" s="17"/>
      <c r="H595" s="17"/>
      <c r="I595" s="17" t="s">
        <v>13</v>
      </c>
      <c r="J595" s="17" t="s">
        <v>20</v>
      </c>
      <c r="L595" s="83"/>
    </row>
    <row r="596" spans="1:12" ht="18" customHeight="1">
      <c r="A596" s="4">
        <v>595</v>
      </c>
      <c r="B596" s="85">
        <v>45148</v>
      </c>
      <c r="C596" s="17" t="s">
        <v>4</v>
      </c>
      <c r="D596" s="17" t="s">
        <v>16</v>
      </c>
      <c r="E596" s="17" t="s">
        <v>51</v>
      </c>
      <c r="F596" s="17" t="s">
        <v>18</v>
      </c>
      <c r="G596" s="17"/>
      <c r="H596" s="17"/>
      <c r="I596" s="17" t="s">
        <v>37</v>
      </c>
      <c r="J596" s="17" t="s">
        <v>38</v>
      </c>
      <c r="L596" s="83"/>
    </row>
    <row r="597" spans="1:12" ht="18" customHeight="1">
      <c r="A597" s="4">
        <v>596</v>
      </c>
      <c r="B597" s="85">
        <v>45148</v>
      </c>
      <c r="C597" s="17" t="s">
        <v>5</v>
      </c>
      <c r="D597" s="17" t="s">
        <v>6</v>
      </c>
      <c r="E597" s="17" t="s">
        <v>59</v>
      </c>
      <c r="F597" s="17" t="s">
        <v>15</v>
      </c>
      <c r="G597" s="17"/>
      <c r="H597" s="17"/>
      <c r="I597" s="17" t="s">
        <v>14</v>
      </c>
      <c r="J597" s="17" t="s">
        <v>19</v>
      </c>
      <c r="L597" s="83"/>
    </row>
    <row r="598" spans="1:12" ht="18" customHeight="1">
      <c r="A598" s="4">
        <v>597</v>
      </c>
      <c r="B598" s="85">
        <v>45148</v>
      </c>
      <c r="C598" s="17" t="s">
        <v>48</v>
      </c>
      <c r="D598" s="17" t="s">
        <v>29</v>
      </c>
      <c r="E598" s="17" t="s">
        <v>42</v>
      </c>
      <c r="F598" s="17" t="s">
        <v>24</v>
      </c>
      <c r="G598" s="17"/>
      <c r="H598" s="17"/>
      <c r="I598" s="17" t="s">
        <v>31</v>
      </c>
      <c r="J598" s="17" t="s">
        <v>32</v>
      </c>
      <c r="L598" s="83"/>
    </row>
    <row r="599" spans="1:12" ht="18" customHeight="1">
      <c r="A599" s="4">
        <v>598</v>
      </c>
      <c r="B599" s="85">
        <v>45148</v>
      </c>
      <c r="C599" s="17" t="s">
        <v>21</v>
      </c>
      <c r="D599" s="17" t="s">
        <v>12</v>
      </c>
      <c r="E599" s="17" t="s">
        <v>30</v>
      </c>
      <c r="F599" s="17" t="s">
        <v>307</v>
      </c>
      <c r="G599" s="17"/>
      <c r="H599" s="17"/>
      <c r="I599" s="17" t="s">
        <v>8</v>
      </c>
      <c r="J599" s="17" t="s">
        <v>26</v>
      </c>
      <c r="L599" s="83"/>
    </row>
    <row r="600" spans="1:12" ht="18" customHeight="1">
      <c r="A600" s="4">
        <v>599</v>
      </c>
      <c r="B600" s="85">
        <v>45148</v>
      </c>
      <c r="C600" s="17" t="s">
        <v>36</v>
      </c>
      <c r="D600" s="17" t="s">
        <v>45</v>
      </c>
      <c r="E600" s="17" t="s">
        <v>43</v>
      </c>
      <c r="F600" s="17" t="s">
        <v>58</v>
      </c>
      <c r="G600" s="17"/>
      <c r="H600" s="17"/>
      <c r="I600" s="17" t="s">
        <v>25</v>
      </c>
      <c r="J600" s="17" t="s">
        <v>9</v>
      </c>
      <c r="L600" s="83"/>
    </row>
    <row r="601" spans="1:12" ht="18" customHeight="1">
      <c r="A601" s="4">
        <v>600</v>
      </c>
      <c r="B601" s="85">
        <v>45149</v>
      </c>
      <c r="C601" s="17" t="s">
        <v>12</v>
      </c>
      <c r="D601" s="17" t="s">
        <v>41</v>
      </c>
      <c r="E601" s="17" t="s">
        <v>30</v>
      </c>
      <c r="F601" s="17" t="s">
        <v>49</v>
      </c>
      <c r="G601" s="17"/>
      <c r="H601" s="17"/>
      <c r="I601" s="17" t="s">
        <v>37</v>
      </c>
      <c r="J601" s="17" t="s">
        <v>13</v>
      </c>
      <c r="L601" s="83"/>
    </row>
    <row r="602" spans="1:12" ht="18" customHeight="1">
      <c r="A602" s="4">
        <v>601</v>
      </c>
      <c r="B602" s="85">
        <v>45149</v>
      </c>
      <c r="C602" s="17" t="s">
        <v>33</v>
      </c>
      <c r="D602" s="17" t="s">
        <v>11</v>
      </c>
      <c r="E602" s="17" t="s">
        <v>34</v>
      </c>
      <c r="F602" s="17" t="s">
        <v>7</v>
      </c>
      <c r="G602" s="17"/>
      <c r="H602" s="17"/>
      <c r="I602" s="17" t="s">
        <v>20</v>
      </c>
      <c r="J602" s="17" t="s">
        <v>19</v>
      </c>
      <c r="L602" s="84"/>
    </row>
    <row r="603" spans="1:12" ht="18" customHeight="1">
      <c r="A603" s="4">
        <v>602</v>
      </c>
      <c r="B603" s="85">
        <v>45149</v>
      </c>
      <c r="C603" s="17" t="s">
        <v>45</v>
      </c>
      <c r="D603" s="17" t="s">
        <v>43</v>
      </c>
      <c r="E603" s="17" t="s">
        <v>58</v>
      </c>
      <c r="F603" s="17" t="s">
        <v>22</v>
      </c>
      <c r="G603" s="17"/>
      <c r="H603" s="17"/>
      <c r="I603" s="17" t="s">
        <v>38</v>
      </c>
      <c r="J603" s="17" t="s">
        <v>14</v>
      </c>
      <c r="L603" s="83"/>
    </row>
    <row r="604" spans="1:12" ht="18" customHeight="1">
      <c r="A604" s="4">
        <v>603</v>
      </c>
      <c r="B604" s="85">
        <v>45149</v>
      </c>
      <c r="C604" s="17" t="s">
        <v>56</v>
      </c>
      <c r="D604" s="17" t="s">
        <v>17</v>
      </c>
      <c r="E604" s="17" t="s">
        <v>66</v>
      </c>
      <c r="F604" s="17" t="s">
        <v>55</v>
      </c>
      <c r="G604" s="17"/>
      <c r="H604" s="17"/>
      <c r="I604" s="17" t="s">
        <v>8</v>
      </c>
      <c r="J604" s="17" t="s">
        <v>32</v>
      </c>
      <c r="L604" s="83"/>
    </row>
    <row r="605" spans="1:12" ht="18" customHeight="1">
      <c r="A605" s="4">
        <v>604</v>
      </c>
      <c r="B605" s="85">
        <v>45149</v>
      </c>
      <c r="C605" s="17" t="s">
        <v>6</v>
      </c>
      <c r="D605" s="17" t="s">
        <v>59</v>
      </c>
      <c r="E605" s="17" t="s">
        <v>15</v>
      </c>
      <c r="F605" s="17" t="s">
        <v>28</v>
      </c>
      <c r="G605" s="17"/>
      <c r="H605" s="17"/>
      <c r="I605" s="17" t="s">
        <v>25</v>
      </c>
      <c r="J605" s="17" t="s">
        <v>31</v>
      </c>
      <c r="L605" s="83"/>
    </row>
    <row r="606" spans="1:12" ht="18" customHeight="1">
      <c r="A606" s="4">
        <v>605</v>
      </c>
      <c r="B606" s="85">
        <v>45149</v>
      </c>
      <c r="C606" s="17" t="s">
        <v>16</v>
      </c>
      <c r="D606" s="17" t="s">
        <v>51</v>
      </c>
      <c r="E606" s="17" t="s">
        <v>18</v>
      </c>
      <c r="F606" s="17" t="s">
        <v>40</v>
      </c>
      <c r="G606" s="17"/>
      <c r="H606" s="17"/>
      <c r="I606" s="17" t="s">
        <v>9</v>
      </c>
      <c r="J606" s="17" t="s">
        <v>26</v>
      </c>
      <c r="L606" s="83"/>
    </row>
    <row r="607" spans="1:12" ht="18" customHeight="1">
      <c r="A607" s="4">
        <v>606</v>
      </c>
      <c r="B607" s="85">
        <v>45150</v>
      </c>
      <c r="C607" s="17" t="s">
        <v>41</v>
      </c>
      <c r="D607" s="17" t="s">
        <v>30</v>
      </c>
      <c r="E607" s="17" t="s">
        <v>49</v>
      </c>
      <c r="F607" s="17" t="s">
        <v>21</v>
      </c>
      <c r="G607" s="17"/>
      <c r="H607" s="17"/>
      <c r="I607" s="17" t="s">
        <v>37</v>
      </c>
      <c r="J607" s="17" t="s">
        <v>13</v>
      </c>
      <c r="L607" s="83"/>
    </row>
    <row r="608" spans="1:12" ht="18" customHeight="1">
      <c r="A608" s="4">
        <v>607</v>
      </c>
      <c r="B608" s="85">
        <v>45150</v>
      </c>
      <c r="C608" s="17" t="s">
        <v>11</v>
      </c>
      <c r="D608" s="17" t="s">
        <v>34</v>
      </c>
      <c r="E608" s="17" t="s">
        <v>7</v>
      </c>
      <c r="F608" s="17" t="s">
        <v>60</v>
      </c>
      <c r="G608" s="17"/>
      <c r="H608" s="17"/>
      <c r="I608" s="17" t="s">
        <v>20</v>
      </c>
      <c r="J608" s="17" t="s">
        <v>19</v>
      </c>
      <c r="L608" s="83"/>
    </row>
    <row r="609" spans="1:12" ht="18" customHeight="1">
      <c r="A609" s="4">
        <v>608</v>
      </c>
      <c r="B609" s="85">
        <v>45150</v>
      </c>
      <c r="C609" s="17" t="s">
        <v>43</v>
      </c>
      <c r="D609" s="17" t="s">
        <v>58</v>
      </c>
      <c r="E609" s="17" t="s">
        <v>22</v>
      </c>
      <c r="F609" s="17" t="s">
        <v>36</v>
      </c>
      <c r="G609" s="17"/>
      <c r="H609" s="17"/>
      <c r="I609" s="17" t="s">
        <v>38</v>
      </c>
      <c r="J609" s="17" t="s">
        <v>14</v>
      </c>
      <c r="L609" s="83"/>
    </row>
    <row r="610" spans="1:12" ht="18" customHeight="1">
      <c r="A610" s="4">
        <v>609</v>
      </c>
      <c r="B610" s="85">
        <v>45150</v>
      </c>
      <c r="C610" s="17" t="s">
        <v>17</v>
      </c>
      <c r="D610" s="17" t="s">
        <v>66</v>
      </c>
      <c r="E610" s="17" t="s">
        <v>55</v>
      </c>
      <c r="F610" s="17" t="s">
        <v>27</v>
      </c>
      <c r="G610" s="17"/>
      <c r="H610" s="17"/>
      <c r="I610" s="17" t="s">
        <v>8</v>
      </c>
      <c r="J610" s="17" t="s">
        <v>32</v>
      </c>
      <c r="L610" s="83"/>
    </row>
    <row r="611" spans="1:12" ht="18" customHeight="1">
      <c r="A611" s="4">
        <v>610</v>
      </c>
      <c r="B611" s="85">
        <v>45150</v>
      </c>
      <c r="C611" s="17" t="s">
        <v>59</v>
      </c>
      <c r="D611" s="17" t="s">
        <v>15</v>
      </c>
      <c r="E611" s="17" t="s">
        <v>28</v>
      </c>
      <c r="F611" s="17" t="s">
        <v>5</v>
      </c>
      <c r="G611" s="17"/>
      <c r="H611" s="17"/>
      <c r="I611" s="17" t="s">
        <v>25</v>
      </c>
      <c r="J611" s="17" t="s">
        <v>31</v>
      </c>
      <c r="L611" s="83"/>
    </row>
    <row r="612" spans="1:12" ht="18" customHeight="1">
      <c r="A612" s="4">
        <v>611</v>
      </c>
      <c r="B612" s="85">
        <v>45151</v>
      </c>
      <c r="C612" s="17" t="s">
        <v>30</v>
      </c>
      <c r="D612" s="17" t="s">
        <v>49</v>
      </c>
      <c r="E612" s="17" t="s">
        <v>21</v>
      </c>
      <c r="F612" s="17" t="s">
        <v>12</v>
      </c>
      <c r="G612" s="17"/>
      <c r="H612" s="17"/>
      <c r="I612" s="17" t="s">
        <v>37</v>
      </c>
      <c r="J612" s="17" t="s">
        <v>13</v>
      </c>
      <c r="L612" s="83"/>
    </row>
    <row r="613" spans="1:12" ht="18" customHeight="1">
      <c r="A613" s="4">
        <v>612</v>
      </c>
      <c r="B613" s="85">
        <v>45151</v>
      </c>
      <c r="C613" s="17" t="s">
        <v>34</v>
      </c>
      <c r="D613" s="17" t="s">
        <v>7</v>
      </c>
      <c r="E613" s="17" t="s">
        <v>60</v>
      </c>
      <c r="F613" s="17" t="s">
        <v>33</v>
      </c>
      <c r="G613" s="17"/>
      <c r="H613" s="17"/>
      <c r="I613" s="17" t="s">
        <v>20</v>
      </c>
      <c r="J613" s="17" t="s">
        <v>19</v>
      </c>
      <c r="L613" s="83"/>
    </row>
    <row r="614" spans="1:12" ht="18" customHeight="1">
      <c r="A614" s="4">
        <v>613</v>
      </c>
      <c r="B614" s="85">
        <v>45151</v>
      </c>
      <c r="C614" s="17" t="s">
        <v>58</v>
      </c>
      <c r="D614" s="17" t="s">
        <v>22</v>
      </c>
      <c r="E614" s="17" t="s">
        <v>36</v>
      </c>
      <c r="F614" s="17" t="s">
        <v>45</v>
      </c>
      <c r="G614" s="17"/>
      <c r="H614" s="17"/>
      <c r="I614" s="17" t="s">
        <v>38</v>
      </c>
      <c r="J614" s="17" t="s">
        <v>14</v>
      </c>
      <c r="L614" s="83"/>
    </row>
    <row r="615" spans="1:12" ht="18" customHeight="1">
      <c r="A615" s="4">
        <v>614</v>
      </c>
      <c r="B615" s="85">
        <v>45151</v>
      </c>
      <c r="C615" s="17" t="s">
        <v>15</v>
      </c>
      <c r="D615" s="17" t="s">
        <v>28</v>
      </c>
      <c r="E615" s="17" t="s">
        <v>5</v>
      </c>
      <c r="F615" s="17" t="s">
        <v>6</v>
      </c>
      <c r="G615" s="17"/>
      <c r="H615" s="17"/>
      <c r="I615" s="17" t="s">
        <v>25</v>
      </c>
      <c r="J615" s="17" t="s">
        <v>31</v>
      </c>
      <c r="L615" s="83"/>
    </row>
    <row r="616" spans="1:12" ht="18" customHeight="1">
      <c r="A616" s="4">
        <v>615</v>
      </c>
      <c r="B616" s="85">
        <v>45151</v>
      </c>
      <c r="C616" s="17" t="s">
        <v>18</v>
      </c>
      <c r="D616" s="17" t="s">
        <v>40</v>
      </c>
      <c r="E616" s="17" t="s">
        <v>4</v>
      </c>
      <c r="F616" s="17" t="s">
        <v>16</v>
      </c>
      <c r="G616" s="17"/>
      <c r="H616" s="17"/>
      <c r="I616" s="17" t="s">
        <v>9</v>
      </c>
      <c r="J616" s="17" t="s">
        <v>26</v>
      </c>
      <c r="L616" s="83"/>
    </row>
    <row r="617" spans="1:12" ht="18" customHeight="1">
      <c r="A617" s="4">
        <v>616</v>
      </c>
      <c r="B617" s="85">
        <v>45151</v>
      </c>
      <c r="C617" s="17" t="s">
        <v>66</v>
      </c>
      <c r="D617" s="17" t="s">
        <v>55</v>
      </c>
      <c r="E617" s="17" t="s">
        <v>27</v>
      </c>
      <c r="F617" s="17" t="s">
        <v>56</v>
      </c>
      <c r="G617" s="17"/>
      <c r="H617" s="17"/>
      <c r="I617" s="17" t="s">
        <v>8</v>
      </c>
      <c r="J617" s="17" t="s">
        <v>32</v>
      </c>
      <c r="L617" s="83"/>
    </row>
    <row r="618" spans="1:12" ht="18" customHeight="1">
      <c r="A618" s="4">
        <v>617</v>
      </c>
      <c r="B618" s="85">
        <v>45153</v>
      </c>
      <c r="C618" s="17" t="s">
        <v>40</v>
      </c>
      <c r="D618" s="17" t="s">
        <v>4</v>
      </c>
      <c r="E618" s="17" t="s">
        <v>16</v>
      </c>
      <c r="F618" s="17" t="s">
        <v>51</v>
      </c>
      <c r="G618" s="17"/>
      <c r="H618" s="17"/>
      <c r="I618" s="17" t="s">
        <v>14</v>
      </c>
      <c r="J618" s="17" t="s">
        <v>13</v>
      </c>
      <c r="L618" s="83"/>
    </row>
    <row r="619" spans="1:12" ht="18" customHeight="1">
      <c r="A619" s="4">
        <v>618</v>
      </c>
      <c r="B619" s="85">
        <v>45153</v>
      </c>
      <c r="C619" s="17" t="s">
        <v>28</v>
      </c>
      <c r="D619" s="17" t="s">
        <v>5</v>
      </c>
      <c r="E619" s="17" t="s">
        <v>6</v>
      </c>
      <c r="F619" s="17" t="s">
        <v>59</v>
      </c>
      <c r="G619" s="17"/>
      <c r="H619" s="17"/>
      <c r="I619" s="17" t="s">
        <v>19</v>
      </c>
      <c r="J619" s="17" t="s">
        <v>38</v>
      </c>
      <c r="L619" s="83"/>
    </row>
    <row r="620" spans="1:12" ht="18" customHeight="1">
      <c r="A620" s="4">
        <v>619</v>
      </c>
      <c r="B620" s="85">
        <v>45153</v>
      </c>
      <c r="C620" s="17" t="s">
        <v>49</v>
      </c>
      <c r="D620" s="17" t="s">
        <v>21</v>
      </c>
      <c r="E620" s="17" t="s">
        <v>12</v>
      </c>
      <c r="F620" s="17" t="s">
        <v>41</v>
      </c>
      <c r="G620" s="17"/>
      <c r="H620" s="17"/>
      <c r="I620" s="17" t="s">
        <v>31</v>
      </c>
      <c r="J620" s="17" t="s">
        <v>8</v>
      </c>
      <c r="L620" s="83"/>
    </row>
    <row r="621" spans="1:12" ht="18" customHeight="1">
      <c r="A621" s="4">
        <v>620</v>
      </c>
      <c r="B621" s="85">
        <v>45153</v>
      </c>
      <c r="C621" s="17" t="s">
        <v>29</v>
      </c>
      <c r="D621" s="17" t="s">
        <v>42</v>
      </c>
      <c r="E621" s="17" t="s">
        <v>33</v>
      </c>
      <c r="F621" s="17" t="s">
        <v>60</v>
      </c>
      <c r="G621" s="17"/>
      <c r="H621" s="17"/>
      <c r="I621" s="17" t="s">
        <v>32</v>
      </c>
      <c r="J621" s="17" t="s">
        <v>9</v>
      </c>
      <c r="L621" s="83"/>
    </row>
    <row r="622" spans="1:12" ht="18" customHeight="1">
      <c r="A622" s="4">
        <v>621</v>
      </c>
      <c r="B622" s="85">
        <v>45154</v>
      </c>
      <c r="C622" s="17" t="s">
        <v>4</v>
      </c>
      <c r="D622" s="17" t="s">
        <v>16</v>
      </c>
      <c r="E622" s="17" t="s">
        <v>51</v>
      </c>
      <c r="F622" s="17" t="s">
        <v>18</v>
      </c>
      <c r="G622" s="17"/>
      <c r="H622" s="17"/>
      <c r="I622" s="17" t="s">
        <v>14</v>
      </c>
      <c r="J622" s="17" t="s">
        <v>13</v>
      </c>
      <c r="L622" s="83"/>
    </row>
    <row r="623" spans="1:12" ht="18" customHeight="1">
      <c r="A623" s="4">
        <v>622</v>
      </c>
      <c r="B623" s="85">
        <v>45154</v>
      </c>
      <c r="C623" s="17" t="s">
        <v>27</v>
      </c>
      <c r="D623" s="17" t="s">
        <v>56</v>
      </c>
      <c r="E623" s="17" t="s">
        <v>17</v>
      </c>
      <c r="F623" s="17" t="s">
        <v>66</v>
      </c>
      <c r="G623" s="17"/>
      <c r="H623" s="17"/>
      <c r="I623" s="17" t="s">
        <v>20</v>
      </c>
      <c r="J623" s="17" t="s">
        <v>37</v>
      </c>
      <c r="L623" s="83"/>
    </row>
    <row r="624" spans="1:12" ht="18" customHeight="1">
      <c r="A624" s="4">
        <v>623</v>
      </c>
      <c r="B624" s="85">
        <v>45154</v>
      </c>
      <c r="C624" s="17" t="s">
        <v>5</v>
      </c>
      <c r="D624" s="17" t="s">
        <v>6</v>
      </c>
      <c r="E624" s="17" t="s">
        <v>59</v>
      </c>
      <c r="F624" s="17" t="s">
        <v>15</v>
      </c>
      <c r="G624" s="17"/>
      <c r="H624" s="17"/>
      <c r="I624" s="17" t="s">
        <v>19</v>
      </c>
      <c r="J624" s="17" t="s">
        <v>38</v>
      </c>
      <c r="L624" s="83"/>
    </row>
    <row r="625" spans="1:12" ht="18" customHeight="1">
      <c r="A625" s="4">
        <v>624</v>
      </c>
      <c r="B625" s="85">
        <v>45154</v>
      </c>
      <c r="C625" s="17" t="s">
        <v>21</v>
      </c>
      <c r="D625" s="17" t="s">
        <v>12</v>
      </c>
      <c r="E625" s="17" t="s">
        <v>41</v>
      </c>
      <c r="F625" s="17" t="s">
        <v>30</v>
      </c>
      <c r="G625" s="17"/>
      <c r="H625" s="17"/>
      <c r="I625" s="17" t="s">
        <v>31</v>
      </c>
      <c r="J625" s="17" t="s">
        <v>8</v>
      </c>
      <c r="L625" s="83"/>
    </row>
    <row r="626" spans="1:12" ht="18" customHeight="1">
      <c r="A626" s="4">
        <v>625</v>
      </c>
      <c r="B626" s="85">
        <v>45154</v>
      </c>
      <c r="C626" s="17" t="s">
        <v>42</v>
      </c>
      <c r="D626" s="17" t="s">
        <v>33</v>
      </c>
      <c r="E626" s="17" t="s">
        <v>60</v>
      </c>
      <c r="F626" s="17" t="s">
        <v>48</v>
      </c>
      <c r="G626" s="17"/>
      <c r="H626" s="17"/>
      <c r="I626" s="17" t="s">
        <v>32</v>
      </c>
      <c r="J626" s="17" t="s">
        <v>9</v>
      </c>
      <c r="L626" s="83"/>
    </row>
    <row r="627" spans="1:12" ht="18" customHeight="1">
      <c r="A627" s="4">
        <v>626</v>
      </c>
      <c r="B627" s="85">
        <v>45154</v>
      </c>
      <c r="C627" s="17" t="s">
        <v>36</v>
      </c>
      <c r="D627" s="17" t="s">
        <v>45</v>
      </c>
      <c r="E627" s="17" t="s">
        <v>43</v>
      </c>
      <c r="F627" s="17" t="s">
        <v>58</v>
      </c>
      <c r="G627" s="17"/>
      <c r="H627" s="17"/>
      <c r="I627" s="17" t="s">
        <v>26</v>
      </c>
      <c r="J627" s="17" t="s">
        <v>25</v>
      </c>
      <c r="L627" s="83"/>
    </row>
    <row r="628" spans="1:12" ht="18" customHeight="1">
      <c r="A628" s="4">
        <v>627</v>
      </c>
      <c r="B628" s="85">
        <v>45155</v>
      </c>
      <c r="C628" s="17" t="s">
        <v>16</v>
      </c>
      <c r="D628" s="17" t="s">
        <v>51</v>
      </c>
      <c r="E628" s="17" t="s">
        <v>18</v>
      </c>
      <c r="F628" s="17" t="s">
        <v>40</v>
      </c>
      <c r="G628" s="17"/>
      <c r="H628" s="17"/>
      <c r="I628" s="17" t="s">
        <v>14</v>
      </c>
      <c r="J628" s="17" t="s">
        <v>13</v>
      </c>
      <c r="L628" s="83"/>
    </row>
    <row r="629" spans="1:12" ht="18" customHeight="1">
      <c r="A629" s="4">
        <v>628</v>
      </c>
      <c r="B629" s="85">
        <v>45155</v>
      </c>
      <c r="C629" s="17" t="s">
        <v>56</v>
      </c>
      <c r="D629" s="17" t="s">
        <v>17</v>
      </c>
      <c r="E629" s="17" t="s">
        <v>66</v>
      </c>
      <c r="F629" s="17" t="s">
        <v>55</v>
      </c>
      <c r="G629" s="17"/>
      <c r="H629" s="17"/>
      <c r="I629" s="17" t="s">
        <v>448</v>
      </c>
      <c r="J629" s="17" t="s">
        <v>37</v>
      </c>
      <c r="L629" s="83"/>
    </row>
    <row r="630" spans="1:12" ht="18" customHeight="1">
      <c r="A630" s="4">
        <v>629</v>
      </c>
      <c r="B630" s="85">
        <v>45155</v>
      </c>
      <c r="C630" s="17" t="s">
        <v>6</v>
      </c>
      <c r="D630" s="17" t="s">
        <v>59</v>
      </c>
      <c r="E630" s="17" t="s">
        <v>15</v>
      </c>
      <c r="F630" s="17" t="s">
        <v>28</v>
      </c>
      <c r="G630" s="17"/>
      <c r="H630" s="17"/>
      <c r="I630" s="17" t="s">
        <v>19</v>
      </c>
      <c r="J630" s="17" t="s">
        <v>38</v>
      </c>
      <c r="L630" s="83"/>
    </row>
    <row r="631" spans="1:12" ht="18" customHeight="1">
      <c r="A631" s="4">
        <v>630</v>
      </c>
      <c r="B631" s="85">
        <v>45155</v>
      </c>
      <c r="C631" s="17" t="s">
        <v>12</v>
      </c>
      <c r="D631" s="17" t="s">
        <v>41</v>
      </c>
      <c r="E631" s="17" t="s">
        <v>30</v>
      </c>
      <c r="F631" s="17" t="s">
        <v>49</v>
      </c>
      <c r="G631" s="17"/>
      <c r="H631" s="17"/>
      <c r="I631" s="17" t="s">
        <v>31</v>
      </c>
      <c r="J631" s="17" t="s">
        <v>8</v>
      </c>
      <c r="L631" s="83"/>
    </row>
    <row r="632" spans="1:12" ht="18" customHeight="1">
      <c r="A632" s="4">
        <v>631</v>
      </c>
      <c r="B632" s="85">
        <v>45155</v>
      </c>
      <c r="C632" s="17" t="s">
        <v>33</v>
      </c>
      <c r="D632" s="17" t="s">
        <v>60</v>
      </c>
      <c r="E632" s="17" t="s">
        <v>48</v>
      </c>
      <c r="F632" s="17" t="s">
        <v>29</v>
      </c>
      <c r="G632" s="17"/>
      <c r="H632" s="17"/>
      <c r="I632" s="17" t="s">
        <v>32</v>
      </c>
      <c r="J632" s="17" t="s">
        <v>9</v>
      </c>
      <c r="L632" s="83"/>
    </row>
    <row r="633" spans="1:12" ht="18" customHeight="1">
      <c r="A633" s="4">
        <v>632</v>
      </c>
      <c r="B633" s="85">
        <v>45155</v>
      </c>
      <c r="C633" s="17" t="s">
        <v>45</v>
      </c>
      <c r="D633" s="17" t="s">
        <v>43</v>
      </c>
      <c r="E633" s="17" t="s">
        <v>58</v>
      </c>
      <c r="F633" s="17" t="s">
        <v>22</v>
      </c>
      <c r="G633" s="17"/>
      <c r="H633" s="17"/>
      <c r="I633" s="17" t="s">
        <v>26</v>
      </c>
      <c r="J633" s="17" t="s">
        <v>25</v>
      </c>
      <c r="L633" s="83"/>
    </row>
    <row r="634" spans="1:12" ht="18" customHeight="1">
      <c r="A634" s="4">
        <v>633</v>
      </c>
      <c r="B634" s="85">
        <v>45156</v>
      </c>
      <c r="C634" s="17" t="s">
        <v>59</v>
      </c>
      <c r="D634" s="17" t="s">
        <v>48</v>
      </c>
      <c r="E634" s="17" t="s">
        <v>29</v>
      </c>
      <c r="F634" s="17" t="s">
        <v>42</v>
      </c>
      <c r="G634" s="17"/>
      <c r="H634" s="17"/>
      <c r="I634" s="17" t="s">
        <v>14</v>
      </c>
      <c r="J634" s="17" t="s">
        <v>20</v>
      </c>
      <c r="L634" s="83"/>
    </row>
    <row r="635" spans="1:12" ht="18" customHeight="1">
      <c r="A635" s="4">
        <v>634</v>
      </c>
      <c r="B635" s="85">
        <v>45156</v>
      </c>
      <c r="C635" s="17" t="s">
        <v>41</v>
      </c>
      <c r="D635" s="17" t="s">
        <v>30</v>
      </c>
      <c r="E635" s="17" t="s">
        <v>49</v>
      </c>
      <c r="F635" s="17" t="s">
        <v>21</v>
      </c>
      <c r="G635" s="17"/>
      <c r="H635" s="17"/>
      <c r="I635" s="17" t="s">
        <v>13</v>
      </c>
      <c r="J635" s="17" t="s">
        <v>38</v>
      </c>
      <c r="L635" s="83"/>
    </row>
    <row r="636" spans="1:12" ht="18" customHeight="1">
      <c r="A636" s="4">
        <v>635</v>
      </c>
      <c r="B636" s="85">
        <v>45156</v>
      </c>
      <c r="C636" s="17" t="s">
        <v>43</v>
      </c>
      <c r="D636" s="17" t="s">
        <v>58</v>
      </c>
      <c r="E636" s="17" t="s">
        <v>22</v>
      </c>
      <c r="F636" s="17" t="s">
        <v>36</v>
      </c>
      <c r="G636" s="17"/>
      <c r="H636" s="17"/>
      <c r="I636" s="17" t="s">
        <v>19</v>
      </c>
      <c r="J636" s="17" t="s">
        <v>37</v>
      </c>
      <c r="L636" s="83"/>
    </row>
    <row r="637" spans="1:12" ht="18" customHeight="1">
      <c r="A637" s="4">
        <v>636</v>
      </c>
      <c r="B637" s="85">
        <v>45156</v>
      </c>
      <c r="C637" s="17" t="s">
        <v>51</v>
      </c>
      <c r="D637" s="17" t="s">
        <v>18</v>
      </c>
      <c r="E637" s="17" t="s">
        <v>40</v>
      </c>
      <c r="F637" s="17" t="s">
        <v>4</v>
      </c>
      <c r="G637" s="17"/>
      <c r="H637" s="17"/>
      <c r="I637" s="17" t="s">
        <v>9</v>
      </c>
      <c r="J637" s="17" t="s">
        <v>8</v>
      </c>
      <c r="L637" s="83"/>
    </row>
    <row r="638" spans="1:12" ht="18" customHeight="1">
      <c r="A638" s="4">
        <v>637</v>
      </c>
      <c r="B638" s="85">
        <v>45156</v>
      </c>
      <c r="C638" s="17" t="s">
        <v>7</v>
      </c>
      <c r="D638" s="17" t="s">
        <v>60</v>
      </c>
      <c r="E638" s="17" t="s">
        <v>24</v>
      </c>
      <c r="F638" s="17" t="s">
        <v>11</v>
      </c>
      <c r="G638" s="17"/>
      <c r="H638" s="17"/>
      <c r="I638" s="17" t="s">
        <v>26</v>
      </c>
      <c r="J638" s="17" t="s">
        <v>31</v>
      </c>
      <c r="L638" s="83"/>
    </row>
    <row r="639" spans="1:12" ht="18" customHeight="1">
      <c r="A639" s="4">
        <v>638</v>
      </c>
      <c r="B639" s="85">
        <v>45156</v>
      </c>
      <c r="C639" s="17" t="s">
        <v>17</v>
      </c>
      <c r="D639" s="17" t="s">
        <v>66</v>
      </c>
      <c r="E639" s="17" t="s">
        <v>55</v>
      </c>
      <c r="F639" s="17" t="s">
        <v>27</v>
      </c>
      <c r="G639" s="17"/>
      <c r="H639" s="17"/>
      <c r="I639" s="17" t="s">
        <v>25</v>
      </c>
      <c r="J639" s="17" t="s">
        <v>32</v>
      </c>
      <c r="L639" s="83"/>
    </row>
    <row r="640" spans="1:12" ht="18" customHeight="1">
      <c r="A640" s="4">
        <v>639</v>
      </c>
      <c r="B640" s="85">
        <v>45157</v>
      </c>
      <c r="C640" s="17" t="s">
        <v>48</v>
      </c>
      <c r="D640" s="17" t="s">
        <v>29</v>
      </c>
      <c r="E640" s="17" t="s">
        <v>42</v>
      </c>
      <c r="F640" s="17" t="s">
        <v>33</v>
      </c>
      <c r="G640" s="17"/>
      <c r="H640" s="17"/>
      <c r="I640" s="17" t="s">
        <v>14</v>
      </c>
      <c r="J640" s="17" t="s">
        <v>20</v>
      </c>
      <c r="L640" s="83"/>
    </row>
    <row r="641" spans="1:12" ht="18" customHeight="1">
      <c r="A641" s="4">
        <v>640</v>
      </c>
      <c r="B641" s="85">
        <v>45157</v>
      </c>
      <c r="C641" s="17" t="s">
        <v>30</v>
      </c>
      <c r="D641" s="17" t="s">
        <v>49</v>
      </c>
      <c r="E641" s="17" t="s">
        <v>21</v>
      </c>
      <c r="F641" s="17" t="s">
        <v>12</v>
      </c>
      <c r="G641" s="17"/>
      <c r="H641" s="17"/>
      <c r="I641" s="17" t="s">
        <v>13</v>
      </c>
      <c r="J641" s="17" t="s">
        <v>38</v>
      </c>
      <c r="L641" s="83"/>
    </row>
    <row r="642" spans="1:12" ht="18" customHeight="1">
      <c r="A642" s="4">
        <v>641</v>
      </c>
      <c r="B642" s="85">
        <v>45157</v>
      </c>
      <c r="C642" s="17" t="s">
        <v>58</v>
      </c>
      <c r="D642" s="17" t="s">
        <v>22</v>
      </c>
      <c r="E642" s="17" t="s">
        <v>36</v>
      </c>
      <c r="F642" s="17" t="s">
        <v>45</v>
      </c>
      <c r="G642" s="17"/>
      <c r="H642" s="17"/>
      <c r="I642" s="17" t="s">
        <v>19</v>
      </c>
      <c r="J642" s="17" t="s">
        <v>37</v>
      </c>
      <c r="L642" s="83"/>
    </row>
    <row r="643" spans="1:12" ht="18" customHeight="1">
      <c r="A643" s="4">
        <v>642</v>
      </c>
      <c r="B643" s="85">
        <v>45157</v>
      </c>
      <c r="C643" s="17" t="s">
        <v>60</v>
      </c>
      <c r="D643" s="17" t="s">
        <v>24</v>
      </c>
      <c r="E643" s="17" t="s">
        <v>11</v>
      </c>
      <c r="F643" s="17" t="s">
        <v>34</v>
      </c>
      <c r="G643" s="17"/>
      <c r="H643" s="17"/>
      <c r="I643" s="17" t="s">
        <v>26</v>
      </c>
      <c r="J643" s="17" t="s">
        <v>31</v>
      </c>
      <c r="L643" s="83"/>
    </row>
    <row r="644" spans="1:12" ht="18" customHeight="1">
      <c r="A644" s="4">
        <v>643</v>
      </c>
      <c r="B644" s="85">
        <v>45157</v>
      </c>
      <c r="C644" s="17" t="s">
        <v>18</v>
      </c>
      <c r="D644" s="17" t="s">
        <v>40</v>
      </c>
      <c r="E644" s="17" t="s">
        <v>4</v>
      </c>
      <c r="F644" s="17" t="s">
        <v>16</v>
      </c>
      <c r="G644" s="17"/>
      <c r="H644" s="17"/>
      <c r="I644" s="17" t="s">
        <v>9</v>
      </c>
      <c r="J644" s="17" t="s">
        <v>8</v>
      </c>
      <c r="L644" s="83"/>
    </row>
    <row r="645" spans="1:12" ht="18" customHeight="1">
      <c r="A645" s="4">
        <v>644</v>
      </c>
      <c r="B645" s="85">
        <v>45157</v>
      </c>
      <c r="C645" s="17" t="s">
        <v>66</v>
      </c>
      <c r="D645" s="17" t="s">
        <v>55</v>
      </c>
      <c r="E645" s="17" t="s">
        <v>27</v>
      </c>
      <c r="F645" s="17" t="s">
        <v>56</v>
      </c>
      <c r="G645" s="17"/>
      <c r="H645" s="17"/>
      <c r="I645" s="17" t="s">
        <v>25</v>
      </c>
      <c r="J645" s="17" t="s">
        <v>32</v>
      </c>
      <c r="L645" s="83"/>
    </row>
    <row r="646" spans="1:12" ht="18" customHeight="1">
      <c r="A646" s="4">
        <v>645</v>
      </c>
      <c r="B646" s="85">
        <v>45158</v>
      </c>
      <c r="C646" s="17" t="s">
        <v>49</v>
      </c>
      <c r="D646" s="17" t="s">
        <v>21</v>
      </c>
      <c r="E646" s="17" t="s">
        <v>12</v>
      </c>
      <c r="F646" s="17" t="s">
        <v>41</v>
      </c>
      <c r="G646" s="17"/>
      <c r="H646" s="17"/>
      <c r="I646" s="17" t="s">
        <v>13</v>
      </c>
      <c r="J646" s="17" t="s">
        <v>38</v>
      </c>
      <c r="L646" s="83"/>
    </row>
    <row r="647" spans="1:12" ht="18" customHeight="1">
      <c r="A647" s="4">
        <v>646</v>
      </c>
      <c r="B647" s="85">
        <v>45158</v>
      </c>
      <c r="C647" s="17" t="s">
        <v>29</v>
      </c>
      <c r="D647" s="17" t="s">
        <v>42</v>
      </c>
      <c r="E647" s="17" t="s">
        <v>33</v>
      </c>
      <c r="F647" s="17" t="s">
        <v>59</v>
      </c>
      <c r="G647" s="17"/>
      <c r="H647" s="17"/>
      <c r="I647" s="17" t="s">
        <v>14</v>
      </c>
      <c r="J647" s="17" t="s">
        <v>20</v>
      </c>
      <c r="L647" s="83"/>
    </row>
    <row r="648" spans="1:12" ht="18" customHeight="1">
      <c r="A648" s="4">
        <v>647</v>
      </c>
      <c r="B648" s="85">
        <v>45158</v>
      </c>
      <c r="C648" s="17" t="s">
        <v>22</v>
      </c>
      <c r="D648" s="17" t="s">
        <v>36</v>
      </c>
      <c r="E648" s="17" t="s">
        <v>45</v>
      </c>
      <c r="F648" s="17" t="s">
        <v>43</v>
      </c>
      <c r="G648" s="17"/>
      <c r="H648" s="17"/>
      <c r="I648" s="17" t="s">
        <v>19</v>
      </c>
      <c r="J648" s="17" t="s">
        <v>37</v>
      </c>
      <c r="L648" s="83"/>
    </row>
    <row r="649" spans="1:12" ht="18" customHeight="1">
      <c r="A649" s="4">
        <v>648</v>
      </c>
      <c r="B649" s="85">
        <v>45158</v>
      </c>
      <c r="C649" s="17" t="s">
        <v>24</v>
      </c>
      <c r="D649" s="17" t="s">
        <v>440</v>
      </c>
      <c r="E649" s="17" t="s">
        <v>449</v>
      </c>
      <c r="F649" s="17" t="s">
        <v>7</v>
      </c>
      <c r="G649" s="17"/>
      <c r="H649" s="17"/>
      <c r="I649" s="17" t="s">
        <v>26</v>
      </c>
      <c r="J649" s="17" t="s">
        <v>31</v>
      </c>
      <c r="L649" s="83"/>
    </row>
    <row r="650" spans="1:12" ht="18" customHeight="1">
      <c r="A650" s="4">
        <v>649</v>
      </c>
      <c r="B650" s="85">
        <v>45158</v>
      </c>
      <c r="C650" s="17" t="s">
        <v>55</v>
      </c>
      <c r="D650" s="17" t="s">
        <v>27</v>
      </c>
      <c r="E650" s="17" t="s">
        <v>56</v>
      </c>
      <c r="F650" s="17" t="s">
        <v>17</v>
      </c>
      <c r="G650" s="17"/>
      <c r="H650" s="17"/>
      <c r="I650" s="17" t="s">
        <v>25</v>
      </c>
      <c r="J650" s="17" t="s">
        <v>32</v>
      </c>
      <c r="L650" s="83"/>
    </row>
    <row r="651" spans="1:12" ht="18" customHeight="1">
      <c r="A651" s="4">
        <v>650</v>
      </c>
      <c r="B651" s="85">
        <v>45158</v>
      </c>
      <c r="C651" s="17" t="s">
        <v>40</v>
      </c>
      <c r="D651" s="17" t="s">
        <v>4</v>
      </c>
      <c r="E651" s="17" t="s">
        <v>16</v>
      </c>
      <c r="F651" s="17" t="s">
        <v>51</v>
      </c>
      <c r="G651" s="17"/>
      <c r="H651" s="17"/>
      <c r="I651" s="17" t="s">
        <v>9</v>
      </c>
      <c r="J651" s="17" t="s">
        <v>8</v>
      </c>
      <c r="L651" s="83"/>
    </row>
    <row r="652" spans="1:12" ht="18" customHeight="1">
      <c r="A652" s="4">
        <v>651</v>
      </c>
      <c r="B652" s="85">
        <v>45160</v>
      </c>
      <c r="C652" s="17" t="s">
        <v>42</v>
      </c>
      <c r="D652" s="17" t="s">
        <v>33</v>
      </c>
      <c r="E652" s="17" t="s">
        <v>57</v>
      </c>
      <c r="F652" s="17" t="s">
        <v>48</v>
      </c>
      <c r="G652" s="17"/>
      <c r="H652" s="17"/>
      <c r="I652" s="17" t="s">
        <v>37</v>
      </c>
      <c r="J652" s="17" t="s">
        <v>14</v>
      </c>
      <c r="L652" s="83"/>
    </row>
    <row r="653" spans="1:12" ht="18" customHeight="1">
      <c r="A653" s="4">
        <v>652</v>
      </c>
      <c r="B653" s="85">
        <v>45160</v>
      </c>
      <c r="C653" s="17" t="s">
        <v>27</v>
      </c>
      <c r="D653" s="17" t="s">
        <v>56</v>
      </c>
      <c r="E653" s="17" t="s">
        <v>17</v>
      </c>
      <c r="F653" s="17" t="s">
        <v>445</v>
      </c>
      <c r="G653" s="17"/>
      <c r="H653" s="17"/>
      <c r="I653" s="17" t="s">
        <v>13</v>
      </c>
      <c r="J653" s="17" t="s">
        <v>19</v>
      </c>
      <c r="L653" s="83"/>
    </row>
    <row r="654" spans="1:12" ht="18" customHeight="1">
      <c r="A654" s="4">
        <v>653</v>
      </c>
      <c r="B654" s="85">
        <v>45160</v>
      </c>
      <c r="C654" s="17" t="s">
        <v>5</v>
      </c>
      <c r="D654" s="17" t="s">
        <v>6</v>
      </c>
      <c r="E654" s="17" t="s">
        <v>28</v>
      </c>
      <c r="F654" s="17" t="s">
        <v>60</v>
      </c>
      <c r="G654" s="17"/>
      <c r="H654" s="17"/>
      <c r="I654" s="17" t="s">
        <v>31</v>
      </c>
      <c r="J654" s="17" t="s">
        <v>9</v>
      </c>
      <c r="L654" s="83"/>
    </row>
    <row r="655" spans="1:12" ht="18" customHeight="1">
      <c r="A655" s="4">
        <v>654</v>
      </c>
      <c r="B655" s="85">
        <v>45160</v>
      </c>
      <c r="C655" s="17" t="s">
        <v>4</v>
      </c>
      <c r="D655" s="17" t="s">
        <v>16</v>
      </c>
      <c r="E655" s="17" t="s">
        <v>51</v>
      </c>
      <c r="F655" s="17" t="s">
        <v>18</v>
      </c>
      <c r="G655" s="17"/>
      <c r="H655" s="17"/>
      <c r="I655" s="17" t="s">
        <v>32</v>
      </c>
      <c r="J655" s="17" t="s">
        <v>26</v>
      </c>
      <c r="L655" s="83"/>
    </row>
    <row r="656" spans="1:12" ht="18" customHeight="1">
      <c r="A656" s="4">
        <v>655</v>
      </c>
      <c r="B656" s="85">
        <v>45160</v>
      </c>
      <c r="C656" s="17" t="s">
        <v>36</v>
      </c>
      <c r="D656" s="17" t="s">
        <v>45</v>
      </c>
      <c r="E656" s="17" t="s">
        <v>43</v>
      </c>
      <c r="F656" s="17" t="s">
        <v>58</v>
      </c>
      <c r="G656" s="17"/>
      <c r="H656" s="17"/>
      <c r="I656" s="17" t="s">
        <v>8</v>
      </c>
      <c r="J656" s="17" t="s">
        <v>25</v>
      </c>
      <c r="L656" s="83"/>
    </row>
    <row r="657" spans="1:12" ht="18" customHeight="1">
      <c r="A657" s="4">
        <v>656</v>
      </c>
      <c r="B657" s="85">
        <v>45160</v>
      </c>
      <c r="C657" s="17" t="s">
        <v>11</v>
      </c>
      <c r="D657" s="17" t="s">
        <v>34</v>
      </c>
      <c r="E657" s="17" t="s">
        <v>7</v>
      </c>
      <c r="F657" s="17" t="s">
        <v>441</v>
      </c>
      <c r="G657" s="17"/>
      <c r="H657" s="17"/>
      <c r="I657" s="17" t="s">
        <v>38</v>
      </c>
      <c r="J657" s="17" t="s">
        <v>20</v>
      </c>
      <c r="L657" s="83"/>
    </row>
    <row r="658" spans="1:12" ht="18" customHeight="1">
      <c r="A658" s="4">
        <v>657</v>
      </c>
      <c r="B658" s="85">
        <v>45161</v>
      </c>
      <c r="C658" s="17" t="s">
        <v>33</v>
      </c>
      <c r="D658" s="17" t="s">
        <v>57</v>
      </c>
      <c r="E658" s="17" t="s">
        <v>48</v>
      </c>
      <c r="F658" s="17" t="s">
        <v>29</v>
      </c>
      <c r="G658" s="17"/>
      <c r="H658" s="17"/>
      <c r="I658" s="17" t="s">
        <v>37</v>
      </c>
      <c r="J658" s="17" t="s">
        <v>14</v>
      </c>
      <c r="L658" s="83"/>
    </row>
    <row r="659" spans="1:12" ht="18" customHeight="1">
      <c r="A659" s="4">
        <v>658</v>
      </c>
      <c r="B659" s="85">
        <v>45161</v>
      </c>
      <c r="C659" s="17" t="s">
        <v>56</v>
      </c>
      <c r="D659" s="17" t="s">
        <v>17</v>
      </c>
      <c r="E659" s="17" t="s">
        <v>445</v>
      </c>
      <c r="F659" s="17" t="s">
        <v>55</v>
      </c>
      <c r="G659" s="17"/>
      <c r="H659" s="17"/>
      <c r="I659" s="17" t="s">
        <v>13</v>
      </c>
      <c r="J659" s="17" t="s">
        <v>19</v>
      </c>
      <c r="L659" s="83"/>
    </row>
    <row r="660" spans="1:12" ht="18" customHeight="1">
      <c r="A660" s="4">
        <v>659</v>
      </c>
      <c r="B660" s="85">
        <v>45161</v>
      </c>
      <c r="C660" s="17" t="s">
        <v>34</v>
      </c>
      <c r="D660" s="17" t="s">
        <v>7</v>
      </c>
      <c r="E660" s="17" t="s">
        <v>441</v>
      </c>
      <c r="F660" s="17" t="s">
        <v>24</v>
      </c>
      <c r="G660" s="17"/>
      <c r="H660" s="17"/>
      <c r="I660" s="17" t="s">
        <v>38</v>
      </c>
      <c r="J660" s="17" t="s">
        <v>20</v>
      </c>
      <c r="L660" s="83"/>
    </row>
    <row r="661" spans="1:12" ht="18" customHeight="1">
      <c r="A661" s="4">
        <v>660</v>
      </c>
      <c r="B661" s="85">
        <v>45161</v>
      </c>
      <c r="C661" s="17" t="s">
        <v>6</v>
      </c>
      <c r="D661" s="17" t="s">
        <v>28</v>
      </c>
      <c r="E661" s="17" t="s">
        <v>60</v>
      </c>
      <c r="F661" s="17" t="s">
        <v>15</v>
      </c>
      <c r="G661" s="17"/>
      <c r="H661" s="17"/>
      <c r="I661" s="17" t="s">
        <v>31</v>
      </c>
      <c r="J661" s="17" t="s">
        <v>9</v>
      </c>
      <c r="L661" s="83"/>
    </row>
    <row r="662" spans="1:12" ht="18" customHeight="1">
      <c r="A662" s="4">
        <v>661</v>
      </c>
      <c r="B662" s="85">
        <v>45161</v>
      </c>
      <c r="C662" s="17" t="s">
        <v>16</v>
      </c>
      <c r="D662" s="17" t="s">
        <v>51</v>
      </c>
      <c r="E662" s="17" t="s">
        <v>18</v>
      </c>
      <c r="F662" s="17" t="s">
        <v>40</v>
      </c>
      <c r="G662" s="17"/>
      <c r="H662" s="17"/>
      <c r="I662" s="17" t="s">
        <v>32</v>
      </c>
      <c r="J662" s="17" t="s">
        <v>26</v>
      </c>
      <c r="L662" s="83"/>
    </row>
    <row r="663" spans="1:12" ht="18" customHeight="1">
      <c r="A663" s="4">
        <v>662</v>
      </c>
      <c r="B663" s="85">
        <v>45161</v>
      </c>
      <c r="C663" s="17" t="s">
        <v>45</v>
      </c>
      <c r="D663" s="17" t="s">
        <v>43</v>
      </c>
      <c r="E663" s="17" t="s">
        <v>58</v>
      </c>
      <c r="F663" s="17" t="s">
        <v>22</v>
      </c>
      <c r="G663" s="17"/>
      <c r="H663" s="17"/>
      <c r="I663" s="17" t="s">
        <v>8</v>
      </c>
      <c r="J663" s="17" t="s">
        <v>25</v>
      </c>
      <c r="L663" s="83"/>
    </row>
    <row r="664" spans="1:12" ht="18" customHeight="1">
      <c r="A664" s="4">
        <v>663</v>
      </c>
      <c r="B664" s="85">
        <v>45162</v>
      </c>
      <c r="C664" s="17" t="s">
        <v>57</v>
      </c>
      <c r="D664" s="17" t="s">
        <v>48</v>
      </c>
      <c r="E664" s="17" t="s">
        <v>29</v>
      </c>
      <c r="F664" s="17" t="s">
        <v>42</v>
      </c>
      <c r="G664" s="17"/>
      <c r="H664" s="17"/>
      <c r="I664" s="17" t="s">
        <v>37</v>
      </c>
      <c r="J664" s="17" t="s">
        <v>14</v>
      </c>
      <c r="L664" s="83"/>
    </row>
    <row r="665" spans="1:12" ht="18" customHeight="1">
      <c r="A665" s="4">
        <v>664</v>
      </c>
      <c r="B665" s="85">
        <v>45162</v>
      </c>
      <c r="C665" s="17" t="s">
        <v>17</v>
      </c>
      <c r="D665" s="17" t="s">
        <v>445</v>
      </c>
      <c r="E665" s="17" t="s">
        <v>55</v>
      </c>
      <c r="F665" s="17" t="s">
        <v>27</v>
      </c>
      <c r="G665" s="17"/>
      <c r="H665" s="17"/>
      <c r="I665" s="17" t="s">
        <v>13</v>
      </c>
      <c r="J665" s="17" t="s">
        <v>19</v>
      </c>
      <c r="L665" s="84"/>
    </row>
    <row r="666" spans="1:12" ht="18" customHeight="1">
      <c r="A666" s="4">
        <v>665</v>
      </c>
      <c r="B666" s="85">
        <v>45162</v>
      </c>
      <c r="C666" s="17" t="s">
        <v>51</v>
      </c>
      <c r="D666" s="17" t="s">
        <v>18</v>
      </c>
      <c r="E666" s="17" t="s">
        <v>40</v>
      </c>
      <c r="F666" s="17" t="s">
        <v>4</v>
      </c>
      <c r="G666" s="17"/>
      <c r="H666" s="17"/>
      <c r="I666" s="17" t="s">
        <v>32</v>
      </c>
      <c r="J666" s="17" t="s">
        <v>26</v>
      </c>
      <c r="L666" s="83"/>
    </row>
    <row r="667" spans="1:12" ht="18" customHeight="1">
      <c r="A667" s="4">
        <v>666</v>
      </c>
      <c r="B667" s="85">
        <v>45162</v>
      </c>
      <c r="C667" s="17" t="s">
        <v>43</v>
      </c>
      <c r="D667" s="17" t="s">
        <v>58</v>
      </c>
      <c r="E667" s="17" t="s">
        <v>22</v>
      </c>
      <c r="F667" s="17" t="s">
        <v>36</v>
      </c>
      <c r="G667" s="17"/>
      <c r="H667" s="17"/>
      <c r="I667" s="17" t="s">
        <v>8</v>
      </c>
      <c r="J667" s="17" t="s">
        <v>25</v>
      </c>
      <c r="L667" s="83"/>
    </row>
    <row r="668" spans="1:12" ht="18" customHeight="1">
      <c r="A668" s="4">
        <v>667</v>
      </c>
      <c r="B668" s="85">
        <v>45163</v>
      </c>
      <c r="C668" s="17" t="s">
        <v>28</v>
      </c>
      <c r="D668" s="17" t="s">
        <v>22</v>
      </c>
      <c r="E668" s="17" t="s">
        <v>36</v>
      </c>
      <c r="F668" s="17" t="s">
        <v>5</v>
      </c>
      <c r="G668" s="17"/>
      <c r="H668" s="17"/>
      <c r="I668" s="17" t="s">
        <v>37</v>
      </c>
      <c r="J668" s="17" t="s">
        <v>38</v>
      </c>
      <c r="L668" s="83"/>
    </row>
    <row r="669" spans="1:12" ht="18" customHeight="1">
      <c r="A669" s="4">
        <v>668</v>
      </c>
      <c r="B669" s="85">
        <v>45163</v>
      </c>
      <c r="C669" s="17" t="s">
        <v>7</v>
      </c>
      <c r="D669" s="17" t="s">
        <v>60</v>
      </c>
      <c r="E669" s="17" t="s">
        <v>24</v>
      </c>
      <c r="F669" s="17" t="s">
        <v>11</v>
      </c>
      <c r="G669" s="17"/>
      <c r="H669" s="17"/>
      <c r="I669" s="17" t="s">
        <v>20</v>
      </c>
      <c r="J669" s="17" t="s">
        <v>13</v>
      </c>
      <c r="L669" s="83"/>
    </row>
    <row r="670" spans="1:12" ht="18" customHeight="1">
      <c r="A670" s="4">
        <v>669</v>
      </c>
      <c r="B670" s="85">
        <v>45163</v>
      </c>
      <c r="C670" s="17" t="s">
        <v>21</v>
      </c>
      <c r="D670" s="17" t="s">
        <v>12</v>
      </c>
      <c r="E670" s="17" t="s">
        <v>41</v>
      </c>
      <c r="F670" s="17" t="s">
        <v>30</v>
      </c>
      <c r="G670" s="17"/>
      <c r="H670" s="17"/>
      <c r="I670" s="17" t="s">
        <v>19</v>
      </c>
      <c r="J670" s="17" t="s">
        <v>14</v>
      </c>
      <c r="L670" s="83"/>
    </row>
    <row r="671" spans="1:12" ht="18" customHeight="1">
      <c r="A671" s="4">
        <v>670</v>
      </c>
      <c r="B671" s="85">
        <v>45163</v>
      </c>
      <c r="C671" s="17" t="s">
        <v>48</v>
      </c>
      <c r="D671" s="17" t="s">
        <v>29</v>
      </c>
      <c r="E671" s="17" t="s">
        <v>42</v>
      </c>
      <c r="F671" s="17" t="s">
        <v>33</v>
      </c>
      <c r="G671" s="17"/>
      <c r="H671" s="17"/>
      <c r="I671" s="17" t="s">
        <v>9</v>
      </c>
      <c r="J671" s="17" t="s">
        <v>25</v>
      </c>
      <c r="L671" s="83"/>
    </row>
    <row r="672" spans="1:12" ht="18" customHeight="1">
      <c r="A672" s="4">
        <v>671</v>
      </c>
      <c r="B672" s="85">
        <v>45163</v>
      </c>
      <c r="C672" s="17" t="s">
        <v>307</v>
      </c>
      <c r="D672" s="17" t="s">
        <v>55</v>
      </c>
      <c r="E672" s="17" t="s">
        <v>27</v>
      </c>
      <c r="F672" s="17" t="s">
        <v>56</v>
      </c>
      <c r="G672" s="17"/>
      <c r="H672" s="17"/>
      <c r="I672" s="17" t="s">
        <v>32</v>
      </c>
      <c r="J672" s="17" t="s">
        <v>31</v>
      </c>
      <c r="L672" s="83"/>
    </row>
    <row r="673" spans="1:12" ht="18" customHeight="1">
      <c r="A673" s="4">
        <v>672</v>
      </c>
      <c r="B673" s="85">
        <v>45163</v>
      </c>
      <c r="C673" s="17" t="s">
        <v>58</v>
      </c>
      <c r="D673" s="17" t="s">
        <v>15</v>
      </c>
      <c r="E673" s="17" t="s">
        <v>59</v>
      </c>
      <c r="F673" s="17" t="s">
        <v>45</v>
      </c>
      <c r="G673" s="17"/>
      <c r="H673" s="17"/>
      <c r="I673" s="17" t="s">
        <v>26</v>
      </c>
      <c r="J673" s="17" t="s">
        <v>8</v>
      </c>
      <c r="L673" s="83"/>
    </row>
    <row r="674" spans="1:12" ht="18" customHeight="1">
      <c r="A674" s="4">
        <v>673</v>
      </c>
      <c r="B674" s="85">
        <v>45164</v>
      </c>
      <c r="C674" s="17" t="s">
        <v>60</v>
      </c>
      <c r="D674" s="17" t="s">
        <v>24</v>
      </c>
      <c r="E674" s="17" t="s">
        <v>11</v>
      </c>
      <c r="F674" s="17" t="s">
        <v>34</v>
      </c>
      <c r="G674" s="17"/>
      <c r="H674" s="17"/>
      <c r="I674" s="17" t="s">
        <v>20</v>
      </c>
      <c r="J674" s="17" t="s">
        <v>13</v>
      </c>
      <c r="L674" s="83"/>
    </row>
    <row r="675" spans="1:12" ht="18" customHeight="1">
      <c r="A675" s="4">
        <v>674</v>
      </c>
      <c r="B675" s="85">
        <v>45164</v>
      </c>
      <c r="C675" s="17" t="s">
        <v>22</v>
      </c>
      <c r="D675" s="17" t="s">
        <v>36</v>
      </c>
      <c r="E675" s="17" t="s">
        <v>5</v>
      </c>
      <c r="F675" s="17" t="s">
        <v>6</v>
      </c>
      <c r="G675" s="17"/>
      <c r="H675" s="17"/>
      <c r="I675" s="17" t="s">
        <v>37</v>
      </c>
      <c r="J675" s="17" t="s">
        <v>38</v>
      </c>
      <c r="L675" s="83"/>
    </row>
    <row r="676" spans="1:12" ht="18" customHeight="1">
      <c r="A676" s="4">
        <v>675</v>
      </c>
      <c r="B676" s="85">
        <v>45164</v>
      </c>
      <c r="C676" s="17" t="s">
        <v>12</v>
      </c>
      <c r="D676" s="17" t="s">
        <v>41</v>
      </c>
      <c r="E676" s="17" t="s">
        <v>30</v>
      </c>
      <c r="F676" s="17" t="s">
        <v>49</v>
      </c>
      <c r="G676" s="17"/>
      <c r="H676" s="17"/>
      <c r="I676" s="17" t="s">
        <v>19</v>
      </c>
      <c r="J676" s="17" t="s">
        <v>14</v>
      </c>
      <c r="L676" s="83"/>
    </row>
    <row r="677" spans="1:12" ht="18" customHeight="1">
      <c r="A677" s="4">
        <v>676</v>
      </c>
      <c r="B677" s="85">
        <v>45164</v>
      </c>
      <c r="C677" s="17" t="s">
        <v>15</v>
      </c>
      <c r="D677" s="17" t="s">
        <v>59</v>
      </c>
      <c r="E677" s="17" t="s">
        <v>45</v>
      </c>
      <c r="F677" s="17" t="s">
        <v>43</v>
      </c>
      <c r="G677" s="17"/>
      <c r="H677" s="17"/>
      <c r="I677" s="17" t="s">
        <v>26</v>
      </c>
      <c r="J677" s="17" t="s">
        <v>8</v>
      </c>
      <c r="L677" s="83"/>
    </row>
    <row r="678" spans="1:12" ht="18" customHeight="1">
      <c r="A678" s="4">
        <v>677</v>
      </c>
      <c r="B678" s="85">
        <v>45164</v>
      </c>
      <c r="C678" s="17" t="s">
        <v>55</v>
      </c>
      <c r="D678" s="17" t="s">
        <v>27</v>
      </c>
      <c r="E678" s="17" t="s">
        <v>56</v>
      </c>
      <c r="F678" s="17" t="s">
        <v>17</v>
      </c>
      <c r="G678" s="17"/>
      <c r="H678" s="17"/>
      <c r="I678" s="17" t="s">
        <v>32</v>
      </c>
      <c r="J678" s="17" t="s">
        <v>31</v>
      </c>
      <c r="L678" s="83"/>
    </row>
    <row r="679" spans="1:12" ht="18" customHeight="1">
      <c r="A679" s="4">
        <v>678</v>
      </c>
      <c r="B679" s="85">
        <v>45164</v>
      </c>
      <c r="C679" s="17" t="s">
        <v>29</v>
      </c>
      <c r="D679" s="17" t="s">
        <v>42</v>
      </c>
      <c r="E679" s="17" t="s">
        <v>33</v>
      </c>
      <c r="F679" s="17" t="s">
        <v>57</v>
      </c>
      <c r="G679" s="17"/>
      <c r="H679" s="17"/>
      <c r="I679" s="17" t="s">
        <v>9</v>
      </c>
      <c r="J679" s="17" t="s">
        <v>25</v>
      </c>
      <c r="L679" s="83"/>
    </row>
    <row r="680" spans="1:12" ht="18" customHeight="1">
      <c r="A680" s="4">
        <v>679</v>
      </c>
      <c r="B680" s="85">
        <v>45165</v>
      </c>
      <c r="C680" s="17" t="s">
        <v>36</v>
      </c>
      <c r="D680" s="17" t="s">
        <v>5</v>
      </c>
      <c r="E680" s="17" t="s">
        <v>6</v>
      </c>
      <c r="F680" s="17" t="s">
        <v>28</v>
      </c>
      <c r="G680" s="17"/>
      <c r="H680" s="17"/>
      <c r="I680" s="17" t="s">
        <v>37</v>
      </c>
      <c r="J680" s="17" t="s">
        <v>38</v>
      </c>
      <c r="L680" s="83"/>
    </row>
    <row r="681" spans="1:12" ht="18" customHeight="1">
      <c r="A681" s="4">
        <v>680</v>
      </c>
      <c r="B681" s="85">
        <v>45165</v>
      </c>
      <c r="C681" s="17" t="s">
        <v>24</v>
      </c>
      <c r="D681" s="17" t="s">
        <v>11</v>
      </c>
      <c r="E681" s="17" t="s">
        <v>34</v>
      </c>
      <c r="F681" s="17" t="s">
        <v>7</v>
      </c>
      <c r="G681" s="17"/>
      <c r="H681" s="17"/>
      <c r="I681" s="17" t="s">
        <v>20</v>
      </c>
      <c r="J681" s="17" t="s">
        <v>13</v>
      </c>
      <c r="L681" s="83"/>
    </row>
    <row r="682" spans="1:12" ht="18" customHeight="1">
      <c r="A682" s="4">
        <v>681</v>
      </c>
      <c r="B682" s="85">
        <v>45165</v>
      </c>
      <c r="C682" s="17" t="s">
        <v>41</v>
      </c>
      <c r="D682" s="17" t="s">
        <v>30</v>
      </c>
      <c r="E682" s="17" t="s">
        <v>49</v>
      </c>
      <c r="F682" s="17" t="s">
        <v>21</v>
      </c>
      <c r="G682" s="17"/>
      <c r="H682" s="17"/>
      <c r="I682" s="17" t="s">
        <v>19</v>
      </c>
      <c r="J682" s="17" t="s">
        <v>14</v>
      </c>
      <c r="L682" s="83"/>
    </row>
    <row r="683" spans="1:12" ht="18" customHeight="1">
      <c r="A683" s="4">
        <v>682</v>
      </c>
      <c r="B683" s="85">
        <v>45165</v>
      </c>
      <c r="C683" s="17" t="s">
        <v>59</v>
      </c>
      <c r="D683" s="17" t="s">
        <v>45</v>
      </c>
      <c r="E683" s="17" t="s">
        <v>43</v>
      </c>
      <c r="F683" s="17" t="s">
        <v>58</v>
      </c>
      <c r="G683" s="17"/>
      <c r="H683" s="17"/>
      <c r="I683" s="17" t="s">
        <v>26</v>
      </c>
      <c r="J683" s="17" t="s">
        <v>8</v>
      </c>
      <c r="L683" s="83"/>
    </row>
    <row r="684" spans="1:12" ht="18" customHeight="1">
      <c r="A684" s="4">
        <v>683</v>
      </c>
      <c r="B684" s="85">
        <v>45165</v>
      </c>
      <c r="C684" s="17" t="s">
        <v>42</v>
      </c>
      <c r="D684" s="17" t="s">
        <v>33</v>
      </c>
      <c r="E684" s="17" t="s">
        <v>57</v>
      </c>
      <c r="F684" s="17" t="s">
        <v>48</v>
      </c>
      <c r="G684" s="17"/>
      <c r="H684" s="17"/>
      <c r="I684" s="17" t="s">
        <v>9</v>
      </c>
      <c r="J684" s="17" t="s">
        <v>25</v>
      </c>
      <c r="L684" s="83"/>
    </row>
    <row r="685" spans="1:12" ht="18" customHeight="1">
      <c r="A685" s="4">
        <v>684</v>
      </c>
      <c r="B685" s="85">
        <v>45165</v>
      </c>
      <c r="C685" s="17" t="s">
        <v>27</v>
      </c>
      <c r="D685" s="17" t="s">
        <v>56</v>
      </c>
      <c r="E685" s="17" t="s">
        <v>17</v>
      </c>
      <c r="F685" s="17" t="s">
        <v>307</v>
      </c>
      <c r="G685" s="17"/>
      <c r="H685" s="17"/>
      <c r="I685" s="17" t="s">
        <v>32</v>
      </c>
      <c r="J685" s="17" t="s">
        <v>31</v>
      </c>
      <c r="L685" s="83"/>
    </row>
    <row r="686" spans="1:12" ht="18" customHeight="1">
      <c r="A686" s="4">
        <v>685</v>
      </c>
      <c r="B686" s="85">
        <v>45167</v>
      </c>
      <c r="C686" s="17" t="s">
        <v>56</v>
      </c>
      <c r="D686" s="17" t="s">
        <v>49</v>
      </c>
      <c r="E686" s="17" t="s">
        <v>7</v>
      </c>
      <c r="F686" s="17" t="s">
        <v>60</v>
      </c>
      <c r="G686" s="17"/>
      <c r="H686" s="17"/>
      <c r="I686" s="17" t="s">
        <v>37</v>
      </c>
      <c r="J686" s="17" t="s">
        <v>19</v>
      </c>
      <c r="L686" s="83"/>
    </row>
    <row r="687" spans="1:12" ht="18" customHeight="1">
      <c r="A687" s="4">
        <v>686</v>
      </c>
      <c r="B687" s="85">
        <v>45167</v>
      </c>
      <c r="C687" s="17" t="s">
        <v>18</v>
      </c>
      <c r="D687" s="17" t="s">
        <v>57</v>
      </c>
      <c r="E687" s="17" t="s">
        <v>4</v>
      </c>
      <c r="F687" s="17" t="s">
        <v>16</v>
      </c>
      <c r="G687" s="17"/>
      <c r="H687" s="17"/>
      <c r="I687" s="17" t="s">
        <v>20</v>
      </c>
      <c r="J687" s="17" t="s">
        <v>14</v>
      </c>
      <c r="L687" s="83"/>
    </row>
    <row r="688" spans="1:12" ht="18" customHeight="1">
      <c r="A688" s="4">
        <v>687</v>
      </c>
      <c r="B688" s="85">
        <v>45167</v>
      </c>
      <c r="C688" s="17" t="s">
        <v>11</v>
      </c>
      <c r="D688" s="17" t="s">
        <v>6</v>
      </c>
      <c r="E688" s="17" t="s">
        <v>58</v>
      </c>
      <c r="F688" s="17" t="s">
        <v>15</v>
      </c>
      <c r="G688" s="17"/>
      <c r="H688" s="17"/>
      <c r="I688" s="17" t="s">
        <v>38</v>
      </c>
      <c r="J688" s="17" t="s">
        <v>13</v>
      </c>
      <c r="L688" s="83"/>
    </row>
    <row r="689" spans="1:12" ht="18" customHeight="1">
      <c r="A689" s="4">
        <v>688</v>
      </c>
      <c r="B689" s="85">
        <v>45167</v>
      </c>
      <c r="C689" s="17" t="s">
        <v>5</v>
      </c>
      <c r="D689" s="17" t="s">
        <v>17</v>
      </c>
      <c r="E689" s="17" t="s">
        <v>445</v>
      </c>
      <c r="F689" s="17" t="s">
        <v>55</v>
      </c>
      <c r="G689" s="17"/>
      <c r="H689" s="17"/>
      <c r="I689" s="17" t="s">
        <v>9</v>
      </c>
      <c r="J689" s="17" t="s">
        <v>32</v>
      </c>
      <c r="L689" s="83"/>
    </row>
    <row r="690" spans="1:12" ht="18" customHeight="1">
      <c r="A690" s="4">
        <v>689</v>
      </c>
      <c r="B690" s="85">
        <v>45167</v>
      </c>
      <c r="C690" s="17" t="s">
        <v>30</v>
      </c>
      <c r="D690" s="17" t="s">
        <v>43</v>
      </c>
      <c r="E690" s="17" t="s">
        <v>51</v>
      </c>
      <c r="F690" s="17" t="s">
        <v>29</v>
      </c>
      <c r="G690" s="17"/>
      <c r="H690" s="17"/>
      <c r="I690" s="17" t="s">
        <v>8</v>
      </c>
      <c r="J690" s="17" t="s">
        <v>31</v>
      </c>
      <c r="L690" s="83"/>
    </row>
    <row r="691" spans="1:12" ht="18" customHeight="1">
      <c r="A691" s="4">
        <v>690</v>
      </c>
      <c r="B691" s="85">
        <v>45167</v>
      </c>
      <c r="C691" s="17" t="s">
        <v>45</v>
      </c>
      <c r="D691" s="17" t="s">
        <v>40</v>
      </c>
      <c r="E691" s="17" t="s">
        <v>21</v>
      </c>
      <c r="F691" s="17" t="s">
        <v>12</v>
      </c>
      <c r="G691" s="17"/>
      <c r="H691" s="17"/>
      <c r="I691" s="17" t="s">
        <v>25</v>
      </c>
      <c r="J691" s="17" t="s">
        <v>26</v>
      </c>
      <c r="L691" s="83"/>
    </row>
    <row r="692" spans="1:12" ht="18" customHeight="1">
      <c r="A692" s="4">
        <v>691</v>
      </c>
      <c r="B692" s="85">
        <v>45168</v>
      </c>
      <c r="C692" s="17" t="s">
        <v>49</v>
      </c>
      <c r="D692" s="17" t="s">
        <v>7</v>
      </c>
      <c r="E692" s="17" t="s">
        <v>60</v>
      </c>
      <c r="F692" s="17" t="s">
        <v>24</v>
      </c>
      <c r="G692" s="17"/>
      <c r="H692" s="17"/>
      <c r="I692" s="17" t="s">
        <v>37</v>
      </c>
      <c r="J692" s="17" t="s">
        <v>19</v>
      </c>
      <c r="L692" s="83"/>
    </row>
    <row r="693" spans="1:12" ht="18" customHeight="1">
      <c r="A693" s="4">
        <v>692</v>
      </c>
      <c r="B693" s="85">
        <v>45168</v>
      </c>
      <c r="C693" s="17" t="s">
        <v>57</v>
      </c>
      <c r="D693" s="17" t="s">
        <v>4</v>
      </c>
      <c r="E693" s="17" t="s">
        <v>16</v>
      </c>
      <c r="F693" s="17" t="s">
        <v>41</v>
      </c>
      <c r="G693" s="17"/>
      <c r="H693" s="17"/>
      <c r="I693" s="17" t="s">
        <v>20</v>
      </c>
      <c r="J693" s="17" t="s">
        <v>14</v>
      </c>
      <c r="L693" s="83"/>
    </row>
    <row r="694" spans="1:12" ht="18" customHeight="1">
      <c r="A694" s="4">
        <v>693</v>
      </c>
      <c r="B694" s="85">
        <v>45168</v>
      </c>
      <c r="C694" s="17" t="s">
        <v>6</v>
      </c>
      <c r="D694" s="17" t="s">
        <v>58</v>
      </c>
      <c r="E694" s="17" t="s">
        <v>15</v>
      </c>
      <c r="F694" s="17" t="s">
        <v>66</v>
      </c>
      <c r="G694" s="17"/>
      <c r="H694" s="17"/>
      <c r="I694" s="17" t="s">
        <v>38</v>
      </c>
      <c r="J694" s="17" t="s">
        <v>13</v>
      </c>
      <c r="L694" s="84"/>
    </row>
    <row r="695" spans="1:12" ht="18" customHeight="1">
      <c r="A695" s="4">
        <v>694</v>
      </c>
      <c r="B695" s="85">
        <v>45168</v>
      </c>
      <c r="C695" s="17" t="s">
        <v>17</v>
      </c>
      <c r="D695" s="17" t="s">
        <v>445</v>
      </c>
      <c r="E695" s="17" t="s">
        <v>55</v>
      </c>
      <c r="F695" s="17" t="s">
        <v>59</v>
      </c>
      <c r="G695" s="17"/>
      <c r="H695" s="17"/>
      <c r="I695" s="17" t="s">
        <v>9</v>
      </c>
      <c r="J695" s="17" t="s">
        <v>32</v>
      </c>
      <c r="L695" s="83"/>
    </row>
    <row r="696" spans="1:12" ht="18" customHeight="1">
      <c r="A696" s="4">
        <v>695</v>
      </c>
      <c r="B696" s="85">
        <v>45168</v>
      </c>
      <c r="C696" s="17" t="s">
        <v>43</v>
      </c>
      <c r="D696" s="17" t="s">
        <v>51</v>
      </c>
      <c r="E696" s="17" t="s">
        <v>29</v>
      </c>
      <c r="F696" s="17" t="s">
        <v>36</v>
      </c>
      <c r="G696" s="17"/>
      <c r="H696" s="17"/>
      <c r="I696" s="17" t="s">
        <v>8</v>
      </c>
      <c r="J696" s="17" t="s">
        <v>31</v>
      </c>
      <c r="L696" s="83"/>
    </row>
    <row r="697" spans="1:12" ht="18" customHeight="1">
      <c r="A697" s="4">
        <v>696</v>
      </c>
      <c r="B697" s="85">
        <v>45168</v>
      </c>
      <c r="C697" s="17" t="s">
        <v>40</v>
      </c>
      <c r="D697" s="17" t="s">
        <v>21</v>
      </c>
      <c r="E697" s="17" t="s">
        <v>12</v>
      </c>
      <c r="F697" s="17" t="s">
        <v>27</v>
      </c>
      <c r="G697" s="17"/>
      <c r="H697" s="17"/>
      <c r="I697" s="17" t="s">
        <v>25</v>
      </c>
      <c r="J697" s="17" t="s">
        <v>26</v>
      </c>
      <c r="L697" s="83"/>
    </row>
    <row r="698" spans="1:12" ht="18" customHeight="1">
      <c r="A698" s="4">
        <v>697</v>
      </c>
      <c r="B698" s="85">
        <v>45169</v>
      </c>
      <c r="C698" s="17" t="s">
        <v>7</v>
      </c>
      <c r="D698" s="17" t="s">
        <v>60</v>
      </c>
      <c r="E698" s="17" t="s">
        <v>24</v>
      </c>
      <c r="F698" s="17" t="s">
        <v>56</v>
      </c>
      <c r="G698" s="17"/>
      <c r="H698" s="17"/>
      <c r="I698" s="17" t="s">
        <v>37</v>
      </c>
      <c r="J698" s="17" t="s">
        <v>19</v>
      </c>
      <c r="L698" s="83"/>
    </row>
    <row r="699" spans="1:12" ht="18" customHeight="1">
      <c r="A699" s="4">
        <v>698</v>
      </c>
      <c r="B699" s="85">
        <v>45169</v>
      </c>
      <c r="C699" s="17" t="s">
        <v>4</v>
      </c>
      <c r="D699" s="17" t="s">
        <v>16</v>
      </c>
      <c r="E699" s="17" t="s">
        <v>41</v>
      </c>
      <c r="F699" s="17" t="s">
        <v>18</v>
      </c>
      <c r="G699" s="17"/>
      <c r="H699" s="17"/>
      <c r="I699" s="17" t="s">
        <v>20</v>
      </c>
      <c r="J699" s="17" t="s">
        <v>14</v>
      </c>
      <c r="L699" s="83"/>
    </row>
    <row r="700" spans="1:12" ht="18" customHeight="1">
      <c r="A700" s="4">
        <v>699</v>
      </c>
      <c r="B700" s="85">
        <v>45169</v>
      </c>
      <c r="C700" s="17" t="s">
        <v>445</v>
      </c>
      <c r="D700" s="17" t="s">
        <v>55</v>
      </c>
      <c r="E700" s="17" t="s">
        <v>59</v>
      </c>
      <c r="F700" s="17" t="s">
        <v>5</v>
      </c>
      <c r="G700" s="17"/>
      <c r="H700" s="17"/>
      <c r="I700" s="17" t="s">
        <v>9</v>
      </c>
      <c r="J700" s="17" t="s">
        <v>32</v>
      </c>
      <c r="L700" s="83"/>
    </row>
    <row r="701" spans="1:12" ht="18" customHeight="1">
      <c r="A701" s="4">
        <v>700</v>
      </c>
      <c r="B701" s="85">
        <v>45169</v>
      </c>
      <c r="C701" s="17" t="s">
        <v>51</v>
      </c>
      <c r="D701" s="17" t="s">
        <v>29</v>
      </c>
      <c r="E701" s="17" t="s">
        <v>36</v>
      </c>
      <c r="F701" s="17" t="s">
        <v>30</v>
      </c>
      <c r="G701" s="17"/>
      <c r="H701" s="17"/>
      <c r="I701" s="17" t="s">
        <v>8</v>
      </c>
      <c r="J701" s="17" t="s">
        <v>31</v>
      </c>
      <c r="L701" s="83"/>
    </row>
    <row r="702" spans="1:12" ht="18" customHeight="1">
      <c r="A702" s="4">
        <v>701</v>
      </c>
      <c r="B702" s="85">
        <v>45169</v>
      </c>
      <c r="C702" s="17" t="s">
        <v>21</v>
      </c>
      <c r="D702" s="17" t="s">
        <v>12</v>
      </c>
      <c r="E702" s="17" t="s">
        <v>27</v>
      </c>
      <c r="F702" s="17" t="s">
        <v>45</v>
      </c>
      <c r="G702" s="17"/>
      <c r="H702" s="17"/>
      <c r="I702" s="17" t="s">
        <v>25</v>
      </c>
      <c r="J702" s="17" t="s">
        <v>26</v>
      </c>
      <c r="L702" s="83"/>
    </row>
    <row r="703" spans="1:12" ht="18" customHeight="1">
      <c r="A703" s="4">
        <v>702</v>
      </c>
      <c r="B703" s="85">
        <v>45170</v>
      </c>
      <c r="C703" s="17" t="s">
        <v>12</v>
      </c>
      <c r="D703" s="17" t="s">
        <v>24</v>
      </c>
      <c r="E703" s="17" t="s">
        <v>45</v>
      </c>
      <c r="F703" s="17" t="s">
        <v>40</v>
      </c>
      <c r="G703" s="17"/>
      <c r="H703" s="17"/>
      <c r="I703" s="17" t="s">
        <v>14</v>
      </c>
      <c r="J703" s="17" t="s">
        <v>38</v>
      </c>
      <c r="L703" s="83"/>
    </row>
    <row r="704" spans="1:12" ht="18" customHeight="1">
      <c r="A704" s="4">
        <v>703</v>
      </c>
      <c r="B704" s="85">
        <v>45170</v>
      </c>
      <c r="C704" s="17" t="s">
        <v>16</v>
      </c>
      <c r="D704" s="17" t="s">
        <v>41</v>
      </c>
      <c r="E704" s="17" t="s">
        <v>18</v>
      </c>
      <c r="F704" s="17" t="s">
        <v>65</v>
      </c>
      <c r="G704" s="17"/>
      <c r="H704" s="17"/>
      <c r="I704" s="17" t="s">
        <v>13</v>
      </c>
      <c r="J704" s="17" t="s">
        <v>37</v>
      </c>
      <c r="L704" s="83"/>
    </row>
    <row r="705" spans="1:12" ht="18" customHeight="1">
      <c r="A705" s="4">
        <v>704</v>
      </c>
      <c r="B705" s="85">
        <v>45170</v>
      </c>
      <c r="C705" s="17" t="s">
        <v>58</v>
      </c>
      <c r="D705" s="17" t="s">
        <v>15</v>
      </c>
      <c r="E705" s="17" t="s">
        <v>66</v>
      </c>
      <c r="F705" s="17" t="s">
        <v>11</v>
      </c>
      <c r="G705" s="17"/>
      <c r="H705" s="17"/>
      <c r="I705" s="17" t="s">
        <v>19</v>
      </c>
      <c r="J705" s="17" t="s">
        <v>20</v>
      </c>
      <c r="L705" s="83"/>
    </row>
    <row r="706" spans="1:12" ht="18" customHeight="1">
      <c r="A706" s="4">
        <v>705</v>
      </c>
      <c r="B706" s="85">
        <v>45170</v>
      </c>
      <c r="C706" s="17" t="s">
        <v>33</v>
      </c>
      <c r="D706" s="17" t="s">
        <v>34</v>
      </c>
      <c r="E706" s="17" t="s">
        <v>28</v>
      </c>
      <c r="F706" s="17" t="s">
        <v>22</v>
      </c>
      <c r="G706" s="17"/>
      <c r="H706" s="17"/>
      <c r="I706" s="17" t="s">
        <v>31</v>
      </c>
      <c r="J706" s="17" t="s">
        <v>26</v>
      </c>
      <c r="L706" s="83"/>
    </row>
    <row r="707" spans="1:12" ht="18" customHeight="1">
      <c r="A707" s="4">
        <v>706</v>
      </c>
      <c r="B707" s="85">
        <v>45170</v>
      </c>
      <c r="C707" s="17" t="s">
        <v>29</v>
      </c>
      <c r="D707" s="17" t="s">
        <v>36</v>
      </c>
      <c r="E707" s="17" t="s">
        <v>30</v>
      </c>
      <c r="F707" s="17" t="s">
        <v>43</v>
      </c>
      <c r="G707" s="17"/>
      <c r="H707" s="17"/>
      <c r="I707" s="17" t="s">
        <v>32</v>
      </c>
      <c r="J707" s="17" t="s">
        <v>25</v>
      </c>
      <c r="L707" s="83"/>
    </row>
    <row r="708" spans="1:12" ht="18" customHeight="1">
      <c r="A708" s="4">
        <v>707</v>
      </c>
      <c r="B708" s="85">
        <v>45170</v>
      </c>
      <c r="C708" s="17" t="s">
        <v>60</v>
      </c>
      <c r="D708" s="17" t="s">
        <v>27</v>
      </c>
      <c r="E708" s="17" t="s">
        <v>56</v>
      </c>
      <c r="F708" s="17" t="s">
        <v>49</v>
      </c>
      <c r="G708" s="17"/>
      <c r="H708" s="17"/>
      <c r="I708" s="17" t="s">
        <v>8</v>
      </c>
      <c r="J708" s="17" t="s">
        <v>9</v>
      </c>
      <c r="L708" s="83"/>
    </row>
    <row r="709" spans="1:12" ht="18" customHeight="1">
      <c r="A709" s="4">
        <v>708</v>
      </c>
      <c r="B709" s="85">
        <v>45171</v>
      </c>
      <c r="C709" s="17" t="s">
        <v>15</v>
      </c>
      <c r="D709" s="17" t="s">
        <v>66</v>
      </c>
      <c r="E709" s="17" t="s">
        <v>11</v>
      </c>
      <c r="F709" s="17" t="s">
        <v>6</v>
      </c>
      <c r="G709" s="17"/>
      <c r="H709" s="17"/>
      <c r="I709" s="17" t="s">
        <v>19</v>
      </c>
      <c r="J709" s="17" t="s">
        <v>20</v>
      </c>
      <c r="L709" s="83"/>
    </row>
    <row r="710" spans="1:12" ht="18" customHeight="1">
      <c r="A710" s="4">
        <v>709</v>
      </c>
      <c r="B710" s="85">
        <v>45171</v>
      </c>
      <c r="C710" s="17" t="s">
        <v>24</v>
      </c>
      <c r="D710" s="17" t="s">
        <v>45</v>
      </c>
      <c r="E710" s="17" t="s">
        <v>40</v>
      </c>
      <c r="F710" s="17" t="s">
        <v>21</v>
      </c>
      <c r="G710" s="17"/>
      <c r="H710" s="17"/>
      <c r="I710" s="17" t="s">
        <v>14</v>
      </c>
      <c r="J710" s="17" t="s">
        <v>38</v>
      </c>
      <c r="L710" s="83"/>
    </row>
    <row r="711" spans="1:12" ht="18" customHeight="1">
      <c r="A711" s="4">
        <v>710</v>
      </c>
      <c r="B711" s="85">
        <v>45171</v>
      </c>
      <c r="C711" s="17" t="s">
        <v>41</v>
      </c>
      <c r="D711" s="17" t="s">
        <v>18</v>
      </c>
      <c r="E711" s="17" t="s">
        <v>65</v>
      </c>
      <c r="F711" s="17" t="s">
        <v>4</v>
      </c>
      <c r="G711" s="17"/>
      <c r="H711" s="17"/>
      <c r="I711" s="17" t="s">
        <v>13</v>
      </c>
      <c r="J711" s="17" t="s">
        <v>37</v>
      </c>
      <c r="L711" s="83"/>
    </row>
    <row r="712" spans="1:12" ht="18" customHeight="1">
      <c r="A712" s="4">
        <v>711</v>
      </c>
      <c r="B712" s="85">
        <v>45171</v>
      </c>
      <c r="C712" s="17" t="s">
        <v>34</v>
      </c>
      <c r="D712" s="17" t="s">
        <v>28</v>
      </c>
      <c r="E712" s="17" t="s">
        <v>22</v>
      </c>
      <c r="F712" s="17" t="s">
        <v>42</v>
      </c>
      <c r="G712" s="17"/>
      <c r="H712" s="17"/>
      <c r="I712" s="17" t="s">
        <v>31</v>
      </c>
      <c r="J712" s="17" t="s">
        <v>26</v>
      </c>
      <c r="L712" s="83"/>
    </row>
    <row r="713" spans="1:12" ht="18" customHeight="1">
      <c r="A713" s="4">
        <v>712</v>
      </c>
      <c r="B713" s="85">
        <v>45171</v>
      </c>
      <c r="C713" s="17" t="s">
        <v>36</v>
      </c>
      <c r="D713" s="17" t="s">
        <v>30</v>
      </c>
      <c r="E713" s="17" t="s">
        <v>43</v>
      </c>
      <c r="F713" s="17" t="s">
        <v>51</v>
      </c>
      <c r="G713" s="17"/>
      <c r="H713" s="17"/>
      <c r="I713" s="17" t="s">
        <v>32</v>
      </c>
      <c r="J713" s="17" t="s">
        <v>25</v>
      </c>
      <c r="L713" s="83"/>
    </row>
    <row r="714" spans="1:12" ht="18" customHeight="1">
      <c r="A714" s="4">
        <v>713</v>
      </c>
      <c r="B714" s="85">
        <v>45171</v>
      </c>
      <c r="C714" s="17" t="s">
        <v>27</v>
      </c>
      <c r="D714" s="17" t="s">
        <v>56</v>
      </c>
      <c r="E714" s="17" t="s">
        <v>49</v>
      </c>
      <c r="F714" s="17" t="s">
        <v>7</v>
      </c>
      <c r="G714" s="17"/>
      <c r="H714" s="17"/>
      <c r="I714" s="17" t="s">
        <v>8</v>
      </c>
      <c r="J714" s="17" t="s">
        <v>9</v>
      </c>
      <c r="L714" s="83"/>
    </row>
    <row r="715" spans="1:12" ht="18" customHeight="1">
      <c r="A715" s="4">
        <v>714</v>
      </c>
      <c r="B715" s="85">
        <v>45172</v>
      </c>
      <c r="C715" s="17" t="s">
        <v>66</v>
      </c>
      <c r="D715" s="17" t="s">
        <v>11</v>
      </c>
      <c r="E715" s="17" t="s">
        <v>6</v>
      </c>
      <c r="F715" s="17" t="s">
        <v>58</v>
      </c>
      <c r="G715" s="17"/>
      <c r="H715" s="17"/>
      <c r="I715" s="17" t="s">
        <v>19</v>
      </c>
      <c r="J715" s="17" t="s">
        <v>20</v>
      </c>
      <c r="L715" s="83"/>
    </row>
    <row r="716" spans="1:12" ht="18" customHeight="1">
      <c r="A716" s="4">
        <v>715</v>
      </c>
      <c r="B716" s="85">
        <v>45172</v>
      </c>
      <c r="C716" s="17" t="s">
        <v>18</v>
      </c>
      <c r="D716" s="17" t="s">
        <v>65</v>
      </c>
      <c r="E716" s="17" t="s">
        <v>4</v>
      </c>
      <c r="F716" s="17" t="s">
        <v>16</v>
      </c>
      <c r="G716" s="17"/>
      <c r="H716" s="17"/>
      <c r="I716" s="17" t="s">
        <v>13</v>
      </c>
      <c r="J716" s="17" t="s">
        <v>37</v>
      </c>
      <c r="L716" s="83"/>
    </row>
    <row r="717" spans="1:12" ht="18" customHeight="1">
      <c r="A717" s="4">
        <v>716</v>
      </c>
      <c r="B717" s="85">
        <v>45172</v>
      </c>
      <c r="C717" s="17" t="s">
        <v>45</v>
      </c>
      <c r="D717" s="17" t="s">
        <v>40</v>
      </c>
      <c r="E717" s="17" t="s">
        <v>21</v>
      </c>
      <c r="F717" s="17" t="s">
        <v>12</v>
      </c>
      <c r="G717" s="17"/>
      <c r="H717" s="17"/>
      <c r="I717" s="17" t="s">
        <v>14</v>
      </c>
      <c r="J717" s="17" t="s">
        <v>38</v>
      </c>
      <c r="L717" s="83"/>
    </row>
    <row r="718" spans="1:12" ht="18" customHeight="1">
      <c r="A718" s="4">
        <v>717</v>
      </c>
      <c r="B718" s="85">
        <v>45172</v>
      </c>
      <c r="C718" s="17" t="s">
        <v>28</v>
      </c>
      <c r="D718" s="17" t="s">
        <v>22</v>
      </c>
      <c r="E718" s="17" t="s">
        <v>42</v>
      </c>
      <c r="F718" s="17" t="s">
        <v>33</v>
      </c>
      <c r="G718" s="17"/>
      <c r="H718" s="17"/>
      <c r="I718" s="17" t="s">
        <v>31</v>
      </c>
      <c r="J718" s="17" t="s">
        <v>26</v>
      </c>
      <c r="L718" s="83"/>
    </row>
    <row r="719" spans="1:12" ht="18" customHeight="1">
      <c r="A719" s="4">
        <v>718</v>
      </c>
      <c r="B719" s="85">
        <v>45172</v>
      </c>
      <c r="C719" s="17" t="s">
        <v>30</v>
      </c>
      <c r="D719" s="17" t="s">
        <v>43</v>
      </c>
      <c r="E719" s="17" t="s">
        <v>51</v>
      </c>
      <c r="F719" s="17" t="s">
        <v>29</v>
      </c>
      <c r="G719" s="17"/>
      <c r="H719" s="17"/>
      <c r="I719" s="17" t="s">
        <v>32</v>
      </c>
      <c r="J719" s="17" t="s">
        <v>25</v>
      </c>
      <c r="L719" s="83"/>
    </row>
    <row r="720" spans="1:12" ht="18" customHeight="1">
      <c r="A720" s="4">
        <v>719</v>
      </c>
      <c r="B720" s="85">
        <v>45172</v>
      </c>
      <c r="C720" s="17" t="s">
        <v>56</v>
      </c>
      <c r="D720" s="17" t="s">
        <v>49</v>
      </c>
      <c r="E720" s="17" t="s">
        <v>7</v>
      </c>
      <c r="F720" s="17" t="s">
        <v>60</v>
      </c>
      <c r="G720" s="17"/>
      <c r="H720" s="17"/>
      <c r="I720" s="17" t="s">
        <v>8</v>
      </c>
      <c r="J720" s="17" t="s">
        <v>9</v>
      </c>
      <c r="L720" s="83"/>
    </row>
    <row r="721" spans="1:12" ht="18" customHeight="1">
      <c r="A721" s="4">
        <v>720</v>
      </c>
      <c r="B721" s="85">
        <v>45174</v>
      </c>
      <c r="C721" s="17" t="s">
        <v>55</v>
      </c>
      <c r="D721" s="17" t="s">
        <v>6</v>
      </c>
      <c r="E721" s="17" t="s">
        <v>5</v>
      </c>
      <c r="F721" s="17" t="s">
        <v>17</v>
      </c>
      <c r="G721" s="17"/>
      <c r="H721" s="17"/>
      <c r="I721" s="17" t="s">
        <v>14</v>
      </c>
      <c r="J721" s="17" t="s">
        <v>37</v>
      </c>
      <c r="L721" s="83"/>
    </row>
    <row r="722" spans="1:12" ht="18" customHeight="1">
      <c r="A722" s="4">
        <v>721</v>
      </c>
      <c r="B722" s="85">
        <v>45174</v>
      </c>
      <c r="C722" s="17" t="s">
        <v>22</v>
      </c>
      <c r="D722" s="17" t="s">
        <v>42</v>
      </c>
      <c r="E722" s="17" t="s">
        <v>33</v>
      </c>
      <c r="F722" s="17" t="s">
        <v>34</v>
      </c>
      <c r="G722" s="17"/>
      <c r="H722" s="17"/>
      <c r="I722" s="17" t="s">
        <v>20</v>
      </c>
      <c r="J722" s="17" t="s">
        <v>38</v>
      </c>
      <c r="L722" s="83"/>
    </row>
    <row r="723" spans="1:12" ht="18" customHeight="1">
      <c r="A723" s="4">
        <v>722</v>
      </c>
      <c r="B723" s="85">
        <v>45174</v>
      </c>
      <c r="C723" s="17" t="s">
        <v>57</v>
      </c>
      <c r="D723" s="17" t="s">
        <v>4</v>
      </c>
      <c r="E723" s="17" t="s">
        <v>16</v>
      </c>
      <c r="F723" s="17" t="s">
        <v>41</v>
      </c>
      <c r="G723" s="17"/>
      <c r="H723" s="17"/>
      <c r="I723" s="17" t="s">
        <v>19</v>
      </c>
      <c r="J723" s="17" t="s">
        <v>13</v>
      </c>
      <c r="L723" s="83"/>
    </row>
    <row r="724" spans="1:12" ht="18" customHeight="1">
      <c r="A724" s="4">
        <v>723</v>
      </c>
      <c r="B724" s="85">
        <v>45174</v>
      </c>
      <c r="C724" s="17" t="s">
        <v>49</v>
      </c>
      <c r="D724" s="17" t="s">
        <v>7</v>
      </c>
      <c r="E724" s="17" t="s">
        <v>60</v>
      </c>
      <c r="F724" s="17" t="s">
        <v>24</v>
      </c>
      <c r="G724" s="17"/>
      <c r="H724" s="17"/>
      <c r="I724" s="17" t="s">
        <v>26</v>
      </c>
      <c r="J724" s="17" t="s">
        <v>32</v>
      </c>
      <c r="L724" s="83"/>
    </row>
    <row r="725" spans="1:12" ht="18" customHeight="1">
      <c r="A725" s="4">
        <v>724</v>
      </c>
      <c r="B725" s="85">
        <v>45174</v>
      </c>
      <c r="C725" s="17" t="s">
        <v>11</v>
      </c>
      <c r="D725" s="17" t="s">
        <v>59</v>
      </c>
      <c r="E725" s="17" t="s">
        <v>58</v>
      </c>
      <c r="F725" s="17" t="s">
        <v>15</v>
      </c>
      <c r="G725" s="17"/>
      <c r="H725" s="17"/>
      <c r="I725" s="17" t="s">
        <v>25</v>
      </c>
      <c r="J725" s="17" t="s">
        <v>8</v>
      </c>
      <c r="L725" s="83"/>
    </row>
    <row r="726" spans="1:12" ht="18" customHeight="1">
      <c r="A726" s="4">
        <v>725</v>
      </c>
      <c r="B726" s="85">
        <v>45175</v>
      </c>
      <c r="C726" s="17" t="s">
        <v>6</v>
      </c>
      <c r="D726" s="17" t="s">
        <v>5</v>
      </c>
      <c r="E726" s="17" t="s">
        <v>17</v>
      </c>
      <c r="F726" s="17" t="s">
        <v>48</v>
      </c>
      <c r="G726" s="17"/>
      <c r="H726" s="17"/>
      <c r="I726" s="17" t="s">
        <v>14</v>
      </c>
      <c r="J726" s="17" t="s">
        <v>37</v>
      </c>
      <c r="L726" s="83"/>
    </row>
    <row r="727" spans="1:12" ht="18" customHeight="1">
      <c r="A727" s="4">
        <v>726</v>
      </c>
      <c r="B727" s="85">
        <v>45175</v>
      </c>
      <c r="C727" s="17" t="s">
        <v>42</v>
      </c>
      <c r="D727" s="17" t="s">
        <v>33</v>
      </c>
      <c r="E727" s="17" t="s">
        <v>34</v>
      </c>
      <c r="F727" s="17" t="s">
        <v>28</v>
      </c>
      <c r="G727" s="17"/>
      <c r="H727" s="17"/>
      <c r="I727" s="17" t="s">
        <v>20</v>
      </c>
      <c r="J727" s="17" t="s">
        <v>38</v>
      </c>
      <c r="L727" s="83"/>
    </row>
    <row r="728" spans="1:12" ht="18" customHeight="1">
      <c r="A728" s="4">
        <v>727</v>
      </c>
      <c r="B728" s="85">
        <v>45175</v>
      </c>
      <c r="C728" s="17" t="s">
        <v>4</v>
      </c>
      <c r="D728" s="17" t="s">
        <v>16</v>
      </c>
      <c r="E728" s="17" t="s">
        <v>41</v>
      </c>
      <c r="F728" s="17" t="s">
        <v>18</v>
      </c>
      <c r="G728" s="17"/>
      <c r="H728" s="17"/>
      <c r="I728" s="17" t="s">
        <v>19</v>
      </c>
      <c r="J728" s="17" t="s">
        <v>13</v>
      </c>
      <c r="L728" s="83"/>
    </row>
    <row r="729" spans="1:12" ht="18" customHeight="1">
      <c r="A729" s="4">
        <v>728</v>
      </c>
      <c r="B729" s="85">
        <v>45175</v>
      </c>
      <c r="C729" s="17" t="s">
        <v>7</v>
      </c>
      <c r="D729" s="17" t="s">
        <v>60</v>
      </c>
      <c r="E729" s="17" t="s">
        <v>24</v>
      </c>
      <c r="F729" s="17" t="s">
        <v>45</v>
      </c>
      <c r="G729" s="17"/>
      <c r="H729" s="17"/>
      <c r="I729" s="17" t="s">
        <v>26</v>
      </c>
      <c r="J729" s="17" t="s">
        <v>32</v>
      </c>
      <c r="L729" s="84"/>
    </row>
    <row r="730" spans="1:12" ht="18" customHeight="1">
      <c r="A730" s="4">
        <v>729</v>
      </c>
      <c r="B730" s="85">
        <v>45175</v>
      </c>
      <c r="C730" s="17" t="s">
        <v>59</v>
      </c>
      <c r="D730" s="17" t="s">
        <v>58</v>
      </c>
      <c r="E730" s="17" t="s">
        <v>15</v>
      </c>
      <c r="F730" s="17" t="s">
        <v>66</v>
      </c>
      <c r="G730" s="17"/>
      <c r="H730" s="17"/>
      <c r="I730" s="17" t="s">
        <v>25</v>
      </c>
      <c r="J730" s="17" t="s">
        <v>8</v>
      </c>
      <c r="L730" s="83"/>
    </row>
    <row r="731" spans="1:12" ht="18" customHeight="1">
      <c r="A731" s="4">
        <v>730</v>
      </c>
      <c r="B731" s="85">
        <v>45176</v>
      </c>
      <c r="C731" s="17" t="s">
        <v>58</v>
      </c>
      <c r="D731" s="17" t="s">
        <v>15</v>
      </c>
      <c r="E731" s="17" t="s">
        <v>66</v>
      </c>
      <c r="F731" s="17" t="s">
        <v>11</v>
      </c>
      <c r="G731" s="17"/>
      <c r="H731" s="17"/>
      <c r="I731" s="17" t="s">
        <v>25</v>
      </c>
      <c r="J731" s="17" t="s">
        <v>8</v>
      </c>
      <c r="L731" s="83"/>
    </row>
    <row r="732" spans="1:12" ht="18" customHeight="1">
      <c r="A732" s="4">
        <v>731</v>
      </c>
      <c r="B732" s="85">
        <v>45176</v>
      </c>
      <c r="C732" s="17" t="s">
        <v>5</v>
      </c>
      <c r="D732" s="17" t="s">
        <v>17</v>
      </c>
      <c r="E732" s="17" t="s">
        <v>48</v>
      </c>
      <c r="F732" s="17" t="s">
        <v>55</v>
      </c>
      <c r="G732" s="17"/>
      <c r="H732" s="17"/>
      <c r="I732" s="17" t="s">
        <v>14</v>
      </c>
      <c r="J732" s="17" t="s">
        <v>37</v>
      </c>
      <c r="L732" s="83"/>
    </row>
    <row r="733" spans="1:12" ht="18" customHeight="1">
      <c r="A733" s="4">
        <v>732</v>
      </c>
      <c r="B733" s="85">
        <v>45176</v>
      </c>
      <c r="C733" s="17" t="s">
        <v>16</v>
      </c>
      <c r="D733" s="17" t="s">
        <v>41</v>
      </c>
      <c r="E733" s="17" t="s">
        <v>18</v>
      </c>
      <c r="F733" s="17" t="s">
        <v>57</v>
      </c>
      <c r="G733" s="17"/>
      <c r="H733" s="17"/>
      <c r="I733" s="17" t="s">
        <v>19</v>
      </c>
      <c r="J733" s="17" t="s">
        <v>13</v>
      </c>
      <c r="L733" s="83"/>
    </row>
    <row r="734" spans="1:12" ht="18" customHeight="1">
      <c r="A734" s="4">
        <v>733</v>
      </c>
      <c r="B734" s="85">
        <v>45177</v>
      </c>
      <c r="C734" s="17" t="s">
        <v>60</v>
      </c>
      <c r="D734" s="17" t="s">
        <v>51</v>
      </c>
      <c r="E734" s="17" t="s">
        <v>29</v>
      </c>
      <c r="F734" s="17" t="s">
        <v>65</v>
      </c>
      <c r="G734" s="17"/>
      <c r="H734" s="17"/>
      <c r="I734" s="17" t="s">
        <v>37</v>
      </c>
      <c r="J734" s="17" t="s">
        <v>20</v>
      </c>
      <c r="L734" s="83"/>
    </row>
    <row r="735" spans="1:12" ht="18" customHeight="1">
      <c r="A735" s="4">
        <v>734</v>
      </c>
      <c r="B735" s="85">
        <v>45177</v>
      </c>
      <c r="C735" s="17" t="s">
        <v>15</v>
      </c>
      <c r="D735" s="17" t="s">
        <v>27</v>
      </c>
      <c r="E735" s="17" t="s">
        <v>56</v>
      </c>
      <c r="F735" s="17" t="s">
        <v>59</v>
      </c>
      <c r="G735" s="17"/>
      <c r="H735" s="17"/>
      <c r="I735" s="17" t="s">
        <v>13</v>
      </c>
      <c r="J735" s="17" t="s">
        <v>14</v>
      </c>
      <c r="L735" s="83"/>
    </row>
    <row r="736" spans="1:12" ht="18" customHeight="1">
      <c r="A736" s="4">
        <v>735</v>
      </c>
      <c r="B736" s="85">
        <v>45177</v>
      </c>
      <c r="C736" s="17" t="s">
        <v>43</v>
      </c>
      <c r="D736" s="17" t="s">
        <v>66</v>
      </c>
      <c r="E736" s="17" t="s">
        <v>11</v>
      </c>
      <c r="F736" s="17" t="s">
        <v>441</v>
      </c>
      <c r="G736" s="17"/>
      <c r="H736" s="17"/>
      <c r="I736" s="17" t="s">
        <v>38</v>
      </c>
      <c r="J736" s="17" t="s">
        <v>19</v>
      </c>
      <c r="L736" s="83"/>
    </row>
    <row r="737" spans="1:12" ht="18" customHeight="1">
      <c r="A737" s="4">
        <v>736</v>
      </c>
      <c r="B737" s="85">
        <v>45177</v>
      </c>
      <c r="C737" s="17" t="s">
        <v>307</v>
      </c>
      <c r="D737" s="17" t="s">
        <v>21</v>
      </c>
      <c r="E737" s="17" t="s">
        <v>40</v>
      </c>
      <c r="F737" s="17" t="s">
        <v>36</v>
      </c>
      <c r="G737" s="17"/>
      <c r="H737" s="17"/>
      <c r="I737" s="17" t="s">
        <v>31</v>
      </c>
      <c r="J737" s="17" t="s">
        <v>32</v>
      </c>
      <c r="L737" s="83"/>
    </row>
    <row r="738" spans="1:12" ht="18" customHeight="1">
      <c r="A738" s="4">
        <v>737</v>
      </c>
      <c r="B738" s="85">
        <v>45177</v>
      </c>
      <c r="C738" s="17" t="s">
        <v>41</v>
      </c>
      <c r="D738" s="17" t="s">
        <v>18</v>
      </c>
      <c r="E738" s="17" t="s">
        <v>57</v>
      </c>
      <c r="F738" s="17" t="s">
        <v>4</v>
      </c>
      <c r="G738" s="17"/>
      <c r="H738" s="17"/>
      <c r="I738" s="17" t="s">
        <v>25</v>
      </c>
      <c r="J738" s="17" t="s">
        <v>9</v>
      </c>
      <c r="L738" s="83"/>
    </row>
    <row r="739" spans="1:12" ht="18" customHeight="1">
      <c r="A739" s="4">
        <v>738</v>
      </c>
      <c r="B739" s="85">
        <v>45178</v>
      </c>
      <c r="C739" s="17" t="s">
        <v>51</v>
      </c>
      <c r="D739" s="17" t="s">
        <v>29</v>
      </c>
      <c r="E739" s="17" t="s">
        <v>65</v>
      </c>
      <c r="F739" s="17" t="s">
        <v>30</v>
      </c>
      <c r="G739" s="17"/>
      <c r="H739" s="17"/>
      <c r="I739" s="17" t="s">
        <v>37</v>
      </c>
      <c r="J739" s="17" t="s">
        <v>20</v>
      </c>
      <c r="L739" s="83"/>
    </row>
    <row r="740" spans="1:12" ht="18" customHeight="1">
      <c r="A740" s="4">
        <v>739</v>
      </c>
      <c r="B740" s="85">
        <v>45178</v>
      </c>
      <c r="C740" s="17" t="s">
        <v>27</v>
      </c>
      <c r="D740" s="17" t="s">
        <v>56</v>
      </c>
      <c r="E740" s="17" t="s">
        <v>59</v>
      </c>
      <c r="F740" s="17" t="s">
        <v>58</v>
      </c>
      <c r="G740" s="17"/>
      <c r="H740" s="17"/>
      <c r="I740" s="17" t="s">
        <v>13</v>
      </c>
      <c r="J740" s="17" t="s">
        <v>14</v>
      </c>
      <c r="L740" s="83"/>
    </row>
    <row r="741" spans="1:12" ht="18" customHeight="1">
      <c r="A741" s="4">
        <v>740</v>
      </c>
      <c r="B741" s="85">
        <v>45178</v>
      </c>
      <c r="C741" s="17" t="s">
        <v>66</v>
      </c>
      <c r="D741" s="17" t="s">
        <v>11</v>
      </c>
      <c r="E741" s="17" t="s">
        <v>441</v>
      </c>
      <c r="F741" s="17" t="s">
        <v>7</v>
      </c>
      <c r="G741" s="17"/>
      <c r="H741" s="17"/>
      <c r="I741" s="17" t="s">
        <v>38</v>
      </c>
      <c r="J741" s="17" t="s">
        <v>19</v>
      </c>
      <c r="L741" s="83"/>
    </row>
    <row r="742" spans="1:12" ht="18" customHeight="1">
      <c r="A742" s="4">
        <v>741</v>
      </c>
      <c r="B742" s="85">
        <v>45178</v>
      </c>
      <c r="C742" s="17" t="s">
        <v>21</v>
      </c>
      <c r="D742" s="17" t="s">
        <v>40</v>
      </c>
      <c r="E742" s="17" t="s">
        <v>36</v>
      </c>
      <c r="F742" s="17" t="s">
        <v>12</v>
      </c>
      <c r="G742" s="17"/>
      <c r="H742" s="17"/>
      <c r="I742" s="17" t="s">
        <v>31</v>
      </c>
      <c r="J742" s="17" t="s">
        <v>32</v>
      </c>
      <c r="L742" s="83"/>
    </row>
    <row r="743" spans="1:12" ht="18" customHeight="1">
      <c r="A743" s="4">
        <v>742</v>
      </c>
      <c r="B743" s="85">
        <v>45178</v>
      </c>
      <c r="C743" s="17" t="s">
        <v>18</v>
      </c>
      <c r="D743" s="17" t="s">
        <v>57</v>
      </c>
      <c r="E743" s="17" t="s">
        <v>4</v>
      </c>
      <c r="F743" s="17" t="s">
        <v>16</v>
      </c>
      <c r="G743" s="17"/>
      <c r="H743" s="17"/>
      <c r="I743" s="17" t="s">
        <v>25</v>
      </c>
      <c r="J743" s="17" t="s">
        <v>9</v>
      </c>
      <c r="L743" s="83"/>
    </row>
    <row r="744" spans="1:12" ht="18" customHeight="1">
      <c r="A744" s="4">
        <v>743</v>
      </c>
      <c r="B744" s="85">
        <v>45178</v>
      </c>
      <c r="C744" s="17" t="s">
        <v>34</v>
      </c>
      <c r="D744" s="17" t="s">
        <v>28</v>
      </c>
      <c r="E744" s="17" t="s">
        <v>22</v>
      </c>
      <c r="F744" s="17" t="s">
        <v>42</v>
      </c>
      <c r="G744" s="17"/>
      <c r="H744" s="17"/>
      <c r="I744" s="17" t="s">
        <v>8</v>
      </c>
      <c r="J744" s="17" t="s">
        <v>26</v>
      </c>
      <c r="L744" s="83"/>
    </row>
    <row r="745" spans="1:12" ht="18" customHeight="1">
      <c r="A745" s="4">
        <v>744</v>
      </c>
      <c r="B745" s="85">
        <v>45179</v>
      </c>
      <c r="C745" s="17" t="s">
        <v>29</v>
      </c>
      <c r="D745" s="17" t="s">
        <v>65</v>
      </c>
      <c r="E745" s="17" t="s">
        <v>30</v>
      </c>
      <c r="F745" s="17" t="s">
        <v>60</v>
      </c>
      <c r="G745" s="17"/>
      <c r="H745" s="17"/>
      <c r="I745" s="17" t="s">
        <v>37</v>
      </c>
      <c r="J745" s="17" t="s">
        <v>20</v>
      </c>
      <c r="L745" s="83"/>
    </row>
    <row r="746" spans="1:12" ht="18" customHeight="1">
      <c r="A746" s="4">
        <v>745</v>
      </c>
      <c r="B746" s="85">
        <v>45179</v>
      </c>
      <c r="C746" s="17" t="s">
        <v>56</v>
      </c>
      <c r="D746" s="17" t="s">
        <v>59</v>
      </c>
      <c r="E746" s="17" t="s">
        <v>58</v>
      </c>
      <c r="F746" s="17" t="s">
        <v>15</v>
      </c>
      <c r="G746" s="17"/>
      <c r="H746" s="17"/>
      <c r="I746" s="17" t="s">
        <v>13</v>
      </c>
      <c r="J746" s="17" t="s">
        <v>14</v>
      </c>
      <c r="L746" s="83"/>
    </row>
    <row r="747" spans="1:12" ht="18" customHeight="1">
      <c r="A747" s="4">
        <v>746</v>
      </c>
      <c r="B747" s="85">
        <v>45179</v>
      </c>
      <c r="C747" s="17" t="s">
        <v>11</v>
      </c>
      <c r="D747" s="17" t="s">
        <v>441</v>
      </c>
      <c r="E747" s="17" t="s">
        <v>7</v>
      </c>
      <c r="F747" s="17" t="s">
        <v>43</v>
      </c>
      <c r="G747" s="17"/>
      <c r="H747" s="17"/>
      <c r="I747" s="17" t="s">
        <v>38</v>
      </c>
      <c r="J747" s="17" t="s">
        <v>19</v>
      </c>
      <c r="L747" s="83"/>
    </row>
    <row r="748" spans="1:12" ht="18" customHeight="1">
      <c r="A748" s="4">
        <v>747</v>
      </c>
      <c r="B748" s="85">
        <v>45179</v>
      </c>
      <c r="C748" s="17" t="s">
        <v>40</v>
      </c>
      <c r="D748" s="17" t="s">
        <v>36</v>
      </c>
      <c r="E748" s="17" t="s">
        <v>12</v>
      </c>
      <c r="F748" s="17" t="s">
        <v>307</v>
      </c>
      <c r="G748" s="17"/>
      <c r="H748" s="17"/>
      <c r="I748" s="17" t="s">
        <v>31</v>
      </c>
      <c r="J748" s="17" t="s">
        <v>32</v>
      </c>
      <c r="L748" s="83"/>
    </row>
    <row r="749" spans="1:12" ht="18" customHeight="1">
      <c r="A749" s="4">
        <v>748</v>
      </c>
      <c r="B749" s="85">
        <v>45179</v>
      </c>
      <c r="C749" s="17" t="s">
        <v>57</v>
      </c>
      <c r="D749" s="17" t="s">
        <v>4</v>
      </c>
      <c r="E749" s="17" t="s">
        <v>16</v>
      </c>
      <c r="F749" s="17" t="s">
        <v>41</v>
      </c>
      <c r="G749" s="17"/>
      <c r="H749" s="17"/>
      <c r="I749" s="17" t="s">
        <v>25</v>
      </c>
      <c r="J749" s="17" t="s">
        <v>9</v>
      </c>
      <c r="L749" s="83"/>
    </row>
    <row r="750" spans="1:12" ht="18" customHeight="1">
      <c r="A750" s="4">
        <v>749</v>
      </c>
      <c r="B750" s="85">
        <v>45179</v>
      </c>
      <c r="C750" s="17" t="s">
        <v>28</v>
      </c>
      <c r="D750" s="17" t="s">
        <v>22</v>
      </c>
      <c r="E750" s="17" t="s">
        <v>42</v>
      </c>
      <c r="F750" s="17" t="s">
        <v>33</v>
      </c>
      <c r="G750" s="17"/>
      <c r="H750" s="17"/>
      <c r="I750" s="17" t="s">
        <v>8</v>
      </c>
      <c r="J750" s="17" t="s">
        <v>26</v>
      </c>
      <c r="L750" s="83"/>
    </row>
    <row r="751" spans="1:12" ht="18" customHeight="1">
      <c r="A751" s="4">
        <v>750</v>
      </c>
      <c r="B751" s="85">
        <v>45181</v>
      </c>
      <c r="C751" s="17" t="s">
        <v>59</v>
      </c>
      <c r="D751" s="17" t="s">
        <v>5</v>
      </c>
      <c r="E751" s="17" t="s">
        <v>17</v>
      </c>
      <c r="F751" s="17" t="s">
        <v>48</v>
      </c>
      <c r="G751" s="17"/>
      <c r="H751" s="17"/>
      <c r="I751" s="17" t="s">
        <v>14</v>
      </c>
      <c r="J751" s="17" t="s">
        <v>19</v>
      </c>
      <c r="L751" s="83"/>
    </row>
    <row r="752" spans="1:12" ht="18" customHeight="1">
      <c r="A752" s="4">
        <v>751</v>
      </c>
      <c r="B752" s="85">
        <v>45181</v>
      </c>
      <c r="C752" s="17" t="s">
        <v>4</v>
      </c>
      <c r="D752" s="17" t="s">
        <v>42</v>
      </c>
      <c r="E752" s="17" t="s">
        <v>41</v>
      </c>
      <c r="F752" s="17" t="s">
        <v>18</v>
      </c>
      <c r="G752" s="17"/>
      <c r="H752" s="17"/>
      <c r="I752" s="17" t="s">
        <v>13</v>
      </c>
      <c r="J752" s="17" t="s">
        <v>20</v>
      </c>
      <c r="L752" s="83"/>
    </row>
    <row r="753" spans="1:12" ht="18" customHeight="1">
      <c r="A753" s="4">
        <v>752</v>
      </c>
      <c r="B753" s="85">
        <v>45181</v>
      </c>
      <c r="C753" s="17" t="s">
        <v>22</v>
      </c>
      <c r="D753" s="17" t="s">
        <v>16</v>
      </c>
      <c r="E753" s="17" t="s">
        <v>33</v>
      </c>
      <c r="F753" s="17" t="s">
        <v>34</v>
      </c>
      <c r="G753" s="17"/>
      <c r="H753" s="17"/>
      <c r="I753" s="17" t="s">
        <v>38</v>
      </c>
      <c r="J753" s="17" t="s">
        <v>37</v>
      </c>
      <c r="L753" s="83"/>
    </row>
    <row r="754" spans="1:12" ht="18" customHeight="1">
      <c r="A754" s="4">
        <v>753</v>
      </c>
      <c r="B754" s="85">
        <v>45181</v>
      </c>
      <c r="C754" s="17" t="s">
        <v>36</v>
      </c>
      <c r="D754" s="17" t="s">
        <v>65</v>
      </c>
      <c r="E754" s="17" t="s">
        <v>43</v>
      </c>
      <c r="F754" s="17" t="s">
        <v>51</v>
      </c>
      <c r="G754" s="17"/>
      <c r="H754" s="17"/>
      <c r="I754" s="17" t="s">
        <v>31</v>
      </c>
      <c r="J754" s="17" t="s">
        <v>26</v>
      </c>
      <c r="L754" s="83"/>
    </row>
    <row r="755" spans="1:12" ht="18" customHeight="1">
      <c r="A755" s="4">
        <v>754</v>
      </c>
      <c r="B755" s="85">
        <v>45181</v>
      </c>
      <c r="C755" s="17" t="s">
        <v>49</v>
      </c>
      <c r="D755" s="17" t="s">
        <v>7</v>
      </c>
      <c r="E755" s="17" t="s">
        <v>60</v>
      </c>
      <c r="F755" s="17" t="s">
        <v>27</v>
      </c>
      <c r="G755" s="17"/>
      <c r="H755" s="17"/>
      <c r="I755" s="17" t="s">
        <v>32</v>
      </c>
      <c r="J755" s="17" t="s">
        <v>25</v>
      </c>
      <c r="L755" s="83"/>
    </row>
    <row r="756" spans="1:12" ht="18" customHeight="1">
      <c r="A756" s="4">
        <v>755</v>
      </c>
      <c r="B756" s="85">
        <v>45181</v>
      </c>
      <c r="C756" s="17" t="s">
        <v>12</v>
      </c>
      <c r="D756" s="17" t="s">
        <v>24</v>
      </c>
      <c r="E756" s="17" t="s">
        <v>45</v>
      </c>
      <c r="F756" s="17" t="s">
        <v>40</v>
      </c>
      <c r="G756" s="17"/>
      <c r="H756" s="17"/>
      <c r="I756" s="17" t="s">
        <v>8</v>
      </c>
      <c r="J756" s="17" t="s">
        <v>9</v>
      </c>
      <c r="L756" s="83"/>
    </row>
    <row r="757" spans="1:12" ht="18" customHeight="1">
      <c r="A757" s="4">
        <v>756</v>
      </c>
      <c r="B757" s="85">
        <v>45182</v>
      </c>
      <c r="C757" s="17" t="s">
        <v>5</v>
      </c>
      <c r="D757" s="17" t="s">
        <v>17</v>
      </c>
      <c r="E757" s="17" t="s">
        <v>48</v>
      </c>
      <c r="F757" s="17" t="s">
        <v>55</v>
      </c>
      <c r="G757" s="17"/>
      <c r="H757" s="17"/>
      <c r="I757" s="17" t="s">
        <v>14</v>
      </c>
      <c r="J757" s="17" t="s">
        <v>19</v>
      </c>
      <c r="L757" s="83"/>
    </row>
    <row r="758" spans="1:12" ht="18" customHeight="1">
      <c r="A758" s="4">
        <v>757</v>
      </c>
      <c r="B758" s="85">
        <v>45182</v>
      </c>
      <c r="C758" s="17" t="s">
        <v>42</v>
      </c>
      <c r="D758" s="17" t="s">
        <v>41</v>
      </c>
      <c r="E758" s="17" t="s">
        <v>18</v>
      </c>
      <c r="F758" s="17" t="s">
        <v>28</v>
      </c>
      <c r="G758" s="17"/>
      <c r="H758" s="17"/>
      <c r="I758" s="17" t="s">
        <v>13</v>
      </c>
      <c r="J758" s="17" t="s">
        <v>20</v>
      </c>
      <c r="L758" s="83"/>
    </row>
    <row r="759" spans="1:12" ht="18" customHeight="1">
      <c r="A759" s="4">
        <v>758</v>
      </c>
      <c r="B759" s="85">
        <v>45182</v>
      </c>
      <c r="C759" s="17" t="s">
        <v>16</v>
      </c>
      <c r="D759" s="17" t="s">
        <v>33</v>
      </c>
      <c r="E759" s="17" t="s">
        <v>34</v>
      </c>
      <c r="F759" s="17" t="s">
        <v>57</v>
      </c>
      <c r="G759" s="17"/>
      <c r="H759" s="17"/>
      <c r="I759" s="17" t="s">
        <v>38</v>
      </c>
      <c r="J759" s="17" t="s">
        <v>37</v>
      </c>
      <c r="L759" s="83"/>
    </row>
    <row r="760" spans="1:12" ht="18" customHeight="1">
      <c r="A760" s="4">
        <v>759</v>
      </c>
      <c r="B760" s="85">
        <v>45182</v>
      </c>
      <c r="C760" s="17" t="s">
        <v>65</v>
      </c>
      <c r="D760" s="17" t="s">
        <v>43</v>
      </c>
      <c r="E760" s="17" t="s">
        <v>51</v>
      </c>
      <c r="F760" s="17" t="s">
        <v>29</v>
      </c>
      <c r="G760" s="17"/>
      <c r="H760" s="17"/>
      <c r="I760" s="17" t="s">
        <v>31</v>
      </c>
      <c r="J760" s="17" t="s">
        <v>26</v>
      </c>
      <c r="L760" s="83"/>
    </row>
    <row r="761" spans="1:12" ht="18" customHeight="1">
      <c r="A761" s="4">
        <v>760</v>
      </c>
      <c r="B761" s="85">
        <v>45182</v>
      </c>
      <c r="C761" s="17" t="s">
        <v>7</v>
      </c>
      <c r="D761" s="17" t="s">
        <v>60</v>
      </c>
      <c r="E761" s="17" t="s">
        <v>27</v>
      </c>
      <c r="F761" s="17" t="s">
        <v>56</v>
      </c>
      <c r="G761" s="17"/>
      <c r="H761" s="17"/>
      <c r="I761" s="17" t="s">
        <v>32</v>
      </c>
      <c r="J761" s="17" t="s">
        <v>25</v>
      </c>
      <c r="L761" s="83"/>
    </row>
    <row r="762" spans="1:12" ht="18" customHeight="1">
      <c r="A762" s="4">
        <v>761</v>
      </c>
      <c r="B762" s="85">
        <v>45182</v>
      </c>
      <c r="C762" s="17" t="s">
        <v>24</v>
      </c>
      <c r="D762" s="17" t="s">
        <v>45</v>
      </c>
      <c r="E762" s="17" t="s">
        <v>40</v>
      </c>
      <c r="F762" s="17" t="s">
        <v>21</v>
      </c>
      <c r="G762" s="17"/>
      <c r="H762" s="17"/>
      <c r="I762" s="17" t="s">
        <v>8</v>
      </c>
      <c r="J762" s="17" t="s">
        <v>9</v>
      </c>
      <c r="L762" s="83"/>
    </row>
    <row r="763" spans="1:12" ht="18" customHeight="1">
      <c r="A763" s="4">
        <v>762</v>
      </c>
      <c r="B763" s="85">
        <v>45183</v>
      </c>
      <c r="C763" s="17" t="s">
        <v>17</v>
      </c>
      <c r="D763" s="17" t="s">
        <v>48</v>
      </c>
      <c r="E763" s="17" t="s">
        <v>55</v>
      </c>
      <c r="F763" s="17" t="s">
        <v>59</v>
      </c>
      <c r="G763" s="17"/>
      <c r="H763" s="17"/>
      <c r="I763" s="17" t="s">
        <v>14</v>
      </c>
      <c r="J763" s="17" t="s">
        <v>19</v>
      </c>
      <c r="L763" s="83"/>
    </row>
    <row r="764" spans="1:12" ht="18" customHeight="1">
      <c r="A764" s="4">
        <v>763</v>
      </c>
      <c r="B764" s="85">
        <v>45183</v>
      </c>
      <c r="C764" s="17" t="s">
        <v>33</v>
      </c>
      <c r="D764" s="17" t="s">
        <v>34</v>
      </c>
      <c r="E764" s="17" t="s">
        <v>57</v>
      </c>
      <c r="F764" s="17" t="s">
        <v>22</v>
      </c>
      <c r="G764" s="17"/>
      <c r="H764" s="17"/>
      <c r="I764" s="17" t="s">
        <v>38</v>
      </c>
      <c r="J764" s="17" t="s">
        <v>37</v>
      </c>
      <c r="L764" s="83"/>
    </row>
    <row r="765" spans="1:12" ht="18" customHeight="1">
      <c r="A765" s="4">
        <v>764</v>
      </c>
      <c r="B765" s="85">
        <v>45183</v>
      </c>
      <c r="C765" s="17" t="s">
        <v>41</v>
      </c>
      <c r="D765" s="17" t="s">
        <v>18</v>
      </c>
      <c r="E765" s="17" t="s">
        <v>28</v>
      </c>
      <c r="F765" s="17" t="s">
        <v>4</v>
      </c>
      <c r="G765" s="17"/>
      <c r="H765" s="17"/>
      <c r="I765" s="17" t="s">
        <v>13</v>
      </c>
      <c r="J765" s="17" t="s">
        <v>20</v>
      </c>
      <c r="L765" s="83"/>
    </row>
    <row r="766" spans="1:12" ht="18" customHeight="1">
      <c r="A766" s="4">
        <v>765</v>
      </c>
      <c r="B766" s="85">
        <v>45183</v>
      </c>
      <c r="C766" s="17" t="s">
        <v>60</v>
      </c>
      <c r="D766" s="17" t="s">
        <v>27</v>
      </c>
      <c r="E766" s="17" t="s">
        <v>56</v>
      </c>
      <c r="F766" s="17" t="s">
        <v>49</v>
      </c>
      <c r="G766" s="17"/>
      <c r="H766" s="17"/>
      <c r="I766" s="17" t="s">
        <v>32</v>
      </c>
      <c r="J766" s="17" t="s">
        <v>25</v>
      </c>
      <c r="L766" s="83"/>
    </row>
    <row r="767" spans="1:12" ht="18" customHeight="1">
      <c r="A767" s="4">
        <v>766</v>
      </c>
      <c r="B767" s="85">
        <v>45183</v>
      </c>
      <c r="C767" s="17" t="s">
        <v>30</v>
      </c>
      <c r="D767" s="17" t="s">
        <v>36</v>
      </c>
      <c r="E767" s="17" t="s">
        <v>29</v>
      </c>
      <c r="F767" s="17" t="s">
        <v>51</v>
      </c>
      <c r="G767" s="17"/>
      <c r="H767" s="17"/>
      <c r="I767" s="17" t="s">
        <v>9</v>
      </c>
      <c r="J767" s="17" t="s">
        <v>26</v>
      </c>
      <c r="L767" s="83"/>
    </row>
    <row r="768" spans="1:12" ht="18" customHeight="1">
      <c r="A768" s="4">
        <v>767</v>
      </c>
      <c r="B768" s="85">
        <v>45184</v>
      </c>
      <c r="C768" s="17" t="s">
        <v>43</v>
      </c>
      <c r="D768" s="17" t="s">
        <v>445</v>
      </c>
      <c r="E768" s="17" t="s">
        <v>29</v>
      </c>
      <c r="F768" s="17" t="s">
        <v>36</v>
      </c>
      <c r="G768" s="17"/>
      <c r="H768" s="17"/>
      <c r="I768" s="17" t="s">
        <v>14</v>
      </c>
      <c r="J768" s="17" t="s">
        <v>13</v>
      </c>
      <c r="L768" s="83"/>
    </row>
    <row r="769" spans="1:12" ht="18" customHeight="1">
      <c r="A769" s="4">
        <v>768</v>
      </c>
      <c r="B769" s="85">
        <v>45184</v>
      </c>
      <c r="C769" s="17" t="s">
        <v>6</v>
      </c>
      <c r="D769" s="17" t="s">
        <v>58</v>
      </c>
      <c r="E769" s="17" t="s">
        <v>15</v>
      </c>
      <c r="F769" s="17" t="s">
        <v>66</v>
      </c>
      <c r="G769" s="17"/>
      <c r="H769" s="17"/>
      <c r="I769" s="17" t="s">
        <v>20</v>
      </c>
      <c r="J769" s="17" t="s">
        <v>37</v>
      </c>
      <c r="L769" s="83"/>
    </row>
    <row r="770" spans="1:12" ht="18" customHeight="1">
      <c r="A770" s="4">
        <v>769</v>
      </c>
      <c r="B770" s="85">
        <v>45184</v>
      </c>
      <c r="C770" s="17" t="s">
        <v>45</v>
      </c>
      <c r="D770" s="17" t="s">
        <v>40</v>
      </c>
      <c r="E770" s="17" t="s">
        <v>21</v>
      </c>
      <c r="F770" s="17" t="s">
        <v>12</v>
      </c>
      <c r="G770" s="17"/>
      <c r="H770" s="17"/>
      <c r="I770" s="17" t="s">
        <v>450</v>
      </c>
      <c r="J770" s="17" t="s">
        <v>302</v>
      </c>
      <c r="L770" s="83"/>
    </row>
    <row r="771" spans="1:12" ht="18" customHeight="1">
      <c r="A771" s="4">
        <v>770</v>
      </c>
      <c r="B771" s="85">
        <v>45185</v>
      </c>
      <c r="C771" s="17" t="s">
        <v>58</v>
      </c>
      <c r="D771" s="17" t="s">
        <v>15</v>
      </c>
      <c r="E771" s="17" t="s">
        <v>66</v>
      </c>
      <c r="F771" s="17" t="s">
        <v>11</v>
      </c>
      <c r="G771" s="17"/>
      <c r="H771" s="17"/>
      <c r="I771" s="17" t="s">
        <v>20</v>
      </c>
      <c r="J771" s="17" t="s">
        <v>37</v>
      </c>
      <c r="L771" s="83"/>
    </row>
    <row r="772" spans="1:12" ht="18" customHeight="1">
      <c r="A772" s="4">
        <v>771</v>
      </c>
      <c r="B772" s="85">
        <v>45185</v>
      </c>
      <c r="C772" s="17" t="s">
        <v>40</v>
      </c>
      <c r="D772" s="17" t="s">
        <v>21</v>
      </c>
      <c r="E772" s="17" t="s">
        <v>12</v>
      </c>
      <c r="F772" s="17" t="s">
        <v>24</v>
      </c>
      <c r="G772" s="17"/>
      <c r="H772" s="17"/>
      <c r="I772" s="17" t="s">
        <v>19</v>
      </c>
      <c r="J772" s="17" t="s">
        <v>38</v>
      </c>
      <c r="L772" s="83"/>
    </row>
    <row r="773" spans="1:12" ht="18" customHeight="1">
      <c r="A773" s="4">
        <v>772</v>
      </c>
      <c r="B773" s="85">
        <v>45185</v>
      </c>
      <c r="C773" s="17" t="s">
        <v>445</v>
      </c>
      <c r="D773" s="17" t="s">
        <v>29</v>
      </c>
      <c r="E773" s="17" t="s">
        <v>36</v>
      </c>
      <c r="F773" s="17" t="s">
        <v>30</v>
      </c>
      <c r="G773" s="17"/>
      <c r="H773" s="17"/>
      <c r="I773" s="17" t="s">
        <v>14</v>
      </c>
      <c r="J773" s="17" t="s">
        <v>13</v>
      </c>
      <c r="L773" s="83"/>
    </row>
    <row r="774" spans="1:12" ht="18" customHeight="1">
      <c r="A774" s="4">
        <v>773</v>
      </c>
      <c r="B774" s="85">
        <v>45185</v>
      </c>
      <c r="C774" s="17" t="s">
        <v>48</v>
      </c>
      <c r="D774" s="17" t="s">
        <v>55</v>
      </c>
      <c r="E774" s="17" t="s">
        <v>59</v>
      </c>
      <c r="F774" s="17" t="s">
        <v>5</v>
      </c>
      <c r="G774" s="17"/>
      <c r="H774" s="17"/>
      <c r="I774" s="17" t="s">
        <v>32</v>
      </c>
      <c r="J774" s="17" t="s">
        <v>8</v>
      </c>
      <c r="L774" s="83"/>
    </row>
    <row r="775" spans="1:12" ht="18" customHeight="1">
      <c r="A775" s="4">
        <v>774</v>
      </c>
      <c r="B775" s="85">
        <v>45185</v>
      </c>
      <c r="C775" s="17" t="s">
        <v>34</v>
      </c>
      <c r="D775" s="17" t="s">
        <v>57</v>
      </c>
      <c r="E775" s="17" t="s">
        <v>22</v>
      </c>
      <c r="F775" s="17" t="s">
        <v>16</v>
      </c>
      <c r="G775" s="17"/>
      <c r="H775" s="17"/>
      <c r="I775" s="17" t="s">
        <v>26</v>
      </c>
      <c r="J775" s="17" t="s">
        <v>9</v>
      </c>
      <c r="L775" s="83"/>
    </row>
    <row r="776" spans="1:12" ht="18" customHeight="1">
      <c r="A776" s="4">
        <v>775</v>
      </c>
      <c r="B776" s="85">
        <v>45185</v>
      </c>
      <c r="C776" s="17" t="s">
        <v>18</v>
      </c>
      <c r="D776" s="17" t="s">
        <v>28</v>
      </c>
      <c r="E776" s="17" t="s">
        <v>4</v>
      </c>
      <c r="F776" s="17" t="s">
        <v>42</v>
      </c>
      <c r="G776" s="17"/>
      <c r="H776" s="17"/>
      <c r="I776" s="17" t="s">
        <v>31</v>
      </c>
      <c r="J776" s="17" t="s">
        <v>25</v>
      </c>
      <c r="L776" s="83"/>
    </row>
    <row r="777" spans="1:12" ht="18" customHeight="1">
      <c r="A777" s="4">
        <v>776</v>
      </c>
      <c r="B777" s="85">
        <v>45186</v>
      </c>
      <c r="C777" s="17" t="s">
        <v>29</v>
      </c>
      <c r="D777" s="17" t="s">
        <v>36</v>
      </c>
      <c r="E777" s="17" t="s">
        <v>30</v>
      </c>
      <c r="F777" s="17" t="s">
        <v>43</v>
      </c>
      <c r="G777" s="17"/>
      <c r="H777" s="17"/>
      <c r="I777" s="17" t="s">
        <v>37</v>
      </c>
      <c r="J777" s="17" t="s">
        <v>14</v>
      </c>
      <c r="L777" s="83"/>
    </row>
    <row r="778" spans="1:12" ht="18" customHeight="1">
      <c r="A778" s="4">
        <v>777</v>
      </c>
      <c r="B778" s="85">
        <v>45186</v>
      </c>
      <c r="C778" s="17" t="s">
        <v>15</v>
      </c>
      <c r="D778" s="17" t="s">
        <v>66</v>
      </c>
      <c r="E778" s="17" t="s">
        <v>11</v>
      </c>
      <c r="F778" s="17" t="s">
        <v>6</v>
      </c>
      <c r="G778" s="17"/>
      <c r="H778" s="17"/>
      <c r="I778" s="17" t="s">
        <v>20</v>
      </c>
      <c r="J778" s="17" t="s">
        <v>19</v>
      </c>
      <c r="L778" s="83"/>
    </row>
    <row r="779" spans="1:12" ht="18" customHeight="1">
      <c r="A779" s="4">
        <v>778</v>
      </c>
      <c r="B779" s="85">
        <v>45186</v>
      </c>
      <c r="C779" s="17" t="s">
        <v>27</v>
      </c>
      <c r="D779" s="17" t="s">
        <v>56</v>
      </c>
      <c r="E779" s="17" t="s">
        <v>49</v>
      </c>
      <c r="F779" s="17" t="s">
        <v>7</v>
      </c>
      <c r="G779" s="17"/>
      <c r="H779" s="17"/>
      <c r="I779" s="17" t="s">
        <v>38</v>
      </c>
      <c r="J779" s="17" t="s">
        <v>13</v>
      </c>
      <c r="L779" s="83"/>
    </row>
    <row r="780" spans="1:12" ht="18" customHeight="1">
      <c r="A780" s="4">
        <v>779</v>
      </c>
      <c r="B780" s="85">
        <v>45186</v>
      </c>
      <c r="C780" s="17" t="s">
        <v>55</v>
      </c>
      <c r="D780" s="17" t="s">
        <v>59</v>
      </c>
      <c r="E780" s="17" t="s">
        <v>5</v>
      </c>
      <c r="F780" s="17" t="s">
        <v>17</v>
      </c>
      <c r="G780" s="17"/>
      <c r="H780" s="17"/>
      <c r="I780" s="17" t="s">
        <v>32</v>
      </c>
      <c r="J780" s="17" t="s">
        <v>8</v>
      </c>
      <c r="L780" s="83"/>
    </row>
    <row r="781" spans="1:12" ht="18" customHeight="1">
      <c r="A781" s="4">
        <v>780</v>
      </c>
      <c r="B781" s="85">
        <v>45186</v>
      </c>
      <c r="C781" s="17" t="s">
        <v>57</v>
      </c>
      <c r="D781" s="17" t="s">
        <v>22</v>
      </c>
      <c r="E781" s="17" t="s">
        <v>16</v>
      </c>
      <c r="F781" s="17" t="s">
        <v>33</v>
      </c>
      <c r="G781" s="17"/>
      <c r="H781" s="17"/>
      <c r="I781" s="17" t="s">
        <v>26</v>
      </c>
      <c r="J781" s="17" t="s">
        <v>9</v>
      </c>
      <c r="L781" s="83"/>
    </row>
    <row r="782" spans="1:12" ht="18" customHeight="1">
      <c r="A782" s="4">
        <v>781</v>
      </c>
      <c r="B782" s="85">
        <v>45186</v>
      </c>
      <c r="C782" s="17" t="s">
        <v>28</v>
      </c>
      <c r="D782" s="17" t="s">
        <v>4</v>
      </c>
      <c r="E782" s="17" t="s">
        <v>42</v>
      </c>
      <c r="F782" s="17" t="s">
        <v>41</v>
      </c>
      <c r="G782" s="17"/>
      <c r="H782" s="17"/>
      <c r="I782" s="17" t="s">
        <v>31</v>
      </c>
      <c r="J782" s="17" t="s">
        <v>25</v>
      </c>
      <c r="L782" s="83"/>
    </row>
    <row r="783" spans="1:12" ht="18" customHeight="1">
      <c r="A783" s="4">
        <v>782</v>
      </c>
      <c r="B783" s="85">
        <v>45187</v>
      </c>
      <c r="C783" s="17" t="s">
        <v>36</v>
      </c>
      <c r="D783" s="17" t="s">
        <v>30</v>
      </c>
      <c r="E783" s="17" t="s">
        <v>43</v>
      </c>
      <c r="F783" s="17" t="s">
        <v>51</v>
      </c>
      <c r="G783" s="17"/>
      <c r="H783" s="17"/>
      <c r="I783" s="17" t="s">
        <v>37</v>
      </c>
      <c r="J783" s="17" t="s">
        <v>14</v>
      </c>
      <c r="L783" s="83"/>
    </row>
    <row r="784" spans="1:12" ht="18" customHeight="1">
      <c r="A784" s="4">
        <v>783</v>
      </c>
      <c r="B784" s="85">
        <v>45187</v>
      </c>
      <c r="C784" s="17" t="s">
        <v>66</v>
      </c>
      <c r="D784" s="17" t="s">
        <v>11</v>
      </c>
      <c r="E784" s="17" t="s">
        <v>6</v>
      </c>
      <c r="F784" s="17" t="s">
        <v>58</v>
      </c>
      <c r="G784" s="17"/>
      <c r="H784" s="17"/>
      <c r="I784" s="17" t="s">
        <v>20</v>
      </c>
      <c r="J784" s="17" t="s">
        <v>19</v>
      </c>
      <c r="L784" s="83"/>
    </row>
    <row r="785" spans="1:12" ht="18" customHeight="1">
      <c r="A785" s="4">
        <v>784</v>
      </c>
      <c r="B785" s="85">
        <v>45187</v>
      </c>
      <c r="C785" s="17" t="s">
        <v>56</v>
      </c>
      <c r="D785" s="17" t="s">
        <v>49</v>
      </c>
      <c r="E785" s="17" t="s">
        <v>7</v>
      </c>
      <c r="F785" s="17" t="s">
        <v>60</v>
      </c>
      <c r="G785" s="17"/>
      <c r="H785" s="17"/>
      <c r="I785" s="17" t="s">
        <v>38</v>
      </c>
      <c r="J785" s="17" t="s">
        <v>13</v>
      </c>
      <c r="L785" s="83"/>
    </row>
    <row r="786" spans="1:12" ht="18" customHeight="1">
      <c r="A786" s="4">
        <v>785</v>
      </c>
      <c r="B786" s="85">
        <v>45187</v>
      </c>
      <c r="C786" s="17" t="s">
        <v>4</v>
      </c>
      <c r="D786" s="17" t="s">
        <v>42</v>
      </c>
      <c r="E786" s="17" t="s">
        <v>41</v>
      </c>
      <c r="F786" s="17" t="s">
        <v>18</v>
      </c>
      <c r="G786" s="17"/>
      <c r="H786" s="17"/>
      <c r="I786" s="17" t="s">
        <v>31</v>
      </c>
      <c r="J786" s="17" t="s">
        <v>25</v>
      </c>
      <c r="L786" s="83"/>
    </row>
    <row r="787" spans="1:12" ht="18" customHeight="1">
      <c r="A787" s="4">
        <v>786</v>
      </c>
      <c r="B787" s="85">
        <v>45187</v>
      </c>
      <c r="C787" s="17" t="s">
        <v>59</v>
      </c>
      <c r="D787" s="17" t="s">
        <v>5</v>
      </c>
      <c r="E787" s="17" t="s">
        <v>17</v>
      </c>
      <c r="F787" s="17" t="s">
        <v>48</v>
      </c>
      <c r="G787" s="17"/>
      <c r="H787" s="17"/>
      <c r="I787" s="17" t="s">
        <v>32</v>
      </c>
      <c r="J787" s="17" t="s">
        <v>8</v>
      </c>
      <c r="L787" s="83"/>
    </row>
    <row r="788" spans="1:12" ht="18" customHeight="1">
      <c r="A788" s="4">
        <v>787</v>
      </c>
      <c r="B788" s="85">
        <v>45187</v>
      </c>
      <c r="C788" s="17" t="s">
        <v>22</v>
      </c>
      <c r="D788" s="17" t="s">
        <v>16</v>
      </c>
      <c r="E788" s="17" t="s">
        <v>33</v>
      </c>
      <c r="F788" s="17" t="s">
        <v>34</v>
      </c>
      <c r="G788" s="17"/>
      <c r="H788" s="17"/>
      <c r="I788" s="17" t="s">
        <v>26</v>
      </c>
      <c r="J788" s="17" t="s">
        <v>9</v>
      </c>
      <c r="L788" s="83"/>
    </row>
    <row r="789" spans="1:12" ht="18" customHeight="1">
      <c r="A789" s="4">
        <v>788</v>
      </c>
      <c r="B789" s="85">
        <v>45188</v>
      </c>
      <c r="C789" s="17" t="s">
        <v>30</v>
      </c>
      <c r="D789" s="17" t="s">
        <v>43</v>
      </c>
      <c r="E789" s="17" t="s">
        <v>51</v>
      </c>
      <c r="F789" s="17" t="s">
        <v>29</v>
      </c>
      <c r="G789" s="17"/>
      <c r="H789" s="17"/>
      <c r="I789" s="17" t="s">
        <v>9</v>
      </c>
      <c r="J789" s="17" t="s">
        <v>25</v>
      </c>
      <c r="L789" s="83"/>
    </row>
    <row r="790" spans="1:12" ht="18" customHeight="1">
      <c r="A790" s="4">
        <v>789</v>
      </c>
      <c r="B790" s="85">
        <v>45188</v>
      </c>
      <c r="C790" s="17" t="s">
        <v>11</v>
      </c>
      <c r="D790" s="17" t="s">
        <v>12</v>
      </c>
      <c r="E790" s="17" t="s">
        <v>58</v>
      </c>
      <c r="F790" s="17" t="s">
        <v>21</v>
      </c>
      <c r="G790" s="17"/>
      <c r="H790" s="17"/>
      <c r="I790" s="17" t="s">
        <v>32</v>
      </c>
      <c r="J790" s="17" t="s">
        <v>31</v>
      </c>
      <c r="L790" s="83"/>
    </row>
    <row r="791" spans="1:12" ht="18" customHeight="1">
      <c r="A791" s="4">
        <v>790</v>
      </c>
      <c r="B791" s="85">
        <v>45188</v>
      </c>
      <c r="C791" s="17" t="s">
        <v>49</v>
      </c>
      <c r="D791" s="17" t="s">
        <v>7</v>
      </c>
      <c r="E791" s="17" t="s">
        <v>60</v>
      </c>
      <c r="F791" s="17" t="s">
        <v>27</v>
      </c>
      <c r="G791" s="17"/>
      <c r="H791" s="17"/>
      <c r="I791" s="17" t="s">
        <v>26</v>
      </c>
      <c r="J791" s="17" t="s">
        <v>8</v>
      </c>
      <c r="L791" s="83"/>
    </row>
    <row r="792" spans="1:12" ht="18" customHeight="1">
      <c r="A792" s="4">
        <v>791</v>
      </c>
      <c r="B792" s="85">
        <v>45189</v>
      </c>
      <c r="C792" s="86" t="s">
        <v>16</v>
      </c>
      <c r="D792" s="86" t="s">
        <v>33</v>
      </c>
      <c r="E792" s="86" t="s">
        <v>34</v>
      </c>
      <c r="F792" s="86" t="s">
        <v>65</v>
      </c>
      <c r="G792" s="86"/>
      <c r="H792" s="86"/>
      <c r="I792" s="86" t="s">
        <v>14</v>
      </c>
      <c r="J792" s="86" t="s">
        <v>20</v>
      </c>
      <c r="L792" s="83"/>
    </row>
    <row r="793" spans="1:12" ht="18" customHeight="1">
      <c r="A793" s="4">
        <v>792</v>
      </c>
      <c r="B793" s="85">
        <v>45189</v>
      </c>
      <c r="C793" s="86" t="s">
        <v>5</v>
      </c>
      <c r="D793" s="86" t="s">
        <v>24</v>
      </c>
      <c r="E793" s="86" t="s">
        <v>6</v>
      </c>
      <c r="F793" s="86" t="s">
        <v>15</v>
      </c>
      <c r="G793" s="86"/>
      <c r="H793" s="86"/>
      <c r="I793" s="86" t="s">
        <v>38</v>
      </c>
      <c r="J793" s="86" t="s">
        <v>37</v>
      </c>
      <c r="L793" s="83"/>
    </row>
    <row r="794" spans="1:12" ht="18" customHeight="1">
      <c r="A794" s="4">
        <v>793</v>
      </c>
      <c r="B794" s="85">
        <v>45189</v>
      </c>
      <c r="C794" s="86" t="s">
        <v>45</v>
      </c>
      <c r="D794" s="86" t="s">
        <v>17</v>
      </c>
      <c r="E794" s="86" t="s">
        <v>57</v>
      </c>
      <c r="F794" s="86" t="s">
        <v>55</v>
      </c>
      <c r="G794" s="86"/>
      <c r="H794" s="86"/>
      <c r="I794" s="86" t="s">
        <v>19</v>
      </c>
      <c r="J794" s="86" t="s">
        <v>13</v>
      </c>
      <c r="L794" s="83"/>
    </row>
    <row r="795" spans="1:12" ht="18" customHeight="1">
      <c r="A795" s="4">
        <v>794</v>
      </c>
      <c r="B795" s="85">
        <v>45189</v>
      </c>
      <c r="C795" s="86" t="s">
        <v>43</v>
      </c>
      <c r="D795" s="86" t="s">
        <v>51</v>
      </c>
      <c r="E795" s="86" t="s">
        <v>29</v>
      </c>
      <c r="F795" s="86" t="s">
        <v>36</v>
      </c>
      <c r="G795" s="86"/>
      <c r="H795" s="86"/>
      <c r="I795" s="86" t="s">
        <v>9</v>
      </c>
      <c r="J795" s="86" t="s">
        <v>25</v>
      </c>
      <c r="L795" s="83"/>
    </row>
    <row r="796" spans="1:12" ht="18" customHeight="1">
      <c r="A796" s="4">
        <v>795</v>
      </c>
      <c r="B796" s="85">
        <v>45189</v>
      </c>
      <c r="C796" s="86" t="s">
        <v>12</v>
      </c>
      <c r="D796" s="86" t="s">
        <v>58</v>
      </c>
      <c r="E796" s="86" t="s">
        <v>21</v>
      </c>
      <c r="F796" s="86" t="s">
        <v>40</v>
      </c>
      <c r="G796" s="86"/>
      <c r="H796" s="86"/>
      <c r="I796" s="86" t="s">
        <v>32</v>
      </c>
      <c r="J796" s="86" t="s">
        <v>31</v>
      </c>
      <c r="L796" s="83"/>
    </row>
    <row r="797" spans="1:12" ht="18" customHeight="1">
      <c r="A797" s="4">
        <v>796</v>
      </c>
      <c r="B797" s="85">
        <v>45189</v>
      </c>
      <c r="C797" s="86" t="s">
        <v>7</v>
      </c>
      <c r="D797" s="86" t="s">
        <v>60</v>
      </c>
      <c r="E797" s="86" t="s">
        <v>27</v>
      </c>
      <c r="F797" s="86" t="s">
        <v>56</v>
      </c>
      <c r="G797" s="86"/>
      <c r="H797" s="86"/>
      <c r="I797" s="86" t="s">
        <v>26</v>
      </c>
      <c r="J797" s="86" t="s">
        <v>8</v>
      </c>
      <c r="L797" s="83"/>
    </row>
    <row r="798" spans="1:12" ht="18" customHeight="1">
      <c r="A798" s="4">
        <v>797</v>
      </c>
      <c r="B798" s="85">
        <v>45190</v>
      </c>
      <c r="C798" s="17" t="s">
        <v>33</v>
      </c>
      <c r="D798" s="17" t="s">
        <v>34</v>
      </c>
      <c r="E798" s="17" t="s">
        <v>65</v>
      </c>
      <c r="F798" s="17" t="s">
        <v>22</v>
      </c>
      <c r="G798" s="17"/>
      <c r="H798" s="17"/>
      <c r="I798" s="17" t="s">
        <v>14</v>
      </c>
      <c r="J798" s="17" t="s">
        <v>20</v>
      </c>
      <c r="L798" s="83"/>
    </row>
    <row r="799" spans="1:12" ht="18" customHeight="1">
      <c r="A799" s="4">
        <v>798</v>
      </c>
      <c r="B799" s="85">
        <v>45190</v>
      </c>
      <c r="C799" s="17" t="s">
        <v>24</v>
      </c>
      <c r="D799" s="17" t="s">
        <v>6</v>
      </c>
      <c r="E799" s="17" t="s">
        <v>15</v>
      </c>
      <c r="F799" s="17" t="s">
        <v>66</v>
      </c>
      <c r="G799" s="17"/>
      <c r="H799" s="17"/>
      <c r="I799" s="17" t="s">
        <v>38</v>
      </c>
      <c r="J799" s="17" t="s">
        <v>37</v>
      </c>
      <c r="L799" s="83"/>
    </row>
    <row r="800" spans="1:12" ht="18" customHeight="1">
      <c r="A800" s="4">
        <v>799</v>
      </c>
      <c r="B800" s="85">
        <v>45190</v>
      </c>
      <c r="C800" s="17" t="s">
        <v>51</v>
      </c>
      <c r="D800" s="17" t="s">
        <v>29</v>
      </c>
      <c r="E800" s="17" t="s">
        <v>36</v>
      </c>
      <c r="F800" s="17" t="s">
        <v>30</v>
      </c>
      <c r="G800" s="17"/>
      <c r="H800" s="17"/>
      <c r="I800" s="17" t="s">
        <v>9</v>
      </c>
      <c r="J800" s="17" t="s">
        <v>32</v>
      </c>
      <c r="K800" s="12"/>
      <c r="L800" s="83"/>
    </row>
    <row r="801" spans="1:12" ht="18" customHeight="1">
      <c r="A801" s="4">
        <v>800</v>
      </c>
      <c r="B801" s="85">
        <v>45190</v>
      </c>
      <c r="C801" s="17" t="s">
        <v>60</v>
      </c>
      <c r="D801" s="17" t="s">
        <v>27</v>
      </c>
      <c r="E801" s="17" t="s">
        <v>56</v>
      </c>
      <c r="F801" s="17" t="s">
        <v>49</v>
      </c>
      <c r="G801" s="17"/>
      <c r="H801" s="17"/>
      <c r="I801" s="17" t="s">
        <v>25</v>
      </c>
      <c r="J801" s="17" t="s">
        <v>8</v>
      </c>
      <c r="K801" s="12"/>
      <c r="L801" s="83"/>
    </row>
    <row r="802" spans="1:12" ht="18" customHeight="1">
      <c r="A802" s="4">
        <v>801</v>
      </c>
      <c r="B802" s="85">
        <v>45191</v>
      </c>
      <c r="C802" s="17" t="s">
        <v>29</v>
      </c>
      <c r="D802" s="17" t="s">
        <v>36</v>
      </c>
      <c r="E802" s="17" t="s">
        <v>445</v>
      </c>
      <c r="F802" s="17" t="s">
        <v>43</v>
      </c>
      <c r="G802" s="17"/>
      <c r="H802" s="17"/>
      <c r="I802" s="17" t="s">
        <v>9</v>
      </c>
      <c r="J802" s="17" t="s">
        <v>31</v>
      </c>
      <c r="K802" s="12"/>
      <c r="L802" s="83"/>
    </row>
    <row r="803" spans="1:12" ht="18" customHeight="1">
      <c r="A803" s="4">
        <v>802</v>
      </c>
      <c r="B803" s="85">
        <v>45192</v>
      </c>
      <c r="C803" s="17" t="s">
        <v>21</v>
      </c>
      <c r="D803" s="17" t="s">
        <v>40</v>
      </c>
      <c r="E803" s="17" t="s">
        <v>11</v>
      </c>
      <c r="F803" s="17" t="s">
        <v>12</v>
      </c>
      <c r="G803" s="17"/>
      <c r="H803" s="17"/>
      <c r="I803" s="17" t="s">
        <v>37</v>
      </c>
      <c r="J803" s="17" t="s">
        <v>19</v>
      </c>
      <c r="K803" s="12"/>
      <c r="L803" s="83"/>
    </row>
    <row r="804" spans="1:12" ht="18" customHeight="1">
      <c r="A804" s="4">
        <v>803</v>
      </c>
      <c r="B804" s="85">
        <v>45192</v>
      </c>
      <c r="C804" s="17" t="s">
        <v>307</v>
      </c>
      <c r="D804" s="17" t="s">
        <v>22</v>
      </c>
      <c r="E804" s="17" t="s">
        <v>16</v>
      </c>
      <c r="F804" s="17" t="s">
        <v>33</v>
      </c>
      <c r="G804" s="17"/>
      <c r="H804" s="17"/>
      <c r="I804" s="17" t="s">
        <v>13</v>
      </c>
      <c r="J804" s="17" t="s">
        <v>20</v>
      </c>
      <c r="K804" s="12"/>
      <c r="L804" s="83"/>
    </row>
    <row r="805" spans="1:12" ht="18" customHeight="1">
      <c r="A805" s="4">
        <v>804</v>
      </c>
      <c r="B805" s="85">
        <v>45192</v>
      </c>
      <c r="C805" s="17" t="s">
        <v>41</v>
      </c>
      <c r="D805" s="17" t="s">
        <v>18</v>
      </c>
      <c r="E805" s="17" t="s">
        <v>28</v>
      </c>
      <c r="F805" s="17" t="s">
        <v>4</v>
      </c>
      <c r="G805" s="17"/>
      <c r="H805" s="17"/>
      <c r="I805" s="17" t="s">
        <v>14</v>
      </c>
      <c r="J805" s="17" t="s">
        <v>38</v>
      </c>
      <c r="L805" s="83"/>
    </row>
    <row r="806" spans="1:12" ht="18" customHeight="1">
      <c r="A806" s="4">
        <v>805</v>
      </c>
      <c r="B806" s="85">
        <v>45192</v>
      </c>
      <c r="C806" s="17" t="s">
        <v>48</v>
      </c>
      <c r="D806" s="17" t="s">
        <v>55</v>
      </c>
      <c r="E806" s="17" t="s">
        <v>30</v>
      </c>
      <c r="F806" s="17" t="s">
        <v>5</v>
      </c>
      <c r="G806" s="17"/>
      <c r="H806" s="17"/>
      <c r="I806" s="17" t="s">
        <v>32</v>
      </c>
      <c r="J806" s="17" t="s">
        <v>8</v>
      </c>
      <c r="L806" s="83"/>
    </row>
    <row r="807" spans="1:12" ht="18" customHeight="1">
      <c r="A807" s="4">
        <v>806</v>
      </c>
      <c r="B807" s="85">
        <v>45192</v>
      </c>
      <c r="C807" s="17" t="s">
        <v>27</v>
      </c>
      <c r="D807" s="17" t="s">
        <v>56</v>
      </c>
      <c r="E807" s="17" t="s">
        <v>49</v>
      </c>
      <c r="F807" s="17" t="s">
        <v>7</v>
      </c>
      <c r="G807" s="17"/>
      <c r="H807" s="17"/>
      <c r="I807" s="17" t="s">
        <v>25</v>
      </c>
      <c r="J807" s="17" t="s">
        <v>26</v>
      </c>
      <c r="L807" s="83"/>
    </row>
    <row r="808" spans="1:12" ht="18" customHeight="1">
      <c r="A808" s="4">
        <v>807</v>
      </c>
      <c r="B808" s="85">
        <v>45192</v>
      </c>
      <c r="C808" s="17" t="s">
        <v>36</v>
      </c>
      <c r="D808" s="17" t="s">
        <v>445</v>
      </c>
      <c r="E808" s="17" t="s">
        <v>43</v>
      </c>
      <c r="F808" s="17" t="s">
        <v>51</v>
      </c>
      <c r="G808" s="17"/>
      <c r="H808" s="17"/>
      <c r="I808" s="17" t="s">
        <v>9</v>
      </c>
      <c r="J808" s="17" t="s">
        <v>31</v>
      </c>
      <c r="L808" s="83"/>
    </row>
    <row r="809" spans="1:12" ht="18" customHeight="1">
      <c r="A809" s="4">
        <v>808</v>
      </c>
      <c r="B809" s="85">
        <v>45193</v>
      </c>
      <c r="C809" s="17" t="s">
        <v>18</v>
      </c>
      <c r="D809" s="17" t="s">
        <v>28</v>
      </c>
      <c r="E809" s="17" t="s">
        <v>4</v>
      </c>
      <c r="F809" s="17" t="s">
        <v>42</v>
      </c>
      <c r="G809" s="17"/>
      <c r="H809" s="17"/>
      <c r="I809" s="17" t="s">
        <v>13</v>
      </c>
      <c r="J809" s="17" t="s">
        <v>37</v>
      </c>
      <c r="L809" s="83"/>
    </row>
    <row r="810" spans="1:12" ht="18" customHeight="1">
      <c r="A810" s="4">
        <v>809</v>
      </c>
      <c r="B810" s="85">
        <v>45193</v>
      </c>
      <c r="C810" s="17" t="s">
        <v>56</v>
      </c>
      <c r="D810" s="17" t="s">
        <v>49</v>
      </c>
      <c r="E810" s="17" t="s">
        <v>7</v>
      </c>
      <c r="F810" s="17" t="s">
        <v>60</v>
      </c>
      <c r="G810" s="17"/>
      <c r="H810" s="17"/>
      <c r="I810" s="17" t="s">
        <v>20</v>
      </c>
      <c r="J810" s="17" t="s">
        <v>38</v>
      </c>
      <c r="L810" s="83"/>
    </row>
    <row r="811" spans="1:12" ht="18" customHeight="1">
      <c r="A811" s="4">
        <v>810</v>
      </c>
      <c r="B811" s="85">
        <v>45193</v>
      </c>
      <c r="C811" s="17" t="s">
        <v>22</v>
      </c>
      <c r="D811" s="17" t="s">
        <v>16</v>
      </c>
      <c r="E811" s="17" t="s">
        <v>57</v>
      </c>
      <c r="F811" s="17" t="s">
        <v>33</v>
      </c>
      <c r="G811" s="17"/>
      <c r="H811" s="17"/>
      <c r="I811" s="17" t="s">
        <v>19</v>
      </c>
      <c r="J811" s="17" t="s">
        <v>14</v>
      </c>
      <c r="L811" s="83"/>
    </row>
    <row r="812" spans="1:12" ht="18" customHeight="1">
      <c r="A812" s="4">
        <v>811</v>
      </c>
      <c r="B812" s="85">
        <v>45193</v>
      </c>
      <c r="C812" s="17" t="s">
        <v>445</v>
      </c>
      <c r="D812" s="17" t="s">
        <v>43</v>
      </c>
      <c r="E812" s="17" t="s">
        <v>51</v>
      </c>
      <c r="F812" s="17" t="s">
        <v>29</v>
      </c>
      <c r="G812" s="17"/>
      <c r="H812" s="17"/>
      <c r="I812" s="17" t="s">
        <v>9</v>
      </c>
      <c r="J812" s="17" t="s">
        <v>31</v>
      </c>
      <c r="L812" s="83"/>
    </row>
    <row r="813" spans="1:12" ht="18" customHeight="1">
      <c r="A813" s="4">
        <v>812</v>
      </c>
      <c r="B813" s="85">
        <v>45193</v>
      </c>
      <c r="C813" s="17" t="s">
        <v>55</v>
      </c>
      <c r="D813" s="17" t="s">
        <v>30</v>
      </c>
      <c r="E813" s="17" t="s">
        <v>5</v>
      </c>
      <c r="F813" s="17" t="s">
        <v>17</v>
      </c>
      <c r="G813" s="17"/>
      <c r="H813" s="17"/>
      <c r="I813" s="17" t="s">
        <v>8</v>
      </c>
      <c r="J813" s="17" t="s">
        <v>25</v>
      </c>
      <c r="L813" s="83"/>
    </row>
    <row r="814" spans="1:12" ht="18" customHeight="1">
      <c r="A814" s="4">
        <v>813</v>
      </c>
      <c r="B814" s="85">
        <v>45193</v>
      </c>
      <c r="C814" s="17" t="s">
        <v>66</v>
      </c>
      <c r="D814" s="17" t="s">
        <v>15</v>
      </c>
      <c r="E814" s="17" t="s">
        <v>45</v>
      </c>
      <c r="F814" s="17" t="s">
        <v>59</v>
      </c>
      <c r="G814" s="17"/>
      <c r="H814" s="17"/>
      <c r="I814" s="17" t="s">
        <v>26</v>
      </c>
      <c r="J814" s="17" t="s">
        <v>32</v>
      </c>
      <c r="L814" s="83"/>
    </row>
    <row r="815" spans="1:12" ht="18" customHeight="1">
      <c r="A815" s="4">
        <v>814</v>
      </c>
      <c r="B815" s="85">
        <v>45194</v>
      </c>
      <c r="C815" s="17" t="s">
        <v>28</v>
      </c>
      <c r="D815" s="17" t="s">
        <v>4</v>
      </c>
      <c r="E815" s="17" t="s">
        <v>42</v>
      </c>
      <c r="F815" s="17" t="s">
        <v>41</v>
      </c>
      <c r="G815" s="17"/>
      <c r="H815" s="17"/>
      <c r="I815" s="17" t="s">
        <v>13</v>
      </c>
      <c r="J815" s="17" t="s">
        <v>37</v>
      </c>
      <c r="L815" s="83"/>
    </row>
    <row r="816" spans="1:12" ht="18" customHeight="1">
      <c r="A816" s="4">
        <v>815</v>
      </c>
      <c r="B816" s="85">
        <v>45194</v>
      </c>
      <c r="C816" s="17" t="s">
        <v>49</v>
      </c>
      <c r="D816" s="17" t="s">
        <v>7</v>
      </c>
      <c r="E816" s="17" t="s">
        <v>60</v>
      </c>
      <c r="F816" s="17" t="s">
        <v>27</v>
      </c>
      <c r="G816" s="17"/>
      <c r="H816" s="17"/>
      <c r="I816" s="17" t="s">
        <v>20</v>
      </c>
      <c r="J816" s="17" t="s">
        <v>38</v>
      </c>
      <c r="L816" s="83"/>
    </row>
    <row r="817" spans="1:12" ht="18" customHeight="1">
      <c r="A817" s="4">
        <v>816</v>
      </c>
      <c r="B817" s="85">
        <v>45194</v>
      </c>
      <c r="C817" s="17" t="s">
        <v>40</v>
      </c>
      <c r="D817" s="17" t="s">
        <v>11</v>
      </c>
      <c r="E817" s="17" t="s">
        <v>12</v>
      </c>
      <c r="F817" s="17" t="s">
        <v>58</v>
      </c>
      <c r="G817" s="17"/>
      <c r="H817" s="17"/>
      <c r="I817" s="17" t="s">
        <v>31</v>
      </c>
      <c r="J817" s="17" t="s">
        <v>9</v>
      </c>
      <c r="L817" s="83"/>
    </row>
    <row r="818" spans="1:12" ht="18" customHeight="1">
      <c r="A818" s="4">
        <v>817</v>
      </c>
      <c r="B818" s="85">
        <v>45194</v>
      </c>
      <c r="C818" s="17" t="s">
        <v>30</v>
      </c>
      <c r="D818" s="17" t="s">
        <v>5</v>
      </c>
      <c r="E818" s="17" t="s">
        <v>17</v>
      </c>
      <c r="F818" s="17" t="s">
        <v>48</v>
      </c>
      <c r="G818" s="17"/>
      <c r="H818" s="17"/>
      <c r="I818" s="17" t="s">
        <v>8</v>
      </c>
      <c r="J818" s="17" t="s">
        <v>25</v>
      </c>
      <c r="L818" s="83"/>
    </row>
    <row r="819" spans="1:12" ht="18" customHeight="1">
      <c r="A819" s="4">
        <v>818</v>
      </c>
      <c r="B819" s="85">
        <v>45194</v>
      </c>
      <c r="C819" s="17" t="s">
        <v>15</v>
      </c>
      <c r="D819" s="17" t="s">
        <v>45</v>
      </c>
      <c r="E819" s="17" t="s">
        <v>59</v>
      </c>
      <c r="F819" s="17" t="s">
        <v>24</v>
      </c>
      <c r="G819" s="17"/>
      <c r="H819" s="17"/>
      <c r="I819" s="17" t="s">
        <v>26</v>
      </c>
      <c r="J819" s="17" t="s">
        <v>32</v>
      </c>
      <c r="L819" s="83"/>
    </row>
    <row r="820" spans="1:12" ht="18" customHeight="1">
      <c r="A820" s="4">
        <v>819</v>
      </c>
      <c r="B820" s="85">
        <v>45195</v>
      </c>
      <c r="C820" s="17" t="s">
        <v>4</v>
      </c>
      <c r="D820" s="17" t="s">
        <v>42</v>
      </c>
      <c r="E820" s="17" t="s">
        <v>41</v>
      </c>
      <c r="F820" s="17" t="s">
        <v>18</v>
      </c>
      <c r="G820" s="17"/>
      <c r="H820" s="17"/>
      <c r="I820" s="17" t="s">
        <v>13</v>
      </c>
      <c r="J820" s="17" t="s">
        <v>37</v>
      </c>
      <c r="L820" s="83"/>
    </row>
    <row r="821" spans="1:12" ht="18" customHeight="1">
      <c r="A821" s="4">
        <v>820</v>
      </c>
      <c r="B821" s="85">
        <v>45195</v>
      </c>
      <c r="C821" s="17" t="s">
        <v>57</v>
      </c>
      <c r="D821" s="17" t="s">
        <v>33</v>
      </c>
      <c r="E821" s="17" t="s">
        <v>34</v>
      </c>
      <c r="F821" s="17" t="s">
        <v>22</v>
      </c>
      <c r="G821" s="17"/>
      <c r="H821" s="17"/>
      <c r="I821" s="17" t="s">
        <v>19</v>
      </c>
      <c r="J821" s="17" t="s">
        <v>20</v>
      </c>
      <c r="L821" s="83"/>
    </row>
    <row r="822" spans="1:12" ht="18" customHeight="1">
      <c r="A822" s="4">
        <v>821</v>
      </c>
      <c r="B822" s="85">
        <v>45195</v>
      </c>
      <c r="C822" s="17" t="s">
        <v>45</v>
      </c>
      <c r="D822" s="17" t="s">
        <v>59</v>
      </c>
      <c r="E822" s="17" t="s">
        <v>24</v>
      </c>
      <c r="F822" s="17" t="s">
        <v>66</v>
      </c>
      <c r="G822" s="17"/>
      <c r="H822" s="17"/>
      <c r="I822" s="17" t="s">
        <v>38</v>
      </c>
      <c r="J822" s="17" t="s">
        <v>14</v>
      </c>
      <c r="L822" s="83"/>
    </row>
    <row r="823" spans="1:12" ht="18" customHeight="1">
      <c r="A823" s="4">
        <v>822</v>
      </c>
      <c r="B823" s="85">
        <v>45195</v>
      </c>
      <c r="C823" s="17" t="s">
        <v>11</v>
      </c>
      <c r="D823" s="17" t="s">
        <v>12</v>
      </c>
      <c r="E823" s="17" t="s">
        <v>58</v>
      </c>
      <c r="F823" s="17" t="s">
        <v>21</v>
      </c>
      <c r="G823" s="17"/>
      <c r="H823" s="17"/>
      <c r="I823" s="17" t="s">
        <v>31</v>
      </c>
      <c r="J823" s="17" t="s">
        <v>8</v>
      </c>
      <c r="L823" s="83"/>
    </row>
    <row r="824" spans="1:12" ht="18" customHeight="1">
      <c r="A824" s="4">
        <v>823</v>
      </c>
      <c r="B824" s="85">
        <v>45195</v>
      </c>
      <c r="C824" s="17" t="s">
        <v>7</v>
      </c>
      <c r="D824" s="17" t="s">
        <v>60</v>
      </c>
      <c r="E824" s="17" t="s">
        <v>27</v>
      </c>
      <c r="F824" s="17" t="s">
        <v>56</v>
      </c>
      <c r="G824" s="17"/>
      <c r="H824" s="17"/>
      <c r="I824" s="17" t="s">
        <v>26</v>
      </c>
      <c r="J824" s="17" t="s">
        <v>32</v>
      </c>
      <c r="L824" s="83"/>
    </row>
    <row r="825" spans="1:12" ht="18" customHeight="1">
      <c r="A825" s="4">
        <v>824</v>
      </c>
      <c r="B825" s="85">
        <v>45196</v>
      </c>
      <c r="C825" s="17" t="s">
        <v>42</v>
      </c>
      <c r="D825" s="17" t="s">
        <v>41</v>
      </c>
      <c r="E825" s="17" t="s">
        <v>18</v>
      </c>
      <c r="F825" s="17" t="s">
        <v>28</v>
      </c>
      <c r="G825" s="17"/>
      <c r="H825" s="17"/>
      <c r="I825" s="17" t="s">
        <v>13</v>
      </c>
      <c r="J825" s="17" t="s">
        <v>14</v>
      </c>
      <c r="L825" s="83"/>
    </row>
    <row r="826" spans="1:12" ht="18" customHeight="1">
      <c r="A826" s="4">
        <v>825</v>
      </c>
      <c r="B826" s="85">
        <v>45196</v>
      </c>
      <c r="C826" s="17" t="s">
        <v>59</v>
      </c>
      <c r="D826" s="17" t="s">
        <v>24</v>
      </c>
      <c r="E826" s="17" t="s">
        <v>66</v>
      </c>
      <c r="F826" s="17" t="s">
        <v>15</v>
      </c>
      <c r="G826" s="17"/>
      <c r="H826" s="17"/>
      <c r="I826" s="17" t="s">
        <v>38</v>
      </c>
      <c r="J826" s="17" t="s">
        <v>20</v>
      </c>
      <c r="L826" s="83"/>
    </row>
    <row r="827" spans="1:12" ht="18" customHeight="1">
      <c r="A827" s="4">
        <v>826</v>
      </c>
      <c r="B827" s="85">
        <v>45196</v>
      </c>
      <c r="C827" s="17" t="s">
        <v>12</v>
      </c>
      <c r="D827" s="17" t="s">
        <v>58</v>
      </c>
      <c r="E827" s="17" t="s">
        <v>21</v>
      </c>
      <c r="F827" s="17" t="s">
        <v>40</v>
      </c>
      <c r="G827" s="17"/>
      <c r="H827" s="17"/>
      <c r="I827" s="17" t="s">
        <v>31</v>
      </c>
      <c r="J827" s="17" t="s">
        <v>8</v>
      </c>
      <c r="L827" s="83"/>
    </row>
    <row r="828" spans="1:12" ht="18" customHeight="1">
      <c r="A828" s="4">
        <v>827</v>
      </c>
      <c r="B828" s="85">
        <v>45196</v>
      </c>
      <c r="C828" s="17" t="s">
        <v>5</v>
      </c>
      <c r="D828" s="17" t="s">
        <v>17</v>
      </c>
      <c r="E828" s="17" t="s">
        <v>65</v>
      </c>
      <c r="F828" s="17" t="s">
        <v>55</v>
      </c>
      <c r="G828" s="17"/>
      <c r="H828" s="17"/>
      <c r="I828" s="17" t="s">
        <v>32</v>
      </c>
      <c r="J828" s="17" t="s">
        <v>9</v>
      </c>
      <c r="L828" s="83"/>
    </row>
    <row r="829" spans="1:12" ht="18" customHeight="1">
      <c r="A829" s="4">
        <v>828</v>
      </c>
      <c r="B829" s="85">
        <v>45196</v>
      </c>
      <c r="C829" s="17" t="s">
        <v>60</v>
      </c>
      <c r="D829" s="17" t="s">
        <v>27</v>
      </c>
      <c r="E829" s="17" t="s">
        <v>56</v>
      </c>
      <c r="F829" s="17" t="s">
        <v>49</v>
      </c>
      <c r="G829" s="17"/>
      <c r="H829" s="17"/>
      <c r="I829" s="17" t="s">
        <v>26</v>
      </c>
      <c r="J829" s="17" t="s">
        <v>25</v>
      </c>
      <c r="L829" s="83"/>
    </row>
    <row r="830" spans="1:12" ht="18" customHeight="1">
      <c r="A830" s="4">
        <v>829</v>
      </c>
      <c r="B830" s="85">
        <v>45197</v>
      </c>
      <c r="C830" s="17" t="s">
        <v>58</v>
      </c>
      <c r="D830" s="17" t="s">
        <v>21</v>
      </c>
      <c r="E830" s="17" t="s">
        <v>40</v>
      </c>
      <c r="F830" s="17" t="s">
        <v>11</v>
      </c>
      <c r="G830" s="17"/>
      <c r="H830" s="17"/>
      <c r="I830" s="17" t="s">
        <v>31</v>
      </c>
      <c r="J830" s="17" t="s">
        <v>8</v>
      </c>
      <c r="L830" s="83"/>
    </row>
    <row r="831" spans="1:12" ht="18" customHeight="1">
      <c r="A831" s="4">
        <v>830</v>
      </c>
      <c r="B831" s="85">
        <v>45197</v>
      </c>
      <c r="C831" s="17" t="s">
        <v>17</v>
      </c>
      <c r="D831" s="17" t="s">
        <v>65</v>
      </c>
      <c r="E831" s="17" t="s">
        <v>55</v>
      </c>
      <c r="F831" s="17" t="s">
        <v>6</v>
      </c>
      <c r="G831" s="17"/>
      <c r="H831" s="17"/>
      <c r="I831" s="17" t="s">
        <v>9</v>
      </c>
      <c r="J831" s="17" t="s">
        <v>26</v>
      </c>
      <c r="L831" s="83"/>
    </row>
    <row r="832" spans="1:12" ht="18" customHeight="1">
      <c r="A832" s="4">
        <v>831</v>
      </c>
      <c r="B832" s="85">
        <v>45198</v>
      </c>
      <c r="C832" s="17" t="s">
        <v>41</v>
      </c>
      <c r="D832" s="17" t="s">
        <v>18</v>
      </c>
      <c r="E832" s="17" t="s">
        <v>28</v>
      </c>
      <c r="F832" s="17" t="s">
        <v>4</v>
      </c>
      <c r="G832" s="17"/>
      <c r="H832" s="17"/>
      <c r="I832" s="17" t="s">
        <v>25</v>
      </c>
      <c r="J832" s="17" t="s">
        <v>32</v>
      </c>
      <c r="L832" s="83"/>
    </row>
    <row r="833" spans="1:12" ht="18" customHeight="1">
      <c r="A833" s="4">
        <v>832</v>
      </c>
      <c r="B833" s="85">
        <v>45198</v>
      </c>
      <c r="C833" s="17" t="s">
        <v>27</v>
      </c>
      <c r="D833" s="17" t="s">
        <v>22</v>
      </c>
      <c r="E833" s="17" t="s">
        <v>16</v>
      </c>
      <c r="F833" s="17" t="s">
        <v>33</v>
      </c>
      <c r="G833" s="17"/>
      <c r="H833" s="17"/>
      <c r="I833" s="17" t="s">
        <v>13</v>
      </c>
      <c r="J833" s="17" t="s">
        <v>38</v>
      </c>
      <c r="L833" s="83"/>
    </row>
    <row r="834" spans="1:12" ht="18" customHeight="1">
      <c r="A834" s="4">
        <v>833</v>
      </c>
      <c r="B834" s="85">
        <v>45198</v>
      </c>
      <c r="C834" s="17" t="s">
        <v>43</v>
      </c>
      <c r="D834" s="17" t="s">
        <v>51</v>
      </c>
      <c r="E834" s="17" t="s">
        <v>29</v>
      </c>
      <c r="F834" s="17" t="s">
        <v>36</v>
      </c>
      <c r="G834" s="17"/>
      <c r="H834" s="17"/>
      <c r="I834" s="17" t="s">
        <v>19</v>
      </c>
      <c r="J834" s="17" t="s">
        <v>20</v>
      </c>
      <c r="L834" s="83"/>
    </row>
    <row r="835" spans="1:12" ht="18" customHeight="1">
      <c r="A835" s="4">
        <v>834</v>
      </c>
      <c r="B835" s="85">
        <v>45199</v>
      </c>
      <c r="C835" s="17" t="s">
        <v>22</v>
      </c>
      <c r="D835" s="17" t="s">
        <v>16</v>
      </c>
      <c r="E835" s="17" t="s">
        <v>33</v>
      </c>
      <c r="F835" s="17" t="s">
        <v>34</v>
      </c>
      <c r="G835" s="17"/>
      <c r="H835" s="17"/>
      <c r="I835" s="17" t="s">
        <v>37</v>
      </c>
      <c r="J835" s="17" t="s">
        <v>20</v>
      </c>
      <c r="L835" s="83"/>
    </row>
    <row r="836" spans="1:12" ht="18" customHeight="1">
      <c r="A836" s="4">
        <v>835</v>
      </c>
      <c r="B836" s="85">
        <v>45199</v>
      </c>
      <c r="C836" s="17" t="s">
        <v>40</v>
      </c>
      <c r="D836" s="17" t="s">
        <v>11</v>
      </c>
      <c r="E836" s="17" t="s">
        <v>12</v>
      </c>
      <c r="F836" s="17" t="s">
        <v>58</v>
      </c>
      <c r="G836" s="17"/>
      <c r="H836" s="17"/>
      <c r="I836" s="17" t="s">
        <v>14</v>
      </c>
      <c r="J836" s="17" t="s">
        <v>13</v>
      </c>
      <c r="L836" s="83"/>
    </row>
    <row r="837" spans="1:12" ht="18" customHeight="1">
      <c r="A837" s="4">
        <v>836</v>
      </c>
      <c r="B837" s="85">
        <v>45199</v>
      </c>
      <c r="C837" s="17" t="s">
        <v>51</v>
      </c>
      <c r="D837" s="17" t="s">
        <v>29</v>
      </c>
      <c r="E837" s="17" t="s">
        <v>36</v>
      </c>
      <c r="F837" s="17" t="s">
        <v>30</v>
      </c>
      <c r="G837" s="17"/>
      <c r="H837" s="17"/>
      <c r="I837" s="17" t="s">
        <v>19</v>
      </c>
      <c r="J837" s="17" t="s">
        <v>38</v>
      </c>
      <c r="L837" s="83"/>
    </row>
    <row r="838" spans="1:12" ht="18" customHeight="1">
      <c r="A838" s="4">
        <v>837</v>
      </c>
      <c r="B838" s="85">
        <v>45199</v>
      </c>
      <c r="C838" s="17" t="s">
        <v>55</v>
      </c>
      <c r="D838" s="17" t="s">
        <v>6</v>
      </c>
      <c r="E838" s="17" t="s">
        <v>5</v>
      </c>
      <c r="F838" s="17" t="s">
        <v>17</v>
      </c>
      <c r="G838" s="17"/>
      <c r="H838" s="17"/>
      <c r="I838" s="17" t="s">
        <v>8</v>
      </c>
      <c r="J838" s="17" t="s">
        <v>32</v>
      </c>
      <c r="L838" s="83"/>
    </row>
    <row r="839" spans="1:12" ht="18" customHeight="1">
      <c r="A839" s="4">
        <v>838</v>
      </c>
      <c r="B839" s="85">
        <v>45199</v>
      </c>
      <c r="C839" s="17" t="s">
        <v>24</v>
      </c>
      <c r="D839" s="17" t="s">
        <v>66</v>
      </c>
      <c r="E839" s="17" t="s">
        <v>15</v>
      </c>
      <c r="F839" s="17" t="s">
        <v>45</v>
      </c>
      <c r="G839" s="17"/>
      <c r="H839" s="17"/>
      <c r="I839" s="17" t="s">
        <v>26</v>
      </c>
      <c r="J839" s="17" t="s">
        <v>9</v>
      </c>
      <c r="L839" s="83"/>
    </row>
    <row r="840" spans="1:12" ht="18" customHeight="1">
      <c r="A840" s="4">
        <v>839</v>
      </c>
      <c r="B840" s="85">
        <v>45199</v>
      </c>
      <c r="C840" s="17" t="s">
        <v>18</v>
      </c>
      <c r="D840" s="17" t="s">
        <v>28</v>
      </c>
      <c r="E840" s="17" t="s">
        <v>4</v>
      </c>
      <c r="F840" s="17" t="s">
        <v>42</v>
      </c>
      <c r="G840" s="17"/>
      <c r="H840" s="17"/>
      <c r="I840" s="17" t="s">
        <v>25</v>
      </c>
      <c r="J840" s="17" t="s">
        <v>31</v>
      </c>
      <c r="L840" s="83"/>
    </row>
    <row r="841" spans="1:12" ht="18" customHeight="1">
      <c r="A841" s="4">
        <v>840</v>
      </c>
      <c r="B841" s="85">
        <v>45200</v>
      </c>
      <c r="C841" s="17" t="s">
        <v>29</v>
      </c>
      <c r="D841" s="17" t="s">
        <v>36</v>
      </c>
      <c r="E841" s="17" t="s">
        <v>30</v>
      </c>
      <c r="F841" s="17" t="s">
        <v>43</v>
      </c>
      <c r="G841" s="17"/>
      <c r="H841" s="17"/>
      <c r="I841" s="17" t="s">
        <v>19</v>
      </c>
      <c r="J841" s="17" t="s">
        <v>38</v>
      </c>
      <c r="L841" s="83"/>
    </row>
    <row r="842" spans="1:12" ht="18" customHeight="1">
      <c r="A842" s="4">
        <v>841</v>
      </c>
      <c r="B842" s="85">
        <v>45200</v>
      </c>
      <c r="C842" s="17" t="s">
        <v>11</v>
      </c>
      <c r="D842" s="17" t="s">
        <v>56</v>
      </c>
      <c r="E842" s="17" t="s">
        <v>58</v>
      </c>
      <c r="F842" s="17" t="s">
        <v>21</v>
      </c>
      <c r="G842" s="17"/>
      <c r="H842" s="17"/>
      <c r="I842" s="17" t="s">
        <v>13</v>
      </c>
      <c r="J842" s="17" t="s">
        <v>20</v>
      </c>
      <c r="L842" s="83"/>
    </row>
    <row r="843" spans="1:12" ht="18" customHeight="1">
      <c r="A843" s="4">
        <v>842</v>
      </c>
      <c r="B843" s="85">
        <v>45200</v>
      </c>
      <c r="C843" s="17" t="s">
        <v>16</v>
      </c>
      <c r="D843" s="17" t="s">
        <v>33</v>
      </c>
      <c r="E843" s="17" t="s">
        <v>34</v>
      </c>
      <c r="F843" s="17" t="s">
        <v>27</v>
      </c>
      <c r="G843" s="17"/>
      <c r="H843" s="17"/>
      <c r="I843" s="17" t="s">
        <v>37</v>
      </c>
      <c r="J843" s="17" t="s">
        <v>14</v>
      </c>
      <c r="L843" s="83"/>
    </row>
    <row r="844" spans="1:12" ht="18" customHeight="1">
      <c r="A844" s="4">
        <v>843</v>
      </c>
      <c r="B844" s="85">
        <v>45200</v>
      </c>
      <c r="C844" s="17" t="s">
        <v>28</v>
      </c>
      <c r="D844" s="17" t="s">
        <v>4</v>
      </c>
      <c r="E844" s="17" t="s">
        <v>42</v>
      </c>
      <c r="F844" s="17" t="s">
        <v>41</v>
      </c>
      <c r="G844" s="17"/>
      <c r="H844" s="17"/>
      <c r="I844" s="17" t="s">
        <v>25</v>
      </c>
      <c r="J844" s="17" t="s">
        <v>31</v>
      </c>
      <c r="L844" s="83"/>
    </row>
    <row r="845" spans="1:12" ht="18" customHeight="1">
      <c r="A845" s="4">
        <v>844</v>
      </c>
      <c r="B845" s="85">
        <v>45200</v>
      </c>
      <c r="C845" s="17" t="s">
        <v>6</v>
      </c>
      <c r="D845" s="17" t="s">
        <v>5</v>
      </c>
      <c r="E845" s="17" t="s">
        <v>17</v>
      </c>
      <c r="F845" s="17" t="s">
        <v>442</v>
      </c>
      <c r="G845" s="17"/>
      <c r="H845" s="17"/>
      <c r="I845" s="17" t="s">
        <v>8</v>
      </c>
      <c r="J845" s="17" t="s">
        <v>32</v>
      </c>
      <c r="L845" s="83"/>
    </row>
    <row r="846" spans="1:12" ht="18" customHeight="1">
      <c r="A846" s="4">
        <v>845</v>
      </c>
      <c r="B846" s="85">
        <v>45200</v>
      </c>
      <c r="C846" s="17" t="s">
        <v>66</v>
      </c>
      <c r="D846" s="17" t="s">
        <v>15</v>
      </c>
      <c r="E846" s="17" t="s">
        <v>45</v>
      </c>
      <c r="F846" s="17" t="s">
        <v>441</v>
      </c>
      <c r="G846" s="17"/>
      <c r="H846" s="17"/>
      <c r="I846" s="17" t="s">
        <v>26</v>
      </c>
      <c r="J846" s="17" t="s">
        <v>9</v>
      </c>
      <c r="L846" s="83"/>
    </row>
    <row r="847" spans="1:12" ht="18" customHeight="1">
      <c r="A847" s="4">
        <v>846</v>
      </c>
      <c r="B847" s="85">
        <v>45201</v>
      </c>
      <c r="C847" s="17" t="s">
        <v>4</v>
      </c>
      <c r="D847" s="17" t="s">
        <v>42</v>
      </c>
      <c r="E847" s="17" t="s">
        <v>41</v>
      </c>
      <c r="F847" s="17" t="s">
        <v>18</v>
      </c>
      <c r="G847" s="17"/>
      <c r="H847" s="17"/>
      <c r="I847" s="17" t="s">
        <v>25</v>
      </c>
      <c r="J847" s="17" t="s">
        <v>9</v>
      </c>
      <c r="L847" s="83"/>
    </row>
    <row r="848" spans="1:12" ht="18" customHeight="1">
      <c r="A848" s="4">
        <v>847</v>
      </c>
      <c r="B848" s="85">
        <v>45201</v>
      </c>
      <c r="C848" s="17" t="s">
        <v>5</v>
      </c>
      <c r="D848" s="17" t="s">
        <v>17</v>
      </c>
      <c r="E848" s="17" t="s">
        <v>442</v>
      </c>
      <c r="F848" s="17" t="s">
        <v>55</v>
      </c>
      <c r="G848" s="17"/>
      <c r="H848" s="17"/>
      <c r="I848" s="17" t="s">
        <v>8</v>
      </c>
      <c r="J848" s="17" t="s">
        <v>32</v>
      </c>
      <c r="L848" s="83"/>
    </row>
    <row r="849" spans="1:12" ht="18" customHeight="1">
      <c r="A849" s="4">
        <v>848</v>
      </c>
      <c r="B849" s="85">
        <v>45201</v>
      </c>
      <c r="C849" s="17" t="s">
        <v>15</v>
      </c>
      <c r="D849" s="17" t="s">
        <v>45</v>
      </c>
      <c r="E849" s="17" t="s">
        <v>441</v>
      </c>
      <c r="F849" s="17" t="s">
        <v>24</v>
      </c>
      <c r="G849" s="17"/>
      <c r="H849" s="17"/>
      <c r="I849" s="17" t="s">
        <v>26</v>
      </c>
      <c r="J849" s="17" t="s">
        <v>31</v>
      </c>
      <c r="L849" s="83"/>
    </row>
    <row r="850" spans="1:12" ht="18" customHeight="1">
      <c r="A850" s="4">
        <v>849</v>
      </c>
      <c r="B850" s="85">
        <v>45202</v>
      </c>
      <c r="C850" s="17" t="s">
        <v>7</v>
      </c>
      <c r="D850" s="17" t="s">
        <v>60</v>
      </c>
      <c r="E850" s="17" t="s">
        <v>27</v>
      </c>
      <c r="F850" s="17" t="s">
        <v>49</v>
      </c>
      <c r="G850" s="17"/>
      <c r="H850" s="17"/>
      <c r="I850" s="17" t="s">
        <v>20</v>
      </c>
      <c r="J850" s="17" t="s">
        <v>37</v>
      </c>
      <c r="L850" s="83"/>
    </row>
    <row r="851" spans="1:12" ht="18" customHeight="1">
      <c r="A851" s="4">
        <v>850</v>
      </c>
      <c r="B851" s="85">
        <v>45202</v>
      </c>
      <c r="C851" s="17" t="s">
        <v>17</v>
      </c>
      <c r="D851" s="17" t="s">
        <v>48</v>
      </c>
      <c r="E851" s="17" t="s">
        <v>55</v>
      </c>
      <c r="F851" s="17" t="s">
        <v>6</v>
      </c>
      <c r="G851" s="17"/>
      <c r="H851" s="17"/>
      <c r="I851" s="17" t="s">
        <v>8</v>
      </c>
      <c r="J851" s="17" t="s">
        <v>32</v>
      </c>
      <c r="L851" s="83"/>
    </row>
    <row r="852" spans="1:12" ht="18" customHeight="1">
      <c r="A852" s="4">
        <v>851</v>
      </c>
      <c r="B852" s="85">
        <v>45202</v>
      </c>
      <c r="C852" s="17" t="s">
        <v>42</v>
      </c>
      <c r="D852" s="17" t="s">
        <v>41</v>
      </c>
      <c r="E852" s="17" t="s">
        <v>18</v>
      </c>
      <c r="F852" s="17" t="s">
        <v>28</v>
      </c>
      <c r="G852" s="17"/>
      <c r="H852" s="17"/>
      <c r="I852" s="17" t="s">
        <v>25</v>
      </c>
      <c r="J852" s="17" t="s">
        <v>9</v>
      </c>
      <c r="L852" s="83"/>
    </row>
    <row r="853" spans="1:12" ht="18" customHeight="1">
      <c r="A853" s="4">
        <v>852</v>
      </c>
      <c r="B853" s="87">
        <v>45203</v>
      </c>
      <c r="C853" s="17" t="s">
        <v>56</v>
      </c>
      <c r="D853" s="17" t="s">
        <v>12</v>
      </c>
      <c r="E853" s="17" t="s">
        <v>29</v>
      </c>
      <c r="F853" s="17" t="s">
        <v>5</v>
      </c>
      <c r="G853" s="17"/>
      <c r="H853" s="17"/>
      <c r="I853" s="17" t="s">
        <v>37</v>
      </c>
      <c r="J853" s="17" t="s">
        <v>13</v>
      </c>
      <c r="L853" s="84"/>
    </row>
    <row r="854" spans="1:12" ht="18" customHeight="1">
      <c r="A854" s="4">
        <v>853</v>
      </c>
      <c r="B854" s="87">
        <v>45203</v>
      </c>
      <c r="C854" s="17" t="s">
        <v>48</v>
      </c>
      <c r="D854" s="17" t="s">
        <v>51</v>
      </c>
      <c r="E854" s="17" t="s">
        <v>22</v>
      </c>
      <c r="F854" s="17" t="s">
        <v>6</v>
      </c>
      <c r="G854" s="17"/>
      <c r="H854" s="17"/>
      <c r="I854" s="17" t="s">
        <v>14</v>
      </c>
      <c r="J854" s="17" t="s">
        <v>38</v>
      </c>
      <c r="L854" s="83"/>
    </row>
    <row r="855" spans="1:12" ht="18" customHeight="1">
      <c r="A855" s="4">
        <v>854</v>
      </c>
      <c r="B855" s="87">
        <v>45203</v>
      </c>
      <c r="C855" s="17" t="s">
        <v>34</v>
      </c>
      <c r="D855" s="17" t="s">
        <v>24</v>
      </c>
      <c r="E855" s="17" t="s">
        <v>43</v>
      </c>
      <c r="F855" s="17" t="s">
        <v>16</v>
      </c>
      <c r="G855" s="17"/>
      <c r="H855" s="17"/>
      <c r="I855" s="17" t="s">
        <v>26</v>
      </c>
      <c r="J855" s="17" t="s">
        <v>8</v>
      </c>
      <c r="L855" s="83"/>
    </row>
    <row r="856" spans="1:12" ht="18" customHeight="1">
      <c r="A856" s="4">
        <v>855</v>
      </c>
      <c r="B856" s="85">
        <v>45204</v>
      </c>
      <c r="C856" s="17" t="s">
        <v>36</v>
      </c>
      <c r="D856" s="17" t="s">
        <v>21</v>
      </c>
      <c r="E856" s="17" t="s">
        <v>41</v>
      </c>
      <c r="F856" s="17" t="s">
        <v>33</v>
      </c>
      <c r="G856" s="17"/>
      <c r="H856" s="17"/>
      <c r="I856" s="17" t="s">
        <v>9</v>
      </c>
      <c r="J856" s="17" t="s">
        <v>31</v>
      </c>
      <c r="L856" s="83"/>
    </row>
    <row r="857" spans="1:12" ht="18" customHeight="1">
      <c r="A857" s="4">
        <v>856</v>
      </c>
      <c r="B857" s="85">
        <v>45205</v>
      </c>
      <c r="C857" s="17" t="s">
        <v>55</v>
      </c>
      <c r="D857" s="17" t="s">
        <v>49</v>
      </c>
      <c r="E857" s="17" t="s">
        <v>28</v>
      </c>
      <c r="F857" s="17" t="s">
        <v>18</v>
      </c>
      <c r="G857" s="17"/>
      <c r="H857" s="17"/>
      <c r="I857" s="17" t="s">
        <v>8</v>
      </c>
      <c r="J857" s="17" t="s">
        <v>26</v>
      </c>
      <c r="L857" s="83"/>
    </row>
    <row r="858" spans="1:12" ht="18" customHeight="1">
      <c r="A858" s="4">
        <v>857</v>
      </c>
      <c r="B858" s="85">
        <v>45206</v>
      </c>
      <c r="C858" s="17" t="s">
        <v>49</v>
      </c>
      <c r="D858" s="17" t="s">
        <v>28</v>
      </c>
      <c r="E858" s="17" t="s">
        <v>18</v>
      </c>
      <c r="F858" s="17" t="s">
        <v>22</v>
      </c>
      <c r="G858" s="17"/>
      <c r="H858" s="17"/>
      <c r="I858" s="17" t="s">
        <v>8</v>
      </c>
      <c r="J858" s="17" t="s">
        <v>26</v>
      </c>
      <c r="L858" s="83"/>
    </row>
    <row r="859" spans="1:12" ht="18" customHeight="1">
      <c r="A859" s="4">
        <v>858</v>
      </c>
      <c r="B859" s="85">
        <v>45206</v>
      </c>
      <c r="C859" s="17" t="s">
        <v>21</v>
      </c>
      <c r="D859" s="17" t="s">
        <v>41</v>
      </c>
      <c r="E859" s="17" t="s">
        <v>33</v>
      </c>
      <c r="F859" s="17" t="s">
        <v>42</v>
      </c>
      <c r="G859" s="17"/>
      <c r="H859" s="17"/>
      <c r="I859" s="17" t="s">
        <v>9</v>
      </c>
      <c r="J859" s="17" t="s">
        <v>25</v>
      </c>
      <c r="L859" s="83"/>
    </row>
    <row r="860" spans="1:12" ht="18" customHeight="1">
      <c r="A860" s="4">
        <v>859</v>
      </c>
      <c r="B860" s="85">
        <v>45208</v>
      </c>
      <c r="C860" s="17" t="s">
        <v>24</v>
      </c>
      <c r="D860" s="17" t="s">
        <v>59</v>
      </c>
      <c r="E860" s="17" t="s">
        <v>58</v>
      </c>
      <c r="F860" s="17" t="s">
        <v>15</v>
      </c>
      <c r="G860" s="17"/>
      <c r="H860" s="17"/>
      <c r="I860" s="17" t="s">
        <v>26</v>
      </c>
      <c r="J860" s="17" t="s">
        <v>25</v>
      </c>
      <c r="L860" s="83"/>
    </row>
    <row r="861" spans="1:12" ht="18" customHeight="1">
      <c r="A861" s="4">
        <v>860</v>
      </c>
      <c r="B861" s="85">
        <v>45209</v>
      </c>
      <c r="C861" s="17" t="s">
        <v>41</v>
      </c>
      <c r="D861" s="17" t="s">
        <v>33</v>
      </c>
      <c r="E861" s="17" t="s">
        <v>42</v>
      </c>
      <c r="F861" s="17" t="s">
        <v>36</v>
      </c>
      <c r="G861" s="17"/>
      <c r="H861" s="17"/>
      <c r="I861" s="17" t="s">
        <v>9</v>
      </c>
      <c r="J861" s="17" t="s">
        <v>8</v>
      </c>
      <c r="L861" s="83"/>
    </row>
    <row r="862" spans="1:12" ht="18" customHeight="1">
      <c r="A862" s="4">
        <v>861</v>
      </c>
      <c r="B862" s="85">
        <v>45213</v>
      </c>
      <c r="C862" s="17" t="s">
        <v>45</v>
      </c>
      <c r="D862" s="17" t="s">
        <v>34</v>
      </c>
      <c r="E862" s="17" t="s">
        <v>36</v>
      </c>
      <c r="F862" s="17" t="s">
        <v>28</v>
      </c>
      <c r="G862" s="17" t="s">
        <v>42</v>
      </c>
      <c r="H862" s="17" t="s">
        <v>29</v>
      </c>
      <c r="I862" s="17" t="s">
        <v>19</v>
      </c>
      <c r="J862" s="17" t="s">
        <v>13</v>
      </c>
      <c r="K862" s="12"/>
      <c r="L862" s="83"/>
    </row>
    <row r="863" spans="1:12" ht="18" customHeight="1">
      <c r="A863" s="4">
        <v>862</v>
      </c>
      <c r="B863" s="85">
        <v>45213</v>
      </c>
      <c r="C863" s="17" t="s">
        <v>55</v>
      </c>
      <c r="D863" s="17" t="s">
        <v>11</v>
      </c>
      <c r="E863" s="17" t="s">
        <v>30</v>
      </c>
      <c r="F863" s="17" t="s">
        <v>18</v>
      </c>
      <c r="G863" s="17" t="s">
        <v>58</v>
      </c>
      <c r="H863" s="17" t="s">
        <v>15</v>
      </c>
      <c r="I863" s="17" t="s">
        <v>8</v>
      </c>
      <c r="J863" s="17" t="s">
        <v>25</v>
      </c>
      <c r="K863" s="12"/>
      <c r="L863" s="83"/>
    </row>
    <row r="864" spans="1:12" ht="18" customHeight="1">
      <c r="A864" s="4">
        <v>863</v>
      </c>
      <c r="B864" s="85">
        <v>45214</v>
      </c>
      <c r="C864" s="17" t="s">
        <v>28</v>
      </c>
      <c r="D864" s="17" t="s">
        <v>36</v>
      </c>
      <c r="E864" s="17" t="s">
        <v>42</v>
      </c>
      <c r="F864" s="17" t="s">
        <v>29</v>
      </c>
      <c r="G864" s="17" t="s">
        <v>57</v>
      </c>
      <c r="H864" s="17" t="s">
        <v>34</v>
      </c>
      <c r="I864" s="17" t="s">
        <v>19</v>
      </c>
      <c r="J864" s="17" t="s">
        <v>13</v>
      </c>
      <c r="L864" s="83"/>
    </row>
    <row r="865" spans="1:12" ht="18" customHeight="1">
      <c r="A865" s="4">
        <v>864</v>
      </c>
      <c r="B865" s="85">
        <v>45214</v>
      </c>
      <c r="C865" s="17" t="s">
        <v>18</v>
      </c>
      <c r="D865" s="17" t="s">
        <v>30</v>
      </c>
      <c r="E865" s="17" t="s">
        <v>58</v>
      </c>
      <c r="F865" s="17" t="s">
        <v>15</v>
      </c>
      <c r="G865" s="17" t="s">
        <v>60</v>
      </c>
      <c r="H865" s="17" t="s">
        <v>11</v>
      </c>
      <c r="I865" s="17" t="s">
        <v>8</v>
      </c>
      <c r="J865" s="17" t="s">
        <v>25</v>
      </c>
      <c r="L865" s="83"/>
    </row>
    <row r="866" spans="1:12" ht="18" customHeight="1">
      <c r="A866" s="4">
        <v>865</v>
      </c>
      <c r="B866" s="85">
        <v>45215</v>
      </c>
      <c r="C866" s="17" t="s">
        <v>15</v>
      </c>
      <c r="D866" s="17" t="s">
        <v>58</v>
      </c>
      <c r="E866" s="17" t="s">
        <v>60</v>
      </c>
      <c r="F866" s="17" t="s">
        <v>11</v>
      </c>
      <c r="G866" s="17" t="s">
        <v>55</v>
      </c>
      <c r="H866" s="17" t="s">
        <v>30</v>
      </c>
      <c r="I866" s="17" t="s">
        <v>8</v>
      </c>
      <c r="J866" s="17" t="s">
        <v>451</v>
      </c>
      <c r="L866" s="83"/>
    </row>
    <row r="867" spans="1:12" ht="18" customHeight="1">
      <c r="A867" s="4">
        <v>866</v>
      </c>
      <c r="B867" s="85">
        <v>45217</v>
      </c>
      <c r="C867" s="17" t="s">
        <v>21</v>
      </c>
      <c r="D867" s="17" t="s">
        <v>24</v>
      </c>
      <c r="E867" s="17" t="s">
        <v>49</v>
      </c>
      <c r="F867" s="17" t="s">
        <v>41</v>
      </c>
      <c r="G867" s="17" t="s">
        <v>22</v>
      </c>
      <c r="H867" s="17" t="s">
        <v>5</v>
      </c>
      <c r="I867" s="17" t="s">
        <v>38</v>
      </c>
      <c r="J867" s="17" t="s">
        <v>19</v>
      </c>
      <c r="L867" s="83"/>
    </row>
    <row r="868" spans="1:12" ht="18" customHeight="1">
      <c r="A868" s="4">
        <v>867</v>
      </c>
      <c r="B868" s="85">
        <v>45217</v>
      </c>
      <c r="C868" s="17" t="s">
        <v>17</v>
      </c>
      <c r="D868" s="17" t="s">
        <v>33</v>
      </c>
      <c r="E868" s="17" t="s">
        <v>43</v>
      </c>
      <c r="F868" s="17" t="s">
        <v>56</v>
      </c>
      <c r="G868" s="17" t="s">
        <v>7</v>
      </c>
      <c r="H868" s="17" t="s">
        <v>16</v>
      </c>
      <c r="I868" s="17" t="s">
        <v>26</v>
      </c>
      <c r="J868" s="17" t="s">
        <v>8</v>
      </c>
      <c r="L868" s="83"/>
    </row>
    <row r="869" spans="1:12" ht="18" customHeight="1">
      <c r="A869" s="4">
        <v>868</v>
      </c>
      <c r="B869" s="85">
        <v>45218</v>
      </c>
      <c r="C869" s="17" t="s">
        <v>41</v>
      </c>
      <c r="D869" s="17" t="s">
        <v>49</v>
      </c>
      <c r="E869" s="17" t="s">
        <v>22</v>
      </c>
      <c r="F869" s="17" t="s">
        <v>5</v>
      </c>
      <c r="G869" s="17" t="s">
        <v>40</v>
      </c>
      <c r="H869" s="17" t="s">
        <v>24</v>
      </c>
      <c r="I869" s="17" t="s">
        <v>38</v>
      </c>
      <c r="J869" s="17" t="s">
        <v>19</v>
      </c>
      <c r="L869" s="83"/>
    </row>
    <row r="870" spans="1:12" ht="18" customHeight="1">
      <c r="A870" s="4">
        <v>869</v>
      </c>
      <c r="B870" s="85">
        <v>45218</v>
      </c>
      <c r="C870" s="17" t="s">
        <v>56</v>
      </c>
      <c r="D870" s="17" t="s">
        <v>43</v>
      </c>
      <c r="E870" s="17" t="s">
        <v>7</v>
      </c>
      <c r="F870" s="17" t="s">
        <v>16</v>
      </c>
      <c r="G870" s="17" t="s">
        <v>27</v>
      </c>
      <c r="H870" s="17" t="s">
        <v>33</v>
      </c>
      <c r="I870" s="17" t="s">
        <v>26</v>
      </c>
      <c r="J870" s="17" t="s">
        <v>8</v>
      </c>
      <c r="L870" s="83"/>
    </row>
    <row r="871" spans="1:12" ht="18" customHeight="1">
      <c r="A871" s="4">
        <v>870</v>
      </c>
      <c r="B871" s="85">
        <v>45219</v>
      </c>
      <c r="C871" s="17" t="s">
        <v>5</v>
      </c>
      <c r="D871" s="17" t="s">
        <v>22</v>
      </c>
      <c r="E871" s="17" t="s">
        <v>40</v>
      </c>
      <c r="F871" s="17" t="s">
        <v>24</v>
      </c>
      <c r="G871" s="17" t="s">
        <v>21</v>
      </c>
      <c r="H871" s="17" t="s">
        <v>49</v>
      </c>
      <c r="I871" s="17" t="s">
        <v>38</v>
      </c>
      <c r="J871" s="17" t="s">
        <v>19</v>
      </c>
      <c r="L871" s="83"/>
    </row>
    <row r="872" spans="1:12" ht="18" customHeight="1">
      <c r="A872" s="4">
        <v>871</v>
      </c>
      <c r="B872" s="85">
        <v>45219</v>
      </c>
      <c r="C872" s="17" t="s">
        <v>16</v>
      </c>
      <c r="D872" s="17" t="s">
        <v>7</v>
      </c>
      <c r="E872" s="17" t="s">
        <v>27</v>
      </c>
      <c r="F872" s="17" t="s">
        <v>33</v>
      </c>
      <c r="G872" s="17" t="s">
        <v>17</v>
      </c>
      <c r="H872" s="17" t="s">
        <v>43</v>
      </c>
      <c r="I872" s="17" t="s">
        <v>26</v>
      </c>
      <c r="J872" s="17" t="s">
        <v>8</v>
      </c>
      <c r="L872" s="83"/>
    </row>
    <row r="873" spans="1:12" ht="18" customHeight="1">
      <c r="A873" s="4">
        <v>872</v>
      </c>
      <c r="B873" s="85">
        <v>45220</v>
      </c>
      <c r="C873" s="17" t="s">
        <v>33</v>
      </c>
      <c r="D873" s="17" t="s">
        <v>27</v>
      </c>
      <c r="E873" s="17" t="s">
        <v>17</v>
      </c>
      <c r="F873" s="17" t="s">
        <v>43</v>
      </c>
      <c r="G873" s="17" t="s">
        <v>56</v>
      </c>
      <c r="H873" s="17" t="s">
        <v>7</v>
      </c>
      <c r="I873" s="17" t="s">
        <v>26</v>
      </c>
      <c r="J873" s="17" t="s">
        <v>8</v>
      </c>
      <c r="L873" s="83"/>
    </row>
    <row r="874" spans="1:12" ht="18" customHeight="1">
      <c r="A874" s="4">
        <v>873</v>
      </c>
      <c r="B874" s="85">
        <v>45227</v>
      </c>
      <c r="C874" s="17" t="s">
        <v>29</v>
      </c>
      <c r="D874" s="17" t="s">
        <v>30</v>
      </c>
      <c r="E874" s="17" t="s">
        <v>11</v>
      </c>
      <c r="F874" s="17" t="s">
        <v>42</v>
      </c>
      <c r="G874" s="17" t="s">
        <v>36</v>
      </c>
      <c r="H874" s="17" t="s">
        <v>28</v>
      </c>
      <c r="I874" s="17" t="s">
        <v>26</v>
      </c>
      <c r="J874" s="17" t="s">
        <v>38</v>
      </c>
      <c r="L874" s="83"/>
    </row>
    <row r="875" spans="1:12" ht="18" customHeight="1">
      <c r="A875" s="4">
        <v>874</v>
      </c>
      <c r="B875" s="85">
        <v>45228</v>
      </c>
      <c r="C875" s="17" t="s">
        <v>42</v>
      </c>
      <c r="D875" s="17" t="s">
        <v>11</v>
      </c>
      <c r="E875" s="17" t="s">
        <v>36</v>
      </c>
      <c r="F875" s="17" t="s">
        <v>28</v>
      </c>
      <c r="G875" s="17" t="s">
        <v>15</v>
      </c>
      <c r="H875" s="17" t="s">
        <v>30</v>
      </c>
      <c r="I875" s="17" t="s">
        <v>26</v>
      </c>
      <c r="J875" s="17" t="s">
        <v>38</v>
      </c>
      <c r="L875" s="83"/>
    </row>
    <row r="876" spans="1:12" ht="18" customHeight="1">
      <c r="A876" s="4">
        <v>875</v>
      </c>
      <c r="B876" s="85">
        <v>45230</v>
      </c>
      <c r="C876" s="17" t="s">
        <v>28</v>
      </c>
      <c r="D876" s="17" t="s">
        <v>36</v>
      </c>
      <c r="E876" s="17" t="s">
        <v>15</v>
      </c>
      <c r="F876" s="17" t="s">
        <v>30</v>
      </c>
      <c r="G876" s="17" t="s">
        <v>29</v>
      </c>
      <c r="H876" s="17" t="s">
        <v>11</v>
      </c>
      <c r="I876" s="17" t="s">
        <v>38</v>
      </c>
      <c r="J876" s="17" t="s">
        <v>26</v>
      </c>
      <c r="L876" s="83"/>
    </row>
    <row r="877" spans="1:12" ht="18" customHeight="1">
      <c r="A877" s="4">
        <v>876</v>
      </c>
      <c r="B877" s="85">
        <v>45231</v>
      </c>
      <c r="C877" s="17" t="s">
        <v>30</v>
      </c>
      <c r="D877" s="17" t="s">
        <v>15</v>
      </c>
      <c r="E877" s="17" t="s">
        <v>29</v>
      </c>
      <c r="F877" s="17" t="s">
        <v>11</v>
      </c>
      <c r="G877" s="17" t="s">
        <v>42</v>
      </c>
      <c r="H877" s="17" t="s">
        <v>36</v>
      </c>
      <c r="I877" s="17" t="s">
        <v>38</v>
      </c>
      <c r="J877" s="17" t="s">
        <v>26</v>
      </c>
      <c r="L877" s="83"/>
    </row>
    <row r="878" spans="1:12" ht="18" customHeight="1">
      <c r="A878" s="4">
        <v>877</v>
      </c>
      <c r="B878" s="85">
        <v>45232</v>
      </c>
      <c r="C878" s="17" t="s">
        <v>11</v>
      </c>
      <c r="D878" s="17" t="s">
        <v>29</v>
      </c>
      <c r="E878" s="17" t="s">
        <v>42</v>
      </c>
      <c r="F878" s="17" t="s">
        <v>36</v>
      </c>
      <c r="G878" s="17" t="s">
        <v>28</v>
      </c>
      <c r="H878" s="17" t="s">
        <v>15</v>
      </c>
      <c r="I878" s="17" t="s">
        <v>38</v>
      </c>
      <c r="J878" s="17" t="s">
        <v>26</v>
      </c>
      <c r="L878" s="83"/>
    </row>
    <row r="879" spans="1:12" ht="18" customHeight="1">
      <c r="A879" s="4">
        <v>878</v>
      </c>
      <c r="B879" s="85">
        <v>45234</v>
      </c>
      <c r="C879" s="17" t="s">
        <v>36</v>
      </c>
      <c r="D879" s="17" t="s">
        <v>42</v>
      </c>
      <c r="E879" s="17" t="s">
        <v>28</v>
      </c>
      <c r="F879" s="17" t="s">
        <v>15</v>
      </c>
      <c r="G879" s="17" t="s">
        <v>30</v>
      </c>
      <c r="H879" s="17" t="s">
        <v>29</v>
      </c>
      <c r="I879" s="17" t="s">
        <v>26</v>
      </c>
      <c r="J879" s="17" t="s">
        <v>38</v>
      </c>
      <c r="L879" s="83"/>
    </row>
    <row r="880" spans="1:12" ht="18" customHeight="1">
      <c r="A880" s="4">
        <v>879</v>
      </c>
      <c r="B880" s="85">
        <v>45235</v>
      </c>
      <c r="C880" s="17" t="s">
        <v>15</v>
      </c>
      <c r="D880" s="17" t="s">
        <v>28</v>
      </c>
      <c r="E880" s="17" t="s">
        <v>30</v>
      </c>
      <c r="F880" s="17" t="s">
        <v>29</v>
      </c>
      <c r="G880" s="17" t="s">
        <v>11</v>
      </c>
      <c r="H880" s="17" t="s">
        <v>42</v>
      </c>
      <c r="I880" s="17" t="s">
        <v>26</v>
      </c>
      <c r="J880" s="17" t="s">
        <v>38</v>
      </c>
      <c r="L880" s="83"/>
    </row>
    <row r="881" spans="2:10" ht="18" customHeight="1">
      <c r="B881" s="68"/>
      <c r="C881" s="4">
        <f t="shared" ref="C881:J881" si="7">SUBTOTAL(3,C2:C880)</f>
        <v>879</v>
      </c>
      <c r="D881" s="4">
        <f t="shared" si="7"/>
        <v>879</v>
      </c>
      <c r="E881" s="4">
        <f t="shared" si="7"/>
        <v>879</v>
      </c>
      <c r="F881" s="4">
        <f t="shared" si="7"/>
        <v>879</v>
      </c>
      <c r="G881" s="4">
        <f t="shared" si="7"/>
        <v>21</v>
      </c>
      <c r="H881" s="4">
        <f t="shared" si="7"/>
        <v>21</v>
      </c>
      <c r="I881" s="4">
        <f t="shared" si="7"/>
        <v>879</v>
      </c>
      <c r="J881" s="4">
        <f t="shared" si="7"/>
        <v>879</v>
      </c>
    </row>
    <row r="882" spans="2:10" ht="18" customHeight="1">
      <c r="I882" s="59" t="s">
        <v>127</v>
      </c>
      <c r="J882" s="4">
        <f>C881+D881+E881+F881+G881+H881</f>
        <v>3558</v>
      </c>
    </row>
  </sheetData>
  <mergeCells count="1">
    <mergeCell ref="K1:U1"/>
  </mergeCells>
  <phoneticPr fontId="1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3759D-5397-44D4-AB48-9D1C239DE4B9}">
  <dimension ref="A1:X889"/>
  <sheetViews>
    <sheetView workbookViewId="0">
      <selection activeCell="X3" sqref="X3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10" width="11.625" style="9" customWidth="1"/>
    <col min="11" max="11" width="4.625" style="9" customWidth="1"/>
    <col min="12" max="12" width="3.5" style="20" bestFit="1" customWidth="1"/>
    <col min="13" max="13" width="11" style="9" bestFit="1" customWidth="1"/>
    <col min="14" max="15" width="6.625" style="9" customWidth="1"/>
    <col min="16" max="16" width="2.625" style="9" customWidth="1"/>
    <col min="17" max="22" width="6.625" style="9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4" t="s">
        <v>411</v>
      </c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4" ht="18" customHeight="1">
      <c r="A2" s="4">
        <v>1</v>
      </c>
      <c r="B2" s="35">
        <v>41726</v>
      </c>
      <c r="C2" s="36" t="s">
        <v>4</v>
      </c>
      <c r="D2" s="36" t="s">
        <v>16</v>
      </c>
      <c r="E2" s="36" t="s">
        <v>33</v>
      </c>
      <c r="F2" s="36" t="s">
        <v>49</v>
      </c>
      <c r="G2" s="21"/>
      <c r="H2" s="21"/>
      <c r="I2" s="21" t="s">
        <v>20</v>
      </c>
      <c r="J2" s="21" t="s">
        <v>19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</row>
    <row r="3" spans="1:24" ht="18" customHeight="1">
      <c r="A3" s="4">
        <v>2</v>
      </c>
      <c r="B3" s="35">
        <v>41726</v>
      </c>
      <c r="C3" s="36" t="s">
        <v>72</v>
      </c>
      <c r="D3" s="36" t="s">
        <v>47</v>
      </c>
      <c r="E3" s="36" t="s">
        <v>21</v>
      </c>
      <c r="F3" s="36" t="s">
        <v>36</v>
      </c>
      <c r="G3" s="21"/>
      <c r="H3" s="21"/>
      <c r="I3" s="21" t="s">
        <v>25</v>
      </c>
      <c r="J3" s="21" t="s">
        <v>8</v>
      </c>
      <c r="L3" s="4">
        <v>1</v>
      </c>
      <c r="M3" s="36" t="s">
        <v>86</v>
      </c>
      <c r="N3" s="10">
        <f>COUNTIF($C$2:$H$887,"敷田直人")</f>
        <v>94</v>
      </c>
      <c r="O3" s="10">
        <f t="shared" ref="O3:O34" si="0">SUM(Q3:V3)</f>
        <v>94</v>
      </c>
      <c r="P3" s="24"/>
      <c r="Q3" s="10">
        <f>COUNTIF($C$2:$C$887,"敷田直人")</f>
        <v>23</v>
      </c>
      <c r="R3" s="10">
        <f>COUNTIF($D$2:$D$887,"敷田直人")</f>
        <v>23</v>
      </c>
      <c r="S3" s="10">
        <f>COUNTIF($E$2:$E$887,"敷田直人")</f>
        <v>23</v>
      </c>
      <c r="T3" s="10">
        <f>COUNTIF($F$2:$F$887,"敷田直人")</f>
        <v>23</v>
      </c>
      <c r="U3" s="10">
        <f>COUNTIF($G$2:$G$887,"敷田直人")</f>
        <v>0</v>
      </c>
      <c r="V3" s="10">
        <f>COUNTIF($H$2:$H$887,"敷田直人")</f>
        <v>2</v>
      </c>
      <c r="X3" s="9" t="s">
        <v>140</v>
      </c>
    </row>
    <row r="4" spans="1:24" ht="18" customHeight="1">
      <c r="A4" s="4">
        <v>3</v>
      </c>
      <c r="B4" s="35">
        <v>41726</v>
      </c>
      <c r="C4" s="36" t="s">
        <v>10</v>
      </c>
      <c r="D4" s="36" t="s">
        <v>22</v>
      </c>
      <c r="E4" s="36" t="s">
        <v>29</v>
      </c>
      <c r="F4" s="36" t="s">
        <v>15</v>
      </c>
      <c r="G4" s="21"/>
      <c r="H4" s="21"/>
      <c r="I4" s="21" t="s">
        <v>37</v>
      </c>
      <c r="J4" s="21" t="s">
        <v>38</v>
      </c>
      <c r="L4" s="4">
        <v>2</v>
      </c>
      <c r="M4" s="36" t="s">
        <v>84</v>
      </c>
      <c r="N4" s="10">
        <f>COUNTIF($C$2:$H$887,"本田英志")</f>
        <v>93</v>
      </c>
      <c r="O4" s="10">
        <f t="shared" si="0"/>
        <v>93</v>
      </c>
      <c r="P4" s="24"/>
      <c r="Q4" s="10">
        <f>COUNTIF($C$2:$C$887,"本田英志")</f>
        <v>21</v>
      </c>
      <c r="R4" s="10">
        <f>COUNTIF($D$2:$D$887,"本田英志")</f>
        <v>25</v>
      </c>
      <c r="S4" s="10">
        <f>COUNTIF($E$2:$E$887,"本田英志")</f>
        <v>22</v>
      </c>
      <c r="T4" s="10">
        <f>COUNTIF($F$2:$F$887,"本田英志")</f>
        <v>24</v>
      </c>
      <c r="U4" s="10">
        <f>COUNTIF($G$2:$G$887,"本田英志")</f>
        <v>0</v>
      </c>
      <c r="V4" s="10">
        <f>COUNTIF($H$2:$H$887,"本田英志")</f>
        <v>1</v>
      </c>
    </row>
    <row r="5" spans="1:24" ht="18" customHeight="1">
      <c r="A5" s="4">
        <v>4</v>
      </c>
      <c r="B5" s="35">
        <v>41726</v>
      </c>
      <c r="C5" s="36" t="s">
        <v>46</v>
      </c>
      <c r="D5" s="36" t="s">
        <v>35</v>
      </c>
      <c r="E5" s="36" t="s">
        <v>23</v>
      </c>
      <c r="F5" s="36" t="s">
        <v>5</v>
      </c>
      <c r="G5" s="21"/>
      <c r="H5" s="21"/>
      <c r="I5" s="21" t="s">
        <v>32</v>
      </c>
      <c r="J5" s="21" t="s">
        <v>9</v>
      </c>
      <c r="L5" s="4">
        <v>3</v>
      </c>
      <c r="M5" s="36" t="s">
        <v>126</v>
      </c>
      <c r="N5" s="10">
        <f>COUNTIF($C$2:$H$887,"笠原昌春")</f>
        <v>92</v>
      </c>
      <c r="O5" s="10">
        <f t="shared" si="0"/>
        <v>92</v>
      </c>
      <c r="P5" s="24"/>
      <c r="Q5" s="10">
        <f>COUNTIF($C$2:$C$887,"笠原昌春")</f>
        <v>22</v>
      </c>
      <c r="R5" s="10">
        <f>COUNTIF($D$2:$D$887,"笠原昌春")</f>
        <v>22</v>
      </c>
      <c r="S5" s="10">
        <f>COUNTIF($E$2:$E$887,"笠原昌春")</f>
        <v>25</v>
      </c>
      <c r="T5" s="10">
        <f>COUNTIF($F$2:$F$887,"笠原昌春")</f>
        <v>21</v>
      </c>
      <c r="U5" s="10">
        <f>COUNTIF($G$2:$G$887,"笠原昌春")</f>
        <v>2</v>
      </c>
      <c r="V5" s="10">
        <f>COUNTIF($H$2:$H$887,"笠原昌春")</f>
        <v>0</v>
      </c>
    </row>
    <row r="6" spans="1:24" ht="18" customHeight="1">
      <c r="A6" s="4">
        <v>5</v>
      </c>
      <c r="B6" s="35">
        <v>41726</v>
      </c>
      <c r="C6" s="36" t="s">
        <v>131</v>
      </c>
      <c r="D6" s="36" t="s">
        <v>12</v>
      </c>
      <c r="E6" s="36" t="s">
        <v>17</v>
      </c>
      <c r="F6" s="36" t="s">
        <v>7</v>
      </c>
      <c r="G6" s="21"/>
      <c r="H6" s="21"/>
      <c r="I6" s="21" t="s">
        <v>31</v>
      </c>
      <c r="J6" s="21" t="s">
        <v>26</v>
      </c>
      <c r="L6" s="4">
        <v>4</v>
      </c>
      <c r="M6" s="36" t="s">
        <v>80</v>
      </c>
      <c r="N6" s="10">
        <f>COUNTIF($C$2:$H$887,"眞鍋勝已")</f>
        <v>92</v>
      </c>
      <c r="O6" s="10">
        <f t="shared" si="0"/>
        <v>92</v>
      </c>
      <c r="P6" s="24"/>
      <c r="Q6" s="10">
        <f>COUNTIF($C$2:$C$887,"眞鍋勝已")</f>
        <v>23</v>
      </c>
      <c r="R6" s="10">
        <f>COUNTIF($D$2:$D$887,"眞鍋勝已")</f>
        <v>22</v>
      </c>
      <c r="S6" s="10">
        <f>COUNTIF($E$2:$E$887,"眞鍋勝已")</f>
        <v>22</v>
      </c>
      <c r="T6" s="10">
        <f>COUNTIF($F$2:$F$887,"眞鍋勝已")</f>
        <v>23</v>
      </c>
      <c r="U6" s="10">
        <f>COUNTIF($G$2:$G$887,"眞鍋勝已")</f>
        <v>1</v>
      </c>
      <c r="V6" s="10">
        <f>COUNTIF($H$2:$H$887,"眞鍋勝已")</f>
        <v>1</v>
      </c>
    </row>
    <row r="7" spans="1:24" ht="18" customHeight="1">
      <c r="A7" s="4">
        <v>6</v>
      </c>
      <c r="B7" s="35">
        <v>41726</v>
      </c>
      <c r="C7" s="36" t="s">
        <v>142</v>
      </c>
      <c r="D7" s="36" t="s">
        <v>6</v>
      </c>
      <c r="E7" s="36" t="s">
        <v>148</v>
      </c>
      <c r="F7" s="36" t="s">
        <v>27</v>
      </c>
      <c r="G7" s="21"/>
      <c r="H7" s="21"/>
      <c r="I7" s="21" t="s">
        <v>14</v>
      </c>
      <c r="J7" s="21" t="s">
        <v>13</v>
      </c>
      <c r="L7" s="4">
        <v>5</v>
      </c>
      <c r="M7" s="36" t="s">
        <v>95</v>
      </c>
      <c r="N7" s="10">
        <f>COUNTIF($C$2:$H$887,"深谷篤")</f>
        <v>92</v>
      </c>
      <c r="O7" s="10">
        <f t="shared" si="0"/>
        <v>92</v>
      </c>
      <c r="P7" s="24"/>
      <c r="Q7" s="10">
        <f>COUNTIF($C$2:$C$887,"深谷篤")</f>
        <v>24</v>
      </c>
      <c r="R7" s="10">
        <f>COUNTIF($D$2:$D$887,"深谷篤")</f>
        <v>21</v>
      </c>
      <c r="S7" s="10">
        <f>COUNTIF($E$2:$E$887,"深谷篤")</f>
        <v>24</v>
      </c>
      <c r="T7" s="10">
        <f>COUNTIF($F$2:$F$887,"深谷篤")</f>
        <v>22</v>
      </c>
      <c r="U7" s="10">
        <f>COUNTIF($G$2:$G$887,"深谷篤")</f>
        <v>0</v>
      </c>
      <c r="V7" s="10">
        <f>COUNTIF($H$2:$H$887,"深谷篤")</f>
        <v>1</v>
      </c>
    </row>
    <row r="8" spans="1:24" ht="18" customHeight="1">
      <c r="A8" s="4">
        <v>7</v>
      </c>
      <c r="B8" s="35">
        <v>41727</v>
      </c>
      <c r="C8" s="36" t="s">
        <v>35</v>
      </c>
      <c r="D8" s="36" t="s">
        <v>23</v>
      </c>
      <c r="E8" s="36" t="s">
        <v>5</v>
      </c>
      <c r="F8" s="36" t="s">
        <v>18</v>
      </c>
      <c r="G8" s="21"/>
      <c r="H8" s="21"/>
      <c r="I8" s="21" t="s">
        <v>32</v>
      </c>
      <c r="J8" s="21" t="s">
        <v>9</v>
      </c>
      <c r="L8" s="4">
        <v>6</v>
      </c>
      <c r="M8" s="34" t="s">
        <v>143</v>
      </c>
      <c r="N8" s="10">
        <f>COUNTIF($C$2:$H$887,"東利夫")</f>
        <v>92</v>
      </c>
      <c r="O8" s="10">
        <f t="shared" si="0"/>
        <v>92</v>
      </c>
      <c r="P8" s="24"/>
      <c r="Q8" s="10">
        <f>COUNTIF($C$2:$C$887,"東利夫")</f>
        <v>23</v>
      </c>
      <c r="R8" s="10">
        <f>COUNTIF($D$2:$D$887,"東利夫")</f>
        <v>21</v>
      </c>
      <c r="S8" s="10">
        <f>COUNTIF($E$2:$E$887,"東利夫")</f>
        <v>23</v>
      </c>
      <c r="T8" s="10">
        <f>COUNTIF($F$2:$F$887,"東利夫")</f>
        <v>23</v>
      </c>
      <c r="U8" s="10">
        <f>COUNTIF($G$2:$G$887,"東利夫")</f>
        <v>2</v>
      </c>
      <c r="V8" s="10">
        <f>COUNTIF($H$2:$H$887,"東利夫")</f>
        <v>0</v>
      </c>
    </row>
    <row r="9" spans="1:24" ht="18" customHeight="1">
      <c r="A9" s="4">
        <v>8</v>
      </c>
      <c r="B9" s="35">
        <v>41727</v>
      </c>
      <c r="C9" s="36" t="s">
        <v>47</v>
      </c>
      <c r="D9" s="36" t="s">
        <v>21</v>
      </c>
      <c r="E9" s="36" t="s">
        <v>36</v>
      </c>
      <c r="F9" s="36" t="s">
        <v>30</v>
      </c>
      <c r="G9" s="21"/>
      <c r="H9" s="21"/>
      <c r="I9" s="21" t="s">
        <v>25</v>
      </c>
      <c r="J9" s="21" t="s">
        <v>8</v>
      </c>
      <c r="L9" s="4">
        <v>7</v>
      </c>
      <c r="M9" s="36" t="s">
        <v>81</v>
      </c>
      <c r="N9" s="10">
        <f>COUNTIF($C$2:$H$887,"丹波幸一")</f>
        <v>91</v>
      </c>
      <c r="O9" s="10">
        <f t="shared" si="0"/>
        <v>91</v>
      </c>
      <c r="P9" s="24"/>
      <c r="Q9" s="10">
        <f>COUNTIF($C$2:$C$887,"丹波幸一")</f>
        <v>23</v>
      </c>
      <c r="R9" s="10">
        <f>COUNTIF($D$2:$D$887,"丹波幸一")</f>
        <v>22</v>
      </c>
      <c r="S9" s="10">
        <f>COUNTIF($E$2:$E$887,"丹波幸一")</f>
        <v>22</v>
      </c>
      <c r="T9" s="10">
        <f>COUNTIF($F$2:$F$887,"丹波幸一")</f>
        <v>23</v>
      </c>
      <c r="U9" s="10">
        <f>COUNTIF($G$2:$G$887,"丹波幸一")</f>
        <v>0</v>
      </c>
      <c r="V9" s="10">
        <f>COUNTIF($H$2:$H$887,"丹波幸一")</f>
        <v>1</v>
      </c>
    </row>
    <row r="10" spans="1:24" ht="18" customHeight="1">
      <c r="A10" s="4">
        <v>9</v>
      </c>
      <c r="B10" s="35">
        <v>41727</v>
      </c>
      <c r="C10" s="36" t="s">
        <v>6</v>
      </c>
      <c r="D10" s="36" t="s">
        <v>148</v>
      </c>
      <c r="E10" s="36" t="s">
        <v>27</v>
      </c>
      <c r="F10" s="36" t="s">
        <v>153</v>
      </c>
      <c r="G10" s="21"/>
      <c r="H10" s="21"/>
      <c r="I10" s="21" t="s">
        <v>14</v>
      </c>
      <c r="J10" s="21" t="s">
        <v>13</v>
      </c>
      <c r="L10" s="4">
        <v>8</v>
      </c>
      <c r="M10" s="36" t="s">
        <v>82</v>
      </c>
      <c r="N10" s="10">
        <f>COUNTIF($C$2:$H$887,"川口亘太")</f>
        <v>91</v>
      </c>
      <c r="O10" s="10">
        <f t="shared" si="0"/>
        <v>91</v>
      </c>
      <c r="P10" s="24"/>
      <c r="Q10" s="10">
        <f>COUNTIF($C$2:$C$887,"川口亘太")</f>
        <v>23</v>
      </c>
      <c r="R10" s="10">
        <f>COUNTIF($D$2:$D$887,"川口亘太")</f>
        <v>21</v>
      </c>
      <c r="S10" s="10">
        <f>COUNTIF($E$2:$E$887,"川口亘太")</f>
        <v>25</v>
      </c>
      <c r="T10" s="10">
        <f>COUNTIF($F$2:$F$887,"川口亘太")</f>
        <v>21</v>
      </c>
      <c r="U10" s="10">
        <f>COUNTIF($G$2:$G$887,"川口亘太")</f>
        <v>1</v>
      </c>
      <c r="V10" s="10">
        <f>COUNTIF($H$2:$H$887,"川口亘太")</f>
        <v>0</v>
      </c>
    </row>
    <row r="11" spans="1:24" ht="18" customHeight="1">
      <c r="A11" s="4">
        <v>10</v>
      </c>
      <c r="B11" s="35">
        <v>41727</v>
      </c>
      <c r="C11" s="36" t="s">
        <v>22</v>
      </c>
      <c r="D11" s="36" t="s">
        <v>29</v>
      </c>
      <c r="E11" s="36" t="s">
        <v>15</v>
      </c>
      <c r="F11" s="36" t="s">
        <v>24</v>
      </c>
      <c r="G11" s="21"/>
      <c r="H11" s="21"/>
      <c r="I11" s="21" t="s">
        <v>37</v>
      </c>
      <c r="J11" s="21" t="s">
        <v>38</v>
      </c>
      <c r="L11" s="4">
        <v>9</v>
      </c>
      <c r="M11" s="36" t="s">
        <v>67</v>
      </c>
      <c r="N11" s="10">
        <f>COUNTIF($C$2:$H$887,"橘髙淳")</f>
        <v>91</v>
      </c>
      <c r="O11" s="10">
        <f t="shared" si="0"/>
        <v>91</v>
      </c>
      <c r="P11" s="24"/>
      <c r="Q11" s="10">
        <f>COUNTIF($C$2:$C$887,"橘髙淳")</f>
        <v>22</v>
      </c>
      <c r="R11" s="10">
        <f>COUNTIF($D$2:$D$887,"橘髙淳")</f>
        <v>22</v>
      </c>
      <c r="S11" s="10">
        <f>COUNTIF($E$2:$E$887,"橘髙淳")</f>
        <v>20</v>
      </c>
      <c r="T11" s="10">
        <f>COUNTIF($F$2:$F$887,"橘髙淳")</f>
        <v>24</v>
      </c>
      <c r="U11" s="10">
        <f>COUNTIF($G$2:$G$887,"橘髙淳")</f>
        <v>1</v>
      </c>
      <c r="V11" s="10">
        <f>COUNTIF($H$2:$H$887,"橘髙淳")</f>
        <v>2</v>
      </c>
    </row>
    <row r="12" spans="1:24" ht="18" customHeight="1">
      <c r="A12" s="4">
        <v>11</v>
      </c>
      <c r="B12" s="35">
        <v>41727</v>
      </c>
      <c r="C12" s="36" t="s">
        <v>16</v>
      </c>
      <c r="D12" s="36" t="s">
        <v>33</v>
      </c>
      <c r="E12" s="36" t="s">
        <v>49</v>
      </c>
      <c r="F12" s="36" t="s">
        <v>50</v>
      </c>
      <c r="G12" s="21"/>
      <c r="H12" s="21"/>
      <c r="I12" s="21" t="s">
        <v>20</v>
      </c>
      <c r="J12" s="21" t="s">
        <v>19</v>
      </c>
      <c r="L12" s="4">
        <v>10</v>
      </c>
      <c r="M12" s="36" t="s">
        <v>93</v>
      </c>
      <c r="N12" s="10">
        <f>COUNTIF($C$2:$H$887,"名幸一明")</f>
        <v>91</v>
      </c>
      <c r="O12" s="10">
        <f t="shared" si="0"/>
        <v>91</v>
      </c>
      <c r="P12" s="24"/>
      <c r="Q12" s="10">
        <f>COUNTIF($C$2:$C$887,"名幸一明")</f>
        <v>23</v>
      </c>
      <c r="R12" s="10">
        <f>COUNTIF($D$2:$D$887,"名幸一明")</f>
        <v>20</v>
      </c>
      <c r="S12" s="10">
        <f>COUNTIF($E$2:$E$887,"名幸一明")</f>
        <v>23</v>
      </c>
      <c r="T12" s="10">
        <f>COUNTIF($F$2:$F$887,"名幸一明")</f>
        <v>24</v>
      </c>
      <c r="U12" s="10">
        <f>COUNTIF($G$2:$G$887,"名幸一明")</f>
        <v>1</v>
      </c>
      <c r="V12" s="10">
        <f>COUNTIF($H$2:$H$887,"名幸一明")</f>
        <v>0</v>
      </c>
    </row>
    <row r="13" spans="1:24" ht="18" customHeight="1">
      <c r="A13" s="4">
        <v>12</v>
      </c>
      <c r="B13" s="35">
        <v>41727</v>
      </c>
      <c r="C13" s="36" t="s">
        <v>12</v>
      </c>
      <c r="D13" s="36" t="s">
        <v>17</v>
      </c>
      <c r="E13" s="36" t="s">
        <v>7</v>
      </c>
      <c r="F13" s="36" t="s">
        <v>43</v>
      </c>
      <c r="G13" s="21"/>
      <c r="H13" s="21"/>
      <c r="I13" s="21" t="s">
        <v>31</v>
      </c>
      <c r="J13" s="21" t="s">
        <v>26</v>
      </c>
      <c r="L13" s="4">
        <v>11</v>
      </c>
      <c r="M13" s="36" t="s">
        <v>97</v>
      </c>
      <c r="N13" s="10">
        <f>COUNTIF($C$2:$H$887,"牧田匡平")</f>
        <v>91</v>
      </c>
      <c r="O13" s="10">
        <f t="shared" si="0"/>
        <v>91</v>
      </c>
      <c r="P13" s="24"/>
      <c r="Q13" s="10">
        <f>COUNTIF($C$2:$C$887,"牧田匡平")</f>
        <v>22</v>
      </c>
      <c r="R13" s="10">
        <f>COUNTIF($D$2:$D$887,"牧田匡平")</f>
        <v>22</v>
      </c>
      <c r="S13" s="10">
        <f>COUNTIF($E$2:$E$887,"牧田匡平")</f>
        <v>24</v>
      </c>
      <c r="T13" s="10">
        <f>COUNTIF($F$2:$F$887,"牧田匡平")</f>
        <v>22</v>
      </c>
      <c r="U13" s="10">
        <f>COUNTIF($G$2:$G$887,"牧田匡平")</f>
        <v>1</v>
      </c>
      <c r="V13" s="10">
        <f>COUNTIF($H$2:$H$887,"牧田匡平")</f>
        <v>0</v>
      </c>
    </row>
    <row r="14" spans="1:24" ht="18" customHeight="1">
      <c r="A14" s="4">
        <v>13</v>
      </c>
      <c r="B14" s="35">
        <v>41728</v>
      </c>
      <c r="C14" s="36" t="s">
        <v>29</v>
      </c>
      <c r="D14" s="36" t="s">
        <v>15</v>
      </c>
      <c r="E14" s="36" t="s">
        <v>24</v>
      </c>
      <c r="F14" s="36" t="s">
        <v>10</v>
      </c>
      <c r="G14" s="21"/>
      <c r="H14" s="21"/>
      <c r="I14" s="21" t="s">
        <v>37</v>
      </c>
      <c r="J14" s="21" t="s">
        <v>38</v>
      </c>
      <c r="L14" s="4">
        <v>12</v>
      </c>
      <c r="M14" s="36" t="s">
        <v>78</v>
      </c>
      <c r="N14" s="10">
        <f>COUNTIF($C$2:$H$887,"西本欣司")</f>
        <v>90</v>
      </c>
      <c r="O14" s="10">
        <f t="shared" si="0"/>
        <v>90</v>
      </c>
      <c r="P14" s="24"/>
      <c r="Q14" s="10">
        <f>COUNTIF($C$2:$C$887,"西本欣司")</f>
        <v>22</v>
      </c>
      <c r="R14" s="10">
        <f>COUNTIF($D$2:$D$887,"西本欣司")</f>
        <v>23</v>
      </c>
      <c r="S14" s="10">
        <f>COUNTIF($E$2:$E$887,"西本欣司")</f>
        <v>23</v>
      </c>
      <c r="T14" s="10">
        <f>COUNTIF($F$2:$F$887,"西本欣司")</f>
        <v>20</v>
      </c>
      <c r="U14" s="10">
        <f>COUNTIF($G$2:$G$887,"西本欣司")</f>
        <v>1</v>
      </c>
      <c r="V14" s="10">
        <f>COUNTIF($H$2:$H$887,"西本欣司")</f>
        <v>1</v>
      </c>
    </row>
    <row r="15" spans="1:24" ht="18" customHeight="1">
      <c r="A15" s="4">
        <v>14</v>
      </c>
      <c r="B15" s="35">
        <v>41728</v>
      </c>
      <c r="C15" s="36" t="s">
        <v>23</v>
      </c>
      <c r="D15" s="36" t="s">
        <v>5</v>
      </c>
      <c r="E15" s="36" t="s">
        <v>18</v>
      </c>
      <c r="F15" s="36" t="s">
        <v>46</v>
      </c>
      <c r="G15" s="21"/>
      <c r="H15" s="21"/>
      <c r="I15" s="21" t="s">
        <v>32</v>
      </c>
      <c r="J15" s="21" t="s">
        <v>9</v>
      </c>
      <c r="L15" s="4">
        <v>13</v>
      </c>
      <c r="M15" s="36" t="s">
        <v>79</v>
      </c>
      <c r="N15" s="10">
        <f>COUNTIF($C$2:$H$887,"有隅昭二")</f>
        <v>90</v>
      </c>
      <c r="O15" s="10">
        <f t="shared" si="0"/>
        <v>90</v>
      </c>
      <c r="P15" s="24"/>
      <c r="Q15" s="10">
        <f>COUNTIF($C$2:$C$887,"有隅昭二")</f>
        <v>21</v>
      </c>
      <c r="R15" s="10">
        <f>COUNTIF($D$2:$D$887,"有隅昭二")</f>
        <v>25</v>
      </c>
      <c r="S15" s="10">
        <f>COUNTIF($E$2:$E$887,"有隅昭二")</f>
        <v>24</v>
      </c>
      <c r="T15" s="10">
        <f>COUNTIF($F$2:$F$887,"有隅昭二")</f>
        <v>18</v>
      </c>
      <c r="U15" s="10">
        <f>COUNTIF($G$2:$G$887,"有隅昭二")</f>
        <v>1</v>
      </c>
      <c r="V15" s="10">
        <f>COUNTIF($H$2:$H$887,"有隅昭二")</f>
        <v>1</v>
      </c>
    </row>
    <row r="16" spans="1:24" ht="18" customHeight="1">
      <c r="A16" s="4">
        <v>15</v>
      </c>
      <c r="B16" s="35">
        <v>41728</v>
      </c>
      <c r="C16" s="36" t="s">
        <v>21</v>
      </c>
      <c r="D16" s="36" t="s">
        <v>36</v>
      </c>
      <c r="E16" s="36" t="s">
        <v>30</v>
      </c>
      <c r="F16" s="36" t="s">
        <v>72</v>
      </c>
      <c r="G16" s="21"/>
      <c r="H16" s="21"/>
      <c r="I16" s="21" t="s">
        <v>25</v>
      </c>
      <c r="J16" s="21" t="s">
        <v>8</v>
      </c>
      <c r="L16" s="4">
        <v>14</v>
      </c>
      <c r="M16" s="36" t="s">
        <v>88</v>
      </c>
      <c r="N16" s="10">
        <f>COUNTIF($C$2:$H$887,"木内九二生")</f>
        <v>90</v>
      </c>
      <c r="O16" s="10">
        <f t="shared" si="0"/>
        <v>90</v>
      </c>
      <c r="P16" s="24"/>
      <c r="Q16" s="10">
        <f>COUNTIF($C$2:$C$887,"木内九二生")</f>
        <v>21</v>
      </c>
      <c r="R16" s="10">
        <f>COUNTIF($D$2:$D$887,"木内九二生")</f>
        <v>22</v>
      </c>
      <c r="S16" s="10">
        <f>COUNTIF($E$2:$E$887,"木内九二生")</f>
        <v>23</v>
      </c>
      <c r="T16" s="10">
        <f>COUNTIF($F$2:$F$887,"木内九二生")</f>
        <v>23</v>
      </c>
      <c r="U16" s="10">
        <f>COUNTIF($G$2:$G$887,"木内九二生")</f>
        <v>0</v>
      </c>
      <c r="V16" s="10">
        <f>COUNTIF($H$2:$H$887,"木内九二生")</f>
        <v>1</v>
      </c>
    </row>
    <row r="17" spans="1:22" ht="18" customHeight="1">
      <c r="A17" s="4">
        <v>16</v>
      </c>
      <c r="B17" s="35">
        <v>41728</v>
      </c>
      <c r="C17" s="36" t="s">
        <v>17</v>
      </c>
      <c r="D17" s="36" t="s">
        <v>7</v>
      </c>
      <c r="E17" s="36" t="s">
        <v>43</v>
      </c>
      <c r="F17" s="36" t="s">
        <v>131</v>
      </c>
      <c r="G17" s="21"/>
      <c r="H17" s="21"/>
      <c r="I17" s="21" t="s">
        <v>31</v>
      </c>
      <c r="J17" s="21" t="s">
        <v>26</v>
      </c>
      <c r="L17" s="4">
        <v>15</v>
      </c>
      <c r="M17" s="36" t="s">
        <v>96</v>
      </c>
      <c r="N17" s="10">
        <f>COUNTIF($C$2:$H$887,"津川力")</f>
        <v>90</v>
      </c>
      <c r="O17" s="10">
        <f t="shared" si="0"/>
        <v>90</v>
      </c>
      <c r="P17" s="24"/>
      <c r="Q17" s="10">
        <f>COUNTIF($C$2:$C$887,"津川力")</f>
        <v>23</v>
      </c>
      <c r="R17" s="10">
        <f>COUNTIF($D$2:$D$887,"津川力")</f>
        <v>21</v>
      </c>
      <c r="S17" s="10">
        <f>COUNTIF($E$2:$E$887,"津川力")</f>
        <v>21</v>
      </c>
      <c r="T17" s="10">
        <f>COUNTIF($F$2:$F$887,"津川力")</f>
        <v>24</v>
      </c>
      <c r="U17" s="10">
        <f>COUNTIF($G$2:$G$887,"津川力")</f>
        <v>0</v>
      </c>
      <c r="V17" s="10">
        <f>COUNTIF($H$2:$H$887,"津川力")</f>
        <v>1</v>
      </c>
    </row>
    <row r="18" spans="1:22" ht="18" customHeight="1">
      <c r="A18" s="4">
        <v>17</v>
      </c>
      <c r="B18" s="35">
        <v>41728</v>
      </c>
      <c r="C18" s="36" t="s">
        <v>33</v>
      </c>
      <c r="D18" s="36" t="s">
        <v>49</v>
      </c>
      <c r="E18" s="36" t="s">
        <v>50</v>
      </c>
      <c r="F18" s="36" t="s">
        <v>4</v>
      </c>
      <c r="G18" s="21"/>
      <c r="H18" s="21"/>
      <c r="I18" s="21" t="s">
        <v>20</v>
      </c>
      <c r="J18" s="21" t="s">
        <v>19</v>
      </c>
      <c r="L18" s="4">
        <v>16</v>
      </c>
      <c r="M18" s="36" t="s">
        <v>87</v>
      </c>
      <c r="N18" s="10">
        <f>COUNTIF($C$2:$H$887,"栁田昌夫")</f>
        <v>89</v>
      </c>
      <c r="O18" s="10">
        <f t="shared" si="0"/>
        <v>89</v>
      </c>
      <c r="P18" s="24"/>
      <c r="Q18" s="10">
        <f>COUNTIF($C$2:$C$887,"栁田昌夫")</f>
        <v>23</v>
      </c>
      <c r="R18" s="10">
        <f>COUNTIF($D$2:$D$887,"栁田昌夫")</f>
        <v>24</v>
      </c>
      <c r="S18" s="10">
        <f>COUNTIF($E$2:$E$887,"栁田昌夫")</f>
        <v>22</v>
      </c>
      <c r="T18" s="10">
        <f>COUNTIF($F$2:$F$887,"栁田昌夫")</f>
        <v>19</v>
      </c>
      <c r="U18" s="10">
        <f>COUNTIF($G$2:$G$887,"栁田昌夫")</f>
        <v>0</v>
      </c>
      <c r="V18" s="10">
        <f>COUNTIF($H$2:$H$887,"栁田昌夫")</f>
        <v>1</v>
      </c>
    </row>
    <row r="19" spans="1:22" ht="18" customHeight="1">
      <c r="A19" s="4">
        <v>18</v>
      </c>
      <c r="B19" s="35">
        <v>41730</v>
      </c>
      <c r="C19" s="36" t="s">
        <v>7</v>
      </c>
      <c r="D19" s="36" t="s">
        <v>50</v>
      </c>
      <c r="E19" s="36" t="s">
        <v>157</v>
      </c>
      <c r="F19" s="36" t="s">
        <v>12</v>
      </c>
      <c r="G19" s="21"/>
      <c r="H19" s="21"/>
      <c r="I19" s="21" t="s">
        <v>8</v>
      </c>
      <c r="J19" s="21" t="s">
        <v>32</v>
      </c>
      <c r="L19" s="4">
        <v>17</v>
      </c>
      <c r="M19" s="34" t="s">
        <v>130</v>
      </c>
      <c r="N19" s="10">
        <f>COUNTIF($C$2:$H$887,"佐々木昌信")</f>
        <v>89</v>
      </c>
      <c r="O19" s="10">
        <f t="shared" si="0"/>
        <v>89</v>
      </c>
      <c r="P19" s="24"/>
      <c r="Q19" s="10">
        <f>COUNTIF($C$2:$C$887,"佐々木昌信")</f>
        <v>24</v>
      </c>
      <c r="R19" s="10">
        <f>COUNTIF($D$2:$D$887,"佐々木昌信")</f>
        <v>21</v>
      </c>
      <c r="S19" s="10">
        <f>COUNTIF($E$2:$E$887,"佐々木昌信")</f>
        <v>21</v>
      </c>
      <c r="T19" s="10">
        <f>COUNTIF($F$2:$F$887,"佐々木昌信")</f>
        <v>22</v>
      </c>
      <c r="U19" s="10">
        <f>COUNTIF($G$2:$G$887,"佐々木昌信")</f>
        <v>1</v>
      </c>
      <c r="V19" s="10">
        <f>COUNTIF($H$2:$H$887,"佐々木昌信")</f>
        <v>0</v>
      </c>
    </row>
    <row r="20" spans="1:22" ht="18" customHeight="1">
      <c r="A20" s="4">
        <v>19</v>
      </c>
      <c r="B20" s="35">
        <v>41730</v>
      </c>
      <c r="C20" s="36" t="s">
        <v>5</v>
      </c>
      <c r="D20" s="36" t="s">
        <v>43</v>
      </c>
      <c r="E20" s="36" t="s">
        <v>146</v>
      </c>
      <c r="F20" s="36" t="s">
        <v>16</v>
      </c>
      <c r="G20" s="21"/>
      <c r="H20" s="21"/>
      <c r="I20" s="21" t="s">
        <v>38</v>
      </c>
      <c r="J20" s="21" t="s">
        <v>20</v>
      </c>
      <c r="L20" s="4">
        <v>18</v>
      </c>
      <c r="M20" s="36" t="s">
        <v>83</v>
      </c>
      <c r="N20" s="10">
        <f>COUNTIF($C$2:$H$887,"小林和公")</f>
        <v>88</v>
      </c>
      <c r="O20" s="10">
        <f t="shared" si="0"/>
        <v>88</v>
      </c>
      <c r="P20" s="24"/>
      <c r="Q20" s="10">
        <f>COUNTIF($C$2:$C$887,"小林和公")</f>
        <v>21</v>
      </c>
      <c r="R20" s="10">
        <f>COUNTIF($D$2:$D$887,"小林和公")</f>
        <v>24</v>
      </c>
      <c r="S20" s="10">
        <f>COUNTIF($E$2:$E$887,"小林和公")</f>
        <v>19</v>
      </c>
      <c r="T20" s="10">
        <f>COUNTIF($F$2:$F$887,"小林和公")</f>
        <v>23</v>
      </c>
      <c r="U20" s="10">
        <f>COUNTIF($G$2:$G$887,"小林和公")</f>
        <v>0</v>
      </c>
      <c r="V20" s="10">
        <f>COUNTIF($H$2:$H$887,"小林和公")</f>
        <v>1</v>
      </c>
    </row>
    <row r="21" spans="1:22" ht="18" customHeight="1">
      <c r="A21" s="4">
        <v>20</v>
      </c>
      <c r="B21" s="35">
        <v>41730</v>
      </c>
      <c r="C21" s="36" t="s">
        <v>49</v>
      </c>
      <c r="D21" s="36" t="s">
        <v>24</v>
      </c>
      <c r="E21" s="36" t="s">
        <v>34</v>
      </c>
      <c r="F21" s="36" t="s">
        <v>35</v>
      </c>
      <c r="G21" s="21"/>
      <c r="H21" s="21"/>
      <c r="I21" s="21" t="s">
        <v>19</v>
      </c>
      <c r="J21" s="21" t="s">
        <v>14</v>
      </c>
      <c r="L21" s="4">
        <v>19</v>
      </c>
      <c r="M21" s="36" t="s">
        <v>92</v>
      </c>
      <c r="N21" s="10">
        <f>COUNTIF($C$2:$H$887,"白井一行")</f>
        <v>88</v>
      </c>
      <c r="O21" s="10">
        <f t="shared" si="0"/>
        <v>88</v>
      </c>
      <c r="P21" s="24"/>
      <c r="Q21" s="10">
        <f>COUNTIF($C$2:$C$887,"白井一行")</f>
        <v>22</v>
      </c>
      <c r="R21" s="10">
        <f>COUNTIF($D$2:$D$887,"白井一行")</f>
        <v>23</v>
      </c>
      <c r="S21" s="10">
        <f>COUNTIF($E$2:$E$887,"白井一行")</f>
        <v>21</v>
      </c>
      <c r="T21" s="10">
        <f>COUNTIF($F$2:$F$887,"白井一行")</f>
        <v>20</v>
      </c>
      <c r="U21" s="10">
        <f>COUNTIF($G$2:$G$887,"白井一行")</f>
        <v>1</v>
      </c>
      <c r="V21" s="10">
        <f>COUNTIF($H$2:$H$887,"白井一行")</f>
        <v>1</v>
      </c>
    </row>
    <row r="22" spans="1:22" ht="18" customHeight="1">
      <c r="A22" s="4">
        <v>21</v>
      </c>
      <c r="B22" s="35">
        <v>41730</v>
      </c>
      <c r="C22" s="36" t="s">
        <v>36</v>
      </c>
      <c r="D22" s="36" t="s">
        <v>30</v>
      </c>
      <c r="E22" s="36" t="s">
        <v>44</v>
      </c>
      <c r="F22" s="36" t="s">
        <v>47</v>
      </c>
      <c r="G22" s="21"/>
      <c r="H22" s="21"/>
      <c r="I22" s="21" t="s">
        <v>25</v>
      </c>
      <c r="J22" s="21" t="s">
        <v>31</v>
      </c>
      <c r="L22" s="4">
        <v>20</v>
      </c>
      <c r="M22" s="36" t="s">
        <v>94</v>
      </c>
      <c r="N22" s="10">
        <f>COUNTIF($C$2:$H$887,"秋村謙宏")</f>
        <v>88</v>
      </c>
      <c r="O22" s="10">
        <f t="shared" si="0"/>
        <v>88</v>
      </c>
      <c r="P22" s="24"/>
      <c r="Q22" s="10">
        <f>COUNTIF($C$2:$C$887,"秋村謙宏")</f>
        <v>21</v>
      </c>
      <c r="R22" s="10">
        <f>COUNTIF($D$2:$D$887,"秋村謙宏")</f>
        <v>21</v>
      </c>
      <c r="S22" s="10">
        <f>COUNTIF($E$2:$E$887,"秋村謙宏")</f>
        <v>22</v>
      </c>
      <c r="T22" s="10">
        <f>COUNTIF($F$2:$F$887,"秋村謙宏")</f>
        <v>23</v>
      </c>
      <c r="U22" s="10">
        <f>COUNTIF($G$2:$G$887,"秋村謙宏")</f>
        <v>0</v>
      </c>
      <c r="V22" s="10">
        <f>COUNTIF($H$2:$H$887,"秋村謙宏")</f>
        <v>1</v>
      </c>
    </row>
    <row r="23" spans="1:22" ht="18" customHeight="1">
      <c r="A23" s="4">
        <v>22</v>
      </c>
      <c r="B23" s="35">
        <v>41730</v>
      </c>
      <c r="C23" s="36" t="s">
        <v>15</v>
      </c>
      <c r="D23" s="36" t="s">
        <v>18</v>
      </c>
      <c r="E23" s="36" t="s">
        <v>144</v>
      </c>
      <c r="F23" s="36" t="s">
        <v>22</v>
      </c>
      <c r="G23" s="21"/>
      <c r="H23" s="21"/>
      <c r="I23" s="21" t="s">
        <v>13</v>
      </c>
      <c r="J23" s="21" t="s">
        <v>37</v>
      </c>
      <c r="L23" s="4">
        <v>21</v>
      </c>
      <c r="M23" s="36" t="s">
        <v>89</v>
      </c>
      <c r="N23" s="10">
        <f>COUNTIF($C$2:$H$887,"嶋田哲也")</f>
        <v>87</v>
      </c>
      <c r="O23" s="10">
        <f t="shared" si="0"/>
        <v>87</v>
      </c>
      <c r="P23" s="24"/>
      <c r="Q23" s="10">
        <f>COUNTIF($C$2:$C$887,"嶋田哲也")</f>
        <v>22</v>
      </c>
      <c r="R23" s="10">
        <f>COUNTIF($D$2:$D$887,"嶋田哲也")</f>
        <v>19</v>
      </c>
      <c r="S23" s="10">
        <f>COUNTIF($E$2:$E$887,"嶋田哲也")</f>
        <v>22</v>
      </c>
      <c r="T23" s="10">
        <f>COUNTIF($F$2:$F$887,"嶋田哲也")</f>
        <v>21</v>
      </c>
      <c r="U23" s="10">
        <f>COUNTIF($G$2:$G$887,"嶋田哲也")</f>
        <v>2</v>
      </c>
      <c r="V23" s="10">
        <f>COUNTIF($H$2:$H$887,"嶋田哲也")</f>
        <v>1</v>
      </c>
    </row>
    <row r="24" spans="1:22" ht="18" customHeight="1">
      <c r="A24" s="4">
        <v>23</v>
      </c>
      <c r="B24" s="35">
        <v>41730</v>
      </c>
      <c r="C24" s="36" t="s">
        <v>27</v>
      </c>
      <c r="D24" s="36" t="s">
        <v>153</v>
      </c>
      <c r="E24" s="36" t="s">
        <v>142</v>
      </c>
      <c r="F24" s="36" t="s">
        <v>6</v>
      </c>
      <c r="G24" s="21"/>
      <c r="H24" s="21"/>
      <c r="I24" s="21" t="s">
        <v>9</v>
      </c>
      <c r="J24" s="21" t="s">
        <v>26</v>
      </c>
      <c r="L24" s="4">
        <v>22</v>
      </c>
      <c r="M24" s="36" t="s">
        <v>10</v>
      </c>
      <c r="N24" s="10">
        <f>COUNTIF($C$2:$H$887,"森健次郎")</f>
        <v>86</v>
      </c>
      <c r="O24" s="10">
        <f t="shared" si="0"/>
        <v>86</v>
      </c>
      <c r="P24" s="24"/>
      <c r="Q24" s="10">
        <f>COUNTIF($C$2:$C$887,"森健次郎")</f>
        <v>24</v>
      </c>
      <c r="R24" s="10">
        <f>COUNTIF($D$2:$D$887,"森健次郎")</f>
        <v>20</v>
      </c>
      <c r="S24" s="10">
        <f>COUNTIF($E$2:$E$887,"森健次郎")</f>
        <v>21</v>
      </c>
      <c r="T24" s="10">
        <f>COUNTIF($F$2:$F$887,"森健次郎")</f>
        <v>21</v>
      </c>
      <c r="U24" s="10">
        <f>COUNTIF($G$2:$G$887,"森健次郎")</f>
        <v>0</v>
      </c>
      <c r="V24" s="10">
        <f>COUNTIF($H$2:$H$887,"森健次郎")</f>
        <v>0</v>
      </c>
    </row>
    <row r="25" spans="1:22" ht="18" customHeight="1">
      <c r="A25" s="4">
        <v>24</v>
      </c>
      <c r="B25" s="35">
        <v>41731</v>
      </c>
      <c r="C25" s="36" t="s">
        <v>153</v>
      </c>
      <c r="D25" s="36" t="s">
        <v>142</v>
      </c>
      <c r="E25" s="36" t="s">
        <v>6</v>
      </c>
      <c r="F25" s="36" t="s">
        <v>41</v>
      </c>
      <c r="G25" s="21"/>
      <c r="H25" s="21"/>
      <c r="I25" s="21" t="s">
        <v>9</v>
      </c>
      <c r="J25" s="21" t="s">
        <v>26</v>
      </c>
      <c r="L25" s="4">
        <v>23</v>
      </c>
      <c r="M25" s="34" t="s">
        <v>53</v>
      </c>
      <c r="N25" s="10">
        <f>COUNTIF($C$2:$H$887,"佐藤純一")</f>
        <v>86</v>
      </c>
      <c r="O25" s="10">
        <f t="shared" si="0"/>
        <v>86</v>
      </c>
      <c r="P25" s="24"/>
      <c r="Q25" s="10">
        <f>COUNTIF($C$2:$C$887,"佐藤純一")</f>
        <v>19</v>
      </c>
      <c r="R25" s="10">
        <f>COUNTIF($D$2:$D$887,"佐藤純一")</f>
        <v>19</v>
      </c>
      <c r="S25" s="10">
        <f>COUNTIF($E$2:$E$887,"佐藤純一")</f>
        <v>22</v>
      </c>
      <c r="T25" s="10">
        <f>COUNTIF($F$2:$F$887,"佐藤純一")</f>
        <v>23</v>
      </c>
      <c r="U25" s="10">
        <f>COUNTIF($G$2:$G$887,"佐藤純一")</f>
        <v>1</v>
      </c>
      <c r="V25" s="10">
        <f>COUNTIF($H$2:$H$887,"佐藤純一")</f>
        <v>2</v>
      </c>
    </row>
    <row r="26" spans="1:22" ht="18" customHeight="1">
      <c r="A26" s="4">
        <v>25</v>
      </c>
      <c r="B26" s="35">
        <v>41731</v>
      </c>
      <c r="C26" s="36" t="s">
        <v>30</v>
      </c>
      <c r="D26" s="36" t="s">
        <v>44</v>
      </c>
      <c r="E26" s="36" t="s">
        <v>47</v>
      </c>
      <c r="F26" s="36" t="s">
        <v>21</v>
      </c>
      <c r="G26" s="21"/>
      <c r="H26" s="21"/>
      <c r="I26" s="21" t="s">
        <v>25</v>
      </c>
      <c r="J26" s="21" t="s">
        <v>31</v>
      </c>
      <c r="L26" s="4">
        <v>24</v>
      </c>
      <c r="M26" s="34" t="s">
        <v>149</v>
      </c>
      <c r="N26" s="10">
        <f>COUNTIF($C$2:$H$887,"栄村孝康")</f>
        <v>86</v>
      </c>
      <c r="O26" s="10">
        <f t="shared" si="0"/>
        <v>86</v>
      </c>
      <c r="P26" s="24"/>
      <c r="Q26" s="10">
        <f>COUNTIF($C$2:$C$887,"栄村孝康")</f>
        <v>19</v>
      </c>
      <c r="R26" s="10">
        <f>COUNTIF($D$2:$D$887,"栄村孝康")</f>
        <v>22</v>
      </c>
      <c r="S26" s="10">
        <f>COUNTIF($E$2:$E$887,"栄村孝康")</f>
        <v>23</v>
      </c>
      <c r="T26" s="10">
        <f>COUNTIF($F$2:$F$887,"栄村孝康")</f>
        <v>21</v>
      </c>
      <c r="U26" s="10">
        <f>COUNTIF($G$2:$G$887,"栄村孝康")</f>
        <v>1</v>
      </c>
      <c r="V26" s="10">
        <f>COUNTIF($H$2:$H$887,"栄村孝康")</f>
        <v>0</v>
      </c>
    </row>
    <row r="27" spans="1:22" ht="18" customHeight="1">
      <c r="A27" s="4">
        <v>26</v>
      </c>
      <c r="B27" s="35">
        <v>41731</v>
      </c>
      <c r="C27" s="36" t="s">
        <v>43</v>
      </c>
      <c r="D27" s="36" t="s">
        <v>146</v>
      </c>
      <c r="E27" s="36" t="s">
        <v>16</v>
      </c>
      <c r="F27" s="36" t="s">
        <v>11</v>
      </c>
      <c r="G27" s="21"/>
      <c r="H27" s="21"/>
      <c r="I27" s="21" t="s">
        <v>38</v>
      </c>
      <c r="J27" s="21" t="s">
        <v>20</v>
      </c>
      <c r="K27" s="20" t="s">
        <v>428</v>
      </c>
      <c r="L27" s="4">
        <v>25</v>
      </c>
      <c r="M27" s="36" t="s">
        <v>85</v>
      </c>
      <c r="N27" s="10">
        <f>COUNTIF($C$2:$H$887,"吉本文弘")+1</f>
        <v>86</v>
      </c>
      <c r="O27" s="10">
        <f t="shared" si="0"/>
        <v>86</v>
      </c>
      <c r="P27" s="24"/>
      <c r="Q27" s="10">
        <f>COUNTIF($C$2:$C$887,"吉本文弘")+1</f>
        <v>20</v>
      </c>
      <c r="R27" s="10">
        <f>COUNTIF($D$2:$D$887,"吉本文弘")</f>
        <v>24</v>
      </c>
      <c r="S27" s="10">
        <f>COUNTIF($E$2:$E$887,"吉本文弘")</f>
        <v>22</v>
      </c>
      <c r="T27" s="10">
        <f>COUNTIF($F$2:$F$887,"吉本文弘")</f>
        <v>18</v>
      </c>
      <c r="U27" s="10">
        <f>COUNTIF($G$2:$G$887,"吉本文弘")</f>
        <v>1</v>
      </c>
      <c r="V27" s="10">
        <f>COUNTIF($H$2:$H$887,"吉本文弘")</f>
        <v>1</v>
      </c>
    </row>
    <row r="28" spans="1:22" ht="18" customHeight="1">
      <c r="A28" s="4">
        <v>27</v>
      </c>
      <c r="B28" s="35">
        <v>41731</v>
      </c>
      <c r="C28" s="36" t="s">
        <v>24</v>
      </c>
      <c r="D28" s="36" t="s">
        <v>34</v>
      </c>
      <c r="E28" s="36" t="s">
        <v>35</v>
      </c>
      <c r="F28" s="36" t="s">
        <v>23</v>
      </c>
      <c r="G28" s="21"/>
      <c r="H28" s="21"/>
      <c r="I28" s="21" t="s">
        <v>19</v>
      </c>
      <c r="J28" s="21" t="s">
        <v>14</v>
      </c>
      <c r="L28" s="4">
        <v>26</v>
      </c>
      <c r="M28" s="36" t="s">
        <v>100</v>
      </c>
      <c r="N28" s="10">
        <f>COUNTIF($C$2:$H$887,"山本貴則")</f>
        <v>84</v>
      </c>
      <c r="O28" s="10">
        <f t="shared" si="0"/>
        <v>84</v>
      </c>
      <c r="P28" s="24"/>
      <c r="Q28" s="10">
        <f>COUNTIF($C$2:$C$887,"山本貴則")</f>
        <v>20</v>
      </c>
      <c r="R28" s="10">
        <f>COUNTIF($D$2:$D$887,"山本貴則")</f>
        <v>23</v>
      </c>
      <c r="S28" s="10">
        <f>COUNTIF($E$2:$E$887,"山本貴則")</f>
        <v>19</v>
      </c>
      <c r="T28" s="10">
        <f>COUNTIF($F$2:$F$887,"山本貴則")</f>
        <v>20</v>
      </c>
      <c r="U28" s="10">
        <f>COUNTIF($G$2:$G$887,"山本貴則")</f>
        <v>1</v>
      </c>
      <c r="V28" s="10">
        <f>COUNTIF($H$2:$H$887,"山本貴則")</f>
        <v>1</v>
      </c>
    </row>
    <row r="29" spans="1:22" ht="18" customHeight="1">
      <c r="A29" s="4">
        <v>28</v>
      </c>
      <c r="B29" s="35">
        <v>41731</v>
      </c>
      <c r="C29" s="36" t="s">
        <v>50</v>
      </c>
      <c r="D29" s="36" t="s">
        <v>157</v>
      </c>
      <c r="E29" s="36" t="s">
        <v>12</v>
      </c>
      <c r="F29" s="36" t="s">
        <v>39</v>
      </c>
      <c r="G29" s="21"/>
      <c r="H29" s="21"/>
      <c r="I29" s="21" t="s">
        <v>8</v>
      </c>
      <c r="J29" s="21" t="s">
        <v>32</v>
      </c>
      <c r="L29" s="4">
        <v>27</v>
      </c>
      <c r="M29" s="36" t="s">
        <v>54</v>
      </c>
      <c r="N29" s="10">
        <f>COUNTIF($C$2:$H$887,"土山剛弘")</f>
        <v>82</v>
      </c>
      <c r="O29" s="10">
        <f t="shared" si="0"/>
        <v>82</v>
      </c>
      <c r="P29" s="24"/>
      <c r="Q29" s="10">
        <f>COUNTIF($C$2:$C$887,"土山剛弘")</f>
        <v>21</v>
      </c>
      <c r="R29" s="10">
        <f>COUNTIF($D$2:$D$887,"土山剛弘")</f>
        <v>18</v>
      </c>
      <c r="S29" s="10">
        <f>COUNTIF($E$2:$E$887,"土山剛弘")</f>
        <v>19</v>
      </c>
      <c r="T29" s="10">
        <f>COUNTIF($F$2:$F$887,"土山剛弘")</f>
        <v>23</v>
      </c>
      <c r="U29" s="10">
        <f>COUNTIF($G$2:$G$887,"土山剛弘")</f>
        <v>1</v>
      </c>
      <c r="V29" s="10">
        <f>COUNTIF($H$2:$H$887,"土山剛弘")</f>
        <v>0</v>
      </c>
    </row>
    <row r="30" spans="1:22" ht="18" customHeight="1">
      <c r="A30" s="4">
        <v>29</v>
      </c>
      <c r="B30" s="35">
        <v>41731</v>
      </c>
      <c r="C30" s="36" t="s">
        <v>18</v>
      </c>
      <c r="D30" s="36" t="s">
        <v>144</v>
      </c>
      <c r="E30" s="36" t="s">
        <v>22</v>
      </c>
      <c r="F30" s="36" t="s">
        <v>17</v>
      </c>
      <c r="G30" s="21"/>
      <c r="H30" s="21"/>
      <c r="I30" s="21" t="s">
        <v>13</v>
      </c>
      <c r="J30" s="21" t="s">
        <v>37</v>
      </c>
      <c r="L30" s="4">
        <v>28</v>
      </c>
      <c r="M30" s="34" t="s">
        <v>136</v>
      </c>
      <c r="N30" s="10">
        <f>COUNTIF($C$2:$H$887,"杉本大成")</f>
        <v>82</v>
      </c>
      <c r="O30" s="10">
        <f t="shared" si="0"/>
        <v>82</v>
      </c>
      <c r="P30" s="24"/>
      <c r="Q30" s="10">
        <f>COUNTIF($C$2:$C$887,"杉本大成")</f>
        <v>19</v>
      </c>
      <c r="R30" s="10">
        <f>COUNTIF($D$2:$D$887,"杉本大成")</f>
        <v>20</v>
      </c>
      <c r="S30" s="10">
        <f>COUNTIF($E$2:$E$887,"杉本大成")</f>
        <v>22</v>
      </c>
      <c r="T30" s="10">
        <f>COUNTIF($F$2:$F$887,"杉本大成")</f>
        <v>19</v>
      </c>
      <c r="U30" s="10">
        <f>COUNTIF($G$2:$G$887,"杉本大成")</f>
        <v>1</v>
      </c>
      <c r="V30" s="10">
        <f>COUNTIF($H$2:$H$887,"杉本大成")</f>
        <v>1</v>
      </c>
    </row>
    <row r="31" spans="1:22" ht="18" customHeight="1">
      <c r="A31" s="4">
        <v>30</v>
      </c>
      <c r="B31" s="35">
        <v>41732</v>
      </c>
      <c r="C31" s="36" t="s">
        <v>44</v>
      </c>
      <c r="D31" s="36" t="s">
        <v>47</v>
      </c>
      <c r="E31" s="36" t="s">
        <v>21</v>
      </c>
      <c r="F31" s="36" t="s">
        <v>36</v>
      </c>
      <c r="G31" s="21"/>
      <c r="H31" s="21"/>
      <c r="I31" s="21" t="s">
        <v>25</v>
      </c>
      <c r="J31" s="21" t="s">
        <v>31</v>
      </c>
      <c r="L31" s="4">
        <v>29</v>
      </c>
      <c r="M31" s="36" t="s">
        <v>90</v>
      </c>
      <c r="N31" s="10">
        <f>COUNTIF($C$2:$H$887,"杉永政信")</f>
        <v>79</v>
      </c>
      <c r="O31" s="10">
        <f t="shared" si="0"/>
        <v>79</v>
      </c>
      <c r="P31" s="24"/>
      <c r="Q31" s="10">
        <f>COUNTIF($C$2:$C$887,"杉永政信")</f>
        <v>21</v>
      </c>
      <c r="R31" s="10">
        <f>COUNTIF($D$2:$D$887,"杉永政信")</f>
        <v>21</v>
      </c>
      <c r="S31" s="10">
        <f>COUNTIF($E$2:$E$887,"杉永政信")</f>
        <v>19</v>
      </c>
      <c r="T31" s="10">
        <f>COUNTIF($F$2:$F$887,"杉永政信")</f>
        <v>18</v>
      </c>
      <c r="U31" s="10">
        <f>COUNTIF($G$2:$G$887,"杉永政信")</f>
        <v>0</v>
      </c>
      <c r="V31" s="10">
        <f>COUNTIF($H$2:$H$887,"杉永政信")</f>
        <v>0</v>
      </c>
    </row>
    <row r="32" spans="1:22" ht="18" customHeight="1">
      <c r="A32" s="4">
        <v>31</v>
      </c>
      <c r="B32" s="35">
        <v>41732</v>
      </c>
      <c r="C32" s="36" t="s">
        <v>142</v>
      </c>
      <c r="D32" s="36" t="s">
        <v>6</v>
      </c>
      <c r="E32" s="36" t="s">
        <v>41</v>
      </c>
      <c r="F32" s="36" t="s">
        <v>27</v>
      </c>
      <c r="G32" s="21"/>
      <c r="H32" s="21"/>
      <c r="I32" s="21" t="s">
        <v>9</v>
      </c>
      <c r="J32" s="21" t="s">
        <v>26</v>
      </c>
      <c r="L32" s="4">
        <v>30</v>
      </c>
      <c r="M32" s="34" t="s">
        <v>139</v>
      </c>
      <c r="N32" s="10">
        <f>COUNTIF($C$2:$H$887,"中村稔")</f>
        <v>78</v>
      </c>
      <c r="O32" s="10">
        <f t="shared" si="0"/>
        <v>78</v>
      </c>
      <c r="P32" s="24"/>
      <c r="Q32" s="10">
        <f>COUNTIF($C$2:$C$887,"中村稔")</f>
        <v>20</v>
      </c>
      <c r="R32" s="10">
        <f>COUNTIF($D$2:$D$887,"中村稔")</f>
        <v>19</v>
      </c>
      <c r="S32" s="10">
        <f>COUNTIF($E$2:$E$887,"中村稔")</f>
        <v>18</v>
      </c>
      <c r="T32" s="10">
        <f>COUNTIF($F$2:$F$887,"中村稔")</f>
        <v>21</v>
      </c>
      <c r="U32" s="10">
        <f>COUNTIF($G$2:$G$887,"中村稔")</f>
        <v>0</v>
      </c>
      <c r="V32" s="10">
        <f>COUNTIF($H$2:$H$887,"中村稔")</f>
        <v>0</v>
      </c>
    </row>
    <row r="33" spans="1:22" ht="18" customHeight="1">
      <c r="A33" s="4">
        <v>32</v>
      </c>
      <c r="B33" s="35">
        <v>41732</v>
      </c>
      <c r="C33" s="36" t="s">
        <v>146</v>
      </c>
      <c r="D33" s="36" t="s">
        <v>16</v>
      </c>
      <c r="E33" s="36" t="s">
        <v>11</v>
      </c>
      <c r="F33" s="36" t="s">
        <v>5</v>
      </c>
      <c r="G33" s="21"/>
      <c r="H33" s="21"/>
      <c r="I33" s="21" t="s">
        <v>38</v>
      </c>
      <c r="J33" s="21" t="s">
        <v>20</v>
      </c>
      <c r="L33" s="4">
        <v>31</v>
      </c>
      <c r="M33" s="34" t="s">
        <v>154</v>
      </c>
      <c r="N33" s="10">
        <f>COUNTIF($C$2:$H$887,"山村達也")</f>
        <v>77</v>
      </c>
      <c r="O33" s="10">
        <f t="shared" si="0"/>
        <v>77</v>
      </c>
      <c r="P33" s="24"/>
      <c r="Q33" s="10">
        <f>COUNTIF($C$2:$C$887,"山村達也")</f>
        <v>19</v>
      </c>
      <c r="R33" s="10">
        <f>COUNTIF($D$2:$D$887,"山村達也")</f>
        <v>20</v>
      </c>
      <c r="S33" s="10">
        <f>COUNTIF($E$2:$E$887,"山村達也")</f>
        <v>18</v>
      </c>
      <c r="T33" s="10">
        <f>COUNTIF($F$2:$F$887,"山村達也")</f>
        <v>20</v>
      </c>
      <c r="U33" s="10">
        <f>COUNTIF($G$2:$G$887,"山村達也")</f>
        <v>0</v>
      </c>
      <c r="V33" s="10">
        <f>COUNTIF($H$2:$H$887,"山村達也")</f>
        <v>0</v>
      </c>
    </row>
    <row r="34" spans="1:22" ht="18" customHeight="1">
      <c r="A34" s="4">
        <v>33</v>
      </c>
      <c r="B34" s="35">
        <v>41733</v>
      </c>
      <c r="C34" s="36" t="s">
        <v>161</v>
      </c>
      <c r="D34" s="36" t="s">
        <v>23</v>
      </c>
      <c r="E34" s="36" t="s">
        <v>46</v>
      </c>
      <c r="F34" s="36" t="s">
        <v>30</v>
      </c>
      <c r="G34" s="21"/>
      <c r="H34" s="21"/>
      <c r="I34" s="21" t="s">
        <v>19</v>
      </c>
      <c r="J34" s="21" t="s">
        <v>13</v>
      </c>
      <c r="L34" s="4">
        <v>32</v>
      </c>
      <c r="M34" s="34" t="s">
        <v>147</v>
      </c>
      <c r="N34" s="10">
        <f>COUNTIF($C$2:$H$887,"良川昌美")</f>
        <v>76</v>
      </c>
      <c r="O34" s="10">
        <f t="shared" si="0"/>
        <v>76</v>
      </c>
      <c r="P34" s="24"/>
      <c r="Q34" s="10">
        <f>COUNTIF($C$2:$C$887,"良川昌美")</f>
        <v>18</v>
      </c>
      <c r="R34" s="10">
        <f>COUNTIF($D$2:$D$887,"良川昌美")</f>
        <v>21</v>
      </c>
      <c r="S34" s="10">
        <f>COUNTIF($E$2:$E$887,"良川昌美")</f>
        <v>19</v>
      </c>
      <c r="T34" s="10">
        <f>COUNTIF($F$2:$F$887,"良川昌美")</f>
        <v>18</v>
      </c>
      <c r="U34" s="10">
        <f>COUNTIF($G$2:$G$887,"良川昌美")</f>
        <v>0</v>
      </c>
      <c r="V34" s="10">
        <f>COUNTIF($H$2:$H$887,"良川昌美")</f>
        <v>0</v>
      </c>
    </row>
    <row r="35" spans="1:22" ht="18" customHeight="1">
      <c r="A35" s="4">
        <v>34</v>
      </c>
      <c r="B35" s="35">
        <v>41733</v>
      </c>
      <c r="C35" s="36" t="s">
        <v>42</v>
      </c>
      <c r="D35" s="36" t="s">
        <v>39</v>
      </c>
      <c r="E35" s="36" t="s">
        <v>4</v>
      </c>
      <c r="F35" s="36" t="s">
        <v>18</v>
      </c>
      <c r="G35" s="21"/>
      <c r="H35" s="21"/>
      <c r="I35" s="21" t="s">
        <v>14</v>
      </c>
      <c r="J35" s="21" t="s">
        <v>38</v>
      </c>
      <c r="L35" s="4">
        <v>33</v>
      </c>
      <c r="M35" s="36" t="s">
        <v>91</v>
      </c>
      <c r="N35" s="10">
        <f>COUNTIF($C$2:$H$887,"飯塚富司")</f>
        <v>75</v>
      </c>
      <c r="O35" s="10">
        <f t="shared" ref="O35:O61" si="1">SUM(Q35:V35)</f>
        <v>75</v>
      </c>
      <c r="P35" s="24"/>
      <c r="Q35" s="10">
        <f>COUNTIF($C$2:$C$887,"飯塚富司")</f>
        <v>20</v>
      </c>
      <c r="R35" s="10">
        <f>COUNTIF($D$2:$D$887,"飯塚富司")</f>
        <v>20</v>
      </c>
      <c r="S35" s="10">
        <f>COUNTIF($E$2:$E$887,"飯塚富司")</f>
        <v>17</v>
      </c>
      <c r="T35" s="10">
        <f>COUNTIF($F$2:$F$887,"飯塚富司")</f>
        <v>18</v>
      </c>
      <c r="U35" s="10">
        <f>COUNTIF($G$2:$G$887,"飯塚富司")</f>
        <v>0</v>
      </c>
      <c r="V35" s="10">
        <f>COUNTIF($H$2:$H$887,"飯塚富司")</f>
        <v>0</v>
      </c>
    </row>
    <row r="36" spans="1:22" ht="18" customHeight="1">
      <c r="A36" s="4">
        <v>35</v>
      </c>
      <c r="B36" s="37">
        <v>41733</v>
      </c>
      <c r="C36" s="34" t="s">
        <v>6</v>
      </c>
      <c r="D36" s="34" t="s">
        <v>41</v>
      </c>
      <c r="E36" s="34" t="s">
        <v>27</v>
      </c>
      <c r="F36" s="34" t="s">
        <v>153</v>
      </c>
      <c r="G36" s="21"/>
      <c r="H36" s="21"/>
      <c r="I36" s="21" t="s">
        <v>9</v>
      </c>
      <c r="J36" s="21" t="s">
        <v>25</v>
      </c>
      <c r="L36" s="4">
        <v>34</v>
      </c>
      <c r="M36" s="36" t="s">
        <v>99</v>
      </c>
      <c r="N36" s="10">
        <f>COUNTIF($C$2:$H$887,"福家英登")</f>
        <v>75</v>
      </c>
      <c r="O36" s="10">
        <f t="shared" si="1"/>
        <v>75</v>
      </c>
      <c r="P36" s="24"/>
      <c r="Q36" s="10">
        <f>COUNTIF($C$2:$C$887,"福家英登")</f>
        <v>20</v>
      </c>
      <c r="R36" s="10">
        <f>COUNTIF($D$2:$D$887,"福家英登")</f>
        <v>17</v>
      </c>
      <c r="S36" s="10">
        <f>COUNTIF($E$2:$E$887,"福家英登")</f>
        <v>18</v>
      </c>
      <c r="T36" s="10">
        <f>COUNTIF($F$2:$F$887,"福家英登")</f>
        <v>20</v>
      </c>
      <c r="U36" s="10">
        <f>COUNTIF($G$2:$G$887,"福家英登")</f>
        <v>0</v>
      </c>
      <c r="V36" s="10">
        <f>COUNTIF($H$2:$H$887,"福家英登")</f>
        <v>0</v>
      </c>
    </row>
    <row r="37" spans="1:22" ht="18" customHeight="1">
      <c r="A37" s="4">
        <v>36</v>
      </c>
      <c r="B37" s="37">
        <v>41733</v>
      </c>
      <c r="C37" s="34" t="s">
        <v>28</v>
      </c>
      <c r="D37" s="34" t="s">
        <v>17</v>
      </c>
      <c r="E37" s="34" t="s">
        <v>5</v>
      </c>
      <c r="F37" s="34" t="s">
        <v>131</v>
      </c>
      <c r="G37" s="21"/>
      <c r="H37" s="21"/>
      <c r="I37" s="21" t="s">
        <v>20</v>
      </c>
      <c r="J37" s="21" t="s">
        <v>37</v>
      </c>
      <c r="L37" s="4">
        <v>35</v>
      </c>
      <c r="M37" s="36" t="s">
        <v>102</v>
      </c>
      <c r="N37" s="10">
        <f>COUNTIF($C$2:$H$887,"石山智也")</f>
        <v>72</v>
      </c>
      <c r="O37" s="10">
        <f t="shared" si="1"/>
        <v>72</v>
      </c>
      <c r="P37" s="24"/>
      <c r="Q37" s="10">
        <f>COUNTIF($C$2:$C$887,"石山智也")</f>
        <v>19</v>
      </c>
      <c r="R37" s="10">
        <f>COUNTIF($D$2:$D$887,"石山智也")</f>
        <v>18</v>
      </c>
      <c r="S37" s="10">
        <f>COUNTIF($E$2:$E$887,"石山智也")</f>
        <v>16</v>
      </c>
      <c r="T37" s="10">
        <f>COUNTIF($F$2:$F$887,"石山智也")</f>
        <v>19</v>
      </c>
      <c r="U37" s="10">
        <f>COUNTIF($G$2:$G$887,"石山智也")</f>
        <v>0</v>
      </c>
      <c r="V37" s="10">
        <f>COUNTIF($H$2:$H$887,"石山智也")</f>
        <v>0</v>
      </c>
    </row>
    <row r="38" spans="1:22" ht="18" customHeight="1">
      <c r="A38" s="4">
        <v>37</v>
      </c>
      <c r="B38" s="37">
        <v>41733</v>
      </c>
      <c r="C38" s="34" t="s">
        <v>48</v>
      </c>
      <c r="D38" s="34" t="s">
        <v>40</v>
      </c>
      <c r="E38" s="34" t="s">
        <v>10</v>
      </c>
      <c r="F38" s="34" t="s">
        <v>148</v>
      </c>
      <c r="G38" s="21"/>
      <c r="H38" s="21"/>
      <c r="I38" s="21" t="s">
        <v>8</v>
      </c>
      <c r="J38" s="21" t="s">
        <v>31</v>
      </c>
      <c r="L38" s="4">
        <v>36</v>
      </c>
      <c r="M38" s="36" t="s">
        <v>98</v>
      </c>
      <c r="N38" s="10">
        <f>COUNTIF($C$2:$H$887,"橋本信治")</f>
        <v>68</v>
      </c>
      <c r="O38" s="10">
        <f t="shared" si="1"/>
        <v>68</v>
      </c>
      <c r="P38" s="24"/>
      <c r="Q38" s="10">
        <f>COUNTIF($C$2:$C$887,"橋本信治")</f>
        <v>18</v>
      </c>
      <c r="R38" s="10">
        <f>COUNTIF($D$2:$D$887,"橋本信治")</f>
        <v>18</v>
      </c>
      <c r="S38" s="10">
        <f>COUNTIF($E$2:$E$887,"橋本信治")</f>
        <v>14</v>
      </c>
      <c r="T38" s="10">
        <f>COUNTIF($F$2:$F$887,"橋本信治")</f>
        <v>17</v>
      </c>
      <c r="U38" s="10">
        <f>COUNTIF($G$2:$G$887,"橋本信治")</f>
        <v>1</v>
      </c>
      <c r="V38" s="10">
        <f>COUNTIF($H$2:$H$887,"橋本信治")</f>
        <v>0</v>
      </c>
    </row>
    <row r="39" spans="1:22" ht="18" customHeight="1">
      <c r="A39" s="4">
        <v>38</v>
      </c>
      <c r="B39" s="37">
        <v>41733</v>
      </c>
      <c r="C39" s="34" t="s">
        <v>11</v>
      </c>
      <c r="D39" s="34" t="s">
        <v>21</v>
      </c>
      <c r="E39" s="34" t="s">
        <v>49</v>
      </c>
      <c r="F39" s="34" t="s">
        <v>72</v>
      </c>
      <c r="G39" s="21"/>
      <c r="H39" s="21"/>
      <c r="I39" s="21" t="s">
        <v>26</v>
      </c>
      <c r="J39" s="21" t="s">
        <v>32</v>
      </c>
      <c r="L39" s="4">
        <v>37</v>
      </c>
      <c r="M39" s="34" t="s">
        <v>145</v>
      </c>
      <c r="N39" s="10">
        <f>COUNTIF($C$2:$H$887,"渡田均")</f>
        <v>66</v>
      </c>
      <c r="O39" s="10">
        <f t="shared" si="1"/>
        <v>66</v>
      </c>
      <c r="P39" s="24"/>
      <c r="Q39" s="10">
        <f>COUNTIF($C$2:$C$887,"渡田均")</f>
        <v>16</v>
      </c>
      <c r="R39" s="10">
        <f>COUNTIF($D$2:$D$887,"渡田均")</f>
        <v>17</v>
      </c>
      <c r="S39" s="10">
        <f>COUNTIF($E$2:$E$887,"渡田均")</f>
        <v>18</v>
      </c>
      <c r="T39" s="10">
        <f>COUNTIF($F$2:$F$887,"渡田均")</f>
        <v>15</v>
      </c>
      <c r="U39" s="10">
        <f>COUNTIF($G$2:$G$887,"渡田均")</f>
        <v>0</v>
      </c>
      <c r="V39" s="10">
        <f>COUNTIF($H$2:$H$887,"渡田均")</f>
        <v>0</v>
      </c>
    </row>
    <row r="40" spans="1:22" ht="18" customHeight="1">
      <c r="A40" s="4">
        <v>39</v>
      </c>
      <c r="B40" s="37">
        <v>41734</v>
      </c>
      <c r="C40" s="34" t="s">
        <v>39</v>
      </c>
      <c r="D40" s="34" t="s">
        <v>4</v>
      </c>
      <c r="E40" s="34" t="s">
        <v>18</v>
      </c>
      <c r="F40" s="34" t="s">
        <v>33</v>
      </c>
      <c r="G40" s="21"/>
      <c r="H40" s="21"/>
      <c r="I40" s="21" t="s">
        <v>14</v>
      </c>
      <c r="J40" s="21" t="s">
        <v>38</v>
      </c>
      <c r="L40" s="4">
        <v>38</v>
      </c>
      <c r="M40" s="36" t="s">
        <v>101</v>
      </c>
      <c r="N40" s="10">
        <f>COUNTIF($C$2:$H$887,"山路哲生")</f>
        <v>61</v>
      </c>
      <c r="O40" s="10">
        <f t="shared" si="1"/>
        <v>61</v>
      </c>
      <c r="P40" s="24"/>
      <c r="Q40" s="10">
        <f>COUNTIF($C$2:$C$887,"山路哲生")</f>
        <v>14</v>
      </c>
      <c r="R40" s="10">
        <f>COUNTIF($D$2:$D$887,"山路哲生")</f>
        <v>15</v>
      </c>
      <c r="S40" s="10">
        <f>COUNTIF($E$2:$E$887,"山路哲生")</f>
        <v>15</v>
      </c>
      <c r="T40" s="10">
        <f>COUNTIF($F$2:$F$887,"山路哲生")</f>
        <v>17</v>
      </c>
      <c r="U40" s="10">
        <f>COUNTIF($G$2:$G$887,"山路哲生")</f>
        <v>0</v>
      </c>
      <c r="V40" s="10">
        <f>COUNTIF($H$2:$H$887,"山路哲生")</f>
        <v>0</v>
      </c>
    </row>
    <row r="41" spans="1:22" ht="18" customHeight="1">
      <c r="A41" s="4">
        <v>40</v>
      </c>
      <c r="B41" s="37">
        <v>41734</v>
      </c>
      <c r="C41" s="34" t="s">
        <v>40</v>
      </c>
      <c r="D41" s="34" t="s">
        <v>10</v>
      </c>
      <c r="E41" s="34" t="s">
        <v>148</v>
      </c>
      <c r="F41" s="34" t="s">
        <v>29</v>
      </c>
      <c r="G41" s="21"/>
      <c r="H41" s="21"/>
      <c r="I41" s="21" t="s">
        <v>8</v>
      </c>
      <c r="J41" s="21" t="s">
        <v>31</v>
      </c>
      <c r="L41" s="4">
        <v>39</v>
      </c>
      <c r="M41" s="34" t="s">
        <v>162</v>
      </c>
      <c r="N41" s="10">
        <f>COUNTIF($C$2:$H$887,"柿木園悟")</f>
        <v>60</v>
      </c>
      <c r="O41" s="10">
        <f t="shared" si="1"/>
        <v>60</v>
      </c>
      <c r="P41" s="24"/>
      <c r="Q41" s="10">
        <f>COUNTIF($C$2:$C$887,"柿木園悟")</f>
        <v>15</v>
      </c>
      <c r="R41" s="10">
        <f>COUNTIF($D$2:$D$887,"柿木園悟")</f>
        <v>13</v>
      </c>
      <c r="S41" s="10">
        <f>COUNTIF($E$2:$E$887,"柿木園悟")</f>
        <v>17</v>
      </c>
      <c r="T41" s="10">
        <f>COUNTIF($F$2:$F$887,"柿木園悟")</f>
        <v>15</v>
      </c>
      <c r="U41" s="10">
        <f>COUNTIF($G$2:$G$887,"柿木園悟")</f>
        <v>0</v>
      </c>
      <c r="V41" s="10">
        <f>COUNTIF($H$2:$H$887,"柿木園悟")</f>
        <v>0</v>
      </c>
    </row>
    <row r="42" spans="1:22" ht="18" customHeight="1">
      <c r="A42" s="4">
        <v>41</v>
      </c>
      <c r="B42" s="37">
        <v>41734</v>
      </c>
      <c r="C42" s="34" t="s">
        <v>41</v>
      </c>
      <c r="D42" s="34" t="s">
        <v>27</v>
      </c>
      <c r="E42" s="34" t="s">
        <v>153</v>
      </c>
      <c r="F42" s="34" t="s">
        <v>142</v>
      </c>
      <c r="G42" s="21"/>
      <c r="H42" s="21"/>
      <c r="I42" s="21" t="s">
        <v>9</v>
      </c>
      <c r="J42" s="21" t="s">
        <v>25</v>
      </c>
      <c r="L42" s="4">
        <v>40</v>
      </c>
      <c r="M42" s="36" t="s">
        <v>52</v>
      </c>
      <c r="N42" s="10">
        <f>COUNTIF($C$2:$H$887,"原信一朗")</f>
        <v>54</v>
      </c>
      <c r="O42" s="10">
        <f t="shared" si="1"/>
        <v>54</v>
      </c>
      <c r="P42" s="24"/>
      <c r="Q42" s="10">
        <f>COUNTIF($C$2:$C$887,"原信一朗")</f>
        <v>15</v>
      </c>
      <c r="R42" s="10">
        <f>COUNTIF($D$2:$D$887,"原信一朗")</f>
        <v>14</v>
      </c>
      <c r="S42" s="10">
        <f>COUNTIF($E$2:$E$887,"原信一朗")</f>
        <v>11</v>
      </c>
      <c r="T42" s="10">
        <f>COUNTIF($F$2:$F$887,"原信一朗")</f>
        <v>14</v>
      </c>
      <c r="U42" s="10">
        <f>COUNTIF($G$2:$G$887,"原信一朗")</f>
        <v>0</v>
      </c>
      <c r="V42" s="10">
        <f>COUNTIF($H$2:$H$887,"原信一朗")</f>
        <v>0</v>
      </c>
    </row>
    <row r="43" spans="1:22" ht="18" customHeight="1">
      <c r="A43" s="4">
        <v>42</v>
      </c>
      <c r="B43" s="37">
        <v>41734</v>
      </c>
      <c r="C43" s="34" t="s">
        <v>23</v>
      </c>
      <c r="D43" s="34" t="s">
        <v>46</v>
      </c>
      <c r="E43" s="34" t="s">
        <v>30</v>
      </c>
      <c r="F43" s="34" t="s">
        <v>44</v>
      </c>
      <c r="G43" s="21"/>
      <c r="H43" s="21"/>
      <c r="I43" s="21" t="s">
        <v>19</v>
      </c>
      <c r="J43" s="21" t="s">
        <v>13</v>
      </c>
      <c r="L43" s="4">
        <v>41</v>
      </c>
      <c r="M43" s="36" t="s">
        <v>104</v>
      </c>
      <c r="N43" s="10">
        <f>COUNTIF($C$2:$H$887,"市川貴之")</f>
        <v>52</v>
      </c>
      <c r="O43" s="10">
        <f t="shared" si="1"/>
        <v>52</v>
      </c>
      <c r="P43" s="24"/>
      <c r="Q43" s="10">
        <f>COUNTIF($C$2:$C$887,"市川貴之")</f>
        <v>13</v>
      </c>
      <c r="R43" s="10">
        <f>COUNTIF($D$2:$D$887,"市川貴之")</f>
        <v>12</v>
      </c>
      <c r="S43" s="10">
        <f>COUNTIF($E$2:$E$887,"市川貴之")</f>
        <v>12</v>
      </c>
      <c r="T43" s="10">
        <f>COUNTIF($F$2:$F$887,"市川貴之")</f>
        <v>15</v>
      </c>
      <c r="U43" s="10">
        <f>COUNTIF($G$2:$G$887,"市川貴之")</f>
        <v>0</v>
      </c>
      <c r="V43" s="10">
        <f>COUNTIF($H$2:$H$887,"市川貴之")</f>
        <v>0</v>
      </c>
    </row>
    <row r="44" spans="1:22" ht="18" customHeight="1">
      <c r="A44" s="4">
        <v>43</v>
      </c>
      <c r="B44" s="37">
        <v>41734</v>
      </c>
      <c r="C44" s="34" t="s">
        <v>21</v>
      </c>
      <c r="D44" s="34" t="s">
        <v>49</v>
      </c>
      <c r="E44" s="34" t="s">
        <v>72</v>
      </c>
      <c r="F44" s="34" t="s">
        <v>34</v>
      </c>
      <c r="G44" s="21"/>
      <c r="H44" s="21"/>
      <c r="I44" s="21" t="s">
        <v>26</v>
      </c>
      <c r="J44" s="21" t="s">
        <v>32</v>
      </c>
      <c r="L44" s="4">
        <v>42</v>
      </c>
      <c r="M44" s="34" t="s">
        <v>138</v>
      </c>
      <c r="N44" s="10">
        <f>COUNTIF($C$2:$H$887,"坂井遼太郎")</f>
        <v>51</v>
      </c>
      <c r="O44" s="10">
        <f t="shared" si="1"/>
        <v>51</v>
      </c>
      <c r="P44" s="24"/>
      <c r="Q44" s="10">
        <f>COUNTIF($C$2:$C$887,"坂井遼太郎")</f>
        <v>10</v>
      </c>
      <c r="R44" s="10">
        <f>COUNTIF($D$2:$D$887,"坂井遼太郎")</f>
        <v>14</v>
      </c>
      <c r="S44" s="10">
        <f>COUNTIF($E$2:$E$887,"坂井遼太郎")</f>
        <v>14</v>
      </c>
      <c r="T44" s="10">
        <f>COUNTIF($F$2:$F$887,"坂井遼太郎")</f>
        <v>13</v>
      </c>
      <c r="U44" s="10">
        <f>COUNTIF($G$2:$G$887,"坂井遼太郎")</f>
        <v>0</v>
      </c>
      <c r="V44" s="10">
        <f>COUNTIF($H$2:$H$887,"坂井遼太郎")</f>
        <v>0</v>
      </c>
    </row>
    <row r="45" spans="1:22" ht="18" customHeight="1">
      <c r="A45" s="4">
        <v>44</v>
      </c>
      <c r="B45" s="37">
        <v>41734</v>
      </c>
      <c r="C45" s="34" t="s">
        <v>17</v>
      </c>
      <c r="D45" s="34" t="s">
        <v>5</v>
      </c>
      <c r="E45" s="34" t="s">
        <v>131</v>
      </c>
      <c r="F45" s="34" t="s">
        <v>144</v>
      </c>
      <c r="G45" s="21"/>
      <c r="H45" s="21"/>
      <c r="I45" s="21" t="s">
        <v>20</v>
      </c>
      <c r="J45" s="21" t="s">
        <v>37</v>
      </c>
      <c r="L45" s="4">
        <v>43</v>
      </c>
      <c r="M45" s="36" t="s">
        <v>103</v>
      </c>
      <c r="N45" s="10">
        <f>COUNTIF($C$2:$H$887,"村山太朗")</f>
        <v>49</v>
      </c>
      <c r="O45" s="10">
        <f t="shared" si="1"/>
        <v>49</v>
      </c>
      <c r="P45" s="24"/>
      <c r="Q45" s="10">
        <f>COUNTIF($C$2:$C$887,"村山太朗")</f>
        <v>12</v>
      </c>
      <c r="R45" s="10">
        <f>COUNTIF($D$2:$D$887,"村山太朗")</f>
        <v>13</v>
      </c>
      <c r="S45" s="10">
        <f>COUNTIF($E$2:$E$887,"村山太朗")</f>
        <v>12</v>
      </c>
      <c r="T45" s="10">
        <f>COUNTIF($F$2:$F$887,"村山太朗")</f>
        <v>12</v>
      </c>
      <c r="U45" s="10">
        <f>COUNTIF($G$2:$G$887,"村山太朗")</f>
        <v>0</v>
      </c>
      <c r="V45" s="10">
        <f>COUNTIF($H$2:$H$887,"村山太朗")</f>
        <v>0</v>
      </c>
    </row>
    <row r="46" spans="1:22" ht="18" customHeight="1">
      <c r="A46" s="4">
        <v>45</v>
      </c>
      <c r="B46" s="37">
        <v>41735</v>
      </c>
      <c r="C46" s="34" t="s">
        <v>4</v>
      </c>
      <c r="D46" s="34" t="s">
        <v>18</v>
      </c>
      <c r="E46" s="34" t="s">
        <v>33</v>
      </c>
      <c r="F46" s="34" t="s">
        <v>42</v>
      </c>
      <c r="G46" s="21"/>
      <c r="H46" s="21"/>
      <c r="I46" s="21" t="s">
        <v>14</v>
      </c>
      <c r="J46" s="21" t="s">
        <v>38</v>
      </c>
      <c r="L46" s="4">
        <v>44</v>
      </c>
      <c r="M46" s="34" t="s">
        <v>158</v>
      </c>
      <c r="N46" s="10">
        <f>COUNTIF($C$2:$H$887,"工藤和樹")</f>
        <v>40</v>
      </c>
      <c r="O46" s="10">
        <f t="shared" si="1"/>
        <v>40</v>
      </c>
      <c r="P46" s="24"/>
      <c r="Q46" s="10">
        <f>COUNTIF($C$2:$C$887,"工藤和樹")</f>
        <v>10</v>
      </c>
      <c r="R46" s="10">
        <f>COUNTIF($D$2:$D$887,"工藤和樹")</f>
        <v>8</v>
      </c>
      <c r="S46" s="10">
        <f>COUNTIF($E$2:$E$887,"工藤和樹")</f>
        <v>10</v>
      </c>
      <c r="T46" s="10">
        <f>COUNTIF($F$2:$F$887,"工藤和樹")</f>
        <v>12</v>
      </c>
      <c r="U46" s="10">
        <f>COUNTIF($G$2:$G$887,"工藤和樹")</f>
        <v>0</v>
      </c>
      <c r="V46" s="10">
        <f>COUNTIF($H$2:$H$887,"工藤和樹")</f>
        <v>0</v>
      </c>
    </row>
    <row r="47" spans="1:22" ht="18" customHeight="1">
      <c r="A47" s="4">
        <v>46</v>
      </c>
      <c r="B47" s="37">
        <v>41735</v>
      </c>
      <c r="C47" s="34" t="s">
        <v>5</v>
      </c>
      <c r="D47" s="34" t="s">
        <v>131</v>
      </c>
      <c r="E47" s="34" t="s">
        <v>144</v>
      </c>
      <c r="F47" s="34" t="s">
        <v>28</v>
      </c>
      <c r="G47" s="21"/>
      <c r="H47" s="21"/>
      <c r="I47" s="21" t="s">
        <v>20</v>
      </c>
      <c r="J47" s="21" t="s">
        <v>37</v>
      </c>
      <c r="L47" s="4">
        <v>45</v>
      </c>
      <c r="M47" s="36" t="s">
        <v>105</v>
      </c>
      <c r="N47" s="10">
        <f>COUNTIF($C$2:$H$887,"山口義治")</f>
        <v>31</v>
      </c>
      <c r="O47" s="10">
        <f t="shared" si="1"/>
        <v>31</v>
      </c>
      <c r="P47" s="24"/>
      <c r="Q47" s="10">
        <f>COUNTIF($C$2:$C$887,"山口義治")</f>
        <v>7</v>
      </c>
      <c r="R47" s="10">
        <f>COUNTIF($D$2:$D$887,"山口義治")</f>
        <v>9</v>
      </c>
      <c r="S47" s="10">
        <f>COUNTIF($E$2:$E$887,"山口義治")</f>
        <v>9</v>
      </c>
      <c r="T47" s="10">
        <f>COUNTIF($F$2:$F$887,"山口義治")</f>
        <v>6</v>
      </c>
      <c r="U47" s="10">
        <f>COUNTIF($G$2:$G$887,"山口義治")</f>
        <v>0</v>
      </c>
      <c r="V47" s="10">
        <f>COUNTIF($H$2:$H$887,"山口義治")</f>
        <v>0</v>
      </c>
    </row>
    <row r="48" spans="1:22" ht="18" customHeight="1">
      <c r="A48" s="4">
        <v>47</v>
      </c>
      <c r="B48" s="37">
        <v>41735</v>
      </c>
      <c r="C48" s="34" t="s">
        <v>49</v>
      </c>
      <c r="D48" s="34" t="s">
        <v>72</v>
      </c>
      <c r="E48" s="34" t="s">
        <v>15</v>
      </c>
      <c r="F48" s="34" t="s">
        <v>11</v>
      </c>
      <c r="G48" s="21"/>
      <c r="H48" s="21"/>
      <c r="I48" s="21" t="s">
        <v>26</v>
      </c>
      <c r="J48" s="21" t="s">
        <v>32</v>
      </c>
      <c r="L48" s="4">
        <v>46</v>
      </c>
      <c r="M48" s="36" t="s">
        <v>106</v>
      </c>
      <c r="N48" s="10">
        <f>COUNTIF($C$2:$H$887,"芦原英智")</f>
        <v>30</v>
      </c>
      <c r="O48" s="10">
        <f t="shared" si="1"/>
        <v>30</v>
      </c>
      <c r="P48" s="24"/>
      <c r="Q48" s="10">
        <f>COUNTIF($C$2:$C$887,"芦原英智")</f>
        <v>7</v>
      </c>
      <c r="R48" s="10">
        <f>COUNTIF($D$2:$D$887,"芦原英智")</f>
        <v>7</v>
      </c>
      <c r="S48" s="10">
        <f>COUNTIF($E$2:$E$887,"芦原英智")</f>
        <v>9</v>
      </c>
      <c r="T48" s="10">
        <f>COUNTIF($F$2:$F$887,"芦原英智")</f>
        <v>7</v>
      </c>
      <c r="U48" s="10">
        <f>COUNTIF($G$2:$G$887,"芦原英智")</f>
        <v>0</v>
      </c>
      <c r="V48" s="10">
        <f>COUNTIF($H$2:$H$887,"芦原英智")</f>
        <v>0</v>
      </c>
    </row>
    <row r="49" spans="1:22" ht="18" customHeight="1">
      <c r="A49" s="4">
        <v>48</v>
      </c>
      <c r="B49" s="37">
        <v>41735</v>
      </c>
      <c r="C49" s="34" t="s">
        <v>10</v>
      </c>
      <c r="D49" s="34" t="s">
        <v>148</v>
      </c>
      <c r="E49" s="34" t="s">
        <v>29</v>
      </c>
      <c r="F49" s="34" t="s">
        <v>48</v>
      </c>
      <c r="G49" s="21"/>
      <c r="H49" s="21"/>
      <c r="I49" s="21" t="s">
        <v>8</v>
      </c>
      <c r="J49" s="21" t="s">
        <v>31</v>
      </c>
      <c r="L49" s="4">
        <v>47</v>
      </c>
      <c r="M49" s="34" t="s">
        <v>152</v>
      </c>
      <c r="N49" s="10">
        <f>COUNTIF($C$2:$H$887,"大和貴弘")</f>
        <v>3</v>
      </c>
      <c r="O49" s="10">
        <f t="shared" si="1"/>
        <v>3</v>
      </c>
      <c r="P49" s="24"/>
      <c r="Q49" s="10">
        <f>COUNTIF($C$2:$C$887,"大和貴弘")</f>
        <v>1</v>
      </c>
      <c r="R49" s="10">
        <f>COUNTIF($D$2:$D$887,"大和貴弘")</f>
        <v>0</v>
      </c>
      <c r="S49" s="10">
        <f>COUNTIF($E$2:$E$887,"大和貴弘")</f>
        <v>1</v>
      </c>
      <c r="T49" s="10">
        <f>COUNTIF($F$2:$F$887,"大和貴弘")</f>
        <v>1</v>
      </c>
      <c r="U49" s="10">
        <f>COUNTIF($G$2:$G$887,"大和貴弘")</f>
        <v>0</v>
      </c>
      <c r="V49" s="10">
        <f>COUNTIF($H$2:$H$887,"大和貴弘")</f>
        <v>0</v>
      </c>
    </row>
    <row r="50" spans="1:22" ht="18" customHeight="1">
      <c r="A50" s="4">
        <v>49</v>
      </c>
      <c r="B50" s="37">
        <v>41735</v>
      </c>
      <c r="C50" s="34" t="s">
        <v>46</v>
      </c>
      <c r="D50" s="34" t="s">
        <v>30</v>
      </c>
      <c r="E50" s="34" t="s">
        <v>44</v>
      </c>
      <c r="F50" s="34" t="s">
        <v>161</v>
      </c>
      <c r="G50" s="21"/>
      <c r="H50" s="21"/>
      <c r="I50" s="21" t="s">
        <v>19</v>
      </c>
      <c r="J50" s="21" t="s">
        <v>13</v>
      </c>
      <c r="L50" s="4">
        <v>48</v>
      </c>
      <c r="M50" s="34" t="s">
        <v>107</v>
      </c>
      <c r="N50" s="10">
        <f>COUNTIF($C$2:$H$887,"長井功一")</f>
        <v>1</v>
      </c>
      <c r="O50" s="10">
        <f t="shared" si="1"/>
        <v>1</v>
      </c>
      <c r="P50" s="24"/>
      <c r="Q50" s="10">
        <f>COUNTIF($C$2:$C$887,"長井功一")</f>
        <v>1</v>
      </c>
      <c r="R50" s="10">
        <f>COUNTIF($D$2:$D$887,"長井功一")</f>
        <v>0</v>
      </c>
      <c r="S50" s="10">
        <f>COUNTIF($E$2:$E$887,"長井功一")</f>
        <v>0</v>
      </c>
      <c r="T50" s="10">
        <f>COUNTIF($F$2:$F$887,"長井功一")</f>
        <v>0</v>
      </c>
      <c r="U50" s="10">
        <f>COUNTIF($G$2:$G$887,"長井功一")</f>
        <v>0</v>
      </c>
      <c r="V50" s="10">
        <f>COUNTIF($H$2:$H$887,"長井功一")</f>
        <v>0</v>
      </c>
    </row>
    <row r="51" spans="1:22" ht="18" customHeight="1">
      <c r="A51" s="4">
        <v>50</v>
      </c>
      <c r="B51" s="37">
        <v>41735</v>
      </c>
      <c r="C51" s="34" t="s">
        <v>27</v>
      </c>
      <c r="D51" s="34" t="s">
        <v>153</v>
      </c>
      <c r="E51" s="34" t="s">
        <v>142</v>
      </c>
      <c r="F51" s="34" t="s">
        <v>6</v>
      </c>
      <c r="G51" s="21"/>
      <c r="H51" s="21"/>
      <c r="I51" s="21" t="s">
        <v>9</v>
      </c>
      <c r="J51" s="21" t="s">
        <v>25</v>
      </c>
      <c r="L51" s="4">
        <v>49</v>
      </c>
      <c r="M51" s="34" t="s">
        <v>160</v>
      </c>
      <c r="N51" s="10">
        <f>COUNTIF($C$2:$H$887,"小林達郎")</f>
        <v>0</v>
      </c>
      <c r="O51" s="10">
        <f t="shared" si="1"/>
        <v>0</v>
      </c>
      <c r="P51" s="10"/>
      <c r="Q51" s="10">
        <f>COUNTIF($C$2:$C$887,"小林達郎")</f>
        <v>0</v>
      </c>
      <c r="R51" s="10">
        <f>COUNTIF($D$2:$D$887,"小林達郎")</f>
        <v>0</v>
      </c>
      <c r="S51" s="10">
        <f>COUNTIF($E$2:$E$887,"小林達郎")</f>
        <v>0</v>
      </c>
      <c r="T51" s="10">
        <f>COUNTIF($F$2:$F$887,"小林達郎")</f>
        <v>0</v>
      </c>
      <c r="U51" s="10">
        <f>COUNTIF($G$2:$G$887,"小林達郎")</f>
        <v>0</v>
      </c>
      <c r="V51" s="10">
        <f>COUNTIF($H$2:$H$887,"小林達郎")</f>
        <v>0</v>
      </c>
    </row>
    <row r="52" spans="1:22" ht="18" customHeight="1">
      <c r="A52" s="4">
        <v>51</v>
      </c>
      <c r="B52" s="37">
        <v>41737</v>
      </c>
      <c r="C52" s="34" t="s">
        <v>72</v>
      </c>
      <c r="D52" s="34" t="s">
        <v>15</v>
      </c>
      <c r="E52" s="34" t="s">
        <v>28</v>
      </c>
      <c r="F52" s="34" t="s">
        <v>50</v>
      </c>
      <c r="G52" s="21"/>
      <c r="H52" s="21"/>
      <c r="I52" s="21" t="s">
        <v>26</v>
      </c>
      <c r="J52" s="21" t="s">
        <v>8</v>
      </c>
      <c r="L52" s="4">
        <v>50</v>
      </c>
      <c r="M52" s="34" t="s">
        <v>108</v>
      </c>
      <c r="N52" s="10">
        <f>COUNTIF($C$2:$H$887,"岩下健吾")</f>
        <v>0</v>
      </c>
      <c r="O52" s="10">
        <f t="shared" si="1"/>
        <v>0</v>
      </c>
      <c r="P52" s="24"/>
      <c r="Q52" s="10">
        <f>COUNTIF($C$2:$C$887,"岩下健吾")</f>
        <v>0</v>
      </c>
      <c r="R52" s="10">
        <f>COUNTIF($D$2:$D$887,"岩下健吾")</f>
        <v>0</v>
      </c>
      <c r="S52" s="10">
        <f>COUNTIF($E$2:$E$887,"岩下健吾")</f>
        <v>0</v>
      </c>
      <c r="T52" s="10">
        <f>COUNTIF($F$2:$F$887,"岩下健吾")</f>
        <v>0</v>
      </c>
      <c r="U52" s="10">
        <f>COUNTIF($G$2:$G$887,"岩下健吾")</f>
        <v>0</v>
      </c>
      <c r="V52" s="10">
        <f>COUNTIF($H$2:$H$887,"岩下健吾")</f>
        <v>0</v>
      </c>
    </row>
    <row r="53" spans="1:22" ht="18" customHeight="1">
      <c r="A53" s="4">
        <v>52</v>
      </c>
      <c r="B53" s="37">
        <v>41737</v>
      </c>
      <c r="C53" s="34" t="s">
        <v>35</v>
      </c>
      <c r="D53" s="34" t="s">
        <v>34</v>
      </c>
      <c r="E53" s="34" t="s">
        <v>7</v>
      </c>
      <c r="F53" s="34" t="s">
        <v>40</v>
      </c>
      <c r="G53" s="21"/>
      <c r="H53" s="21"/>
      <c r="I53" s="21" t="s">
        <v>37</v>
      </c>
      <c r="J53" s="21" t="s">
        <v>19</v>
      </c>
      <c r="L53" s="4">
        <v>51</v>
      </c>
      <c r="M53" s="34" t="s">
        <v>111</v>
      </c>
      <c r="N53" s="10">
        <f>COUNTIF($C$2:$H$887,"長川真也")</f>
        <v>0</v>
      </c>
      <c r="O53" s="10">
        <f t="shared" si="1"/>
        <v>0</v>
      </c>
      <c r="P53" s="24"/>
      <c r="Q53" s="10">
        <f>COUNTIF($C$2:$C$887,"長川真也")</f>
        <v>0</v>
      </c>
      <c r="R53" s="10">
        <f>COUNTIF($D$2:$D$887,"長川真也")</f>
        <v>0</v>
      </c>
      <c r="S53" s="10">
        <f>COUNTIF($E$2:$E$887,"長川真也")</f>
        <v>0</v>
      </c>
      <c r="T53" s="10">
        <f>COUNTIF($F$2:$F$887,"長川真也")</f>
        <v>0</v>
      </c>
      <c r="U53" s="10">
        <f>COUNTIF($G$2:$G$887,"長川真也")</f>
        <v>0</v>
      </c>
      <c r="V53" s="10">
        <f>COUNTIF($H$2:$H$887,"長川真也")</f>
        <v>0</v>
      </c>
    </row>
    <row r="54" spans="1:22" ht="18" customHeight="1">
      <c r="A54" s="4">
        <v>53</v>
      </c>
      <c r="B54" s="37">
        <v>41737</v>
      </c>
      <c r="C54" s="34" t="s">
        <v>29</v>
      </c>
      <c r="D54" s="34" t="s">
        <v>144</v>
      </c>
      <c r="E54" s="34" t="s">
        <v>36</v>
      </c>
      <c r="F54" s="34" t="s">
        <v>157</v>
      </c>
      <c r="G54" s="21"/>
      <c r="H54" s="21"/>
      <c r="I54" s="21" t="s">
        <v>32</v>
      </c>
      <c r="J54" s="21" t="s">
        <v>25</v>
      </c>
      <c r="L54" s="4">
        <v>52</v>
      </c>
      <c r="M54" s="34" t="s">
        <v>112</v>
      </c>
      <c r="N54" s="10">
        <f>COUNTIF($C$2:$H$887,"青木昴")</f>
        <v>0</v>
      </c>
      <c r="O54" s="10">
        <f t="shared" si="1"/>
        <v>0</v>
      </c>
      <c r="P54" s="24"/>
      <c r="Q54" s="10">
        <f>COUNTIF($C$2:$C$887,"青木昴")</f>
        <v>0</v>
      </c>
      <c r="R54" s="10">
        <f>COUNTIF($D$2:$D$887,"青木昴")</f>
        <v>0</v>
      </c>
      <c r="S54" s="10">
        <f>COUNTIF($E$2:$E$887,"青木昴")</f>
        <v>0</v>
      </c>
      <c r="T54" s="10">
        <f>COUNTIF($F$2:$F$887,"青木昴")</f>
        <v>0</v>
      </c>
      <c r="U54" s="10">
        <f>COUNTIF($G$2:$G$887,"青木昴")</f>
        <v>0</v>
      </c>
      <c r="V54" s="10">
        <f>COUNTIF($H$2:$H$887,"青木昴")</f>
        <v>0</v>
      </c>
    </row>
    <row r="55" spans="1:22" ht="18" customHeight="1">
      <c r="A55" s="4">
        <v>54</v>
      </c>
      <c r="B55" s="37">
        <v>41737</v>
      </c>
      <c r="C55" s="34" t="s">
        <v>131</v>
      </c>
      <c r="D55" s="34" t="s">
        <v>12</v>
      </c>
      <c r="E55" s="34" t="s">
        <v>161</v>
      </c>
      <c r="F55" s="34" t="s">
        <v>132</v>
      </c>
      <c r="G55" s="21"/>
      <c r="H55" s="21"/>
      <c r="I55" s="21" t="s">
        <v>38</v>
      </c>
      <c r="J55" s="21" t="s">
        <v>13</v>
      </c>
      <c r="L55" s="4">
        <v>53</v>
      </c>
      <c r="M55" s="34" t="s">
        <v>141</v>
      </c>
      <c r="N55" s="10">
        <f>COUNTIF($C$2:$H$887,"小石澤健")</f>
        <v>0</v>
      </c>
      <c r="O55" s="10">
        <f t="shared" si="1"/>
        <v>0</v>
      </c>
      <c r="P55" s="10"/>
      <c r="Q55" s="10">
        <f>COUNTIF($C$2:$C$887,"小石澤健")</f>
        <v>0</v>
      </c>
      <c r="R55" s="10">
        <f>COUNTIF($D$2:$D$887,"小石澤健")</f>
        <v>0</v>
      </c>
      <c r="S55" s="10">
        <f>COUNTIF($E$2:$E$887,"小石澤健")</f>
        <v>0</v>
      </c>
      <c r="T55" s="10">
        <f>COUNTIF($F$2:$F$887,"小石澤健")</f>
        <v>0</v>
      </c>
      <c r="U55" s="10">
        <f>COUNTIF($G$2:$G$887,"小石澤健")</f>
        <v>0</v>
      </c>
      <c r="V55" s="10">
        <f>COUNTIF($H$2:$H$887,"小石澤健")</f>
        <v>0</v>
      </c>
    </row>
    <row r="56" spans="1:22" ht="18" customHeight="1">
      <c r="A56" s="4">
        <v>55</v>
      </c>
      <c r="B56" s="37">
        <v>41737</v>
      </c>
      <c r="C56" s="34" t="s">
        <v>22</v>
      </c>
      <c r="D56" s="34" t="s">
        <v>48</v>
      </c>
      <c r="E56" s="34" t="s">
        <v>11</v>
      </c>
      <c r="F56" s="34" t="s">
        <v>17</v>
      </c>
      <c r="G56" s="21"/>
      <c r="H56" s="21"/>
      <c r="I56" s="21" t="s">
        <v>20</v>
      </c>
      <c r="J56" s="21" t="s">
        <v>14</v>
      </c>
      <c r="L56" s="4">
        <v>54</v>
      </c>
      <c r="M56" s="34" t="s">
        <v>73</v>
      </c>
      <c r="N56" s="10">
        <f>COUNTIF($C$2:$H$887,"須山祐多")</f>
        <v>0</v>
      </c>
      <c r="O56" s="10">
        <f t="shared" si="1"/>
        <v>0</v>
      </c>
      <c r="P56" s="24"/>
      <c r="Q56" s="10">
        <f>COUNTIF($C$2:$C$887,"須山祐多")</f>
        <v>0</v>
      </c>
      <c r="R56" s="10">
        <f>COUNTIF($D$2:$D$887,"須山祐多")</f>
        <v>0</v>
      </c>
      <c r="S56" s="10">
        <f>COUNTIF($E$2:$E$887,"須山祐多")</f>
        <v>0</v>
      </c>
      <c r="T56" s="10">
        <f>COUNTIF($F$2:$F$887,"須山祐多")</f>
        <v>0</v>
      </c>
      <c r="U56" s="10">
        <f>COUNTIF($G$2:$G$887,"須山祐多")</f>
        <v>0</v>
      </c>
      <c r="V56" s="10">
        <f>COUNTIF($H$2:$H$887,"須山祐多")</f>
        <v>0</v>
      </c>
    </row>
    <row r="57" spans="1:22" ht="18" customHeight="1">
      <c r="A57" s="4">
        <v>56</v>
      </c>
      <c r="B57" s="37">
        <v>41737</v>
      </c>
      <c r="C57" s="34" t="s">
        <v>16</v>
      </c>
      <c r="D57" s="34" t="s">
        <v>33</v>
      </c>
      <c r="E57" s="34" t="s">
        <v>24</v>
      </c>
      <c r="F57" s="34" t="s">
        <v>4</v>
      </c>
      <c r="G57" s="21"/>
      <c r="H57" s="21"/>
      <c r="I57" s="21" t="s">
        <v>31</v>
      </c>
      <c r="J57" s="21" t="s">
        <v>9</v>
      </c>
      <c r="L57" s="4">
        <v>55</v>
      </c>
      <c r="M57" s="34" t="s">
        <v>109</v>
      </c>
      <c r="N57" s="10">
        <f>COUNTIF($C$2:$H$887,"梅木謙一")</f>
        <v>0</v>
      </c>
      <c r="O57" s="10">
        <f t="shared" si="1"/>
        <v>0</v>
      </c>
      <c r="P57" s="24"/>
      <c r="Q57" s="10">
        <f>COUNTIF($C$2:$C$887,"梅木謙一")</f>
        <v>0</v>
      </c>
      <c r="R57" s="10">
        <f>COUNTIF($D$2:$D$887,"梅木謙一")</f>
        <v>0</v>
      </c>
      <c r="S57" s="10">
        <f>COUNTIF($E$2:$E$887,"梅木謙一")</f>
        <v>0</v>
      </c>
      <c r="T57" s="10">
        <f>COUNTIF($F$2:$F$887,"梅木謙一")</f>
        <v>0</v>
      </c>
      <c r="U57" s="10">
        <f>COUNTIF($G$2:$G$887,"梅木謙一")</f>
        <v>0</v>
      </c>
      <c r="V57" s="10">
        <f>COUNTIF($H$2:$H$887,"梅木謙一")</f>
        <v>0</v>
      </c>
    </row>
    <row r="58" spans="1:22" ht="18" customHeight="1">
      <c r="A58" s="4">
        <v>57</v>
      </c>
      <c r="B58" s="37">
        <v>41738</v>
      </c>
      <c r="C58" s="34" t="s">
        <v>47</v>
      </c>
      <c r="D58" s="34" t="s">
        <v>28</v>
      </c>
      <c r="E58" s="34" t="s">
        <v>50</v>
      </c>
      <c r="F58" s="34" t="s">
        <v>43</v>
      </c>
      <c r="G58" s="21"/>
      <c r="H58" s="21"/>
      <c r="I58" s="21" t="s">
        <v>26</v>
      </c>
      <c r="J58" s="21" t="s">
        <v>8</v>
      </c>
      <c r="L58" s="4">
        <v>56</v>
      </c>
      <c r="M58" s="34" t="s">
        <v>156</v>
      </c>
      <c r="N58" s="10">
        <f>COUNTIF($C$2:$H$887,"柳内遼平")</f>
        <v>0</v>
      </c>
      <c r="O58" s="10">
        <f t="shared" si="1"/>
        <v>0</v>
      </c>
      <c r="P58" s="10"/>
      <c r="Q58" s="10">
        <f>COUNTIF($C$2:$C$887,"柳内遼平")</f>
        <v>0</v>
      </c>
      <c r="R58" s="10">
        <f>COUNTIF($D$2:$D$887,"柳内遼平")</f>
        <v>0</v>
      </c>
      <c r="S58" s="10">
        <f>COUNTIF($E$2:$E$887,"柳内遼平")</f>
        <v>0</v>
      </c>
      <c r="T58" s="10">
        <f>COUNTIF($F$2:$F$887,"柳内遼平")</f>
        <v>0</v>
      </c>
      <c r="U58" s="10">
        <f>COUNTIF($G$2:$G$887,"柳内遼平")</f>
        <v>0</v>
      </c>
      <c r="V58" s="10">
        <f>COUNTIF($H$2:$H$887,"柳内遼平")</f>
        <v>0</v>
      </c>
    </row>
    <row r="59" spans="1:22" ht="18" customHeight="1">
      <c r="A59" s="4">
        <v>58</v>
      </c>
      <c r="B59" s="37">
        <v>41738</v>
      </c>
      <c r="C59" s="34" t="s">
        <v>34</v>
      </c>
      <c r="D59" s="34" t="s">
        <v>7</v>
      </c>
      <c r="E59" s="34" t="s">
        <v>40</v>
      </c>
      <c r="F59" s="34" t="s">
        <v>46</v>
      </c>
      <c r="G59" s="21"/>
      <c r="H59" s="21"/>
      <c r="I59" s="21" t="s">
        <v>37</v>
      </c>
      <c r="J59" s="21" t="s">
        <v>19</v>
      </c>
      <c r="L59" s="4">
        <v>57</v>
      </c>
      <c r="M59" s="34" t="s">
        <v>110</v>
      </c>
      <c r="N59" s="10">
        <f>COUNTIF($C$2:$H$887,"山村裕也")</f>
        <v>0</v>
      </c>
      <c r="O59" s="10">
        <f t="shared" si="1"/>
        <v>0</v>
      </c>
      <c r="P59" s="24"/>
      <c r="Q59" s="10">
        <f>COUNTIF($C$2:$C$887,"山村裕也")</f>
        <v>0</v>
      </c>
      <c r="R59" s="10">
        <f>COUNTIF($D$2:$D$887,"山村裕也")</f>
        <v>0</v>
      </c>
      <c r="S59" s="10">
        <f>COUNTIF($E$2:$E$887,"山村裕也")</f>
        <v>0</v>
      </c>
      <c r="T59" s="10">
        <f>COUNTIF($F$2:$F$887,"山村裕也")</f>
        <v>0</v>
      </c>
      <c r="U59" s="10">
        <f>COUNTIF($G$2:$G$887,"山村裕也")</f>
        <v>0</v>
      </c>
      <c r="V59" s="10">
        <f>COUNTIF($H$2:$H$887,"山村裕也")</f>
        <v>0</v>
      </c>
    </row>
    <row r="60" spans="1:22" ht="18" customHeight="1">
      <c r="A60" s="4">
        <v>59</v>
      </c>
      <c r="B60" s="37">
        <v>41738</v>
      </c>
      <c r="C60" s="34" t="s">
        <v>48</v>
      </c>
      <c r="D60" s="34" t="s">
        <v>11</v>
      </c>
      <c r="E60" s="34" t="s">
        <v>17</v>
      </c>
      <c r="F60" s="34" t="s">
        <v>10</v>
      </c>
      <c r="G60" s="21"/>
      <c r="H60" s="21"/>
      <c r="I60" s="21" t="s">
        <v>20</v>
      </c>
      <c r="J60" s="21" t="s">
        <v>14</v>
      </c>
      <c r="L60" s="4">
        <v>58</v>
      </c>
      <c r="M60" s="21" t="s">
        <v>137</v>
      </c>
      <c r="N60" s="10">
        <f>COUNTIF($C$2:$H$887,"今岡諒平")</f>
        <v>0</v>
      </c>
      <c r="O60" s="10">
        <f t="shared" si="1"/>
        <v>0</v>
      </c>
      <c r="P60" s="10"/>
      <c r="Q60" s="10">
        <f>COUNTIF($C$2:$C$887,"今岡諒平")</f>
        <v>0</v>
      </c>
      <c r="R60" s="10">
        <f>COUNTIF($D$2:$D$887,"今岡諒平")</f>
        <v>0</v>
      </c>
      <c r="S60" s="10">
        <f>COUNTIF($E$2:$E$887,"今岡諒平")</f>
        <v>0</v>
      </c>
      <c r="T60" s="10">
        <f>COUNTIF($F$2:$F$887,"今岡諒平")</f>
        <v>0</v>
      </c>
      <c r="U60" s="10">
        <f>COUNTIF($G$2:$G$887,"今岡諒平")</f>
        <v>0</v>
      </c>
      <c r="V60" s="10">
        <f>COUNTIF($H$2:$H$887,"今岡諒平")</f>
        <v>0</v>
      </c>
    </row>
    <row r="61" spans="1:22" ht="18" customHeight="1">
      <c r="A61" s="4">
        <v>60</v>
      </c>
      <c r="B61" s="37">
        <v>41738</v>
      </c>
      <c r="C61" s="34" t="s">
        <v>144</v>
      </c>
      <c r="D61" s="34" t="s">
        <v>36</v>
      </c>
      <c r="E61" s="34" t="s">
        <v>6</v>
      </c>
      <c r="F61" s="34" t="s">
        <v>21</v>
      </c>
      <c r="G61" s="21"/>
      <c r="H61" s="21"/>
      <c r="I61" s="21" t="s">
        <v>32</v>
      </c>
      <c r="J61" s="21" t="s">
        <v>25</v>
      </c>
      <c r="L61" s="48">
        <v>59</v>
      </c>
      <c r="M61" s="57" t="s">
        <v>113</v>
      </c>
      <c r="N61" s="40">
        <f>COUNTIF($C$2:$H$887,"水口拓弥")</f>
        <v>0</v>
      </c>
      <c r="O61" s="40">
        <f t="shared" si="1"/>
        <v>0</v>
      </c>
      <c r="P61" s="24"/>
      <c r="Q61" s="40">
        <f>COUNTIF($C$2:$C$887,"水口拓弥")</f>
        <v>0</v>
      </c>
      <c r="R61" s="40">
        <f>COUNTIF($D$2:$D$887,"水口拓弥")</f>
        <v>0</v>
      </c>
      <c r="S61" s="40">
        <f>COUNTIF($E$2:$E$887,"水口拓弥")</f>
        <v>0</v>
      </c>
      <c r="T61" s="40">
        <f>COUNTIF($F$2:$F$887,"水口拓弥")</f>
        <v>0</v>
      </c>
      <c r="U61" s="40">
        <f>COUNTIF($G$2:$G$887,"水口拓弥")</f>
        <v>0</v>
      </c>
      <c r="V61" s="40">
        <f>COUNTIF($H$2:$H$887,"水口拓弥")</f>
        <v>0</v>
      </c>
    </row>
    <row r="62" spans="1:22" ht="18" customHeight="1">
      <c r="A62" s="4">
        <v>61</v>
      </c>
      <c r="B62" s="37">
        <v>41738</v>
      </c>
      <c r="C62" s="34" t="s">
        <v>33</v>
      </c>
      <c r="D62" s="34" t="s">
        <v>24</v>
      </c>
      <c r="E62" s="34" t="s">
        <v>4</v>
      </c>
      <c r="F62" s="34" t="s">
        <v>148</v>
      </c>
      <c r="G62" s="21"/>
      <c r="H62" s="21"/>
      <c r="I62" s="21" t="s">
        <v>31</v>
      </c>
      <c r="J62" s="21" t="s">
        <v>9</v>
      </c>
      <c r="L62" s="4"/>
      <c r="M62" s="21" t="s">
        <v>401</v>
      </c>
      <c r="N62" s="10"/>
      <c r="O62" s="10"/>
      <c r="P62" s="10"/>
      <c r="Q62" s="10">
        <f t="shared" ref="Q62:V62" si="2">SUM(Q3:Q61)</f>
        <v>887</v>
      </c>
      <c r="R62" s="10">
        <f t="shared" si="2"/>
        <v>886</v>
      </c>
      <c r="S62" s="10">
        <f t="shared" si="2"/>
        <v>886</v>
      </c>
      <c r="T62" s="10">
        <f t="shared" si="2"/>
        <v>886</v>
      </c>
      <c r="U62" s="10">
        <f t="shared" si="2"/>
        <v>22</v>
      </c>
      <c r="V62" s="10">
        <f t="shared" si="2"/>
        <v>22</v>
      </c>
    </row>
    <row r="63" spans="1:22" ht="18" customHeight="1">
      <c r="A63" s="4">
        <v>62</v>
      </c>
      <c r="B63" s="37">
        <v>41738</v>
      </c>
      <c r="C63" s="34" t="s">
        <v>12</v>
      </c>
      <c r="D63" s="34" t="s">
        <v>161</v>
      </c>
      <c r="E63" s="34" t="s">
        <v>132</v>
      </c>
      <c r="F63" s="34" t="s">
        <v>146</v>
      </c>
      <c r="G63" s="21"/>
      <c r="H63" s="21"/>
      <c r="I63" s="21" t="s">
        <v>38</v>
      </c>
      <c r="J63" s="21" t="s">
        <v>13</v>
      </c>
    </row>
    <row r="64" spans="1:22" ht="18" customHeight="1">
      <c r="A64" s="4">
        <v>63</v>
      </c>
      <c r="B64" s="37">
        <v>41739</v>
      </c>
      <c r="C64" s="34" t="s">
        <v>161</v>
      </c>
      <c r="D64" s="34" t="s">
        <v>132</v>
      </c>
      <c r="E64" s="34" t="s">
        <v>146</v>
      </c>
      <c r="F64" s="34" t="s">
        <v>131</v>
      </c>
      <c r="G64" s="21"/>
      <c r="H64" s="21"/>
      <c r="I64" s="21" t="s">
        <v>38</v>
      </c>
      <c r="J64" s="21" t="s">
        <v>13</v>
      </c>
    </row>
    <row r="65" spans="1:22" ht="18" customHeight="1">
      <c r="A65" s="4">
        <v>64</v>
      </c>
      <c r="B65" s="37">
        <v>41739</v>
      </c>
      <c r="C65" s="34" t="s">
        <v>7</v>
      </c>
      <c r="D65" s="34" t="s">
        <v>40</v>
      </c>
      <c r="E65" s="34" t="s">
        <v>46</v>
      </c>
      <c r="F65" s="34" t="s">
        <v>35</v>
      </c>
      <c r="G65" s="21"/>
      <c r="H65" s="21"/>
      <c r="I65" s="21" t="s">
        <v>37</v>
      </c>
      <c r="J65" s="21" t="s">
        <v>19</v>
      </c>
    </row>
    <row r="66" spans="1:22" ht="18" customHeight="1">
      <c r="A66" s="4">
        <v>65</v>
      </c>
      <c r="B66" s="37">
        <v>41739</v>
      </c>
      <c r="C66" s="34" t="s">
        <v>36</v>
      </c>
      <c r="D66" s="34" t="s">
        <v>6</v>
      </c>
      <c r="E66" s="36" t="s">
        <v>21</v>
      </c>
      <c r="F66" s="34" t="s">
        <v>29</v>
      </c>
      <c r="G66" s="21"/>
      <c r="H66" s="21"/>
      <c r="I66" s="21" t="s">
        <v>32</v>
      </c>
      <c r="J66" s="21" t="s">
        <v>25</v>
      </c>
    </row>
    <row r="67" spans="1:22" ht="18" customHeight="1">
      <c r="A67" s="4">
        <v>66</v>
      </c>
      <c r="B67" s="37">
        <v>41739</v>
      </c>
      <c r="C67" s="34" t="s">
        <v>28</v>
      </c>
      <c r="D67" s="34" t="s">
        <v>50</v>
      </c>
      <c r="E67" s="34" t="s">
        <v>43</v>
      </c>
      <c r="F67" s="34" t="s">
        <v>153</v>
      </c>
      <c r="G67" s="21"/>
      <c r="H67" s="21"/>
      <c r="I67" s="21" t="s">
        <v>26</v>
      </c>
      <c r="J67" s="21" t="s">
        <v>8</v>
      </c>
    </row>
    <row r="68" spans="1:22" ht="18" customHeight="1">
      <c r="A68" s="4">
        <v>67</v>
      </c>
      <c r="B68" s="37">
        <v>41739</v>
      </c>
      <c r="C68" s="34" t="s">
        <v>24</v>
      </c>
      <c r="D68" s="34" t="s">
        <v>4</v>
      </c>
      <c r="E68" s="34" t="s">
        <v>148</v>
      </c>
      <c r="F68" s="34" t="s">
        <v>16</v>
      </c>
      <c r="G68" s="21"/>
      <c r="H68" s="21"/>
      <c r="I68" s="21" t="s">
        <v>31</v>
      </c>
      <c r="J68" s="21" t="s">
        <v>9</v>
      </c>
    </row>
    <row r="69" spans="1:22" ht="18" customHeight="1">
      <c r="A69" s="4">
        <v>68</v>
      </c>
      <c r="B69" s="37">
        <v>41739</v>
      </c>
      <c r="C69" s="34" t="s">
        <v>11</v>
      </c>
      <c r="D69" s="34" t="s">
        <v>17</v>
      </c>
      <c r="E69" s="34" t="s">
        <v>10</v>
      </c>
      <c r="F69" s="34" t="s">
        <v>22</v>
      </c>
      <c r="G69" s="21"/>
      <c r="H69" s="21"/>
      <c r="I69" s="21" t="s">
        <v>20</v>
      </c>
      <c r="J69" s="21" t="s">
        <v>14</v>
      </c>
    </row>
    <row r="70" spans="1:22" ht="18" customHeight="1">
      <c r="A70" s="4">
        <v>69</v>
      </c>
      <c r="B70" s="37">
        <v>41740</v>
      </c>
      <c r="C70" s="34" t="s">
        <v>4</v>
      </c>
      <c r="D70" s="34" t="s">
        <v>148</v>
      </c>
      <c r="E70" s="34" t="s">
        <v>16</v>
      </c>
      <c r="F70" s="34" t="s">
        <v>33</v>
      </c>
      <c r="G70" s="21"/>
      <c r="H70" s="21"/>
      <c r="I70" s="21" t="s">
        <v>31</v>
      </c>
      <c r="J70" s="21" t="s">
        <v>32</v>
      </c>
      <c r="M70" s="12"/>
      <c r="N70" s="24"/>
      <c r="O70" s="24"/>
      <c r="P70" s="24"/>
      <c r="Q70" s="24"/>
      <c r="R70" s="24"/>
      <c r="S70" s="24"/>
      <c r="T70" s="24"/>
      <c r="U70" s="24"/>
      <c r="V70" s="24"/>
    </row>
    <row r="71" spans="1:22" ht="18" customHeight="1">
      <c r="A71" s="4">
        <v>70</v>
      </c>
      <c r="B71" s="37">
        <v>41740</v>
      </c>
      <c r="C71" s="34" t="s">
        <v>41</v>
      </c>
      <c r="D71" s="34" t="s">
        <v>39</v>
      </c>
      <c r="E71" s="34" t="s">
        <v>35</v>
      </c>
      <c r="F71" s="34" t="s">
        <v>27</v>
      </c>
      <c r="G71" s="21"/>
      <c r="H71" s="21"/>
      <c r="I71" s="21" t="s">
        <v>13</v>
      </c>
      <c r="J71" s="21" t="s">
        <v>14</v>
      </c>
      <c r="M71" s="12"/>
      <c r="N71" s="24"/>
      <c r="O71" s="24"/>
      <c r="P71" s="24"/>
      <c r="Q71" s="24"/>
      <c r="R71" s="24"/>
      <c r="S71" s="24"/>
      <c r="T71" s="24"/>
      <c r="U71" s="24"/>
      <c r="V71" s="24"/>
    </row>
    <row r="72" spans="1:22" ht="18" customHeight="1">
      <c r="A72" s="4">
        <v>71</v>
      </c>
      <c r="B72" s="37">
        <v>41740</v>
      </c>
      <c r="C72" s="34" t="s">
        <v>30</v>
      </c>
      <c r="D72" s="34" t="s">
        <v>10</v>
      </c>
      <c r="E72" s="34" t="s">
        <v>55</v>
      </c>
      <c r="F72" s="34" t="s">
        <v>42</v>
      </c>
      <c r="G72" s="21"/>
      <c r="H72" s="21"/>
      <c r="I72" s="21" t="s">
        <v>8</v>
      </c>
      <c r="J72" s="21" t="s">
        <v>9</v>
      </c>
      <c r="M72" s="12"/>
      <c r="N72" s="24"/>
      <c r="O72" s="24"/>
      <c r="P72" s="24"/>
      <c r="Q72" s="24"/>
      <c r="R72" s="24"/>
      <c r="S72" s="24"/>
      <c r="T72" s="24"/>
      <c r="U72" s="24"/>
      <c r="V72" s="24"/>
    </row>
    <row r="73" spans="1:22" ht="18" customHeight="1">
      <c r="A73" s="4">
        <v>72</v>
      </c>
      <c r="B73" s="37">
        <v>41740</v>
      </c>
      <c r="C73" s="34" t="s">
        <v>15</v>
      </c>
      <c r="D73" s="34" t="s">
        <v>43</v>
      </c>
      <c r="E73" s="34" t="s">
        <v>142</v>
      </c>
      <c r="F73" s="34" t="s">
        <v>23</v>
      </c>
      <c r="G73" s="21"/>
      <c r="H73" s="21"/>
      <c r="I73" s="21" t="s">
        <v>38</v>
      </c>
      <c r="J73" s="21" t="s">
        <v>37</v>
      </c>
      <c r="M73" s="12"/>
      <c r="N73" s="24"/>
      <c r="O73" s="24"/>
      <c r="P73" s="24"/>
      <c r="Q73" s="24"/>
      <c r="R73" s="24"/>
      <c r="S73" s="24"/>
      <c r="T73" s="24"/>
      <c r="U73" s="24"/>
      <c r="V73" s="24"/>
    </row>
    <row r="74" spans="1:22" ht="18" customHeight="1">
      <c r="A74" s="4">
        <v>73</v>
      </c>
      <c r="B74" s="37">
        <v>41740</v>
      </c>
      <c r="C74" s="34" t="s">
        <v>50</v>
      </c>
      <c r="D74" s="36" t="s">
        <v>44</v>
      </c>
      <c r="E74" s="34" t="s">
        <v>45</v>
      </c>
      <c r="F74" s="34" t="s">
        <v>72</v>
      </c>
      <c r="G74" s="21"/>
      <c r="H74" s="21"/>
      <c r="I74" s="21" t="s">
        <v>19</v>
      </c>
      <c r="J74" s="21" t="s">
        <v>20</v>
      </c>
      <c r="M74" s="12"/>
      <c r="N74" s="24"/>
      <c r="O74" s="24"/>
      <c r="P74" s="24"/>
      <c r="Q74" s="24"/>
      <c r="R74" s="24"/>
      <c r="S74" s="24"/>
      <c r="T74" s="24"/>
      <c r="U74" s="24"/>
      <c r="V74" s="24"/>
    </row>
    <row r="75" spans="1:22" ht="18" customHeight="1">
      <c r="A75" s="4">
        <v>74</v>
      </c>
      <c r="B75" s="37">
        <v>41741</v>
      </c>
      <c r="C75" s="34" t="s">
        <v>148</v>
      </c>
      <c r="D75" s="34" t="s">
        <v>16</v>
      </c>
      <c r="E75" s="34" t="s">
        <v>33</v>
      </c>
      <c r="F75" s="34" t="s">
        <v>24</v>
      </c>
      <c r="G75" s="21"/>
      <c r="H75" s="21"/>
      <c r="I75" s="21" t="s">
        <v>31</v>
      </c>
      <c r="J75" s="21" t="s">
        <v>32</v>
      </c>
      <c r="M75" s="12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41741</v>
      </c>
      <c r="C76" s="34" t="s">
        <v>39</v>
      </c>
      <c r="D76" s="34" t="s">
        <v>18</v>
      </c>
      <c r="E76" s="34" t="s">
        <v>131</v>
      </c>
      <c r="F76" s="34" t="s">
        <v>49</v>
      </c>
      <c r="G76" s="21"/>
      <c r="H76" s="21"/>
      <c r="I76" s="21" t="s">
        <v>13</v>
      </c>
      <c r="J76" s="21" t="s">
        <v>14</v>
      </c>
      <c r="M76" s="12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41741</v>
      </c>
      <c r="C77" s="36" t="s">
        <v>132</v>
      </c>
      <c r="D77" s="34" t="s">
        <v>146</v>
      </c>
      <c r="E77" s="34" t="s">
        <v>29</v>
      </c>
      <c r="F77" s="34" t="s">
        <v>12</v>
      </c>
      <c r="G77" s="21"/>
      <c r="H77" s="21"/>
      <c r="I77" s="21" t="s">
        <v>25</v>
      </c>
      <c r="J77" s="21" t="s">
        <v>26</v>
      </c>
      <c r="M77" s="12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41741</v>
      </c>
      <c r="C78" s="34" t="s">
        <v>10</v>
      </c>
      <c r="D78" s="34" t="s">
        <v>55</v>
      </c>
      <c r="E78" s="34" t="s">
        <v>22</v>
      </c>
      <c r="F78" s="34" t="s">
        <v>5</v>
      </c>
      <c r="G78" s="21"/>
      <c r="H78" s="21"/>
      <c r="I78" s="21" t="s">
        <v>8</v>
      </c>
      <c r="J78" s="21" t="s">
        <v>9</v>
      </c>
      <c r="M78" s="12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41741</v>
      </c>
      <c r="C79" s="34" t="s">
        <v>44</v>
      </c>
      <c r="D79" s="34" t="s">
        <v>45</v>
      </c>
      <c r="E79" s="34" t="s">
        <v>72</v>
      </c>
      <c r="F79" s="34" t="s">
        <v>47</v>
      </c>
      <c r="G79" s="21"/>
      <c r="H79" s="21"/>
      <c r="I79" s="21" t="s">
        <v>19</v>
      </c>
      <c r="J79" s="21" t="s">
        <v>20</v>
      </c>
      <c r="M79" s="12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41741</v>
      </c>
      <c r="C80" s="34" t="s">
        <v>43</v>
      </c>
      <c r="D80" s="34" t="s">
        <v>142</v>
      </c>
      <c r="E80" s="34" t="s">
        <v>23</v>
      </c>
      <c r="F80" s="34" t="s">
        <v>7</v>
      </c>
      <c r="G80" s="21"/>
      <c r="H80" s="21"/>
      <c r="I80" s="21" t="s">
        <v>38</v>
      </c>
      <c r="J80" s="21" t="s">
        <v>37</v>
      </c>
      <c r="M80" s="12"/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41742</v>
      </c>
      <c r="C81" s="34" t="s">
        <v>55</v>
      </c>
      <c r="D81" s="34" t="s">
        <v>22</v>
      </c>
      <c r="E81" s="34" t="s">
        <v>42</v>
      </c>
      <c r="F81" s="34" t="s">
        <v>30</v>
      </c>
      <c r="G81" s="21"/>
      <c r="H81" s="21"/>
      <c r="I81" s="21" t="s">
        <v>8</v>
      </c>
      <c r="J81" s="21" t="s">
        <v>9</v>
      </c>
    </row>
    <row r="82" spans="1:22" ht="18" customHeight="1">
      <c r="A82" s="4">
        <v>81</v>
      </c>
      <c r="B82" s="37">
        <v>41742</v>
      </c>
      <c r="C82" s="34" t="s">
        <v>142</v>
      </c>
      <c r="D82" s="34" t="s">
        <v>46</v>
      </c>
      <c r="E82" s="34" t="s">
        <v>7</v>
      </c>
      <c r="F82" s="34" t="s">
        <v>15</v>
      </c>
      <c r="G82" s="21"/>
      <c r="H82" s="21"/>
      <c r="I82" s="21" t="s">
        <v>38</v>
      </c>
      <c r="J82" s="21" t="s">
        <v>37</v>
      </c>
    </row>
    <row r="83" spans="1:22" ht="18" customHeight="1">
      <c r="A83" s="4">
        <v>82</v>
      </c>
      <c r="B83" s="37">
        <v>41742</v>
      </c>
      <c r="C83" s="34" t="s">
        <v>18</v>
      </c>
      <c r="D83" s="34" t="s">
        <v>35</v>
      </c>
      <c r="E83" s="34" t="s">
        <v>36</v>
      </c>
      <c r="F83" s="34" t="s">
        <v>41</v>
      </c>
      <c r="G83" s="21"/>
      <c r="H83" s="21"/>
      <c r="I83" s="21" t="s">
        <v>13</v>
      </c>
      <c r="J83" s="21" t="s">
        <v>14</v>
      </c>
    </row>
    <row r="84" spans="1:22" ht="18" customHeight="1">
      <c r="A84" s="4">
        <v>83</v>
      </c>
      <c r="B84" s="37">
        <v>41742</v>
      </c>
      <c r="C84" s="34" t="s">
        <v>146</v>
      </c>
      <c r="D84" s="34" t="s">
        <v>29</v>
      </c>
      <c r="E84" s="34" t="s">
        <v>12</v>
      </c>
      <c r="F84" s="34" t="s">
        <v>34</v>
      </c>
      <c r="G84" s="21"/>
      <c r="H84" s="21"/>
      <c r="I84" s="21" t="s">
        <v>25</v>
      </c>
      <c r="J84" s="21" t="s">
        <v>26</v>
      </c>
    </row>
    <row r="85" spans="1:22" ht="18" customHeight="1">
      <c r="A85" s="4">
        <v>84</v>
      </c>
      <c r="B85" s="37">
        <v>41742</v>
      </c>
      <c r="C85" s="34" t="s">
        <v>16</v>
      </c>
      <c r="D85" s="34" t="s">
        <v>33</v>
      </c>
      <c r="E85" s="34" t="s">
        <v>24</v>
      </c>
      <c r="F85" s="34" t="s">
        <v>4</v>
      </c>
      <c r="G85" s="21"/>
      <c r="H85" s="21"/>
      <c r="I85" s="21" t="s">
        <v>31</v>
      </c>
      <c r="J85" s="21" t="s">
        <v>32</v>
      </c>
      <c r="M85" s="12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18" customHeight="1">
      <c r="A86" s="4">
        <v>85</v>
      </c>
      <c r="B86" s="37">
        <v>41744</v>
      </c>
      <c r="C86" s="34" t="s">
        <v>40</v>
      </c>
      <c r="D86" s="34" t="s">
        <v>47</v>
      </c>
      <c r="E86" s="34" t="s">
        <v>153</v>
      </c>
      <c r="F86" s="34" t="s">
        <v>43</v>
      </c>
      <c r="G86" s="21"/>
      <c r="H86" s="21"/>
      <c r="I86" s="21" t="s">
        <v>20</v>
      </c>
      <c r="J86" s="21" t="s">
        <v>13</v>
      </c>
      <c r="M86" s="12"/>
    </row>
    <row r="87" spans="1:22" ht="18" customHeight="1">
      <c r="A87" s="4">
        <v>86</v>
      </c>
      <c r="B87" s="37">
        <v>41744</v>
      </c>
      <c r="C87" s="34" t="s">
        <v>35</v>
      </c>
      <c r="D87" s="34" t="s">
        <v>36</v>
      </c>
      <c r="E87" s="34" t="s">
        <v>50</v>
      </c>
      <c r="F87" s="34" t="s">
        <v>132</v>
      </c>
      <c r="G87" s="21"/>
      <c r="H87" s="21"/>
      <c r="I87" s="21" t="s">
        <v>19</v>
      </c>
      <c r="J87" s="21" t="s">
        <v>38</v>
      </c>
      <c r="M87" s="12"/>
    </row>
    <row r="88" spans="1:22" ht="18" customHeight="1">
      <c r="A88" s="4">
        <v>87</v>
      </c>
      <c r="B88" s="37">
        <v>41744</v>
      </c>
      <c r="C88" s="34" t="s">
        <v>46</v>
      </c>
      <c r="D88" s="34" t="s">
        <v>23</v>
      </c>
      <c r="E88" s="34" t="s">
        <v>34</v>
      </c>
      <c r="F88" s="34" t="s">
        <v>157</v>
      </c>
      <c r="G88" s="21"/>
      <c r="H88" s="21"/>
      <c r="I88" s="21" t="s">
        <v>26</v>
      </c>
      <c r="J88" s="21" t="s">
        <v>31</v>
      </c>
      <c r="M88" s="12"/>
    </row>
    <row r="89" spans="1:22" ht="18" customHeight="1">
      <c r="A89" s="4">
        <v>88</v>
      </c>
      <c r="B89" s="37">
        <v>41744</v>
      </c>
      <c r="C89" s="34" t="s">
        <v>6</v>
      </c>
      <c r="D89" s="34" t="s">
        <v>21</v>
      </c>
      <c r="E89" s="34" t="s">
        <v>27</v>
      </c>
      <c r="F89" s="34" t="s">
        <v>11</v>
      </c>
      <c r="G89" s="21"/>
      <c r="H89" s="21"/>
      <c r="I89" s="21" t="s">
        <v>14</v>
      </c>
      <c r="J89" s="21" t="s">
        <v>37</v>
      </c>
      <c r="M89" s="12"/>
    </row>
    <row r="90" spans="1:22" ht="18" customHeight="1">
      <c r="A90" s="4">
        <v>89</v>
      </c>
      <c r="B90" s="37">
        <v>41744</v>
      </c>
      <c r="C90" s="34" t="s">
        <v>29</v>
      </c>
      <c r="D90" s="34" t="s">
        <v>12</v>
      </c>
      <c r="E90" s="34" t="s">
        <v>5</v>
      </c>
      <c r="F90" s="34" t="s">
        <v>45</v>
      </c>
      <c r="G90" s="21"/>
      <c r="H90" s="21"/>
      <c r="I90" s="21" t="s">
        <v>25</v>
      </c>
      <c r="J90" s="21" t="s">
        <v>9</v>
      </c>
      <c r="M90" s="12"/>
    </row>
    <row r="91" spans="1:22" ht="18" customHeight="1">
      <c r="A91" s="4">
        <v>90</v>
      </c>
      <c r="B91" s="37">
        <v>41744</v>
      </c>
      <c r="C91" s="34" t="s">
        <v>17</v>
      </c>
      <c r="D91" s="34" t="s">
        <v>7</v>
      </c>
      <c r="E91" s="34" t="s">
        <v>49</v>
      </c>
      <c r="F91" s="34" t="s">
        <v>148</v>
      </c>
      <c r="G91" s="21"/>
      <c r="H91" s="21"/>
      <c r="I91" s="21" t="s">
        <v>32</v>
      </c>
      <c r="J91" s="21" t="s">
        <v>8</v>
      </c>
      <c r="M91" s="12"/>
    </row>
    <row r="92" spans="1:22" ht="18" customHeight="1">
      <c r="A92" s="4">
        <v>91</v>
      </c>
      <c r="B92" s="37">
        <v>41745</v>
      </c>
      <c r="C92" s="34" t="s">
        <v>7</v>
      </c>
      <c r="D92" s="34" t="s">
        <v>49</v>
      </c>
      <c r="E92" s="34" t="s">
        <v>148</v>
      </c>
      <c r="F92" s="34" t="s">
        <v>22</v>
      </c>
      <c r="G92" s="21"/>
      <c r="H92" s="21"/>
      <c r="I92" s="21" t="s">
        <v>32</v>
      </c>
      <c r="J92" s="21" t="s">
        <v>8</v>
      </c>
      <c r="M92" s="12"/>
    </row>
    <row r="93" spans="1:22" ht="18" customHeight="1">
      <c r="A93" s="4">
        <v>92</v>
      </c>
      <c r="B93" s="37">
        <v>41745</v>
      </c>
      <c r="C93" s="34" t="s">
        <v>47</v>
      </c>
      <c r="D93" s="34" t="s">
        <v>153</v>
      </c>
      <c r="E93" s="34" t="s">
        <v>43</v>
      </c>
      <c r="F93" s="34" t="s">
        <v>161</v>
      </c>
      <c r="G93" s="21"/>
      <c r="H93" s="21"/>
      <c r="I93" s="21" t="s">
        <v>20</v>
      </c>
      <c r="J93" s="21" t="s">
        <v>13</v>
      </c>
      <c r="M93" s="12"/>
    </row>
    <row r="94" spans="1:22" ht="18" customHeight="1">
      <c r="A94" s="4">
        <v>93</v>
      </c>
      <c r="B94" s="37">
        <v>41745</v>
      </c>
      <c r="C94" s="34" t="s">
        <v>36</v>
      </c>
      <c r="D94" s="34" t="s">
        <v>50</v>
      </c>
      <c r="E94" s="34" t="s">
        <v>132</v>
      </c>
      <c r="F94" s="34" t="s">
        <v>16</v>
      </c>
      <c r="G94" s="21"/>
      <c r="H94" s="21"/>
      <c r="I94" s="21" t="s">
        <v>19</v>
      </c>
      <c r="J94" s="21" t="s">
        <v>38</v>
      </c>
      <c r="M94" s="12"/>
    </row>
    <row r="95" spans="1:22" ht="18" customHeight="1">
      <c r="A95" s="4">
        <v>94</v>
      </c>
      <c r="B95" s="37">
        <v>41745</v>
      </c>
      <c r="C95" s="34" t="s">
        <v>23</v>
      </c>
      <c r="D95" s="34" t="s">
        <v>34</v>
      </c>
      <c r="E95" s="36" t="s">
        <v>157</v>
      </c>
      <c r="F95" s="34" t="s">
        <v>44</v>
      </c>
      <c r="G95" s="21"/>
      <c r="H95" s="21"/>
      <c r="I95" s="21" t="s">
        <v>26</v>
      </c>
      <c r="J95" s="21" t="s">
        <v>31</v>
      </c>
      <c r="M95" s="12"/>
    </row>
    <row r="96" spans="1:22" ht="18" customHeight="1">
      <c r="A96" s="4">
        <v>95</v>
      </c>
      <c r="B96" s="37">
        <v>41745</v>
      </c>
      <c r="C96" s="34" t="s">
        <v>21</v>
      </c>
      <c r="D96" s="34" t="s">
        <v>27</v>
      </c>
      <c r="E96" s="34" t="s">
        <v>11</v>
      </c>
      <c r="F96" s="34" t="s">
        <v>144</v>
      </c>
      <c r="G96" s="21"/>
      <c r="H96" s="21"/>
      <c r="I96" s="21" t="s">
        <v>14</v>
      </c>
      <c r="J96" s="21" t="s">
        <v>37</v>
      </c>
      <c r="M96" s="12"/>
    </row>
    <row r="97" spans="1:13" ht="18" customHeight="1">
      <c r="A97" s="4">
        <v>96</v>
      </c>
      <c r="B97" s="37">
        <v>41745</v>
      </c>
      <c r="C97" s="34" t="s">
        <v>12</v>
      </c>
      <c r="D97" s="34" t="s">
        <v>5</v>
      </c>
      <c r="E97" s="34" t="s">
        <v>45</v>
      </c>
      <c r="F97" s="34" t="s">
        <v>146</v>
      </c>
      <c r="G97" s="21"/>
      <c r="H97" s="21"/>
      <c r="I97" s="21" t="s">
        <v>25</v>
      </c>
      <c r="J97" s="21" t="s">
        <v>9</v>
      </c>
      <c r="M97" s="12"/>
    </row>
    <row r="98" spans="1:13" ht="18" customHeight="1">
      <c r="A98" s="4">
        <v>97</v>
      </c>
      <c r="B98" s="37">
        <v>41746</v>
      </c>
      <c r="C98" s="34" t="s">
        <v>153</v>
      </c>
      <c r="D98" s="34" t="s">
        <v>43</v>
      </c>
      <c r="E98" s="34" t="s">
        <v>161</v>
      </c>
      <c r="F98" s="34" t="s">
        <v>40</v>
      </c>
      <c r="G98" s="21"/>
      <c r="H98" s="21"/>
      <c r="I98" s="21" t="s">
        <v>20</v>
      </c>
      <c r="J98" s="21" t="s">
        <v>13</v>
      </c>
      <c r="M98" s="12"/>
    </row>
    <row r="99" spans="1:13" ht="18" customHeight="1">
      <c r="A99" s="4">
        <v>98</v>
      </c>
      <c r="B99" s="37">
        <v>41746</v>
      </c>
      <c r="C99" s="34" t="s">
        <v>34</v>
      </c>
      <c r="D99" s="34" t="s">
        <v>157</v>
      </c>
      <c r="E99" s="34" t="s">
        <v>44</v>
      </c>
      <c r="F99" s="34" t="s">
        <v>46</v>
      </c>
      <c r="G99" s="21"/>
      <c r="H99" s="21"/>
      <c r="I99" s="21" t="s">
        <v>26</v>
      </c>
      <c r="J99" s="21" t="s">
        <v>31</v>
      </c>
      <c r="M99" s="12"/>
    </row>
    <row r="100" spans="1:13" ht="18" customHeight="1">
      <c r="A100" s="4">
        <v>99</v>
      </c>
      <c r="B100" s="37">
        <v>41746</v>
      </c>
      <c r="C100" s="34" t="s">
        <v>49</v>
      </c>
      <c r="D100" s="34" t="s">
        <v>148</v>
      </c>
      <c r="E100" s="34" t="s">
        <v>22</v>
      </c>
      <c r="F100" s="34" t="s">
        <v>17</v>
      </c>
      <c r="G100" s="21"/>
      <c r="H100" s="21"/>
      <c r="I100" s="21" t="s">
        <v>32</v>
      </c>
      <c r="J100" s="21" t="s">
        <v>8</v>
      </c>
      <c r="M100" s="12"/>
    </row>
    <row r="101" spans="1:13" ht="18" customHeight="1">
      <c r="A101" s="4">
        <v>100</v>
      </c>
      <c r="B101" s="37">
        <v>41746</v>
      </c>
      <c r="C101" s="34" t="s">
        <v>50</v>
      </c>
      <c r="D101" s="36" t="s">
        <v>132</v>
      </c>
      <c r="E101" s="34" t="s">
        <v>16</v>
      </c>
      <c r="F101" s="34" t="s">
        <v>35</v>
      </c>
      <c r="G101" s="21"/>
      <c r="H101" s="21"/>
      <c r="I101" s="21" t="s">
        <v>19</v>
      </c>
      <c r="J101" s="21" t="s">
        <v>38</v>
      </c>
      <c r="M101" s="12"/>
    </row>
    <row r="102" spans="1:13" ht="18" customHeight="1">
      <c r="A102" s="4">
        <v>101</v>
      </c>
      <c r="B102" s="37">
        <v>41746</v>
      </c>
      <c r="C102" s="34" t="s">
        <v>27</v>
      </c>
      <c r="D102" s="34" t="s">
        <v>11</v>
      </c>
      <c r="E102" s="34" t="s">
        <v>144</v>
      </c>
      <c r="F102" s="34" t="s">
        <v>6</v>
      </c>
      <c r="G102" s="21"/>
      <c r="H102" s="21"/>
      <c r="I102" s="21" t="s">
        <v>14</v>
      </c>
      <c r="J102" s="21" t="s">
        <v>37</v>
      </c>
      <c r="M102" s="12"/>
    </row>
    <row r="103" spans="1:13" ht="18" customHeight="1">
      <c r="A103" s="4">
        <v>102</v>
      </c>
      <c r="B103" s="37">
        <v>41747</v>
      </c>
      <c r="C103" s="34" t="s">
        <v>72</v>
      </c>
      <c r="D103" s="34" t="s">
        <v>144</v>
      </c>
      <c r="E103" s="34" t="s">
        <v>15</v>
      </c>
      <c r="F103" s="34" t="s">
        <v>7</v>
      </c>
      <c r="G103" s="21"/>
      <c r="H103" s="21"/>
      <c r="I103" s="21" t="s">
        <v>13</v>
      </c>
      <c r="J103" s="21" t="s">
        <v>19</v>
      </c>
      <c r="M103" s="12"/>
    </row>
    <row r="104" spans="1:13" ht="18" customHeight="1">
      <c r="A104" s="4">
        <v>103</v>
      </c>
      <c r="B104" s="37">
        <v>41747</v>
      </c>
      <c r="C104" s="34" t="s">
        <v>157</v>
      </c>
      <c r="D104" s="34" t="s">
        <v>44</v>
      </c>
      <c r="E104" s="34" t="s">
        <v>146</v>
      </c>
      <c r="F104" s="34" t="s">
        <v>47</v>
      </c>
      <c r="G104" s="21"/>
      <c r="H104" s="21"/>
      <c r="I104" s="21" t="s">
        <v>8</v>
      </c>
      <c r="J104" s="21" t="s">
        <v>25</v>
      </c>
      <c r="M104" s="12"/>
    </row>
    <row r="105" spans="1:13" ht="18" customHeight="1">
      <c r="A105" s="4">
        <v>104</v>
      </c>
      <c r="B105" s="37">
        <v>41747</v>
      </c>
      <c r="C105" s="34" t="s">
        <v>5</v>
      </c>
      <c r="D105" s="34" t="s">
        <v>24</v>
      </c>
      <c r="E105" s="34" t="s">
        <v>35</v>
      </c>
      <c r="F105" s="34" t="s">
        <v>36</v>
      </c>
      <c r="G105" s="21"/>
      <c r="H105" s="21"/>
      <c r="I105" s="21" t="s">
        <v>38</v>
      </c>
      <c r="J105" s="21" t="s">
        <v>14</v>
      </c>
      <c r="M105" s="12"/>
    </row>
    <row r="106" spans="1:13" ht="18" customHeight="1">
      <c r="A106" s="4">
        <v>105</v>
      </c>
      <c r="B106" s="37">
        <v>41747</v>
      </c>
      <c r="C106" s="34" t="s">
        <v>43</v>
      </c>
      <c r="D106" s="34" t="s">
        <v>30</v>
      </c>
      <c r="E106" s="34" t="s">
        <v>41</v>
      </c>
      <c r="F106" s="34" t="s">
        <v>23</v>
      </c>
      <c r="G106" s="21"/>
      <c r="H106" s="21"/>
      <c r="I106" s="21" t="s">
        <v>32</v>
      </c>
      <c r="J106" s="21" t="s">
        <v>26</v>
      </c>
      <c r="M106" s="12"/>
    </row>
    <row r="107" spans="1:13" ht="18" customHeight="1">
      <c r="A107" s="4">
        <v>106</v>
      </c>
      <c r="B107" s="37">
        <v>41747</v>
      </c>
      <c r="C107" s="34" t="s">
        <v>11</v>
      </c>
      <c r="D107" s="34" t="s">
        <v>22</v>
      </c>
      <c r="E107" s="34" t="s">
        <v>10</v>
      </c>
      <c r="F107" s="34" t="s">
        <v>21</v>
      </c>
      <c r="G107" s="21"/>
      <c r="H107" s="21"/>
      <c r="I107" s="21" t="s">
        <v>9</v>
      </c>
      <c r="J107" s="21" t="s">
        <v>31</v>
      </c>
      <c r="M107" s="12"/>
    </row>
    <row r="108" spans="1:13" ht="18" customHeight="1">
      <c r="A108" s="4">
        <v>107</v>
      </c>
      <c r="B108" s="37">
        <v>41747</v>
      </c>
      <c r="C108" s="34" t="s">
        <v>33</v>
      </c>
      <c r="D108" s="34" t="s">
        <v>131</v>
      </c>
      <c r="E108" s="34" t="s">
        <v>4</v>
      </c>
      <c r="F108" s="34" t="s">
        <v>29</v>
      </c>
      <c r="G108" s="21"/>
      <c r="H108" s="21"/>
      <c r="I108" s="21" t="s">
        <v>37</v>
      </c>
      <c r="J108" s="21" t="s">
        <v>20</v>
      </c>
      <c r="M108" s="12"/>
    </row>
    <row r="109" spans="1:13" ht="18" customHeight="1">
      <c r="A109" s="4">
        <v>108</v>
      </c>
      <c r="B109" s="37">
        <v>41748</v>
      </c>
      <c r="C109" s="34" t="s">
        <v>44</v>
      </c>
      <c r="D109" s="34" t="s">
        <v>146</v>
      </c>
      <c r="E109" s="34" t="s">
        <v>47</v>
      </c>
      <c r="F109" s="34" t="s">
        <v>153</v>
      </c>
      <c r="G109" s="21"/>
      <c r="H109" s="21"/>
      <c r="I109" s="21" t="s">
        <v>8</v>
      </c>
      <c r="J109" s="21" t="s">
        <v>25</v>
      </c>
      <c r="M109" s="12"/>
    </row>
    <row r="110" spans="1:13" ht="18" customHeight="1">
      <c r="A110" s="4">
        <v>109</v>
      </c>
      <c r="B110" s="37">
        <v>41748</v>
      </c>
      <c r="C110" s="34" t="s">
        <v>131</v>
      </c>
      <c r="D110" s="34" t="s">
        <v>4</v>
      </c>
      <c r="E110" s="34" t="s">
        <v>29</v>
      </c>
      <c r="F110" s="34" t="s">
        <v>49</v>
      </c>
      <c r="G110" s="21"/>
      <c r="H110" s="21"/>
      <c r="I110" s="21" t="s">
        <v>37</v>
      </c>
      <c r="J110" s="21" t="s">
        <v>20</v>
      </c>
      <c r="M110" s="12"/>
    </row>
    <row r="111" spans="1:13" ht="18" customHeight="1">
      <c r="A111" s="4">
        <v>110</v>
      </c>
      <c r="B111" s="37">
        <v>41748</v>
      </c>
      <c r="C111" s="34" t="s">
        <v>30</v>
      </c>
      <c r="D111" s="34" t="s">
        <v>41</v>
      </c>
      <c r="E111" s="34" t="s">
        <v>23</v>
      </c>
      <c r="F111" s="34" t="s">
        <v>142</v>
      </c>
      <c r="G111" s="21"/>
      <c r="H111" s="21"/>
      <c r="I111" s="21" t="s">
        <v>32</v>
      </c>
      <c r="J111" s="21" t="s">
        <v>26</v>
      </c>
      <c r="M111" s="12"/>
    </row>
    <row r="112" spans="1:13" ht="18" customHeight="1">
      <c r="A112" s="4">
        <v>111</v>
      </c>
      <c r="B112" s="37">
        <v>41748</v>
      </c>
      <c r="C112" s="34" t="s">
        <v>144</v>
      </c>
      <c r="D112" s="34" t="s">
        <v>15</v>
      </c>
      <c r="E112" s="34" t="s">
        <v>7</v>
      </c>
      <c r="F112" s="34" t="s">
        <v>27</v>
      </c>
      <c r="G112" s="21"/>
      <c r="H112" s="21"/>
      <c r="I112" s="21" t="s">
        <v>13</v>
      </c>
      <c r="J112" s="21" t="s">
        <v>19</v>
      </c>
      <c r="M112" s="12"/>
    </row>
    <row r="113" spans="1:13" ht="18" customHeight="1">
      <c r="A113" s="4">
        <v>112</v>
      </c>
      <c r="B113" s="37">
        <v>41748</v>
      </c>
      <c r="C113" s="34" t="s">
        <v>24</v>
      </c>
      <c r="D113" s="34" t="s">
        <v>35</v>
      </c>
      <c r="E113" s="34" t="s">
        <v>36</v>
      </c>
      <c r="F113" s="34" t="s">
        <v>34</v>
      </c>
      <c r="G113" s="21"/>
      <c r="H113" s="21"/>
      <c r="I113" s="21" t="s">
        <v>38</v>
      </c>
      <c r="J113" s="21" t="s">
        <v>14</v>
      </c>
      <c r="M113" s="12"/>
    </row>
    <row r="114" spans="1:13" ht="18" customHeight="1">
      <c r="A114" s="4">
        <v>113</v>
      </c>
      <c r="B114" s="37">
        <v>41748</v>
      </c>
      <c r="C114" s="34" t="s">
        <v>22</v>
      </c>
      <c r="D114" s="34" t="s">
        <v>10</v>
      </c>
      <c r="E114" s="34" t="s">
        <v>21</v>
      </c>
      <c r="F114" s="34" t="s">
        <v>18</v>
      </c>
      <c r="G114" s="21"/>
      <c r="H114" s="21"/>
      <c r="I114" s="21" t="s">
        <v>9</v>
      </c>
      <c r="J114" s="21" t="s">
        <v>31</v>
      </c>
      <c r="M114" s="12"/>
    </row>
    <row r="115" spans="1:13" ht="18" customHeight="1">
      <c r="A115" s="4">
        <v>114</v>
      </c>
      <c r="B115" s="37">
        <v>41749</v>
      </c>
      <c r="C115" s="34" t="s">
        <v>4</v>
      </c>
      <c r="D115" s="34" t="s">
        <v>29</v>
      </c>
      <c r="E115" s="34" t="s">
        <v>49</v>
      </c>
      <c r="F115" s="34" t="s">
        <v>33</v>
      </c>
      <c r="G115" s="21"/>
      <c r="H115" s="21"/>
      <c r="I115" s="21" t="s">
        <v>37</v>
      </c>
      <c r="J115" s="21" t="s">
        <v>20</v>
      </c>
      <c r="M115" s="12"/>
    </row>
    <row r="116" spans="1:13" ht="18" customHeight="1">
      <c r="A116" s="4">
        <v>115</v>
      </c>
      <c r="B116" s="37">
        <v>41749</v>
      </c>
      <c r="C116" s="34" t="s">
        <v>35</v>
      </c>
      <c r="D116" s="34" t="s">
        <v>36</v>
      </c>
      <c r="E116" s="34" t="s">
        <v>34</v>
      </c>
      <c r="F116" s="34" t="s">
        <v>5</v>
      </c>
      <c r="G116" s="21"/>
      <c r="H116" s="21"/>
      <c r="I116" s="21" t="s">
        <v>38</v>
      </c>
      <c r="J116" s="21" t="s">
        <v>14</v>
      </c>
      <c r="M116" s="12"/>
    </row>
    <row r="117" spans="1:13" ht="18" customHeight="1">
      <c r="A117" s="4">
        <v>116</v>
      </c>
      <c r="B117" s="37">
        <v>41749</v>
      </c>
      <c r="C117" s="34" t="s">
        <v>41</v>
      </c>
      <c r="D117" s="34" t="s">
        <v>23</v>
      </c>
      <c r="E117" s="34" t="s">
        <v>142</v>
      </c>
      <c r="F117" s="34" t="s">
        <v>43</v>
      </c>
      <c r="G117" s="21"/>
      <c r="H117" s="21"/>
      <c r="I117" s="21" t="s">
        <v>32</v>
      </c>
      <c r="J117" s="21" t="s">
        <v>26</v>
      </c>
      <c r="M117" s="12"/>
    </row>
    <row r="118" spans="1:13" ht="18" customHeight="1">
      <c r="A118" s="4">
        <v>117</v>
      </c>
      <c r="B118" s="37">
        <v>41749</v>
      </c>
      <c r="C118" s="34" t="s">
        <v>10</v>
      </c>
      <c r="D118" s="34" t="s">
        <v>21</v>
      </c>
      <c r="E118" s="34" t="s">
        <v>18</v>
      </c>
      <c r="F118" s="34" t="s">
        <v>11</v>
      </c>
      <c r="G118" s="21"/>
      <c r="H118" s="21"/>
      <c r="I118" s="21" t="s">
        <v>9</v>
      </c>
      <c r="J118" s="21" t="s">
        <v>31</v>
      </c>
      <c r="M118" s="12"/>
    </row>
    <row r="119" spans="1:13" ht="18" customHeight="1">
      <c r="A119" s="4">
        <v>118</v>
      </c>
      <c r="B119" s="37">
        <v>41749</v>
      </c>
      <c r="C119" s="36" t="s">
        <v>15</v>
      </c>
      <c r="D119" s="34" t="s">
        <v>7</v>
      </c>
      <c r="E119" s="34" t="s">
        <v>27</v>
      </c>
      <c r="F119" s="34" t="s">
        <v>72</v>
      </c>
      <c r="G119" s="21"/>
      <c r="H119" s="21"/>
      <c r="I119" s="21" t="s">
        <v>13</v>
      </c>
      <c r="J119" s="21" t="s">
        <v>19</v>
      </c>
      <c r="M119" s="13"/>
    </row>
    <row r="120" spans="1:13" ht="18" customHeight="1">
      <c r="A120" s="4">
        <v>119</v>
      </c>
      <c r="B120" s="37">
        <v>41749</v>
      </c>
      <c r="C120" s="34" t="s">
        <v>146</v>
      </c>
      <c r="D120" s="34" t="s">
        <v>47</v>
      </c>
      <c r="E120" s="34" t="s">
        <v>153</v>
      </c>
      <c r="F120" s="34" t="s">
        <v>157</v>
      </c>
      <c r="G120" s="21"/>
      <c r="H120" s="21"/>
      <c r="I120" s="21" t="s">
        <v>8</v>
      </c>
      <c r="J120" s="21" t="s">
        <v>25</v>
      </c>
      <c r="M120" s="12"/>
    </row>
    <row r="121" spans="1:13" ht="18" customHeight="1">
      <c r="A121" s="4">
        <v>120</v>
      </c>
      <c r="B121" s="37">
        <v>41751</v>
      </c>
      <c r="C121" s="34" t="s">
        <v>148</v>
      </c>
      <c r="D121" s="34" t="s">
        <v>16</v>
      </c>
      <c r="E121" s="34" t="s">
        <v>17</v>
      </c>
      <c r="F121" s="34" t="s">
        <v>161</v>
      </c>
      <c r="G121" s="21"/>
      <c r="H121" s="21"/>
      <c r="I121" s="21" t="s">
        <v>37</v>
      </c>
      <c r="J121" s="21" t="s">
        <v>13</v>
      </c>
      <c r="M121" s="12"/>
    </row>
    <row r="122" spans="1:13" ht="18" customHeight="1">
      <c r="A122" s="4">
        <v>121</v>
      </c>
      <c r="B122" s="37">
        <v>41751</v>
      </c>
      <c r="C122" s="34" t="s">
        <v>39</v>
      </c>
      <c r="D122" s="34" t="s">
        <v>28</v>
      </c>
      <c r="E122" s="34" t="s">
        <v>46</v>
      </c>
      <c r="F122" s="34" t="s">
        <v>24</v>
      </c>
      <c r="G122" s="21"/>
      <c r="H122" s="21"/>
      <c r="I122" s="21" t="s">
        <v>14</v>
      </c>
      <c r="J122" s="21" t="s">
        <v>19</v>
      </c>
      <c r="M122" s="12"/>
    </row>
    <row r="123" spans="1:13" ht="18" customHeight="1">
      <c r="A123" s="4">
        <v>122</v>
      </c>
      <c r="B123" s="37">
        <v>41751</v>
      </c>
      <c r="C123" s="34" t="s">
        <v>153</v>
      </c>
      <c r="D123" s="34" t="s">
        <v>27</v>
      </c>
      <c r="E123" s="34" t="s">
        <v>44</v>
      </c>
      <c r="F123" s="34" t="s">
        <v>146</v>
      </c>
      <c r="G123" s="21"/>
      <c r="H123" s="21"/>
      <c r="I123" s="21" t="s">
        <v>8</v>
      </c>
      <c r="J123" s="21" t="s">
        <v>26</v>
      </c>
      <c r="M123" s="12"/>
    </row>
    <row r="124" spans="1:13" ht="18" customHeight="1">
      <c r="A124" s="4">
        <v>123</v>
      </c>
      <c r="B124" s="37">
        <v>41751</v>
      </c>
      <c r="C124" s="34" t="s">
        <v>42</v>
      </c>
      <c r="D124" s="34" t="s">
        <v>142</v>
      </c>
      <c r="E124" s="34" t="s">
        <v>6</v>
      </c>
      <c r="F124" s="34" t="s">
        <v>48</v>
      </c>
      <c r="G124" s="21"/>
      <c r="H124" s="21"/>
      <c r="I124" s="21" t="s">
        <v>20</v>
      </c>
      <c r="J124" s="21" t="s">
        <v>38</v>
      </c>
      <c r="M124" s="12"/>
    </row>
    <row r="125" spans="1:13" ht="18" customHeight="1">
      <c r="A125" s="4">
        <v>124</v>
      </c>
      <c r="B125" s="37">
        <v>41751</v>
      </c>
      <c r="C125" s="34" t="s">
        <v>29</v>
      </c>
      <c r="D125" s="34" t="s">
        <v>49</v>
      </c>
      <c r="E125" s="34" t="s">
        <v>33</v>
      </c>
      <c r="F125" s="34" t="s">
        <v>131</v>
      </c>
      <c r="G125" s="21"/>
      <c r="H125" s="21"/>
      <c r="I125" s="21" t="s">
        <v>31</v>
      </c>
      <c r="J125" s="21" t="s">
        <v>25</v>
      </c>
      <c r="M125" s="12"/>
    </row>
    <row r="126" spans="1:13" ht="18" customHeight="1">
      <c r="A126" s="4">
        <v>125</v>
      </c>
      <c r="B126" s="37">
        <v>41751</v>
      </c>
      <c r="C126" s="34" t="s">
        <v>18</v>
      </c>
      <c r="D126" s="34" t="s">
        <v>11</v>
      </c>
      <c r="E126" s="34" t="s">
        <v>22</v>
      </c>
      <c r="F126" s="34" t="s">
        <v>10</v>
      </c>
      <c r="G126" s="21"/>
      <c r="H126" s="21"/>
      <c r="I126" s="21" t="s">
        <v>9</v>
      </c>
      <c r="J126" s="21" t="s">
        <v>32</v>
      </c>
      <c r="M126" s="12"/>
    </row>
    <row r="127" spans="1:13" ht="18" customHeight="1">
      <c r="A127" s="4">
        <v>126</v>
      </c>
      <c r="B127" s="37">
        <v>41752</v>
      </c>
      <c r="C127" s="34" t="s">
        <v>49</v>
      </c>
      <c r="D127" s="34" t="s">
        <v>33</v>
      </c>
      <c r="E127" s="34" t="s">
        <v>131</v>
      </c>
      <c r="F127" s="34" t="s">
        <v>12</v>
      </c>
      <c r="G127" s="21"/>
      <c r="H127" s="21"/>
      <c r="I127" s="21" t="s">
        <v>31</v>
      </c>
      <c r="J127" s="21" t="s">
        <v>25</v>
      </c>
      <c r="M127" s="12"/>
    </row>
    <row r="128" spans="1:13" ht="18" customHeight="1">
      <c r="A128" s="4">
        <v>127</v>
      </c>
      <c r="B128" s="37">
        <v>41752</v>
      </c>
      <c r="C128" s="34" t="s">
        <v>28</v>
      </c>
      <c r="D128" s="34" t="s">
        <v>46</v>
      </c>
      <c r="E128" s="34" t="s">
        <v>24</v>
      </c>
      <c r="F128" s="34" t="s">
        <v>50</v>
      </c>
      <c r="G128" s="21"/>
      <c r="H128" s="21"/>
      <c r="I128" s="21" t="s">
        <v>14</v>
      </c>
      <c r="J128" s="21" t="s">
        <v>19</v>
      </c>
      <c r="M128" s="12"/>
    </row>
    <row r="129" spans="1:13" ht="18" customHeight="1">
      <c r="A129" s="4">
        <v>128</v>
      </c>
      <c r="B129" s="37">
        <v>41752</v>
      </c>
      <c r="C129" s="34" t="s">
        <v>142</v>
      </c>
      <c r="D129" s="34" t="s">
        <v>6</v>
      </c>
      <c r="E129" s="34" t="s">
        <v>48</v>
      </c>
      <c r="F129" s="34" t="s">
        <v>15</v>
      </c>
      <c r="G129" s="21"/>
      <c r="H129" s="21"/>
      <c r="I129" s="21" t="s">
        <v>20</v>
      </c>
      <c r="J129" s="21" t="s">
        <v>38</v>
      </c>
      <c r="M129" s="12"/>
    </row>
    <row r="130" spans="1:13" ht="18" customHeight="1">
      <c r="A130" s="4">
        <v>129</v>
      </c>
      <c r="B130" s="37">
        <v>41752</v>
      </c>
      <c r="C130" s="34" t="s">
        <v>11</v>
      </c>
      <c r="D130" s="34" t="s">
        <v>22</v>
      </c>
      <c r="E130" s="34" t="s">
        <v>10</v>
      </c>
      <c r="F130" s="34" t="s">
        <v>21</v>
      </c>
      <c r="G130" s="21"/>
      <c r="H130" s="21"/>
      <c r="I130" s="21" t="s">
        <v>9</v>
      </c>
      <c r="J130" s="21" t="s">
        <v>32</v>
      </c>
      <c r="M130" s="12"/>
    </row>
    <row r="131" spans="1:13" ht="18" customHeight="1">
      <c r="A131" s="4">
        <v>130</v>
      </c>
      <c r="B131" s="37">
        <v>41752</v>
      </c>
      <c r="C131" s="34" t="s">
        <v>27</v>
      </c>
      <c r="D131" s="34" t="s">
        <v>44</v>
      </c>
      <c r="E131" s="34" t="s">
        <v>146</v>
      </c>
      <c r="F131" s="34" t="s">
        <v>47</v>
      </c>
      <c r="G131" s="21"/>
      <c r="H131" s="21"/>
      <c r="I131" s="21" t="s">
        <v>8</v>
      </c>
      <c r="J131" s="21" t="s">
        <v>26</v>
      </c>
      <c r="M131" s="12"/>
    </row>
    <row r="132" spans="1:13" ht="18" customHeight="1">
      <c r="A132" s="4">
        <v>131</v>
      </c>
      <c r="B132" s="37">
        <v>41752</v>
      </c>
      <c r="C132" s="34" t="s">
        <v>16</v>
      </c>
      <c r="D132" s="34" t="s">
        <v>17</v>
      </c>
      <c r="E132" s="34" t="s">
        <v>161</v>
      </c>
      <c r="F132" s="34" t="s">
        <v>4</v>
      </c>
      <c r="G132" s="21"/>
      <c r="H132" s="21"/>
      <c r="I132" s="21" t="s">
        <v>37</v>
      </c>
      <c r="J132" s="21" t="s">
        <v>13</v>
      </c>
      <c r="M132" s="12"/>
    </row>
    <row r="133" spans="1:13" ht="18" customHeight="1">
      <c r="A133" s="4">
        <v>132</v>
      </c>
      <c r="B133" s="37">
        <v>41753</v>
      </c>
      <c r="C133" s="34" t="s">
        <v>46</v>
      </c>
      <c r="D133" s="34" t="s">
        <v>24</v>
      </c>
      <c r="E133" s="34" t="s">
        <v>50</v>
      </c>
      <c r="F133" s="34" t="s">
        <v>39</v>
      </c>
      <c r="G133" s="21"/>
      <c r="H133" s="21"/>
      <c r="I133" s="21" t="s">
        <v>14</v>
      </c>
      <c r="J133" s="21" t="s">
        <v>19</v>
      </c>
      <c r="M133" s="12"/>
    </row>
    <row r="134" spans="1:13" ht="18" customHeight="1">
      <c r="A134" s="4">
        <v>133</v>
      </c>
      <c r="B134" s="37">
        <v>41753</v>
      </c>
      <c r="C134" s="34" t="s">
        <v>6</v>
      </c>
      <c r="D134" s="34" t="s">
        <v>48</v>
      </c>
      <c r="E134" s="34" t="s">
        <v>15</v>
      </c>
      <c r="F134" s="34" t="s">
        <v>42</v>
      </c>
      <c r="G134" s="21"/>
      <c r="H134" s="21"/>
      <c r="I134" s="21" t="s">
        <v>20</v>
      </c>
      <c r="J134" s="21" t="s">
        <v>38</v>
      </c>
      <c r="M134" s="12"/>
    </row>
    <row r="135" spans="1:13" ht="18" customHeight="1">
      <c r="A135" s="4">
        <v>134</v>
      </c>
      <c r="B135" s="37">
        <v>41753</v>
      </c>
      <c r="C135" s="34" t="s">
        <v>22</v>
      </c>
      <c r="D135" s="34" t="s">
        <v>10</v>
      </c>
      <c r="E135" s="34" t="s">
        <v>21</v>
      </c>
      <c r="F135" s="34" t="s">
        <v>18</v>
      </c>
      <c r="G135" s="21"/>
      <c r="H135" s="21"/>
      <c r="I135" s="21" t="s">
        <v>9</v>
      </c>
      <c r="J135" s="21" t="s">
        <v>32</v>
      </c>
      <c r="M135" s="12"/>
    </row>
    <row r="136" spans="1:13" ht="18" customHeight="1">
      <c r="A136" s="4">
        <v>135</v>
      </c>
      <c r="B136" s="37">
        <v>41754</v>
      </c>
      <c r="C136" s="34" t="s">
        <v>7</v>
      </c>
      <c r="D136" s="34" t="s">
        <v>15</v>
      </c>
      <c r="E136" s="36" t="s">
        <v>42</v>
      </c>
      <c r="F136" s="34" t="s">
        <v>142</v>
      </c>
      <c r="G136" s="21"/>
      <c r="H136" s="21"/>
      <c r="I136" s="21" t="s">
        <v>26</v>
      </c>
      <c r="J136" s="21" t="s">
        <v>9</v>
      </c>
      <c r="M136" s="12"/>
    </row>
    <row r="137" spans="1:13" ht="18" customHeight="1">
      <c r="A137" s="4">
        <v>136</v>
      </c>
      <c r="B137" s="37">
        <v>41754</v>
      </c>
      <c r="C137" s="34" t="s">
        <v>36</v>
      </c>
      <c r="D137" s="34" t="s">
        <v>72</v>
      </c>
      <c r="E137" s="34" t="s">
        <v>39</v>
      </c>
      <c r="F137" s="34" t="s">
        <v>29</v>
      </c>
      <c r="G137" s="21"/>
      <c r="H137" s="21"/>
      <c r="I137" s="21" t="s">
        <v>31</v>
      </c>
      <c r="J137" s="21" t="s">
        <v>8</v>
      </c>
      <c r="M137" s="12"/>
    </row>
    <row r="138" spans="1:13" ht="18" customHeight="1">
      <c r="A138" s="4">
        <v>137</v>
      </c>
      <c r="B138" s="37">
        <v>41754</v>
      </c>
      <c r="C138" s="34" t="s">
        <v>48</v>
      </c>
      <c r="D138" s="34" t="s">
        <v>131</v>
      </c>
      <c r="E138" s="34" t="s">
        <v>12</v>
      </c>
      <c r="F138" s="34" t="s">
        <v>30</v>
      </c>
      <c r="G138" s="21"/>
      <c r="H138" s="21"/>
      <c r="I138" s="21" t="s">
        <v>13</v>
      </c>
      <c r="J138" s="21" t="s">
        <v>38</v>
      </c>
      <c r="M138" s="12"/>
    </row>
    <row r="139" spans="1:13" ht="18" customHeight="1">
      <c r="A139" s="4">
        <v>138</v>
      </c>
      <c r="B139" s="37">
        <v>41754</v>
      </c>
      <c r="C139" s="34" t="s">
        <v>23</v>
      </c>
      <c r="D139" s="34" t="s">
        <v>34</v>
      </c>
      <c r="E139" s="34" t="s">
        <v>43</v>
      </c>
      <c r="F139" s="34" t="s">
        <v>144</v>
      </c>
      <c r="G139" s="21"/>
      <c r="H139" s="21"/>
      <c r="I139" s="21" t="s">
        <v>19</v>
      </c>
      <c r="J139" s="21" t="s">
        <v>37</v>
      </c>
      <c r="M139" s="12"/>
    </row>
    <row r="140" spans="1:13" ht="18" customHeight="1">
      <c r="A140" s="4">
        <v>139</v>
      </c>
      <c r="B140" s="37">
        <v>41754</v>
      </c>
      <c r="C140" s="34" t="s">
        <v>17</v>
      </c>
      <c r="D140" s="34" t="s">
        <v>161</v>
      </c>
      <c r="E140" s="34" t="s">
        <v>4</v>
      </c>
      <c r="F140" s="34" t="s">
        <v>148</v>
      </c>
      <c r="G140" s="21"/>
      <c r="H140" s="21"/>
      <c r="I140" s="21" t="s">
        <v>25</v>
      </c>
      <c r="J140" s="21" t="s">
        <v>32</v>
      </c>
      <c r="M140" s="12"/>
    </row>
    <row r="141" spans="1:13" ht="18" customHeight="1">
      <c r="A141" s="4">
        <v>140</v>
      </c>
      <c r="B141" s="37">
        <v>41754</v>
      </c>
      <c r="C141" s="34" t="s">
        <v>33</v>
      </c>
      <c r="D141" s="36" t="s">
        <v>55</v>
      </c>
      <c r="E141" s="34" t="s">
        <v>5</v>
      </c>
      <c r="F141" s="34" t="s">
        <v>153</v>
      </c>
      <c r="G141" s="21"/>
      <c r="H141" s="21"/>
      <c r="I141" s="21" t="s">
        <v>14</v>
      </c>
      <c r="J141" s="21" t="s">
        <v>20</v>
      </c>
      <c r="M141" s="12"/>
    </row>
    <row r="142" spans="1:13" ht="18" customHeight="1">
      <c r="A142" s="4">
        <v>141</v>
      </c>
      <c r="B142" s="37">
        <v>41755</v>
      </c>
      <c r="C142" s="34" t="s">
        <v>161</v>
      </c>
      <c r="D142" s="34" t="s">
        <v>4</v>
      </c>
      <c r="E142" s="34" t="s">
        <v>148</v>
      </c>
      <c r="F142" s="34" t="s">
        <v>16</v>
      </c>
      <c r="G142" s="21"/>
      <c r="H142" s="21"/>
      <c r="I142" s="21" t="s">
        <v>25</v>
      </c>
      <c r="J142" s="21" t="s">
        <v>32</v>
      </c>
      <c r="M142" s="12"/>
    </row>
    <row r="143" spans="1:13" ht="18" customHeight="1">
      <c r="A143" s="4">
        <v>142</v>
      </c>
      <c r="B143" s="37">
        <v>41755</v>
      </c>
      <c r="C143" s="34" t="s">
        <v>72</v>
      </c>
      <c r="D143" s="34" t="s">
        <v>39</v>
      </c>
      <c r="E143" s="34" t="s">
        <v>29</v>
      </c>
      <c r="F143" s="34" t="s">
        <v>27</v>
      </c>
      <c r="G143" s="21"/>
      <c r="H143" s="21"/>
      <c r="I143" s="21" t="s">
        <v>31</v>
      </c>
      <c r="J143" s="21" t="s">
        <v>8</v>
      </c>
      <c r="M143" s="12"/>
    </row>
    <row r="144" spans="1:13" ht="18" customHeight="1">
      <c r="A144" s="4">
        <v>143</v>
      </c>
      <c r="B144" s="37">
        <v>41755</v>
      </c>
      <c r="C144" s="36" t="s">
        <v>55</v>
      </c>
      <c r="D144" s="34" t="s">
        <v>5</v>
      </c>
      <c r="E144" s="34" t="s">
        <v>153</v>
      </c>
      <c r="F144" s="34" t="s">
        <v>46</v>
      </c>
      <c r="G144" s="21"/>
      <c r="H144" s="21"/>
      <c r="I144" s="21" t="s">
        <v>14</v>
      </c>
      <c r="J144" s="21" t="s">
        <v>20</v>
      </c>
      <c r="M144" s="13"/>
    </row>
    <row r="145" spans="1:13" ht="18" customHeight="1">
      <c r="A145" s="4">
        <v>144</v>
      </c>
      <c r="B145" s="37">
        <v>41755</v>
      </c>
      <c r="C145" s="34" t="s">
        <v>34</v>
      </c>
      <c r="D145" s="34" t="s">
        <v>43</v>
      </c>
      <c r="E145" s="34" t="s">
        <v>144</v>
      </c>
      <c r="F145" s="34" t="s">
        <v>35</v>
      </c>
      <c r="G145" s="21"/>
      <c r="H145" s="21"/>
      <c r="I145" s="21" t="s">
        <v>19</v>
      </c>
      <c r="J145" s="21" t="s">
        <v>37</v>
      </c>
      <c r="M145" s="12"/>
    </row>
    <row r="146" spans="1:13" ht="18" customHeight="1">
      <c r="A146" s="4">
        <v>145</v>
      </c>
      <c r="B146" s="37">
        <v>41755</v>
      </c>
      <c r="C146" s="34" t="s">
        <v>131</v>
      </c>
      <c r="D146" s="34" t="s">
        <v>12</v>
      </c>
      <c r="E146" s="34" t="s">
        <v>30</v>
      </c>
      <c r="F146" s="34" t="s">
        <v>41</v>
      </c>
      <c r="G146" s="21"/>
      <c r="H146" s="21"/>
      <c r="I146" s="21" t="s">
        <v>13</v>
      </c>
      <c r="J146" s="21" t="s">
        <v>38</v>
      </c>
      <c r="M146" s="12"/>
    </row>
    <row r="147" spans="1:13" ht="18" customHeight="1">
      <c r="A147" s="4">
        <v>146</v>
      </c>
      <c r="B147" s="37">
        <v>41755</v>
      </c>
      <c r="C147" s="34" t="s">
        <v>15</v>
      </c>
      <c r="D147" s="34" t="s">
        <v>42</v>
      </c>
      <c r="E147" s="34" t="s">
        <v>142</v>
      </c>
      <c r="F147" s="34" t="s">
        <v>6</v>
      </c>
      <c r="G147" s="21"/>
      <c r="H147" s="21"/>
      <c r="I147" s="21" t="s">
        <v>26</v>
      </c>
      <c r="J147" s="21" t="s">
        <v>9</v>
      </c>
      <c r="M147" s="12"/>
    </row>
    <row r="148" spans="1:13" ht="18" customHeight="1">
      <c r="A148" s="4">
        <v>147</v>
      </c>
      <c r="B148" s="37">
        <v>41756</v>
      </c>
      <c r="C148" s="34" t="s">
        <v>4</v>
      </c>
      <c r="D148" s="34" t="s">
        <v>148</v>
      </c>
      <c r="E148" s="34" t="s">
        <v>16</v>
      </c>
      <c r="F148" s="34" t="s">
        <v>17</v>
      </c>
      <c r="G148" s="21"/>
      <c r="H148" s="21"/>
      <c r="I148" s="21" t="s">
        <v>25</v>
      </c>
      <c r="J148" s="21" t="s">
        <v>32</v>
      </c>
      <c r="M148" s="12"/>
    </row>
    <row r="149" spans="1:13" ht="18" customHeight="1">
      <c r="A149" s="4">
        <v>148</v>
      </c>
      <c r="B149" s="37">
        <v>41756</v>
      </c>
      <c r="C149" s="34" t="s">
        <v>39</v>
      </c>
      <c r="D149" s="34" t="s">
        <v>29</v>
      </c>
      <c r="E149" s="34" t="s">
        <v>27</v>
      </c>
      <c r="F149" s="34" t="s">
        <v>36</v>
      </c>
      <c r="G149" s="21"/>
      <c r="H149" s="21"/>
      <c r="I149" s="21" t="s">
        <v>31</v>
      </c>
      <c r="J149" s="21" t="s">
        <v>8</v>
      </c>
      <c r="M149" s="12"/>
    </row>
    <row r="150" spans="1:13" ht="18" customHeight="1">
      <c r="A150" s="4">
        <v>149</v>
      </c>
      <c r="B150" s="37">
        <v>41756</v>
      </c>
      <c r="C150" s="34" t="s">
        <v>42</v>
      </c>
      <c r="D150" s="34" t="s">
        <v>142</v>
      </c>
      <c r="E150" s="34" t="s">
        <v>6</v>
      </c>
      <c r="F150" s="34" t="s">
        <v>7</v>
      </c>
      <c r="G150" s="21"/>
      <c r="H150" s="21"/>
      <c r="I150" s="21" t="s">
        <v>26</v>
      </c>
      <c r="J150" s="21" t="s">
        <v>9</v>
      </c>
      <c r="M150" s="12"/>
    </row>
    <row r="151" spans="1:13" ht="18" customHeight="1">
      <c r="A151" s="4">
        <v>150</v>
      </c>
      <c r="B151" s="37">
        <v>41756</v>
      </c>
      <c r="C151" s="34" t="s">
        <v>5</v>
      </c>
      <c r="D151" s="34" t="s">
        <v>153</v>
      </c>
      <c r="E151" s="34" t="s">
        <v>46</v>
      </c>
      <c r="F151" s="34" t="s">
        <v>33</v>
      </c>
      <c r="G151" s="21"/>
      <c r="H151" s="21"/>
      <c r="I151" s="21" t="s">
        <v>14</v>
      </c>
      <c r="J151" s="21" t="s">
        <v>20</v>
      </c>
      <c r="M151" s="12"/>
    </row>
    <row r="152" spans="1:13" ht="18" customHeight="1">
      <c r="A152" s="4">
        <v>151</v>
      </c>
      <c r="B152" s="37">
        <v>41756</v>
      </c>
      <c r="C152" s="34" t="s">
        <v>43</v>
      </c>
      <c r="D152" s="34" t="s">
        <v>144</v>
      </c>
      <c r="E152" s="34" t="s">
        <v>35</v>
      </c>
      <c r="F152" s="34" t="s">
        <v>23</v>
      </c>
      <c r="G152" s="21"/>
      <c r="H152" s="21"/>
      <c r="I152" s="21" t="s">
        <v>19</v>
      </c>
      <c r="J152" s="21" t="s">
        <v>37</v>
      </c>
      <c r="M152" s="12"/>
    </row>
    <row r="153" spans="1:13" ht="18" customHeight="1">
      <c r="A153" s="4">
        <v>152</v>
      </c>
      <c r="B153" s="37">
        <v>41756</v>
      </c>
      <c r="C153" s="34" t="s">
        <v>12</v>
      </c>
      <c r="D153" s="34" t="s">
        <v>30</v>
      </c>
      <c r="E153" s="34" t="s">
        <v>41</v>
      </c>
      <c r="F153" s="34" t="s">
        <v>48</v>
      </c>
      <c r="G153" s="21"/>
      <c r="H153" s="21"/>
      <c r="I153" s="21" t="s">
        <v>13</v>
      </c>
      <c r="J153" s="21" t="s">
        <v>38</v>
      </c>
      <c r="M153" s="12"/>
    </row>
    <row r="154" spans="1:13" ht="18" customHeight="1">
      <c r="A154" s="4">
        <v>153</v>
      </c>
      <c r="B154" s="37">
        <v>41758</v>
      </c>
      <c r="C154" s="34" t="s">
        <v>132</v>
      </c>
      <c r="D154" s="34" t="s">
        <v>46</v>
      </c>
      <c r="E154" s="34" t="s">
        <v>17</v>
      </c>
      <c r="F154" s="34" t="s">
        <v>15</v>
      </c>
      <c r="G154" s="21"/>
      <c r="H154" s="21"/>
      <c r="I154" s="21" t="s">
        <v>26</v>
      </c>
      <c r="J154" s="21" t="s">
        <v>25</v>
      </c>
      <c r="M154" s="12"/>
    </row>
    <row r="155" spans="1:13" ht="18" customHeight="1">
      <c r="A155" s="4">
        <v>154</v>
      </c>
      <c r="B155" s="37">
        <v>41758</v>
      </c>
      <c r="C155" s="34" t="s">
        <v>10</v>
      </c>
      <c r="D155" s="34" t="s">
        <v>21</v>
      </c>
      <c r="E155" s="34" t="s">
        <v>18</v>
      </c>
      <c r="F155" s="34" t="s">
        <v>28</v>
      </c>
      <c r="G155" s="21"/>
      <c r="H155" s="21"/>
      <c r="I155" s="21" t="s">
        <v>37</v>
      </c>
      <c r="J155" s="21" t="s">
        <v>14</v>
      </c>
      <c r="M155" s="12"/>
    </row>
    <row r="156" spans="1:13" ht="18" customHeight="1">
      <c r="A156" s="4">
        <v>155</v>
      </c>
      <c r="B156" s="37">
        <v>41758</v>
      </c>
      <c r="C156" s="34" t="s">
        <v>44</v>
      </c>
      <c r="D156" s="34" t="s">
        <v>16</v>
      </c>
      <c r="E156" s="34" t="s">
        <v>45</v>
      </c>
      <c r="F156" s="34" t="s">
        <v>72</v>
      </c>
      <c r="G156" s="21"/>
      <c r="H156" s="21"/>
      <c r="I156" s="21" t="s">
        <v>38</v>
      </c>
      <c r="J156" s="21" t="s">
        <v>19</v>
      </c>
      <c r="M156" s="12"/>
    </row>
    <row r="157" spans="1:13" ht="18" customHeight="1">
      <c r="A157" s="4">
        <v>156</v>
      </c>
      <c r="B157" s="37">
        <v>41758</v>
      </c>
      <c r="C157" s="34" t="s">
        <v>30</v>
      </c>
      <c r="D157" s="34" t="s">
        <v>50</v>
      </c>
      <c r="E157" s="34" t="s">
        <v>33</v>
      </c>
      <c r="F157" s="34" t="s">
        <v>131</v>
      </c>
      <c r="G157" s="21"/>
      <c r="H157" s="21"/>
      <c r="I157" s="21" t="s">
        <v>9</v>
      </c>
      <c r="J157" s="21" t="s">
        <v>8</v>
      </c>
      <c r="L157" s="53"/>
      <c r="M157" s="12"/>
    </row>
    <row r="158" spans="1:13" ht="18" customHeight="1">
      <c r="A158" s="4">
        <v>157</v>
      </c>
      <c r="B158" s="37">
        <v>41758</v>
      </c>
      <c r="C158" s="34" t="s">
        <v>142</v>
      </c>
      <c r="D158" s="34" t="s">
        <v>146</v>
      </c>
      <c r="E158" s="34" t="s">
        <v>47</v>
      </c>
      <c r="F158" s="34" t="s">
        <v>55</v>
      </c>
      <c r="G158" s="21"/>
      <c r="H158" s="21"/>
      <c r="I158" s="21" t="s">
        <v>13</v>
      </c>
      <c r="J158" s="21" t="s">
        <v>20</v>
      </c>
      <c r="L158" s="53"/>
      <c r="M158" s="12"/>
    </row>
    <row r="159" spans="1:13" ht="18" customHeight="1">
      <c r="A159" s="4">
        <v>158</v>
      </c>
      <c r="B159" s="37">
        <v>41758</v>
      </c>
      <c r="C159" s="34" t="s">
        <v>24</v>
      </c>
      <c r="D159" s="34" t="s">
        <v>35</v>
      </c>
      <c r="E159" s="36" t="s">
        <v>36</v>
      </c>
      <c r="F159" s="34" t="s">
        <v>40</v>
      </c>
      <c r="G159" s="21"/>
      <c r="H159" s="21"/>
      <c r="I159" s="21" t="s">
        <v>32</v>
      </c>
      <c r="J159" s="21" t="s">
        <v>31</v>
      </c>
      <c r="L159" s="53"/>
      <c r="M159" s="12"/>
    </row>
    <row r="160" spans="1:13" ht="18" customHeight="1">
      <c r="A160" s="4">
        <v>159</v>
      </c>
      <c r="B160" s="37">
        <v>41759</v>
      </c>
      <c r="C160" s="34" t="s">
        <v>35</v>
      </c>
      <c r="D160" s="34" t="s">
        <v>36</v>
      </c>
      <c r="E160" s="34" t="s">
        <v>40</v>
      </c>
      <c r="F160" s="34" t="s">
        <v>4</v>
      </c>
      <c r="G160" s="21"/>
      <c r="H160" s="21"/>
      <c r="I160" s="21" t="s">
        <v>32</v>
      </c>
      <c r="J160" s="21" t="s">
        <v>31</v>
      </c>
      <c r="L160" s="53"/>
      <c r="M160" s="12"/>
    </row>
    <row r="161" spans="1:13" ht="18" customHeight="1">
      <c r="A161" s="4">
        <v>160</v>
      </c>
      <c r="B161" s="37">
        <v>41759</v>
      </c>
      <c r="C161" s="34" t="s">
        <v>46</v>
      </c>
      <c r="D161" s="34" t="s">
        <v>17</v>
      </c>
      <c r="E161" s="34" t="s">
        <v>23</v>
      </c>
      <c r="F161" s="34" t="s">
        <v>43</v>
      </c>
      <c r="G161" s="21"/>
      <c r="H161" s="21"/>
      <c r="I161" s="21" t="s">
        <v>26</v>
      </c>
      <c r="J161" s="21" t="s">
        <v>25</v>
      </c>
      <c r="L161" s="53"/>
      <c r="M161" s="12"/>
    </row>
    <row r="162" spans="1:13" ht="18" customHeight="1">
      <c r="A162" s="4">
        <v>161</v>
      </c>
      <c r="B162" s="37">
        <v>41759</v>
      </c>
      <c r="C162" s="34" t="s">
        <v>50</v>
      </c>
      <c r="D162" s="34" t="s">
        <v>33</v>
      </c>
      <c r="E162" s="34" t="s">
        <v>131</v>
      </c>
      <c r="F162" s="34" t="s">
        <v>12</v>
      </c>
      <c r="G162" s="21"/>
      <c r="H162" s="21"/>
      <c r="I162" s="21" t="s">
        <v>9</v>
      </c>
      <c r="J162" s="21" t="s">
        <v>8</v>
      </c>
      <c r="M162" s="12"/>
    </row>
    <row r="163" spans="1:13" ht="18" customHeight="1">
      <c r="A163" s="4">
        <v>162</v>
      </c>
      <c r="B163" s="37">
        <v>41759</v>
      </c>
      <c r="C163" s="34" t="s">
        <v>21</v>
      </c>
      <c r="D163" s="34" t="s">
        <v>18</v>
      </c>
      <c r="E163" s="34" t="s">
        <v>28</v>
      </c>
      <c r="F163" s="34" t="s">
        <v>22</v>
      </c>
      <c r="G163" s="21"/>
      <c r="H163" s="21"/>
      <c r="I163" s="21" t="s">
        <v>37</v>
      </c>
      <c r="J163" s="21" t="s">
        <v>14</v>
      </c>
      <c r="M163" s="12"/>
    </row>
    <row r="164" spans="1:13" ht="18" customHeight="1">
      <c r="A164" s="4">
        <v>163</v>
      </c>
      <c r="B164" s="37">
        <v>41759</v>
      </c>
      <c r="C164" s="34" t="s">
        <v>16</v>
      </c>
      <c r="D164" s="34" t="s">
        <v>45</v>
      </c>
      <c r="E164" s="34" t="s">
        <v>72</v>
      </c>
      <c r="F164" s="34" t="s">
        <v>49</v>
      </c>
      <c r="G164" s="21"/>
      <c r="H164" s="21"/>
      <c r="I164" s="21" t="s">
        <v>38</v>
      </c>
      <c r="J164" s="21" t="s">
        <v>19</v>
      </c>
      <c r="M164" s="12"/>
    </row>
    <row r="165" spans="1:13" ht="18" customHeight="1">
      <c r="A165" s="4">
        <v>164</v>
      </c>
      <c r="B165" s="38">
        <v>41760</v>
      </c>
      <c r="C165" s="21" t="s">
        <v>45</v>
      </c>
      <c r="D165" s="21" t="s">
        <v>72</v>
      </c>
      <c r="E165" s="21" t="s">
        <v>49</v>
      </c>
      <c r="F165" s="21" t="s">
        <v>44</v>
      </c>
      <c r="G165" s="21"/>
      <c r="H165" s="21"/>
      <c r="I165" s="21" t="s">
        <v>38</v>
      </c>
      <c r="J165" s="21" t="s">
        <v>19</v>
      </c>
    </row>
    <row r="166" spans="1:13" ht="18" customHeight="1">
      <c r="A166" s="4">
        <v>165</v>
      </c>
      <c r="B166" s="38">
        <v>41760</v>
      </c>
      <c r="C166" s="21" t="s">
        <v>47</v>
      </c>
      <c r="D166" s="21" t="s">
        <v>55</v>
      </c>
      <c r="E166" s="21" t="s">
        <v>5</v>
      </c>
      <c r="F166" s="21" t="s">
        <v>142</v>
      </c>
      <c r="G166" s="21"/>
      <c r="H166" s="21"/>
      <c r="I166" s="21" t="s">
        <v>13</v>
      </c>
      <c r="J166" s="21" t="s">
        <v>20</v>
      </c>
    </row>
    <row r="167" spans="1:13" ht="18" customHeight="1">
      <c r="A167" s="4">
        <v>166</v>
      </c>
      <c r="B167" s="38">
        <v>41760</v>
      </c>
      <c r="C167" s="21" t="s">
        <v>36</v>
      </c>
      <c r="D167" s="21" t="s">
        <v>40</v>
      </c>
      <c r="E167" s="21" t="s">
        <v>4</v>
      </c>
      <c r="F167" s="21" t="s">
        <v>24</v>
      </c>
      <c r="G167" s="21"/>
      <c r="H167" s="21"/>
      <c r="I167" s="21" t="s">
        <v>32</v>
      </c>
      <c r="J167" s="21" t="s">
        <v>31</v>
      </c>
    </row>
    <row r="168" spans="1:13" ht="18" customHeight="1">
      <c r="A168" s="4">
        <v>167</v>
      </c>
      <c r="B168" s="38">
        <v>41760</v>
      </c>
      <c r="C168" s="21" t="s">
        <v>18</v>
      </c>
      <c r="D168" s="21" t="s">
        <v>28</v>
      </c>
      <c r="E168" s="21" t="s">
        <v>22</v>
      </c>
      <c r="F168" s="21" t="s">
        <v>10</v>
      </c>
      <c r="G168" s="21"/>
      <c r="H168" s="21"/>
      <c r="I168" s="21" t="s">
        <v>37</v>
      </c>
      <c r="J168" s="21" t="s">
        <v>14</v>
      </c>
    </row>
    <row r="169" spans="1:13" ht="18" customHeight="1">
      <c r="A169" s="4">
        <v>168</v>
      </c>
      <c r="B169" s="38">
        <v>41760</v>
      </c>
      <c r="C169" s="21" t="s">
        <v>17</v>
      </c>
      <c r="D169" s="21" t="s">
        <v>23</v>
      </c>
      <c r="E169" s="21" t="s">
        <v>15</v>
      </c>
      <c r="F169" s="21" t="s">
        <v>132</v>
      </c>
      <c r="G169" s="21"/>
      <c r="H169" s="21"/>
      <c r="I169" s="21" t="s">
        <v>26</v>
      </c>
      <c r="J169" s="21" t="s">
        <v>25</v>
      </c>
    </row>
    <row r="170" spans="1:13" ht="18" customHeight="1">
      <c r="A170" s="4">
        <v>169</v>
      </c>
      <c r="B170" s="38">
        <v>41760</v>
      </c>
      <c r="C170" s="21" t="s">
        <v>33</v>
      </c>
      <c r="D170" s="36" t="s">
        <v>131</v>
      </c>
      <c r="E170" s="21" t="s">
        <v>12</v>
      </c>
      <c r="F170" s="21" t="s">
        <v>30</v>
      </c>
      <c r="G170" s="21"/>
      <c r="H170" s="21"/>
      <c r="I170" s="21" t="s">
        <v>9</v>
      </c>
      <c r="J170" s="21" t="s">
        <v>8</v>
      </c>
    </row>
    <row r="171" spans="1:13" ht="18" customHeight="1">
      <c r="A171" s="4">
        <v>170</v>
      </c>
      <c r="B171" s="38">
        <v>41761</v>
      </c>
      <c r="C171" s="21" t="s">
        <v>148</v>
      </c>
      <c r="D171" s="21" t="s">
        <v>6</v>
      </c>
      <c r="E171" s="21" t="s">
        <v>144</v>
      </c>
      <c r="F171" s="21" t="s">
        <v>34</v>
      </c>
      <c r="G171" s="21"/>
      <c r="H171" s="21"/>
      <c r="I171" s="21" t="s">
        <v>8</v>
      </c>
      <c r="J171" s="21" t="s">
        <v>32</v>
      </c>
    </row>
    <row r="172" spans="1:13" ht="18" customHeight="1">
      <c r="A172" s="4">
        <v>171</v>
      </c>
      <c r="B172" s="38">
        <v>41761</v>
      </c>
      <c r="C172" s="36" t="s">
        <v>41</v>
      </c>
      <c r="D172" s="21" t="s">
        <v>22</v>
      </c>
      <c r="E172" s="21" t="s">
        <v>10</v>
      </c>
      <c r="F172" s="21" t="s">
        <v>21</v>
      </c>
      <c r="G172" s="21"/>
      <c r="H172" s="21"/>
      <c r="I172" s="21" t="s">
        <v>31</v>
      </c>
      <c r="J172" s="21" t="s">
        <v>26</v>
      </c>
      <c r="M172" s="13"/>
    </row>
    <row r="173" spans="1:13" ht="18" customHeight="1">
      <c r="A173" s="4">
        <v>172</v>
      </c>
      <c r="B173" s="38">
        <v>41761</v>
      </c>
      <c r="C173" s="21" t="s">
        <v>131</v>
      </c>
      <c r="D173" s="21" t="s">
        <v>12</v>
      </c>
      <c r="E173" s="21" t="s">
        <v>30</v>
      </c>
      <c r="F173" s="21" t="s">
        <v>50</v>
      </c>
      <c r="G173" s="21"/>
      <c r="H173" s="21"/>
      <c r="I173" s="21" t="s">
        <v>9</v>
      </c>
      <c r="J173" s="21" t="s">
        <v>25</v>
      </c>
    </row>
    <row r="174" spans="1:13" ht="18" customHeight="1">
      <c r="A174" s="4">
        <v>173</v>
      </c>
      <c r="B174" s="38">
        <v>41762</v>
      </c>
      <c r="C174" s="21" t="s">
        <v>153</v>
      </c>
      <c r="D174" s="21" t="s">
        <v>27</v>
      </c>
      <c r="E174" s="21" t="s">
        <v>7</v>
      </c>
      <c r="F174" s="21" t="s">
        <v>16</v>
      </c>
      <c r="G174" s="21"/>
      <c r="H174" s="21"/>
      <c r="I174" s="21" t="s">
        <v>19</v>
      </c>
      <c r="J174" s="21" t="s">
        <v>13</v>
      </c>
    </row>
    <row r="175" spans="1:13" ht="18" customHeight="1">
      <c r="A175" s="4">
        <v>174</v>
      </c>
      <c r="B175" s="38">
        <v>41762</v>
      </c>
      <c r="C175" s="21" t="s">
        <v>6</v>
      </c>
      <c r="D175" s="21" t="s">
        <v>144</v>
      </c>
      <c r="E175" s="21" t="s">
        <v>34</v>
      </c>
      <c r="F175" s="21" t="s">
        <v>17</v>
      </c>
      <c r="G175" s="21"/>
      <c r="H175" s="21"/>
      <c r="I175" s="21" t="s">
        <v>8</v>
      </c>
      <c r="J175" s="21" t="s">
        <v>32</v>
      </c>
    </row>
    <row r="176" spans="1:13" ht="18" customHeight="1">
      <c r="A176" s="4">
        <v>175</v>
      </c>
      <c r="B176" s="38">
        <v>41762</v>
      </c>
      <c r="C176" s="21" t="s">
        <v>29</v>
      </c>
      <c r="D176" s="21" t="s">
        <v>49</v>
      </c>
      <c r="E176" s="21" t="s">
        <v>24</v>
      </c>
      <c r="F176" s="21" t="s">
        <v>35</v>
      </c>
      <c r="G176" s="21"/>
      <c r="H176" s="21"/>
      <c r="I176" s="21" t="s">
        <v>20</v>
      </c>
      <c r="J176" s="21" t="s">
        <v>37</v>
      </c>
    </row>
    <row r="177" spans="1:13" ht="18" customHeight="1">
      <c r="A177" s="4">
        <v>176</v>
      </c>
      <c r="B177" s="37">
        <v>41762</v>
      </c>
      <c r="C177" s="34" t="s">
        <v>23</v>
      </c>
      <c r="D177" s="34" t="s">
        <v>4</v>
      </c>
      <c r="E177" s="34" t="s">
        <v>43</v>
      </c>
      <c r="F177" s="34" t="s">
        <v>146</v>
      </c>
      <c r="G177" s="21"/>
      <c r="H177" s="21"/>
      <c r="I177" s="21" t="s">
        <v>14</v>
      </c>
      <c r="J177" s="21" t="s">
        <v>38</v>
      </c>
      <c r="M177" s="12"/>
    </row>
    <row r="178" spans="1:13" ht="18" customHeight="1">
      <c r="A178" s="4">
        <v>177</v>
      </c>
      <c r="B178" s="37">
        <v>41762</v>
      </c>
      <c r="C178" s="34" t="s">
        <v>22</v>
      </c>
      <c r="D178" s="34" t="s">
        <v>10</v>
      </c>
      <c r="E178" s="34" t="s">
        <v>21</v>
      </c>
      <c r="F178" s="34" t="s">
        <v>18</v>
      </c>
      <c r="G178" s="21"/>
      <c r="H178" s="21"/>
      <c r="I178" s="21" t="s">
        <v>31</v>
      </c>
      <c r="J178" s="21" t="s">
        <v>26</v>
      </c>
      <c r="M178" s="12"/>
    </row>
    <row r="179" spans="1:13" ht="18" customHeight="1">
      <c r="A179" s="4">
        <v>178</v>
      </c>
      <c r="B179" s="37">
        <v>41762</v>
      </c>
      <c r="C179" s="34" t="s">
        <v>12</v>
      </c>
      <c r="D179" s="34" t="s">
        <v>30</v>
      </c>
      <c r="E179" s="34" t="s">
        <v>50</v>
      </c>
      <c r="F179" s="34" t="s">
        <v>33</v>
      </c>
      <c r="G179" s="21"/>
      <c r="H179" s="21"/>
      <c r="I179" s="21" t="s">
        <v>9</v>
      </c>
      <c r="J179" s="21" t="s">
        <v>25</v>
      </c>
      <c r="M179" s="12"/>
    </row>
    <row r="180" spans="1:13" ht="18" customHeight="1">
      <c r="A180" s="4">
        <v>179</v>
      </c>
      <c r="B180" s="37">
        <v>41763</v>
      </c>
      <c r="C180" s="34" t="s">
        <v>4</v>
      </c>
      <c r="D180" s="34" t="s">
        <v>43</v>
      </c>
      <c r="E180" s="34" t="s">
        <v>146</v>
      </c>
      <c r="F180" s="34" t="s">
        <v>36</v>
      </c>
      <c r="G180" s="21"/>
      <c r="H180" s="21"/>
      <c r="I180" s="21" t="s">
        <v>14</v>
      </c>
      <c r="J180" s="21" t="s">
        <v>38</v>
      </c>
      <c r="M180" s="12"/>
    </row>
    <row r="181" spans="1:13" ht="18" customHeight="1">
      <c r="A181" s="4">
        <v>180</v>
      </c>
      <c r="B181" s="37">
        <v>41763</v>
      </c>
      <c r="C181" s="34" t="s">
        <v>49</v>
      </c>
      <c r="D181" s="34" t="s">
        <v>24</v>
      </c>
      <c r="E181" s="34" t="s">
        <v>35</v>
      </c>
      <c r="F181" s="34" t="s">
        <v>47</v>
      </c>
      <c r="G181" s="21"/>
      <c r="H181" s="21"/>
      <c r="I181" s="21" t="s">
        <v>20</v>
      </c>
      <c r="J181" s="21" t="s">
        <v>37</v>
      </c>
      <c r="M181" s="12"/>
    </row>
    <row r="182" spans="1:13" ht="18" customHeight="1">
      <c r="A182" s="4">
        <v>181</v>
      </c>
      <c r="B182" s="37">
        <v>41763</v>
      </c>
      <c r="C182" s="34" t="s">
        <v>10</v>
      </c>
      <c r="D182" s="34" t="s">
        <v>21</v>
      </c>
      <c r="E182" s="34" t="s">
        <v>18</v>
      </c>
      <c r="F182" s="34" t="s">
        <v>41</v>
      </c>
      <c r="G182" s="21"/>
      <c r="H182" s="21"/>
      <c r="I182" s="21" t="s">
        <v>31</v>
      </c>
      <c r="J182" s="21" t="s">
        <v>26</v>
      </c>
      <c r="M182" s="12"/>
    </row>
    <row r="183" spans="1:13" ht="18" customHeight="1">
      <c r="A183" s="4">
        <v>182</v>
      </c>
      <c r="B183" s="37">
        <v>41763</v>
      </c>
      <c r="C183" s="34" t="s">
        <v>30</v>
      </c>
      <c r="D183" s="34" t="s">
        <v>50</v>
      </c>
      <c r="E183" s="34" t="s">
        <v>33</v>
      </c>
      <c r="F183" s="34" t="s">
        <v>131</v>
      </c>
      <c r="G183" s="21"/>
      <c r="H183" s="21"/>
      <c r="I183" s="21" t="s">
        <v>9</v>
      </c>
      <c r="J183" s="21" t="s">
        <v>25</v>
      </c>
      <c r="M183" s="12"/>
    </row>
    <row r="184" spans="1:13" ht="18" customHeight="1">
      <c r="A184" s="4">
        <v>183</v>
      </c>
      <c r="B184" s="37">
        <v>41763</v>
      </c>
      <c r="C184" s="34" t="s">
        <v>144</v>
      </c>
      <c r="D184" s="34" t="s">
        <v>34</v>
      </c>
      <c r="E184" s="34" t="s">
        <v>17</v>
      </c>
      <c r="F184" s="34" t="s">
        <v>148</v>
      </c>
      <c r="G184" s="21"/>
      <c r="H184" s="21"/>
      <c r="I184" s="21" t="s">
        <v>8</v>
      </c>
      <c r="J184" s="21" t="s">
        <v>32</v>
      </c>
      <c r="M184" s="12"/>
    </row>
    <row r="185" spans="1:13" ht="18" customHeight="1">
      <c r="A185" s="4">
        <v>184</v>
      </c>
      <c r="B185" s="37">
        <v>41763</v>
      </c>
      <c r="C185" s="34" t="s">
        <v>27</v>
      </c>
      <c r="D185" s="34" t="s">
        <v>7</v>
      </c>
      <c r="E185" s="34" t="s">
        <v>16</v>
      </c>
      <c r="F185" s="34" t="s">
        <v>39</v>
      </c>
      <c r="G185" s="21"/>
      <c r="H185" s="21"/>
      <c r="I185" s="21" t="s">
        <v>19</v>
      </c>
      <c r="J185" s="21" t="s">
        <v>13</v>
      </c>
      <c r="M185" s="12"/>
    </row>
    <row r="186" spans="1:13" ht="18" customHeight="1">
      <c r="A186" s="4">
        <v>185</v>
      </c>
      <c r="B186" s="37">
        <v>41764</v>
      </c>
      <c r="C186" s="34" t="s">
        <v>7</v>
      </c>
      <c r="D186" s="34" t="s">
        <v>16</v>
      </c>
      <c r="E186" s="34" t="s">
        <v>39</v>
      </c>
      <c r="F186" s="34" t="s">
        <v>153</v>
      </c>
      <c r="G186" s="21"/>
      <c r="H186" s="21"/>
      <c r="I186" s="21" t="s">
        <v>19</v>
      </c>
      <c r="J186" s="21" t="s">
        <v>13</v>
      </c>
      <c r="M186" s="12"/>
    </row>
    <row r="187" spans="1:13" ht="18" customHeight="1">
      <c r="A187" s="4">
        <v>186</v>
      </c>
      <c r="B187" s="37">
        <v>41764</v>
      </c>
      <c r="C187" s="34" t="s">
        <v>34</v>
      </c>
      <c r="D187" s="34" t="s">
        <v>161</v>
      </c>
      <c r="E187" s="34" t="s">
        <v>44</v>
      </c>
      <c r="F187" s="34" t="s">
        <v>6</v>
      </c>
      <c r="G187" s="21"/>
      <c r="H187" s="21"/>
      <c r="I187" s="21" t="s">
        <v>26</v>
      </c>
      <c r="J187" s="21" t="s">
        <v>8</v>
      </c>
      <c r="M187" s="12"/>
    </row>
    <row r="188" spans="1:13" ht="18" customHeight="1">
      <c r="A188" s="4">
        <v>187</v>
      </c>
      <c r="B188" s="37">
        <v>41764</v>
      </c>
      <c r="C188" s="34" t="s">
        <v>28</v>
      </c>
      <c r="D188" s="34" t="s">
        <v>15</v>
      </c>
      <c r="E188" s="36" t="s">
        <v>132</v>
      </c>
      <c r="F188" s="34" t="s">
        <v>46</v>
      </c>
      <c r="G188" s="21"/>
      <c r="H188" s="21"/>
      <c r="I188" s="21" t="s">
        <v>25</v>
      </c>
      <c r="J188" s="21" t="s">
        <v>31</v>
      </c>
      <c r="M188" s="12"/>
    </row>
    <row r="189" spans="1:13" ht="18" customHeight="1">
      <c r="A189" s="4">
        <v>188</v>
      </c>
      <c r="B189" s="37">
        <v>41764</v>
      </c>
      <c r="C189" s="34" t="s">
        <v>43</v>
      </c>
      <c r="D189" s="34" t="s">
        <v>146</v>
      </c>
      <c r="E189" s="34" t="s">
        <v>36</v>
      </c>
      <c r="F189" s="34" t="s">
        <v>23</v>
      </c>
      <c r="G189" s="21"/>
      <c r="H189" s="21"/>
      <c r="I189" s="21" t="s">
        <v>14</v>
      </c>
      <c r="J189" s="21" t="s">
        <v>38</v>
      </c>
      <c r="M189" s="12"/>
    </row>
    <row r="190" spans="1:13" ht="18" customHeight="1">
      <c r="A190" s="4">
        <v>189</v>
      </c>
      <c r="B190" s="37">
        <v>41764</v>
      </c>
      <c r="C190" s="34" t="s">
        <v>24</v>
      </c>
      <c r="D190" s="34" t="s">
        <v>35</v>
      </c>
      <c r="E190" s="34" t="s">
        <v>47</v>
      </c>
      <c r="F190" s="34" t="s">
        <v>29</v>
      </c>
      <c r="G190" s="21"/>
      <c r="H190" s="21"/>
      <c r="I190" s="21" t="s">
        <v>20</v>
      </c>
      <c r="J190" s="21" t="s">
        <v>37</v>
      </c>
      <c r="M190" s="12"/>
    </row>
    <row r="191" spans="1:13" ht="18" customHeight="1">
      <c r="A191" s="4">
        <v>190</v>
      </c>
      <c r="B191" s="37">
        <v>41764</v>
      </c>
      <c r="C191" s="34" t="s">
        <v>21</v>
      </c>
      <c r="D191" s="34" t="s">
        <v>18</v>
      </c>
      <c r="E191" s="34" t="s">
        <v>131</v>
      </c>
      <c r="F191" s="34" t="s">
        <v>22</v>
      </c>
      <c r="G191" s="21"/>
      <c r="H191" s="21"/>
      <c r="I191" s="21" t="s">
        <v>32</v>
      </c>
      <c r="J191" s="21" t="s">
        <v>9</v>
      </c>
      <c r="M191" s="12"/>
    </row>
    <row r="192" spans="1:13" ht="18" customHeight="1">
      <c r="A192" s="4">
        <v>191</v>
      </c>
      <c r="B192" s="37">
        <v>41765</v>
      </c>
      <c r="C192" s="34" t="s">
        <v>161</v>
      </c>
      <c r="D192" s="34" t="s">
        <v>44</v>
      </c>
      <c r="E192" s="34" t="s">
        <v>6</v>
      </c>
      <c r="F192" s="34" t="s">
        <v>45</v>
      </c>
      <c r="G192" s="21"/>
      <c r="H192" s="21"/>
      <c r="I192" s="21" t="s">
        <v>26</v>
      </c>
      <c r="J192" s="21" t="s">
        <v>8</v>
      </c>
      <c r="M192" s="12"/>
    </row>
    <row r="193" spans="1:13" ht="18" customHeight="1">
      <c r="A193" s="4">
        <v>192</v>
      </c>
      <c r="B193" s="37">
        <v>41765</v>
      </c>
      <c r="C193" s="34" t="s">
        <v>72</v>
      </c>
      <c r="D193" s="34" t="s">
        <v>39</v>
      </c>
      <c r="E193" s="34" t="s">
        <v>41</v>
      </c>
      <c r="F193" s="34" t="s">
        <v>4</v>
      </c>
      <c r="G193" s="21"/>
      <c r="H193" s="21"/>
      <c r="I193" s="21" t="s">
        <v>20</v>
      </c>
      <c r="J193" s="21" t="s">
        <v>38</v>
      </c>
      <c r="M193" s="12"/>
    </row>
    <row r="194" spans="1:13" ht="18" customHeight="1">
      <c r="A194" s="4">
        <v>193</v>
      </c>
      <c r="B194" s="37">
        <v>41765</v>
      </c>
      <c r="C194" s="34" t="s">
        <v>40</v>
      </c>
      <c r="D194" s="34" t="s">
        <v>33</v>
      </c>
      <c r="E194" s="34" t="s">
        <v>148</v>
      </c>
      <c r="F194" s="34" t="s">
        <v>12</v>
      </c>
      <c r="G194" s="21"/>
      <c r="H194" s="21"/>
      <c r="I194" s="21" t="s">
        <v>14</v>
      </c>
      <c r="J194" s="21" t="s">
        <v>19</v>
      </c>
      <c r="M194" s="12"/>
    </row>
    <row r="195" spans="1:13" ht="18" customHeight="1">
      <c r="A195" s="4">
        <v>194</v>
      </c>
      <c r="B195" s="37">
        <v>41765</v>
      </c>
      <c r="C195" s="34" t="s">
        <v>15</v>
      </c>
      <c r="D195" s="34" t="s">
        <v>132</v>
      </c>
      <c r="E195" s="34" t="s">
        <v>46</v>
      </c>
      <c r="F195" s="34" t="s">
        <v>11</v>
      </c>
      <c r="G195" s="21"/>
      <c r="H195" s="21"/>
      <c r="I195" s="21" t="s">
        <v>25</v>
      </c>
      <c r="J195" s="21" t="s">
        <v>31</v>
      </c>
      <c r="M195" s="12"/>
    </row>
    <row r="196" spans="1:13" ht="18" customHeight="1">
      <c r="A196" s="4">
        <v>195</v>
      </c>
      <c r="B196" s="37">
        <v>41765</v>
      </c>
      <c r="C196" s="34" t="s">
        <v>50</v>
      </c>
      <c r="D196" s="34" t="s">
        <v>5</v>
      </c>
      <c r="E196" s="34" t="s">
        <v>142</v>
      </c>
      <c r="F196" s="34" t="s">
        <v>27</v>
      </c>
      <c r="G196" s="21"/>
      <c r="H196" s="21"/>
      <c r="I196" s="21" t="s">
        <v>37</v>
      </c>
      <c r="J196" s="21" t="s">
        <v>13</v>
      </c>
      <c r="M196" s="12"/>
    </row>
    <row r="197" spans="1:13" ht="18" customHeight="1">
      <c r="A197" s="4">
        <v>196</v>
      </c>
      <c r="B197" s="37">
        <v>41765</v>
      </c>
      <c r="C197" s="34" t="s">
        <v>18</v>
      </c>
      <c r="D197" s="34" t="s">
        <v>131</v>
      </c>
      <c r="E197" s="34" t="s">
        <v>22</v>
      </c>
      <c r="F197" s="34" t="s">
        <v>144</v>
      </c>
      <c r="G197" s="21"/>
      <c r="H197" s="21"/>
      <c r="I197" s="21" t="s">
        <v>32</v>
      </c>
      <c r="J197" s="21" t="s">
        <v>9</v>
      </c>
      <c r="M197" s="12"/>
    </row>
    <row r="198" spans="1:13" ht="18" customHeight="1">
      <c r="A198" s="4">
        <v>197</v>
      </c>
      <c r="B198" s="37">
        <v>41766</v>
      </c>
      <c r="C198" s="34" t="s">
        <v>39</v>
      </c>
      <c r="D198" s="34" t="s">
        <v>41</v>
      </c>
      <c r="E198" s="34" t="s">
        <v>4</v>
      </c>
      <c r="F198" s="34" t="s">
        <v>7</v>
      </c>
      <c r="G198" s="21"/>
      <c r="H198" s="21"/>
      <c r="I198" s="21" t="s">
        <v>20</v>
      </c>
      <c r="J198" s="21" t="s">
        <v>38</v>
      </c>
      <c r="M198" s="12"/>
    </row>
    <row r="199" spans="1:13" ht="18" customHeight="1">
      <c r="A199" s="4">
        <v>198</v>
      </c>
      <c r="B199" s="37">
        <v>41766</v>
      </c>
      <c r="C199" s="34" t="s">
        <v>132</v>
      </c>
      <c r="D199" s="34" t="s">
        <v>46</v>
      </c>
      <c r="E199" s="34" t="s">
        <v>11</v>
      </c>
      <c r="F199" s="34" t="s">
        <v>28</v>
      </c>
      <c r="G199" s="21"/>
      <c r="H199" s="21"/>
      <c r="I199" s="21" t="s">
        <v>25</v>
      </c>
      <c r="J199" s="21" t="s">
        <v>31</v>
      </c>
      <c r="M199" s="12"/>
    </row>
    <row r="200" spans="1:13" ht="18" customHeight="1">
      <c r="A200" s="4">
        <v>199</v>
      </c>
      <c r="B200" s="37">
        <v>41766</v>
      </c>
      <c r="C200" s="34" t="s">
        <v>5</v>
      </c>
      <c r="D200" s="34" t="s">
        <v>142</v>
      </c>
      <c r="E200" s="34" t="s">
        <v>27</v>
      </c>
      <c r="F200" s="34" t="s">
        <v>30</v>
      </c>
      <c r="G200" s="21"/>
      <c r="H200" s="21"/>
      <c r="I200" s="21" t="s">
        <v>37</v>
      </c>
      <c r="J200" s="21" t="s">
        <v>13</v>
      </c>
      <c r="M200" s="12"/>
    </row>
    <row r="201" spans="1:13" ht="18" customHeight="1">
      <c r="A201" s="4">
        <v>200</v>
      </c>
      <c r="B201" s="37">
        <v>41766</v>
      </c>
      <c r="C201" s="34" t="s">
        <v>44</v>
      </c>
      <c r="D201" s="34" t="s">
        <v>6</v>
      </c>
      <c r="E201" s="34" t="s">
        <v>45</v>
      </c>
      <c r="F201" s="34" t="s">
        <v>34</v>
      </c>
      <c r="G201" s="21"/>
      <c r="H201" s="21"/>
      <c r="I201" s="21" t="s">
        <v>26</v>
      </c>
      <c r="J201" s="21" t="s">
        <v>8</v>
      </c>
      <c r="M201" s="12"/>
    </row>
    <row r="202" spans="1:13" ht="18" customHeight="1">
      <c r="A202" s="4">
        <v>201</v>
      </c>
      <c r="B202" s="37">
        <v>41766</v>
      </c>
      <c r="C202" s="34" t="s">
        <v>33</v>
      </c>
      <c r="D202" s="34" t="s">
        <v>148</v>
      </c>
      <c r="E202" s="34" t="s">
        <v>12</v>
      </c>
      <c r="F202" s="34" t="s">
        <v>157</v>
      </c>
      <c r="G202" s="21"/>
      <c r="H202" s="21"/>
      <c r="I202" s="21" t="s">
        <v>14</v>
      </c>
      <c r="J202" s="21" t="s">
        <v>19</v>
      </c>
      <c r="M202" s="12"/>
    </row>
    <row r="203" spans="1:13" ht="18" customHeight="1">
      <c r="A203" s="4">
        <v>202</v>
      </c>
      <c r="B203" s="37">
        <v>41767</v>
      </c>
      <c r="C203" s="34" t="s">
        <v>148</v>
      </c>
      <c r="D203" s="34" t="s">
        <v>12</v>
      </c>
      <c r="E203" s="34" t="s">
        <v>157</v>
      </c>
      <c r="F203" s="34" t="s">
        <v>40</v>
      </c>
      <c r="G203" s="21"/>
      <c r="H203" s="21"/>
      <c r="I203" s="21" t="s">
        <v>14</v>
      </c>
      <c r="J203" s="21" t="s">
        <v>19</v>
      </c>
      <c r="M203" s="12"/>
    </row>
    <row r="204" spans="1:13" ht="18" customHeight="1">
      <c r="A204" s="4">
        <v>203</v>
      </c>
      <c r="B204" s="37">
        <v>41767</v>
      </c>
      <c r="C204" s="34" t="s">
        <v>41</v>
      </c>
      <c r="D204" s="34" t="s">
        <v>4</v>
      </c>
      <c r="E204" s="34" t="s">
        <v>7</v>
      </c>
      <c r="F204" s="34" t="s">
        <v>72</v>
      </c>
      <c r="G204" s="21"/>
      <c r="H204" s="21"/>
      <c r="I204" s="21" t="s">
        <v>20</v>
      </c>
      <c r="J204" s="21" t="s">
        <v>38</v>
      </c>
      <c r="M204" s="12"/>
    </row>
    <row r="205" spans="1:13" ht="18" customHeight="1">
      <c r="A205" s="4">
        <v>204</v>
      </c>
      <c r="B205" s="37">
        <v>41767</v>
      </c>
      <c r="C205" s="34" t="s">
        <v>142</v>
      </c>
      <c r="D205" s="34" t="s">
        <v>27</v>
      </c>
      <c r="E205" s="34" t="s">
        <v>30</v>
      </c>
      <c r="F205" s="34" t="s">
        <v>50</v>
      </c>
      <c r="G205" s="21"/>
      <c r="H205" s="21"/>
      <c r="I205" s="21" t="s">
        <v>37</v>
      </c>
      <c r="J205" s="21" t="s">
        <v>13</v>
      </c>
      <c r="M205" s="12"/>
    </row>
    <row r="206" spans="1:13" ht="18" customHeight="1">
      <c r="A206" s="4">
        <v>205</v>
      </c>
      <c r="B206" s="37">
        <v>41768</v>
      </c>
      <c r="C206" s="34" t="s">
        <v>35</v>
      </c>
      <c r="D206" s="34" t="s">
        <v>36</v>
      </c>
      <c r="E206" s="34" t="s">
        <v>48</v>
      </c>
      <c r="F206" s="34" t="s">
        <v>49</v>
      </c>
      <c r="G206" s="21"/>
      <c r="H206" s="21"/>
      <c r="I206" s="21" t="s">
        <v>8</v>
      </c>
      <c r="J206" s="21" t="s">
        <v>9</v>
      </c>
      <c r="M206" s="12"/>
    </row>
    <row r="207" spans="1:13" ht="18" customHeight="1">
      <c r="A207" s="4">
        <v>206</v>
      </c>
      <c r="B207" s="37">
        <v>41768</v>
      </c>
      <c r="C207" s="34" t="s">
        <v>42</v>
      </c>
      <c r="D207" s="34" t="s">
        <v>45</v>
      </c>
      <c r="E207" s="34" t="s">
        <v>72</v>
      </c>
      <c r="F207" s="34" t="s">
        <v>21</v>
      </c>
      <c r="G207" s="21"/>
      <c r="H207" s="21"/>
      <c r="I207" s="21" t="s">
        <v>13</v>
      </c>
      <c r="J207" s="21" t="s">
        <v>14</v>
      </c>
      <c r="M207" s="12"/>
    </row>
    <row r="208" spans="1:13" ht="18" customHeight="1">
      <c r="A208" s="4">
        <v>207</v>
      </c>
      <c r="B208" s="37">
        <v>41768</v>
      </c>
      <c r="C208" s="34" t="s">
        <v>46</v>
      </c>
      <c r="D208" s="34" t="s">
        <v>47</v>
      </c>
      <c r="E208" s="34" t="s">
        <v>29</v>
      </c>
      <c r="F208" s="34" t="s">
        <v>24</v>
      </c>
      <c r="G208" s="21"/>
      <c r="H208" s="21"/>
      <c r="I208" s="21" t="s">
        <v>38</v>
      </c>
      <c r="J208" s="21" t="s">
        <v>37</v>
      </c>
      <c r="M208" s="12"/>
    </row>
    <row r="209" spans="1:13" ht="18" customHeight="1">
      <c r="A209" s="4">
        <v>208</v>
      </c>
      <c r="B209" s="37">
        <v>41768</v>
      </c>
      <c r="C209" s="34" t="s">
        <v>131</v>
      </c>
      <c r="D209" s="34" t="s">
        <v>22</v>
      </c>
      <c r="E209" s="34" t="s">
        <v>153</v>
      </c>
      <c r="F209" s="34" t="s">
        <v>33</v>
      </c>
      <c r="G209" s="21"/>
      <c r="H209" s="21"/>
      <c r="I209" s="21" t="s">
        <v>25</v>
      </c>
      <c r="J209" s="21" t="s">
        <v>32</v>
      </c>
      <c r="M209" s="12"/>
    </row>
    <row r="210" spans="1:13" ht="18" customHeight="1">
      <c r="A210" s="4">
        <v>209</v>
      </c>
      <c r="B210" s="37">
        <v>41768</v>
      </c>
      <c r="C210" s="34" t="s">
        <v>146</v>
      </c>
      <c r="D210" s="34" t="s">
        <v>17</v>
      </c>
      <c r="E210" s="34" t="s">
        <v>28</v>
      </c>
      <c r="F210" s="34" t="s">
        <v>15</v>
      </c>
      <c r="G210" s="21"/>
      <c r="H210" s="21"/>
      <c r="I210" s="21" t="s">
        <v>19</v>
      </c>
      <c r="J210" s="21" t="s">
        <v>20</v>
      </c>
      <c r="M210" s="12"/>
    </row>
    <row r="211" spans="1:13" ht="18" customHeight="1">
      <c r="A211" s="4">
        <v>210</v>
      </c>
      <c r="B211" s="37">
        <v>41768</v>
      </c>
      <c r="C211" s="34" t="s">
        <v>16</v>
      </c>
      <c r="D211" s="34" t="s">
        <v>11</v>
      </c>
      <c r="E211" s="34" t="s">
        <v>23</v>
      </c>
      <c r="F211" s="34" t="s">
        <v>161</v>
      </c>
      <c r="G211" s="21"/>
      <c r="H211" s="21"/>
      <c r="I211" s="21" t="s">
        <v>26</v>
      </c>
      <c r="J211" s="21" t="s">
        <v>31</v>
      </c>
      <c r="M211" s="12"/>
    </row>
    <row r="212" spans="1:13" ht="18" customHeight="1">
      <c r="A212" s="4">
        <v>211</v>
      </c>
      <c r="B212" s="37">
        <v>41769</v>
      </c>
      <c r="C212" s="34" t="s">
        <v>45</v>
      </c>
      <c r="D212" s="34" t="s">
        <v>72</v>
      </c>
      <c r="E212" s="34" t="s">
        <v>21</v>
      </c>
      <c r="F212" s="34" t="s">
        <v>5</v>
      </c>
      <c r="G212" s="21"/>
      <c r="H212" s="21"/>
      <c r="I212" s="21" t="s">
        <v>13</v>
      </c>
      <c r="J212" s="21" t="s">
        <v>14</v>
      </c>
      <c r="M212" s="12"/>
    </row>
    <row r="213" spans="1:13" ht="18" customHeight="1">
      <c r="A213" s="4">
        <v>212</v>
      </c>
      <c r="B213" s="37">
        <v>41769</v>
      </c>
      <c r="C213" s="34" t="s">
        <v>47</v>
      </c>
      <c r="D213" s="36" t="s">
        <v>29</v>
      </c>
      <c r="E213" s="34" t="s">
        <v>24</v>
      </c>
      <c r="F213" s="34" t="s">
        <v>148</v>
      </c>
      <c r="G213" s="21"/>
      <c r="H213" s="21"/>
      <c r="I213" s="21" t="s">
        <v>38</v>
      </c>
      <c r="J213" s="21" t="s">
        <v>37</v>
      </c>
      <c r="M213" s="12"/>
    </row>
    <row r="214" spans="1:13" ht="18" customHeight="1">
      <c r="A214" s="4">
        <v>213</v>
      </c>
      <c r="B214" s="37">
        <v>41769</v>
      </c>
      <c r="C214" s="34" t="s">
        <v>36</v>
      </c>
      <c r="D214" s="34" t="s">
        <v>48</v>
      </c>
      <c r="E214" s="34" t="s">
        <v>49</v>
      </c>
      <c r="F214" s="34" t="s">
        <v>132</v>
      </c>
      <c r="G214" s="21"/>
      <c r="H214" s="21"/>
      <c r="I214" s="21" t="s">
        <v>8</v>
      </c>
      <c r="J214" s="21" t="s">
        <v>9</v>
      </c>
      <c r="M214" s="12"/>
    </row>
    <row r="215" spans="1:13" ht="18" customHeight="1">
      <c r="A215" s="4">
        <v>214</v>
      </c>
      <c r="B215" s="37">
        <v>41769</v>
      </c>
      <c r="C215" s="34" t="s">
        <v>11</v>
      </c>
      <c r="D215" s="34" t="s">
        <v>23</v>
      </c>
      <c r="E215" s="34" t="s">
        <v>161</v>
      </c>
      <c r="F215" s="34" t="s">
        <v>43</v>
      </c>
      <c r="G215" s="21"/>
      <c r="H215" s="21"/>
      <c r="I215" s="21" t="s">
        <v>26</v>
      </c>
      <c r="J215" s="21" t="s">
        <v>31</v>
      </c>
      <c r="M215" s="12"/>
    </row>
    <row r="216" spans="1:13" ht="18" customHeight="1">
      <c r="A216" s="4">
        <v>215</v>
      </c>
      <c r="B216" s="37">
        <v>41769</v>
      </c>
      <c r="C216" s="34" t="s">
        <v>17</v>
      </c>
      <c r="D216" s="34" t="s">
        <v>28</v>
      </c>
      <c r="E216" s="34" t="s">
        <v>15</v>
      </c>
      <c r="F216" s="34" t="s">
        <v>10</v>
      </c>
      <c r="G216" s="21"/>
      <c r="H216" s="21"/>
      <c r="I216" s="21" t="s">
        <v>19</v>
      </c>
      <c r="J216" s="21" t="s">
        <v>20</v>
      </c>
      <c r="M216" s="12"/>
    </row>
    <row r="217" spans="1:13" ht="18" customHeight="1">
      <c r="A217" s="4">
        <v>216</v>
      </c>
      <c r="B217" s="37">
        <v>41769</v>
      </c>
      <c r="C217" s="34" t="s">
        <v>22</v>
      </c>
      <c r="D217" s="34" t="s">
        <v>153</v>
      </c>
      <c r="E217" s="34" t="s">
        <v>33</v>
      </c>
      <c r="F217" s="34" t="s">
        <v>18</v>
      </c>
      <c r="G217" s="21"/>
      <c r="H217" s="21"/>
      <c r="I217" s="21" t="s">
        <v>25</v>
      </c>
      <c r="J217" s="21" t="s">
        <v>32</v>
      </c>
      <c r="M217" s="12"/>
    </row>
    <row r="218" spans="1:13" ht="18" customHeight="1">
      <c r="A218" s="4">
        <v>217</v>
      </c>
      <c r="B218" s="37">
        <v>41770</v>
      </c>
      <c r="C218" s="34" t="s">
        <v>72</v>
      </c>
      <c r="D218" s="34" t="s">
        <v>21</v>
      </c>
      <c r="E218" s="34" t="s">
        <v>5</v>
      </c>
      <c r="F218" s="34" t="s">
        <v>42</v>
      </c>
      <c r="G218" s="21"/>
      <c r="H218" s="21"/>
      <c r="I218" s="21" t="s">
        <v>13</v>
      </c>
      <c r="J218" s="21" t="s">
        <v>14</v>
      </c>
      <c r="M218" s="12"/>
    </row>
    <row r="219" spans="1:13" ht="18" customHeight="1">
      <c r="A219" s="4">
        <v>218</v>
      </c>
      <c r="B219" s="37">
        <v>41770</v>
      </c>
      <c r="C219" s="34" t="s">
        <v>153</v>
      </c>
      <c r="D219" s="34" t="s">
        <v>33</v>
      </c>
      <c r="E219" s="34" t="s">
        <v>18</v>
      </c>
      <c r="F219" s="34" t="s">
        <v>131</v>
      </c>
      <c r="G219" s="21"/>
      <c r="H219" s="21"/>
      <c r="I219" s="21" t="s">
        <v>25</v>
      </c>
      <c r="J219" s="21" t="s">
        <v>32</v>
      </c>
      <c r="M219" s="12"/>
    </row>
    <row r="220" spans="1:13" ht="18" customHeight="1">
      <c r="A220" s="4">
        <v>219</v>
      </c>
      <c r="B220" s="37">
        <v>41770</v>
      </c>
      <c r="C220" s="36" t="s">
        <v>28</v>
      </c>
      <c r="D220" s="34" t="s">
        <v>15</v>
      </c>
      <c r="E220" s="34" t="s">
        <v>10</v>
      </c>
      <c r="F220" s="34" t="s">
        <v>146</v>
      </c>
      <c r="G220" s="21"/>
      <c r="H220" s="21"/>
      <c r="I220" s="21" t="s">
        <v>19</v>
      </c>
      <c r="J220" s="21" t="s">
        <v>20</v>
      </c>
      <c r="M220" s="13"/>
    </row>
    <row r="221" spans="1:13" ht="18" customHeight="1">
      <c r="A221" s="4">
        <v>220</v>
      </c>
      <c r="B221" s="37">
        <v>41770</v>
      </c>
      <c r="C221" s="34" t="s">
        <v>29</v>
      </c>
      <c r="D221" s="34" t="s">
        <v>24</v>
      </c>
      <c r="E221" s="34" t="s">
        <v>148</v>
      </c>
      <c r="F221" s="34" t="s">
        <v>46</v>
      </c>
      <c r="G221" s="21"/>
      <c r="H221" s="21"/>
      <c r="I221" s="21" t="s">
        <v>38</v>
      </c>
      <c r="J221" s="21" t="s">
        <v>37</v>
      </c>
      <c r="M221" s="12"/>
    </row>
    <row r="222" spans="1:13" ht="18" customHeight="1">
      <c r="A222" s="4">
        <v>221</v>
      </c>
      <c r="B222" s="37">
        <v>41770</v>
      </c>
      <c r="C222" s="34" t="s">
        <v>48</v>
      </c>
      <c r="D222" s="34" t="s">
        <v>49</v>
      </c>
      <c r="E222" s="34" t="s">
        <v>132</v>
      </c>
      <c r="F222" s="34" t="s">
        <v>35</v>
      </c>
      <c r="G222" s="21"/>
      <c r="H222" s="21"/>
      <c r="I222" s="21" t="s">
        <v>8</v>
      </c>
      <c r="J222" s="21" t="s">
        <v>9</v>
      </c>
      <c r="M222" s="12"/>
    </row>
    <row r="223" spans="1:13" ht="18" customHeight="1">
      <c r="A223" s="4">
        <v>222</v>
      </c>
      <c r="B223" s="37">
        <v>41770</v>
      </c>
      <c r="C223" s="34" t="s">
        <v>23</v>
      </c>
      <c r="D223" s="34" t="s">
        <v>161</v>
      </c>
      <c r="E223" s="34" t="s">
        <v>43</v>
      </c>
      <c r="F223" s="34" t="s">
        <v>16</v>
      </c>
      <c r="G223" s="21"/>
      <c r="H223" s="21"/>
      <c r="I223" s="21" t="s">
        <v>26</v>
      </c>
      <c r="J223" s="21" t="s">
        <v>31</v>
      </c>
      <c r="M223" s="12"/>
    </row>
    <row r="224" spans="1:13" ht="18" customHeight="1">
      <c r="A224" s="4">
        <v>223</v>
      </c>
      <c r="B224" s="37">
        <v>41772</v>
      </c>
      <c r="C224" s="34" t="s">
        <v>4</v>
      </c>
      <c r="D224" s="34" t="s">
        <v>10</v>
      </c>
      <c r="E224" s="34" t="s">
        <v>144</v>
      </c>
      <c r="F224" s="34" t="s">
        <v>17</v>
      </c>
      <c r="G224" s="21"/>
      <c r="H224" s="21"/>
      <c r="I224" s="21" t="s">
        <v>13</v>
      </c>
      <c r="J224" s="21" t="s">
        <v>20</v>
      </c>
      <c r="M224" s="12"/>
    </row>
    <row r="225" spans="1:13" ht="18" customHeight="1">
      <c r="A225" s="4">
        <v>224</v>
      </c>
      <c r="B225" s="37">
        <v>41772</v>
      </c>
      <c r="C225" s="34" t="s">
        <v>7</v>
      </c>
      <c r="D225" s="34" t="s">
        <v>18</v>
      </c>
      <c r="E225" s="34" t="s">
        <v>50</v>
      </c>
      <c r="F225" s="34" t="s">
        <v>22</v>
      </c>
      <c r="G225" s="21"/>
      <c r="H225" s="21"/>
      <c r="I225" s="21" t="s">
        <v>19</v>
      </c>
      <c r="J225" s="21" t="s">
        <v>38</v>
      </c>
      <c r="M225" s="12"/>
    </row>
    <row r="226" spans="1:13" ht="18" customHeight="1">
      <c r="A226" s="4">
        <v>225</v>
      </c>
      <c r="B226" s="37">
        <v>41772</v>
      </c>
      <c r="C226" s="34" t="s">
        <v>55</v>
      </c>
      <c r="D226" s="34" t="s">
        <v>42</v>
      </c>
      <c r="E226" s="34" t="s">
        <v>131</v>
      </c>
      <c r="F226" s="34" t="s">
        <v>39</v>
      </c>
      <c r="G226" s="21"/>
      <c r="H226" s="21"/>
      <c r="I226" s="21" t="s">
        <v>8</v>
      </c>
      <c r="J226" s="21" t="s">
        <v>25</v>
      </c>
      <c r="M226" s="12"/>
    </row>
    <row r="227" spans="1:13" ht="18" customHeight="1">
      <c r="A227" s="4">
        <v>226</v>
      </c>
      <c r="B227" s="37">
        <v>41772</v>
      </c>
      <c r="C227" s="34" t="s">
        <v>6</v>
      </c>
      <c r="D227" s="34" t="s">
        <v>5</v>
      </c>
      <c r="E227" s="34" t="s">
        <v>34</v>
      </c>
      <c r="F227" s="34" t="s">
        <v>44</v>
      </c>
      <c r="G227" s="21"/>
      <c r="H227" s="21"/>
      <c r="I227" s="21" t="s">
        <v>31</v>
      </c>
      <c r="J227" s="21" t="s">
        <v>32</v>
      </c>
      <c r="M227" s="12"/>
    </row>
    <row r="228" spans="1:13" ht="18" customHeight="1">
      <c r="A228" s="4">
        <v>227</v>
      </c>
      <c r="B228" s="37">
        <v>41772</v>
      </c>
      <c r="C228" s="34" t="s">
        <v>27</v>
      </c>
      <c r="D228" s="34" t="s">
        <v>35</v>
      </c>
      <c r="E228" s="34" t="s">
        <v>40</v>
      </c>
      <c r="F228" s="34" t="s">
        <v>47</v>
      </c>
      <c r="G228" s="21"/>
      <c r="H228" s="21"/>
      <c r="I228" s="21" t="s">
        <v>9</v>
      </c>
      <c r="J228" s="21" t="s">
        <v>26</v>
      </c>
      <c r="M228" s="12"/>
    </row>
    <row r="229" spans="1:13" ht="18" customHeight="1">
      <c r="A229" s="4">
        <v>228</v>
      </c>
      <c r="B229" s="37">
        <v>41772</v>
      </c>
      <c r="C229" s="34" t="s">
        <v>12</v>
      </c>
      <c r="D229" s="34" t="s">
        <v>30</v>
      </c>
      <c r="E229" s="34" t="s">
        <v>16</v>
      </c>
      <c r="F229" s="34" t="s">
        <v>48</v>
      </c>
      <c r="G229" s="21"/>
      <c r="H229" s="21"/>
      <c r="I229" s="21" t="s">
        <v>37</v>
      </c>
      <c r="J229" s="21" t="s">
        <v>14</v>
      </c>
      <c r="M229" s="12"/>
    </row>
    <row r="230" spans="1:13" ht="18" customHeight="1">
      <c r="A230" s="4">
        <v>229</v>
      </c>
      <c r="B230" s="37">
        <v>41773</v>
      </c>
      <c r="C230" s="34" t="s">
        <v>35</v>
      </c>
      <c r="D230" s="34" t="s">
        <v>40</v>
      </c>
      <c r="E230" s="34" t="s">
        <v>47</v>
      </c>
      <c r="F230" s="34" t="s">
        <v>49</v>
      </c>
      <c r="G230" s="21"/>
      <c r="H230" s="21"/>
      <c r="I230" s="21" t="s">
        <v>9</v>
      </c>
      <c r="J230" s="21" t="s">
        <v>26</v>
      </c>
      <c r="M230" s="12"/>
    </row>
    <row r="231" spans="1:13" ht="18" customHeight="1">
      <c r="A231" s="4">
        <v>230</v>
      </c>
      <c r="B231" s="37">
        <v>41773</v>
      </c>
      <c r="C231" s="34" t="s">
        <v>42</v>
      </c>
      <c r="D231" s="34" t="s">
        <v>131</v>
      </c>
      <c r="E231" s="34" t="s">
        <v>39</v>
      </c>
      <c r="F231" s="34" t="s">
        <v>72</v>
      </c>
      <c r="G231" s="21"/>
      <c r="H231" s="21"/>
      <c r="I231" s="21" t="s">
        <v>8</v>
      </c>
      <c r="J231" s="21" t="s">
        <v>25</v>
      </c>
      <c r="M231" s="12"/>
    </row>
    <row r="232" spans="1:13" ht="18" customHeight="1">
      <c r="A232" s="4">
        <v>231</v>
      </c>
      <c r="B232" s="37">
        <v>41773</v>
      </c>
      <c r="C232" s="34" t="s">
        <v>10</v>
      </c>
      <c r="D232" s="34" t="s">
        <v>144</v>
      </c>
      <c r="E232" s="34" t="s">
        <v>17</v>
      </c>
      <c r="F232" s="34" t="s">
        <v>151</v>
      </c>
      <c r="G232" s="21"/>
      <c r="H232" s="21"/>
      <c r="I232" s="21" t="s">
        <v>13</v>
      </c>
      <c r="J232" s="21" t="s">
        <v>20</v>
      </c>
      <c r="M232" s="12"/>
    </row>
    <row r="233" spans="1:13" ht="18" customHeight="1">
      <c r="A233" s="4">
        <v>232</v>
      </c>
      <c r="B233" s="37">
        <v>41773</v>
      </c>
      <c r="C233" s="34" t="s">
        <v>30</v>
      </c>
      <c r="D233" s="34" t="s">
        <v>16</v>
      </c>
      <c r="E233" s="34" t="s">
        <v>48</v>
      </c>
      <c r="F233" s="34" t="s">
        <v>41</v>
      </c>
      <c r="G233" s="21"/>
      <c r="H233" s="21"/>
      <c r="I233" s="21" t="s">
        <v>37</v>
      </c>
      <c r="J233" s="21" t="s">
        <v>14</v>
      </c>
      <c r="M233" s="12"/>
    </row>
    <row r="234" spans="1:13" ht="18" customHeight="1">
      <c r="A234" s="4">
        <v>233</v>
      </c>
      <c r="B234" s="37">
        <v>41773</v>
      </c>
      <c r="C234" s="34" t="s">
        <v>18</v>
      </c>
      <c r="D234" s="34" t="s">
        <v>50</v>
      </c>
      <c r="E234" s="34" t="s">
        <v>22</v>
      </c>
      <c r="F234" s="34" t="s">
        <v>29</v>
      </c>
      <c r="G234" s="21"/>
      <c r="H234" s="21"/>
      <c r="I234" s="21" t="s">
        <v>19</v>
      </c>
      <c r="J234" s="21" t="s">
        <v>38</v>
      </c>
      <c r="M234" s="12"/>
    </row>
    <row r="235" spans="1:13" ht="18" customHeight="1">
      <c r="A235" s="4">
        <v>234</v>
      </c>
      <c r="B235" s="37">
        <v>41774</v>
      </c>
      <c r="C235" s="34" t="s">
        <v>5</v>
      </c>
      <c r="D235" s="34" t="s">
        <v>34</v>
      </c>
      <c r="E235" s="36" t="s">
        <v>44</v>
      </c>
      <c r="F235" s="34" t="s">
        <v>142</v>
      </c>
      <c r="G235" s="21"/>
      <c r="H235" s="21"/>
      <c r="I235" s="21" t="s">
        <v>31</v>
      </c>
      <c r="J235" s="21" t="s">
        <v>32</v>
      </c>
      <c r="M235" s="12"/>
    </row>
    <row r="236" spans="1:13" ht="18" customHeight="1">
      <c r="A236" s="4">
        <v>235</v>
      </c>
      <c r="B236" s="37">
        <v>41774</v>
      </c>
      <c r="C236" s="34" t="s">
        <v>131</v>
      </c>
      <c r="D236" s="34" t="s">
        <v>39</v>
      </c>
      <c r="E236" s="34" t="s">
        <v>72</v>
      </c>
      <c r="F236" s="34" t="s">
        <v>55</v>
      </c>
      <c r="G236" s="21"/>
      <c r="H236" s="21"/>
      <c r="I236" s="21" t="s">
        <v>8</v>
      </c>
      <c r="J236" s="21" t="s">
        <v>25</v>
      </c>
      <c r="M236" s="12"/>
    </row>
    <row r="237" spans="1:13" ht="18" customHeight="1">
      <c r="A237" s="4">
        <v>236</v>
      </c>
      <c r="B237" s="37">
        <v>41774</v>
      </c>
      <c r="C237" s="34" t="s">
        <v>144</v>
      </c>
      <c r="D237" s="34" t="s">
        <v>17</v>
      </c>
      <c r="E237" s="34" t="s">
        <v>151</v>
      </c>
      <c r="F237" s="34" t="s">
        <v>4</v>
      </c>
      <c r="G237" s="21"/>
      <c r="H237" s="21"/>
      <c r="I237" s="21" t="s">
        <v>13</v>
      </c>
      <c r="J237" s="21" t="s">
        <v>20</v>
      </c>
      <c r="M237" s="12"/>
    </row>
    <row r="238" spans="1:13" ht="18" customHeight="1">
      <c r="A238" s="4">
        <v>237</v>
      </c>
      <c r="B238" s="37">
        <v>41774</v>
      </c>
      <c r="C238" s="34" t="s">
        <v>16</v>
      </c>
      <c r="D238" s="34" t="s">
        <v>148</v>
      </c>
      <c r="E238" s="34" t="s">
        <v>41</v>
      </c>
      <c r="F238" s="34" t="s">
        <v>12</v>
      </c>
      <c r="G238" s="21"/>
      <c r="H238" s="21"/>
      <c r="I238" s="21" t="s">
        <v>37</v>
      </c>
      <c r="J238" s="21" t="s">
        <v>14</v>
      </c>
      <c r="M238" s="12"/>
    </row>
    <row r="239" spans="1:13" ht="18" customHeight="1">
      <c r="A239" s="4">
        <v>238</v>
      </c>
      <c r="B239" s="37">
        <v>41775</v>
      </c>
      <c r="C239" s="34" t="s">
        <v>34</v>
      </c>
      <c r="D239" s="34" t="s">
        <v>44</v>
      </c>
      <c r="E239" s="34" t="s">
        <v>142</v>
      </c>
      <c r="F239" s="34" t="s">
        <v>6</v>
      </c>
      <c r="G239" s="21"/>
      <c r="H239" s="21"/>
      <c r="I239" s="21" t="s">
        <v>31</v>
      </c>
      <c r="J239" s="21" t="s">
        <v>8</v>
      </c>
      <c r="M239" s="12"/>
    </row>
    <row r="240" spans="1:13" ht="18" customHeight="1">
      <c r="A240" s="4">
        <v>239</v>
      </c>
      <c r="B240" s="37">
        <v>41775</v>
      </c>
      <c r="C240" s="34" t="s">
        <v>15</v>
      </c>
      <c r="D240" s="34" t="s">
        <v>43</v>
      </c>
      <c r="E240" s="34" t="s">
        <v>146</v>
      </c>
      <c r="F240" s="34" t="s">
        <v>11</v>
      </c>
      <c r="G240" s="21"/>
      <c r="H240" s="21"/>
      <c r="I240" s="21" t="s">
        <v>38</v>
      </c>
      <c r="J240" s="21" t="s">
        <v>13</v>
      </c>
      <c r="M240" s="12"/>
    </row>
    <row r="241" spans="1:13" ht="18" customHeight="1">
      <c r="A241" s="4">
        <v>240</v>
      </c>
      <c r="B241" s="37">
        <v>41775</v>
      </c>
      <c r="C241" s="34" t="s">
        <v>50</v>
      </c>
      <c r="D241" s="36" t="s">
        <v>24</v>
      </c>
      <c r="E241" s="34" t="s">
        <v>29</v>
      </c>
      <c r="F241" s="34" t="s">
        <v>7</v>
      </c>
      <c r="G241" s="21"/>
      <c r="H241" s="21"/>
      <c r="I241" s="21" t="s">
        <v>26</v>
      </c>
      <c r="J241" s="21" t="s">
        <v>25</v>
      </c>
      <c r="M241" s="12"/>
    </row>
    <row r="242" spans="1:13" ht="18" customHeight="1">
      <c r="A242" s="4">
        <v>241</v>
      </c>
      <c r="B242" s="37">
        <v>41775</v>
      </c>
      <c r="C242" s="34" t="s">
        <v>21</v>
      </c>
      <c r="D242" s="34" t="s">
        <v>157</v>
      </c>
      <c r="E242" s="34" t="s">
        <v>46</v>
      </c>
      <c r="F242" s="34" t="s">
        <v>30</v>
      </c>
      <c r="G242" s="21"/>
      <c r="H242" s="21"/>
      <c r="I242" s="21" t="s">
        <v>20</v>
      </c>
      <c r="J242" s="21" t="s">
        <v>14</v>
      </c>
      <c r="M242" s="12"/>
    </row>
    <row r="243" spans="1:13" ht="18" customHeight="1">
      <c r="A243" s="4">
        <v>242</v>
      </c>
      <c r="B243" s="37">
        <v>41775</v>
      </c>
      <c r="C243" s="34" t="s">
        <v>33</v>
      </c>
      <c r="D243" s="34" t="s">
        <v>72</v>
      </c>
      <c r="E243" s="34" t="s">
        <v>36</v>
      </c>
      <c r="F243" s="34" t="s">
        <v>10</v>
      </c>
      <c r="G243" s="21"/>
      <c r="H243" s="21"/>
      <c r="I243" s="21" t="s">
        <v>37</v>
      </c>
      <c r="J243" s="21" t="s">
        <v>19</v>
      </c>
      <c r="M243" s="12"/>
    </row>
    <row r="244" spans="1:13" ht="18" customHeight="1">
      <c r="A244" s="4">
        <v>243</v>
      </c>
      <c r="B244" s="37">
        <v>41776</v>
      </c>
      <c r="C244" s="34" t="s">
        <v>72</v>
      </c>
      <c r="D244" s="34" t="s">
        <v>36</v>
      </c>
      <c r="E244" s="34" t="s">
        <v>12</v>
      </c>
      <c r="F244" s="34" t="s">
        <v>28</v>
      </c>
      <c r="G244" s="21"/>
      <c r="H244" s="21"/>
      <c r="I244" s="21" t="s">
        <v>37</v>
      </c>
      <c r="J244" s="21" t="s">
        <v>19</v>
      </c>
      <c r="M244" s="12"/>
    </row>
    <row r="245" spans="1:13" ht="18" customHeight="1">
      <c r="A245" s="4">
        <v>244</v>
      </c>
      <c r="B245" s="37">
        <v>41776</v>
      </c>
      <c r="C245" s="34" t="s">
        <v>157</v>
      </c>
      <c r="D245" s="34" t="s">
        <v>46</v>
      </c>
      <c r="E245" s="34" t="s">
        <v>30</v>
      </c>
      <c r="F245" s="34" t="s">
        <v>18</v>
      </c>
      <c r="G245" s="21"/>
      <c r="H245" s="21"/>
      <c r="I245" s="21" t="s">
        <v>20</v>
      </c>
      <c r="J245" s="21" t="s">
        <v>14</v>
      </c>
      <c r="M245" s="12"/>
    </row>
    <row r="246" spans="1:13" ht="18" customHeight="1">
      <c r="A246" s="4">
        <v>245</v>
      </c>
      <c r="B246" s="37">
        <v>41776</v>
      </c>
      <c r="C246" s="34" t="s">
        <v>47</v>
      </c>
      <c r="D246" s="34" t="s">
        <v>49</v>
      </c>
      <c r="E246" s="34" t="s">
        <v>27</v>
      </c>
      <c r="F246" s="34" t="s">
        <v>35</v>
      </c>
      <c r="G246" s="21"/>
      <c r="H246" s="21"/>
      <c r="I246" s="21" t="s">
        <v>9</v>
      </c>
      <c r="J246" s="21" t="s">
        <v>32</v>
      </c>
      <c r="M246" s="12"/>
    </row>
    <row r="247" spans="1:13" ht="18" customHeight="1">
      <c r="A247" s="4">
        <v>246</v>
      </c>
      <c r="B247" s="37">
        <v>41776</v>
      </c>
      <c r="C247" s="34" t="s">
        <v>44</v>
      </c>
      <c r="D247" s="34" t="s">
        <v>142</v>
      </c>
      <c r="E247" s="34" t="s">
        <v>6</v>
      </c>
      <c r="F247" s="34" t="s">
        <v>5</v>
      </c>
      <c r="G247" s="21"/>
      <c r="H247" s="21"/>
      <c r="I247" s="21" t="s">
        <v>31</v>
      </c>
      <c r="J247" s="21" t="s">
        <v>8</v>
      </c>
      <c r="M247" s="12"/>
    </row>
    <row r="248" spans="1:13" ht="18" customHeight="1">
      <c r="A248" s="4">
        <v>247</v>
      </c>
      <c r="B248" s="37">
        <v>41776</v>
      </c>
      <c r="C248" s="34" t="s">
        <v>43</v>
      </c>
      <c r="D248" s="34" t="s">
        <v>146</v>
      </c>
      <c r="E248" s="34" t="s">
        <v>11</v>
      </c>
      <c r="F248" s="34" t="s">
        <v>153</v>
      </c>
      <c r="G248" s="21"/>
      <c r="H248" s="21"/>
      <c r="I248" s="21" t="s">
        <v>38</v>
      </c>
      <c r="J248" s="21" t="s">
        <v>13</v>
      </c>
      <c r="M248" s="12"/>
    </row>
    <row r="249" spans="1:13" ht="18" customHeight="1">
      <c r="A249" s="4">
        <v>248</v>
      </c>
      <c r="B249" s="37">
        <v>41776</v>
      </c>
      <c r="C249" s="34" t="s">
        <v>24</v>
      </c>
      <c r="D249" s="34" t="s">
        <v>29</v>
      </c>
      <c r="E249" s="34" t="s">
        <v>7</v>
      </c>
      <c r="F249" s="34" t="s">
        <v>23</v>
      </c>
      <c r="G249" s="21"/>
      <c r="H249" s="21"/>
      <c r="I249" s="21" t="s">
        <v>26</v>
      </c>
      <c r="J249" s="21" t="s">
        <v>25</v>
      </c>
      <c r="M249" s="12"/>
    </row>
    <row r="250" spans="1:13" ht="18" customHeight="1">
      <c r="A250" s="4">
        <v>249</v>
      </c>
      <c r="B250" s="37">
        <v>41777</v>
      </c>
      <c r="C250" s="34" t="s">
        <v>49</v>
      </c>
      <c r="D250" s="34" t="s">
        <v>27</v>
      </c>
      <c r="E250" s="34" t="s">
        <v>35</v>
      </c>
      <c r="F250" s="34" t="s">
        <v>40</v>
      </c>
      <c r="G250" s="21"/>
      <c r="H250" s="21"/>
      <c r="I250" s="21" t="s">
        <v>9</v>
      </c>
      <c r="J250" s="21" t="s">
        <v>32</v>
      </c>
      <c r="M250" s="12"/>
    </row>
    <row r="251" spans="1:13" ht="18" customHeight="1">
      <c r="A251" s="4">
        <v>250</v>
      </c>
      <c r="B251" s="37">
        <v>41777</v>
      </c>
      <c r="C251" s="34" t="s">
        <v>36</v>
      </c>
      <c r="D251" s="34" t="s">
        <v>12</v>
      </c>
      <c r="E251" s="34" t="s">
        <v>28</v>
      </c>
      <c r="F251" s="34" t="s">
        <v>33</v>
      </c>
      <c r="G251" s="21"/>
      <c r="H251" s="21"/>
      <c r="I251" s="21" t="s">
        <v>37</v>
      </c>
      <c r="J251" s="21" t="s">
        <v>19</v>
      </c>
      <c r="M251" s="12"/>
    </row>
    <row r="252" spans="1:13" ht="18" customHeight="1">
      <c r="A252" s="4">
        <v>251</v>
      </c>
      <c r="B252" s="37">
        <v>41777</v>
      </c>
      <c r="C252" s="34" t="s">
        <v>46</v>
      </c>
      <c r="D252" s="34" t="s">
        <v>30</v>
      </c>
      <c r="E252" s="34" t="s">
        <v>18</v>
      </c>
      <c r="F252" s="34" t="s">
        <v>21</v>
      </c>
      <c r="G252" s="21"/>
      <c r="H252" s="21"/>
      <c r="I252" s="21" t="s">
        <v>20</v>
      </c>
      <c r="J252" s="21" t="s">
        <v>14</v>
      </c>
      <c r="M252" s="12"/>
    </row>
    <row r="253" spans="1:13" ht="18" customHeight="1">
      <c r="A253" s="4">
        <v>252</v>
      </c>
      <c r="B253" s="38">
        <v>41777</v>
      </c>
      <c r="C253" s="21" t="s">
        <v>29</v>
      </c>
      <c r="D253" s="21" t="s">
        <v>7</v>
      </c>
      <c r="E253" s="21" t="s">
        <v>23</v>
      </c>
      <c r="F253" s="21" t="s">
        <v>50</v>
      </c>
      <c r="G253" s="21"/>
      <c r="H253" s="21"/>
      <c r="I253" s="21" t="s">
        <v>26</v>
      </c>
      <c r="J253" s="21" t="s">
        <v>25</v>
      </c>
    </row>
    <row r="254" spans="1:13" ht="18" customHeight="1">
      <c r="A254" s="4">
        <v>253</v>
      </c>
      <c r="B254" s="38">
        <v>41777</v>
      </c>
      <c r="C254" s="21" t="s">
        <v>142</v>
      </c>
      <c r="D254" s="21" t="s">
        <v>6</v>
      </c>
      <c r="E254" s="21" t="s">
        <v>5</v>
      </c>
      <c r="F254" s="21" t="s">
        <v>34</v>
      </c>
      <c r="G254" s="21"/>
      <c r="H254" s="21"/>
      <c r="I254" s="21" t="s">
        <v>31</v>
      </c>
      <c r="J254" s="21" t="s">
        <v>8</v>
      </c>
    </row>
    <row r="255" spans="1:13" ht="18" customHeight="1">
      <c r="A255" s="4">
        <v>254</v>
      </c>
      <c r="B255" s="38">
        <v>41777</v>
      </c>
      <c r="C255" s="21" t="s">
        <v>146</v>
      </c>
      <c r="D255" s="21" t="s">
        <v>11</v>
      </c>
      <c r="E255" s="21" t="s">
        <v>153</v>
      </c>
      <c r="F255" s="21" t="s">
        <v>15</v>
      </c>
      <c r="G255" s="21"/>
      <c r="H255" s="21"/>
      <c r="I255" s="21" t="s">
        <v>38</v>
      </c>
      <c r="J255" s="21" t="s">
        <v>13</v>
      </c>
    </row>
    <row r="256" spans="1:13" ht="18" customHeight="1">
      <c r="A256" s="4">
        <v>255</v>
      </c>
      <c r="B256" s="38">
        <v>41779</v>
      </c>
      <c r="C256" s="21" t="s">
        <v>148</v>
      </c>
      <c r="D256" s="21" t="s">
        <v>41</v>
      </c>
      <c r="E256" s="21" t="s">
        <v>10</v>
      </c>
      <c r="F256" s="21" t="s">
        <v>72</v>
      </c>
      <c r="G256" s="21"/>
      <c r="H256" s="21"/>
      <c r="I256" s="21" t="s">
        <v>25</v>
      </c>
      <c r="J256" s="21" t="s">
        <v>19</v>
      </c>
    </row>
    <row r="257" spans="1:13" ht="18" customHeight="1">
      <c r="A257" s="4">
        <v>256</v>
      </c>
      <c r="B257" s="38">
        <v>41779</v>
      </c>
      <c r="C257" s="21" t="s">
        <v>39</v>
      </c>
      <c r="D257" s="21" t="s">
        <v>22</v>
      </c>
      <c r="E257" s="21" t="s">
        <v>4</v>
      </c>
      <c r="F257" s="21" t="s">
        <v>44</v>
      </c>
      <c r="G257" s="21"/>
      <c r="H257" s="21"/>
      <c r="I257" s="21" t="s">
        <v>32</v>
      </c>
      <c r="J257" s="21" t="s">
        <v>37</v>
      </c>
    </row>
    <row r="258" spans="1:13" ht="18" customHeight="1">
      <c r="A258" s="4">
        <v>257</v>
      </c>
      <c r="B258" s="38">
        <v>41779</v>
      </c>
      <c r="C258" s="36" t="s">
        <v>30</v>
      </c>
      <c r="D258" s="21" t="s">
        <v>35</v>
      </c>
      <c r="E258" s="21" t="s">
        <v>161</v>
      </c>
      <c r="F258" s="21" t="s">
        <v>49</v>
      </c>
      <c r="G258" s="21"/>
      <c r="H258" s="21"/>
      <c r="I258" s="21" t="s">
        <v>31</v>
      </c>
      <c r="J258" s="21" t="s">
        <v>20</v>
      </c>
      <c r="M258" s="13"/>
    </row>
    <row r="259" spans="1:13" ht="18" customHeight="1">
      <c r="A259" s="4">
        <v>258</v>
      </c>
      <c r="B259" s="38">
        <v>41779</v>
      </c>
      <c r="C259" s="21" t="s">
        <v>11</v>
      </c>
      <c r="D259" s="21" t="s">
        <v>153</v>
      </c>
      <c r="E259" s="21" t="s">
        <v>50</v>
      </c>
      <c r="F259" s="21" t="s">
        <v>36</v>
      </c>
      <c r="G259" s="21"/>
      <c r="H259" s="21"/>
      <c r="I259" s="21" t="s">
        <v>26</v>
      </c>
      <c r="J259" s="21" t="s">
        <v>38</v>
      </c>
    </row>
    <row r="260" spans="1:13" ht="18" customHeight="1">
      <c r="A260" s="4">
        <v>259</v>
      </c>
      <c r="B260" s="38">
        <v>41779</v>
      </c>
      <c r="C260" s="21" t="s">
        <v>17</v>
      </c>
      <c r="D260" s="21" t="s">
        <v>23</v>
      </c>
      <c r="E260" s="21" t="s">
        <v>15</v>
      </c>
      <c r="F260" s="21" t="s">
        <v>43</v>
      </c>
      <c r="G260" s="21"/>
      <c r="H260" s="21"/>
      <c r="I260" s="21" t="s">
        <v>9</v>
      </c>
      <c r="J260" s="21" t="s">
        <v>13</v>
      </c>
    </row>
    <row r="261" spans="1:13" ht="18" customHeight="1">
      <c r="A261" s="4">
        <v>260</v>
      </c>
      <c r="B261" s="38">
        <v>41779</v>
      </c>
      <c r="C261" s="21" t="s">
        <v>12</v>
      </c>
      <c r="D261" s="21" t="s">
        <v>18</v>
      </c>
      <c r="E261" s="21" t="s">
        <v>34</v>
      </c>
      <c r="F261" s="21" t="s">
        <v>24</v>
      </c>
      <c r="G261" s="21"/>
      <c r="H261" s="21"/>
      <c r="I261" s="21" t="s">
        <v>8</v>
      </c>
      <c r="J261" s="21" t="s">
        <v>14</v>
      </c>
    </row>
    <row r="262" spans="1:13" ht="18" customHeight="1">
      <c r="A262" s="4">
        <v>261</v>
      </c>
      <c r="B262" s="38">
        <v>41780</v>
      </c>
      <c r="C262" s="21" t="s">
        <v>35</v>
      </c>
      <c r="D262" s="21" t="s">
        <v>161</v>
      </c>
      <c r="E262" s="21" t="s">
        <v>49</v>
      </c>
      <c r="F262" s="21" t="s">
        <v>46</v>
      </c>
      <c r="G262" s="21"/>
      <c r="H262" s="21"/>
      <c r="I262" s="21" t="s">
        <v>31</v>
      </c>
      <c r="J262" s="21" t="s">
        <v>20</v>
      </c>
    </row>
    <row r="263" spans="1:13" ht="18" customHeight="1">
      <c r="A263" s="4">
        <v>262</v>
      </c>
      <c r="B263" s="38">
        <v>41780</v>
      </c>
      <c r="C263" s="21" t="s">
        <v>153</v>
      </c>
      <c r="D263" s="21" t="s">
        <v>50</v>
      </c>
      <c r="E263" s="21" t="s">
        <v>36</v>
      </c>
      <c r="F263" s="21" t="s">
        <v>142</v>
      </c>
      <c r="G263" s="21"/>
      <c r="H263" s="21"/>
      <c r="I263" s="21" t="s">
        <v>26</v>
      </c>
      <c r="J263" s="21" t="s">
        <v>38</v>
      </c>
    </row>
    <row r="264" spans="1:13" ht="18" customHeight="1">
      <c r="A264" s="4">
        <v>263</v>
      </c>
      <c r="B264" s="38">
        <v>41780</v>
      </c>
      <c r="C264" s="21" t="s">
        <v>41</v>
      </c>
      <c r="D264" s="21" t="s">
        <v>10</v>
      </c>
      <c r="E264" s="21" t="s">
        <v>72</v>
      </c>
      <c r="F264" s="21" t="s">
        <v>146</v>
      </c>
      <c r="G264" s="21"/>
      <c r="H264" s="21"/>
      <c r="I264" s="21" t="s">
        <v>25</v>
      </c>
      <c r="J264" s="21" t="s">
        <v>19</v>
      </c>
    </row>
    <row r="265" spans="1:13" ht="18" customHeight="1">
      <c r="A265" s="4">
        <v>264</v>
      </c>
      <c r="B265" s="38">
        <v>41780</v>
      </c>
      <c r="C265" s="21" t="s">
        <v>18</v>
      </c>
      <c r="D265" s="21" t="s">
        <v>34</v>
      </c>
      <c r="E265" s="21" t="s">
        <v>24</v>
      </c>
      <c r="F265" s="21" t="s">
        <v>131</v>
      </c>
      <c r="G265" s="21"/>
      <c r="H265" s="21"/>
      <c r="I265" s="21" t="s">
        <v>8</v>
      </c>
      <c r="J265" s="21" t="s">
        <v>14</v>
      </c>
    </row>
    <row r="266" spans="1:13" ht="18" customHeight="1">
      <c r="A266" s="4">
        <v>265</v>
      </c>
      <c r="B266" s="38">
        <v>41780</v>
      </c>
      <c r="C266" s="21" t="s">
        <v>22</v>
      </c>
      <c r="D266" s="21" t="s">
        <v>4</v>
      </c>
      <c r="E266" s="21" t="s">
        <v>44</v>
      </c>
      <c r="F266" s="21" t="s">
        <v>16</v>
      </c>
      <c r="G266" s="21"/>
      <c r="H266" s="21"/>
      <c r="I266" s="21" t="s">
        <v>32</v>
      </c>
      <c r="J266" s="21" t="s">
        <v>37</v>
      </c>
    </row>
    <row r="267" spans="1:13" ht="18" customHeight="1">
      <c r="A267" s="4">
        <v>266</v>
      </c>
      <c r="B267" s="38">
        <v>41781</v>
      </c>
      <c r="C267" s="21" t="s">
        <v>15</v>
      </c>
      <c r="D267" s="21" t="s">
        <v>43</v>
      </c>
      <c r="E267" s="21" t="s">
        <v>144</v>
      </c>
      <c r="F267" s="21" t="s">
        <v>17</v>
      </c>
      <c r="G267" s="21"/>
      <c r="H267" s="21"/>
      <c r="I267" s="21" t="s">
        <v>9</v>
      </c>
      <c r="J267" s="21" t="s">
        <v>13</v>
      </c>
    </row>
    <row r="268" spans="1:13" ht="18" customHeight="1">
      <c r="A268" s="4">
        <v>267</v>
      </c>
      <c r="B268" s="38">
        <v>41782</v>
      </c>
      <c r="C268" s="21" t="s">
        <v>161</v>
      </c>
      <c r="D268" s="21" t="s">
        <v>49</v>
      </c>
      <c r="E268" s="21" t="s">
        <v>46</v>
      </c>
      <c r="F268" s="21" t="s">
        <v>30</v>
      </c>
      <c r="G268" s="21"/>
      <c r="H268" s="21"/>
      <c r="I268" s="21" t="s">
        <v>31</v>
      </c>
      <c r="J268" s="21" t="s">
        <v>13</v>
      </c>
    </row>
    <row r="269" spans="1:13" ht="18" customHeight="1">
      <c r="A269" s="4">
        <v>268</v>
      </c>
      <c r="B269" s="38">
        <v>41782</v>
      </c>
      <c r="C269" s="21" t="s">
        <v>7</v>
      </c>
      <c r="D269" s="21" t="s">
        <v>36</v>
      </c>
      <c r="E269" s="21" t="s">
        <v>142</v>
      </c>
      <c r="F269" s="21" t="s">
        <v>47</v>
      </c>
      <c r="G269" s="21"/>
      <c r="H269" s="21"/>
      <c r="I269" s="21" t="s">
        <v>26</v>
      </c>
      <c r="J269" s="21" t="s">
        <v>19</v>
      </c>
    </row>
    <row r="270" spans="1:13" ht="18" customHeight="1">
      <c r="A270" s="4">
        <v>269</v>
      </c>
      <c r="B270" s="37">
        <v>41782</v>
      </c>
      <c r="C270" s="34" t="s">
        <v>10</v>
      </c>
      <c r="D270" s="34" t="s">
        <v>72</v>
      </c>
      <c r="E270" s="34" t="s">
        <v>146</v>
      </c>
      <c r="F270" s="34" t="s">
        <v>148</v>
      </c>
      <c r="G270" s="21"/>
      <c r="H270" s="21"/>
      <c r="I270" s="21" t="s">
        <v>25</v>
      </c>
      <c r="J270" s="21" t="s">
        <v>38</v>
      </c>
      <c r="M270" s="12"/>
    </row>
    <row r="271" spans="1:13" ht="18" customHeight="1">
      <c r="A271" s="4">
        <v>270</v>
      </c>
      <c r="B271" s="37">
        <v>41782</v>
      </c>
      <c r="C271" s="34" t="s">
        <v>6</v>
      </c>
      <c r="D271" s="34" t="s">
        <v>44</v>
      </c>
      <c r="E271" s="34" t="s">
        <v>16</v>
      </c>
      <c r="F271" s="34" t="s">
        <v>39</v>
      </c>
      <c r="G271" s="21"/>
      <c r="H271" s="21"/>
      <c r="I271" s="21" t="s">
        <v>32</v>
      </c>
      <c r="J271" s="21" t="s">
        <v>14</v>
      </c>
      <c r="M271" s="12"/>
    </row>
    <row r="272" spans="1:13" ht="18" customHeight="1">
      <c r="A272" s="4">
        <v>271</v>
      </c>
      <c r="B272" s="37">
        <v>41782</v>
      </c>
      <c r="C272" s="34" t="s">
        <v>43</v>
      </c>
      <c r="D272" s="34" t="s">
        <v>144</v>
      </c>
      <c r="E272" s="34" t="s">
        <v>17</v>
      </c>
      <c r="F272" s="34" t="s">
        <v>23</v>
      </c>
      <c r="G272" s="21"/>
      <c r="H272" s="21"/>
      <c r="I272" s="21" t="s">
        <v>9</v>
      </c>
      <c r="J272" s="21" t="s">
        <v>20</v>
      </c>
      <c r="M272" s="12"/>
    </row>
    <row r="273" spans="1:13" ht="18" customHeight="1">
      <c r="A273" s="4">
        <v>272</v>
      </c>
      <c r="B273" s="37">
        <v>41782</v>
      </c>
      <c r="C273" s="34" t="s">
        <v>27</v>
      </c>
      <c r="D273" s="34" t="s">
        <v>131</v>
      </c>
      <c r="E273" s="34" t="s">
        <v>21</v>
      </c>
      <c r="F273" s="34" t="s">
        <v>18</v>
      </c>
      <c r="G273" s="21"/>
      <c r="H273" s="21"/>
      <c r="I273" s="21" t="s">
        <v>8</v>
      </c>
      <c r="J273" s="21" t="s">
        <v>37</v>
      </c>
      <c r="M273" s="12"/>
    </row>
    <row r="274" spans="1:13" ht="18" customHeight="1">
      <c r="A274" s="4">
        <v>273</v>
      </c>
      <c r="B274" s="37">
        <v>41783</v>
      </c>
      <c r="C274" s="34" t="s">
        <v>72</v>
      </c>
      <c r="D274" s="34" t="s">
        <v>146</v>
      </c>
      <c r="E274" s="34" t="s">
        <v>148</v>
      </c>
      <c r="F274" s="34" t="s">
        <v>41</v>
      </c>
      <c r="G274" s="21"/>
      <c r="H274" s="21"/>
      <c r="I274" s="21" t="s">
        <v>25</v>
      </c>
      <c r="J274" s="21" t="s">
        <v>38</v>
      </c>
      <c r="M274" s="12"/>
    </row>
    <row r="275" spans="1:13" ht="18" customHeight="1">
      <c r="A275" s="4">
        <v>274</v>
      </c>
      <c r="B275" s="37">
        <v>41783</v>
      </c>
      <c r="C275" s="34" t="s">
        <v>49</v>
      </c>
      <c r="D275" s="34" t="s">
        <v>46</v>
      </c>
      <c r="E275" s="34" t="s">
        <v>30</v>
      </c>
      <c r="F275" s="34" t="s">
        <v>35</v>
      </c>
      <c r="G275" s="21"/>
      <c r="H275" s="21"/>
      <c r="I275" s="21" t="s">
        <v>31</v>
      </c>
      <c r="J275" s="21" t="s">
        <v>13</v>
      </c>
      <c r="M275" s="12"/>
    </row>
    <row r="276" spans="1:13" ht="18" customHeight="1">
      <c r="A276" s="4">
        <v>275</v>
      </c>
      <c r="B276" s="37">
        <v>41783</v>
      </c>
      <c r="C276" s="34" t="s">
        <v>36</v>
      </c>
      <c r="D276" s="34" t="s">
        <v>142</v>
      </c>
      <c r="E276" s="34" t="s">
        <v>47</v>
      </c>
      <c r="F276" s="34" t="s">
        <v>153</v>
      </c>
      <c r="G276" s="21"/>
      <c r="H276" s="21"/>
      <c r="I276" s="21" t="s">
        <v>26</v>
      </c>
      <c r="J276" s="21" t="s">
        <v>19</v>
      </c>
      <c r="M276" s="12"/>
    </row>
    <row r="277" spans="1:13" ht="18" customHeight="1">
      <c r="A277" s="4">
        <v>276</v>
      </c>
      <c r="B277" s="37">
        <v>41783</v>
      </c>
      <c r="C277" s="34" t="s">
        <v>44</v>
      </c>
      <c r="D277" s="34" t="s">
        <v>16</v>
      </c>
      <c r="E277" s="34" t="s">
        <v>39</v>
      </c>
      <c r="F277" s="34" t="s">
        <v>5</v>
      </c>
      <c r="G277" s="21"/>
      <c r="H277" s="21"/>
      <c r="I277" s="21" t="s">
        <v>32</v>
      </c>
      <c r="J277" s="21" t="s">
        <v>14</v>
      </c>
      <c r="M277" s="12"/>
    </row>
    <row r="278" spans="1:13" ht="18" customHeight="1">
      <c r="A278" s="4">
        <v>277</v>
      </c>
      <c r="B278" s="37">
        <v>41783</v>
      </c>
      <c r="C278" s="34" t="s">
        <v>131</v>
      </c>
      <c r="D278" s="34" t="s">
        <v>21</v>
      </c>
      <c r="E278" s="34" t="s">
        <v>18</v>
      </c>
      <c r="F278" s="34" t="s">
        <v>34</v>
      </c>
      <c r="G278" s="21"/>
      <c r="H278" s="21"/>
      <c r="I278" s="21" t="s">
        <v>8</v>
      </c>
      <c r="J278" s="21" t="s">
        <v>37</v>
      </c>
      <c r="M278" s="12"/>
    </row>
    <row r="279" spans="1:13" ht="18" customHeight="1">
      <c r="A279" s="4">
        <v>278</v>
      </c>
      <c r="B279" s="37">
        <v>41783</v>
      </c>
      <c r="C279" s="34" t="s">
        <v>144</v>
      </c>
      <c r="D279" s="34" t="s">
        <v>17</v>
      </c>
      <c r="E279" s="36" t="s">
        <v>23</v>
      </c>
      <c r="F279" s="34" t="s">
        <v>15</v>
      </c>
      <c r="G279" s="21"/>
      <c r="H279" s="21"/>
      <c r="I279" s="21" t="s">
        <v>9</v>
      </c>
      <c r="J279" s="21" t="s">
        <v>20</v>
      </c>
      <c r="M279" s="12"/>
    </row>
    <row r="280" spans="1:13" ht="18" customHeight="1">
      <c r="A280" s="4">
        <v>279</v>
      </c>
      <c r="B280" s="37">
        <v>41784</v>
      </c>
      <c r="C280" s="34" t="s">
        <v>4</v>
      </c>
      <c r="D280" s="34" t="s">
        <v>33</v>
      </c>
      <c r="E280" s="34" t="s">
        <v>34</v>
      </c>
      <c r="F280" s="34" t="s">
        <v>132</v>
      </c>
      <c r="G280" s="21"/>
      <c r="H280" s="21"/>
      <c r="I280" s="21" t="s">
        <v>20</v>
      </c>
      <c r="J280" s="21" t="s">
        <v>25</v>
      </c>
      <c r="M280" s="12"/>
    </row>
    <row r="281" spans="1:13" ht="18" customHeight="1">
      <c r="A281" s="4">
        <v>280</v>
      </c>
      <c r="B281" s="37">
        <v>41784</v>
      </c>
      <c r="C281" s="34" t="s">
        <v>46</v>
      </c>
      <c r="D281" s="34" t="s">
        <v>48</v>
      </c>
      <c r="E281" s="34" t="s">
        <v>28</v>
      </c>
      <c r="F281" s="34" t="s">
        <v>27</v>
      </c>
      <c r="G281" s="21"/>
      <c r="H281" s="21"/>
      <c r="I281" s="21" t="s">
        <v>14</v>
      </c>
      <c r="J281" s="21" t="s">
        <v>9</v>
      </c>
      <c r="M281" s="12"/>
    </row>
    <row r="282" spans="1:13" ht="18" customHeight="1">
      <c r="A282" s="4">
        <v>281</v>
      </c>
      <c r="B282" s="37">
        <v>41784</v>
      </c>
      <c r="C282" s="34" t="s">
        <v>142</v>
      </c>
      <c r="D282" s="34" t="s">
        <v>47</v>
      </c>
      <c r="E282" s="34" t="s">
        <v>45</v>
      </c>
      <c r="F282" s="34" t="s">
        <v>7</v>
      </c>
      <c r="G282" s="21"/>
      <c r="H282" s="21"/>
      <c r="I282" s="21" t="s">
        <v>38</v>
      </c>
      <c r="J282" s="21" t="s">
        <v>8</v>
      </c>
      <c r="M282" s="12"/>
    </row>
    <row r="283" spans="1:13" ht="18" customHeight="1">
      <c r="A283" s="4">
        <v>282</v>
      </c>
      <c r="B283" s="37">
        <v>41784</v>
      </c>
      <c r="C283" s="34" t="s">
        <v>50</v>
      </c>
      <c r="D283" s="36" t="s">
        <v>23</v>
      </c>
      <c r="E283" s="34" t="s">
        <v>5</v>
      </c>
      <c r="F283" s="34" t="s">
        <v>43</v>
      </c>
      <c r="G283" s="21"/>
      <c r="H283" s="21"/>
      <c r="I283" s="21" t="s">
        <v>13</v>
      </c>
      <c r="J283" s="21" t="s">
        <v>26</v>
      </c>
      <c r="M283" s="12"/>
    </row>
    <row r="284" spans="1:13" ht="18" customHeight="1">
      <c r="A284" s="4">
        <v>283</v>
      </c>
      <c r="B284" s="37">
        <v>41784</v>
      </c>
      <c r="C284" s="34" t="s">
        <v>146</v>
      </c>
      <c r="D284" s="34" t="s">
        <v>148</v>
      </c>
      <c r="E284" s="34" t="s">
        <v>41</v>
      </c>
      <c r="F284" s="34" t="s">
        <v>10</v>
      </c>
      <c r="G284" s="21"/>
      <c r="H284" s="21"/>
      <c r="I284" s="21" t="s">
        <v>19</v>
      </c>
      <c r="J284" s="21" t="s">
        <v>32</v>
      </c>
      <c r="M284" s="12"/>
    </row>
    <row r="285" spans="1:13" ht="18" customHeight="1">
      <c r="A285" s="4">
        <v>284</v>
      </c>
      <c r="B285" s="37">
        <v>41784</v>
      </c>
      <c r="C285" s="34" t="s">
        <v>16</v>
      </c>
      <c r="D285" s="34" t="s">
        <v>30</v>
      </c>
      <c r="E285" s="34" t="s">
        <v>15</v>
      </c>
      <c r="F285" s="34" t="s">
        <v>6</v>
      </c>
      <c r="G285" s="21"/>
      <c r="H285" s="21"/>
      <c r="I285" s="21" t="s">
        <v>37</v>
      </c>
      <c r="J285" s="21" t="s">
        <v>31</v>
      </c>
      <c r="M285" s="12"/>
    </row>
    <row r="286" spans="1:13" ht="18" customHeight="1">
      <c r="A286" s="4">
        <v>285</v>
      </c>
      <c r="B286" s="37">
        <v>41785</v>
      </c>
      <c r="C286" s="34" t="s">
        <v>148</v>
      </c>
      <c r="D286" s="34" t="s">
        <v>41</v>
      </c>
      <c r="E286" s="34" t="s">
        <v>10</v>
      </c>
      <c r="F286" s="34" t="s">
        <v>11</v>
      </c>
      <c r="G286" s="21"/>
      <c r="H286" s="21"/>
      <c r="I286" s="21" t="s">
        <v>19</v>
      </c>
      <c r="J286" s="21" t="s">
        <v>32</v>
      </c>
      <c r="M286" s="12"/>
    </row>
    <row r="287" spans="1:13" ht="18" customHeight="1">
      <c r="A287" s="4">
        <v>286</v>
      </c>
      <c r="B287" s="37">
        <v>41785</v>
      </c>
      <c r="C287" s="36" t="s">
        <v>48</v>
      </c>
      <c r="D287" s="34" t="s">
        <v>28</v>
      </c>
      <c r="E287" s="34" t="s">
        <v>27</v>
      </c>
      <c r="F287" s="34" t="s">
        <v>49</v>
      </c>
      <c r="G287" s="21"/>
      <c r="H287" s="21"/>
      <c r="I287" s="21" t="s">
        <v>14</v>
      </c>
      <c r="J287" s="21" t="s">
        <v>9</v>
      </c>
      <c r="M287" s="13"/>
    </row>
    <row r="288" spans="1:13" ht="18" customHeight="1">
      <c r="A288" s="4">
        <v>287</v>
      </c>
      <c r="B288" s="37">
        <v>41785</v>
      </c>
      <c r="C288" s="34" t="s">
        <v>23</v>
      </c>
      <c r="D288" s="34" t="s">
        <v>5</v>
      </c>
      <c r="E288" s="34" t="s">
        <v>43</v>
      </c>
      <c r="F288" s="34" t="s">
        <v>29</v>
      </c>
      <c r="G288" s="21"/>
      <c r="H288" s="21"/>
      <c r="I288" s="21" t="s">
        <v>13</v>
      </c>
      <c r="J288" s="21" t="s">
        <v>26</v>
      </c>
      <c r="M288" s="12"/>
    </row>
    <row r="289" spans="1:13" ht="18" customHeight="1">
      <c r="A289" s="4">
        <v>288</v>
      </c>
      <c r="B289" s="37">
        <v>41785</v>
      </c>
      <c r="C289" s="34" t="s">
        <v>30</v>
      </c>
      <c r="D289" s="34" t="s">
        <v>15</v>
      </c>
      <c r="E289" s="34" t="s">
        <v>6</v>
      </c>
      <c r="F289" s="34" t="s">
        <v>17</v>
      </c>
      <c r="G289" s="21"/>
      <c r="H289" s="21"/>
      <c r="I289" s="21" t="s">
        <v>37</v>
      </c>
      <c r="J289" s="21" t="s">
        <v>31</v>
      </c>
      <c r="M289" s="12"/>
    </row>
    <row r="290" spans="1:13" ht="18" customHeight="1">
      <c r="A290" s="4">
        <v>289</v>
      </c>
      <c r="B290" s="37">
        <v>41785</v>
      </c>
      <c r="C290" s="34" t="s">
        <v>33</v>
      </c>
      <c r="D290" s="34" t="s">
        <v>34</v>
      </c>
      <c r="E290" s="34" t="s">
        <v>132</v>
      </c>
      <c r="F290" s="34" t="s">
        <v>22</v>
      </c>
      <c r="G290" s="21"/>
      <c r="H290" s="21"/>
      <c r="I290" s="21" t="s">
        <v>20</v>
      </c>
      <c r="J290" s="21" t="s">
        <v>25</v>
      </c>
      <c r="M290" s="12"/>
    </row>
    <row r="291" spans="1:13" ht="18" customHeight="1">
      <c r="A291" s="4">
        <v>290</v>
      </c>
      <c r="B291" s="37">
        <v>41786</v>
      </c>
      <c r="C291" s="34" t="s">
        <v>45</v>
      </c>
      <c r="D291" s="34" t="s">
        <v>7</v>
      </c>
      <c r="E291" s="34" t="s">
        <v>36</v>
      </c>
      <c r="F291" s="34" t="s">
        <v>142</v>
      </c>
      <c r="G291" s="21"/>
      <c r="H291" s="21"/>
      <c r="I291" s="21" t="s">
        <v>38</v>
      </c>
      <c r="J291" s="21" t="s">
        <v>8</v>
      </c>
      <c r="M291" s="12"/>
    </row>
    <row r="292" spans="1:13" ht="18" customHeight="1">
      <c r="A292" s="4">
        <v>291</v>
      </c>
      <c r="B292" s="37">
        <v>41787</v>
      </c>
      <c r="C292" s="34" t="s">
        <v>34</v>
      </c>
      <c r="D292" s="34" t="s">
        <v>132</v>
      </c>
      <c r="E292" s="34" t="s">
        <v>22</v>
      </c>
      <c r="F292" s="34" t="s">
        <v>4</v>
      </c>
      <c r="G292" s="21"/>
      <c r="H292" s="21"/>
      <c r="I292" s="21" t="s">
        <v>20</v>
      </c>
      <c r="J292" s="21" t="s">
        <v>26</v>
      </c>
      <c r="M292" s="12"/>
    </row>
    <row r="293" spans="1:13" ht="18" customHeight="1">
      <c r="A293" s="4">
        <v>292</v>
      </c>
      <c r="B293" s="37">
        <v>41787</v>
      </c>
      <c r="C293" s="34" t="s">
        <v>10</v>
      </c>
      <c r="D293" s="34" t="s">
        <v>11</v>
      </c>
      <c r="E293" s="34" t="s">
        <v>146</v>
      </c>
      <c r="F293" s="34" t="s">
        <v>148</v>
      </c>
      <c r="G293" s="21"/>
      <c r="H293" s="21"/>
      <c r="I293" s="21" t="s">
        <v>19</v>
      </c>
      <c r="J293" s="21" t="s">
        <v>8</v>
      </c>
      <c r="M293" s="12"/>
    </row>
    <row r="294" spans="1:13" ht="18" customHeight="1">
      <c r="A294" s="4">
        <v>293</v>
      </c>
      <c r="B294" s="37">
        <v>41787</v>
      </c>
      <c r="C294" s="34" t="s">
        <v>43</v>
      </c>
      <c r="D294" s="34" t="s">
        <v>29</v>
      </c>
      <c r="E294" s="34" t="s">
        <v>46</v>
      </c>
      <c r="F294" s="34" t="s">
        <v>157</v>
      </c>
      <c r="G294" s="21"/>
      <c r="H294" s="21"/>
      <c r="I294" s="21" t="s">
        <v>13</v>
      </c>
      <c r="J294" s="21" t="s">
        <v>25</v>
      </c>
      <c r="M294" s="12"/>
    </row>
    <row r="295" spans="1:13" ht="18" customHeight="1">
      <c r="A295" s="4">
        <v>294</v>
      </c>
      <c r="B295" s="37">
        <v>41787</v>
      </c>
      <c r="C295" s="34" t="s">
        <v>15</v>
      </c>
      <c r="D295" s="34" t="s">
        <v>17</v>
      </c>
      <c r="E295" s="34" t="s">
        <v>12</v>
      </c>
      <c r="F295" s="34" t="s">
        <v>16</v>
      </c>
      <c r="G295" s="21"/>
      <c r="H295" s="21"/>
      <c r="I295" s="21" t="s">
        <v>37</v>
      </c>
      <c r="J295" s="21" t="s">
        <v>9</v>
      </c>
      <c r="M295" s="12"/>
    </row>
    <row r="296" spans="1:13" ht="18" customHeight="1">
      <c r="A296" s="4">
        <v>295</v>
      </c>
      <c r="B296" s="37">
        <v>41787</v>
      </c>
      <c r="C296" s="34" t="s">
        <v>24</v>
      </c>
      <c r="D296" s="34" t="s">
        <v>153</v>
      </c>
      <c r="E296" s="34" t="s">
        <v>50</v>
      </c>
      <c r="F296" s="34" t="s">
        <v>47</v>
      </c>
      <c r="G296" s="21"/>
      <c r="H296" s="21"/>
      <c r="I296" s="21" t="s">
        <v>38</v>
      </c>
      <c r="J296" s="21" t="s">
        <v>32</v>
      </c>
      <c r="M296" s="12"/>
    </row>
    <row r="297" spans="1:13" ht="18" customHeight="1">
      <c r="A297" s="4">
        <v>296</v>
      </c>
      <c r="B297" s="37">
        <v>41787</v>
      </c>
      <c r="C297" s="34" t="s">
        <v>21</v>
      </c>
      <c r="D297" s="34" t="s">
        <v>35</v>
      </c>
      <c r="E297" s="34" t="s">
        <v>55</v>
      </c>
      <c r="F297" s="34" t="s">
        <v>23</v>
      </c>
      <c r="G297" s="21"/>
      <c r="H297" s="21"/>
      <c r="I297" s="21" t="s">
        <v>14</v>
      </c>
      <c r="J297" s="21" t="s">
        <v>31</v>
      </c>
      <c r="M297" s="12"/>
    </row>
    <row r="298" spans="1:13" ht="18" customHeight="1">
      <c r="A298" s="4">
        <v>297</v>
      </c>
      <c r="B298" s="37">
        <v>41788</v>
      </c>
      <c r="C298" s="34" t="s">
        <v>35</v>
      </c>
      <c r="D298" s="34" t="s">
        <v>55</v>
      </c>
      <c r="E298" s="34" t="s">
        <v>23</v>
      </c>
      <c r="F298" s="34" t="s">
        <v>144</v>
      </c>
      <c r="G298" s="21"/>
      <c r="H298" s="21"/>
      <c r="I298" s="21" t="s">
        <v>14</v>
      </c>
      <c r="J298" s="21" t="s">
        <v>31</v>
      </c>
      <c r="M298" s="12"/>
    </row>
    <row r="299" spans="1:13" ht="18" customHeight="1">
      <c r="A299" s="4">
        <v>298</v>
      </c>
      <c r="B299" s="37">
        <v>41788</v>
      </c>
      <c r="C299" s="34" t="s">
        <v>132</v>
      </c>
      <c r="D299" s="34" t="s">
        <v>22</v>
      </c>
      <c r="E299" s="34" t="s">
        <v>4</v>
      </c>
      <c r="F299" s="34" t="s">
        <v>33</v>
      </c>
      <c r="G299" s="21"/>
      <c r="H299" s="21"/>
      <c r="I299" s="21" t="s">
        <v>20</v>
      </c>
      <c r="J299" s="21" t="s">
        <v>26</v>
      </c>
      <c r="M299" s="12"/>
    </row>
    <row r="300" spans="1:13" ht="18" customHeight="1">
      <c r="A300" s="4">
        <v>299</v>
      </c>
      <c r="B300" s="37">
        <v>41788</v>
      </c>
      <c r="C300" s="34" t="s">
        <v>153</v>
      </c>
      <c r="D300" s="34" t="s">
        <v>50</v>
      </c>
      <c r="E300" s="34" t="s">
        <v>47</v>
      </c>
      <c r="F300" s="34" t="s">
        <v>44</v>
      </c>
      <c r="G300" s="21"/>
      <c r="H300" s="21"/>
      <c r="I300" s="21" t="s">
        <v>38</v>
      </c>
      <c r="J300" s="21" t="s">
        <v>32</v>
      </c>
      <c r="M300" s="12"/>
    </row>
    <row r="301" spans="1:13" ht="18" customHeight="1">
      <c r="A301" s="4">
        <v>300</v>
      </c>
      <c r="B301" s="37">
        <v>41788</v>
      </c>
      <c r="C301" s="34" t="s">
        <v>29</v>
      </c>
      <c r="D301" s="34" t="s">
        <v>46</v>
      </c>
      <c r="E301" s="34" t="s">
        <v>157</v>
      </c>
      <c r="F301" s="34" t="s">
        <v>5</v>
      </c>
      <c r="G301" s="21"/>
      <c r="H301" s="21"/>
      <c r="I301" s="21" t="s">
        <v>13</v>
      </c>
      <c r="J301" s="21" t="s">
        <v>25</v>
      </c>
      <c r="M301" s="12"/>
    </row>
    <row r="302" spans="1:13" ht="18" customHeight="1">
      <c r="A302" s="4">
        <v>301</v>
      </c>
      <c r="B302" s="37">
        <v>41788</v>
      </c>
      <c r="C302" s="34" t="s">
        <v>11</v>
      </c>
      <c r="D302" s="34" t="s">
        <v>146</v>
      </c>
      <c r="E302" s="34" t="s">
        <v>148</v>
      </c>
      <c r="F302" s="34" t="s">
        <v>41</v>
      </c>
      <c r="G302" s="21"/>
      <c r="H302" s="21"/>
      <c r="I302" s="21" t="s">
        <v>19</v>
      </c>
      <c r="J302" s="21" t="s">
        <v>8</v>
      </c>
      <c r="M302" s="12"/>
    </row>
    <row r="303" spans="1:13" ht="18" customHeight="1">
      <c r="A303" s="4">
        <v>302</v>
      </c>
      <c r="B303" s="37">
        <v>41788</v>
      </c>
      <c r="C303" s="34" t="s">
        <v>17</v>
      </c>
      <c r="D303" s="34" t="s">
        <v>12</v>
      </c>
      <c r="E303" s="34" t="s">
        <v>16</v>
      </c>
      <c r="F303" s="34" t="s">
        <v>30</v>
      </c>
      <c r="G303" s="21"/>
      <c r="H303" s="21"/>
      <c r="I303" s="21" t="s">
        <v>37</v>
      </c>
      <c r="J303" s="21" t="s">
        <v>9</v>
      </c>
      <c r="M303" s="12"/>
    </row>
    <row r="304" spans="1:13" ht="18" customHeight="1">
      <c r="A304" s="4">
        <v>303</v>
      </c>
      <c r="B304" s="37">
        <v>41790</v>
      </c>
      <c r="C304" s="34" t="s">
        <v>39</v>
      </c>
      <c r="D304" s="34" t="s">
        <v>5</v>
      </c>
      <c r="E304" s="34" t="s">
        <v>72</v>
      </c>
      <c r="F304" s="34" t="s">
        <v>29</v>
      </c>
      <c r="G304" s="21"/>
      <c r="H304" s="21"/>
      <c r="I304" s="21" t="s">
        <v>9</v>
      </c>
      <c r="J304" s="21" t="s">
        <v>19</v>
      </c>
      <c r="M304" s="12"/>
    </row>
    <row r="305" spans="1:13" ht="18" customHeight="1">
      <c r="A305" s="4">
        <v>304</v>
      </c>
      <c r="B305" s="37">
        <v>41790</v>
      </c>
      <c r="C305" s="34" t="s">
        <v>36</v>
      </c>
      <c r="D305" s="34" t="s">
        <v>42</v>
      </c>
      <c r="E305" s="34" t="s">
        <v>30</v>
      </c>
      <c r="F305" s="34" t="s">
        <v>10</v>
      </c>
      <c r="G305" s="21"/>
      <c r="H305" s="21"/>
      <c r="I305" s="21" t="s">
        <v>32</v>
      </c>
      <c r="J305" s="21" t="s">
        <v>20</v>
      </c>
      <c r="M305" s="12"/>
    </row>
    <row r="306" spans="1:13" ht="18" customHeight="1">
      <c r="A306" s="4">
        <v>305</v>
      </c>
      <c r="B306" s="37">
        <v>41790</v>
      </c>
      <c r="C306" s="34" t="s">
        <v>27</v>
      </c>
      <c r="D306" s="34" t="s">
        <v>6</v>
      </c>
      <c r="E306" s="34" t="s">
        <v>142</v>
      </c>
      <c r="F306" s="34" t="s">
        <v>24</v>
      </c>
      <c r="G306" s="21"/>
      <c r="H306" s="21"/>
      <c r="I306" s="21" t="s">
        <v>25</v>
      </c>
      <c r="J306" s="21" t="s">
        <v>14</v>
      </c>
      <c r="M306" s="12"/>
    </row>
    <row r="307" spans="1:13" ht="18" customHeight="1">
      <c r="A307" s="4">
        <v>306</v>
      </c>
      <c r="B307" s="37">
        <v>41790</v>
      </c>
      <c r="C307" s="34" t="s">
        <v>22</v>
      </c>
      <c r="D307" s="34" t="s">
        <v>40</v>
      </c>
      <c r="E307" s="34" t="s">
        <v>33</v>
      </c>
      <c r="F307" s="34" t="s">
        <v>48</v>
      </c>
      <c r="G307" s="21"/>
      <c r="H307" s="21"/>
      <c r="I307" s="21" t="s">
        <v>8</v>
      </c>
      <c r="J307" s="21" t="s">
        <v>13</v>
      </c>
      <c r="M307" s="12"/>
    </row>
    <row r="308" spans="1:13" ht="18" customHeight="1">
      <c r="A308" s="4">
        <v>307</v>
      </c>
      <c r="B308" s="37">
        <v>41790</v>
      </c>
      <c r="C308" s="34" t="s">
        <v>146</v>
      </c>
      <c r="D308" s="34" t="s">
        <v>47</v>
      </c>
      <c r="E308" s="36" t="s">
        <v>44</v>
      </c>
      <c r="F308" s="34" t="s">
        <v>161</v>
      </c>
      <c r="G308" s="21"/>
      <c r="H308" s="21"/>
      <c r="I308" s="21" t="s">
        <v>26</v>
      </c>
      <c r="J308" s="21" t="s">
        <v>37</v>
      </c>
      <c r="M308" s="12"/>
    </row>
    <row r="309" spans="1:13" ht="18" customHeight="1">
      <c r="A309" s="4">
        <v>308</v>
      </c>
      <c r="B309" s="37">
        <v>41790</v>
      </c>
      <c r="C309" s="34" t="s">
        <v>12</v>
      </c>
      <c r="D309" s="34" t="s">
        <v>18</v>
      </c>
      <c r="E309" s="34" t="s">
        <v>21</v>
      </c>
      <c r="F309" s="34" t="s">
        <v>28</v>
      </c>
      <c r="G309" s="21"/>
      <c r="H309" s="21"/>
      <c r="I309" s="21" t="s">
        <v>31</v>
      </c>
      <c r="J309" s="21" t="s">
        <v>38</v>
      </c>
      <c r="M309" s="12"/>
    </row>
    <row r="310" spans="1:13" ht="18" customHeight="1">
      <c r="A310" s="4">
        <v>309</v>
      </c>
      <c r="B310" s="37">
        <v>41791</v>
      </c>
      <c r="C310" s="34" t="s">
        <v>40</v>
      </c>
      <c r="D310" s="34" t="s">
        <v>33</v>
      </c>
      <c r="E310" s="34" t="s">
        <v>48</v>
      </c>
      <c r="F310" s="34" t="s">
        <v>17</v>
      </c>
      <c r="G310" s="21"/>
      <c r="H310" s="21"/>
      <c r="I310" s="21" t="s">
        <v>8</v>
      </c>
      <c r="J310" s="21" t="s">
        <v>13</v>
      </c>
      <c r="M310" s="12"/>
    </row>
    <row r="311" spans="1:13" ht="18" customHeight="1">
      <c r="A311" s="4">
        <v>310</v>
      </c>
      <c r="B311" s="37">
        <v>41791</v>
      </c>
      <c r="C311" s="34" t="s">
        <v>47</v>
      </c>
      <c r="D311" s="34" t="s">
        <v>44</v>
      </c>
      <c r="E311" s="34" t="s">
        <v>161</v>
      </c>
      <c r="F311" s="34" t="s">
        <v>153</v>
      </c>
      <c r="G311" s="21"/>
      <c r="H311" s="21"/>
      <c r="I311" s="21" t="s">
        <v>26</v>
      </c>
      <c r="J311" s="21" t="s">
        <v>37</v>
      </c>
      <c r="M311" s="12"/>
    </row>
    <row r="312" spans="1:13" ht="18" customHeight="1">
      <c r="A312" s="4">
        <v>311</v>
      </c>
      <c r="B312" s="37">
        <v>41791</v>
      </c>
      <c r="C312" s="34" t="s">
        <v>42</v>
      </c>
      <c r="D312" s="34" t="s">
        <v>30</v>
      </c>
      <c r="E312" s="34" t="s">
        <v>10</v>
      </c>
      <c r="F312" s="34" t="s">
        <v>35</v>
      </c>
      <c r="G312" s="21"/>
      <c r="H312" s="21"/>
      <c r="I312" s="21" t="s">
        <v>32</v>
      </c>
      <c r="J312" s="21" t="s">
        <v>20</v>
      </c>
      <c r="M312" s="12"/>
    </row>
    <row r="313" spans="1:13" ht="18" customHeight="1">
      <c r="A313" s="4">
        <v>312</v>
      </c>
      <c r="B313" s="37">
        <v>41791</v>
      </c>
      <c r="C313" s="34" t="s">
        <v>5</v>
      </c>
      <c r="D313" s="34" t="s">
        <v>39</v>
      </c>
      <c r="E313" s="34" t="s">
        <v>29</v>
      </c>
      <c r="F313" s="34" t="s">
        <v>72</v>
      </c>
      <c r="G313" s="21"/>
      <c r="H313" s="21"/>
      <c r="I313" s="21" t="s">
        <v>9</v>
      </c>
      <c r="J313" s="21" t="s">
        <v>19</v>
      </c>
      <c r="M313" s="12"/>
    </row>
    <row r="314" spans="1:13" ht="18" customHeight="1">
      <c r="A314" s="4">
        <v>313</v>
      </c>
      <c r="B314" s="37">
        <v>41791</v>
      </c>
      <c r="C314" s="34" t="s">
        <v>6</v>
      </c>
      <c r="D314" s="34" t="s">
        <v>142</v>
      </c>
      <c r="E314" s="34" t="s">
        <v>24</v>
      </c>
      <c r="F314" s="34" t="s">
        <v>11</v>
      </c>
      <c r="G314" s="21"/>
      <c r="H314" s="21"/>
      <c r="I314" s="21" t="s">
        <v>25</v>
      </c>
      <c r="J314" s="21" t="s">
        <v>14</v>
      </c>
      <c r="M314" s="12"/>
    </row>
    <row r="315" spans="1:13" ht="18" customHeight="1">
      <c r="A315" s="4">
        <v>314</v>
      </c>
      <c r="B315" s="37">
        <v>41791</v>
      </c>
      <c r="C315" s="34" t="s">
        <v>18</v>
      </c>
      <c r="D315" s="34" t="s">
        <v>21</v>
      </c>
      <c r="E315" s="34" t="s">
        <v>28</v>
      </c>
      <c r="F315" s="34" t="s">
        <v>131</v>
      </c>
      <c r="G315" s="21"/>
      <c r="H315" s="21"/>
      <c r="I315" s="21" t="s">
        <v>31</v>
      </c>
      <c r="J315" s="21" t="s">
        <v>38</v>
      </c>
      <c r="M315" s="12"/>
    </row>
    <row r="316" spans="1:13" ht="18" customHeight="1">
      <c r="A316" s="4">
        <v>315</v>
      </c>
      <c r="B316" s="37">
        <v>41793</v>
      </c>
      <c r="C316" s="34" t="s">
        <v>4</v>
      </c>
      <c r="D316" s="34" t="s">
        <v>157</v>
      </c>
      <c r="E316" s="34" t="s">
        <v>22</v>
      </c>
      <c r="F316" s="34" t="s">
        <v>40</v>
      </c>
      <c r="G316" s="21"/>
      <c r="H316" s="21"/>
      <c r="I316" s="21" t="s">
        <v>8</v>
      </c>
      <c r="J316" s="21" t="s">
        <v>20</v>
      </c>
      <c r="M316" s="12"/>
    </row>
    <row r="317" spans="1:13" ht="18" customHeight="1">
      <c r="A317" s="4">
        <v>316</v>
      </c>
      <c r="B317" s="37">
        <v>41793</v>
      </c>
      <c r="C317" s="34" t="s">
        <v>29</v>
      </c>
      <c r="D317" s="34" t="s">
        <v>72</v>
      </c>
      <c r="E317" s="34" t="s">
        <v>7</v>
      </c>
      <c r="F317" s="34" t="s">
        <v>5</v>
      </c>
      <c r="G317" s="21"/>
      <c r="H317" s="21"/>
      <c r="I317" s="21" t="s">
        <v>9</v>
      </c>
      <c r="J317" s="21" t="s">
        <v>38</v>
      </c>
      <c r="M317" s="12"/>
    </row>
    <row r="318" spans="1:13" ht="18" customHeight="1">
      <c r="A318" s="4">
        <v>317</v>
      </c>
      <c r="B318" s="37">
        <v>41793</v>
      </c>
      <c r="C318" s="34" t="s">
        <v>144</v>
      </c>
      <c r="D318" s="34" t="s">
        <v>49</v>
      </c>
      <c r="E318" s="34" t="s">
        <v>35</v>
      </c>
      <c r="F318" s="34" t="s">
        <v>36</v>
      </c>
      <c r="G318" s="21"/>
      <c r="H318" s="21"/>
      <c r="I318" s="21" t="s">
        <v>32</v>
      </c>
      <c r="J318" s="21" t="s">
        <v>13</v>
      </c>
      <c r="M318" s="12"/>
    </row>
    <row r="319" spans="1:13" ht="18" customHeight="1">
      <c r="A319" s="4">
        <v>318</v>
      </c>
      <c r="B319" s="37">
        <v>41793</v>
      </c>
      <c r="C319" s="34" t="s">
        <v>142</v>
      </c>
      <c r="D319" s="34" t="s">
        <v>24</v>
      </c>
      <c r="E319" s="34" t="s">
        <v>11</v>
      </c>
      <c r="F319" s="34" t="s">
        <v>27</v>
      </c>
      <c r="G319" s="21"/>
      <c r="H319" s="21"/>
      <c r="I319" s="21" t="s">
        <v>25</v>
      </c>
      <c r="J319" s="21" t="s">
        <v>37</v>
      </c>
      <c r="M319" s="12"/>
    </row>
    <row r="320" spans="1:13" ht="18" customHeight="1">
      <c r="A320" s="4">
        <v>319</v>
      </c>
      <c r="B320" s="37">
        <v>41793</v>
      </c>
      <c r="C320" s="34" t="s">
        <v>50</v>
      </c>
      <c r="D320" s="34" t="s">
        <v>16</v>
      </c>
      <c r="E320" s="34" t="s">
        <v>153</v>
      </c>
      <c r="F320" s="34" t="s">
        <v>34</v>
      </c>
      <c r="G320" s="21"/>
      <c r="H320" s="21"/>
      <c r="I320" s="21" t="s">
        <v>26</v>
      </c>
      <c r="J320" s="21" t="s">
        <v>14</v>
      </c>
      <c r="M320" s="12"/>
    </row>
    <row r="321" spans="1:13" ht="18" customHeight="1">
      <c r="A321" s="4">
        <v>320</v>
      </c>
      <c r="B321" s="37">
        <v>41793</v>
      </c>
      <c r="C321" s="34" t="s">
        <v>21</v>
      </c>
      <c r="D321" s="34" t="s">
        <v>28</v>
      </c>
      <c r="E321" s="34" t="s">
        <v>131</v>
      </c>
      <c r="F321" s="34" t="s">
        <v>12</v>
      </c>
      <c r="G321" s="21"/>
      <c r="H321" s="21"/>
      <c r="I321" s="21" t="s">
        <v>31</v>
      </c>
      <c r="J321" s="21" t="s">
        <v>19</v>
      </c>
      <c r="M321" s="12"/>
    </row>
    <row r="322" spans="1:13" ht="18" customHeight="1">
      <c r="A322" s="4">
        <v>321</v>
      </c>
      <c r="B322" s="37">
        <v>41794</v>
      </c>
      <c r="C322" s="34" t="s">
        <v>72</v>
      </c>
      <c r="D322" s="34" t="s">
        <v>7</v>
      </c>
      <c r="E322" s="34" t="s">
        <v>5</v>
      </c>
      <c r="F322" s="34" t="s">
        <v>39</v>
      </c>
      <c r="G322" s="21"/>
      <c r="H322" s="21"/>
      <c r="I322" s="21" t="s">
        <v>9</v>
      </c>
      <c r="J322" s="21" t="s">
        <v>38</v>
      </c>
      <c r="M322" s="12"/>
    </row>
    <row r="323" spans="1:13" ht="18" customHeight="1">
      <c r="A323" s="4">
        <v>322</v>
      </c>
      <c r="B323" s="37">
        <v>41794</v>
      </c>
      <c r="C323" s="34" t="s">
        <v>157</v>
      </c>
      <c r="D323" s="34" t="s">
        <v>22</v>
      </c>
      <c r="E323" s="34" t="s">
        <v>40</v>
      </c>
      <c r="F323" s="34" t="s">
        <v>33</v>
      </c>
      <c r="G323" s="21"/>
      <c r="H323" s="21"/>
      <c r="I323" s="21" t="s">
        <v>8</v>
      </c>
      <c r="J323" s="21" t="s">
        <v>20</v>
      </c>
      <c r="M323" s="12"/>
    </row>
    <row r="324" spans="1:13" ht="18" customHeight="1">
      <c r="A324" s="4">
        <v>323</v>
      </c>
      <c r="B324" s="37">
        <v>41794</v>
      </c>
      <c r="C324" s="34" t="s">
        <v>49</v>
      </c>
      <c r="D324" s="34" t="s">
        <v>35</v>
      </c>
      <c r="E324" s="34" t="s">
        <v>36</v>
      </c>
      <c r="F324" s="34" t="s">
        <v>42</v>
      </c>
      <c r="G324" s="21"/>
      <c r="H324" s="21"/>
      <c r="I324" s="21" t="s">
        <v>32</v>
      </c>
      <c r="J324" s="21" t="s">
        <v>13</v>
      </c>
      <c r="M324" s="12"/>
    </row>
    <row r="325" spans="1:13" ht="18" customHeight="1">
      <c r="A325" s="4">
        <v>324</v>
      </c>
      <c r="B325" s="37">
        <v>41794</v>
      </c>
      <c r="C325" s="34" t="s">
        <v>28</v>
      </c>
      <c r="D325" s="34" t="s">
        <v>131</v>
      </c>
      <c r="E325" s="34" t="s">
        <v>12</v>
      </c>
      <c r="F325" s="34" t="s">
        <v>18</v>
      </c>
      <c r="G325" s="21"/>
      <c r="H325" s="21"/>
      <c r="I325" s="21" t="s">
        <v>31</v>
      </c>
      <c r="J325" s="21" t="s">
        <v>19</v>
      </c>
      <c r="M325" s="12"/>
    </row>
    <row r="326" spans="1:13" ht="18" customHeight="1">
      <c r="A326" s="4">
        <v>325</v>
      </c>
      <c r="B326" s="37">
        <v>41794</v>
      </c>
      <c r="C326" s="34" t="s">
        <v>24</v>
      </c>
      <c r="D326" s="34" t="s">
        <v>11</v>
      </c>
      <c r="E326" s="34" t="s">
        <v>27</v>
      </c>
      <c r="F326" s="34" t="s">
        <v>6</v>
      </c>
      <c r="G326" s="21"/>
      <c r="H326" s="21"/>
      <c r="I326" s="21" t="s">
        <v>25</v>
      </c>
      <c r="J326" s="21" t="s">
        <v>37</v>
      </c>
      <c r="M326" s="12"/>
    </row>
    <row r="327" spans="1:13" ht="18" customHeight="1">
      <c r="A327" s="4">
        <v>326</v>
      </c>
      <c r="B327" s="37">
        <v>41794</v>
      </c>
      <c r="C327" s="34" t="s">
        <v>16</v>
      </c>
      <c r="D327" s="34" t="s">
        <v>153</v>
      </c>
      <c r="E327" s="34" t="s">
        <v>34</v>
      </c>
      <c r="F327" s="34" t="s">
        <v>15</v>
      </c>
      <c r="G327" s="21"/>
      <c r="H327" s="21"/>
      <c r="I327" s="21" t="s">
        <v>26</v>
      </c>
      <c r="J327" s="21" t="s">
        <v>14</v>
      </c>
      <c r="M327" s="12"/>
    </row>
    <row r="328" spans="1:13" ht="18" customHeight="1">
      <c r="A328" s="4">
        <v>327</v>
      </c>
      <c r="B328" s="37">
        <v>41796</v>
      </c>
      <c r="C328" s="34" t="s">
        <v>34</v>
      </c>
      <c r="D328" s="34" t="s">
        <v>27</v>
      </c>
      <c r="E328" s="34" t="s">
        <v>18</v>
      </c>
      <c r="F328" s="34" t="s">
        <v>146</v>
      </c>
      <c r="G328" s="21"/>
      <c r="H328" s="21"/>
      <c r="I328" s="21" t="s">
        <v>20</v>
      </c>
      <c r="J328" s="21" t="s">
        <v>9</v>
      </c>
      <c r="M328" s="12"/>
    </row>
    <row r="329" spans="1:13" ht="18" customHeight="1">
      <c r="A329" s="4">
        <v>328</v>
      </c>
      <c r="B329" s="37">
        <v>41796</v>
      </c>
      <c r="C329" s="34" t="s">
        <v>23</v>
      </c>
      <c r="D329" s="36" t="s">
        <v>12</v>
      </c>
      <c r="E329" s="34" t="s">
        <v>29</v>
      </c>
      <c r="F329" s="34" t="s">
        <v>21</v>
      </c>
      <c r="G329" s="21"/>
      <c r="H329" s="21"/>
      <c r="I329" s="21" t="s">
        <v>37</v>
      </c>
      <c r="J329" s="21" t="s">
        <v>32</v>
      </c>
      <c r="M329" s="12"/>
    </row>
    <row r="330" spans="1:13" ht="18" customHeight="1">
      <c r="A330" s="4">
        <v>329</v>
      </c>
      <c r="B330" s="37">
        <v>41796</v>
      </c>
      <c r="C330" s="36" t="s">
        <v>30</v>
      </c>
      <c r="D330" s="34" t="s">
        <v>46</v>
      </c>
      <c r="E330" s="34" t="s">
        <v>33</v>
      </c>
      <c r="F330" s="34" t="s">
        <v>132</v>
      </c>
      <c r="G330" s="21"/>
      <c r="H330" s="21"/>
      <c r="I330" s="21" t="s">
        <v>19</v>
      </c>
      <c r="J330" s="21" t="s">
        <v>25</v>
      </c>
      <c r="M330" s="13"/>
    </row>
    <row r="331" spans="1:13" ht="18" customHeight="1">
      <c r="A331" s="4">
        <v>330</v>
      </c>
      <c r="B331" s="37">
        <v>41796</v>
      </c>
      <c r="C331" s="34" t="s">
        <v>43</v>
      </c>
      <c r="D331" s="34" t="s">
        <v>15</v>
      </c>
      <c r="E331" s="34" t="s">
        <v>6</v>
      </c>
      <c r="F331" s="34" t="s">
        <v>24</v>
      </c>
      <c r="G331" s="21"/>
      <c r="H331" s="21"/>
      <c r="I331" s="21" t="s">
        <v>38</v>
      </c>
      <c r="J331" s="21" t="s">
        <v>26</v>
      </c>
      <c r="M331" s="12"/>
    </row>
    <row r="332" spans="1:13" ht="18" customHeight="1">
      <c r="A332" s="4">
        <v>331</v>
      </c>
      <c r="B332" s="37">
        <v>41797</v>
      </c>
      <c r="C332" s="34" t="s">
        <v>46</v>
      </c>
      <c r="D332" s="34" t="s">
        <v>33</v>
      </c>
      <c r="E332" s="34" t="s">
        <v>132</v>
      </c>
      <c r="F332" s="34" t="s">
        <v>49</v>
      </c>
      <c r="G332" s="21"/>
      <c r="H332" s="21"/>
      <c r="I332" s="21" t="s">
        <v>19</v>
      </c>
      <c r="J332" s="21" t="s">
        <v>25</v>
      </c>
      <c r="M332" s="12"/>
    </row>
    <row r="333" spans="1:13" ht="18" customHeight="1">
      <c r="A333" s="4">
        <v>332</v>
      </c>
      <c r="B333" s="37">
        <v>41797</v>
      </c>
      <c r="C333" s="34" t="s">
        <v>15</v>
      </c>
      <c r="D333" s="34" t="s">
        <v>6</v>
      </c>
      <c r="E333" s="34" t="s">
        <v>24</v>
      </c>
      <c r="F333" s="34" t="s">
        <v>50</v>
      </c>
      <c r="G333" s="21"/>
      <c r="H333" s="21"/>
      <c r="I333" s="21" t="s">
        <v>38</v>
      </c>
      <c r="J333" s="21" t="s">
        <v>26</v>
      </c>
      <c r="M333" s="12"/>
    </row>
    <row r="334" spans="1:13" ht="18" customHeight="1">
      <c r="A334" s="4">
        <v>333</v>
      </c>
      <c r="B334" s="37">
        <v>41797</v>
      </c>
      <c r="C334" s="34" t="s">
        <v>27</v>
      </c>
      <c r="D334" s="34" t="s">
        <v>18</v>
      </c>
      <c r="E334" s="34" t="s">
        <v>146</v>
      </c>
      <c r="F334" s="34" t="s">
        <v>47</v>
      </c>
      <c r="G334" s="21"/>
      <c r="H334" s="21"/>
      <c r="I334" s="21" t="s">
        <v>20</v>
      </c>
      <c r="J334" s="21" t="s">
        <v>9</v>
      </c>
      <c r="M334" s="12"/>
    </row>
    <row r="335" spans="1:13" ht="18" customHeight="1">
      <c r="A335" s="4">
        <v>334</v>
      </c>
      <c r="B335" s="37">
        <v>41797</v>
      </c>
      <c r="C335" s="34" t="s">
        <v>12</v>
      </c>
      <c r="D335" s="34" t="s">
        <v>29</v>
      </c>
      <c r="E335" s="34" t="s">
        <v>21</v>
      </c>
      <c r="F335" s="34" t="s">
        <v>28</v>
      </c>
      <c r="G335" s="21"/>
      <c r="H335" s="21"/>
      <c r="I335" s="21" t="s">
        <v>37</v>
      </c>
      <c r="J335" s="21" t="s">
        <v>32</v>
      </c>
      <c r="M335" s="12"/>
    </row>
    <row r="336" spans="1:13" ht="18" customHeight="1">
      <c r="A336" s="4">
        <v>335</v>
      </c>
      <c r="B336" s="37">
        <v>41798</v>
      </c>
      <c r="C336" s="34" t="s">
        <v>35</v>
      </c>
      <c r="D336" s="34" t="s">
        <v>17</v>
      </c>
      <c r="E336" s="34" t="s">
        <v>48</v>
      </c>
      <c r="F336" s="34" t="s">
        <v>157</v>
      </c>
      <c r="G336" s="21"/>
      <c r="H336" s="21"/>
      <c r="I336" s="21" t="s">
        <v>14</v>
      </c>
      <c r="J336" s="21" t="s">
        <v>32</v>
      </c>
      <c r="M336" s="12"/>
    </row>
    <row r="337" spans="1:13" ht="18" customHeight="1">
      <c r="A337" s="4">
        <v>336</v>
      </c>
      <c r="B337" s="37">
        <v>41798</v>
      </c>
      <c r="C337" s="34" t="s">
        <v>153</v>
      </c>
      <c r="D337" s="34" t="s">
        <v>148</v>
      </c>
      <c r="E337" s="34" t="s">
        <v>7</v>
      </c>
      <c r="F337" s="34" t="s">
        <v>23</v>
      </c>
      <c r="G337" s="21"/>
      <c r="H337" s="21"/>
      <c r="I337" s="21" t="s">
        <v>37</v>
      </c>
      <c r="J337" s="21" t="s">
        <v>8</v>
      </c>
      <c r="M337" s="12"/>
    </row>
    <row r="338" spans="1:13" ht="18" customHeight="1">
      <c r="A338" s="4">
        <v>337</v>
      </c>
      <c r="B338" s="37">
        <v>41798</v>
      </c>
      <c r="C338" s="34" t="s">
        <v>6</v>
      </c>
      <c r="D338" s="34" t="s">
        <v>24</v>
      </c>
      <c r="E338" s="34" t="s">
        <v>45</v>
      </c>
      <c r="F338" s="34" t="s">
        <v>142</v>
      </c>
      <c r="G338" s="21"/>
      <c r="H338" s="21"/>
      <c r="I338" s="21" t="s">
        <v>38</v>
      </c>
      <c r="J338" s="21" t="s">
        <v>25</v>
      </c>
      <c r="M338" s="12"/>
    </row>
    <row r="339" spans="1:13" ht="18" customHeight="1">
      <c r="A339" s="4">
        <v>338</v>
      </c>
      <c r="B339" s="37">
        <v>41798</v>
      </c>
      <c r="C339" s="34" t="s">
        <v>29</v>
      </c>
      <c r="D339" s="34" t="s">
        <v>40</v>
      </c>
      <c r="E339" s="34" t="s">
        <v>4</v>
      </c>
      <c r="F339" s="34" t="s">
        <v>44</v>
      </c>
      <c r="G339" s="21"/>
      <c r="H339" s="21"/>
      <c r="I339" s="21" t="s">
        <v>13</v>
      </c>
      <c r="J339" s="21" t="s">
        <v>9</v>
      </c>
      <c r="M339" s="12"/>
    </row>
    <row r="340" spans="1:13" ht="18" customHeight="1">
      <c r="A340" s="4">
        <v>339</v>
      </c>
      <c r="B340" s="37">
        <v>41798</v>
      </c>
      <c r="C340" s="34" t="s">
        <v>18</v>
      </c>
      <c r="D340" s="34" t="s">
        <v>146</v>
      </c>
      <c r="E340" s="34" t="s">
        <v>47</v>
      </c>
      <c r="F340" s="34" t="s">
        <v>34</v>
      </c>
      <c r="G340" s="21"/>
      <c r="H340" s="21"/>
      <c r="I340" s="21" t="s">
        <v>20</v>
      </c>
      <c r="J340" s="21" t="s">
        <v>31</v>
      </c>
      <c r="M340" s="12"/>
    </row>
    <row r="341" spans="1:13" ht="18" customHeight="1">
      <c r="A341" s="4">
        <v>340</v>
      </c>
      <c r="B341" s="37">
        <v>41798</v>
      </c>
      <c r="C341" s="34" t="s">
        <v>33</v>
      </c>
      <c r="D341" s="34" t="s">
        <v>132</v>
      </c>
      <c r="E341" s="34" t="s">
        <v>49</v>
      </c>
      <c r="F341" s="34" t="s">
        <v>30</v>
      </c>
      <c r="G341" s="21"/>
      <c r="H341" s="21"/>
      <c r="I341" s="21" t="s">
        <v>19</v>
      </c>
      <c r="J341" s="21" t="s">
        <v>26</v>
      </c>
      <c r="M341" s="12"/>
    </row>
    <row r="342" spans="1:13" ht="18" customHeight="1">
      <c r="A342" s="4">
        <v>341</v>
      </c>
      <c r="B342" s="37">
        <v>41799</v>
      </c>
      <c r="C342" s="34" t="s">
        <v>148</v>
      </c>
      <c r="D342" s="34" t="s">
        <v>7</v>
      </c>
      <c r="E342" s="34" t="s">
        <v>23</v>
      </c>
      <c r="F342" s="34" t="s">
        <v>42</v>
      </c>
      <c r="G342" s="21"/>
      <c r="H342" s="21"/>
      <c r="I342" s="21" t="s">
        <v>37</v>
      </c>
      <c r="J342" s="21" t="s">
        <v>8</v>
      </c>
      <c r="M342" s="12"/>
    </row>
    <row r="343" spans="1:13" ht="18" customHeight="1">
      <c r="A343" s="4">
        <v>342</v>
      </c>
      <c r="B343" s="37">
        <v>41799</v>
      </c>
      <c r="C343" s="34" t="s">
        <v>40</v>
      </c>
      <c r="D343" s="34" t="s">
        <v>4</v>
      </c>
      <c r="E343" s="34" t="s">
        <v>44</v>
      </c>
      <c r="F343" s="34" t="s">
        <v>41</v>
      </c>
      <c r="G343" s="21"/>
      <c r="H343" s="21"/>
      <c r="I343" s="21" t="s">
        <v>13</v>
      </c>
      <c r="J343" s="21" t="s">
        <v>9</v>
      </c>
      <c r="M343" s="12"/>
    </row>
    <row r="344" spans="1:13" ht="18" customHeight="1">
      <c r="A344" s="4">
        <v>343</v>
      </c>
      <c r="B344" s="37">
        <v>41799</v>
      </c>
      <c r="C344" s="34" t="s">
        <v>132</v>
      </c>
      <c r="D344" s="34" t="s">
        <v>49</v>
      </c>
      <c r="E344" s="34" t="s">
        <v>30</v>
      </c>
      <c r="F344" s="34" t="s">
        <v>46</v>
      </c>
      <c r="G344" s="21"/>
      <c r="H344" s="21"/>
      <c r="I344" s="21" t="s">
        <v>19</v>
      </c>
      <c r="J344" s="21" t="s">
        <v>26</v>
      </c>
      <c r="M344" s="12"/>
    </row>
    <row r="345" spans="1:13" ht="18" customHeight="1">
      <c r="A345" s="4">
        <v>344</v>
      </c>
      <c r="B345" s="37">
        <v>41799</v>
      </c>
      <c r="C345" s="34" t="s">
        <v>24</v>
      </c>
      <c r="D345" s="34" t="s">
        <v>45</v>
      </c>
      <c r="E345" s="34" t="s">
        <v>142</v>
      </c>
      <c r="F345" s="34" t="s">
        <v>15</v>
      </c>
      <c r="G345" s="21"/>
      <c r="H345" s="21"/>
      <c r="I345" s="21" t="s">
        <v>38</v>
      </c>
      <c r="J345" s="21" t="s">
        <v>25</v>
      </c>
      <c r="M345" s="12"/>
    </row>
    <row r="346" spans="1:13" ht="18" customHeight="1">
      <c r="A346" s="4">
        <v>345</v>
      </c>
      <c r="B346" s="37">
        <v>41799</v>
      </c>
      <c r="C346" s="34" t="s">
        <v>17</v>
      </c>
      <c r="D346" s="34" t="s">
        <v>48</v>
      </c>
      <c r="E346" s="34" t="s">
        <v>157</v>
      </c>
      <c r="F346" s="34" t="s">
        <v>12</v>
      </c>
      <c r="G346" s="21"/>
      <c r="H346" s="21"/>
      <c r="I346" s="21" t="s">
        <v>14</v>
      </c>
      <c r="J346" s="21" t="s">
        <v>32</v>
      </c>
      <c r="M346" s="12"/>
    </row>
    <row r="347" spans="1:13" ht="18" customHeight="1">
      <c r="A347" s="4">
        <v>346</v>
      </c>
      <c r="B347" s="37">
        <v>41799</v>
      </c>
      <c r="C347" s="34" t="s">
        <v>146</v>
      </c>
      <c r="D347" s="34" t="s">
        <v>47</v>
      </c>
      <c r="E347" s="34" t="s">
        <v>34</v>
      </c>
      <c r="F347" s="34" t="s">
        <v>27</v>
      </c>
      <c r="G347" s="21"/>
      <c r="H347" s="21"/>
      <c r="I347" s="21" t="s">
        <v>20</v>
      </c>
      <c r="J347" s="21" t="s">
        <v>31</v>
      </c>
      <c r="M347" s="12"/>
    </row>
    <row r="348" spans="1:13" ht="18" customHeight="1">
      <c r="A348" s="4">
        <v>347</v>
      </c>
      <c r="B348" s="37">
        <v>41801</v>
      </c>
      <c r="C348" s="34" t="s">
        <v>161</v>
      </c>
      <c r="D348" s="34" t="s">
        <v>21</v>
      </c>
      <c r="E348" s="34" t="s">
        <v>22</v>
      </c>
      <c r="F348" s="34" t="s">
        <v>35</v>
      </c>
      <c r="G348" s="21"/>
      <c r="H348" s="21"/>
      <c r="I348" s="21" t="s">
        <v>25</v>
      </c>
      <c r="J348" s="21" t="s">
        <v>20</v>
      </c>
      <c r="M348" s="12"/>
    </row>
    <row r="349" spans="1:13" ht="18" customHeight="1">
      <c r="A349" s="4">
        <v>348</v>
      </c>
      <c r="B349" s="37">
        <v>41801</v>
      </c>
      <c r="C349" s="34" t="s">
        <v>4</v>
      </c>
      <c r="D349" s="34" t="s">
        <v>44</v>
      </c>
      <c r="E349" s="34" t="s">
        <v>28</v>
      </c>
      <c r="F349" s="34" t="s">
        <v>16</v>
      </c>
      <c r="G349" s="21"/>
      <c r="H349" s="21"/>
      <c r="I349" s="21" t="s">
        <v>9</v>
      </c>
      <c r="J349" s="21" t="s">
        <v>14</v>
      </c>
      <c r="M349" s="12"/>
    </row>
    <row r="350" spans="1:13" ht="18" customHeight="1">
      <c r="A350" s="4">
        <v>349</v>
      </c>
      <c r="B350" s="37">
        <v>41801</v>
      </c>
      <c r="C350" s="34" t="s">
        <v>7</v>
      </c>
      <c r="D350" s="34" t="s">
        <v>23</v>
      </c>
      <c r="E350" s="34" t="s">
        <v>27</v>
      </c>
      <c r="F350" s="34" t="s">
        <v>29</v>
      </c>
      <c r="G350" s="21"/>
      <c r="H350" s="21"/>
      <c r="I350" s="21" t="s">
        <v>8</v>
      </c>
      <c r="J350" s="21" t="s">
        <v>38</v>
      </c>
      <c r="M350" s="12"/>
    </row>
    <row r="351" spans="1:13" ht="18" customHeight="1">
      <c r="A351" s="4">
        <v>350</v>
      </c>
      <c r="B351" s="37">
        <v>41801</v>
      </c>
      <c r="C351" s="34" t="s">
        <v>142</v>
      </c>
      <c r="D351" s="34" t="s">
        <v>50</v>
      </c>
      <c r="E351" s="34" t="s">
        <v>6</v>
      </c>
      <c r="F351" s="34" t="s">
        <v>72</v>
      </c>
      <c r="G351" s="21"/>
      <c r="H351" s="21"/>
      <c r="I351" s="21" t="s">
        <v>26</v>
      </c>
      <c r="J351" s="21" t="s">
        <v>13</v>
      </c>
      <c r="M351" s="12"/>
    </row>
    <row r="352" spans="1:13" ht="18" customHeight="1">
      <c r="A352" s="4">
        <v>351</v>
      </c>
      <c r="B352" s="37">
        <v>41801</v>
      </c>
      <c r="C352" s="34" t="s">
        <v>11</v>
      </c>
      <c r="D352" s="34" t="s">
        <v>144</v>
      </c>
      <c r="E352" s="34" t="s">
        <v>15</v>
      </c>
      <c r="F352" s="34" t="s">
        <v>153</v>
      </c>
      <c r="G352" s="21"/>
      <c r="H352" s="21"/>
      <c r="I352" s="21" t="s">
        <v>31</v>
      </c>
      <c r="J352" s="21" t="s">
        <v>37</v>
      </c>
      <c r="M352" s="12"/>
    </row>
    <row r="353" spans="1:13" ht="18" customHeight="1">
      <c r="A353" s="4">
        <v>352</v>
      </c>
      <c r="B353" s="37">
        <v>41802</v>
      </c>
      <c r="C353" s="34" t="s">
        <v>5</v>
      </c>
      <c r="D353" s="34" t="s">
        <v>39</v>
      </c>
      <c r="E353" s="34" t="s">
        <v>18</v>
      </c>
      <c r="F353" s="34" t="s">
        <v>131</v>
      </c>
      <c r="G353" s="21"/>
      <c r="H353" s="21"/>
      <c r="I353" s="21" t="s">
        <v>32</v>
      </c>
      <c r="J353" s="21" t="s">
        <v>19</v>
      </c>
      <c r="M353" s="12"/>
    </row>
    <row r="354" spans="1:13" ht="18" customHeight="1">
      <c r="A354" s="4">
        <v>353</v>
      </c>
      <c r="B354" s="37">
        <v>41802</v>
      </c>
      <c r="C354" s="34" t="s">
        <v>23</v>
      </c>
      <c r="D354" s="34" t="s">
        <v>27</v>
      </c>
      <c r="E354" s="34" t="s">
        <v>29</v>
      </c>
      <c r="F354" s="34" t="s">
        <v>17</v>
      </c>
      <c r="G354" s="21"/>
      <c r="H354" s="21"/>
      <c r="I354" s="21" t="s">
        <v>8</v>
      </c>
      <c r="J354" s="21" t="s">
        <v>38</v>
      </c>
      <c r="M354" s="12"/>
    </row>
    <row r="355" spans="1:13" ht="18" customHeight="1">
      <c r="A355" s="4">
        <v>354</v>
      </c>
      <c r="B355" s="37">
        <v>41802</v>
      </c>
      <c r="C355" s="34" t="s">
        <v>144</v>
      </c>
      <c r="D355" s="34" t="s">
        <v>15</v>
      </c>
      <c r="E355" s="34" t="s">
        <v>153</v>
      </c>
      <c r="F355" s="34" t="s">
        <v>10</v>
      </c>
      <c r="G355" s="21"/>
      <c r="H355" s="21"/>
      <c r="I355" s="21" t="s">
        <v>31</v>
      </c>
      <c r="J355" s="21" t="s">
        <v>37</v>
      </c>
      <c r="M355" s="12"/>
    </row>
    <row r="356" spans="1:13" ht="18" customHeight="1">
      <c r="A356" s="4">
        <v>355</v>
      </c>
      <c r="B356" s="37">
        <v>41802</v>
      </c>
      <c r="C356" s="34" t="s">
        <v>50</v>
      </c>
      <c r="D356" s="34" t="s">
        <v>6</v>
      </c>
      <c r="E356" s="34" t="s">
        <v>72</v>
      </c>
      <c r="F356" s="34" t="s">
        <v>45</v>
      </c>
      <c r="G356" s="21"/>
      <c r="H356" s="21"/>
      <c r="I356" s="21" t="s">
        <v>26</v>
      </c>
      <c r="J356" s="21" t="s">
        <v>13</v>
      </c>
      <c r="M356" s="12"/>
    </row>
    <row r="357" spans="1:13" ht="18" customHeight="1">
      <c r="A357" s="4">
        <v>356</v>
      </c>
      <c r="B357" s="37">
        <v>41802</v>
      </c>
      <c r="C357" s="34" t="s">
        <v>21</v>
      </c>
      <c r="D357" s="34" t="s">
        <v>22</v>
      </c>
      <c r="E357" s="34" t="s">
        <v>35</v>
      </c>
      <c r="F357" s="34" t="s">
        <v>148</v>
      </c>
      <c r="G357" s="21"/>
      <c r="H357" s="21"/>
      <c r="I357" s="21" t="s">
        <v>25</v>
      </c>
      <c r="J357" s="21" t="s">
        <v>20</v>
      </c>
      <c r="M357" s="12"/>
    </row>
    <row r="358" spans="1:13" ht="18" customHeight="1">
      <c r="A358" s="4">
        <v>357</v>
      </c>
      <c r="B358" s="37">
        <v>41803</v>
      </c>
      <c r="C358" s="34" t="s">
        <v>39</v>
      </c>
      <c r="D358" s="34" t="s">
        <v>18</v>
      </c>
      <c r="E358" s="34" t="s">
        <v>131</v>
      </c>
      <c r="F358" s="34" t="s">
        <v>49</v>
      </c>
      <c r="G358" s="21"/>
      <c r="H358" s="21"/>
      <c r="I358" s="21" t="s">
        <v>32</v>
      </c>
      <c r="J358" s="21" t="s">
        <v>19</v>
      </c>
      <c r="M358" s="12"/>
    </row>
    <row r="359" spans="1:13" ht="18" customHeight="1">
      <c r="A359" s="4">
        <v>358</v>
      </c>
      <c r="B359" s="37">
        <v>41803</v>
      </c>
      <c r="C359" s="34" t="s">
        <v>28</v>
      </c>
      <c r="D359" s="34" t="s">
        <v>16</v>
      </c>
      <c r="E359" s="34" t="s">
        <v>36</v>
      </c>
      <c r="F359" s="34" t="s">
        <v>4</v>
      </c>
      <c r="G359" s="21"/>
      <c r="H359" s="21"/>
      <c r="I359" s="21" t="s">
        <v>9</v>
      </c>
      <c r="J359" s="21" t="s">
        <v>14</v>
      </c>
      <c r="M359" s="12"/>
    </row>
    <row r="360" spans="1:13" ht="18" customHeight="1">
      <c r="A360" s="4">
        <v>359</v>
      </c>
      <c r="B360" s="37">
        <v>41804</v>
      </c>
      <c r="C360" s="34" t="s">
        <v>47</v>
      </c>
      <c r="D360" s="34" t="s">
        <v>72</v>
      </c>
      <c r="E360" s="34" t="s">
        <v>7</v>
      </c>
      <c r="F360" s="34" t="s">
        <v>43</v>
      </c>
      <c r="G360" s="21"/>
      <c r="H360" s="21"/>
      <c r="I360" s="21" t="s">
        <v>26</v>
      </c>
      <c r="J360" s="21" t="s">
        <v>20</v>
      </c>
      <c r="M360" s="12"/>
    </row>
    <row r="361" spans="1:13" ht="18" customHeight="1">
      <c r="A361" s="4">
        <v>360</v>
      </c>
      <c r="B361" s="37">
        <v>41804</v>
      </c>
      <c r="C361" s="34" t="s">
        <v>29</v>
      </c>
      <c r="D361" s="34" t="s">
        <v>42</v>
      </c>
      <c r="E361" s="34" t="s">
        <v>33</v>
      </c>
      <c r="F361" s="34" t="s">
        <v>23</v>
      </c>
      <c r="G361" s="21"/>
      <c r="H361" s="21"/>
      <c r="I361" s="21" t="s">
        <v>8</v>
      </c>
      <c r="J361" s="21" t="s">
        <v>19</v>
      </c>
      <c r="M361" s="12"/>
    </row>
    <row r="362" spans="1:13" ht="18" customHeight="1">
      <c r="A362" s="4">
        <v>361</v>
      </c>
      <c r="B362" s="37">
        <v>41804</v>
      </c>
      <c r="C362" s="34" t="s">
        <v>30</v>
      </c>
      <c r="D362" s="34" t="s">
        <v>34</v>
      </c>
      <c r="E362" s="34" t="s">
        <v>12</v>
      </c>
      <c r="F362" s="34" t="s">
        <v>5</v>
      </c>
      <c r="G362" s="21"/>
      <c r="H362" s="21"/>
      <c r="I362" s="21" t="s">
        <v>32</v>
      </c>
      <c r="J362" s="21" t="s">
        <v>38</v>
      </c>
      <c r="M362" s="12"/>
    </row>
    <row r="363" spans="1:13" ht="18" customHeight="1">
      <c r="A363" s="4">
        <v>362</v>
      </c>
      <c r="B363" s="37">
        <v>41804</v>
      </c>
      <c r="C363" s="34" t="s">
        <v>15</v>
      </c>
      <c r="D363" s="34" t="s">
        <v>153</v>
      </c>
      <c r="E363" s="34" t="s">
        <v>10</v>
      </c>
      <c r="F363" s="34" t="s">
        <v>11</v>
      </c>
      <c r="G363" s="21"/>
      <c r="H363" s="21"/>
      <c r="I363" s="21" t="s">
        <v>31</v>
      </c>
      <c r="J363" s="21" t="s">
        <v>14</v>
      </c>
      <c r="M363" s="12"/>
    </row>
    <row r="364" spans="1:13" ht="18" customHeight="1">
      <c r="A364" s="4">
        <v>363</v>
      </c>
      <c r="B364" s="37">
        <v>41804</v>
      </c>
      <c r="C364" s="34" t="s">
        <v>22</v>
      </c>
      <c r="D364" s="34" t="s">
        <v>35</v>
      </c>
      <c r="E364" s="34" t="s">
        <v>148</v>
      </c>
      <c r="F364" s="34" t="s">
        <v>161</v>
      </c>
      <c r="G364" s="21"/>
      <c r="H364" s="21"/>
      <c r="I364" s="21" t="s">
        <v>25</v>
      </c>
      <c r="J364" s="21" t="s">
        <v>13</v>
      </c>
      <c r="M364" s="12"/>
    </row>
    <row r="365" spans="1:13" ht="18" customHeight="1">
      <c r="A365" s="4">
        <v>364</v>
      </c>
      <c r="B365" s="37">
        <v>41804</v>
      </c>
      <c r="C365" s="34" t="s">
        <v>16</v>
      </c>
      <c r="D365" s="34" t="s">
        <v>36</v>
      </c>
      <c r="E365" s="34" t="s">
        <v>4</v>
      </c>
      <c r="F365" s="34" t="s">
        <v>44</v>
      </c>
      <c r="G365" s="21"/>
      <c r="H365" s="21"/>
      <c r="I365" s="21" t="s">
        <v>9</v>
      </c>
      <c r="J365" s="21" t="s">
        <v>37</v>
      </c>
      <c r="M365" s="12"/>
    </row>
    <row r="366" spans="1:13" ht="18" customHeight="1">
      <c r="A366" s="4">
        <v>365</v>
      </c>
      <c r="B366" s="37">
        <v>41805</v>
      </c>
      <c r="C366" s="34" t="s">
        <v>72</v>
      </c>
      <c r="D366" s="34" t="s">
        <v>7</v>
      </c>
      <c r="E366" s="34" t="s">
        <v>43</v>
      </c>
      <c r="F366" s="34" t="s">
        <v>146</v>
      </c>
      <c r="G366" s="21"/>
      <c r="H366" s="21"/>
      <c r="I366" s="21" t="s">
        <v>26</v>
      </c>
      <c r="J366" s="21" t="s">
        <v>20</v>
      </c>
      <c r="M366" s="12"/>
    </row>
    <row r="367" spans="1:13" ht="18" customHeight="1">
      <c r="A367" s="4">
        <v>366</v>
      </c>
      <c r="B367" s="37">
        <v>41805</v>
      </c>
      <c r="C367" s="34" t="s">
        <v>35</v>
      </c>
      <c r="D367" s="34" t="s">
        <v>148</v>
      </c>
      <c r="E367" s="34" t="s">
        <v>161</v>
      </c>
      <c r="F367" s="34" t="s">
        <v>21</v>
      </c>
      <c r="G367" s="21"/>
      <c r="H367" s="21"/>
      <c r="I367" s="21" t="s">
        <v>25</v>
      </c>
      <c r="J367" s="21" t="s">
        <v>13</v>
      </c>
      <c r="M367" s="12"/>
    </row>
    <row r="368" spans="1:13" ht="18" customHeight="1">
      <c r="A368" s="4">
        <v>367</v>
      </c>
      <c r="B368" s="37">
        <v>41805</v>
      </c>
      <c r="C368" s="34" t="s">
        <v>153</v>
      </c>
      <c r="D368" s="34" t="s">
        <v>10</v>
      </c>
      <c r="E368" s="36" t="s">
        <v>11</v>
      </c>
      <c r="F368" s="34" t="s">
        <v>144</v>
      </c>
      <c r="G368" s="21"/>
      <c r="H368" s="21"/>
      <c r="I368" s="21" t="s">
        <v>31</v>
      </c>
      <c r="J368" s="21" t="s">
        <v>14</v>
      </c>
      <c r="M368" s="12"/>
    </row>
    <row r="369" spans="1:13" ht="18" customHeight="1">
      <c r="A369" s="4">
        <v>368</v>
      </c>
      <c r="B369" s="37">
        <v>41805</v>
      </c>
      <c r="C369" s="34" t="s">
        <v>34</v>
      </c>
      <c r="D369" s="34" t="s">
        <v>12</v>
      </c>
      <c r="E369" s="34" t="s">
        <v>5</v>
      </c>
      <c r="F369" s="34" t="s">
        <v>27</v>
      </c>
      <c r="G369" s="21"/>
      <c r="H369" s="21"/>
      <c r="I369" s="21" t="s">
        <v>32</v>
      </c>
      <c r="J369" s="21" t="s">
        <v>38</v>
      </c>
      <c r="M369" s="12"/>
    </row>
    <row r="370" spans="1:13" ht="18" customHeight="1">
      <c r="A370" s="4">
        <v>369</v>
      </c>
      <c r="B370" s="37">
        <v>41805</v>
      </c>
      <c r="C370" s="34" t="s">
        <v>42</v>
      </c>
      <c r="D370" s="34" t="s">
        <v>33</v>
      </c>
      <c r="E370" s="34" t="s">
        <v>23</v>
      </c>
      <c r="F370" s="34" t="s">
        <v>39</v>
      </c>
      <c r="G370" s="21"/>
      <c r="H370" s="21"/>
      <c r="I370" s="21" t="s">
        <v>8</v>
      </c>
      <c r="J370" s="21" t="s">
        <v>19</v>
      </c>
      <c r="M370" s="12"/>
    </row>
    <row r="371" spans="1:13" ht="18" customHeight="1">
      <c r="A371" s="4">
        <v>370</v>
      </c>
      <c r="B371" s="37">
        <v>41805</v>
      </c>
      <c r="C371" s="34" t="s">
        <v>36</v>
      </c>
      <c r="D371" s="34" t="s">
        <v>4</v>
      </c>
      <c r="E371" s="34" t="s">
        <v>44</v>
      </c>
      <c r="F371" s="34" t="s">
        <v>28</v>
      </c>
      <c r="G371" s="21"/>
      <c r="H371" s="21"/>
      <c r="I371" s="21" t="s">
        <v>9</v>
      </c>
      <c r="J371" s="21" t="s">
        <v>37</v>
      </c>
      <c r="M371" s="12"/>
    </row>
    <row r="372" spans="1:13" ht="18" customHeight="1">
      <c r="A372" s="4">
        <v>371</v>
      </c>
      <c r="B372" s="37">
        <v>41807</v>
      </c>
      <c r="C372" s="34" t="s">
        <v>46</v>
      </c>
      <c r="D372" s="34" t="s">
        <v>17</v>
      </c>
      <c r="E372" s="34" t="s">
        <v>146</v>
      </c>
      <c r="F372" s="34" t="s">
        <v>47</v>
      </c>
      <c r="G372" s="21"/>
      <c r="H372" s="21"/>
      <c r="I372" s="21" t="s">
        <v>38</v>
      </c>
      <c r="J372" s="21" t="s">
        <v>31</v>
      </c>
      <c r="M372" s="12"/>
    </row>
    <row r="373" spans="1:13" ht="18" customHeight="1">
      <c r="A373" s="4">
        <v>372</v>
      </c>
      <c r="B373" s="37">
        <v>41807</v>
      </c>
      <c r="C373" s="34" t="s">
        <v>44</v>
      </c>
      <c r="D373" s="34" t="s">
        <v>43</v>
      </c>
      <c r="E373" s="34" t="s">
        <v>16</v>
      </c>
      <c r="F373" s="34" t="s">
        <v>15</v>
      </c>
      <c r="G373" s="21"/>
      <c r="H373" s="21"/>
      <c r="I373" s="21" t="s">
        <v>13</v>
      </c>
      <c r="J373" s="21" t="s">
        <v>8</v>
      </c>
      <c r="M373" s="12"/>
    </row>
    <row r="374" spans="1:13" ht="18" customHeight="1">
      <c r="A374" s="4">
        <v>373</v>
      </c>
      <c r="B374" s="37">
        <v>41807</v>
      </c>
      <c r="C374" s="34" t="s">
        <v>18</v>
      </c>
      <c r="D374" s="34" t="s">
        <v>28</v>
      </c>
      <c r="E374" s="34" t="s">
        <v>49</v>
      </c>
      <c r="F374" s="34" t="s">
        <v>30</v>
      </c>
      <c r="G374" s="21"/>
      <c r="H374" s="21"/>
      <c r="I374" s="21" t="s">
        <v>37</v>
      </c>
      <c r="J374" s="21" t="s">
        <v>26</v>
      </c>
      <c r="M374" s="12"/>
    </row>
    <row r="375" spans="1:13" ht="18" customHeight="1">
      <c r="A375" s="4">
        <v>374</v>
      </c>
      <c r="B375" s="37">
        <v>41807</v>
      </c>
      <c r="C375" s="34" t="s">
        <v>12</v>
      </c>
      <c r="D375" s="36" t="s">
        <v>131</v>
      </c>
      <c r="E375" s="34" t="s">
        <v>55</v>
      </c>
      <c r="F375" s="34" t="s">
        <v>41</v>
      </c>
      <c r="G375" s="21"/>
      <c r="H375" s="21"/>
      <c r="I375" s="21" t="s">
        <v>20</v>
      </c>
      <c r="J375" s="21" t="s">
        <v>32</v>
      </c>
      <c r="M375" s="12"/>
    </row>
    <row r="376" spans="1:13" ht="18" customHeight="1">
      <c r="A376" s="4">
        <v>375</v>
      </c>
      <c r="B376" s="37">
        <v>41808</v>
      </c>
      <c r="C376" s="34" t="s">
        <v>6</v>
      </c>
      <c r="D376" s="34" t="s">
        <v>5</v>
      </c>
      <c r="E376" s="34" t="s">
        <v>40</v>
      </c>
      <c r="F376" s="34" t="s">
        <v>142</v>
      </c>
      <c r="G376" s="21"/>
      <c r="H376" s="21"/>
      <c r="I376" s="21" t="s">
        <v>19</v>
      </c>
      <c r="J376" s="21" t="s">
        <v>9</v>
      </c>
      <c r="M376" s="12"/>
    </row>
    <row r="377" spans="1:13" ht="18" customHeight="1">
      <c r="A377" s="4">
        <v>376</v>
      </c>
      <c r="B377" s="37">
        <v>41808</v>
      </c>
      <c r="C377" s="34" t="s">
        <v>28</v>
      </c>
      <c r="D377" s="34" t="s">
        <v>49</v>
      </c>
      <c r="E377" s="34" t="s">
        <v>30</v>
      </c>
      <c r="F377" s="34" t="s">
        <v>4</v>
      </c>
      <c r="G377" s="21"/>
      <c r="H377" s="21"/>
      <c r="I377" s="21" t="s">
        <v>37</v>
      </c>
      <c r="J377" s="21" t="s">
        <v>26</v>
      </c>
      <c r="M377" s="12"/>
    </row>
    <row r="378" spans="1:13" ht="18" customHeight="1">
      <c r="A378" s="4">
        <v>377</v>
      </c>
      <c r="B378" s="37">
        <v>41808</v>
      </c>
      <c r="C378" s="36" t="s">
        <v>131</v>
      </c>
      <c r="D378" s="34" t="s">
        <v>55</v>
      </c>
      <c r="E378" s="34" t="s">
        <v>41</v>
      </c>
      <c r="F378" s="34" t="s">
        <v>50</v>
      </c>
      <c r="G378" s="21"/>
      <c r="H378" s="21"/>
      <c r="I378" s="21" t="s">
        <v>20</v>
      </c>
      <c r="J378" s="21" t="s">
        <v>32</v>
      </c>
      <c r="M378" s="13"/>
    </row>
    <row r="379" spans="1:13" ht="18" customHeight="1">
      <c r="A379" s="4">
        <v>378</v>
      </c>
      <c r="B379" s="37">
        <v>41808</v>
      </c>
      <c r="C379" s="34" t="s">
        <v>43</v>
      </c>
      <c r="D379" s="34" t="s">
        <v>16</v>
      </c>
      <c r="E379" s="34" t="s">
        <v>15</v>
      </c>
      <c r="F379" s="34" t="s">
        <v>72</v>
      </c>
      <c r="G379" s="21"/>
      <c r="H379" s="21"/>
      <c r="I379" s="21" t="s">
        <v>13</v>
      </c>
      <c r="J379" s="21" t="s">
        <v>8</v>
      </c>
      <c r="M379" s="12"/>
    </row>
    <row r="380" spans="1:13" ht="18" customHeight="1">
      <c r="A380" s="4">
        <v>379</v>
      </c>
      <c r="B380" s="37">
        <v>41808</v>
      </c>
      <c r="C380" s="34" t="s">
        <v>17</v>
      </c>
      <c r="D380" s="34" t="s">
        <v>146</v>
      </c>
      <c r="E380" s="34" t="s">
        <v>47</v>
      </c>
      <c r="F380" s="34" t="s">
        <v>34</v>
      </c>
      <c r="G380" s="21"/>
      <c r="H380" s="21"/>
      <c r="I380" s="21" t="s">
        <v>38</v>
      </c>
      <c r="J380" s="21" t="s">
        <v>31</v>
      </c>
      <c r="M380" s="12"/>
    </row>
    <row r="381" spans="1:13" ht="18" customHeight="1">
      <c r="A381" s="4">
        <v>380</v>
      </c>
      <c r="B381" s="37">
        <v>41809</v>
      </c>
      <c r="C381" s="34" t="s">
        <v>5</v>
      </c>
      <c r="D381" s="34" t="s">
        <v>40</v>
      </c>
      <c r="E381" s="34" t="s">
        <v>142</v>
      </c>
      <c r="F381" s="34" t="s">
        <v>24</v>
      </c>
      <c r="G381" s="21"/>
      <c r="H381" s="21"/>
      <c r="I381" s="21" t="s">
        <v>19</v>
      </c>
      <c r="J381" s="21" t="s">
        <v>9</v>
      </c>
      <c r="M381" s="12"/>
    </row>
    <row r="382" spans="1:13" ht="18" customHeight="1">
      <c r="A382" s="4">
        <v>381</v>
      </c>
      <c r="B382" s="37">
        <v>41809</v>
      </c>
      <c r="C382" s="34" t="s">
        <v>10</v>
      </c>
      <c r="D382" s="34" t="s">
        <v>30</v>
      </c>
      <c r="E382" s="34" t="s">
        <v>22</v>
      </c>
      <c r="F382" s="34" t="s">
        <v>42</v>
      </c>
      <c r="G382" s="21"/>
      <c r="H382" s="21"/>
      <c r="I382" s="21" t="s">
        <v>14</v>
      </c>
      <c r="J382" s="21" t="s">
        <v>25</v>
      </c>
      <c r="M382" s="12"/>
    </row>
    <row r="383" spans="1:13" ht="18" customHeight="1">
      <c r="A383" s="4">
        <v>382</v>
      </c>
      <c r="B383" s="37">
        <v>41810</v>
      </c>
      <c r="C383" s="34" t="s">
        <v>30</v>
      </c>
      <c r="D383" s="34" t="s">
        <v>22</v>
      </c>
      <c r="E383" s="34" t="s">
        <v>42</v>
      </c>
      <c r="F383" s="34" t="s">
        <v>148</v>
      </c>
      <c r="G383" s="21"/>
      <c r="H383" s="21"/>
      <c r="I383" s="21" t="s">
        <v>14</v>
      </c>
      <c r="J383" s="21" t="s">
        <v>25</v>
      </c>
      <c r="M383" s="12"/>
    </row>
    <row r="384" spans="1:13" ht="18" customHeight="1">
      <c r="A384" s="4">
        <v>383</v>
      </c>
      <c r="B384" s="37">
        <v>41811</v>
      </c>
      <c r="C384" s="34" t="s">
        <v>7</v>
      </c>
      <c r="D384" s="34" t="s">
        <v>11</v>
      </c>
      <c r="E384" s="34" t="s">
        <v>46</v>
      </c>
      <c r="F384" s="34" t="s">
        <v>17</v>
      </c>
      <c r="G384" s="21"/>
      <c r="H384" s="21"/>
      <c r="I384" s="21" t="s">
        <v>38</v>
      </c>
      <c r="J384" s="21" t="s">
        <v>9</v>
      </c>
      <c r="M384" s="12"/>
    </row>
    <row r="385" spans="1:13" ht="18" customHeight="1">
      <c r="A385" s="4">
        <v>384</v>
      </c>
      <c r="B385" s="37">
        <v>41811</v>
      </c>
      <c r="C385" s="34" t="s">
        <v>41</v>
      </c>
      <c r="D385" s="34" t="s">
        <v>50</v>
      </c>
      <c r="E385" s="34" t="s">
        <v>12</v>
      </c>
      <c r="F385" s="34" t="s">
        <v>131</v>
      </c>
      <c r="G385" s="21"/>
      <c r="H385" s="21"/>
      <c r="I385" s="21" t="s">
        <v>20</v>
      </c>
      <c r="J385" s="21" t="s">
        <v>8</v>
      </c>
      <c r="M385" s="12"/>
    </row>
    <row r="386" spans="1:13" ht="18" customHeight="1">
      <c r="A386" s="4">
        <v>385</v>
      </c>
      <c r="B386" s="37">
        <v>41811</v>
      </c>
      <c r="C386" s="34" t="s">
        <v>49</v>
      </c>
      <c r="D386" s="34" t="s">
        <v>72</v>
      </c>
      <c r="E386" s="34" t="s">
        <v>4</v>
      </c>
      <c r="F386" s="34" t="s">
        <v>43</v>
      </c>
      <c r="G386" s="21"/>
      <c r="H386" s="21"/>
      <c r="I386" s="21" t="s">
        <v>37</v>
      </c>
      <c r="J386" s="21" t="s">
        <v>25</v>
      </c>
      <c r="M386" s="12"/>
    </row>
    <row r="387" spans="1:13" ht="18" customHeight="1">
      <c r="A387" s="4">
        <v>386</v>
      </c>
      <c r="B387" s="37">
        <v>41811</v>
      </c>
      <c r="C387" s="34" t="s">
        <v>48</v>
      </c>
      <c r="D387" s="34" t="s">
        <v>21</v>
      </c>
      <c r="E387" s="34" t="s">
        <v>29</v>
      </c>
      <c r="F387" s="34" t="s">
        <v>18</v>
      </c>
      <c r="G387" s="21"/>
      <c r="H387" s="21"/>
      <c r="I387" s="21" t="s">
        <v>14</v>
      </c>
      <c r="J387" s="21" t="s">
        <v>26</v>
      </c>
      <c r="M387" s="12"/>
    </row>
    <row r="388" spans="1:13" ht="18" customHeight="1">
      <c r="A388" s="4">
        <v>387</v>
      </c>
      <c r="B388" s="37">
        <v>41811</v>
      </c>
      <c r="C388" s="34" t="s">
        <v>142</v>
      </c>
      <c r="D388" s="34" t="s">
        <v>24</v>
      </c>
      <c r="E388" s="34" t="s">
        <v>6</v>
      </c>
      <c r="F388" s="34" t="s">
        <v>5</v>
      </c>
      <c r="G388" s="21"/>
      <c r="H388" s="21"/>
      <c r="I388" s="21" t="s">
        <v>19</v>
      </c>
      <c r="J388" s="21" t="s">
        <v>31</v>
      </c>
      <c r="M388" s="12"/>
    </row>
    <row r="389" spans="1:13" ht="18" customHeight="1">
      <c r="A389" s="4">
        <v>388</v>
      </c>
      <c r="B389" s="37">
        <v>41811</v>
      </c>
      <c r="C389" s="34" t="s">
        <v>22</v>
      </c>
      <c r="D389" s="34" t="s">
        <v>157</v>
      </c>
      <c r="E389" s="34" t="s">
        <v>27</v>
      </c>
      <c r="F389" s="34" t="s">
        <v>33</v>
      </c>
      <c r="G389" s="21"/>
      <c r="H389" s="21"/>
      <c r="I389" s="21" t="s">
        <v>13</v>
      </c>
      <c r="J389" s="21" t="s">
        <v>32</v>
      </c>
      <c r="M389" s="12"/>
    </row>
    <row r="390" spans="1:13" ht="18" customHeight="1">
      <c r="A390" s="4">
        <v>389</v>
      </c>
      <c r="B390" s="37">
        <v>41812</v>
      </c>
      <c r="C390" s="34" t="s">
        <v>72</v>
      </c>
      <c r="D390" s="34" t="s">
        <v>4</v>
      </c>
      <c r="E390" s="34" t="s">
        <v>43</v>
      </c>
      <c r="F390" s="34" t="s">
        <v>36</v>
      </c>
      <c r="G390" s="21"/>
      <c r="H390" s="21"/>
      <c r="I390" s="21" t="s">
        <v>37</v>
      </c>
      <c r="J390" s="21" t="s">
        <v>25</v>
      </c>
      <c r="M390" s="12"/>
    </row>
    <row r="391" spans="1:13" ht="18" customHeight="1">
      <c r="A391" s="4">
        <v>390</v>
      </c>
      <c r="B391" s="37">
        <v>41812</v>
      </c>
      <c r="C391" s="34" t="s">
        <v>157</v>
      </c>
      <c r="D391" s="34" t="s">
        <v>39</v>
      </c>
      <c r="E391" s="34" t="s">
        <v>33</v>
      </c>
      <c r="F391" s="34" t="s">
        <v>35</v>
      </c>
      <c r="G391" s="21"/>
      <c r="H391" s="21"/>
      <c r="I391" s="21" t="s">
        <v>13</v>
      </c>
      <c r="J391" s="21" t="s">
        <v>32</v>
      </c>
      <c r="M391" s="12"/>
    </row>
    <row r="392" spans="1:13" ht="18" customHeight="1">
      <c r="A392" s="4">
        <v>391</v>
      </c>
      <c r="B392" s="37">
        <v>41812</v>
      </c>
      <c r="C392" s="34" t="s">
        <v>24</v>
      </c>
      <c r="D392" s="34" t="s">
        <v>6</v>
      </c>
      <c r="E392" s="34" t="s">
        <v>5</v>
      </c>
      <c r="F392" s="34" t="s">
        <v>40</v>
      </c>
      <c r="G392" s="21"/>
      <c r="H392" s="21"/>
      <c r="I392" s="21" t="s">
        <v>19</v>
      </c>
      <c r="J392" s="21" t="s">
        <v>31</v>
      </c>
      <c r="M392" s="12"/>
    </row>
    <row r="393" spans="1:13" ht="18" customHeight="1">
      <c r="A393" s="4">
        <v>392</v>
      </c>
      <c r="B393" s="37">
        <v>41812</v>
      </c>
      <c r="C393" s="34" t="s">
        <v>50</v>
      </c>
      <c r="D393" s="34" t="s">
        <v>12</v>
      </c>
      <c r="E393" s="34" t="s">
        <v>131</v>
      </c>
      <c r="F393" s="34" t="s">
        <v>144</v>
      </c>
      <c r="G393" s="21"/>
      <c r="H393" s="21"/>
      <c r="I393" s="21" t="s">
        <v>20</v>
      </c>
      <c r="J393" s="21" t="s">
        <v>8</v>
      </c>
      <c r="M393" s="12"/>
    </row>
    <row r="394" spans="1:13" ht="18" customHeight="1">
      <c r="A394" s="4">
        <v>393</v>
      </c>
      <c r="B394" s="37">
        <v>41812</v>
      </c>
      <c r="C394" s="34" t="s">
        <v>21</v>
      </c>
      <c r="D394" s="34" t="s">
        <v>29</v>
      </c>
      <c r="E394" s="34" t="s">
        <v>18</v>
      </c>
      <c r="F394" s="34" t="s">
        <v>16</v>
      </c>
      <c r="G394" s="21"/>
      <c r="H394" s="21"/>
      <c r="I394" s="21" t="s">
        <v>14</v>
      </c>
      <c r="J394" s="21" t="s">
        <v>26</v>
      </c>
      <c r="M394" s="12"/>
    </row>
    <row r="395" spans="1:13" ht="18" customHeight="1">
      <c r="A395" s="4">
        <v>394</v>
      </c>
      <c r="B395" s="37">
        <v>41812</v>
      </c>
      <c r="C395" s="36" t="s">
        <v>11</v>
      </c>
      <c r="D395" s="34" t="s">
        <v>46</v>
      </c>
      <c r="E395" s="34" t="s">
        <v>17</v>
      </c>
      <c r="F395" s="34" t="s">
        <v>153</v>
      </c>
      <c r="G395" s="21"/>
      <c r="H395" s="21"/>
      <c r="I395" s="21" t="s">
        <v>38</v>
      </c>
      <c r="J395" s="21" t="s">
        <v>9</v>
      </c>
      <c r="M395" s="13"/>
    </row>
    <row r="396" spans="1:13" ht="18" customHeight="1">
      <c r="A396" s="4">
        <v>395</v>
      </c>
      <c r="B396" s="37">
        <v>41813</v>
      </c>
      <c r="C396" s="34" t="s">
        <v>36</v>
      </c>
      <c r="D396" s="34" t="s">
        <v>18</v>
      </c>
      <c r="E396" s="34" t="s">
        <v>35</v>
      </c>
      <c r="F396" s="34" t="s">
        <v>49</v>
      </c>
      <c r="G396" s="21"/>
      <c r="H396" s="21"/>
      <c r="I396" s="21" t="s">
        <v>14</v>
      </c>
      <c r="J396" s="21" t="s">
        <v>8</v>
      </c>
      <c r="M396" s="12"/>
    </row>
    <row r="397" spans="1:13" ht="18" customHeight="1">
      <c r="A397" s="4">
        <v>396</v>
      </c>
      <c r="B397" s="37">
        <v>41815</v>
      </c>
      <c r="C397" s="34" t="s">
        <v>5</v>
      </c>
      <c r="D397" s="34" t="s">
        <v>41</v>
      </c>
      <c r="E397" s="34" t="s">
        <v>4</v>
      </c>
      <c r="F397" s="34" t="s">
        <v>29</v>
      </c>
      <c r="G397" s="21"/>
      <c r="H397" s="21"/>
      <c r="I397" s="21" t="s">
        <v>14</v>
      </c>
      <c r="J397" s="21" t="s">
        <v>8</v>
      </c>
      <c r="M397" s="12"/>
    </row>
    <row r="398" spans="1:13" ht="18" customHeight="1">
      <c r="A398" s="4">
        <v>397</v>
      </c>
      <c r="B398" s="37">
        <v>41815</v>
      </c>
      <c r="C398" s="34" t="s">
        <v>12</v>
      </c>
      <c r="D398" s="34" t="s">
        <v>10</v>
      </c>
      <c r="E398" s="34" t="s">
        <v>27</v>
      </c>
      <c r="F398" s="34" t="s">
        <v>36</v>
      </c>
      <c r="G398" s="21"/>
      <c r="H398" s="21"/>
      <c r="I398" s="21" t="s">
        <v>13</v>
      </c>
      <c r="J398" s="21" t="s">
        <v>31</v>
      </c>
      <c r="M398" s="12"/>
    </row>
    <row r="399" spans="1:13" ht="18" customHeight="1">
      <c r="A399" s="4">
        <v>398</v>
      </c>
      <c r="B399" s="37">
        <v>41816</v>
      </c>
      <c r="C399" s="21" t="s">
        <v>49</v>
      </c>
      <c r="D399" s="21" t="s">
        <v>21</v>
      </c>
      <c r="E399" s="21" t="s">
        <v>131</v>
      </c>
      <c r="F399" s="21" t="s">
        <v>148</v>
      </c>
      <c r="G399" s="21"/>
      <c r="H399" s="21"/>
      <c r="I399" s="21" t="s">
        <v>13</v>
      </c>
      <c r="J399" s="21" t="s">
        <v>31</v>
      </c>
      <c r="M399" s="12"/>
    </row>
    <row r="400" spans="1:13" ht="18" customHeight="1">
      <c r="A400" s="4">
        <v>399</v>
      </c>
      <c r="B400" s="37">
        <v>41817</v>
      </c>
      <c r="C400" s="34" t="s">
        <v>157</v>
      </c>
      <c r="D400" s="34" t="s">
        <v>27</v>
      </c>
      <c r="E400" s="34" t="s">
        <v>16</v>
      </c>
      <c r="F400" s="34" t="s">
        <v>28</v>
      </c>
      <c r="G400" s="21"/>
      <c r="H400" s="21"/>
      <c r="I400" s="21" t="s">
        <v>32</v>
      </c>
      <c r="J400" s="21" t="s">
        <v>25</v>
      </c>
      <c r="M400" s="12"/>
    </row>
    <row r="401" spans="1:13" ht="18" customHeight="1">
      <c r="A401" s="4">
        <v>400</v>
      </c>
      <c r="B401" s="37">
        <v>41817</v>
      </c>
      <c r="C401" s="34" t="s">
        <v>46</v>
      </c>
      <c r="D401" s="34" t="s">
        <v>18</v>
      </c>
      <c r="E401" s="34" t="s">
        <v>35</v>
      </c>
      <c r="F401" s="34" t="s">
        <v>142</v>
      </c>
      <c r="G401" s="21"/>
      <c r="H401" s="21"/>
      <c r="I401" s="21" t="s">
        <v>8</v>
      </c>
      <c r="J401" s="21" t="s">
        <v>26</v>
      </c>
      <c r="M401" s="12"/>
    </row>
    <row r="402" spans="1:13" ht="18" customHeight="1">
      <c r="A402" s="4">
        <v>401</v>
      </c>
      <c r="B402" s="37">
        <v>41817</v>
      </c>
      <c r="C402" s="34" t="s">
        <v>29</v>
      </c>
      <c r="D402" s="34" t="s">
        <v>30</v>
      </c>
      <c r="E402" s="34" t="s">
        <v>36</v>
      </c>
      <c r="F402" s="34" t="s">
        <v>43</v>
      </c>
      <c r="G402" s="21"/>
      <c r="H402" s="21"/>
      <c r="I402" s="21" t="s">
        <v>31</v>
      </c>
      <c r="J402" s="21" t="s">
        <v>9</v>
      </c>
      <c r="M402" s="12"/>
    </row>
    <row r="403" spans="1:13" ht="18" customHeight="1">
      <c r="A403" s="4">
        <v>402</v>
      </c>
      <c r="B403" s="37">
        <v>41817</v>
      </c>
      <c r="C403" s="34" t="s">
        <v>23</v>
      </c>
      <c r="D403" s="34" t="s">
        <v>131</v>
      </c>
      <c r="E403" s="34" t="s">
        <v>148</v>
      </c>
      <c r="F403" s="34" t="s">
        <v>49</v>
      </c>
      <c r="G403" s="21"/>
      <c r="H403" s="21"/>
      <c r="I403" s="21" t="s">
        <v>13</v>
      </c>
      <c r="J403" s="21" t="s">
        <v>19</v>
      </c>
      <c r="M403" s="12"/>
    </row>
    <row r="404" spans="1:13" ht="18" customHeight="1">
      <c r="A404" s="4">
        <v>403</v>
      </c>
      <c r="B404" s="37">
        <v>41817</v>
      </c>
      <c r="C404" s="34" t="s">
        <v>15</v>
      </c>
      <c r="D404" s="34" t="s">
        <v>34</v>
      </c>
      <c r="E404" s="34" t="s">
        <v>153</v>
      </c>
      <c r="F404" s="34" t="s">
        <v>7</v>
      </c>
      <c r="G404" s="21"/>
      <c r="H404" s="21"/>
      <c r="I404" s="21" t="s">
        <v>38</v>
      </c>
      <c r="J404" s="21" t="s">
        <v>20</v>
      </c>
      <c r="M404" s="12"/>
    </row>
    <row r="405" spans="1:13" ht="18" customHeight="1">
      <c r="A405" s="4">
        <v>404</v>
      </c>
      <c r="B405" s="37">
        <v>41818</v>
      </c>
      <c r="C405" s="34" t="s">
        <v>4</v>
      </c>
      <c r="D405" s="34" t="s">
        <v>17</v>
      </c>
      <c r="E405" s="34" t="s">
        <v>10</v>
      </c>
      <c r="F405" s="34" t="s">
        <v>47</v>
      </c>
      <c r="G405" s="21"/>
      <c r="H405" s="21"/>
      <c r="I405" s="21" t="s">
        <v>14</v>
      </c>
      <c r="J405" s="21" t="s">
        <v>37</v>
      </c>
      <c r="M405" s="12"/>
    </row>
    <row r="406" spans="1:13" ht="18" customHeight="1">
      <c r="A406" s="4">
        <v>405</v>
      </c>
      <c r="B406" s="37">
        <v>41818</v>
      </c>
      <c r="C406" s="34" t="s">
        <v>34</v>
      </c>
      <c r="D406" s="34" t="s">
        <v>153</v>
      </c>
      <c r="E406" s="34" t="s">
        <v>7</v>
      </c>
      <c r="F406" s="34" t="s">
        <v>50</v>
      </c>
      <c r="G406" s="21"/>
      <c r="H406" s="21"/>
      <c r="I406" s="21" t="s">
        <v>38</v>
      </c>
      <c r="J406" s="21" t="s">
        <v>20</v>
      </c>
      <c r="M406" s="12"/>
    </row>
    <row r="407" spans="1:13" ht="18" customHeight="1">
      <c r="A407" s="4">
        <v>406</v>
      </c>
      <c r="B407" s="38">
        <v>41818</v>
      </c>
      <c r="C407" s="21" t="s">
        <v>131</v>
      </c>
      <c r="D407" s="21" t="s">
        <v>148</v>
      </c>
      <c r="E407" s="21" t="s">
        <v>49</v>
      </c>
      <c r="F407" s="21" t="s">
        <v>39</v>
      </c>
      <c r="G407" s="21"/>
      <c r="H407" s="21"/>
      <c r="I407" s="21" t="s">
        <v>13</v>
      </c>
      <c r="J407" s="21" t="s">
        <v>19</v>
      </c>
      <c r="M407" s="12"/>
    </row>
    <row r="408" spans="1:13" ht="18" customHeight="1">
      <c r="A408" s="4">
        <v>407</v>
      </c>
      <c r="B408" s="37">
        <v>41818</v>
      </c>
      <c r="C408" s="34" t="s">
        <v>30</v>
      </c>
      <c r="D408" s="34" t="s">
        <v>36</v>
      </c>
      <c r="E408" s="34" t="s">
        <v>43</v>
      </c>
      <c r="F408" s="34" t="s">
        <v>146</v>
      </c>
      <c r="G408" s="21"/>
      <c r="H408" s="21"/>
      <c r="I408" s="21" t="s">
        <v>31</v>
      </c>
      <c r="J408" s="21" t="s">
        <v>9</v>
      </c>
      <c r="M408" s="12"/>
    </row>
    <row r="409" spans="1:13" ht="18" customHeight="1">
      <c r="A409" s="4">
        <v>408</v>
      </c>
      <c r="B409" s="37">
        <v>41818</v>
      </c>
      <c r="C409" s="34" t="s">
        <v>18</v>
      </c>
      <c r="D409" s="34" t="s">
        <v>35</v>
      </c>
      <c r="E409" s="34" t="s">
        <v>142</v>
      </c>
      <c r="F409" s="34" t="s">
        <v>21</v>
      </c>
      <c r="G409" s="21"/>
      <c r="H409" s="21"/>
      <c r="I409" s="21" t="s">
        <v>8</v>
      </c>
      <c r="J409" s="21" t="s">
        <v>26</v>
      </c>
      <c r="M409" s="12"/>
    </row>
    <row r="410" spans="1:13" ht="18" customHeight="1">
      <c r="A410" s="4">
        <v>409</v>
      </c>
      <c r="B410" s="37">
        <v>41818</v>
      </c>
      <c r="C410" s="34" t="s">
        <v>27</v>
      </c>
      <c r="D410" s="34" t="s">
        <v>16</v>
      </c>
      <c r="E410" s="34" t="s">
        <v>28</v>
      </c>
      <c r="F410" s="34" t="s">
        <v>72</v>
      </c>
      <c r="G410" s="21"/>
      <c r="H410" s="21"/>
      <c r="I410" s="21" t="s">
        <v>32</v>
      </c>
      <c r="J410" s="21" t="s">
        <v>25</v>
      </c>
      <c r="M410" s="12"/>
    </row>
    <row r="411" spans="1:13" ht="18" customHeight="1">
      <c r="A411" s="4">
        <v>410</v>
      </c>
      <c r="B411" s="37">
        <v>41819</v>
      </c>
      <c r="C411" s="34" t="s">
        <v>148</v>
      </c>
      <c r="D411" s="34" t="s">
        <v>49</v>
      </c>
      <c r="E411" s="34" t="s">
        <v>39</v>
      </c>
      <c r="F411" s="34" t="s">
        <v>23</v>
      </c>
      <c r="G411" s="21"/>
      <c r="H411" s="21"/>
      <c r="I411" s="21" t="s">
        <v>13</v>
      </c>
      <c r="J411" s="21" t="s">
        <v>19</v>
      </c>
      <c r="M411" s="12"/>
    </row>
    <row r="412" spans="1:13" ht="18" customHeight="1">
      <c r="A412" s="4">
        <v>411</v>
      </c>
      <c r="B412" s="37">
        <v>41819</v>
      </c>
      <c r="C412" s="34" t="s">
        <v>35</v>
      </c>
      <c r="D412" s="34" t="s">
        <v>142</v>
      </c>
      <c r="E412" s="34" t="s">
        <v>21</v>
      </c>
      <c r="F412" s="34" t="s">
        <v>46</v>
      </c>
      <c r="G412" s="21"/>
      <c r="H412" s="21"/>
      <c r="I412" s="21" t="s">
        <v>8</v>
      </c>
      <c r="J412" s="21" t="s">
        <v>26</v>
      </c>
      <c r="M412" s="12"/>
    </row>
    <row r="413" spans="1:13" ht="18" customHeight="1">
      <c r="A413" s="4">
        <v>412</v>
      </c>
      <c r="B413" s="37">
        <v>41819</v>
      </c>
      <c r="C413" s="34" t="s">
        <v>153</v>
      </c>
      <c r="D413" s="34" t="s">
        <v>7</v>
      </c>
      <c r="E413" s="36" t="s">
        <v>50</v>
      </c>
      <c r="F413" s="34" t="s">
        <v>15</v>
      </c>
      <c r="G413" s="21"/>
      <c r="H413" s="21"/>
      <c r="I413" s="21" t="s">
        <v>38</v>
      </c>
      <c r="J413" s="21" t="s">
        <v>20</v>
      </c>
      <c r="M413" s="12"/>
    </row>
    <row r="414" spans="1:13" ht="18" customHeight="1">
      <c r="A414" s="4">
        <v>413</v>
      </c>
      <c r="B414" s="37">
        <v>41819</v>
      </c>
      <c r="C414" s="34" t="s">
        <v>36</v>
      </c>
      <c r="D414" s="34" t="s">
        <v>43</v>
      </c>
      <c r="E414" s="34" t="s">
        <v>146</v>
      </c>
      <c r="F414" s="34" t="s">
        <v>29</v>
      </c>
      <c r="G414" s="21"/>
      <c r="H414" s="21"/>
      <c r="I414" s="21" t="s">
        <v>31</v>
      </c>
      <c r="J414" s="21" t="s">
        <v>9</v>
      </c>
      <c r="M414" s="12"/>
    </row>
    <row r="415" spans="1:13" ht="18" customHeight="1">
      <c r="A415" s="4">
        <v>414</v>
      </c>
      <c r="B415" s="37">
        <v>41819</v>
      </c>
      <c r="C415" s="34" t="s">
        <v>16</v>
      </c>
      <c r="D415" s="34" t="s">
        <v>28</v>
      </c>
      <c r="E415" s="34" t="s">
        <v>72</v>
      </c>
      <c r="F415" s="34" t="s">
        <v>157</v>
      </c>
      <c r="G415" s="21"/>
      <c r="H415" s="21"/>
      <c r="I415" s="21" t="s">
        <v>32</v>
      </c>
      <c r="J415" s="21" t="s">
        <v>25</v>
      </c>
      <c r="M415" s="12"/>
    </row>
    <row r="416" spans="1:13" ht="18" customHeight="1">
      <c r="A416" s="4">
        <v>415</v>
      </c>
      <c r="B416" s="37">
        <v>41821</v>
      </c>
      <c r="C416" s="34" t="s">
        <v>7</v>
      </c>
      <c r="D416" s="34" t="s">
        <v>33</v>
      </c>
      <c r="E416" s="34" t="s">
        <v>12</v>
      </c>
      <c r="F416" s="34" t="s">
        <v>18</v>
      </c>
      <c r="G416" s="21"/>
      <c r="H416" s="21"/>
      <c r="I416" s="21" t="s">
        <v>19</v>
      </c>
      <c r="J416" s="21" t="s">
        <v>37</v>
      </c>
      <c r="M416" s="12"/>
    </row>
    <row r="417" spans="1:13" ht="18" customHeight="1">
      <c r="A417" s="4">
        <v>416</v>
      </c>
      <c r="B417" s="37">
        <v>41821</v>
      </c>
      <c r="C417" s="34" t="s">
        <v>39</v>
      </c>
      <c r="D417" s="34" t="s">
        <v>48</v>
      </c>
      <c r="E417" s="34" t="s">
        <v>144</v>
      </c>
      <c r="F417" s="34" t="s">
        <v>22</v>
      </c>
      <c r="G417" s="21"/>
      <c r="H417" s="21"/>
      <c r="I417" s="21" t="s">
        <v>20</v>
      </c>
      <c r="J417" s="21" t="s">
        <v>13</v>
      </c>
      <c r="M417" s="12"/>
    </row>
    <row r="418" spans="1:13" ht="18" customHeight="1">
      <c r="A418" s="4">
        <v>417</v>
      </c>
      <c r="B418" s="37">
        <v>41821</v>
      </c>
      <c r="C418" s="34" t="s">
        <v>47</v>
      </c>
      <c r="D418" s="34" t="s">
        <v>146</v>
      </c>
      <c r="E418" s="34" t="s">
        <v>44</v>
      </c>
      <c r="F418" s="34" t="s">
        <v>16</v>
      </c>
      <c r="G418" s="21"/>
      <c r="H418" s="21"/>
      <c r="I418" s="21" t="s">
        <v>38</v>
      </c>
      <c r="J418" s="21" t="s">
        <v>14</v>
      </c>
      <c r="M418" s="12"/>
    </row>
    <row r="419" spans="1:13" ht="18" customHeight="1">
      <c r="A419" s="4">
        <v>418</v>
      </c>
      <c r="B419" s="37">
        <v>41821</v>
      </c>
      <c r="C419" s="34" t="s">
        <v>10</v>
      </c>
      <c r="D419" s="34" t="s">
        <v>5</v>
      </c>
      <c r="E419" s="34" t="s">
        <v>29</v>
      </c>
      <c r="F419" s="34" t="s">
        <v>27</v>
      </c>
      <c r="G419" s="21"/>
      <c r="H419" s="21"/>
      <c r="I419" s="21" t="s">
        <v>32</v>
      </c>
      <c r="J419" s="21" t="s">
        <v>31</v>
      </c>
      <c r="M419" s="12"/>
    </row>
    <row r="420" spans="1:13" ht="18" customHeight="1">
      <c r="A420" s="4">
        <v>419</v>
      </c>
      <c r="B420" s="37">
        <v>41821</v>
      </c>
      <c r="C420" s="34" t="s">
        <v>6</v>
      </c>
      <c r="D420" s="34" t="s">
        <v>21</v>
      </c>
      <c r="E420" s="34" t="s">
        <v>30</v>
      </c>
      <c r="F420" s="34" t="s">
        <v>4</v>
      </c>
      <c r="G420" s="21"/>
      <c r="H420" s="21"/>
      <c r="I420" s="21" t="s">
        <v>25</v>
      </c>
      <c r="J420" s="21" t="s">
        <v>8</v>
      </c>
      <c r="M420" s="12"/>
    </row>
    <row r="421" spans="1:13" ht="18" customHeight="1">
      <c r="A421" s="4">
        <v>420</v>
      </c>
      <c r="B421" s="37">
        <v>41821</v>
      </c>
      <c r="C421" s="34" t="s">
        <v>43</v>
      </c>
      <c r="D421" s="34" t="s">
        <v>72</v>
      </c>
      <c r="E421" s="34" t="s">
        <v>23</v>
      </c>
      <c r="F421" s="34" t="s">
        <v>34</v>
      </c>
      <c r="G421" s="21"/>
      <c r="H421" s="21"/>
      <c r="I421" s="21" t="s">
        <v>26</v>
      </c>
      <c r="J421" s="21" t="s">
        <v>9</v>
      </c>
      <c r="M421" s="12"/>
    </row>
    <row r="422" spans="1:13" ht="18" customHeight="1">
      <c r="A422" s="4">
        <v>421</v>
      </c>
      <c r="B422" s="37">
        <v>41822</v>
      </c>
      <c r="C422" s="34" t="s">
        <v>72</v>
      </c>
      <c r="D422" s="34" t="s">
        <v>23</v>
      </c>
      <c r="E422" s="34" t="s">
        <v>34</v>
      </c>
      <c r="F422" s="34" t="s">
        <v>11</v>
      </c>
      <c r="G422" s="21"/>
      <c r="H422" s="21"/>
      <c r="I422" s="21" t="s">
        <v>26</v>
      </c>
      <c r="J422" s="21" t="s">
        <v>9</v>
      </c>
      <c r="M422" s="12"/>
    </row>
    <row r="423" spans="1:13" ht="18" customHeight="1">
      <c r="A423" s="4">
        <v>422</v>
      </c>
      <c r="B423" s="37">
        <v>41822</v>
      </c>
      <c r="C423" s="34" t="s">
        <v>5</v>
      </c>
      <c r="D423" s="34" t="s">
        <v>29</v>
      </c>
      <c r="E423" s="34" t="s">
        <v>27</v>
      </c>
      <c r="F423" s="34" t="s">
        <v>142</v>
      </c>
      <c r="G423" s="21"/>
      <c r="H423" s="21"/>
      <c r="I423" s="21" t="s">
        <v>32</v>
      </c>
      <c r="J423" s="21" t="s">
        <v>31</v>
      </c>
      <c r="M423" s="12"/>
    </row>
    <row r="424" spans="1:13" ht="18" customHeight="1">
      <c r="A424" s="4">
        <v>423</v>
      </c>
      <c r="B424" s="37">
        <v>41822</v>
      </c>
      <c r="C424" s="34" t="s">
        <v>49</v>
      </c>
      <c r="D424" s="34" t="s">
        <v>50</v>
      </c>
      <c r="E424" s="34" t="s">
        <v>15</v>
      </c>
      <c r="F424" s="34" t="s">
        <v>153</v>
      </c>
      <c r="G424" s="21"/>
      <c r="H424" s="21"/>
      <c r="I424" s="21" t="s">
        <v>25</v>
      </c>
      <c r="J424" s="21" t="s">
        <v>8</v>
      </c>
      <c r="M424" s="12"/>
    </row>
    <row r="425" spans="1:13" ht="18" customHeight="1">
      <c r="A425" s="4">
        <v>424</v>
      </c>
      <c r="B425" s="37">
        <v>41822</v>
      </c>
      <c r="C425" s="34" t="s">
        <v>48</v>
      </c>
      <c r="D425" s="34" t="s">
        <v>144</v>
      </c>
      <c r="E425" s="34" t="s">
        <v>22</v>
      </c>
      <c r="F425" s="34" t="s">
        <v>35</v>
      </c>
      <c r="G425" s="21"/>
      <c r="H425" s="21"/>
      <c r="I425" s="21" t="s">
        <v>20</v>
      </c>
      <c r="J425" s="21" t="s">
        <v>13</v>
      </c>
      <c r="M425" s="12"/>
    </row>
    <row r="426" spans="1:13" ht="18" customHeight="1">
      <c r="A426" s="4">
        <v>425</v>
      </c>
      <c r="B426" s="37">
        <v>41822</v>
      </c>
      <c r="C426" s="34" t="s">
        <v>33</v>
      </c>
      <c r="D426" s="34" t="s">
        <v>12</v>
      </c>
      <c r="E426" s="34" t="s">
        <v>18</v>
      </c>
      <c r="F426" s="34" t="s">
        <v>131</v>
      </c>
      <c r="G426" s="21"/>
      <c r="H426" s="21"/>
      <c r="I426" s="21" t="s">
        <v>19</v>
      </c>
      <c r="J426" s="21" t="s">
        <v>37</v>
      </c>
      <c r="M426" s="12"/>
    </row>
    <row r="427" spans="1:13" ht="18" customHeight="1">
      <c r="A427" s="4">
        <v>426</v>
      </c>
      <c r="B427" s="37">
        <v>41822</v>
      </c>
      <c r="C427" s="34" t="s">
        <v>146</v>
      </c>
      <c r="D427" s="34" t="s">
        <v>44</v>
      </c>
      <c r="E427" s="34" t="s">
        <v>16</v>
      </c>
      <c r="F427" s="34" t="s">
        <v>24</v>
      </c>
      <c r="G427" s="21"/>
      <c r="H427" s="21"/>
      <c r="I427" s="21" t="s">
        <v>38</v>
      </c>
      <c r="J427" s="21" t="s">
        <v>14</v>
      </c>
      <c r="M427" s="12"/>
    </row>
    <row r="428" spans="1:13" ht="18" customHeight="1">
      <c r="A428" s="4">
        <v>427</v>
      </c>
      <c r="B428" s="37">
        <v>41823</v>
      </c>
      <c r="C428" s="34" t="s">
        <v>29</v>
      </c>
      <c r="D428" s="34" t="s">
        <v>27</v>
      </c>
      <c r="E428" s="34" t="s">
        <v>142</v>
      </c>
      <c r="F428" s="34" t="s">
        <v>10</v>
      </c>
      <c r="G428" s="21"/>
      <c r="H428" s="21"/>
      <c r="I428" s="21" t="s">
        <v>32</v>
      </c>
      <c r="J428" s="21" t="s">
        <v>31</v>
      </c>
      <c r="M428" s="12"/>
    </row>
    <row r="429" spans="1:13" ht="18" customHeight="1">
      <c r="A429" s="4">
        <v>428</v>
      </c>
      <c r="B429" s="37">
        <v>41823</v>
      </c>
      <c r="C429" s="34" t="s">
        <v>23</v>
      </c>
      <c r="D429" s="34" t="s">
        <v>34</v>
      </c>
      <c r="E429" s="34" t="s">
        <v>11</v>
      </c>
      <c r="F429" s="34" t="s">
        <v>43</v>
      </c>
      <c r="G429" s="21"/>
      <c r="H429" s="21"/>
      <c r="I429" s="21" t="s">
        <v>26</v>
      </c>
      <c r="J429" s="21" t="s">
        <v>9</v>
      </c>
      <c r="M429" s="12"/>
    </row>
    <row r="430" spans="1:13" ht="18" customHeight="1">
      <c r="A430" s="4">
        <v>429</v>
      </c>
      <c r="B430" s="37">
        <v>41823</v>
      </c>
      <c r="C430" s="34" t="s">
        <v>50</v>
      </c>
      <c r="D430" s="34" t="s">
        <v>15</v>
      </c>
      <c r="E430" s="34" t="s">
        <v>153</v>
      </c>
      <c r="F430" s="34" t="s">
        <v>132</v>
      </c>
      <c r="G430" s="21"/>
      <c r="H430" s="21"/>
      <c r="I430" s="21" t="s">
        <v>25</v>
      </c>
      <c r="J430" s="21" t="s">
        <v>8</v>
      </c>
      <c r="M430" s="12"/>
    </row>
    <row r="431" spans="1:13" ht="18" customHeight="1">
      <c r="A431" s="4">
        <v>430</v>
      </c>
      <c r="B431" s="37">
        <v>41824</v>
      </c>
      <c r="C431" s="34" t="s">
        <v>15</v>
      </c>
      <c r="D431" s="34" t="s">
        <v>153</v>
      </c>
      <c r="E431" s="34" t="s">
        <v>132</v>
      </c>
      <c r="F431" s="34" t="s">
        <v>49</v>
      </c>
      <c r="G431" s="21"/>
      <c r="H431" s="21"/>
      <c r="I431" s="21" t="s">
        <v>25</v>
      </c>
      <c r="J431" s="21" t="s">
        <v>9</v>
      </c>
      <c r="M431" s="12"/>
    </row>
    <row r="432" spans="1:13" ht="18" customHeight="1">
      <c r="A432" s="4">
        <v>431</v>
      </c>
      <c r="B432" s="37">
        <v>41824</v>
      </c>
      <c r="C432" s="34" t="s">
        <v>21</v>
      </c>
      <c r="D432" s="34" t="s">
        <v>30</v>
      </c>
      <c r="E432" s="34" t="s">
        <v>4</v>
      </c>
      <c r="F432" s="34" t="s">
        <v>17</v>
      </c>
      <c r="G432" s="21"/>
      <c r="H432" s="21"/>
      <c r="I432" s="21" t="s">
        <v>13</v>
      </c>
      <c r="J432" s="21" t="s">
        <v>38</v>
      </c>
      <c r="M432" s="12"/>
    </row>
    <row r="433" spans="1:13" ht="18" customHeight="1">
      <c r="A433" s="4">
        <v>432</v>
      </c>
      <c r="B433" s="37">
        <v>41824</v>
      </c>
      <c r="C433" s="34" t="s">
        <v>18</v>
      </c>
      <c r="D433" s="34" t="s">
        <v>131</v>
      </c>
      <c r="E433" s="34" t="s">
        <v>7</v>
      </c>
      <c r="F433" s="34" t="s">
        <v>33</v>
      </c>
      <c r="G433" s="21"/>
      <c r="H433" s="21"/>
      <c r="I433" s="21" t="s">
        <v>19</v>
      </c>
      <c r="J433" s="21" t="s">
        <v>14</v>
      </c>
      <c r="M433" s="12"/>
    </row>
    <row r="434" spans="1:13" ht="18" customHeight="1">
      <c r="A434" s="4">
        <v>433</v>
      </c>
      <c r="B434" s="37">
        <v>41824</v>
      </c>
      <c r="C434" s="34" t="s">
        <v>27</v>
      </c>
      <c r="D434" s="34" t="s">
        <v>142</v>
      </c>
      <c r="E434" s="34" t="s">
        <v>35</v>
      </c>
      <c r="F434" s="34" t="s">
        <v>41</v>
      </c>
      <c r="G434" s="21"/>
      <c r="H434" s="21"/>
      <c r="I434" s="21" t="s">
        <v>37</v>
      </c>
      <c r="J434" s="21" t="s">
        <v>20</v>
      </c>
      <c r="M434" s="12"/>
    </row>
    <row r="435" spans="1:13" ht="18" customHeight="1">
      <c r="A435" s="4">
        <v>434</v>
      </c>
      <c r="B435" s="37">
        <v>41825</v>
      </c>
      <c r="C435" s="34" t="s">
        <v>153</v>
      </c>
      <c r="D435" s="34" t="s">
        <v>132</v>
      </c>
      <c r="E435" s="34" t="s">
        <v>49</v>
      </c>
      <c r="F435" s="34" t="s">
        <v>50</v>
      </c>
      <c r="G435" s="21"/>
      <c r="H435" s="21"/>
      <c r="I435" s="21" t="s">
        <v>25</v>
      </c>
      <c r="J435" s="21" t="s">
        <v>9</v>
      </c>
      <c r="M435" s="12"/>
    </row>
    <row r="436" spans="1:13" ht="18" customHeight="1">
      <c r="A436" s="4">
        <v>435</v>
      </c>
      <c r="B436" s="37">
        <v>41825</v>
      </c>
      <c r="C436" s="34" t="s">
        <v>131</v>
      </c>
      <c r="D436" s="34" t="s">
        <v>7</v>
      </c>
      <c r="E436" s="34" t="s">
        <v>33</v>
      </c>
      <c r="F436" s="34" t="s">
        <v>12</v>
      </c>
      <c r="G436" s="21"/>
      <c r="H436" s="21"/>
      <c r="I436" s="21" t="s">
        <v>19</v>
      </c>
      <c r="J436" s="21" t="s">
        <v>14</v>
      </c>
      <c r="M436" s="12"/>
    </row>
    <row r="437" spans="1:13" ht="18" customHeight="1">
      <c r="A437" s="4">
        <v>436</v>
      </c>
      <c r="B437" s="37">
        <v>41825</v>
      </c>
      <c r="C437" s="34" t="s">
        <v>30</v>
      </c>
      <c r="D437" s="34" t="s">
        <v>4</v>
      </c>
      <c r="E437" s="36" t="s">
        <v>17</v>
      </c>
      <c r="F437" s="34" t="s">
        <v>6</v>
      </c>
      <c r="G437" s="21"/>
      <c r="H437" s="21"/>
      <c r="I437" s="21" t="s">
        <v>13</v>
      </c>
      <c r="J437" s="21" t="s">
        <v>38</v>
      </c>
      <c r="M437" s="12"/>
    </row>
    <row r="438" spans="1:13" ht="18" customHeight="1">
      <c r="A438" s="4">
        <v>437</v>
      </c>
      <c r="B438" s="37">
        <v>41825</v>
      </c>
      <c r="C438" s="34" t="s">
        <v>144</v>
      </c>
      <c r="D438" s="34" t="s">
        <v>22</v>
      </c>
      <c r="E438" s="34" t="s">
        <v>41</v>
      </c>
      <c r="F438" s="34" t="s">
        <v>148</v>
      </c>
      <c r="G438" s="21"/>
      <c r="H438" s="21"/>
      <c r="I438" s="21" t="s">
        <v>8</v>
      </c>
      <c r="J438" s="21" t="s">
        <v>31</v>
      </c>
      <c r="M438" s="12"/>
    </row>
    <row r="439" spans="1:13" ht="18" customHeight="1">
      <c r="A439" s="4">
        <v>438</v>
      </c>
      <c r="B439" s="37">
        <v>41825</v>
      </c>
      <c r="C439" s="34" t="s">
        <v>142</v>
      </c>
      <c r="D439" s="34" t="s">
        <v>35</v>
      </c>
      <c r="E439" s="34" t="s">
        <v>5</v>
      </c>
      <c r="F439" s="34" t="s">
        <v>29</v>
      </c>
      <c r="G439" s="21"/>
      <c r="H439" s="21"/>
      <c r="I439" s="21" t="s">
        <v>37</v>
      </c>
      <c r="J439" s="21" t="s">
        <v>20</v>
      </c>
      <c r="M439" s="12"/>
    </row>
    <row r="440" spans="1:13" ht="18" customHeight="1">
      <c r="A440" s="4">
        <v>439</v>
      </c>
      <c r="B440" s="37">
        <v>41825</v>
      </c>
      <c r="C440" s="34" t="s">
        <v>16</v>
      </c>
      <c r="D440" s="34" t="s">
        <v>24</v>
      </c>
      <c r="E440" s="34" t="s">
        <v>46</v>
      </c>
      <c r="F440" s="34" t="s">
        <v>72</v>
      </c>
      <c r="G440" s="21"/>
      <c r="H440" s="21"/>
      <c r="I440" s="21" t="s">
        <v>26</v>
      </c>
      <c r="J440" s="21" t="s">
        <v>32</v>
      </c>
      <c r="M440" s="12"/>
    </row>
    <row r="441" spans="1:13" ht="18" customHeight="1">
      <c r="A441" s="4">
        <v>440</v>
      </c>
      <c r="B441" s="37">
        <v>41826</v>
      </c>
      <c r="C441" s="34" t="s">
        <v>4</v>
      </c>
      <c r="D441" s="36" t="s">
        <v>17</v>
      </c>
      <c r="E441" s="34" t="s">
        <v>6</v>
      </c>
      <c r="F441" s="34" t="s">
        <v>21</v>
      </c>
      <c r="G441" s="21"/>
      <c r="H441" s="21"/>
      <c r="I441" s="21" t="s">
        <v>13</v>
      </c>
      <c r="J441" s="21" t="s">
        <v>38</v>
      </c>
      <c r="M441" s="12"/>
    </row>
    <row r="442" spans="1:13" ht="18" customHeight="1">
      <c r="A442" s="4">
        <v>441</v>
      </c>
      <c r="B442" s="37">
        <v>41826</v>
      </c>
      <c r="C442" s="34" t="s">
        <v>35</v>
      </c>
      <c r="D442" s="34" t="s">
        <v>5</v>
      </c>
      <c r="E442" s="34" t="s">
        <v>29</v>
      </c>
      <c r="F442" s="34" t="s">
        <v>27</v>
      </c>
      <c r="G442" s="21"/>
      <c r="H442" s="21"/>
      <c r="I442" s="21" t="s">
        <v>37</v>
      </c>
      <c r="J442" s="21" t="s">
        <v>20</v>
      </c>
      <c r="M442" s="12"/>
    </row>
    <row r="443" spans="1:13" ht="18" customHeight="1">
      <c r="A443" s="4">
        <v>442</v>
      </c>
      <c r="B443" s="37">
        <v>41826</v>
      </c>
      <c r="C443" s="34" t="s">
        <v>132</v>
      </c>
      <c r="D443" s="34" t="s">
        <v>49</v>
      </c>
      <c r="E443" s="34" t="s">
        <v>50</v>
      </c>
      <c r="F443" s="34" t="s">
        <v>15</v>
      </c>
      <c r="G443" s="21"/>
      <c r="H443" s="21"/>
      <c r="I443" s="21" t="s">
        <v>25</v>
      </c>
      <c r="J443" s="21" t="s">
        <v>9</v>
      </c>
      <c r="M443" s="12"/>
    </row>
    <row r="444" spans="1:13" ht="18" customHeight="1">
      <c r="A444" s="4">
        <v>443</v>
      </c>
      <c r="B444" s="37">
        <v>41826</v>
      </c>
      <c r="C444" s="34" t="s">
        <v>24</v>
      </c>
      <c r="D444" s="34" t="s">
        <v>46</v>
      </c>
      <c r="E444" s="34" t="s">
        <v>72</v>
      </c>
      <c r="F444" s="34" t="s">
        <v>23</v>
      </c>
      <c r="G444" s="21"/>
      <c r="H444" s="21"/>
      <c r="I444" s="21" t="s">
        <v>26</v>
      </c>
      <c r="J444" s="21" t="s">
        <v>32</v>
      </c>
      <c r="M444" s="12"/>
    </row>
    <row r="445" spans="1:13" ht="18" customHeight="1">
      <c r="A445" s="4">
        <v>444</v>
      </c>
      <c r="B445" s="37">
        <v>41826</v>
      </c>
      <c r="C445" s="34" t="s">
        <v>22</v>
      </c>
      <c r="D445" s="34" t="s">
        <v>41</v>
      </c>
      <c r="E445" s="34" t="s">
        <v>148</v>
      </c>
      <c r="F445" s="34" t="s">
        <v>36</v>
      </c>
      <c r="G445" s="21"/>
      <c r="H445" s="21"/>
      <c r="I445" s="21" t="s">
        <v>8</v>
      </c>
      <c r="J445" s="21" t="s">
        <v>31</v>
      </c>
      <c r="M445" s="12"/>
    </row>
    <row r="446" spans="1:13" ht="18" customHeight="1">
      <c r="A446" s="4">
        <v>445</v>
      </c>
      <c r="B446" s="37">
        <v>41828</v>
      </c>
      <c r="C446" s="34" t="s">
        <v>148</v>
      </c>
      <c r="D446" s="34" t="s">
        <v>161</v>
      </c>
      <c r="E446" s="34" t="s">
        <v>10</v>
      </c>
      <c r="F446" s="34" t="s">
        <v>42</v>
      </c>
      <c r="G446" s="21"/>
      <c r="H446" s="21"/>
      <c r="I446" s="21" t="s">
        <v>9</v>
      </c>
      <c r="J446" s="21" t="s">
        <v>31</v>
      </c>
      <c r="M446" s="12"/>
    </row>
    <row r="447" spans="1:13" ht="18" customHeight="1">
      <c r="A447" s="4">
        <v>446</v>
      </c>
      <c r="B447" s="37">
        <v>41828</v>
      </c>
      <c r="C447" s="34" t="s">
        <v>46</v>
      </c>
      <c r="D447" s="34" t="s">
        <v>50</v>
      </c>
      <c r="E447" s="34" t="s">
        <v>43</v>
      </c>
      <c r="F447" s="34" t="s">
        <v>146</v>
      </c>
      <c r="G447" s="21"/>
      <c r="H447" s="21"/>
      <c r="I447" s="21" t="s">
        <v>25</v>
      </c>
      <c r="J447" s="21" t="s">
        <v>26</v>
      </c>
      <c r="M447" s="12"/>
    </row>
    <row r="448" spans="1:13" ht="18" customHeight="1">
      <c r="A448" s="4">
        <v>447</v>
      </c>
      <c r="B448" s="37">
        <v>41828</v>
      </c>
      <c r="C448" s="34" t="s">
        <v>28</v>
      </c>
      <c r="D448" s="34" t="s">
        <v>6</v>
      </c>
      <c r="E448" s="34" t="s">
        <v>144</v>
      </c>
      <c r="F448" s="34" t="s">
        <v>39</v>
      </c>
      <c r="G448" s="21"/>
      <c r="H448" s="21"/>
      <c r="I448" s="21" t="s">
        <v>32</v>
      </c>
      <c r="J448" s="21" t="s">
        <v>8</v>
      </c>
      <c r="M448" s="12"/>
    </row>
    <row r="449" spans="1:13" ht="18" customHeight="1">
      <c r="A449" s="4">
        <v>448</v>
      </c>
      <c r="B449" s="37">
        <v>41828</v>
      </c>
      <c r="C449" s="34" t="s">
        <v>11</v>
      </c>
      <c r="D449" s="34" t="s">
        <v>34</v>
      </c>
      <c r="E449" s="34" t="s">
        <v>47</v>
      </c>
      <c r="F449" s="34" t="s">
        <v>153</v>
      </c>
      <c r="G449" s="21"/>
      <c r="H449" s="21"/>
      <c r="I449" s="21" t="s">
        <v>38</v>
      </c>
      <c r="J449" s="21" t="s">
        <v>19</v>
      </c>
      <c r="M449" s="12"/>
    </row>
    <row r="450" spans="1:13" ht="18" customHeight="1">
      <c r="A450" s="4">
        <v>449</v>
      </c>
      <c r="B450" s="37">
        <v>41828</v>
      </c>
      <c r="C450" s="34" t="s">
        <v>17</v>
      </c>
      <c r="D450" s="34" t="s">
        <v>40</v>
      </c>
      <c r="E450" s="34" t="s">
        <v>36</v>
      </c>
      <c r="F450" s="34" t="s">
        <v>30</v>
      </c>
      <c r="G450" s="21"/>
      <c r="H450" s="21"/>
      <c r="I450" s="21" t="s">
        <v>14</v>
      </c>
      <c r="J450" s="21" t="s">
        <v>20</v>
      </c>
      <c r="M450" s="12"/>
    </row>
    <row r="451" spans="1:13" ht="18" customHeight="1">
      <c r="A451" s="4">
        <v>450</v>
      </c>
      <c r="B451" s="37">
        <v>41829</v>
      </c>
      <c r="C451" s="34" t="s">
        <v>161</v>
      </c>
      <c r="D451" s="34" t="s">
        <v>10</v>
      </c>
      <c r="E451" s="34" t="s">
        <v>42</v>
      </c>
      <c r="F451" s="34" t="s">
        <v>24</v>
      </c>
      <c r="G451" s="21"/>
      <c r="H451" s="21"/>
      <c r="I451" s="21" t="s">
        <v>9</v>
      </c>
      <c r="J451" s="21" t="s">
        <v>31</v>
      </c>
      <c r="M451" s="12"/>
    </row>
    <row r="452" spans="1:13" ht="18" customHeight="1">
      <c r="A452" s="4">
        <v>451</v>
      </c>
      <c r="B452" s="37">
        <v>41829</v>
      </c>
      <c r="C452" s="34" t="s">
        <v>40</v>
      </c>
      <c r="D452" s="34" t="s">
        <v>36</v>
      </c>
      <c r="E452" s="34" t="s">
        <v>30</v>
      </c>
      <c r="F452" s="34" t="s">
        <v>22</v>
      </c>
      <c r="G452" s="21"/>
      <c r="H452" s="21"/>
      <c r="I452" s="21" t="s">
        <v>14</v>
      </c>
      <c r="J452" s="21" t="s">
        <v>20</v>
      </c>
      <c r="M452" s="12"/>
    </row>
    <row r="453" spans="1:13" ht="18" customHeight="1">
      <c r="A453" s="4">
        <v>452</v>
      </c>
      <c r="B453" s="37">
        <v>41829</v>
      </c>
      <c r="C453" s="34" t="s">
        <v>34</v>
      </c>
      <c r="D453" s="34" t="s">
        <v>47</v>
      </c>
      <c r="E453" s="34" t="s">
        <v>153</v>
      </c>
      <c r="F453" s="34" t="s">
        <v>142</v>
      </c>
      <c r="G453" s="21"/>
      <c r="H453" s="21"/>
      <c r="I453" s="21" t="s">
        <v>38</v>
      </c>
      <c r="J453" s="21" t="s">
        <v>19</v>
      </c>
      <c r="M453" s="12"/>
    </row>
    <row r="454" spans="1:13" ht="18" customHeight="1">
      <c r="A454" s="4">
        <v>453</v>
      </c>
      <c r="B454" s="37">
        <v>41829</v>
      </c>
      <c r="C454" s="34" t="s">
        <v>6</v>
      </c>
      <c r="D454" s="34" t="s">
        <v>144</v>
      </c>
      <c r="E454" s="34" t="s">
        <v>39</v>
      </c>
      <c r="F454" s="34" t="s">
        <v>55</v>
      </c>
      <c r="G454" s="21"/>
      <c r="H454" s="21"/>
      <c r="I454" s="21" t="s">
        <v>32</v>
      </c>
      <c r="J454" s="21" t="s">
        <v>8</v>
      </c>
      <c r="M454" s="12"/>
    </row>
    <row r="455" spans="1:13" ht="18" customHeight="1">
      <c r="A455" s="4">
        <v>454</v>
      </c>
      <c r="B455" s="37">
        <v>41829</v>
      </c>
      <c r="C455" s="34" t="s">
        <v>29</v>
      </c>
      <c r="D455" s="34" t="s">
        <v>27</v>
      </c>
      <c r="E455" s="34" t="s">
        <v>4</v>
      </c>
      <c r="F455" s="34" t="s">
        <v>132</v>
      </c>
      <c r="G455" s="21"/>
      <c r="H455" s="21"/>
      <c r="I455" s="21" t="s">
        <v>13</v>
      </c>
      <c r="J455" s="21" t="s">
        <v>37</v>
      </c>
      <c r="M455" s="12"/>
    </row>
    <row r="456" spans="1:13" ht="18" customHeight="1">
      <c r="A456" s="4">
        <v>455</v>
      </c>
      <c r="B456" s="37">
        <v>41829</v>
      </c>
      <c r="C456" s="34" t="s">
        <v>50</v>
      </c>
      <c r="D456" s="34" t="s">
        <v>43</v>
      </c>
      <c r="E456" s="34" t="s">
        <v>146</v>
      </c>
      <c r="F456" s="34" t="s">
        <v>44</v>
      </c>
      <c r="G456" s="21"/>
      <c r="H456" s="21"/>
      <c r="I456" s="21" t="s">
        <v>25</v>
      </c>
      <c r="J456" s="21" t="s">
        <v>26</v>
      </c>
      <c r="M456" s="12"/>
    </row>
    <row r="457" spans="1:13" ht="18" customHeight="1">
      <c r="A457" s="4">
        <v>456</v>
      </c>
      <c r="B457" s="37">
        <v>41830</v>
      </c>
      <c r="C457" s="34" t="s">
        <v>10</v>
      </c>
      <c r="D457" s="34" t="s">
        <v>42</v>
      </c>
      <c r="E457" s="36" t="s">
        <v>24</v>
      </c>
      <c r="F457" s="34" t="s">
        <v>148</v>
      </c>
      <c r="G457" s="21"/>
      <c r="H457" s="21"/>
      <c r="I457" s="21" t="s">
        <v>9</v>
      </c>
      <c r="J457" s="21" t="s">
        <v>31</v>
      </c>
      <c r="M457" s="12"/>
    </row>
    <row r="458" spans="1:13" ht="18" customHeight="1">
      <c r="A458" s="4">
        <v>457</v>
      </c>
      <c r="B458" s="37">
        <v>41830</v>
      </c>
      <c r="C458" s="34" t="s">
        <v>36</v>
      </c>
      <c r="D458" s="34" t="s">
        <v>30</v>
      </c>
      <c r="E458" s="34" t="s">
        <v>22</v>
      </c>
      <c r="F458" s="34" t="s">
        <v>17</v>
      </c>
      <c r="G458" s="21"/>
      <c r="H458" s="21"/>
      <c r="I458" s="21" t="s">
        <v>14</v>
      </c>
      <c r="J458" s="21" t="s">
        <v>20</v>
      </c>
      <c r="M458" s="12"/>
    </row>
    <row r="459" spans="1:13" ht="18" customHeight="1">
      <c r="A459" s="4">
        <v>458</v>
      </c>
      <c r="B459" s="37">
        <v>41830</v>
      </c>
      <c r="C459" s="34" t="s">
        <v>144</v>
      </c>
      <c r="D459" s="34" t="s">
        <v>39</v>
      </c>
      <c r="E459" s="34" t="s">
        <v>55</v>
      </c>
      <c r="F459" s="34" t="s">
        <v>28</v>
      </c>
      <c r="G459" s="21"/>
      <c r="H459" s="21"/>
      <c r="I459" s="21" t="s">
        <v>32</v>
      </c>
      <c r="J459" s="21" t="s">
        <v>8</v>
      </c>
      <c r="M459" s="12"/>
    </row>
    <row r="460" spans="1:13" ht="18" customHeight="1">
      <c r="A460" s="4">
        <v>459</v>
      </c>
      <c r="B460" s="37">
        <v>41830</v>
      </c>
      <c r="C460" s="34" t="s">
        <v>43</v>
      </c>
      <c r="D460" s="34" t="s">
        <v>146</v>
      </c>
      <c r="E460" s="34" t="s">
        <v>44</v>
      </c>
      <c r="F460" s="34" t="s">
        <v>46</v>
      </c>
      <c r="G460" s="21"/>
      <c r="H460" s="21"/>
      <c r="I460" s="21" t="s">
        <v>25</v>
      </c>
      <c r="J460" s="21" t="s">
        <v>26</v>
      </c>
      <c r="M460" s="12"/>
    </row>
    <row r="461" spans="1:13" ht="18" customHeight="1">
      <c r="A461" s="4">
        <v>460</v>
      </c>
      <c r="B461" s="37">
        <v>41831</v>
      </c>
      <c r="C461" s="34" t="s">
        <v>45</v>
      </c>
      <c r="D461" s="34" t="s">
        <v>72</v>
      </c>
      <c r="E461" s="34" t="s">
        <v>11</v>
      </c>
      <c r="F461" s="34" t="s">
        <v>16</v>
      </c>
      <c r="G461" s="21"/>
      <c r="H461" s="21"/>
      <c r="I461" s="21" t="s">
        <v>20</v>
      </c>
      <c r="J461" s="21" t="s">
        <v>19</v>
      </c>
      <c r="M461" s="12"/>
    </row>
    <row r="462" spans="1:13" ht="18" customHeight="1">
      <c r="A462" s="4">
        <v>461</v>
      </c>
      <c r="B462" s="37">
        <v>41831</v>
      </c>
      <c r="C462" s="34" t="s">
        <v>39</v>
      </c>
      <c r="D462" s="34" t="s">
        <v>12</v>
      </c>
      <c r="E462" s="34" t="s">
        <v>21</v>
      </c>
      <c r="F462" s="34" t="s">
        <v>6</v>
      </c>
      <c r="G462" s="21"/>
      <c r="H462" s="21"/>
      <c r="I462" s="21" t="s">
        <v>32</v>
      </c>
      <c r="J462" s="21" t="s">
        <v>26</v>
      </c>
      <c r="M462" s="12"/>
    </row>
    <row r="463" spans="1:13" ht="18" customHeight="1">
      <c r="A463" s="4">
        <v>462</v>
      </c>
      <c r="B463" s="37">
        <v>41831</v>
      </c>
      <c r="C463" s="34" t="s">
        <v>42</v>
      </c>
      <c r="D463" s="34" t="s">
        <v>24</v>
      </c>
      <c r="E463" s="34" t="s">
        <v>148</v>
      </c>
      <c r="F463" s="34" t="s">
        <v>161</v>
      </c>
      <c r="G463" s="21"/>
      <c r="H463" s="21"/>
      <c r="I463" s="21" t="s">
        <v>9</v>
      </c>
      <c r="J463" s="21" t="s">
        <v>8</v>
      </c>
      <c r="M463" s="12"/>
    </row>
    <row r="464" spans="1:13" ht="18" customHeight="1">
      <c r="A464" s="4">
        <v>463</v>
      </c>
      <c r="B464" s="37">
        <v>41831</v>
      </c>
      <c r="C464" s="34" t="s">
        <v>49</v>
      </c>
      <c r="D464" s="34" t="s">
        <v>55</v>
      </c>
      <c r="E464" s="34" t="s">
        <v>17</v>
      </c>
      <c r="F464" s="34" t="s">
        <v>131</v>
      </c>
      <c r="G464" s="21"/>
      <c r="H464" s="21"/>
      <c r="I464" s="21" t="s">
        <v>14</v>
      </c>
      <c r="J464" s="21" t="s">
        <v>13</v>
      </c>
      <c r="M464" s="12"/>
    </row>
    <row r="465" spans="1:13" ht="18" customHeight="1">
      <c r="A465" s="4">
        <v>464</v>
      </c>
      <c r="B465" s="37">
        <v>41831</v>
      </c>
      <c r="C465" s="34" t="s">
        <v>30</v>
      </c>
      <c r="D465" s="34" t="s">
        <v>4</v>
      </c>
      <c r="E465" s="34" t="s">
        <v>18</v>
      </c>
      <c r="F465" s="34" t="s">
        <v>5</v>
      </c>
      <c r="G465" s="21"/>
      <c r="H465" s="21"/>
      <c r="I465" s="21" t="s">
        <v>37</v>
      </c>
      <c r="J465" s="21" t="s">
        <v>38</v>
      </c>
      <c r="M465" s="12"/>
    </row>
    <row r="466" spans="1:13" ht="18" customHeight="1">
      <c r="A466" s="4">
        <v>465</v>
      </c>
      <c r="B466" s="37">
        <v>41831</v>
      </c>
      <c r="C466" s="34" t="s">
        <v>33</v>
      </c>
      <c r="D466" s="34" t="s">
        <v>22</v>
      </c>
      <c r="E466" s="34" t="s">
        <v>23</v>
      </c>
      <c r="F466" s="34" t="s">
        <v>40</v>
      </c>
      <c r="G466" s="21"/>
      <c r="H466" s="21"/>
      <c r="I466" s="21" t="s">
        <v>31</v>
      </c>
      <c r="J466" s="21" t="s">
        <v>25</v>
      </c>
      <c r="M466" s="12"/>
    </row>
    <row r="467" spans="1:13" ht="18" customHeight="1">
      <c r="A467" s="4">
        <v>466</v>
      </c>
      <c r="B467" s="37">
        <v>41832</v>
      </c>
      <c r="C467" s="34" t="s">
        <v>4</v>
      </c>
      <c r="D467" s="34" t="s">
        <v>18</v>
      </c>
      <c r="E467" s="34" t="s">
        <v>5</v>
      </c>
      <c r="F467" s="34" t="s">
        <v>144</v>
      </c>
      <c r="G467" s="21"/>
      <c r="H467" s="21"/>
      <c r="I467" s="21" t="s">
        <v>37</v>
      </c>
      <c r="J467" s="21" t="s">
        <v>38</v>
      </c>
      <c r="M467" s="12"/>
    </row>
    <row r="468" spans="1:13" ht="18" customHeight="1">
      <c r="A468" s="4">
        <v>467</v>
      </c>
      <c r="B468" s="37">
        <v>41832</v>
      </c>
      <c r="C468" s="34" t="s">
        <v>72</v>
      </c>
      <c r="D468" s="34" t="s">
        <v>11</v>
      </c>
      <c r="E468" s="34" t="s">
        <v>16</v>
      </c>
      <c r="F468" s="34" t="s">
        <v>47</v>
      </c>
      <c r="G468" s="21"/>
      <c r="H468" s="21"/>
      <c r="I468" s="21" t="s">
        <v>20</v>
      </c>
      <c r="J468" s="21" t="s">
        <v>19</v>
      </c>
      <c r="M468" s="12"/>
    </row>
    <row r="469" spans="1:13" ht="18" customHeight="1">
      <c r="A469" s="4">
        <v>468</v>
      </c>
      <c r="B469" s="37">
        <v>41832</v>
      </c>
      <c r="C469" s="34" t="s">
        <v>55</v>
      </c>
      <c r="D469" s="34" t="s">
        <v>17</v>
      </c>
      <c r="E469" s="34" t="s">
        <v>131</v>
      </c>
      <c r="F469" s="34" t="s">
        <v>27</v>
      </c>
      <c r="G469" s="21"/>
      <c r="H469" s="21"/>
      <c r="I469" s="21" t="s">
        <v>14</v>
      </c>
      <c r="J469" s="21" t="s">
        <v>13</v>
      </c>
      <c r="M469" s="12"/>
    </row>
    <row r="470" spans="1:13" ht="18" customHeight="1">
      <c r="A470" s="4">
        <v>469</v>
      </c>
      <c r="B470" s="37">
        <v>41832</v>
      </c>
      <c r="C470" s="34" t="s">
        <v>24</v>
      </c>
      <c r="D470" s="34" t="s">
        <v>148</v>
      </c>
      <c r="E470" s="34" t="s">
        <v>161</v>
      </c>
      <c r="F470" s="34" t="s">
        <v>10</v>
      </c>
      <c r="G470" s="21"/>
      <c r="H470" s="21"/>
      <c r="I470" s="21" t="s">
        <v>9</v>
      </c>
      <c r="J470" s="21" t="s">
        <v>8</v>
      </c>
      <c r="M470" s="12"/>
    </row>
    <row r="471" spans="1:13" ht="18" customHeight="1">
      <c r="A471" s="4">
        <v>470</v>
      </c>
      <c r="B471" s="37">
        <v>41832</v>
      </c>
      <c r="C471" s="34" t="s">
        <v>22</v>
      </c>
      <c r="D471" s="34" t="s">
        <v>23</v>
      </c>
      <c r="E471" s="34" t="s">
        <v>40</v>
      </c>
      <c r="F471" s="34" t="s">
        <v>48</v>
      </c>
      <c r="G471" s="21"/>
      <c r="H471" s="21"/>
      <c r="I471" s="21" t="s">
        <v>31</v>
      </c>
      <c r="J471" s="21" t="s">
        <v>25</v>
      </c>
      <c r="M471" s="12"/>
    </row>
    <row r="472" spans="1:13" ht="18" customHeight="1">
      <c r="A472" s="4">
        <v>471</v>
      </c>
      <c r="B472" s="37">
        <v>41832</v>
      </c>
      <c r="C472" s="34" t="s">
        <v>12</v>
      </c>
      <c r="D472" s="34" t="s">
        <v>21</v>
      </c>
      <c r="E472" s="34" t="s">
        <v>6</v>
      </c>
      <c r="F472" s="34" t="s">
        <v>29</v>
      </c>
      <c r="G472" s="21"/>
      <c r="H472" s="21"/>
      <c r="I472" s="21" t="s">
        <v>32</v>
      </c>
      <c r="J472" s="21" t="s">
        <v>26</v>
      </c>
      <c r="M472" s="12"/>
    </row>
    <row r="473" spans="1:13" ht="18" customHeight="1">
      <c r="A473" s="4">
        <v>472</v>
      </c>
      <c r="B473" s="37">
        <v>41833</v>
      </c>
      <c r="C473" s="34" t="s">
        <v>148</v>
      </c>
      <c r="D473" s="34" t="s">
        <v>161</v>
      </c>
      <c r="E473" s="34" t="s">
        <v>10</v>
      </c>
      <c r="F473" s="34" t="s">
        <v>42</v>
      </c>
      <c r="G473" s="21"/>
      <c r="H473" s="21"/>
      <c r="I473" s="21" t="s">
        <v>9</v>
      </c>
      <c r="J473" s="21" t="s">
        <v>8</v>
      </c>
      <c r="M473" s="12"/>
    </row>
    <row r="474" spans="1:13" ht="18" customHeight="1">
      <c r="A474" s="4">
        <v>473</v>
      </c>
      <c r="B474" s="37">
        <v>41833</v>
      </c>
      <c r="C474" s="34" t="s">
        <v>23</v>
      </c>
      <c r="D474" s="34" t="s">
        <v>40</v>
      </c>
      <c r="E474" s="34" t="s">
        <v>48</v>
      </c>
      <c r="F474" s="34" t="s">
        <v>33</v>
      </c>
      <c r="G474" s="21"/>
      <c r="H474" s="21"/>
      <c r="I474" s="21" t="s">
        <v>31</v>
      </c>
      <c r="J474" s="21" t="s">
        <v>25</v>
      </c>
      <c r="M474" s="12"/>
    </row>
    <row r="475" spans="1:13" ht="18" customHeight="1">
      <c r="A475" s="4">
        <v>474</v>
      </c>
      <c r="B475" s="37">
        <v>41833</v>
      </c>
      <c r="C475" s="34" t="s">
        <v>21</v>
      </c>
      <c r="D475" s="34" t="s">
        <v>6</v>
      </c>
      <c r="E475" s="34" t="s">
        <v>29</v>
      </c>
      <c r="F475" s="34" t="s">
        <v>39</v>
      </c>
      <c r="G475" s="21"/>
      <c r="H475" s="21"/>
      <c r="I475" s="21" t="s">
        <v>32</v>
      </c>
      <c r="J475" s="21" t="s">
        <v>26</v>
      </c>
      <c r="M475" s="12"/>
    </row>
    <row r="476" spans="1:13" ht="18" customHeight="1">
      <c r="A476" s="4">
        <v>475</v>
      </c>
      <c r="B476" s="37">
        <v>41833</v>
      </c>
      <c r="C476" s="34" t="s">
        <v>11</v>
      </c>
      <c r="D476" s="34" t="s">
        <v>16</v>
      </c>
      <c r="E476" s="34" t="s">
        <v>47</v>
      </c>
      <c r="F476" s="34" t="s">
        <v>45</v>
      </c>
      <c r="G476" s="21"/>
      <c r="H476" s="21"/>
      <c r="I476" s="21" t="s">
        <v>20</v>
      </c>
      <c r="J476" s="21" t="s">
        <v>19</v>
      </c>
      <c r="M476" s="12"/>
    </row>
    <row r="477" spans="1:13" ht="18" customHeight="1">
      <c r="A477" s="4">
        <v>476</v>
      </c>
      <c r="B477" s="37">
        <v>41833</v>
      </c>
      <c r="C477" s="34" t="s">
        <v>18</v>
      </c>
      <c r="D477" s="34" t="s">
        <v>5</v>
      </c>
      <c r="E477" s="34" t="s">
        <v>144</v>
      </c>
      <c r="F477" s="34" t="s">
        <v>30</v>
      </c>
      <c r="G477" s="21"/>
      <c r="H477" s="21"/>
      <c r="I477" s="21" t="s">
        <v>37</v>
      </c>
      <c r="J477" s="21" t="s">
        <v>38</v>
      </c>
      <c r="M477" s="12"/>
    </row>
    <row r="478" spans="1:13" ht="18" customHeight="1">
      <c r="A478" s="4">
        <v>477</v>
      </c>
      <c r="B478" s="37">
        <v>41833</v>
      </c>
      <c r="C478" s="34" t="s">
        <v>17</v>
      </c>
      <c r="D478" s="34" t="s">
        <v>131</v>
      </c>
      <c r="E478" s="34" t="s">
        <v>41</v>
      </c>
      <c r="F478" s="34" t="s">
        <v>49</v>
      </c>
      <c r="G478" s="21"/>
      <c r="H478" s="21"/>
      <c r="I478" s="21" t="s">
        <v>14</v>
      </c>
      <c r="J478" s="21" t="s">
        <v>13</v>
      </c>
      <c r="M478" s="12"/>
    </row>
    <row r="479" spans="1:13" ht="18" customHeight="1">
      <c r="A479" s="4">
        <v>478</v>
      </c>
      <c r="B479" s="37">
        <v>41834</v>
      </c>
      <c r="C479" s="34" t="s">
        <v>161</v>
      </c>
      <c r="D479" s="34" t="s">
        <v>142</v>
      </c>
      <c r="E479" s="34" t="s">
        <v>157</v>
      </c>
      <c r="F479" s="34" t="s">
        <v>24</v>
      </c>
      <c r="G479" s="21"/>
      <c r="H479" s="21"/>
      <c r="I479" s="21" t="s">
        <v>20</v>
      </c>
      <c r="J479" s="21" t="s">
        <v>38</v>
      </c>
      <c r="M479" s="12"/>
    </row>
    <row r="480" spans="1:13" ht="18" customHeight="1">
      <c r="A480" s="4">
        <v>479</v>
      </c>
      <c r="B480" s="37">
        <v>41834</v>
      </c>
      <c r="C480" s="34" t="s">
        <v>5</v>
      </c>
      <c r="D480" s="34" t="s">
        <v>41</v>
      </c>
      <c r="E480" s="34" t="s">
        <v>42</v>
      </c>
      <c r="F480" s="34" t="s">
        <v>4</v>
      </c>
      <c r="G480" s="21"/>
      <c r="H480" s="21"/>
      <c r="I480" s="21" t="s">
        <v>8</v>
      </c>
      <c r="J480" s="21" t="s">
        <v>25</v>
      </c>
      <c r="M480" s="12"/>
    </row>
    <row r="481" spans="1:13" ht="18" customHeight="1">
      <c r="A481" s="4">
        <v>480</v>
      </c>
      <c r="B481" s="37">
        <v>41834</v>
      </c>
      <c r="C481" s="34" t="s">
        <v>6</v>
      </c>
      <c r="D481" s="34" t="s">
        <v>34</v>
      </c>
      <c r="E481" s="36" t="s">
        <v>28</v>
      </c>
      <c r="F481" s="34" t="s">
        <v>12</v>
      </c>
      <c r="G481" s="21"/>
      <c r="H481" s="21"/>
      <c r="I481" s="21" t="s">
        <v>37</v>
      </c>
      <c r="J481" s="21" t="s">
        <v>14</v>
      </c>
      <c r="M481" s="12"/>
    </row>
    <row r="482" spans="1:13" ht="18" customHeight="1">
      <c r="A482" s="4">
        <v>481</v>
      </c>
      <c r="B482" s="37">
        <v>41834</v>
      </c>
      <c r="C482" s="34" t="s">
        <v>27</v>
      </c>
      <c r="D482" s="34" t="s">
        <v>44</v>
      </c>
      <c r="E482" s="34" t="s">
        <v>46</v>
      </c>
      <c r="F482" s="34" t="s">
        <v>72</v>
      </c>
      <c r="G482" s="21"/>
      <c r="H482" s="21"/>
      <c r="I482" s="21" t="s">
        <v>19</v>
      </c>
      <c r="J482" s="21" t="s">
        <v>13</v>
      </c>
      <c r="M482" s="12"/>
    </row>
    <row r="483" spans="1:13" ht="18" customHeight="1">
      <c r="A483" s="4">
        <v>482</v>
      </c>
      <c r="B483" s="37">
        <v>41834</v>
      </c>
      <c r="C483" s="34" t="s">
        <v>146</v>
      </c>
      <c r="D483" s="34" t="s">
        <v>47</v>
      </c>
      <c r="E483" s="34" t="s">
        <v>15</v>
      </c>
      <c r="F483" s="34" t="s">
        <v>7</v>
      </c>
      <c r="G483" s="21"/>
      <c r="H483" s="21"/>
      <c r="I483" s="21" t="s">
        <v>26</v>
      </c>
      <c r="J483" s="21" t="s">
        <v>9</v>
      </c>
      <c r="M483" s="12"/>
    </row>
    <row r="484" spans="1:13" ht="18" customHeight="1">
      <c r="A484" s="4">
        <v>483</v>
      </c>
      <c r="B484" s="37">
        <v>41835</v>
      </c>
      <c r="C484" s="34" t="s">
        <v>40</v>
      </c>
      <c r="D484" s="34" t="s">
        <v>48</v>
      </c>
      <c r="E484" s="34" t="s">
        <v>33</v>
      </c>
      <c r="F484" s="34" t="s">
        <v>22</v>
      </c>
      <c r="G484" s="21"/>
      <c r="H484" s="21"/>
      <c r="I484" s="21" t="s">
        <v>31</v>
      </c>
      <c r="J484" s="21" t="s">
        <v>32</v>
      </c>
      <c r="M484" s="12"/>
    </row>
    <row r="485" spans="1:13" ht="18" customHeight="1">
      <c r="A485" s="4">
        <v>484</v>
      </c>
      <c r="B485" s="37">
        <v>41835</v>
      </c>
      <c r="C485" s="34" t="s">
        <v>47</v>
      </c>
      <c r="D485" s="34" t="s">
        <v>15</v>
      </c>
      <c r="E485" s="34" t="s">
        <v>7</v>
      </c>
      <c r="F485" s="34" t="s">
        <v>11</v>
      </c>
      <c r="G485" s="21"/>
      <c r="H485" s="21"/>
      <c r="I485" s="21" t="s">
        <v>26</v>
      </c>
      <c r="J485" s="21" t="s">
        <v>9</v>
      </c>
      <c r="M485" s="12"/>
    </row>
    <row r="486" spans="1:13" ht="18" customHeight="1">
      <c r="A486" s="4">
        <v>485</v>
      </c>
      <c r="B486" s="37">
        <v>41835</v>
      </c>
      <c r="C486" s="34" t="s">
        <v>34</v>
      </c>
      <c r="D486" s="34" t="s">
        <v>28</v>
      </c>
      <c r="E486" s="34" t="s">
        <v>12</v>
      </c>
      <c r="F486" s="34" t="s">
        <v>36</v>
      </c>
      <c r="G486" s="21"/>
      <c r="H486" s="21"/>
      <c r="I486" s="21" t="s">
        <v>37</v>
      </c>
      <c r="J486" s="21" t="s">
        <v>14</v>
      </c>
      <c r="M486" s="12"/>
    </row>
    <row r="487" spans="1:13" ht="18" customHeight="1">
      <c r="A487" s="4">
        <v>486</v>
      </c>
      <c r="B487" s="37">
        <v>41835</v>
      </c>
      <c r="C487" s="34" t="s">
        <v>41</v>
      </c>
      <c r="D487" s="34" t="s">
        <v>42</v>
      </c>
      <c r="E487" s="34" t="s">
        <v>4</v>
      </c>
      <c r="F487" s="34" t="s">
        <v>21</v>
      </c>
      <c r="G487" s="21"/>
      <c r="H487" s="21"/>
      <c r="I487" s="21" t="s">
        <v>8</v>
      </c>
      <c r="J487" s="21" t="s">
        <v>25</v>
      </c>
      <c r="M487" s="12"/>
    </row>
    <row r="488" spans="1:13" ht="18" customHeight="1">
      <c r="A488" s="4">
        <v>487</v>
      </c>
      <c r="B488" s="37">
        <v>41835</v>
      </c>
      <c r="C488" s="34" t="s">
        <v>44</v>
      </c>
      <c r="D488" s="34" t="s">
        <v>46</v>
      </c>
      <c r="E488" s="34" t="s">
        <v>72</v>
      </c>
      <c r="F488" s="34" t="s">
        <v>43</v>
      </c>
      <c r="G488" s="21"/>
      <c r="H488" s="21"/>
      <c r="I488" s="21" t="s">
        <v>19</v>
      </c>
      <c r="J488" s="21" t="s">
        <v>13</v>
      </c>
      <c r="M488" s="12"/>
    </row>
    <row r="489" spans="1:13" ht="18" customHeight="1">
      <c r="A489" s="4">
        <v>488</v>
      </c>
      <c r="B489" s="37">
        <v>41835</v>
      </c>
      <c r="C489" s="34" t="s">
        <v>142</v>
      </c>
      <c r="D489" s="34" t="s">
        <v>157</v>
      </c>
      <c r="E489" s="34" t="s">
        <v>24</v>
      </c>
      <c r="F489" s="34" t="s">
        <v>35</v>
      </c>
      <c r="G489" s="21"/>
      <c r="H489" s="21"/>
      <c r="I489" s="21" t="s">
        <v>20</v>
      </c>
      <c r="J489" s="21" t="s">
        <v>38</v>
      </c>
      <c r="M489" s="12"/>
    </row>
    <row r="490" spans="1:13" ht="18" customHeight="1">
      <c r="A490" s="4">
        <v>489</v>
      </c>
      <c r="B490" s="37">
        <v>41836</v>
      </c>
      <c r="C490" s="34" t="s">
        <v>157</v>
      </c>
      <c r="D490" s="34" t="s">
        <v>24</v>
      </c>
      <c r="E490" s="34" t="s">
        <v>35</v>
      </c>
      <c r="F490" s="34" t="s">
        <v>161</v>
      </c>
      <c r="G490" s="21"/>
      <c r="H490" s="21"/>
      <c r="I490" s="21" t="s">
        <v>20</v>
      </c>
      <c r="J490" s="21" t="s">
        <v>38</v>
      </c>
      <c r="M490" s="12"/>
    </row>
    <row r="491" spans="1:13" ht="18" customHeight="1">
      <c r="A491" s="4">
        <v>490</v>
      </c>
      <c r="B491" s="37">
        <v>41836</v>
      </c>
      <c r="C491" s="34" t="s">
        <v>42</v>
      </c>
      <c r="D491" s="34" t="s">
        <v>10</v>
      </c>
      <c r="E491" s="34" t="s">
        <v>21</v>
      </c>
      <c r="F491" s="34" t="s">
        <v>5</v>
      </c>
      <c r="G491" s="21"/>
      <c r="H491" s="21"/>
      <c r="I491" s="21" t="s">
        <v>8</v>
      </c>
      <c r="J491" s="21" t="s">
        <v>25</v>
      </c>
      <c r="M491" s="12"/>
    </row>
    <row r="492" spans="1:13" ht="18" customHeight="1">
      <c r="A492" s="4">
        <v>491</v>
      </c>
      <c r="B492" s="37">
        <v>41836</v>
      </c>
      <c r="C492" s="34" t="s">
        <v>46</v>
      </c>
      <c r="D492" s="36" t="s">
        <v>72</v>
      </c>
      <c r="E492" s="34" t="s">
        <v>43</v>
      </c>
      <c r="F492" s="34" t="s">
        <v>27</v>
      </c>
      <c r="G492" s="21"/>
      <c r="H492" s="21"/>
      <c r="I492" s="21" t="s">
        <v>19</v>
      </c>
      <c r="J492" s="21" t="s">
        <v>13</v>
      </c>
      <c r="M492" s="12"/>
    </row>
    <row r="493" spans="1:13" ht="18" customHeight="1">
      <c r="A493" s="4">
        <v>492</v>
      </c>
      <c r="B493" s="37">
        <v>41836</v>
      </c>
      <c r="C493" s="34" t="s">
        <v>28</v>
      </c>
      <c r="D493" s="34" t="s">
        <v>12</v>
      </c>
      <c r="E493" s="34" t="s">
        <v>36</v>
      </c>
      <c r="F493" s="34" t="s">
        <v>6</v>
      </c>
      <c r="G493" s="21"/>
      <c r="H493" s="21"/>
      <c r="I493" s="21" t="s">
        <v>37</v>
      </c>
      <c r="J493" s="21" t="s">
        <v>14</v>
      </c>
      <c r="M493" s="12"/>
    </row>
    <row r="494" spans="1:13" ht="18" customHeight="1">
      <c r="A494" s="4">
        <v>493</v>
      </c>
      <c r="B494" s="37">
        <v>41836</v>
      </c>
      <c r="C494" s="34" t="s">
        <v>48</v>
      </c>
      <c r="D494" s="34" t="s">
        <v>33</v>
      </c>
      <c r="E494" s="34" t="s">
        <v>22</v>
      </c>
      <c r="F494" s="34" t="s">
        <v>23</v>
      </c>
      <c r="G494" s="21"/>
      <c r="H494" s="21"/>
      <c r="I494" s="21" t="s">
        <v>31</v>
      </c>
      <c r="J494" s="21" t="s">
        <v>32</v>
      </c>
      <c r="M494" s="12"/>
    </row>
    <row r="495" spans="1:13" ht="18" customHeight="1">
      <c r="A495" s="4">
        <v>494</v>
      </c>
      <c r="B495" s="37">
        <v>41836</v>
      </c>
      <c r="C495" s="34" t="s">
        <v>15</v>
      </c>
      <c r="D495" s="34" t="s">
        <v>7</v>
      </c>
      <c r="E495" s="34" t="s">
        <v>11</v>
      </c>
      <c r="F495" s="34" t="s">
        <v>50</v>
      </c>
      <c r="G495" s="21"/>
      <c r="H495" s="21"/>
      <c r="I495" s="21" t="s">
        <v>26</v>
      </c>
      <c r="J495" s="21" t="s">
        <v>9</v>
      </c>
      <c r="M495" s="12"/>
    </row>
    <row r="496" spans="1:13" ht="18" customHeight="1">
      <c r="A496" s="4">
        <v>495</v>
      </c>
      <c r="B496" s="37">
        <v>41838</v>
      </c>
      <c r="C496" s="34" t="s">
        <v>21</v>
      </c>
      <c r="D496" s="34" t="s">
        <v>4</v>
      </c>
      <c r="E496" s="34" t="s">
        <v>24</v>
      </c>
      <c r="F496" s="34" t="s">
        <v>40</v>
      </c>
      <c r="G496" s="21" t="s">
        <v>7</v>
      </c>
      <c r="H496" s="21" t="s">
        <v>47</v>
      </c>
      <c r="I496" s="21" t="s">
        <v>133</v>
      </c>
      <c r="J496" s="21" t="s">
        <v>134</v>
      </c>
      <c r="M496" s="12"/>
    </row>
    <row r="497" spans="1:13" ht="18" customHeight="1">
      <c r="A497" s="4">
        <v>496</v>
      </c>
      <c r="B497" s="37">
        <v>41839</v>
      </c>
      <c r="C497" s="34" t="s">
        <v>40</v>
      </c>
      <c r="D497" s="34" t="s">
        <v>24</v>
      </c>
      <c r="E497" s="34" t="s">
        <v>7</v>
      </c>
      <c r="F497" s="34" t="s">
        <v>47</v>
      </c>
      <c r="G497" s="21" t="s">
        <v>4</v>
      </c>
      <c r="H497" s="21" t="s">
        <v>21</v>
      </c>
      <c r="I497" s="21" t="s">
        <v>134</v>
      </c>
      <c r="J497" s="21" t="s">
        <v>133</v>
      </c>
      <c r="M497" s="12"/>
    </row>
    <row r="498" spans="1:13" ht="18" customHeight="1">
      <c r="A498" s="4">
        <v>497</v>
      </c>
      <c r="B498" s="37">
        <v>41841</v>
      </c>
      <c r="C498" s="34" t="s">
        <v>72</v>
      </c>
      <c r="D498" s="34" t="s">
        <v>7</v>
      </c>
      <c r="E498" s="34" t="s">
        <v>23</v>
      </c>
      <c r="F498" s="34" t="s">
        <v>142</v>
      </c>
      <c r="G498" s="21"/>
      <c r="H498" s="21"/>
      <c r="I498" s="21" t="s">
        <v>38</v>
      </c>
      <c r="J498" s="21" t="s">
        <v>37</v>
      </c>
      <c r="M498" s="12"/>
    </row>
    <row r="499" spans="1:13" ht="18" customHeight="1">
      <c r="A499" s="4">
        <v>498</v>
      </c>
      <c r="B499" s="37">
        <v>41841</v>
      </c>
      <c r="C499" s="34" t="s">
        <v>10</v>
      </c>
      <c r="D499" s="34" t="s">
        <v>22</v>
      </c>
      <c r="E499" s="34" t="s">
        <v>27</v>
      </c>
      <c r="F499" s="34" t="s">
        <v>41</v>
      </c>
      <c r="G499" s="21"/>
      <c r="H499" s="21"/>
      <c r="I499" s="21" t="s">
        <v>32</v>
      </c>
      <c r="J499" s="21" t="s">
        <v>9</v>
      </c>
      <c r="M499" s="12"/>
    </row>
    <row r="500" spans="1:13" ht="18" customHeight="1">
      <c r="A500" s="4">
        <v>499</v>
      </c>
      <c r="B500" s="37">
        <v>41841</v>
      </c>
      <c r="C500" s="34" t="s">
        <v>131</v>
      </c>
      <c r="D500" s="34" t="s">
        <v>28</v>
      </c>
      <c r="E500" s="34" t="s">
        <v>35</v>
      </c>
      <c r="F500" s="34" t="s">
        <v>17</v>
      </c>
      <c r="G500" s="21"/>
      <c r="H500" s="21"/>
      <c r="I500" s="21" t="s">
        <v>13</v>
      </c>
      <c r="J500" s="21" t="s">
        <v>20</v>
      </c>
      <c r="M500" s="12"/>
    </row>
    <row r="501" spans="1:13" ht="18" customHeight="1">
      <c r="A501" s="4">
        <v>500</v>
      </c>
      <c r="B501" s="37">
        <v>41841</v>
      </c>
      <c r="C501" s="34" t="s">
        <v>33</v>
      </c>
      <c r="D501" s="34" t="s">
        <v>29</v>
      </c>
      <c r="E501" s="34" t="s">
        <v>6</v>
      </c>
      <c r="F501" s="34" t="s">
        <v>49</v>
      </c>
      <c r="G501" s="21"/>
      <c r="H501" s="21"/>
      <c r="I501" s="21" t="s">
        <v>14</v>
      </c>
      <c r="J501" s="21" t="s">
        <v>19</v>
      </c>
      <c r="M501" s="12"/>
    </row>
    <row r="502" spans="1:13" ht="18" customHeight="1">
      <c r="A502" s="4">
        <v>501</v>
      </c>
      <c r="B502" s="37">
        <v>41841</v>
      </c>
      <c r="C502" s="34" t="s">
        <v>16</v>
      </c>
      <c r="D502" s="34" t="s">
        <v>153</v>
      </c>
      <c r="E502" s="34" t="s">
        <v>161</v>
      </c>
      <c r="F502" s="34" t="s">
        <v>11</v>
      </c>
      <c r="G502" s="21"/>
      <c r="H502" s="21"/>
      <c r="I502" s="21" t="s">
        <v>26</v>
      </c>
      <c r="J502" s="21" t="s">
        <v>31</v>
      </c>
      <c r="M502" s="12"/>
    </row>
    <row r="503" spans="1:13" ht="18" customHeight="1">
      <c r="A503" s="4">
        <v>502</v>
      </c>
      <c r="B503" s="37">
        <v>41841</v>
      </c>
      <c r="C503" s="34" t="s">
        <v>12</v>
      </c>
      <c r="D503" s="34" t="s">
        <v>36</v>
      </c>
      <c r="E503" s="34" t="s">
        <v>5</v>
      </c>
      <c r="F503" s="34" t="s">
        <v>146</v>
      </c>
      <c r="G503" s="21"/>
      <c r="H503" s="21"/>
      <c r="I503" s="21" t="s">
        <v>25</v>
      </c>
      <c r="J503" s="21" t="s">
        <v>8</v>
      </c>
      <c r="M503" s="12"/>
    </row>
    <row r="504" spans="1:13" ht="18" customHeight="1">
      <c r="A504" s="4">
        <v>503</v>
      </c>
      <c r="B504" s="37">
        <v>41842</v>
      </c>
      <c r="C504" s="34" t="s">
        <v>7</v>
      </c>
      <c r="D504" s="34" t="s">
        <v>23</v>
      </c>
      <c r="E504" s="34" t="s">
        <v>142</v>
      </c>
      <c r="F504" s="34" t="s">
        <v>15</v>
      </c>
      <c r="G504" s="21"/>
      <c r="H504" s="21"/>
      <c r="I504" s="21" t="s">
        <v>38</v>
      </c>
      <c r="J504" s="21" t="s">
        <v>37</v>
      </c>
      <c r="M504" s="12"/>
    </row>
    <row r="505" spans="1:13" ht="18" customHeight="1">
      <c r="A505" s="4">
        <v>504</v>
      </c>
      <c r="B505" s="37">
        <v>41842</v>
      </c>
      <c r="C505" s="34" t="s">
        <v>153</v>
      </c>
      <c r="D505" s="34" t="s">
        <v>161</v>
      </c>
      <c r="E505" s="34" t="s">
        <v>11</v>
      </c>
      <c r="F505" s="34" t="s">
        <v>44</v>
      </c>
      <c r="G505" s="21"/>
      <c r="H505" s="21"/>
      <c r="I505" s="21" t="s">
        <v>26</v>
      </c>
      <c r="J505" s="21" t="s">
        <v>31</v>
      </c>
      <c r="M505" s="12"/>
    </row>
    <row r="506" spans="1:13" ht="18" customHeight="1">
      <c r="A506" s="4">
        <v>505</v>
      </c>
      <c r="B506" s="37">
        <v>41842</v>
      </c>
      <c r="C506" s="34" t="s">
        <v>36</v>
      </c>
      <c r="D506" s="34" t="s">
        <v>5</v>
      </c>
      <c r="E506" s="34" t="s">
        <v>146</v>
      </c>
      <c r="F506" s="34" t="s">
        <v>132</v>
      </c>
      <c r="G506" s="21"/>
      <c r="H506" s="21"/>
      <c r="I506" s="21" t="s">
        <v>25</v>
      </c>
      <c r="J506" s="21" t="s">
        <v>8</v>
      </c>
      <c r="M506" s="12"/>
    </row>
    <row r="507" spans="1:13" ht="18" customHeight="1">
      <c r="A507" s="4">
        <v>506</v>
      </c>
      <c r="B507" s="37">
        <v>41842</v>
      </c>
      <c r="C507" s="34" t="s">
        <v>28</v>
      </c>
      <c r="D507" s="34" t="s">
        <v>35</v>
      </c>
      <c r="E507" s="34" t="s">
        <v>17</v>
      </c>
      <c r="F507" s="34" t="s">
        <v>30</v>
      </c>
      <c r="G507" s="21"/>
      <c r="H507" s="21"/>
      <c r="I507" s="21" t="s">
        <v>13</v>
      </c>
      <c r="J507" s="21" t="s">
        <v>20</v>
      </c>
      <c r="M507" s="12"/>
    </row>
    <row r="508" spans="1:13" ht="18" customHeight="1">
      <c r="A508" s="4">
        <v>507</v>
      </c>
      <c r="B508" s="37">
        <v>41842</v>
      </c>
      <c r="C508" s="34" t="s">
        <v>29</v>
      </c>
      <c r="D508" s="34" t="s">
        <v>6</v>
      </c>
      <c r="E508" s="34" t="s">
        <v>49</v>
      </c>
      <c r="F508" s="34" t="s">
        <v>18</v>
      </c>
      <c r="G508" s="21"/>
      <c r="H508" s="21"/>
      <c r="I508" s="21" t="s">
        <v>14</v>
      </c>
      <c r="J508" s="21" t="s">
        <v>19</v>
      </c>
      <c r="M508" s="12"/>
    </row>
    <row r="509" spans="1:13" ht="18" customHeight="1">
      <c r="A509" s="4">
        <v>508</v>
      </c>
      <c r="B509" s="37">
        <v>41842</v>
      </c>
      <c r="C509" s="34" t="s">
        <v>22</v>
      </c>
      <c r="D509" s="34" t="s">
        <v>27</v>
      </c>
      <c r="E509" s="34" t="s">
        <v>41</v>
      </c>
      <c r="F509" s="34" t="s">
        <v>42</v>
      </c>
      <c r="G509" s="21"/>
      <c r="H509" s="21"/>
      <c r="I509" s="21" t="s">
        <v>32</v>
      </c>
      <c r="J509" s="21" t="s">
        <v>9</v>
      </c>
      <c r="M509" s="12"/>
    </row>
    <row r="510" spans="1:13" ht="18" customHeight="1">
      <c r="A510" s="4">
        <v>509</v>
      </c>
      <c r="B510" s="37">
        <v>41843</v>
      </c>
      <c r="C510" s="34" t="s">
        <v>161</v>
      </c>
      <c r="D510" s="34" t="s">
        <v>11</v>
      </c>
      <c r="E510" s="34" t="s">
        <v>44</v>
      </c>
      <c r="F510" s="34" t="s">
        <v>16</v>
      </c>
      <c r="G510" s="21"/>
      <c r="H510" s="21"/>
      <c r="I510" s="21" t="s">
        <v>26</v>
      </c>
      <c r="J510" s="21" t="s">
        <v>31</v>
      </c>
      <c r="M510" s="12"/>
    </row>
    <row r="511" spans="1:13" ht="18" customHeight="1">
      <c r="A511" s="4">
        <v>510</v>
      </c>
      <c r="B511" s="37">
        <v>41843</v>
      </c>
      <c r="C511" s="34" t="s">
        <v>35</v>
      </c>
      <c r="D511" s="34" t="s">
        <v>17</v>
      </c>
      <c r="E511" s="34" t="s">
        <v>30</v>
      </c>
      <c r="F511" s="34" t="s">
        <v>131</v>
      </c>
      <c r="G511" s="21"/>
      <c r="H511" s="21"/>
      <c r="I511" s="21" t="s">
        <v>13</v>
      </c>
      <c r="J511" s="21" t="s">
        <v>20</v>
      </c>
      <c r="M511" s="12"/>
    </row>
    <row r="512" spans="1:13" ht="18" customHeight="1">
      <c r="A512" s="4">
        <v>511</v>
      </c>
      <c r="B512" s="37">
        <v>41843</v>
      </c>
      <c r="C512" s="34" t="s">
        <v>5</v>
      </c>
      <c r="D512" s="34" t="s">
        <v>146</v>
      </c>
      <c r="E512" s="34" t="s">
        <v>132</v>
      </c>
      <c r="F512" s="34" t="s">
        <v>12</v>
      </c>
      <c r="G512" s="21"/>
      <c r="H512" s="21"/>
      <c r="I512" s="21" t="s">
        <v>25</v>
      </c>
      <c r="J512" s="21" t="s">
        <v>8</v>
      </c>
      <c r="M512" s="12"/>
    </row>
    <row r="513" spans="1:13" ht="18" customHeight="1">
      <c r="A513" s="4">
        <v>512</v>
      </c>
      <c r="B513" s="37">
        <v>41843</v>
      </c>
      <c r="C513" s="34" t="s">
        <v>6</v>
      </c>
      <c r="D513" s="34" t="s">
        <v>49</v>
      </c>
      <c r="E513" s="34" t="s">
        <v>18</v>
      </c>
      <c r="F513" s="34" t="s">
        <v>33</v>
      </c>
      <c r="G513" s="21"/>
      <c r="H513" s="21"/>
      <c r="I513" s="21" t="s">
        <v>14</v>
      </c>
      <c r="J513" s="21" t="s">
        <v>19</v>
      </c>
      <c r="M513" s="12"/>
    </row>
    <row r="514" spans="1:13" ht="18" customHeight="1">
      <c r="A514" s="4">
        <v>513</v>
      </c>
      <c r="B514" s="37">
        <v>41843</v>
      </c>
      <c r="C514" s="34" t="s">
        <v>23</v>
      </c>
      <c r="D514" s="34" t="s">
        <v>142</v>
      </c>
      <c r="E514" s="34" t="s">
        <v>15</v>
      </c>
      <c r="F514" s="34" t="s">
        <v>72</v>
      </c>
      <c r="G514" s="21"/>
      <c r="H514" s="21"/>
      <c r="I514" s="21" t="s">
        <v>38</v>
      </c>
      <c r="J514" s="21" t="s">
        <v>37</v>
      </c>
      <c r="M514" s="12"/>
    </row>
    <row r="515" spans="1:13" ht="18" customHeight="1">
      <c r="A515" s="4">
        <v>514</v>
      </c>
      <c r="B515" s="37">
        <v>41843</v>
      </c>
      <c r="C515" s="34" t="s">
        <v>27</v>
      </c>
      <c r="D515" s="34" t="s">
        <v>41</v>
      </c>
      <c r="E515" s="34" t="s">
        <v>42</v>
      </c>
      <c r="F515" s="34" t="s">
        <v>10</v>
      </c>
      <c r="G515" s="21"/>
      <c r="H515" s="21"/>
      <c r="I515" s="21" t="s">
        <v>32</v>
      </c>
      <c r="J515" s="21" t="s">
        <v>9</v>
      </c>
      <c r="M515" s="12"/>
    </row>
    <row r="516" spans="1:13" ht="18" customHeight="1">
      <c r="A516" s="4">
        <v>515</v>
      </c>
      <c r="B516" s="37">
        <v>41845</v>
      </c>
      <c r="C516" s="34" t="s">
        <v>148</v>
      </c>
      <c r="D516" s="34" t="s">
        <v>40</v>
      </c>
      <c r="E516" s="34" t="s">
        <v>144</v>
      </c>
      <c r="F516" s="34" t="s">
        <v>6</v>
      </c>
      <c r="G516" s="21"/>
      <c r="H516" s="21"/>
      <c r="I516" s="21" t="s">
        <v>32</v>
      </c>
      <c r="J516" s="21" t="s">
        <v>8</v>
      </c>
      <c r="M516" s="12"/>
    </row>
    <row r="517" spans="1:13" ht="18" customHeight="1">
      <c r="A517" s="4">
        <v>516</v>
      </c>
      <c r="B517" s="37">
        <v>41845</v>
      </c>
      <c r="C517" s="36" t="s">
        <v>49</v>
      </c>
      <c r="D517" s="34" t="s">
        <v>18</v>
      </c>
      <c r="E517" s="34" t="s">
        <v>4</v>
      </c>
      <c r="F517" s="34" t="s">
        <v>48</v>
      </c>
      <c r="G517" s="21"/>
      <c r="H517" s="21"/>
      <c r="I517" s="21" t="s">
        <v>14</v>
      </c>
      <c r="J517" s="21" t="s">
        <v>13</v>
      </c>
      <c r="M517" s="13"/>
    </row>
    <row r="518" spans="1:13" ht="18" customHeight="1">
      <c r="A518" s="4">
        <v>517</v>
      </c>
      <c r="B518" s="37">
        <v>41845</v>
      </c>
      <c r="C518" s="34" t="s">
        <v>142</v>
      </c>
      <c r="D518" s="34" t="s">
        <v>15</v>
      </c>
      <c r="E518" s="34" t="s">
        <v>12</v>
      </c>
      <c r="F518" s="34" t="s">
        <v>36</v>
      </c>
      <c r="G518" s="21"/>
      <c r="H518" s="21"/>
      <c r="I518" s="21" t="s">
        <v>25</v>
      </c>
      <c r="J518" s="21" t="s">
        <v>26</v>
      </c>
      <c r="M518" s="12"/>
    </row>
    <row r="519" spans="1:13" ht="18" customHeight="1">
      <c r="A519" s="4">
        <v>518</v>
      </c>
      <c r="B519" s="37">
        <v>41845</v>
      </c>
      <c r="C519" s="34" t="s">
        <v>24</v>
      </c>
      <c r="D519" s="34" t="s">
        <v>43</v>
      </c>
      <c r="E519" s="34" t="s">
        <v>10</v>
      </c>
      <c r="F519" s="34" t="s">
        <v>153</v>
      </c>
      <c r="G519" s="21"/>
      <c r="H519" s="21"/>
      <c r="I519" s="21" t="s">
        <v>20</v>
      </c>
      <c r="J519" s="21" t="s">
        <v>37</v>
      </c>
      <c r="M519" s="12"/>
    </row>
    <row r="520" spans="1:13" ht="18" customHeight="1">
      <c r="A520" s="4">
        <v>519</v>
      </c>
      <c r="B520" s="37">
        <v>41845</v>
      </c>
      <c r="C520" s="34" t="s">
        <v>21</v>
      </c>
      <c r="D520" s="34" t="s">
        <v>30</v>
      </c>
      <c r="E520" s="34" t="s">
        <v>33</v>
      </c>
      <c r="F520" s="34" t="s">
        <v>29</v>
      </c>
      <c r="G520" s="21"/>
      <c r="H520" s="21"/>
      <c r="I520" s="21" t="s">
        <v>9</v>
      </c>
      <c r="J520" s="21" t="s">
        <v>31</v>
      </c>
      <c r="M520" s="12"/>
    </row>
    <row r="521" spans="1:13" ht="18" customHeight="1">
      <c r="A521" s="4">
        <v>520</v>
      </c>
      <c r="B521" s="37">
        <v>41845</v>
      </c>
      <c r="C521" s="34" t="s">
        <v>11</v>
      </c>
      <c r="D521" s="34" t="s">
        <v>50</v>
      </c>
      <c r="E521" s="34" t="s">
        <v>47</v>
      </c>
      <c r="F521" s="34" t="s">
        <v>22</v>
      </c>
      <c r="G521" s="21"/>
      <c r="H521" s="21"/>
      <c r="I521" s="21" t="s">
        <v>19</v>
      </c>
      <c r="J521" s="21" t="s">
        <v>38</v>
      </c>
      <c r="M521" s="12"/>
    </row>
    <row r="522" spans="1:13" ht="18" customHeight="1">
      <c r="A522" s="4">
        <v>521</v>
      </c>
      <c r="B522" s="37">
        <v>41846</v>
      </c>
      <c r="C522" s="34" t="s">
        <v>40</v>
      </c>
      <c r="D522" s="34" t="s">
        <v>144</v>
      </c>
      <c r="E522" s="34" t="s">
        <v>6</v>
      </c>
      <c r="F522" s="34" t="s">
        <v>55</v>
      </c>
      <c r="G522" s="21"/>
      <c r="H522" s="21"/>
      <c r="I522" s="21" t="s">
        <v>32</v>
      </c>
      <c r="J522" s="21" t="s">
        <v>8</v>
      </c>
      <c r="M522" s="12"/>
    </row>
    <row r="523" spans="1:13" ht="18" customHeight="1">
      <c r="A523" s="4">
        <v>522</v>
      </c>
      <c r="B523" s="37">
        <v>41846</v>
      </c>
      <c r="C523" s="34" t="s">
        <v>30</v>
      </c>
      <c r="D523" s="34" t="s">
        <v>33</v>
      </c>
      <c r="E523" s="34" t="s">
        <v>29</v>
      </c>
      <c r="F523" s="34" t="s">
        <v>35</v>
      </c>
      <c r="G523" s="21"/>
      <c r="H523" s="21"/>
      <c r="I523" s="21" t="s">
        <v>9</v>
      </c>
      <c r="J523" s="21" t="s">
        <v>31</v>
      </c>
      <c r="M523" s="12"/>
    </row>
    <row r="524" spans="1:13" ht="18" customHeight="1">
      <c r="A524" s="4">
        <v>523</v>
      </c>
      <c r="B524" s="37">
        <v>41846</v>
      </c>
      <c r="C524" s="34" t="s">
        <v>43</v>
      </c>
      <c r="D524" s="34" t="s">
        <v>10</v>
      </c>
      <c r="E524" s="34" t="s">
        <v>153</v>
      </c>
      <c r="F524" s="34" t="s">
        <v>34</v>
      </c>
      <c r="G524" s="21"/>
      <c r="H524" s="21"/>
      <c r="I524" s="21" t="s">
        <v>20</v>
      </c>
      <c r="J524" s="21" t="s">
        <v>37</v>
      </c>
      <c r="M524" s="12"/>
    </row>
    <row r="525" spans="1:13" ht="18" customHeight="1">
      <c r="A525" s="4">
        <v>524</v>
      </c>
      <c r="B525" s="37">
        <v>41846</v>
      </c>
      <c r="C525" s="34" t="s">
        <v>15</v>
      </c>
      <c r="D525" s="34" t="s">
        <v>12</v>
      </c>
      <c r="E525" s="34" t="s">
        <v>36</v>
      </c>
      <c r="F525" s="34" t="s">
        <v>5</v>
      </c>
      <c r="G525" s="21"/>
      <c r="H525" s="21"/>
      <c r="I525" s="21" t="s">
        <v>25</v>
      </c>
      <c r="J525" s="21" t="s">
        <v>26</v>
      </c>
      <c r="M525" s="12"/>
    </row>
    <row r="526" spans="1:13" ht="18" customHeight="1">
      <c r="A526" s="4">
        <v>525</v>
      </c>
      <c r="B526" s="37">
        <v>41846</v>
      </c>
      <c r="C526" s="34" t="s">
        <v>50</v>
      </c>
      <c r="D526" s="34" t="s">
        <v>47</v>
      </c>
      <c r="E526" s="34" t="s">
        <v>22</v>
      </c>
      <c r="F526" s="34" t="s">
        <v>46</v>
      </c>
      <c r="G526" s="21"/>
      <c r="H526" s="21"/>
      <c r="I526" s="21" t="s">
        <v>19</v>
      </c>
      <c r="J526" s="21" t="s">
        <v>38</v>
      </c>
      <c r="M526" s="12"/>
    </row>
    <row r="527" spans="1:13" ht="18" customHeight="1">
      <c r="A527" s="4">
        <v>526</v>
      </c>
      <c r="B527" s="37">
        <v>41846</v>
      </c>
      <c r="C527" s="34" t="s">
        <v>18</v>
      </c>
      <c r="D527" s="34" t="s">
        <v>4</v>
      </c>
      <c r="E527" s="34" t="s">
        <v>48</v>
      </c>
      <c r="F527" s="34" t="s">
        <v>27</v>
      </c>
      <c r="G527" s="21"/>
      <c r="H527" s="21"/>
      <c r="I527" s="21" t="s">
        <v>14</v>
      </c>
      <c r="J527" s="21" t="s">
        <v>13</v>
      </c>
      <c r="M527" s="12"/>
    </row>
    <row r="528" spans="1:13" ht="18" customHeight="1">
      <c r="A528" s="4">
        <v>527</v>
      </c>
      <c r="B528" s="37">
        <v>41847</v>
      </c>
      <c r="C528" s="34" t="s">
        <v>4</v>
      </c>
      <c r="D528" s="34" t="s">
        <v>48</v>
      </c>
      <c r="E528" s="34" t="s">
        <v>27</v>
      </c>
      <c r="F528" s="34" t="s">
        <v>49</v>
      </c>
      <c r="G528" s="21"/>
      <c r="H528" s="21"/>
      <c r="I528" s="21" t="s">
        <v>14</v>
      </c>
      <c r="J528" s="21" t="s">
        <v>13</v>
      </c>
      <c r="M528" s="12"/>
    </row>
    <row r="529" spans="1:13" ht="18" customHeight="1">
      <c r="A529" s="4">
        <v>528</v>
      </c>
      <c r="B529" s="37">
        <v>41847</v>
      </c>
      <c r="C529" s="34" t="s">
        <v>47</v>
      </c>
      <c r="D529" s="34" t="s">
        <v>22</v>
      </c>
      <c r="E529" s="34" t="s">
        <v>46</v>
      </c>
      <c r="F529" s="34" t="s">
        <v>11</v>
      </c>
      <c r="G529" s="21"/>
      <c r="H529" s="21"/>
      <c r="I529" s="21" t="s">
        <v>19</v>
      </c>
      <c r="J529" s="21" t="s">
        <v>38</v>
      </c>
      <c r="M529" s="12"/>
    </row>
    <row r="530" spans="1:13" ht="18" customHeight="1">
      <c r="A530" s="4">
        <v>529</v>
      </c>
      <c r="B530" s="37">
        <v>41847</v>
      </c>
      <c r="C530" s="34" t="s">
        <v>10</v>
      </c>
      <c r="D530" s="34" t="s">
        <v>153</v>
      </c>
      <c r="E530" s="34" t="s">
        <v>34</v>
      </c>
      <c r="F530" s="34" t="s">
        <v>24</v>
      </c>
      <c r="G530" s="21"/>
      <c r="H530" s="21"/>
      <c r="I530" s="21" t="s">
        <v>20</v>
      </c>
      <c r="J530" s="21" t="s">
        <v>37</v>
      </c>
      <c r="M530" s="12"/>
    </row>
    <row r="531" spans="1:13" ht="18" customHeight="1">
      <c r="A531" s="4">
        <v>530</v>
      </c>
      <c r="B531" s="37">
        <v>41847</v>
      </c>
      <c r="C531" s="34" t="s">
        <v>144</v>
      </c>
      <c r="D531" s="34" t="s">
        <v>6</v>
      </c>
      <c r="E531" s="34" t="s">
        <v>55</v>
      </c>
      <c r="F531" s="34" t="s">
        <v>148</v>
      </c>
      <c r="G531" s="21"/>
      <c r="H531" s="21"/>
      <c r="I531" s="21" t="s">
        <v>32</v>
      </c>
      <c r="J531" s="21" t="s">
        <v>8</v>
      </c>
      <c r="M531" s="12"/>
    </row>
    <row r="532" spans="1:13" ht="18" customHeight="1">
      <c r="A532" s="4">
        <v>531</v>
      </c>
      <c r="B532" s="37">
        <v>41847</v>
      </c>
      <c r="C532" s="34" t="s">
        <v>33</v>
      </c>
      <c r="D532" s="34" t="s">
        <v>29</v>
      </c>
      <c r="E532" s="34" t="s">
        <v>35</v>
      </c>
      <c r="F532" s="34" t="s">
        <v>21</v>
      </c>
      <c r="G532" s="21"/>
      <c r="H532" s="21"/>
      <c r="I532" s="21" t="s">
        <v>9</v>
      </c>
      <c r="J532" s="21" t="s">
        <v>31</v>
      </c>
      <c r="M532" s="12"/>
    </row>
    <row r="533" spans="1:13" ht="18" customHeight="1">
      <c r="A533" s="4">
        <v>532</v>
      </c>
      <c r="B533" s="37">
        <v>41847</v>
      </c>
      <c r="C533" s="34" t="s">
        <v>12</v>
      </c>
      <c r="D533" s="34" t="s">
        <v>36</v>
      </c>
      <c r="E533" s="34" t="s">
        <v>5</v>
      </c>
      <c r="F533" s="34" t="s">
        <v>142</v>
      </c>
      <c r="G533" s="21"/>
      <c r="H533" s="21"/>
      <c r="I533" s="21" t="s">
        <v>25</v>
      </c>
      <c r="J533" s="21" t="s">
        <v>26</v>
      </c>
      <c r="M533" s="12"/>
    </row>
    <row r="534" spans="1:13" ht="18" customHeight="1">
      <c r="A534" s="4">
        <v>533</v>
      </c>
      <c r="B534" s="37">
        <v>41849</v>
      </c>
      <c r="C534" s="34" t="s">
        <v>153</v>
      </c>
      <c r="D534" s="34" t="s">
        <v>27</v>
      </c>
      <c r="E534" s="34" t="s">
        <v>39</v>
      </c>
      <c r="F534" s="34" t="s">
        <v>7</v>
      </c>
      <c r="G534" s="21"/>
      <c r="H534" s="21"/>
      <c r="I534" s="21" t="s">
        <v>19</v>
      </c>
      <c r="J534" s="21" t="s">
        <v>20</v>
      </c>
      <c r="M534" s="12"/>
    </row>
    <row r="535" spans="1:13" ht="18" customHeight="1">
      <c r="A535" s="4">
        <v>534</v>
      </c>
      <c r="B535" s="37">
        <v>41849</v>
      </c>
      <c r="C535" s="34" t="s">
        <v>36</v>
      </c>
      <c r="D535" s="34" t="s">
        <v>157</v>
      </c>
      <c r="E535" s="36" t="s">
        <v>148</v>
      </c>
      <c r="F535" s="34" t="s">
        <v>30</v>
      </c>
      <c r="G535" s="21"/>
      <c r="H535" s="21"/>
      <c r="I535" s="21" t="s">
        <v>8</v>
      </c>
      <c r="J535" s="21" t="s">
        <v>31</v>
      </c>
      <c r="M535" s="12"/>
    </row>
    <row r="536" spans="1:13" ht="18" customHeight="1">
      <c r="A536" s="4">
        <v>535</v>
      </c>
      <c r="B536" s="37">
        <v>41849</v>
      </c>
      <c r="C536" s="34" t="s">
        <v>44</v>
      </c>
      <c r="D536" s="34" t="s">
        <v>72</v>
      </c>
      <c r="E536" s="34" t="s">
        <v>15</v>
      </c>
      <c r="F536" s="34" t="s">
        <v>47</v>
      </c>
      <c r="G536" s="21"/>
      <c r="H536" s="21"/>
      <c r="I536" s="21" t="s">
        <v>26</v>
      </c>
      <c r="J536" s="21" t="s">
        <v>32</v>
      </c>
      <c r="M536" s="12"/>
    </row>
    <row r="537" spans="1:13" ht="18" customHeight="1">
      <c r="A537" s="4">
        <v>536</v>
      </c>
      <c r="B537" s="37">
        <v>41849</v>
      </c>
      <c r="C537" s="34" t="s">
        <v>17</v>
      </c>
      <c r="D537" s="34" t="s">
        <v>34</v>
      </c>
      <c r="E537" s="34" t="s">
        <v>131</v>
      </c>
      <c r="F537" s="34" t="s">
        <v>28</v>
      </c>
      <c r="G537" s="21"/>
      <c r="H537" s="21"/>
      <c r="I537" s="21" t="s">
        <v>9</v>
      </c>
      <c r="J537" s="21" t="s">
        <v>25</v>
      </c>
      <c r="M537" s="12"/>
    </row>
    <row r="538" spans="1:13" ht="18" customHeight="1">
      <c r="A538" s="4">
        <v>537</v>
      </c>
      <c r="B538" s="37">
        <v>41849</v>
      </c>
      <c r="C538" s="34" t="s">
        <v>22</v>
      </c>
      <c r="D538" s="34" t="s">
        <v>46</v>
      </c>
      <c r="E538" s="34" t="s">
        <v>24</v>
      </c>
      <c r="F538" s="34" t="s">
        <v>43</v>
      </c>
      <c r="G538" s="21"/>
      <c r="H538" s="21"/>
      <c r="I538" s="21" t="s">
        <v>37</v>
      </c>
      <c r="J538" s="21" t="s">
        <v>13</v>
      </c>
      <c r="M538" s="12"/>
    </row>
    <row r="539" spans="1:13" ht="18" customHeight="1">
      <c r="A539" s="4">
        <v>538</v>
      </c>
      <c r="B539" s="37">
        <v>41849</v>
      </c>
      <c r="C539" s="34" t="s">
        <v>146</v>
      </c>
      <c r="D539" s="34" t="s">
        <v>132</v>
      </c>
      <c r="E539" s="34" t="s">
        <v>16</v>
      </c>
      <c r="F539" s="34" t="s">
        <v>50</v>
      </c>
      <c r="G539" s="21"/>
      <c r="H539" s="21"/>
      <c r="I539" s="21" t="s">
        <v>38</v>
      </c>
      <c r="J539" s="21" t="s">
        <v>14</v>
      </c>
      <c r="M539" s="12"/>
    </row>
    <row r="540" spans="1:13" ht="18" customHeight="1">
      <c r="A540" s="4">
        <v>539</v>
      </c>
      <c r="B540" s="37">
        <v>41850</v>
      </c>
      <c r="C540" s="34" t="s">
        <v>72</v>
      </c>
      <c r="D540" s="34" t="s">
        <v>15</v>
      </c>
      <c r="E540" s="34" t="s">
        <v>47</v>
      </c>
      <c r="F540" s="34" t="s">
        <v>45</v>
      </c>
      <c r="G540" s="21"/>
      <c r="H540" s="21"/>
      <c r="I540" s="21" t="s">
        <v>26</v>
      </c>
      <c r="J540" s="21" t="s">
        <v>32</v>
      </c>
      <c r="M540" s="12"/>
    </row>
    <row r="541" spans="1:13" ht="18" customHeight="1">
      <c r="A541" s="4">
        <v>540</v>
      </c>
      <c r="B541" s="37">
        <v>41850</v>
      </c>
      <c r="C541" s="34" t="s">
        <v>157</v>
      </c>
      <c r="D541" s="34" t="s">
        <v>148</v>
      </c>
      <c r="E541" s="34" t="s">
        <v>30</v>
      </c>
      <c r="F541" s="34" t="s">
        <v>12</v>
      </c>
      <c r="G541" s="21"/>
      <c r="H541" s="21"/>
      <c r="I541" s="21" t="s">
        <v>8</v>
      </c>
      <c r="J541" s="21" t="s">
        <v>31</v>
      </c>
      <c r="M541" s="12"/>
    </row>
    <row r="542" spans="1:13" ht="18" customHeight="1">
      <c r="A542" s="4">
        <v>541</v>
      </c>
      <c r="B542" s="37">
        <v>41850</v>
      </c>
      <c r="C542" s="34" t="s">
        <v>132</v>
      </c>
      <c r="D542" s="34" t="s">
        <v>16</v>
      </c>
      <c r="E542" s="34" t="s">
        <v>50</v>
      </c>
      <c r="F542" s="34" t="s">
        <v>23</v>
      </c>
      <c r="G542" s="21"/>
      <c r="H542" s="21"/>
      <c r="I542" s="21" t="s">
        <v>38</v>
      </c>
      <c r="J542" s="21" t="s">
        <v>14</v>
      </c>
      <c r="M542" s="12"/>
    </row>
    <row r="543" spans="1:13" ht="18" customHeight="1">
      <c r="A543" s="4">
        <v>542</v>
      </c>
      <c r="B543" s="37">
        <v>41850</v>
      </c>
      <c r="C543" s="34" t="s">
        <v>34</v>
      </c>
      <c r="D543" s="34" t="s">
        <v>131</v>
      </c>
      <c r="E543" s="34" t="s">
        <v>28</v>
      </c>
      <c r="F543" s="34" t="s">
        <v>144</v>
      </c>
      <c r="G543" s="21"/>
      <c r="H543" s="21"/>
      <c r="I543" s="21" t="s">
        <v>9</v>
      </c>
      <c r="J543" s="21" t="s">
        <v>25</v>
      </c>
      <c r="M543" s="12"/>
    </row>
    <row r="544" spans="1:13" ht="18" customHeight="1">
      <c r="A544" s="4">
        <v>543</v>
      </c>
      <c r="B544" s="37">
        <v>41850</v>
      </c>
      <c r="C544" s="34" t="s">
        <v>46</v>
      </c>
      <c r="D544" s="34" t="s">
        <v>24</v>
      </c>
      <c r="E544" s="34" t="s">
        <v>43</v>
      </c>
      <c r="F544" s="34" t="s">
        <v>161</v>
      </c>
      <c r="G544" s="21"/>
      <c r="H544" s="21"/>
      <c r="I544" s="21" t="s">
        <v>37</v>
      </c>
      <c r="J544" s="21" t="s">
        <v>13</v>
      </c>
      <c r="M544" s="12"/>
    </row>
    <row r="545" spans="1:13" ht="18" customHeight="1">
      <c r="A545" s="4">
        <v>544</v>
      </c>
      <c r="B545" s="37">
        <v>41850</v>
      </c>
      <c r="C545" s="34" t="s">
        <v>27</v>
      </c>
      <c r="D545" s="34" t="s">
        <v>39</v>
      </c>
      <c r="E545" s="34" t="s">
        <v>7</v>
      </c>
      <c r="F545" s="34" t="s">
        <v>4</v>
      </c>
      <c r="G545" s="21"/>
      <c r="H545" s="21"/>
      <c r="I545" s="21" t="s">
        <v>19</v>
      </c>
      <c r="J545" s="21" t="s">
        <v>20</v>
      </c>
      <c r="M545" s="12"/>
    </row>
    <row r="546" spans="1:13" ht="18" customHeight="1">
      <c r="A546" s="4">
        <v>545</v>
      </c>
      <c r="B546" s="37">
        <v>41851</v>
      </c>
      <c r="C546" s="34" t="s">
        <v>148</v>
      </c>
      <c r="D546" s="34" t="s">
        <v>30</v>
      </c>
      <c r="E546" s="34" t="s">
        <v>12</v>
      </c>
      <c r="F546" s="34" t="s">
        <v>36</v>
      </c>
      <c r="G546" s="21"/>
      <c r="H546" s="21"/>
      <c r="I546" s="21" t="s">
        <v>8</v>
      </c>
      <c r="J546" s="21" t="s">
        <v>31</v>
      </c>
      <c r="M546" s="12"/>
    </row>
    <row r="547" spans="1:13" ht="18" customHeight="1">
      <c r="A547" s="4">
        <v>546</v>
      </c>
      <c r="B547" s="37">
        <v>41851</v>
      </c>
      <c r="C547" s="34" t="s">
        <v>39</v>
      </c>
      <c r="D547" s="34" t="s">
        <v>7</v>
      </c>
      <c r="E547" s="34" t="s">
        <v>4</v>
      </c>
      <c r="F547" s="34" t="s">
        <v>153</v>
      </c>
      <c r="G547" s="21"/>
      <c r="H547" s="21"/>
      <c r="I547" s="21" t="s">
        <v>19</v>
      </c>
      <c r="J547" s="21" t="s">
        <v>20</v>
      </c>
      <c r="M547" s="12"/>
    </row>
    <row r="548" spans="1:13" ht="18" customHeight="1">
      <c r="A548" s="4">
        <v>547</v>
      </c>
      <c r="B548" s="37">
        <v>41851</v>
      </c>
      <c r="C548" s="34" t="s">
        <v>131</v>
      </c>
      <c r="D548" s="34" t="s">
        <v>28</v>
      </c>
      <c r="E548" s="34" t="s">
        <v>144</v>
      </c>
      <c r="F548" s="34" t="s">
        <v>17</v>
      </c>
      <c r="G548" s="21"/>
      <c r="H548" s="21"/>
      <c r="I548" s="21" t="s">
        <v>9</v>
      </c>
      <c r="J548" s="21" t="s">
        <v>25</v>
      </c>
      <c r="M548" s="12"/>
    </row>
    <row r="549" spans="1:13" ht="18" customHeight="1">
      <c r="A549" s="4">
        <v>548</v>
      </c>
      <c r="B549" s="37">
        <v>41851</v>
      </c>
      <c r="C549" s="34" t="s">
        <v>15</v>
      </c>
      <c r="D549" s="34" t="s">
        <v>47</v>
      </c>
      <c r="E549" s="34" t="s">
        <v>45</v>
      </c>
      <c r="F549" s="34" t="s">
        <v>44</v>
      </c>
      <c r="G549" s="21"/>
      <c r="H549" s="21"/>
      <c r="I549" s="21" t="s">
        <v>26</v>
      </c>
      <c r="J549" s="21" t="s">
        <v>32</v>
      </c>
      <c r="M549" s="12"/>
    </row>
    <row r="550" spans="1:13" ht="18" customHeight="1">
      <c r="A550" s="4">
        <v>549</v>
      </c>
      <c r="B550" s="37">
        <v>41851</v>
      </c>
      <c r="C550" s="34" t="s">
        <v>16</v>
      </c>
      <c r="D550" s="34" t="s">
        <v>50</v>
      </c>
      <c r="E550" s="34" t="s">
        <v>23</v>
      </c>
      <c r="F550" s="34" t="s">
        <v>146</v>
      </c>
      <c r="G550" s="21"/>
      <c r="H550" s="21"/>
      <c r="I550" s="21" t="s">
        <v>38</v>
      </c>
      <c r="J550" s="21" t="s">
        <v>14</v>
      </c>
      <c r="M550" s="12"/>
    </row>
    <row r="551" spans="1:13" ht="18" customHeight="1">
      <c r="A551" s="4">
        <v>550</v>
      </c>
      <c r="B551" s="37">
        <v>41852</v>
      </c>
      <c r="C551" s="34" t="s">
        <v>7</v>
      </c>
      <c r="D551" s="34" t="s">
        <v>23</v>
      </c>
      <c r="E551" s="34" t="s">
        <v>142</v>
      </c>
      <c r="F551" s="34" t="s">
        <v>132</v>
      </c>
      <c r="G551" s="21"/>
      <c r="H551" s="21"/>
      <c r="I551" s="21" t="s">
        <v>26</v>
      </c>
      <c r="J551" s="21" t="s">
        <v>8</v>
      </c>
      <c r="M551" s="12"/>
    </row>
    <row r="552" spans="1:13" ht="18" customHeight="1">
      <c r="A552" s="4">
        <v>551</v>
      </c>
      <c r="B552" s="37">
        <v>41852</v>
      </c>
      <c r="C552" s="34" t="s">
        <v>6</v>
      </c>
      <c r="D552" s="34" t="s">
        <v>35</v>
      </c>
      <c r="E552" s="34" t="s">
        <v>21</v>
      </c>
      <c r="F552" s="34" t="s">
        <v>40</v>
      </c>
      <c r="G552" s="21"/>
      <c r="H552" s="21"/>
      <c r="I552" s="21" t="s">
        <v>37</v>
      </c>
      <c r="J552" s="21" t="s">
        <v>19</v>
      </c>
      <c r="M552" s="12"/>
    </row>
    <row r="553" spans="1:13" ht="18" customHeight="1">
      <c r="A553" s="4">
        <v>552</v>
      </c>
      <c r="B553" s="37">
        <v>41852</v>
      </c>
      <c r="C553" s="34" t="s">
        <v>28</v>
      </c>
      <c r="D553" s="34" t="s">
        <v>144</v>
      </c>
      <c r="E553" s="34" t="s">
        <v>17</v>
      </c>
      <c r="F553" s="34" t="s">
        <v>34</v>
      </c>
      <c r="G553" s="21"/>
      <c r="H553" s="21"/>
      <c r="I553" s="21" t="s">
        <v>9</v>
      </c>
      <c r="J553" s="21" t="s">
        <v>32</v>
      </c>
      <c r="M553" s="12"/>
    </row>
    <row r="554" spans="1:13" ht="18" customHeight="1">
      <c r="A554" s="4">
        <v>553</v>
      </c>
      <c r="B554" s="37">
        <v>41852</v>
      </c>
      <c r="C554" s="34" t="s">
        <v>29</v>
      </c>
      <c r="D554" s="34" t="s">
        <v>42</v>
      </c>
      <c r="E554" s="34" t="s">
        <v>49</v>
      </c>
      <c r="F554" s="34" t="s">
        <v>18</v>
      </c>
      <c r="G554" s="21"/>
      <c r="H554" s="21"/>
      <c r="I554" s="21" t="s">
        <v>31</v>
      </c>
      <c r="J554" s="21" t="s">
        <v>25</v>
      </c>
      <c r="M554" s="12"/>
    </row>
    <row r="555" spans="1:13" ht="18" customHeight="1">
      <c r="A555" s="4">
        <v>554</v>
      </c>
      <c r="B555" s="37">
        <v>41852</v>
      </c>
      <c r="C555" s="34" t="s">
        <v>30</v>
      </c>
      <c r="D555" s="34" t="s">
        <v>5</v>
      </c>
      <c r="E555" s="34" t="s">
        <v>41</v>
      </c>
      <c r="F555" s="34" t="s">
        <v>22</v>
      </c>
      <c r="G555" s="21"/>
      <c r="H555" s="21"/>
      <c r="I555" s="21" t="s">
        <v>14</v>
      </c>
      <c r="J555" s="21" t="s">
        <v>20</v>
      </c>
      <c r="M555" s="12"/>
    </row>
    <row r="556" spans="1:13" ht="18" customHeight="1">
      <c r="A556" s="4">
        <v>555</v>
      </c>
      <c r="B556" s="37">
        <v>41852</v>
      </c>
      <c r="C556" s="34" t="s">
        <v>24</v>
      </c>
      <c r="D556" s="34" t="s">
        <v>43</v>
      </c>
      <c r="E556" s="34" t="s">
        <v>161</v>
      </c>
      <c r="F556" s="34" t="s">
        <v>72</v>
      </c>
      <c r="G556" s="21"/>
      <c r="H556" s="21"/>
      <c r="I556" s="21" t="s">
        <v>38</v>
      </c>
      <c r="J556" s="21" t="s">
        <v>13</v>
      </c>
      <c r="M556" s="12"/>
    </row>
    <row r="557" spans="1:13" ht="18" customHeight="1">
      <c r="A557" s="4">
        <v>556</v>
      </c>
      <c r="B557" s="37">
        <v>41853</v>
      </c>
      <c r="C557" s="34" t="s">
        <v>35</v>
      </c>
      <c r="D557" s="34" t="s">
        <v>21</v>
      </c>
      <c r="E557" s="34" t="s">
        <v>40</v>
      </c>
      <c r="F557" s="34" t="s">
        <v>33</v>
      </c>
      <c r="G557" s="21"/>
      <c r="H557" s="21"/>
      <c r="I557" s="21" t="s">
        <v>37</v>
      </c>
      <c r="J557" s="21" t="s">
        <v>19</v>
      </c>
      <c r="M557" s="12"/>
    </row>
    <row r="558" spans="1:13" ht="18" customHeight="1">
      <c r="A558" s="4">
        <v>557</v>
      </c>
      <c r="B558" s="37">
        <v>41853</v>
      </c>
      <c r="C558" s="34" t="s">
        <v>42</v>
      </c>
      <c r="D558" s="34" t="s">
        <v>49</v>
      </c>
      <c r="E558" s="34" t="s">
        <v>18</v>
      </c>
      <c r="F558" s="34" t="s">
        <v>10</v>
      </c>
      <c r="G558" s="21"/>
      <c r="H558" s="21"/>
      <c r="I558" s="21" t="s">
        <v>31</v>
      </c>
      <c r="J558" s="21" t="s">
        <v>25</v>
      </c>
      <c r="M558" s="12"/>
    </row>
    <row r="559" spans="1:13" ht="18" customHeight="1">
      <c r="A559" s="4">
        <v>558</v>
      </c>
      <c r="B559" s="37">
        <v>41853</v>
      </c>
      <c r="C559" s="34" t="s">
        <v>5</v>
      </c>
      <c r="D559" s="34" t="s">
        <v>41</v>
      </c>
      <c r="E559" s="34" t="s">
        <v>22</v>
      </c>
      <c r="F559" s="34" t="s">
        <v>39</v>
      </c>
      <c r="G559" s="21"/>
      <c r="H559" s="21"/>
      <c r="I559" s="21" t="s">
        <v>14</v>
      </c>
      <c r="J559" s="21" t="s">
        <v>20</v>
      </c>
      <c r="M559" s="12"/>
    </row>
    <row r="560" spans="1:13" ht="18" customHeight="1">
      <c r="A560" s="4">
        <v>559</v>
      </c>
      <c r="B560" s="37">
        <v>41853</v>
      </c>
      <c r="C560" s="34" t="s">
        <v>23</v>
      </c>
      <c r="D560" s="34" t="s">
        <v>142</v>
      </c>
      <c r="E560" s="34" t="s">
        <v>153</v>
      </c>
      <c r="F560" s="34" t="s">
        <v>16</v>
      </c>
      <c r="G560" s="21"/>
      <c r="H560" s="21"/>
      <c r="I560" s="21" t="s">
        <v>26</v>
      </c>
      <c r="J560" s="21" t="s">
        <v>8</v>
      </c>
      <c r="M560" s="12"/>
    </row>
    <row r="561" spans="1:13" ht="18" customHeight="1">
      <c r="A561" s="4">
        <v>560</v>
      </c>
      <c r="B561" s="37">
        <v>41853</v>
      </c>
      <c r="C561" s="34" t="s">
        <v>144</v>
      </c>
      <c r="D561" s="34" t="s">
        <v>17</v>
      </c>
      <c r="E561" s="34" t="s">
        <v>34</v>
      </c>
      <c r="F561" s="34" t="s">
        <v>131</v>
      </c>
      <c r="G561" s="21"/>
      <c r="H561" s="21"/>
      <c r="I561" s="21" t="s">
        <v>9</v>
      </c>
      <c r="J561" s="21" t="s">
        <v>32</v>
      </c>
      <c r="M561" s="12"/>
    </row>
    <row r="562" spans="1:13" ht="18" customHeight="1">
      <c r="A562" s="4">
        <v>561</v>
      </c>
      <c r="B562" s="37">
        <v>41854</v>
      </c>
      <c r="C562" s="36" t="s">
        <v>41</v>
      </c>
      <c r="D562" s="34" t="s">
        <v>22</v>
      </c>
      <c r="E562" s="34" t="s">
        <v>39</v>
      </c>
      <c r="F562" s="34" t="s">
        <v>30</v>
      </c>
      <c r="G562" s="21"/>
      <c r="H562" s="21"/>
      <c r="I562" s="21" t="s">
        <v>14</v>
      </c>
      <c r="J562" s="21" t="s">
        <v>20</v>
      </c>
      <c r="M562" s="13"/>
    </row>
    <row r="563" spans="1:13" ht="18" customHeight="1">
      <c r="A563" s="4">
        <v>562</v>
      </c>
      <c r="B563" s="37">
        <v>41854</v>
      </c>
      <c r="C563" s="34" t="s">
        <v>49</v>
      </c>
      <c r="D563" s="34" t="s">
        <v>18</v>
      </c>
      <c r="E563" s="34" t="s">
        <v>10</v>
      </c>
      <c r="F563" s="34" t="s">
        <v>29</v>
      </c>
      <c r="G563" s="21"/>
      <c r="H563" s="21"/>
      <c r="I563" s="21" t="s">
        <v>31</v>
      </c>
      <c r="J563" s="21" t="s">
        <v>25</v>
      </c>
      <c r="M563" s="12"/>
    </row>
    <row r="564" spans="1:13" ht="18" customHeight="1">
      <c r="A564" s="4">
        <v>563</v>
      </c>
      <c r="B564" s="37">
        <v>41854</v>
      </c>
      <c r="C564" s="34" t="s">
        <v>142</v>
      </c>
      <c r="D564" s="34" t="s">
        <v>44</v>
      </c>
      <c r="E564" s="34" t="s">
        <v>16</v>
      </c>
      <c r="F564" s="34" t="s">
        <v>7</v>
      </c>
      <c r="G564" s="21"/>
      <c r="H564" s="21"/>
      <c r="I564" s="21" t="s">
        <v>26</v>
      </c>
      <c r="J564" s="21" t="s">
        <v>8</v>
      </c>
      <c r="M564" s="12"/>
    </row>
    <row r="565" spans="1:13" ht="18" customHeight="1">
      <c r="A565" s="4">
        <v>564</v>
      </c>
      <c r="B565" s="37">
        <v>41854</v>
      </c>
      <c r="C565" s="34" t="s">
        <v>21</v>
      </c>
      <c r="D565" s="34" t="s">
        <v>40</v>
      </c>
      <c r="E565" s="34" t="s">
        <v>33</v>
      </c>
      <c r="F565" s="34" t="s">
        <v>6</v>
      </c>
      <c r="G565" s="21"/>
      <c r="H565" s="21"/>
      <c r="I565" s="21" t="s">
        <v>37</v>
      </c>
      <c r="J565" s="21" t="s">
        <v>19</v>
      </c>
      <c r="M565" s="12"/>
    </row>
    <row r="566" spans="1:13" ht="18" customHeight="1">
      <c r="A566" s="4">
        <v>565</v>
      </c>
      <c r="B566" s="37">
        <v>41854</v>
      </c>
      <c r="C566" s="34" t="s">
        <v>17</v>
      </c>
      <c r="D566" s="34" t="s">
        <v>34</v>
      </c>
      <c r="E566" s="34" t="s">
        <v>131</v>
      </c>
      <c r="F566" s="34" t="s">
        <v>28</v>
      </c>
      <c r="G566" s="21"/>
      <c r="H566" s="21"/>
      <c r="I566" s="21" t="s">
        <v>9</v>
      </c>
      <c r="J566" s="21" t="s">
        <v>32</v>
      </c>
      <c r="M566" s="12"/>
    </row>
    <row r="567" spans="1:13" ht="18" customHeight="1">
      <c r="A567" s="4">
        <v>566</v>
      </c>
      <c r="B567" s="37">
        <v>41856</v>
      </c>
      <c r="C567" s="34" t="s">
        <v>72</v>
      </c>
      <c r="D567" s="34" t="s">
        <v>12</v>
      </c>
      <c r="E567" s="34" t="s">
        <v>44</v>
      </c>
      <c r="F567" s="34" t="s">
        <v>5</v>
      </c>
      <c r="G567" s="21"/>
      <c r="H567" s="21"/>
      <c r="I567" s="21" t="s">
        <v>14</v>
      </c>
      <c r="J567" s="21" t="s">
        <v>38</v>
      </c>
      <c r="M567" s="12"/>
    </row>
    <row r="568" spans="1:13" ht="18" customHeight="1">
      <c r="A568" s="4">
        <v>567</v>
      </c>
      <c r="B568" s="37">
        <v>41856</v>
      </c>
      <c r="C568" s="34" t="s">
        <v>39</v>
      </c>
      <c r="D568" s="34" t="s">
        <v>4</v>
      </c>
      <c r="E568" s="34" t="s">
        <v>24</v>
      </c>
      <c r="F568" s="34" t="s">
        <v>148</v>
      </c>
      <c r="G568" s="21"/>
      <c r="H568" s="21"/>
      <c r="I568" s="21" t="s">
        <v>32</v>
      </c>
      <c r="J568" s="21" t="s">
        <v>25</v>
      </c>
      <c r="M568" s="12"/>
    </row>
    <row r="569" spans="1:13" ht="18" customHeight="1">
      <c r="A569" s="4">
        <v>568</v>
      </c>
      <c r="B569" s="37">
        <v>41856</v>
      </c>
      <c r="C569" s="34" t="s">
        <v>47</v>
      </c>
      <c r="D569" s="34" t="s">
        <v>33</v>
      </c>
      <c r="E569" s="34" t="s">
        <v>36</v>
      </c>
      <c r="F569" s="34" t="s">
        <v>27</v>
      </c>
      <c r="G569" s="21"/>
      <c r="H569" s="21"/>
      <c r="I569" s="21" t="s">
        <v>13</v>
      </c>
      <c r="J569" s="21" t="s">
        <v>37</v>
      </c>
      <c r="M569" s="12"/>
    </row>
    <row r="570" spans="1:13" ht="18" customHeight="1">
      <c r="A570" s="4">
        <v>569</v>
      </c>
      <c r="B570" s="37">
        <v>41856</v>
      </c>
      <c r="C570" s="34" t="s">
        <v>48</v>
      </c>
      <c r="D570" s="34" t="s">
        <v>16</v>
      </c>
      <c r="E570" s="34" t="s">
        <v>11</v>
      </c>
      <c r="F570" s="34" t="s">
        <v>35</v>
      </c>
      <c r="G570" s="21"/>
      <c r="H570" s="21"/>
      <c r="I570" s="21" t="s">
        <v>8</v>
      </c>
      <c r="J570" s="21" t="s">
        <v>9</v>
      </c>
      <c r="M570" s="12"/>
    </row>
    <row r="571" spans="1:13" ht="18" customHeight="1">
      <c r="A571" s="4">
        <v>570</v>
      </c>
      <c r="B571" s="37">
        <v>41856</v>
      </c>
      <c r="C571" s="34" t="s">
        <v>50</v>
      </c>
      <c r="D571" s="34" t="s">
        <v>46</v>
      </c>
      <c r="E571" s="34" t="s">
        <v>146</v>
      </c>
      <c r="F571" s="34" t="s">
        <v>23</v>
      </c>
      <c r="G571" s="21"/>
      <c r="H571" s="21"/>
      <c r="I571" s="21" t="s">
        <v>20</v>
      </c>
      <c r="J571" s="21" t="s">
        <v>19</v>
      </c>
      <c r="M571" s="12"/>
    </row>
    <row r="572" spans="1:13" ht="18" customHeight="1">
      <c r="A572" s="4">
        <v>571</v>
      </c>
      <c r="B572" s="37">
        <v>41856</v>
      </c>
      <c r="C572" s="34" t="s">
        <v>18</v>
      </c>
      <c r="D572" s="34" t="s">
        <v>10</v>
      </c>
      <c r="E572" s="34" t="s">
        <v>29</v>
      </c>
      <c r="F572" s="34" t="s">
        <v>42</v>
      </c>
      <c r="G572" s="21"/>
      <c r="H572" s="21"/>
      <c r="I572" s="21" t="s">
        <v>31</v>
      </c>
      <c r="J572" s="21" t="s">
        <v>26</v>
      </c>
      <c r="M572" s="12"/>
    </row>
    <row r="573" spans="1:13" ht="18" customHeight="1">
      <c r="A573" s="4">
        <v>572</v>
      </c>
      <c r="B573" s="37">
        <v>41857</v>
      </c>
      <c r="C573" s="34" t="s">
        <v>4</v>
      </c>
      <c r="D573" s="34" t="s">
        <v>24</v>
      </c>
      <c r="E573" s="34" t="s">
        <v>148</v>
      </c>
      <c r="F573" s="34" t="s">
        <v>17</v>
      </c>
      <c r="G573" s="21"/>
      <c r="H573" s="21"/>
      <c r="I573" s="21" t="s">
        <v>32</v>
      </c>
      <c r="J573" s="21" t="s">
        <v>25</v>
      </c>
      <c r="M573" s="12"/>
    </row>
    <row r="574" spans="1:13" ht="18" customHeight="1">
      <c r="A574" s="4">
        <v>573</v>
      </c>
      <c r="B574" s="37">
        <v>41857</v>
      </c>
      <c r="C574" s="34" t="s">
        <v>10</v>
      </c>
      <c r="D574" s="34" t="s">
        <v>29</v>
      </c>
      <c r="E574" s="34" t="s">
        <v>42</v>
      </c>
      <c r="F574" s="34" t="s">
        <v>49</v>
      </c>
      <c r="G574" s="21"/>
      <c r="H574" s="21"/>
      <c r="I574" s="21" t="s">
        <v>31</v>
      </c>
      <c r="J574" s="21" t="s">
        <v>26</v>
      </c>
      <c r="M574" s="12"/>
    </row>
    <row r="575" spans="1:13" ht="18" customHeight="1">
      <c r="A575" s="4">
        <v>574</v>
      </c>
      <c r="B575" s="37">
        <v>41857</v>
      </c>
      <c r="C575" s="34" t="s">
        <v>46</v>
      </c>
      <c r="D575" s="34" t="s">
        <v>146</v>
      </c>
      <c r="E575" s="34" t="s">
        <v>23</v>
      </c>
      <c r="F575" s="34" t="s">
        <v>15</v>
      </c>
      <c r="G575" s="21"/>
      <c r="H575" s="21"/>
      <c r="I575" s="21" t="s">
        <v>20</v>
      </c>
      <c r="J575" s="21" t="s">
        <v>19</v>
      </c>
      <c r="M575" s="12"/>
    </row>
    <row r="576" spans="1:13" ht="18" customHeight="1">
      <c r="A576" s="4">
        <v>575</v>
      </c>
      <c r="B576" s="37">
        <v>41857</v>
      </c>
      <c r="C576" s="34" t="s">
        <v>33</v>
      </c>
      <c r="D576" s="34" t="s">
        <v>36</v>
      </c>
      <c r="E576" s="34" t="s">
        <v>27</v>
      </c>
      <c r="F576" s="34" t="s">
        <v>142</v>
      </c>
      <c r="G576" s="21"/>
      <c r="H576" s="21"/>
      <c r="I576" s="21" t="s">
        <v>13</v>
      </c>
      <c r="J576" s="21" t="s">
        <v>37</v>
      </c>
      <c r="M576" s="12"/>
    </row>
    <row r="577" spans="1:13" ht="18" customHeight="1">
      <c r="A577" s="4">
        <v>576</v>
      </c>
      <c r="B577" s="37">
        <v>41857</v>
      </c>
      <c r="C577" s="34" t="s">
        <v>16</v>
      </c>
      <c r="D577" s="34" t="s">
        <v>11</v>
      </c>
      <c r="E577" s="34" t="s">
        <v>35</v>
      </c>
      <c r="F577" s="34" t="s">
        <v>43</v>
      </c>
      <c r="G577" s="21"/>
      <c r="H577" s="21"/>
      <c r="I577" s="21" t="s">
        <v>8</v>
      </c>
      <c r="J577" s="21" t="s">
        <v>9</v>
      </c>
      <c r="M577" s="12"/>
    </row>
    <row r="578" spans="1:13" ht="18" customHeight="1">
      <c r="A578" s="4">
        <v>577</v>
      </c>
      <c r="B578" s="37">
        <v>41857</v>
      </c>
      <c r="C578" s="34" t="s">
        <v>12</v>
      </c>
      <c r="D578" s="34" t="s">
        <v>44</v>
      </c>
      <c r="E578" s="34" t="s">
        <v>5</v>
      </c>
      <c r="F578" s="34" t="s">
        <v>21</v>
      </c>
      <c r="G578" s="21"/>
      <c r="H578" s="21"/>
      <c r="I578" s="21" t="s">
        <v>14</v>
      </c>
      <c r="J578" s="21" t="s">
        <v>38</v>
      </c>
      <c r="M578" s="12"/>
    </row>
    <row r="579" spans="1:13" ht="18" customHeight="1">
      <c r="A579" s="4">
        <v>578</v>
      </c>
      <c r="B579" s="37">
        <v>41858</v>
      </c>
      <c r="C579" s="34" t="s">
        <v>36</v>
      </c>
      <c r="D579" s="34" t="s">
        <v>27</v>
      </c>
      <c r="E579" s="34" t="s">
        <v>142</v>
      </c>
      <c r="F579" s="34" t="s">
        <v>47</v>
      </c>
      <c r="G579" s="21"/>
      <c r="H579" s="21"/>
      <c r="I579" s="21" t="s">
        <v>13</v>
      </c>
      <c r="J579" s="21" t="s">
        <v>37</v>
      </c>
      <c r="M579" s="12"/>
    </row>
    <row r="580" spans="1:13" ht="18" customHeight="1">
      <c r="A580" s="4">
        <v>579</v>
      </c>
      <c r="B580" s="37">
        <v>41858</v>
      </c>
      <c r="C580" s="34" t="s">
        <v>44</v>
      </c>
      <c r="D580" s="34" t="s">
        <v>5</v>
      </c>
      <c r="E580" s="34" t="s">
        <v>21</v>
      </c>
      <c r="F580" s="34" t="s">
        <v>72</v>
      </c>
      <c r="G580" s="21"/>
      <c r="H580" s="21"/>
      <c r="I580" s="21" t="s">
        <v>14</v>
      </c>
      <c r="J580" s="21" t="s">
        <v>38</v>
      </c>
      <c r="M580" s="12"/>
    </row>
    <row r="581" spans="1:13" ht="18" customHeight="1">
      <c r="A581" s="4">
        <v>580</v>
      </c>
      <c r="B581" s="37">
        <v>41858</v>
      </c>
      <c r="C581" s="34" t="s">
        <v>24</v>
      </c>
      <c r="D581" s="34" t="s">
        <v>148</v>
      </c>
      <c r="E581" s="34" t="s">
        <v>6</v>
      </c>
      <c r="F581" s="34" t="s">
        <v>39</v>
      </c>
      <c r="G581" s="21"/>
      <c r="H581" s="21"/>
      <c r="I581" s="21" t="s">
        <v>32</v>
      </c>
      <c r="J581" s="21" t="s">
        <v>25</v>
      </c>
      <c r="M581" s="12"/>
    </row>
    <row r="582" spans="1:13" ht="18" customHeight="1">
      <c r="A582" s="4">
        <v>581</v>
      </c>
      <c r="B582" s="37">
        <v>41858</v>
      </c>
      <c r="C582" s="34" t="s">
        <v>11</v>
      </c>
      <c r="D582" s="34" t="s">
        <v>35</v>
      </c>
      <c r="E582" s="34" t="s">
        <v>43</v>
      </c>
      <c r="F582" s="34" t="s">
        <v>48</v>
      </c>
      <c r="G582" s="21"/>
      <c r="H582" s="21"/>
      <c r="I582" s="21" t="s">
        <v>8</v>
      </c>
      <c r="J582" s="21" t="s">
        <v>9</v>
      </c>
      <c r="M582" s="12"/>
    </row>
    <row r="583" spans="1:13" ht="18" customHeight="1">
      <c r="A583" s="4">
        <v>582</v>
      </c>
      <c r="B583" s="37">
        <v>41858</v>
      </c>
      <c r="C583" s="34" t="s">
        <v>146</v>
      </c>
      <c r="D583" s="34" t="s">
        <v>23</v>
      </c>
      <c r="E583" s="34" t="s">
        <v>15</v>
      </c>
      <c r="F583" s="34" t="s">
        <v>50</v>
      </c>
      <c r="G583" s="21"/>
      <c r="H583" s="21"/>
      <c r="I583" s="21" t="s">
        <v>20</v>
      </c>
      <c r="J583" s="21" t="s">
        <v>19</v>
      </c>
      <c r="M583" s="12"/>
    </row>
    <row r="584" spans="1:13" ht="18" customHeight="1">
      <c r="A584" s="4">
        <v>583</v>
      </c>
      <c r="B584" s="37">
        <v>41859</v>
      </c>
      <c r="C584" s="34" t="s">
        <v>148</v>
      </c>
      <c r="D584" s="34" t="s">
        <v>39</v>
      </c>
      <c r="E584" s="34" t="s">
        <v>49</v>
      </c>
      <c r="F584" s="34" t="s">
        <v>12</v>
      </c>
      <c r="G584" s="21"/>
      <c r="H584" s="21"/>
      <c r="I584" s="21" t="s">
        <v>13</v>
      </c>
      <c r="J584" s="21" t="s">
        <v>14</v>
      </c>
      <c r="M584" s="12"/>
    </row>
    <row r="585" spans="1:13" ht="18" customHeight="1">
      <c r="A585" s="4">
        <v>584</v>
      </c>
      <c r="B585" s="37">
        <v>41859</v>
      </c>
      <c r="C585" s="34" t="s">
        <v>23</v>
      </c>
      <c r="D585" s="34" t="s">
        <v>142</v>
      </c>
      <c r="E585" s="34" t="s">
        <v>50</v>
      </c>
      <c r="F585" s="34" t="s">
        <v>34</v>
      </c>
      <c r="G585" s="21"/>
      <c r="H585" s="21"/>
      <c r="I585" s="21" t="s">
        <v>38</v>
      </c>
      <c r="J585" s="21" t="s">
        <v>19</v>
      </c>
      <c r="M585" s="12"/>
    </row>
    <row r="586" spans="1:13" ht="18" customHeight="1">
      <c r="A586" s="4">
        <v>585</v>
      </c>
      <c r="B586" s="37">
        <v>41859</v>
      </c>
      <c r="C586" s="34" t="s">
        <v>131</v>
      </c>
      <c r="D586" s="34" t="s">
        <v>43</v>
      </c>
      <c r="E586" s="34" t="s">
        <v>17</v>
      </c>
      <c r="F586" s="34" t="s">
        <v>18</v>
      </c>
      <c r="G586" s="21"/>
      <c r="H586" s="21"/>
      <c r="I586" s="21" t="s">
        <v>37</v>
      </c>
      <c r="J586" s="21" t="s">
        <v>20</v>
      </c>
      <c r="M586" s="12"/>
    </row>
    <row r="587" spans="1:13" ht="18" customHeight="1">
      <c r="A587" s="4">
        <v>586</v>
      </c>
      <c r="B587" s="37">
        <v>41859</v>
      </c>
      <c r="C587" s="34" t="s">
        <v>144</v>
      </c>
      <c r="D587" s="34" t="s">
        <v>15</v>
      </c>
      <c r="E587" s="34" t="s">
        <v>7</v>
      </c>
      <c r="F587" s="34" t="s">
        <v>132</v>
      </c>
      <c r="G587" s="21"/>
      <c r="H587" s="21"/>
      <c r="I587" s="21" t="s">
        <v>25</v>
      </c>
      <c r="J587" s="21" t="s">
        <v>31</v>
      </c>
      <c r="M587" s="12"/>
    </row>
    <row r="588" spans="1:13" ht="18" customHeight="1">
      <c r="A588" s="4">
        <v>587</v>
      </c>
      <c r="B588" s="37">
        <v>41859</v>
      </c>
      <c r="C588" s="34" t="s">
        <v>27</v>
      </c>
      <c r="D588" s="34" t="s">
        <v>21</v>
      </c>
      <c r="E588" s="34" t="s">
        <v>30</v>
      </c>
      <c r="F588" s="34" t="s">
        <v>4</v>
      </c>
      <c r="G588" s="21"/>
      <c r="H588" s="21"/>
      <c r="I588" s="21" t="s">
        <v>8</v>
      </c>
      <c r="J588" s="21" t="s">
        <v>32</v>
      </c>
      <c r="M588" s="12"/>
    </row>
    <row r="589" spans="1:13" ht="18" customHeight="1">
      <c r="A589" s="4">
        <v>588</v>
      </c>
      <c r="B589" s="37">
        <v>41860</v>
      </c>
      <c r="C589" s="34" t="s">
        <v>39</v>
      </c>
      <c r="D589" s="34" t="s">
        <v>49</v>
      </c>
      <c r="E589" s="34" t="s">
        <v>12</v>
      </c>
      <c r="F589" s="34" t="s">
        <v>36</v>
      </c>
      <c r="G589" s="21"/>
      <c r="H589" s="21"/>
      <c r="I589" s="21" t="s">
        <v>13</v>
      </c>
      <c r="J589" s="21" t="s">
        <v>14</v>
      </c>
      <c r="M589" s="12"/>
    </row>
    <row r="590" spans="1:13" ht="18" customHeight="1">
      <c r="A590" s="4">
        <v>589</v>
      </c>
      <c r="B590" s="37">
        <v>41860</v>
      </c>
      <c r="C590" s="34" t="s">
        <v>43</v>
      </c>
      <c r="D590" s="34" t="s">
        <v>17</v>
      </c>
      <c r="E590" s="34" t="s">
        <v>18</v>
      </c>
      <c r="F590" s="34" t="s">
        <v>10</v>
      </c>
      <c r="G590" s="21"/>
      <c r="H590" s="21"/>
      <c r="I590" s="21" t="s">
        <v>37</v>
      </c>
      <c r="J590" s="21" t="s">
        <v>20</v>
      </c>
      <c r="M590" s="12"/>
    </row>
    <row r="591" spans="1:13" ht="18" customHeight="1">
      <c r="A591" s="4">
        <v>590</v>
      </c>
      <c r="B591" s="37">
        <v>41860</v>
      </c>
      <c r="C591" s="34" t="s">
        <v>15</v>
      </c>
      <c r="D591" s="34" t="s">
        <v>7</v>
      </c>
      <c r="E591" s="34" t="s">
        <v>132</v>
      </c>
      <c r="F591" s="34" t="s">
        <v>161</v>
      </c>
      <c r="G591" s="21"/>
      <c r="H591" s="21"/>
      <c r="I591" s="21" t="s">
        <v>25</v>
      </c>
      <c r="J591" s="21" t="s">
        <v>31</v>
      </c>
      <c r="M591" s="12"/>
    </row>
    <row r="592" spans="1:13" ht="18" customHeight="1">
      <c r="A592" s="4">
        <v>591</v>
      </c>
      <c r="B592" s="37">
        <v>41860</v>
      </c>
      <c r="C592" s="34" t="s">
        <v>142</v>
      </c>
      <c r="D592" s="34" t="s">
        <v>50</v>
      </c>
      <c r="E592" s="34" t="s">
        <v>34</v>
      </c>
      <c r="F592" s="34" t="s">
        <v>45</v>
      </c>
      <c r="G592" s="21"/>
      <c r="H592" s="21"/>
      <c r="I592" s="21" t="s">
        <v>38</v>
      </c>
      <c r="J592" s="21" t="s">
        <v>19</v>
      </c>
      <c r="M592" s="12"/>
    </row>
    <row r="593" spans="1:13" ht="18" customHeight="1">
      <c r="A593" s="4">
        <v>592</v>
      </c>
      <c r="B593" s="37">
        <v>41860</v>
      </c>
      <c r="C593" s="34" t="s">
        <v>21</v>
      </c>
      <c r="D593" s="34" t="s">
        <v>30</v>
      </c>
      <c r="E593" s="34" t="s">
        <v>4</v>
      </c>
      <c r="F593" s="34" t="s">
        <v>11</v>
      </c>
      <c r="G593" s="21"/>
      <c r="H593" s="21"/>
      <c r="I593" s="21" t="s">
        <v>8</v>
      </c>
      <c r="J593" s="21" t="s">
        <v>32</v>
      </c>
      <c r="M593" s="12"/>
    </row>
    <row r="594" spans="1:13" ht="18" customHeight="1">
      <c r="A594" s="4">
        <v>593</v>
      </c>
      <c r="B594" s="37">
        <v>41861</v>
      </c>
      <c r="C594" s="34" t="s">
        <v>7</v>
      </c>
      <c r="D594" s="34" t="s">
        <v>132</v>
      </c>
      <c r="E594" s="34" t="s">
        <v>161</v>
      </c>
      <c r="F594" s="34" t="s">
        <v>144</v>
      </c>
      <c r="G594" s="21"/>
      <c r="H594" s="21"/>
      <c r="I594" s="21" t="s">
        <v>25</v>
      </c>
      <c r="J594" s="21" t="s">
        <v>31</v>
      </c>
      <c r="M594" s="12"/>
    </row>
    <row r="595" spans="1:13" ht="18" customHeight="1">
      <c r="A595" s="4">
        <v>594</v>
      </c>
      <c r="B595" s="37">
        <v>41861</v>
      </c>
      <c r="C595" s="34" t="s">
        <v>49</v>
      </c>
      <c r="D595" s="34" t="s">
        <v>12</v>
      </c>
      <c r="E595" s="36" t="s">
        <v>36</v>
      </c>
      <c r="F595" s="34" t="s">
        <v>148</v>
      </c>
      <c r="G595" s="21"/>
      <c r="H595" s="21"/>
      <c r="I595" s="21" t="s">
        <v>13</v>
      </c>
      <c r="J595" s="21" t="s">
        <v>14</v>
      </c>
      <c r="M595" s="12"/>
    </row>
    <row r="596" spans="1:13" ht="18" customHeight="1">
      <c r="A596" s="4">
        <v>595</v>
      </c>
      <c r="B596" s="37">
        <v>41861</v>
      </c>
      <c r="C596" s="34" t="s">
        <v>30</v>
      </c>
      <c r="D596" s="34" t="s">
        <v>4</v>
      </c>
      <c r="E596" s="34" t="s">
        <v>11</v>
      </c>
      <c r="F596" s="34" t="s">
        <v>27</v>
      </c>
      <c r="G596" s="21"/>
      <c r="H596" s="21"/>
      <c r="I596" s="21" t="s">
        <v>8</v>
      </c>
      <c r="J596" s="21" t="s">
        <v>32</v>
      </c>
      <c r="M596" s="12"/>
    </row>
    <row r="597" spans="1:13" ht="18" customHeight="1">
      <c r="A597" s="4">
        <v>596</v>
      </c>
      <c r="B597" s="37">
        <v>41861</v>
      </c>
      <c r="C597" s="34" t="s">
        <v>50</v>
      </c>
      <c r="D597" s="34" t="s">
        <v>34</v>
      </c>
      <c r="E597" s="34" t="s">
        <v>45</v>
      </c>
      <c r="F597" s="34" t="s">
        <v>23</v>
      </c>
      <c r="G597" s="21"/>
      <c r="H597" s="21"/>
      <c r="I597" s="21" t="s">
        <v>38</v>
      </c>
      <c r="J597" s="21" t="s">
        <v>19</v>
      </c>
      <c r="M597" s="12"/>
    </row>
    <row r="598" spans="1:13" ht="18" customHeight="1">
      <c r="A598" s="4">
        <v>597</v>
      </c>
      <c r="B598" s="37">
        <v>41861</v>
      </c>
      <c r="C598" s="34" t="s">
        <v>17</v>
      </c>
      <c r="D598" s="34" t="s">
        <v>18</v>
      </c>
      <c r="E598" s="34" t="s">
        <v>10</v>
      </c>
      <c r="F598" s="34" t="s">
        <v>131</v>
      </c>
      <c r="G598" s="21"/>
      <c r="H598" s="21"/>
      <c r="I598" s="21" t="s">
        <v>37</v>
      </c>
      <c r="J598" s="21" t="s">
        <v>20</v>
      </c>
      <c r="M598" s="12"/>
    </row>
    <row r="599" spans="1:13" ht="18" customHeight="1">
      <c r="A599" s="4">
        <v>598</v>
      </c>
      <c r="B599" s="37">
        <v>41863</v>
      </c>
      <c r="C599" s="34" t="s">
        <v>35</v>
      </c>
      <c r="D599" s="34" t="s">
        <v>24</v>
      </c>
      <c r="E599" s="34" t="s">
        <v>27</v>
      </c>
      <c r="F599" s="34" t="s">
        <v>43</v>
      </c>
      <c r="G599" s="21"/>
      <c r="H599" s="21"/>
      <c r="I599" s="21" t="s">
        <v>31</v>
      </c>
      <c r="J599" s="21" t="s">
        <v>8</v>
      </c>
      <c r="M599" s="12"/>
    </row>
    <row r="600" spans="1:13" ht="18" customHeight="1">
      <c r="A600" s="4">
        <v>599</v>
      </c>
      <c r="B600" s="37">
        <v>41863</v>
      </c>
      <c r="C600" s="34" t="s">
        <v>34</v>
      </c>
      <c r="D600" s="34" t="s">
        <v>161</v>
      </c>
      <c r="E600" s="34" t="s">
        <v>47</v>
      </c>
      <c r="F600" s="34" t="s">
        <v>46</v>
      </c>
      <c r="G600" s="21"/>
      <c r="H600" s="21"/>
      <c r="I600" s="21" t="s">
        <v>25</v>
      </c>
      <c r="J600" s="21" t="s">
        <v>9</v>
      </c>
      <c r="M600" s="12"/>
    </row>
    <row r="601" spans="1:13" ht="18" customHeight="1">
      <c r="A601" s="4">
        <v>600</v>
      </c>
      <c r="B601" s="37">
        <v>41863</v>
      </c>
      <c r="C601" s="34" t="s">
        <v>41</v>
      </c>
      <c r="D601" s="36" t="s">
        <v>28</v>
      </c>
      <c r="E601" s="34" t="s">
        <v>148</v>
      </c>
      <c r="F601" s="34" t="s">
        <v>6</v>
      </c>
      <c r="G601" s="21"/>
      <c r="H601" s="21"/>
      <c r="I601" s="21" t="s">
        <v>32</v>
      </c>
      <c r="J601" s="21" t="s">
        <v>26</v>
      </c>
      <c r="M601" s="12"/>
    </row>
    <row r="602" spans="1:13" ht="18" customHeight="1">
      <c r="A602" s="4">
        <v>601</v>
      </c>
      <c r="B602" s="37">
        <v>41863</v>
      </c>
      <c r="C602" s="34" t="s">
        <v>5</v>
      </c>
      <c r="D602" s="34" t="s">
        <v>10</v>
      </c>
      <c r="E602" s="34" t="s">
        <v>22</v>
      </c>
      <c r="F602" s="34" t="s">
        <v>33</v>
      </c>
      <c r="G602" s="21"/>
      <c r="H602" s="21"/>
      <c r="I602" s="21" t="s">
        <v>37</v>
      </c>
      <c r="J602" s="21" t="s">
        <v>38</v>
      </c>
      <c r="M602" s="12"/>
    </row>
    <row r="603" spans="1:13" ht="18" customHeight="1">
      <c r="A603" s="4">
        <v>602</v>
      </c>
      <c r="B603" s="37">
        <v>41863</v>
      </c>
      <c r="C603" s="34" t="s">
        <v>29</v>
      </c>
      <c r="D603" s="34" t="s">
        <v>153</v>
      </c>
      <c r="E603" s="34" t="s">
        <v>144</v>
      </c>
      <c r="F603" s="34" t="s">
        <v>142</v>
      </c>
      <c r="G603" s="21"/>
      <c r="H603" s="21"/>
      <c r="I603" s="21" t="s">
        <v>19</v>
      </c>
      <c r="J603" s="21" t="s">
        <v>14</v>
      </c>
      <c r="M603" s="12"/>
    </row>
    <row r="604" spans="1:13" ht="18" customHeight="1">
      <c r="A604" s="4">
        <v>603</v>
      </c>
      <c r="B604" s="37">
        <v>41863</v>
      </c>
      <c r="C604" s="36" t="s">
        <v>18</v>
      </c>
      <c r="D604" s="34" t="s">
        <v>48</v>
      </c>
      <c r="E604" s="34" t="s">
        <v>23</v>
      </c>
      <c r="F604" s="34" t="s">
        <v>16</v>
      </c>
      <c r="G604" s="21"/>
      <c r="H604" s="21"/>
      <c r="I604" s="21" t="s">
        <v>20</v>
      </c>
      <c r="J604" s="21" t="s">
        <v>13</v>
      </c>
      <c r="M604" s="13"/>
    </row>
    <row r="605" spans="1:13" ht="18" customHeight="1">
      <c r="A605" s="4">
        <v>604</v>
      </c>
      <c r="B605" s="37">
        <v>41864</v>
      </c>
      <c r="C605" s="34" t="s">
        <v>161</v>
      </c>
      <c r="D605" s="34" t="s">
        <v>47</v>
      </c>
      <c r="E605" s="34" t="s">
        <v>46</v>
      </c>
      <c r="F605" s="34" t="s">
        <v>50</v>
      </c>
      <c r="G605" s="21"/>
      <c r="H605" s="21"/>
      <c r="I605" s="21" t="s">
        <v>25</v>
      </c>
      <c r="J605" s="21" t="s">
        <v>9</v>
      </c>
      <c r="M605" s="12"/>
    </row>
    <row r="606" spans="1:13" ht="18" customHeight="1">
      <c r="A606" s="4">
        <v>605</v>
      </c>
      <c r="B606" s="37">
        <v>41864</v>
      </c>
      <c r="C606" s="34" t="s">
        <v>153</v>
      </c>
      <c r="D606" s="34" t="s">
        <v>144</v>
      </c>
      <c r="E606" s="34" t="s">
        <v>142</v>
      </c>
      <c r="F606" s="34" t="s">
        <v>7</v>
      </c>
      <c r="G606" s="21"/>
      <c r="H606" s="21"/>
      <c r="I606" s="21" t="s">
        <v>19</v>
      </c>
      <c r="J606" s="21" t="s">
        <v>14</v>
      </c>
      <c r="M606" s="12"/>
    </row>
    <row r="607" spans="1:13" ht="18" customHeight="1">
      <c r="A607" s="4">
        <v>606</v>
      </c>
      <c r="B607" s="37">
        <v>41864</v>
      </c>
      <c r="C607" s="34" t="s">
        <v>10</v>
      </c>
      <c r="D607" s="34" t="s">
        <v>22</v>
      </c>
      <c r="E607" s="34" t="s">
        <v>33</v>
      </c>
      <c r="F607" s="34" t="s">
        <v>42</v>
      </c>
      <c r="G607" s="21"/>
      <c r="H607" s="21"/>
      <c r="I607" s="21" t="s">
        <v>37</v>
      </c>
      <c r="J607" s="21" t="s">
        <v>38</v>
      </c>
      <c r="M607" s="12"/>
    </row>
    <row r="608" spans="1:13" ht="18" customHeight="1">
      <c r="A608" s="4">
        <v>607</v>
      </c>
      <c r="B608" s="37">
        <v>41864</v>
      </c>
      <c r="C608" s="34" t="s">
        <v>28</v>
      </c>
      <c r="D608" s="34" t="s">
        <v>148</v>
      </c>
      <c r="E608" s="34" t="s">
        <v>6</v>
      </c>
      <c r="F608" s="34" t="s">
        <v>17</v>
      </c>
      <c r="G608" s="21"/>
      <c r="H608" s="21"/>
      <c r="I608" s="21" t="s">
        <v>32</v>
      </c>
      <c r="J608" s="21" t="s">
        <v>26</v>
      </c>
      <c r="M608" s="12"/>
    </row>
    <row r="609" spans="1:13" ht="18" customHeight="1">
      <c r="A609" s="4">
        <v>608</v>
      </c>
      <c r="B609" s="37">
        <v>41864</v>
      </c>
      <c r="C609" s="34" t="s">
        <v>48</v>
      </c>
      <c r="D609" s="34" t="s">
        <v>23</v>
      </c>
      <c r="E609" s="34" t="s">
        <v>16</v>
      </c>
      <c r="F609" s="34" t="s">
        <v>44</v>
      </c>
      <c r="G609" s="21"/>
      <c r="H609" s="21"/>
      <c r="I609" s="21" t="s">
        <v>20</v>
      </c>
      <c r="J609" s="21" t="s">
        <v>13</v>
      </c>
      <c r="M609" s="12"/>
    </row>
    <row r="610" spans="1:13" ht="18" customHeight="1">
      <c r="A610" s="4">
        <v>609</v>
      </c>
      <c r="B610" s="37">
        <v>41864</v>
      </c>
      <c r="C610" s="34" t="s">
        <v>24</v>
      </c>
      <c r="D610" s="34" t="s">
        <v>27</v>
      </c>
      <c r="E610" s="34" t="s">
        <v>43</v>
      </c>
      <c r="F610" s="34" t="s">
        <v>72</v>
      </c>
      <c r="G610" s="21"/>
      <c r="H610" s="21"/>
      <c r="I610" s="21" t="s">
        <v>31</v>
      </c>
      <c r="J610" s="21" t="s">
        <v>8</v>
      </c>
      <c r="M610" s="12"/>
    </row>
    <row r="611" spans="1:13" ht="18" customHeight="1">
      <c r="A611" s="4">
        <v>610</v>
      </c>
      <c r="B611" s="37">
        <v>41865</v>
      </c>
      <c r="C611" s="34" t="s">
        <v>148</v>
      </c>
      <c r="D611" s="34" t="s">
        <v>6</v>
      </c>
      <c r="E611" s="34" t="s">
        <v>17</v>
      </c>
      <c r="F611" s="34" t="s">
        <v>41</v>
      </c>
      <c r="G611" s="21"/>
      <c r="H611" s="21"/>
      <c r="I611" s="21" t="s">
        <v>32</v>
      </c>
      <c r="J611" s="21" t="s">
        <v>26</v>
      </c>
      <c r="M611" s="12"/>
    </row>
    <row r="612" spans="1:13" ht="18" customHeight="1">
      <c r="A612" s="4">
        <v>611</v>
      </c>
      <c r="B612" s="37">
        <v>41865</v>
      </c>
      <c r="C612" s="34" t="s">
        <v>47</v>
      </c>
      <c r="D612" s="34" t="s">
        <v>46</v>
      </c>
      <c r="E612" s="34" t="s">
        <v>50</v>
      </c>
      <c r="F612" s="34" t="s">
        <v>34</v>
      </c>
      <c r="G612" s="21"/>
      <c r="H612" s="21"/>
      <c r="I612" s="21" t="s">
        <v>25</v>
      </c>
      <c r="J612" s="21" t="s">
        <v>9</v>
      </c>
      <c r="M612" s="12"/>
    </row>
    <row r="613" spans="1:13" ht="18" customHeight="1">
      <c r="A613" s="4">
        <v>612</v>
      </c>
      <c r="B613" s="37">
        <v>41865</v>
      </c>
      <c r="C613" s="34" t="s">
        <v>23</v>
      </c>
      <c r="D613" s="34" t="s">
        <v>16</v>
      </c>
      <c r="E613" s="34" t="s">
        <v>44</v>
      </c>
      <c r="F613" s="34" t="s">
        <v>18</v>
      </c>
      <c r="G613" s="21"/>
      <c r="H613" s="21"/>
      <c r="I613" s="21" t="s">
        <v>20</v>
      </c>
      <c r="J613" s="21" t="s">
        <v>13</v>
      </c>
      <c r="M613" s="12"/>
    </row>
    <row r="614" spans="1:13" ht="18" customHeight="1">
      <c r="A614" s="4">
        <v>613</v>
      </c>
      <c r="B614" s="37">
        <v>41865</v>
      </c>
      <c r="C614" s="34" t="s">
        <v>27</v>
      </c>
      <c r="D614" s="34" t="s">
        <v>43</v>
      </c>
      <c r="E614" s="34" t="s">
        <v>72</v>
      </c>
      <c r="F614" s="34" t="s">
        <v>35</v>
      </c>
      <c r="G614" s="21"/>
      <c r="H614" s="21"/>
      <c r="I614" s="21" t="s">
        <v>31</v>
      </c>
      <c r="J614" s="21" t="s">
        <v>8</v>
      </c>
      <c r="M614" s="12"/>
    </row>
    <row r="615" spans="1:13" ht="18" customHeight="1">
      <c r="A615" s="4">
        <v>614</v>
      </c>
      <c r="B615" s="37">
        <v>41865</v>
      </c>
      <c r="C615" s="34" t="s">
        <v>22</v>
      </c>
      <c r="D615" s="34" t="s">
        <v>33</v>
      </c>
      <c r="E615" s="34" t="s">
        <v>42</v>
      </c>
      <c r="F615" s="34" t="s">
        <v>5</v>
      </c>
      <c r="G615" s="21"/>
      <c r="H615" s="21"/>
      <c r="I615" s="21" t="s">
        <v>37</v>
      </c>
      <c r="J615" s="21" t="s">
        <v>38</v>
      </c>
      <c r="M615" s="12"/>
    </row>
    <row r="616" spans="1:13" ht="18" customHeight="1">
      <c r="A616" s="4">
        <v>615</v>
      </c>
      <c r="B616" s="37">
        <v>41866</v>
      </c>
      <c r="C616" s="34" t="s">
        <v>4</v>
      </c>
      <c r="D616" s="34" t="s">
        <v>42</v>
      </c>
      <c r="E616" s="34" t="s">
        <v>131</v>
      </c>
      <c r="F616" s="34" t="s">
        <v>21</v>
      </c>
      <c r="G616" s="21"/>
      <c r="H616" s="21"/>
      <c r="I616" s="21" t="s">
        <v>13</v>
      </c>
      <c r="J616" s="21" t="s">
        <v>38</v>
      </c>
      <c r="M616" s="12"/>
    </row>
    <row r="617" spans="1:13" ht="18" customHeight="1">
      <c r="A617" s="4">
        <v>616</v>
      </c>
      <c r="B617" s="37">
        <v>41866</v>
      </c>
      <c r="C617" s="34" t="s">
        <v>46</v>
      </c>
      <c r="D617" s="34" t="s">
        <v>7</v>
      </c>
      <c r="E617" s="34" t="s">
        <v>29</v>
      </c>
      <c r="F617" s="34" t="s">
        <v>153</v>
      </c>
      <c r="G617" s="21"/>
      <c r="H617" s="21"/>
      <c r="I617" s="21" t="s">
        <v>19</v>
      </c>
      <c r="J617" s="21" t="s">
        <v>37</v>
      </c>
      <c r="M617" s="12"/>
    </row>
    <row r="618" spans="1:13" ht="18" customHeight="1">
      <c r="A618" s="4">
        <v>617</v>
      </c>
      <c r="B618" s="37">
        <v>41866</v>
      </c>
      <c r="C618" s="34" t="s">
        <v>142</v>
      </c>
      <c r="D618" s="34" t="s">
        <v>11</v>
      </c>
      <c r="E618" s="34" t="s">
        <v>34</v>
      </c>
      <c r="F618" s="34" t="s">
        <v>15</v>
      </c>
      <c r="G618" s="21"/>
      <c r="H618" s="21"/>
      <c r="I618" s="21" t="s">
        <v>26</v>
      </c>
      <c r="J618" s="21" t="s">
        <v>25</v>
      </c>
      <c r="M618" s="12"/>
    </row>
    <row r="619" spans="1:13" ht="18" customHeight="1">
      <c r="A619" s="4">
        <v>618</v>
      </c>
      <c r="B619" s="37">
        <v>41866</v>
      </c>
      <c r="C619" s="34" t="s">
        <v>33</v>
      </c>
      <c r="D619" s="34" t="s">
        <v>36</v>
      </c>
      <c r="E619" s="34" t="s">
        <v>40</v>
      </c>
      <c r="F619" s="34" t="s">
        <v>10</v>
      </c>
      <c r="G619" s="21"/>
      <c r="H619" s="21"/>
      <c r="I619" s="21" t="s">
        <v>32</v>
      </c>
      <c r="J619" s="21" t="s">
        <v>31</v>
      </c>
      <c r="M619" s="12"/>
    </row>
    <row r="620" spans="1:13" ht="18" customHeight="1">
      <c r="A620" s="4">
        <v>619</v>
      </c>
      <c r="B620" s="37">
        <v>41866</v>
      </c>
      <c r="C620" s="34" t="s">
        <v>16</v>
      </c>
      <c r="D620" s="34" t="s">
        <v>44</v>
      </c>
      <c r="E620" s="34" t="s">
        <v>18</v>
      </c>
      <c r="F620" s="34" t="s">
        <v>48</v>
      </c>
      <c r="G620" s="21"/>
      <c r="H620" s="21"/>
      <c r="I620" s="21" t="s">
        <v>20</v>
      </c>
      <c r="J620" s="21" t="s">
        <v>14</v>
      </c>
      <c r="M620" s="12"/>
    </row>
    <row r="621" spans="1:13" ht="18" customHeight="1">
      <c r="A621" s="4">
        <v>620</v>
      </c>
      <c r="B621" s="37">
        <v>41866</v>
      </c>
      <c r="C621" s="34" t="s">
        <v>12</v>
      </c>
      <c r="D621" s="34" t="s">
        <v>146</v>
      </c>
      <c r="E621" s="34" t="s">
        <v>55</v>
      </c>
      <c r="F621" s="34" t="s">
        <v>39</v>
      </c>
      <c r="G621" s="21"/>
      <c r="H621" s="21"/>
      <c r="I621" s="21" t="s">
        <v>9</v>
      </c>
      <c r="J621" s="21" t="s">
        <v>8</v>
      </c>
      <c r="M621" s="12"/>
    </row>
    <row r="622" spans="1:13" ht="18" customHeight="1">
      <c r="A622" s="4">
        <v>621</v>
      </c>
      <c r="B622" s="37">
        <v>41867</v>
      </c>
      <c r="C622" s="34" t="s">
        <v>7</v>
      </c>
      <c r="D622" s="34" t="s">
        <v>29</v>
      </c>
      <c r="E622" s="34" t="s">
        <v>153</v>
      </c>
      <c r="F622" s="34" t="s">
        <v>144</v>
      </c>
      <c r="G622" s="21"/>
      <c r="H622" s="21"/>
      <c r="I622" s="21" t="s">
        <v>19</v>
      </c>
      <c r="J622" s="21" t="s">
        <v>37</v>
      </c>
      <c r="M622" s="12"/>
    </row>
    <row r="623" spans="1:13" ht="18" customHeight="1">
      <c r="A623" s="4">
        <v>622</v>
      </c>
      <c r="B623" s="37">
        <v>41867</v>
      </c>
      <c r="C623" s="34" t="s">
        <v>42</v>
      </c>
      <c r="D623" s="34" t="s">
        <v>131</v>
      </c>
      <c r="E623" s="34" t="s">
        <v>21</v>
      </c>
      <c r="F623" s="34" t="s">
        <v>30</v>
      </c>
      <c r="G623" s="21"/>
      <c r="H623" s="21"/>
      <c r="I623" s="21" t="s">
        <v>13</v>
      </c>
      <c r="J623" s="21" t="s">
        <v>38</v>
      </c>
      <c r="M623" s="12"/>
    </row>
    <row r="624" spans="1:13" ht="18" customHeight="1">
      <c r="A624" s="4">
        <v>623</v>
      </c>
      <c r="B624" s="37">
        <v>41867</v>
      </c>
      <c r="C624" s="34" t="s">
        <v>36</v>
      </c>
      <c r="D624" s="34" t="s">
        <v>40</v>
      </c>
      <c r="E624" s="34" t="s">
        <v>10</v>
      </c>
      <c r="F624" s="34" t="s">
        <v>22</v>
      </c>
      <c r="G624" s="21"/>
      <c r="H624" s="21"/>
      <c r="I624" s="21" t="s">
        <v>32</v>
      </c>
      <c r="J624" s="21" t="s">
        <v>31</v>
      </c>
      <c r="M624" s="12"/>
    </row>
    <row r="625" spans="1:13" ht="18" customHeight="1">
      <c r="A625" s="4">
        <v>624</v>
      </c>
      <c r="B625" s="37">
        <v>41867</v>
      </c>
      <c r="C625" s="34" t="s">
        <v>44</v>
      </c>
      <c r="D625" s="34" t="s">
        <v>18</v>
      </c>
      <c r="E625" s="34" t="s">
        <v>48</v>
      </c>
      <c r="F625" s="34" t="s">
        <v>23</v>
      </c>
      <c r="G625" s="21"/>
      <c r="H625" s="21"/>
      <c r="I625" s="21" t="s">
        <v>20</v>
      </c>
      <c r="J625" s="21" t="s">
        <v>14</v>
      </c>
      <c r="M625" s="12"/>
    </row>
    <row r="626" spans="1:13" ht="18" customHeight="1">
      <c r="A626" s="4">
        <v>625</v>
      </c>
      <c r="B626" s="37">
        <v>41867</v>
      </c>
      <c r="C626" s="34" t="s">
        <v>11</v>
      </c>
      <c r="D626" s="34" t="s">
        <v>34</v>
      </c>
      <c r="E626" s="34" t="s">
        <v>15</v>
      </c>
      <c r="F626" s="34" t="s">
        <v>47</v>
      </c>
      <c r="G626" s="21"/>
      <c r="H626" s="21"/>
      <c r="I626" s="21" t="s">
        <v>26</v>
      </c>
      <c r="J626" s="21" t="s">
        <v>25</v>
      </c>
      <c r="M626" s="12"/>
    </row>
    <row r="627" spans="1:13" ht="18" customHeight="1">
      <c r="A627" s="4">
        <v>626</v>
      </c>
      <c r="B627" s="37">
        <v>41867</v>
      </c>
      <c r="C627" s="34" t="s">
        <v>146</v>
      </c>
      <c r="D627" s="34" t="s">
        <v>55</v>
      </c>
      <c r="E627" s="34" t="s">
        <v>39</v>
      </c>
      <c r="F627" s="34" t="s">
        <v>49</v>
      </c>
      <c r="G627" s="21"/>
      <c r="H627" s="21"/>
      <c r="I627" s="21" t="s">
        <v>9</v>
      </c>
      <c r="J627" s="21" t="s">
        <v>8</v>
      </c>
      <c r="M627" s="12"/>
    </row>
    <row r="628" spans="1:13" ht="18" customHeight="1">
      <c r="A628" s="4">
        <v>627</v>
      </c>
      <c r="B628" s="37">
        <v>41868</v>
      </c>
      <c r="C628" s="34" t="s">
        <v>40</v>
      </c>
      <c r="D628" s="34" t="s">
        <v>10</v>
      </c>
      <c r="E628" s="34" t="s">
        <v>22</v>
      </c>
      <c r="F628" s="34" t="s">
        <v>33</v>
      </c>
      <c r="G628" s="21"/>
      <c r="H628" s="21"/>
      <c r="I628" s="21" t="s">
        <v>32</v>
      </c>
      <c r="J628" s="21" t="s">
        <v>31</v>
      </c>
      <c r="M628" s="12"/>
    </row>
    <row r="629" spans="1:13" ht="18" customHeight="1">
      <c r="A629" s="4">
        <v>628</v>
      </c>
      <c r="B629" s="37">
        <v>41868</v>
      </c>
      <c r="C629" s="34" t="s">
        <v>55</v>
      </c>
      <c r="D629" s="34" t="s">
        <v>39</v>
      </c>
      <c r="E629" s="34" t="s">
        <v>49</v>
      </c>
      <c r="F629" s="34" t="s">
        <v>12</v>
      </c>
      <c r="G629" s="21"/>
      <c r="H629" s="21"/>
      <c r="I629" s="21" t="s">
        <v>9</v>
      </c>
      <c r="J629" s="21" t="s">
        <v>8</v>
      </c>
      <c r="M629" s="12"/>
    </row>
    <row r="630" spans="1:13" ht="18" customHeight="1">
      <c r="A630" s="4">
        <v>629</v>
      </c>
      <c r="B630" s="37">
        <v>41868</v>
      </c>
      <c r="C630" s="34" t="s">
        <v>34</v>
      </c>
      <c r="D630" s="34" t="s">
        <v>15</v>
      </c>
      <c r="E630" s="34" t="s">
        <v>47</v>
      </c>
      <c r="F630" s="34" t="s">
        <v>142</v>
      </c>
      <c r="G630" s="21"/>
      <c r="H630" s="21"/>
      <c r="I630" s="21" t="s">
        <v>26</v>
      </c>
      <c r="J630" s="21" t="s">
        <v>25</v>
      </c>
      <c r="M630" s="12"/>
    </row>
    <row r="631" spans="1:13" ht="18" customHeight="1">
      <c r="A631" s="4">
        <v>630</v>
      </c>
      <c r="B631" s="37">
        <v>41868</v>
      </c>
      <c r="C631" s="34" t="s">
        <v>29</v>
      </c>
      <c r="D631" s="34" t="s">
        <v>153</v>
      </c>
      <c r="E631" s="34" t="s">
        <v>144</v>
      </c>
      <c r="F631" s="34" t="s">
        <v>46</v>
      </c>
      <c r="G631" s="21"/>
      <c r="H631" s="21"/>
      <c r="I631" s="21" t="s">
        <v>19</v>
      </c>
      <c r="J631" s="21" t="s">
        <v>37</v>
      </c>
      <c r="M631" s="12"/>
    </row>
    <row r="632" spans="1:13" ht="18" customHeight="1">
      <c r="A632" s="4">
        <v>631</v>
      </c>
      <c r="B632" s="37">
        <v>41868</v>
      </c>
      <c r="C632" s="34" t="s">
        <v>131</v>
      </c>
      <c r="D632" s="34" t="s">
        <v>21</v>
      </c>
      <c r="E632" s="34" t="s">
        <v>30</v>
      </c>
      <c r="F632" s="34" t="s">
        <v>4</v>
      </c>
      <c r="G632" s="21"/>
      <c r="H632" s="21"/>
      <c r="I632" s="21" t="s">
        <v>13</v>
      </c>
      <c r="J632" s="21" t="s">
        <v>38</v>
      </c>
      <c r="M632" s="12"/>
    </row>
    <row r="633" spans="1:13" ht="18" customHeight="1">
      <c r="A633" s="4">
        <v>632</v>
      </c>
      <c r="B633" s="37">
        <v>41868</v>
      </c>
      <c r="C633" s="34" t="s">
        <v>18</v>
      </c>
      <c r="D633" s="34" t="s">
        <v>48</v>
      </c>
      <c r="E633" s="34" t="s">
        <v>23</v>
      </c>
      <c r="F633" s="34" t="s">
        <v>16</v>
      </c>
      <c r="G633" s="21"/>
      <c r="H633" s="21"/>
      <c r="I633" s="21" t="s">
        <v>20</v>
      </c>
      <c r="J633" s="21" t="s">
        <v>14</v>
      </c>
      <c r="M633" s="12"/>
    </row>
    <row r="634" spans="1:13" ht="18" customHeight="1">
      <c r="A634" s="4">
        <v>633</v>
      </c>
      <c r="B634" s="37">
        <v>41869</v>
      </c>
      <c r="C634" s="34" t="s">
        <v>43</v>
      </c>
      <c r="D634" s="34" t="s">
        <v>23</v>
      </c>
      <c r="E634" s="34" t="s">
        <v>16</v>
      </c>
      <c r="F634" s="34" t="s">
        <v>44</v>
      </c>
      <c r="G634" s="21"/>
      <c r="H634" s="21"/>
      <c r="I634" s="21" t="s">
        <v>25</v>
      </c>
      <c r="J634" s="21" t="s">
        <v>32</v>
      </c>
      <c r="M634" s="12"/>
    </row>
    <row r="635" spans="1:13" ht="18" customHeight="1">
      <c r="A635" s="4">
        <v>634</v>
      </c>
      <c r="B635" s="37">
        <v>41870</v>
      </c>
      <c r="C635" s="34" t="s">
        <v>153</v>
      </c>
      <c r="D635" s="34" t="s">
        <v>72</v>
      </c>
      <c r="E635" s="34" t="s">
        <v>132</v>
      </c>
      <c r="F635" s="34" t="s">
        <v>146</v>
      </c>
      <c r="G635" s="21"/>
      <c r="H635" s="21"/>
      <c r="I635" s="21" t="s">
        <v>38</v>
      </c>
      <c r="J635" s="21" t="s">
        <v>20</v>
      </c>
      <c r="M635" s="12"/>
    </row>
    <row r="636" spans="1:13" ht="18" customHeight="1">
      <c r="A636" s="4">
        <v>635</v>
      </c>
      <c r="B636" s="37">
        <v>41870</v>
      </c>
      <c r="C636" s="34" t="s">
        <v>10</v>
      </c>
      <c r="D636" s="34" t="s">
        <v>49</v>
      </c>
      <c r="E636" s="34" t="s">
        <v>157</v>
      </c>
      <c r="F636" s="34" t="s">
        <v>36</v>
      </c>
      <c r="G636" s="21"/>
      <c r="H636" s="21"/>
      <c r="I636" s="21" t="s">
        <v>8</v>
      </c>
      <c r="J636" s="21" t="s">
        <v>26</v>
      </c>
      <c r="M636" s="12"/>
    </row>
    <row r="637" spans="1:13" ht="18" customHeight="1">
      <c r="A637" s="4">
        <v>636</v>
      </c>
      <c r="B637" s="37">
        <v>41870</v>
      </c>
      <c r="C637" s="34" t="s">
        <v>6</v>
      </c>
      <c r="D637" s="34" t="s">
        <v>17</v>
      </c>
      <c r="E637" s="34" t="s">
        <v>33</v>
      </c>
      <c r="F637" s="34" t="s">
        <v>42</v>
      </c>
      <c r="G637" s="21"/>
      <c r="H637" s="21"/>
      <c r="I637" s="21" t="s">
        <v>13</v>
      </c>
      <c r="J637" s="21" t="s">
        <v>19</v>
      </c>
      <c r="M637" s="12"/>
    </row>
    <row r="638" spans="1:13" ht="18" customHeight="1">
      <c r="A638" s="4">
        <v>637</v>
      </c>
      <c r="B638" s="37">
        <v>41870</v>
      </c>
      <c r="C638" s="34" t="s">
        <v>23</v>
      </c>
      <c r="D638" s="34" t="s">
        <v>16</v>
      </c>
      <c r="E638" s="34" t="s">
        <v>44</v>
      </c>
      <c r="F638" s="34" t="s">
        <v>24</v>
      </c>
      <c r="G638" s="21"/>
      <c r="H638" s="21"/>
      <c r="I638" s="21" t="s">
        <v>25</v>
      </c>
      <c r="J638" s="21" t="s">
        <v>32</v>
      </c>
      <c r="M638" s="12"/>
    </row>
    <row r="639" spans="1:13" ht="18" customHeight="1">
      <c r="A639" s="4">
        <v>638</v>
      </c>
      <c r="B639" s="37">
        <v>41870</v>
      </c>
      <c r="C639" s="34" t="s">
        <v>21</v>
      </c>
      <c r="D639" s="34" t="s">
        <v>30</v>
      </c>
      <c r="E639" s="36" t="s">
        <v>35</v>
      </c>
      <c r="F639" s="34" t="s">
        <v>41</v>
      </c>
      <c r="G639" s="21"/>
      <c r="H639" s="21"/>
      <c r="I639" s="21" t="s">
        <v>14</v>
      </c>
      <c r="J639" s="21" t="s">
        <v>37</v>
      </c>
      <c r="M639" s="12"/>
    </row>
    <row r="640" spans="1:13" ht="18" customHeight="1">
      <c r="A640" s="4">
        <v>639</v>
      </c>
      <c r="B640" s="37">
        <v>41871</v>
      </c>
      <c r="C640" s="34" t="s">
        <v>72</v>
      </c>
      <c r="D640" s="34" t="s">
        <v>132</v>
      </c>
      <c r="E640" s="34" t="s">
        <v>146</v>
      </c>
      <c r="F640" s="34" t="s">
        <v>161</v>
      </c>
      <c r="G640" s="21"/>
      <c r="H640" s="21"/>
      <c r="I640" s="21" t="s">
        <v>38</v>
      </c>
      <c r="J640" s="21" t="s">
        <v>20</v>
      </c>
      <c r="M640" s="12"/>
    </row>
    <row r="641" spans="1:13" ht="18" customHeight="1">
      <c r="A641" s="4">
        <v>640</v>
      </c>
      <c r="B641" s="37">
        <v>41871</v>
      </c>
      <c r="C641" s="34" t="s">
        <v>47</v>
      </c>
      <c r="D641" s="34" t="s">
        <v>5</v>
      </c>
      <c r="E641" s="34" t="s">
        <v>28</v>
      </c>
      <c r="F641" s="34" t="s">
        <v>148</v>
      </c>
      <c r="G641" s="21"/>
      <c r="H641" s="21"/>
      <c r="I641" s="21" t="s">
        <v>31</v>
      </c>
      <c r="J641" s="21" t="s">
        <v>9</v>
      </c>
      <c r="M641" s="12"/>
    </row>
    <row r="642" spans="1:13" ht="18" customHeight="1">
      <c r="A642" s="4">
        <v>641</v>
      </c>
      <c r="B642" s="37">
        <v>41871</v>
      </c>
      <c r="C642" s="34" t="s">
        <v>49</v>
      </c>
      <c r="D642" s="36" t="s">
        <v>157</v>
      </c>
      <c r="E642" s="34" t="s">
        <v>36</v>
      </c>
      <c r="F642" s="34" t="s">
        <v>29</v>
      </c>
      <c r="G642" s="21"/>
      <c r="H642" s="21"/>
      <c r="I642" s="21" t="s">
        <v>8</v>
      </c>
      <c r="J642" s="21" t="s">
        <v>26</v>
      </c>
      <c r="M642" s="12"/>
    </row>
    <row r="643" spans="1:13" ht="18" customHeight="1">
      <c r="A643" s="4">
        <v>642</v>
      </c>
      <c r="B643" s="37">
        <v>41871</v>
      </c>
      <c r="C643" s="34" t="s">
        <v>30</v>
      </c>
      <c r="D643" s="34" t="s">
        <v>35</v>
      </c>
      <c r="E643" s="34" t="s">
        <v>41</v>
      </c>
      <c r="F643" s="34" t="s">
        <v>18</v>
      </c>
      <c r="G643" s="21"/>
      <c r="H643" s="21"/>
      <c r="I643" s="21" t="s">
        <v>14</v>
      </c>
      <c r="J643" s="21" t="s">
        <v>37</v>
      </c>
      <c r="M643" s="12"/>
    </row>
    <row r="644" spans="1:13" ht="18" customHeight="1">
      <c r="A644" s="4">
        <v>643</v>
      </c>
      <c r="B644" s="37">
        <v>41871</v>
      </c>
      <c r="C644" s="34" t="s">
        <v>17</v>
      </c>
      <c r="D644" s="34" t="s">
        <v>33</v>
      </c>
      <c r="E644" s="34" t="s">
        <v>42</v>
      </c>
      <c r="F644" s="34" t="s">
        <v>27</v>
      </c>
      <c r="G644" s="21"/>
      <c r="H644" s="21"/>
      <c r="I644" s="21" t="s">
        <v>13</v>
      </c>
      <c r="J644" s="21" t="s">
        <v>19</v>
      </c>
      <c r="M644" s="12"/>
    </row>
    <row r="645" spans="1:13" ht="18" customHeight="1">
      <c r="A645" s="4">
        <v>644</v>
      </c>
      <c r="B645" s="37">
        <v>41871</v>
      </c>
      <c r="C645" s="34" t="s">
        <v>16</v>
      </c>
      <c r="D645" s="34" t="s">
        <v>44</v>
      </c>
      <c r="E645" s="34" t="s">
        <v>24</v>
      </c>
      <c r="F645" s="34" t="s">
        <v>43</v>
      </c>
      <c r="G645" s="21"/>
      <c r="H645" s="21"/>
      <c r="I645" s="21" t="s">
        <v>25</v>
      </c>
      <c r="J645" s="21" t="s">
        <v>32</v>
      </c>
      <c r="M645" s="12"/>
    </row>
    <row r="646" spans="1:13" ht="18" customHeight="1">
      <c r="A646" s="4">
        <v>645</v>
      </c>
      <c r="B646" s="37">
        <v>41872</v>
      </c>
      <c r="C646" s="34" t="s">
        <v>157</v>
      </c>
      <c r="D646" s="34" t="s">
        <v>36</v>
      </c>
      <c r="E646" s="34" t="s">
        <v>29</v>
      </c>
      <c r="F646" s="34" t="s">
        <v>10</v>
      </c>
      <c r="G646" s="21"/>
      <c r="H646" s="21"/>
      <c r="I646" s="21" t="s">
        <v>8</v>
      </c>
      <c r="J646" s="21" t="s">
        <v>26</v>
      </c>
      <c r="M646" s="12"/>
    </row>
    <row r="647" spans="1:13" ht="18" customHeight="1">
      <c r="A647" s="4">
        <v>646</v>
      </c>
      <c r="B647" s="37">
        <v>41872</v>
      </c>
      <c r="C647" s="34" t="s">
        <v>35</v>
      </c>
      <c r="D647" s="34" t="s">
        <v>41</v>
      </c>
      <c r="E647" s="34" t="s">
        <v>18</v>
      </c>
      <c r="F647" s="34" t="s">
        <v>21</v>
      </c>
      <c r="G647" s="21"/>
      <c r="H647" s="21"/>
      <c r="I647" s="21" t="s">
        <v>14</v>
      </c>
      <c r="J647" s="21" t="s">
        <v>37</v>
      </c>
      <c r="M647" s="12"/>
    </row>
    <row r="648" spans="1:13" ht="18" customHeight="1">
      <c r="A648" s="4">
        <v>647</v>
      </c>
      <c r="B648" s="37">
        <v>41872</v>
      </c>
      <c r="C648" s="34" t="s">
        <v>132</v>
      </c>
      <c r="D648" s="34" t="s">
        <v>146</v>
      </c>
      <c r="E648" s="34" t="s">
        <v>161</v>
      </c>
      <c r="F648" s="34" t="s">
        <v>153</v>
      </c>
      <c r="G648" s="21"/>
      <c r="H648" s="21"/>
      <c r="I648" s="21" t="s">
        <v>38</v>
      </c>
      <c r="J648" s="21" t="s">
        <v>20</v>
      </c>
      <c r="M648" s="12"/>
    </row>
    <row r="649" spans="1:13" ht="18" customHeight="1">
      <c r="A649" s="4">
        <v>648</v>
      </c>
      <c r="B649" s="37">
        <v>41872</v>
      </c>
      <c r="C649" s="34" t="s">
        <v>5</v>
      </c>
      <c r="D649" s="34" t="s">
        <v>28</v>
      </c>
      <c r="E649" s="34" t="s">
        <v>148</v>
      </c>
      <c r="F649" s="34" t="s">
        <v>15</v>
      </c>
      <c r="G649" s="21"/>
      <c r="H649" s="21"/>
      <c r="I649" s="21" t="s">
        <v>31</v>
      </c>
      <c r="J649" s="21" t="s">
        <v>9</v>
      </c>
      <c r="M649" s="12"/>
    </row>
    <row r="650" spans="1:13" ht="18" customHeight="1">
      <c r="A650" s="4">
        <v>649</v>
      </c>
      <c r="B650" s="37">
        <v>41872</v>
      </c>
      <c r="C650" s="34" t="s">
        <v>33</v>
      </c>
      <c r="D650" s="34" t="s">
        <v>42</v>
      </c>
      <c r="E650" s="34" t="s">
        <v>27</v>
      </c>
      <c r="F650" s="34" t="s">
        <v>6</v>
      </c>
      <c r="G650" s="21"/>
      <c r="H650" s="21"/>
      <c r="I650" s="21" t="s">
        <v>13</v>
      </c>
      <c r="J650" s="21" t="s">
        <v>19</v>
      </c>
      <c r="M650" s="12"/>
    </row>
    <row r="651" spans="1:13" ht="18" customHeight="1">
      <c r="A651" s="4">
        <v>650</v>
      </c>
      <c r="B651" s="37">
        <v>41873</v>
      </c>
      <c r="C651" s="34" t="s">
        <v>39</v>
      </c>
      <c r="D651" s="34" t="s">
        <v>22</v>
      </c>
      <c r="E651" s="34" t="s">
        <v>4</v>
      </c>
      <c r="F651" s="34" t="s">
        <v>17</v>
      </c>
      <c r="G651" s="21"/>
      <c r="H651" s="21"/>
      <c r="I651" s="21" t="s">
        <v>8</v>
      </c>
      <c r="J651" s="21" t="s">
        <v>25</v>
      </c>
      <c r="M651" s="12"/>
    </row>
    <row r="652" spans="1:13" ht="18" customHeight="1">
      <c r="A652" s="4">
        <v>651</v>
      </c>
      <c r="B652" s="37">
        <v>41873</v>
      </c>
      <c r="C652" s="34" t="s">
        <v>36</v>
      </c>
      <c r="D652" s="34" t="s">
        <v>27</v>
      </c>
      <c r="E652" s="34" t="s">
        <v>12</v>
      </c>
      <c r="F652" s="34" t="s">
        <v>30</v>
      </c>
      <c r="G652" s="21"/>
      <c r="H652" s="21"/>
      <c r="I652" s="21" t="s">
        <v>37</v>
      </c>
      <c r="J652" s="21" t="s">
        <v>20</v>
      </c>
      <c r="M652" s="12"/>
    </row>
    <row r="653" spans="1:13" ht="18" customHeight="1">
      <c r="A653" s="4">
        <v>652</v>
      </c>
      <c r="B653" s="37">
        <v>41873</v>
      </c>
      <c r="C653" s="34" t="s">
        <v>44</v>
      </c>
      <c r="D653" s="34" t="s">
        <v>24</v>
      </c>
      <c r="E653" s="34" t="s">
        <v>142</v>
      </c>
      <c r="F653" s="34" t="s">
        <v>11</v>
      </c>
      <c r="G653" s="21"/>
      <c r="H653" s="21"/>
      <c r="I653" s="21" t="s">
        <v>26</v>
      </c>
      <c r="J653" s="21" t="s">
        <v>9</v>
      </c>
      <c r="M653" s="12"/>
    </row>
    <row r="654" spans="1:13" ht="18" customHeight="1">
      <c r="A654" s="4">
        <v>653</v>
      </c>
      <c r="B654" s="37">
        <v>41873</v>
      </c>
      <c r="C654" s="34" t="s">
        <v>28</v>
      </c>
      <c r="D654" s="34" t="s">
        <v>148</v>
      </c>
      <c r="E654" s="34" t="s">
        <v>15</v>
      </c>
      <c r="F654" s="34" t="s">
        <v>47</v>
      </c>
      <c r="G654" s="21"/>
      <c r="H654" s="21"/>
      <c r="I654" s="21" t="s">
        <v>31</v>
      </c>
      <c r="J654" s="21" t="s">
        <v>32</v>
      </c>
      <c r="M654" s="12"/>
    </row>
    <row r="655" spans="1:13" ht="18" customHeight="1">
      <c r="A655" s="4">
        <v>654</v>
      </c>
      <c r="B655" s="37">
        <v>41873</v>
      </c>
      <c r="C655" s="34" t="s">
        <v>146</v>
      </c>
      <c r="D655" s="34" t="s">
        <v>50</v>
      </c>
      <c r="E655" s="34" t="s">
        <v>46</v>
      </c>
      <c r="F655" s="34" t="s">
        <v>72</v>
      </c>
      <c r="G655" s="21"/>
      <c r="H655" s="21"/>
      <c r="I655" s="21" t="s">
        <v>19</v>
      </c>
      <c r="J655" s="21" t="s">
        <v>38</v>
      </c>
      <c r="M655" s="12"/>
    </row>
    <row r="656" spans="1:13" ht="18" customHeight="1">
      <c r="A656" s="4">
        <v>655</v>
      </c>
      <c r="B656" s="37">
        <v>41874</v>
      </c>
      <c r="C656" s="34" t="s">
        <v>148</v>
      </c>
      <c r="D656" s="34" t="s">
        <v>15</v>
      </c>
      <c r="E656" s="34" t="s">
        <v>47</v>
      </c>
      <c r="F656" s="34" t="s">
        <v>5</v>
      </c>
      <c r="G656" s="21"/>
      <c r="H656" s="21"/>
      <c r="I656" s="21" t="s">
        <v>31</v>
      </c>
      <c r="J656" s="21" t="s">
        <v>32</v>
      </c>
      <c r="M656" s="12"/>
    </row>
    <row r="657" spans="1:13" ht="18" customHeight="1">
      <c r="A657" s="4">
        <v>656</v>
      </c>
      <c r="B657" s="37">
        <v>41874</v>
      </c>
      <c r="C657" s="34" t="s">
        <v>161</v>
      </c>
      <c r="D657" s="34" t="s">
        <v>45</v>
      </c>
      <c r="E657" s="34" t="s">
        <v>21</v>
      </c>
      <c r="F657" s="34" t="s">
        <v>49</v>
      </c>
      <c r="G657" s="21"/>
      <c r="H657" s="21"/>
      <c r="I657" s="21" t="s">
        <v>14</v>
      </c>
      <c r="J657" s="21" t="s">
        <v>13</v>
      </c>
      <c r="M657" s="12"/>
    </row>
    <row r="658" spans="1:13" ht="18" customHeight="1">
      <c r="A658" s="4">
        <v>657</v>
      </c>
      <c r="B658" s="37">
        <v>41874</v>
      </c>
      <c r="C658" s="34" t="s">
        <v>24</v>
      </c>
      <c r="D658" s="34" t="s">
        <v>142</v>
      </c>
      <c r="E658" s="34" t="s">
        <v>11</v>
      </c>
      <c r="F658" s="34" t="s">
        <v>7</v>
      </c>
      <c r="G658" s="21"/>
      <c r="H658" s="21"/>
      <c r="I658" s="21" t="s">
        <v>26</v>
      </c>
      <c r="J658" s="21" t="s">
        <v>9</v>
      </c>
      <c r="M658" s="12"/>
    </row>
    <row r="659" spans="1:13" ht="18" customHeight="1">
      <c r="A659" s="4">
        <v>658</v>
      </c>
      <c r="B659" s="37">
        <v>41874</v>
      </c>
      <c r="C659" s="34" t="s">
        <v>50</v>
      </c>
      <c r="D659" s="34" t="s">
        <v>46</v>
      </c>
      <c r="E659" s="34" t="s">
        <v>72</v>
      </c>
      <c r="F659" s="34" t="s">
        <v>131</v>
      </c>
      <c r="G659" s="21"/>
      <c r="H659" s="21"/>
      <c r="I659" s="21" t="s">
        <v>19</v>
      </c>
      <c r="J659" s="21" t="s">
        <v>38</v>
      </c>
      <c r="M659" s="12"/>
    </row>
    <row r="660" spans="1:13" ht="18" customHeight="1">
      <c r="A660" s="4">
        <v>659</v>
      </c>
      <c r="B660" s="37">
        <v>41874</v>
      </c>
      <c r="C660" s="34" t="s">
        <v>27</v>
      </c>
      <c r="D660" s="34" t="s">
        <v>12</v>
      </c>
      <c r="E660" s="34" t="s">
        <v>30</v>
      </c>
      <c r="F660" s="34" t="s">
        <v>35</v>
      </c>
      <c r="G660" s="21"/>
      <c r="H660" s="21"/>
      <c r="I660" s="21" t="s">
        <v>37</v>
      </c>
      <c r="J660" s="21" t="s">
        <v>20</v>
      </c>
      <c r="M660" s="12"/>
    </row>
    <row r="661" spans="1:13" ht="18" customHeight="1">
      <c r="A661" s="4">
        <v>660</v>
      </c>
      <c r="B661" s="37">
        <v>41874</v>
      </c>
      <c r="C661" s="34" t="s">
        <v>22</v>
      </c>
      <c r="D661" s="34" t="s">
        <v>4</v>
      </c>
      <c r="E661" s="34" t="s">
        <v>17</v>
      </c>
      <c r="F661" s="34" t="s">
        <v>40</v>
      </c>
      <c r="G661" s="21"/>
      <c r="H661" s="21"/>
      <c r="I661" s="21" t="s">
        <v>8</v>
      </c>
      <c r="J661" s="21" t="s">
        <v>25</v>
      </c>
      <c r="M661" s="12"/>
    </row>
    <row r="662" spans="1:13" ht="18" customHeight="1">
      <c r="A662" s="4">
        <v>661</v>
      </c>
      <c r="B662" s="37">
        <v>41875</v>
      </c>
      <c r="C662" s="34" t="s">
        <v>45</v>
      </c>
      <c r="D662" s="34" t="s">
        <v>21</v>
      </c>
      <c r="E662" s="34" t="s">
        <v>49</v>
      </c>
      <c r="F662" s="34" t="s">
        <v>33</v>
      </c>
      <c r="G662" s="21"/>
      <c r="H662" s="21"/>
      <c r="I662" s="21" t="s">
        <v>14</v>
      </c>
      <c r="J662" s="21" t="s">
        <v>13</v>
      </c>
      <c r="M662" s="12"/>
    </row>
    <row r="663" spans="1:13" ht="18" customHeight="1">
      <c r="A663" s="4">
        <v>662</v>
      </c>
      <c r="B663" s="37">
        <v>41875</v>
      </c>
      <c r="C663" s="34" t="s">
        <v>4</v>
      </c>
      <c r="D663" s="34" t="s">
        <v>29</v>
      </c>
      <c r="E663" s="34" t="s">
        <v>40</v>
      </c>
      <c r="F663" s="34" t="s">
        <v>39</v>
      </c>
      <c r="G663" s="21"/>
      <c r="H663" s="21"/>
      <c r="I663" s="21" t="s">
        <v>8</v>
      </c>
      <c r="J663" s="21" t="s">
        <v>25</v>
      </c>
      <c r="M663" s="12"/>
    </row>
    <row r="664" spans="1:13" ht="18" customHeight="1">
      <c r="A664" s="4">
        <v>663</v>
      </c>
      <c r="B664" s="37">
        <v>41875</v>
      </c>
      <c r="C664" s="34" t="s">
        <v>46</v>
      </c>
      <c r="D664" s="34" t="s">
        <v>72</v>
      </c>
      <c r="E664" s="34" t="s">
        <v>131</v>
      </c>
      <c r="F664" s="34" t="s">
        <v>146</v>
      </c>
      <c r="G664" s="21"/>
      <c r="H664" s="21"/>
      <c r="I664" s="21" t="s">
        <v>19</v>
      </c>
      <c r="J664" s="21" t="s">
        <v>38</v>
      </c>
      <c r="M664" s="12"/>
    </row>
    <row r="665" spans="1:13" ht="18" customHeight="1">
      <c r="A665" s="4">
        <v>664</v>
      </c>
      <c r="B665" s="37">
        <v>41875</v>
      </c>
      <c r="C665" s="34" t="s">
        <v>15</v>
      </c>
      <c r="D665" s="34" t="s">
        <v>47</v>
      </c>
      <c r="E665" s="34" t="s">
        <v>5</v>
      </c>
      <c r="F665" s="34" t="s">
        <v>28</v>
      </c>
      <c r="G665" s="21"/>
      <c r="H665" s="21"/>
      <c r="I665" s="21" t="s">
        <v>31</v>
      </c>
      <c r="J665" s="21" t="s">
        <v>32</v>
      </c>
      <c r="M665" s="12"/>
    </row>
    <row r="666" spans="1:13" ht="18" customHeight="1">
      <c r="A666" s="4">
        <v>665</v>
      </c>
      <c r="B666" s="37">
        <v>41875</v>
      </c>
      <c r="C666" s="34" t="s">
        <v>142</v>
      </c>
      <c r="D666" s="34" t="s">
        <v>11</v>
      </c>
      <c r="E666" s="34" t="s">
        <v>7</v>
      </c>
      <c r="F666" s="34" t="s">
        <v>44</v>
      </c>
      <c r="G666" s="21"/>
      <c r="H666" s="21"/>
      <c r="I666" s="21" t="s">
        <v>26</v>
      </c>
      <c r="J666" s="21" t="s">
        <v>9</v>
      </c>
      <c r="M666" s="12"/>
    </row>
    <row r="667" spans="1:13" ht="18" customHeight="1">
      <c r="A667" s="4">
        <v>666</v>
      </c>
      <c r="B667" s="37">
        <v>41875</v>
      </c>
      <c r="C667" s="36" t="s">
        <v>12</v>
      </c>
      <c r="D667" s="34" t="s">
        <v>30</v>
      </c>
      <c r="E667" s="34" t="s">
        <v>35</v>
      </c>
      <c r="F667" s="34" t="s">
        <v>36</v>
      </c>
      <c r="G667" s="21"/>
      <c r="H667" s="21"/>
      <c r="I667" s="21" t="s">
        <v>37</v>
      </c>
      <c r="J667" s="21" t="s">
        <v>20</v>
      </c>
      <c r="M667" s="13"/>
    </row>
    <row r="668" spans="1:13" ht="18" customHeight="1">
      <c r="A668" s="4">
        <v>667</v>
      </c>
      <c r="B668" s="37">
        <v>41877</v>
      </c>
      <c r="C668" s="34" t="s">
        <v>72</v>
      </c>
      <c r="D668" s="34" t="s">
        <v>17</v>
      </c>
      <c r="E668" s="34" t="s">
        <v>146</v>
      </c>
      <c r="F668" s="34" t="s">
        <v>34</v>
      </c>
      <c r="G668" s="21"/>
      <c r="H668" s="21"/>
      <c r="I668" s="21" t="s">
        <v>19</v>
      </c>
      <c r="J668" s="21" t="s">
        <v>14</v>
      </c>
      <c r="M668" s="12"/>
    </row>
    <row r="669" spans="1:13" ht="18" customHeight="1">
      <c r="A669" s="4">
        <v>668</v>
      </c>
      <c r="B669" s="37">
        <v>41877</v>
      </c>
      <c r="C669" s="34" t="s">
        <v>30</v>
      </c>
      <c r="D669" s="34" t="s">
        <v>35</v>
      </c>
      <c r="E669" s="34" t="s">
        <v>44</v>
      </c>
      <c r="F669" s="34" t="s">
        <v>24</v>
      </c>
      <c r="G669" s="21"/>
      <c r="H669" s="21"/>
      <c r="I669" s="21" t="s">
        <v>25</v>
      </c>
      <c r="J669" s="21" t="s">
        <v>31</v>
      </c>
      <c r="M669" s="12"/>
    </row>
    <row r="670" spans="1:13" ht="18" customHeight="1">
      <c r="A670" s="4">
        <v>669</v>
      </c>
      <c r="B670" s="37">
        <v>41877</v>
      </c>
      <c r="C670" s="34" t="s">
        <v>144</v>
      </c>
      <c r="D670" s="34" t="s">
        <v>7</v>
      </c>
      <c r="E670" s="34" t="s">
        <v>36</v>
      </c>
      <c r="F670" s="34" t="s">
        <v>39</v>
      </c>
      <c r="G670" s="21"/>
      <c r="H670" s="21"/>
      <c r="I670" s="21" t="s">
        <v>20</v>
      </c>
      <c r="J670" s="21" t="s">
        <v>13</v>
      </c>
      <c r="M670" s="12"/>
    </row>
    <row r="671" spans="1:13" ht="18" customHeight="1">
      <c r="A671" s="4">
        <v>670</v>
      </c>
      <c r="B671" s="37">
        <v>41877</v>
      </c>
      <c r="C671" s="34" t="s">
        <v>43</v>
      </c>
      <c r="D671" s="34" t="s">
        <v>132</v>
      </c>
      <c r="E671" s="34" t="s">
        <v>153</v>
      </c>
      <c r="F671" s="34" t="s">
        <v>23</v>
      </c>
      <c r="G671" s="21"/>
      <c r="H671" s="21"/>
      <c r="I671" s="21" t="s">
        <v>26</v>
      </c>
      <c r="J671" s="21" t="s">
        <v>8</v>
      </c>
      <c r="M671" s="12"/>
    </row>
    <row r="672" spans="1:13" ht="18" customHeight="1">
      <c r="A672" s="4">
        <v>671</v>
      </c>
      <c r="B672" s="37">
        <v>41877</v>
      </c>
      <c r="C672" s="34" t="s">
        <v>21</v>
      </c>
      <c r="D672" s="34" t="s">
        <v>49</v>
      </c>
      <c r="E672" s="34" t="s">
        <v>6</v>
      </c>
      <c r="F672" s="34" t="s">
        <v>29</v>
      </c>
      <c r="G672" s="21"/>
      <c r="H672" s="21"/>
      <c r="I672" s="21" t="s">
        <v>37</v>
      </c>
      <c r="J672" s="21" t="s">
        <v>38</v>
      </c>
      <c r="M672" s="12"/>
    </row>
    <row r="673" spans="1:13" ht="18" customHeight="1">
      <c r="A673" s="4">
        <v>672</v>
      </c>
      <c r="B673" s="37">
        <v>41877</v>
      </c>
      <c r="C673" s="34" t="s">
        <v>11</v>
      </c>
      <c r="D673" s="34" t="s">
        <v>18</v>
      </c>
      <c r="E673" s="34" t="s">
        <v>10</v>
      </c>
      <c r="F673" s="34" t="s">
        <v>27</v>
      </c>
      <c r="G673" s="21"/>
      <c r="H673" s="21"/>
      <c r="I673" s="21" t="s">
        <v>9</v>
      </c>
      <c r="J673" s="21" t="s">
        <v>32</v>
      </c>
      <c r="M673" s="12"/>
    </row>
    <row r="674" spans="1:13" ht="18" customHeight="1">
      <c r="A674" s="4">
        <v>673</v>
      </c>
      <c r="B674" s="37">
        <v>41878</v>
      </c>
      <c r="C674" s="34" t="s">
        <v>7</v>
      </c>
      <c r="D674" s="34" t="s">
        <v>36</v>
      </c>
      <c r="E674" s="34" t="s">
        <v>39</v>
      </c>
      <c r="F674" s="34" t="s">
        <v>46</v>
      </c>
      <c r="G674" s="21"/>
      <c r="H674" s="21"/>
      <c r="I674" s="21" t="s">
        <v>20</v>
      </c>
      <c r="J674" s="21" t="s">
        <v>13</v>
      </c>
      <c r="M674" s="12"/>
    </row>
    <row r="675" spans="1:13" ht="18" customHeight="1">
      <c r="A675" s="4">
        <v>674</v>
      </c>
      <c r="B675" s="37">
        <v>41878</v>
      </c>
      <c r="C675" s="34" t="s">
        <v>35</v>
      </c>
      <c r="D675" s="34" t="s">
        <v>44</v>
      </c>
      <c r="E675" s="34" t="s">
        <v>24</v>
      </c>
      <c r="F675" s="34" t="s">
        <v>16</v>
      </c>
      <c r="G675" s="21"/>
      <c r="H675" s="21"/>
      <c r="I675" s="21" t="s">
        <v>25</v>
      </c>
      <c r="J675" s="21" t="s">
        <v>31</v>
      </c>
      <c r="M675" s="12"/>
    </row>
    <row r="676" spans="1:13" ht="18" customHeight="1">
      <c r="A676" s="4">
        <v>675</v>
      </c>
      <c r="B676" s="37">
        <v>41878</v>
      </c>
      <c r="C676" s="34" t="s">
        <v>132</v>
      </c>
      <c r="D676" s="34" t="s">
        <v>153</v>
      </c>
      <c r="E676" s="34" t="s">
        <v>23</v>
      </c>
      <c r="F676" s="34" t="s">
        <v>15</v>
      </c>
      <c r="G676" s="21"/>
      <c r="H676" s="21"/>
      <c r="I676" s="21" t="s">
        <v>26</v>
      </c>
      <c r="J676" s="21" t="s">
        <v>8</v>
      </c>
      <c r="M676" s="12"/>
    </row>
    <row r="677" spans="1:13" ht="18" customHeight="1">
      <c r="A677" s="4">
        <v>676</v>
      </c>
      <c r="B677" s="37">
        <v>41878</v>
      </c>
      <c r="C677" s="34" t="s">
        <v>49</v>
      </c>
      <c r="D677" s="34" t="s">
        <v>6</v>
      </c>
      <c r="E677" s="34" t="s">
        <v>29</v>
      </c>
      <c r="F677" s="34" t="s">
        <v>28</v>
      </c>
      <c r="G677" s="21"/>
      <c r="H677" s="21"/>
      <c r="I677" s="21" t="s">
        <v>37</v>
      </c>
      <c r="J677" s="21" t="s">
        <v>38</v>
      </c>
      <c r="M677" s="12"/>
    </row>
    <row r="678" spans="1:13" ht="18" customHeight="1">
      <c r="A678" s="4">
        <v>677</v>
      </c>
      <c r="B678" s="37">
        <v>41878</v>
      </c>
      <c r="C678" s="34" t="s">
        <v>17</v>
      </c>
      <c r="D678" s="34" t="s">
        <v>146</v>
      </c>
      <c r="E678" s="34" t="s">
        <v>34</v>
      </c>
      <c r="F678" s="34" t="s">
        <v>45</v>
      </c>
      <c r="G678" s="21"/>
      <c r="H678" s="21"/>
      <c r="I678" s="21" t="s">
        <v>19</v>
      </c>
      <c r="J678" s="21" t="s">
        <v>14</v>
      </c>
      <c r="M678" s="12"/>
    </row>
    <row r="679" spans="1:13" ht="18" customHeight="1">
      <c r="A679" s="4">
        <v>678</v>
      </c>
      <c r="B679" s="37">
        <v>41879</v>
      </c>
      <c r="C679" s="34" t="s">
        <v>153</v>
      </c>
      <c r="D679" s="34" t="s">
        <v>23</v>
      </c>
      <c r="E679" s="34" t="s">
        <v>15</v>
      </c>
      <c r="F679" s="34" t="s">
        <v>43</v>
      </c>
      <c r="G679" s="21"/>
      <c r="H679" s="21"/>
      <c r="I679" s="21" t="s">
        <v>26</v>
      </c>
      <c r="J679" s="21" t="s">
        <v>8</v>
      </c>
      <c r="M679" s="12"/>
    </row>
    <row r="680" spans="1:13" ht="18" customHeight="1">
      <c r="A680" s="4">
        <v>679</v>
      </c>
      <c r="B680" s="37">
        <v>41879</v>
      </c>
      <c r="C680" s="34" t="s">
        <v>10</v>
      </c>
      <c r="D680" s="34" t="s">
        <v>27</v>
      </c>
      <c r="E680" s="34" t="s">
        <v>12</v>
      </c>
      <c r="F680" s="34" t="s">
        <v>11</v>
      </c>
      <c r="G680" s="21"/>
      <c r="H680" s="21"/>
      <c r="I680" s="21" t="s">
        <v>9</v>
      </c>
      <c r="J680" s="21" t="s">
        <v>32</v>
      </c>
      <c r="M680" s="12"/>
    </row>
    <row r="681" spans="1:13" ht="18" customHeight="1">
      <c r="A681" s="4">
        <v>680</v>
      </c>
      <c r="B681" s="37">
        <v>41879</v>
      </c>
      <c r="C681" s="34" t="s">
        <v>36</v>
      </c>
      <c r="D681" s="34" t="s">
        <v>39</v>
      </c>
      <c r="E681" s="34" t="s">
        <v>46</v>
      </c>
      <c r="F681" s="34" t="s">
        <v>144</v>
      </c>
      <c r="G681" s="21"/>
      <c r="H681" s="21"/>
      <c r="I681" s="21" t="s">
        <v>20</v>
      </c>
      <c r="J681" s="21" t="s">
        <v>13</v>
      </c>
      <c r="M681" s="12"/>
    </row>
    <row r="682" spans="1:13" ht="18" customHeight="1">
      <c r="A682" s="4">
        <v>681</v>
      </c>
      <c r="B682" s="37">
        <v>41879</v>
      </c>
      <c r="C682" s="34" t="s">
        <v>44</v>
      </c>
      <c r="D682" s="34" t="s">
        <v>24</v>
      </c>
      <c r="E682" s="34" t="s">
        <v>16</v>
      </c>
      <c r="F682" s="34" t="s">
        <v>30</v>
      </c>
      <c r="G682" s="21"/>
      <c r="H682" s="21"/>
      <c r="I682" s="21" t="s">
        <v>25</v>
      </c>
      <c r="J682" s="21" t="s">
        <v>31</v>
      </c>
      <c r="M682" s="12"/>
    </row>
    <row r="683" spans="1:13" ht="18" customHeight="1">
      <c r="A683" s="4">
        <v>682</v>
      </c>
      <c r="B683" s="37">
        <v>41879</v>
      </c>
      <c r="C683" s="34" t="s">
        <v>6</v>
      </c>
      <c r="D683" s="34" t="s">
        <v>29</v>
      </c>
      <c r="E683" s="34" t="s">
        <v>28</v>
      </c>
      <c r="F683" s="34" t="s">
        <v>21</v>
      </c>
      <c r="G683" s="21"/>
      <c r="H683" s="21"/>
      <c r="I683" s="21" t="s">
        <v>37</v>
      </c>
      <c r="J683" s="21" t="s">
        <v>38</v>
      </c>
      <c r="M683" s="12"/>
    </row>
    <row r="684" spans="1:13" ht="18" customHeight="1">
      <c r="A684" s="4">
        <v>683</v>
      </c>
      <c r="B684" s="37">
        <v>41879</v>
      </c>
      <c r="C684" s="34" t="s">
        <v>146</v>
      </c>
      <c r="D684" s="34" t="s">
        <v>34</v>
      </c>
      <c r="E684" s="34" t="s">
        <v>45</v>
      </c>
      <c r="F684" s="34" t="s">
        <v>72</v>
      </c>
      <c r="G684" s="21"/>
      <c r="H684" s="21"/>
      <c r="I684" s="21" t="s">
        <v>19</v>
      </c>
      <c r="J684" s="21" t="s">
        <v>14</v>
      </c>
      <c r="M684" s="12"/>
    </row>
    <row r="685" spans="1:13" ht="18" customHeight="1">
      <c r="A685" s="4">
        <v>684</v>
      </c>
      <c r="B685" s="37">
        <v>41880</v>
      </c>
      <c r="C685" s="34" t="s">
        <v>39</v>
      </c>
      <c r="D685" s="34" t="s">
        <v>46</v>
      </c>
      <c r="E685" s="34" t="s">
        <v>144</v>
      </c>
      <c r="F685" s="34" t="s">
        <v>7</v>
      </c>
      <c r="G685" s="21"/>
      <c r="H685" s="21"/>
      <c r="I685" s="21" t="s">
        <v>20</v>
      </c>
      <c r="J685" s="21" t="s">
        <v>19</v>
      </c>
      <c r="M685" s="12"/>
    </row>
    <row r="686" spans="1:13" ht="18" customHeight="1">
      <c r="A686" s="4">
        <v>685</v>
      </c>
      <c r="B686" s="37">
        <v>41880</v>
      </c>
      <c r="C686" s="34" t="s">
        <v>47</v>
      </c>
      <c r="D686" s="34" t="s">
        <v>16</v>
      </c>
      <c r="E686" s="36" t="s">
        <v>161</v>
      </c>
      <c r="F686" s="34" t="s">
        <v>50</v>
      </c>
      <c r="G686" s="21"/>
      <c r="H686" s="21"/>
      <c r="I686" s="21" t="s">
        <v>38</v>
      </c>
      <c r="J686" s="21" t="s">
        <v>14</v>
      </c>
      <c r="M686" s="12"/>
    </row>
    <row r="687" spans="1:13" ht="18" customHeight="1">
      <c r="A687" s="4">
        <v>686</v>
      </c>
      <c r="B687" s="37">
        <v>41880</v>
      </c>
      <c r="C687" s="34" t="s">
        <v>41</v>
      </c>
      <c r="D687" s="34" t="s">
        <v>131</v>
      </c>
      <c r="E687" s="34" t="s">
        <v>21</v>
      </c>
      <c r="F687" s="34" t="s">
        <v>49</v>
      </c>
      <c r="G687" s="21"/>
      <c r="H687" s="21"/>
      <c r="I687" s="21" t="s">
        <v>32</v>
      </c>
      <c r="J687" s="21" t="s">
        <v>26</v>
      </c>
      <c r="M687" s="12"/>
    </row>
    <row r="688" spans="1:13" ht="18" customHeight="1">
      <c r="A688" s="4">
        <v>687</v>
      </c>
      <c r="B688" s="37">
        <v>41880</v>
      </c>
      <c r="C688" s="34" t="s">
        <v>29</v>
      </c>
      <c r="D688" s="34" t="s">
        <v>28</v>
      </c>
      <c r="E688" s="34" t="s">
        <v>33</v>
      </c>
      <c r="F688" s="34" t="s">
        <v>4</v>
      </c>
      <c r="G688" s="21"/>
      <c r="H688" s="21"/>
      <c r="I688" s="21" t="s">
        <v>31</v>
      </c>
      <c r="J688" s="21" t="s">
        <v>8</v>
      </c>
      <c r="M688" s="12"/>
    </row>
    <row r="689" spans="1:13" ht="18" customHeight="1">
      <c r="A689" s="4">
        <v>688</v>
      </c>
      <c r="B689" s="37">
        <v>41880</v>
      </c>
      <c r="C689" s="34" t="s">
        <v>23</v>
      </c>
      <c r="D689" s="34" t="s">
        <v>5</v>
      </c>
      <c r="E689" s="34" t="s">
        <v>22</v>
      </c>
      <c r="F689" s="34" t="s">
        <v>148</v>
      </c>
      <c r="G689" s="21"/>
      <c r="H689" s="21"/>
      <c r="I689" s="21" t="s">
        <v>13</v>
      </c>
      <c r="J689" s="21" t="s">
        <v>37</v>
      </c>
      <c r="M689" s="12"/>
    </row>
    <row r="690" spans="1:13" ht="18" customHeight="1">
      <c r="A690" s="4">
        <v>689</v>
      </c>
      <c r="B690" s="37">
        <v>41880</v>
      </c>
      <c r="C690" s="34" t="s">
        <v>27</v>
      </c>
      <c r="D690" s="34" t="s">
        <v>12</v>
      </c>
      <c r="E690" s="34" t="s">
        <v>11</v>
      </c>
      <c r="F690" s="34" t="s">
        <v>18</v>
      </c>
      <c r="G690" s="21"/>
      <c r="H690" s="21"/>
      <c r="I690" s="21" t="s">
        <v>9</v>
      </c>
      <c r="J690" s="21" t="s">
        <v>25</v>
      </c>
      <c r="M690" s="12"/>
    </row>
    <row r="691" spans="1:13" ht="18" customHeight="1">
      <c r="A691" s="4">
        <v>690</v>
      </c>
      <c r="B691" s="37">
        <v>41881</v>
      </c>
      <c r="C691" s="34" t="s">
        <v>5</v>
      </c>
      <c r="D691" s="34" t="s">
        <v>22</v>
      </c>
      <c r="E691" s="34" t="s">
        <v>148</v>
      </c>
      <c r="F691" s="34" t="s">
        <v>142</v>
      </c>
      <c r="G691" s="21"/>
      <c r="H691" s="21"/>
      <c r="I691" s="21" t="s">
        <v>13</v>
      </c>
      <c r="J691" s="21" t="s">
        <v>37</v>
      </c>
      <c r="M691" s="12"/>
    </row>
    <row r="692" spans="1:13" ht="18" customHeight="1">
      <c r="A692" s="4">
        <v>691</v>
      </c>
      <c r="B692" s="37">
        <v>41881</v>
      </c>
      <c r="C692" s="34" t="s">
        <v>46</v>
      </c>
      <c r="D692" s="34" t="s">
        <v>144</v>
      </c>
      <c r="E692" s="34" t="s">
        <v>7</v>
      </c>
      <c r="F692" s="34" t="s">
        <v>153</v>
      </c>
      <c r="G692" s="21"/>
      <c r="H692" s="21"/>
      <c r="I692" s="21" t="s">
        <v>20</v>
      </c>
      <c r="J692" s="21" t="s">
        <v>19</v>
      </c>
      <c r="M692" s="12"/>
    </row>
    <row r="693" spans="1:13" ht="18" customHeight="1">
      <c r="A693" s="4">
        <v>692</v>
      </c>
      <c r="B693" s="37">
        <v>41881</v>
      </c>
      <c r="C693" s="34" t="s">
        <v>28</v>
      </c>
      <c r="D693" s="34" t="s">
        <v>33</v>
      </c>
      <c r="E693" s="34" t="s">
        <v>4</v>
      </c>
      <c r="F693" s="34" t="s">
        <v>6</v>
      </c>
      <c r="G693" s="21"/>
      <c r="H693" s="21"/>
      <c r="I693" s="21" t="s">
        <v>31</v>
      </c>
      <c r="J693" s="21" t="s">
        <v>8</v>
      </c>
      <c r="M693" s="12"/>
    </row>
    <row r="694" spans="1:13" ht="18" customHeight="1">
      <c r="A694" s="4">
        <v>693</v>
      </c>
      <c r="B694" s="37">
        <v>41881</v>
      </c>
      <c r="C694" s="34" t="s">
        <v>131</v>
      </c>
      <c r="D694" s="36" t="s">
        <v>21</v>
      </c>
      <c r="E694" s="34" t="s">
        <v>49</v>
      </c>
      <c r="F694" s="34" t="s">
        <v>36</v>
      </c>
      <c r="G694" s="21"/>
      <c r="H694" s="21"/>
      <c r="I694" s="21" t="s">
        <v>32</v>
      </c>
      <c r="J694" s="21" t="s">
        <v>26</v>
      </c>
      <c r="M694" s="12"/>
    </row>
    <row r="695" spans="1:13" ht="18" customHeight="1">
      <c r="A695" s="4">
        <v>694</v>
      </c>
      <c r="B695" s="37">
        <v>41881</v>
      </c>
      <c r="C695" s="34" t="s">
        <v>16</v>
      </c>
      <c r="D695" s="34" t="s">
        <v>161</v>
      </c>
      <c r="E695" s="34" t="s">
        <v>50</v>
      </c>
      <c r="F695" s="34" t="s">
        <v>44</v>
      </c>
      <c r="G695" s="21"/>
      <c r="H695" s="21"/>
      <c r="I695" s="21" t="s">
        <v>38</v>
      </c>
      <c r="J695" s="21" t="s">
        <v>14</v>
      </c>
      <c r="M695" s="12"/>
    </row>
    <row r="696" spans="1:13" ht="18" customHeight="1">
      <c r="A696" s="4">
        <v>695</v>
      </c>
      <c r="B696" s="37">
        <v>41881</v>
      </c>
      <c r="C696" s="36" t="s">
        <v>12</v>
      </c>
      <c r="D696" s="34" t="s">
        <v>11</v>
      </c>
      <c r="E696" s="34" t="s">
        <v>18</v>
      </c>
      <c r="F696" s="34" t="s">
        <v>10</v>
      </c>
      <c r="G696" s="21"/>
      <c r="H696" s="21"/>
      <c r="I696" s="21" t="s">
        <v>9</v>
      </c>
      <c r="J696" s="21" t="s">
        <v>25</v>
      </c>
      <c r="M696" s="13"/>
    </row>
    <row r="697" spans="1:13" ht="18" customHeight="1">
      <c r="A697" s="4">
        <v>696</v>
      </c>
      <c r="B697" s="37">
        <v>41882</v>
      </c>
      <c r="C697" s="34" t="s">
        <v>161</v>
      </c>
      <c r="D697" s="34" t="s">
        <v>50</v>
      </c>
      <c r="E697" s="34" t="s">
        <v>44</v>
      </c>
      <c r="F697" s="34" t="s">
        <v>47</v>
      </c>
      <c r="G697" s="21"/>
      <c r="H697" s="21"/>
      <c r="I697" s="21" t="s">
        <v>38</v>
      </c>
      <c r="J697" s="21" t="s">
        <v>14</v>
      </c>
      <c r="M697" s="12"/>
    </row>
    <row r="698" spans="1:13" ht="18" customHeight="1">
      <c r="A698" s="4">
        <v>697</v>
      </c>
      <c r="B698" s="37">
        <v>41882</v>
      </c>
      <c r="C698" s="34" t="s">
        <v>144</v>
      </c>
      <c r="D698" s="34" t="s">
        <v>7</v>
      </c>
      <c r="E698" s="34" t="s">
        <v>153</v>
      </c>
      <c r="F698" s="34" t="s">
        <v>39</v>
      </c>
      <c r="G698" s="21"/>
      <c r="H698" s="21"/>
      <c r="I698" s="21" t="s">
        <v>20</v>
      </c>
      <c r="J698" s="21" t="s">
        <v>19</v>
      </c>
      <c r="M698" s="12"/>
    </row>
    <row r="699" spans="1:13" ht="18" customHeight="1">
      <c r="A699" s="4">
        <v>698</v>
      </c>
      <c r="B699" s="37">
        <v>41882</v>
      </c>
      <c r="C699" s="34" t="s">
        <v>21</v>
      </c>
      <c r="D699" s="34" t="s">
        <v>49</v>
      </c>
      <c r="E699" s="34" t="s">
        <v>36</v>
      </c>
      <c r="F699" s="34" t="s">
        <v>41</v>
      </c>
      <c r="G699" s="21"/>
      <c r="H699" s="21"/>
      <c r="I699" s="21" t="s">
        <v>32</v>
      </c>
      <c r="J699" s="21" t="s">
        <v>26</v>
      </c>
      <c r="M699" s="12"/>
    </row>
    <row r="700" spans="1:13" ht="18" customHeight="1">
      <c r="A700" s="4">
        <v>699</v>
      </c>
      <c r="B700" s="37">
        <v>41882</v>
      </c>
      <c r="C700" s="34" t="s">
        <v>11</v>
      </c>
      <c r="D700" s="34" t="s">
        <v>18</v>
      </c>
      <c r="E700" s="34" t="s">
        <v>10</v>
      </c>
      <c r="F700" s="34" t="s">
        <v>27</v>
      </c>
      <c r="G700" s="21"/>
      <c r="H700" s="21"/>
      <c r="I700" s="21" t="s">
        <v>9</v>
      </c>
      <c r="J700" s="21" t="s">
        <v>25</v>
      </c>
      <c r="M700" s="12"/>
    </row>
    <row r="701" spans="1:13" ht="18" customHeight="1">
      <c r="A701" s="4">
        <v>700</v>
      </c>
      <c r="B701" s="37">
        <v>41882</v>
      </c>
      <c r="C701" s="34" t="s">
        <v>33</v>
      </c>
      <c r="D701" s="34" t="s">
        <v>4</v>
      </c>
      <c r="E701" s="34" t="s">
        <v>6</v>
      </c>
      <c r="F701" s="34" t="s">
        <v>29</v>
      </c>
      <c r="G701" s="21"/>
      <c r="H701" s="21"/>
      <c r="I701" s="21" t="s">
        <v>31</v>
      </c>
      <c r="J701" s="21" t="s">
        <v>8</v>
      </c>
      <c r="M701" s="12"/>
    </row>
    <row r="702" spans="1:13" ht="18" customHeight="1">
      <c r="A702" s="4">
        <v>701</v>
      </c>
      <c r="B702" s="37">
        <v>41882</v>
      </c>
      <c r="C702" s="34" t="s">
        <v>22</v>
      </c>
      <c r="D702" s="34" t="s">
        <v>148</v>
      </c>
      <c r="E702" s="34" t="s">
        <v>142</v>
      </c>
      <c r="F702" s="34" t="s">
        <v>23</v>
      </c>
      <c r="G702" s="21"/>
      <c r="H702" s="21"/>
      <c r="I702" s="21" t="s">
        <v>13</v>
      </c>
      <c r="J702" s="21" t="s">
        <v>37</v>
      </c>
      <c r="M702" s="12"/>
    </row>
    <row r="703" spans="1:13" ht="18" customHeight="1">
      <c r="A703" s="4">
        <v>702</v>
      </c>
      <c r="B703" s="37">
        <v>41884</v>
      </c>
      <c r="C703" s="34" t="s">
        <v>148</v>
      </c>
      <c r="D703" s="34" t="s">
        <v>36</v>
      </c>
      <c r="E703" s="34" t="s">
        <v>47</v>
      </c>
      <c r="F703" s="34" t="s">
        <v>5</v>
      </c>
      <c r="G703" s="21"/>
      <c r="H703" s="21"/>
      <c r="I703" s="21" t="s">
        <v>14</v>
      </c>
      <c r="J703" s="21" t="s">
        <v>20</v>
      </c>
      <c r="M703" s="12"/>
    </row>
    <row r="704" spans="1:13" ht="18" customHeight="1">
      <c r="A704" s="4">
        <v>703</v>
      </c>
      <c r="B704" s="37">
        <v>41884</v>
      </c>
      <c r="C704" s="34" t="s">
        <v>4</v>
      </c>
      <c r="D704" s="34" t="s">
        <v>15</v>
      </c>
      <c r="E704" s="34" t="s">
        <v>30</v>
      </c>
      <c r="F704" s="34" t="s">
        <v>131</v>
      </c>
      <c r="G704" s="21"/>
      <c r="H704" s="21"/>
      <c r="I704" s="21" t="s">
        <v>37</v>
      </c>
      <c r="J704" s="21" t="s">
        <v>19</v>
      </c>
      <c r="M704" s="12"/>
    </row>
    <row r="705" spans="1:13" ht="18" customHeight="1">
      <c r="A705" s="4">
        <v>704</v>
      </c>
      <c r="B705" s="37">
        <v>41884</v>
      </c>
      <c r="C705" s="34" t="s">
        <v>7</v>
      </c>
      <c r="D705" s="34" t="s">
        <v>45</v>
      </c>
      <c r="E705" s="34" t="s">
        <v>43</v>
      </c>
      <c r="F705" s="34" t="s">
        <v>46</v>
      </c>
      <c r="G705" s="21"/>
      <c r="H705" s="21"/>
      <c r="I705" s="21" t="s">
        <v>38</v>
      </c>
      <c r="J705" s="21" t="s">
        <v>13</v>
      </c>
      <c r="M705" s="12"/>
    </row>
    <row r="706" spans="1:13" ht="18" customHeight="1">
      <c r="A706" s="4">
        <v>705</v>
      </c>
      <c r="B706" s="37">
        <v>41884</v>
      </c>
      <c r="C706" s="34" t="s">
        <v>40</v>
      </c>
      <c r="D706" s="34" t="s">
        <v>48</v>
      </c>
      <c r="E706" s="34" t="s">
        <v>29</v>
      </c>
      <c r="F706" s="34" t="s">
        <v>35</v>
      </c>
      <c r="G706" s="21"/>
      <c r="H706" s="21"/>
      <c r="I706" s="21" t="s">
        <v>32</v>
      </c>
      <c r="J706" s="21" t="s">
        <v>8</v>
      </c>
      <c r="M706" s="12"/>
    </row>
    <row r="707" spans="1:13" ht="18" customHeight="1">
      <c r="A707" s="4">
        <v>706</v>
      </c>
      <c r="B707" s="37">
        <v>41884</v>
      </c>
      <c r="C707" s="34" t="s">
        <v>34</v>
      </c>
      <c r="D707" s="34" t="s">
        <v>44</v>
      </c>
      <c r="E707" s="34" t="s">
        <v>72</v>
      </c>
      <c r="F707" s="34" t="s">
        <v>161</v>
      </c>
      <c r="G707" s="21"/>
      <c r="H707" s="21"/>
      <c r="I707" s="21" t="s">
        <v>25</v>
      </c>
      <c r="J707" s="21" t="s">
        <v>26</v>
      </c>
      <c r="M707" s="12"/>
    </row>
    <row r="708" spans="1:13" ht="18" customHeight="1">
      <c r="A708" s="4">
        <v>707</v>
      </c>
      <c r="B708" s="37">
        <v>41884</v>
      </c>
      <c r="C708" s="34" t="s">
        <v>50</v>
      </c>
      <c r="D708" s="34" t="s">
        <v>142</v>
      </c>
      <c r="E708" s="34" t="s">
        <v>55</v>
      </c>
      <c r="F708" s="34" t="s">
        <v>17</v>
      </c>
      <c r="G708" s="21"/>
      <c r="H708" s="21"/>
      <c r="I708" s="21" t="s">
        <v>31</v>
      </c>
      <c r="J708" s="21" t="s">
        <v>9</v>
      </c>
      <c r="M708" s="12"/>
    </row>
    <row r="709" spans="1:13" ht="18" customHeight="1">
      <c r="A709" s="4">
        <v>708</v>
      </c>
      <c r="B709" s="37">
        <v>41885</v>
      </c>
      <c r="C709" s="34" t="s">
        <v>45</v>
      </c>
      <c r="D709" s="34" t="s">
        <v>43</v>
      </c>
      <c r="E709" s="34" t="s">
        <v>46</v>
      </c>
      <c r="F709" s="34" t="s">
        <v>146</v>
      </c>
      <c r="G709" s="21"/>
      <c r="H709" s="21"/>
      <c r="I709" s="21" t="s">
        <v>38</v>
      </c>
      <c r="J709" s="21" t="s">
        <v>13</v>
      </c>
      <c r="M709" s="12"/>
    </row>
    <row r="710" spans="1:13" ht="18" customHeight="1">
      <c r="A710" s="4">
        <v>709</v>
      </c>
      <c r="B710" s="37">
        <v>41885</v>
      </c>
      <c r="C710" s="34" t="s">
        <v>36</v>
      </c>
      <c r="D710" s="34" t="s">
        <v>47</v>
      </c>
      <c r="E710" s="34" t="s">
        <v>5</v>
      </c>
      <c r="F710" s="34" t="s">
        <v>157</v>
      </c>
      <c r="G710" s="21"/>
      <c r="H710" s="21"/>
      <c r="I710" s="21" t="s">
        <v>14</v>
      </c>
      <c r="J710" s="21" t="s">
        <v>20</v>
      </c>
      <c r="M710" s="12"/>
    </row>
    <row r="711" spans="1:13" ht="18" customHeight="1">
      <c r="A711" s="4">
        <v>710</v>
      </c>
      <c r="B711" s="37">
        <v>41885</v>
      </c>
      <c r="C711" s="34" t="s">
        <v>44</v>
      </c>
      <c r="D711" s="34" t="s">
        <v>72</v>
      </c>
      <c r="E711" s="34" t="s">
        <v>161</v>
      </c>
      <c r="F711" s="34" t="s">
        <v>22</v>
      </c>
      <c r="G711" s="21"/>
      <c r="H711" s="21"/>
      <c r="I711" s="21" t="s">
        <v>25</v>
      </c>
      <c r="J711" s="21" t="s">
        <v>26</v>
      </c>
      <c r="M711" s="12"/>
    </row>
    <row r="712" spans="1:13" ht="18" customHeight="1">
      <c r="A712" s="4">
        <v>711</v>
      </c>
      <c r="B712" s="37">
        <v>41885</v>
      </c>
      <c r="C712" s="34" t="s">
        <v>48</v>
      </c>
      <c r="D712" s="34" t="s">
        <v>29</v>
      </c>
      <c r="E712" s="34" t="s">
        <v>35</v>
      </c>
      <c r="F712" s="34" t="s">
        <v>18</v>
      </c>
      <c r="G712" s="21"/>
      <c r="H712" s="21"/>
      <c r="I712" s="21" t="s">
        <v>32</v>
      </c>
      <c r="J712" s="21" t="s">
        <v>8</v>
      </c>
      <c r="M712" s="12"/>
    </row>
    <row r="713" spans="1:13" ht="18" customHeight="1">
      <c r="A713" s="4">
        <v>712</v>
      </c>
      <c r="B713" s="37">
        <v>41885</v>
      </c>
      <c r="C713" s="34" t="s">
        <v>15</v>
      </c>
      <c r="D713" s="34" t="s">
        <v>30</v>
      </c>
      <c r="E713" s="34" t="s">
        <v>131</v>
      </c>
      <c r="F713" s="34" t="s">
        <v>21</v>
      </c>
      <c r="G713" s="21"/>
      <c r="H713" s="21"/>
      <c r="I713" s="21" t="s">
        <v>37</v>
      </c>
      <c r="J713" s="21" t="s">
        <v>19</v>
      </c>
      <c r="M713" s="12"/>
    </row>
    <row r="714" spans="1:13" ht="18" customHeight="1">
      <c r="A714" s="4">
        <v>713</v>
      </c>
      <c r="B714" s="37">
        <v>41885</v>
      </c>
      <c r="C714" s="34" t="s">
        <v>142</v>
      </c>
      <c r="D714" s="34" t="s">
        <v>55</v>
      </c>
      <c r="E714" s="36" t="s">
        <v>17</v>
      </c>
      <c r="F714" s="34" t="s">
        <v>33</v>
      </c>
      <c r="G714" s="21"/>
      <c r="H714" s="21"/>
      <c r="I714" s="21" t="s">
        <v>31</v>
      </c>
      <c r="J714" s="21" t="s">
        <v>9</v>
      </c>
      <c r="M714" s="12"/>
    </row>
    <row r="715" spans="1:13" ht="18" customHeight="1">
      <c r="A715" s="4">
        <v>714</v>
      </c>
      <c r="B715" s="37">
        <v>41886</v>
      </c>
      <c r="C715" s="34" t="s">
        <v>72</v>
      </c>
      <c r="D715" s="34" t="s">
        <v>161</v>
      </c>
      <c r="E715" s="34" t="s">
        <v>22</v>
      </c>
      <c r="F715" s="34" t="s">
        <v>34</v>
      </c>
      <c r="G715" s="21"/>
      <c r="H715" s="21"/>
      <c r="I715" s="21" t="s">
        <v>25</v>
      </c>
      <c r="J715" s="21" t="s">
        <v>26</v>
      </c>
      <c r="M715" s="12"/>
    </row>
    <row r="716" spans="1:13" ht="18" customHeight="1">
      <c r="A716" s="4">
        <v>715</v>
      </c>
      <c r="B716" s="37">
        <v>41886</v>
      </c>
      <c r="C716" s="34" t="s">
        <v>47</v>
      </c>
      <c r="D716" s="36" t="s">
        <v>5</v>
      </c>
      <c r="E716" s="34" t="s">
        <v>157</v>
      </c>
      <c r="F716" s="34" t="s">
        <v>148</v>
      </c>
      <c r="G716" s="21"/>
      <c r="H716" s="21"/>
      <c r="I716" s="21" t="s">
        <v>14</v>
      </c>
      <c r="J716" s="21" t="s">
        <v>20</v>
      </c>
      <c r="M716" s="12"/>
    </row>
    <row r="717" spans="1:13" ht="18" customHeight="1">
      <c r="A717" s="4">
        <v>716</v>
      </c>
      <c r="B717" s="37">
        <v>41886</v>
      </c>
      <c r="C717" s="34" t="s">
        <v>29</v>
      </c>
      <c r="D717" s="34" t="s">
        <v>35</v>
      </c>
      <c r="E717" s="34" t="s">
        <v>18</v>
      </c>
      <c r="F717" s="34" t="s">
        <v>40</v>
      </c>
      <c r="G717" s="21"/>
      <c r="H717" s="21"/>
      <c r="I717" s="21" t="s">
        <v>32</v>
      </c>
      <c r="J717" s="21" t="s">
        <v>8</v>
      </c>
      <c r="M717" s="12"/>
    </row>
    <row r="718" spans="1:13" ht="18" customHeight="1">
      <c r="A718" s="4">
        <v>717</v>
      </c>
      <c r="B718" s="37">
        <v>41886</v>
      </c>
      <c r="C718" s="34" t="s">
        <v>30</v>
      </c>
      <c r="D718" s="34" t="s">
        <v>131</v>
      </c>
      <c r="E718" s="34" t="s">
        <v>21</v>
      </c>
      <c r="F718" s="34" t="s">
        <v>4</v>
      </c>
      <c r="G718" s="21"/>
      <c r="H718" s="21"/>
      <c r="I718" s="21" t="s">
        <v>37</v>
      </c>
      <c r="J718" s="21" t="s">
        <v>19</v>
      </c>
      <c r="M718" s="12"/>
    </row>
    <row r="719" spans="1:13" ht="18" customHeight="1">
      <c r="A719" s="4">
        <v>718</v>
      </c>
      <c r="B719" s="37">
        <v>41886</v>
      </c>
      <c r="C719" s="34" t="s">
        <v>43</v>
      </c>
      <c r="D719" s="34" t="s">
        <v>46</v>
      </c>
      <c r="E719" s="34" t="s">
        <v>146</v>
      </c>
      <c r="F719" s="34" t="s">
        <v>7</v>
      </c>
      <c r="G719" s="21"/>
      <c r="H719" s="21"/>
      <c r="I719" s="21" t="s">
        <v>38</v>
      </c>
      <c r="J719" s="21" t="s">
        <v>13</v>
      </c>
      <c r="M719" s="12"/>
    </row>
    <row r="720" spans="1:13" ht="18" customHeight="1">
      <c r="A720" s="4">
        <v>719</v>
      </c>
      <c r="B720" s="37">
        <v>41887</v>
      </c>
      <c r="C720" s="34" t="s">
        <v>161</v>
      </c>
      <c r="D720" s="34" t="s">
        <v>22</v>
      </c>
      <c r="E720" s="34" t="s">
        <v>34</v>
      </c>
      <c r="F720" s="34" t="s">
        <v>44</v>
      </c>
      <c r="G720" s="21"/>
      <c r="H720" s="21"/>
      <c r="I720" s="21" t="s">
        <v>25</v>
      </c>
      <c r="J720" s="21" t="s">
        <v>32</v>
      </c>
      <c r="M720" s="12"/>
    </row>
    <row r="721" spans="1:13" ht="18" customHeight="1">
      <c r="A721" s="4">
        <v>720</v>
      </c>
      <c r="B721" s="37">
        <v>41887</v>
      </c>
      <c r="C721" s="34" t="s">
        <v>35</v>
      </c>
      <c r="D721" s="34" t="s">
        <v>18</v>
      </c>
      <c r="E721" s="34" t="s">
        <v>12</v>
      </c>
      <c r="F721" s="34" t="s">
        <v>16</v>
      </c>
      <c r="G721" s="21"/>
      <c r="H721" s="21"/>
      <c r="I721" s="21" t="s">
        <v>14</v>
      </c>
      <c r="J721" s="21" t="s">
        <v>37</v>
      </c>
      <c r="M721" s="12"/>
    </row>
    <row r="722" spans="1:13" ht="18" customHeight="1">
      <c r="A722" s="4">
        <v>721</v>
      </c>
      <c r="B722" s="37">
        <v>41887</v>
      </c>
      <c r="C722" s="34" t="s">
        <v>55</v>
      </c>
      <c r="D722" s="34" t="s">
        <v>6</v>
      </c>
      <c r="E722" s="34" t="s">
        <v>33</v>
      </c>
      <c r="F722" s="34" t="s">
        <v>28</v>
      </c>
      <c r="G722" s="21"/>
      <c r="H722" s="21"/>
      <c r="I722" s="21" t="s">
        <v>8</v>
      </c>
      <c r="J722" s="21" t="s">
        <v>9</v>
      </c>
      <c r="M722" s="12"/>
    </row>
    <row r="723" spans="1:13" ht="18" customHeight="1">
      <c r="A723" s="4">
        <v>722</v>
      </c>
      <c r="B723" s="37">
        <v>41887</v>
      </c>
      <c r="C723" s="34" t="s">
        <v>10</v>
      </c>
      <c r="D723" s="34" t="s">
        <v>17</v>
      </c>
      <c r="E723" s="34" t="s">
        <v>27</v>
      </c>
      <c r="F723" s="34" t="s">
        <v>48</v>
      </c>
      <c r="G723" s="21"/>
      <c r="H723" s="21"/>
      <c r="I723" s="21" t="s">
        <v>13</v>
      </c>
      <c r="J723" s="21" t="s">
        <v>19</v>
      </c>
      <c r="M723" s="12"/>
    </row>
    <row r="724" spans="1:13" ht="18" customHeight="1">
      <c r="A724" s="4">
        <v>723</v>
      </c>
      <c r="B724" s="37">
        <v>41887</v>
      </c>
      <c r="C724" s="34" t="s">
        <v>46</v>
      </c>
      <c r="D724" s="34" t="s">
        <v>146</v>
      </c>
      <c r="E724" s="34" t="s">
        <v>23</v>
      </c>
      <c r="F724" s="34" t="s">
        <v>132</v>
      </c>
      <c r="G724" s="21"/>
      <c r="H724" s="21"/>
      <c r="I724" s="21" t="s">
        <v>26</v>
      </c>
      <c r="J724" s="21" t="s">
        <v>31</v>
      </c>
      <c r="M724" s="12"/>
    </row>
    <row r="725" spans="1:13" ht="18" customHeight="1">
      <c r="A725" s="4">
        <v>724</v>
      </c>
      <c r="B725" s="37">
        <v>41887</v>
      </c>
      <c r="C725" s="36" t="s">
        <v>24</v>
      </c>
      <c r="D725" s="34" t="s">
        <v>153</v>
      </c>
      <c r="E725" s="34" t="s">
        <v>40</v>
      </c>
      <c r="F725" s="34" t="s">
        <v>11</v>
      </c>
      <c r="G725" s="21"/>
      <c r="H725" s="21"/>
      <c r="I725" s="21" t="s">
        <v>20</v>
      </c>
      <c r="J725" s="21" t="s">
        <v>38</v>
      </c>
      <c r="M725" s="13"/>
    </row>
    <row r="726" spans="1:13" ht="18" customHeight="1">
      <c r="A726" s="4">
        <v>725</v>
      </c>
      <c r="B726" s="37">
        <v>41888</v>
      </c>
      <c r="C726" s="34" t="s">
        <v>153</v>
      </c>
      <c r="D726" s="34" t="s">
        <v>40</v>
      </c>
      <c r="E726" s="34" t="s">
        <v>11</v>
      </c>
      <c r="F726" s="34" t="s">
        <v>47</v>
      </c>
      <c r="G726" s="21"/>
      <c r="H726" s="21"/>
      <c r="I726" s="21" t="s">
        <v>20</v>
      </c>
      <c r="J726" s="21" t="s">
        <v>38</v>
      </c>
      <c r="M726" s="12"/>
    </row>
    <row r="727" spans="1:13" ht="18" customHeight="1">
      <c r="A727" s="4">
        <v>726</v>
      </c>
      <c r="B727" s="37">
        <v>41888</v>
      </c>
      <c r="C727" s="34" t="s">
        <v>6</v>
      </c>
      <c r="D727" s="34" t="s">
        <v>33</v>
      </c>
      <c r="E727" s="34" t="s">
        <v>28</v>
      </c>
      <c r="F727" s="34" t="s">
        <v>144</v>
      </c>
      <c r="G727" s="21"/>
      <c r="H727" s="21"/>
      <c r="I727" s="21" t="s">
        <v>8</v>
      </c>
      <c r="J727" s="21" t="s">
        <v>9</v>
      </c>
      <c r="M727" s="12"/>
    </row>
    <row r="728" spans="1:13" ht="18" customHeight="1">
      <c r="A728" s="4">
        <v>727</v>
      </c>
      <c r="B728" s="37">
        <v>41888</v>
      </c>
      <c r="C728" s="34" t="s">
        <v>18</v>
      </c>
      <c r="D728" s="34" t="s">
        <v>12</v>
      </c>
      <c r="E728" s="34" t="s">
        <v>16</v>
      </c>
      <c r="F728" s="34" t="s">
        <v>29</v>
      </c>
      <c r="G728" s="21"/>
      <c r="H728" s="21"/>
      <c r="I728" s="21" t="s">
        <v>14</v>
      </c>
      <c r="J728" s="21" t="s">
        <v>37</v>
      </c>
      <c r="M728" s="12"/>
    </row>
    <row r="729" spans="1:13" ht="18" customHeight="1">
      <c r="A729" s="4">
        <v>728</v>
      </c>
      <c r="B729" s="37">
        <v>41888</v>
      </c>
      <c r="C729" s="34" t="s">
        <v>17</v>
      </c>
      <c r="D729" s="34" t="s">
        <v>27</v>
      </c>
      <c r="E729" s="34" t="s">
        <v>48</v>
      </c>
      <c r="F729" s="34" t="s">
        <v>42</v>
      </c>
      <c r="G729" s="21"/>
      <c r="H729" s="21"/>
      <c r="I729" s="21" t="s">
        <v>13</v>
      </c>
      <c r="J729" s="21" t="s">
        <v>19</v>
      </c>
      <c r="M729" s="12"/>
    </row>
    <row r="730" spans="1:13" ht="18" customHeight="1">
      <c r="A730" s="4">
        <v>729</v>
      </c>
      <c r="B730" s="37">
        <v>41888</v>
      </c>
      <c r="C730" s="34" t="s">
        <v>22</v>
      </c>
      <c r="D730" s="34" t="s">
        <v>34</v>
      </c>
      <c r="E730" s="34" t="s">
        <v>44</v>
      </c>
      <c r="F730" s="34" t="s">
        <v>72</v>
      </c>
      <c r="G730" s="21"/>
      <c r="H730" s="21"/>
      <c r="I730" s="21" t="s">
        <v>25</v>
      </c>
      <c r="J730" s="21" t="s">
        <v>32</v>
      </c>
      <c r="M730" s="12"/>
    </row>
    <row r="731" spans="1:13" ht="18" customHeight="1">
      <c r="A731" s="4">
        <v>730</v>
      </c>
      <c r="B731" s="37">
        <v>41888</v>
      </c>
      <c r="C731" s="34" t="s">
        <v>146</v>
      </c>
      <c r="D731" s="34" t="s">
        <v>23</v>
      </c>
      <c r="E731" s="34" t="s">
        <v>132</v>
      </c>
      <c r="F731" s="34" t="s">
        <v>142</v>
      </c>
      <c r="G731" s="21"/>
      <c r="H731" s="21"/>
      <c r="I731" s="21" t="s">
        <v>26</v>
      </c>
      <c r="J731" s="21" t="s">
        <v>31</v>
      </c>
      <c r="M731" s="12"/>
    </row>
    <row r="732" spans="1:13" ht="18" customHeight="1">
      <c r="A732" s="4">
        <v>731</v>
      </c>
      <c r="B732" s="37">
        <v>41889</v>
      </c>
      <c r="C732" s="34" t="s">
        <v>40</v>
      </c>
      <c r="D732" s="34" t="s">
        <v>11</v>
      </c>
      <c r="E732" s="34" t="s">
        <v>47</v>
      </c>
      <c r="F732" s="34" t="s">
        <v>24</v>
      </c>
      <c r="G732" s="21"/>
      <c r="H732" s="21"/>
      <c r="I732" s="21" t="s">
        <v>20</v>
      </c>
      <c r="J732" s="21" t="s">
        <v>38</v>
      </c>
      <c r="M732" s="12"/>
    </row>
    <row r="733" spans="1:13" ht="18" customHeight="1">
      <c r="A733" s="4">
        <v>732</v>
      </c>
      <c r="B733" s="37">
        <v>41889</v>
      </c>
      <c r="C733" s="34" t="s">
        <v>34</v>
      </c>
      <c r="D733" s="34" t="s">
        <v>44</v>
      </c>
      <c r="E733" s="34" t="s">
        <v>72</v>
      </c>
      <c r="F733" s="34" t="s">
        <v>161</v>
      </c>
      <c r="G733" s="21"/>
      <c r="H733" s="21"/>
      <c r="I733" s="21" t="s">
        <v>25</v>
      </c>
      <c r="J733" s="21" t="s">
        <v>32</v>
      </c>
      <c r="M733" s="12"/>
    </row>
    <row r="734" spans="1:13" ht="18" customHeight="1">
      <c r="A734" s="4">
        <v>733</v>
      </c>
      <c r="B734" s="37">
        <v>41889</v>
      </c>
      <c r="C734" s="34" t="s">
        <v>23</v>
      </c>
      <c r="D734" s="34" t="s">
        <v>132</v>
      </c>
      <c r="E734" s="34" t="s">
        <v>142</v>
      </c>
      <c r="F734" s="34" t="s">
        <v>46</v>
      </c>
      <c r="G734" s="21"/>
      <c r="H734" s="21"/>
      <c r="I734" s="21" t="s">
        <v>26</v>
      </c>
      <c r="J734" s="21" t="s">
        <v>31</v>
      </c>
      <c r="M734" s="12"/>
    </row>
    <row r="735" spans="1:13" ht="18" customHeight="1">
      <c r="A735" s="4">
        <v>734</v>
      </c>
      <c r="B735" s="37">
        <v>41889</v>
      </c>
      <c r="C735" s="34" t="s">
        <v>27</v>
      </c>
      <c r="D735" s="34" t="s">
        <v>48</v>
      </c>
      <c r="E735" s="34" t="s">
        <v>42</v>
      </c>
      <c r="F735" s="34" t="s">
        <v>10</v>
      </c>
      <c r="G735" s="21"/>
      <c r="H735" s="21"/>
      <c r="I735" s="21" t="s">
        <v>13</v>
      </c>
      <c r="J735" s="21" t="s">
        <v>19</v>
      </c>
      <c r="M735" s="12"/>
    </row>
    <row r="736" spans="1:13" ht="18" customHeight="1">
      <c r="A736" s="4">
        <v>735</v>
      </c>
      <c r="B736" s="37">
        <v>41889</v>
      </c>
      <c r="C736" s="34" t="s">
        <v>33</v>
      </c>
      <c r="D736" s="34" t="s">
        <v>28</v>
      </c>
      <c r="E736" s="34" t="s">
        <v>144</v>
      </c>
      <c r="F736" s="34" t="s">
        <v>55</v>
      </c>
      <c r="G736" s="21"/>
      <c r="H736" s="21"/>
      <c r="I736" s="21" t="s">
        <v>9</v>
      </c>
      <c r="J736" s="21" t="s">
        <v>8</v>
      </c>
      <c r="M736" s="12"/>
    </row>
    <row r="737" spans="1:13" ht="18" customHeight="1">
      <c r="A737" s="4">
        <v>736</v>
      </c>
      <c r="B737" s="37">
        <v>41889</v>
      </c>
      <c r="C737" s="34" t="s">
        <v>12</v>
      </c>
      <c r="D737" s="34" t="s">
        <v>16</v>
      </c>
      <c r="E737" s="34" t="s">
        <v>29</v>
      </c>
      <c r="F737" s="34" t="s">
        <v>35</v>
      </c>
      <c r="G737" s="21"/>
      <c r="H737" s="21"/>
      <c r="I737" s="21" t="s">
        <v>14</v>
      </c>
      <c r="J737" s="21" t="s">
        <v>37</v>
      </c>
      <c r="M737" s="12"/>
    </row>
    <row r="738" spans="1:13" ht="18" customHeight="1">
      <c r="A738" s="4">
        <v>737</v>
      </c>
      <c r="B738" s="37">
        <v>41890</v>
      </c>
      <c r="C738" s="34" t="s">
        <v>157</v>
      </c>
      <c r="D738" s="34" t="s">
        <v>47</v>
      </c>
      <c r="E738" s="34" t="s">
        <v>4</v>
      </c>
      <c r="F738" s="34" t="s">
        <v>15</v>
      </c>
      <c r="G738" s="21"/>
      <c r="H738" s="21"/>
      <c r="I738" s="21" t="s">
        <v>9</v>
      </c>
      <c r="J738" s="21" t="s">
        <v>26</v>
      </c>
      <c r="M738" s="12"/>
    </row>
    <row r="739" spans="1:13" ht="18" customHeight="1">
      <c r="A739" s="4">
        <v>738</v>
      </c>
      <c r="B739" s="37">
        <v>41890</v>
      </c>
      <c r="C739" s="34" t="s">
        <v>131</v>
      </c>
      <c r="D739" s="34" t="s">
        <v>42</v>
      </c>
      <c r="E739" s="34" t="s">
        <v>10</v>
      </c>
      <c r="F739" s="34" t="s">
        <v>41</v>
      </c>
      <c r="G739" s="21"/>
      <c r="H739" s="21"/>
      <c r="I739" s="21" t="s">
        <v>8</v>
      </c>
      <c r="J739" s="21" t="s">
        <v>32</v>
      </c>
      <c r="M739" s="12"/>
    </row>
    <row r="740" spans="1:13" ht="18" customHeight="1">
      <c r="A740" s="4">
        <v>739</v>
      </c>
      <c r="B740" s="37">
        <v>41891</v>
      </c>
      <c r="C740" s="34" t="s">
        <v>47</v>
      </c>
      <c r="D740" s="34" t="s">
        <v>126</v>
      </c>
      <c r="E740" s="34" t="s">
        <v>15</v>
      </c>
      <c r="F740" s="34" t="s">
        <v>30</v>
      </c>
      <c r="G740" s="21"/>
      <c r="H740" s="21"/>
      <c r="I740" s="21" t="s">
        <v>9</v>
      </c>
      <c r="J740" s="21" t="s">
        <v>26</v>
      </c>
      <c r="M740" s="12"/>
    </row>
    <row r="741" spans="1:13" ht="18" customHeight="1">
      <c r="A741" s="4">
        <v>740</v>
      </c>
      <c r="B741" s="37">
        <v>41891</v>
      </c>
      <c r="C741" s="34" t="s">
        <v>42</v>
      </c>
      <c r="D741" s="34" t="s">
        <v>10</v>
      </c>
      <c r="E741" s="34" t="s">
        <v>41</v>
      </c>
      <c r="F741" s="34" t="s">
        <v>33</v>
      </c>
      <c r="G741" s="21"/>
      <c r="H741" s="21"/>
      <c r="I741" s="21" t="s">
        <v>8</v>
      </c>
      <c r="J741" s="21" t="s">
        <v>32</v>
      </c>
      <c r="M741" s="12"/>
    </row>
    <row r="742" spans="1:13" ht="18" customHeight="1">
      <c r="A742" s="4">
        <v>741</v>
      </c>
      <c r="B742" s="37">
        <v>41891</v>
      </c>
      <c r="C742" s="34" t="s">
        <v>5</v>
      </c>
      <c r="D742" s="34" t="s">
        <v>39</v>
      </c>
      <c r="E742" s="34" t="s">
        <v>35</v>
      </c>
      <c r="F742" s="34" t="s">
        <v>17</v>
      </c>
      <c r="G742" s="21"/>
      <c r="H742" s="21"/>
      <c r="I742" s="21" t="s">
        <v>31</v>
      </c>
      <c r="J742" s="21" t="s">
        <v>25</v>
      </c>
      <c r="M742" s="12"/>
    </row>
    <row r="743" spans="1:13" ht="18" customHeight="1">
      <c r="A743" s="4">
        <v>742</v>
      </c>
      <c r="B743" s="37">
        <v>41891</v>
      </c>
      <c r="C743" s="34" t="s">
        <v>49</v>
      </c>
      <c r="D743" s="34" t="s">
        <v>72</v>
      </c>
      <c r="E743" s="34" t="s">
        <v>7</v>
      </c>
      <c r="F743" s="34" t="s">
        <v>6</v>
      </c>
      <c r="G743" s="21"/>
      <c r="H743" s="21"/>
      <c r="I743" s="21" t="s">
        <v>19</v>
      </c>
      <c r="J743" s="21" t="s">
        <v>20</v>
      </c>
      <c r="M743" s="12"/>
    </row>
    <row r="744" spans="1:13" ht="18" customHeight="1">
      <c r="A744" s="4">
        <v>743</v>
      </c>
      <c r="B744" s="37">
        <v>41891</v>
      </c>
      <c r="C744" s="34" t="s">
        <v>28</v>
      </c>
      <c r="D744" s="34" t="s">
        <v>21</v>
      </c>
      <c r="E744" s="34" t="s">
        <v>148</v>
      </c>
      <c r="F744" s="34" t="s">
        <v>36</v>
      </c>
      <c r="G744" s="21"/>
      <c r="H744" s="21"/>
      <c r="I744" s="21" t="s">
        <v>13</v>
      </c>
      <c r="J744" s="21" t="s">
        <v>14</v>
      </c>
      <c r="M744" s="12"/>
    </row>
    <row r="745" spans="1:13" ht="18" customHeight="1">
      <c r="A745" s="4">
        <v>744</v>
      </c>
      <c r="B745" s="37">
        <v>41891</v>
      </c>
      <c r="C745" s="34" t="s">
        <v>16</v>
      </c>
      <c r="D745" s="34" t="s">
        <v>142</v>
      </c>
      <c r="E745" s="34" t="s">
        <v>24</v>
      </c>
      <c r="F745" s="34" t="s">
        <v>50</v>
      </c>
      <c r="G745" s="21"/>
      <c r="H745" s="21"/>
      <c r="I745" s="21" t="s">
        <v>38</v>
      </c>
      <c r="J745" s="21" t="s">
        <v>37</v>
      </c>
      <c r="M745" s="12"/>
    </row>
    <row r="746" spans="1:13" ht="18" customHeight="1">
      <c r="A746" s="4">
        <v>745</v>
      </c>
      <c r="B746" s="37">
        <v>41892</v>
      </c>
      <c r="C746" s="34" t="s">
        <v>4</v>
      </c>
      <c r="D746" s="34" t="s">
        <v>15</v>
      </c>
      <c r="E746" s="34" t="s">
        <v>30</v>
      </c>
      <c r="F746" s="34" t="s">
        <v>157</v>
      </c>
      <c r="G746" s="21"/>
      <c r="H746" s="21"/>
      <c r="I746" s="21" t="s">
        <v>9</v>
      </c>
      <c r="J746" s="21" t="s">
        <v>26</v>
      </c>
      <c r="M746" s="12"/>
    </row>
    <row r="747" spans="1:13" ht="18" customHeight="1">
      <c r="A747" s="4">
        <v>746</v>
      </c>
      <c r="B747" s="37">
        <v>41892</v>
      </c>
      <c r="C747" s="34" t="s">
        <v>72</v>
      </c>
      <c r="D747" s="34" t="s">
        <v>7</v>
      </c>
      <c r="E747" s="34" t="s">
        <v>6</v>
      </c>
      <c r="F747" s="34" t="s">
        <v>43</v>
      </c>
      <c r="G747" s="21"/>
      <c r="H747" s="21"/>
      <c r="I747" s="21" t="s">
        <v>19</v>
      </c>
      <c r="J747" s="21" t="s">
        <v>20</v>
      </c>
      <c r="M747" s="12"/>
    </row>
    <row r="748" spans="1:13" ht="18" customHeight="1">
      <c r="A748" s="4">
        <v>747</v>
      </c>
      <c r="B748" s="37">
        <v>41892</v>
      </c>
      <c r="C748" s="34" t="s">
        <v>39</v>
      </c>
      <c r="D748" s="34" t="s">
        <v>35</v>
      </c>
      <c r="E748" s="34" t="s">
        <v>17</v>
      </c>
      <c r="F748" s="34" t="s">
        <v>27</v>
      </c>
      <c r="G748" s="21"/>
      <c r="H748" s="21"/>
      <c r="I748" s="21" t="s">
        <v>31</v>
      </c>
      <c r="J748" s="21" t="s">
        <v>25</v>
      </c>
      <c r="M748" s="12"/>
    </row>
    <row r="749" spans="1:13" ht="18" customHeight="1">
      <c r="A749" s="4">
        <v>748</v>
      </c>
      <c r="B749" s="37">
        <v>41892</v>
      </c>
      <c r="C749" s="34" t="s">
        <v>10</v>
      </c>
      <c r="D749" s="34" t="s">
        <v>41</v>
      </c>
      <c r="E749" s="34" t="s">
        <v>33</v>
      </c>
      <c r="F749" s="34" t="s">
        <v>131</v>
      </c>
      <c r="G749" s="21"/>
      <c r="H749" s="21"/>
      <c r="I749" s="21" t="s">
        <v>8</v>
      </c>
      <c r="J749" s="21" t="s">
        <v>32</v>
      </c>
      <c r="M749" s="12"/>
    </row>
    <row r="750" spans="1:13" ht="18" customHeight="1">
      <c r="A750" s="4">
        <v>749</v>
      </c>
      <c r="B750" s="37">
        <v>41892</v>
      </c>
      <c r="C750" s="34" t="s">
        <v>142</v>
      </c>
      <c r="D750" s="34" t="s">
        <v>24</v>
      </c>
      <c r="E750" s="34" t="s">
        <v>50</v>
      </c>
      <c r="F750" s="34" t="s">
        <v>34</v>
      </c>
      <c r="G750" s="21"/>
      <c r="H750" s="21"/>
      <c r="I750" s="21" t="s">
        <v>38</v>
      </c>
      <c r="J750" s="21" t="s">
        <v>37</v>
      </c>
      <c r="M750" s="12"/>
    </row>
    <row r="751" spans="1:13" ht="18" customHeight="1">
      <c r="A751" s="4">
        <v>750</v>
      </c>
      <c r="B751" s="37">
        <v>41892</v>
      </c>
      <c r="C751" s="34" t="s">
        <v>21</v>
      </c>
      <c r="D751" s="34" t="s">
        <v>148</v>
      </c>
      <c r="E751" s="34" t="s">
        <v>36</v>
      </c>
      <c r="F751" s="34" t="s">
        <v>12</v>
      </c>
      <c r="G751" s="21"/>
      <c r="H751" s="21"/>
      <c r="I751" s="21" t="s">
        <v>13</v>
      </c>
      <c r="J751" s="21" t="s">
        <v>14</v>
      </c>
      <c r="M751" s="12"/>
    </row>
    <row r="752" spans="1:13" ht="18" customHeight="1">
      <c r="A752" s="4">
        <v>751</v>
      </c>
      <c r="B752" s="37">
        <v>41893</v>
      </c>
      <c r="C752" s="34" t="s">
        <v>148</v>
      </c>
      <c r="D752" s="34" t="s">
        <v>36</v>
      </c>
      <c r="E752" s="34" t="s">
        <v>12</v>
      </c>
      <c r="F752" s="34" t="s">
        <v>28</v>
      </c>
      <c r="G752" s="21"/>
      <c r="H752" s="21"/>
      <c r="I752" s="21" t="s">
        <v>13</v>
      </c>
      <c r="J752" s="21" t="s">
        <v>14</v>
      </c>
      <c r="M752" s="12"/>
    </row>
    <row r="753" spans="1:13" ht="18" customHeight="1">
      <c r="A753" s="4">
        <v>752</v>
      </c>
      <c r="B753" s="37">
        <v>41893</v>
      </c>
      <c r="C753" s="34" t="s">
        <v>7</v>
      </c>
      <c r="D753" s="34" t="s">
        <v>6</v>
      </c>
      <c r="E753" s="36" t="s">
        <v>43</v>
      </c>
      <c r="F753" s="34" t="s">
        <v>49</v>
      </c>
      <c r="G753" s="21"/>
      <c r="H753" s="21"/>
      <c r="I753" s="21" t="s">
        <v>19</v>
      </c>
      <c r="J753" s="21" t="s">
        <v>20</v>
      </c>
      <c r="M753" s="12"/>
    </row>
    <row r="754" spans="1:13" ht="18" customHeight="1">
      <c r="A754" s="4">
        <v>753</v>
      </c>
      <c r="B754" s="37">
        <v>41893</v>
      </c>
      <c r="C754" s="34" t="s">
        <v>35</v>
      </c>
      <c r="D754" s="34" t="s">
        <v>17</v>
      </c>
      <c r="E754" s="34" t="s">
        <v>27</v>
      </c>
      <c r="F754" s="34" t="s">
        <v>5</v>
      </c>
      <c r="G754" s="21"/>
      <c r="H754" s="21"/>
      <c r="I754" s="21" t="s">
        <v>31</v>
      </c>
      <c r="J754" s="21" t="s">
        <v>25</v>
      </c>
      <c r="M754" s="12"/>
    </row>
    <row r="755" spans="1:13" ht="18" customHeight="1">
      <c r="A755" s="4">
        <v>754</v>
      </c>
      <c r="B755" s="37">
        <v>41893</v>
      </c>
      <c r="C755" s="34" t="s">
        <v>24</v>
      </c>
      <c r="D755" s="34" t="s">
        <v>50</v>
      </c>
      <c r="E755" s="34" t="s">
        <v>34</v>
      </c>
      <c r="F755" s="34" t="s">
        <v>16</v>
      </c>
      <c r="G755" s="21"/>
      <c r="H755" s="21"/>
      <c r="I755" s="21" t="s">
        <v>38</v>
      </c>
      <c r="J755" s="21" t="s">
        <v>37</v>
      </c>
      <c r="M755" s="12"/>
    </row>
    <row r="756" spans="1:13" ht="18" customHeight="1">
      <c r="A756" s="4">
        <v>755</v>
      </c>
      <c r="B756" s="37">
        <v>41894</v>
      </c>
      <c r="C756" s="34" t="s">
        <v>36</v>
      </c>
      <c r="D756" s="34" t="s">
        <v>29</v>
      </c>
      <c r="E756" s="34" t="s">
        <v>161</v>
      </c>
      <c r="F756" s="34" t="s">
        <v>22</v>
      </c>
      <c r="G756" s="21"/>
      <c r="H756" s="21"/>
      <c r="I756" s="21" t="s">
        <v>37</v>
      </c>
      <c r="J756" s="21" t="s">
        <v>13</v>
      </c>
      <c r="M756" s="12"/>
    </row>
    <row r="757" spans="1:13" ht="18" customHeight="1">
      <c r="A757" s="4">
        <v>756</v>
      </c>
      <c r="B757" s="37">
        <v>41894</v>
      </c>
      <c r="C757" s="34" t="s">
        <v>44</v>
      </c>
      <c r="D757" s="34" t="s">
        <v>43</v>
      </c>
      <c r="E757" s="34" t="s">
        <v>46</v>
      </c>
      <c r="F757" s="34" t="s">
        <v>142</v>
      </c>
      <c r="G757" s="21"/>
      <c r="H757" s="21"/>
      <c r="I757" s="21" t="s">
        <v>38</v>
      </c>
      <c r="J757" s="21" t="s">
        <v>19</v>
      </c>
      <c r="M757" s="12"/>
    </row>
    <row r="758" spans="1:13" ht="18" customHeight="1">
      <c r="A758" s="4">
        <v>757</v>
      </c>
      <c r="B758" s="37">
        <v>41894</v>
      </c>
      <c r="C758" s="34" t="s">
        <v>11</v>
      </c>
      <c r="D758" s="34" t="s">
        <v>12</v>
      </c>
      <c r="E758" s="34" t="s">
        <v>5</v>
      </c>
      <c r="F758" s="34" t="s">
        <v>132</v>
      </c>
      <c r="G758" s="21"/>
      <c r="H758" s="21"/>
      <c r="I758" s="21" t="s">
        <v>20</v>
      </c>
      <c r="J758" s="21" t="s">
        <v>14</v>
      </c>
      <c r="M758" s="12"/>
    </row>
    <row r="759" spans="1:13" ht="18" customHeight="1">
      <c r="A759" s="4">
        <v>758</v>
      </c>
      <c r="B759" s="37">
        <v>41895</v>
      </c>
      <c r="C759" s="34" t="s">
        <v>29</v>
      </c>
      <c r="D759" s="34" t="s">
        <v>161</v>
      </c>
      <c r="E759" s="34" t="s">
        <v>22</v>
      </c>
      <c r="F759" s="34" t="s">
        <v>41</v>
      </c>
      <c r="G759" s="21"/>
      <c r="H759" s="21"/>
      <c r="I759" s="21" t="s">
        <v>37</v>
      </c>
      <c r="J759" s="21" t="s">
        <v>13</v>
      </c>
      <c r="M759" s="12"/>
    </row>
    <row r="760" spans="1:13" ht="18" customHeight="1">
      <c r="A760" s="4">
        <v>759</v>
      </c>
      <c r="B760" s="37">
        <v>41895</v>
      </c>
      <c r="C760" s="34" t="s">
        <v>30</v>
      </c>
      <c r="D760" s="34" t="s">
        <v>131</v>
      </c>
      <c r="E760" s="34" t="s">
        <v>39</v>
      </c>
      <c r="F760" s="34" t="s">
        <v>4</v>
      </c>
      <c r="G760" s="21"/>
      <c r="H760" s="21"/>
      <c r="I760" s="21" t="s">
        <v>31</v>
      </c>
      <c r="J760" s="21" t="s">
        <v>26</v>
      </c>
      <c r="M760" s="12"/>
    </row>
    <row r="761" spans="1:13" ht="18" customHeight="1">
      <c r="A761" s="4">
        <v>760</v>
      </c>
      <c r="B761" s="37">
        <v>41895</v>
      </c>
      <c r="C761" s="34" t="s">
        <v>43</v>
      </c>
      <c r="D761" s="34" t="s">
        <v>46</v>
      </c>
      <c r="E761" s="34" t="s">
        <v>142</v>
      </c>
      <c r="F761" s="34" t="s">
        <v>23</v>
      </c>
      <c r="G761" s="21"/>
      <c r="H761" s="21"/>
      <c r="I761" s="21" t="s">
        <v>38</v>
      </c>
      <c r="J761" s="21" t="s">
        <v>19</v>
      </c>
      <c r="M761" s="12"/>
    </row>
    <row r="762" spans="1:13" ht="18" customHeight="1">
      <c r="A762" s="4">
        <v>761</v>
      </c>
      <c r="B762" s="37">
        <v>41895</v>
      </c>
      <c r="C762" s="34" t="s">
        <v>17</v>
      </c>
      <c r="D762" s="34" t="s">
        <v>27</v>
      </c>
      <c r="E762" s="34" t="s">
        <v>55</v>
      </c>
      <c r="F762" s="34" t="s">
        <v>10</v>
      </c>
      <c r="G762" s="21"/>
      <c r="H762" s="21"/>
      <c r="I762" s="21" t="s">
        <v>32</v>
      </c>
      <c r="J762" s="21" t="s">
        <v>9</v>
      </c>
      <c r="M762" s="12"/>
    </row>
    <row r="763" spans="1:13" ht="18" customHeight="1">
      <c r="A763" s="4">
        <v>762</v>
      </c>
      <c r="B763" s="37">
        <v>41895</v>
      </c>
      <c r="C763" s="34" t="s">
        <v>33</v>
      </c>
      <c r="D763" s="34" t="s">
        <v>45</v>
      </c>
      <c r="E763" s="34" t="s">
        <v>49</v>
      </c>
      <c r="F763" s="34" t="s">
        <v>72</v>
      </c>
      <c r="G763" s="21"/>
      <c r="H763" s="21"/>
      <c r="I763" s="21" t="s">
        <v>25</v>
      </c>
      <c r="J763" s="21" t="s">
        <v>8</v>
      </c>
      <c r="M763" s="12"/>
    </row>
    <row r="764" spans="1:13" ht="18" customHeight="1">
      <c r="A764" s="4">
        <v>763</v>
      </c>
      <c r="B764" s="37">
        <v>41895</v>
      </c>
      <c r="C764" s="34" t="s">
        <v>12</v>
      </c>
      <c r="D764" s="34" t="s">
        <v>5</v>
      </c>
      <c r="E764" s="34" t="s">
        <v>132</v>
      </c>
      <c r="F764" s="34" t="s">
        <v>35</v>
      </c>
      <c r="G764" s="21"/>
      <c r="H764" s="21"/>
      <c r="I764" s="21" t="s">
        <v>14</v>
      </c>
      <c r="J764" s="21" t="s">
        <v>20</v>
      </c>
      <c r="M764" s="12"/>
    </row>
    <row r="765" spans="1:13" ht="18" customHeight="1">
      <c r="A765" s="4">
        <v>764</v>
      </c>
      <c r="B765" s="37">
        <v>41896</v>
      </c>
      <c r="C765" s="34" t="s">
        <v>45</v>
      </c>
      <c r="D765" s="34" t="s">
        <v>49</v>
      </c>
      <c r="E765" s="34" t="s">
        <v>72</v>
      </c>
      <c r="F765" s="34" t="s">
        <v>7</v>
      </c>
      <c r="G765" s="21"/>
      <c r="H765" s="21"/>
      <c r="I765" s="21" t="s">
        <v>25</v>
      </c>
      <c r="J765" s="21" t="s">
        <v>8</v>
      </c>
      <c r="M765" s="12"/>
    </row>
    <row r="766" spans="1:13" ht="18" customHeight="1">
      <c r="A766" s="4">
        <v>765</v>
      </c>
      <c r="B766" s="37">
        <v>41896</v>
      </c>
      <c r="C766" s="34" t="s">
        <v>161</v>
      </c>
      <c r="D766" s="34" t="s">
        <v>22</v>
      </c>
      <c r="E766" s="34" t="s">
        <v>41</v>
      </c>
      <c r="F766" s="34" t="s">
        <v>36</v>
      </c>
      <c r="G766" s="21"/>
      <c r="H766" s="21"/>
      <c r="I766" s="21" t="s">
        <v>37</v>
      </c>
      <c r="J766" s="21" t="s">
        <v>13</v>
      </c>
      <c r="M766" s="12"/>
    </row>
    <row r="767" spans="1:13" ht="18" customHeight="1">
      <c r="A767" s="4">
        <v>766</v>
      </c>
      <c r="B767" s="37">
        <v>41896</v>
      </c>
      <c r="C767" s="34" t="s">
        <v>5</v>
      </c>
      <c r="D767" s="34" t="s">
        <v>132</v>
      </c>
      <c r="E767" s="34" t="s">
        <v>35</v>
      </c>
      <c r="F767" s="34" t="s">
        <v>11</v>
      </c>
      <c r="G767" s="21"/>
      <c r="H767" s="21"/>
      <c r="I767" s="21" t="s">
        <v>20</v>
      </c>
      <c r="J767" s="21" t="s">
        <v>14</v>
      </c>
      <c r="M767" s="12"/>
    </row>
    <row r="768" spans="1:13" ht="18" customHeight="1">
      <c r="A768" s="4">
        <v>767</v>
      </c>
      <c r="B768" s="37">
        <v>41896</v>
      </c>
      <c r="C768" s="34" t="s">
        <v>46</v>
      </c>
      <c r="D768" s="36" t="s">
        <v>142</v>
      </c>
      <c r="E768" s="34" t="s">
        <v>23</v>
      </c>
      <c r="F768" s="34" t="s">
        <v>44</v>
      </c>
      <c r="G768" s="21"/>
      <c r="H768" s="21"/>
      <c r="I768" s="21" t="s">
        <v>38</v>
      </c>
      <c r="J768" s="21" t="s">
        <v>19</v>
      </c>
      <c r="M768" s="12"/>
    </row>
    <row r="769" spans="1:13" ht="18" customHeight="1">
      <c r="A769" s="4">
        <v>768</v>
      </c>
      <c r="B769" s="37">
        <v>41896</v>
      </c>
      <c r="C769" s="34" t="s">
        <v>131</v>
      </c>
      <c r="D769" s="34" t="s">
        <v>39</v>
      </c>
      <c r="E769" s="34" t="s">
        <v>4</v>
      </c>
      <c r="F769" s="34" t="s">
        <v>157</v>
      </c>
      <c r="G769" s="21"/>
      <c r="H769" s="21"/>
      <c r="I769" s="21" t="s">
        <v>31</v>
      </c>
      <c r="J769" s="21" t="s">
        <v>26</v>
      </c>
      <c r="M769" s="12"/>
    </row>
    <row r="770" spans="1:13" ht="18" customHeight="1">
      <c r="A770" s="4">
        <v>769</v>
      </c>
      <c r="B770" s="37">
        <v>41896</v>
      </c>
      <c r="C770" s="34" t="s">
        <v>27</v>
      </c>
      <c r="D770" s="34" t="s">
        <v>55</v>
      </c>
      <c r="E770" s="34" t="s">
        <v>10</v>
      </c>
      <c r="F770" s="34" t="s">
        <v>144</v>
      </c>
      <c r="G770" s="21"/>
      <c r="H770" s="21"/>
      <c r="I770" s="21" t="s">
        <v>32</v>
      </c>
      <c r="J770" s="21" t="s">
        <v>9</v>
      </c>
      <c r="M770" s="12"/>
    </row>
    <row r="771" spans="1:13" ht="18" customHeight="1">
      <c r="A771" s="4">
        <v>770</v>
      </c>
      <c r="B771" s="37">
        <v>41897</v>
      </c>
      <c r="C771" s="34" t="s">
        <v>39</v>
      </c>
      <c r="D771" s="34" t="s">
        <v>4</v>
      </c>
      <c r="E771" s="34" t="s">
        <v>157</v>
      </c>
      <c r="F771" s="34" t="s">
        <v>30</v>
      </c>
      <c r="G771" s="21"/>
      <c r="H771" s="21"/>
      <c r="I771" s="21" t="s">
        <v>31</v>
      </c>
      <c r="J771" s="21" t="s">
        <v>26</v>
      </c>
      <c r="M771" s="12"/>
    </row>
    <row r="772" spans="1:13" ht="18" customHeight="1">
      <c r="A772" s="4">
        <v>771</v>
      </c>
      <c r="B772" s="37">
        <v>41897</v>
      </c>
      <c r="C772" s="34" t="s">
        <v>55</v>
      </c>
      <c r="D772" s="34" t="s">
        <v>10</v>
      </c>
      <c r="E772" s="34" t="s">
        <v>144</v>
      </c>
      <c r="F772" s="34" t="s">
        <v>17</v>
      </c>
      <c r="G772" s="21"/>
      <c r="H772" s="21"/>
      <c r="I772" s="21" t="s">
        <v>32</v>
      </c>
      <c r="J772" s="21" t="s">
        <v>9</v>
      </c>
      <c r="M772" s="12"/>
    </row>
    <row r="773" spans="1:13" ht="18" customHeight="1">
      <c r="A773" s="4">
        <v>772</v>
      </c>
      <c r="B773" s="37">
        <v>41897</v>
      </c>
      <c r="C773" s="34" t="s">
        <v>49</v>
      </c>
      <c r="D773" s="34" t="s">
        <v>72</v>
      </c>
      <c r="E773" s="34" t="s">
        <v>296</v>
      </c>
      <c r="F773" s="34" t="s">
        <v>33</v>
      </c>
      <c r="G773" s="21"/>
      <c r="H773" s="21"/>
      <c r="I773" s="21" t="s">
        <v>25</v>
      </c>
      <c r="J773" s="21" t="s">
        <v>8</v>
      </c>
      <c r="M773" s="12"/>
    </row>
    <row r="774" spans="1:13" ht="18" customHeight="1">
      <c r="A774" s="4">
        <v>773</v>
      </c>
      <c r="B774" s="37">
        <v>41897</v>
      </c>
      <c r="C774" s="34" t="s">
        <v>6</v>
      </c>
      <c r="D774" s="34" t="s">
        <v>23</v>
      </c>
      <c r="E774" s="34" t="s">
        <v>11</v>
      </c>
      <c r="F774" s="34" t="s">
        <v>12</v>
      </c>
      <c r="G774" s="21"/>
      <c r="H774" s="21"/>
      <c r="I774" s="21" t="s">
        <v>14</v>
      </c>
      <c r="J774" s="21" t="s">
        <v>38</v>
      </c>
      <c r="M774" s="12"/>
    </row>
    <row r="775" spans="1:13" ht="18" customHeight="1">
      <c r="A775" s="4">
        <v>774</v>
      </c>
      <c r="B775" s="37">
        <v>41897</v>
      </c>
      <c r="C775" s="34" t="s">
        <v>142</v>
      </c>
      <c r="D775" s="34" t="s">
        <v>35</v>
      </c>
      <c r="E775" s="34" t="s">
        <v>34</v>
      </c>
      <c r="F775" s="34" t="s">
        <v>21</v>
      </c>
      <c r="G775" s="21"/>
      <c r="H775" s="21"/>
      <c r="I775" s="21" t="s">
        <v>19</v>
      </c>
      <c r="J775" s="21" t="s">
        <v>37</v>
      </c>
      <c r="M775" s="12"/>
    </row>
    <row r="776" spans="1:13" ht="18" customHeight="1">
      <c r="A776" s="4">
        <v>775</v>
      </c>
      <c r="B776" s="37">
        <v>41897</v>
      </c>
      <c r="C776" s="34" t="s">
        <v>22</v>
      </c>
      <c r="D776" s="34" t="s">
        <v>41</v>
      </c>
      <c r="E776" s="34" t="s">
        <v>16</v>
      </c>
      <c r="F776" s="34" t="s">
        <v>28</v>
      </c>
      <c r="G776" s="21"/>
      <c r="H776" s="21"/>
      <c r="I776" s="21" t="s">
        <v>13</v>
      </c>
      <c r="J776" s="21" t="s">
        <v>20</v>
      </c>
      <c r="M776" s="12"/>
    </row>
    <row r="777" spans="1:13" ht="18" customHeight="1">
      <c r="A777" s="4">
        <v>776</v>
      </c>
      <c r="B777" s="37">
        <v>41898</v>
      </c>
      <c r="C777" s="34" t="s">
        <v>72</v>
      </c>
      <c r="D777" s="34" t="s">
        <v>7</v>
      </c>
      <c r="E777" s="34" t="s">
        <v>47</v>
      </c>
      <c r="F777" s="34" t="s">
        <v>153</v>
      </c>
      <c r="G777" s="21"/>
      <c r="H777" s="21"/>
      <c r="I777" s="21" t="s">
        <v>26</v>
      </c>
      <c r="J777" s="21" t="s">
        <v>25</v>
      </c>
      <c r="M777" s="12"/>
    </row>
    <row r="778" spans="1:13" ht="18" customHeight="1">
      <c r="A778" s="4">
        <v>777</v>
      </c>
      <c r="B778" s="37">
        <v>41898</v>
      </c>
      <c r="C778" s="34" t="s">
        <v>40</v>
      </c>
      <c r="D778" s="34" t="s">
        <v>144</v>
      </c>
      <c r="E778" s="34" t="s">
        <v>30</v>
      </c>
      <c r="F778" s="34" t="s">
        <v>131</v>
      </c>
      <c r="G778" s="21"/>
      <c r="H778" s="21"/>
      <c r="I778" s="21" t="s">
        <v>32</v>
      </c>
      <c r="J778" s="21" t="s">
        <v>31</v>
      </c>
      <c r="M778" s="12"/>
    </row>
    <row r="779" spans="1:13" ht="18" customHeight="1">
      <c r="A779" s="4">
        <v>778</v>
      </c>
      <c r="B779" s="37">
        <v>41898</v>
      </c>
      <c r="C779" s="34" t="s">
        <v>35</v>
      </c>
      <c r="D779" s="34" t="s">
        <v>34</v>
      </c>
      <c r="E779" s="34" t="s">
        <v>21</v>
      </c>
      <c r="F779" s="34" t="s">
        <v>5</v>
      </c>
      <c r="G779" s="21"/>
      <c r="H779" s="21"/>
      <c r="I779" s="21" t="s">
        <v>19</v>
      </c>
      <c r="J779" s="21" t="s">
        <v>37</v>
      </c>
      <c r="M779" s="12"/>
    </row>
    <row r="780" spans="1:13" ht="18" customHeight="1">
      <c r="A780" s="4">
        <v>779</v>
      </c>
      <c r="B780" s="37">
        <v>41898</v>
      </c>
      <c r="C780" s="34" t="s">
        <v>41</v>
      </c>
      <c r="D780" s="34" t="s">
        <v>16</v>
      </c>
      <c r="E780" s="34" t="s">
        <v>28</v>
      </c>
      <c r="F780" s="34" t="s">
        <v>18</v>
      </c>
      <c r="G780" s="21"/>
      <c r="H780" s="21"/>
      <c r="I780" s="21" t="s">
        <v>13</v>
      </c>
      <c r="J780" s="21" t="s">
        <v>20</v>
      </c>
      <c r="M780" s="12"/>
    </row>
    <row r="781" spans="1:13" ht="18" customHeight="1">
      <c r="A781" s="4">
        <v>780</v>
      </c>
      <c r="B781" s="37">
        <v>41898</v>
      </c>
      <c r="C781" s="34" t="s">
        <v>23</v>
      </c>
      <c r="D781" s="34" t="s">
        <v>11</v>
      </c>
      <c r="E781" s="34" t="s">
        <v>12</v>
      </c>
      <c r="F781" s="34" t="s">
        <v>15</v>
      </c>
      <c r="G781" s="21"/>
      <c r="H781" s="21"/>
      <c r="I781" s="21" t="s">
        <v>14</v>
      </c>
      <c r="J781" s="21" t="s">
        <v>38</v>
      </c>
      <c r="M781" s="12"/>
    </row>
    <row r="782" spans="1:13" ht="18" customHeight="1">
      <c r="A782" s="4">
        <v>781</v>
      </c>
      <c r="B782" s="37">
        <v>41898</v>
      </c>
      <c r="C782" s="34" t="s">
        <v>50</v>
      </c>
      <c r="D782" s="34" t="s">
        <v>42</v>
      </c>
      <c r="E782" s="34" t="s">
        <v>48</v>
      </c>
      <c r="F782" s="34" t="s">
        <v>146</v>
      </c>
      <c r="G782" s="21"/>
      <c r="H782" s="21"/>
      <c r="I782" s="21" t="s">
        <v>9</v>
      </c>
      <c r="J782" s="21" t="s">
        <v>8</v>
      </c>
      <c r="M782" s="12"/>
    </row>
    <row r="783" spans="1:13" ht="18" customHeight="1">
      <c r="A783" s="4">
        <v>782</v>
      </c>
      <c r="B783" s="37">
        <v>41899</v>
      </c>
      <c r="C783" s="34" t="s">
        <v>7</v>
      </c>
      <c r="D783" s="34" t="s">
        <v>47</v>
      </c>
      <c r="E783" s="34" t="s">
        <v>153</v>
      </c>
      <c r="F783" s="34" t="s">
        <v>24</v>
      </c>
      <c r="G783" s="21"/>
      <c r="H783" s="21"/>
      <c r="I783" s="21" t="s">
        <v>26</v>
      </c>
      <c r="J783" s="21" t="s">
        <v>25</v>
      </c>
      <c r="M783" s="12"/>
    </row>
    <row r="784" spans="1:13" ht="18" customHeight="1">
      <c r="A784" s="4">
        <v>783</v>
      </c>
      <c r="B784" s="37">
        <v>41899</v>
      </c>
      <c r="C784" s="34" t="s">
        <v>34</v>
      </c>
      <c r="D784" s="34" t="s">
        <v>21</v>
      </c>
      <c r="E784" s="34" t="s">
        <v>5</v>
      </c>
      <c r="F784" s="34" t="s">
        <v>142</v>
      </c>
      <c r="G784" s="21"/>
      <c r="H784" s="21"/>
      <c r="I784" s="21" t="s">
        <v>19</v>
      </c>
      <c r="J784" s="21" t="s">
        <v>37</v>
      </c>
      <c r="M784" s="12"/>
    </row>
    <row r="785" spans="1:13" ht="18" customHeight="1">
      <c r="A785" s="4">
        <v>784</v>
      </c>
      <c r="B785" s="37">
        <v>41899</v>
      </c>
      <c r="C785" s="34" t="s">
        <v>42</v>
      </c>
      <c r="D785" s="34" t="s">
        <v>48</v>
      </c>
      <c r="E785" s="34" t="s">
        <v>146</v>
      </c>
      <c r="F785" s="34" t="s">
        <v>148</v>
      </c>
      <c r="G785" s="21"/>
      <c r="H785" s="21"/>
      <c r="I785" s="21" t="s">
        <v>9</v>
      </c>
      <c r="J785" s="21" t="s">
        <v>8</v>
      </c>
      <c r="M785" s="12"/>
    </row>
    <row r="786" spans="1:13" ht="18" customHeight="1">
      <c r="A786" s="4">
        <v>785</v>
      </c>
      <c r="B786" s="37">
        <v>41899</v>
      </c>
      <c r="C786" s="34" t="s">
        <v>144</v>
      </c>
      <c r="D786" s="34" t="s">
        <v>30</v>
      </c>
      <c r="E786" s="34" t="s">
        <v>131</v>
      </c>
      <c r="F786" s="34" t="s">
        <v>49</v>
      </c>
      <c r="G786" s="21"/>
      <c r="H786" s="21"/>
      <c r="I786" s="21" t="s">
        <v>32</v>
      </c>
      <c r="J786" s="21" t="s">
        <v>31</v>
      </c>
      <c r="M786" s="12"/>
    </row>
    <row r="787" spans="1:13" ht="18" customHeight="1">
      <c r="A787" s="4">
        <v>786</v>
      </c>
      <c r="B787" s="37">
        <v>41899</v>
      </c>
      <c r="C787" s="34" t="s">
        <v>11</v>
      </c>
      <c r="D787" s="34" t="s">
        <v>12</v>
      </c>
      <c r="E787" s="34" t="s">
        <v>15</v>
      </c>
      <c r="F787" s="34" t="s">
        <v>6</v>
      </c>
      <c r="G787" s="21"/>
      <c r="H787" s="21"/>
      <c r="I787" s="21" t="s">
        <v>14</v>
      </c>
      <c r="J787" s="21" t="s">
        <v>38</v>
      </c>
      <c r="M787" s="12"/>
    </row>
    <row r="788" spans="1:13" ht="18" customHeight="1">
      <c r="A788" s="4">
        <v>787</v>
      </c>
      <c r="B788" s="37">
        <v>41899</v>
      </c>
      <c r="C788" s="34" t="s">
        <v>16</v>
      </c>
      <c r="D788" s="34" t="s">
        <v>28</v>
      </c>
      <c r="E788" s="34" t="s">
        <v>18</v>
      </c>
      <c r="F788" s="34" t="s">
        <v>22</v>
      </c>
      <c r="G788" s="21"/>
      <c r="H788" s="21"/>
      <c r="I788" s="21" t="s">
        <v>13</v>
      </c>
      <c r="J788" s="21" t="s">
        <v>20</v>
      </c>
      <c r="M788" s="12"/>
    </row>
    <row r="789" spans="1:13" ht="18" customHeight="1">
      <c r="A789" s="4">
        <v>788</v>
      </c>
      <c r="B789" s="37">
        <v>41900</v>
      </c>
      <c r="C789" s="34" t="s">
        <v>47</v>
      </c>
      <c r="D789" s="34" t="s">
        <v>153</v>
      </c>
      <c r="E789" s="34" t="s">
        <v>24</v>
      </c>
      <c r="F789" s="34" t="s">
        <v>72</v>
      </c>
      <c r="G789" s="21"/>
      <c r="H789" s="21"/>
      <c r="I789" s="21" t="s">
        <v>26</v>
      </c>
      <c r="J789" s="21" t="s">
        <v>25</v>
      </c>
      <c r="M789" s="12"/>
    </row>
    <row r="790" spans="1:13" ht="18" customHeight="1">
      <c r="A790" s="4">
        <v>789</v>
      </c>
      <c r="B790" s="37">
        <v>41900</v>
      </c>
      <c r="C790" s="34" t="s">
        <v>48</v>
      </c>
      <c r="D790" s="34" t="s">
        <v>146</v>
      </c>
      <c r="E790" s="34" t="s">
        <v>148</v>
      </c>
      <c r="F790" s="34" t="s">
        <v>50</v>
      </c>
      <c r="G790" s="21"/>
      <c r="H790" s="21"/>
      <c r="I790" s="21" t="s">
        <v>9</v>
      </c>
      <c r="J790" s="21" t="s">
        <v>8</v>
      </c>
      <c r="M790" s="12"/>
    </row>
    <row r="791" spans="1:13" ht="18" customHeight="1">
      <c r="A791" s="4">
        <v>790</v>
      </c>
      <c r="B791" s="37">
        <v>41901</v>
      </c>
      <c r="C791" s="34" t="s">
        <v>4</v>
      </c>
      <c r="D791" s="34" t="s">
        <v>24</v>
      </c>
      <c r="E791" s="34" t="s">
        <v>36</v>
      </c>
      <c r="F791" s="34" t="s">
        <v>43</v>
      </c>
      <c r="G791" s="21"/>
      <c r="H791" s="21"/>
      <c r="I791" s="21" t="s">
        <v>19</v>
      </c>
      <c r="J791" s="21" t="s">
        <v>13</v>
      </c>
      <c r="M791" s="12"/>
    </row>
    <row r="792" spans="1:13" ht="18" customHeight="1">
      <c r="A792" s="4">
        <v>791</v>
      </c>
      <c r="B792" s="37">
        <v>41901</v>
      </c>
      <c r="C792" s="34" t="s">
        <v>153</v>
      </c>
      <c r="D792" s="34" t="s">
        <v>132</v>
      </c>
      <c r="E792" s="34" t="s">
        <v>44</v>
      </c>
      <c r="F792" s="34" t="s">
        <v>34</v>
      </c>
      <c r="G792" s="21"/>
      <c r="H792" s="21"/>
      <c r="I792" s="21" t="s">
        <v>38</v>
      </c>
      <c r="J792" s="21" t="s">
        <v>20</v>
      </c>
      <c r="M792" s="12"/>
    </row>
    <row r="793" spans="1:13" ht="18" customHeight="1">
      <c r="A793" s="4">
        <v>792</v>
      </c>
      <c r="B793" s="37">
        <v>41901</v>
      </c>
      <c r="C793" s="34" t="s">
        <v>10</v>
      </c>
      <c r="D793" s="34" t="s">
        <v>6</v>
      </c>
      <c r="E793" s="34" t="s">
        <v>17</v>
      </c>
      <c r="F793" s="34" t="s">
        <v>27</v>
      </c>
      <c r="G793" s="21"/>
      <c r="H793" s="21"/>
      <c r="I793" s="21" t="s">
        <v>37</v>
      </c>
      <c r="J793" s="21" t="s">
        <v>14</v>
      </c>
      <c r="M793" s="12"/>
    </row>
    <row r="794" spans="1:13" ht="18" customHeight="1">
      <c r="A794" s="4">
        <v>793</v>
      </c>
      <c r="B794" s="37">
        <v>41901</v>
      </c>
      <c r="C794" s="34" t="s">
        <v>15</v>
      </c>
      <c r="D794" s="34" t="s">
        <v>22</v>
      </c>
      <c r="E794" s="36" t="s">
        <v>33</v>
      </c>
      <c r="F794" s="34" t="s">
        <v>16</v>
      </c>
      <c r="G794" s="21"/>
      <c r="H794" s="21"/>
      <c r="I794" s="21" t="s">
        <v>32</v>
      </c>
      <c r="J794" s="21" t="s">
        <v>25</v>
      </c>
      <c r="M794" s="12"/>
    </row>
    <row r="795" spans="1:13" ht="18" customHeight="1">
      <c r="A795" s="4">
        <v>794</v>
      </c>
      <c r="B795" s="37">
        <v>41901</v>
      </c>
      <c r="C795" s="34" t="s">
        <v>18</v>
      </c>
      <c r="D795" s="34" t="s">
        <v>49</v>
      </c>
      <c r="E795" s="34" t="s">
        <v>40</v>
      </c>
      <c r="F795" s="34" t="s">
        <v>29</v>
      </c>
      <c r="G795" s="21"/>
      <c r="H795" s="21"/>
      <c r="I795" s="21" t="s">
        <v>8</v>
      </c>
      <c r="J795" s="21" t="s">
        <v>26</v>
      </c>
      <c r="M795" s="12"/>
    </row>
    <row r="796" spans="1:13" ht="18" customHeight="1">
      <c r="A796" s="4">
        <v>795</v>
      </c>
      <c r="B796" s="37">
        <v>41901</v>
      </c>
      <c r="C796" s="34" t="s">
        <v>146</v>
      </c>
      <c r="D796" s="34" t="s">
        <v>148</v>
      </c>
      <c r="E796" s="34" t="s">
        <v>50</v>
      </c>
      <c r="F796" s="34" t="s">
        <v>42</v>
      </c>
      <c r="G796" s="21"/>
      <c r="H796" s="21"/>
      <c r="I796" s="21" t="s">
        <v>9</v>
      </c>
      <c r="J796" s="21" t="s">
        <v>31</v>
      </c>
      <c r="M796" s="12"/>
    </row>
    <row r="797" spans="1:13" ht="18" customHeight="1">
      <c r="A797" s="4">
        <v>796</v>
      </c>
      <c r="B797" s="37">
        <v>41902</v>
      </c>
      <c r="C797" s="34" t="s">
        <v>148</v>
      </c>
      <c r="D797" s="34" t="s">
        <v>50</v>
      </c>
      <c r="E797" s="34" t="s">
        <v>42</v>
      </c>
      <c r="F797" s="34" t="s">
        <v>48</v>
      </c>
      <c r="G797" s="21"/>
      <c r="H797" s="21"/>
      <c r="I797" s="21" t="s">
        <v>9</v>
      </c>
      <c r="J797" s="21" t="s">
        <v>31</v>
      </c>
      <c r="M797" s="12"/>
    </row>
    <row r="798" spans="1:13" ht="18" customHeight="1">
      <c r="A798" s="4">
        <v>797</v>
      </c>
      <c r="B798" s="37">
        <v>41902</v>
      </c>
      <c r="C798" s="34" t="s">
        <v>132</v>
      </c>
      <c r="D798" s="34" t="s">
        <v>44</v>
      </c>
      <c r="E798" s="34" t="s">
        <v>34</v>
      </c>
      <c r="F798" s="34" t="s">
        <v>46</v>
      </c>
      <c r="G798" s="21"/>
      <c r="H798" s="21"/>
      <c r="I798" s="21" t="s">
        <v>38</v>
      </c>
      <c r="J798" s="21" t="s">
        <v>20</v>
      </c>
      <c r="M798" s="12"/>
    </row>
    <row r="799" spans="1:13" ht="18" customHeight="1">
      <c r="A799" s="4">
        <v>798</v>
      </c>
      <c r="B799" s="37">
        <v>41902</v>
      </c>
      <c r="C799" s="34" t="s">
        <v>49</v>
      </c>
      <c r="D799" s="36" t="s">
        <v>40</v>
      </c>
      <c r="E799" s="34" t="s">
        <v>29</v>
      </c>
      <c r="F799" s="34" t="s">
        <v>21</v>
      </c>
      <c r="G799" s="21"/>
      <c r="H799" s="21"/>
      <c r="I799" s="21" t="s">
        <v>8</v>
      </c>
      <c r="J799" s="21" t="s">
        <v>26</v>
      </c>
      <c r="M799" s="12"/>
    </row>
    <row r="800" spans="1:13" ht="18" customHeight="1">
      <c r="A800" s="4">
        <v>799</v>
      </c>
      <c r="B800" s="37">
        <v>41902</v>
      </c>
      <c r="C800" s="34" t="s">
        <v>6</v>
      </c>
      <c r="D800" s="34" t="s">
        <v>17</v>
      </c>
      <c r="E800" s="34" t="s">
        <v>27</v>
      </c>
      <c r="F800" s="34" t="s">
        <v>28</v>
      </c>
      <c r="G800" s="21"/>
      <c r="H800" s="21"/>
      <c r="I800" s="21" t="s">
        <v>37</v>
      </c>
      <c r="J800" s="21" t="s">
        <v>14</v>
      </c>
      <c r="M800" s="12"/>
    </row>
    <row r="801" spans="1:13" ht="18" customHeight="1">
      <c r="A801" s="4">
        <v>800</v>
      </c>
      <c r="B801" s="37">
        <v>41902</v>
      </c>
      <c r="C801" s="34" t="s">
        <v>24</v>
      </c>
      <c r="D801" s="34" t="s">
        <v>36</v>
      </c>
      <c r="E801" s="34" t="s">
        <v>43</v>
      </c>
      <c r="F801" s="34" t="s">
        <v>47</v>
      </c>
      <c r="G801" s="21"/>
      <c r="H801" s="21"/>
      <c r="I801" s="21" t="s">
        <v>19</v>
      </c>
      <c r="J801" s="21" t="s">
        <v>13</v>
      </c>
      <c r="M801" s="12"/>
    </row>
    <row r="802" spans="1:13" ht="18" customHeight="1">
      <c r="A802" s="4">
        <v>801</v>
      </c>
      <c r="B802" s="37">
        <v>41902</v>
      </c>
      <c r="C802" s="34" t="s">
        <v>22</v>
      </c>
      <c r="D802" s="34" t="s">
        <v>33</v>
      </c>
      <c r="E802" s="34" t="s">
        <v>16</v>
      </c>
      <c r="F802" s="34" t="s">
        <v>30</v>
      </c>
      <c r="G802" s="21"/>
      <c r="H802" s="21"/>
      <c r="I802" s="21" t="s">
        <v>32</v>
      </c>
      <c r="J802" s="21" t="s">
        <v>25</v>
      </c>
      <c r="M802" s="12"/>
    </row>
    <row r="803" spans="1:13" ht="18" customHeight="1">
      <c r="A803" s="4">
        <v>802</v>
      </c>
      <c r="B803" s="37">
        <v>41903</v>
      </c>
      <c r="C803" s="34" t="s">
        <v>40</v>
      </c>
      <c r="D803" s="34" t="s">
        <v>29</v>
      </c>
      <c r="E803" s="34" t="s">
        <v>21</v>
      </c>
      <c r="F803" s="34" t="s">
        <v>18</v>
      </c>
      <c r="G803" s="21"/>
      <c r="H803" s="21"/>
      <c r="I803" s="21" t="s">
        <v>8</v>
      </c>
      <c r="J803" s="21" t="s">
        <v>26</v>
      </c>
      <c r="M803" s="12"/>
    </row>
    <row r="804" spans="1:13" ht="18" customHeight="1">
      <c r="A804" s="4">
        <v>803</v>
      </c>
      <c r="B804" s="37">
        <v>41903</v>
      </c>
      <c r="C804" s="34" t="s">
        <v>36</v>
      </c>
      <c r="D804" s="34" t="s">
        <v>43</v>
      </c>
      <c r="E804" s="34" t="s">
        <v>47</v>
      </c>
      <c r="F804" s="34" t="s">
        <v>4</v>
      </c>
      <c r="G804" s="21"/>
      <c r="H804" s="21"/>
      <c r="I804" s="21" t="s">
        <v>19</v>
      </c>
      <c r="J804" s="21" t="s">
        <v>13</v>
      </c>
      <c r="M804" s="12"/>
    </row>
    <row r="805" spans="1:13" ht="18" customHeight="1">
      <c r="A805" s="4">
        <v>804</v>
      </c>
      <c r="B805" s="37">
        <v>41903</v>
      </c>
      <c r="C805" s="34" t="s">
        <v>44</v>
      </c>
      <c r="D805" s="34" t="s">
        <v>34</v>
      </c>
      <c r="E805" s="34" t="s">
        <v>46</v>
      </c>
      <c r="F805" s="34" t="s">
        <v>153</v>
      </c>
      <c r="G805" s="21"/>
      <c r="H805" s="21"/>
      <c r="I805" s="21" t="s">
        <v>38</v>
      </c>
      <c r="J805" s="21" t="s">
        <v>20</v>
      </c>
      <c r="M805" s="12"/>
    </row>
    <row r="806" spans="1:13" ht="18" customHeight="1">
      <c r="A806" s="4">
        <v>805</v>
      </c>
      <c r="B806" s="37">
        <v>41903</v>
      </c>
      <c r="C806" s="34" t="s">
        <v>50</v>
      </c>
      <c r="D806" s="34" t="s">
        <v>42</v>
      </c>
      <c r="E806" s="34" t="s">
        <v>48</v>
      </c>
      <c r="F806" s="34" t="s">
        <v>146</v>
      </c>
      <c r="G806" s="21"/>
      <c r="H806" s="21"/>
      <c r="I806" s="21" t="s">
        <v>9</v>
      </c>
      <c r="J806" s="21" t="s">
        <v>31</v>
      </c>
      <c r="M806" s="12"/>
    </row>
    <row r="807" spans="1:13" ht="18" customHeight="1">
      <c r="A807" s="4">
        <v>806</v>
      </c>
      <c r="B807" s="37">
        <v>41903</v>
      </c>
      <c r="C807" s="34" t="s">
        <v>17</v>
      </c>
      <c r="D807" s="34" t="s">
        <v>27</v>
      </c>
      <c r="E807" s="34" t="s">
        <v>28</v>
      </c>
      <c r="F807" s="34" t="s">
        <v>10</v>
      </c>
      <c r="G807" s="21"/>
      <c r="H807" s="21"/>
      <c r="I807" s="21" t="s">
        <v>37</v>
      </c>
      <c r="J807" s="21" t="s">
        <v>14</v>
      </c>
      <c r="M807" s="12"/>
    </row>
    <row r="808" spans="1:13" ht="18" customHeight="1">
      <c r="A808" s="4">
        <v>807</v>
      </c>
      <c r="B808" s="37">
        <v>41903</v>
      </c>
      <c r="C808" s="34" t="s">
        <v>33</v>
      </c>
      <c r="D808" s="34" t="s">
        <v>16</v>
      </c>
      <c r="E808" s="34" t="s">
        <v>30</v>
      </c>
      <c r="F808" s="34" t="s">
        <v>15</v>
      </c>
      <c r="G808" s="21"/>
      <c r="H808" s="21"/>
      <c r="I808" s="21" t="s">
        <v>32</v>
      </c>
      <c r="J808" s="21" t="s">
        <v>25</v>
      </c>
      <c r="M808" s="12"/>
    </row>
    <row r="809" spans="1:13" ht="18" customHeight="1">
      <c r="A809" s="4">
        <v>808</v>
      </c>
      <c r="B809" s="37">
        <v>41905</v>
      </c>
      <c r="C809" s="34" t="s">
        <v>39</v>
      </c>
      <c r="D809" s="34" t="s">
        <v>10</v>
      </c>
      <c r="E809" s="34" t="s">
        <v>7</v>
      </c>
      <c r="F809" s="34" t="s">
        <v>50</v>
      </c>
      <c r="G809" s="21"/>
      <c r="H809" s="21"/>
      <c r="I809" s="21" t="s">
        <v>14</v>
      </c>
      <c r="J809" s="21" t="s">
        <v>19</v>
      </c>
      <c r="M809" s="12"/>
    </row>
    <row r="810" spans="1:13" ht="18" customHeight="1">
      <c r="A810" s="4">
        <v>809</v>
      </c>
      <c r="B810" s="37">
        <v>41905</v>
      </c>
      <c r="C810" s="34" t="s">
        <v>5</v>
      </c>
      <c r="D810" s="34" t="s">
        <v>28</v>
      </c>
      <c r="E810" s="34" t="s">
        <v>18</v>
      </c>
      <c r="F810" s="34" t="s">
        <v>35</v>
      </c>
      <c r="G810" s="21"/>
      <c r="H810" s="21"/>
      <c r="I810" s="21" t="s">
        <v>8</v>
      </c>
      <c r="J810" s="21" t="s">
        <v>31</v>
      </c>
      <c r="M810" s="12"/>
    </row>
    <row r="811" spans="1:13" ht="18" customHeight="1">
      <c r="A811" s="4">
        <v>810</v>
      </c>
      <c r="B811" s="37">
        <v>41905</v>
      </c>
      <c r="C811" s="34" t="s">
        <v>29</v>
      </c>
      <c r="D811" s="34" t="s">
        <v>47</v>
      </c>
      <c r="E811" s="34" t="s">
        <v>153</v>
      </c>
      <c r="F811" s="34" t="s">
        <v>23</v>
      </c>
      <c r="G811" s="21"/>
      <c r="H811" s="21"/>
      <c r="I811" s="21" t="s">
        <v>25</v>
      </c>
      <c r="J811" s="21" t="s">
        <v>9</v>
      </c>
      <c r="M811" s="12"/>
    </row>
    <row r="812" spans="1:13" ht="18" customHeight="1">
      <c r="A812" s="4">
        <v>811</v>
      </c>
      <c r="B812" s="37">
        <v>41905</v>
      </c>
      <c r="C812" s="34" t="s">
        <v>43</v>
      </c>
      <c r="D812" s="34" t="s">
        <v>30</v>
      </c>
      <c r="E812" s="34" t="s">
        <v>72</v>
      </c>
      <c r="F812" s="34" t="s">
        <v>22</v>
      </c>
      <c r="G812" s="21"/>
      <c r="H812" s="21"/>
      <c r="I812" s="21" t="s">
        <v>20</v>
      </c>
      <c r="J812" s="21" t="s">
        <v>37</v>
      </c>
      <c r="M812" s="12"/>
    </row>
    <row r="813" spans="1:13" ht="18" customHeight="1">
      <c r="A813" s="4">
        <v>812</v>
      </c>
      <c r="B813" s="37">
        <v>41905</v>
      </c>
      <c r="C813" s="34" t="s">
        <v>21</v>
      </c>
      <c r="D813" s="34" t="s">
        <v>146</v>
      </c>
      <c r="E813" s="34" t="s">
        <v>6</v>
      </c>
      <c r="F813" s="34" t="s">
        <v>12</v>
      </c>
      <c r="G813" s="21"/>
      <c r="H813" s="21"/>
      <c r="I813" s="21" t="s">
        <v>13</v>
      </c>
      <c r="J813" s="21" t="s">
        <v>38</v>
      </c>
      <c r="M813" s="12"/>
    </row>
    <row r="814" spans="1:13" ht="18" customHeight="1">
      <c r="A814" s="4">
        <v>813</v>
      </c>
      <c r="B814" s="37">
        <v>41905</v>
      </c>
      <c r="C814" s="34" t="s">
        <v>16</v>
      </c>
      <c r="D814" s="34" t="s">
        <v>142</v>
      </c>
      <c r="E814" s="34" t="s">
        <v>15</v>
      </c>
      <c r="F814" s="34" t="s">
        <v>24</v>
      </c>
      <c r="G814" s="21"/>
      <c r="H814" s="21"/>
      <c r="I814" s="21" t="s">
        <v>26</v>
      </c>
      <c r="J814" s="21" t="s">
        <v>32</v>
      </c>
      <c r="M814" s="12"/>
    </row>
    <row r="815" spans="1:13" ht="18" customHeight="1">
      <c r="A815" s="4">
        <v>814</v>
      </c>
      <c r="B815" s="37">
        <v>41906</v>
      </c>
      <c r="C815" s="34" t="s">
        <v>47</v>
      </c>
      <c r="D815" s="34" t="s">
        <v>153</v>
      </c>
      <c r="E815" s="34" t="s">
        <v>23</v>
      </c>
      <c r="F815" s="34" t="s">
        <v>161</v>
      </c>
      <c r="G815" s="21"/>
      <c r="H815" s="21"/>
      <c r="I815" s="21" t="s">
        <v>25</v>
      </c>
      <c r="J815" s="21" t="s">
        <v>9</v>
      </c>
      <c r="M815" s="12"/>
    </row>
    <row r="816" spans="1:13" ht="18" customHeight="1">
      <c r="A816" s="4">
        <v>815</v>
      </c>
      <c r="B816" s="37">
        <v>41906</v>
      </c>
      <c r="C816" s="34" t="s">
        <v>10</v>
      </c>
      <c r="D816" s="34" t="s">
        <v>7</v>
      </c>
      <c r="E816" s="34" t="s">
        <v>50</v>
      </c>
      <c r="F816" s="34" t="s">
        <v>131</v>
      </c>
      <c r="G816" s="21"/>
      <c r="H816" s="21"/>
      <c r="I816" s="21" t="s">
        <v>14</v>
      </c>
      <c r="J816" s="21" t="s">
        <v>19</v>
      </c>
      <c r="M816" s="12"/>
    </row>
    <row r="817" spans="1:13" ht="18" customHeight="1">
      <c r="A817" s="4">
        <v>816</v>
      </c>
      <c r="B817" s="37">
        <v>41906</v>
      </c>
      <c r="C817" s="34" t="s">
        <v>28</v>
      </c>
      <c r="D817" s="34" t="s">
        <v>18</v>
      </c>
      <c r="E817" s="34" t="s">
        <v>35</v>
      </c>
      <c r="F817" s="34" t="s">
        <v>17</v>
      </c>
      <c r="G817" s="21"/>
      <c r="H817" s="21"/>
      <c r="I817" s="21" t="s">
        <v>8</v>
      </c>
      <c r="J817" s="21" t="s">
        <v>31</v>
      </c>
      <c r="M817" s="12"/>
    </row>
    <row r="818" spans="1:13" ht="18" customHeight="1">
      <c r="A818" s="4">
        <v>817</v>
      </c>
      <c r="B818" s="37">
        <v>41906</v>
      </c>
      <c r="C818" s="34" t="s">
        <v>30</v>
      </c>
      <c r="D818" s="34" t="s">
        <v>72</v>
      </c>
      <c r="E818" s="34" t="s">
        <v>22</v>
      </c>
      <c r="F818" s="34" t="s">
        <v>36</v>
      </c>
      <c r="G818" s="21"/>
      <c r="H818" s="21"/>
      <c r="I818" s="21" t="s">
        <v>20</v>
      </c>
      <c r="J818" s="21" t="s">
        <v>37</v>
      </c>
      <c r="M818" s="12"/>
    </row>
    <row r="819" spans="1:13" ht="18" customHeight="1">
      <c r="A819" s="4">
        <v>818</v>
      </c>
      <c r="B819" s="37">
        <v>41906</v>
      </c>
      <c r="C819" s="34" t="s">
        <v>142</v>
      </c>
      <c r="D819" s="34" t="s">
        <v>15</v>
      </c>
      <c r="E819" s="34" t="s">
        <v>24</v>
      </c>
      <c r="F819" s="34" t="s">
        <v>44</v>
      </c>
      <c r="G819" s="21"/>
      <c r="H819" s="21"/>
      <c r="I819" s="21" t="s">
        <v>26</v>
      </c>
      <c r="J819" s="21" t="s">
        <v>32</v>
      </c>
      <c r="M819" s="12"/>
    </row>
    <row r="820" spans="1:13" ht="18" customHeight="1">
      <c r="A820" s="4">
        <v>819</v>
      </c>
      <c r="B820" s="37">
        <v>41906</v>
      </c>
      <c r="C820" s="34" t="s">
        <v>146</v>
      </c>
      <c r="D820" s="34" t="s">
        <v>6</v>
      </c>
      <c r="E820" s="34" t="s">
        <v>12</v>
      </c>
      <c r="F820" s="34" t="s">
        <v>157</v>
      </c>
      <c r="G820" s="21"/>
      <c r="H820" s="21"/>
      <c r="I820" s="21" t="s">
        <v>13</v>
      </c>
      <c r="J820" s="21" t="s">
        <v>38</v>
      </c>
      <c r="M820" s="12"/>
    </row>
    <row r="821" spans="1:13" ht="18" customHeight="1">
      <c r="A821" s="4">
        <v>820</v>
      </c>
      <c r="B821" s="37">
        <v>41907</v>
      </c>
      <c r="C821" s="34" t="s">
        <v>7</v>
      </c>
      <c r="D821" s="34" t="s">
        <v>50</v>
      </c>
      <c r="E821" s="34" t="s">
        <v>131</v>
      </c>
      <c r="F821" s="34" t="s">
        <v>39</v>
      </c>
      <c r="G821" s="21"/>
      <c r="H821" s="21"/>
      <c r="I821" s="21" t="s">
        <v>14</v>
      </c>
      <c r="J821" s="21" t="s">
        <v>19</v>
      </c>
      <c r="M821" s="12"/>
    </row>
    <row r="822" spans="1:13" ht="18" customHeight="1">
      <c r="A822" s="4">
        <v>821</v>
      </c>
      <c r="B822" s="37">
        <v>41907</v>
      </c>
      <c r="C822" s="34" t="s">
        <v>72</v>
      </c>
      <c r="D822" s="34" t="s">
        <v>22</v>
      </c>
      <c r="E822" s="34" t="s">
        <v>36</v>
      </c>
      <c r="F822" s="34" t="s">
        <v>43</v>
      </c>
      <c r="G822" s="21"/>
      <c r="H822" s="21"/>
      <c r="I822" s="21" t="s">
        <v>20</v>
      </c>
      <c r="J822" s="21" t="s">
        <v>37</v>
      </c>
      <c r="M822" s="12"/>
    </row>
    <row r="823" spans="1:13" ht="18" customHeight="1">
      <c r="A823" s="4">
        <v>822</v>
      </c>
      <c r="B823" s="37">
        <v>41907</v>
      </c>
      <c r="C823" s="34" t="s">
        <v>153</v>
      </c>
      <c r="D823" s="34" t="s">
        <v>23</v>
      </c>
      <c r="E823" s="34" t="s">
        <v>161</v>
      </c>
      <c r="F823" s="34" t="s">
        <v>29</v>
      </c>
      <c r="G823" s="21"/>
      <c r="H823" s="21"/>
      <c r="I823" s="21" t="s">
        <v>25</v>
      </c>
      <c r="J823" s="21" t="s">
        <v>9</v>
      </c>
      <c r="M823" s="12"/>
    </row>
    <row r="824" spans="1:13" ht="18" customHeight="1">
      <c r="A824" s="4">
        <v>823</v>
      </c>
      <c r="B824" s="37">
        <v>41907</v>
      </c>
      <c r="C824" s="34" t="s">
        <v>6</v>
      </c>
      <c r="D824" s="34" t="s">
        <v>12</v>
      </c>
      <c r="E824" s="34" t="s">
        <v>157</v>
      </c>
      <c r="F824" s="34" t="s">
        <v>21</v>
      </c>
      <c r="G824" s="21"/>
      <c r="H824" s="21"/>
      <c r="I824" s="21" t="s">
        <v>13</v>
      </c>
      <c r="J824" s="21" t="s">
        <v>38</v>
      </c>
      <c r="M824" s="12"/>
    </row>
    <row r="825" spans="1:13" ht="18" customHeight="1">
      <c r="A825" s="4">
        <v>824</v>
      </c>
      <c r="B825" s="37">
        <v>41907</v>
      </c>
      <c r="C825" s="34" t="s">
        <v>15</v>
      </c>
      <c r="D825" s="34" t="s">
        <v>24</v>
      </c>
      <c r="E825" s="34" t="s">
        <v>44</v>
      </c>
      <c r="F825" s="34" t="s">
        <v>16</v>
      </c>
      <c r="G825" s="21"/>
      <c r="H825" s="21"/>
      <c r="I825" s="21" t="s">
        <v>26</v>
      </c>
      <c r="J825" s="21" t="s">
        <v>32</v>
      </c>
      <c r="M825" s="12"/>
    </row>
    <row r="826" spans="1:13" ht="18" customHeight="1">
      <c r="A826" s="4">
        <v>825</v>
      </c>
      <c r="B826" s="37">
        <v>41907</v>
      </c>
      <c r="C826" s="34" t="s">
        <v>18</v>
      </c>
      <c r="D826" s="34" t="s">
        <v>35</v>
      </c>
      <c r="E826" s="34" t="s">
        <v>17</v>
      </c>
      <c r="F826" s="34" t="s">
        <v>5</v>
      </c>
      <c r="G826" s="21"/>
      <c r="H826" s="21"/>
      <c r="I826" s="21" t="s">
        <v>8</v>
      </c>
      <c r="J826" s="21" t="s">
        <v>31</v>
      </c>
      <c r="M826" s="12"/>
    </row>
    <row r="827" spans="1:13" ht="18" customHeight="1">
      <c r="A827" s="4">
        <v>826</v>
      </c>
      <c r="B827" s="37">
        <v>41908</v>
      </c>
      <c r="C827" s="34" t="s">
        <v>35</v>
      </c>
      <c r="D827" s="34" t="s">
        <v>17</v>
      </c>
      <c r="E827" s="34" t="s">
        <v>5</v>
      </c>
      <c r="F827" s="34" t="s">
        <v>28</v>
      </c>
      <c r="G827" s="21"/>
      <c r="H827" s="21"/>
      <c r="I827" s="21" t="s">
        <v>8</v>
      </c>
      <c r="J827" s="21" t="s">
        <v>31</v>
      </c>
      <c r="M827" s="12"/>
    </row>
    <row r="828" spans="1:13" ht="18" customHeight="1">
      <c r="A828" s="4">
        <v>827</v>
      </c>
      <c r="B828" s="37">
        <v>41908</v>
      </c>
      <c r="C828" s="34" t="s">
        <v>34</v>
      </c>
      <c r="D828" s="34" t="s">
        <v>46</v>
      </c>
      <c r="E828" s="34" t="s">
        <v>132</v>
      </c>
      <c r="F828" s="34" t="s">
        <v>72</v>
      </c>
      <c r="G828" s="21"/>
      <c r="H828" s="21"/>
      <c r="I828" s="21" t="s">
        <v>38</v>
      </c>
      <c r="J828" s="21" t="s">
        <v>19</v>
      </c>
      <c r="M828" s="12"/>
    </row>
    <row r="829" spans="1:13" ht="18" customHeight="1">
      <c r="A829" s="4">
        <v>828</v>
      </c>
      <c r="B829" s="37">
        <v>41908</v>
      </c>
      <c r="C829" s="34" t="s">
        <v>23</v>
      </c>
      <c r="D829" s="34" t="s">
        <v>161</v>
      </c>
      <c r="E829" s="34" t="s">
        <v>29</v>
      </c>
      <c r="F829" s="34" t="s">
        <v>47</v>
      </c>
      <c r="G829" s="21"/>
      <c r="H829" s="21"/>
      <c r="I829" s="21" t="s">
        <v>25</v>
      </c>
      <c r="J829" s="21" t="s">
        <v>9</v>
      </c>
      <c r="M829" s="12"/>
    </row>
    <row r="830" spans="1:13" ht="18" customHeight="1">
      <c r="A830" s="4">
        <v>829</v>
      </c>
      <c r="B830" s="37">
        <v>41908</v>
      </c>
      <c r="C830" s="34" t="s">
        <v>24</v>
      </c>
      <c r="D830" s="34" t="s">
        <v>44</v>
      </c>
      <c r="E830" s="34" t="s">
        <v>16</v>
      </c>
      <c r="F830" s="34" t="s">
        <v>142</v>
      </c>
      <c r="G830" s="21"/>
      <c r="H830" s="21"/>
      <c r="I830" s="21" t="s">
        <v>26</v>
      </c>
      <c r="J830" s="21" t="s">
        <v>32</v>
      </c>
      <c r="M830" s="12"/>
    </row>
    <row r="831" spans="1:13" ht="18" customHeight="1">
      <c r="A831" s="4">
        <v>830</v>
      </c>
      <c r="B831" s="37">
        <v>41908</v>
      </c>
      <c r="C831" s="34" t="s">
        <v>27</v>
      </c>
      <c r="D831" s="34" t="s">
        <v>144</v>
      </c>
      <c r="E831" s="34" t="s">
        <v>4</v>
      </c>
      <c r="F831" s="34" t="s">
        <v>148</v>
      </c>
      <c r="G831" s="21"/>
      <c r="H831" s="21"/>
      <c r="I831" s="21" t="s">
        <v>13</v>
      </c>
      <c r="J831" s="21" t="s">
        <v>37</v>
      </c>
      <c r="M831" s="12"/>
    </row>
    <row r="832" spans="1:13" ht="18" customHeight="1">
      <c r="A832" s="4">
        <v>831</v>
      </c>
      <c r="B832" s="37">
        <v>41909</v>
      </c>
      <c r="C832" s="34" t="s">
        <v>161</v>
      </c>
      <c r="D832" s="34" t="s">
        <v>132</v>
      </c>
      <c r="E832" s="34" t="s">
        <v>47</v>
      </c>
      <c r="F832" s="34" t="s">
        <v>7</v>
      </c>
      <c r="G832" s="21"/>
      <c r="H832" s="21"/>
      <c r="I832" s="21" t="s">
        <v>38</v>
      </c>
      <c r="J832" s="21" t="s">
        <v>14</v>
      </c>
      <c r="M832" s="12"/>
    </row>
    <row r="833" spans="1:13" ht="18" customHeight="1">
      <c r="A833" s="4">
        <v>832</v>
      </c>
      <c r="B833" s="37">
        <v>41909</v>
      </c>
      <c r="C833" s="34" t="s">
        <v>46</v>
      </c>
      <c r="D833" s="34" t="s">
        <v>29</v>
      </c>
      <c r="E833" s="34" t="s">
        <v>43</v>
      </c>
      <c r="F833" s="34" t="s">
        <v>11</v>
      </c>
      <c r="G833" s="21"/>
      <c r="H833" s="21"/>
      <c r="I833" s="21" t="s">
        <v>19</v>
      </c>
      <c r="J833" s="21" t="s">
        <v>20</v>
      </c>
      <c r="M833" s="12"/>
    </row>
    <row r="834" spans="1:13" ht="18" customHeight="1">
      <c r="A834" s="4">
        <v>833</v>
      </c>
      <c r="B834" s="37">
        <v>41909</v>
      </c>
      <c r="C834" s="34" t="s">
        <v>144</v>
      </c>
      <c r="D834" s="34" t="s">
        <v>4</v>
      </c>
      <c r="E834" s="34" t="s">
        <v>148</v>
      </c>
      <c r="F834" s="34" t="s">
        <v>33</v>
      </c>
      <c r="G834" s="21"/>
      <c r="H834" s="21"/>
      <c r="I834" s="21" t="s">
        <v>13</v>
      </c>
      <c r="J834" s="21" t="s">
        <v>37</v>
      </c>
      <c r="M834" s="12"/>
    </row>
    <row r="835" spans="1:13" ht="18" customHeight="1">
      <c r="A835" s="4">
        <v>834</v>
      </c>
      <c r="B835" s="37">
        <v>41909</v>
      </c>
      <c r="C835" s="34" t="s">
        <v>17</v>
      </c>
      <c r="D835" s="34" t="s">
        <v>36</v>
      </c>
      <c r="E835" s="36" t="s">
        <v>21</v>
      </c>
      <c r="F835" s="34" t="s">
        <v>41</v>
      </c>
      <c r="G835" s="21"/>
      <c r="H835" s="21"/>
      <c r="I835" s="21" t="s">
        <v>31</v>
      </c>
      <c r="J835" s="21" t="s">
        <v>26</v>
      </c>
      <c r="M835" s="12"/>
    </row>
    <row r="836" spans="1:13" ht="18" customHeight="1">
      <c r="A836" s="4">
        <v>835</v>
      </c>
      <c r="B836" s="37">
        <v>41909</v>
      </c>
      <c r="C836" s="34" t="s">
        <v>12</v>
      </c>
      <c r="D836" s="34" t="s">
        <v>131</v>
      </c>
      <c r="E836" s="34" t="s">
        <v>39</v>
      </c>
      <c r="F836" s="34" t="s">
        <v>49</v>
      </c>
      <c r="G836" s="21"/>
      <c r="H836" s="21"/>
      <c r="I836" s="21" t="s">
        <v>9</v>
      </c>
      <c r="J836" s="21" t="s">
        <v>32</v>
      </c>
      <c r="M836" s="12"/>
    </row>
    <row r="837" spans="1:13" ht="18" customHeight="1">
      <c r="A837" s="4">
        <v>836</v>
      </c>
      <c r="B837" s="37">
        <v>41910</v>
      </c>
      <c r="C837" s="34" t="s">
        <v>4</v>
      </c>
      <c r="D837" s="34" t="s">
        <v>148</v>
      </c>
      <c r="E837" s="34" t="s">
        <v>33</v>
      </c>
      <c r="F837" s="34" t="s">
        <v>27</v>
      </c>
      <c r="G837" s="21"/>
      <c r="H837" s="21"/>
      <c r="I837" s="21" t="s">
        <v>13</v>
      </c>
      <c r="J837" s="21" t="s">
        <v>37</v>
      </c>
      <c r="M837" s="12"/>
    </row>
    <row r="838" spans="1:13" ht="18" customHeight="1">
      <c r="A838" s="4">
        <v>837</v>
      </c>
      <c r="B838" s="37">
        <v>41910</v>
      </c>
      <c r="C838" s="34" t="s">
        <v>157</v>
      </c>
      <c r="D838" s="34" t="s">
        <v>10</v>
      </c>
      <c r="E838" s="34" t="s">
        <v>55</v>
      </c>
      <c r="F838" s="34" t="s">
        <v>22</v>
      </c>
      <c r="G838" s="21"/>
      <c r="H838" s="21"/>
      <c r="I838" s="21" t="s">
        <v>8</v>
      </c>
      <c r="J838" s="21" t="s">
        <v>26</v>
      </c>
      <c r="M838" s="12"/>
    </row>
    <row r="839" spans="1:13" ht="18" customHeight="1">
      <c r="A839" s="4">
        <v>838</v>
      </c>
      <c r="B839" s="37">
        <v>41910</v>
      </c>
      <c r="C839" s="34" t="s">
        <v>36</v>
      </c>
      <c r="D839" s="34" t="s">
        <v>21</v>
      </c>
      <c r="E839" s="34" t="s">
        <v>41</v>
      </c>
      <c r="F839" s="34" t="s">
        <v>6</v>
      </c>
      <c r="G839" s="21"/>
      <c r="H839" s="21"/>
      <c r="I839" s="21" t="s">
        <v>31</v>
      </c>
      <c r="J839" s="21" t="s">
        <v>25</v>
      </c>
      <c r="M839" s="12"/>
    </row>
    <row r="840" spans="1:13" ht="18" customHeight="1">
      <c r="A840" s="4">
        <v>839</v>
      </c>
      <c r="B840" s="37">
        <v>41910</v>
      </c>
      <c r="C840" s="34" t="s">
        <v>29</v>
      </c>
      <c r="D840" s="36" t="s">
        <v>43</v>
      </c>
      <c r="E840" s="34" t="s">
        <v>11</v>
      </c>
      <c r="F840" s="34" t="s">
        <v>23</v>
      </c>
      <c r="G840" s="21"/>
      <c r="H840" s="21"/>
      <c r="I840" s="21" t="s">
        <v>19</v>
      </c>
      <c r="J840" s="21" t="s">
        <v>14</v>
      </c>
      <c r="M840" s="12"/>
    </row>
    <row r="841" spans="1:13" ht="18" customHeight="1">
      <c r="A841" s="4">
        <v>840</v>
      </c>
      <c r="B841" s="37">
        <v>41910</v>
      </c>
      <c r="C841" s="34" t="s">
        <v>131</v>
      </c>
      <c r="D841" s="34" t="s">
        <v>39</v>
      </c>
      <c r="E841" s="34" t="s">
        <v>49</v>
      </c>
      <c r="F841" s="34" t="s">
        <v>40</v>
      </c>
      <c r="G841" s="21"/>
      <c r="H841" s="21"/>
      <c r="I841" s="21" t="s">
        <v>32</v>
      </c>
      <c r="J841" s="21" t="s">
        <v>9</v>
      </c>
      <c r="M841" s="12"/>
    </row>
    <row r="842" spans="1:13" ht="18" customHeight="1">
      <c r="A842" s="4">
        <v>841</v>
      </c>
      <c r="B842" s="37">
        <v>41911</v>
      </c>
      <c r="C842" s="34" t="s">
        <v>10</v>
      </c>
      <c r="D842" s="34" t="s">
        <v>5</v>
      </c>
      <c r="E842" s="34" t="s">
        <v>28</v>
      </c>
      <c r="F842" s="34" t="s">
        <v>18</v>
      </c>
      <c r="G842" s="21"/>
      <c r="H842" s="21"/>
      <c r="I842" s="21" t="s">
        <v>9</v>
      </c>
      <c r="J842" s="21" t="s">
        <v>26</v>
      </c>
      <c r="M842" s="12"/>
    </row>
    <row r="843" spans="1:13" ht="18" customHeight="1">
      <c r="A843" s="4">
        <v>842</v>
      </c>
      <c r="B843" s="37">
        <v>41911</v>
      </c>
      <c r="C843" s="34" t="s">
        <v>44</v>
      </c>
      <c r="D843" s="34" t="s">
        <v>34</v>
      </c>
      <c r="E843" s="34" t="s">
        <v>72</v>
      </c>
      <c r="F843" s="34" t="s">
        <v>146</v>
      </c>
      <c r="G843" s="21"/>
      <c r="H843" s="21"/>
      <c r="I843" s="21" t="s">
        <v>38</v>
      </c>
      <c r="J843" s="21" t="s">
        <v>13</v>
      </c>
      <c r="M843" s="12"/>
    </row>
    <row r="844" spans="1:13" ht="18" customHeight="1">
      <c r="A844" s="4">
        <v>843</v>
      </c>
      <c r="B844" s="37">
        <v>41911</v>
      </c>
      <c r="C844" s="34" t="s">
        <v>43</v>
      </c>
      <c r="D844" s="34" t="s">
        <v>11</v>
      </c>
      <c r="E844" s="34" t="s">
        <v>23</v>
      </c>
      <c r="F844" s="34" t="s">
        <v>46</v>
      </c>
      <c r="G844" s="21"/>
      <c r="H844" s="21"/>
      <c r="I844" s="21" t="s">
        <v>19</v>
      </c>
      <c r="J844" s="21" t="s">
        <v>14</v>
      </c>
      <c r="M844" s="12"/>
    </row>
    <row r="845" spans="1:13" ht="18" customHeight="1">
      <c r="A845" s="4">
        <v>844</v>
      </c>
      <c r="B845" s="37">
        <v>41911</v>
      </c>
      <c r="C845" s="34" t="s">
        <v>21</v>
      </c>
      <c r="D845" s="34" t="s">
        <v>41</v>
      </c>
      <c r="E845" s="34" t="s">
        <v>6</v>
      </c>
      <c r="F845" s="34" t="s">
        <v>17</v>
      </c>
      <c r="G845" s="21"/>
      <c r="H845" s="21"/>
      <c r="I845" s="21" t="s">
        <v>31</v>
      </c>
      <c r="J845" s="21" t="s">
        <v>32</v>
      </c>
      <c r="M845" s="12"/>
    </row>
    <row r="846" spans="1:13" ht="18" customHeight="1">
      <c r="A846" s="4">
        <v>845</v>
      </c>
      <c r="B846" s="37">
        <v>41912</v>
      </c>
      <c r="C846" s="34" t="s">
        <v>41</v>
      </c>
      <c r="D846" s="34" t="s">
        <v>6</v>
      </c>
      <c r="E846" s="34" t="s">
        <v>17</v>
      </c>
      <c r="F846" s="34" t="s">
        <v>36</v>
      </c>
      <c r="G846" s="21"/>
      <c r="H846" s="21"/>
      <c r="I846" s="21" t="s">
        <v>31</v>
      </c>
      <c r="J846" s="21" t="s">
        <v>32</v>
      </c>
      <c r="M846" s="12"/>
    </row>
    <row r="847" spans="1:13" ht="18" customHeight="1">
      <c r="A847" s="4">
        <v>846</v>
      </c>
      <c r="B847" s="37">
        <v>41912</v>
      </c>
      <c r="C847" s="36" t="s">
        <v>5</v>
      </c>
      <c r="D847" s="34" t="s">
        <v>28</v>
      </c>
      <c r="E847" s="34" t="s">
        <v>18</v>
      </c>
      <c r="F847" s="34" t="s">
        <v>4</v>
      </c>
      <c r="G847" s="21"/>
      <c r="H847" s="21"/>
      <c r="I847" s="21" t="s">
        <v>9</v>
      </c>
      <c r="J847" s="21" t="s">
        <v>26</v>
      </c>
      <c r="M847" s="13"/>
    </row>
    <row r="848" spans="1:13" ht="18" customHeight="1">
      <c r="A848" s="4">
        <v>847</v>
      </c>
      <c r="B848" s="37">
        <v>41912</v>
      </c>
      <c r="C848" s="34" t="s">
        <v>50</v>
      </c>
      <c r="D848" s="34" t="s">
        <v>72</v>
      </c>
      <c r="E848" s="34" t="s">
        <v>7</v>
      </c>
      <c r="F848" s="34" t="s">
        <v>161</v>
      </c>
      <c r="G848" s="21"/>
      <c r="H848" s="21"/>
      <c r="I848" s="21" t="s">
        <v>38</v>
      </c>
      <c r="J848" s="21" t="s">
        <v>13</v>
      </c>
      <c r="M848" s="12"/>
    </row>
    <row r="849" spans="1:13" ht="18" customHeight="1">
      <c r="A849" s="4">
        <v>848</v>
      </c>
      <c r="B849" s="37">
        <v>41912</v>
      </c>
      <c r="C849" s="34" t="s">
        <v>11</v>
      </c>
      <c r="D849" s="34" t="s">
        <v>23</v>
      </c>
      <c r="E849" s="34" t="s">
        <v>46</v>
      </c>
      <c r="F849" s="34" t="s">
        <v>24</v>
      </c>
      <c r="G849" s="21"/>
      <c r="H849" s="21"/>
      <c r="I849" s="21" t="s">
        <v>19</v>
      </c>
      <c r="J849" s="21" t="s">
        <v>14</v>
      </c>
      <c r="M849" s="12"/>
    </row>
    <row r="850" spans="1:13" ht="18" customHeight="1">
      <c r="A850" s="4">
        <v>849</v>
      </c>
      <c r="B850" s="37">
        <v>41913</v>
      </c>
      <c r="C850" s="34" t="s">
        <v>148</v>
      </c>
      <c r="D850" s="34" t="s">
        <v>49</v>
      </c>
      <c r="E850" s="34" t="s">
        <v>22</v>
      </c>
      <c r="F850" s="34" t="s">
        <v>12</v>
      </c>
      <c r="G850" s="21"/>
      <c r="H850" s="21"/>
      <c r="I850" s="21" t="s">
        <v>14</v>
      </c>
      <c r="J850" s="21" t="s">
        <v>37</v>
      </c>
      <c r="M850" s="12"/>
    </row>
    <row r="851" spans="1:13" ht="18" customHeight="1">
      <c r="A851" s="4">
        <v>850</v>
      </c>
      <c r="B851" s="37">
        <v>41913</v>
      </c>
      <c r="C851" s="34" t="s">
        <v>34</v>
      </c>
      <c r="D851" s="34" t="s">
        <v>7</v>
      </c>
      <c r="E851" s="34" t="s">
        <v>132</v>
      </c>
      <c r="F851" s="34" t="s">
        <v>16</v>
      </c>
      <c r="G851" s="21"/>
      <c r="H851" s="21"/>
      <c r="I851" s="21" t="s">
        <v>20</v>
      </c>
      <c r="J851" s="21" t="s">
        <v>13</v>
      </c>
      <c r="M851" s="12"/>
    </row>
    <row r="852" spans="1:13" ht="18" customHeight="1">
      <c r="A852" s="4">
        <v>851</v>
      </c>
      <c r="B852" s="37">
        <v>41913</v>
      </c>
      <c r="C852" s="34" t="s">
        <v>6</v>
      </c>
      <c r="D852" s="34" t="s">
        <v>17</v>
      </c>
      <c r="E852" s="34" t="s">
        <v>36</v>
      </c>
      <c r="F852" s="34" t="s">
        <v>21</v>
      </c>
      <c r="G852" s="21"/>
      <c r="H852" s="21"/>
      <c r="I852" s="21" t="s">
        <v>31</v>
      </c>
      <c r="J852" s="21" t="s">
        <v>9</v>
      </c>
      <c r="M852" s="12"/>
    </row>
    <row r="853" spans="1:13" ht="18" customHeight="1">
      <c r="A853" s="4">
        <v>852</v>
      </c>
      <c r="B853" s="37">
        <v>41913</v>
      </c>
      <c r="C853" s="34" t="s">
        <v>23</v>
      </c>
      <c r="D853" s="34" t="s">
        <v>46</v>
      </c>
      <c r="E853" s="34" t="s">
        <v>24</v>
      </c>
      <c r="F853" s="34" t="s">
        <v>43</v>
      </c>
      <c r="G853" s="21"/>
      <c r="H853" s="21"/>
      <c r="I853" s="21" t="s">
        <v>19</v>
      </c>
      <c r="J853" s="21" t="s">
        <v>38</v>
      </c>
      <c r="M853" s="12"/>
    </row>
    <row r="854" spans="1:13" ht="18" customHeight="1">
      <c r="A854" s="4">
        <v>853</v>
      </c>
      <c r="B854" s="37">
        <v>41913</v>
      </c>
      <c r="C854" s="34" t="s">
        <v>56</v>
      </c>
      <c r="D854" s="34" t="s">
        <v>144</v>
      </c>
      <c r="E854" s="34" t="s">
        <v>4</v>
      </c>
      <c r="F854" s="34" t="s">
        <v>35</v>
      </c>
      <c r="G854" s="21"/>
      <c r="H854" s="21"/>
      <c r="I854" s="21" t="s">
        <v>8</v>
      </c>
      <c r="J854" s="21" t="s">
        <v>32</v>
      </c>
      <c r="M854" s="12"/>
    </row>
    <row r="855" spans="1:13" ht="18" customHeight="1">
      <c r="A855" s="4">
        <v>854</v>
      </c>
      <c r="B855" s="37">
        <v>41914</v>
      </c>
      <c r="C855" s="34" t="s">
        <v>49</v>
      </c>
      <c r="D855" s="34" t="s">
        <v>33</v>
      </c>
      <c r="E855" s="34" t="s">
        <v>12</v>
      </c>
      <c r="F855" s="34" t="s">
        <v>157</v>
      </c>
      <c r="G855" s="21"/>
      <c r="H855" s="21"/>
      <c r="I855" s="21" t="s">
        <v>14</v>
      </c>
      <c r="J855" s="21" t="s">
        <v>37</v>
      </c>
      <c r="M855" s="12"/>
    </row>
    <row r="856" spans="1:13" ht="18" customHeight="1">
      <c r="A856" s="4">
        <v>855</v>
      </c>
      <c r="B856" s="37">
        <v>41914</v>
      </c>
      <c r="C856" s="34" t="s">
        <v>28</v>
      </c>
      <c r="D856" s="34" t="s">
        <v>4</v>
      </c>
      <c r="E856" s="34" t="s">
        <v>42</v>
      </c>
      <c r="F856" s="34" t="s">
        <v>30</v>
      </c>
      <c r="G856" s="21"/>
      <c r="H856" s="21"/>
      <c r="I856" s="21" t="s">
        <v>13</v>
      </c>
      <c r="J856" s="21" t="s">
        <v>20</v>
      </c>
      <c r="M856" s="12"/>
    </row>
    <row r="857" spans="1:13" ht="18" customHeight="1">
      <c r="A857" s="4">
        <v>856</v>
      </c>
      <c r="B857" s="37">
        <v>41914</v>
      </c>
      <c r="C857" s="34" t="s">
        <v>151</v>
      </c>
      <c r="D857" s="34" t="s">
        <v>22</v>
      </c>
      <c r="E857" s="34" t="s">
        <v>29</v>
      </c>
      <c r="F857" s="34" t="s">
        <v>10</v>
      </c>
      <c r="G857" s="21"/>
      <c r="H857" s="21"/>
      <c r="I857" s="21" t="s">
        <v>32</v>
      </c>
      <c r="J857" s="21" t="s">
        <v>31</v>
      </c>
      <c r="M857" s="12"/>
    </row>
    <row r="858" spans="1:13" ht="18" customHeight="1">
      <c r="A858" s="4">
        <v>857</v>
      </c>
      <c r="B858" s="37">
        <v>41914</v>
      </c>
      <c r="C858" s="34" t="s">
        <v>15</v>
      </c>
      <c r="D858" s="34" t="s">
        <v>142</v>
      </c>
      <c r="E858" s="34" t="s">
        <v>161</v>
      </c>
      <c r="F858" s="34" t="s">
        <v>47</v>
      </c>
      <c r="G858" s="21"/>
      <c r="H858" s="21"/>
      <c r="I858" s="21" t="s">
        <v>25</v>
      </c>
      <c r="J858" s="21" t="s">
        <v>26</v>
      </c>
      <c r="M858" s="12"/>
    </row>
    <row r="859" spans="1:13" ht="18" customHeight="1">
      <c r="A859" s="4">
        <v>858</v>
      </c>
      <c r="B859" s="37">
        <v>41915</v>
      </c>
      <c r="C859" s="34" t="s">
        <v>40</v>
      </c>
      <c r="D859" s="34" t="s">
        <v>131</v>
      </c>
      <c r="E859" s="34" t="s">
        <v>39</v>
      </c>
      <c r="F859" s="34" t="s">
        <v>48</v>
      </c>
      <c r="G859" s="21"/>
      <c r="H859" s="21"/>
      <c r="I859" s="21" t="s">
        <v>9</v>
      </c>
      <c r="J859" s="21" t="s">
        <v>32</v>
      </c>
      <c r="M859" s="12"/>
    </row>
    <row r="860" spans="1:13" ht="18" customHeight="1">
      <c r="A860" s="4">
        <v>859</v>
      </c>
      <c r="B860" s="37">
        <v>41915</v>
      </c>
      <c r="C860" s="34" t="s">
        <v>33</v>
      </c>
      <c r="D860" s="34" t="s">
        <v>12</v>
      </c>
      <c r="E860" s="34" t="s">
        <v>27</v>
      </c>
      <c r="F860" s="34" t="s">
        <v>5</v>
      </c>
      <c r="G860" s="21"/>
      <c r="H860" s="21"/>
      <c r="I860" s="21" t="s">
        <v>37</v>
      </c>
      <c r="J860" s="21" t="s">
        <v>13</v>
      </c>
      <c r="M860" s="12"/>
    </row>
    <row r="861" spans="1:13" ht="18" customHeight="1">
      <c r="A861" s="4">
        <v>860</v>
      </c>
      <c r="B861" s="37">
        <v>41916</v>
      </c>
      <c r="C861" s="34" t="s">
        <v>131</v>
      </c>
      <c r="D861" s="34" t="s">
        <v>39</v>
      </c>
      <c r="E861" s="34" t="s">
        <v>48</v>
      </c>
      <c r="F861" s="34" t="s">
        <v>144</v>
      </c>
      <c r="G861" s="34"/>
      <c r="H861" s="34"/>
      <c r="I861" s="34" t="s">
        <v>9</v>
      </c>
      <c r="J861" s="34" t="s">
        <v>26</v>
      </c>
      <c r="K861" s="12"/>
      <c r="M861" s="12"/>
    </row>
    <row r="862" spans="1:13" ht="18" customHeight="1">
      <c r="A862" s="4">
        <v>861</v>
      </c>
      <c r="B862" s="37">
        <v>41916</v>
      </c>
      <c r="C862" s="34" t="s">
        <v>12</v>
      </c>
      <c r="D862" s="34" t="s">
        <v>10</v>
      </c>
      <c r="E862" s="34" t="s">
        <v>5</v>
      </c>
      <c r="F862" s="34" t="s">
        <v>55</v>
      </c>
      <c r="G862" s="34"/>
      <c r="H862" s="34"/>
      <c r="I862" s="34" t="s">
        <v>37</v>
      </c>
      <c r="J862" s="34" t="s">
        <v>13</v>
      </c>
      <c r="K862" s="12"/>
      <c r="M862" s="12"/>
    </row>
    <row r="863" spans="1:13" ht="18" customHeight="1">
      <c r="A863" s="4">
        <v>862</v>
      </c>
      <c r="B863" s="37">
        <v>41917</v>
      </c>
      <c r="C863" s="34" t="s">
        <v>27</v>
      </c>
      <c r="D863" s="34" t="s">
        <v>5</v>
      </c>
      <c r="E863" s="34" t="s">
        <v>144</v>
      </c>
      <c r="F863" s="34" t="s">
        <v>4</v>
      </c>
      <c r="G863" s="34"/>
      <c r="H863" s="34"/>
      <c r="I863" s="34" t="s">
        <v>31</v>
      </c>
      <c r="J863" s="34" t="s">
        <v>9</v>
      </c>
      <c r="K863" s="12"/>
      <c r="M863" s="12"/>
    </row>
    <row r="864" spans="1:13" ht="18" customHeight="1">
      <c r="A864" s="4">
        <v>863</v>
      </c>
      <c r="B864" s="37">
        <v>41918</v>
      </c>
      <c r="C864" s="34" t="s">
        <v>18</v>
      </c>
      <c r="D864" s="34" t="s">
        <v>41</v>
      </c>
      <c r="E864" s="34" t="s">
        <v>148</v>
      </c>
      <c r="F864" s="34" t="s">
        <v>6</v>
      </c>
      <c r="G864" s="34"/>
      <c r="H864" s="34"/>
      <c r="I864" s="34" t="s">
        <v>14</v>
      </c>
      <c r="J864" s="34" t="s">
        <v>13</v>
      </c>
      <c r="K864" s="12"/>
      <c r="M864" s="12"/>
    </row>
    <row r="865" spans="1:13" ht="18" customHeight="1">
      <c r="A865" s="4">
        <v>864</v>
      </c>
      <c r="B865" s="37">
        <v>41918</v>
      </c>
      <c r="C865" s="34" t="s">
        <v>16</v>
      </c>
      <c r="D865" s="34" t="s">
        <v>153</v>
      </c>
      <c r="E865" s="34" t="s">
        <v>15</v>
      </c>
      <c r="F865" s="34" t="s">
        <v>142</v>
      </c>
      <c r="G865" s="34"/>
      <c r="H865" s="34"/>
      <c r="I865" s="34" t="s">
        <v>19</v>
      </c>
      <c r="J865" s="34" t="s">
        <v>37</v>
      </c>
      <c r="K865" s="12"/>
      <c r="M865" s="12"/>
    </row>
    <row r="866" spans="1:13" ht="18" customHeight="1">
      <c r="A866" s="4">
        <v>865</v>
      </c>
      <c r="B866" s="37">
        <v>41919</v>
      </c>
      <c r="C866" s="34" t="s">
        <v>35</v>
      </c>
      <c r="D866" s="34" t="s">
        <v>49</v>
      </c>
      <c r="E866" s="34" t="s">
        <v>17</v>
      </c>
      <c r="F866" s="34" t="s">
        <v>33</v>
      </c>
      <c r="G866" s="34"/>
      <c r="H866" s="34"/>
      <c r="I866" s="34" t="s">
        <v>9</v>
      </c>
      <c r="J866" s="34" t="s">
        <v>26</v>
      </c>
      <c r="K866" s="12"/>
      <c r="M866" s="12"/>
    </row>
    <row r="867" spans="1:13" ht="18" customHeight="1">
      <c r="A867" s="4">
        <v>866</v>
      </c>
      <c r="B867" s="37">
        <v>41919</v>
      </c>
      <c r="C867" s="34" t="s">
        <v>41</v>
      </c>
      <c r="D867" s="34" t="s">
        <v>148</v>
      </c>
      <c r="E867" s="34" t="s">
        <v>6</v>
      </c>
      <c r="F867" s="34" t="s">
        <v>40</v>
      </c>
      <c r="G867" s="34"/>
      <c r="H867" s="34"/>
      <c r="I867" s="34" t="s">
        <v>14</v>
      </c>
      <c r="J867" s="34" t="s">
        <v>13</v>
      </c>
      <c r="K867" s="12"/>
      <c r="M867" s="12"/>
    </row>
    <row r="868" spans="1:13" ht="18" customHeight="1">
      <c r="A868" s="4">
        <v>867</v>
      </c>
      <c r="B868" s="37">
        <v>41923</v>
      </c>
      <c r="C868" s="34" t="s">
        <v>35</v>
      </c>
      <c r="D868" s="34" t="s">
        <v>7</v>
      </c>
      <c r="E868" s="34" t="s">
        <v>72</v>
      </c>
      <c r="F868" s="34" t="s">
        <v>11</v>
      </c>
      <c r="G868" s="34" t="s">
        <v>39</v>
      </c>
      <c r="H868" s="34" t="s">
        <v>12</v>
      </c>
      <c r="I868" s="34" t="s">
        <v>26</v>
      </c>
      <c r="J868" s="34" t="s">
        <v>31</v>
      </c>
      <c r="K868" s="12"/>
      <c r="M868" s="12"/>
    </row>
    <row r="869" spans="1:13" ht="18" customHeight="1">
      <c r="A869" s="4">
        <v>868</v>
      </c>
      <c r="B869" s="37">
        <v>41923</v>
      </c>
      <c r="C869" s="34" t="s">
        <v>10</v>
      </c>
      <c r="D869" s="34" t="s">
        <v>49</v>
      </c>
      <c r="E869" s="34" t="s">
        <v>146</v>
      </c>
      <c r="F869" s="34" t="s">
        <v>28</v>
      </c>
      <c r="G869" s="34" t="s">
        <v>142</v>
      </c>
      <c r="H869" s="34" t="s">
        <v>5</v>
      </c>
      <c r="I869" s="34" t="s">
        <v>38</v>
      </c>
      <c r="J869" s="34" t="s">
        <v>19</v>
      </c>
      <c r="K869" s="12"/>
      <c r="M869" s="12"/>
    </row>
    <row r="870" spans="1:13" ht="18" customHeight="1">
      <c r="A870" s="4">
        <v>869</v>
      </c>
      <c r="B870" s="37">
        <v>41924</v>
      </c>
      <c r="C870" s="34" t="s">
        <v>28</v>
      </c>
      <c r="D870" s="34" t="s">
        <v>146</v>
      </c>
      <c r="E870" s="34" t="s">
        <v>142</v>
      </c>
      <c r="F870" s="34" t="s">
        <v>5</v>
      </c>
      <c r="G870" s="34" t="s">
        <v>15</v>
      </c>
      <c r="H870" s="34" t="s">
        <v>49</v>
      </c>
      <c r="I870" s="34" t="s">
        <v>38</v>
      </c>
      <c r="J870" s="34" t="s">
        <v>19</v>
      </c>
      <c r="K870" s="12"/>
      <c r="M870" s="12"/>
    </row>
    <row r="871" spans="1:13" ht="18" customHeight="1">
      <c r="A871" s="4">
        <v>870</v>
      </c>
      <c r="B871" s="37">
        <v>41924</v>
      </c>
      <c r="C871" s="34" t="s">
        <v>11</v>
      </c>
      <c r="D871" s="34" t="s">
        <v>72</v>
      </c>
      <c r="E871" s="34" t="s">
        <v>39</v>
      </c>
      <c r="F871" s="34" t="s">
        <v>12</v>
      </c>
      <c r="G871" s="34" t="s">
        <v>24</v>
      </c>
      <c r="H871" s="34" t="s">
        <v>7</v>
      </c>
      <c r="I871" s="34" t="s">
        <v>26</v>
      </c>
      <c r="J871" s="34" t="s">
        <v>31</v>
      </c>
      <c r="K871" s="12"/>
      <c r="M871" s="12"/>
    </row>
    <row r="872" spans="1:13" ht="18" customHeight="1">
      <c r="A872" s="4">
        <v>871</v>
      </c>
      <c r="B872" s="37">
        <v>41926</v>
      </c>
      <c r="C872" s="34" t="s">
        <v>12</v>
      </c>
      <c r="D872" s="34" t="s">
        <v>39</v>
      </c>
      <c r="E872" s="34" t="s">
        <v>24</v>
      </c>
      <c r="F872" s="34" t="s">
        <v>7</v>
      </c>
      <c r="G872" s="34" t="s">
        <v>35</v>
      </c>
      <c r="H872" s="34" t="s">
        <v>72</v>
      </c>
      <c r="I872" s="34" t="s">
        <v>26</v>
      </c>
      <c r="J872" s="34" t="s">
        <v>31</v>
      </c>
      <c r="K872" s="12"/>
      <c r="M872" s="12"/>
    </row>
    <row r="873" spans="1:13" ht="18" customHeight="1">
      <c r="A873" s="4">
        <v>872</v>
      </c>
      <c r="B873" s="37">
        <v>41927</v>
      </c>
      <c r="C873" s="34" t="s">
        <v>4</v>
      </c>
      <c r="D873" s="34" t="s">
        <v>23</v>
      </c>
      <c r="E873" s="34" t="s">
        <v>33</v>
      </c>
      <c r="F873" s="34" t="s">
        <v>43</v>
      </c>
      <c r="G873" s="34" t="s">
        <v>6</v>
      </c>
      <c r="H873" s="34" t="s">
        <v>30</v>
      </c>
      <c r="I873" s="34" t="s">
        <v>37</v>
      </c>
      <c r="J873" s="34" t="s">
        <v>38</v>
      </c>
      <c r="K873" s="12"/>
      <c r="M873" s="12"/>
    </row>
    <row r="874" spans="1:13" ht="18" customHeight="1">
      <c r="A874" s="4">
        <v>873</v>
      </c>
      <c r="B874" s="37">
        <v>41927</v>
      </c>
      <c r="C874" s="34" t="s">
        <v>22</v>
      </c>
      <c r="D874" s="34" t="s">
        <v>34</v>
      </c>
      <c r="E874" s="34" t="s">
        <v>21</v>
      </c>
      <c r="F874" s="34" t="s">
        <v>18</v>
      </c>
      <c r="G874" s="34" t="s">
        <v>16</v>
      </c>
      <c r="H874" s="34" t="s">
        <v>44</v>
      </c>
      <c r="I874" s="34" t="s">
        <v>25</v>
      </c>
      <c r="J874" s="34" t="s">
        <v>31</v>
      </c>
      <c r="K874" s="12"/>
      <c r="M874" s="12"/>
    </row>
    <row r="875" spans="1:13" ht="18" customHeight="1">
      <c r="A875" s="4">
        <v>874</v>
      </c>
      <c r="B875" s="37">
        <v>41928</v>
      </c>
      <c r="C875" s="34" t="s">
        <v>43</v>
      </c>
      <c r="D875" s="34" t="s">
        <v>33</v>
      </c>
      <c r="E875" s="34" t="s">
        <v>6</v>
      </c>
      <c r="F875" s="34" t="s">
        <v>30</v>
      </c>
      <c r="G875" s="34" t="s">
        <v>148</v>
      </c>
      <c r="H875" s="34" t="s">
        <v>23</v>
      </c>
      <c r="I875" s="34" t="s">
        <v>37</v>
      </c>
      <c r="J875" s="34" t="s">
        <v>38</v>
      </c>
      <c r="K875" s="12"/>
      <c r="M875" s="12"/>
    </row>
    <row r="876" spans="1:13" ht="18" customHeight="1">
      <c r="A876" s="4">
        <v>875</v>
      </c>
      <c r="B876" s="37">
        <v>41928</v>
      </c>
      <c r="C876" s="34" t="s">
        <v>18</v>
      </c>
      <c r="D876" s="34" t="s">
        <v>21</v>
      </c>
      <c r="E876" s="34" t="s">
        <v>16</v>
      </c>
      <c r="F876" s="34" t="s">
        <v>44</v>
      </c>
      <c r="G876" s="34" t="s">
        <v>47</v>
      </c>
      <c r="H876" s="34" t="s">
        <v>34</v>
      </c>
      <c r="I876" s="34" t="s">
        <v>25</v>
      </c>
      <c r="J876" s="34" t="s">
        <v>31</v>
      </c>
      <c r="K876" s="12"/>
      <c r="M876" s="12"/>
    </row>
    <row r="877" spans="1:13" ht="18" customHeight="1">
      <c r="A877" s="4">
        <v>876</v>
      </c>
      <c r="B877" s="37">
        <v>41929</v>
      </c>
      <c r="C877" s="34" t="s">
        <v>44</v>
      </c>
      <c r="D877" s="34" t="s">
        <v>16</v>
      </c>
      <c r="E877" s="34" t="s">
        <v>47</v>
      </c>
      <c r="F877" s="34" t="s">
        <v>34</v>
      </c>
      <c r="G877" s="34" t="s">
        <v>22</v>
      </c>
      <c r="H877" s="34" t="s">
        <v>21</v>
      </c>
      <c r="I877" s="34" t="s">
        <v>25</v>
      </c>
      <c r="J877" s="34" t="s">
        <v>31</v>
      </c>
      <c r="K877" s="12"/>
      <c r="M877" s="12"/>
    </row>
    <row r="878" spans="1:13" ht="18" customHeight="1">
      <c r="A878" s="4">
        <v>877</v>
      </c>
      <c r="B878" s="37">
        <v>41929</v>
      </c>
      <c r="C878" s="34" t="s">
        <v>30</v>
      </c>
      <c r="D878" s="34" t="s">
        <v>6</v>
      </c>
      <c r="E878" s="34" t="s">
        <v>148</v>
      </c>
      <c r="F878" s="34" t="s">
        <v>23</v>
      </c>
      <c r="G878" s="34" t="s">
        <v>4</v>
      </c>
      <c r="H878" s="34" t="s">
        <v>33</v>
      </c>
      <c r="I878" s="34" t="s">
        <v>37</v>
      </c>
      <c r="J878" s="34" t="s">
        <v>38</v>
      </c>
      <c r="K878" s="12"/>
      <c r="M878" s="12"/>
    </row>
    <row r="879" spans="1:13" ht="18" customHeight="1">
      <c r="A879" s="4">
        <v>878</v>
      </c>
      <c r="B879" s="37">
        <v>41930</v>
      </c>
      <c r="C879" s="34" t="s">
        <v>34</v>
      </c>
      <c r="D879" s="34" t="s">
        <v>47</v>
      </c>
      <c r="E879" s="34" t="s">
        <v>22</v>
      </c>
      <c r="F879" s="34" t="s">
        <v>21</v>
      </c>
      <c r="G879" s="34" t="s">
        <v>18</v>
      </c>
      <c r="H879" s="34" t="s">
        <v>16</v>
      </c>
      <c r="I879" s="34" t="s">
        <v>25</v>
      </c>
      <c r="J879" s="34" t="s">
        <v>31</v>
      </c>
      <c r="K879" s="12"/>
      <c r="M879" s="12"/>
    </row>
    <row r="880" spans="1:13" ht="18" customHeight="1">
      <c r="A880" s="4">
        <v>879</v>
      </c>
      <c r="B880" s="37">
        <v>41930</v>
      </c>
      <c r="C880" s="34" t="s">
        <v>23</v>
      </c>
      <c r="D880" s="34" t="s">
        <v>148</v>
      </c>
      <c r="E880" s="34" t="s">
        <v>4</v>
      </c>
      <c r="F880" s="34" t="s">
        <v>33</v>
      </c>
      <c r="G880" s="34" t="s">
        <v>43</v>
      </c>
      <c r="H880" s="34" t="s">
        <v>6</v>
      </c>
      <c r="I880" s="34" t="s">
        <v>37</v>
      </c>
      <c r="J880" s="34" t="s">
        <v>38</v>
      </c>
      <c r="K880" s="12"/>
      <c r="M880" s="12"/>
    </row>
    <row r="881" spans="1:13" ht="18" customHeight="1">
      <c r="A881" s="4">
        <v>880</v>
      </c>
      <c r="B881" s="37">
        <v>41931</v>
      </c>
      <c r="C881" s="34" t="s">
        <v>21</v>
      </c>
      <c r="D881" s="34" t="s">
        <v>22</v>
      </c>
      <c r="E881" s="34" t="s">
        <v>18</v>
      </c>
      <c r="F881" s="34" t="s">
        <v>16</v>
      </c>
      <c r="G881" s="34" t="s">
        <v>44</v>
      </c>
      <c r="H881" s="34" t="s">
        <v>47</v>
      </c>
      <c r="I881" s="34" t="s">
        <v>25</v>
      </c>
      <c r="J881" s="34" t="s">
        <v>31</v>
      </c>
      <c r="K881" s="12"/>
      <c r="M881" s="12"/>
    </row>
    <row r="882" spans="1:13" ht="18" customHeight="1">
      <c r="A882" s="4">
        <v>881</v>
      </c>
      <c r="B882" s="37">
        <v>41932</v>
      </c>
      <c r="C882" s="34" t="s">
        <v>16</v>
      </c>
      <c r="D882" s="34" t="s">
        <v>18</v>
      </c>
      <c r="E882" s="34" t="s">
        <v>44</v>
      </c>
      <c r="F882" s="34" t="s">
        <v>47</v>
      </c>
      <c r="G882" s="34" t="s">
        <v>34</v>
      </c>
      <c r="H882" s="34" t="s">
        <v>22</v>
      </c>
      <c r="I882" s="34" t="s">
        <v>25</v>
      </c>
      <c r="J882" s="34" t="s">
        <v>31</v>
      </c>
      <c r="K882" s="12"/>
      <c r="M882" s="12"/>
    </row>
    <row r="883" spans="1:13" ht="18" customHeight="1">
      <c r="A883" s="4">
        <v>882</v>
      </c>
      <c r="B883" s="37">
        <v>41937</v>
      </c>
      <c r="C883" s="34" t="s">
        <v>142</v>
      </c>
      <c r="D883" s="34" t="s">
        <v>24</v>
      </c>
      <c r="E883" s="34" t="s">
        <v>17</v>
      </c>
      <c r="F883" s="34" t="s">
        <v>27</v>
      </c>
      <c r="G883" s="34" t="s">
        <v>72</v>
      </c>
      <c r="H883" s="34" t="s">
        <v>15</v>
      </c>
      <c r="I883" s="34" t="s">
        <v>38</v>
      </c>
      <c r="J883" s="34" t="s">
        <v>25</v>
      </c>
      <c r="K883" s="12"/>
      <c r="M883" s="12"/>
    </row>
    <row r="884" spans="1:13" ht="18" customHeight="1">
      <c r="A884" s="4">
        <v>883</v>
      </c>
      <c r="B884" s="37">
        <v>41938</v>
      </c>
      <c r="C884" s="34" t="s">
        <v>27</v>
      </c>
      <c r="D884" s="34" t="s">
        <v>17</v>
      </c>
      <c r="E884" s="34" t="s">
        <v>72</v>
      </c>
      <c r="F884" s="34" t="s">
        <v>15</v>
      </c>
      <c r="G884" s="34" t="s">
        <v>29</v>
      </c>
      <c r="H884" s="34" t="s">
        <v>36</v>
      </c>
      <c r="I884" s="34" t="s">
        <v>38</v>
      </c>
      <c r="J884" s="34" t="s">
        <v>25</v>
      </c>
      <c r="K884" s="12"/>
      <c r="M884" s="55"/>
    </row>
    <row r="885" spans="1:13" ht="18" customHeight="1">
      <c r="A885" s="4">
        <v>884</v>
      </c>
      <c r="B885" s="37">
        <v>41940</v>
      </c>
      <c r="C885" s="34" t="s">
        <v>15</v>
      </c>
      <c r="D885" s="34" t="s">
        <v>72</v>
      </c>
      <c r="E885" s="34" t="s">
        <v>29</v>
      </c>
      <c r="F885" s="34" t="s">
        <v>36</v>
      </c>
      <c r="G885" s="34" t="s">
        <v>142</v>
      </c>
      <c r="H885" s="34" t="s">
        <v>24</v>
      </c>
      <c r="I885" s="34" t="s">
        <v>25</v>
      </c>
      <c r="J885" s="34" t="s">
        <v>38</v>
      </c>
      <c r="K885" s="12"/>
      <c r="M885" s="12"/>
    </row>
    <row r="886" spans="1:13" ht="18" customHeight="1">
      <c r="A886" s="4">
        <v>885</v>
      </c>
      <c r="B886" s="37">
        <v>41941</v>
      </c>
      <c r="C886" s="34" t="s">
        <v>36</v>
      </c>
      <c r="D886" s="34" t="s">
        <v>29</v>
      </c>
      <c r="E886" s="34" t="s">
        <v>142</v>
      </c>
      <c r="F886" s="34" t="s">
        <v>24</v>
      </c>
      <c r="G886" s="34" t="s">
        <v>27</v>
      </c>
      <c r="H886" s="34" t="s">
        <v>17</v>
      </c>
      <c r="I886" s="34" t="s">
        <v>25</v>
      </c>
      <c r="J886" s="34" t="s">
        <v>38</v>
      </c>
      <c r="K886" s="12"/>
      <c r="M886" s="12"/>
    </row>
    <row r="887" spans="1:13" ht="18" customHeight="1">
      <c r="A887" s="4">
        <v>886</v>
      </c>
      <c r="B887" s="37">
        <v>41942</v>
      </c>
      <c r="C887" s="34" t="s">
        <v>24</v>
      </c>
      <c r="D887" s="34" t="s">
        <v>142</v>
      </c>
      <c r="E887" s="34" t="s">
        <v>27</v>
      </c>
      <c r="F887" s="34" t="s">
        <v>17</v>
      </c>
      <c r="G887" s="34" t="s">
        <v>15</v>
      </c>
      <c r="H887" s="34" t="s">
        <v>72</v>
      </c>
      <c r="I887" s="34" t="s">
        <v>25</v>
      </c>
      <c r="J887" s="34" t="s">
        <v>38</v>
      </c>
      <c r="K887" s="12"/>
      <c r="M887" s="12"/>
    </row>
    <row r="888" spans="1:13" ht="18" customHeight="1">
      <c r="B888" s="37"/>
      <c r="C888" s="63">
        <f>SUBTOTAL(3,C2:C887)</f>
        <v>886</v>
      </c>
      <c r="D888" s="63">
        <f t="shared" ref="D888:J888" si="3">SUBTOTAL(3,D2:D887)</f>
        <v>886</v>
      </c>
      <c r="E888" s="63">
        <f t="shared" si="3"/>
        <v>886</v>
      </c>
      <c r="F888" s="63">
        <f t="shared" si="3"/>
        <v>886</v>
      </c>
      <c r="G888" s="63">
        <f t="shared" si="3"/>
        <v>22</v>
      </c>
      <c r="H888" s="63">
        <f t="shared" si="3"/>
        <v>22</v>
      </c>
      <c r="I888" s="63">
        <f t="shared" si="3"/>
        <v>886</v>
      </c>
      <c r="J888" s="63">
        <f t="shared" si="3"/>
        <v>886</v>
      </c>
      <c r="K888" s="12"/>
      <c r="M888" s="12"/>
    </row>
    <row r="889" spans="1:13" ht="18" customHeight="1">
      <c r="B889" s="38">
        <v>41790</v>
      </c>
      <c r="C889" s="102" t="s">
        <v>317</v>
      </c>
      <c r="D889" s="103"/>
      <c r="E889" s="103"/>
      <c r="F889" s="103"/>
      <c r="G889" s="103"/>
      <c r="H889" s="103"/>
      <c r="I889" s="103"/>
      <c r="J889" s="104"/>
    </row>
  </sheetData>
  <sortState xmlns:xlrd2="http://schemas.microsoft.com/office/spreadsheetml/2017/richdata2" ref="M2:V73">
    <sortCondition descending="1" ref="N2:N73"/>
  </sortState>
  <mergeCells count="2">
    <mergeCell ref="C889:J889"/>
    <mergeCell ref="L1:V1"/>
  </mergeCells>
  <phoneticPr fontId="1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C80EA-2CC7-4239-B632-D54A9799B05D}">
  <dimension ref="A1:X889"/>
  <sheetViews>
    <sheetView workbookViewId="0">
      <selection activeCell="X3" sqref="X3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10" width="11.625" style="9" customWidth="1"/>
    <col min="11" max="11" width="4.625" style="9" customWidth="1"/>
    <col min="12" max="12" width="3.5" style="20" bestFit="1" customWidth="1"/>
    <col min="13" max="13" width="11" style="9" bestFit="1" customWidth="1"/>
    <col min="14" max="15" width="6.625" style="9" customWidth="1"/>
    <col min="16" max="16" width="2.625" style="9" customWidth="1"/>
    <col min="17" max="22" width="6.625" style="9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4" t="s">
        <v>410</v>
      </c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4" ht="18" customHeight="1">
      <c r="A2" s="4">
        <v>1</v>
      </c>
      <c r="B2" s="35">
        <v>41362</v>
      </c>
      <c r="C2" s="36" t="s">
        <v>5</v>
      </c>
      <c r="D2" s="36" t="s">
        <v>72</v>
      </c>
      <c r="E2" s="36" t="s">
        <v>4</v>
      </c>
      <c r="F2" s="36" t="s">
        <v>148</v>
      </c>
      <c r="G2" s="21"/>
      <c r="H2" s="21"/>
      <c r="I2" s="21" t="s">
        <v>32</v>
      </c>
      <c r="J2" s="21" t="s">
        <v>31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</row>
    <row r="3" spans="1:24" ht="18" customHeight="1">
      <c r="A3" s="4">
        <v>2</v>
      </c>
      <c r="B3" s="35">
        <v>41362</v>
      </c>
      <c r="C3" s="36" t="s">
        <v>15</v>
      </c>
      <c r="D3" s="36" t="s">
        <v>47</v>
      </c>
      <c r="E3" s="36" t="s">
        <v>43</v>
      </c>
      <c r="F3" s="36" t="s">
        <v>153</v>
      </c>
      <c r="G3" s="21"/>
      <c r="H3" s="21"/>
      <c r="I3" s="21" t="s">
        <v>25</v>
      </c>
      <c r="J3" s="21" t="s">
        <v>9</v>
      </c>
      <c r="L3" s="4">
        <v>1</v>
      </c>
      <c r="M3" s="36" t="s">
        <v>79</v>
      </c>
      <c r="N3" s="10">
        <f>COUNTIF($C$2:$H$887,"有隅昭二")</f>
        <v>102</v>
      </c>
      <c r="O3" s="10">
        <f t="shared" ref="O3:O34" si="0">SUM(Q3:V3)</f>
        <v>102</v>
      </c>
      <c r="P3" s="24"/>
      <c r="Q3" s="10">
        <f>COUNTIF($C$2:$C$887,"有隅昭二")</f>
        <v>23</v>
      </c>
      <c r="R3" s="10">
        <f>COUNTIF($D$2:$D$887,"有隅昭二")</f>
        <v>26</v>
      </c>
      <c r="S3" s="10">
        <f>COUNTIF($E$2:$E$887,"有隅昭二")</f>
        <v>24</v>
      </c>
      <c r="T3" s="10">
        <f>COUNTIF($F$2:$F$887,"有隅昭二")</f>
        <v>26</v>
      </c>
      <c r="U3" s="10">
        <f>COUNTIF($G$2:$G$887,"有隅昭二")</f>
        <v>1</v>
      </c>
      <c r="V3" s="10">
        <f>COUNTIF($H$2:$H$887,"有隅昭二")</f>
        <v>2</v>
      </c>
      <c r="X3" s="9" t="s">
        <v>140</v>
      </c>
    </row>
    <row r="4" spans="1:24" ht="18" customHeight="1">
      <c r="A4" s="4">
        <v>3</v>
      </c>
      <c r="B4" s="35">
        <v>41362</v>
      </c>
      <c r="C4" s="36" t="s">
        <v>24</v>
      </c>
      <c r="D4" s="36" t="s">
        <v>46</v>
      </c>
      <c r="E4" s="36" t="s">
        <v>16</v>
      </c>
      <c r="F4" s="36" t="s">
        <v>10</v>
      </c>
      <c r="G4" s="21"/>
      <c r="H4" s="21"/>
      <c r="I4" s="21" t="s">
        <v>20</v>
      </c>
      <c r="J4" s="21" t="s">
        <v>13</v>
      </c>
      <c r="L4" s="4">
        <v>2</v>
      </c>
      <c r="M4" s="36" t="s">
        <v>90</v>
      </c>
      <c r="N4" s="10">
        <f>COUNTIF($C$2:$H$887,"杉永政信")</f>
        <v>99</v>
      </c>
      <c r="O4" s="10">
        <f t="shared" si="0"/>
        <v>99</v>
      </c>
      <c r="P4" s="24"/>
      <c r="Q4" s="10">
        <f>COUNTIF($C$2:$C$887,"杉永政信")</f>
        <v>22</v>
      </c>
      <c r="R4" s="10">
        <f>COUNTIF($D$2:$D$887,"杉永政信")</f>
        <v>26</v>
      </c>
      <c r="S4" s="10">
        <f>COUNTIF($E$2:$E$887,"杉永政信")</f>
        <v>24</v>
      </c>
      <c r="T4" s="10">
        <f>COUNTIF($F$2:$F$887,"杉永政信")</f>
        <v>24</v>
      </c>
      <c r="U4" s="10">
        <f>COUNTIF($G$2:$G$887,"杉永政信")</f>
        <v>2</v>
      </c>
      <c r="V4" s="10">
        <f>COUNTIF($H$2:$H$887,"杉永政信")</f>
        <v>1</v>
      </c>
    </row>
    <row r="5" spans="1:24" ht="18" customHeight="1">
      <c r="A5" s="4">
        <v>4</v>
      </c>
      <c r="B5" s="35">
        <v>41362</v>
      </c>
      <c r="C5" s="36" t="s">
        <v>21</v>
      </c>
      <c r="D5" s="36" t="s">
        <v>22</v>
      </c>
      <c r="E5" s="36" t="s">
        <v>29</v>
      </c>
      <c r="F5" s="36" t="s">
        <v>30</v>
      </c>
      <c r="G5" s="21"/>
      <c r="H5" s="21"/>
      <c r="I5" s="21" t="s">
        <v>37</v>
      </c>
      <c r="J5" s="21" t="s">
        <v>19</v>
      </c>
      <c r="L5" s="4">
        <v>3</v>
      </c>
      <c r="M5" s="34" t="s">
        <v>130</v>
      </c>
      <c r="N5" s="10">
        <f>COUNTIF($C$2:$H$887,"佐々木昌信")</f>
        <v>99</v>
      </c>
      <c r="O5" s="10">
        <f t="shared" si="0"/>
        <v>99</v>
      </c>
      <c r="P5" s="24"/>
      <c r="Q5" s="10">
        <f>COUNTIF($C$2:$C$887,"佐々木昌信")</f>
        <v>26</v>
      </c>
      <c r="R5" s="10">
        <f>COUNTIF($D$2:$D$887,"佐々木昌信")</f>
        <v>24</v>
      </c>
      <c r="S5" s="10">
        <f>COUNTIF($E$2:$E$887,"佐々木昌信")</f>
        <v>22</v>
      </c>
      <c r="T5" s="10">
        <f>COUNTIF($F$2:$F$887,"佐々木昌信")</f>
        <v>25</v>
      </c>
      <c r="U5" s="10">
        <f>COUNTIF($G$2:$G$887,"佐々木昌信")</f>
        <v>1</v>
      </c>
      <c r="V5" s="10">
        <f>COUNTIF($H$2:$H$887,"佐々木昌信")</f>
        <v>1</v>
      </c>
    </row>
    <row r="6" spans="1:24" ht="18" customHeight="1">
      <c r="A6" s="4">
        <v>5</v>
      </c>
      <c r="B6" s="35">
        <v>41362</v>
      </c>
      <c r="C6" s="36" t="s">
        <v>27</v>
      </c>
      <c r="D6" s="36" t="s">
        <v>12</v>
      </c>
      <c r="E6" s="36" t="s">
        <v>36</v>
      </c>
      <c r="F6" s="36" t="s">
        <v>131</v>
      </c>
      <c r="G6" s="21"/>
      <c r="H6" s="21"/>
      <c r="I6" s="21" t="s">
        <v>8</v>
      </c>
      <c r="J6" s="21" t="s">
        <v>26</v>
      </c>
      <c r="L6" s="4">
        <v>4</v>
      </c>
      <c r="M6" s="36" t="s">
        <v>10</v>
      </c>
      <c r="N6" s="10">
        <f>COUNTIF($C$2:$H$887,"森健次郎")</f>
        <v>95</v>
      </c>
      <c r="O6" s="10">
        <f t="shared" si="0"/>
        <v>95</v>
      </c>
      <c r="P6" s="24"/>
      <c r="Q6" s="10">
        <f>COUNTIF($C$2:$C$887,"森健次郎")</f>
        <v>25</v>
      </c>
      <c r="R6" s="10">
        <f>COUNTIF($D$2:$D$887,"森健次郎")</f>
        <v>23</v>
      </c>
      <c r="S6" s="10">
        <f>COUNTIF($E$2:$E$887,"森健次郎")</f>
        <v>23</v>
      </c>
      <c r="T6" s="10">
        <f>COUNTIF($F$2:$F$887,"森健次郎")</f>
        <v>23</v>
      </c>
      <c r="U6" s="10">
        <f>COUNTIF($G$2:$G$887,"森健次郎")</f>
        <v>0</v>
      </c>
      <c r="V6" s="10">
        <f>COUNTIF($H$2:$H$887,"森健次郎")</f>
        <v>1</v>
      </c>
    </row>
    <row r="7" spans="1:24" ht="18" customHeight="1">
      <c r="A7" s="4">
        <v>6</v>
      </c>
      <c r="B7" s="35">
        <v>41362</v>
      </c>
      <c r="C7" s="36" t="s">
        <v>33</v>
      </c>
      <c r="D7" s="36" t="s">
        <v>142</v>
      </c>
      <c r="E7" s="36" t="s">
        <v>35</v>
      </c>
      <c r="F7" s="36" t="s">
        <v>23</v>
      </c>
      <c r="G7" s="21"/>
      <c r="H7" s="21"/>
      <c r="I7" s="21" t="s">
        <v>14</v>
      </c>
      <c r="J7" s="21" t="s">
        <v>38</v>
      </c>
      <c r="L7" s="4">
        <v>5</v>
      </c>
      <c r="M7" s="36" t="s">
        <v>78</v>
      </c>
      <c r="N7" s="10">
        <f>COUNTIF($C$2:$H$887,"西本欣司")</f>
        <v>95</v>
      </c>
      <c r="O7" s="10">
        <f t="shared" si="0"/>
        <v>95</v>
      </c>
      <c r="P7" s="24"/>
      <c r="Q7" s="10">
        <f>COUNTIF($C$2:$C$887,"西本欣司")</f>
        <v>24</v>
      </c>
      <c r="R7" s="10">
        <f>COUNTIF($D$2:$D$887,"西本欣司")</f>
        <v>23</v>
      </c>
      <c r="S7" s="10">
        <f>COUNTIF($E$2:$E$887,"西本欣司")</f>
        <v>24</v>
      </c>
      <c r="T7" s="10">
        <f>COUNTIF($F$2:$F$887,"西本欣司")</f>
        <v>23</v>
      </c>
      <c r="U7" s="10">
        <f>COUNTIF($G$2:$G$887,"西本欣司")</f>
        <v>0</v>
      </c>
      <c r="V7" s="10">
        <f>COUNTIF($H$2:$H$887,"西本欣司")</f>
        <v>1</v>
      </c>
    </row>
    <row r="8" spans="1:24" ht="18" customHeight="1">
      <c r="A8" s="4">
        <v>7</v>
      </c>
      <c r="B8" s="35">
        <v>41363</v>
      </c>
      <c r="C8" s="36" t="s">
        <v>148</v>
      </c>
      <c r="D8" s="36" t="s">
        <v>49</v>
      </c>
      <c r="E8" s="36" t="s">
        <v>72</v>
      </c>
      <c r="F8" s="36" t="s">
        <v>4</v>
      </c>
      <c r="G8" s="21"/>
      <c r="H8" s="21"/>
      <c r="I8" s="21" t="s">
        <v>32</v>
      </c>
      <c r="J8" s="21" t="s">
        <v>31</v>
      </c>
      <c r="L8" s="4">
        <v>6</v>
      </c>
      <c r="M8" s="36" t="s">
        <v>81</v>
      </c>
      <c r="N8" s="10">
        <f>COUNTIF($C$2:$H$887,"丹波幸一")</f>
        <v>95</v>
      </c>
      <c r="O8" s="10">
        <f t="shared" si="0"/>
        <v>95</v>
      </c>
      <c r="P8" s="24"/>
      <c r="Q8" s="10">
        <f>COUNTIF($C$2:$C$887,"丹波幸一")</f>
        <v>26</v>
      </c>
      <c r="R8" s="10">
        <f>COUNTIF($D$2:$D$887,"丹波幸一")</f>
        <v>22</v>
      </c>
      <c r="S8" s="10">
        <f>COUNTIF($E$2:$E$887,"丹波幸一")</f>
        <v>20</v>
      </c>
      <c r="T8" s="10">
        <f>COUNTIF($F$2:$F$887,"丹波幸一")</f>
        <v>25</v>
      </c>
      <c r="U8" s="10">
        <f>COUNTIF($G$2:$G$887,"丹波幸一")</f>
        <v>0</v>
      </c>
      <c r="V8" s="10">
        <f>COUNTIF($H$2:$H$887,"丹波幸一")</f>
        <v>2</v>
      </c>
    </row>
    <row r="9" spans="1:24" ht="18" customHeight="1">
      <c r="A9" s="4">
        <v>8</v>
      </c>
      <c r="B9" s="35">
        <v>41363</v>
      </c>
      <c r="C9" s="36" t="s">
        <v>153</v>
      </c>
      <c r="D9" s="36" t="s">
        <v>7</v>
      </c>
      <c r="E9" s="36" t="s">
        <v>47</v>
      </c>
      <c r="F9" s="36" t="s">
        <v>43</v>
      </c>
      <c r="G9" s="21"/>
      <c r="H9" s="21"/>
      <c r="I9" s="21" t="s">
        <v>25</v>
      </c>
      <c r="J9" s="21" t="s">
        <v>9</v>
      </c>
      <c r="L9" s="4">
        <v>7</v>
      </c>
      <c r="M9" s="36" t="s">
        <v>67</v>
      </c>
      <c r="N9" s="10">
        <f>COUNTIF($C$2:$H$887,"橘髙淳")</f>
        <v>93</v>
      </c>
      <c r="O9" s="10">
        <f t="shared" si="0"/>
        <v>93</v>
      </c>
      <c r="P9" s="24"/>
      <c r="Q9" s="10">
        <f>COUNTIF($C$2:$C$887,"橘髙淳")</f>
        <v>21</v>
      </c>
      <c r="R9" s="10">
        <f>COUNTIF($D$2:$D$887,"橘髙淳")</f>
        <v>23</v>
      </c>
      <c r="S9" s="10">
        <f>COUNTIF($E$2:$E$887,"橘髙淳")</f>
        <v>23</v>
      </c>
      <c r="T9" s="10">
        <f>COUNTIF($F$2:$F$887,"橘髙淳")</f>
        <v>25</v>
      </c>
      <c r="U9" s="10">
        <f>COUNTIF($G$2:$G$887,"橘髙淳")</f>
        <v>0</v>
      </c>
      <c r="V9" s="10">
        <f>COUNTIF($H$2:$H$887,"橘髙淳")</f>
        <v>1</v>
      </c>
    </row>
    <row r="10" spans="1:24" ht="18" customHeight="1">
      <c r="A10" s="4">
        <v>9</v>
      </c>
      <c r="B10" s="35">
        <v>41363</v>
      </c>
      <c r="C10" s="36" t="s">
        <v>10</v>
      </c>
      <c r="D10" s="36" t="s">
        <v>50</v>
      </c>
      <c r="E10" s="36" t="s">
        <v>46</v>
      </c>
      <c r="F10" s="36" t="s">
        <v>16</v>
      </c>
      <c r="G10" s="21"/>
      <c r="H10" s="21"/>
      <c r="I10" s="21" t="s">
        <v>20</v>
      </c>
      <c r="J10" s="21" t="s">
        <v>13</v>
      </c>
      <c r="L10" s="4">
        <v>8</v>
      </c>
      <c r="M10" s="36" t="s">
        <v>96</v>
      </c>
      <c r="N10" s="10">
        <f>COUNTIF($C$2:$H$887,"津川力")</f>
        <v>92</v>
      </c>
      <c r="O10" s="10">
        <f t="shared" si="0"/>
        <v>92</v>
      </c>
      <c r="P10" s="24"/>
      <c r="Q10" s="10">
        <f>COUNTIF($C$2:$C$887,"津川力")</f>
        <v>25</v>
      </c>
      <c r="R10" s="10">
        <f>COUNTIF($D$2:$D$887,"津川力")</f>
        <v>23</v>
      </c>
      <c r="S10" s="10">
        <f>COUNTIF($E$2:$E$887,"津川力")</f>
        <v>21</v>
      </c>
      <c r="T10" s="10">
        <f>COUNTIF($F$2:$F$887,"津川力")</f>
        <v>21</v>
      </c>
      <c r="U10" s="10">
        <f>COUNTIF($G$2:$G$887,"津川力")</f>
        <v>1</v>
      </c>
      <c r="V10" s="10">
        <f>COUNTIF($H$2:$H$887,"津川力")</f>
        <v>1</v>
      </c>
    </row>
    <row r="11" spans="1:24" ht="18" customHeight="1">
      <c r="A11" s="4">
        <v>10</v>
      </c>
      <c r="B11" s="35">
        <v>41363</v>
      </c>
      <c r="C11" s="36" t="s">
        <v>23</v>
      </c>
      <c r="D11" s="36" t="s">
        <v>17</v>
      </c>
      <c r="E11" s="36" t="s">
        <v>142</v>
      </c>
      <c r="F11" s="36" t="s">
        <v>35</v>
      </c>
      <c r="G11" s="21"/>
      <c r="H11" s="21"/>
      <c r="I11" s="21" t="s">
        <v>14</v>
      </c>
      <c r="J11" s="21" t="s">
        <v>38</v>
      </c>
      <c r="L11" s="4">
        <v>9</v>
      </c>
      <c r="M11" s="36" t="s">
        <v>80</v>
      </c>
      <c r="N11" s="10">
        <f>COUNTIF($C$2:$H$887,"眞鍋勝已")</f>
        <v>91</v>
      </c>
      <c r="O11" s="10">
        <f t="shared" si="0"/>
        <v>91</v>
      </c>
      <c r="P11" s="24"/>
      <c r="Q11" s="10">
        <f>COUNTIF($C$2:$C$887,"眞鍋勝已")</f>
        <v>23</v>
      </c>
      <c r="R11" s="10">
        <f>COUNTIF($D$2:$D$887,"眞鍋勝已")</f>
        <v>20</v>
      </c>
      <c r="S11" s="10">
        <f>COUNTIF($E$2:$E$887,"眞鍋勝已")</f>
        <v>26</v>
      </c>
      <c r="T11" s="10">
        <f>COUNTIF($F$2:$F$887,"眞鍋勝已")</f>
        <v>21</v>
      </c>
      <c r="U11" s="10">
        <f>COUNTIF($G$2:$G$887,"眞鍋勝已")</f>
        <v>0</v>
      </c>
      <c r="V11" s="10">
        <f>COUNTIF($H$2:$H$887,"眞鍋勝已")</f>
        <v>1</v>
      </c>
    </row>
    <row r="12" spans="1:24" ht="18" customHeight="1">
      <c r="A12" s="4">
        <v>11</v>
      </c>
      <c r="B12" s="35">
        <v>41363</v>
      </c>
      <c r="C12" s="36" t="s">
        <v>131</v>
      </c>
      <c r="D12" s="36" t="s">
        <v>18</v>
      </c>
      <c r="E12" s="36" t="s">
        <v>12</v>
      </c>
      <c r="F12" s="36" t="s">
        <v>36</v>
      </c>
      <c r="G12" s="21"/>
      <c r="H12" s="21"/>
      <c r="I12" s="21" t="s">
        <v>8</v>
      </c>
      <c r="J12" s="21" t="s">
        <v>26</v>
      </c>
      <c r="L12" s="4">
        <v>10</v>
      </c>
      <c r="M12" s="36" t="s">
        <v>87</v>
      </c>
      <c r="N12" s="10">
        <f>COUNTIF($C$2:$H$887,"栁田昌夫")</f>
        <v>91</v>
      </c>
      <c r="O12" s="10">
        <f t="shared" si="0"/>
        <v>91</v>
      </c>
      <c r="P12" s="24"/>
      <c r="Q12" s="10">
        <f>COUNTIF($C$2:$C$887,"栁田昌夫")</f>
        <v>22</v>
      </c>
      <c r="R12" s="10">
        <f>COUNTIF($D$2:$D$887,"栁田昌夫")</f>
        <v>23</v>
      </c>
      <c r="S12" s="10">
        <f>COUNTIF($E$2:$E$887,"栁田昌夫")</f>
        <v>25</v>
      </c>
      <c r="T12" s="10">
        <f>COUNTIF($F$2:$F$887,"栁田昌夫")</f>
        <v>19</v>
      </c>
      <c r="U12" s="10">
        <f>COUNTIF($G$2:$G$887,"栁田昌夫")</f>
        <v>1</v>
      </c>
      <c r="V12" s="10">
        <f>COUNTIF($H$2:$H$887,"栁田昌夫")</f>
        <v>1</v>
      </c>
    </row>
    <row r="13" spans="1:24" ht="18" customHeight="1">
      <c r="A13" s="4">
        <v>12</v>
      </c>
      <c r="B13" s="35">
        <v>41363</v>
      </c>
      <c r="C13" s="36" t="s">
        <v>30</v>
      </c>
      <c r="D13" s="36" t="s">
        <v>6</v>
      </c>
      <c r="E13" s="36" t="s">
        <v>22</v>
      </c>
      <c r="F13" s="36" t="s">
        <v>29</v>
      </c>
      <c r="G13" s="21"/>
      <c r="H13" s="21"/>
      <c r="I13" s="21" t="s">
        <v>37</v>
      </c>
      <c r="J13" s="21" t="s">
        <v>19</v>
      </c>
      <c r="L13" s="4">
        <v>11</v>
      </c>
      <c r="M13" s="36" t="s">
        <v>126</v>
      </c>
      <c r="N13" s="10">
        <f>COUNTIF($C$2:$H$887,"笠原昌春")</f>
        <v>90</v>
      </c>
      <c r="O13" s="10">
        <f t="shared" si="0"/>
        <v>90</v>
      </c>
      <c r="P13" s="24"/>
      <c r="Q13" s="10">
        <f>COUNTIF($C$2:$C$887,"笠原昌春")</f>
        <v>23</v>
      </c>
      <c r="R13" s="10">
        <f>COUNTIF($D$2:$D$887,"笠原昌春")</f>
        <v>20</v>
      </c>
      <c r="S13" s="10">
        <f>COUNTIF($E$2:$E$887,"笠原昌春")</f>
        <v>24</v>
      </c>
      <c r="T13" s="10">
        <f>COUNTIF($F$2:$F$887,"笠原昌春")</f>
        <v>22</v>
      </c>
      <c r="U13" s="10">
        <f>COUNTIF($G$2:$G$887,"笠原昌春")</f>
        <v>0</v>
      </c>
      <c r="V13" s="10">
        <f>COUNTIF($H$2:$H$887,"笠原昌春")</f>
        <v>1</v>
      </c>
    </row>
    <row r="14" spans="1:24" ht="18" customHeight="1">
      <c r="A14" s="4">
        <v>13</v>
      </c>
      <c r="B14" s="35">
        <v>41364</v>
      </c>
      <c r="C14" s="36" t="s">
        <v>4</v>
      </c>
      <c r="D14" s="36" t="s">
        <v>5</v>
      </c>
      <c r="E14" s="36" t="s">
        <v>49</v>
      </c>
      <c r="F14" s="36" t="s">
        <v>72</v>
      </c>
      <c r="G14" s="21"/>
      <c r="H14" s="21"/>
      <c r="I14" s="21" t="s">
        <v>32</v>
      </c>
      <c r="J14" s="21" t="s">
        <v>31</v>
      </c>
      <c r="L14" s="4">
        <v>12</v>
      </c>
      <c r="M14" s="36" t="s">
        <v>82</v>
      </c>
      <c r="N14" s="10">
        <f>COUNTIF($C$2:$H$887,"川口亘太")</f>
        <v>88</v>
      </c>
      <c r="O14" s="10">
        <f t="shared" si="0"/>
        <v>88</v>
      </c>
      <c r="P14" s="24"/>
      <c r="Q14" s="10">
        <f>COUNTIF($C$2:$C$887,"川口亘太")</f>
        <v>22</v>
      </c>
      <c r="R14" s="10">
        <f>COUNTIF($D$2:$D$887,"川口亘太")</f>
        <v>20</v>
      </c>
      <c r="S14" s="10">
        <f>COUNTIF($E$2:$E$887,"川口亘太")</f>
        <v>22</v>
      </c>
      <c r="T14" s="10">
        <f>COUNTIF($F$2:$F$887,"川口亘太")</f>
        <v>23</v>
      </c>
      <c r="U14" s="10">
        <f>COUNTIF($G$2:$G$887,"川口亘太")</f>
        <v>1</v>
      </c>
      <c r="V14" s="10">
        <f>COUNTIF($H$2:$H$887,"川口亘太")</f>
        <v>0</v>
      </c>
    </row>
    <row r="15" spans="1:24" ht="18" customHeight="1">
      <c r="A15" s="4">
        <v>14</v>
      </c>
      <c r="B15" s="35">
        <v>41364</v>
      </c>
      <c r="C15" s="36" t="s">
        <v>35</v>
      </c>
      <c r="D15" s="36" t="s">
        <v>33</v>
      </c>
      <c r="E15" s="36" t="s">
        <v>17</v>
      </c>
      <c r="F15" s="36" t="s">
        <v>142</v>
      </c>
      <c r="G15" s="21"/>
      <c r="H15" s="21"/>
      <c r="I15" s="21" t="s">
        <v>14</v>
      </c>
      <c r="J15" s="21" t="s">
        <v>38</v>
      </c>
      <c r="L15" s="4">
        <v>13</v>
      </c>
      <c r="M15" s="34" t="s">
        <v>139</v>
      </c>
      <c r="N15" s="10">
        <f>COUNTIF($C$2:$H$887,"中村稔")</f>
        <v>88</v>
      </c>
      <c r="O15" s="10">
        <f t="shared" si="0"/>
        <v>88</v>
      </c>
      <c r="P15" s="24"/>
      <c r="Q15" s="10">
        <f>COUNTIF($C$2:$C$887,"中村稔")</f>
        <v>22</v>
      </c>
      <c r="R15" s="10">
        <f>COUNTIF($D$2:$D$887,"中村稔")</f>
        <v>21</v>
      </c>
      <c r="S15" s="10">
        <f>COUNTIF($E$2:$E$887,"中村稔")</f>
        <v>22</v>
      </c>
      <c r="T15" s="10">
        <f>COUNTIF($F$2:$F$887,"中村稔")</f>
        <v>22</v>
      </c>
      <c r="U15" s="10">
        <f>COUNTIF($G$2:$G$887,"中村稔")</f>
        <v>0</v>
      </c>
      <c r="V15" s="10">
        <f>COUNTIF($H$2:$H$887,"中村稔")</f>
        <v>1</v>
      </c>
    </row>
    <row r="16" spans="1:24" ht="18" customHeight="1">
      <c r="A16" s="4">
        <v>15</v>
      </c>
      <c r="B16" s="35">
        <v>41364</v>
      </c>
      <c r="C16" s="36" t="s">
        <v>36</v>
      </c>
      <c r="D16" s="36" t="s">
        <v>27</v>
      </c>
      <c r="E16" s="36" t="s">
        <v>18</v>
      </c>
      <c r="F16" s="36" t="s">
        <v>12</v>
      </c>
      <c r="G16" s="21"/>
      <c r="H16" s="21"/>
      <c r="I16" s="21" t="s">
        <v>8</v>
      </c>
      <c r="J16" s="21" t="s">
        <v>26</v>
      </c>
      <c r="L16" s="4">
        <v>14</v>
      </c>
      <c r="M16" s="34" t="s">
        <v>149</v>
      </c>
      <c r="N16" s="10">
        <f>COUNTIF($C$2:$H$887,"栄村孝康")</f>
        <v>88</v>
      </c>
      <c r="O16" s="10">
        <f t="shared" si="0"/>
        <v>88</v>
      </c>
      <c r="P16" s="24"/>
      <c r="Q16" s="10">
        <f>COUNTIF($C$2:$C$887,"栄村孝康")</f>
        <v>23</v>
      </c>
      <c r="R16" s="10">
        <f>COUNTIF($D$2:$D$887,"栄村孝康")</f>
        <v>21</v>
      </c>
      <c r="S16" s="10">
        <f>COUNTIF($E$2:$E$887,"栄村孝康")</f>
        <v>21</v>
      </c>
      <c r="T16" s="10">
        <f>COUNTIF($F$2:$F$887,"栄村孝康")</f>
        <v>22</v>
      </c>
      <c r="U16" s="10">
        <f>COUNTIF($G$2:$G$887,"栄村孝康")</f>
        <v>1</v>
      </c>
      <c r="V16" s="10">
        <f>COUNTIF($H$2:$H$887,"栄村孝康")</f>
        <v>0</v>
      </c>
    </row>
    <row r="17" spans="1:22" ht="18" customHeight="1">
      <c r="A17" s="4">
        <v>16</v>
      </c>
      <c r="B17" s="35">
        <v>41364</v>
      </c>
      <c r="C17" s="36" t="s">
        <v>29</v>
      </c>
      <c r="D17" s="36" t="s">
        <v>21</v>
      </c>
      <c r="E17" s="36" t="s">
        <v>6</v>
      </c>
      <c r="F17" s="36" t="s">
        <v>22</v>
      </c>
      <c r="G17" s="21"/>
      <c r="H17" s="21"/>
      <c r="I17" s="21" t="s">
        <v>37</v>
      </c>
      <c r="J17" s="21" t="s">
        <v>19</v>
      </c>
      <c r="L17" s="4">
        <v>15</v>
      </c>
      <c r="M17" s="36" t="s">
        <v>83</v>
      </c>
      <c r="N17" s="10">
        <f>COUNTIF($C$2:$H$887,"小林和公")</f>
        <v>87</v>
      </c>
      <c r="O17" s="10">
        <f t="shared" si="0"/>
        <v>87</v>
      </c>
      <c r="P17" s="24"/>
      <c r="Q17" s="10">
        <f>COUNTIF($C$2:$C$887,"小林和公")</f>
        <v>23</v>
      </c>
      <c r="R17" s="10">
        <f>COUNTIF($D$2:$D$887,"小林和公")</f>
        <v>21</v>
      </c>
      <c r="S17" s="10">
        <f>COUNTIF($E$2:$E$887,"小林和公")</f>
        <v>20</v>
      </c>
      <c r="T17" s="10">
        <f>COUNTIF($F$2:$F$887,"小林和公")</f>
        <v>22</v>
      </c>
      <c r="U17" s="10">
        <f>COUNTIF($G$2:$G$887,"小林和公")</f>
        <v>1</v>
      </c>
      <c r="V17" s="10">
        <f>COUNTIF($H$2:$H$887,"小林和公")</f>
        <v>0</v>
      </c>
    </row>
    <row r="18" spans="1:22" ht="18" customHeight="1">
      <c r="A18" s="4">
        <v>17</v>
      </c>
      <c r="B18" s="35">
        <v>41364</v>
      </c>
      <c r="C18" s="36" t="s">
        <v>43</v>
      </c>
      <c r="D18" s="36" t="s">
        <v>15</v>
      </c>
      <c r="E18" s="36" t="s">
        <v>7</v>
      </c>
      <c r="F18" s="36" t="s">
        <v>47</v>
      </c>
      <c r="G18" s="21"/>
      <c r="H18" s="21"/>
      <c r="I18" s="21" t="s">
        <v>25</v>
      </c>
      <c r="J18" s="21" t="s">
        <v>9</v>
      </c>
      <c r="L18" s="4">
        <v>16</v>
      </c>
      <c r="M18" s="34" t="s">
        <v>53</v>
      </c>
      <c r="N18" s="10">
        <f>COUNTIF($C$2:$H$887,"佐藤純一")</f>
        <v>87</v>
      </c>
      <c r="O18" s="10">
        <f t="shared" si="0"/>
        <v>87</v>
      </c>
      <c r="P18" s="24"/>
      <c r="Q18" s="10">
        <f>COUNTIF($C$2:$C$887,"佐藤純一")</f>
        <v>20</v>
      </c>
      <c r="R18" s="10">
        <f>COUNTIF($D$2:$D$887,"佐藤純一")</f>
        <v>23</v>
      </c>
      <c r="S18" s="10">
        <f>COUNTIF($E$2:$E$887,"佐藤純一")</f>
        <v>23</v>
      </c>
      <c r="T18" s="10">
        <f>COUNTIF($F$2:$F$887,"佐藤純一")</f>
        <v>20</v>
      </c>
      <c r="U18" s="10">
        <f>COUNTIF($G$2:$G$887,"佐藤純一")</f>
        <v>1</v>
      </c>
      <c r="V18" s="10">
        <f>COUNTIF($H$2:$H$887,"佐藤純一")</f>
        <v>0</v>
      </c>
    </row>
    <row r="19" spans="1:22" ht="18" customHeight="1">
      <c r="A19" s="4">
        <v>18</v>
      </c>
      <c r="B19" s="35">
        <v>41364</v>
      </c>
      <c r="C19" s="36" t="s">
        <v>16</v>
      </c>
      <c r="D19" s="36" t="s">
        <v>24</v>
      </c>
      <c r="E19" s="36" t="s">
        <v>50</v>
      </c>
      <c r="F19" s="36" t="s">
        <v>46</v>
      </c>
      <c r="G19" s="21"/>
      <c r="H19" s="21"/>
      <c r="I19" s="21" t="s">
        <v>20</v>
      </c>
      <c r="J19" s="21" t="s">
        <v>13</v>
      </c>
      <c r="L19" s="4">
        <v>17</v>
      </c>
      <c r="M19" s="34" t="s">
        <v>143</v>
      </c>
      <c r="N19" s="10">
        <f>COUNTIF($C$2:$H$887,"東利夫")</f>
        <v>87</v>
      </c>
      <c r="O19" s="10">
        <f t="shared" si="0"/>
        <v>87</v>
      </c>
      <c r="P19" s="24"/>
      <c r="Q19" s="10">
        <f>COUNTIF($C$2:$C$887,"東利夫")</f>
        <v>23</v>
      </c>
      <c r="R19" s="10">
        <f>COUNTIF($D$2:$D$887,"東利夫")</f>
        <v>21</v>
      </c>
      <c r="S19" s="10">
        <f>COUNTIF($E$2:$E$887,"東利夫")</f>
        <v>22</v>
      </c>
      <c r="T19" s="10">
        <f>COUNTIF($F$2:$F$887,"東利夫")</f>
        <v>20</v>
      </c>
      <c r="U19" s="10">
        <f>COUNTIF($G$2:$G$887,"東利夫")</f>
        <v>1</v>
      </c>
      <c r="V19" s="10">
        <f>COUNTIF($H$2:$H$887,"東利夫")</f>
        <v>0</v>
      </c>
    </row>
    <row r="20" spans="1:22" ht="18" customHeight="1">
      <c r="A20" s="4">
        <v>19</v>
      </c>
      <c r="B20" s="35">
        <v>41366</v>
      </c>
      <c r="C20" s="36" t="s">
        <v>47</v>
      </c>
      <c r="D20" s="36" t="s">
        <v>163</v>
      </c>
      <c r="E20" s="36" t="s">
        <v>15</v>
      </c>
      <c r="F20" s="36" t="s">
        <v>7</v>
      </c>
      <c r="G20" s="21"/>
      <c r="H20" s="21"/>
      <c r="I20" s="21" t="s">
        <v>19</v>
      </c>
      <c r="J20" s="21" t="s">
        <v>14</v>
      </c>
      <c r="L20" s="4">
        <v>18</v>
      </c>
      <c r="M20" s="36" t="s">
        <v>88</v>
      </c>
      <c r="N20" s="10">
        <f>COUNTIF($C$2:$H$887,"木内九二生")</f>
        <v>86</v>
      </c>
      <c r="O20" s="10">
        <f t="shared" si="0"/>
        <v>86</v>
      </c>
      <c r="P20" s="24"/>
      <c r="Q20" s="10">
        <f>COUNTIF($C$2:$C$887,"木内九二生")</f>
        <v>24</v>
      </c>
      <c r="R20" s="10">
        <f>COUNTIF($D$2:$D$887,"木内九二生")</f>
        <v>22</v>
      </c>
      <c r="S20" s="10">
        <f>COUNTIF($E$2:$E$887,"木内九二生")</f>
        <v>20</v>
      </c>
      <c r="T20" s="10">
        <f>COUNTIF($F$2:$F$887,"木内九二生")</f>
        <v>19</v>
      </c>
      <c r="U20" s="10">
        <f>COUNTIF($G$2:$G$887,"木内九二生")</f>
        <v>1</v>
      </c>
      <c r="V20" s="10">
        <f>COUNTIF($H$2:$H$887,"木内九二生")</f>
        <v>0</v>
      </c>
    </row>
    <row r="21" spans="1:22" ht="18" customHeight="1">
      <c r="A21" s="4">
        <v>20</v>
      </c>
      <c r="B21" s="35">
        <v>41366</v>
      </c>
      <c r="C21" s="36" t="s">
        <v>46</v>
      </c>
      <c r="D21" s="36" t="s">
        <v>34</v>
      </c>
      <c r="E21" s="36" t="s">
        <v>44</v>
      </c>
      <c r="F21" s="36" t="s">
        <v>50</v>
      </c>
      <c r="G21" s="21"/>
      <c r="H21" s="21"/>
      <c r="I21" s="21" t="s">
        <v>38</v>
      </c>
      <c r="J21" s="21" t="s">
        <v>20</v>
      </c>
      <c r="L21" s="4">
        <v>19</v>
      </c>
      <c r="M21" s="36" t="s">
        <v>93</v>
      </c>
      <c r="N21" s="10">
        <f>COUNTIF($C$2:$H$887,"名幸一明")</f>
        <v>86</v>
      </c>
      <c r="O21" s="10">
        <f t="shared" si="0"/>
        <v>86</v>
      </c>
      <c r="P21" s="24"/>
      <c r="Q21" s="10">
        <f>COUNTIF($C$2:$C$887,"名幸一明")</f>
        <v>24</v>
      </c>
      <c r="R21" s="10">
        <f>COUNTIF($D$2:$D$887,"名幸一明")</f>
        <v>21</v>
      </c>
      <c r="S21" s="10">
        <f>COUNTIF($E$2:$E$887,"名幸一明")</f>
        <v>21</v>
      </c>
      <c r="T21" s="10">
        <f>COUNTIF($F$2:$F$887,"名幸一明")</f>
        <v>19</v>
      </c>
      <c r="U21" s="10">
        <f>COUNTIF($G$2:$G$887,"名幸一明")</f>
        <v>0</v>
      </c>
      <c r="V21" s="10">
        <f>COUNTIF($H$2:$H$887,"名幸一明")</f>
        <v>1</v>
      </c>
    </row>
    <row r="22" spans="1:22" ht="18" customHeight="1">
      <c r="A22" s="4">
        <v>21</v>
      </c>
      <c r="B22" s="35">
        <v>41366</v>
      </c>
      <c r="C22" s="36" t="s">
        <v>142</v>
      </c>
      <c r="D22" s="36" t="s">
        <v>41</v>
      </c>
      <c r="E22" s="36" t="s">
        <v>33</v>
      </c>
      <c r="F22" s="36" t="s">
        <v>17</v>
      </c>
      <c r="G22" s="21"/>
      <c r="H22" s="21"/>
      <c r="I22" s="21" t="s">
        <v>9</v>
      </c>
      <c r="J22" s="21" t="s">
        <v>26</v>
      </c>
      <c r="L22" s="4">
        <v>20</v>
      </c>
      <c r="M22" s="34" t="s">
        <v>164</v>
      </c>
      <c r="N22" s="10">
        <f>COUNTIF($C$2:$H$887,"友寄正人")</f>
        <v>86</v>
      </c>
      <c r="O22" s="10">
        <f t="shared" si="0"/>
        <v>86</v>
      </c>
      <c r="P22" s="24"/>
      <c r="Q22" s="10">
        <f>COUNTIF($C$2:$C$887,"友寄正人")</f>
        <v>18</v>
      </c>
      <c r="R22" s="10">
        <f>COUNTIF($D$2:$D$887,"友寄正人")</f>
        <v>21</v>
      </c>
      <c r="S22" s="10">
        <f>COUNTIF($E$2:$E$887,"友寄正人")</f>
        <v>21</v>
      </c>
      <c r="T22" s="10">
        <f>COUNTIF($F$2:$F$887,"友寄正人")</f>
        <v>25</v>
      </c>
      <c r="U22" s="10">
        <f>COUNTIF($G$2:$G$887,"友寄正人")</f>
        <v>1</v>
      </c>
      <c r="V22" s="10">
        <f>COUNTIF($H$2:$H$887,"友寄正人")</f>
        <v>0</v>
      </c>
    </row>
    <row r="23" spans="1:22" ht="18" customHeight="1">
      <c r="A23" s="4">
        <v>22</v>
      </c>
      <c r="B23" s="35">
        <v>41366</v>
      </c>
      <c r="C23" s="36" t="s">
        <v>12</v>
      </c>
      <c r="D23" s="36" t="s">
        <v>10</v>
      </c>
      <c r="E23" s="36" t="s">
        <v>27</v>
      </c>
      <c r="F23" s="36" t="s">
        <v>18</v>
      </c>
      <c r="G23" s="21"/>
      <c r="H23" s="21"/>
      <c r="I23" s="21" t="s">
        <v>32</v>
      </c>
      <c r="J23" s="21" t="s">
        <v>25</v>
      </c>
      <c r="L23" s="4">
        <v>21</v>
      </c>
      <c r="M23" s="36" t="s">
        <v>86</v>
      </c>
      <c r="N23" s="10">
        <f>COUNTIF($C$2:$H$887,"敷田直人")</f>
        <v>85</v>
      </c>
      <c r="O23" s="10">
        <f t="shared" si="0"/>
        <v>85</v>
      </c>
      <c r="P23" s="24"/>
      <c r="Q23" s="10">
        <f>COUNTIF($C$2:$C$887,"敷田直人")</f>
        <v>22</v>
      </c>
      <c r="R23" s="10">
        <f>COUNTIF($D$2:$D$887,"敷田直人")</f>
        <v>21</v>
      </c>
      <c r="S23" s="10">
        <f>COUNTIF($E$2:$E$887,"敷田直人")</f>
        <v>20</v>
      </c>
      <c r="T23" s="10">
        <f>COUNTIF($F$2:$F$887,"敷田直人")</f>
        <v>21</v>
      </c>
      <c r="U23" s="10">
        <f>COUNTIF($G$2:$G$887,"敷田直人")</f>
        <v>0</v>
      </c>
      <c r="V23" s="10">
        <f>COUNTIF($H$2:$H$887,"敷田直人")</f>
        <v>1</v>
      </c>
    </row>
    <row r="24" spans="1:22" ht="18" customHeight="1">
      <c r="A24" s="4">
        <v>23</v>
      </c>
      <c r="B24" s="35">
        <v>41367</v>
      </c>
      <c r="C24" s="36" t="s">
        <v>7</v>
      </c>
      <c r="D24" s="36" t="s">
        <v>43</v>
      </c>
      <c r="E24" s="36" t="s">
        <v>163</v>
      </c>
      <c r="F24" s="36" t="s">
        <v>15</v>
      </c>
      <c r="G24" s="21"/>
      <c r="H24" s="21"/>
      <c r="I24" s="21" t="s">
        <v>19</v>
      </c>
      <c r="J24" s="21" t="s">
        <v>14</v>
      </c>
      <c r="L24" s="4">
        <v>22</v>
      </c>
      <c r="M24" s="36" t="s">
        <v>89</v>
      </c>
      <c r="N24" s="10">
        <f>COUNTIF($C$2:$H$887,"嶋田哲也")</f>
        <v>85</v>
      </c>
      <c r="O24" s="10">
        <f t="shared" si="0"/>
        <v>85</v>
      </c>
      <c r="P24" s="24"/>
      <c r="Q24" s="10">
        <f>COUNTIF($C$2:$C$887,"嶋田哲也")</f>
        <v>24</v>
      </c>
      <c r="R24" s="10">
        <f>COUNTIF($D$2:$D$887,"嶋田哲也")</f>
        <v>17</v>
      </c>
      <c r="S24" s="10">
        <f>COUNTIF($E$2:$E$887,"嶋田哲也")</f>
        <v>21</v>
      </c>
      <c r="T24" s="10">
        <f>COUNTIF($F$2:$F$887,"嶋田哲也")</f>
        <v>22</v>
      </c>
      <c r="U24" s="10">
        <f>COUNTIF($G$2:$G$887,"嶋田哲也")</f>
        <v>0</v>
      </c>
      <c r="V24" s="10">
        <f>COUNTIF($H$2:$H$887,"嶋田哲也")</f>
        <v>1</v>
      </c>
    </row>
    <row r="25" spans="1:22" ht="18" customHeight="1">
      <c r="A25" s="4">
        <v>24</v>
      </c>
      <c r="B25" s="35">
        <v>41367</v>
      </c>
      <c r="C25" s="36" t="s">
        <v>49</v>
      </c>
      <c r="D25" s="36" t="s">
        <v>40</v>
      </c>
      <c r="E25" s="36" t="s">
        <v>131</v>
      </c>
      <c r="F25" s="36" t="s">
        <v>5</v>
      </c>
      <c r="G25" s="21"/>
      <c r="H25" s="21"/>
      <c r="I25" s="21" t="s">
        <v>13</v>
      </c>
      <c r="J25" s="21" t="s">
        <v>37</v>
      </c>
      <c r="L25" s="4">
        <v>23</v>
      </c>
      <c r="M25" s="34" t="s">
        <v>145</v>
      </c>
      <c r="N25" s="10">
        <f>COUNTIF($C$2:$H$887,"渡田均")</f>
        <v>85</v>
      </c>
      <c r="O25" s="10">
        <f t="shared" si="0"/>
        <v>85</v>
      </c>
      <c r="P25" s="24"/>
      <c r="Q25" s="10">
        <f>COUNTIF($C$2:$C$887,"渡田均")</f>
        <v>18</v>
      </c>
      <c r="R25" s="10">
        <f>COUNTIF($D$2:$D$887,"渡田均")</f>
        <v>24</v>
      </c>
      <c r="S25" s="10">
        <f>COUNTIF($E$2:$E$887,"渡田均")</f>
        <v>22</v>
      </c>
      <c r="T25" s="10">
        <f>COUNTIF($F$2:$F$887,"渡田均")</f>
        <v>20</v>
      </c>
      <c r="U25" s="10">
        <f>COUNTIF($G$2:$G$887,"渡田均")</f>
        <v>1</v>
      </c>
      <c r="V25" s="10">
        <f>COUNTIF($H$2:$H$887,"渡田均")</f>
        <v>0</v>
      </c>
    </row>
    <row r="26" spans="1:22" ht="18" customHeight="1">
      <c r="A26" s="4">
        <v>25</v>
      </c>
      <c r="B26" s="35">
        <v>41367</v>
      </c>
      <c r="C26" s="36" t="s">
        <v>6</v>
      </c>
      <c r="D26" s="36" t="s">
        <v>28</v>
      </c>
      <c r="E26" s="36" t="s">
        <v>39</v>
      </c>
      <c r="F26" s="36" t="s">
        <v>144</v>
      </c>
      <c r="G26" s="21"/>
      <c r="H26" s="21"/>
      <c r="I26" s="21" t="s">
        <v>8</v>
      </c>
      <c r="J26" s="21" t="s">
        <v>31</v>
      </c>
      <c r="L26" s="4">
        <v>24</v>
      </c>
      <c r="M26" s="36" t="s">
        <v>94</v>
      </c>
      <c r="N26" s="10">
        <f>COUNTIF($C$2:$H$887,"秋村謙宏")</f>
        <v>84</v>
      </c>
      <c r="O26" s="10">
        <f t="shared" si="0"/>
        <v>84</v>
      </c>
      <c r="P26" s="24"/>
      <c r="Q26" s="10">
        <f>COUNTIF($C$2:$C$887,"秋村謙宏")</f>
        <v>23</v>
      </c>
      <c r="R26" s="10">
        <f>COUNTIF($D$2:$D$887,"秋村謙宏")</f>
        <v>23</v>
      </c>
      <c r="S26" s="10">
        <f>COUNTIF($E$2:$E$887,"秋村謙宏")</f>
        <v>17</v>
      </c>
      <c r="T26" s="10">
        <f>COUNTIF($F$2:$F$887,"秋村謙宏")</f>
        <v>19</v>
      </c>
      <c r="U26" s="10">
        <f>COUNTIF($G$2:$G$887,"秋村謙宏")</f>
        <v>1</v>
      </c>
      <c r="V26" s="10">
        <f>COUNTIF($H$2:$H$887,"秋村謙宏")</f>
        <v>1</v>
      </c>
    </row>
    <row r="27" spans="1:22" ht="18" customHeight="1">
      <c r="A27" s="4">
        <v>26</v>
      </c>
      <c r="B27" s="35">
        <v>41367</v>
      </c>
      <c r="C27" s="36" t="s">
        <v>50</v>
      </c>
      <c r="D27" s="36" t="s">
        <v>23</v>
      </c>
      <c r="E27" s="36" t="s">
        <v>34</v>
      </c>
      <c r="F27" s="36" t="s">
        <v>44</v>
      </c>
      <c r="G27" s="21"/>
      <c r="H27" s="21"/>
      <c r="I27" s="21" t="s">
        <v>38</v>
      </c>
      <c r="J27" s="21" t="s">
        <v>20</v>
      </c>
      <c r="L27" s="4">
        <v>25</v>
      </c>
      <c r="M27" s="36" t="s">
        <v>97</v>
      </c>
      <c r="N27" s="10">
        <f>COUNTIF($C$2:$H$887,"牧田匡平")</f>
        <v>84</v>
      </c>
      <c r="O27" s="10">
        <f t="shared" si="0"/>
        <v>84</v>
      </c>
      <c r="P27" s="24"/>
      <c r="Q27" s="10">
        <f>COUNTIF($C$2:$C$887,"牧田匡平")</f>
        <v>22</v>
      </c>
      <c r="R27" s="10">
        <f>COUNTIF($D$2:$D$887,"牧田匡平")</f>
        <v>20</v>
      </c>
      <c r="S27" s="10">
        <f>COUNTIF($E$2:$E$887,"牧田匡平")</f>
        <v>19</v>
      </c>
      <c r="T27" s="10">
        <f>COUNTIF($F$2:$F$887,"牧田匡平")</f>
        <v>23</v>
      </c>
      <c r="U27" s="10">
        <f>COUNTIF($G$2:$G$887,"牧田匡平")</f>
        <v>0</v>
      </c>
      <c r="V27" s="10">
        <f>COUNTIF($H$2:$H$887,"牧田匡平")</f>
        <v>0</v>
      </c>
    </row>
    <row r="28" spans="1:22" ht="18" customHeight="1">
      <c r="A28" s="4">
        <v>27</v>
      </c>
      <c r="B28" s="35">
        <v>41367</v>
      </c>
      <c r="C28" s="36" t="s">
        <v>18</v>
      </c>
      <c r="D28" s="36" t="s">
        <v>29</v>
      </c>
      <c r="E28" s="36" t="s">
        <v>10</v>
      </c>
      <c r="F28" s="36" t="s">
        <v>27</v>
      </c>
      <c r="G28" s="21"/>
      <c r="H28" s="21"/>
      <c r="I28" s="21" t="s">
        <v>32</v>
      </c>
      <c r="J28" s="21" t="s">
        <v>25</v>
      </c>
      <c r="L28" s="4">
        <v>26</v>
      </c>
      <c r="M28" s="36" t="s">
        <v>95</v>
      </c>
      <c r="N28" s="10">
        <f>COUNTIF($C$2:$H$887,"深谷篤")</f>
        <v>83</v>
      </c>
      <c r="O28" s="10">
        <f t="shared" si="0"/>
        <v>83</v>
      </c>
      <c r="P28" s="24"/>
      <c r="Q28" s="10">
        <f>COUNTIF($C$2:$C$887,"深谷篤")</f>
        <v>24</v>
      </c>
      <c r="R28" s="10">
        <f>COUNTIF($D$2:$D$887,"深谷篤")</f>
        <v>18</v>
      </c>
      <c r="S28" s="10">
        <f>COUNTIF($E$2:$E$887,"深谷篤")</f>
        <v>20</v>
      </c>
      <c r="T28" s="10">
        <f>COUNTIF($F$2:$F$887,"深谷篤")</f>
        <v>21</v>
      </c>
      <c r="U28" s="10">
        <f>COUNTIF($G$2:$G$887,"深谷篤")</f>
        <v>0</v>
      </c>
      <c r="V28" s="10">
        <f>COUNTIF($H$2:$H$887,"深谷篤")</f>
        <v>0</v>
      </c>
    </row>
    <row r="29" spans="1:22" ht="18" customHeight="1">
      <c r="A29" s="4">
        <v>28</v>
      </c>
      <c r="B29" s="35">
        <v>41368</v>
      </c>
      <c r="C29" s="36" t="s">
        <v>5</v>
      </c>
      <c r="D29" s="36" t="s">
        <v>72</v>
      </c>
      <c r="E29" s="36" t="s">
        <v>40</v>
      </c>
      <c r="F29" s="36" t="s">
        <v>131</v>
      </c>
      <c r="G29" s="21"/>
      <c r="H29" s="21"/>
      <c r="I29" s="21" t="s">
        <v>13</v>
      </c>
      <c r="J29" s="21" t="s">
        <v>37</v>
      </c>
      <c r="L29" s="4">
        <v>27</v>
      </c>
      <c r="M29" s="36" t="s">
        <v>84</v>
      </c>
      <c r="N29" s="10">
        <f>COUNTIF($C$2:$H$887,"本田英志")</f>
        <v>82</v>
      </c>
      <c r="O29" s="10">
        <f t="shared" si="0"/>
        <v>82</v>
      </c>
      <c r="P29" s="24"/>
      <c r="Q29" s="10">
        <f>COUNTIF($C$2:$C$887,"本田英志")</f>
        <v>22</v>
      </c>
      <c r="R29" s="10">
        <f>COUNTIF($D$2:$D$887,"本田英志")</f>
        <v>18</v>
      </c>
      <c r="S29" s="10">
        <f>COUNTIF($E$2:$E$887,"本田英志")</f>
        <v>19</v>
      </c>
      <c r="T29" s="10">
        <f>COUNTIF($F$2:$F$887,"本田英志")</f>
        <v>22</v>
      </c>
      <c r="U29" s="10">
        <f>COUNTIF($G$2:$G$887,"本田英志")</f>
        <v>0</v>
      </c>
      <c r="V29" s="10">
        <f>COUNTIF($H$2:$H$887,"本田英志")</f>
        <v>1</v>
      </c>
    </row>
    <row r="30" spans="1:22" ht="18" customHeight="1">
      <c r="A30" s="4">
        <v>29</v>
      </c>
      <c r="B30" s="35">
        <v>41368</v>
      </c>
      <c r="C30" s="36" t="s">
        <v>44</v>
      </c>
      <c r="D30" s="36" t="s">
        <v>46</v>
      </c>
      <c r="E30" s="36" t="s">
        <v>23</v>
      </c>
      <c r="F30" s="36" t="s">
        <v>34</v>
      </c>
      <c r="G30" s="21"/>
      <c r="H30" s="21"/>
      <c r="I30" s="21" t="s">
        <v>38</v>
      </c>
      <c r="J30" s="21" t="s">
        <v>20</v>
      </c>
      <c r="L30" s="4">
        <v>28</v>
      </c>
      <c r="M30" s="34" t="s">
        <v>154</v>
      </c>
      <c r="N30" s="10">
        <f>COUNTIF($C$2:$H$887,"山村達也")</f>
        <v>82</v>
      </c>
      <c r="O30" s="10">
        <f t="shared" si="0"/>
        <v>82</v>
      </c>
      <c r="P30" s="24"/>
      <c r="Q30" s="10">
        <f>COUNTIF($C$2:$C$887,"山村達也")</f>
        <v>20</v>
      </c>
      <c r="R30" s="10">
        <f>COUNTIF($D$2:$D$887,"山村達也")</f>
        <v>21</v>
      </c>
      <c r="S30" s="10">
        <f>COUNTIF($E$2:$E$887,"山村達也")</f>
        <v>19</v>
      </c>
      <c r="T30" s="10">
        <f>COUNTIF($F$2:$F$887,"山村達也")</f>
        <v>19</v>
      </c>
      <c r="U30" s="10">
        <f>COUNTIF($G$2:$G$887,"山村達也")</f>
        <v>2</v>
      </c>
      <c r="V30" s="10">
        <f>COUNTIF($H$2:$H$887,"山村達也")</f>
        <v>1</v>
      </c>
    </row>
    <row r="31" spans="1:22" ht="18" customHeight="1">
      <c r="A31" s="4">
        <v>30</v>
      </c>
      <c r="B31" s="35">
        <v>41368</v>
      </c>
      <c r="C31" s="36" t="s">
        <v>144</v>
      </c>
      <c r="D31" s="36" t="s">
        <v>22</v>
      </c>
      <c r="E31" s="36" t="s">
        <v>28</v>
      </c>
      <c r="F31" s="36" t="s">
        <v>39</v>
      </c>
      <c r="G31" s="21"/>
      <c r="H31" s="21"/>
      <c r="I31" s="21" t="s">
        <v>8</v>
      </c>
      <c r="J31" s="21" t="s">
        <v>31</v>
      </c>
      <c r="L31" s="4">
        <v>29</v>
      </c>
      <c r="M31" s="36" t="s">
        <v>100</v>
      </c>
      <c r="N31" s="10">
        <f>COUNTIF($C$2:$H$887,"山本貴則")</f>
        <v>81</v>
      </c>
      <c r="O31" s="10">
        <f t="shared" si="0"/>
        <v>81</v>
      </c>
      <c r="P31" s="24"/>
      <c r="Q31" s="10">
        <f>COUNTIF($C$2:$C$887,"山本貴則")</f>
        <v>19</v>
      </c>
      <c r="R31" s="10">
        <f>COUNTIF($D$2:$D$887,"山本貴則")</f>
        <v>21</v>
      </c>
      <c r="S31" s="10">
        <f>COUNTIF($E$2:$E$887,"山本貴則")</f>
        <v>20</v>
      </c>
      <c r="T31" s="10">
        <f>COUNTIF($F$2:$F$887,"山本貴則")</f>
        <v>20</v>
      </c>
      <c r="U31" s="10">
        <f>COUNTIF($G$2:$G$887,"山本貴則")</f>
        <v>0</v>
      </c>
      <c r="V31" s="10">
        <f>COUNTIF($H$2:$H$887,"山本貴則")</f>
        <v>1</v>
      </c>
    </row>
    <row r="32" spans="1:22" ht="18" customHeight="1">
      <c r="A32" s="4">
        <v>31</v>
      </c>
      <c r="B32" s="35">
        <v>41368</v>
      </c>
      <c r="C32" s="36" t="s">
        <v>15</v>
      </c>
      <c r="D32" s="36" t="s">
        <v>47</v>
      </c>
      <c r="E32" s="36" t="s">
        <v>43</v>
      </c>
      <c r="F32" s="36" t="s">
        <v>163</v>
      </c>
      <c r="G32" s="21"/>
      <c r="H32" s="21"/>
      <c r="I32" s="21" t="s">
        <v>19</v>
      </c>
      <c r="J32" s="21" t="s">
        <v>14</v>
      </c>
      <c r="L32" s="4">
        <v>30</v>
      </c>
      <c r="M32" s="36" t="s">
        <v>85</v>
      </c>
      <c r="N32" s="10">
        <f>COUNTIF($C$2:$H$887,"吉本文弘")</f>
        <v>78</v>
      </c>
      <c r="O32" s="10">
        <f t="shared" si="0"/>
        <v>78</v>
      </c>
      <c r="P32" s="24"/>
      <c r="Q32" s="10">
        <f>COUNTIF($C$2:$C$887,"吉本文弘")</f>
        <v>22</v>
      </c>
      <c r="R32" s="10">
        <f>COUNTIF($D$2:$D$887,"吉本文弘")</f>
        <v>20</v>
      </c>
      <c r="S32" s="10">
        <f>COUNTIF($E$2:$E$887,"吉本文弘")</f>
        <v>17</v>
      </c>
      <c r="T32" s="10">
        <f>COUNTIF($F$2:$F$887,"吉本文弘")</f>
        <v>19</v>
      </c>
      <c r="U32" s="10">
        <f>COUNTIF($G$2:$G$887,"吉本文弘")</f>
        <v>0</v>
      </c>
      <c r="V32" s="10">
        <f>COUNTIF($H$2:$H$887,"吉本文弘")</f>
        <v>0</v>
      </c>
    </row>
    <row r="33" spans="1:22" ht="18" customHeight="1">
      <c r="A33" s="4">
        <v>32</v>
      </c>
      <c r="B33" s="35">
        <v>41368</v>
      </c>
      <c r="C33" s="36" t="s">
        <v>27</v>
      </c>
      <c r="D33" s="36" t="s">
        <v>12</v>
      </c>
      <c r="E33" s="36" t="s">
        <v>29</v>
      </c>
      <c r="F33" s="36" t="s">
        <v>10</v>
      </c>
      <c r="G33" s="21"/>
      <c r="H33" s="21"/>
      <c r="I33" s="21" t="s">
        <v>32</v>
      </c>
      <c r="J33" s="21" t="s">
        <v>25</v>
      </c>
      <c r="L33" s="4">
        <v>31</v>
      </c>
      <c r="M33" s="36" t="s">
        <v>101</v>
      </c>
      <c r="N33" s="10">
        <f>COUNTIF($C$2:$H$887,"山路哲生")</f>
        <v>78</v>
      </c>
      <c r="O33" s="10">
        <f t="shared" si="0"/>
        <v>78</v>
      </c>
      <c r="P33" s="24"/>
      <c r="Q33" s="10">
        <f>COUNTIF($C$2:$C$887,"山路哲生")</f>
        <v>17</v>
      </c>
      <c r="R33" s="10">
        <f>COUNTIF($D$2:$D$887,"山路哲生")</f>
        <v>18</v>
      </c>
      <c r="S33" s="10">
        <f>COUNTIF($E$2:$E$887,"山路哲生")</f>
        <v>21</v>
      </c>
      <c r="T33" s="10">
        <f>COUNTIF($F$2:$F$887,"山路哲生")</f>
        <v>21</v>
      </c>
      <c r="U33" s="10">
        <f>COUNTIF($G$2:$G$887,"山路哲生")</f>
        <v>1</v>
      </c>
      <c r="V33" s="10">
        <f>COUNTIF($H$2:$H$887,"山路哲生")</f>
        <v>0</v>
      </c>
    </row>
    <row r="34" spans="1:22" ht="18" customHeight="1">
      <c r="A34" s="4">
        <v>33</v>
      </c>
      <c r="B34" s="35">
        <v>41368</v>
      </c>
      <c r="C34" s="36" t="s">
        <v>33</v>
      </c>
      <c r="D34" s="36" t="s">
        <v>142</v>
      </c>
      <c r="E34" s="36" t="s">
        <v>35</v>
      </c>
      <c r="F34" s="36" t="s">
        <v>41</v>
      </c>
      <c r="G34" s="21"/>
      <c r="H34" s="21"/>
      <c r="I34" s="21" t="s">
        <v>9</v>
      </c>
      <c r="J34" s="21" t="s">
        <v>26</v>
      </c>
      <c r="L34" s="4">
        <v>32</v>
      </c>
      <c r="M34" s="36" t="s">
        <v>54</v>
      </c>
      <c r="N34" s="10">
        <f>COUNTIF($C$2:$H$887,"土山剛弘")</f>
        <v>77</v>
      </c>
      <c r="O34" s="10">
        <f t="shared" si="0"/>
        <v>77</v>
      </c>
      <c r="P34" s="24"/>
      <c r="Q34" s="10">
        <f>COUNTIF($C$2:$C$887,"土山剛弘")</f>
        <v>20</v>
      </c>
      <c r="R34" s="10">
        <f>COUNTIF($D$2:$D$887,"土山剛弘")</f>
        <v>17</v>
      </c>
      <c r="S34" s="10">
        <f>COUNTIF($E$2:$E$887,"土山剛弘")</f>
        <v>20</v>
      </c>
      <c r="T34" s="10">
        <f>COUNTIF($F$2:$F$887,"土山剛弘")</f>
        <v>20</v>
      </c>
      <c r="U34" s="10">
        <f>COUNTIF($G$2:$G$887,"土山剛弘")</f>
        <v>0</v>
      </c>
      <c r="V34" s="10">
        <f>COUNTIF($H$2:$H$887,"土山剛弘")</f>
        <v>0</v>
      </c>
    </row>
    <row r="35" spans="1:22" ht="18" customHeight="1">
      <c r="A35" s="4">
        <v>34</v>
      </c>
      <c r="B35" s="35">
        <v>41369</v>
      </c>
      <c r="C35" s="36" t="s">
        <v>39</v>
      </c>
      <c r="D35" s="36" t="s">
        <v>6</v>
      </c>
      <c r="E35" s="36" t="s">
        <v>22</v>
      </c>
      <c r="F35" s="36" t="s">
        <v>40</v>
      </c>
      <c r="G35" s="21"/>
      <c r="H35" s="21"/>
      <c r="I35" s="21" t="s">
        <v>14</v>
      </c>
      <c r="J35" s="21" t="s">
        <v>13</v>
      </c>
      <c r="L35" s="4">
        <v>33</v>
      </c>
      <c r="M35" s="36" t="s">
        <v>92</v>
      </c>
      <c r="N35" s="10">
        <f>COUNTIF($C$2:$H$887,"白井一行")</f>
        <v>76</v>
      </c>
      <c r="O35" s="10">
        <f t="shared" ref="O35:O59" si="1">SUM(Q35:V35)</f>
        <v>76</v>
      </c>
      <c r="P35" s="24"/>
      <c r="Q35" s="10">
        <f>COUNTIF($C$2:$C$887,"白井一行")</f>
        <v>20</v>
      </c>
      <c r="R35" s="10">
        <f>COUNTIF($D$2:$D$887,"白井一行")</f>
        <v>20</v>
      </c>
      <c r="S35" s="10">
        <f>COUNTIF($E$2:$E$887,"白井一行")</f>
        <v>17</v>
      </c>
      <c r="T35" s="10">
        <f>COUNTIF($F$2:$F$887,"白井一行")</f>
        <v>19</v>
      </c>
      <c r="U35" s="10">
        <f>COUNTIF($G$2:$G$887,"白井一行")</f>
        <v>0</v>
      </c>
      <c r="V35" s="10">
        <f>COUNTIF($H$2:$H$887,"白井一行")</f>
        <v>0</v>
      </c>
    </row>
    <row r="36" spans="1:22" ht="18" customHeight="1">
      <c r="A36" s="4">
        <v>35</v>
      </c>
      <c r="B36" s="37">
        <v>41369</v>
      </c>
      <c r="C36" s="34" t="s">
        <v>34</v>
      </c>
      <c r="D36" s="34" t="s">
        <v>153</v>
      </c>
      <c r="E36" s="34" t="s">
        <v>161</v>
      </c>
      <c r="F36" s="34" t="s">
        <v>23</v>
      </c>
      <c r="G36" s="21"/>
      <c r="H36" s="21"/>
      <c r="I36" s="21" t="s">
        <v>26</v>
      </c>
      <c r="J36" s="21" t="s">
        <v>32</v>
      </c>
      <c r="L36" s="4">
        <v>34</v>
      </c>
      <c r="M36" s="36" t="s">
        <v>91</v>
      </c>
      <c r="N36" s="10">
        <f>COUNTIF($C$2:$H$887,"飯塚富司")</f>
        <v>73</v>
      </c>
      <c r="O36" s="10">
        <f t="shared" si="1"/>
        <v>73</v>
      </c>
      <c r="P36" s="24"/>
      <c r="Q36" s="10">
        <f>COUNTIF($C$2:$C$887,"飯塚富司")</f>
        <v>17</v>
      </c>
      <c r="R36" s="10">
        <f>COUNTIF($D$2:$D$887,"飯塚富司")</f>
        <v>18</v>
      </c>
      <c r="S36" s="10">
        <f>COUNTIF($E$2:$E$887,"飯塚富司")</f>
        <v>18</v>
      </c>
      <c r="T36" s="10">
        <f>COUNTIF($F$2:$F$887,"飯塚富司")</f>
        <v>18</v>
      </c>
      <c r="U36" s="10">
        <f>COUNTIF($G$2:$G$887,"飯塚富司")</f>
        <v>1</v>
      </c>
      <c r="V36" s="10">
        <f>COUNTIF($H$2:$H$887,"飯塚富司")</f>
        <v>1</v>
      </c>
    </row>
    <row r="37" spans="1:22" ht="18" customHeight="1">
      <c r="A37" s="4">
        <v>36</v>
      </c>
      <c r="B37" s="37">
        <v>41369</v>
      </c>
      <c r="C37" s="34" t="s">
        <v>41</v>
      </c>
      <c r="D37" s="34" t="s">
        <v>17</v>
      </c>
      <c r="E37" s="34" t="s">
        <v>72</v>
      </c>
      <c r="F37" s="34" t="s">
        <v>35</v>
      </c>
      <c r="G37" s="21"/>
      <c r="H37" s="21"/>
      <c r="I37" s="21" t="s">
        <v>9</v>
      </c>
      <c r="J37" s="21" t="s">
        <v>8</v>
      </c>
      <c r="L37" s="4">
        <v>35</v>
      </c>
      <c r="M37" s="34" t="s">
        <v>136</v>
      </c>
      <c r="N37" s="10">
        <f>COUNTIF($C$2:$H$887,"杉本大成")</f>
        <v>66</v>
      </c>
      <c r="O37" s="10">
        <f t="shared" si="1"/>
        <v>66</v>
      </c>
      <c r="P37" s="24"/>
      <c r="Q37" s="10">
        <f>COUNTIF($C$2:$C$887,"杉本大成")</f>
        <v>14</v>
      </c>
      <c r="R37" s="10">
        <f>COUNTIF($D$2:$D$887,"杉本大成")</f>
        <v>18</v>
      </c>
      <c r="S37" s="10">
        <f>COUNTIF($E$2:$E$887,"杉本大成")</f>
        <v>19</v>
      </c>
      <c r="T37" s="10">
        <f>COUNTIF($F$2:$F$887,"杉本大成")</f>
        <v>14</v>
      </c>
      <c r="U37" s="10">
        <f>COUNTIF($G$2:$G$887,"杉本大成")</f>
        <v>1</v>
      </c>
      <c r="V37" s="10">
        <f>COUNTIF($H$2:$H$887,"杉本大成")</f>
        <v>0</v>
      </c>
    </row>
    <row r="38" spans="1:22" ht="18" customHeight="1">
      <c r="A38" s="4">
        <v>37</v>
      </c>
      <c r="B38" s="37">
        <v>41369</v>
      </c>
      <c r="C38" s="34" t="s">
        <v>10</v>
      </c>
      <c r="D38" s="34" t="s">
        <v>18</v>
      </c>
      <c r="E38" s="34" t="s">
        <v>12</v>
      </c>
      <c r="F38" s="34" t="s">
        <v>28</v>
      </c>
      <c r="G38" s="21"/>
      <c r="H38" s="21"/>
      <c r="I38" s="21" t="s">
        <v>37</v>
      </c>
      <c r="J38" s="21" t="s">
        <v>20</v>
      </c>
      <c r="L38" s="4">
        <v>36</v>
      </c>
      <c r="M38" s="36" t="s">
        <v>102</v>
      </c>
      <c r="N38" s="10">
        <f>COUNTIF($C$2:$H$887,"石山智也")</f>
        <v>65</v>
      </c>
      <c r="O38" s="10">
        <f t="shared" si="1"/>
        <v>65</v>
      </c>
      <c r="P38" s="24"/>
      <c r="Q38" s="10">
        <f>COUNTIF($C$2:$C$887,"石山智也")</f>
        <v>16</v>
      </c>
      <c r="R38" s="10">
        <f>COUNTIF($D$2:$D$887,"石山智也")</f>
        <v>17</v>
      </c>
      <c r="S38" s="10">
        <f>COUNTIF($E$2:$E$887,"石山智也")</f>
        <v>16</v>
      </c>
      <c r="T38" s="10">
        <f>COUNTIF($F$2:$F$887,"石山智也")</f>
        <v>15</v>
      </c>
      <c r="U38" s="10">
        <f>COUNTIF($G$2:$G$887,"石山智也")</f>
        <v>1</v>
      </c>
      <c r="V38" s="10">
        <f>COUNTIF($H$2:$H$887,"石山智也")</f>
        <v>0</v>
      </c>
    </row>
    <row r="39" spans="1:22" ht="18" customHeight="1">
      <c r="A39" s="4">
        <v>38</v>
      </c>
      <c r="B39" s="37">
        <v>41369</v>
      </c>
      <c r="C39" s="34" t="s">
        <v>30</v>
      </c>
      <c r="D39" s="34" t="s">
        <v>36</v>
      </c>
      <c r="E39" s="34" t="s">
        <v>148</v>
      </c>
      <c r="F39" s="34" t="s">
        <v>21</v>
      </c>
      <c r="G39" s="21"/>
      <c r="H39" s="21"/>
      <c r="I39" s="21" t="s">
        <v>31</v>
      </c>
      <c r="J39" s="21" t="s">
        <v>25</v>
      </c>
      <c r="L39" s="4">
        <v>37</v>
      </c>
      <c r="M39" s="36" t="s">
        <v>99</v>
      </c>
      <c r="N39" s="10">
        <f>COUNTIF($C$2:$H$887,"福家英登")</f>
        <v>63</v>
      </c>
      <c r="O39" s="10">
        <f t="shared" si="1"/>
        <v>63</v>
      </c>
      <c r="P39" s="24"/>
      <c r="Q39" s="10">
        <f>COUNTIF($C$2:$C$887,"福家英登")</f>
        <v>17</v>
      </c>
      <c r="R39" s="10">
        <f>COUNTIF($D$2:$D$887,"福家英登")</f>
        <v>17</v>
      </c>
      <c r="S39" s="10">
        <f>COUNTIF($E$2:$E$887,"福家英登")</f>
        <v>12</v>
      </c>
      <c r="T39" s="10">
        <f>COUNTIF($F$2:$F$887,"福家英登")</f>
        <v>16</v>
      </c>
      <c r="U39" s="10">
        <f>COUNTIF($G$2:$G$887,"福家英登")</f>
        <v>1</v>
      </c>
      <c r="V39" s="10">
        <f>COUNTIF($H$2:$H$887,"福家英登")</f>
        <v>0</v>
      </c>
    </row>
    <row r="40" spans="1:22" ht="18" customHeight="1">
      <c r="A40" s="4">
        <v>39</v>
      </c>
      <c r="B40" s="37">
        <v>41369</v>
      </c>
      <c r="C40" s="34" t="s">
        <v>163</v>
      </c>
      <c r="D40" s="34" t="s">
        <v>7</v>
      </c>
      <c r="E40" s="34" t="s">
        <v>16</v>
      </c>
      <c r="F40" s="34" t="s">
        <v>43</v>
      </c>
      <c r="G40" s="21"/>
      <c r="H40" s="21"/>
      <c r="I40" s="21" t="s">
        <v>19</v>
      </c>
      <c r="J40" s="21" t="s">
        <v>38</v>
      </c>
      <c r="L40" s="4">
        <v>38</v>
      </c>
      <c r="M40" s="36" t="s">
        <v>98</v>
      </c>
      <c r="N40" s="10">
        <f>COUNTIF($C$2:$H$887,"橋本信治")</f>
        <v>61</v>
      </c>
      <c r="O40" s="10">
        <f t="shared" si="1"/>
        <v>61</v>
      </c>
      <c r="P40" s="24"/>
      <c r="Q40" s="10">
        <f>COUNTIF($C$2:$C$887,"橋本信治")</f>
        <v>11</v>
      </c>
      <c r="R40" s="10">
        <f>COUNTIF($D$2:$D$887,"橋本信治")</f>
        <v>15</v>
      </c>
      <c r="S40" s="10">
        <f>COUNTIF($E$2:$E$887,"橋本信治")</f>
        <v>18</v>
      </c>
      <c r="T40" s="10">
        <f>COUNTIF($F$2:$F$887,"橋本信治")</f>
        <v>17</v>
      </c>
      <c r="U40" s="10">
        <f>COUNTIF($G$2:$G$887,"橋本信治")</f>
        <v>0</v>
      </c>
      <c r="V40" s="10">
        <f>COUNTIF($H$2:$H$887,"橋本信治")</f>
        <v>0</v>
      </c>
    </row>
    <row r="41" spans="1:22" ht="18" customHeight="1">
      <c r="A41" s="4">
        <v>40</v>
      </c>
      <c r="B41" s="37">
        <v>41370</v>
      </c>
      <c r="C41" s="34" t="s">
        <v>40</v>
      </c>
      <c r="D41" s="34" t="s">
        <v>144</v>
      </c>
      <c r="E41" s="34" t="s">
        <v>6</v>
      </c>
      <c r="F41" s="34" t="s">
        <v>22</v>
      </c>
      <c r="G41" s="21"/>
      <c r="H41" s="21"/>
      <c r="I41" s="21" t="s">
        <v>14</v>
      </c>
      <c r="J41" s="21" t="s">
        <v>13</v>
      </c>
      <c r="L41" s="4">
        <v>39</v>
      </c>
      <c r="M41" s="34" t="s">
        <v>162</v>
      </c>
      <c r="N41" s="10">
        <f>COUNTIF($C$2:$H$887,"柿木園悟")</f>
        <v>54</v>
      </c>
      <c r="O41" s="10">
        <f t="shared" si="1"/>
        <v>54</v>
      </c>
      <c r="P41" s="24"/>
      <c r="Q41" s="10">
        <f>COUNTIF($C$2:$C$887,"柿木園悟")</f>
        <v>12</v>
      </c>
      <c r="R41" s="10">
        <f>COUNTIF($D$2:$D$887,"柿木園悟")</f>
        <v>13</v>
      </c>
      <c r="S41" s="10">
        <f>COUNTIF($E$2:$E$887,"柿木園悟")</f>
        <v>12</v>
      </c>
      <c r="T41" s="10">
        <f>COUNTIF($F$2:$F$887,"柿木園悟")</f>
        <v>17</v>
      </c>
      <c r="U41" s="10">
        <f>COUNTIF($G$2:$G$887,"柿木園悟")</f>
        <v>0</v>
      </c>
      <c r="V41" s="10">
        <f>COUNTIF($H$2:$H$887,"柿木園悟")</f>
        <v>0</v>
      </c>
    </row>
    <row r="42" spans="1:22" ht="18" customHeight="1">
      <c r="A42" s="4">
        <v>41</v>
      </c>
      <c r="B42" s="37">
        <v>41370</v>
      </c>
      <c r="C42" s="34" t="s">
        <v>35</v>
      </c>
      <c r="D42" s="34" t="s">
        <v>33</v>
      </c>
      <c r="E42" s="34" t="s">
        <v>17</v>
      </c>
      <c r="F42" s="34" t="s">
        <v>72</v>
      </c>
      <c r="G42" s="21"/>
      <c r="H42" s="21"/>
      <c r="I42" s="21" t="s">
        <v>9</v>
      </c>
      <c r="J42" s="21" t="s">
        <v>8</v>
      </c>
      <c r="L42" s="4">
        <v>40</v>
      </c>
      <c r="M42" s="36" t="s">
        <v>52</v>
      </c>
      <c r="N42" s="10">
        <f>COUNTIF($C$2:$H$887,"原信一朗")</f>
        <v>51</v>
      </c>
      <c r="O42" s="10">
        <f t="shared" si="1"/>
        <v>51</v>
      </c>
      <c r="P42" s="24"/>
      <c r="Q42" s="10">
        <f>COUNTIF($C$2:$C$887,"原信一朗")</f>
        <v>13</v>
      </c>
      <c r="R42" s="10">
        <f>COUNTIF($D$2:$D$887,"原信一朗")</f>
        <v>13</v>
      </c>
      <c r="S42" s="10">
        <f>COUNTIF($E$2:$E$887,"原信一朗")</f>
        <v>13</v>
      </c>
      <c r="T42" s="10">
        <f>COUNTIF($F$2:$F$887,"原信一朗")</f>
        <v>12</v>
      </c>
      <c r="U42" s="10">
        <f>COUNTIF($G$2:$G$887,"原信一朗")</f>
        <v>0</v>
      </c>
      <c r="V42" s="10">
        <f>COUNTIF($H$2:$H$887,"原信一朗")</f>
        <v>0</v>
      </c>
    </row>
    <row r="43" spans="1:22" ht="18" customHeight="1">
      <c r="A43" s="4">
        <v>42</v>
      </c>
      <c r="B43" s="37">
        <v>41370</v>
      </c>
      <c r="C43" s="34" t="s">
        <v>28</v>
      </c>
      <c r="D43" s="34" t="s">
        <v>27</v>
      </c>
      <c r="E43" s="34" t="s">
        <v>18</v>
      </c>
      <c r="F43" s="34" t="s">
        <v>12</v>
      </c>
      <c r="G43" s="21"/>
      <c r="H43" s="21"/>
      <c r="I43" s="21" t="s">
        <v>37</v>
      </c>
      <c r="J43" s="21" t="s">
        <v>20</v>
      </c>
      <c r="L43" s="4">
        <v>41</v>
      </c>
      <c r="M43" s="36" t="s">
        <v>104</v>
      </c>
      <c r="N43" s="10">
        <f>COUNTIF($C$2:$H$887,"市川貴之")</f>
        <v>51</v>
      </c>
      <c r="O43" s="10">
        <f t="shared" si="1"/>
        <v>51</v>
      </c>
      <c r="P43" s="24"/>
      <c r="Q43" s="10">
        <f>COUNTIF($C$2:$C$887,"市川貴之")</f>
        <v>14</v>
      </c>
      <c r="R43" s="10">
        <f>COUNTIF($D$2:$D$887,"市川貴之")</f>
        <v>12</v>
      </c>
      <c r="S43" s="10">
        <f>COUNTIF($E$2:$E$887,"市川貴之")</f>
        <v>13</v>
      </c>
      <c r="T43" s="10">
        <f>COUNTIF($F$2:$F$887,"市川貴之")</f>
        <v>12</v>
      </c>
      <c r="U43" s="10">
        <f>COUNTIF($G$2:$G$887,"市川貴之")</f>
        <v>0</v>
      </c>
      <c r="V43" s="10">
        <f>COUNTIF($H$2:$H$887,"市川貴之")</f>
        <v>0</v>
      </c>
    </row>
    <row r="44" spans="1:22" ht="18" customHeight="1">
      <c r="A44" s="4">
        <v>43</v>
      </c>
      <c r="B44" s="37">
        <v>41370</v>
      </c>
      <c r="C44" s="34" t="s">
        <v>23</v>
      </c>
      <c r="D44" s="34" t="s">
        <v>44</v>
      </c>
      <c r="E44" s="34" t="s">
        <v>153</v>
      </c>
      <c r="F44" s="34" t="s">
        <v>161</v>
      </c>
      <c r="G44" s="21"/>
      <c r="H44" s="21"/>
      <c r="I44" s="21" t="s">
        <v>26</v>
      </c>
      <c r="J44" s="21" t="s">
        <v>32</v>
      </c>
      <c r="L44" s="4">
        <v>42</v>
      </c>
      <c r="M44" s="36" t="s">
        <v>103</v>
      </c>
      <c r="N44" s="10">
        <f>COUNTIF($C$2:$H$887,"村山太朗")</f>
        <v>49</v>
      </c>
      <c r="O44" s="10">
        <f t="shared" si="1"/>
        <v>49</v>
      </c>
      <c r="P44" s="24"/>
      <c r="Q44" s="10">
        <f>COUNTIF($C$2:$C$887,"村山太朗")</f>
        <v>10</v>
      </c>
      <c r="R44" s="10">
        <f>COUNTIF($D$2:$D$887,"村山太朗")</f>
        <v>13</v>
      </c>
      <c r="S44" s="10">
        <f>COUNTIF($E$2:$E$887,"村山太朗")</f>
        <v>14</v>
      </c>
      <c r="T44" s="10">
        <f>COUNTIF($F$2:$F$887,"村山太朗")</f>
        <v>12</v>
      </c>
      <c r="U44" s="10">
        <f>COUNTIF($G$2:$G$887,"村山太朗")</f>
        <v>0</v>
      </c>
      <c r="V44" s="10">
        <f>COUNTIF($H$2:$H$887,"村山太朗")</f>
        <v>0</v>
      </c>
    </row>
    <row r="45" spans="1:22" ht="18" customHeight="1">
      <c r="A45" s="4">
        <v>44</v>
      </c>
      <c r="B45" s="37">
        <v>41370</v>
      </c>
      <c r="C45" s="34" t="s">
        <v>21</v>
      </c>
      <c r="D45" s="34" t="s">
        <v>4</v>
      </c>
      <c r="E45" s="34" t="s">
        <v>36</v>
      </c>
      <c r="F45" s="34" t="s">
        <v>148</v>
      </c>
      <c r="G45" s="21"/>
      <c r="H45" s="21"/>
      <c r="I45" s="21" t="s">
        <v>31</v>
      </c>
      <c r="J45" s="21" t="s">
        <v>25</v>
      </c>
      <c r="L45" s="4">
        <v>43</v>
      </c>
      <c r="M45" s="34" t="s">
        <v>138</v>
      </c>
      <c r="N45" s="10">
        <f>COUNTIF($C$2:$H$887,"坂井遼太郎")</f>
        <v>41</v>
      </c>
      <c r="O45" s="10">
        <f t="shared" si="1"/>
        <v>41</v>
      </c>
      <c r="P45" s="24"/>
      <c r="Q45" s="10">
        <f>COUNTIF($C$2:$C$887,"坂井遼太郎")</f>
        <v>9</v>
      </c>
      <c r="R45" s="10">
        <f>COUNTIF($D$2:$D$887,"坂井遼太郎")</f>
        <v>9</v>
      </c>
      <c r="S45" s="10">
        <f>COUNTIF($E$2:$E$887,"坂井遼太郎")</f>
        <v>12</v>
      </c>
      <c r="T45" s="10">
        <f>COUNTIF($F$2:$F$887,"坂井遼太郎")</f>
        <v>11</v>
      </c>
      <c r="U45" s="10">
        <f>COUNTIF($G$2:$G$887,"坂井遼太郎")</f>
        <v>0</v>
      </c>
      <c r="V45" s="10">
        <f>COUNTIF($H$2:$H$887,"坂井遼太郎")</f>
        <v>0</v>
      </c>
    </row>
    <row r="46" spans="1:22" ht="18" customHeight="1">
      <c r="A46" s="4">
        <v>45</v>
      </c>
      <c r="B46" s="37">
        <v>41371</v>
      </c>
      <c r="C46" s="34" t="s">
        <v>148</v>
      </c>
      <c r="D46" s="34" t="s">
        <v>30</v>
      </c>
      <c r="E46" s="34" t="s">
        <v>4</v>
      </c>
      <c r="F46" s="34" t="s">
        <v>36</v>
      </c>
      <c r="G46" s="21"/>
      <c r="H46" s="21"/>
      <c r="I46" s="21" t="s">
        <v>31</v>
      </c>
      <c r="J46" s="21" t="s">
        <v>25</v>
      </c>
      <c r="L46" s="4">
        <v>44</v>
      </c>
      <c r="M46" s="34" t="s">
        <v>147</v>
      </c>
      <c r="N46" s="10">
        <f>COUNTIF($C$2:$H$887,"良川昌美")</f>
        <v>39</v>
      </c>
      <c r="O46" s="10">
        <f t="shared" si="1"/>
        <v>39</v>
      </c>
      <c r="P46" s="24"/>
      <c r="Q46" s="10">
        <f>COUNTIF($C$2:$C$887,"良川昌美")</f>
        <v>8</v>
      </c>
      <c r="R46" s="10">
        <f>COUNTIF($D$2:$D$887,"良川昌美")</f>
        <v>11</v>
      </c>
      <c r="S46" s="10">
        <f>COUNTIF($E$2:$E$887,"良川昌美")</f>
        <v>10</v>
      </c>
      <c r="T46" s="10">
        <f>COUNTIF($F$2:$F$887,"良川昌美")</f>
        <v>10</v>
      </c>
      <c r="U46" s="10">
        <f>COUNTIF($G$2:$G$887,"良川昌美")</f>
        <v>0</v>
      </c>
      <c r="V46" s="10">
        <f>COUNTIF($H$2:$H$887,"良川昌美")</f>
        <v>0</v>
      </c>
    </row>
    <row r="47" spans="1:22" ht="18" customHeight="1">
      <c r="A47" s="4">
        <v>46</v>
      </c>
      <c r="B47" s="37">
        <v>41371</v>
      </c>
      <c r="C47" s="34" t="s">
        <v>161</v>
      </c>
      <c r="D47" s="34" t="s">
        <v>34</v>
      </c>
      <c r="E47" s="34" t="s">
        <v>44</v>
      </c>
      <c r="F47" s="34" t="s">
        <v>153</v>
      </c>
      <c r="G47" s="21"/>
      <c r="H47" s="21"/>
      <c r="I47" s="21" t="s">
        <v>26</v>
      </c>
      <c r="J47" s="21" t="s">
        <v>32</v>
      </c>
      <c r="L47" s="4">
        <v>45</v>
      </c>
      <c r="M47" s="34" t="s">
        <v>158</v>
      </c>
      <c r="N47" s="10">
        <f>COUNTIF($C$2:$H$887,"工藤和樹")</f>
        <v>32</v>
      </c>
      <c r="O47" s="10">
        <f t="shared" si="1"/>
        <v>32</v>
      </c>
      <c r="P47" s="24"/>
      <c r="Q47" s="10">
        <f>COUNTIF($C$2:$C$887,"工藤和樹")</f>
        <v>9</v>
      </c>
      <c r="R47" s="10">
        <f>COUNTIF($D$2:$D$887,"工藤和樹")</f>
        <v>8</v>
      </c>
      <c r="S47" s="10">
        <f>COUNTIF($E$2:$E$887,"工藤和樹")</f>
        <v>9</v>
      </c>
      <c r="T47" s="10">
        <f>COUNTIF($F$2:$F$887,"工藤和樹")</f>
        <v>6</v>
      </c>
      <c r="U47" s="10">
        <f>COUNTIF($G$2:$G$887,"工藤和樹")</f>
        <v>0</v>
      </c>
      <c r="V47" s="10">
        <f>COUNTIF($H$2:$H$887,"工藤和樹")</f>
        <v>0</v>
      </c>
    </row>
    <row r="48" spans="1:22" ht="18" customHeight="1">
      <c r="A48" s="4">
        <v>47</v>
      </c>
      <c r="B48" s="37">
        <v>41371</v>
      </c>
      <c r="C48" s="34" t="s">
        <v>22</v>
      </c>
      <c r="D48" s="34" t="s">
        <v>39</v>
      </c>
      <c r="E48" s="34" t="s">
        <v>144</v>
      </c>
      <c r="F48" s="34" t="s">
        <v>6</v>
      </c>
      <c r="G48" s="21"/>
      <c r="H48" s="21"/>
      <c r="I48" s="21" t="s">
        <v>14</v>
      </c>
      <c r="J48" s="21" t="s">
        <v>13</v>
      </c>
      <c r="L48" s="4">
        <v>46</v>
      </c>
      <c r="M48" s="36" t="s">
        <v>105</v>
      </c>
      <c r="N48" s="10">
        <f>COUNTIF($C$2:$H$887,"山口義治")</f>
        <v>28</v>
      </c>
      <c r="O48" s="10">
        <f t="shared" si="1"/>
        <v>28</v>
      </c>
      <c r="P48" s="24"/>
      <c r="Q48" s="10">
        <f>COUNTIF($C$2:$C$887,"山口義治")</f>
        <v>2</v>
      </c>
      <c r="R48" s="10">
        <f>COUNTIF($D$2:$D$887,"山口義治")</f>
        <v>10</v>
      </c>
      <c r="S48" s="10">
        <f>COUNTIF($E$2:$E$887,"山口義治")</f>
        <v>9</v>
      </c>
      <c r="T48" s="10">
        <f>COUNTIF($F$2:$F$887,"山口義治")</f>
        <v>7</v>
      </c>
      <c r="U48" s="10">
        <f>COUNTIF($G$2:$G$887,"山口義治")</f>
        <v>0</v>
      </c>
      <c r="V48" s="10">
        <f>COUNTIF($H$2:$H$887,"山口義治")</f>
        <v>0</v>
      </c>
    </row>
    <row r="49" spans="1:22" ht="18" customHeight="1">
      <c r="A49" s="4">
        <v>48</v>
      </c>
      <c r="B49" s="37">
        <v>41371</v>
      </c>
      <c r="C49" s="34" t="s">
        <v>16</v>
      </c>
      <c r="D49" s="34" t="s">
        <v>163</v>
      </c>
      <c r="E49" s="34" t="s">
        <v>15</v>
      </c>
      <c r="F49" s="34" t="s">
        <v>7</v>
      </c>
      <c r="G49" s="21"/>
      <c r="H49" s="21"/>
      <c r="I49" s="21" t="s">
        <v>19</v>
      </c>
      <c r="J49" s="21" t="s">
        <v>38</v>
      </c>
      <c r="L49" s="4">
        <v>47</v>
      </c>
      <c r="M49" s="36" t="s">
        <v>106</v>
      </c>
      <c r="N49" s="10">
        <f>COUNTIF($C$2:$H$887,"芦原英智")</f>
        <v>27</v>
      </c>
      <c r="O49" s="10">
        <f t="shared" si="1"/>
        <v>27</v>
      </c>
      <c r="P49" s="24"/>
      <c r="Q49" s="10">
        <f>COUNTIF($C$2:$C$887,"芦原英智")</f>
        <v>2</v>
      </c>
      <c r="R49" s="10">
        <f>COUNTIF($D$2:$D$887,"芦原英智")</f>
        <v>10</v>
      </c>
      <c r="S49" s="10">
        <f>COUNTIF($E$2:$E$887,"芦原英智")</f>
        <v>10</v>
      </c>
      <c r="T49" s="10">
        <f>COUNTIF($F$2:$F$887,"芦原英智")</f>
        <v>5</v>
      </c>
      <c r="U49" s="10">
        <f>COUNTIF($G$2:$G$887,"芦原英智")</f>
        <v>0</v>
      </c>
      <c r="V49" s="10">
        <f>COUNTIF($H$2:$H$887,"芦原英智")</f>
        <v>0</v>
      </c>
    </row>
    <row r="50" spans="1:22" ht="18" customHeight="1">
      <c r="A50" s="4">
        <v>49</v>
      </c>
      <c r="B50" s="37">
        <v>41371</v>
      </c>
      <c r="C50" s="34" t="s">
        <v>12</v>
      </c>
      <c r="D50" s="34" t="s">
        <v>10</v>
      </c>
      <c r="E50" s="34" t="s">
        <v>27</v>
      </c>
      <c r="F50" s="34" t="s">
        <v>18</v>
      </c>
      <c r="G50" s="21"/>
      <c r="H50" s="21"/>
      <c r="I50" s="21" t="s">
        <v>37</v>
      </c>
      <c r="J50" s="21" t="s">
        <v>20</v>
      </c>
      <c r="L50" s="4">
        <v>48</v>
      </c>
      <c r="M50" s="34" t="s">
        <v>152</v>
      </c>
      <c r="N50" s="10">
        <f>COUNTIF($C$2:$H$887,"大和貴弘")</f>
        <v>2</v>
      </c>
      <c r="O50" s="10">
        <f t="shared" si="1"/>
        <v>2</v>
      </c>
      <c r="P50" s="24"/>
      <c r="Q50" s="10">
        <f>COUNTIF($C$2:$C$887,"大和貴弘")</f>
        <v>0</v>
      </c>
      <c r="R50" s="10">
        <f>COUNTIF($D$2:$D$887,"大和貴弘")</f>
        <v>0</v>
      </c>
      <c r="S50" s="10">
        <f>COUNTIF($E$2:$E$887,"大和貴弘")</f>
        <v>1</v>
      </c>
      <c r="T50" s="10">
        <f>COUNTIF($F$2:$F$887,"大和貴弘")</f>
        <v>1</v>
      </c>
      <c r="U50" s="10">
        <f>COUNTIF($G$2:$G$887,"大和貴弘")</f>
        <v>0</v>
      </c>
      <c r="V50" s="10">
        <f>COUNTIF($H$2:$H$887,"大和貴弘")</f>
        <v>0</v>
      </c>
    </row>
    <row r="51" spans="1:22" ht="18" customHeight="1">
      <c r="A51" s="4">
        <v>50</v>
      </c>
      <c r="B51" s="37">
        <v>41372</v>
      </c>
      <c r="C51" s="34" t="s">
        <v>17</v>
      </c>
      <c r="D51" s="34" t="s">
        <v>35</v>
      </c>
      <c r="E51" s="34" t="s">
        <v>41</v>
      </c>
      <c r="F51" s="34" t="s">
        <v>33</v>
      </c>
      <c r="G51" s="21"/>
      <c r="H51" s="21"/>
      <c r="I51" s="21" t="s">
        <v>9</v>
      </c>
      <c r="J51" s="21" t="s">
        <v>8</v>
      </c>
      <c r="L51" s="4">
        <v>49</v>
      </c>
      <c r="M51" s="34" t="s">
        <v>107</v>
      </c>
      <c r="N51" s="10">
        <f>COUNTIF($C$2:$H$887,"長井功一")</f>
        <v>1</v>
      </c>
      <c r="O51" s="10">
        <f t="shared" si="1"/>
        <v>1</v>
      </c>
      <c r="P51" s="24"/>
      <c r="Q51" s="10">
        <f>COUNTIF($C$2:$C$887,"長井功一")</f>
        <v>0</v>
      </c>
      <c r="R51" s="10">
        <f>COUNTIF($D$2:$D$887,"長井功一")</f>
        <v>0</v>
      </c>
      <c r="S51" s="10">
        <f>COUNTIF($E$2:$E$887,"長井功一")</f>
        <v>0</v>
      </c>
      <c r="T51" s="10">
        <f>COUNTIF($F$2:$F$887,"長井功一")</f>
        <v>1</v>
      </c>
      <c r="U51" s="10">
        <f>COUNTIF($G$2:$G$887,"長井功一")</f>
        <v>0</v>
      </c>
      <c r="V51" s="10">
        <f>COUNTIF($H$2:$H$887,"長井功一")</f>
        <v>0</v>
      </c>
    </row>
    <row r="52" spans="1:22" ht="18" customHeight="1">
      <c r="A52" s="4">
        <v>51</v>
      </c>
      <c r="B52" s="37">
        <v>41373</v>
      </c>
      <c r="C52" s="34" t="s">
        <v>7</v>
      </c>
      <c r="D52" s="34" t="s">
        <v>50</v>
      </c>
      <c r="E52" s="34" t="s">
        <v>163</v>
      </c>
      <c r="F52" s="34" t="s">
        <v>142</v>
      </c>
      <c r="G52" s="21"/>
      <c r="H52" s="21"/>
      <c r="I52" s="21" t="s">
        <v>38</v>
      </c>
      <c r="J52" s="21" t="s">
        <v>37</v>
      </c>
      <c r="L52" s="4">
        <v>50</v>
      </c>
      <c r="M52" s="34" t="s">
        <v>160</v>
      </c>
      <c r="N52" s="10">
        <f>COUNTIF($C$2:$H$887,"小林達郎")</f>
        <v>0</v>
      </c>
      <c r="O52" s="10">
        <f t="shared" si="1"/>
        <v>0</v>
      </c>
      <c r="P52" s="10"/>
      <c r="Q52" s="10">
        <f>COUNTIF($C$2:$C$887,"小林達郎")</f>
        <v>0</v>
      </c>
      <c r="R52" s="10">
        <f>COUNTIF($D$2:$D$887,"小林達郎")</f>
        <v>0</v>
      </c>
      <c r="S52" s="10">
        <f>COUNTIF($E$2:$E$887,"小林達郎")</f>
        <v>0</v>
      </c>
      <c r="T52" s="10">
        <f>COUNTIF($F$2:$F$887,"小林達郎")</f>
        <v>0</v>
      </c>
      <c r="U52" s="10">
        <f>COUNTIF($G$2:$G$887,"小林達郎")</f>
        <v>0</v>
      </c>
      <c r="V52" s="10">
        <f>COUNTIF($H$2:$H$887,"小林達郎")</f>
        <v>0</v>
      </c>
    </row>
    <row r="53" spans="1:22" ht="18" customHeight="1">
      <c r="A53" s="4">
        <v>52</v>
      </c>
      <c r="B53" s="37">
        <v>41373</v>
      </c>
      <c r="C53" s="34" t="s">
        <v>157</v>
      </c>
      <c r="D53" s="34" t="s">
        <v>5</v>
      </c>
      <c r="E53" s="34" t="s">
        <v>30</v>
      </c>
      <c r="F53" s="34" t="s">
        <v>4</v>
      </c>
      <c r="G53" s="21"/>
      <c r="H53" s="21"/>
      <c r="I53" s="21" t="s">
        <v>13</v>
      </c>
      <c r="J53" s="21" t="s">
        <v>19</v>
      </c>
      <c r="L53" s="4">
        <v>51</v>
      </c>
      <c r="M53" s="34" t="s">
        <v>108</v>
      </c>
      <c r="N53" s="10">
        <f>COUNTIF($C$2:$H$887,"岩下健吾")</f>
        <v>0</v>
      </c>
      <c r="O53" s="10">
        <f t="shared" si="1"/>
        <v>0</v>
      </c>
      <c r="P53" s="24"/>
      <c r="Q53" s="10">
        <f>COUNTIF($C$2:$C$887,"岩下健吾")</f>
        <v>0</v>
      </c>
      <c r="R53" s="10">
        <f>COUNTIF($D$2:$D$887,"岩下健吾")</f>
        <v>0</v>
      </c>
      <c r="S53" s="10">
        <f>COUNTIF($E$2:$E$887,"岩下健吾")</f>
        <v>0</v>
      </c>
      <c r="T53" s="10">
        <f>COUNTIF($F$2:$F$887,"岩下健吾")</f>
        <v>0</v>
      </c>
      <c r="U53" s="10">
        <f>COUNTIF($G$2:$G$887,"岩下健吾")</f>
        <v>0</v>
      </c>
      <c r="V53" s="10">
        <f>COUNTIF($H$2:$H$887,"岩下健吾")</f>
        <v>0</v>
      </c>
    </row>
    <row r="54" spans="1:22" ht="18" customHeight="1">
      <c r="A54" s="4">
        <v>53</v>
      </c>
      <c r="B54" s="37">
        <v>41373</v>
      </c>
      <c r="C54" s="34" t="s">
        <v>153</v>
      </c>
      <c r="D54" s="34" t="s">
        <v>23</v>
      </c>
      <c r="E54" s="34" t="s">
        <v>132</v>
      </c>
      <c r="F54" s="34" t="s">
        <v>24</v>
      </c>
      <c r="G54" s="21"/>
      <c r="H54" s="21"/>
      <c r="I54" s="21" t="s">
        <v>25</v>
      </c>
      <c r="J54" s="21" t="s">
        <v>26</v>
      </c>
      <c r="L54" s="4">
        <v>52</v>
      </c>
      <c r="M54" s="34" t="s">
        <v>111</v>
      </c>
      <c r="N54" s="10">
        <f>COUNTIF($C$2:$H$887,"長川真也")</f>
        <v>0</v>
      </c>
      <c r="O54" s="10">
        <f t="shared" si="1"/>
        <v>0</v>
      </c>
      <c r="P54" s="24"/>
      <c r="Q54" s="10">
        <f>COUNTIF($C$2:$C$887,"長川真也")</f>
        <v>0</v>
      </c>
      <c r="R54" s="10">
        <f>COUNTIF($D$2:$D$887,"長川真也")</f>
        <v>0</v>
      </c>
      <c r="S54" s="10">
        <f>COUNTIF($E$2:$E$887,"長川真也")</f>
        <v>0</v>
      </c>
      <c r="T54" s="10">
        <f>COUNTIF($F$2:$F$887,"長川真也")</f>
        <v>0</v>
      </c>
      <c r="U54" s="10">
        <f>COUNTIF($G$2:$G$887,"長川真也")</f>
        <v>0</v>
      </c>
      <c r="V54" s="10">
        <f>COUNTIF($H$2:$H$887,"長川真也")</f>
        <v>0</v>
      </c>
    </row>
    <row r="55" spans="1:22" ht="18" customHeight="1">
      <c r="A55" s="4">
        <v>54</v>
      </c>
      <c r="B55" s="37">
        <v>41373</v>
      </c>
      <c r="C55" s="34" t="s">
        <v>36</v>
      </c>
      <c r="D55" s="34" t="s">
        <v>21</v>
      </c>
      <c r="E55" s="34" t="s">
        <v>47</v>
      </c>
      <c r="F55" s="34" t="s">
        <v>46</v>
      </c>
      <c r="G55" s="21"/>
      <c r="H55" s="21"/>
      <c r="I55" s="21" t="s">
        <v>8</v>
      </c>
      <c r="J55" s="21" t="s">
        <v>32</v>
      </c>
      <c r="L55" s="4">
        <v>53</v>
      </c>
      <c r="M55" s="34" t="s">
        <v>73</v>
      </c>
      <c r="N55" s="10">
        <f>COUNTIF($C$2:$H$887,"須山祐多")</f>
        <v>0</v>
      </c>
      <c r="O55" s="10">
        <f t="shared" si="1"/>
        <v>0</v>
      </c>
      <c r="P55" s="24"/>
      <c r="Q55" s="10">
        <f>COUNTIF($C$2:$C$887,"須山祐多")</f>
        <v>0</v>
      </c>
      <c r="R55" s="10">
        <f>COUNTIF($D$2:$D$887,"須山祐多")</f>
        <v>0</v>
      </c>
      <c r="S55" s="10">
        <f>COUNTIF($E$2:$E$887,"須山祐多")</f>
        <v>0</v>
      </c>
      <c r="T55" s="10">
        <f>COUNTIF($F$2:$F$887,"須山祐多")</f>
        <v>0</v>
      </c>
      <c r="U55" s="10">
        <f>COUNTIF($G$2:$G$887,"須山祐多")</f>
        <v>0</v>
      </c>
      <c r="V55" s="10">
        <f>COUNTIF($H$2:$H$887,"須山祐多")</f>
        <v>0</v>
      </c>
    </row>
    <row r="56" spans="1:22" ht="18" customHeight="1">
      <c r="A56" s="4">
        <v>55</v>
      </c>
      <c r="B56" s="37">
        <v>41373</v>
      </c>
      <c r="C56" s="34" t="s">
        <v>6</v>
      </c>
      <c r="D56" s="34" t="s">
        <v>28</v>
      </c>
      <c r="E56" s="34" t="s">
        <v>39</v>
      </c>
      <c r="F56" s="34" t="s">
        <v>29</v>
      </c>
      <c r="G56" s="21"/>
      <c r="H56" s="21"/>
      <c r="I56" s="21" t="s">
        <v>31</v>
      </c>
      <c r="J56" s="21" t="s">
        <v>9</v>
      </c>
      <c r="L56" s="4">
        <v>54</v>
      </c>
      <c r="M56" s="34" t="s">
        <v>109</v>
      </c>
      <c r="N56" s="10">
        <f>COUNTIF($C$2:$H$887,"梅木謙一")</f>
        <v>0</v>
      </c>
      <c r="O56" s="10">
        <f t="shared" si="1"/>
        <v>0</v>
      </c>
      <c r="P56" s="24"/>
      <c r="Q56" s="10">
        <f>COUNTIF($C$2:$C$887,"梅木謙一")</f>
        <v>0</v>
      </c>
      <c r="R56" s="10">
        <f>COUNTIF($D$2:$D$887,"梅木謙一")</f>
        <v>0</v>
      </c>
      <c r="S56" s="10">
        <f>COUNTIF($E$2:$E$887,"梅木謙一")</f>
        <v>0</v>
      </c>
      <c r="T56" s="10">
        <f>COUNTIF($F$2:$F$887,"梅木謙一")</f>
        <v>0</v>
      </c>
      <c r="U56" s="10">
        <f>COUNTIF($G$2:$G$887,"梅木謙一")</f>
        <v>0</v>
      </c>
      <c r="V56" s="10">
        <f>COUNTIF($H$2:$H$887,"梅木謙一")</f>
        <v>0</v>
      </c>
    </row>
    <row r="57" spans="1:22" ht="18" customHeight="1">
      <c r="A57" s="4">
        <v>56</v>
      </c>
      <c r="B57" s="37">
        <v>41373</v>
      </c>
      <c r="C57" s="34" t="s">
        <v>131</v>
      </c>
      <c r="D57" s="34" t="s">
        <v>49</v>
      </c>
      <c r="E57" s="34" t="s">
        <v>34</v>
      </c>
      <c r="F57" s="34" t="s">
        <v>144</v>
      </c>
      <c r="G57" s="21"/>
      <c r="H57" s="21"/>
      <c r="I57" s="21" t="s">
        <v>20</v>
      </c>
      <c r="J57" s="21" t="s">
        <v>14</v>
      </c>
      <c r="L57" s="4">
        <v>55</v>
      </c>
      <c r="M57" s="34" t="s">
        <v>156</v>
      </c>
      <c r="N57" s="10">
        <f>COUNTIF($C$2:$H$887,"柳内遼平")</f>
        <v>0</v>
      </c>
      <c r="O57" s="10">
        <f t="shared" si="1"/>
        <v>0</v>
      </c>
      <c r="P57" s="10"/>
      <c r="Q57" s="10">
        <f>COUNTIF($C$2:$C$887,"柳内遼平")</f>
        <v>0</v>
      </c>
      <c r="R57" s="10">
        <f>COUNTIF($D$2:$D$887,"柳内遼平")</f>
        <v>0</v>
      </c>
      <c r="S57" s="10">
        <f>COUNTIF($E$2:$E$887,"柳内遼平")</f>
        <v>0</v>
      </c>
      <c r="T57" s="10">
        <f>COUNTIF($F$2:$F$887,"柳内遼平")</f>
        <v>0</v>
      </c>
      <c r="U57" s="10">
        <f>COUNTIF($G$2:$G$887,"柳内遼平")</f>
        <v>0</v>
      </c>
      <c r="V57" s="10">
        <f>COUNTIF($H$2:$H$887,"柳内遼平")</f>
        <v>0</v>
      </c>
    </row>
    <row r="58" spans="1:22" ht="18" customHeight="1">
      <c r="A58" s="4">
        <v>57</v>
      </c>
      <c r="B58" s="37">
        <v>41374</v>
      </c>
      <c r="C58" s="34" t="s">
        <v>4</v>
      </c>
      <c r="D58" s="34" t="s">
        <v>148</v>
      </c>
      <c r="E58" s="34" t="s">
        <v>5</v>
      </c>
      <c r="F58" s="34" t="s">
        <v>30</v>
      </c>
      <c r="G58" s="21"/>
      <c r="H58" s="21"/>
      <c r="I58" s="21" t="s">
        <v>13</v>
      </c>
      <c r="J58" s="21" t="s">
        <v>19</v>
      </c>
      <c r="L58" s="4">
        <v>56</v>
      </c>
      <c r="M58" s="34" t="s">
        <v>110</v>
      </c>
      <c r="N58" s="10">
        <f>COUNTIF($C$2:$H$887,"山村裕也")</f>
        <v>0</v>
      </c>
      <c r="O58" s="10">
        <f t="shared" si="1"/>
        <v>0</v>
      </c>
      <c r="P58" s="24"/>
      <c r="Q58" s="10">
        <f>COUNTIF($C$2:$C$887,"山村裕也")</f>
        <v>0</v>
      </c>
      <c r="R58" s="10">
        <f>COUNTIF($D$2:$D$887,"山村裕也")</f>
        <v>0</v>
      </c>
      <c r="S58" s="10">
        <f>COUNTIF($E$2:$E$887,"山村裕也")</f>
        <v>0</v>
      </c>
      <c r="T58" s="10">
        <f>COUNTIF($F$2:$F$887,"山村裕也")</f>
        <v>0</v>
      </c>
      <c r="U58" s="10">
        <f>COUNTIF($G$2:$G$887,"山村裕也")</f>
        <v>0</v>
      </c>
      <c r="V58" s="10">
        <f>COUNTIF($H$2:$H$887,"山村裕也")</f>
        <v>0</v>
      </c>
    </row>
    <row r="59" spans="1:22" ht="18" customHeight="1">
      <c r="A59" s="4">
        <v>58</v>
      </c>
      <c r="B59" s="37">
        <v>41374</v>
      </c>
      <c r="C59" s="34" t="s">
        <v>46</v>
      </c>
      <c r="D59" s="34" t="s">
        <v>48</v>
      </c>
      <c r="E59" s="34" t="s">
        <v>21</v>
      </c>
      <c r="F59" s="34" t="s">
        <v>47</v>
      </c>
      <c r="G59" s="21"/>
      <c r="H59" s="21"/>
      <c r="I59" s="21" t="s">
        <v>8</v>
      </c>
      <c r="J59" s="21" t="s">
        <v>32</v>
      </c>
      <c r="L59" s="4">
        <v>57</v>
      </c>
      <c r="M59" s="21" t="s">
        <v>137</v>
      </c>
      <c r="N59" s="10">
        <f>COUNTIF($C$2:$H$887,"今岡諒平")</f>
        <v>0</v>
      </c>
      <c r="O59" s="10">
        <f t="shared" si="1"/>
        <v>0</v>
      </c>
      <c r="P59" s="10"/>
      <c r="Q59" s="10">
        <f>COUNTIF($C$2:$C$887,"今岡諒平")</f>
        <v>0</v>
      </c>
      <c r="R59" s="10">
        <f>COUNTIF($D$2:$D$887,"今岡諒平")</f>
        <v>0</v>
      </c>
      <c r="S59" s="10">
        <f>COUNTIF($E$2:$E$887,"今岡諒平")</f>
        <v>0</v>
      </c>
      <c r="T59" s="10">
        <f>COUNTIF($F$2:$F$887,"今岡諒平")</f>
        <v>0</v>
      </c>
      <c r="U59" s="10">
        <f>COUNTIF($G$2:$G$887,"今岡諒平")</f>
        <v>0</v>
      </c>
      <c r="V59" s="10">
        <f>COUNTIF($H$2:$H$887,"今岡諒平")</f>
        <v>0</v>
      </c>
    </row>
    <row r="60" spans="1:22" ht="18" customHeight="1">
      <c r="A60" s="4">
        <v>59</v>
      </c>
      <c r="B60" s="37">
        <v>41374</v>
      </c>
      <c r="C60" s="34" t="s">
        <v>29</v>
      </c>
      <c r="D60" s="34" t="s">
        <v>42</v>
      </c>
      <c r="E60" s="34" t="s">
        <v>28</v>
      </c>
      <c r="F60" s="34" t="s">
        <v>39</v>
      </c>
      <c r="G60" s="21"/>
      <c r="H60" s="21"/>
      <c r="I60" s="21" t="s">
        <v>31</v>
      </c>
      <c r="J60" s="21" t="s">
        <v>9</v>
      </c>
      <c r="L60" s="4"/>
      <c r="M60" s="21" t="s">
        <v>401</v>
      </c>
      <c r="N60" s="10"/>
      <c r="O60" s="10"/>
      <c r="P60" s="10"/>
      <c r="Q60" s="10">
        <f t="shared" ref="Q60:V60" si="2">SUM(Q3:Q59)</f>
        <v>886</v>
      </c>
      <c r="R60" s="10">
        <f t="shared" si="2"/>
        <v>886</v>
      </c>
      <c r="S60" s="10">
        <f t="shared" si="2"/>
        <v>886</v>
      </c>
      <c r="T60" s="10">
        <f t="shared" si="2"/>
        <v>886</v>
      </c>
      <c r="U60" s="10">
        <f t="shared" si="2"/>
        <v>22</v>
      </c>
      <c r="V60" s="10">
        <f t="shared" si="2"/>
        <v>22</v>
      </c>
    </row>
    <row r="61" spans="1:22" ht="18" customHeight="1">
      <c r="A61" s="4">
        <v>60</v>
      </c>
      <c r="B61" s="37">
        <v>41374</v>
      </c>
      <c r="C61" s="34" t="s">
        <v>144</v>
      </c>
      <c r="D61" s="34" t="s">
        <v>11</v>
      </c>
      <c r="E61" s="34" t="s">
        <v>49</v>
      </c>
      <c r="F61" s="34" t="s">
        <v>34</v>
      </c>
      <c r="G61" s="21"/>
      <c r="H61" s="21"/>
      <c r="I61" s="21" t="s">
        <v>20</v>
      </c>
      <c r="J61" s="21" t="s">
        <v>14</v>
      </c>
    </row>
    <row r="62" spans="1:22" ht="18" customHeight="1">
      <c r="A62" s="4">
        <v>61</v>
      </c>
      <c r="B62" s="37">
        <v>41374</v>
      </c>
      <c r="C62" s="34" t="s">
        <v>142</v>
      </c>
      <c r="D62" s="34" t="s">
        <v>161</v>
      </c>
      <c r="E62" s="34" t="s">
        <v>50</v>
      </c>
      <c r="F62" s="34" t="s">
        <v>163</v>
      </c>
      <c r="G62" s="21"/>
      <c r="H62" s="21"/>
      <c r="I62" s="21" t="s">
        <v>38</v>
      </c>
      <c r="J62" s="21" t="s">
        <v>37</v>
      </c>
    </row>
    <row r="63" spans="1:22" ht="18" customHeight="1">
      <c r="A63" s="4">
        <v>62</v>
      </c>
      <c r="B63" s="37">
        <v>41374</v>
      </c>
      <c r="C63" s="34" t="s">
        <v>24</v>
      </c>
      <c r="D63" s="34" t="s">
        <v>16</v>
      </c>
      <c r="E63" s="34" t="s">
        <v>23</v>
      </c>
      <c r="F63" s="34" t="s">
        <v>132</v>
      </c>
      <c r="G63" s="21"/>
      <c r="H63" s="21"/>
      <c r="I63" s="21" t="s">
        <v>25</v>
      </c>
      <c r="J63" s="21" t="s">
        <v>26</v>
      </c>
    </row>
    <row r="64" spans="1:22" ht="18" customHeight="1">
      <c r="A64" s="4">
        <v>63</v>
      </c>
      <c r="B64" s="37">
        <v>41375</v>
      </c>
      <c r="C64" s="34" t="s">
        <v>39</v>
      </c>
      <c r="D64" s="34" t="s">
        <v>6</v>
      </c>
      <c r="E64" s="34" t="s">
        <v>42</v>
      </c>
      <c r="F64" s="34" t="s">
        <v>28</v>
      </c>
      <c r="G64" s="21"/>
      <c r="H64" s="21"/>
      <c r="I64" s="21" t="s">
        <v>31</v>
      </c>
      <c r="J64" s="21" t="s">
        <v>9</v>
      </c>
    </row>
    <row r="65" spans="1:22" ht="18" customHeight="1">
      <c r="A65" s="4">
        <v>64</v>
      </c>
      <c r="B65" s="37">
        <v>41375</v>
      </c>
      <c r="C65" s="34" t="s">
        <v>47</v>
      </c>
      <c r="D65" s="34" t="s">
        <v>36</v>
      </c>
      <c r="E65" s="34" t="s">
        <v>48</v>
      </c>
      <c r="F65" s="34" t="s">
        <v>21</v>
      </c>
      <c r="G65" s="21"/>
      <c r="H65" s="21"/>
      <c r="I65" s="21" t="s">
        <v>8</v>
      </c>
      <c r="J65" s="21" t="s">
        <v>32</v>
      </c>
      <c r="M65" s="12"/>
      <c r="N65" s="24"/>
      <c r="O65" s="24"/>
      <c r="P65" s="24"/>
      <c r="Q65" s="24"/>
      <c r="R65" s="24"/>
      <c r="S65" s="24"/>
      <c r="T65" s="24"/>
      <c r="U65" s="24"/>
      <c r="V65" s="24"/>
    </row>
    <row r="66" spans="1:22" ht="18" customHeight="1">
      <c r="A66" s="4">
        <v>65</v>
      </c>
      <c r="B66" s="37">
        <v>41375</v>
      </c>
      <c r="C66" s="34" t="s">
        <v>132</v>
      </c>
      <c r="D66" s="34" t="s">
        <v>153</v>
      </c>
      <c r="E66" s="36" t="s">
        <v>16</v>
      </c>
      <c r="F66" s="34" t="s">
        <v>23</v>
      </c>
      <c r="G66" s="21"/>
      <c r="H66" s="21"/>
      <c r="I66" s="21" t="s">
        <v>25</v>
      </c>
      <c r="J66" s="21" t="s">
        <v>26</v>
      </c>
      <c r="M66" s="12"/>
      <c r="N66" s="24"/>
      <c r="O66" s="24"/>
      <c r="P66" s="24"/>
      <c r="Q66" s="24"/>
      <c r="R66" s="24"/>
      <c r="S66" s="24"/>
      <c r="T66" s="24"/>
      <c r="U66" s="24"/>
      <c r="V66" s="24"/>
    </row>
    <row r="67" spans="1:22" ht="18" customHeight="1">
      <c r="A67" s="4">
        <v>66</v>
      </c>
      <c r="B67" s="37">
        <v>41375</v>
      </c>
      <c r="C67" s="34" t="s">
        <v>34</v>
      </c>
      <c r="D67" s="34" t="s">
        <v>131</v>
      </c>
      <c r="E67" s="34" t="s">
        <v>11</v>
      </c>
      <c r="F67" s="34" t="s">
        <v>49</v>
      </c>
      <c r="G67" s="21"/>
      <c r="H67" s="21"/>
      <c r="I67" s="21" t="s">
        <v>20</v>
      </c>
      <c r="J67" s="21" t="s">
        <v>14</v>
      </c>
      <c r="M67" s="12"/>
      <c r="N67" s="24"/>
      <c r="O67" s="24"/>
      <c r="P67" s="24"/>
      <c r="Q67" s="24"/>
      <c r="R67" s="24"/>
      <c r="S67" s="24"/>
      <c r="T67" s="24"/>
      <c r="U67" s="24"/>
      <c r="V67" s="24"/>
    </row>
    <row r="68" spans="1:22" ht="18" customHeight="1">
      <c r="A68" s="4">
        <v>67</v>
      </c>
      <c r="B68" s="37">
        <v>41375</v>
      </c>
      <c r="C68" s="34" t="s">
        <v>30</v>
      </c>
      <c r="D68" s="34" t="s">
        <v>157</v>
      </c>
      <c r="E68" s="34" t="s">
        <v>148</v>
      </c>
      <c r="F68" s="34" t="s">
        <v>17</v>
      </c>
      <c r="G68" s="21"/>
      <c r="H68" s="21"/>
      <c r="I68" s="21" t="s">
        <v>13</v>
      </c>
      <c r="J68" s="21" t="s">
        <v>19</v>
      </c>
      <c r="M68" s="12"/>
      <c r="N68" s="24"/>
      <c r="O68" s="24"/>
      <c r="P68" s="24"/>
      <c r="Q68" s="24"/>
      <c r="R68" s="24"/>
      <c r="S68" s="24"/>
      <c r="T68" s="24"/>
      <c r="U68" s="24"/>
      <c r="V68" s="24"/>
    </row>
    <row r="69" spans="1:22" ht="18" customHeight="1">
      <c r="A69" s="4">
        <v>68</v>
      </c>
      <c r="B69" s="37">
        <v>41375</v>
      </c>
      <c r="C69" s="34" t="s">
        <v>163</v>
      </c>
      <c r="D69" s="34" t="s">
        <v>7</v>
      </c>
      <c r="E69" s="34" t="s">
        <v>161</v>
      </c>
      <c r="F69" s="34" t="s">
        <v>50</v>
      </c>
      <c r="G69" s="21"/>
      <c r="H69" s="21"/>
      <c r="I69" s="21" t="s">
        <v>38</v>
      </c>
      <c r="J69" s="21" t="s">
        <v>37</v>
      </c>
      <c r="M69" s="12"/>
      <c r="N69" s="24"/>
      <c r="O69" s="24"/>
      <c r="P69" s="24"/>
      <c r="Q69" s="24"/>
      <c r="R69" s="24"/>
      <c r="S69" s="24"/>
      <c r="T69" s="24"/>
      <c r="U69" s="24"/>
      <c r="V69" s="24"/>
    </row>
    <row r="70" spans="1:22" ht="18" customHeight="1">
      <c r="A70" s="4">
        <v>69</v>
      </c>
      <c r="B70" s="37">
        <v>41376</v>
      </c>
      <c r="C70" s="34" t="s">
        <v>5</v>
      </c>
      <c r="D70" s="34" t="s">
        <v>22</v>
      </c>
      <c r="E70" s="34" t="s">
        <v>157</v>
      </c>
      <c r="F70" s="34" t="s">
        <v>48</v>
      </c>
      <c r="G70" s="21"/>
      <c r="H70" s="21"/>
      <c r="I70" s="21" t="s">
        <v>9</v>
      </c>
      <c r="J70" s="21" t="s">
        <v>32</v>
      </c>
      <c r="M70" s="12"/>
      <c r="N70" s="24"/>
      <c r="O70" s="24"/>
      <c r="P70" s="24"/>
      <c r="Q70" s="24"/>
      <c r="R70" s="24"/>
      <c r="S70" s="24"/>
      <c r="T70" s="24"/>
      <c r="U70" s="24"/>
      <c r="V70" s="24"/>
    </row>
    <row r="71" spans="1:22" ht="18" customHeight="1">
      <c r="A71" s="4">
        <v>70</v>
      </c>
      <c r="B71" s="37">
        <v>41376</v>
      </c>
      <c r="C71" s="34" t="s">
        <v>49</v>
      </c>
      <c r="D71" s="34" t="s">
        <v>4</v>
      </c>
      <c r="E71" s="34" t="s">
        <v>18</v>
      </c>
      <c r="F71" s="34" t="s">
        <v>42</v>
      </c>
      <c r="G71" s="21"/>
      <c r="H71" s="21"/>
      <c r="I71" s="21" t="s">
        <v>20</v>
      </c>
      <c r="J71" s="21" t="s">
        <v>19</v>
      </c>
      <c r="M71" s="12"/>
      <c r="N71" s="24"/>
      <c r="O71" s="24"/>
      <c r="P71" s="24"/>
      <c r="Q71" s="24"/>
      <c r="R71" s="24"/>
      <c r="S71" s="24"/>
      <c r="T71" s="24"/>
      <c r="U71" s="24"/>
      <c r="V71" s="24"/>
    </row>
    <row r="72" spans="1:22" ht="18" customHeight="1">
      <c r="A72" s="4">
        <v>71</v>
      </c>
      <c r="B72" s="37">
        <v>41376</v>
      </c>
      <c r="C72" s="34" t="s">
        <v>23</v>
      </c>
      <c r="D72" s="34" t="s">
        <v>24</v>
      </c>
      <c r="E72" s="34" t="s">
        <v>10</v>
      </c>
      <c r="F72" s="34" t="s">
        <v>16</v>
      </c>
      <c r="G72" s="21"/>
      <c r="H72" s="21"/>
      <c r="I72" s="21" t="s">
        <v>25</v>
      </c>
      <c r="J72" s="21" t="s">
        <v>8</v>
      </c>
      <c r="M72" s="12"/>
      <c r="N72" s="24"/>
      <c r="O72" s="24"/>
      <c r="P72" s="24"/>
      <c r="Q72" s="24"/>
      <c r="R72" s="24"/>
      <c r="S72" s="24"/>
      <c r="T72" s="24"/>
      <c r="U72" s="24"/>
      <c r="V72" s="24"/>
    </row>
    <row r="73" spans="1:22" ht="18" customHeight="1">
      <c r="A73" s="4">
        <v>72</v>
      </c>
      <c r="B73" s="37">
        <v>41376</v>
      </c>
      <c r="C73" s="34" t="s">
        <v>50</v>
      </c>
      <c r="D73" s="34" t="s">
        <v>144</v>
      </c>
      <c r="E73" s="34" t="s">
        <v>131</v>
      </c>
      <c r="F73" s="34" t="s">
        <v>11</v>
      </c>
      <c r="G73" s="21"/>
      <c r="H73" s="21"/>
      <c r="I73" s="21" t="s">
        <v>26</v>
      </c>
      <c r="J73" s="21" t="s">
        <v>31</v>
      </c>
      <c r="M73" s="12"/>
      <c r="N73" s="24"/>
      <c r="O73" s="24"/>
      <c r="P73" s="24"/>
      <c r="Q73" s="24"/>
      <c r="R73" s="24"/>
      <c r="S73" s="24"/>
      <c r="T73" s="24"/>
      <c r="U73" s="24"/>
      <c r="V73" s="24"/>
    </row>
    <row r="74" spans="1:22" ht="18" customHeight="1">
      <c r="A74" s="4">
        <v>73</v>
      </c>
      <c r="B74" s="37">
        <v>41376</v>
      </c>
      <c r="C74" s="34" t="s">
        <v>27</v>
      </c>
      <c r="D74" s="36" t="s">
        <v>142</v>
      </c>
      <c r="E74" s="34" t="s">
        <v>72</v>
      </c>
      <c r="F74" s="34" t="s">
        <v>15</v>
      </c>
      <c r="G74" s="21"/>
      <c r="H74" s="21"/>
      <c r="I74" s="21" t="s">
        <v>38</v>
      </c>
      <c r="J74" s="21" t="s">
        <v>13</v>
      </c>
      <c r="M74" s="12"/>
      <c r="N74" s="24"/>
      <c r="O74" s="24"/>
      <c r="P74" s="24"/>
      <c r="Q74" s="24"/>
      <c r="R74" s="24"/>
      <c r="S74" s="24"/>
      <c r="T74" s="24"/>
      <c r="U74" s="24"/>
      <c r="V74" s="24"/>
    </row>
    <row r="75" spans="1:22" ht="18" customHeight="1">
      <c r="A75" s="4">
        <v>74</v>
      </c>
      <c r="B75" s="37">
        <v>41376</v>
      </c>
      <c r="C75" s="34" t="s">
        <v>33</v>
      </c>
      <c r="D75" s="34" t="s">
        <v>46</v>
      </c>
      <c r="E75" s="34" t="s">
        <v>36</v>
      </c>
      <c r="F75" s="34" t="s">
        <v>35</v>
      </c>
      <c r="G75" s="21"/>
      <c r="H75" s="21"/>
      <c r="I75" s="21" t="s">
        <v>37</v>
      </c>
      <c r="J75" s="21" t="s">
        <v>14</v>
      </c>
      <c r="M75" s="12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41377</v>
      </c>
      <c r="C76" s="34" t="s">
        <v>35</v>
      </c>
      <c r="D76" s="34" t="s">
        <v>41</v>
      </c>
      <c r="E76" s="34" t="s">
        <v>46</v>
      </c>
      <c r="F76" s="34" t="s">
        <v>36</v>
      </c>
      <c r="G76" s="21"/>
      <c r="H76" s="21"/>
      <c r="I76" s="21" t="s">
        <v>37</v>
      </c>
      <c r="J76" s="21" t="s">
        <v>14</v>
      </c>
      <c r="M76" s="12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41377</v>
      </c>
      <c r="C77" s="36" t="s">
        <v>42</v>
      </c>
      <c r="D77" s="34" t="s">
        <v>29</v>
      </c>
      <c r="E77" s="34" t="s">
        <v>4</v>
      </c>
      <c r="F77" s="34" t="s">
        <v>18</v>
      </c>
      <c r="G77" s="21"/>
      <c r="H77" s="21"/>
      <c r="I77" s="21" t="s">
        <v>20</v>
      </c>
      <c r="J77" s="21" t="s">
        <v>19</v>
      </c>
      <c r="M77" s="12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41377</v>
      </c>
      <c r="C78" s="34" t="s">
        <v>48</v>
      </c>
      <c r="D78" s="34" t="s">
        <v>12</v>
      </c>
      <c r="E78" s="34" t="s">
        <v>22</v>
      </c>
      <c r="F78" s="34" t="s">
        <v>157</v>
      </c>
      <c r="G78" s="21"/>
      <c r="H78" s="21"/>
      <c r="I78" s="21" t="s">
        <v>9</v>
      </c>
      <c r="J78" s="21" t="s">
        <v>32</v>
      </c>
    </row>
    <row r="79" spans="1:22" ht="18" customHeight="1">
      <c r="A79" s="4">
        <v>78</v>
      </c>
      <c r="B79" s="37">
        <v>41377</v>
      </c>
      <c r="C79" s="34" t="s">
        <v>15</v>
      </c>
      <c r="D79" s="34" t="s">
        <v>45</v>
      </c>
      <c r="E79" s="34" t="s">
        <v>142</v>
      </c>
      <c r="F79" s="34" t="s">
        <v>72</v>
      </c>
      <c r="G79" s="21"/>
      <c r="H79" s="21"/>
      <c r="I79" s="21" t="s">
        <v>38</v>
      </c>
      <c r="J79" s="21" t="s">
        <v>13</v>
      </c>
      <c r="M79" s="12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41377</v>
      </c>
      <c r="C80" s="34" t="s">
        <v>11</v>
      </c>
      <c r="D80" s="34" t="s">
        <v>47</v>
      </c>
      <c r="E80" s="34" t="s">
        <v>144</v>
      </c>
      <c r="F80" s="34" t="s">
        <v>131</v>
      </c>
      <c r="G80" s="21"/>
      <c r="H80" s="21"/>
      <c r="I80" s="21" t="s">
        <v>26</v>
      </c>
      <c r="J80" s="21" t="s">
        <v>31</v>
      </c>
    </row>
    <row r="81" spans="1:13" ht="18" customHeight="1">
      <c r="A81" s="4">
        <v>80</v>
      </c>
      <c r="B81" s="37">
        <v>41377</v>
      </c>
      <c r="C81" s="34" t="s">
        <v>16</v>
      </c>
      <c r="D81" s="34" t="s">
        <v>132</v>
      </c>
      <c r="E81" s="34" t="s">
        <v>24</v>
      </c>
      <c r="F81" s="34" t="s">
        <v>10</v>
      </c>
      <c r="G81" s="21"/>
      <c r="H81" s="21"/>
      <c r="I81" s="21" t="s">
        <v>25</v>
      </c>
      <c r="J81" s="21" t="s">
        <v>8</v>
      </c>
    </row>
    <row r="82" spans="1:13" ht="18" customHeight="1">
      <c r="A82" s="4">
        <v>81</v>
      </c>
      <c r="B82" s="37">
        <v>41378</v>
      </c>
      <c r="C82" s="34" t="s">
        <v>72</v>
      </c>
      <c r="D82" s="34" t="s">
        <v>27</v>
      </c>
      <c r="E82" s="34" t="s">
        <v>45</v>
      </c>
      <c r="F82" s="34" t="s">
        <v>163</v>
      </c>
      <c r="G82" s="21"/>
      <c r="H82" s="21"/>
      <c r="I82" s="21" t="s">
        <v>38</v>
      </c>
      <c r="J82" s="21" t="s">
        <v>13</v>
      </c>
      <c r="M82" s="12"/>
    </row>
    <row r="83" spans="1:13" ht="18" customHeight="1">
      <c r="A83" s="4">
        <v>82</v>
      </c>
      <c r="B83" s="37">
        <v>41378</v>
      </c>
      <c r="C83" s="34" t="s">
        <v>157</v>
      </c>
      <c r="D83" s="34" t="s">
        <v>5</v>
      </c>
      <c r="E83" s="34" t="s">
        <v>12</v>
      </c>
      <c r="F83" s="34" t="s">
        <v>22</v>
      </c>
      <c r="G83" s="21"/>
      <c r="H83" s="21"/>
      <c r="I83" s="21" t="s">
        <v>9</v>
      </c>
      <c r="J83" s="21" t="s">
        <v>32</v>
      </c>
      <c r="M83" s="12"/>
    </row>
    <row r="84" spans="1:13" ht="18" customHeight="1">
      <c r="A84" s="4">
        <v>83</v>
      </c>
      <c r="B84" s="37">
        <v>41378</v>
      </c>
      <c r="C84" s="34" t="s">
        <v>10</v>
      </c>
      <c r="D84" s="34" t="s">
        <v>23</v>
      </c>
      <c r="E84" s="34" t="s">
        <v>132</v>
      </c>
      <c r="F84" s="34" t="s">
        <v>24</v>
      </c>
      <c r="G84" s="21"/>
      <c r="H84" s="21"/>
      <c r="I84" s="21" t="s">
        <v>25</v>
      </c>
      <c r="J84" s="21" t="s">
        <v>8</v>
      </c>
      <c r="M84" s="12"/>
    </row>
    <row r="85" spans="1:13" ht="18" customHeight="1">
      <c r="A85" s="4">
        <v>84</v>
      </c>
      <c r="B85" s="37">
        <v>41378</v>
      </c>
      <c r="C85" s="34" t="s">
        <v>36</v>
      </c>
      <c r="D85" s="34" t="s">
        <v>33</v>
      </c>
      <c r="E85" s="34" t="s">
        <v>41</v>
      </c>
      <c r="F85" s="34" t="s">
        <v>46</v>
      </c>
      <c r="G85" s="21"/>
      <c r="H85" s="21"/>
      <c r="I85" s="21" t="s">
        <v>37</v>
      </c>
      <c r="J85" s="21" t="s">
        <v>14</v>
      </c>
      <c r="M85" s="12"/>
    </row>
    <row r="86" spans="1:13" ht="18" customHeight="1">
      <c r="A86" s="4">
        <v>85</v>
      </c>
      <c r="B86" s="37">
        <v>41378</v>
      </c>
      <c r="C86" s="34" t="s">
        <v>131</v>
      </c>
      <c r="D86" s="34" t="s">
        <v>50</v>
      </c>
      <c r="E86" s="34" t="s">
        <v>47</v>
      </c>
      <c r="F86" s="34" t="s">
        <v>144</v>
      </c>
      <c r="G86" s="21"/>
      <c r="H86" s="21"/>
      <c r="I86" s="21" t="s">
        <v>26</v>
      </c>
      <c r="J86" s="21" t="s">
        <v>31</v>
      </c>
      <c r="M86" s="12"/>
    </row>
    <row r="87" spans="1:13" ht="18" customHeight="1">
      <c r="A87" s="4">
        <v>86</v>
      </c>
      <c r="B87" s="37">
        <v>41378</v>
      </c>
      <c r="C87" s="34" t="s">
        <v>18</v>
      </c>
      <c r="D87" s="34" t="s">
        <v>49</v>
      </c>
      <c r="E87" s="34" t="s">
        <v>29</v>
      </c>
      <c r="F87" s="34" t="s">
        <v>4</v>
      </c>
      <c r="G87" s="21"/>
      <c r="H87" s="21"/>
      <c r="I87" s="21" t="s">
        <v>20</v>
      </c>
      <c r="J87" s="21" t="s">
        <v>19</v>
      </c>
      <c r="M87" s="12"/>
    </row>
    <row r="88" spans="1:13" ht="18" customHeight="1">
      <c r="A88" s="4">
        <v>87</v>
      </c>
      <c r="B88" s="37">
        <v>41380</v>
      </c>
      <c r="C88" s="34" t="s">
        <v>4</v>
      </c>
      <c r="D88" s="34" t="s">
        <v>42</v>
      </c>
      <c r="E88" s="34" t="s">
        <v>6</v>
      </c>
      <c r="F88" s="34" t="s">
        <v>29</v>
      </c>
      <c r="G88" s="21"/>
      <c r="H88" s="21"/>
      <c r="I88" s="21" t="s">
        <v>37</v>
      </c>
      <c r="J88" s="21" t="s">
        <v>38</v>
      </c>
      <c r="M88" s="12"/>
    </row>
    <row r="89" spans="1:13" ht="18" customHeight="1">
      <c r="A89" s="4">
        <v>88</v>
      </c>
      <c r="B89" s="37">
        <v>41380</v>
      </c>
      <c r="C89" s="34" t="s">
        <v>153</v>
      </c>
      <c r="D89" s="34" t="s">
        <v>15</v>
      </c>
      <c r="E89" s="34" t="s">
        <v>17</v>
      </c>
      <c r="F89" s="34" t="s">
        <v>7</v>
      </c>
      <c r="G89" s="21"/>
      <c r="H89" s="21"/>
      <c r="I89" s="21" t="s">
        <v>32</v>
      </c>
      <c r="J89" s="21" t="s">
        <v>26</v>
      </c>
      <c r="M89" s="12"/>
    </row>
    <row r="90" spans="1:13" ht="18" customHeight="1">
      <c r="A90" s="4">
        <v>89</v>
      </c>
      <c r="B90" s="37">
        <v>41380</v>
      </c>
      <c r="C90" s="34" t="s">
        <v>46</v>
      </c>
      <c r="D90" s="34" t="s">
        <v>39</v>
      </c>
      <c r="E90" s="34" t="s">
        <v>43</v>
      </c>
      <c r="F90" s="34" t="s">
        <v>41</v>
      </c>
      <c r="G90" s="21"/>
      <c r="H90" s="21"/>
      <c r="I90" s="21" t="s">
        <v>14</v>
      </c>
      <c r="J90" s="21" t="s">
        <v>20</v>
      </c>
      <c r="M90" s="12"/>
    </row>
    <row r="91" spans="1:13" ht="18" customHeight="1">
      <c r="A91" s="4">
        <v>90</v>
      </c>
      <c r="B91" s="37">
        <v>41380</v>
      </c>
      <c r="C91" s="34" t="s">
        <v>24</v>
      </c>
      <c r="D91" s="34" t="s">
        <v>16</v>
      </c>
      <c r="E91" s="34" t="s">
        <v>34</v>
      </c>
      <c r="F91" s="34" t="s">
        <v>47</v>
      </c>
      <c r="G91" s="21"/>
      <c r="H91" s="21"/>
      <c r="I91" s="21" t="s">
        <v>19</v>
      </c>
      <c r="J91" s="21" t="s">
        <v>13</v>
      </c>
      <c r="M91" s="12"/>
    </row>
    <row r="92" spans="1:13" ht="18" customHeight="1">
      <c r="A92" s="4">
        <v>91</v>
      </c>
      <c r="B92" s="37">
        <v>41380</v>
      </c>
      <c r="C92" s="34" t="s">
        <v>21</v>
      </c>
      <c r="D92" s="34" t="s">
        <v>11</v>
      </c>
      <c r="E92" s="34" t="s">
        <v>163</v>
      </c>
      <c r="F92" s="34" t="s">
        <v>148</v>
      </c>
      <c r="G92" s="21"/>
      <c r="H92" s="21"/>
      <c r="I92" s="21" t="s">
        <v>9</v>
      </c>
      <c r="J92" s="21" t="s">
        <v>25</v>
      </c>
      <c r="M92" s="12"/>
    </row>
    <row r="93" spans="1:13" ht="18" customHeight="1">
      <c r="A93" s="4">
        <v>92</v>
      </c>
      <c r="B93" s="37">
        <v>41380</v>
      </c>
      <c r="C93" s="34" t="s">
        <v>12</v>
      </c>
      <c r="D93" s="34" t="s">
        <v>35</v>
      </c>
      <c r="E93" s="34" t="s">
        <v>44</v>
      </c>
      <c r="F93" s="34" t="s">
        <v>142</v>
      </c>
      <c r="G93" s="21"/>
      <c r="H93" s="21"/>
      <c r="I93" s="21" t="s">
        <v>31</v>
      </c>
      <c r="J93" s="21" t="s">
        <v>8</v>
      </c>
      <c r="M93" s="12"/>
    </row>
    <row r="94" spans="1:13" ht="18" customHeight="1">
      <c r="A94" s="4">
        <v>93</v>
      </c>
      <c r="B94" s="37">
        <v>41381</v>
      </c>
      <c r="C94" s="34" t="s">
        <v>148</v>
      </c>
      <c r="D94" s="34" t="s">
        <v>30</v>
      </c>
      <c r="E94" s="34" t="s">
        <v>11</v>
      </c>
      <c r="F94" s="34" t="s">
        <v>163</v>
      </c>
      <c r="G94" s="21"/>
      <c r="H94" s="21"/>
      <c r="I94" s="21" t="s">
        <v>9</v>
      </c>
      <c r="J94" s="21" t="s">
        <v>25</v>
      </c>
      <c r="M94" s="12"/>
    </row>
    <row r="95" spans="1:13" ht="18" customHeight="1">
      <c r="A95" s="4">
        <v>94</v>
      </c>
      <c r="B95" s="37">
        <v>41381</v>
      </c>
      <c r="C95" s="34" t="s">
        <v>7</v>
      </c>
      <c r="D95" s="34" t="s">
        <v>55</v>
      </c>
      <c r="E95" s="36" t="s">
        <v>15</v>
      </c>
      <c r="F95" s="34" t="s">
        <v>17</v>
      </c>
      <c r="G95" s="21"/>
      <c r="H95" s="21"/>
      <c r="I95" s="21" t="s">
        <v>32</v>
      </c>
      <c r="J95" s="21" t="s">
        <v>26</v>
      </c>
      <c r="M95" s="12"/>
    </row>
    <row r="96" spans="1:13" ht="18" customHeight="1">
      <c r="A96" s="4">
        <v>95</v>
      </c>
      <c r="B96" s="37">
        <v>41381</v>
      </c>
      <c r="C96" s="34" t="s">
        <v>47</v>
      </c>
      <c r="D96" s="34" t="s">
        <v>10</v>
      </c>
      <c r="E96" s="34" t="s">
        <v>16</v>
      </c>
      <c r="F96" s="34" t="s">
        <v>34</v>
      </c>
      <c r="G96" s="21"/>
      <c r="H96" s="21"/>
      <c r="I96" s="21" t="s">
        <v>19</v>
      </c>
      <c r="J96" s="21" t="s">
        <v>13</v>
      </c>
      <c r="M96" s="12"/>
    </row>
    <row r="97" spans="1:13" ht="18" customHeight="1">
      <c r="A97" s="4">
        <v>96</v>
      </c>
      <c r="B97" s="37">
        <v>41381</v>
      </c>
      <c r="C97" s="34" t="s">
        <v>41</v>
      </c>
      <c r="D97" s="34" t="s">
        <v>72</v>
      </c>
      <c r="E97" s="34" t="s">
        <v>39</v>
      </c>
      <c r="F97" s="34" t="s">
        <v>43</v>
      </c>
      <c r="G97" s="21"/>
      <c r="H97" s="21"/>
      <c r="I97" s="21" t="s">
        <v>14</v>
      </c>
      <c r="J97" s="21" t="s">
        <v>20</v>
      </c>
      <c r="M97" s="12"/>
    </row>
    <row r="98" spans="1:13" ht="18" customHeight="1">
      <c r="A98" s="4">
        <v>97</v>
      </c>
      <c r="B98" s="37">
        <v>41381</v>
      </c>
      <c r="C98" s="34" t="s">
        <v>29</v>
      </c>
      <c r="D98" s="34" t="s">
        <v>18</v>
      </c>
      <c r="E98" s="34" t="s">
        <v>42</v>
      </c>
      <c r="F98" s="34" t="s">
        <v>6</v>
      </c>
      <c r="G98" s="21"/>
      <c r="H98" s="21"/>
      <c r="I98" s="21" t="s">
        <v>37</v>
      </c>
      <c r="J98" s="21" t="s">
        <v>38</v>
      </c>
      <c r="M98" s="12"/>
    </row>
    <row r="99" spans="1:13" ht="18" customHeight="1">
      <c r="A99" s="4">
        <v>98</v>
      </c>
      <c r="B99" s="37">
        <v>41381</v>
      </c>
      <c r="C99" s="34" t="s">
        <v>142</v>
      </c>
      <c r="D99" s="34" t="s">
        <v>22</v>
      </c>
      <c r="E99" s="34" t="s">
        <v>35</v>
      </c>
      <c r="F99" s="34" t="s">
        <v>44</v>
      </c>
      <c r="G99" s="21"/>
      <c r="H99" s="21"/>
      <c r="I99" s="21" t="s">
        <v>31</v>
      </c>
      <c r="J99" s="21" t="s">
        <v>8</v>
      </c>
      <c r="M99" s="12"/>
    </row>
    <row r="100" spans="1:13" ht="18" customHeight="1">
      <c r="A100" s="4">
        <v>99</v>
      </c>
      <c r="B100" s="37">
        <v>41382</v>
      </c>
      <c r="C100" s="34" t="s">
        <v>34</v>
      </c>
      <c r="D100" s="34" t="s">
        <v>24</v>
      </c>
      <c r="E100" s="34" t="s">
        <v>10</v>
      </c>
      <c r="F100" s="34" t="s">
        <v>16</v>
      </c>
      <c r="G100" s="21"/>
      <c r="H100" s="21"/>
      <c r="I100" s="21" t="s">
        <v>19</v>
      </c>
      <c r="J100" s="21" t="s">
        <v>13</v>
      </c>
      <c r="M100" s="12"/>
    </row>
    <row r="101" spans="1:13" ht="18" customHeight="1">
      <c r="A101" s="4">
        <v>100</v>
      </c>
      <c r="B101" s="37">
        <v>41382</v>
      </c>
      <c r="C101" s="34" t="s">
        <v>44</v>
      </c>
      <c r="D101" s="36" t="s">
        <v>12</v>
      </c>
      <c r="E101" s="34" t="s">
        <v>22</v>
      </c>
      <c r="F101" s="34" t="s">
        <v>35</v>
      </c>
      <c r="G101" s="21"/>
      <c r="H101" s="21"/>
      <c r="I101" s="21" t="s">
        <v>31</v>
      </c>
      <c r="J101" s="21" t="s">
        <v>8</v>
      </c>
      <c r="M101" s="12"/>
    </row>
    <row r="102" spans="1:13" ht="18" customHeight="1">
      <c r="A102" s="4">
        <v>101</v>
      </c>
      <c r="B102" s="37">
        <v>41382</v>
      </c>
      <c r="C102" s="34" t="s">
        <v>6</v>
      </c>
      <c r="D102" s="34" t="s">
        <v>4</v>
      </c>
      <c r="E102" s="34" t="s">
        <v>18</v>
      </c>
      <c r="F102" s="34" t="s">
        <v>42</v>
      </c>
      <c r="G102" s="21"/>
      <c r="H102" s="21"/>
      <c r="I102" s="21" t="s">
        <v>37</v>
      </c>
      <c r="J102" s="21" t="s">
        <v>38</v>
      </c>
      <c r="M102" s="12"/>
    </row>
    <row r="103" spans="1:13" ht="18" customHeight="1">
      <c r="A103" s="4">
        <v>102</v>
      </c>
      <c r="B103" s="37">
        <v>41382</v>
      </c>
      <c r="C103" s="34" t="s">
        <v>43</v>
      </c>
      <c r="D103" s="34" t="s">
        <v>28</v>
      </c>
      <c r="E103" s="34" t="s">
        <v>72</v>
      </c>
      <c r="F103" s="34" t="s">
        <v>39</v>
      </c>
      <c r="G103" s="21"/>
      <c r="H103" s="21"/>
      <c r="I103" s="21" t="s">
        <v>14</v>
      </c>
      <c r="J103" s="21" t="s">
        <v>20</v>
      </c>
      <c r="M103" s="12"/>
    </row>
    <row r="104" spans="1:13" ht="18" customHeight="1">
      <c r="A104" s="4">
        <v>103</v>
      </c>
      <c r="B104" s="37">
        <v>41382</v>
      </c>
      <c r="C104" s="34" t="s">
        <v>17</v>
      </c>
      <c r="D104" s="34" t="s">
        <v>153</v>
      </c>
      <c r="E104" s="34" t="s">
        <v>55</v>
      </c>
      <c r="F104" s="34" t="s">
        <v>49</v>
      </c>
      <c r="G104" s="21"/>
      <c r="H104" s="21"/>
      <c r="I104" s="21" t="s">
        <v>32</v>
      </c>
      <c r="J104" s="21" t="s">
        <v>26</v>
      </c>
      <c r="M104" s="12"/>
    </row>
    <row r="105" spans="1:13" ht="18" customHeight="1">
      <c r="A105" s="4">
        <v>104</v>
      </c>
      <c r="B105" s="37">
        <v>41382</v>
      </c>
      <c r="C105" s="34" t="s">
        <v>163</v>
      </c>
      <c r="D105" s="34" t="s">
        <v>21</v>
      </c>
      <c r="E105" s="34" t="s">
        <v>30</v>
      </c>
      <c r="F105" s="34" t="s">
        <v>11</v>
      </c>
      <c r="G105" s="21"/>
      <c r="H105" s="21"/>
      <c r="I105" s="21" t="s">
        <v>9</v>
      </c>
      <c r="J105" s="21" t="s">
        <v>25</v>
      </c>
      <c r="M105" s="12"/>
    </row>
    <row r="106" spans="1:13" ht="18" customHeight="1">
      <c r="A106" s="4">
        <v>105</v>
      </c>
      <c r="B106" s="37">
        <v>41383</v>
      </c>
      <c r="C106" s="34" t="s">
        <v>39</v>
      </c>
      <c r="D106" s="34" t="s">
        <v>41</v>
      </c>
      <c r="E106" s="34" t="s">
        <v>27</v>
      </c>
      <c r="F106" s="34" t="s">
        <v>72</v>
      </c>
      <c r="G106" s="21"/>
      <c r="H106" s="21"/>
      <c r="I106" s="21" t="s">
        <v>8</v>
      </c>
      <c r="J106" s="21" t="s">
        <v>9</v>
      </c>
      <c r="M106" s="12"/>
    </row>
    <row r="107" spans="1:13" ht="18" customHeight="1">
      <c r="A107" s="4">
        <v>106</v>
      </c>
      <c r="B107" s="37">
        <v>41383</v>
      </c>
      <c r="C107" s="34" t="s">
        <v>35</v>
      </c>
      <c r="D107" s="34" t="s">
        <v>142</v>
      </c>
      <c r="E107" s="34" t="s">
        <v>12</v>
      </c>
      <c r="F107" s="34" t="s">
        <v>22</v>
      </c>
      <c r="G107" s="21"/>
      <c r="H107" s="21"/>
      <c r="I107" s="21" t="s">
        <v>31</v>
      </c>
      <c r="J107" s="21" t="s">
        <v>32</v>
      </c>
      <c r="M107" s="12"/>
    </row>
    <row r="108" spans="1:13" ht="18" customHeight="1">
      <c r="A108" s="4">
        <v>107</v>
      </c>
      <c r="B108" s="37">
        <v>41383</v>
      </c>
      <c r="C108" s="34" t="s">
        <v>144</v>
      </c>
      <c r="D108" s="34" t="s">
        <v>47</v>
      </c>
      <c r="E108" s="34" t="s">
        <v>5</v>
      </c>
      <c r="F108" s="34" t="s">
        <v>10</v>
      </c>
      <c r="G108" s="21"/>
      <c r="H108" s="21"/>
      <c r="I108" s="21" t="s">
        <v>19</v>
      </c>
      <c r="J108" s="21" t="s">
        <v>37</v>
      </c>
      <c r="M108" s="12"/>
    </row>
    <row r="109" spans="1:13" ht="18" customHeight="1">
      <c r="A109" s="4">
        <v>108</v>
      </c>
      <c r="B109" s="37">
        <v>41383</v>
      </c>
      <c r="C109" s="34" t="s">
        <v>15</v>
      </c>
      <c r="D109" s="34" t="s">
        <v>36</v>
      </c>
      <c r="E109" s="34" t="s">
        <v>24</v>
      </c>
      <c r="F109" s="34" t="s">
        <v>23</v>
      </c>
      <c r="G109" s="21"/>
      <c r="H109" s="21"/>
      <c r="I109" s="21" t="s">
        <v>26</v>
      </c>
      <c r="J109" s="21" t="s">
        <v>25</v>
      </c>
      <c r="M109" s="12"/>
    </row>
    <row r="110" spans="1:13" ht="18" customHeight="1">
      <c r="A110" s="4">
        <v>109</v>
      </c>
      <c r="B110" s="37">
        <v>41383</v>
      </c>
      <c r="C110" s="34" t="s">
        <v>11</v>
      </c>
      <c r="D110" s="34" t="s">
        <v>131</v>
      </c>
      <c r="E110" s="34" t="s">
        <v>153</v>
      </c>
      <c r="F110" s="34" t="s">
        <v>18</v>
      </c>
      <c r="G110" s="21"/>
      <c r="H110" s="21"/>
      <c r="I110" s="21" t="s">
        <v>13</v>
      </c>
      <c r="J110" s="21" t="s">
        <v>20</v>
      </c>
      <c r="M110" s="12"/>
    </row>
    <row r="111" spans="1:13" ht="18" customHeight="1">
      <c r="A111" s="4">
        <v>110</v>
      </c>
      <c r="B111" s="37">
        <v>41383</v>
      </c>
      <c r="C111" s="34" t="s">
        <v>16</v>
      </c>
      <c r="D111" s="34" t="s">
        <v>7</v>
      </c>
      <c r="E111" s="34" t="s">
        <v>33</v>
      </c>
      <c r="F111" s="34" t="s">
        <v>161</v>
      </c>
      <c r="G111" s="21"/>
      <c r="H111" s="21"/>
      <c r="I111" s="21" t="s">
        <v>38</v>
      </c>
      <c r="J111" s="21" t="s">
        <v>14</v>
      </c>
      <c r="M111" s="12"/>
    </row>
    <row r="112" spans="1:13" ht="18" customHeight="1">
      <c r="A112" s="4">
        <v>111</v>
      </c>
      <c r="B112" s="37">
        <v>41384</v>
      </c>
      <c r="C112" s="34" t="s">
        <v>161</v>
      </c>
      <c r="D112" s="34" t="s">
        <v>43</v>
      </c>
      <c r="E112" s="34" t="s">
        <v>7</v>
      </c>
      <c r="F112" s="34" t="s">
        <v>33</v>
      </c>
      <c r="G112" s="21"/>
      <c r="H112" s="21"/>
      <c r="I112" s="21" t="s">
        <v>38</v>
      </c>
      <c r="J112" s="21" t="s">
        <v>14</v>
      </c>
      <c r="M112" s="12"/>
    </row>
    <row r="113" spans="1:13" ht="18" customHeight="1">
      <c r="A113" s="4">
        <v>112</v>
      </c>
      <c r="B113" s="37">
        <v>41384</v>
      </c>
      <c r="C113" s="34" t="s">
        <v>72</v>
      </c>
      <c r="D113" s="34" t="s">
        <v>163</v>
      </c>
      <c r="E113" s="34" t="s">
        <v>41</v>
      </c>
      <c r="F113" s="34" t="s">
        <v>27</v>
      </c>
      <c r="G113" s="21"/>
      <c r="H113" s="21"/>
      <c r="I113" s="21" t="s">
        <v>8</v>
      </c>
      <c r="J113" s="21" t="s">
        <v>9</v>
      </c>
      <c r="M113" s="12"/>
    </row>
    <row r="114" spans="1:13" ht="18" customHeight="1">
      <c r="A114" s="4">
        <v>113</v>
      </c>
      <c r="B114" s="37">
        <v>41384</v>
      </c>
      <c r="C114" s="34" t="s">
        <v>10</v>
      </c>
      <c r="D114" s="34" t="s">
        <v>34</v>
      </c>
      <c r="E114" s="34" t="s">
        <v>47</v>
      </c>
      <c r="F114" s="34" t="s">
        <v>5</v>
      </c>
      <c r="G114" s="21"/>
      <c r="H114" s="21"/>
      <c r="I114" s="21" t="s">
        <v>19</v>
      </c>
      <c r="J114" s="21" t="s">
        <v>37</v>
      </c>
      <c r="M114" s="12"/>
    </row>
    <row r="115" spans="1:13" ht="18" customHeight="1">
      <c r="A115" s="4">
        <v>114</v>
      </c>
      <c r="B115" s="37">
        <v>41384</v>
      </c>
      <c r="C115" s="34" t="s">
        <v>23</v>
      </c>
      <c r="D115" s="34" t="s">
        <v>46</v>
      </c>
      <c r="E115" s="34" t="s">
        <v>36</v>
      </c>
      <c r="F115" s="34" t="s">
        <v>24</v>
      </c>
      <c r="G115" s="21"/>
      <c r="H115" s="21"/>
      <c r="I115" s="21" t="s">
        <v>26</v>
      </c>
      <c r="J115" s="21" t="s">
        <v>25</v>
      </c>
      <c r="M115" s="12"/>
    </row>
    <row r="116" spans="1:13" ht="18" customHeight="1">
      <c r="A116" s="4">
        <v>115</v>
      </c>
      <c r="B116" s="37">
        <v>41384</v>
      </c>
      <c r="C116" s="34" t="s">
        <v>18</v>
      </c>
      <c r="D116" s="34" t="s">
        <v>17</v>
      </c>
      <c r="E116" s="34" t="s">
        <v>131</v>
      </c>
      <c r="F116" s="34" t="s">
        <v>153</v>
      </c>
      <c r="G116" s="21"/>
      <c r="H116" s="21"/>
      <c r="I116" s="21" t="s">
        <v>13</v>
      </c>
      <c r="J116" s="21" t="s">
        <v>20</v>
      </c>
      <c r="M116" s="12"/>
    </row>
    <row r="117" spans="1:13" ht="18" customHeight="1">
      <c r="A117" s="4">
        <v>116</v>
      </c>
      <c r="B117" s="37">
        <v>41384</v>
      </c>
      <c r="C117" s="34" t="s">
        <v>22</v>
      </c>
      <c r="D117" s="34" t="s">
        <v>44</v>
      </c>
      <c r="E117" s="34" t="s">
        <v>142</v>
      </c>
      <c r="F117" s="34" t="s">
        <v>12</v>
      </c>
      <c r="G117" s="21"/>
      <c r="H117" s="21"/>
      <c r="I117" s="21" t="s">
        <v>31</v>
      </c>
      <c r="J117" s="21" t="s">
        <v>32</v>
      </c>
      <c r="M117" s="12"/>
    </row>
    <row r="118" spans="1:13" ht="18" customHeight="1">
      <c r="A118" s="4">
        <v>117</v>
      </c>
      <c r="B118" s="37">
        <v>41385</v>
      </c>
      <c r="C118" s="34" t="s">
        <v>153</v>
      </c>
      <c r="D118" s="34" t="s">
        <v>11</v>
      </c>
      <c r="E118" s="34" t="s">
        <v>17</v>
      </c>
      <c r="F118" s="34" t="s">
        <v>131</v>
      </c>
      <c r="G118" s="21"/>
      <c r="H118" s="21"/>
      <c r="I118" s="21" t="s">
        <v>13</v>
      </c>
      <c r="J118" s="21" t="s">
        <v>20</v>
      </c>
      <c r="M118" s="12"/>
    </row>
    <row r="119" spans="1:13" ht="18" customHeight="1">
      <c r="A119" s="4">
        <v>118</v>
      </c>
      <c r="B119" s="37">
        <v>41385</v>
      </c>
      <c r="C119" s="36" t="s">
        <v>5</v>
      </c>
      <c r="D119" s="34" t="s">
        <v>144</v>
      </c>
      <c r="E119" s="34" t="s">
        <v>34</v>
      </c>
      <c r="F119" s="34" t="s">
        <v>47</v>
      </c>
      <c r="G119" s="21"/>
      <c r="H119" s="21"/>
      <c r="I119" s="21" t="s">
        <v>19</v>
      </c>
      <c r="J119" s="21" t="s">
        <v>37</v>
      </c>
      <c r="M119" s="13"/>
    </row>
    <row r="120" spans="1:13" ht="18" customHeight="1">
      <c r="A120" s="4">
        <v>119</v>
      </c>
      <c r="B120" s="37">
        <v>41385</v>
      </c>
      <c r="C120" s="34" t="s">
        <v>24</v>
      </c>
      <c r="D120" s="34" t="s">
        <v>15</v>
      </c>
      <c r="E120" s="34" t="s">
        <v>46</v>
      </c>
      <c r="F120" s="34" t="s">
        <v>36</v>
      </c>
      <c r="G120" s="21"/>
      <c r="H120" s="21"/>
      <c r="I120" s="21" t="s">
        <v>26</v>
      </c>
      <c r="J120" s="21" t="s">
        <v>25</v>
      </c>
      <c r="M120" s="12"/>
    </row>
    <row r="121" spans="1:13" ht="18" customHeight="1">
      <c r="A121" s="4">
        <v>120</v>
      </c>
      <c r="B121" s="37">
        <v>41385</v>
      </c>
      <c r="C121" s="34" t="s">
        <v>27</v>
      </c>
      <c r="D121" s="34" t="s">
        <v>39</v>
      </c>
      <c r="E121" s="34" t="s">
        <v>163</v>
      </c>
      <c r="F121" s="34" t="s">
        <v>41</v>
      </c>
      <c r="G121" s="21"/>
      <c r="H121" s="21"/>
      <c r="I121" s="21" t="s">
        <v>8</v>
      </c>
      <c r="J121" s="21" t="s">
        <v>9</v>
      </c>
      <c r="M121" s="12"/>
    </row>
    <row r="122" spans="1:13" ht="18" customHeight="1">
      <c r="A122" s="4">
        <v>121</v>
      </c>
      <c r="B122" s="37">
        <v>41385</v>
      </c>
      <c r="C122" s="34" t="s">
        <v>33</v>
      </c>
      <c r="D122" s="34" t="s">
        <v>16</v>
      </c>
      <c r="E122" s="34" t="s">
        <v>43</v>
      </c>
      <c r="F122" s="34" t="s">
        <v>7</v>
      </c>
      <c r="G122" s="21"/>
      <c r="H122" s="21"/>
      <c r="I122" s="21" t="s">
        <v>38</v>
      </c>
      <c r="J122" s="21" t="s">
        <v>14</v>
      </c>
      <c r="M122" s="12"/>
    </row>
    <row r="123" spans="1:13" ht="18" customHeight="1">
      <c r="A123" s="4">
        <v>122</v>
      </c>
      <c r="B123" s="37">
        <v>41385</v>
      </c>
      <c r="C123" s="34" t="s">
        <v>12</v>
      </c>
      <c r="D123" s="34" t="s">
        <v>35</v>
      </c>
      <c r="E123" s="34" t="s">
        <v>44</v>
      </c>
      <c r="F123" s="34" t="s">
        <v>142</v>
      </c>
      <c r="G123" s="21"/>
      <c r="H123" s="21"/>
      <c r="I123" s="21" t="s">
        <v>31</v>
      </c>
      <c r="J123" s="21" t="s">
        <v>32</v>
      </c>
      <c r="M123" s="12"/>
    </row>
    <row r="124" spans="1:13" ht="18" customHeight="1">
      <c r="A124" s="4">
        <v>123</v>
      </c>
      <c r="B124" s="37">
        <v>41387</v>
      </c>
      <c r="C124" s="34" t="s">
        <v>7</v>
      </c>
      <c r="D124" s="34" t="s">
        <v>23</v>
      </c>
      <c r="E124" s="34" t="s">
        <v>15</v>
      </c>
      <c r="F124" s="34" t="s">
        <v>50</v>
      </c>
      <c r="G124" s="21"/>
      <c r="H124" s="21"/>
      <c r="I124" s="21" t="s">
        <v>37</v>
      </c>
      <c r="J124" s="21" t="s">
        <v>13</v>
      </c>
      <c r="M124" s="12"/>
    </row>
    <row r="125" spans="1:13" ht="18" customHeight="1">
      <c r="A125" s="4">
        <v>124</v>
      </c>
      <c r="B125" s="37">
        <v>41387</v>
      </c>
      <c r="C125" s="34" t="s">
        <v>47</v>
      </c>
      <c r="D125" s="34" t="s">
        <v>45</v>
      </c>
      <c r="E125" s="34" t="s">
        <v>16</v>
      </c>
      <c r="F125" s="34" t="s">
        <v>46</v>
      </c>
      <c r="G125" s="21"/>
      <c r="H125" s="21"/>
      <c r="I125" s="21" t="s">
        <v>26</v>
      </c>
      <c r="J125" s="21" t="s">
        <v>9</v>
      </c>
      <c r="M125" s="12"/>
    </row>
    <row r="126" spans="1:13" ht="18" customHeight="1">
      <c r="A126" s="4">
        <v>125</v>
      </c>
      <c r="B126" s="37">
        <v>41387</v>
      </c>
      <c r="C126" s="34" t="s">
        <v>49</v>
      </c>
      <c r="D126" s="34" t="s">
        <v>161</v>
      </c>
      <c r="E126" s="34" t="s">
        <v>144</v>
      </c>
      <c r="F126" s="34" t="s">
        <v>28</v>
      </c>
      <c r="G126" s="21"/>
      <c r="H126" s="21"/>
      <c r="I126" s="21" t="s">
        <v>25</v>
      </c>
      <c r="J126" s="21" t="s">
        <v>31</v>
      </c>
      <c r="M126" s="12"/>
    </row>
    <row r="127" spans="1:13" ht="18" customHeight="1">
      <c r="A127" s="4">
        <v>126</v>
      </c>
      <c r="B127" s="37">
        <v>41387</v>
      </c>
      <c r="C127" s="34" t="s">
        <v>36</v>
      </c>
      <c r="D127" s="34" t="s">
        <v>148</v>
      </c>
      <c r="E127" s="34" t="s">
        <v>21</v>
      </c>
      <c r="F127" s="34" t="s">
        <v>30</v>
      </c>
      <c r="G127" s="21"/>
      <c r="H127" s="21"/>
      <c r="I127" s="21" t="s">
        <v>20</v>
      </c>
      <c r="J127" s="21" t="s">
        <v>38</v>
      </c>
      <c r="M127" s="12"/>
    </row>
    <row r="128" spans="1:13" ht="18" customHeight="1">
      <c r="A128" s="4">
        <v>127</v>
      </c>
      <c r="B128" s="37">
        <v>41387</v>
      </c>
      <c r="C128" s="34" t="s">
        <v>131</v>
      </c>
      <c r="D128" s="34" t="s">
        <v>29</v>
      </c>
      <c r="E128" s="34" t="s">
        <v>41</v>
      </c>
      <c r="F128" s="34" t="s">
        <v>40</v>
      </c>
      <c r="G128" s="21"/>
      <c r="H128" s="21"/>
      <c r="I128" s="21" t="s">
        <v>32</v>
      </c>
      <c r="J128" s="21" t="s">
        <v>8</v>
      </c>
      <c r="M128" s="12"/>
    </row>
    <row r="129" spans="1:13" ht="18" customHeight="1">
      <c r="A129" s="4">
        <v>128</v>
      </c>
      <c r="B129" s="37">
        <v>41387</v>
      </c>
      <c r="C129" s="34" t="s">
        <v>17</v>
      </c>
      <c r="D129" s="34" t="s">
        <v>48</v>
      </c>
      <c r="E129" s="34" t="s">
        <v>6</v>
      </c>
      <c r="F129" s="34" t="s">
        <v>39</v>
      </c>
      <c r="G129" s="21"/>
      <c r="H129" s="21"/>
      <c r="I129" s="21" t="s">
        <v>14</v>
      </c>
      <c r="J129" s="21" t="s">
        <v>19</v>
      </c>
      <c r="M129" s="12"/>
    </row>
    <row r="130" spans="1:13" ht="18" customHeight="1">
      <c r="A130" s="4">
        <v>129</v>
      </c>
      <c r="B130" s="37">
        <v>41388</v>
      </c>
      <c r="C130" s="34" t="s">
        <v>40</v>
      </c>
      <c r="D130" s="34" t="s">
        <v>42</v>
      </c>
      <c r="E130" s="34" t="s">
        <v>29</v>
      </c>
      <c r="F130" s="34" t="s">
        <v>41</v>
      </c>
      <c r="G130" s="21"/>
      <c r="H130" s="21"/>
      <c r="I130" s="21" t="s">
        <v>32</v>
      </c>
      <c r="J130" s="21" t="s">
        <v>8</v>
      </c>
      <c r="M130" s="12"/>
    </row>
    <row r="131" spans="1:13" ht="18" customHeight="1">
      <c r="A131" s="4">
        <v>130</v>
      </c>
      <c r="B131" s="37">
        <v>41388</v>
      </c>
      <c r="C131" s="34" t="s">
        <v>28</v>
      </c>
      <c r="D131" s="34" t="s">
        <v>5</v>
      </c>
      <c r="E131" s="34" t="s">
        <v>161</v>
      </c>
      <c r="F131" s="34" t="s">
        <v>144</v>
      </c>
      <c r="G131" s="21"/>
      <c r="H131" s="21"/>
      <c r="I131" s="21" t="s">
        <v>25</v>
      </c>
      <c r="J131" s="21" t="s">
        <v>31</v>
      </c>
      <c r="M131" s="12"/>
    </row>
    <row r="132" spans="1:13" ht="18" customHeight="1">
      <c r="A132" s="4">
        <v>131</v>
      </c>
      <c r="B132" s="37">
        <v>41388</v>
      </c>
      <c r="C132" s="34" t="s">
        <v>30</v>
      </c>
      <c r="D132" s="34" t="s">
        <v>157</v>
      </c>
      <c r="E132" s="34" t="s">
        <v>148</v>
      </c>
      <c r="F132" s="34" t="s">
        <v>21</v>
      </c>
      <c r="G132" s="21"/>
      <c r="H132" s="21"/>
      <c r="I132" s="21" t="s">
        <v>20</v>
      </c>
      <c r="J132" s="21" t="s">
        <v>38</v>
      </c>
      <c r="M132" s="12"/>
    </row>
    <row r="133" spans="1:13" ht="18" customHeight="1">
      <c r="A133" s="4">
        <v>132</v>
      </c>
      <c r="B133" s="37">
        <v>41388</v>
      </c>
      <c r="C133" s="34" t="s">
        <v>50</v>
      </c>
      <c r="D133" s="34" t="s">
        <v>72</v>
      </c>
      <c r="E133" s="34" t="s">
        <v>23</v>
      </c>
      <c r="F133" s="34" t="s">
        <v>15</v>
      </c>
      <c r="G133" s="21"/>
      <c r="H133" s="21"/>
      <c r="I133" s="21" t="s">
        <v>37</v>
      </c>
      <c r="J133" s="21" t="s">
        <v>13</v>
      </c>
      <c r="M133" s="12"/>
    </row>
    <row r="134" spans="1:13" ht="18" customHeight="1">
      <c r="A134" s="4">
        <v>133</v>
      </c>
      <c r="B134" s="37">
        <v>41389</v>
      </c>
      <c r="C134" s="34" t="s">
        <v>41</v>
      </c>
      <c r="D134" s="34" t="s">
        <v>131</v>
      </c>
      <c r="E134" s="34" t="s">
        <v>42</v>
      </c>
      <c r="F134" s="34" t="s">
        <v>29</v>
      </c>
      <c r="G134" s="21"/>
      <c r="H134" s="21"/>
      <c r="I134" s="21" t="s">
        <v>32</v>
      </c>
      <c r="J134" s="21" t="s">
        <v>8</v>
      </c>
      <c r="M134" s="12"/>
    </row>
    <row r="135" spans="1:13" ht="18" customHeight="1">
      <c r="A135" s="4">
        <v>134</v>
      </c>
      <c r="B135" s="37">
        <v>41389</v>
      </c>
      <c r="C135" s="34" t="s">
        <v>6</v>
      </c>
      <c r="D135" s="34" t="s">
        <v>17</v>
      </c>
      <c r="E135" s="34" t="s">
        <v>33</v>
      </c>
      <c r="F135" s="34" t="s">
        <v>48</v>
      </c>
      <c r="G135" s="21"/>
      <c r="H135" s="21"/>
      <c r="I135" s="21" t="s">
        <v>14</v>
      </c>
      <c r="J135" s="21" t="s">
        <v>19</v>
      </c>
      <c r="M135" s="12"/>
    </row>
    <row r="136" spans="1:13" ht="18" customHeight="1">
      <c r="A136" s="4">
        <v>135</v>
      </c>
      <c r="B136" s="37">
        <v>41389</v>
      </c>
      <c r="C136" s="34" t="s">
        <v>144</v>
      </c>
      <c r="D136" s="34" t="s">
        <v>49</v>
      </c>
      <c r="E136" s="36" t="s">
        <v>5</v>
      </c>
      <c r="F136" s="34" t="s">
        <v>161</v>
      </c>
      <c r="G136" s="21"/>
      <c r="H136" s="21"/>
      <c r="I136" s="21" t="s">
        <v>25</v>
      </c>
      <c r="J136" s="21" t="s">
        <v>31</v>
      </c>
      <c r="M136" s="12"/>
    </row>
    <row r="137" spans="1:13" ht="18" customHeight="1">
      <c r="A137" s="4">
        <v>136</v>
      </c>
      <c r="B137" s="37">
        <v>41389</v>
      </c>
      <c r="C137" s="34" t="s">
        <v>15</v>
      </c>
      <c r="D137" s="34" t="s">
        <v>7</v>
      </c>
      <c r="E137" s="34" t="s">
        <v>72</v>
      </c>
      <c r="F137" s="34" t="s">
        <v>23</v>
      </c>
      <c r="G137" s="21"/>
      <c r="H137" s="21"/>
      <c r="I137" s="21" t="s">
        <v>37</v>
      </c>
      <c r="J137" s="21" t="s">
        <v>13</v>
      </c>
      <c r="M137" s="12"/>
    </row>
    <row r="138" spans="1:13" ht="18" customHeight="1">
      <c r="A138" s="4">
        <v>137</v>
      </c>
      <c r="B138" s="37">
        <v>41389</v>
      </c>
      <c r="C138" s="34" t="s">
        <v>21</v>
      </c>
      <c r="D138" s="34" t="s">
        <v>36</v>
      </c>
      <c r="E138" s="34" t="s">
        <v>157</v>
      </c>
      <c r="F138" s="34" t="s">
        <v>148</v>
      </c>
      <c r="G138" s="21"/>
      <c r="H138" s="21"/>
      <c r="I138" s="21" t="s">
        <v>20</v>
      </c>
      <c r="J138" s="21" t="s">
        <v>38</v>
      </c>
      <c r="M138" s="12"/>
    </row>
    <row r="139" spans="1:13" ht="18" customHeight="1">
      <c r="A139" s="4">
        <v>138</v>
      </c>
      <c r="B139" s="37">
        <v>41389</v>
      </c>
      <c r="C139" s="34" t="s">
        <v>16</v>
      </c>
      <c r="D139" s="34" t="s">
        <v>47</v>
      </c>
      <c r="E139" s="34" t="s">
        <v>153</v>
      </c>
      <c r="F139" s="34" t="s">
        <v>45</v>
      </c>
      <c r="G139" s="21"/>
      <c r="H139" s="21"/>
      <c r="I139" s="21" t="s">
        <v>26</v>
      </c>
      <c r="J139" s="21" t="s">
        <v>9</v>
      </c>
      <c r="M139" s="12"/>
    </row>
    <row r="140" spans="1:13" ht="18" customHeight="1">
      <c r="A140" s="4">
        <v>139</v>
      </c>
      <c r="B140" s="37">
        <v>41390</v>
      </c>
      <c r="C140" s="34" t="s">
        <v>148</v>
      </c>
      <c r="D140" s="34" t="s">
        <v>40</v>
      </c>
      <c r="E140" s="34" t="s">
        <v>34</v>
      </c>
      <c r="F140" s="34" t="s">
        <v>35</v>
      </c>
      <c r="G140" s="21"/>
      <c r="H140" s="21"/>
      <c r="I140" s="21" t="s">
        <v>14</v>
      </c>
      <c r="J140" s="21" t="s">
        <v>37</v>
      </c>
      <c r="M140" s="12"/>
    </row>
    <row r="141" spans="1:13" ht="18" customHeight="1">
      <c r="A141" s="4">
        <v>140</v>
      </c>
      <c r="B141" s="37">
        <v>41390</v>
      </c>
      <c r="C141" s="34" t="s">
        <v>48</v>
      </c>
      <c r="D141" s="36" t="s">
        <v>24</v>
      </c>
      <c r="E141" s="34" t="s">
        <v>10</v>
      </c>
      <c r="F141" s="34" t="s">
        <v>22</v>
      </c>
      <c r="G141" s="21"/>
      <c r="H141" s="21"/>
      <c r="I141" s="21" t="s">
        <v>13</v>
      </c>
      <c r="J141" s="21" t="s">
        <v>38</v>
      </c>
      <c r="M141" s="12"/>
    </row>
    <row r="142" spans="1:13" ht="18" customHeight="1">
      <c r="A142" s="4">
        <v>141</v>
      </c>
      <c r="B142" s="37">
        <v>41390</v>
      </c>
      <c r="C142" s="34" t="s">
        <v>142</v>
      </c>
      <c r="D142" s="34" t="s">
        <v>46</v>
      </c>
      <c r="E142" s="34" t="s">
        <v>132</v>
      </c>
      <c r="F142" s="34" t="s">
        <v>163</v>
      </c>
      <c r="G142" s="21"/>
      <c r="H142" s="21"/>
      <c r="I142" s="21" t="s">
        <v>19</v>
      </c>
      <c r="J142" s="21" t="s">
        <v>20</v>
      </c>
      <c r="M142" s="12"/>
    </row>
    <row r="143" spans="1:13" ht="18" customHeight="1">
      <c r="A143" s="4">
        <v>142</v>
      </c>
      <c r="B143" s="37">
        <v>41391</v>
      </c>
      <c r="C143" s="34" t="s">
        <v>35</v>
      </c>
      <c r="D143" s="34" t="s">
        <v>27</v>
      </c>
      <c r="E143" s="34" t="s">
        <v>40</v>
      </c>
      <c r="F143" s="34" t="s">
        <v>34</v>
      </c>
      <c r="G143" s="21"/>
      <c r="H143" s="21"/>
      <c r="I143" s="21" t="s">
        <v>14</v>
      </c>
      <c r="J143" s="21" t="s">
        <v>37</v>
      </c>
      <c r="M143" s="12"/>
    </row>
    <row r="144" spans="1:13" ht="18" customHeight="1">
      <c r="A144" s="4">
        <v>143</v>
      </c>
      <c r="B144" s="37">
        <v>41391</v>
      </c>
      <c r="C144" s="36" t="s">
        <v>5</v>
      </c>
      <c r="D144" s="34" t="s">
        <v>18</v>
      </c>
      <c r="E144" s="34" t="s">
        <v>49</v>
      </c>
      <c r="F144" s="34" t="s">
        <v>157</v>
      </c>
      <c r="G144" s="21"/>
      <c r="H144" s="21"/>
      <c r="I144" s="21" t="s">
        <v>32</v>
      </c>
      <c r="J144" s="21" t="s">
        <v>9</v>
      </c>
      <c r="M144" s="13"/>
    </row>
    <row r="145" spans="1:13" ht="18" customHeight="1">
      <c r="A145" s="4">
        <v>144</v>
      </c>
      <c r="B145" s="37">
        <v>41391</v>
      </c>
      <c r="C145" s="34" t="s">
        <v>29</v>
      </c>
      <c r="D145" s="34" t="s">
        <v>30</v>
      </c>
      <c r="E145" s="34" t="s">
        <v>131</v>
      </c>
      <c r="F145" s="34" t="s">
        <v>42</v>
      </c>
      <c r="G145" s="21"/>
      <c r="H145" s="21"/>
      <c r="I145" s="21" t="s">
        <v>31</v>
      </c>
      <c r="J145" s="21" t="s">
        <v>26</v>
      </c>
      <c r="M145" s="12"/>
    </row>
    <row r="146" spans="1:13" ht="18" customHeight="1">
      <c r="A146" s="4">
        <v>145</v>
      </c>
      <c r="B146" s="37">
        <v>41391</v>
      </c>
      <c r="C146" s="34" t="s">
        <v>23</v>
      </c>
      <c r="D146" s="34" t="s">
        <v>50</v>
      </c>
      <c r="E146" s="34" t="s">
        <v>39</v>
      </c>
      <c r="F146" s="34" t="s">
        <v>41</v>
      </c>
      <c r="G146" s="21"/>
      <c r="H146" s="21"/>
      <c r="I146" s="21" t="s">
        <v>8</v>
      </c>
      <c r="J146" s="21" t="s">
        <v>25</v>
      </c>
      <c r="M146" s="12"/>
    </row>
    <row r="147" spans="1:13" ht="18" customHeight="1">
      <c r="A147" s="4">
        <v>146</v>
      </c>
      <c r="B147" s="37">
        <v>41391</v>
      </c>
      <c r="C147" s="34" t="s">
        <v>163</v>
      </c>
      <c r="D147" s="34" t="s">
        <v>44</v>
      </c>
      <c r="E147" s="34" t="s">
        <v>46</v>
      </c>
      <c r="F147" s="34" t="s">
        <v>132</v>
      </c>
      <c r="G147" s="21"/>
      <c r="H147" s="21"/>
      <c r="I147" s="21" t="s">
        <v>19</v>
      </c>
      <c r="J147" s="21" t="s">
        <v>20</v>
      </c>
      <c r="M147" s="12"/>
    </row>
    <row r="148" spans="1:13" ht="18" customHeight="1">
      <c r="A148" s="4">
        <v>147</v>
      </c>
      <c r="B148" s="37">
        <v>41391</v>
      </c>
      <c r="C148" s="34" t="s">
        <v>22</v>
      </c>
      <c r="D148" s="34" t="s">
        <v>21</v>
      </c>
      <c r="E148" s="34" t="s">
        <v>24</v>
      </c>
      <c r="F148" s="34" t="s">
        <v>10</v>
      </c>
      <c r="G148" s="21"/>
      <c r="H148" s="21"/>
      <c r="I148" s="21" t="s">
        <v>13</v>
      </c>
      <c r="J148" s="21" t="s">
        <v>38</v>
      </c>
      <c r="M148" s="12"/>
    </row>
    <row r="149" spans="1:13" ht="18" customHeight="1">
      <c r="A149" s="4">
        <v>148</v>
      </c>
      <c r="B149" s="37">
        <v>41392</v>
      </c>
      <c r="C149" s="34" t="s">
        <v>157</v>
      </c>
      <c r="D149" s="34" t="s">
        <v>12</v>
      </c>
      <c r="E149" s="34" t="s">
        <v>18</v>
      </c>
      <c r="F149" s="34" t="s">
        <v>49</v>
      </c>
      <c r="G149" s="21"/>
      <c r="H149" s="21"/>
      <c r="I149" s="21" t="s">
        <v>32</v>
      </c>
      <c r="J149" s="21" t="s">
        <v>9</v>
      </c>
      <c r="M149" s="12"/>
    </row>
    <row r="150" spans="1:13" ht="18" customHeight="1">
      <c r="A150" s="4">
        <v>149</v>
      </c>
      <c r="B150" s="37">
        <v>41392</v>
      </c>
      <c r="C150" s="34" t="s">
        <v>132</v>
      </c>
      <c r="D150" s="34" t="s">
        <v>142</v>
      </c>
      <c r="E150" s="34" t="s">
        <v>44</v>
      </c>
      <c r="F150" s="34" t="s">
        <v>46</v>
      </c>
      <c r="G150" s="21"/>
      <c r="H150" s="21"/>
      <c r="I150" s="21" t="s">
        <v>19</v>
      </c>
      <c r="J150" s="21" t="s">
        <v>20</v>
      </c>
      <c r="M150" s="12"/>
    </row>
    <row r="151" spans="1:13" ht="18" customHeight="1">
      <c r="A151" s="4">
        <v>150</v>
      </c>
      <c r="B151" s="37">
        <v>41392</v>
      </c>
      <c r="C151" s="34" t="s">
        <v>34</v>
      </c>
      <c r="D151" s="34" t="s">
        <v>148</v>
      </c>
      <c r="E151" s="34" t="s">
        <v>27</v>
      </c>
      <c r="F151" s="34" t="s">
        <v>40</v>
      </c>
      <c r="G151" s="21"/>
      <c r="H151" s="21"/>
      <c r="I151" s="21" t="s">
        <v>14</v>
      </c>
      <c r="J151" s="21" t="s">
        <v>37</v>
      </c>
      <c r="M151" s="12"/>
    </row>
    <row r="152" spans="1:13" ht="18" customHeight="1">
      <c r="A152" s="4">
        <v>151</v>
      </c>
      <c r="B152" s="37">
        <v>41392</v>
      </c>
      <c r="C152" s="34" t="s">
        <v>41</v>
      </c>
      <c r="D152" s="34" t="s">
        <v>4</v>
      </c>
      <c r="E152" s="34" t="s">
        <v>50</v>
      </c>
      <c r="F152" s="34" t="s">
        <v>39</v>
      </c>
      <c r="G152" s="21"/>
      <c r="H152" s="21"/>
      <c r="I152" s="21" t="s">
        <v>8</v>
      </c>
      <c r="J152" s="21" t="s">
        <v>25</v>
      </c>
      <c r="M152" s="12"/>
    </row>
    <row r="153" spans="1:13" ht="18" customHeight="1">
      <c r="A153" s="4">
        <v>152</v>
      </c>
      <c r="B153" s="37">
        <v>41392</v>
      </c>
      <c r="C153" s="34" t="s">
        <v>42</v>
      </c>
      <c r="D153" s="34" t="s">
        <v>6</v>
      </c>
      <c r="E153" s="34" t="s">
        <v>30</v>
      </c>
      <c r="F153" s="34" t="s">
        <v>131</v>
      </c>
      <c r="G153" s="21"/>
      <c r="H153" s="21"/>
      <c r="I153" s="21" t="s">
        <v>31</v>
      </c>
      <c r="J153" s="21" t="s">
        <v>26</v>
      </c>
      <c r="M153" s="12"/>
    </row>
    <row r="154" spans="1:13" ht="18" customHeight="1">
      <c r="A154" s="4">
        <v>153</v>
      </c>
      <c r="B154" s="37">
        <v>41392</v>
      </c>
      <c r="C154" s="34" t="s">
        <v>10</v>
      </c>
      <c r="D154" s="34" t="s">
        <v>48</v>
      </c>
      <c r="E154" s="34" t="s">
        <v>21</v>
      </c>
      <c r="F154" s="34" t="s">
        <v>24</v>
      </c>
      <c r="G154" s="21"/>
      <c r="H154" s="21"/>
      <c r="I154" s="21" t="s">
        <v>13</v>
      </c>
      <c r="J154" s="21" t="s">
        <v>38</v>
      </c>
      <c r="M154" s="12"/>
    </row>
    <row r="155" spans="1:13" ht="18" customHeight="1">
      <c r="A155" s="4">
        <v>154</v>
      </c>
      <c r="B155" s="37">
        <v>41393</v>
      </c>
      <c r="C155" s="34" t="s">
        <v>72</v>
      </c>
      <c r="D155" s="34" t="s">
        <v>163</v>
      </c>
      <c r="E155" s="34" t="s">
        <v>7</v>
      </c>
      <c r="F155" s="34" t="s">
        <v>153</v>
      </c>
      <c r="G155" s="21"/>
      <c r="H155" s="21"/>
      <c r="I155" s="21" t="s">
        <v>38</v>
      </c>
      <c r="J155" s="21" t="s">
        <v>19</v>
      </c>
      <c r="M155" s="12"/>
    </row>
    <row r="156" spans="1:13" ht="18" customHeight="1">
      <c r="A156" s="4">
        <v>155</v>
      </c>
      <c r="B156" s="37">
        <v>41393</v>
      </c>
      <c r="C156" s="34" t="s">
        <v>39</v>
      </c>
      <c r="D156" s="34" t="s">
        <v>23</v>
      </c>
      <c r="E156" s="34" t="s">
        <v>4</v>
      </c>
      <c r="F156" s="34" t="s">
        <v>50</v>
      </c>
      <c r="G156" s="21"/>
      <c r="H156" s="21"/>
      <c r="I156" s="21" t="s">
        <v>8</v>
      </c>
      <c r="J156" s="21" t="s">
        <v>25</v>
      </c>
      <c r="M156" s="12"/>
    </row>
    <row r="157" spans="1:13" ht="18" customHeight="1">
      <c r="A157" s="4">
        <v>156</v>
      </c>
      <c r="B157" s="37">
        <v>41393</v>
      </c>
      <c r="C157" s="34" t="s">
        <v>49</v>
      </c>
      <c r="D157" s="34" t="s">
        <v>5</v>
      </c>
      <c r="E157" s="34" t="s">
        <v>12</v>
      </c>
      <c r="F157" s="34" t="s">
        <v>18</v>
      </c>
      <c r="G157" s="21"/>
      <c r="H157" s="21"/>
      <c r="I157" s="21" t="s">
        <v>32</v>
      </c>
      <c r="J157" s="21" t="s">
        <v>9</v>
      </c>
      <c r="L157" s="53"/>
      <c r="M157" s="12"/>
    </row>
    <row r="158" spans="1:13" ht="18" customHeight="1">
      <c r="A158" s="4">
        <v>157</v>
      </c>
      <c r="B158" s="37">
        <v>41393</v>
      </c>
      <c r="C158" s="34" t="s">
        <v>131</v>
      </c>
      <c r="D158" s="34" t="s">
        <v>29</v>
      </c>
      <c r="E158" s="34" t="s">
        <v>6</v>
      </c>
      <c r="F158" s="34" t="s">
        <v>30</v>
      </c>
      <c r="G158" s="21"/>
      <c r="H158" s="21"/>
      <c r="I158" s="21" t="s">
        <v>31</v>
      </c>
      <c r="J158" s="21" t="s">
        <v>26</v>
      </c>
      <c r="L158" s="53"/>
      <c r="M158" s="12"/>
    </row>
    <row r="159" spans="1:13" ht="18" customHeight="1">
      <c r="A159" s="4">
        <v>158</v>
      </c>
      <c r="B159" s="37">
        <v>41393</v>
      </c>
      <c r="C159" s="34" t="s">
        <v>24</v>
      </c>
      <c r="D159" s="34" t="s">
        <v>15</v>
      </c>
      <c r="E159" s="36" t="s">
        <v>47</v>
      </c>
      <c r="F159" s="34" t="s">
        <v>43</v>
      </c>
      <c r="G159" s="21"/>
      <c r="H159" s="21"/>
      <c r="I159" s="21" t="s">
        <v>20</v>
      </c>
      <c r="J159" s="21" t="s">
        <v>37</v>
      </c>
      <c r="L159" s="53"/>
      <c r="M159" s="12"/>
    </row>
    <row r="160" spans="1:13" ht="18" customHeight="1">
      <c r="A160" s="4">
        <v>159</v>
      </c>
      <c r="B160" s="37">
        <v>41393</v>
      </c>
      <c r="C160" s="34" t="s">
        <v>33</v>
      </c>
      <c r="D160" s="34" t="s">
        <v>28</v>
      </c>
      <c r="E160" s="34" t="s">
        <v>36</v>
      </c>
      <c r="F160" s="34" t="s">
        <v>27</v>
      </c>
      <c r="G160" s="21"/>
      <c r="H160" s="21"/>
      <c r="I160" s="21" t="s">
        <v>13</v>
      </c>
      <c r="J160" s="21" t="s">
        <v>14</v>
      </c>
      <c r="L160" s="53"/>
      <c r="M160" s="12"/>
    </row>
    <row r="161" spans="1:13" ht="18" customHeight="1">
      <c r="A161" s="4">
        <v>160</v>
      </c>
      <c r="B161" s="37">
        <v>41394</v>
      </c>
      <c r="C161" s="34" t="s">
        <v>153</v>
      </c>
      <c r="D161" s="34" t="s">
        <v>132</v>
      </c>
      <c r="E161" s="34" t="s">
        <v>163</v>
      </c>
      <c r="F161" s="34" t="s">
        <v>7</v>
      </c>
      <c r="G161" s="21"/>
      <c r="H161" s="21"/>
      <c r="I161" s="21" t="s">
        <v>38</v>
      </c>
      <c r="J161" s="21" t="s">
        <v>19</v>
      </c>
      <c r="L161" s="53"/>
      <c r="M161" s="12"/>
    </row>
    <row r="162" spans="1:13" ht="18" customHeight="1">
      <c r="A162" s="4">
        <v>161</v>
      </c>
      <c r="B162" s="37">
        <v>41394</v>
      </c>
      <c r="C162" s="34" t="s">
        <v>43</v>
      </c>
      <c r="D162" s="34" t="s">
        <v>16</v>
      </c>
      <c r="E162" s="34" t="s">
        <v>15</v>
      </c>
      <c r="F162" s="34" t="s">
        <v>47</v>
      </c>
      <c r="G162" s="21"/>
      <c r="H162" s="21"/>
      <c r="I162" s="21" t="s">
        <v>20</v>
      </c>
      <c r="J162" s="21" t="s">
        <v>37</v>
      </c>
      <c r="M162" s="12"/>
    </row>
    <row r="163" spans="1:13" ht="18" customHeight="1">
      <c r="A163" s="4">
        <v>162</v>
      </c>
      <c r="B163" s="37">
        <v>41394</v>
      </c>
      <c r="C163" s="34" t="s">
        <v>27</v>
      </c>
      <c r="D163" s="34" t="s">
        <v>144</v>
      </c>
      <c r="E163" s="34" t="s">
        <v>28</v>
      </c>
      <c r="F163" s="34" t="s">
        <v>36</v>
      </c>
      <c r="G163" s="21"/>
      <c r="H163" s="21"/>
      <c r="I163" s="21" t="s">
        <v>13</v>
      </c>
      <c r="J163" s="21" t="s">
        <v>14</v>
      </c>
      <c r="M163" s="12"/>
    </row>
    <row r="164" spans="1:13" ht="18" customHeight="1">
      <c r="A164" s="4">
        <v>163</v>
      </c>
      <c r="B164" s="37">
        <v>41395</v>
      </c>
      <c r="C164" s="34" t="s">
        <v>4</v>
      </c>
      <c r="D164" s="34" t="s">
        <v>35</v>
      </c>
      <c r="E164" s="34" t="s">
        <v>48</v>
      </c>
      <c r="F164" s="34" t="s">
        <v>6</v>
      </c>
      <c r="G164" s="21"/>
      <c r="H164" s="21"/>
      <c r="I164" s="21" t="s">
        <v>9</v>
      </c>
      <c r="J164" s="21" t="s">
        <v>31</v>
      </c>
      <c r="M164" s="12"/>
    </row>
    <row r="165" spans="1:13" ht="18" customHeight="1">
      <c r="A165" s="4">
        <v>164</v>
      </c>
      <c r="B165" s="38">
        <v>41395</v>
      </c>
      <c r="C165" s="21" t="s">
        <v>7</v>
      </c>
      <c r="D165" s="21" t="s">
        <v>72</v>
      </c>
      <c r="E165" s="21" t="s">
        <v>132</v>
      </c>
      <c r="F165" s="21" t="s">
        <v>163</v>
      </c>
      <c r="G165" s="21"/>
      <c r="H165" s="21"/>
      <c r="I165" s="21" t="s">
        <v>38</v>
      </c>
      <c r="J165" s="21" t="s">
        <v>19</v>
      </c>
    </row>
    <row r="166" spans="1:13" ht="18" customHeight="1">
      <c r="A166" s="4">
        <v>165</v>
      </c>
      <c r="B166" s="38">
        <v>41395</v>
      </c>
      <c r="C166" s="21" t="s">
        <v>47</v>
      </c>
      <c r="D166" s="21" t="s">
        <v>24</v>
      </c>
      <c r="E166" s="21" t="s">
        <v>16</v>
      </c>
      <c r="F166" s="21" t="s">
        <v>15</v>
      </c>
      <c r="G166" s="21"/>
      <c r="H166" s="21"/>
      <c r="I166" s="21" t="s">
        <v>20</v>
      </c>
      <c r="J166" s="21" t="s">
        <v>37</v>
      </c>
    </row>
    <row r="167" spans="1:13" ht="18" customHeight="1">
      <c r="A167" s="4">
        <v>166</v>
      </c>
      <c r="B167" s="38">
        <v>41395</v>
      </c>
      <c r="C167" s="21" t="s">
        <v>36</v>
      </c>
      <c r="D167" s="21" t="s">
        <v>22</v>
      </c>
      <c r="E167" s="21" t="s">
        <v>144</v>
      </c>
      <c r="F167" s="21" t="s">
        <v>28</v>
      </c>
      <c r="G167" s="21"/>
      <c r="H167" s="21"/>
      <c r="I167" s="21" t="s">
        <v>13</v>
      </c>
      <c r="J167" s="21" t="s">
        <v>14</v>
      </c>
    </row>
    <row r="168" spans="1:13" ht="18" customHeight="1">
      <c r="A168" s="4">
        <v>167</v>
      </c>
      <c r="B168" s="38">
        <v>41395</v>
      </c>
      <c r="C168" s="21" t="s">
        <v>46</v>
      </c>
      <c r="D168" s="21" t="s">
        <v>11</v>
      </c>
      <c r="E168" s="21" t="s">
        <v>142</v>
      </c>
      <c r="F168" s="21" t="s">
        <v>21</v>
      </c>
      <c r="G168" s="21"/>
      <c r="H168" s="21"/>
      <c r="I168" s="21" t="s">
        <v>25</v>
      </c>
      <c r="J168" s="21" t="s">
        <v>32</v>
      </c>
    </row>
    <row r="169" spans="1:13" ht="18" customHeight="1">
      <c r="A169" s="4">
        <v>168</v>
      </c>
      <c r="B169" s="38">
        <v>41395</v>
      </c>
      <c r="C169" s="21" t="s">
        <v>18</v>
      </c>
      <c r="D169" s="21" t="s">
        <v>34</v>
      </c>
      <c r="E169" s="21" t="s">
        <v>148</v>
      </c>
      <c r="F169" s="21" t="s">
        <v>161</v>
      </c>
      <c r="G169" s="21"/>
      <c r="H169" s="21"/>
      <c r="I169" s="21" t="s">
        <v>26</v>
      </c>
      <c r="J169" s="21" t="s">
        <v>8</v>
      </c>
    </row>
    <row r="170" spans="1:13" ht="18" customHeight="1">
      <c r="A170" s="4">
        <v>169</v>
      </c>
      <c r="B170" s="38">
        <v>41396</v>
      </c>
      <c r="C170" s="21" t="s">
        <v>161</v>
      </c>
      <c r="D170" s="36" t="s">
        <v>10</v>
      </c>
      <c r="E170" s="21" t="s">
        <v>34</v>
      </c>
      <c r="F170" s="21" t="s">
        <v>148</v>
      </c>
      <c r="G170" s="21"/>
      <c r="H170" s="21"/>
      <c r="I170" s="21" t="s">
        <v>26</v>
      </c>
      <c r="J170" s="21" t="s">
        <v>8</v>
      </c>
    </row>
    <row r="171" spans="1:13" ht="18" customHeight="1">
      <c r="A171" s="4">
        <v>170</v>
      </c>
      <c r="B171" s="38">
        <v>41396</v>
      </c>
      <c r="C171" s="21" t="s">
        <v>6</v>
      </c>
      <c r="D171" s="21" t="s">
        <v>27</v>
      </c>
      <c r="E171" s="21" t="s">
        <v>35</v>
      </c>
      <c r="F171" s="21" t="s">
        <v>48</v>
      </c>
      <c r="G171" s="21"/>
      <c r="H171" s="21"/>
      <c r="I171" s="21" t="s">
        <v>9</v>
      </c>
      <c r="J171" s="21" t="s">
        <v>31</v>
      </c>
    </row>
    <row r="172" spans="1:13" ht="18" customHeight="1">
      <c r="A172" s="4">
        <v>171</v>
      </c>
      <c r="B172" s="38">
        <v>41396</v>
      </c>
      <c r="C172" s="36" t="s">
        <v>21</v>
      </c>
      <c r="D172" s="21" t="s">
        <v>17</v>
      </c>
      <c r="E172" s="21" t="s">
        <v>11</v>
      </c>
      <c r="F172" s="21" t="s">
        <v>142</v>
      </c>
      <c r="G172" s="21"/>
      <c r="H172" s="21"/>
      <c r="I172" s="21" t="s">
        <v>25</v>
      </c>
      <c r="J172" s="21" t="s">
        <v>32</v>
      </c>
      <c r="M172" s="13"/>
    </row>
    <row r="173" spans="1:13" ht="18" customHeight="1">
      <c r="A173" s="4">
        <v>172</v>
      </c>
      <c r="B173" s="38">
        <v>41397</v>
      </c>
      <c r="C173" s="21" t="s">
        <v>148</v>
      </c>
      <c r="D173" s="21" t="s">
        <v>18</v>
      </c>
      <c r="E173" s="21" t="s">
        <v>10</v>
      </c>
      <c r="F173" s="21" t="s">
        <v>34</v>
      </c>
      <c r="G173" s="21"/>
      <c r="H173" s="21"/>
      <c r="I173" s="21" t="s">
        <v>26</v>
      </c>
      <c r="J173" s="21" t="s">
        <v>8</v>
      </c>
    </row>
    <row r="174" spans="1:13" ht="18" customHeight="1">
      <c r="A174" s="4">
        <v>173</v>
      </c>
      <c r="B174" s="38">
        <v>41397</v>
      </c>
      <c r="C174" s="21" t="s">
        <v>28</v>
      </c>
      <c r="D174" s="21" t="s">
        <v>33</v>
      </c>
      <c r="E174" s="21" t="s">
        <v>29</v>
      </c>
      <c r="F174" s="21" t="s">
        <v>12</v>
      </c>
      <c r="G174" s="21"/>
      <c r="H174" s="21"/>
      <c r="I174" s="21" t="s">
        <v>20</v>
      </c>
      <c r="J174" s="21" t="s">
        <v>13</v>
      </c>
    </row>
    <row r="175" spans="1:13" ht="18" customHeight="1">
      <c r="A175" s="4">
        <v>174</v>
      </c>
      <c r="B175" s="38">
        <v>41397</v>
      </c>
      <c r="C175" s="21" t="s">
        <v>48</v>
      </c>
      <c r="D175" s="21" t="s">
        <v>4</v>
      </c>
      <c r="E175" s="21" t="s">
        <v>27</v>
      </c>
      <c r="F175" s="21" t="s">
        <v>35</v>
      </c>
      <c r="G175" s="21"/>
      <c r="H175" s="21"/>
      <c r="I175" s="21" t="s">
        <v>9</v>
      </c>
      <c r="J175" s="21" t="s">
        <v>31</v>
      </c>
    </row>
    <row r="176" spans="1:13" ht="18" customHeight="1">
      <c r="A176" s="4">
        <v>175</v>
      </c>
      <c r="B176" s="38">
        <v>41397</v>
      </c>
      <c r="C176" s="21" t="s">
        <v>30</v>
      </c>
      <c r="D176" s="21" t="s">
        <v>49</v>
      </c>
      <c r="E176" s="21" t="s">
        <v>22</v>
      </c>
      <c r="F176" s="21" t="s">
        <v>16</v>
      </c>
      <c r="G176" s="21"/>
      <c r="H176" s="21"/>
      <c r="I176" s="21" t="s">
        <v>37</v>
      </c>
      <c r="J176" s="21" t="s">
        <v>19</v>
      </c>
    </row>
    <row r="177" spans="1:13" ht="18" customHeight="1">
      <c r="A177" s="4">
        <v>176</v>
      </c>
      <c r="B177" s="37">
        <v>41397</v>
      </c>
      <c r="C177" s="34" t="s">
        <v>15</v>
      </c>
      <c r="D177" s="34" t="s">
        <v>50</v>
      </c>
      <c r="E177" s="34" t="s">
        <v>5</v>
      </c>
      <c r="F177" s="34" t="s">
        <v>23</v>
      </c>
      <c r="G177" s="21"/>
      <c r="H177" s="21"/>
      <c r="I177" s="21" t="s">
        <v>38</v>
      </c>
      <c r="J177" s="21" t="s">
        <v>14</v>
      </c>
      <c r="M177" s="12"/>
    </row>
    <row r="178" spans="1:13" ht="18" customHeight="1">
      <c r="A178" s="4">
        <v>177</v>
      </c>
      <c r="B178" s="37">
        <v>41397</v>
      </c>
      <c r="C178" s="34" t="s">
        <v>142</v>
      </c>
      <c r="D178" s="34" t="s">
        <v>46</v>
      </c>
      <c r="E178" s="34" t="s">
        <v>17</v>
      </c>
      <c r="F178" s="34" t="s">
        <v>11</v>
      </c>
      <c r="G178" s="21"/>
      <c r="H178" s="21"/>
      <c r="I178" s="21" t="s">
        <v>25</v>
      </c>
      <c r="J178" s="21" t="s">
        <v>32</v>
      </c>
      <c r="M178" s="12"/>
    </row>
    <row r="179" spans="1:13" ht="18" customHeight="1">
      <c r="A179" s="4">
        <v>178</v>
      </c>
      <c r="B179" s="37">
        <v>41398</v>
      </c>
      <c r="C179" s="34" t="s">
        <v>35</v>
      </c>
      <c r="D179" s="34" t="s">
        <v>6</v>
      </c>
      <c r="E179" s="34" t="s">
        <v>4</v>
      </c>
      <c r="F179" s="34" t="s">
        <v>27</v>
      </c>
      <c r="G179" s="21"/>
      <c r="H179" s="21"/>
      <c r="I179" s="21" t="s">
        <v>9</v>
      </c>
      <c r="J179" s="21" t="s">
        <v>26</v>
      </c>
      <c r="M179" s="12"/>
    </row>
    <row r="180" spans="1:13" ht="18" customHeight="1">
      <c r="A180" s="4">
        <v>179</v>
      </c>
      <c r="B180" s="37">
        <v>41398</v>
      </c>
      <c r="C180" s="34" t="s">
        <v>23</v>
      </c>
      <c r="D180" s="34" t="s">
        <v>47</v>
      </c>
      <c r="E180" s="34" t="s">
        <v>50</v>
      </c>
      <c r="F180" s="34" t="s">
        <v>5</v>
      </c>
      <c r="G180" s="21"/>
      <c r="H180" s="21"/>
      <c r="I180" s="21" t="s">
        <v>38</v>
      </c>
      <c r="J180" s="21" t="s">
        <v>14</v>
      </c>
      <c r="M180" s="12"/>
    </row>
    <row r="181" spans="1:13" ht="18" customHeight="1">
      <c r="A181" s="4">
        <v>180</v>
      </c>
      <c r="B181" s="37">
        <v>41398</v>
      </c>
      <c r="C181" s="34" t="s">
        <v>144</v>
      </c>
      <c r="D181" s="34" t="s">
        <v>36</v>
      </c>
      <c r="E181" s="34" t="s">
        <v>40</v>
      </c>
      <c r="F181" s="34" t="s">
        <v>10</v>
      </c>
      <c r="G181" s="21"/>
      <c r="H181" s="21"/>
      <c r="I181" s="21" t="s">
        <v>32</v>
      </c>
      <c r="J181" s="21" t="s">
        <v>31</v>
      </c>
      <c r="M181" s="12"/>
    </row>
    <row r="182" spans="1:13" ht="18" customHeight="1">
      <c r="A182" s="4">
        <v>181</v>
      </c>
      <c r="B182" s="37">
        <v>41398</v>
      </c>
      <c r="C182" s="34" t="s">
        <v>11</v>
      </c>
      <c r="D182" s="34" t="s">
        <v>21</v>
      </c>
      <c r="E182" s="34" t="s">
        <v>46</v>
      </c>
      <c r="F182" s="34" t="s">
        <v>17</v>
      </c>
      <c r="G182" s="21"/>
      <c r="H182" s="21"/>
      <c r="I182" s="21" t="s">
        <v>25</v>
      </c>
      <c r="J182" s="21" t="s">
        <v>8</v>
      </c>
      <c r="M182" s="12"/>
    </row>
    <row r="183" spans="1:13" ht="18" customHeight="1">
      <c r="A183" s="4">
        <v>182</v>
      </c>
      <c r="B183" s="37">
        <v>41398</v>
      </c>
      <c r="C183" s="34" t="s">
        <v>16</v>
      </c>
      <c r="D183" s="34" t="s">
        <v>131</v>
      </c>
      <c r="E183" s="34" t="s">
        <v>49</v>
      </c>
      <c r="F183" s="34" t="s">
        <v>22</v>
      </c>
      <c r="G183" s="21"/>
      <c r="H183" s="21"/>
      <c r="I183" s="21" t="s">
        <v>37</v>
      </c>
      <c r="J183" s="21" t="s">
        <v>19</v>
      </c>
      <c r="M183" s="12"/>
    </row>
    <row r="184" spans="1:13" ht="18" customHeight="1">
      <c r="A184" s="4">
        <v>183</v>
      </c>
      <c r="B184" s="37">
        <v>41398</v>
      </c>
      <c r="C184" s="34" t="s">
        <v>12</v>
      </c>
      <c r="D184" s="34" t="s">
        <v>7</v>
      </c>
      <c r="E184" s="34" t="s">
        <v>33</v>
      </c>
      <c r="F184" s="34" t="s">
        <v>29</v>
      </c>
      <c r="G184" s="21"/>
      <c r="H184" s="21"/>
      <c r="I184" s="21" t="s">
        <v>20</v>
      </c>
      <c r="J184" s="21" t="s">
        <v>13</v>
      </c>
      <c r="M184" s="12"/>
    </row>
    <row r="185" spans="1:13" ht="18" customHeight="1">
      <c r="A185" s="4">
        <v>184</v>
      </c>
      <c r="B185" s="37">
        <v>41399</v>
      </c>
      <c r="C185" s="34" t="s">
        <v>5</v>
      </c>
      <c r="D185" s="34" t="s">
        <v>15</v>
      </c>
      <c r="E185" s="34" t="s">
        <v>47</v>
      </c>
      <c r="F185" s="34" t="s">
        <v>50</v>
      </c>
      <c r="G185" s="21"/>
      <c r="H185" s="21"/>
      <c r="I185" s="21" t="s">
        <v>38</v>
      </c>
      <c r="J185" s="21" t="s">
        <v>14</v>
      </c>
      <c r="M185" s="12"/>
    </row>
    <row r="186" spans="1:13" ht="18" customHeight="1">
      <c r="A186" s="4">
        <v>185</v>
      </c>
      <c r="B186" s="37">
        <v>41399</v>
      </c>
      <c r="C186" s="34" t="s">
        <v>10</v>
      </c>
      <c r="D186" s="34" t="s">
        <v>157</v>
      </c>
      <c r="E186" s="34" t="s">
        <v>36</v>
      </c>
      <c r="F186" s="34" t="s">
        <v>40</v>
      </c>
      <c r="G186" s="21"/>
      <c r="H186" s="21"/>
      <c r="I186" s="21" t="s">
        <v>32</v>
      </c>
      <c r="J186" s="21" t="s">
        <v>31</v>
      </c>
      <c r="M186" s="12"/>
    </row>
    <row r="187" spans="1:13" ht="18" customHeight="1">
      <c r="A187" s="4">
        <v>186</v>
      </c>
      <c r="B187" s="37">
        <v>41399</v>
      </c>
      <c r="C187" s="34" t="s">
        <v>29</v>
      </c>
      <c r="D187" s="34" t="s">
        <v>28</v>
      </c>
      <c r="E187" s="34" t="s">
        <v>7</v>
      </c>
      <c r="F187" s="34" t="s">
        <v>33</v>
      </c>
      <c r="G187" s="21"/>
      <c r="H187" s="21"/>
      <c r="I187" s="21" t="s">
        <v>20</v>
      </c>
      <c r="J187" s="21" t="s">
        <v>13</v>
      </c>
      <c r="M187" s="12"/>
    </row>
    <row r="188" spans="1:13" ht="18" customHeight="1">
      <c r="A188" s="4">
        <v>187</v>
      </c>
      <c r="B188" s="37">
        <v>41399</v>
      </c>
      <c r="C188" s="34" t="s">
        <v>17</v>
      </c>
      <c r="D188" s="34" t="s">
        <v>142</v>
      </c>
      <c r="E188" s="36" t="s">
        <v>21</v>
      </c>
      <c r="F188" s="34" t="s">
        <v>46</v>
      </c>
      <c r="G188" s="21"/>
      <c r="H188" s="21"/>
      <c r="I188" s="21" t="s">
        <v>25</v>
      </c>
      <c r="J188" s="21" t="s">
        <v>8</v>
      </c>
      <c r="M188" s="12"/>
    </row>
    <row r="189" spans="1:13" ht="18" customHeight="1">
      <c r="A189" s="4">
        <v>188</v>
      </c>
      <c r="B189" s="37">
        <v>41399</v>
      </c>
      <c r="C189" s="34" t="s">
        <v>27</v>
      </c>
      <c r="D189" s="34" t="s">
        <v>48</v>
      </c>
      <c r="E189" s="34" t="s">
        <v>6</v>
      </c>
      <c r="F189" s="34" t="s">
        <v>4</v>
      </c>
      <c r="G189" s="21"/>
      <c r="H189" s="21"/>
      <c r="I189" s="21" t="s">
        <v>9</v>
      </c>
      <c r="J189" s="21" t="s">
        <v>26</v>
      </c>
      <c r="M189" s="12"/>
    </row>
    <row r="190" spans="1:13" ht="18" customHeight="1">
      <c r="A190" s="4">
        <v>189</v>
      </c>
      <c r="B190" s="37">
        <v>41399</v>
      </c>
      <c r="C190" s="34" t="s">
        <v>22</v>
      </c>
      <c r="D190" s="34" t="s">
        <v>30</v>
      </c>
      <c r="E190" s="34" t="s">
        <v>131</v>
      </c>
      <c r="F190" s="34" t="s">
        <v>49</v>
      </c>
      <c r="G190" s="21"/>
      <c r="H190" s="21"/>
      <c r="I190" s="21" t="s">
        <v>37</v>
      </c>
      <c r="J190" s="21" t="s">
        <v>19</v>
      </c>
      <c r="M190" s="12"/>
    </row>
    <row r="191" spans="1:13" ht="18" customHeight="1">
      <c r="A191" s="4">
        <v>190</v>
      </c>
      <c r="B191" s="37">
        <v>41400</v>
      </c>
      <c r="C191" s="34" t="s">
        <v>4</v>
      </c>
      <c r="D191" s="34" t="s">
        <v>35</v>
      </c>
      <c r="E191" s="34" t="s">
        <v>48</v>
      </c>
      <c r="F191" s="34" t="s">
        <v>6</v>
      </c>
      <c r="G191" s="21"/>
      <c r="H191" s="21"/>
      <c r="I191" s="21" t="s">
        <v>9</v>
      </c>
      <c r="J191" s="21" t="s">
        <v>26</v>
      </c>
      <c r="M191" s="12"/>
    </row>
    <row r="192" spans="1:13" ht="18" customHeight="1">
      <c r="A192" s="4">
        <v>191</v>
      </c>
      <c r="B192" s="37">
        <v>41400</v>
      </c>
      <c r="C192" s="34" t="s">
        <v>40</v>
      </c>
      <c r="D192" s="34" t="s">
        <v>144</v>
      </c>
      <c r="E192" s="34" t="s">
        <v>157</v>
      </c>
      <c r="F192" s="34" t="s">
        <v>36</v>
      </c>
      <c r="G192" s="21"/>
      <c r="H192" s="21"/>
      <c r="I192" s="21" t="s">
        <v>32</v>
      </c>
      <c r="J192" s="21" t="s">
        <v>31</v>
      </c>
      <c r="M192" s="12"/>
    </row>
    <row r="193" spans="1:13" ht="18" customHeight="1">
      <c r="A193" s="4">
        <v>192</v>
      </c>
      <c r="B193" s="37">
        <v>41400</v>
      </c>
      <c r="C193" s="34" t="s">
        <v>34</v>
      </c>
      <c r="D193" s="34" t="s">
        <v>153</v>
      </c>
      <c r="E193" s="34" t="s">
        <v>24</v>
      </c>
      <c r="F193" s="34" t="s">
        <v>163</v>
      </c>
      <c r="G193" s="21"/>
      <c r="H193" s="21"/>
      <c r="I193" s="21" t="s">
        <v>19</v>
      </c>
      <c r="J193" s="21" t="s">
        <v>13</v>
      </c>
      <c r="M193" s="12"/>
    </row>
    <row r="194" spans="1:13" ht="18" customHeight="1">
      <c r="A194" s="4">
        <v>193</v>
      </c>
      <c r="B194" s="37">
        <v>41400</v>
      </c>
      <c r="C194" s="34" t="s">
        <v>49</v>
      </c>
      <c r="D194" s="34" t="s">
        <v>39</v>
      </c>
      <c r="E194" s="34" t="s">
        <v>30</v>
      </c>
      <c r="F194" s="34" t="s">
        <v>131</v>
      </c>
      <c r="G194" s="21"/>
      <c r="H194" s="21"/>
      <c r="I194" s="21" t="s">
        <v>14</v>
      </c>
      <c r="J194" s="21" t="s">
        <v>20</v>
      </c>
      <c r="M194" s="12"/>
    </row>
    <row r="195" spans="1:13" ht="18" customHeight="1">
      <c r="A195" s="4">
        <v>194</v>
      </c>
      <c r="B195" s="37">
        <v>41400</v>
      </c>
      <c r="C195" s="34" t="s">
        <v>46</v>
      </c>
      <c r="D195" s="34" t="s">
        <v>11</v>
      </c>
      <c r="E195" s="34" t="s">
        <v>142</v>
      </c>
      <c r="F195" s="34" t="s">
        <v>21</v>
      </c>
      <c r="G195" s="21"/>
      <c r="H195" s="21"/>
      <c r="I195" s="21" t="s">
        <v>25</v>
      </c>
      <c r="J195" s="21" t="s">
        <v>8</v>
      </c>
      <c r="M195" s="12"/>
    </row>
    <row r="196" spans="1:13" ht="18" customHeight="1">
      <c r="A196" s="4">
        <v>195</v>
      </c>
      <c r="B196" s="37">
        <v>41400</v>
      </c>
      <c r="C196" s="34" t="s">
        <v>33</v>
      </c>
      <c r="D196" s="34" t="s">
        <v>12</v>
      </c>
      <c r="E196" s="34" t="s">
        <v>18</v>
      </c>
      <c r="F196" s="34" t="s">
        <v>72</v>
      </c>
      <c r="G196" s="21"/>
      <c r="H196" s="21"/>
      <c r="I196" s="21" t="s">
        <v>37</v>
      </c>
      <c r="J196" s="21" t="s">
        <v>38</v>
      </c>
      <c r="M196" s="12"/>
    </row>
    <row r="197" spans="1:13" ht="18" customHeight="1">
      <c r="A197" s="4">
        <v>196</v>
      </c>
      <c r="B197" s="37">
        <v>41401</v>
      </c>
      <c r="C197" s="34" t="s">
        <v>72</v>
      </c>
      <c r="D197" s="34" t="s">
        <v>29</v>
      </c>
      <c r="E197" s="34" t="s">
        <v>12</v>
      </c>
      <c r="F197" s="34" t="s">
        <v>18</v>
      </c>
      <c r="G197" s="21"/>
      <c r="H197" s="21"/>
      <c r="I197" s="21" t="s">
        <v>37</v>
      </c>
      <c r="J197" s="21" t="s">
        <v>38</v>
      </c>
      <c r="M197" s="12"/>
    </row>
    <row r="198" spans="1:13" ht="18" customHeight="1">
      <c r="A198" s="4">
        <v>197</v>
      </c>
      <c r="B198" s="37">
        <v>41401</v>
      </c>
      <c r="C198" s="34" t="s">
        <v>131</v>
      </c>
      <c r="D198" s="34" t="s">
        <v>22</v>
      </c>
      <c r="E198" s="34" t="s">
        <v>39</v>
      </c>
      <c r="F198" s="34" t="s">
        <v>30</v>
      </c>
      <c r="G198" s="21"/>
      <c r="H198" s="21"/>
      <c r="I198" s="21" t="s">
        <v>14</v>
      </c>
      <c r="J198" s="21" t="s">
        <v>20</v>
      </c>
      <c r="M198" s="12"/>
    </row>
    <row r="199" spans="1:13" ht="18" customHeight="1">
      <c r="A199" s="4">
        <v>198</v>
      </c>
      <c r="B199" s="37">
        <v>41401</v>
      </c>
      <c r="C199" s="34" t="s">
        <v>163</v>
      </c>
      <c r="D199" s="34" t="s">
        <v>41</v>
      </c>
      <c r="E199" s="34" t="s">
        <v>153</v>
      </c>
      <c r="F199" s="34" t="s">
        <v>24</v>
      </c>
      <c r="G199" s="21"/>
      <c r="H199" s="21"/>
      <c r="I199" s="21" t="s">
        <v>19</v>
      </c>
      <c r="J199" s="21" t="s">
        <v>13</v>
      </c>
      <c r="M199" s="12"/>
    </row>
    <row r="200" spans="1:13" ht="18" customHeight="1">
      <c r="A200" s="4">
        <v>199</v>
      </c>
      <c r="B200" s="37">
        <v>41402</v>
      </c>
      <c r="C200" s="34" t="s">
        <v>36</v>
      </c>
      <c r="D200" s="34" t="s">
        <v>10</v>
      </c>
      <c r="E200" s="34" t="s">
        <v>144</v>
      </c>
      <c r="F200" s="34" t="s">
        <v>157</v>
      </c>
      <c r="G200" s="21"/>
      <c r="H200" s="21"/>
      <c r="I200" s="21" t="s">
        <v>31</v>
      </c>
      <c r="J200" s="21" t="s">
        <v>9</v>
      </c>
      <c r="M200" s="12"/>
    </row>
    <row r="201" spans="1:13" ht="18" customHeight="1">
      <c r="A201" s="4">
        <v>200</v>
      </c>
      <c r="B201" s="37">
        <v>41402</v>
      </c>
      <c r="C201" s="34" t="s">
        <v>44</v>
      </c>
      <c r="D201" s="34" t="s">
        <v>43</v>
      </c>
      <c r="E201" s="34" t="s">
        <v>15</v>
      </c>
      <c r="F201" s="34" t="s">
        <v>47</v>
      </c>
      <c r="G201" s="21"/>
      <c r="H201" s="21"/>
      <c r="I201" s="21" t="s">
        <v>26</v>
      </c>
      <c r="J201" s="21" t="s">
        <v>25</v>
      </c>
      <c r="M201" s="12"/>
    </row>
    <row r="202" spans="1:13" ht="18" customHeight="1">
      <c r="A202" s="4">
        <v>201</v>
      </c>
      <c r="B202" s="37">
        <v>41402</v>
      </c>
      <c r="C202" s="34" t="s">
        <v>6</v>
      </c>
      <c r="D202" s="34" t="s">
        <v>148</v>
      </c>
      <c r="E202" s="34" t="s">
        <v>35</v>
      </c>
      <c r="F202" s="34" t="s">
        <v>42</v>
      </c>
      <c r="G202" s="21"/>
      <c r="H202" s="21"/>
      <c r="I202" s="21" t="s">
        <v>8</v>
      </c>
      <c r="J202" s="21" t="s">
        <v>32</v>
      </c>
      <c r="M202" s="12"/>
    </row>
    <row r="203" spans="1:13" ht="18" customHeight="1">
      <c r="A203" s="4">
        <v>202</v>
      </c>
      <c r="B203" s="37">
        <v>41402</v>
      </c>
      <c r="C203" s="34" t="s">
        <v>30</v>
      </c>
      <c r="D203" s="34" t="s">
        <v>49</v>
      </c>
      <c r="E203" s="34" t="s">
        <v>22</v>
      </c>
      <c r="F203" s="34" t="s">
        <v>39</v>
      </c>
      <c r="G203" s="21"/>
      <c r="H203" s="21"/>
      <c r="I203" s="21" t="s">
        <v>14</v>
      </c>
      <c r="J203" s="21" t="s">
        <v>20</v>
      </c>
      <c r="M203" s="12"/>
    </row>
    <row r="204" spans="1:13" ht="18" customHeight="1">
      <c r="A204" s="4">
        <v>203</v>
      </c>
      <c r="B204" s="37">
        <v>41402</v>
      </c>
      <c r="C204" s="34" t="s">
        <v>24</v>
      </c>
      <c r="D204" s="34" t="s">
        <v>34</v>
      </c>
      <c r="E204" s="34" t="s">
        <v>41</v>
      </c>
      <c r="F204" s="34" t="s">
        <v>153</v>
      </c>
      <c r="G204" s="21"/>
      <c r="H204" s="21"/>
      <c r="I204" s="21" t="s">
        <v>19</v>
      </c>
      <c r="J204" s="21" t="s">
        <v>13</v>
      </c>
      <c r="M204" s="12"/>
    </row>
    <row r="205" spans="1:13" ht="18" customHeight="1">
      <c r="A205" s="4">
        <v>204</v>
      </c>
      <c r="B205" s="37">
        <v>41402</v>
      </c>
      <c r="C205" s="34" t="s">
        <v>18</v>
      </c>
      <c r="D205" s="34" t="s">
        <v>33</v>
      </c>
      <c r="E205" s="34" t="s">
        <v>29</v>
      </c>
      <c r="F205" s="34" t="s">
        <v>12</v>
      </c>
      <c r="G205" s="21"/>
      <c r="H205" s="21"/>
      <c r="I205" s="21" t="s">
        <v>37</v>
      </c>
      <c r="J205" s="21" t="s">
        <v>38</v>
      </c>
      <c r="M205" s="12"/>
    </row>
    <row r="206" spans="1:13" ht="18" customHeight="1">
      <c r="A206" s="4">
        <v>205</v>
      </c>
      <c r="B206" s="37">
        <v>41403</v>
      </c>
      <c r="C206" s="34" t="s">
        <v>157</v>
      </c>
      <c r="D206" s="34" t="s">
        <v>5</v>
      </c>
      <c r="E206" s="34" t="s">
        <v>10</v>
      </c>
      <c r="F206" s="34" t="s">
        <v>144</v>
      </c>
      <c r="G206" s="21"/>
      <c r="H206" s="21"/>
      <c r="I206" s="21" t="s">
        <v>31</v>
      </c>
      <c r="J206" s="21" t="s">
        <v>9</v>
      </c>
      <c r="M206" s="12"/>
    </row>
    <row r="207" spans="1:13" ht="18" customHeight="1">
      <c r="A207" s="4">
        <v>206</v>
      </c>
      <c r="B207" s="37">
        <v>41403</v>
      </c>
      <c r="C207" s="34" t="s">
        <v>47</v>
      </c>
      <c r="D207" s="34" t="s">
        <v>23</v>
      </c>
      <c r="E207" s="34" t="s">
        <v>43</v>
      </c>
      <c r="F207" s="34" t="s">
        <v>15</v>
      </c>
      <c r="G207" s="21"/>
      <c r="H207" s="21"/>
      <c r="I207" s="21" t="s">
        <v>26</v>
      </c>
      <c r="J207" s="21" t="s">
        <v>25</v>
      </c>
      <c r="M207" s="12"/>
    </row>
    <row r="208" spans="1:13" ht="18" customHeight="1">
      <c r="A208" s="4">
        <v>207</v>
      </c>
      <c r="B208" s="37">
        <v>41403</v>
      </c>
      <c r="C208" s="34" t="s">
        <v>42</v>
      </c>
      <c r="D208" s="34" t="s">
        <v>40</v>
      </c>
      <c r="E208" s="34" t="s">
        <v>148</v>
      </c>
      <c r="F208" s="34" t="s">
        <v>35</v>
      </c>
      <c r="G208" s="21"/>
      <c r="H208" s="21"/>
      <c r="I208" s="21" t="s">
        <v>8</v>
      </c>
      <c r="J208" s="21" t="s">
        <v>32</v>
      </c>
      <c r="M208" s="12"/>
    </row>
    <row r="209" spans="1:13" ht="18" customHeight="1">
      <c r="A209" s="4">
        <v>208</v>
      </c>
      <c r="B209" s="37">
        <v>41404</v>
      </c>
      <c r="C209" s="34" t="s">
        <v>39</v>
      </c>
      <c r="D209" s="34" t="s">
        <v>55</v>
      </c>
      <c r="E209" s="34" t="s">
        <v>49</v>
      </c>
      <c r="F209" s="34" t="s">
        <v>22</v>
      </c>
      <c r="G209" s="21"/>
      <c r="H209" s="21"/>
      <c r="I209" s="21" t="s">
        <v>8</v>
      </c>
      <c r="J209" s="21" t="s">
        <v>9</v>
      </c>
      <c r="M209" s="12"/>
    </row>
    <row r="210" spans="1:13" ht="18" customHeight="1">
      <c r="A210" s="4">
        <v>209</v>
      </c>
      <c r="B210" s="37">
        <v>41404</v>
      </c>
      <c r="C210" s="34" t="s">
        <v>153</v>
      </c>
      <c r="D210" s="34" t="s">
        <v>163</v>
      </c>
      <c r="E210" s="34" t="s">
        <v>34</v>
      </c>
      <c r="F210" s="34" t="s">
        <v>41</v>
      </c>
      <c r="G210" s="21"/>
      <c r="H210" s="21"/>
      <c r="I210" s="21" t="s">
        <v>19</v>
      </c>
      <c r="J210" s="21" t="s">
        <v>20</v>
      </c>
      <c r="M210" s="12"/>
    </row>
    <row r="211" spans="1:13" ht="18" customHeight="1">
      <c r="A211" s="4">
        <v>210</v>
      </c>
      <c r="B211" s="37">
        <v>41404</v>
      </c>
      <c r="C211" s="34" t="s">
        <v>50</v>
      </c>
      <c r="D211" s="34" t="s">
        <v>72</v>
      </c>
      <c r="E211" s="34" t="s">
        <v>132</v>
      </c>
      <c r="F211" s="34" t="s">
        <v>7</v>
      </c>
      <c r="G211" s="21"/>
      <c r="H211" s="21"/>
      <c r="I211" s="21" t="s">
        <v>14</v>
      </c>
      <c r="J211" s="21" t="s">
        <v>38</v>
      </c>
      <c r="M211" s="12"/>
    </row>
    <row r="212" spans="1:13" ht="18" customHeight="1">
      <c r="A212" s="4">
        <v>211</v>
      </c>
      <c r="B212" s="37">
        <v>41404</v>
      </c>
      <c r="C212" s="34" t="s">
        <v>21</v>
      </c>
      <c r="D212" s="34" t="s">
        <v>27</v>
      </c>
      <c r="E212" s="34" t="s">
        <v>33</v>
      </c>
      <c r="F212" s="34" t="s">
        <v>29</v>
      </c>
      <c r="G212" s="21"/>
      <c r="H212" s="21"/>
      <c r="I212" s="21" t="s">
        <v>13</v>
      </c>
      <c r="J212" s="21" t="s">
        <v>37</v>
      </c>
      <c r="M212" s="12"/>
    </row>
    <row r="213" spans="1:13" ht="18" customHeight="1">
      <c r="A213" s="4">
        <v>212</v>
      </c>
      <c r="B213" s="37">
        <v>41405</v>
      </c>
      <c r="C213" s="34" t="s">
        <v>7</v>
      </c>
      <c r="D213" s="36" t="s">
        <v>16</v>
      </c>
      <c r="E213" s="34" t="s">
        <v>72</v>
      </c>
      <c r="F213" s="34" t="s">
        <v>132</v>
      </c>
      <c r="G213" s="21"/>
      <c r="H213" s="21"/>
      <c r="I213" s="21" t="s">
        <v>14</v>
      </c>
      <c r="J213" s="21" t="s">
        <v>38</v>
      </c>
      <c r="M213" s="12"/>
    </row>
    <row r="214" spans="1:13" ht="18" customHeight="1">
      <c r="A214" s="4">
        <v>213</v>
      </c>
      <c r="B214" s="37">
        <v>41405</v>
      </c>
      <c r="C214" s="34" t="s">
        <v>35</v>
      </c>
      <c r="D214" s="34" t="s">
        <v>45</v>
      </c>
      <c r="E214" s="34" t="s">
        <v>23</v>
      </c>
      <c r="F214" s="34" t="s">
        <v>148</v>
      </c>
      <c r="G214" s="21"/>
      <c r="H214" s="21"/>
      <c r="I214" s="21" t="s">
        <v>25</v>
      </c>
      <c r="J214" s="21" t="s">
        <v>32</v>
      </c>
      <c r="M214" s="12"/>
    </row>
    <row r="215" spans="1:13" ht="18" customHeight="1">
      <c r="A215" s="4">
        <v>214</v>
      </c>
      <c r="B215" s="37">
        <v>41405</v>
      </c>
      <c r="C215" s="34" t="s">
        <v>41</v>
      </c>
      <c r="D215" s="34" t="s">
        <v>24</v>
      </c>
      <c r="E215" s="34" t="s">
        <v>163</v>
      </c>
      <c r="F215" s="34" t="s">
        <v>34</v>
      </c>
      <c r="G215" s="21"/>
      <c r="H215" s="21"/>
      <c r="I215" s="21" t="s">
        <v>19</v>
      </c>
      <c r="J215" s="21" t="s">
        <v>20</v>
      </c>
      <c r="M215" s="12"/>
    </row>
    <row r="216" spans="1:13" ht="18" customHeight="1">
      <c r="A216" s="4">
        <v>215</v>
      </c>
      <c r="B216" s="37">
        <v>41405</v>
      </c>
      <c r="C216" s="34" t="s">
        <v>15</v>
      </c>
      <c r="D216" s="34" t="s">
        <v>44</v>
      </c>
      <c r="E216" s="34" t="s">
        <v>142</v>
      </c>
      <c r="F216" s="34" t="s">
        <v>43</v>
      </c>
      <c r="G216" s="21"/>
      <c r="H216" s="21"/>
      <c r="I216" s="21" t="s">
        <v>26</v>
      </c>
      <c r="J216" s="21" t="s">
        <v>31</v>
      </c>
      <c r="M216" s="12"/>
    </row>
    <row r="217" spans="1:13" ht="18" customHeight="1">
      <c r="A217" s="4">
        <v>216</v>
      </c>
      <c r="B217" s="37">
        <v>41405</v>
      </c>
      <c r="C217" s="34" t="s">
        <v>12</v>
      </c>
      <c r="D217" s="34" t="s">
        <v>4</v>
      </c>
      <c r="E217" s="34" t="s">
        <v>28</v>
      </c>
      <c r="F217" s="34" t="s">
        <v>17</v>
      </c>
      <c r="G217" s="21"/>
      <c r="H217" s="21"/>
      <c r="I217" s="21" t="s">
        <v>13</v>
      </c>
      <c r="J217" s="21" t="s">
        <v>37</v>
      </c>
      <c r="M217" s="12"/>
    </row>
    <row r="218" spans="1:13" ht="18" customHeight="1">
      <c r="A218" s="4">
        <v>217</v>
      </c>
      <c r="B218" s="37">
        <v>41406</v>
      </c>
      <c r="C218" s="34" t="s">
        <v>148</v>
      </c>
      <c r="D218" s="34" t="s">
        <v>161</v>
      </c>
      <c r="E218" s="34" t="s">
        <v>45</v>
      </c>
      <c r="F218" s="34" t="s">
        <v>23</v>
      </c>
      <c r="G218" s="21"/>
      <c r="H218" s="21"/>
      <c r="I218" s="21" t="s">
        <v>25</v>
      </c>
      <c r="J218" s="21" t="s">
        <v>32</v>
      </c>
      <c r="M218" s="12"/>
    </row>
    <row r="219" spans="1:13" ht="18" customHeight="1">
      <c r="A219" s="4">
        <v>218</v>
      </c>
      <c r="B219" s="37">
        <v>41406</v>
      </c>
      <c r="C219" s="34" t="s">
        <v>132</v>
      </c>
      <c r="D219" s="34" t="s">
        <v>50</v>
      </c>
      <c r="E219" s="34" t="s">
        <v>16</v>
      </c>
      <c r="F219" s="34" t="s">
        <v>72</v>
      </c>
      <c r="G219" s="21"/>
      <c r="H219" s="21"/>
      <c r="I219" s="21" t="s">
        <v>14</v>
      </c>
      <c r="J219" s="21" t="s">
        <v>38</v>
      </c>
      <c r="M219" s="12"/>
    </row>
    <row r="220" spans="1:13" ht="18" customHeight="1">
      <c r="A220" s="4">
        <v>219</v>
      </c>
      <c r="B220" s="37">
        <v>41406</v>
      </c>
      <c r="C220" s="36" t="s">
        <v>34</v>
      </c>
      <c r="D220" s="34" t="s">
        <v>153</v>
      </c>
      <c r="E220" s="34" t="s">
        <v>24</v>
      </c>
      <c r="F220" s="34" t="s">
        <v>163</v>
      </c>
      <c r="G220" s="21"/>
      <c r="H220" s="21"/>
      <c r="I220" s="21" t="s">
        <v>19</v>
      </c>
      <c r="J220" s="21" t="s">
        <v>20</v>
      </c>
      <c r="M220" s="13"/>
    </row>
    <row r="221" spans="1:13" ht="18" customHeight="1">
      <c r="A221" s="4">
        <v>220</v>
      </c>
      <c r="B221" s="37">
        <v>41406</v>
      </c>
      <c r="C221" s="34" t="s">
        <v>49</v>
      </c>
      <c r="D221" s="34" t="s">
        <v>39</v>
      </c>
      <c r="E221" s="34" t="s">
        <v>131</v>
      </c>
      <c r="F221" s="34" t="s">
        <v>55</v>
      </c>
      <c r="G221" s="21"/>
      <c r="H221" s="21"/>
      <c r="I221" s="21" t="s">
        <v>8</v>
      </c>
      <c r="J221" s="21" t="s">
        <v>9</v>
      </c>
      <c r="M221" s="12"/>
    </row>
    <row r="222" spans="1:13" ht="18" customHeight="1">
      <c r="A222" s="4">
        <v>221</v>
      </c>
      <c r="B222" s="37">
        <v>41406</v>
      </c>
      <c r="C222" s="34" t="s">
        <v>43</v>
      </c>
      <c r="D222" s="34" t="s">
        <v>46</v>
      </c>
      <c r="E222" s="34" t="s">
        <v>44</v>
      </c>
      <c r="F222" s="34" t="s">
        <v>142</v>
      </c>
      <c r="G222" s="21"/>
      <c r="H222" s="21"/>
      <c r="I222" s="21" t="s">
        <v>26</v>
      </c>
      <c r="J222" s="21" t="s">
        <v>31</v>
      </c>
      <c r="M222" s="12"/>
    </row>
    <row r="223" spans="1:13" ht="18" customHeight="1">
      <c r="A223" s="4">
        <v>222</v>
      </c>
      <c r="B223" s="37">
        <v>41406</v>
      </c>
      <c r="C223" s="34" t="s">
        <v>17</v>
      </c>
      <c r="D223" s="34" t="s">
        <v>18</v>
      </c>
      <c r="E223" s="34" t="s">
        <v>4</v>
      </c>
      <c r="F223" s="34" t="s">
        <v>28</v>
      </c>
      <c r="G223" s="21"/>
      <c r="H223" s="21"/>
      <c r="I223" s="21" t="s">
        <v>13</v>
      </c>
      <c r="J223" s="21" t="s">
        <v>37</v>
      </c>
      <c r="M223" s="12"/>
    </row>
    <row r="224" spans="1:13" ht="18" customHeight="1">
      <c r="A224" s="4">
        <v>223</v>
      </c>
      <c r="B224" s="37">
        <v>41408</v>
      </c>
      <c r="C224" s="34" t="s">
        <v>28</v>
      </c>
      <c r="D224" s="34" t="s">
        <v>12</v>
      </c>
      <c r="E224" s="34" t="s">
        <v>39</v>
      </c>
      <c r="F224" s="34" t="s">
        <v>131</v>
      </c>
      <c r="G224" s="21"/>
      <c r="H224" s="21"/>
      <c r="I224" s="21" t="s">
        <v>13</v>
      </c>
      <c r="J224" s="21" t="s">
        <v>9</v>
      </c>
      <c r="M224" s="12"/>
    </row>
    <row r="225" spans="1:13" ht="18" customHeight="1">
      <c r="A225" s="4">
        <v>224</v>
      </c>
      <c r="B225" s="37">
        <v>41408</v>
      </c>
      <c r="C225" s="34" t="s">
        <v>29</v>
      </c>
      <c r="D225" s="34" t="s">
        <v>36</v>
      </c>
      <c r="E225" s="34" t="s">
        <v>48</v>
      </c>
      <c r="F225" s="34" t="s">
        <v>10</v>
      </c>
      <c r="G225" s="21"/>
      <c r="H225" s="21"/>
      <c r="I225" s="21" t="s">
        <v>14</v>
      </c>
      <c r="J225" s="21" t="s">
        <v>32</v>
      </c>
      <c r="M225" s="12"/>
    </row>
    <row r="226" spans="1:13" ht="18" customHeight="1">
      <c r="A226" s="4">
        <v>225</v>
      </c>
      <c r="B226" s="37">
        <v>41408</v>
      </c>
      <c r="C226" s="34" t="s">
        <v>23</v>
      </c>
      <c r="D226" s="34" t="s">
        <v>15</v>
      </c>
      <c r="E226" s="34" t="s">
        <v>161</v>
      </c>
      <c r="F226" s="34" t="s">
        <v>16</v>
      </c>
      <c r="G226" s="21"/>
      <c r="H226" s="21"/>
      <c r="I226" s="21" t="s">
        <v>38</v>
      </c>
      <c r="J226" s="21" t="s">
        <v>26</v>
      </c>
      <c r="M226" s="12"/>
    </row>
    <row r="227" spans="1:13" ht="18" customHeight="1">
      <c r="A227" s="4">
        <v>226</v>
      </c>
      <c r="B227" s="37">
        <v>41408</v>
      </c>
      <c r="C227" s="34" t="s">
        <v>144</v>
      </c>
      <c r="D227" s="34" t="s">
        <v>35</v>
      </c>
      <c r="E227" s="34" t="s">
        <v>27</v>
      </c>
      <c r="F227" s="34" t="s">
        <v>5</v>
      </c>
      <c r="G227" s="21"/>
      <c r="H227" s="21"/>
      <c r="I227" s="21" t="s">
        <v>37</v>
      </c>
      <c r="J227" s="21" t="s">
        <v>8</v>
      </c>
      <c r="M227" s="12"/>
    </row>
    <row r="228" spans="1:13" ht="18" customHeight="1">
      <c r="A228" s="4">
        <v>227</v>
      </c>
      <c r="B228" s="37">
        <v>41408</v>
      </c>
      <c r="C228" s="34" t="s">
        <v>142</v>
      </c>
      <c r="D228" s="34" t="s">
        <v>30</v>
      </c>
      <c r="E228" s="34" t="s">
        <v>46</v>
      </c>
      <c r="F228" s="34" t="s">
        <v>44</v>
      </c>
      <c r="G228" s="21"/>
      <c r="H228" s="21"/>
      <c r="I228" s="21" t="s">
        <v>19</v>
      </c>
      <c r="J228" s="21" t="s">
        <v>25</v>
      </c>
      <c r="M228" s="12"/>
    </row>
    <row r="229" spans="1:13" ht="18" customHeight="1">
      <c r="A229" s="4">
        <v>228</v>
      </c>
      <c r="B229" s="37">
        <v>41408</v>
      </c>
      <c r="C229" s="34" t="s">
        <v>163</v>
      </c>
      <c r="D229" s="34" t="s">
        <v>6</v>
      </c>
      <c r="E229" s="34" t="s">
        <v>40</v>
      </c>
      <c r="F229" s="34" t="s">
        <v>4</v>
      </c>
      <c r="G229" s="21"/>
      <c r="H229" s="21"/>
      <c r="I229" s="21" t="s">
        <v>20</v>
      </c>
      <c r="J229" s="21" t="s">
        <v>31</v>
      </c>
      <c r="M229" s="12"/>
    </row>
    <row r="230" spans="1:13" ht="18" customHeight="1">
      <c r="A230" s="4">
        <v>229</v>
      </c>
      <c r="B230" s="37">
        <v>41409</v>
      </c>
      <c r="C230" s="34" t="s">
        <v>4</v>
      </c>
      <c r="D230" s="34" t="s">
        <v>43</v>
      </c>
      <c r="E230" s="34" t="s">
        <v>6</v>
      </c>
      <c r="F230" s="34" t="s">
        <v>40</v>
      </c>
      <c r="G230" s="21"/>
      <c r="H230" s="21"/>
      <c r="I230" s="21" t="s">
        <v>20</v>
      </c>
      <c r="J230" s="21" t="s">
        <v>31</v>
      </c>
      <c r="M230" s="12"/>
    </row>
    <row r="231" spans="1:13" ht="18" customHeight="1">
      <c r="A231" s="4">
        <v>230</v>
      </c>
      <c r="B231" s="37">
        <v>41409</v>
      </c>
      <c r="C231" s="34" t="s">
        <v>5</v>
      </c>
      <c r="D231" s="34" t="s">
        <v>17</v>
      </c>
      <c r="E231" s="34" t="s">
        <v>35</v>
      </c>
      <c r="F231" s="34" t="s">
        <v>27</v>
      </c>
      <c r="G231" s="21"/>
      <c r="H231" s="21"/>
      <c r="I231" s="21" t="s">
        <v>37</v>
      </c>
      <c r="J231" s="21" t="s">
        <v>8</v>
      </c>
      <c r="M231" s="12"/>
    </row>
    <row r="232" spans="1:13" ht="18" customHeight="1">
      <c r="A232" s="4">
        <v>231</v>
      </c>
      <c r="B232" s="37">
        <v>41409</v>
      </c>
      <c r="C232" s="34" t="s">
        <v>10</v>
      </c>
      <c r="D232" s="34" t="s">
        <v>21</v>
      </c>
      <c r="E232" s="34" t="s">
        <v>36</v>
      </c>
      <c r="F232" s="34" t="s">
        <v>48</v>
      </c>
      <c r="G232" s="21"/>
      <c r="H232" s="21"/>
      <c r="I232" s="21" t="s">
        <v>14</v>
      </c>
      <c r="J232" s="21" t="s">
        <v>32</v>
      </c>
      <c r="M232" s="12"/>
    </row>
    <row r="233" spans="1:13" ht="18" customHeight="1">
      <c r="A233" s="4">
        <v>232</v>
      </c>
      <c r="B233" s="37">
        <v>41409</v>
      </c>
      <c r="C233" s="34" t="s">
        <v>44</v>
      </c>
      <c r="D233" s="34" t="s">
        <v>11</v>
      </c>
      <c r="E233" s="34" t="s">
        <v>30</v>
      </c>
      <c r="F233" s="34" t="s">
        <v>46</v>
      </c>
      <c r="G233" s="21"/>
      <c r="H233" s="21"/>
      <c r="I233" s="21" t="s">
        <v>19</v>
      </c>
      <c r="J233" s="21" t="s">
        <v>25</v>
      </c>
      <c r="M233" s="12"/>
    </row>
    <row r="234" spans="1:13" ht="18" customHeight="1">
      <c r="A234" s="4">
        <v>233</v>
      </c>
      <c r="B234" s="37">
        <v>41409</v>
      </c>
      <c r="C234" s="34" t="s">
        <v>131</v>
      </c>
      <c r="D234" s="34" t="s">
        <v>22</v>
      </c>
      <c r="E234" s="34" t="s">
        <v>12</v>
      </c>
      <c r="F234" s="34" t="s">
        <v>39</v>
      </c>
      <c r="G234" s="21"/>
      <c r="H234" s="21"/>
      <c r="I234" s="21" t="s">
        <v>13</v>
      </c>
      <c r="J234" s="21" t="s">
        <v>9</v>
      </c>
      <c r="M234" s="12"/>
    </row>
    <row r="235" spans="1:13" ht="18" customHeight="1">
      <c r="A235" s="4">
        <v>234</v>
      </c>
      <c r="B235" s="37">
        <v>41409</v>
      </c>
      <c r="C235" s="34" t="s">
        <v>16</v>
      </c>
      <c r="D235" s="34" t="s">
        <v>34</v>
      </c>
      <c r="E235" s="36" t="s">
        <v>15</v>
      </c>
      <c r="F235" s="34" t="s">
        <v>161</v>
      </c>
      <c r="G235" s="21"/>
      <c r="H235" s="21"/>
      <c r="I235" s="21" t="s">
        <v>38</v>
      </c>
      <c r="J235" s="21" t="s">
        <v>26</v>
      </c>
      <c r="M235" s="12"/>
    </row>
    <row r="236" spans="1:13" ht="18" customHeight="1">
      <c r="A236" s="4">
        <v>235</v>
      </c>
      <c r="B236" s="37">
        <v>41411</v>
      </c>
      <c r="C236" s="34" t="s">
        <v>72</v>
      </c>
      <c r="D236" s="34" t="s">
        <v>153</v>
      </c>
      <c r="E236" s="34" t="s">
        <v>50</v>
      </c>
      <c r="F236" s="34" t="s">
        <v>24</v>
      </c>
      <c r="G236" s="21"/>
      <c r="H236" s="21"/>
      <c r="I236" s="21" t="s">
        <v>38</v>
      </c>
      <c r="J236" s="21" t="s">
        <v>25</v>
      </c>
      <c r="M236" s="12"/>
    </row>
    <row r="237" spans="1:13" ht="18" customHeight="1">
      <c r="A237" s="4">
        <v>236</v>
      </c>
      <c r="B237" s="37">
        <v>41411</v>
      </c>
      <c r="C237" s="34" t="s">
        <v>40</v>
      </c>
      <c r="D237" s="34" t="s">
        <v>163</v>
      </c>
      <c r="E237" s="34" t="s">
        <v>43</v>
      </c>
      <c r="F237" s="34" t="s">
        <v>6</v>
      </c>
      <c r="G237" s="21"/>
      <c r="H237" s="21"/>
      <c r="I237" s="21" t="s">
        <v>20</v>
      </c>
      <c r="J237" s="21" t="s">
        <v>9</v>
      </c>
      <c r="M237" s="12"/>
    </row>
    <row r="238" spans="1:13" ht="18" customHeight="1">
      <c r="A238" s="4">
        <v>237</v>
      </c>
      <c r="B238" s="37">
        <v>41411</v>
      </c>
      <c r="C238" s="34" t="s">
        <v>36</v>
      </c>
      <c r="D238" s="34" t="s">
        <v>41</v>
      </c>
      <c r="E238" s="34" t="s">
        <v>18</v>
      </c>
      <c r="F238" s="34" t="s">
        <v>35</v>
      </c>
      <c r="G238" s="21"/>
      <c r="H238" s="21"/>
      <c r="I238" s="21" t="s">
        <v>13</v>
      </c>
      <c r="J238" s="21" t="s">
        <v>31</v>
      </c>
      <c r="M238" s="12"/>
    </row>
    <row r="239" spans="1:13" ht="18" customHeight="1">
      <c r="A239" s="4">
        <v>238</v>
      </c>
      <c r="B239" s="37">
        <v>41411</v>
      </c>
      <c r="C239" s="34" t="s">
        <v>30</v>
      </c>
      <c r="D239" s="34" t="s">
        <v>44</v>
      </c>
      <c r="E239" s="34" t="s">
        <v>142</v>
      </c>
      <c r="F239" s="34" t="s">
        <v>11</v>
      </c>
      <c r="G239" s="21"/>
      <c r="H239" s="21"/>
      <c r="I239" s="21" t="s">
        <v>19</v>
      </c>
      <c r="J239" s="21" t="s">
        <v>26</v>
      </c>
      <c r="M239" s="12"/>
    </row>
    <row r="240" spans="1:13" ht="18" customHeight="1">
      <c r="A240" s="4">
        <v>239</v>
      </c>
      <c r="B240" s="37">
        <v>41411</v>
      </c>
      <c r="C240" s="34" t="s">
        <v>27</v>
      </c>
      <c r="D240" s="34" t="s">
        <v>49</v>
      </c>
      <c r="E240" s="34" t="s">
        <v>21</v>
      </c>
      <c r="F240" s="34" t="s">
        <v>22</v>
      </c>
      <c r="G240" s="21"/>
      <c r="H240" s="21"/>
      <c r="I240" s="21" t="s">
        <v>37</v>
      </c>
      <c r="J240" s="21" t="s">
        <v>32</v>
      </c>
      <c r="M240" s="12"/>
    </row>
    <row r="241" spans="1:13" ht="18" customHeight="1">
      <c r="A241" s="4">
        <v>240</v>
      </c>
      <c r="B241" s="37">
        <v>41411</v>
      </c>
      <c r="C241" s="34" t="s">
        <v>12</v>
      </c>
      <c r="D241" s="36" t="s">
        <v>10</v>
      </c>
      <c r="E241" s="34" t="s">
        <v>42</v>
      </c>
      <c r="F241" s="34" t="s">
        <v>33</v>
      </c>
      <c r="G241" s="21"/>
      <c r="H241" s="21"/>
      <c r="I241" s="21" t="s">
        <v>14</v>
      </c>
      <c r="J241" s="21" t="s">
        <v>8</v>
      </c>
      <c r="M241" s="12"/>
    </row>
    <row r="242" spans="1:13" ht="18" customHeight="1">
      <c r="A242" s="4">
        <v>241</v>
      </c>
      <c r="B242" s="37">
        <v>41412</v>
      </c>
      <c r="C242" s="34" t="s">
        <v>35</v>
      </c>
      <c r="D242" s="34" t="s">
        <v>5</v>
      </c>
      <c r="E242" s="34" t="s">
        <v>41</v>
      </c>
      <c r="F242" s="34" t="s">
        <v>18</v>
      </c>
      <c r="G242" s="21"/>
      <c r="H242" s="21"/>
      <c r="I242" s="21" t="s">
        <v>13</v>
      </c>
      <c r="J242" s="21" t="s">
        <v>31</v>
      </c>
      <c r="M242" s="12"/>
    </row>
    <row r="243" spans="1:13" ht="18" customHeight="1">
      <c r="A243" s="4">
        <v>242</v>
      </c>
      <c r="B243" s="37">
        <v>41412</v>
      </c>
      <c r="C243" s="34" t="s">
        <v>6</v>
      </c>
      <c r="D243" s="34" t="s">
        <v>4</v>
      </c>
      <c r="E243" s="34" t="s">
        <v>163</v>
      </c>
      <c r="F243" s="34" t="s">
        <v>43</v>
      </c>
      <c r="G243" s="21"/>
      <c r="H243" s="21"/>
      <c r="I243" s="21" t="s">
        <v>20</v>
      </c>
      <c r="J243" s="21" t="s">
        <v>9</v>
      </c>
      <c r="M243" s="12"/>
    </row>
    <row r="244" spans="1:13" ht="18" customHeight="1">
      <c r="A244" s="4">
        <v>243</v>
      </c>
      <c r="B244" s="37">
        <v>41412</v>
      </c>
      <c r="C244" s="34" t="s">
        <v>24</v>
      </c>
      <c r="D244" s="34" t="s">
        <v>47</v>
      </c>
      <c r="E244" s="34" t="s">
        <v>153</v>
      </c>
      <c r="F244" s="34" t="s">
        <v>50</v>
      </c>
      <c r="G244" s="21"/>
      <c r="H244" s="21"/>
      <c r="I244" s="21" t="s">
        <v>38</v>
      </c>
      <c r="J244" s="21" t="s">
        <v>25</v>
      </c>
      <c r="M244" s="12"/>
    </row>
    <row r="245" spans="1:13" ht="18" customHeight="1">
      <c r="A245" s="4">
        <v>244</v>
      </c>
      <c r="B245" s="37">
        <v>41412</v>
      </c>
      <c r="C245" s="34" t="s">
        <v>11</v>
      </c>
      <c r="D245" s="34" t="s">
        <v>46</v>
      </c>
      <c r="E245" s="34" t="s">
        <v>44</v>
      </c>
      <c r="F245" s="34" t="s">
        <v>142</v>
      </c>
      <c r="G245" s="21"/>
      <c r="H245" s="21"/>
      <c r="I245" s="21" t="s">
        <v>19</v>
      </c>
      <c r="J245" s="21" t="s">
        <v>26</v>
      </c>
      <c r="M245" s="12"/>
    </row>
    <row r="246" spans="1:13" ht="18" customHeight="1">
      <c r="A246" s="4">
        <v>245</v>
      </c>
      <c r="B246" s="37">
        <v>41412</v>
      </c>
      <c r="C246" s="34" t="s">
        <v>33</v>
      </c>
      <c r="D246" s="34" t="s">
        <v>39</v>
      </c>
      <c r="E246" s="34" t="s">
        <v>10</v>
      </c>
      <c r="F246" s="34" t="s">
        <v>42</v>
      </c>
      <c r="G246" s="21"/>
      <c r="H246" s="21"/>
      <c r="I246" s="21" t="s">
        <v>14</v>
      </c>
      <c r="J246" s="21" t="s">
        <v>8</v>
      </c>
      <c r="M246" s="12"/>
    </row>
    <row r="247" spans="1:13" ht="18" customHeight="1">
      <c r="A247" s="4">
        <v>246</v>
      </c>
      <c r="B247" s="37">
        <v>41412</v>
      </c>
      <c r="C247" s="34" t="s">
        <v>22</v>
      </c>
      <c r="D247" s="34" t="s">
        <v>148</v>
      </c>
      <c r="E247" s="34" t="s">
        <v>49</v>
      </c>
      <c r="F247" s="34" t="s">
        <v>21</v>
      </c>
      <c r="G247" s="21"/>
      <c r="H247" s="21"/>
      <c r="I247" s="21" t="s">
        <v>37</v>
      </c>
      <c r="J247" s="21" t="s">
        <v>32</v>
      </c>
      <c r="M247" s="12"/>
    </row>
    <row r="248" spans="1:13" ht="18" customHeight="1">
      <c r="A248" s="4">
        <v>247</v>
      </c>
      <c r="B248" s="37">
        <v>41413</v>
      </c>
      <c r="C248" s="34" t="s">
        <v>42</v>
      </c>
      <c r="D248" s="34" t="s">
        <v>40</v>
      </c>
      <c r="E248" s="34" t="s">
        <v>4</v>
      </c>
      <c r="F248" s="34" t="s">
        <v>10</v>
      </c>
      <c r="G248" s="21"/>
      <c r="H248" s="21"/>
      <c r="I248" s="21" t="s">
        <v>32</v>
      </c>
      <c r="J248" s="21" t="s">
        <v>38</v>
      </c>
      <c r="M248" s="12"/>
    </row>
    <row r="249" spans="1:13" ht="18" customHeight="1">
      <c r="A249" s="4">
        <v>248</v>
      </c>
      <c r="B249" s="37">
        <v>41413</v>
      </c>
      <c r="C249" s="34" t="s">
        <v>43</v>
      </c>
      <c r="D249" s="34" t="s">
        <v>72</v>
      </c>
      <c r="E249" s="34" t="s">
        <v>47</v>
      </c>
      <c r="F249" s="34" t="s">
        <v>153</v>
      </c>
      <c r="G249" s="21"/>
      <c r="H249" s="21"/>
      <c r="I249" s="21" t="s">
        <v>26</v>
      </c>
      <c r="J249" s="21" t="s">
        <v>13</v>
      </c>
      <c r="M249" s="12"/>
    </row>
    <row r="250" spans="1:13" ht="18" customHeight="1">
      <c r="A250" s="4">
        <v>249</v>
      </c>
      <c r="B250" s="37">
        <v>41413</v>
      </c>
      <c r="C250" s="34" t="s">
        <v>15</v>
      </c>
      <c r="D250" s="34" t="s">
        <v>30</v>
      </c>
      <c r="E250" s="34" t="s">
        <v>23</v>
      </c>
      <c r="F250" s="34" t="s">
        <v>34</v>
      </c>
      <c r="G250" s="21"/>
      <c r="H250" s="21"/>
      <c r="I250" s="21" t="s">
        <v>25</v>
      </c>
      <c r="J250" s="21" t="s">
        <v>20</v>
      </c>
      <c r="M250" s="12"/>
    </row>
    <row r="251" spans="1:13" ht="18" customHeight="1">
      <c r="A251" s="4">
        <v>250</v>
      </c>
      <c r="B251" s="37">
        <v>41413</v>
      </c>
      <c r="C251" s="34" t="s">
        <v>21</v>
      </c>
      <c r="D251" s="34" t="s">
        <v>157</v>
      </c>
      <c r="E251" s="34" t="s">
        <v>148</v>
      </c>
      <c r="F251" s="34" t="s">
        <v>41</v>
      </c>
      <c r="G251" s="21"/>
      <c r="H251" s="21"/>
      <c r="I251" s="21" t="s">
        <v>8</v>
      </c>
      <c r="J251" s="21" t="s">
        <v>19</v>
      </c>
      <c r="M251" s="12"/>
    </row>
    <row r="252" spans="1:13" ht="18" customHeight="1">
      <c r="A252" s="4">
        <v>251</v>
      </c>
      <c r="B252" s="37">
        <v>41413</v>
      </c>
      <c r="C252" s="34" t="s">
        <v>18</v>
      </c>
      <c r="D252" s="34" t="s">
        <v>12</v>
      </c>
      <c r="E252" s="34" t="s">
        <v>29</v>
      </c>
      <c r="F252" s="34" t="s">
        <v>49</v>
      </c>
      <c r="G252" s="21"/>
      <c r="H252" s="21"/>
      <c r="I252" s="21" t="s">
        <v>9</v>
      </c>
      <c r="J252" s="21" t="s">
        <v>14</v>
      </c>
      <c r="M252" s="12"/>
    </row>
    <row r="253" spans="1:13" ht="18" customHeight="1">
      <c r="A253" s="4">
        <v>252</v>
      </c>
      <c r="B253" s="38">
        <v>41413</v>
      </c>
      <c r="C253" s="21" t="s">
        <v>17</v>
      </c>
      <c r="D253" s="21" t="s">
        <v>144</v>
      </c>
      <c r="E253" s="21" t="s">
        <v>39</v>
      </c>
      <c r="F253" s="21" t="s">
        <v>7</v>
      </c>
      <c r="G253" s="21"/>
      <c r="H253" s="21"/>
      <c r="I253" s="21" t="s">
        <v>31</v>
      </c>
      <c r="J253" s="21" t="s">
        <v>37</v>
      </c>
    </row>
    <row r="254" spans="1:13" ht="18" customHeight="1">
      <c r="A254" s="4">
        <v>253</v>
      </c>
      <c r="B254" s="38">
        <v>41414</v>
      </c>
      <c r="C254" s="21" t="s">
        <v>7</v>
      </c>
      <c r="D254" s="21" t="s">
        <v>16</v>
      </c>
      <c r="E254" s="21" t="s">
        <v>144</v>
      </c>
      <c r="F254" s="21" t="s">
        <v>39</v>
      </c>
      <c r="G254" s="21"/>
      <c r="H254" s="21"/>
      <c r="I254" s="21" t="s">
        <v>31</v>
      </c>
      <c r="J254" s="21" t="s">
        <v>37</v>
      </c>
    </row>
    <row r="255" spans="1:13" ht="18" customHeight="1">
      <c r="A255" s="4">
        <v>254</v>
      </c>
      <c r="B255" s="38">
        <v>41414</v>
      </c>
      <c r="C255" s="21" t="s">
        <v>153</v>
      </c>
      <c r="D255" s="21" t="s">
        <v>11</v>
      </c>
      <c r="E255" s="21" t="s">
        <v>72</v>
      </c>
      <c r="F255" s="21" t="s">
        <v>47</v>
      </c>
      <c r="G255" s="21"/>
      <c r="H255" s="21"/>
      <c r="I255" s="21" t="s">
        <v>26</v>
      </c>
      <c r="J255" s="21" t="s">
        <v>13</v>
      </c>
    </row>
    <row r="256" spans="1:13" ht="18" customHeight="1">
      <c r="A256" s="4">
        <v>255</v>
      </c>
      <c r="B256" s="38">
        <v>41414</v>
      </c>
      <c r="C256" s="21" t="s">
        <v>34</v>
      </c>
      <c r="D256" s="21" t="s">
        <v>22</v>
      </c>
      <c r="E256" s="21" t="s">
        <v>30</v>
      </c>
      <c r="F256" s="21" t="s">
        <v>23</v>
      </c>
      <c r="G256" s="21"/>
      <c r="H256" s="21"/>
      <c r="I256" s="21" t="s">
        <v>25</v>
      </c>
      <c r="J256" s="21" t="s">
        <v>20</v>
      </c>
    </row>
    <row r="257" spans="1:13" ht="18" customHeight="1">
      <c r="A257" s="4">
        <v>256</v>
      </c>
      <c r="B257" s="38">
        <v>41414</v>
      </c>
      <c r="C257" s="21" t="s">
        <v>41</v>
      </c>
      <c r="D257" s="21" t="s">
        <v>35</v>
      </c>
      <c r="E257" s="21" t="s">
        <v>157</v>
      </c>
      <c r="F257" s="21" t="s">
        <v>148</v>
      </c>
      <c r="G257" s="21"/>
      <c r="H257" s="21"/>
      <c r="I257" s="21" t="s">
        <v>8</v>
      </c>
      <c r="J257" s="21" t="s">
        <v>19</v>
      </c>
    </row>
    <row r="258" spans="1:13" ht="18" customHeight="1">
      <c r="A258" s="4">
        <v>257</v>
      </c>
      <c r="B258" s="38">
        <v>41414</v>
      </c>
      <c r="C258" s="36" t="s">
        <v>49</v>
      </c>
      <c r="D258" s="21" t="s">
        <v>131</v>
      </c>
      <c r="E258" s="21" t="s">
        <v>12</v>
      </c>
      <c r="F258" s="21" t="s">
        <v>29</v>
      </c>
      <c r="G258" s="21"/>
      <c r="H258" s="21"/>
      <c r="I258" s="21" t="s">
        <v>9</v>
      </c>
      <c r="J258" s="21" t="s">
        <v>14</v>
      </c>
      <c r="M258" s="13"/>
    </row>
    <row r="259" spans="1:13" ht="18" customHeight="1">
      <c r="A259" s="4">
        <v>258</v>
      </c>
      <c r="B259" s="38">
        <v>41414</v>
      </c>
      <c r="C259" s="21" t="s">
        <v>10</v>
      </c>
      <c r="D259" s="21" t="s">
        <v>55</v>
      </c>
      <c r="E259" s="21" t="s">
        <v>40</v>
      </c>
      <c r="F259" s="21" t="s">
        <v>4</v>
      </c>
      <c r="G259" s="21"/>
      <c r="H259" s="21"/>
      <c r="I259" s="21" t="s">
        <v>32</v>
      </c>
      <c r="J259" s="21" t="s">
        <v>38</v>
      </c>
    </row>
    <row r="260" spans="1:13" ht="18" customHeight="1">
      <c r="A260" s="4">
        <v>259</v>
      </c>
      <c r="B260" s="38">
        <v>41416</v>
      </c>
      <c r="C260" s="21" t="s">
        <v>4</v>
      </c>
      <c r="D260" s="21" t="s">
        <v>6</v>
      </c>
      <c r="E260" s="21" t="s">
        <v>55</v>
      </c>
      <c r="F260" s="21" t="s">
        <v>5</v>
      </c>
      <c r="G260" s="21"/>
      <c r="H260" s="21"/>
      <c r="I260" s="21" t="s">
        <v>32</v>
      </c>
      <c r="J260" s="21" t="s">
        <v>19</v>
      </c>
    </row>
    <row r="261" spans="1:13" ht="18" customHeight="1">
      <c r="A261" s="4">
        <v>260</v>
      </c>
      <c r="B261" s="38">
        <v>41416</v>
      </c>
      <c r="C261" s="21" t="s">
        <v>39</v>
      </c>
      <c r="D261" s="21" t="s">
        <v>17</v>
      </c>
      <c r="E261" s="21" t="s">
        <v>16</v>
      </c>
      <c r="F261" s="21" t="s">
        <v>144</v>
      </c>
      <c r="G261" s="21"/>
      <c r="H261" s="21"/>
      <c r="I261" s="21" t="s">
        <v>31</v>
      </c>
      <c r="J261" s="21" t="s">
        <v>14</v>
      </c>
    </row>
    <row r="262" spans="1:13" ht="18" customHeight="1">
      <c r="A262" s="4">
        <v>261</v>
      </c>
      <c r="B262" s="38">
        <v>41416</v>
      </c>
      <c r="C262" s="21" t="s">
        <v>157</v>
      </c>
      <c r="D262" s="21" t="s">
        <v>27</v>
      </c>
      <c r="E262" s="21" t="s">
        <v>28</v>
      </c>
      <c r="F262" s="21" t="s">
        <v>35</v>
      </c>
      <c r="G262" s="21"/>
      <c r="H262" s="21"/>
      <c r="I262" s="21" t="s">
        <v>8</v>
      </c>
      <c r="J262" s="21" t="s">
        <v>38</v>
      </c>
    </row>
    <row r="263" spans="1:13" ht="18" customHeight="1">
      <c r="A263" s="4">
        <v>262</v>
      </c>
      <c r="B263" s="38">
        <v>41416</v>
      </c>
      <c r="C263" s="21" t="s">
        <v>47</v>
      </c>
      <c r="D263" s="21" t="s">
        <v>24</v>
      </c>
      <c r="E263" s="21" t="s">
        <v>132</v>
      </c>
      <c r="F263" s="21" t="s">
        <v>72</v>
      </c>
      <c r="G263" s="21"/>
      <c r="H263" s="21"/>
      <c r="I263" s="21" t="s">
        <v>26</v>
      </c>
      <c r="J263" s="21" t="s">
        <v>20</v>
      </c>
    </row>
    <row r="264" spans="1:13" ht="18" customHeight="1">
      <c r="A264" s="4">
        <v>263</v>
      </c>
      <c r="B264" s="38">
        <v>41416</v>
      </c>
      <c r="C264" s="21" t="s">
        <v>23</v>
      </c>
      <c r="D264" s="21" t="s">
        <v>15</v>
      </c>
      <c r="E264" s="21" t="s">
        <v>22</v>
      </c>
      <c r="F264" s="21" t="s">
        <v>30</v>
      </c>
      <c r="G264" s="21"/>
      <c r="H264" s="21"/>
      <c r="I264" s="21" t="s">
        <v>25</v>
      </c>
      <c r="J264" s="21" t="s">
        <v>13</v>
      </c>
    </row>
    <row r="265" spans="1:13" ht="18" customHeight="1">
      <c r="A265" s="4">
        <v>264</v>
      </c>
      <c r="B265" s="38">
        <v>41416</v>
      </c>
      <c r="C265" s="21" t="s">
        <v>12</v>
      </c>
      <c r="D265" s="21" t="s">
        <v>49</v>
      </c>
      <c r="E265" s="21" t="s">
        <v>18</v>
      </c>
      <c r="F265" s="21" t="s">
        <v>131</v>
      </c>
      <c r="G265" s="21"/>
      <c r="H265" s="21"/>
      <c r="I265" s="21" t="s">
        <v>9</v>
      </c>
      <c r="J265" s="21" t="s">
        <v>37</v>
      </c>
    </row>
    <row r="266" spans="1:13" ht="18" customHeight="1">
      <c r="A266" s="4">
        <v>265</v>
      </c>
      <c r="B266" s="38">
        <v>41417</v>
      </c>
      <c r="C266" s="21" t="s">
        <v>72</v>
      </c>
      <c r="D266" s="21" t="s">
        <v>161</v>
      </c>
      <c r="E266" s="21" t="s">
        <v>24</v>
      </c>
      <c r="F266" s="21" t="s">
        <v>132</v>
      </c>
      <c r="G266" s="21"/>
      <c r="H266" s="21"/>
      <c r="I266" s="21" t="s">
        <v>26</v>
      </c>
      <c r="J266" s="21" t="s">
        <v>20</v>
      </c>
    </row>
    <row r="267" spans="1:13" ht="18" customHeight="1">
      <c r="A267" s="4">
        <v>266</v>
      </c>
      <c r="B267" s="38">
        <v>41417</v>
      </c>
      <c r="C267" s="21" t="s">
        <v>35</v>
      </c>
      <c r="D267" s="21" t="s">
        <v>33</v>
      </c>
      <c r="E267" s="21" t="s">
        <v>27</v>
      </c>
      <c r="F267" s="21" t="s">
        <v>28</v>
      </c>
      <c r="G267" s="21"/>
      <c r="H267" s="21"/>
      <c r="I267" s="21" t="s">
        <v>8</v>
      </c>
      <c r="J267" s="21" t="s">
        <v>38</v>
      </c>
    </row>
    <row r="268" spans="1:13" ht="18" customHeight="1">
      <c r="A268" s="4">
        <v>267</v>
      </c>
      <c r="B268" s="38">
        <v>41417</v>
      </c>
      <c r="C268" s="21" t="s">
        <v>5</v>
      </c>
      <c r="D268" s="21" t="s">
        <v>148</v>
      </c>
      <c r="E268" s="21" t="s">
        <v>6</v>
      </c>
      <c r="F268" s="21" t="s">
        <v>55</v>
      </c>
      <c r="G268" s="21"/>
      <c r="H268" s="21"/>
      <c r="I268" s="21" t="s">
        <v>32</v>
      </c>
      <c r="J268" s="21" t="s">
        <v>19</v>
      </c>
    </row>
    <row r="269" spans="1:13" ht="18" customHeight="1">
      <c r="A269" s="4">
        <v>268</v>
      </c>
      <c r="B269" s="38">
        <v>41417</v>
      </c>
      <c r="C269" s="21" t="s">
        <v>131</v>
      </c>
      <c r="D269" s="21" t="s">
        <v>29</v>
      </c>
      <c r="E269" s="21" t="s">
        <v>49</v>
      </c>
      <c r="F269" s="21" t="s">
        <v>18</v>
      </c>
      <c r="G269" s="21"/>
      <c r="H269" s="21"/>
      <c r="I269" s="21" t="s">
        <v>9</v>
      </c>
      <c r="J269" s="21" t="s">
        <v>37</v>
      </c>
    </row>
    <row r="270" spans="1:13" ht="18" customHeight="1">
      <c r="A270" s="4">
        <v>269</v>
      </c>
      <c r="B270" s="37">
        <v>41417</v>
      </c>
      <c r="C270" s="34" t="s">
        <v>30</v>
      </c>
      <c r="D270" s="34" t="s">
        <v>34</v>
      </c>
      <c r="E270" s="34" t="s">
        <v>15</v>
      </c>
      <c r="F270" s="34" t="s">
        <v>22</v>
      </c>
      <c r="G270" s="21"/>
      <c r="H270" s="21"/>
      <c r="I270" s="21" t="s">
        <v>25</v>
      </c>
      <c r="J270" s="21" t="s">
        <v>13</v>
      </c>
      <c r="M270" s="12"/>
    </row>
    <row r="271" spans="1:13" ht="18" customHeight="1">
      <c r="A271" s="4">
        <v>270</v>
      </c>
      <c r="B271" s="37">
        <v>41417</v>
      </c>
      <c r="C271" s="34" t="s">
        <v>144</v>
      </c>
      <c r="D271" s="34" t="s">
        <v>7</v>
      </c>
      <c r="E271" s="34" t="s">
        <v>17</v>
      </c>
      <c r="F271" s="34" t="s">
        <v>16</v>
      </c>
      <c r="G271" s="21"/>
      <c r="H271" s="21"/>
      <c r="I271" s="21" t="s">
        <v>31</v>
      </c>
      <c r="J271" s="21" t="s">
        <v>14</v>
      </c>
      <c r="M271" s="12"/>
    </row>
    <row r="272" spans="1:13" ht="18" customHeight="1">
      <c r="A272" s="4">
        <v>271</v>
      </c>
      <c r="B272" s="37">
        <v>41419</v>
      </c>
      <c r="C272" s="34" t="s">
        <v>142</v>
      </c>
      <c r="D272" s="34" t="s">
        <v>47</v>
      </c>
      <c r="E272" s="34" t="s">
        <v>46</v>
      </c>
      <c r="F272" s="34" t="s">
        <v>33</v>
      </c>
      <c r="G272" s="21"/>
      <c r="H272" s="21"/>
      <c r="I272" s="21" t="s">
        <v>37</v>
      </c>
      <c r="J272" s="21" t="s">
        <v>26</v>
      </c>
      <c r="M272" s="12"/>
    </row>
    <row r="273" spans="1:13" ht="18" customHeight="1">
      <c r="A273" s="4">
        <v>272</v>
      </c>
      <c r="B273" s="37">
        <v>41419</v>
      </c>
      <c r="C273" s="34" t="s">
        <v>24</v>
      </c>
      <c r="D273" s="34" t="s">
        <v>41</v>
      </c>
      <c r="E273" s="34" t="s">
        <v>153</v>
      </c>
      <c r="F273" s="34" t="s">
        <v>6</v>
      </c>
      <c r="G273" s="21"/>
      <c r="H273" s="21"/>
      <c r="I273" s="21" t="s">
        <v>38</v>
      </c>
      <c r="J273" s="21" t="s">
        <v>31</v>
      </c>
      <c r="M273" s="12"/>
    </row>
    <row r="274" spans="1:13" ht="18" customHeight="1">
      <c r="A274" s="4">
        <v>273</v>
      </c>
      <c r="B274" s="37">
        <v>41419</v>
      </c>
      <c r="C274" s="34" t="s">
        <v>18</v>
      </c>
      <c r="D274" s="34" t="s">
        <v>36</v>
      </c>
      <c r="E274" s="34" t="s">
        <v>29</v>
      </c>
      <c r="F274" s="34" t="s">
        <v>21</v>
      </c>
      <c r="G274" s="21"/>
      <c r="H274" s="21"/>
      <c r="I274" s="21" t="s">
        <v>13</v>
      </c>
      <c r="J274" s="21" t="s">
        <v>8</v>
      </c>
      <c r="M274" s="12"/>
    </row>
    <row r="275" spans="1:13" ht="18" customHeight="1">
      <c r="A275" s="4">
        <v>274</v>
      </c>
      <c r="B275" s="37">
        <v>41419</v>
      </c>
      <c r="C275" s="34" t="s">
        <v>27</v>
      </c>
      <c r="D275" s="34" t="s">
        <v>45</v>
      </c>
      <c r="E275" s="34" t="s">
        <v>148</v>
      </c>
      <c r="F275" s="34" t="s">
        <v>161</v>
      </c>
      <c r="G275" s="21"/>
      <c r="H275" s="21"/>
      <c r="I275" s="21" t="s">
        <v>20</v>
      </c>
      <c r="J275" s="21" t="s">
        <v>32</v>
      </c>
      <c r="M275" s="12"/>
    </row>
    <row r="276" spans="1:13" ht="18" customHeight="1">
      <c r="A276" s="4">
        <v>275</v>
      </c>
      <c r="B276" s="37">
        <v>41419</v>
      </c>
      <c r="C276" s="34" t="s">
        <v>22</v>
      </c>
      <c r="D276" s="34" t="s">
        <v>23</v>
      </c>
      <c r="E276" s="34" t="s">
        <v>34</v>
      </c>
      <c r="F276" s="34" t="s">
        <v>15</v>
      </c>
      <c r="G276" s="21"/>
      <c r="H276" s="21"/>
      <c r="I276" s="21" t="s">
        <v>19</v>
      </c>
      <c r="J276" s="21" t="s">
        <v>9</v>
      </c>
      <c r="M276" s="12"/>
    </row>
    <row r="277" spans="1:13" ht="18" customHeight="1">
      <c r="A277" s="4">
        <v>276</v>
      </c>
      <c r="B277" s="37">
        <v>41419</v>
      </c>
      <c r="C277" s="34" t="s">
        <v>16</v>
      </c>
      <c r="D277" s="34" t="s">
        <v>42</v>
      </c>
      <c r="E277" s="34" t="s">
        <v>7</v>
      </c>
      <c r="F277" s="34" t="s">
        <v>163</v>
      </c>
      <c r="G277" s="21"/>
      <c r="H277" s="21"/>
      <c r="I277" s="21" t="s">
        <v>14</v>
      </c>
      <c r="J277" s="21" t="s">
        <v>25</v>
      </c>
      <c r="M277" s="12"/>
    </row>
    <row r="278" spans="1:13" ht="18" customHeight="1">
      <c r="A278" s="4">
        <v>277</v>
      </c>
      <c r="B278" s="37">
        <v>41420</v>
      </c>
      <c r="C278" s="34" t="s">
        <v>161</v>
      </c>
      <c r="D278" s="34" t="s">
        <v>5</v>
      </c>
      <c r="E278" s="34" t="s">
        <v>45</v>
      </c>
      <c r="F278" s="34" t="s">
        <v>148</v>
      </c>
      <c r="G278" s="21"/>
      <c r="H278" s="21"/>
      <c r="I278" s="21" t="s">
        <v>20</v>
      </c>
      <c r="J278" s="21" t="s">
        <v>32</v>
      </c>
      <c r="M278" s="12"/>
    </row>
    <row r="279" spans="1:13" ht="18" customHeight="1">
      <c r="A279" s="4">
        <v>278</v>
      </c>
      <c r="B279" s="37">
        <v>41420</v>
      </c>
      <c r="C279" s="34" t="s">
        <v>6</v>
      </c>
      <c r="D279" s="34" t="s">
        <v>132</v>
      </c>
      <c r="E279" s="36" t="s">
        <v>41</v>
      </c>
      <c r="F279" s="34" t="s">
        <v>153</v>
      </c>
      <c r="G279" s="21"/>
      <c r="H279" s="21"/>
      <c r="I279" s="21" t="s">
        <v>38</v>
      </c>
      <c r="J279" s="21" t="s">
        <v>31</v>
      </c>
      <c r="M279" s="12"/>
    </row>
    <row r="280" spans="1:13" ht="18" customHeight="1">
      <c r="A280" s="4">
        <v>279</v>
      </c>
      <c r="B280" s="37">
        <v>41420</v>
      </c>
      <c r="C280" s="34" t="s">
        <v>15</v>
      </c>
      <c r="D280" s="34" t="s">
        <v>50</v>
      </c>
      <c r="E280" s="34" t="s">
        <v>23</v>
      </c>
      <c r="F280" s="34" t="s">
        <v>34</v>
      </c>
      <c r="G280" s="21"/>
      <c r="H280" s="21"/>
      <c r="I280" s="21" t="s">
        <v>19</v>
      </c>
      <c r="J280" s="21" t="s">
        <v>9</v>
      </c>
      <c r="M280" s="12"/>
    </row>
    <row r="281" spans="1:13" ht="18" customHeight="1">
      <c r="A281" s="4">
        <v>280</v>
      </c>
      <c r="B281" s="37">
        <v>41420</v>
      </c>
      <c r="C281" s="34" t="s">
        <v>21</v>
      </c>
      <c r="D281" s="34" t="s">
        <v>28</v>
      </c>
      <c r="E281" s="34" t="s">
        <v>36</v>
      </c>
      <c r="F281" s="34" t="s">
        <v>29</v>
      </c>
      <c r="G281" s="21"/>
      <c r="H281" s="21"/>
      <c r="I281" s="21" t="s">
        <v>13</v>
      </c>
      <c r="J281" s="21" t="s">
        <v>8</v>
      </c>
      <c r="M281" s="12"/>
    </row>
    <row r="282" spans="1:13" ht="18" customHeight="1">
      <c r="A282" s="4">
        <v>281</v>
      </c>
      <c r="B282" s="37">
        <v>41420</v>
      </c>
      <c r="C282" s="34" t="s">
        <v>33</v>
      </c>
      <c r="D282" s="34" t="s">
        <v>10</v>
      </c>
      <c r="E282" s="34" t="s">
        <v>47</v>
      </c>
      <c r="F282" s="34" t="s">
        <v>46</v>
      </c>
      <c r="G282" s="21"/>
      <c r="H282" s="21"/>
      <c r="I282" s="21" t="s">
        <v>37</v>
      </c>
      <c r="J282" s="21" t="s">
        <v>26</v>
      </c>
      <c r="M282" s="12"/>
    </row>
    <row r="283" spans="1:13" ht="18" customHeight="1">
      <c r="A283" s="4">
        <v>282</v>
      </c>
      <c r="B283" s="37">
        <v>41420</v>
      </c>
      <c r="C283" s="34" t="s">
        <v>163</v>
      </c>
      <c r="D283" s="36" t="s">
        <v>72</v>
      </c>
      <c r="E283" s="34" t="s">
        <v>42</v>
      </c>
      <c r="F283" s="34" t="s">
        <v>7</v>
      </c>
      <c r="G283" s="21"/>
      <c r="H283" s="21"/>
      <c r="I283" s="21" t="s">
        <v>14</v>
      </c>
      <c r="J283" s="21" t="s">
        <v>25</v>
      </c>
      <c r="M283" s="12"/>
    </row>
    <row r="284" spans="1:13" ht="18" customHeight="1">
      <c r="A284" s="4">
        <v>283</v>
      </c>
      <c r="B284" s="37">
        <v>41422</v>
      </c>
      <c r="C284" s="34" t="s">
        <v>148</v>
      </c>
      <c r="D284" s="34" t="s">
        <v>12</v>
      </c>
      <c r="E284" s="34" t="s">
        <v>5</v>
      </c>
      <c r="F284" s="34" t="s">
        <v>17</v>
      </c>
      <c r="G284" s="21"/>
      <c r="H284" s="21"/>
      <c r="I284" s="21" t="s">
        <v>13</v>
      </c>
      <c r="J284" s="21" t="s">
        <v>32</v>
      </c>
      <c r="M284" s="12"/>
    </row>
    <row r="285" spans="1:13" ht="18" customHeight="1">
      <c r="A285" s="4">
        <v>284</v>
      </c>
      <c r="B285" s="37">
        <v>41422</v>
      </c>
      <c r="C285" s="34" t="s">
        <v>42</v>
      </c>
      <c r="D285" s="34" t="s">
        <v>163</v>
      </c>
      <c r="E285" s="34" t="s">
        <v>48</v>
      </c>
      <c r="F285" s="34" t="s">
        <v>72</v>
      </c>
      <c r="G285" s="21"/>
      <c r="H285" s="21"/>
      <c r="I285" s="21" t="s">
        <v>14</v>
      </c>
      <c r="J285" s="21" t="s">
        <v>26</v>
      </c>
      <c r="M285" s="12"/>
    </row>
    <row r="286" spans="1:13" ht="18" customHeight="1">
      <c r="A286" s="4">
        <v>285</v>
      </c>
      <c r="B286" s="37">
        <v>41422</v>
      </c>
      <c r="C286" s="34" t="s">
        <v>36</v>
      </c>
      <c r="D286" s="34" t="s">
        <v>4</v>
      </c>
      <c r="E286" s="34" t="s">
        <v>28</v>
      </c>
      <c r="F286" s="34" t="s">
        <v>47</v>
      </c>
      <c r="G286" s="21"/>
      <c r="H286" s="21"/>
      <c r="I286" s="21" t="s">
        <v>37</v>
      </c>
      <c r="J286" s="21" t="s">
        <v>25</v>
      </c>
      <c r="M286" s="12"/>
    </row>
    <row r="287" spans="1:13" ht="18" customHeight="1">
      <c r="A287" s="4">
        <v>286</v>
      </c>
      <c r="B287" s="37">
        <v>41422</v>
      </c>
      <c r="C287" s="36" t="s">
        <v>46</v>
      </c>
      <c r="D287" s="34" t="s">
        <v>44</v>
      </c>
      <c r="E287" s="34" t="s">
        <v>10</v>
      </c>
      <c r="F287" s="34" t="s">
        <v>49</v>
      </c>
      <c r="G287" s="21"/>
      <c r="H287" s="21"/>
      <c r="I287" s="21" t="s">
        <v>20</v>
      </c>
      <c r="J287" s="21" t="s">
        <v>8</v>
      </c>
      <c r="M287" s="13"/>
    </row>
    <row r="288" spans="1:13" ht="18" customHeight="1">
      <c r="A288" s="4">
        <v>287</v>
      </c>
      <c r="B288" s="37">
        <v>41422</v>
      </c>
      <c r="C288" s="34" t="s">
        <v>23</v>
      </c>
      <c r="D288" s="34" t="s">
        <v>142</v>
      </c>
      <c r="E288" s="34" t="s">
        <v>16</v>
      </c>
      <c r="F288" s="34" t="s">
        <v>11</v>
      </c>
      <c r="G288" s="21"/>
      <c r="H288" s="21"/>
      <c r="I288" s="21" t="s">
        <v>38</v>
      </c>
      <c r="J288" s="21" t="s">
        <v>9</v>
      </c>
      <c r="M288" s="12"/>
    </row>
    <row r="289" spans="1:13" ht="18" customHeight="1">
      <c r="A289" s="4">
        <v>288</v>
      </c>
      <c r="B289" s="37">
        <v>41423</v>
      </c>
      <c r="C289" s="34" t="s">
        <v>72</v>
      </c>
      <c r="D289" s="34" t="s">
        <v>33</v>
      </c>
      <c r="E289" s="34" t="s">
        <v>163</v>
      </c>
      <c r="F289" s="34" t="s">
        <v>48</v>
      </c>
      <c r="G289" s="21"/>
      <c r="H289" s="21"/>
      <c r="I289" s="21" t="s">
        <v>14</v>
      </c>
      <c r="J289" s="21" t="s">
        <v>26</v>
      </c>
      <c r="M289" s="12"/>
    </row>
    <row r="290" spans="1:13" ht="18" customHeight="1">
      <c r="A290" s="4">
        <v>289</v>
      </c>
      <c r="B290" s="37">
        <v>41423</v>
      </c>
      <c r="C290" s="34" t="s">
        <v>47</v>
      </c>
      <c r="D290" s="34" t="s">
        <v>131</v>
      </c>
      <c r="E290" s="34" t="s">
        <v>4</v>
      </c>
      <c r="F290" s="34" t="s">
        <v>28</v>
      </c>
      <c r="G290" s="21"/>
      <c r="H290" s="21"/>
      <c r="I290" s="21" t="s">
        <v>37</v>
      </c>
      <c r="J290" s="21" t="s">
        <v>25</v>
      </c>
      <c r="M290" s="12"/>
    </row>
    <row r="291" spans="1:13" ht="18" customHeight="1">
      <c r="A291" s="4">
        <v>290</v>
      </c>
      <c r="B291" s="37">
        <v>41423</v>
      </c>
      <c r="C291" s="34" t="s">
        <v>49</v>
      </c>
      <c r="D291" s="34" t="s">
        <v>35</v>
      </c>
      <c r="E291" s="34" t="s">
        <v>44</v>
      </c>
      <c r="F291" s="34" t="s">
        <v>10</v>
      </c>
      <c r="G291" s="21"/>
      <c r="H291" s="21"/>
      <c r="I291" s="21" t="s">
        <v>20</v>
      </c>
      <c r="J291" s="21" t="s">
        <v>8</v>
      </c>
      <c r="M291" s="12"/>
    </row>
    <row r="292" spans="1:13" ht="18" customHeight="1">
      <c r="A292" s="4">
        <v>291</v>
      </c>
      <c r="B292" s="37">
        <v>41423</v>
      </c>
      <c r="C292" s="34" t="s">
        <v>50</v>
      </c>
      <c r="D292" s="34" t="s">
        <v>6</v>
      </c>
      <c r="E292" s="34" t="s">
        <v>24</v>
      </c>
      <c r="F292" s="34" t="s">
        <v>43</v>
      </c>
      <c r="G292" s="21"/>
      <c r="H292" s="21"/>
      <c r="I292" s="21" t="s">
        <v>19</v>
      </c>
      <c r="J292" s="21" t="s">
        <v>31</v>
      </c>
      <c r="M292" s="12"/>
    </row>
    <row r="293" spans="1:13" ht="18" customHeight="1">
      <c r="A293" s="4">
        <v>292</v>
      </c>
      <c r="B293" s="37">
        <v>41423</v>
      </c>
      <c r="C293" s="34" t="s">
        <v>11</v>
      </c>
      <c r="D293" s="34" t="s">
        <v>7</v>
      </c>
      <c r="E293" s="34" t="s">
        <v>142</v>
      </c>
      <c r="F293" s="34" t="s">
        <v>16</v>
      </c>
      <c r="G293" s="21"/>
      <c r="H293" s="21"/>
      <c r="I293" s="21" t="s">
        <v>38</v>
      </c>
      <c r="J293" s="21" t="s">
        <v>9</v>
      </c>
      <c r="M293" s="12"/>
    </row>
    <row r="294" spans="1:13" ht="18" customHeight="1">
      <c r="A294" s="4">
        <v>293</v>
      </c>
      <c r="B294" s="37">
        <v>41423</v>
      </c>
      <c r="C294" s="34" t="s">
        <v>17</v>
      </c>
      <c r="D294" s="34" t="s">
        <v>144</v>
      </c>
      <c r="E294" s="34" t="s">
        <v>12</v>
      </c>
      <c r="F294" s="34" t="s">
        <v>5</v>
      </c>
      <c r="G294" s="21"/>
      <c r="H294" s="21"/>
      <c r="I294" s="21" t="s">
        <v>13</v>
      </c>
      <c r="J294" s="21" t="s">
        <v>32</v>
      </c>
      <c r="M294" s="12"/>
    </row>
    <row r="295" spans="1:13" ht="18" customHeight="1">
      <c r="A295" s="4">
        <v>294</v>
      </c>
      <c r="B295" s="37">
        <v>41425</v>
      </c>
      <c r="C295" s="34" t="s">
        <v>40</v>
      </c>
      <c r="D295" s="34" t="s">
        <v>22</v>
      </c>
      <c r="E295" s="34" t="s">
        <v>39</v>
      </c>
      <c r="F295" s="34" t="s">
        <v>12</v>
      </c>
      <c r="G295" s="21"/>
      <c r="H295" s="21"/>
      <c r="I295" s="21" t="s">
        <v>32</v>
      </c>
      <c r="J295" s="21" t="s">
        <v>14</v>
      </c>
      <c r="M295" s="12"/>
    </row>
    <row r="296" spans="1:13" ht="18" customHeight="1">
      <c r="A296" s="4">
        <v>295</v>
      </c>
      <c r="B296" s="37">
        <v>41425</v>
      </c>
      <c r="C296" s="34" t="s">
        <v>5</v>
      </c>
      <c r="D296" s="34" t="s">
        <v>21</v>
      </c>
      <c r="E296" s="34" t="s">
        <v>144</v>
      </c>
      <c r="F296" s="34" t="s">
        <v>161</v>
      </c>
      <c r="G296" s="21"/>
      <c r="H296" s="21"/>
      <c r="I296" s="21" t="s">
        <v>9</v>
      </c>
      <c r="J296" s="21" t="s">
        <v>13</v>
      </c>
      <c r="M296" s="12"/>
    </row>
    <row r="297" spans="1:13" ht="18" customHeight="1">
      <c r="A297" s="4">
        <v>296</v>
      </c>
      <c r="B297" s="37">
        <v>41425</v>
      </c>
      <c r="C297" s="34" t="s">
        <v>10</v>
      </c>
      <c r="D297" s="34" t="s">
        <v>30</v>
      </c>
      <c r="E297" s="34" t="s">
        <v>42</v>
      </c>
      <c r="F297" s="34" t="s">
        <v>4</v>
      </c>
      <c r="G297" s="21"/>
      <c r="H297" s="21"/>
      <c r="I297" s="21" t="s">
        <v>8</v>
      </c>
      <c r="J297" s="21" t="s">
        <v>37</v>
      </c>
      <c r="M297" s="12"/>
    </row>
    <row r="298" spans="1:13" ht="18" customHeight="1">
      <c r="A298" s="4">
        <v>297</v>
      </c>
      <c r="B298" s="37">
        <v>41425</v>
      </c>
      <c r="C298" s="34" t="s">
        <v>29</v>
      </c>
      <c r="D298" s="34" t="s">
        <v>18</v>
      </c>
      <c r="E298" s="34" t="s">
        <v>131</v>
      </c>
      <c r="F298" s="34" t="s">
        <v>27</v>
      </c>
      <c r="G298" s="21"/>
      <c r="H298" s="21"/>
      <c r="I298" s="21" t="s">
        <v>31</v>
      </c>
      <c r="J298" s="21" t="s">
        <v>20</v>
      </c>
      <c r="M298" s="12"/>
    </row>
    <row r="299" spans="1:13" ht="18" customHeight="1">
      <c r="A299" s="4">
        <v>298</v>
      </c>
      <c r="B299" s="37">
        <v>41425</v>
      </c>
      <c r="C299" s="34" t="s">
        <v>43</v>
      </c>
      <c r="D299" s="34" t="s">
        <v>153</v>
      </c>
      <c r="E299" s="34" t="s">
        <v>35</v>
      </c>
      <c r="F299" s="34" t="s">
        <v>24</v>
      </c>
      <c r="G299" s="21"/>
      <c r="H299" s="21"/>
      <c r="I299" s="21" t="s">
        <v>25</v>
      </c>
      <c r="J299" s="21" t="s">
        <v>19</v>
      </c>
      <c r="M299" s="12"/>
    </row>
    <row r="300" spans="1:13" ht="18" customHeight="1">
      <c r="A300" s="4">
        <v>299</v>
      </c>
      <c r="B300" s="37">
        <v>41425</v>
      </c>
      <c r="C300" s="34" t="s">
        <v>142</v>
      </c>
      <c r="D300" s="34" t="s">
        <v>46</v>
      </c>
      <c r="E300" s="34" t="s">
        <v>15</v>
      </c>
      <c r="F300" s="34" t="s">
        <v>44</v>
      </c>
      <c r="G300" s="21"/>
      <c r="H300" s="21"/>
      <c r="I300" s="21" t="s">
        <v>26</v>
      </c>
      <c r="J300" s="21" t="s">
        <v>38</v>
      </c>
      <c r="M300" s="12"/>
    </row>
    <row r="301" spans="1:13" ht="18" customHeight="1">
      <c r="A301" s="4">
        <v>300</v>
      </c>
      <c r="B301" s="37">
        <v>41426</v>
      </c>
      <c r="C301" s="34" t="s">
        <v>161</v>
      </c>
      <c r="D301" s="34" t="s">
        <v>47</v>
      </c>
      <c r="E301" s="34" t="s">
        <v>21</v>
      </c>
      <c r="F301" s="34" t="s">
        <v>144</v>
      </c>
      <c r="G301" s="21"/>
      <c r="H301" s="21"/>
      <c r="I301" s="21" t="s">
        <v>9</v>
      </c>
      <c r="J301" s="21" t="s">
        <v>13</v>
      </c>
      <c r="M301" s="12"/>
    </row>
    <row r="302" spans="1:13" ht="18" customHeight="1">
      <c r="A302" s="4">
        <v>301</v>
      </c>
      <c r="B302" s="37">
        <v>41426</v>
      </c>
      <c r="C302" s="34" t="s">
        <v>4</v>
      </c>
      <c r="D302" s="34" t="s">
        <v>41</v>
      </c>
      <c r="E302" s="34" t="s">
        <v>30</v>
      </c>
      <c r="F302" s="34" t="s">
        <v>42</v>
      </c>
      <c r="G302" s="21"/>
      <c r="H302" s="21"/>
      <c r="I302" s="21" t="s">
        <v>8</v>
      </c>
      <c r="J302" s="21" t="s">
        <v>37</v>
      </c>
      <c r="M302" s="12"/>
    </row>
    <row r="303" spans="1:13" ht="18" customHeight="1">
      <c r="A303" s="4">
        <v>302</v>
      </c>
      <c r="B303" s="37">
        <v>41426</v>
      </c>
      <c r="C303" s="34" t="s">
        <v>44</v>
      </c>
      <c r="D303" s="34" t="s">
        <v>34</v>
      </c>
      <c r="E303" s="34" t="s">
        <v>46</v>
      </c>
      <c r="F303" s="34" t="s">
        <v>15</v>
      </c>
      <c r="G303" s="21"/>
      <c r="H303" s="21"/>
      <c r="I303" s="21" t="s">
        <v>26</v>
      </c>
      <c r="J303" s="21" t="s">
        <v>38</v>
      </c>
      <c r="M303" s="12"/>
    </row>
    <row r="304" spans="1:13" ht="18" customHeight="1">
      <c r="A304" s="4">
        <v>303</v>
      </c>
      <c r="B304" s="37">
        <v>41426</v>
      </c>
      <c r="C304" s="34" t="s">
        <v>24</v>
      </c>
      <c r="D304" s="34" t="s">
        <v>50</v>
      </c>
      <c r="E304" s="34" t="s">
        <v>153</v>
      </c>
      <c r="F304" s="34" t="s">
        <v>35</v>
      </c>
      <c r="G304" s="21"/>
      <c r="H304" s="21"/>
      <c r="I304" s="21" t="s">
        <v>25</v>
      </c>
      <c r="J304" s="21" t="s">
        <v>19</v>
      </c>
      <c r="M304" s="12"/>
    </row>
    <row r="305" spans="1:13" ht="18" customHeight="1">
      <c r="A305" s="4">
        <v>304</v>
      </c>
      <c r="B305" s="37">
        <v>41426</v>
      </c>
      <c r="C305" s="34" t="s">
        <v>27</v>
      </c>
      <c r="D305" s="34" t="s">
        <v>72</v>
      </c>
      <c r="E305" s="34" t="s">
        <v>18</v>
      </c>
      <c r="F305" s="34" t="s">
        <v>131</v>
      </c>
      <c r="G305" s="21"/>
      <c r="H305" s="21"/>
      <c r="I305" s="21" t="s">
        <v>31</v>
      </c>
      <c r="J305" s="21" t="s">
        <v>20</v>
      </c>
      <c r="M305" s="12"/>
    </row>
    <row r="306" spans="1:13" ht="18" customHeight="1">
      <c r="A306" s="4">
        <v>305</v>
      </c>
      <c r="B306" s="37">
        <v>41426</v>
      </c>
      <c r="C306" s="34" t="s">
        <v>12</v>
      </c>
      <c r="D306" s="34" t="s">
        <v>49</v>
      </c>
      <c r="E306" s="34" t="s">
        <v>22</v>
      </c>
      <c r="F306" s="34" t="s">
        <v>39</v>
      </c>
      <c r="G306" s="21"/>
      <c r="H306" s="21"/>
      <c r="I306" s="21" t="s">
        <v>32</v>
      </c>
      <c r="J306" s="21" t="s">
        <v>14</v>
      </c>
      <c r="M306" s="12"/>
    </row>
    <row r="307" spans="1:13" ht="18" customHeight="1">
      <c r="A307" s="4">
        <v>306</v>
      </c>
      <c r="B307" s="37">
        <v>41427</v>
      </c>
      <c r="C307" s="34" t="s">
        <v>39</v>
      </c>
      <c r="D307" s="34" t="s">
        <v>148</v>
      </c>
      <c r="E307" s="34" t="s">
        <v>6</v>
      </c>
      <c r="F307" s="34" t="s">
        <v>30</v>
      </c>
      <c r="G307" s="21"/>
      <c r="H307" s="21"/>
      <c r="I307" s="21" t="s">
        <v>32</v>
      </c>
      <c r="J307" s="21" t="s">
        <v>37</v>
      </c>
      <c r="M307" s="12"/>
    </row>
    <row r="308" spans="1:13" ht="18" customHeight="1">
      <c r="A308" s="4">
        <v>307</v>
      </c>
      <c r="B308" s="37">
        <v>41427</v>
      </c>
      <c r="C308" s="34" t="s">
        <v>35</v>
      </c>
      <c r="D308" s="34" t="s">
        <v>43</v>
      </c>
      <c r="E308" s="36" t="s">
        <v>50</v>
      </c>
      <c r="F308" s="34" t="s">
        <v>153</v>
      </c>
      <c r="G308" s="21"/>
      <c r="H308" s="21"/>
      <c r="I308" s="21" t="s">
        <v>25</v>
      </c>
      <c r="J308" s="21" t="s">
        <v>38</v>
      </c>
      <c r="M308" s="12"/>
    </row>
    <row r="309" spans="1:13" ht="18" customHeight="1">
      <c r="A309" s="4">
        <v>308</v>
      </c>
      <c r="B309" s="37">
        <v>41427</v>
      </c>
      <c r="C309" s="34" t="s">
        <v>42</v>
      </c>
      <c r="D309" s="34" t="s">
        <v>10</v>
      </c>
      <c r="E309" s="34" t="s">
        <v>41</v>
      </c>
      <c r="F309" s="34" t="s">
        <v>22</v>
      </c>
      <c r="G309" s="21"/>
      <c r="H309" s="21"/>
      <c r="I309" s="21" t="s">
        <v>8</v>
      </c>
      <c r="J309" s="21" t="s">
        <v>14</v>
      </c>
      <c r="M309" s="12"/>
    </row>
    <row r="310" spans="1:13" ht="18" customHeight="1">
      <c r="A310" s="4">
        <v>309</v>
      </c>
      <c r="B310" s="37">
        <v>41427</v>
      </c>
      <c r="C310" s="34" t="s">
        <v>131</v>
      </c>
      <c r="D310" s="34" t="s">
        <v>29</v>
      </c>
      <c r="E310" s="34" t="s">
        <v>72</v>
      </c>
      <c r="F310" s="34" t="s">
        <v>18</v>
      </c>
      <c r="G310" s="21"/>
      <c r="H310" s="21"/>
      <c r="I310" s="21" t="s">
        <v>31</v>
      </c>
      <c r="J310" s="21" t="s">
        <v>13</v>
      </c>
      <c r="M310" s="12"/>
    </row>
    <row r="311" spans="1:13" ht="18" customHeight="1">
      <c r="A311" s="4">
        <v>310</v>
      </c>
      <c r="B311" s="37">
        <v>41427</v>
      </c>
      <c r="C311" s="34" t="s">
        <v>144</v>
      </c>
      <c r="D311" s="34" t="s">
        <v>5</v>
      </c>
      <c r="E311" s="34" t="s">
        <v>47</v>
      </c>
      <c r="F311" s="34" t="s">
        <v>21</v>
      </c>
      <c r="G311" s="21"/>
      <c r="H311" s="21"/>
      <c r="I311" s="21" t="s">
        <v>9</v>
      </c>
      <c r="J311" s="21" t="s">
        <v>20</v>
      </c>
      <c r="M311" s="12"/>
    </row>
    <row r="312" spans="1:13" ht="18" customHeight="1">
      <c r="A312" s="4">
        <v>311</v>
      </c>
      <c r="B312" s="37">
        <v>41427</v>
      </c>
      <c r="C312" s="34" t="s">
        <v>15</v>
      </c>
      <c r="D312" s="34" t="s">
        <v>11</v>
      </c>
      <c r="E312" s="34" t="s">
        <v>23</v>
      </c>
      <c r="F312" s="34" t="s">
        <v>163</v>
      </c>
      <c r="G312" s="21"/>
      <c r="H312" s="21"/>
      <c r="I312" s="21" t="s">
        <v>26</v>
      </c>
      <c r="J312" s="21" t="s">
        <v>19</v>
      </c>
      <c r="M312" s="12"/>
    </row>
    <row r="313" spans="1:13" ht="18" customHeight="1">
      <c r="A313" s="4">
        <v>312</v>
      </c>
      <c r="B313" s="37">
        <v>41428</v>
      </c>
      <c r="C313" s="34" t="s">
        <v>153</v>
      </c>
      <c r="D313" s="34" t="s">
        <v>24</v>
      </c>
      <c r="E313" s="34" t="s">
        <v>43</v>
      </c>
      <c r="F313" s="34" t="s">
        <v>50</v>
      </c>
      <c r="G313" s="21"/>
      <c r="H313" s="21"/>
      <c r="I313" s="21" t="s">
        <v>25</v>
      </c>
      <c r="J313" s="21" t="s">
        <v>38</v>
      </c>
      <c r="M313" s="12"/>
    </row>
    <row r="314" spans="1:13" ht="18" customHeight="1">
      <c r="A314" s="4">
        <v>313</v>
      </c>
      <c r="B314" s="37">
        <v>41428</v>
      </c>
      <c r="C314" s="34" t="s">
        <v>30</v>
      </c>
      <c r="D314" s="34" t="s">
        <v>17</v>
      </c>
      <c r="E314" s="34" t="s">
        <v>148</v>
      </c>
      <c r="F314" s="34" t="s">
        <v>6</v>
      </c>
      <c r="G314" s="21"/>
      <c r="H314" s="21"/>
      <c r="I314" s="21" t="s">
        <v>32</v>
      </c>
      <c r="J314" s="21" t="s">
        <v>37</v>
      </c>
      <c r="M314" s="12"/>
    </row>
    <row r="315" spans="1:13" ht="18" customHeight="1">
      <c r="A315" s="4">
        <v>314</v>
      </c>
      <c r="B315" s="37">
        <v>41428</v>
      </c>
      <c r="C315" s="34" t="s">
        <v>21</v>
      </c>
      <c r="D315" s="34" t="s">
        <v>161</v>
      </c>
      <c r="E315" s="34" t="s">
        <v>5</v>
      </c>
      <c r="F315" s="34" t="s">
        <v>47</v>
      </c>
      <c r="G315" s="21"/>
      <c r="H315" s="21"/>
      <c r="I315" s="21" t="s">
        <v>9</v>
      </c>
      <c r="J315" s="21" t="s">
        <v>20</v>
      </c>
      <c r="M315" s="12"/>
    </row>
    <row r="316" spans="1:13" ht="18" customHeight="1">
      <c r="A316" s="4">
        <v>315</v>
      </c>
      <c r="B316" s="37">
        <v>41428</v>
      </c>
      <c r="C316" s="34" t="s">
        <v>18</v>
      </c>
      <c r="D316" s="34" t="s">
        <v>27</v>
      </c>
      <c r="E316" s="34" t="s">
        <v>29</v>
      </c>
      <c r="F316" s="34" t="s">
        <v>72</v>
      </c>
      <c r="G316" s="21"/>
      <c r="H316" s="21"/>
      <c r="I316" s="21" t="s">
        <v>31</v>
      </c>
      <c r="J316" s="21" t="s">
        <v>13</v>
      </c>
      <c r="M316" s="12"/>
    </row>
    <row r="317" spans="1:13" ht="18" customHeight="1">
      <c r="A317" s="4">
        <v>316</v>
      </c>
      <c r="B317" s="37">
        <v>41428</v>
      </c>
      <c r="C317" s="34" t="s">
        <v>163</v>
      </c>
      <c r="D317" s="34" t="s">
        <v>16</v>
      </c>
      <c r="E317" s="34" t="s">
        <v>11</v>
      </c>
      <c r="F317" s="34" t="s">
        <v>23</v>
      </c>
      <c r="G317" s="21"/>
      <c r="H317" s="21"/>
      <c r="I317" s="21" t="s">
        <v>26</v>
      </c>
      <c r="J317" s="21" t="s">
        <v>19</v>
      </c>
      <c r="M317" s="12"/>
    </row>
    <row r="318" spans="1:13" ht="18" customHeight="1">
      <c r="A318" s="4">
        <v>317</v>
      </c>
      <c r="B318" s="37">
        <v>41428</v>
      </c>
      <c r="C318" s="34" t="s">
        <v>22</v>
      </c>
      <c r="D318" s="34" t="s">
        <v>157</v>
      </c>
      <c r="E318" s="34" t="s">
        <v>10</v>
      </c>
      <c r="F318" s="34" t="s">
        <v>41</v>
      </c>
      <c r="G318" s="21"/>
      <c r="H318" s="21"/>
      <c r="I318" s="21" t="s">
        <v>8</v>
      </c>
      <c r="J318" s="21" t="s">
        <v>14</v>
      </c>
      <c r="M318" s="12"/>
    </row>
    <row r="319" spans="1:13" ht="18" customHeight="1">
      <c r="A319" s="4">
        <v>318</v>
      </c>
      <c r="B319" s="37">
        <v>41430</v>
      </c>
      <c r="C319" s="34" t="s">
        <v>7</v>
      </c>
      <c r="D319" s="34" t="s">
        <v>142</v>
      </c>
      <c r="E319" s="34" t="s">
        <v>36</v>
      </c>
      <c r="F319" s="34" t="s">
        <v>46</v>
      </c>
      <c r="G319" s="21"/>
      <c r="H319" s="21"/>
      <c r="I319" s="21" t="s">
        <v>19</v>
      </c>
      <c r="J319" s="21" t="s">
        <v>8</v>
      </c>
      <c r="M319" s="12"/>
    </row>
    <row r="320" spans="1:13" ht="18" customHeight="1">
      <c r="A320" s="4">
        <v>319</v>
      </c>
      <c r="B320" s="37">
        <v>41430</v>
      </c>
      <c r="C320" s="34" t="s">
        <v>157</v>
      </c>
      <c r="D320" s="34" t="s">
        <v>131</v>
      </c>
      <c r="E320" s="34" t="s">
        <v>17</v>
      </c>
      <c r="F320" s="34" t="s">
        <v>29</v>
      </c>
      <c r="G320" s="21"/>
      <c r="H320" s="21"/>
      <c r="I320" s="21" t="s">
        <v>13</v>
      </c>
      <c r="J320" s="21" t="s">
        <v>25</v>
      </c>
      <c r="M320" s="12"/>
    </row>
    <row r="321" spans="1:13" ht="18" customHeight="1">
      <c r="A321" s="4">
        <v>320</v>
      </c>
      <c r="B321" s="37">
        <v>41430</v>
      </c>
      <c r="C321" s="34" t="s">
        <v>41</v>
      </c>
      <c r="D321" s="34" t="s">
        <v>21</v>
      </c>
      <c r="E321" s="34" t="s">
        <v>144</v>
      </c>
      <c r="F321" s="34" t="s">
        <v>49</v>
      </c>
      <c r="G321" s="21"/>
      <c r="H321" s="21"/>
      <c r="I321" s="21" t="s">
        <v>37</v>
      </c>
      <c r="J321" s="21" t="s">
        <v>31</v>
      </c>
      <c r="M321" s="12"/>
    </row>
    <row r="322" spans="1:13" ht="18" customHeight="1">
      <c r="A322" s="4">
        <v>321</v>
      </c>
      <c r="B322" s="37">
        <v>41430</v>
      </c>
      <c r="C322" s="34" t="s">
        <v>6</v>
      </c>
      <c r="D322" s="34" t="s">
        <v>28</v>
      </c>
      <c r="E322" s="34" t="s">
        <v>146</v>
      </c>
      <c r="F322" s="34" t="s">
        <v>148</v>
      </c>
      <c r="G322" s="21"/>
      <c r="H322" s="21"/>
      <c r="I322" s="21" t="s">
        <v>14</v>
      </c>
      <c r="J322" s="21" t="s">
        <v>9</v>
      </c>
      <c r="M322" s="12"/>
    </row>
    <row r="323" spans="1:13" ht="18" customHeight="1">
      <c r="A323" s="4">
        <v>322</v>
      </c>
      <c r="B323" s="37">
        <v>41430</v>
      </c>
      <c r="C323" s="34" t="s">
        <v>11</v>
      </c>
      <c r="D323" s="34" t="s">
        <v>163</v>
      </c>
      <c r="E323" s="34" t="s">
        <v>15</v>
      </c>
      <c r="F323" s="34" t="s">
        <v>16</v>
      </c>
      <c r="G323" s="21"/>
      <c r="H323" s="21"/>
      <c r="I323" s="21" t="s">
        <v>38</v>
      </c>
      <c r="J323" s="21" t="s">
        <v>32</v>
      </c>
      <c r="M323" s="12"/>
    </row>
    <row r="324" spans="1:13" ht="18" customHeight="1">
      <c r="A324" s="4">
        <v>323</v>
      </c>
      <c r="B324" s="37">
        <v>41430</v>
      </c>
      <c r="C324" s="34" t="s">
        <v>33</v>
      </c>
      <c r="D324" s="34" t="s">
        <v>22</v>
      </c>
      <c r="E324" s="34" t="s">
        <v>4</v>
      </c>
      <c r="F324" s="34" t="s">
        <v>34</v>
      </c>
      <c r="G324" s="21"/>
      <c r="H324" s="21"/>
      <c r="I324" s="21" t="s">
        <v>20</v>
      </c>
      <c r="J324" s="21" t="s">
        <v>26</v>
      </c>
      <c r="M324" s="12"/>
    </row>
    <row r="325" spans="1:13" ht="18" customHeight="1">
      <c r="A325" s="4">
        <v>324</v>
      </c>
      <c r="B325" s="37">
        <v>41431</v>
      </c>
      <c r="C325" s="34" t="s">
        <v>148</v>
      </c>
      <c r="D325" s="34" t="s">
        <v>30</v>
      </c>
      <c r="E325" s="34" t="s">
        <v>28</v>
      </c>
      <c r="F325" s="34" t="s">
        <v>146</v>
      </c>
      <c r="G325" s="21"/>
      <c r="H325" s="21"/>
      <c r="I325" s="21" t="s">
        <v>14</v>
      </c>
      <c r="J325" s="21" t="s">
        <v>9</v>
      </c>
      <c r="M325" s="12"/>
    </row>
    <row r="326" spans="1:13" ht="18" customHeight="1">
      <c r="A326" s="4">
        <v>325</v>
      </c>
      <c r="B326" s="37">
        <v>41431</v>
      </c>
      <c r="C326" s="34" t="s">
        <v>34</v>
      </c>
      <c r="D326" s="34" t="s">
        <v>23</v>
      </c>
      <c r="E326" s="34" t="s">
        <v>22</v>
      </c>
      <c r="F326" s="34" t="s">
        <v>4</v>
      </c>
      <c r="G326" s="21"/>
      <c r="H326" s="21"/>
      <c r="I326" s="21" t="s">
        <v>20</v>
      </c>
      <c r="J326" s="21" t="s">
        <v>26</v>
      </c>
      <c r="M326" s="12"/>
    </row>
    <row r="327" spans="1:13" ht="18" customHeight="1">
      <c r="A327" s="4">
        <v>326</v>
      </c>
      <c r="B327" s="37">
        <v>41431</v>
      </c>
      <c r="C327" s="34" t="s">
        <v>49</v>
      </c>
      <c r="D327" s="34" t="s">
        <v>42</v>
      </c>
      <c r="E327" s="34" t="s">
        <v>21</v>
      </c>
      <c r="F327" s="34" t="s">
        <v>144</v>
      </c>
      <c r="G327" s="21"/>
      <c r="H327" s="21"/>
      <c r="I327" s="21" t="s">
        <v>37</v>
      </c>
      <c r="J327" s="21" t="s">
        <v>31</v>
      </c>
      <c r="M327" s="12"/>
    </row>
    <row r="328" spans="1:13" ht="18" customHeight="1">
      <c r="A328" s="4">
        <v>327</v>
      </c>
      <c r="B328" s="37">
        <v>41431</v>
      </c>
      <c r="C328" s="34" t="s">
        <v>46</v>
      </c>
      <c r="D328" s="34" t="s">
        <v>12</v>
      </c>
      <c r="E328" s="34" t="s">
        <v>142</v>
      </c>
      <c r="F328" s="34" t="s">
        <v>36</v>
      </c>
      <c r="G328" s="21"/>
      <c r="H328" s="21"/>
      <c r="I328" s="21" t="s">
        <v>19</v>
      </c>
      <c r="J328" s="21" t="s">
        <v>8</v>
      </c>
      <c r="M328" s="12"/>
    </row>
    <row r="329" spans="1:13" ht="18" customHeight="1">
      <c r="A329" s="4">
        <v>328</v>
      </c>
      <c r="B329" s="37">
        <v>41431</v>
      </c>
      <c r="C329" s="34" t="s">
        <v>29</v>
      </c>
      <c r="D329" s="36" t="s">
        <v>55</v>
      </c>
      <c r="E329" s="34" t="s">
        <v>131</v>
      </c>
      <c r="F329" s="34" t="s">
        <v>17</v>
      </c>
      <c r="G329" s="21"/>
      <c r="H329" s="21"/>
      <c r="I329" s="21" t="s">
        <v>13</v>
      </c>
      <c r="J329" s="21" t="s">
        <v>25</v>
      </c>
      <c r="M329" s="12"/>
    </row>
    <row r="330" spans="1:13" ht="18" customHeight="1">
      <c r="A330" s="4">
        <v>329</v>
      </c>
      <c r="B330" s="37">
        <v>41431</v>
      </c>
      <c r="C330" s="36" t="s">
        <v>16</v>
      </c>
      <c r="D330" s="34" t="s">
        <v>45</v>
      </c>
      <c r="E330" s="34" t="s">
        <v>163</v>
      </c>
      <c r="F330" s="34" t="s">
        <v>15</v>
      </c>
      <c r="G330" s="21"/>
      <c r="H330" s="21"/>
      <c r="I330" s="21" t="s">
        <v>38</v>
      </c>
      <c r="J330" s="21" t="s">
        <v>32</v>
      </c>
      <c r="M330" s="13"/>
    </row>
    <row r="331" spans="1:13" ht="18" customHeight="1">
      <c r="A331" s="4">
        <v>330</v>
      </c>
      <c r="B331" s="37">
        <v>41433</v>
      </c>
      <c r="C331" s="34" t="s">
        <v>4</v>
      </c>
      <c r="D331" s="34" t="s">
        <v>33</v>
      </c>
      <c r="E331" s="34" t="s">
        <v>48</v>
      </c>
      <c r="F331" s="34" t="s">
        <v>43</v>
      </c>
      <c r="G331" s="21"/>
      <c r="H331" s="21"/>
      <c r="I331" s="21" t="s">
        <v>20</v>
      </c>
      <c r="J331" s="21" t="s">
        <v>25</v>
      </c>
      <c r="M331" s="12"/>
    </row>
    <row r="332" spans="1:13" ht="18" customHeight="1">
      <c r="A332" s="4">
        <v>331</v>
      </c>
      <c r="B332" s="37">
        <v>41433</v>
      </c>
      <c r="C332" s="34" t="s">
        <v>72</v>
      </c>
      <c r="D332" s="34" t="s">
        <v>47</v>
      </c>
      <c r="E332" s="34" t="s">
        <v>45</v>
      </c>
      <c r="F332" s="34" t="s">
        <v>132</v>
      </c>
      <c r="G332" s="21"/>
      <c r="H332" s="21"/>
      <c r="I332" s="21" t="s">
        <v>38</v>
      </c>
      <c r="J332" s="21" t="s">
        <v>8</v>
      </c>
      <c r="M332" s="12"/>
    </row>
    <row r="333" spans="1:13" ht="18" customHeight="1">
      <c r="A333" s="4">
        <v>332</v>
      </c>
      <c r="B333" s="37">
        <v>41433</v>
      </c>
      <c r="C333" s="34" t="s">
        <v>5</v>
      </c>
      <c r="D333" s="34" t="s">
        <v>35</v>
      </c>
      <c r="E333" s="34" t="s">
        <v>27</v>
      </c>
      <c r="F333" s="34" t="s">
        <v>23</v>
      </c>
      <c r="G333" s="21"/>
      <c r="H333" s="21"/>
      <c r="I333" s="21" t="s">
        <v>37</v>
      </c>
      <c r="J333" s="21" t="s">
        <v>9</v>
      </c>
      <c r="M333" s="12"/>
    </row>
    <row r="334" spans="1:13" ht="18" customHeight="1">
      <c r="A334" s="4">
        <v>333</v>
      </c>
      <c r="B334" s="37">
        <v>41433</v>
      </c>
      <c r="C334" s="34" t="s">
        <v>10</v>
      </c>
      <c r="D334" s="34" t="s">
        <v>18</v>
      </c>
      <c r="E334" s="34" t="s">
        <v>157</v>
      </c>
      <c r="F334" s="34" t="s">
        <v>22</v>
      </c>
      <c r="G334" s="21"/>
      <c r="H334" s="21"/>
      <c r="I334" s="21" t="s">
        <v>14</v>
      </c>
      <c r="J334" s="21" t="s">
        <v>31</v>
      </c>
      <c r="M334" s="12"/>
    </row>
    <row r="335" spans="1:13" ht="18" customHeight="1">
      <c r="A335" s="4">
        <v>334</v>
      </c>
      <c r="B335" s="37">
        <v>41433</v>
      </c>
      <c r="C335" s="34" t="s">
        <v>36</v>
      </c>
      <c r="D335" s="34" t="s">
        <v>7</v>
      </c>
      <c r="E335" s="34" t="s">
        <v>12</v>
      </c>
      <c r="F335" s="34" t="s">
        <v>142</v>
      </c>
      <c r="G335" s="21"/>
      <c r="H335" s="21"/>
      <c r="I335" s="21" t="s">
        <v>19</v>
      </c>
      <c r="J335" s="21" t="s">
        <v>32</v>
      </c>
      <c r="M335" s="12"/>
    </row>
    <row r="336" spans="1:13" ht="18" customHeight="1">
      <c r="A336" s="4">
        <v>335</v>
      </c>
      <c r="B336" s="37">
        <v>41433</v>
      </c>
      <c r="C336" s="34" t="s">
        <v>28</v>
      </c>
      <c r="D336" s="34" t="s">
        <v>148</v>
      </c>
      <c r="E336" s="34" t="s">
        <v>6</v>
      </c>
      <c r="F336" s="34" t="s">
        <v>21</v>
      </c>
      <c r="G336" s="21"/>
      <c r="H336" s="21"/>
      <c r="I336" s="21" t="s">
        <v>13</v>
      </c>
      <c r="J336" s="21" t="s">
        <v>26</v>
      </c>
      <c r="M336" s="12"/>
    </row>
    <row r="337" spans="1:13" ht="18" customHeight="1">
      <c r="A337" s="4">
        <v>336</v>
      </c>
      <c r="B337" s="37">
        <v>41434</v>
      </c>
      <c r="C337" s="34" t="s">
        <v>132</v>
      </c>
      <c r="D337" s="34" t="s">
        <v>153</v>
      </c>
      <c r="E337" s="34" t="s">
        <v>47</v>
      </c>
      <c r="F337" s="34" t="s">
        <v>161</v>
      </c>
      <c r="G337" s="21"/>
      <c r="H337" s="21"/>
      <c r="I337" s="21" t="s">
        <v>38</v>
      </c>
      <c r="J337" s="21" t="s">
        <v>8</v>
      </c>
      <c r="M337" s="12"/>
    </row>
    <row r="338" spans="1:13" ht="18" customHeight="1">
      <c r="A338" s="4">
        <v>337</v>
      </c>
      <c r="B338" s="37">
        <v>41434</v>
      </c>
      <c r="C338" s="34" t="s">
        <v>23</v>
      </c>
      <c r="D338" s="34" t="s">
        <v>34</v>
      </c>
      <c r="E338" s="34" t="s">
        <v>35</v>
      </c>
      <c r="F338" s="34" t="s">
        <v>27</v>
      </c>
      <c r="G338" s="21"/>
      <c r="H338" s="21"/>
      <c r="I338" s="21" t="s">
        <v>37</v>
      </c>
      <c r="J338" s="21" t="s">
        <v>9</v>
      </c>
      <c r="M338" s="12"/>
    </row>
    <row r="339" spans="1:13" ht="18" customHeight="1">
      <c r="A339" s="4">
        <v>338</v>
      </c>
      <c r="B339" s="37">
        <v>41434</v>
      </c>
      <c r="C339" s="34" t="s">
        <v>43</v>
      </c>
      <c r="D339" s="34" t="s">
        <v>16</v>
      </c>
      <c r="E339" s="34" t="s">
        <v>33</v>
      </c>
      <c r="F339" s="34" t="s">
        <v>48</v>
      </c>
      <c r="G339" s="21"/>
      <c r="H339" s="21"/>
      <c r="I339" s="21" t="s">
        <v>20</v>
      </c>
      <c r="J339" s="21" t="s">
        <v>25</v>
      </c>
      <c r="M339" s="12"/>
    </row>
    <row r="340" spans="1:13" ht="18" customHeight="1">
      <c r="A340" s="4">
        <v>339</v>
      </c>
      <c r="B340" s="37">
        <v>41434</v>
      </c>
      <c r="C340" s="34" t="s">
        <v>142</v>
      </c>
      <c r="D340" s="34" t="s">
        <v>46</v>
      </c>
      <c r="E340" s="34" t="s">
        <v>7</v>
      </c>
      <c r="F340" s="34" t="s">
        <v>12</v>
      </c>
      <c r="G340" s="21"/>
      <c r="H340" s="21"/>
      <c r="I340" s="21" t="s">
        <v>19</v>
      </c>
      <c r="J340" s="21" t="s">
        <v>32</v>
      </c>
      <c r="M340" s="12"/>
    </row>
    <row r="341" spans="1:13" ht="18" customHeight="1">
      <c r="A341" s="4">
        <v>340</v>
      </c>
      <c r="B341" s="37">
        <v>41434</v>
      </c>
      <c r="C341" s="34" t="s">
        <v>21</v>
      </c>
      <c r="D341" s="34" t="s">
        <v>49</v>
      </c>
      <c r="E341" s="34" t="s">
        <v>148</v>
      </c>
      <c r="F341" s="34" t="s">
        <v>6</v>
      </c>
      <c r="G341" s="21"/>
      <c r="H341" s="21"/>
      <c r="I341" s="21" t="s">
        <v>13</v>
      </c>
      <c r="J341" s="21" t="s">
        <v>26</v>
      </c>
      <c r="M341" s="12"/>
    </row>
    <row r="342" spans="1:13" ht="18" customHeight="1">
      <c r="A342" s="4">
        <v>341</v>
      </c>
      <c r="B342" s="37">
        <v>41434</v>
      </c>
      <c r="C342" s="34" t="s">
        <v>22</v>
      </c>
      <c r="D342" s="34" t="s">
        <v>17</v>
      </c>
      <c r="E342" s="34" t="s">
        <v>18</v>
      </c>
      <c r="F342" s="34" t="s">
        <v>157</v>
      </c>
      <c r="G342" s="21"/>
      <c r="H342" s="21"/>
      <c r="I342" s="21" t="s">
        <v>14</v>
      </c>
      <c r="J342" s="21" t="s">
        <v>31</v>
      </c>
      <c r="M342" s="12"/>
    </row>
    <row r="343" spans="1:13" ht="18" customHeight="1">
      <c r="A343" s="4">
        <v>342</v>
      </c>
      <c r="B343" s="37">
        <v>41437</v>
      </c>
      <c r="C343" s="34" t="s">
        <v>7</v>
      </c>
      <c r="D343" s="34" t="s">
        <v>142</v>
      </c>
      <c r="E343" s="34" t="s">
        <v>72</v>
      </c>
      <c r="F343" s="34" t="s">
        <v>11</v>
      </c>
      <c r="G343" s="21"/>
      <c r="H343" s="21"/>
      <c r="I343" s="21" t="s">
        <v>26</v>
      </c>
      <c r="J343" s="21" t="s">
        <v>37</v>
      </c>
      <c r="M343" s="12"/>
    </row>
    <row r="344" spans="1:13" ht="18" customHeight="1">
      <c r="A344" s="4">
        <v>343</v>
      </c>
      <c r="B344" s="37">
        <v>41437</v>
      </c>
      <c r="C344" s="34" t="s">
        <v>48</v>
      </c>
      <c r="D344" s="34" t="s">
        <v>29</v>
      </c>
      <c r="E344" s="34" t="s">
        <v>40</v>
      </c>
      <c r="F344" s="34" t="s">
        <v>144</v>
      </c>
      <c r="G344" s="21"/>
      <c r="H344" s="21"/>
      <c r="I344" s="21" t="s">
        <v>8</v>
      </c>
      <c r="J344" s="21" t="s">
        <v>13</v>
      </c>
      <c r="M344" s="12"/>
    </row>
    <row r="345" spans="1:13" ht="18" customHeight="1">
      <c r="A345" s="4">
        <v>344</v>
      </c>
      <c r="B345" s="37">
        <v>41437</v>
      </c>
      <c r="C345" s="34" t="s">
        <v>131</v>
      </c>
      <c r="D345" s="34" t="s">
        <v>132</v>
      </c>
      <c r="E345" s="34" t="s">
        <v>16</v>
      </c>
      <c r="F345" s="34" t="s">
        <v>163</v>
      </c>
      <c r="G345" s="21"/>
      <c r="H345" s="21"/>
      <c r="I345" s="21" t="s">
        <v>25</v>
      </c>
      <c r="J345" s="21" t="s">
        <v>14</v>
      </c>
      <c r="M345" s="12"/>
    </row>
    <row r="346" spans="1:13" ht="18" customHeight="1">
      <c r="A346" s="4">
        <v>345</v>
      </c>
      <c r="B346" s="37">
        <v>41437</v>
      </c>
      <c r="C346" s="34" t="s">
        <v>15</v>
      </c>
      <c r="D346" s="34" t="s">
        <v>28</v>
      </c>
      <c r="E346" s="34" t="s">
        <v>10</v>
      </c>
      <c r="F346" s="34" t="s">
        <v>30</v>
      </c>
      <c r="G346" s="21"/>
      <c r="H346" s="21"/>
      <c r="I346" s="21" t="s">
        <v>9</v>
      </c>
      <c r="J346" s="21" t="s">
        <v>19</v>
      </c>
      <c r="M346" s="12"/>
    </row>
    <row r="347" spans="1:13" ht="18" customHeight="1">
      <c r="A347" s="4">
        <v>346</v>
      </c>
      <c r="B347" s="37">
        <v>41437</v>
      </c>
      <c r="C347" s="34" t="s">
        <v>50</v>
      </c>
      <c r="D347" s="34" t="s">
        <v>4</v>
      </c>
      <c r="E347" s="34" t="s">
        <v>153</v>
      </c>
      <c r="F347" s="34" t="s">
        <v>33</v>
      </c>
      <c r="G347" s="21"/>
      <c r="H347" s="21"/>
      <c r="I347" s="21" t="s">
        <v>31</v>
      </c>
      <c r="J347" s="21" t="s">
        <v>38</v>
      </c>
      <c r="M347" s="12"/>
    </row>
    <row r="348" spans="1:13" ht="18" customHeight="1">
      <c r="A348" s="4">
        <v>347</v>
      </c>
      <c r="B348" s="37">
        <v>41437</v>
      </c>
      <c r="C348" s="34" t="s">
        <v>27</v>
      </c>
      <c r="D348" s="34" t="s">
        <v>5</v>
      </c>
      <c r="E348" s="34" t="s">
        <v>39</v>
      </c>
      <c r="F348" s="34" t="s">
        <v>35</v>
      </c>
      <c r="G348" s="21"/>
      <c r="H348" s="21"/>
      <c r="I348" s="21" t="s">
        <v>32</v>
      </c>
      <c r="J348" s="21" t="s">
        <v>20</v>
      </c>
      <c r="M348" s="12"/>
    </row>
    <row r="349" spans="1:13" ht="18" customHeight="1">
      <c r="A349" s="4">
        <v>348</v>
      </c>
      <c r="B349" s="37">
        <v>41438</v>
      </c>
      <c r="C349" s="34" t="s">
        <v>35</v>
      </c>
      <c r="D349" s="34" t="s">
        <v>6</v>
      </c>
      <c r="E349" s="34" t="s">
        <v>5</v>
      </c>
      <c r="F349" s="34" t="s">
        <v>39</v>
      </c>
      <c r="G349" s="21"/>
      <c r="H349" s="21"/>
      <c r="I349" s="21" t="s">
        <v>32</v>
      </c>
      <c r="J349" s="21" t="s">
        <v>20</v>
      </c>
      <c r="M349" s="12"/>
    </row>
    <row r="350" spans="1:13" ht="18" customHeight="1">
      <c r="A350" s="4">
        <v>349</v>
      </c>
      <c r="B350" s="37">
        <v>41438</v>
      </c>
      <c r="C350" s="34" t="s">
        <v>30</v>
      </c>
      <c r="D350" s="34" t="s">
        <v>24</v>
      </c>
      <c r="E350" s="34" t="s">
        <v>28</v>
      </c>
      <c r="F350" s="34" t="s">
        <v>10</v>
      </c>
      <c r="G350" s="21"/>
      <c r="H350" s="21"/>
      <c r="I350" s="21" t="s">
        <v>9</v>
      </c>
      <c r="J350" s="21" t="s">
        <v>19</v>
      </c>
      <c r="M350" s="12"/>
    </row>
    <row r="351" spans="1:13" ht="18" customHeight="1">
      <c r="A351" s="4">
        <v>350</v>
      </c>
      <c r="B351" s="37">
        <v>41438</v>
      </c>
      <c r="C351" s="34" t="s">
        <v>11</v>
      </c>
      <c r="D351" s="34" t="s">
        <v>23</v>
      </c>
      <c r="E351" s="34" t="s">
        <v>142</v>
      </c>
      <c r="F351" s="34" t="s">
        <v>72</v>
      </c>
      <c r="G351" s="21"/>
      <c r="H351" s="21"/>
      <c r="I351" s="21" t="s">
        <v>26</v>
      </c>
      <c r="J351" s="21" t="s">
        <v>37</v>
      </c>
      <c r="M351" s="12"/>
    </row>
    <row r="352" spans="1:13" ht="18" customHeight="1">
      <c r="A352" s="4">
        <v>351</v>
      </c>
      <c r="B352" s="37">
        <v>41438</v>
      </c>
      <c r="C352" s="34" t="s">
        <v>33</v>
      </c>
      <c r="D352" s="34" t="s">
        <v>148</v>
      </c>
      <c r="E352" s="34" t="s">
        <v>4</v>
      </c>
      <c r="F352" s="34" t="s">
        <v>153</v>
      </c>
      <c r="G352" s="21"/>
      <c r="H352" s="21"/>
      <c r="I352" s="21" t="s">
        <v>31</v>
      </c>
      <c r="J352" s="21" t="s">
        <v>38</v>
      </c>
      <c r="M352" s="12"/>
    </row>
    <row r="353" spans="1:13" ht="18" customHeight="1">
      <c r="A353" s="4">
        <v>352</v>
      </c>
      <c r="B353" s="37">
        <v>41438</v>
      </c>
      <c r="C353" s="34" t="s">
        <v>163</v>
      </c>
      <c r="D353" s="34" t="s">
        <v>44</v>
      </c>
      <c r="E353" s="34" t="s">
        <v>132</v>
      </c>
      <c r="F353" s="34" t="s">
        <v>16</v>
      </c>
      <c r="G353" s="21"/>
      <c r="H353" s="21"/>
      <c r="I353" s="21" t="s">
        <v>25</v>
      </c>
      <c r="J353" s="21" t="s">
        <v>14</v>
      </c>
      <c r="M353" s="12"/>
    </row>
    <row r="354" spans="1:13" ht="18" customHeight="1">
      <c r="A354" s="4">
        <v>353</v>
      </c>
      <c r="B354" s="37">
        <v>41439</v>
      </c>
      <c r="C354" s="34" t="s">
        <v>40</v>
      </c>
      <c r="D354" s="34" t="s">
        <v>48</v>
      </c>
      <c r="E354" s="34" t="s">
        <v>12</v>
      </c>
      <c r="F354" s="34" t="s">
        <v>29</v>
      </c>
      <c r="G354" s="21"/>
      <c r="H354" s="21"/>
      <c r="I354" s="21" t="s">
        <v>8</v>
      </c>
      <c r="J354" s="21" t="s">
        <v>13</v>
      </c>
      <c r="M354" s="12"/>
    </row>
    <row r="355" spans="1:13" ht="18" customHeight="1">
      <c r="A355" s="4">
        <v>354</v>
      </c>
      <c r="B355" s="37">
        <v>41440</v>
      </c>
      <c r="C355" s="34" t="s">
        <v>47</v>
      </c>
      <c r="D355" s="34" t="s">
        <v>43</v>
      </c>
      <c r="E355" s="34" t="s">
        <v>46</v>
      </c>
      <c r="F355" s="34" t="s">
        <v>49</v>
      </c>
      <c r="G355" s="21"/>
      <c r="H355" s="21"/>
      <c r="I355" s="21" t="s">
        <v>26</v>
      </c>
      <c r="J355" s="21" t="s">
        <v>14</v>
      </c>
      <c r="M355" s="12"/>
    </row>
    <row r="356" spans="1:13" ht="18" customHeight="1">
      <c r="A356" s="4">
        <v>355</v>
      </c>
      <c r="B356" s="37">
        <v>41440</v>
      </c>
      <c r="C356" s="34" t="s">
        <v>153</v>
      </c>
      <c r="D356" s="34" t="s">
        <v>50</v>
      </c>
      <c r="E356" s="34" t="s">
        <v>148</v>
      </c>
      <c r="F356" s="34" t="s">
        <v>4</v>
      </c>
      <c r="G356" s="21"/>
      <c r="H356" s="21"/>
      <c r="I356" s="21" t="s">
        <v>31</v>
      </c>
      <c r="J356" s="21" t="s">
        <v>19</v>
      </c>
      <c r="M356" s="12"/>
    </row>
    <row r="357" spans="1:13" ht="18" customHeight="1">
      <c r="A357" s="4">
        <v>356</v>
      </c>
      <c r="B357" s="37">
        <v>41440</v>
      </c>
      <c r="C357" s="34" t="s">
        <v>41</v>
      </c>
      <c r="D357" s="34" t="s">
        <v>21</v>
      </c>
      <c r="E357" s="34" t="s">
        <v>6</v>
      </c>
      <c r="F357" s="34" t="s">
        <v>17</v>
      </c>
      <c r="G357" s="21"/>
      <c r="H357" s="21"/>
      <c r="I357" s="21" t="s">
        <v>8</v>
      </c>
      <c r="J357" s="21" t="s">
        <v>20</v>
      </c>
      <c r="M357" s="12"/>
    </row>
    <row r="358" spans="1:13" ht="18" customHeight="1">
      <c r="A358" s="4">
        <v>357</v>
      </c>
      <c r="B358" s="37">
        <v>41440</v>
      </c>
      <c r="C358" s="34" t="s">
        <v>28</v>
      </c>
      <c r="D358" s="34" t="s">
        <v>30</v>
      </c>
      <c r="E358" s="34" t="s">
        <v>15</v>
      </c>
      <c r="F358" s="34" t="s">
        <v>24</v>
      </c>
      <c r="G358" s="21"/>
      <c r="H358" s="21"/>
      <c r="I358" s="21" t="s">
        <v>9</v>
      </c>
      <c r="J358" s="21" t="s">
        <v>38</v>
      </c>
      <c r="M358" s="12"/>
    </row>
    <row r="359" spans="1:13" ht="18" customHeight="1">
      <c r="A359" s="4">
        <v>358</v>
      </c>
      <c r="B359" s="37">
        <v>41440</v>
      </c>
      <c r="C359" s="34" t="s">
        <v>18</v>
      </c>
      <c r="D359" s="34" t="s">
        <v>22</v>
      </c>
      <c r="E359" s="34" t="s">
        <v>36</v>
      </c>
      <c r="F359" s="34" t="s">
        <v>42</v>
      </c>
      <c r="G359" s="21"/>
      <c r="H359" s="21"/>
      <c r="I359" s="21" t="s">
        <v>32</v>
      </c>
      <c r="J359" s="21" t="s">
        <v>13</v>
      </c>
      <c r="M359" s="12"/>
    </row>
    <row r="360" spans="1:13" ht="18" customHeight="1">
      <c r="A360" s="4">
        <v>359</v>
      </c>
      <c r="B360" s="37">
        <v>41440</v>
      </c>
      <c r="C360" s="34" t="s">
        <v>16</v>
      </c>
      <c r="D360" s="34" t="s">
        <v>131</v>
      </c>
      <c r="E360" s="34" t="s">
        <v>44</v>
      </c>
      <c r="F360" s="34" t="s">
        <v>34</v>
      </c>
      <c r="G360" s="21"/>
      <c r="H360" s="21"/>
      <c r="I360" s="21" t="s">
        <v>25</v>
      </c>
      <c r="J360" s="21" t="s">
        <v>37</v>
      </c>
      <c r="M360" s="12"/>
    </row>
    <row r="361" spans="1:13" ht="18" customHeight="1">
      <c r="A361" s="4">
        <v>360</v>
      </c>
      <c r="B361" s="37">
        <v>41441</v>
      </c>
      <c r="C361" s="34" t="s">
        <v>4</v>
      </c>
      <c r="D361" s="34" t="s">
        <v>33</v>
      </c>
      <c r="E361" s="34" t="s">
        <v>50</v>
      </c>
      <c r="F361" s="34" t="s">
        <v>148</v>
      </c>
      <c r="G361" s="21"/>
      <c r="H361" s="21"/>
      <c r="I361" s="21" t="s">
        <v>31</v>
      </c>
      <c r="J361" s="21" t="s">
        <v>19</v>
      </c>
      <c r="M361" s="12"/>
    </row>
    <row r="362" spans="1:13" ht="18" customHeight="1">
      <c r="A362" s="4">
        <v>361</v>
      </c>
      <c r="B362" s="37">
        <v>41441</v>
      </c>
      <c r="C362" s="34" t="s">
        <v>34</v>
      </c>
      <c r="D362" s="34" t="s">
        <v>163</v>
      </c>
      <c r="E362" s="34" t="s">
        <v>131</v>
      </c>
      <c r="F362" s="34" t="s">
        <v>44</v>
      </c>
      <c r="G362" s="21"/>
      <c r="H362" s="21"/>
      <c r="I362" s="21" t="s">
        <v>25</v>
      </c>
      <c r="J362" s="21" t="s">
        <v>37</v>
      </c>
      <c r="M362" s="12"/>
    </row>
    <row r="363" spans="1:13" ht="18" customHeight="1">
      <c r="A363" s="4">
        <v>362</v>
      </c>
      <c r="B363" s="37">
        <v>41441</v>
      </c>
      <c r="C363" s="34" t="s">
        <v>42</v>
      </c>
      <c r="D363" s="34" t="s">
        <v>144</v>
      </c>
      <c r="E363" s="34" t="s">
        <v>22</v>
      </c>
      <c r="F363" s="34" t="s">
        <v>36</v>
      </c>
      <c r="G363" s="21"/>
      <c r="H363" s="21"/>
      <c r="I363" s="21" t="s">
        <v>32</v>
      </c>
      <c r="J363" s="21" t="s">
        <v>13</v>
      </c>
      <c r="M363" s="12"/>
    </row>
    <row r="364" spans="1:13" ht="18" customHeight="1">
      <c r="A364" s="4">
        <v>363</v>
      </c>
      <c r="B364" s="37">
        <v>41441</v>
      </c>
      <c r="C364" s="34" t="s">
        <v>49</v>
      </c>
      <c r="D364" s="34" t="s">
        <v>146</v>
      </c>
      <c r="E364" s="34" t="s">
        <v>43</v>
      </c>
      <c r="F364" s="34" t="s">
        <v>46</v>
      </c>
      <c r="G364" s="21"/>
      <c r="H364" s="21"/>
      <c r="I364" s="21" t="s">
        <v>26</v>
      </c>
      <c r="J364" s="21" t="s">
        <v>14</v>
      </c>
      <c r="M364" s="12"/>
    </row>
    <row r="365" spans="1:13" ht="18" customHeight="1">
      <c r="A365" s="4">
        <v>364</v>
      </c>
      <c r="B365" s="37">
        <v>41441</v>
      </c>
      <c r="C365" s="34" t="s">
        <v>24</v>
      </c>
      <c r="D365" s="34" t="s">
        <v>10</v>
      </c>
      <c r="E365" s="34" t="s">
        <v>30</v>
      </c>
      <c r="F365" s="34" t="s">
        <v>15</v>
      </c>
      <c r="G365" s="21"/>
      <c r="H365" s="21"/>
      <c r="I365" s="21" t="s">
        <v>9</v>
      </c>
      <c r="J365" s="21" t="s">
        <v>38</v>
      </c>
      <c r="M365" s="12"/>
    </row>
    <row r="366" spans="1:13" ht="18" customHeight="1">
      <c r="A366" s="4">
        <v>365</v>
      </c>
      <c r="B366" s="37">
        <v>41441</v>
      </c>
      <c r="C366" s="34" t="s">
        <v>17</v>
      </c>
      <c r="D366" s="34" t="s">
        <v>40</v>
      </c>
      <c r="E366" s="34" t="s">
        <v>21</v>
      </c>
      <c r="F366" s="34" t="s">
        <v>6</v>
      </c>
      <c r="G366" s="21"/>
      <c r="H366" s="21"/>
      <c r="I366" s="21" t="s">
        <v>8</v>
      </c>
      <c r="J366" s="21" t="s">
        <v>20</v>
      </c>
      <c r="M366" s="12"/>
    </row>
    <row r="367" spans="1:13" ht="18" customHeight="1">
      <c r="A367" s="4">
        <v>366</v>
      </c>
      <c r="B367" s="37">
        <v>41443</v>
      </c>
      <c r="C367" s="34" t="s">
        <v>72</v>
      </c>
      <c r="D367" s="34" t="s">
        <v>23</v>
      </c>
      <c r="E367" s="34" t="s">
        <v>7</v>
      </c>
      <c r="F367" s="34" t="s">
        <v>146</v>
      </c>
      <c r="G367" s="21"/>
      <c r="H367" s="21"/>
      <c r="I367" s="21" t="s">
        <v>19</v>
      </c>
      <c r="J367" s="21" t="s">
        <v>31</v>
      </c>
      <c r="M367" s="12"/>
    </row>
    <row r="368" spans="1:13" ht="18" customHeight="1">
      <c r="A368" s="4">
        <v>367</v>
      </c>
      <c r="B368" s="37">
        <v>41446</v>
      </c>
      <c r="C368" s="34" t="s">
        <v>148</v>
      </c>
      <c r="D368" s="34" t="s">
        <v>144</v>
      </c>
      <c r="E368" s="36" t="s">
        <v>22</v>
      </c>
      <c r="F368" s="34" t="s">
        <v>36</v>
      </c>
      <c r="G368" s="21"/>
      <c r="H368" s="21"/>
      <c r="I368" s="21" t="s">
        <v>9</v>
      </c>
      <c r="J368" s="21" t="s">
        <v>25</v>
      </c>
      <c r="M368" s="12"/>
    </row>
    <row r="369" spans="1:13" ht="18" customHeight="1">
      <c r="A369" s="4">
        <v>368</v>
      </c>
      <c r="B369" s="37">
        <v>41446</v>
      </c>
      <c r="C369" s="34" t="s">
        <v>21</v>
      </c>
      <c r="D369" s="34" t="s">
        <v>47</v>
      </c>
      <c r="E369" s="34" t="s">
        <v>16</v>
      </c>
      <c r="F369" s="34" t="s">
        <v>33</v>
      </c>
      <c r="G369" s="21"/>
      <c r="H369" s="21"/>
      <c r="I369" s="21" t="s">
        <v>32</v>
      </c>
      <c r="J369" s="21" t="s">
        <v>26</v>
      </c>
      <c r="M369" s="12"/>
    </row>
    <row r="370" spans="1:13" ht="18" customHeight="1">
      <c r="A370" s="4">
        <v>369</v>
      </c>
      <c r="B370" s="37">
        <v>41446</v>
      </c>
      <c r="C370" s="34" t="s">
        <v>12</v>
      </c>
      <c r="D370" s="34" t="s">
        <v>49</v>
      </c>
      <c r="E370" s="34" t="s">
        <v>35</v>
      </c>
      <c r="F370" s="34" t="s">
        <v>17</v>
      </c>
      <c r="G370" s="21"/>
      <c r="H370" s="21"/>
      <c r="I370" s="21" t="s">
        <v>37</v>
      </c>
      <c r="J370" s="21" t="s">
        <v>20</v>
      </c>
      <c r="M370" s="12"/>
    </row>
    <row r="371" spans="1:13" ht="18" customHeight="1">
      <c r="A371" s="4">
        <v>370</v>
      </c>
      <c r="B371" s="37">
        <v>41447</v>
      </c>
      <c r="C371" s="34" t="s">
        <v>34</v>
      </c>
      <c r="D371" s="34" t="s">
        <v>30</v>
      </c>
      <c r="E371" s="34" t="s">
        <v>11</v>
      </c>
      <c r="F371" s="34" t="s">
        <v>142</v>
      </c>
      <c r="G371" s="21"/>
      <c r="H371" s="21"/>
      <c r="I371" s="21" t="s">
        <v>8</v>
      </c>
      <c r="J371" s="21" t="s">
        <v>31</v>
      </c>
      <c r="M371" s="12"/>
    </row>
    <row r="372" spans="1:13" ht="18" customHeight="1">
      <c r="A372" s="4">
        <v>371</v>
      </c>
      <c r="B372" s="37">
        <v>41447</v>
      </c>
      <c r="C372" s="34" t="s">
        <v>10</v>
      </c>
      <c r="D372" s="34" t="s">
        <v>41</v>
      </c>
      <c r="E372" s="34" t="s">
        <v>18</v>
      </c>
      <c r="F372" s="34" t="s">
        <v>5</v>
      </c>
      <c r="G372" s="21"/>
      <c r="H372" s="21"/>
      <c r="I372" s="21" t="s">
        <v>13</v>
      </c>
      <c r="J372" s="21" t="s">
        <v>38</v>
      </c>
      <c r="M372" s="12"/>
    </row>
    <row r="373" spans="1:13" ht="18" customHeight="1">
      <c r="A373" s="4">
        <v>372</v>
      </c>
      <c r="B373" s="37">
        <v>41447</v>
      </c>
      <c r="C373" s="34" t="s">
        <v>36</v>
      </c>
      <c r="D373" s="34" t="s">
        <v>40</v>
      </c>
      <c r="E373" s="34" t="s">
        <v>144</v>
      </c>
      <c r="F373" s="34" t="s">
        <v>22</v>
      </c>
      <c r="G373" s="21"/>
      <c r="H373" s="21"/>
      <c r="I373" s="21" t="s">
        <v>9</v>
      </c>
      <c r="J373" s="21" t="s">
        <v>25</v>
      </c>
      <c r="M373" s="12"/>
    </row>
    <row r="374" spans="1:13" ht="18" customHeight="1">
      <c r="A374" s="4">
        <v>373</v>
      </c>
      <c r="B374" s="37">
        <v>41447</v>
      </c>
      <c r="C374" s="34" t="s">
        <v>23</v>
      </c>
      <c r="D374" s="34" t="s">
        <v>44</v>
      </c>
      <c r="E374" s="34" t="s">
        <v>7</v>
      </c>
      <c r="F374" s="34" t="s">
        <v>27</v>
      </c>
      <c r="G374" s="21"/>
      <c r="H374" s="21"/>
      <c r="I374" s="21" t="s">
        <v>19</v>
      </c>
      <c r="J374" s="21" t="s">
        <v>14</v>
      </c>
      <c r="M374" s="12"/>
    </row>
    <row r="375" spans="1:13" ht="18" customHeight="1">
      <c r="A375" s="4">
        <v>374</v>
      </c>
      <c r="B375" s="37">
        <v>41447</v>
      </c>
      <c r="C375" s="34" t="s">
        <v>17</v>
      </c>
      <c r="D375" s="36" t="s">
        <v>72</v>
      </c>
      <c r="E375" s="34" t="s">
        <v>163</v>
      </c>
      <c r="F375" s="34" t="s">
        <v>35</v>
      </c>
      <c r="G375" s="21"/>
      <c r="H375" s="21"/>
      <c r="I375" s="21" t="s">
        <v>37</v>
      </c>
      <c r="J375" s="21" t="s">
        <v>20</v>
      </c>
      <c r="M375" s="12"/>
    </row>
    <row r="376" spans="1:13" ht="18" customHeight="1">
      <c r="A376" s="4">
        <v>375</v>
      </c>
      <c r="B376" s="37">
        <v>41447</v>
      </c>
      <c r="C376" s="34" t="s">
        <v>33</v>
      </c>
      <c r="D376" s="34" t="s">
        <v>39</v>
      </c>
      <c r="E376" s="34" t="s">
        <v>47</v>
      </c>
      <c r="F376" s="34" t="s">
        <v>16</v>
      </c>
      <c r="G376" s="21"/>
      <c r="H376" s="21"/>
      <c r="I376" s="21" t="s">
        <v>32</v>
      </c>
      <c r="J376" s="21" t="s">
        <v>26</v>
      </c>
      <c r="M376" s="12"/>
    </row>
    <row r="377" spans="1:13" ht="18" customHeight="1">
      <c r="A377" s="4">
        <v>376</v>
      </c>
      <c r="B377" s="37">
        <v>41448</v>
      </c>
      <c r="C377" s="34" t="s">
        <v>35</v>
      </c>
      <c r="D377" s="34" t="s">
        <v>12</v>
      </c>
      <c r="E377" s="34" t="s">
        <v>72</v>
      </c>
      <c r="F377" s="34" t="s">
        <v>163</v>
      </c>
      <c r="G377" s="21"/>
      <c r="H377" s="21"/>
      <c r="I377" s="21" t="s">
        <v>37</v>
      </c>
      <c r="J377" s="21" t="s">
        <v>20</v>
      </c>
      <c r="M377" s="12"/>
    </row>
    <row r="378" spans="1:13" ht="18" customHeight="1">
      <c r="A378" s="4">
        <v>377</v>
      </c>
      <c r="B378" s="37">
        <v>41448</v>
      </c>
      <c r="C378" s="36" t="s">
        <v>5</v>
      </c>
      <c r="D378" s="34" t="s">
        <v>6</v>
      </c>
      <c r="E378" s="34" t="s">
        <v>41</v>
      </c>
      <c r="F378" s="34" t="s">
        <v>18</v>
      </c>
      <c r="G378" s="21"/>
      <c r="H378" s="21"/>
      <c r="I378" s="21" t="s">
        <v>13</v>
      </c>
      <c r="J378" s="21" t="s">
        <v>38</v>
      </c>
      <c r="M378" s="13"/>
    </row>
    <row r="379" spans="1:13" ht="18" customHeight="1">
      <c r="A379" s="4">
        <v>378</v>
      </c>
      <c r="B379" s="37">
        <v>41448</v>
      </c>
      <c r="C379" s="34" t="s">
        <v>142</v>
      </c>
      <c r="D379" s="34" t="s">
        <v>29</v>
      </c>
      <c r="E379" s="34" t="s">
        <v>30</v>
      </c>
      <c r="F379" s="34" t="s">
        <v>11</v>
      </c>
      <c r="G379" s="21"/>
      <c r="H379" s="21"/>
      <c r="I379" s="21" t="s">
        <v>8</v>
      </c>
      <c r="J379" s="21" t="s">
        <v>31</v>
      </c>
      <c r="M379" s="12"/>
    </row>
    <row r="380" spans="1:13" ht="18" customHeight="1">
      <c r="A380" s="4">
        <v>379</v>
      </c>
      <c r="B380" s="37">
        <v>41448</v>
      </c>
      <c r="C380" s="34" t="s">
        <v>27</v>
      </c>
      <c r="D380" s="34" t="s">
        <v>46</v>
      </c>
      <c r="E380" s="34" t="s">
        <v>44</v>
      </c>
      <c r="F380" s="34" t="s">
        <v>7</v>
      </c>
      <c r="G380" s="21"/>
      <c r="H380" s="21"/>
      <c r="I380" s="21" t="s">
        <v>19</v>
      </c>
      <c r="J380" s="21" t="s">
        <v>14</v>
      </c>
      <c r="M380" s="12"/>
    </row>
    <row r="381" spans="1:13" ht="18" customHeight="1">
      <c r="A381" s="4">
        <v>380</v>
      </c>
      <c r="B381" s="37">
        <v>41448</v>
      </c>
      <c r="C381" s="34" t="s">
        <v>22</v>
      </c>
      <c r="D381" s="34" t="s">
        <v>148</v>
      </c>
      <c r="E381" s="34" t="s">
        <v>40</v>
      </c>
      <c r="F381" s="34" t="s">
        <v>144</v>
      </c>
      <c r="G381" s="21"/>
      <c r="H381" s="21"/>
      <c r="I381" s="21" t="s">
        <v>9</v>
      </c>
      <c r="J381" s="21" t="s">
        <v>25</v>
      </c>
      <c r="M381" s="12"/>
    </row>
    <row r="382" spans="1:13" ht="18" customHeight="1">
      <c r="A382" s="4">
        <v>381</v>
      </c>
      <c r="B382" s="37">
        <v>41448</v>
      </c>
      <c r="C382" s="34" t="s">
        <v>16</v>
      </c>
      <c r="D382" s="34" t="s">
        <v>21</v>
      </c>
      <c r="E382" s="34" t="s">
        <v>39</v>
      </c>
      <c r="F382" s="34" t="s">
        <v>47</v>
      </c>
      <c r="G382" s="21"/>
      <c r="H382" s="21"/>
      <c r="I382" s="21" t="s">
        <v>32</v>
      </c>
      <c r="J382" s="21" t="s">
        <v>26</v>
      </c>
      <c r="M382" s="12"/>
    </row>
    <row r="383" spans="1:13" ht="18" customHeight="1">
      <c r="A383" s="4">
        <v>382</v>
      </c>
      <c r="B383" s="37">
        <v>41449</v>
      </c>
      <c r="C383" s="34" t="s">
        <v>11</v>
      </c>
      <c r="D383" s="34" t="s">
        <v>34</v>
      </c>
      <c r="E383" s="34" t="s">
        <v>131</v>
      </c>
      <c r="F383" s="34" t="s">
        <v>30</v>
      </c>
      <c r="G383" s="21"/>
      <c r="H383" s="21"/>
      <c r="I383" s="21" t="s">
        <v>8</v>
      </c>
      <c r="J383" s="21" t="s">
        <v>31</v>
      </c>
      <c r="M383" s="12"/>
    </row>
    <row r="384" spans="1:13" ht="18" customHeight="1">
      <c r="A384" s="4">
        <v>383</v>
      </c>
      <c r="B384" s="37">
        <v>41450</v>
      </c>
      <c r="C384" s="34" t="s">
        <v>7</v>
      </c>
      <c r="D384" s="34" t="s">
        <v>23</v>
      </c>
      <c r="E384" s="34" t="s">
        <v>4</v>
      </c>
      <c r="F384" s="34" t="s">
        <v>33</v>
      </c>
      <c r="G384" s="21"/>
      <c r="H384" s="21"/>
      <c r="I384" s="21" t="s">
        <v>19</v>
      </c>
      <c r="J384" s="21" t="s">
        <v>37</v>
      </c>
      <c r="M384" s="12"/>
    </row>
    <row r="385" spans="1:13" ht="18" customHeight="1">
      <c r="A385" s="4">
        <v>384</v>
      </c>
      <c r="B385" s="37">
        <v>41450</v>
      </c>
      <c r="C385" s="34" t="s">
        <v>40</v>
      </c>
      <c r="D385" s="34" t="s">
        <v>10</v>
      </c>
      <c r="E385" s="34" t="s">
        <v>6</v>
      </c>
      <c r="F385" s="34" t="s">
        <v>148</v>
      </c>
      <c r="G385" s="21"/>
      <c r="H385" s="21"/>
      <c r="I385" s="21" t="s">
        <v>31</v>
      </c>
      <c r="J385" s="21" t="s">
        <v>25</v>
      </c>
      <c r="M385" s="12"/>
    </row>
    <row r="386" spans="1:13" ht="18" customHeight="1">
      <c r="A386" s="4">
        <v>385</v>
      </c>
      <c r="B386" s="37">
        <v>41450</v>
      </c>
      <c r="C386" s="34" t="s">
        <v>47</v>
      </c>
      <c r="D386" s="34" t="s">
        <v>153</v>
      </c>
      <c r="E386" s="34" t="s">
        <v>42</v>
      </c>
      <c r="F386" s="34" t="s">
        <v>41</v>
      </c>
      <c r="G386" s="21"/>
      <c r="H386" s="21"/>
      <c r="I386" s="21" t="s">
        <v>20</v>
      </c>
      <c r="J386" s="21" t="s">
        <v>38</v>
      </c>
      <c r="M386" s="12"/>
    </row>
    <row r="387" spans="1:13" ht="18" customHeight="1">
      <c r="A387" s="4">
        <v>386</v>
      </c>
      <c r="B387" s="37">
        <v>41450</v>
      </c>
      <c r="C387" s="34" t="s">
        <v>30</v>
      </c>
      <c r="D387" s="34" t="s">
        <v>28</v>
      </c>
      <c r="E387" s="34" t="s">
        <v>49</v>
      </c>
      <c r="F387" s="34" t="s">
        <v>131</v>
      </c>
      <c r="G387" s="21"/>
      <c r="H387" s="21"/>
      <c r="I387" s="21" t="s">
        <v>32</v>
      </c>
      <c r="J387" s="21" t="s">
        <v>9</v>
      </c>
      <c r="M387" s="12"/>
    </row>
    <row r="388" spans="1:13" ht="18" customHeight="1">
      <c r="A388" s="4">
        <v>387</v>
      </c>
      <c r="B388" s="37">
        <v>41450</v>
      </c>
      <c r="C388" s="34" t="s">
        <v>43</v>
      </c>
      <c r="D388" s="34" t="s">
        <v>24</v>
      </c>
      <c r="E388" s="34" t="s">
        <v>46</v>
      </c>
      <c r="F388" s="34" t="s">
        <v>44</v>
      </c>
      <c r="G388" s="21"/>
      <c r="H388" s="21"/>
      <c r="I388" s="21" t="s">
        <v>26</v>
      </c>
      <c r="J388" s="21" t="s">
        <v>8</v>
      </c>
      <c r="M388" s="12"/>
    </row>
    <row r="389" spans="1:13" ht="18" customHeight="1">
      <c r="A389" s="4">
        <v>388</v>
      </c>
      <c r="B389" s="37">
        <v>41450</v>
      </c>
      <c r="C389" s="34" t="s">
        <v>163</v>
      </c>
      <c r="D389" s="34" t="s">
        <v>22</v>
      </c>
      <c r="E389" s="34" t="s">
        <v>48</v>
      </c>
      <c r="F389" s="34" t="s">
        <v>72</v>
      </c>
      <c r="G389" s="21"/>
      <c r="H389" s="21"/>
      <c r="I389" s="21" t="s">
        <v>14</v>
      </c>
      <c r="J389" s="21" t="s">
        <v>13</v>
      </c>
      <c r="M389" s="12"/>
    </row>
    <row r="390" spans="1:13" ht="18" customHeight="1">
      <c r="A390" s="4">
        <v>389</v>
      </c>
      <c r="B390" s="37">
        <v>41451</v>
      </c>
      <c r="C390" s="34" t="s">
        <v>148</v>
      </c>
      <c r="D390" s="34" t="s">
        <v>5</v>
      </c>
      <c r="E390" s="34" t="s">
        <v>10</v>
      </c>
      <c r="F390" s="34" t="s">
        <v>6</v>
      </c>
      <c r="G390" s="21"/>
      <c r="H390" s="21"/>
      <c r="I390" s="21" t="s">
        <v>31</v>
      </c>
      <c r="J390" s="21" t="s">
        <v>25</v>
      </c>
      <c r="M390" s="12"/>
    </row>
    <row r="391" spans="1:13" ht="18" customHeight="1">
      <c r="A391" s="4">
        <v>390</v>
      </c>
      <c r="B391" s="37">
        <v>41451</v>
      </c>
      <c r="C391" s="34" t="s">
        <v>44</v>
      </c>
      <c r="D391" s="34" t="s">
        <v>142</v>
      </c>
      <c r="E391" s="34" t="s">
        <v>24</v>
      </c>
      <c r="F391" s="34" t="s">
        <v>46</v>
      </c>
      <c r="G391" s="21"/>
      <c r="H391" s="21"/>
      <c r="I391" s="21" t="s">
        <v>26</v>
      </c>
      <c r="J391" s="21" t="s">
        <v>8</v>
      </c>
      <c r="M391" s="12"/>
    </row>
    <row r="392" spans="1:13" ht="18" customHeight="1">
      <c r="A392" s="4">
        <v>391</v>
      </c>
      <c r="B392" s="37">
        <v>41451</v>
      </c>
      <c r="C392" s="34" t="s">
        <v>131</v>
      </c>
      <c r="D392" s="34" t="s">
        <v>35</v>
      </c>
      <c r="E392" s="34" t="s">
        <v>28</v>
      </c>
      <c r="F392" s="34" t="s">
        <v>49</v>
      </c>
      <c r="G392" s="21"/>
      <c r="H392" s="21"/>
      <c r="I392" s="21" t="s">
        <v>9</v>
      </c>
      <c r="J392" s="21" t="s">
        <v>32</v>
      </c>
      <c r="M392" s="12"/>
    </row>
    <row r="393" spans="1:13" ht="18" customHeight="1">
      <c r="A393" s="4">
        <v>392</v>
      </c>
      <c r="B393" s="37">
        <v>41451</v>
      </c>
      <c r="C393" s="34" t="s">
        <v>33</v>
      </c>
      <c r="D393" s="34" t="s">
        <v>161</v>
      </c>
      <c r="E393" s="34" t="s">
        <v>23</v>
      </c>
      <c r="F393" s="34" t="s">
        <v>4</v>
      </c>
      <c r="G393" s="21"/>
      <c r="H393" s="21"/>
      <c r="I393" s="21" t="s">
        <v>19</v>
      </c>
      <c r="J393" s="21" t="s">
        <v>37</v>
      </c>
      <c r="M393" s="12"/>
    </row>
    <row r="394" spans="1:13" ht="18" customHeight="1">
      <c r="A394" s="4">
        <v>393</v>
      </c>
      <c r="B394" s="37">
        <v>41452</v>
      </c>
      <c r="C394" s="34" t="s">
        <v>4</v>
      </c>
      <c r="D394" s="34" t="s">
        <v>7</v>
      </c>
      <c r="E394" s="34" t="s">
        <v>161</v>
      </c>
      <c r="F394" s="34" t="s">
        <v>23</v>
      </c>
      <c r="G394" s="21"/>
      <c r="H394" s="21"/>
      <c r="I394" s="21" t="s">
        <v>19</v>
      </c>
      <c r="J394" s="21" t="s">
        <v>37</v>
      </c>
      <c r="M394" s="12"/>
    </row>
    <row r="395" spans="1:13" ht="18" customHeight="1">
      <c r="A395" s="4">
        <v>394</v>
      </c>
      <c r="B395" s="37">
        <v>41452</v>
      </c>
      <c r="C395" s="36" t="s">
        <v>49</v>
      </c>
      <c r="D395" s="34" t="s">
        <v>30</v>
      </c>
      <c r="E395" s="34" t="s">
        <v>21</v>
      </c>
      <c r="F395" s="34" t="s">
        <v>28</v>
      </c>
      <c r="G395" s="21"/>
      <c r="H395" s="21"/>
      <c r="I395" s="21" t="s">
        <v>32</v>
      </c>
      <c r="J395" s="21" t="s">
        <v>9</v>
      </c>
      <c r="M395" s="13"/>
    </row>
    <row r="396" spans="1:13" ht="18" customHeight="1">
      <c r="A396" s="4">
        <v>395</v>
      </c>
      <c r="B396" s="37">
        <v>41452</v>
      </c>
      <c r="C396" s="34" t="s">
        <v>46</v>
      </c>
      <c r="D396" s="34" t="s">
        <v>43</v>
      </c>
      <c r="E396" s="34" t="s">
        <v>142</v>
      </c>
      <c r="F396" s="34" t="s">
        <v>24</v>
      </c>
      <c r="G396" s="21"/>
      <c r="H396" s="21"/>
      <c r="I396" s="21" t="s">
        <v>26</v>
      </c>
      <c r="J396" s="21" t="s">
        <v>8</v>
      </c>
      <c r="M396" s="12"/>
    </row>
    <row r="397" spans="1:13" ht="18" customHeight="1">
      <c r="A397" s="4">
        <v>396</v>
      </c>
      <c r="B397" s="37">
        <v>41452</v>
      </c>
      <c r="C397" s="34" t="s">
        <v>48</v>
      </c>
      <c r="D397" s="34" t="s">
        <v>163</v>
      </c>
      <c r="E397" s="34" t="s">
        <v>157</v>
      </c>
      <c r="F397" s="34" t="s">
        <v>22</v>
      </c>
      <c r="G397" s="21"/>
      <c r="H397" s="21"/>
      <c r="I397" s="21" t="s">
        <v>14</v>
      </c>
      <c r="J397" s="21" t="s">
        <v>13</v>
      </c>
      <c r="M397" s="12"/>
    </row>
    <row r="398" spans="1:13" ht="18" customHeight="1">
      <c r="A398" s="4">
        <v>397</v>
      </c>
      <c r="B398" s="37">
        <v>41453</v>
      </c>
      <c r="C398" s="34" t="s">
        <v>153</v>
      </c>
      <c r="D398" s="34" t="s">
        <v>47</v>
      </c>
      <c r="E398" s="34" t="s">
        <v>50</v>
      </c>
      <c r="F398" s="34" t="s">
        <v>161</v>
      </c>
      <c r="G398" s="21"/>
      <c r="H398" s="21"/>
      <c r="I398" s="21" t="s">
        <v>26</v>
      </c>
      <c r="J398" s="21" t="s">
        <v>9</v>
      </c>
      <c r="M398" s="12"/>
    </row>
    <row r="399" spans="1:13" ht="18" customHeight="1">
      <c r="A399" s="4">
        <v>398</v>
      </c>
      <c r="B399" s="37">
        <v>41453</v>
      </c>
      <c r="C399" s="21" t="s">
        <v>42</v>
      </c>
      <c r="D399" s="21" t="s">
        <v>27</v>
      </c>
      <c r="E399" s="21" t="s">
        <v>12</v>
      </c>
      <c r="F399" s="21" t="s">
        <v>35</v>
      </c>
      <c r="G399" s="21"/>
      <c r="H399" s="21"/>
      <c r="I399" s="21" t="s">
        <v>13</v>
      </c>
      <c r="J399" s="21" t="s">
        <v>20</v>
      </c>
      <c r="M399" s="12"/>
    </row>
    <row r="400" spans="1:13" ht="18" customHeight="1">
      <c r="A400" s="4">
        <v>399</v>
      </c>
      <c r="B400" s="37">
        <v>41453</v>
      </c>
      <c r="C400" s="34" t="s">
        <v>6</v>
      </c>
      <c r="D400" s="34" t="s">
        <v>39</v>
      </c>
      <c r="E400" s="34" t="s">
        <v>17</v>
      </c>
      <c r="F400" s="34" t="s">
        <v>10</v>
      </c>
      <c r="G400" s="21"/>
      <c r="H400" s="21"/>
      <c r="I400" s="21" t="s">
        <v>31</v>
      </c>
      <c r="J400" s="21" t="s">
        <v>32</v>
      </c>
      <c r="M400" s="12"/>
    </row>
    <row r="401" spans="1:13" ht="18" customHeight="1">
      <c r="A401" s="4">
        <v>400</v>
      </c>
      <c r="B401" s="37">
        <v>41453</v>
      </c>
      <c r="C401" s="34" t="s">
        <v>28</v>
      </c>
      <c r="D401" s="34" t="s">
        <v>131</v>
      </c>
      <c r="E401" s="34" t="s">
        <v>36</v>
      </c>
      <c r="F401" s="34" t="s">
        <v>157</v>
      </c>
      <c r="G401" s="21"/>
      <c r="H401" s="21"/>
      <c r="I401" s="21" t="s">
        <v>8</v>
      </c>
      <c r="J401" s="21" t="s">
        <v>25</v>
      </c>
      <c r="M401" s="12"/>
    </row>
    <row r="402" spans="1:13" ht="18" customHeight="1">
      <c r="A402" s="4">
        <v>401</v>
      </c>
      <c r="B402" s="37">
        <v>41453</v>
      </c>
      <c r="C402" s="34" t="s">
        <v>24</v>
      </c>
      <c r="D402" s="34" t="s">
        <v>15</v>
      </c>
      <c r="E402" s="34" t="s">
        <v>43</v>
      </c>
      <c r="F402" s="34" t="s">
        <v>142</v>
      </c>
      <c r="G402" s="21"/>
      <c r="H402" s="21"/>
      <c r="I402" s="21" t="s">
        <v>38</v>
      </c>
      <c r="J402" s="21" t="s">
        <v>19</v>
      </c>
      <c r="M402" s="12"/>
    </row>
    <row r="403" spans="1:13" ht="18" customHeight="1">
      <c r="A403" s="4">
        <v>402</v>
      </c>
      <c r="B403" s="37">
        <v>41454</v>
      </c>
      <c r="C403" s="34" t="s">
        <v>161</v>
      </c>
      <c r="D403" s="34" t="s">
        <v>146</v>
      </c>
      <c r="E403" s="34" t="s">
        <v>47</v>
      </c>
      <c r="F403" s="34" t="s">
        <v>50</v>
      </c>
      <c r="G403" s="21"/>
      <c r="H403" s="21"/>
      <c r="I403" s="21" t="s">
        <v>26</v>
      </c>
      <c r="J403" s="21" t="s">
        <v>9</v>
      </c>
      <c r="M403" s="12"/>
    </row>
    <row r="404" spans="1:13" ht="18" customHeight="1">
      <c r="A404" s="4">
        <v>403</v>
      </c>
      <c r="B404" s="37">
        <v>41454</v>
      </c>
      <c r="C404" s="34" t="s">
        <v>157</v>
      </c>
      <c r="D404" s="34" t="s">
        <v>144</v>
      </c>
      <c r="E404" s="34" t="s">
        <v>131</v>
      </c>
      <c r="F404" s="34" t="s">
        <v>36</v>
      </c>
      <c r="G404" s="21"/>
      <c r="H404" s="21"/>
      <c r="I404" s="21" t="s">
        <v>8</v>
      </c>
      <c r="J404" s="21" t="s">
        <v>25</v>
      </c>
      <c r="M404" s="12"/>
    </row>
    <row r="405" spans="1:13" ht="18" customHeight="1">
      <c r="A405" s="4">
        <v>404</v>
      </c>
      <c r="B405" s="37">
        <v>41454</v>
      </c>
      <c r="C405" s="34" t="s">
        <v>35</v>
      </c>
      <c r="D405" s="34" t="s">
        <v>48</v>
      </c>
      <c r="E405" s="34" t="s">
        <v>27</v>
      </c>
      <c r="F405" s="34" t="s">
        <v>12</v>
      </c>
      <c r="G405" s="21"/>
      <c r="H405" s="21"/>
      <c r="I405" s="21" t="s">
        <v>13</v>
      </c>
      <c r="J405" s="21" t="s">
        <v>20</v>
      </c>
      <c r="M405" s="12"/>
    </row>
    <row r="406" spans="1:13" ht="18" customHeight="1">
      <c r="A406" s="4">
        <v>405</v>
      </c>
      <c r="B406" s="37">
        <v>41454</v>
      </c>
      <c r="C406" s="34" t="s">
        <v>10</v>
      </c>
      <c r="D406" s="34" t="s">
        <v>49</v>
      </c>
      <c r="E406" s="34" t="s">
        <v>39</v>
      </c>
      <c r="F406" s="34" t="s">
        <v>17</v>
      </c>
      <c r="G406" s="21"/>
      <c r="H406" s="21"/>
      <c r="I406" s="21" t="s">
        <v>31</v>
      </c>
      <c r="J406" s="21" t="s">
        <v>32</v>
      </c>
      <c r="M406" s="12"/>
    </row>
    <row r="407" spans="1:13" ht="18" customHeight="1">
      <c r="A407" s="4">
        <v>406</v>
      </c>
      <c r="B407" s="38">
        <v>41454</v>
      </c>
      <c r="C407" s="21" t="s">
        <v>142</v>
      </c>
      <c r="D407" s="21" t="s">
        <v>72</v>
      </c>
      <c r="E407" s="21" t="s">
        <v>15</v>
      </c>
      <c r="F407" s="21" t="s">
        <v>43</v>
      </c>
      <c r="G407" s="21"/>
      <c r="H407" s="21"/>
      <c r="I407" s="21" t="s">
        <v>38</v>
      </c>
      <c r="J407" s="21" t="s">
        <v>19</v>
      </c>
      <c r="M407" s="12"/>
    </row>
    <row r="408" spans="1:13" ht="18" customHeight="1">
      <c r="A408" s="4">
        <v>407</v>
      </c>
      <c r="B408" s="37">
        <v>41454</v>
      </c>
      <c r="C408" s="34" t="s">
        <v>18</v>
      </c>
      <c r="D408" s="34" t="s">
        <v>33</v>
      </c>
      <c r="E408" s="34" t="s">
        <v>29</v>
      </c>
      <c r="F408" s="34" t="s">
        <v>21</v>
      </c>
      <c r="G408" s="21"/>
      <c r="H408" s="21"/>
      <c r="I408" s="21" t="s">
        <v>14</v>
      </c>
      <c r="J408" s="21" t="s">
        <v>37</v>
      </c>
      <c r="M408" s="12"/>
    </row>
    <row r="409" spans="1:13" ht="18" customHeight="1">
      <c r="A409" s="4">
        <v>408</v>
      </c>
      <c r="B409" s="37">
        <v>41455</v>
      </c>
      <c r="C409" s="34" t="s">
        <v>36</v>
      </c>
      <c r="D409" s="34" t="s">
        <v>28</v>
      </c>
      <c r="E409" s="34" t="s">
        <v>144</v>
      </c>
      <c r="F409" s="34" t="s">
        <v>131</v>
      </c>
      <c r="G409" s="21"/>
      <c r="H409" s="21"/>
      <c r="I409" s="21" t="s">
        <v>8</v>
      </c>
      <c r="J409" s="21" t="s">
        <v>25</v>
      </c>
      <c r="M409" s="12"/>
    </row>
    <row r="410" spans="1:13" ht="18" customHeight="1">
      <c r="A410" s="4">
        <v>409</v>
      </c>
      <c r="B410" s="37">
        <v>41455</v>
      </c>
      <c r="C410" s="34" t="s">
        <v>43</v>
      </c>
      <c r="D410" s="34" t="s">
        <v>24</v>
      </c>
      <c r="E410" s="34" t="s">
        <v>72</v>
      </c>
      <c r="F410" s="34" t="s">
        <v>15</v>
      </c>
      <c r="G410" s="21"/>
      <c r="H410" s="21"/>
      <c r="I410" s="21" t="s">
        <v>38</v>
      </c>
      <c r="J410" s="21" t="s">
        <v>19</v>
      </c>
      <c r="M410" s="12"/>
    </row>
    <row r="411" spans="1:13" ht="18" customHeight="1">
      <c r="A411" s="4">
        <v>410</v>
      </c>
      <c r="B411" s="37">
        <v>41455</v>
      </c>
      <c r="C411" s="34" t="s">
        <v>50</v>
      </c>
      <c r="D411" s="34" t="s">
        <v>153</v>
      </c>
      <c r="E411" s="34" t="s">
        <v>146</v>
      </c>
      <c r="F411" s="34" t="s">
        <v>47</v>
      </c>
      <c r="G411" s="21"/>
      <c r="H411" s="21"/>
      <c r="I411" s="21" t="s">
        <v>26</v>
      </c>
      <c r="J411" s="21" t="s">
        <v>9</v>
      </c>
      <c r="M411" s="12"/>
    </row>
    <row r="412" spans="1:13" ht="18" customHeight="1">
      <c r="A412" s="4">
        <v>411</v>
      </c>
      <c r="B412" s="37">
        <v>41455</v>
      </c>
      <c r="C412" s="34" t="s">
        <v>21</v>
      </c>
      <c r="D412" s="34" t="s">
        <v>4</v>
      </c>
      <c r="E412" s="34" t="s">
        <v>33</v>
      </c>
      <c r="F412" s="34" t="s">
        <v>29</v>
      </c>
      <c r="G412" s="21"/>
      <c r="H412" s="21"/>
      <c r="I412" s="21" t="s">
        <v>14</v>
      </c>
      <c r="J412" s="21" t="s">
        <v>37</v>
      </c>
      <c r="M412" s="12"/>
    </row>
    <row r="413" spans="1:13" ht="18" customHeight="1">
      <c r="A413" s="4">
        <v>412</v>
      </c>
      <c r="B413" s="37">
        <v>41455</v>
      </c>
      <c r="C413" s="34" t="s">
        <v>17</v>
      </c>
      <c r="D413" s="34" t="s">
        <v>6</v>
      </c>
      <c r="E413" s="36" t="s">
        <v>49</v>
      </c>
      <c r="F413" s="34" t="s">
        <v>39</v>
      </c>
      <c r="G413" s="21"/>
      <c r="H413" s="21"/>
      <c r="I413" s="21" t="s">
        <v>31</v>
      </c>
      <c r="J413" s="21" t="s">
        <v>32</v>
      </c>
      <c r="M413" s="12"/>
    </row>
    <row r="414" spans="1:13" ht="18" customHeight="1">
      <c r="A414" s="4">
        <v>413</v>
      </c>
      <c r="B414" s="37">
        <v>41455</v>
      </c>
      <c r="C414" s="34" t="s">
        <v>12</v>
      </c>
      <c r="D414" s="34" t="s">
        <v>42</v>
      </c>
      <c r="E414" s="34" t="s">
        <v>48</v>
      </c>
      <c r="F414" s="34" t="s">
        <v>27</v>
      </c>
      <c r="G414" s="21"/>
      <c r="H414" s="21"/>
      <c r="I414" s="21" t="s">
        <v>13</v>
      </c>
      <c r="J414" s="21" t="s">
        <v>20</v>
      </c>
      <c r="M414" s="12"/>
    </row>
    <row r="415" spans="1:13" ht="18" customHeight="1">
      <c r="A415" s="4">
        <v>414</v>
      </c>
      <c r="B415" s="37">
        <v>41456</v>
      </c>
      <c r="C415" s="34" t="s">
        <v>39</v>
      </c>
      <c r="D415" s="34" t="s">
        <v>10</v>
      </c>
      <c r="E415" s="34" t="s">
        <v>6</v>
      </c>
      <c r="F415" s="34" t="s">
        <v>49</v>
      </c>
      <c r="G415" s="21"/>
      <c r="H415" s="21"/>
      <c r="I415" s="21" t="s">
        <v>25</v>
      </c>
      <c r="J415" s="21" t="s">
        <v>31</v>
      </c>
      <c r="M415" s="12"/>
    </row>
    <row r="416" spans="1:13" ht="18" customHeight="1">
      <c r="A416" s="4">
        <v>415</v>
      </c>
      <c r="B416" s="37">
        <v>41457</v>
      </c>
      <c r="C416" s="34" t="s">
        <v>29</v>
      </c>
      <c r="D416" s="34" t="s">
        <v>11</v>
      </c>
      <c r="E416" s="34" t="s">
        <v>5</v>
      </c>
      <c r="F416" s="34" t="s">
        <v>33</v>
      </c>
      <c r="G416" s="21"/>
      <c r="H416" s="21"/>
      <c r="I416" s="21" t="s">
        <v>20</v>
      </c>
      <c r="J416" s="21" t="s">
        <v>19</v>
      </c>
      <c r="M416" s="12"/>
    </row>
    <row r="417" spans="1:13" ht="18" customHeight="1">
      <c r="A417" s="4">
        <v>416</v>
      </c>
      <c r="B417" s="37">
        <v>41457</v>
      </c>
      <c r="C417" s="34" t="s">
        <v>23</v>
      </c>
      <c r="D417" s="34" t="s">
        <v>18</v>
      </c>
      <c r="E417" s="34" t="s">
        <v>30</v>
      </c>
      <c r="F417" s="34" t="s">
        <v>7</v>
      </c>
      <c r="G417" s="21"/>
      <c r="H417" s="21"/>
      <c r="I417" s="21" t="s">
        <v>9</v>
      </c>
      <c r="J417" s="21" t="s">
        <v>8</v>
      </c>
      <c r="M417" s="12"/>
    </row>
    <row r="418" spans="1:13" ht="18" customHeight="1">
      <c r="A418" s="4">
        <v>417</v>
      </c>
      <c r="B418" s="37">
        <v>41457</v>
      </c>
      <c r="C418" s="34" t="s">
        <v>131</v>
      </c>
      <c r="D418" s="34" t="s">
        <v>35</v>
      </c>
      <c r="E418" s="34" t="s">
        <v>16</v>
      </c>
      <c r="F418" s="34" t="s">
        <v>34</v>
      </c>
      <c r="G418" s="21"/>
      <c r="H418" s="21"/>
      <c r="I418" s="21" t="s">
        <v>38</v>
      </c>
      <c r="J418" s="21" t="s">
        <v>37</v>
      </c>
      <c r="M418" s="12"/>
    </row>
    <row r="419" spans="1:13" ht="18" customHeight="1">
      <c r="A419" s="4">
        <v>418</v>
      </c>
      <c r="B419" s="37">
        <v>41457</v>
      </c>
      <c r="C419" s="34" t="s">
        <v>15</v>
      </c>
      <c r="D419" s="34" t="s">
        <v>45</v>
      </c>
      <c r="E419" s="34" t="s">
        <v>163</v>
      </c>
      <c r="F419" s="34" t="s">
        <v>146</v>
      </c>
      <c r="G419" s="21"/>
      <c r="H419" s="21"/>
      <c r="I419" s="21" t="s">
        <v>26</v>
      </c>
      <c r="J419" s="21" t="s">
        <v>32</v>
      </c>
      <c r="M419" s="12"/>
    </row>
    <row r="420" spans="1:13" ht="18" customHeight="1">
      <c r="A420" s="4">
        <v>419</v>
      </c>
      <c r="B420" s="37">
        <v>41457</v>
      </c>
      <c r="C420" s="34" t="s">
        <v>22</v>
      </c>
      <c r="D420" s="34" t="s">
        <v>55</v>
      </c>
      <c r="E420" s="34" t="s">
        <v>4</v>
      </c>
      <c r="F420" s="34" t="s">
        <v>144</v>
      </c>
      <c r="G420" s="21"/>
      <c r="H420" s="21"/>
      <c r="I420" s="21" t="s">
        <v>13</v>
      </c>
      <c r="J420" s="21" t="s">
        <v>14</v>
      </c>
      <c r="M420" s="12"/>
    </row>
    <row r="421" spans="1:13" ht="18" customHeight="1">
      <c r="A421" s="4">
        <v>420</v>
      </c>
      <c r="B421" s="37">
        <v>41458</v>
      </c>
      <c r="C421" s="34" t="s">
        <v>47</v>
      </c>
      <c r="D421" s="34" t="s">
        <v>46</v>
      </c>
      <c r="E421" s="34" t="s">
        <v>132</v>
      </c>
      <c r="F421" s="34" t="s">
        <v>72</v>
      </c>
      <c r="G421" s="21"/>
      <c r="H421" s="21"/>
      <c r="I421" s="21" t="s">
        <v>25</v>
      </c>
      <c r="J421" s="21" t="s">
        <v>31</v>
      </c>
      <c r="M421" s="12"/>
    </row>
    <row r="422" spans="1:13" ht="18" customHeight="1">
      <c r="A422" s="4">
        <v>421</v>
      </c>
      <c r="B422" s="37">
        <v>41458</v>
      </c>
      <c r="C422" s="34" t="s">
        <v>144</v>
      </c>
      <c r="D422" s="34" t="s">
        <v>36</v>
      </c>
      <c r="E422" s="34" t="s">
        <v>55</v>
      </c>
      <c r="F422" s="34" t="s">
        <v>4</v>
      </c>
      <c r="G422" s="21"/>
      <c r="H422" s="21"/>
      <c r="I422" s="21" t="s">
        <v>13</v>
      </c>
      <c r="J422" s="21" t="s">
        <v>14</v>
      </c>
      <c r="M422" s="12"/>
    </row>
    <row r="423" spans="1:13" ht="18" customHeight="1">
      <c r="A423" s="4">
        <v>422</v>
      </c>
      <c r="B423" s="37">
        <v>41458</v>
      </c>
      <c r="C423" s="34" t="s">
        <v>33</v>
      </c>
      <c r="D423" s="34" t="s">
        <v>21</v>
      </c>
      <c r="E423" s="34" t="s">
        <v>11</v>
      </c>
      <c r="F423" s="34" t="s">
        <v>5</v>
      </c>
      <c r="G423" s="21"/>
      <c r="H423" s="21"/>
      <c r="I423" s="21" t="s">
        <v>20</v>
      </c>
      <c r="J423" s="21" t="s">
        <v>19</v>
      </c>
      <c r="M423" s="12"/>
    </row>
    <row r="424" spans="1:13" ht="18" customHeight="1">
      <c r="A424" s="4">
        <v>423</v>
      </c>
      <c r="B424" s="37">
        <v>41458</v>
      </c>
      <c r="C424" s="34" t="s">
        <v>146</v>
      </c>
      <c r="D424" s="34" t="s">
        <v>12</v>
      </c>
      <c r="E424" s="34" t="s">
        <v>45</v>
      </c>
      <c r="F424" s="34" t="s">
        <v>163</v>
      </c>
      <c r="G424" s="21"/>
      <c r="H424" s="21"/>
      <c r="I424" s="21" t="s">
        <v>26</v>
      </c>
      <c r="J424" s="21" t="s">
        <v>32</v>
      </c>
      <c r="M424" s="12"/>
    </row>
    <row r="425" spans="1:13" ht="18" customHeight="1">
      <c r="A425" s="4">
        <v>424</v>
      </c>
      <c r="B425" s="37">
        <v>41459</v>
      </c>
      <c r="C425" s="34" t="s">
        <v>4</v>
      </c>
      <c r="D425" s="34" t="s">
        <v>22</v>
      </c>
      <c r="E425" s="34" t="s">
        <v>36</v>
      </c>
      <c r="F425" s="34" t="s">
        <v>55</v>
      </c>
      <c r="G425" s="21"/>
      <c r="H425" s="21"/>
      <c r="I425" s="21" t="s">
        <v>13</v>
      </c>
      <c r="J425" s="21" t="s">
        <v>14</v>
      </c>
      <c r="M425" s="12"/>
    </row>
    <row r="426" spans="1:13" ht="18" customHeight="1">
      <c r="A426" s="4">
        <v>425</v>
      </c>
      <c r="B426" s="37">
        <v>41459</v>
      </c>
      <c r="C426" s="34" t="s">
        <v>72</v>
      </c>
      <c r="D426" s="34" t="s">
        <v>50</v>
      </c>
      <c r="E426" s="34" t="s">
        <v>46</v>
      </c>
      <c r="F426" s="34" t="s">
        <v>132</v>
      </c>
      <c r="G426" s="21"/>
      <c r="H426" s="21"/>
      <c r="I426" s="21" t="s">
        <v>25</v>
      </c>
      <c r="J426" s="21" t="s">
        <v>31</v>
      </c>
      <c r="M426" s="12"/>
    </row>
    <row r="427" spans="1:13" ht="18" customHeight="1">
      <c r="A427" s="4">
        <v>426</v>
      </c>
      <c r="B427" s="37">
        <v>41459</v>
      </c>
      <c r="C427" s="34" t="s">
        <v>5</v>
      </c>
      <c r="D427" s="34" t="s">
        <v>29</v>
      </c>
      <c r="E427" s="34" t="s">
        <v>21</v>
      </c>
      <c r="F427" s="34" t="s">
        <v>11</v>
      </c>
      <c r="G427" s="21"/>
      <c r="H427" s="21"/>
      <c r="I427" s="21" t="s">
        <v>20</v>
      </c>
      <c r="J427" s="21" t="s">
        <v>19</v>
      </c>
      <c r="M427" s="12"/>
    </row>
    <row r="428" spans="1:13" ht="18" customHeight="1">
      <c r="A428" s="4">
        <v>427</v>
      </c>
      <c r="B428" s="37">
        <v>41459</v>
      </c>
      <c r="C428" s="34" t="s">
        <v>30</v>
      </c>
      <c r="D428" s="34" t="s">
        <v>23</v>
      </c>
      <c r="E428" s="34" t="s">
        <v>148</v>
      </c>
      <c r="F428" s="34" t="s">
        <v>18</v>
      </c>
      <c r="G428" s="21"/>
      <c r="H428" s="21"/>
      <c r="I428" s="21" t="s">
        <v>9</v>
      </c>
      <c r="J428" s="21" t="s">
        <v>8</v>
      </c>
      <c r="M428" s="12"/>
    </row>
    <row r="429" spans="1:13" ht="18" customHeight="1">
      <c r="A429" s="4">
        <v>428</v>
      </c>
      <c r="B429" s="37">
        <v>41459</v>
      </c>
      <c r="C429" s="34" t="s">
        <v>163</v>
      </c>
      <c r="D429" s="34" t="s">
        <v>15</v>
      </c>
      <c r="E429" s="34" t="s">
        <v>12</v>
      </c>
      <c r="F429" s="34" t="s">
        <v>45</v>
      </c>
      <c r="G429" s="21"/>
      <c r="H429" s="21"/>
      <c r="I429" s="21" t="s">
        <v>26</v>
      </c>
      <c r="J429" s="21" t="s">
        <v>32</v>
      </c>
      <c r="M429" s="12"/>
    </row>
    <row r="430" spans="1:13" ht="18" customHeight="1">
      <c r="A430" s="4">
        <v>429</v>
      </c>
      <c r="B430" s="37">
        <v>41459</v>
      </c>
      <c r="C430" s="34" t="s">
        <v>16</v>
      </c>
      <c r="D430" s="34" t="s">
        <v>131</v>
      </c>
      <c r="E430" s="34" t="s">
        <v>43</v>
      </c>
      <c r="F430" s="34" t="s">
        <v>35</v>
      </c>
      <c r="G430" s="21"/>
      <c r="H430" s="21"/>
      <c r="I430" s="21" t="s">
        <v>38</v>
      </c>
      <c r="J430" s="21" t="s">
        <v>37</v>
      </c>
      <c r="M430" s="12"/>
    </row>
    <row r="431" spans="1:13" ht="18" customHeight="1">
      <c r="A431" s="4">
        <v>430</v>
      </c>
      <c r="B431" s="37">
        <v>41460</v>
      </c>
      <c r="C431" s="34" t="s">
        <v>35</v>
      </c>
      <c r="D431" s="34" t="s">
        <v>146</v>
      </c>
      <c r="E431" s="34" t="s">
        <v>15</v>
      </c>
      <c r="F431" s="34" t="s">
        <v>12</v>
      </c>
      <c r="G431" s="21"/>
      <c r="H431" s="21"/>
      <c r="I431" s="21" t="s">
        <v>19</v>
      </c>
      <c r="J431" s="21" t="s">
        <v>38</v>
      </c>
      <c r="M431" s="12"/>
    </row>
    <row r="432" spans="1:13" ht="18" customHeight="1">
      <c r="A432" s="4">
        <v>431</v>
      </c>
      <c r="B432" s="37">
        <v>41460</v>
      </c>
      <c r="C432" s="34" t="s">
        <v>132</v>
      </c>
      <c r="D432" s="34" t="s">
        <v>47</v>
      </c>
      <c r="E432" s="34" t="s">
        <v>50</v>
      </c>
      <c r="F432" s="34" t="s">
        <v>46</v>
      </c>
      <c r="G432" s="21"/>
      <c r="H432" s="21"/>
      <c r="I432" s="21" t="s">
        <v>25</v>
      </c>
      <c r="J432" s="21" t="s">
        <v>9</v>
      </c>
      <c r="M432" s="12"/>
    </row>
    <row r="433" spans="1:13" ht="18" customHeight="1">
      <c r="A433" s="4">
        <v>432</v>
      </c>
      <c r="B433" s="37">
        <v>41460</v>
      </c>
      <c r="C433" s="34" t="s">
        <v>49</v>
      </c>
      <c r="D433" s="34" t="s">
        <v>7</v>
      </c>
      <c r="E433" s="34" t="s">
        <v>10</v>
      </c>
      <c r="F433" s="34" t="s">
        <v>6</v>
      </c>
      <c r="G433" s="21"/>
      <c r="H433" s="21"/>
      <c r="I433" s="21" t="s">
        <v>37</v>
      </c>
      <c r="J433" s="21" t="s">
        <v>13</v>
      </c>
      <c r="M433" s="12"/>
    </row>
    <row r="434" spans="1:13" ht="18" customHeight="1">
      <c r="A434" s="4">
        <v>433</v>
      </c>
      <c r="B434" s="37">
        <v>41460</v>
      </c>
      <c r="C434" s="34" t="s">
        <v>11</v>
      </c>
      <c r="D434" s="34" t="s">
        <v>144</v>
      </c>
      <c r="E434" s="34" t="s">
        <v>153</v>
      </c>
      <c r="F434" s="34" t="s">
        <v>21</v>
      </c>
      <c r="G434" s="21"/>
      <c r="H434" s="21"/>
      <c r="I434" s="21" t="s">
        <v>20</v>
      </c>
      <c r="J434" s="21" t="s">
        <v>14</v>
      </c>
      <c r="M434" s="12"/>
    </row>
    <row r="435" spans="1:13" ht="18" customHeight="1">
      <c r="A435" s="4">
        <v>434</v>
      </c>
      <c r="B435" s="37">
        <v>41460</v>
      </c>
      <c r="C435" s="34" t="s">
        <v>18</v>
      </c>
      <c r="D435" s="34" t="s">
        <v>17</v>
      </c>
      <c r="E435" s="34" t="s">
        <v>29</v>
      </c>
      <c r="F435" s="34" t="s">
        <v>36</v>
      </c>
      <c r="G435" s="21"/>
      <c r="H435" s="21"/>
      <c r="I435" s="21" t="s">
        <v>32</v>
      </c>
      <c r="J435" s="21" t="s">
        <v>8</v>
      </c>
      <c r="M435" s="12"/>
    </row>
    <row r="436" spans="1:13" ht="18" customHeight="1">
      <c r="A436" s="4">
        <v>435</v>
      </c>
      <c r="B436" s="37">
        <v>41460</v>
      </c>
      <c r="C436" s="34" t="s">
        <v>27</v>
      </c>
      <c r="D436" s="34" t="s">
        <v>142</v>
      </c>
      <c r="E436" s="34" t="s">
        <v>23</v>
      </c>
      <c r="F436" s="34" t="s">
        <v>148</v>
      </c>
      <c r="G436" s="21"/>
      <c r="H436" s="21"/>
      <c r="I436" s="21" t="s">
        <v>31</v>
      </c>
      <c r="J436" s="21" t="s">
        <v>26</v>
      </c>
      <c r="M436" s="12"/>
    </row>
    <row r="437" spans="1:13" ht="18" customHeight="1">
      <c r="A437" s="4">
        <v>436</v>
      </c>
      <c r="B437" s="37">
        <v>41461</v>
      </c>
      <c r="C437" s="34" t="s">
        <v>148</v>
      </c>
      <c r="D437" s="34" t="s">
        <v>41</v>
      </c>
      <c r="E437" s="36" t="s">
        <v>142</v>
      </c>
      <c r="F437" s="34" t="s">
        <v>23</v>
      </c>
      <c r="G437" s="21"/>
      <c r="H437" s="21"/>
      <c r="I437" s="21" t="s">
        <v>31</v>
      </c>
      <c r="J437" s="21" t="s">
        <v>26</v>
      </c>
      <c r="M437" s="12"/>
    </row>
    <row r="438" spans="1:13" ht="18" customHeight="1">
      <c r="A438" s="4">
        <v>437</v>
      </c>
      <c r="B438" s="37">
        <v>41461</v>
      </c>
      <c r="C438" s="34" t="s">
        <v>36</v>
      </c>
      <c r="D438" s="34" t="s">
        <v>30</v>
      </c>
      <c r="E438" s="34" t="s">
        <v>17</v>
      </c>
      <c r="F438" s="34" t="s">
        <v>29</v>
      </c>
      <c r="G438" s="21"/>
      <c r="H438" s="21"/>
      <c r="I438" s="21" t="s">
        <v>32</v>
      </c>
      <c r="J438" s="21" t="s">
        <v>8</v>
      </c>
      <c r="M438" s="12"/>
    </row>
    <row r="439" spans="1:13" ht="18" customHeight="1">
      <c r="A439" s="4">
        <v>438</v>
      </c>
      <c r="B439" s="37">
        <v>41461</v>
      </c>
      <c r="C439" s="34" t="s">
        <v>46</v>
      </c>
      <c r="D439" s="34" t="s">
        <v>72</v>
      </c>
      <c r="E439" s="34" t="s">
        <v>47</v>
      </c>
      <c r="F439" s="34" t="s">
        <v>50</v>
      </c>
      <c r="G439" s="21"/>
      <c r="H439" s="21"/>
      <c r="I439" s="21" t="s">
        <v>25</v>
      </c>
      <c r="J439" s="21" t="s">
        <v>9</v>
      </c>
      <c r="M439" s="12"/>
    </row>
    <row r="440" spans="1:13" ht="18" customHeight="1">
      <c r="A440" s="4">
        <v>439</v>
      </c>
      <c r="B440" s="37">
        <v>41461</v>
      </c>
      <c r="C440" s="34" t="s">
        <v>6</v>
      </c>
      <c r="D440" s="34" t="s">
        <v>42</v>
      </c>
      <c r="E440" s="34" t="s">
        <v>7</v>
      </c>
      <c r="F440" s="34" t="s">
        <v>10</v>
      </c>
      <c r="G440" s="21"/>
      <c r="H440" s="21"/>
      <c r="I440" s="21" t="s">
        <v>37</v>
      </c>
      <c r="J440" s="21" t="s">
        <v>13</v>
      </c>
      <c r="M440" s="12"/>
    </row>
    <row r="441" spans="1:13" ht="18" customHeight="1">
      <c r="A441" s="4">
        <v>440</v>
      </c>
      <c r="B441" s="37">
        <v>41461</v>
      </c>
      <c r="C441" s="34" t="s">
        <v>21</v>
      </c>
      <c r="D441" s="36" t="s">
        <v>5</v>
      </c>
      <c r="E441" s="34" t="s">
        <v>144</v>
      </c>
      <c r="F441" s="34" t="s">
        <v>153</v>
      </c>
      <c r="G441" s="21"/>
      <c r="H441" s="21"/>
      <c r="I441" s="21" t="s">
        <v>20</v>
      </c>
      <c r="J441" s="21" t="s">
        <v>14</v>
      </c>
      <c r="M441" s="12"/>
    </row>
    <row r="442" spans="1:13" ht="18" customHeight="1">
      <c r="A442" s="4">
        <v>441</v>
      </c>
      <c r="B442" s="37">
        <v>41461</v>
      </c>
      <c r="C442" s="34" t="s">
        <v>12</v>
      </c>
      <c r="D442" s="34" t="s">
        <v>16</v>
      </c>
      <c r="E442" s="34" t="s">
        <v>146</v>
      </c>
      <c r="F442" s="34" t="s">
        <v>15</v>
      </c>
      <c r="G442" s="21"/>
      <c r="H442" s="21"/>
      <c r="I442" s="21" t="s">
        <v>19</v>
      </c>
      <c r="J442" s="21" t="s">
        <v>38</v>
      </c>
      <c r="M442" s="12"/>
    </row>
    <row r="443" spans="1:13" ht="18" customHeight="1">
      <c r="A443" s="4">
        <v>442</v>
      </c>
      <c r="B443" s="37">
        <v>41462</v>
      </c>
      <c r="C443" s="34" t="s">
        <v>153</v>
      </c>
      <c r="D443" s="34" t="s">
        <v>11</v>
      </c>
      <c r="E443" s="34" t="s">
        <v>5</v>
      </c>
      <c r="F443" s="34" t="s">
        <v>144</v>
      </c>
      <c r="G443" s="21"/>
      <c r="H443" s="21"/>
      <c r="I443" s="21" t="s">
        <v>20</v>
      </c>
      <c r="J443" s="21" t="s">
        <v>14</v>
      </c>
      <c r="M443" s="12"/>
    </row>
    <row r="444" spans="1:13" ht="18" customHeight="1">
      <c r="A444" s="4">
        <v>443</v>
      </c>
      <c r="B444" s="37">
        <v>41462</v>
      </c>
      <c r="C444" s="34" t="s">
        <v>10</v>
      </c>
      <c r="D444" s="34" t="s">
        <v>49</v>
      </c>
      <c r="E444" s="34" t="s">
        <v>42</v>
      </c>
      <c r="F444" s="34" t="s">
        <v>7</v>
      </c>
      <c r="G444" s="21"/>
      <c r="H444" s="21"/>
      <c r="I444" s="21" t="s">
        <v>37</v>
      </c>
      <c r="J444" s="21" t="s">
        <v>13</v>
      </c>
      <c r="M444" s="12"/>
    </row>
    <row r="445" spans="1:13" ht="18" customHeight="1">
      <c r="A445" s="4">
        <v>444</v>
      </c>
      <c r="B445" s="37">
        <v>41462</v>
      </c>
      <c r="C445" s="34" t="s">
        <v>29</v>
      </c>
      <c r="D445" s="34" t="s">
        <v>18</v>
      </c>
      <c r="E445" s="34" t="s">
        <v>30</v>
      </c>
      <c r="F445" s="34" t="s">
        <v>17</v>
      </c>
      <c r="G445" s="21"/>
      <c r="H445" s="21"/>
      <c r="I445" s="21" t="s">
        <v>32</v>
      </c>
      <c r="J445" s="21" t="s">
        <v>8</v>
      </c>
      <c r="M445" s="12"/>
    </row>
    <row r="446" spans="1:13" ht="18" customHeight="1">
      <c r="A446" s="4">
        <v>445</v>
      </c>
      <c r="B446" s="37">
        <v>41462</v>
      </c>
      <c r="C446" s="34" t="s">
        <v>23</v>
      </c>
      <c r="D446" s="34" t="s">
        <v>27</v>
      </c>
      <c r="E446" s="34" t="s">
        <v>41</v>
      </c>
      <c r="F446" s="34" t="s">
        <v>142</v>
      </c>
      <c r="G446" s="21"/>
      <c r="H446" s="21"/>
      <c r="I446" s="21" t="s">
        <v>31</v>
      </c>
      <c r="J446" s="21" t="s">
        <v>26</v>
      </c>
      <c r="M446" s="12"/>
    </row>
    <row r="447" spans="1:13" ht="18" customHeight="1">
      <c r="A447" s="4">
        <v>446</v>
      </c>
      <c r="B447" s="37">
        <v>41462</v>
      </c>
      <c r="C447" s="34" t="s">
        <v>15</v>
      </c>
      <c r="D447" s="34" t="s">
        <v>35</v>
      </c>
      <c r="E447" s="34" t="s">
        <v>16</v>
      </c>
      <c r="F447" s="34" t="s">
        <v>146</v>
      </c>
      <c r="G447" s="21"/>
      <c r="H447" s="21"/>
      <c r="I447" s="21" t="s">
        <v>19</v>
      </c>
      <c r="J447" s="21" t="s">
        <v>38</v>
      </c>
      <c r="M447" s="12"/>
    </row>
    <row r="448" spans="1:13" ht="18" customHeight="1">
      <c r="A448" s="4">
        <v>447</v>
      </c>
      <c r="B448" s="37">
        <v>41462</v>
      </c>
      <c r="C448" s="34" t="s">
        <v>50</v>
      </c>
      <c r="D448" s="34" t="s">
        <v>132</v>
      </c>
      <c r="E448" s="34" t="s">
        <v>72</v>
      </c>
      <c r="F448" s="34" t="s">
        <v>47</v>
      </c>
      <c r="G448" s="21"/>
      <c r="H448" s="21"/>
      <c r="I448" s="21" t="s">
        <v>25</v>
      </c>
      <c r="J448" s="21" t="s">
        <v>9</v>
      </c>
      <c r="M448" s="12"/>
    </row>
    <row r="449" spans="1:13" ht="18" customHeight="1">
      <c r="A449" s="4">
        <v>448</v>
      </c>
      <c r="B449" s="37">
        <v>41464</v>
      </c>
      <c r="C449" s="34" t="s">
        <v>7</v>
      </c>
      <c r="D449" s="34" t="s">
        <v>24</v>
      </c>
      <c r="E449" s="34" t="s">
        <v>131</v>
      </c>
      <c r="F449" s="34" t="s">
        <v>41</v>
      </c>
      <c r="G449" s="21"/>
      <c r="H449" s="21"/>
      <c r="I449" s="21" t="s">
        <v>32</v>
      </c>
      <c r="J449" s="21" t="s">
        <v>25</v>
      </c>
      <c r="M449" s="12"/>
    </row>
    <row r="450" spans="1:13" ht="18" customHeight="1">
      <c r="A450" s="4">
        <v>449</v>
      </c>
      <c r="B450" s="37">
        <v>41464</v>
      </c>
      <c r="C450" s="34" t="s">
        <v>47</v>
      </c>
      <c r="D450" s="34" t="s">
        <v>34</v>
      </c>
      <c r="E450" s="34" t="s">
        <v>161</v>
      </c>
      <c r="F450" s="34" t="s">
        <v>16</v>
      </c>
      <c r="G450" s="21"/>
      <c r="H450" s="21"/>
      <c r="I450" s="21" t="s">
        <v>38</v>
      </c>
      <c r="J450" s="21" t="s">
        <v>20</v>
      </c>
      <c r="M450" s="12"/>
    </row>
    <row r="451" spans="1:13" ht="18" customHeight="1">
      <c r="A451" s="4">
        <v>450</v>
      </c>
      <c r="B451" s="37">
        <v>41464</v>
      </c>
      <c r="C451" s="34" t="s">
        <v>28</v>
      </c>
      <c r="D451" s="34" t="s">
        <v>39</v>
      </c>
      <c r="E451" s="34" t="s">
        <v>22</v>
      </c>
      <c r="F451" s="34" t="s">
        <v>30</v>
      </c>
      <c r="G451" s="21"/>
      <c r="H451" s="21"/>
      <c r="I451" s="21" t="s">
        <v>37</v>
      </c>
      <c r="J451" s="21" t="s">
        <v>14</v>
      </c>
      <c r="M451" s="12"/>
    </row>
    <row r="452" spans="1:13" ht="18" customHeight="1">
      <c r="A452" s="4">
        <v>451</v>
      </c>
      <c r="B452" s="37">
        <v>41464</v>
      </c>
      <c r="C452" s="34" t="s">
        <v>144</v>
      </c>
      <c r="D452" s="34" t="s">
        <v>21</v>
      </c>
      <c r="E452" s="34" t="s">
        <v>33</v>
      </c>
      <c r="F452" s="34" t="s">
        <v>5</v>
      </c>
      <c r="G452" s="21"/>
      <c r="H452" s="21"/>
      <c r="I452" s="21" t="s">
        <v>8</v>
      </c>
      <c r="J452" s="21" t="s">
        <v>26</v>
      </c>
      <c r="M452" s="12"/>
    </row>
    <row r="453" spans="1:13" ht="18" customHeight="1">
      <c r="A453" s="4">
        <v>452</v>
      </c>
      <c r="B453" s="37">
        <v>41464</v>
      </c>
      <c r="C453" s="34" t="s">
        <v>142</v>
      </c>
      <c r="D453" s="34" t="s">
        <v>43</v>
      </c>
      <c r="E453" s="34" t="s">
        <v>27</v>
      </c>
      <c r="F453" s="34" t="s">
        <v>42</v>
      </c>
      <c r="G453" s="21"/>
      <c r="H453" s="21"/>
      <c r="I453" s="21" t="s">
        <v>13</v>
      </c>
      <c r="J453" s="21" t="s">
        <v>19</v>
      </c>
      <c r="M453" s="12"/>
    </row>
    <row r="454" spans="1:13" ht="18" customHeight="1">
      <c r="A454" s="4">
        <v>453</v>
      </c>
      <c r="B454" s="37">
        <v>41464</v>
      </c>
      <c r="C454" s="34" t="s">
        <v>17</v>
      </c>
      <c r="D454" s="34" t="s">
        <v>36</v>
      </c>
      <c r="E454" s="34" t="s">
        <v>49</v>
      </c>
      <c r="F454" s="34" t="s">
        <v>18</v>
      </c>
      <c r="G454" s="21"/>
      <c r="H454" s="21"/>
      <c r="I454" s="21" t="s">
        <v>9</v>
      </c>
      <c r="J454" s="21" t="s">
        <v>31</v>
      </c>
      <c r="M454" s="12"/>
    </row>
    <row r="455" spans="1:13" ht="18" customHeight="1">
      <c r="A455" s="4">
        <v>454</v>
      </c>
      <c r="B455" s="37">
        <v>41465</v>
      </c>
      <c r="C455" s="34" t="s">
        <v>41</v>
      </c>
      <c r="D455" s="34" t="s">
        <v>23</v>
      </c>
      <c r="E455" s="34" t="s">
        <v>24</v>
      </c>
      <c r="F455" s="34" t="s">
        <v>131</v>
      </c>
      <c r="G455" s="21"/>
      <c r="H455" s="21"/>
      <c r="I455" s="21" t="s">
        <v>32</v>
      </c>
      <c r="J455" s="21" t="s">
        <v>25</v>
      </c>
      <c r="M455" s="12"/>
    </row>
    <row r="456" spans="1:13" ht="18" customHeight="1">
      <c r="A456" s="4">
        <v>455</v>
      </c>
      <c r="B456" s="37">
        <v>41465</v>
      </c>
      <c r="C456" s="34" t="s">
        <v>42</v>
      </c>
      <c r="D456" s="34" t="s">
        <v>6</v>
      </c>
      <c r="E456" s="34" t="s">
        <v>43</v>
      </c>
      <c r="F456" s="34" t="s">
        <v>27</v>
      </c>
      <c r="G456" s="21"/>
      <c r="H456" s="21"/>
      <c r="I456" s="21" t="s">
        <v>13</v>
      </c>
      <c r="J456" s="21" t="s">
        <v>19</v>
      </c>
      <c r="M456" s="12"/>
    </row>
    <row r="457" spans="1:13" ht="18" customHeight="1">
      <c r="A457" s="4">
        <v>456</v>
      </c>
      <c r="B457" s="37">
        <v>41465</v>
      </c>
      <c r="C457" s="34" t="s">
        <v>5</v>
      </c>
      <c r="D457" s="34" t="s">
        <v>29</v>
      </c>
      <c r="E457" s="36" t="s">
        <v>21</v>
      </c>
      <c r="F457" s="34" t="s">
        <v>33</v>
      </c>
      <c r="G457" s="21"/>
      <c r="H457" s="21"/>
      <c r="I457" s="21" t="s">
        <v>8</v>
      </c>
      <c r="J457" s="21" t="s">
        <v>26</v>
      </c>
      <c r="M457" s="12"/>
    </row>
    <row r="458" spans="1:13" ht="18" customHeight="1">
      <c r="A458" s="4">
        <v>457</v>
      </c>
      <c r="B458" s="37">
        <v>41465</v>
      </c>
      <c r="C458" s="34" t="s">
        <v>30</v>
      </c>
      <c r="D458" s="34" t="s">
        <v>4</v>
      </c>
      <c r="E458" s="34" t="s">
        <v>39</v>
      </c>
      <c r="F458" s="34" t="s">
        <v>22</v>
      </c>
      <c r="G458" s="21"/>
      <c r="H458" s="21"/>
      <c r="I458" s="21" t="s">
        <v>37</v>
      </c>
      <c r="J458" s="21" t="s">
        <v>14</v>
      </c>
      <c r="M458" s="12"/>
    </row>
    <row r="459" spans="1:13" ht="18" customHeight="1">
      <c r="A459" s="4">
        <v>458</v>
      </c>
      <c r="B459" s="37">
        <v>41465</v>
      </c>
      <c r="C459" s="34" t="s">
        <v>18</v>
      </c>
      <c r="D459" s="34" t="s">
        <v>10</v>
      </c>
      <c r="E459" s="34" t="s">
        <v>36</v>
      </c>
      <c r="F459" s="34" t="s">
        <v>49</v>
      </c>
      <c r="G459" s="21"/>
      <c r="H459" s="21"/>
      <c r="I459" s="21" t="s">
        <v>9</v>
      </c>
      <c r="J459" s="21" t="s">
        <v>31</v>
      </c>
      <c r="M459" s="12"/>
    </row>
    <row r="460" spans="1:13" ht="18" customHeight="1">
      <c r="A460" s="4">
        <v>459</v>
      </c>
      <c r="B460" s="37">
        <v>41465</v>
      </c>
      <c r="C460" s="34" t="s">
        <v>16</v>
      </c>
      <c r="D460" s="34" t="s">
        <v>163</v>
      </c>
      <c r="E460" s="34" t="s">
        <v>34</v>
      </c>
      <c r="F460" s="34" t="s">
        <v>161</v>
      </c>
      <c r="G460" s="21"/>
      <c r="H460" s="21"/>
      <c r="I460" s="21" t="s">
        <v>38</v>
      </c>
      <c r="J460" s="21" t="s">
        <v>20</v>
      </c>
      <c r="M460" s="12"/>
    </row>
    <row r="461" spans="1:13" ht="18" customHeight="1">
      <c r="A461" s="4">
        <v>460</v>
      </c>
      <c r="B461" s="37">
        <v>41466</v>
      </c>
      <c r="C461" s="34" t="s">
        <v>49</v>
      </c>
      <c r="D461" s="34" t="s">
        <v>17</v>
      </c>
      <c r="E461" s="34" t="s">
        <v>10</v>
      </c>
      <c r="F461" s="34" t="s">
        <v>36</v>
      </c>
      <c r="G461" s="21"/>
      <c r="H461" s="21"/>
      <c r="I461" s="21" t="s">
        <v>9</v>
      </c>
      <c r="J461" s="21" t="s">
        <v>31</v>
      </c>
      <c r="M461" s="12"/>
    </row>
    <row r="462" spans="1:13" ht="18" customHeight="1">
      <c r="A462" s="4">
        <v>461</v>
      </c>
      <c r="B462" s="37">
        <v>41466</v>
      </c>
      <c r="C462" s="34" t="s">
        <v>27</v>
      </c>
      <c r="D462" s="34" t="s">
        <v>142</v>
      </c>
      <c r="E462" s="34" t="s">
        <v>6</v>
      </c>
      <c r="F462" s="34" t="s">
        <v>43</v>
      </c>
      <c r="G462" s="21"/>
      <c r="H462" s="21"/>
      <c r="I462" s="21" t="s">
        <v>13</v>
      </c>
      <c r="J462" s="21" t="s">
        <v>19</v>
      </c>
      <c r="M462" s="12"/>
    </row>
    <row r="463" spans="1:13" ht="18" customHeight="1">
      <c r="A463" s="4">
        <v>462</v>
      </c>
      <c r="B463" s="37">
        <v>41467</v>
      </c>
      <c r="C463" s="34" t="s">
        <v>161</v>
      </c>
      <c r="D463" s="34" t="s">
        <v>44</v>
      </c>
      <c r="E463" s="34" t="s">
        <v>163</v>
      </c>
      <c r="F463" s="34" t="s">
        <v>34</v>
      </c>
      <c r="G463" s="21"/>
      <c r="H463" s="21"/>
      <c r="I463" s="21" t="s">
        <v>25</v>
      </c>
      <c r="J463" s="21" t="s">
        <v>26</v>
      </c>
      <c r="M463" s="12"/>
    </row>
    <row r="464" spans="1:13" ht="18" customHeight="1">
      <c r="A464" s="4">
        <v>463</v>
      </c>
      <c r="B464" s="37">
        <v>41467</v>
      </c>
      <c r="C464" s="34" t="s">
        <v>36</v>
      </c>
      <c r="D464" s="34" t="s">
        <v>18</v>
      </c>
      <c r="E464" s="34" t="s">
        <v>17</v>
      </c>
      <c r="F464" s="34" t="s">
        <v>10</v>
      </c>
      <c r="G464" s="21"/>
      <c r="H464" s="21"/>
      <c r="I464" s="21" t="s">
        <v>9</v>
      </c>
      <c r="J464" s="21" t="s">
        <v>32</v>
      </c>
      <c r="M464" s="12"/>
    </row>
    <row r="465" spans="1:13" ht="18" customHeight="1">
      <c r="A465" s="4">
        <v>464</v>
      </c>
      <c r="B465" s="37">
        <v>41467</v>
      </c>
      <c r="C465" s="34" t="s">
        <v>131</v>
      </c>
      <c r="D465" s="34" t="s">
        <v>12</v>
      </c>
      <c r="E465" s="34" t="s">
        <v>35</v>
      </c>
      <c r="F465" s="34" t="s">
        <v>40</v>
      </c>
      <c r="G465" s="21"/>
      <c r="H465" s="21"/>
      <c r="I465" s="21" t="s">
        <v>31</v>
      </c>
      <c r="J465" s="21" t="s">
        <v>8</v>
      </c>
      <c r="M465" s="12"/>
    </row>
    <row r="466" spans="1:13" ht="18" customHeight="1">
      <c r="A466" s="4">
        <v>465</v>
      </c>
      <c r="B466" s="37">
        <v>41467</v>
      </c>
      <c r="C466" s="34" t="s">
        <v>43</v>
      </c>
      <c r="D466" s="34" t="s">
        <v>46</v>
      </c>
      <c r="E466" s="34" t="s">
        <v>23</v>
      </c>
      <c r="F466" s="34" t="s">
        <v>72</v>
      </c>
      <c r="G466" s="21"/>
      <c r="H466" s="21"/>
      <c r="I466" s="21" t="s">
        <v>38</v>
      </c>
      <c r="J466" s="21" t="s">
        <v>13</v>
      </c>
      <c r="M466" s="12"/>
    </row>
    <row r="467" spans="1:13" ht="18" customHeight="1">
      <c r="A467" s="4">
        <v>466</v>
      </c>
      <c r="B467" s="37">
        <v>41467</v>
      </c>
      <c r="C467" s="34" t="s">
        <v>33</v>
      </c>
      <c r="D467" s="34" t="s">
        <v>28</v>
      </c>
      <c r="E467" s="34" t="s">
        <v>4</v>
      </c>
      <c r="F467" s="34" t="s">
        <v>24</v>
      </c>
      <c r="G467" s="21"/>
      <c r="H467" s="21"/>
      <c r="I467" s="21" t="s">
        <v>20</v>
      </c>
      <c r="J467" s="21" t="s">
        <v>37</v>
      </c>
      <c r="M467" s="12"/>
    </row>
    <row r="468" spans="1:13" ht="18" customHeight="1">
      <c r="A468" s="4">
        <v>467</v>
      </c>
      <c r="B468" s="37">
        <v>41467</v>
      </c>
      <c r="C468" s="34" t="s">
        <v>22</v>
      </c>
      <c r="D468" s="34" t="s">
        <v>148</v>
      </c>
      <c r="E468" s="34" t="s">
        <v>29</v>
      </c>
      <c r="F468" s="34" t="s">
        <v>39</v>
      </c>
      <c r="G468" s="21"/>
      <c r="H468" s="21"/>
      <c r="I468" s="21" t="s">
        <v>14</v>
      </c>
      <c r="J468" s="21" t="s">
        <v>19</v>
      </c>
      <c r="M468" s="12"/>
    </row>
    <row r="469" spans="1:13" ht="18" customHeight="1">
      <c r="A469" s="4">
        <v>468</v>
      </c>
      <c r="B469" s="37">
        <v>41468</v>
      </c>
      <c r="C469" s="34" t="s">
        <v>72</v>
      </c>
      <c r="D469" s="34" t="s">
        <v>153</v>
      </c>
      <c r="E469" s="34" t="s">
        <v>46</v>
      </c>
      <c r="F469" s="34" t="s">
        <v>23</v>
      </c>
      <c r="G469" s="21"/>
      <c r="H469" s="21"/>
      <c r="I469" s="21" t="s">
        <v>38</v>
      </c>
      <c r="J469" s="21" t="s">
        <v>13</v>
      </c>
      <c r="M469" s="12"/>
    </row>
    <row r="470" spans="1:13" ht="18" customHeight="1">
      <c r="A470" s="4">
        <v>469</v>
      </c>
      <c r="B470" s="37">
        <v>41468</v>
      </c>
      <c r="C470" s="34" t="s">
        <v>39</v>
      </c>
      <c r="D470" s="34" t="s">
        <v>144</v>
      </c>
      <c r="E470" s="34" t="s">
        <v>148</v>
      </c>
      <c r="F470" s="34" t="s">
        <v>29</v>
      </c>
      <c r="G470" s="21"/>
      <c r="H470" s="21"/>
      <c r="I470" s="21" t="s">
        <v>14</v>
      </c>
      <c r="J470" s="21" t="s">
        <v>19</v>
      </c>
      <c r="M470" s="12"/>
    </row>
    <row r="471" spans="1:13" ht="18" customHeight="1">
      <c r="A471" s="4">
        <v>470</v>
      </c>
      <c r="B471" s="37">
        <v>41468</v>
      </c>
      <c r="C471" s="34" t="s">
        <v>40</v>
      </c>
      <c r="D471" s="34" t="s">
        <v>48</v>
      </c>
      <c r="E471" s="34" t="s">
        <v>12</v>
      </c>
      <c r="F471" s="34" t="s">
        <v>35</v>
      </c>
      <c r="G471" s="21"/>
      <c r="H471" s="21"/>
      <c r="I471" s="21" t="s">
        <v>31</v>
      </c>
      <c r="J471" s="21" t="s">
        <v>8</v>
      </c>
      <c r="M471" s="12"/>
    </row>
    <row r="472" spans="1:13" ht="18" customHeight="1">
      <c r="A472" s="4">
        <v>471</v>
      </c>
      <c r="B472" s="37">
        <v>41468</v>
      </c>
      <c r="C472" s="34" t="s">
        <v>34</v>
      </c>
      <c r="D472" s="34" t="s">
        <v>16</v>
      </c>
      <c r="E472" s="34" t="s">
        <v>44</v>
      </c>
      <c r="F472" s="34" t="s">
        <v>163</v>
      </c>
      <c r="G472" s="21"/>
      <c r="H472" s="21"/>
      <c r="I472" s="21" t="s">
        <v>25</v>
      </c>
      <c r="J472" s="21" t="s">
        <v>26</v>
      </c>
      <c r="M472" s="12"/>
    </row>
    <row r="473" spans="1:13" ht="18" customHeight="1">
      <c r="A473" s="4">
        <v>472</v>
      </c>
      <c r="B473" s="37">
        <v>41468</v>
      </c>
      <c r="C473" s="34" t="s">
        <v>10</v>
      </c>
      <c r="D473" s="34" t="s">
        <v>49</v>
      </c>
      <c r="E473" s="34" t="s">
        <v>18</v>
      </c>
      <c r="F473" s="34" t="s">
        <v>17</v>
      </c>
      <c r="G473" s="21"/>
      <c r="H473" s="21"/>
      <c r="I473" s="21" t="s">
        <v>9</v>
      </c>
      <c r="J473" s="21" t="s">
        <v>32</v>
      </c>
      <c r="M473" s="12"/>
    </row>
    <row r="474" spans="1:13" ht="18" customHeight="1">
      <c r="A474" s="4">
        <v>473</v>
      </c>
      <c r="B474" s="37">
        <v>41468</v>
      </c>
      <c r="C474" s="34" t="s">
        <v>24</v>
      </c>
      <c r="D474" s="34" t="s">
        <v>27</v>
      </c>
      <c r="E474" s="34" t="s">
        <v>28</v>
      </c>
      <c r="F474" s="34" t="s">
        <v>4</v>
      </c>
      <c r="G474" s="21"/>
      <c r="H474" s="21"/>
      <c r="I474" s="21" t="s">
        <v>20</v>
      </c>
      <c r="J474" s="21" t="s">
        <v>37</v>
      </c>
      <c r="M474" s="12"/>
    </row>
    <row r="475" spans="1:13" ht="18" customHeight="1">
      <c r="A475" s="4">
        <v>474</v>
      </c>
      <c r="B475" s="37">
        <v>41469</v>
      </c>
      <c r="C475" s="34" t="s">
        <v>4</v>
      </c>
      <c r="D475" s="34" t="s">
        <v>33</v>
      </c>
      <c r="E475" s="34" t="s">
        <v>27</v>
      </c>
      <c r="F475" s="34" t="s">
        <v>28</v>
      </c>
      <c r="G475" s="21"/>
      <c r="H475" s="21"/>
      <c r="I475" s="21" t="s">
        <v>20</v>
      </c>
      <c r="J475" s="21" t="s">
        <v>37</v>
      </c>
      <c r="M475" s="12"/>
    </row>
    <row r="476" spans="1:13" ht="18" customHeight="1">
      <c r="A476" s="4">
        <v>475</v>
      </c>
      <c r="B476" s="37">
        <v>41469</v>
      </c>
      <c r="C476" s="34" t="s">
        <v>35</v>
      </c>
      <c r="D476" s="34" t="s">
        <v>131</v>
      </c>
      <c r="E476" s="34" t="s">
        <v>48</v>
      </c>
      <c r="F476" s="34" t="s">
        <v>12</v>
      </c>
      <c r="G476" s="21"/>
      <c r="H476" s="21"/>
      <c r="I476" s="21" t="s">
        <v>31</v>
      </c>
      <c r="J476" s="21" t="s">
        <v>8</v>
      </c>
      <c r="M476" s="12"/>
    </row>
    <row r="477" spans="1:13" ht="18" customHeight="1">
      <c r="A477" s="4">
        <v>476</v>
      </c>
      <c r="B477" s="37">
        <v>41469</v>
      </c>
      <c r="C477" s="34" t="s">
        <v>29</v>
      </c>
      <c r="D477" s="34" t="s">
        <v>22</v>
      </c>
      <c r="E477" s="34" t="s">
        <v>144</v>
      </c>
      <c r="F477" s="34" t="s">
        <v>148</v>
      </c>
      <c r="G477" s="21"/>
      <c r="H477" s="21"/>
      <c r="I477" s="21" t="s">
        <v>14</v>
      </c>
      <c r="J477" s="21" t="s">
        <v>19</v>
      </c>
      <c r="M477" s="12"/>
    </row>
    <row r="478" spans="1:13" ht="18" customHeight="1">
      <c r="A478" s="4">
        <v>477</v>
      </c>
      <c r="B478" s="37">
        <v>41469</v>
      </c>
      <c r="C478" s="34" t="s">
        <v>23</v>
      </c>
      <c r="D478" s="34" t="s">
        <v>43</v>
      </c>
      <c r="E478" s="34" t="s">
        <v>153</v>
      </c>
      <c r="F478" s="34" t="s">
        <v>46</v>
      </c>
      <c r="G478" s="21"/>
      <c r="H478" s="21"/>
      <c r="I478" s="21" t="s">
        <v>38</v>
      </c>
      <c r="J478" s="21" t="s">
        <v>13</v>
      </c>
      <c r="M478" s="12"/>
    </row>
    <row r="479" spans="1:13" ht="18" customHeight="1">
      <c r="A479" s="4">
        <v>478</v>
      </c>
      <c r="B479" s="37">
        <v>41469</v>
      </c>
      <c r="C479" s="34" t="s">
        <v>17</v>
      </c>
      <c r="D479" s="34" t="s">
        <v>36</v>
      </c>
      <c r="E479" s="34" t="s">
        <v>49</v>
      </c>
      <c r="F479" s="34" t="s">
        <v>18</v>
      </c>
      <c r="G479" s="21"/>
      <c r="H479" s="21"/>
      <c r="I479" s="21" t="s">
        <v>9</v>
      </c>
      <c r="J479" s="21" t="s">
        <v>32</v>
      </c>
      <c r="M479" s="12"/>
    </row>
    <row r="480" spans="1:13" ht="18" customHeight="1">
      <c r="A480" s="4">
        <v>479</v>
      </c>
      <c r="B480" s="37">
        <v>41469</v>
      </c>
      <c r="C480" s="34" t="s">
        <v>163</v>
      </c>
      <c r="D480" s="34" t="s">
        <v>161</v>
      </c>
      <c r="E480" s="34" t="s">
        <v>16</v>
      </c>
      <c r="F480" s="34" t="s">
        <v>44</v>
      </c>
      <c r="G480" s="21"/>
      <c r="H480" s="21"/>
      <c r="I480" s="21" t="s">
        <v>25</v>
      </c>
      <c r="J480" s="21" t="s">
        <v>26</v>
      </c>
      <c r="M480" s="12"/>
    </row>
    <row r="481" spans="1:13" ht="18" customHeight="1">
      <c r="A481" s="4">
        <v>480</v>
      </c>
      <c r="B481" s="37">
        <v>41470</v>
      </c>
      <c r="C481" s="34" t="s">
        <v>148</v>
      </c>
      <c r="D481" s="34" t="s">
        <v>41</v>
      </c>
      <c r="E481" s="36" t="s">
        <v>30</v>
      </c>
      <c r="F481" s="34" t="s">
        <v>144</v>
      </c>
      <c r="G481" s="21"/>
      <c r="H481" s="21"/>
      <c r="I481" s="21" t="s">
        <v>13</v>
      </c>
      <c r="J481" s="21" t="s">
        <v>14</v>
      </c>
      <c r="M481" s="12"/>
    </row>
    <row r="482" spans="1:13" ht="18" customHeight="1">
      <c r="A482" s="4">
        <v>481</v>
      </c>
      <c r="B482" s="37">
        <v>41470</v>
      </c>
      <c r="C482" s="34" t="s">
        <v>46</v>
      </c>
      <c r="D482" s="34" t="s">
        <v>50</v>
      </c>
      <c r="E482" s="34" t="s">
        <v>15</v>
      </c>
      <c r="F482" s="34" t="s">
        <v>6</v>
      </c>
      <c r="G482" s="21"/>
      <c r="H482" s="21"/>
      <c r="I482" s="21" t="s">
        <v>38</v>
      </c>
      <c r="J482" s="21" t="s">
        <v>37</v>
      </c>
      <c r="M482" s="12"/>
    </row>
    <row r="483" spans="1:13" ht="18" customHeight="1">
      <c r="A483" s="4">
        <v>482</v>
      </c>
      <c r="B483" s="37">
        <v>41470</v>
      </c>
      <c r="C483" s="34" t="s">
        <v>44</v>
      </c>
      <c r="D483" s="34" t="s">
        <v>72</v>
      </c>
      <c r="E483" s="34" t="s">
        <v>47</v>
      </c>
      <c r="F483" s="34" t="s">
        <v>7</v>
      </c>
      <c r="G483" s="21"/>
      <c r="H483" s="21"/>
      <c r="I483" s="21" t="s">
        <v>19</v>
      </c>
      <c r="J483" s="21" t="s">
        <v>20</v>
      </c>
      <c r="M483" s="12"/>
    </row>
    <row r="484" spans="1:13" ht="18" customHeight="1">
      <c r="A484" s="4">
        <v>483</v>
      </c>
      <c r="B484" s="37">
        <v>41470</v>
      </c>
      <c r="C484" s="34" t="s">
        <v>11</v>
      </c>
      <c r="D484" s="34" t="s">
        <v>34</v>
      </c>
      <c r="E484" s="34" t="s">
        <v>142</v>
      </c>
      <c r="F484" s="34" t="s">
        <v>153</v>
      </c>
      <c r="G484" s="21"/>
      <c r="H484" s="21"/>
      <c r="I484" s="21" t="s">
        <v>26</v>
      </c>
      <c r="J484" s="21" t="s">
        <v>9</v>
      </c>
      <c r="M484" s="12"/>
    </row>
    <row r="485" spans="1:13" ht="18" customHeight="1">
      <c r="A485" s="4">
        <v>484</v>
      </c>
      <c r="B485" s="37">
        <v>41470</v>
      </c>
      <c r="C485" s="34" t="s">
        <v>18</v>
      </c>
      <c r="D485" s="34" t="s">
        <v>5</v>
      </c>
      <c r="E485" s="34" t="s">
        <v>33</v>
      </c>
      <c r="F485" s="34" t="s">
        <v>22</v>
      </c>
      <c r="G485" s="21"/>
      <c r="H485" s="21"/>
      <c r="I485" s="21" t="s">
        <v>8</v>
      </c>
      <c r="J485" s="21" t="s">
        <v>25</v>
      </c>
      <c r="M485" s="12"/>
    </row>
    <row r="486" spans="1:13" ht="18" customHeight="1">
      <c r="A486" s="4">
        <v>485</v>
      </c>
      <c r="B486" s="37">
        <v>41470</v>
      </c>
      <c r="C486" s="34" t="s">
        <v>12</v>
      </c>
      <c r="D486" s="34" t="s">
        <v>40</v>
      </c>
      <c r="E486" s="34" t="s">
        <v>131</v>
      </c>
      <c r="F486" s="34" t="s">
        <v>48</v>
      </c>
      <c r="G486" s="21"/>
      <c r="H486" s="21"/>
      <c r="I486" s="21" t="s">
        <v>31</v>
      </c>
      <c r="J486" s="21" t="s">
        <v>32</v>
      </c>
      <c r="M486" s="12"/>
    </row>
    <row r="487" spans="1:13" ht="18" customHeight="1">
      <c r="A487" s="4">
        <v>486</v>
      </c>
      <c r="B487" s="37">
        <v>41471</v>
      </c>
      <c r="C487" s="34" t="s">
        <v>7</v>
      </c>
      <c r="D487" s="34" t="s">
        <v>146</v>
      </c>
      <c r="E487" s="34" t="s">
        <v>72</v>
      </c>
      <c r="F487" s="34" t="s">
        <v>47</v>
      </c>
      <c r="G487" s="21"/>
      <c r="H487" s="21"/>
      <c r="I487" s="21" t="s">
        <v>19</v>
      </c>
      <c r="J487" s="21" t="s">
        <v>20</v>
      </c>
      <c r="M487" s="12"/>
    </row>
    <row r="488" spans="1:13" ht="18" customHeight="1">
      <c r="A488" s="4">
        <v>487</v>
      </c>
      <c r="B488" s="37">
        <v>41471</v>
      </c>
      <c r="C488" s="34" t="s">
        <v>153</v>
      </c>
      <c r="D488" s="34" t="s">
        <v>45</v>
      </c>
      <c r="E488" s="34" t="s">
        <v>34</v>
      </c>
      <c r="F488" s="34" t="s">
        <v>142</v>
      </c>
      <c r="G488" s="21"/>
      <c r="H488" s="21"/>
      <c r="I488" s="21" t="s">
        <v>26</v>
      </c>
      <c r="J488" s="21" t="s">
        <v>9</v>
      </c>
      <c r="M488" s="12"/>
    </row>
    <row r="489" spans="1:13" ht="18" customHeight="1">
      <c r="A489" s="4">
        <v>488</v>
      </c>
      <c r="B489" s="37">
        <v>41471</v>
      </c>
      <c r="C489" s="34" t="s">
        <v>6</v>
      </c>
      <c r="D489" s="34" t="s">
        <v>4</v>
      </c>
      <c r="E489" s="34" t="s">
        <v>50</v>
      </c>
      <c r="F489" s="34" t="s">
        <v>15</v>
      </c>
      <c r="G489" s="21"/>
      <c r="H489" s="21"/>
      <c r="I489" s="21" t="s">
        <v>38</v>
      </c>
      <c r="J489" s="21" t="s">
        <v>37</v>
      </c>
      <c r="M489" s="12"/>
    </row>
    <row r="490" spans="1:13" ht="18" customHeight="1">
      <c r="A490" s="4">
        <v>489</v>
      </c>
      <c r="B490" s="37">
        <v>41471</v>
      </c>
      <c r="C490" s="34" t="s">
        <v>28</v>
      </c>
      <c r="D490" s="34" t="s">
        <v>55</v>
      </c>
      <c r="E490" s="34" t="s">
        <v>5</v>
      </c>
      <c r="F490" s="34" t="s">
        <v>21</v>
      </c>
      <c r="G490" s="21"/>
      <c r="H490" s="21"/>
      <c r="I490" s="21" t="s">
        <v>8</v>
      </c>
      <c r="J490" s="21" t="s">
        <v>25</v>
      </c>
      <c r="M490" s="12"/>
    </row>
    <row r="491" spans="1:13" ht="18" customHeight="1">
      <c r="A491" s="4">
        <v>490</v>
      </c>
      <c r="B491" s="37">
        <v>41471</v>
      </c>
      <c r="C491" s="34" t="s">
        <v>144</v>
      </c>
      <c r="D491" s="34" t="s">
        <v>157</v>
      </c>
      <c r="E491" s="34" t="s">
        <v>41</v>
      </c>
      <c r="F491" s="34" t="s">
        <v>30</v>
      </c>
      <c r="G491" s="21"/>
      <c r="H491" s="21"/>
      <c r="I491" s="21" t="s">
        <v>13</v>
      </c>
      <c r="J491" s="21" t="s">
        <v>14</v>
      </c>
      <c r="M491" s="12"/>
    </row>
    <row r="492" spans="1:13" ht="18" customHeight="1">
      <c r="A492" s="4">
        <v>491</v>
      </c>
      <c r="B492" s="37">
        <v>41472</v>
      </c>
      <c r="C492" s="34" t="s">
        <v>47</v>
      </c>
      <c r="D492" s="36" t="s">
        <v>44</v>
      </c>
      <c r="E492" s="34" t="s">
        <v>146</v>
      </c>
      <c r="F492" s="34" t="s">
        <v>72</v>
      </c>
      <c r="G492" s="21"/>
      <c r="H492" s="21"/>
      <c r="I492" s="21" t="s">
        <v>19</v>
      </c>
      <c r="J492" s="21" t="s">
        <v>20</v>
      </c>
      <c r="M492" s="12"/>
    </row>
    <row r="493" spans="1:13" ht="18" customHeight="1">
      <c r="A493" s="4">
        <v>492</v>
      </c>
      <c r="B493" s="37">
        <v>41472</v>
      </c>
      <c r="C493" s="34" t="s">
        <v>48</v>
      </c>
      <c r="D493" s="34" t="s">
        <v>35</v>
      </c>
      <c r="E493" s="34" t="s">
        <v>40</v>
      </c>
      <c r="F493" s="34" t="s">
        <v>131</v>
      </c>
      <c r="G493" s="21"/>
      <c r="H493" s="21"/>
      <c r="I493" s="21" t="s">
        <v>31</v>
      </c>
      <c r="J493" s="21" t="s">
        <v>32</v>
      </c>
      <c r="M493" s="12"/>
    </row>
    <row r="494" spans="1:13" ht="18" customHeight="1">
      <c r="A494" s="4">
        <v>493</v>
      </c>
      <c r="B494" s="37">
        <v>41472</v>
      </c>
      <c r="C494" s="34" t="s">
        <v>30</v>
      </c>
      <c r="D494" s="34" t="s">
        <v>148</v>
      </c>
      <c r="E494" s="34" t="s">
        <v>157</v>
      </c>
      <c r="F494" s="34" t="s">
        <v>41</v>
      </c>
      <c r="G494" s="21"/>
      <c r="H494" s="21"/>
      <c r="I494" s="21" t="s">
        <v>13</v>
      </c>
      <c r="J494" s="21" t="s">
        <v>14</v>
      </c>
      <c r="M494" s="12"/>
    </row>
    <row r="495" spans="1:13" ht="18" customHeight="1">
      <c r="A495" s="4">
        <v>494</v>
      </c>
      <c r="B495" s="37">
        <v>41472</v>
      </c>
      <c r="C495" s="34" t="s">
        <v>15</v>
      </c>
      <c r="D495" s="34" t="s">
        <v>46</v>
      </c>
      <c r="E495" s="34" t="s">
        <v>4</v>
      </c>
      <c r="F495" s="34" t="s">
        <v>50</v>
      </c>
      <c r="G495" s="21"/>
      <c r="H495" s="21"/>
      <c r="I495" s="21" t="s">
        <v>38</v>
      </c>
      <c r="J495" s="21" t="s">
        <v>37</v>
      </c>
      <c r="M495" s="12"/>
    </row>
    <row r="496" spans="1:13" ht="18" customHeight="1">
      <c r="A496" s="4">
        <v>495</v>
      </c>
      <c r="B496" s="37">
        <v>41472</v>
      </c>
      <c r="C496" s="34" t="s">
        <v>142</v>
      </c>
      <c r="D496" s="34" t="s">
        <v>11</v>
      </c>
      <c r="E496" s="34" t="s">
        <v>45</v>
      </c>
      <c r="F496" s="34" t="s">
        <v>163</v>
      </c>
      <c r="G496" s="21"/>
      <c r="H496" s="21"/>
      <c r="I496" s="21" t="s">
        <v>26</v>
      </c>
      <c r="J496" s="21" t="s">
        <v>9</v>
      </c>
      <c r="M496" s="12"/>
    </row>
    <row r="497" spans="1:13" ht="18" customHeight="1">
      <c r="A497" s="4">
        <v>496</v>
      </c>
      <c r="B497" s="37">
        <v>41472</v>
      </c>
      <c r="C497" s="34" t="s">
        <v>21</v>
      </c>
      <c r="D497" s="34" t="s">
        <v>18</v>
      </c>
      <c r="E497" s="34" t="s">
        <v>55</v>
      </c>
      <c r="F497" s="34" t="s">
        <v>5</v>
      </c>
      <c r="G497" s="21"/>
      <c r="H497" s="21"/>
      <c r="I497" s="21" t="s">
        <v>8</v>
      </c>
      <c r="J497" s="21" t="s">
        <v>25</v>
      </c>
      <c r="M497" s="12"/>
    </row>
    <row r="498" spans="1:13" ht="18" customHeight="1">
      <c r="A498" s="4">
        <v>497</v>
      </c>
      <c r="B498" s="37">
        <v>41474</v>
      </c>
      <c r="C498" s="34" t="s">
        <v>22</v>
      </c>
      <c r="D498" s="34" t="s">
        <v>163</v>
      </c>
      <c r="E498" s="34" t="s">
        <v>153</v>
      </c>
      <c r="F498" s="34" t="s">
        <v>23</v>
      </c>
      <c r="G498" s="21" t="s">
        <v>46</v>
      </c>
      <c r="H498" s="21" t="s">
        <v>30</v>
      </c>
      <c r="I498" s="21" t="s">
        <v>133</v>
      </c>
      <c r="J498" s="21" t="s">
        <v>134</v>
      </c>
      <c r="M498" s="12"/>
    </row>
    <row r="499" spans="1:13" ht="18" customHeight="1">
      <c r="A499" s="4">
        <v>498</v>
      </c>
      <c r="B499" s="37">
        <v>41475</v>
      </c>
      <c r="C499" s="34" t="s">
        <v>23</v>
      </c>
      <c r="D499" s="34" t="s">
        <v>153</v>
      </c>
      <c r="E499" s="34" t="s">
        <v>46</v>
      </c>
      <c r="F499" s="34" t="s">
        <v>30</v>
      </c>
      <c r="G499" s="21" t="s">
        <v>163</v>
      </c>
      <c r="H499" s="21" t="s">
        <v>22</v>
      </c>
      <c r="I499" s="21" t="s">
        <v>134</v>
      </c>
      <c r="J499" s="21" t="s">
        <v>133</v>
      </c>
      <c r="M499" s="12"/>
    </row>
    <row r="500" spans="1:13" ht="18" customHeight="1">
      <c r="A500" s="4">
        <v>499</v>
      </c>
      <c r="B500" s="37">
        <v>41477</v>
      </c>
      <c r="C500" s="34" t="s">
        <v>30</v>
      </c>
      <c r="D500" s="34" t="s">
        <v>46</v>
      </c>
      <c r="E500" s="34" t="s">
        <v>22</v>
      </c>
      <c r="F500" s="34" t="s">
        <v>163</v>
      </c>
      <c r="G500" s="21" t="s">
        <v>153</v>
      </c>
      <c r="H500" s="21" t="s">
        <v>23</v>
      </c>
      <c r="I500" s="21" t="s">
        <v>133</v>
      </c>
      <c r="J500" s="21" t="s">
        <v>134</v>
      </c>
      <c r="M500" s="12"/>
    </row>
    <row r="501" spans="1:13" ht="18" customHeight="1">
      <c r="A501" s="4">
        <v>500</v>
      </c>
      <c r="B501" s="37">
        <v>41479</v>
      </c>
      <c r="C501" s="34" t="s">
        <v>72</v>
      </c>
      <c r="D501" s="34" t="s">
        <v>12</v>
      </c>
      <c r="E501" s="34" t="s">
        <v>18</v>
      </c>
      <c r="F501" s="34" t="s">
        <v>17</v>
      </c>
      <c r="G501" s="21"/>
      <c r="H501" s="21"/>
      <c r="I501" s="21" t="s">
        <v>20</v>
      </c>
      <c r="J501" s="21" t="s">
        <v>13</v>
      </c>
      <c r="M501" s="12"/>
    </row>
    <row r="502" spans="1:13" ht="18" customHeight="1">
      <c r="A502" s="4">
        <v>501</v>
      </c>
      <c r="B502" s="37">
        <v>41479</v>
      </c>
      <c r="C502" s="34" t="s">
        <v>5</v>
      </c>
      <c r="D502" s="34" t="s">
        <v>131</v>
      </c>
      <c r="E502" s="34" t="s">
        <v>49</v>
      </c>
      <c r="F502" s="34" t="s">
        <v>4</v>
      </c>
      <c r="G502" s="21"/>
      <c r="H502" s="21"/>
      <c r="I502" s="21" t="s">
        <v>14</v>
      </c>
      <c r="J502" s="21" t="s">
        <v>38</v>
      </c>
      <c r="M502" s="12"/>
    </row>
    <row r="503" spans="1:13" ht="18" customHeight="1">
      <c r="A503" s="4">
        <v>502</v>
      </c>
      <c r="B503" s="37">
        <v>41479</v>
      </c>
      <c r="C503" s="34" t="s">
        <v>50</v>
      </c>
      <c r="D503" s="34" t="s">
        <v>142</v>
      </c>
      <c r="E503" s="34" t="s">
        <v>21</v>
      </c>
      <c r="F503" s="34" t="s">
        <v>36</v>
      </c>
      <c r="G503" s="21"/>
      <c r="H503" s="21"/>
      <c r="I503" s="21" t="s">
        <v>25</v>
      </c>
      <c r="J503" s="21" t="s">
        <v>9</v>
      </c>
      <c r="M503" s="12"/>
    </row>
    <row r="504" spans="1:13" ht="18" customHeight="1">
      <c r="A504" s="4">
        <v>503</v>
      </c>
      <c r="B504" s="37">
        <v>41479</v>
      </c>
      <c r="C504" s="34" t="s">
        <v>27</v>
      </c>
      <c r="D504" s="34" t="s">
        <v>43</v>
      </c>
      <c r="E504" s="34" t="s">
        <v>148</v>
      </c>
      <c r="F504" s="34" t="s">
        <v>29</v>
      </c>
      <c r="G504" s="21"/>
      <c r="H504" s="21"/>
      <c r="I504" s="21" t="s">
        <v>37</v>
      </c>
      <c r="J504" s="21" t="s">
        <v>19</v>
      </c>
      <c r="M504" s="12"/>
    </row>
    <row r="505" spans="1:13" ht="18" customHeight="1">
      <c r="A505" s="4">
        <v>504</v>
      </c>
      <c r="B505" s="37">
        <v>41479</v>
      </c>
      <c r="C505" s="34" t="s">
        <v>33</v>
      </c>
      <c r="D505" s="34" t="s">
        <v>48</v>
      </c>
      <c r="E505" s="34" t="s">
        <v>35</v>
      </c>
      <c r="F505" s="34" t="s">
        <v>41</v>
      </c>
      <c r="G505" s="21"/>
      <c r="H505" s="21"/>
      <c r="I505" s="21" t="s">
        <v>32</v>
      </c>
      <c r="J505" s="21" t="s">
        <v>8</v>
      </c>
      <c r="M505" s="12"/>
    </row>
    <row r="506" spans="1:13" ht="18" customHeight="1">
      <c r="A506" s="4">
        <v>505</v>
      </c>
      <c r="B506" s="37">
        <v>41479</v>
      </c>
      <c r="C506" s="34" t="s">
        <v>16</v>
      </c>
      <c r="D506" s="34" t="s">
        <v>7</v>
      </c>
      <c r="E506" s="34" t="s">
        <v>146</v>
      </c>
      <c r="F506" s="34" t="s">
        <v>34</v>
      </c>
      <c r="G506" s="21"/>
      <c r="H506" s="21"/>
      <c r="I506" s="21" t="s">
        <v>26</v>
      </c>
      <c r="J506" s="21" t="s">
        <v>31</v>
      </c>
      <c r="M506" s="12"/>
    </row>
    <row r="507" spans="1:13" ht="18" customHeight="1">
      <c r="A507" s="4">
        <v>506</v>
      </c>
      <c r="B507" s="37">
        <v>41480</v>
      </c>
      <c r="C507" s="34" t="s">
        <v>4</v>
      </c>
      <c r="D507" s="34" t="s">
        <v>28</v>
      </c>
      <c r="E507" s="34" t="s">
        <v>131</v>
      </c>
      <c r="F507" s="34" t="s">
        <v>49</v>
      </c>
      <c r="G507" s="21"/>
      <c r="H507" s="21"/>
      <c r="I507" s="21" t="s">
        <v>14</v>
      </c>
      <c r="J507" s="21" t="s">
        <v>38</v>
      </c>
      <c r="M507" s="12"/>
    </row>
    <row r="508" spans="1:13" ht="18" customHeight="1">
      <c r="A508" s="4">
        <v>507</v>
      </c>
      <c r="B508" s="37">
        <v>41480</v>
      </c>
      <c r="C508" s="34" t="s">
        <v>34</v>
      </c>
      <c r="D508" s="34" t="s">
        <v>47</v>
      </c>
      <c r="E508" s="34" t="s">
        <v>7</v>
      </c>
      <c r="F508" s="34" t="s">
        <v>146</v>
      </c>
      <c r="G508" s="21"/>
      <c r="H508" s="21"/>
      <c r="I508" s="21" t="s">
        <v>26</v>
      </c>
      <c r="J508" s="21" t="s">
        <v>31</v>
      </c>
      <c r="M508" s="12"/>
    </row>
    <row r="509" spans="1:13" ht="18" customHeight="1">
      <c r="A509" s="4">
        <v>508</v>
      </c>
      <c r="B509" s="37">
        <v>41480</v>
      </c>
      <c r="C509" s="34" t="s">
        <v>41</v>
      </c>
      <c r="D509" s="34" t="s">
        <v>10</v>
      </c>
      <c r="E509" s="34" t="s">
        <v>48</v>
      </c>
      <c r="F509" s="34" t="s">
        <v>35</v>
      </c>
      <c r="G509" s="21"/>
      <c r="H509" s="21"/>
      <c r="I509" s="21" t="s">
        <v>32</v>
      </c>
      <c r="J509" s="21" t="s">
        <v>8</v>
      </c>
      <c r="M509" s="12"/>
    </row>
    <row r="510" spans="1:13" ht="18" customHeight="1">
      <c r="A510" s="4">
        <v>509</v>
      </c>
      <c r="B510" s="37">
        <v>41480</v>
      </c>
      <c r="C510" s="34" t="s">
        <v>36</v>
      </c>
      <c r="D510" s="34" t="s">
        <v>144</v>
      </c>
      <c r="E510" s="34" t="s">
        <v>142</v>
      </c>
      <c r="F510" s="34" t="s">
        <v>21</v>
      </c>
      <c r="G510" s="21"/>
      <c r="H510" s="21"/>
      <c r="I510" s="21" t="s">
        <v>25</v>
      </c>
      <c r="J510" s="21" t="s">
        <v>9</v>
      </c>
      <c r="M510" s="12"/>
    </row>
    <row r="511" spans="1:13" ht="18" customHeight="1">
      <c r="A511" s="4">
        <v>510</v>
      </c>
      <c r="B511" s="37">
        <v>41480</v>
      </c>
      <c r="C511" s="34" t="s">
        <v>29</v>
      </c>
      <c r="D511" s="34" t="s">
        <v>40</v>
      </c>
      <c r="E511" s="34" t="s">
        <v>43</v>
      </c>
      <c r="F511" s="34" t="s">
        <v>148</v>
      </c>
      <c r="G511" s="21"/>
      <c r="H511" s="21"/>
      <c r="I511" s="21" t="s">
        <v>37</v>
      </c>
      <c r="J511" s="21" t="s">
        <v>19</v>
      </c>
      <c r="M511" s="12"/>
    </row>
    <row r="512" spans="1:13" ht="18" customHeight="1">
      <c r="A512" s="4">
        <v>511</v>
      </c>
      <c r="B512" s="37">
        <v>41480</v>
      </c>
      <c r="C512" s="34" t="s">
        <v>17</v>
      </c>
      <c r="D512" s="34" t="s">
        <v>15</v>
      </c>
      <c r="E512" s="34" t="s">
        <v>12</v>
      </c>
      <c r="F512" s="34" t="s">
        <v>18</v>
      </c>
      <c r="G512" s="21"/>
      <c r="H512" s="21"/>
      <c r="I512" s="21" t="s">
        <v>20</v>
      </c>
      <c r="J512" s="21" t="s">
        <v>13</v>
      </c>
      <c r="M512" s="12"/>
    </row>
    <row r="513" spans="1:13" ht="18" customHeight="1">
      <c r="A513" s="4">
        <v>512</v>
      </c>
      <c r="B513" s="37">
        <v>41481</v>
      </c>
      <c r="C513" s="34" t="s">
        <v>148</v>
      </c>
      <c r="D513" s="34" t="s">
        <v>27</v>
      </c>
      <c r="E513" s="34" t="s">
        <v>40</v>
      </c>
      <c r="F513" s="34" t="s">
        <v>131</v>
      </c>
      <c r="G513" s="21"/>
      <c r="H513" s="21"/>
      <c r="I513" s="21" t="s">
        <v>9</v>
      </c>
      <c r="J513" s="21" t="s">
        <v>8</v>
      </c>
      <c r="M513" s="12"/>
    </row>
    <row r="514" spans="1:13" ht="18" customHeight="1">
      <c r="A514" s="4">
        <v>513</v>
      </c>
      <c r="B514" s="37">
        <v>41481</v>
      </c>
      <c r="C514" s="34" t="s">
        <v>153</v>
      </c>
      <c r="D514" s="34" t="s">
        <v>46</v>
      </c>
      <c r="E514" s="34" t="s">
        <v>28</v>
      </c>
      <c r="F514" s="34" t="s">
        <v>48</v>
      </c>
      <c r="G514" s="21"/>
      <c r="H514" s="21"/>
      <c r="I514" s="21" t="s">
        <v>19</v>
      </c>
      <c r="J514" s="21" t="s">
        <v>14</v>
      </c>
      <c r="M514" s="12"/>
    </row>
    <row r="515" spans="1:13" ht="18" customHeight="1">
      <c r="A515" s="4">
        <v>514</v>
      </c>
      <c r="B515" s="37">
        <v>41481</v>
      </c>
      <c r="C515" s="34" t="s">
        <v>49</v>
      </c>
      <c r="D515" s="34" t="s">
        <v>22</v>
      </c>
      <c r="E515" s="34" t="s">
        <v>6</v>
      </c>
      <c r="F515" s="34" t="s">
        <v>43</v>
      </c>
      <c r="G515" s="21"/>
      <c r="H515" s="21"/>
      <c r="I515" s="21" t="s">
        <v>32</v>
      </c>
      <c r="J515" s="21" t="s">
        <v>26</v>
      </c>
      <c r="M515" s="12"/>
    </row>
    <row r="516" spans="1:13" ht="18" customHeight="1">
      <c r="A516" s="4">
        <v>515</v>
      </c>
      <c r="B516" s="37">
        <v>41481</v>
      </c>
      <c r="C516" s="34" t="s">
        <v>21</v>
      </c>
      <c r="D516" s="34" t="s">
        <v>50</v>
      </c>
      <c r="E516" s="34" t="s">
        <v>144</v>
      </c>
      <c r="F516" s="34" t="s">
        <v>142</v>
      </c>
      <c r="G516" s="21"/>
      <c r="H516" s="21"/>
      <c r="I516" s="21" t="s">
        <v>25</v>
      </c>
      <c r="J516" s="21" t="s">
        <v>31</v>
      </c>
      <c r="M516" s="12"/>
    </row>
    <row r="517" spans="1:13" ht="18" customHeight="1">
      <c r="A517" s="4">
        <v>516</v>
      </c>
      <c r="B517" s="37">
        <v>41481</v>
      </c>
      <c r="C517" s="36" t="s">
        <v>18</v>
      </c>
      <c r="D517" s="34" t="s">
        <v>72</v>
      </c>
      <c r="E517" s="34" t="s">
        <v>15</v>
      </c>
      <c r="F517" s="34" t="s">
        <v>12</v>
      </c>
      <c r="G517" s="21"/>
      <c r="H517" s="21"/>
      <c r="I517" s="21" t="s">
        <v>20</v>
      </c>
      <c r="J517" s="21" t="s">
        <v>37</v>
      </c>
      <c r="M517" s="13"/>
    </row>
    <row r="518" spans="1:13" ht="18" customHeight="1">
      <c r="A518" s="4">
        <v>517</v>
      </c>
      <c r="B518" s="37">
        <v>41481</v>
      </c>
      <c r="C518" s="34" t="s">
        <v>146</v>
      </c>
      <c r="D518" s="34" t="s">
        <v>163</v>
      </c>
      <c r="E518" s="34" t="s">
        <v>24</v>
      </c>
      <c r="F518" s="34" t="s">
        <v>7</v>
      </c>
      <c r="G518" s="21"/>
      <c r="H518" s="21"/>
      <c r="I518" s="21" t="s">
        <v>38</v>
      </c>
      <c r="J518" s="21" t="s">
        <v>13</v>
      </c>
      <c r="M518" s="12"/>
    </row>
    <row r="519" spans="1:13" ht="18" customHeight="1">
      <c r="A519" s="4">
        <v>518</v>
      </c>
      <c r="B519" s="37">
        <v>41482</v>
      </c>
      <c r="C519" s="34" t="s">
        <v>7</v>
      </c>
      <c r="D519" s="34" t="s">
        <v>34</v>
      </c>
      <c r="E519" s="34" t="s">
        <v>163</v>
      </c>
      <c r="F519" s="34" t="s">
        <v>24</v>
      </c>
      <c r="G519" s="21"/>
      <c r="H519" s="21"/>
      <c r="I519" s="21" t="s">
        <v>38</v>
      </c>
      <c r="J519" s="21" t="s">
        <v>13</v>
      </c>
      <c r="M519" s="12"/>
    </row>
    <row r="520" spans="1:13" ht="18" customHeight="1">
      <c r="A520" s="4">
        <v>519</v>
      </c>
      <c r="B520" s="37">
        <v>41482</v>
      </c>
      <c r="C520" s="34" t="s">
        <v>48</v>
      </c>
      <c r="D520" s="34" t="s">
        <v>23</v>
      </c>
      <c r="E520" s="34" t="s">
        <v>46</v>
      </c>
      <c r="F520" s="34" t="s">
        <v>28</v>
      </c>
      <c r="G520" s="21"/>
      <c r="H520" s="21"/>
      <c r="I520" s="21" t="s">
        <v>19</v>
      </c>
      <c r="J520" s="21" t="s">
        <v>14</v>
      </c>
      <c r="M520" s="12"/>
    </row>
    <row r="521" spans="1:13" ht="18" customHeight="1">
      <c r="A521" s="4">
        <v>520</v>
      </c>
      <c r="B521" s="37">
        <v>41482</v>
      </c>
      <c r="C521" s="34" t="s">
        <v>131</v>
      </c>
      <c r="D521" s="34" t="s">
        <v>29</v>
      </c>
      <c r="E521" s="34" t="s">
        <v>27</v>
      </c>
      <c r="F521" s="34" t="s">
        <v>40</v>
      </c>
      <c r="G521" s="21"/>
      <c r="H521" s="21"/>
      <c r="I521" s="21" t="s">
        <v>9</v>
      </c>
      <c r="J521" s="21" t="s">
        <v>8</v>
      </c>
      <c r="M521" s="12"/>
    </row>
    <row r="522" spans="1:13" ht="18" customHeight="1">
      <c r="A522" s="4">
        <v>521</v>
      </c>
      <c r="B522" s="37">
        <v>41482</v>
      </c>
      <c r="C522" s="34" t="s">
        <v>43</v>
      </c>
      <c r="D522" s="34" t="s">
        <v>30</v>
      </c>
      <c r="E522" s="34" t="s">
        <v>22</v>
      </c>
      <c r="F522" s="34" t="s">
        <v>6</v>
      </c>
      <c r="G522" s="21"/>
      <c r="H522" s="21"/>
      <c r="I522" s="21" t="s">
        <v>32</v>
      </c>
      <c r="J522" s="21" t="s">
        <v>26</v>
      </c>
      <c r="M522" s="12"/>
    </row>
    <row r="523" spans="1:13" ht="18" customHeight="1">
      <c r="A523" s="4">
        <v>522</v>
      </c>
      <c r="B523" s="37">
        <v>41482</v>
      </c>
      <c r="C523" s="34" t="s">
        <v>142</v>
      </c>
      <c r="D523" s="34" t="s">
        <v>36</v>
      </c>
      <c r="E523" s="34" t="s">
        <v>50</v>
      </c>
      <c r="F523" s="34" t="s">
        <v>144</v>
      </c>
      <c r="G523" s="21"/>
      <c r="H523" s="21"/>
      <c r="I523" s="21" t="s">
        <v>25</v>
      </c>
      <c r="J523" s="21" t="s">
        <v>31</v>
      </c>
      <c r="M523" s="12"/>
    </row>
    <row r="524" spans="1:13" ht="18" customHeight="1">
      <c r="A524" s="4">
        <v>523</v>
      </c>
      <c r="B524" s="37">
        <v>41482</v>
      </c>
      <c r="C524" s="34" t="s">
        <v>12</v>
      </c>
      <c r="D524" s="34" t="s">
        <v>17</v>
      </c>
      <c r="E524" s="34" t="s">
        <v>72</v>
      </c>
      <c r="F524" s="34" t="s">
        <v>15</v>
      </c>
      <c r="G524" s="21"/>
      <c r="H524" s="21"/>
      <c r="I524" s="21" t="s">
        <v>20</v>
      </c>
      <c r="J524" s="21" t="s">
        <v>37</v>
      </c>
      <c r="M524" s="12"/>
    </row>
    <row r="525" spans="1:13" ht="18" customHeight="1">
      <c r="A525" s="4">
        <v>524</v>
      </c>
      <c r="B525" s="37">
        <v>41483</v>
      </c>
      <c r="C525" s="34" t="s">
        <v>40</v>
      </c>
      <c r="D525" s="34" t="s">
        <v>148</v>
      </c>
      <c r="E525" s="34" t="s">
        <v>29</v>
      </c>
      <c r="F525" s="34" t="s">
        <v>27</v>
      </c>
      <c r="G525" s="21"/>
      <c r="H525" s="21"/>
      <c r="I525" s="21" t="s">
        <v>9</v>
      </c>
      <c r="J525" s="21" t="s">
        <v>8</v>
      </c>
      <c r="M525" s="12"/>
    </row>
    <row r="526" spans="1:13" ht="18" customHeight="1">
      <c r="A526" s="4">
        <v>525</v>
      </c>
      <c r="B526" s="37">
        <v>41483</v>
      </c>
      <c r="C526" s="34" t="s">
        <v>6</v>
      </c>
      <c r="D526" s="34" t="s">
        <v>49</v>
      </c>
      <c r="E526" s="34" t="s">
        <v>30</v>
      </c>
      <c r="F526" s="34" t="s">
        <v>22</v>
      </c>
      <c r="G526" s="21"/>
      <c r="H526" s="21"/>
      <c r="I526" s="21" t="s">
        <v>32</v>
      </c>
      <c r="J526" s="21" t="s">
        <v>26</v>
      </c>
      <c r="M526" s="12"/>
    </row>
    <row r="527" spans="1:13" ht="18" customHeight="1">
      <c r="A527" s="4">
        <v>526</v>
      </c>
      <c r="B527" s="37">
        <v>41483</v>
      </c>
      <c r="C527" s="34" t="s">
        <v>28</v>
      </c>
      <c r="D527" s="34" t="s">
        <v>153</v>
      </c>
      <c r="E527" s="34" t="s">
        <v>23</v>
      </c>
      <c r="F527" s="34" t="s">
        <v>46</v>
      </c>
      <c r="G527" s="21"/>
      <c r="H527" s="21"/>
      <c r="I527" s="21" t="s">
        <v>19</v>
      </c>
      <c r="J527" s="21" t="s">
        <v>14</v>
      </c>
      <c r="M527" s="12"/>
    </row>
    <row r="528" spans="1:13" ht="18" customHeight="1">
      <c r="A528" s="4">
        <v>527</v>
      </c>
      <c r="B528" s="37">
        <v>41483</v>
      </c>
      <c r="C528" s="34" t="s">
        <v>144</v>
      </c>
      <c r="D528" s="34" t="s">
        <v>21</v>
      </c>
      <c r="E528" s="34" t="s">
        <v>36</v>
      </c>
      <c r="F528" s="34" t="s">
        <v>50</v>
      </c>
      <c r="G528" s="21"/>
      <c r="H528" s="21"/>
      <c r="I528" s="21" t="s">
        <v>25</v>
      </c>
      <c r="J528" s="21" t="s">
        <v>31</v>
      </c>
      <c r="M528" s="12"/>
    </row>
    <row r="529" spans="1:13" ht="18" customHeight="1">
      <c r="A529" s="4">
        <v>528</v>
      </c>
      <c r="B529" s="37">
        <v>41483</v>
      </c>
      <c r="C529" s="34" t="s">
        <v>15</v>
      </c>
      <c r="D529" s="34" t="s">
        <v>18</v>
      </c>
      <c r="E529" s="34" t="s">
        <v>17</v>
      </c>
      <c r="F529" s="34" t="s">
        <v>72</v>
      </c>
      <c r="G529" s="21"/>
      <c r="H529" s="21"/>
      <c r="I529" s="21" t="s">
        <v>20</v>
      </c>
      <c r="J529" s="21" t="s">
        <v>37</v>
      </c>
      <c r="M529" s="12"/>
    </row>
    <row r="530" spans="1:13" ht="18" customHeight="1">
      <c r="A530" s="4">
        <v>529</v>
      </c>
      <c r="B530" s="37">
        <v>41483</v>
      </c>
      <c r="C530" s="34" t="s">
        <v>24</v>
      </c>
      <c r="D530" s="34" t="s">
        <v>146</v>
      </c>
      <c r="E530" s="34" t="s">
        <v>34</v>
      </c>
      <c r="F530" s="34" t="s">
        <v>163</v>
      </c>
      <c r="G530" s="21"/>
      <c r="H530" s="21"/>
      <c r="I530" s="21" t="s">
        <v>38</v>
      </c>
      <c r="J530" s="21" t="s">
        <v>13</v>
      </c>
      <c r="M530" s="12"/>
    </row>
    <row r="531" spans="1:13" ht="18" customHeight="1">
      <c r="A531" s="4">
        <v>530</v>
      </c>
      <c r="B531" s="37">
        <v>41485</v>
      </c>
      <c r="C531" s="34" t="s">
        <v>72</v>
      </c>
      <c r="D531" s="34" t="s">
        <v>161</v>
      </c>
      <c r="E531" s="34" t="s">
        <v>153</v>
      </c>
      <c r="F531" s="34" t="s">
        <v>11</v>
      </c>
      <c r="G531" s="21"/>
      <c r="H531" s="21"/>
      <c r="I531" s="21" t="s">
        <v>26</v>
      </c>
      <c r="J531" s="21" t="s">
        <v>25</v>
      </c>
      <c r="M531" s="12"/>
    </row>
    <row r="532" spans="1:13" ht="18" customHeight="1">
      <c r="A532" s="4">
        <v>531</v>
      </c>
      <c r="B532" s="37">
        <v>41485</v>
      </c>
      <c r="C532" s="34" t="s">
        <v>35</v>
      </c>
      <c r="D532" s="34" t="s">
        <v>33</v>
      </c>
      <c r="E532" s="34" t="s">
        <v>10</v>
      </c>
      <c r="F532" s="34" t="s">
        <v>30</v>
      </c>
      <c r="G532" s="21"/>
      <c r="H532" s="21"/>
      <c r="I532" s="21" t="s">
        <v>37</v>
      </c>
      <c r="J532" s="21" t="s">
        <v>14</v>
      </c>
      <c r="M532" s="12"/>
    </row>
    <row r="533" spans="1:13" ht="18" customHeight="1">
      <c r="A533" s="4">
        <v>532</v>
      </c>
      <c r="B533" s="37">
        <v>41485</v>
      </c>
      <c r="C533" s="34" t="s">
        <v>46</v>
      </c>
      <c r="D533" s="34" t="s">
        <v>16</v>
      </c>
      <c r="E533" s="34" t="s">
        <v>44</v>
      </c>
      <c r="F533" s="34" t="s">
        <v>47</v>
      </c>
      <c r="G533" s="21"/>
      <c r="H533" s="21"/>
      <c r="I533" s="21" t="s">
        <v>38</v>
      </c>
      <c r="J533" s="21" t="s">
        <v>20</v>
      </c>
      <c r="M533" s="12"/>
    </row>
    <row r="534" spans="1:13" ht="18" customHeight="1">
      <c r="A534" s="4">
        <v>533</v>
      </c>
      <c r="B534" s="37">
        <v>41485</v>
      </c>
      <c r="C534" s="34" t="s">
        <v>27</v>
      </c>
      <c r="D534" s="34" t="s">
        <v>131</v>
      </c>
      <c r="E534" s="34" t="s">
        <v>148</v>
      </c>
      <c r="F534" s="34" t="s">
        <v>29</v>
      </c>
      <c r="G534" s="21"/>
      <c r="H534" s="21"/>
      <c r="I534" s="21" t="s">
        <v>9</v>
      </c>
      <c r="J534" s="21" t="s">
        <v>32</v>
      </c>
      <c r="M534" s="12"/>
    </row>
    <row r="535" spans="1:13" ht="18" customHeight="1">
      <c r="A535" s="4">
        <v>534</v>
      </c>
      <c r="B535" s="37">
        <v>41485</v>
      </c>
      <c r="C535" s="34" t="s">
        <v>163</v>
      </c>
      <c r="D535" s="34" t="s">
        <v>5</v>
      </c>
      <c r="E535" s="36" t="s">
        <v>41</v>
      </c>
      <c r="F535" s="34" t="s">
        <v>23</v>
      </c>
      <c r="G535" s="21"/>
      <c r="H535" s="21"/>
      <c r="I535" s="21" t="s">
        <v>8</v>
      </c>
      <c r="J535" s="21" t="s">
        <v>31</v>
      </c>
      <c r="M535" s="12"/>
    </row>
    <row r="536" spans="1:13" ht="18" customHeight="1">
      <c r="A536" s="4">
        <v>535</v>
      </c>
      <c r="B536" s="37">
        <v>41485</v>
      </c>
      <c r="C536" s="34" t="s">
        <v>22</v>
      </c>
      <c r="D536" s="34" t="s">
        <v>142</v>
      </c>
      <c r="E536" s="34" t="s">
        <v>132</v>
      </c>
      <c r="F536" s="34" t="s">
        <v>36</v>
      </c>
      <c r="G536" s="21"/>
      <c r="H536" s="21"/>
      <c r="I536" s="21" t="s">
        <v>19</v>
      </c>
      <c r="J536" s="21" t="s">
        <v>13</v>
      </c>
      <c r="M536" s="12"/>
    </row>
    <row r="537" spans="1:13" ht="18" customHeight="1">
      <c r="A537" s="4">
        <v>536</v>
      </c>
      <c r="B537" s="37">
        <v>41486</v>
      </c>
      <c r="C537" s="34" t="s">
        <v>47</v>
      </c>
      <c r="D537" s="34" t="s">
        <v>45</v>
      </c>
      <c r="E537" s="34" t="s">
        <v>16</v>
      </c>
      <c r="F537" s="34" t="s">
        <v>44</v>
      </c>
      <c r="G537" s="21"/>
      <c r="H537" s="21"/>
      <c r="I537" s="21" t="s">
        <v>38</v>
      </c>
      <c r="J537" s="21" t="s">
        <v>20</v>
      </c>
      <c r="M537" s="12"/>
    </row>
    <row r="538" spans="1:13" ht="18" customHeight="1">
      <c r="A538" s="4">
        <v>537</v>
      </c>
      <c r="B538" s="37">
        <v>41486</v>
      </c>
      <c r="C538" s="34" t="s">
        <v>36</v>
      </c>
      <c r="D538" s="34" t="s">
        <v>24</v>
      </c>
      <c r="E538" s="34" t="s">
        <v>142</v>
      </c>
      <c r="F538" s="34" t="s">
        <v>132</v>
      </c>
      <c r="G538" s="21"/>
      <c r="H538" s="21"/>
      <c r="I538" s="21" t="s">
        <v>19</v>
      </c>
      <c r="J538" s="21" t="s">
        <v>13</v>
      </c>
      <c r="M538" s="12"/>
    </row>
    <row r="539" spans="1:13" ht="18" customHeight="1">
      <c r="A539" s="4">
        <v>538</v>
      </c>
      <c r="B539" s="37">
        <v>41486</v>
      </c>
      <c r="C539" s="34" t="s">
        <v>29</v>
      </c>
      <c r="D539" s="34" t="s">
        <v>42</v>
      </c>
      <c r="E539" s="34" t="s">
        <v>131</v>
      </c>
      <c r="F539" s="34" t="s">
        <v>148</v>
      </c>
      <c r="G539" s="21"/>
      <c r="H539" s="21"/>
      <c r="I539" s="21" t="s">
        <v>9</v>
      </c>
      <c r="J539" s="21" t="s">
        <v>32</v>
      </c>
      <c r="M539" s="12"/>
    </row>
    <row r="540" spans="1:13" ht="18" customHeight="1">
      <c r="A540" s="4">
        <v>539</v>
      </c>
      <c r="B540" s="37">
        <v>41486</v>
      </c>
      <c r="C540" s="34" t="s">
        <v>23</v>
      </c>
      <c r="D540" s="34" t="s">
        <v>6</v>
      </c>
      <c r="E540" s="34" t="s">
        <v>5</v>
      </c>
      <c r="F540" s="34" t="s">
        <v>41</v>
      </c>
      <c r="G540" s="21"/>
      <c r="H540" s="21"/>
      <c r="I540" s="21" t="s">
        <v>8</v>
      </c>
      <c r="J540" s="21" t="s">
        <v>31</v>
      </c>
      <c r="M540" s="12"/>
    </row>
    <row r="541" spans="1:13" ht="18" customHeight="1">
      <c r="A541" s="4">
        <v>540</v>
      </c>
      <c r="B541" s="37">
        <v>41486</v>
      </c>
      <c r="C541" s="34" t="s">
        <v>30</v>
      </c>
      <c r="D541" s="34" t="s">
        <v>4</v>
      </c>
      <c r="E541" s="34" t="s">
        <v>33</v>
      </c>
      <c r="F541" s="34" t="s">
        <v>10</v>
      </c>
      <c r="G541" s="21"/>
      <c r="H541" s="21"/>
      <c r="I541" s="21" t="s">
        <v>37</v>
      </c>
      <c r="J541" s="21" t="s">
        <v>14</v>
      </c>
      <c r="M541" s="12"/>
    </row>
    <row r="542" spans="1:13" ht="18" customHeight="1">
      <c r="A542" s="4">
        <v>541</v>
      </c>
      <c r="B542" s="37">
        <v>41486</v>
      </c>
      <c r="C542" s="34" t="s">
        <v>11</v>
      </c>
      <c r="D542" s="34" t="s">
        <v>15</v>
      </c>
      <c r="E542" s="34" t="s">
        <v>161</v>
      </c>
      <c r="F542" s="34" t="s">
        <v>153</v>
      </c>
      <c r="G542" s="21"/>
      <c r="H542" s="21"/>
      <c r="I542" s="21" t="s">
        <v>26</v>
      </c>
      <c r="J542" s="21" t="s">
        <v>25</v>
      </c>
      <c r="M542" s="12"/>
    </row>
    <row r="543" spans="1:13" ht="18" customHeight="1">
      <c r="A543" s="4">
        <v>542</v>
      </c>
      <c r="B543" s="37">
        <v>41487</v>
      </c>
      <c r="C543" s="34" t="s">
        <v>132</v>
      </c>
      <c r="D543" s="34" t="s">
        <v>22</v>
      </c>
      <c r="E543" s="34" t="s">
        <v>24</v>
      </c>
      <c r="F543" s="34" t="s">
        <v>142</v>
      </c>
      <c r="G543" s="21"/>
      <c r="H543" s="21"/>
      <c r="I543" s="21" t="s">
        <v>19</v>
      </c>
      <c r="J543" s="21" t="s">
        <v>13</v>
      </c>
      <c r="M543" s="12"/>
    </row>
    <row r="544" spans="1:13" ht="18" customHeight="1">
      <c r="A544" s="4">
        <v>543</v>
      </c>
      <c r="B544" s="37">
        <v>41487</v>
      </c>
      <c r="C544" s="34" t="s">
        <v>153</v>
      </c>
      <c r="D544" s="34" t="s">
        <v>72</v>
      </c>
      <c r="E544" s="34" t="s">
        <v>15</v>
      </c>
      <c r="F544" s="34" t="s">
        <v>161</v>
      </c>
      <c r="G544" s="21"/>
      <c r="H544" s="21"/>
      <c r="I544" s="21" t="s">
        <v>26</v>
      </c>
      <c r="J544" s="21" t="s">
        <v>25</v>
      </c>
      <c r="M544" s="12"/>
    </row>
    <row r="545" spans="1:13" ht="18" customHeight="1">
      <c r="A545" s="4">
        <v>544</v>
      </c>
      <c r="B545" s="37">
        <v>41487</v>
      </c>
      <c r="C545" s="34" t="s">
        <v>41</v>
      </c>
      <c r="D545" s="34" t="s">
        <v>163</v>
      </c>
      <c r="E545" s="34" t="s">
        <v>6</v>
      </c>
      <c r="F545" s="34" t="s">
        <v>5</v>
      </c>
      <c r="G545" s="21"/>
      <c r="H545" s="21"/>
      <c r="I545" s="21" t="s">
        <v>8</v>
      </c>
      <c r="J545" s="21" t="s">
        <v>31</v>
      </c>
      <c r="M545" s="12"/>
    </row>
    <row r="546" spans="1:13" ht="18" customHeight="1">
      <c r="A546" s="4">
        <v>545</v>
      </c>
      <c r="B546" s="37">
        <v>41487</v>
      </c>
      <c r="C546" s="34" t="s">
        <v>10</v>
      </c>
      <c r="D546" s="34" t="s">
        <v>35</v>
      </c>
      <c r="E546" s="34" t="s">
        <v>4</v>
      </c>
      <c r="F546" s="34" t="s">
        <v>17</v>
      </c>
      <c r="G546" s="21"/>
      <c r="H546" s="21"/>
      <c r="I546" s="21" t="s">
        <v>37</v>
      </c>
      <c r="J546" s="21" t="s">
        <v>14</v>
      </c>
      <c r="M546" s="12"/>
    </row>
    <row r="547" spans="1:13" ht="18" customHeight="1">
      <c r="A547" s="4">
        <v>546</v>
      </c>
      <c r="B547" s="37">
        <v>41487</v>
      </c>
      <c r="C547" s="34" t="s">
        <v>44</v>
      </c>
      <c r="D547" s="34" t="s">
        <v>46</v>
      </c>
      <c r="E547" s="34" t="s">
        <v>45</v>
      </c>
      <c r="F547" s="34" t="s">
        <v>16</v>
      </c>
      <c r="G547" s="21"/>
      <c r="H547" s="21"/>
      <c r="I547" s="21" t="s">
        <v>38</v>
      </c>
      <c r="J547" s="21" t="s">
        <v>20</v>
      </c>
      <c r="M547" s="12"/>
    </row>
    <row r="548" spans="1:13" ht="18" customHeight="1">
      <c r="A548" s="4">
        <v>547</v>
      </c>
      <c r="B548" s="37">
        <v>41488</v>
      </c>
      <c r="C548" s="34" t="s">
        <v>161</v>
      </c>
      <c r="D548" s="34" t="s">
        <v>11</v>
      </c>
      <c r="E548" s="34" t="s">
        <v>22</v>
      </c>
      <c r="F548" s="34" t="s">
        <v>15</v>
      </c>
      <c r="G548" s="21"/>
      <c r="H548" s="21"/>
      <c r="I548" s="21" t="s">
        <v>25</v>
      </c>
      <c r="J548" s="21" t="s">
        <v>32</v>
      </c>
      <c r="M548" s="12"/>
    </row>
    <row r="549" spans="1:13" ht="18" customHeight="1">
      <c r="A549" s="4">
        <v>548</v>
      </c>
      <c r="B549" s="37">
        <v>41488</v>
      </c>
      <c r="C549" s="34" t="s">
        <v>7</v>
      </c>
      <c r="D549" s="34" t="s">
        <v>47</v>
      </c>
      <c r="E549" s="34" t="s">
        <v>46</v>
      </c>
      <c r="F549" s="34" t="s">
        <v>24</v>
      </c>
      <c r="G549" s="21"/>
      <c r="H549" s="21"/>
      <c r="I549" s="21" t="s">
        <v>26</v>
      </c>
      <c r="J549" s="21" t="s">
        <v>8</v>
      </c>
      <c r="M549" s="12"/>
    </row>
    <row r="550" spans="1:13" ht="18" customHeight="1">
      <c r="A550" s="4">
        <v>549</v>
      </c>
      <c r="B550" s="37">
        <v>41488</v>
      </c>
      <c r="C550" s="34" t="s">
        <v>5</v>
      </c>
      <c r="D550" s="34" t="s">
        <v>23</v>
      </c>
      <c r="E550" s="34" t="s">
        <v>163</v>
      </c>
      <c r="F550" s="34" t="s">
        <v>4</v>
      </c>
      <c r="G550" s="21"/>
      <c r="H550" s="21"/>
      <c r="I550" s="21" t="s">
        <v>37</v>
      </c>
      <c r="J550" s="21" t="s">
        <v>38</v>
      </c>
      <c r="M550" s="12"/>
    </row>
    <row r="551" spans="1:13" ht="18" customHeight="1">
      <c r="A551" s="4">
        <v>550</v>
      </c>
      <c r="B551" s="37">
        <v>41488</v>
      </c>
      <c r="C551" s="34" t="s">
        <v>17</v>
      </c>
      <c r="D551" s="34" t="s">
        <v>12</v>
      </c>
      <c r="E551" s="34" t="s">
        <v>42</v>
      </c>
      <c r="F551" s="34" t="s">
        <v>18</v>
      </c>
      <c r="G551" s="21"/>
      <c r="H551" s="21"/>
      <c r="I551" s="21" t="s">
        <v>14</v>
      </c>
      <c r="J551" s="21" t="s">
        <v>19</v>
      </c>
      <c r="M551" s="12"/>
    </row>
    <row r="552" spans="1:13" ht="18" customHeight="1">
      <c r="A552" s="4">
        <v>551</v>
      </c>
      <c r="B552" s="37">
        <v>41488</v>
      </c>
      <c r="C552" s="34" t="s">
        <v>33</v>
      </c>
      <c r="D552" s="34" t="s">
        <v>30</v>
      </c>
      <c r="E552" s="34" t="s">
        <v>35</v>
      </c>
      <c r="F552" s="34" t="s">
        <v>49</v>
      </c>
      <c r="G552" s="21"/>
      <c r="H552" s="21"/>
      <c r="I552" s="21" t="s">
        <v>31</v>
      </c>
      <c r="J552" s="21" t="s">
        <v>9</v>
      </c>
      <c r="M552" s="12"/>
    </row>
    <row r="553" spans="1:13" ht="18" customHeight="1">
      <c r="A553" s="4">
        <v>552</v>
      </c>
      <c r="B553" s="37">
        <v>41488</v>
      </c>
      <c r="C553" s="34" t="s">
        <v>16</v>
      </c>
      <c r="D553" s="34" t="s">
        <v>55</v>
      </c>
      <c r="E553" s="34" t="s">
        <v>21</v>
      </c>
      <c r="F553" s="34" t="s">
        <v>6</v>
      </c>
      <c r="G553" s="21"/>
      <c r="H553" s="21"/>
      <c r="I553" s="21" t="s">
        <v>13</v>
      </c>
      <c r="J553" s="21" t="s">
        <v>20</v>
      </c>
      <c r="M553" s="12"/>
    </row>
    <row r="554" spans="1:13" ht="18" customHeight="1">
      <c r="A554" s="4">
        <v>553</v>
      </c>
      <c r="B554" s="37">
        <v>41489</v>
      </c>
      <c r="C554" s="34" t="s">
        <v>4</v>
      </c>
      <c r="D554" s="34" t="s">
        <v>41</v>
      </c>
      <c r="E554" s="34" t="s">
        <v>23</v>
      </c>
      <c r="F554" s="34" t="s">
        <v>163</v>
      </c>
      <c r="G554" s="21"/>
      <c r="H554" s="21"/>
      <c r="I554" s="21" t="s">
        <v>37</v>
      </c>
      <c r="J554" s="21" t="s">
        <v>38</v>
      </c>
      <c r="M554" s="12"/>
    </row>
    <row r="555" spans="1:13" ht="18" customHeight="1">
      <c r="A555" s="4">
        <v>554</v>
      </c>
      <c r="B555" s="37">
        <v>41489</v>
      </c>
      <c r="C555" s="34" t="s">
        <v>49</v>
      </c>
      <c r="D555" s="34" t="s">
        <v>39</v>
      </c>
      <c r="E555" s="34" t="s">
        <v>30</v>
      </c>
      <c r="F555" s="34" t="s">
        <v>35</v>
      </c>
      <c r="G555" s="21"/>
      <c r="H555" s="21"/>
      <c r="I555" s="21" t="s">
        <v>31</v>
      </c>
      <c r="J555" s="21" t="s">
        <v>9</v>
      </c>
      <c r="M555" s="12"/>
    </row>
    <row r="556" spans="1:13" ht="18" customHeight="1">
      <c r="A556" s="4">
        <v>555</v>
      </c>
      <c r="B556" s="37">
        <v>41489</v>
      </c>
      <c r="C556" s="34" t="s">
        <v>6</v>
      </c>
      <c r="D556" s="34" t="s">
        <v>10</v>
      </c>
      <c r="E556" s="34" t="s">
        <v>55</v>
      </c>
      <c r="F556" s="34" t="s">
        <v>21</v>
      </c>
      <c r="G556" s="21"/>
      <c r="H556" s="21"/>
      <c r="I556" s="21" t="s">
        <v>13</v>
      </c>
      <c r="J556" s="21" t="s">
        <v>20</v>
      </c>
      <c r="M556" s="12"/>
    </row>
    <row r="557" spans="1:13" ht="18" customHeight="1">
      <c r="A557" s="4">
        <v>556</v>
      </c>
      <c r="B557" s="37">
        <v>41489</v>
      </c>
      <c r="C557" s="34" t="s">
        <v>15</v>
      </c>
      <c r="D557" s="34" t="s">
        <v>153</v>
      </c>
      <c r="E557" s="34" t="s">
        <v>11</v>
      </c>
      <c r="F557" s="34" t="s">
        <v>22</v>
      </c>
      <c r="G557" s="21"/>
      <c r="H557" s="21"/>
      <c r="I557" s="21" t="s">
        <v>25</v>
      </c>
      <c r="J557" s="21" t="s">
        <v>32</v>
      </c>
      <c r="M557" s="12"/>
    </row>
    <row r="558" spans="1:13" ht="18" customHeight="1">
      <c r="A558" s="4">
        <v>557</v>
      </c>
      <c r="B558" s="37">
        <v>41489</v>
      </c>
      <c r="C558" s="34" t="s">
        <v>24</v>
      </c>
      <c r="D558" s="34" t="s">
        <v>44</v>
      </c>
      <c r="E558" s="34" t="s">
        <v>47</v>
      </c>
      <c r="F558" s="34" t="s">
        <v>46</v>
      </c>
      <c r="G558" s="21"/>
      <c r="H558" s="21"/>
      <c r="I558" s="21" t="s">
        <v>26</v>
      </c>
      <c r="J558" s="21" t="s">
        <v>8</v>
      </c>
      <c r="M558" s="12"/>
    </row>
    <row r="559" spans="1:13" ht="18" customHeight="1">
      <c r="A559" s="4">
        <v>558</v>
      </c>
      <c r="B559" s="37">
        <v>41489</v>
      </c>
      <c r="C559" s="34" t="s">
        <v>18</v>
      </c>
      <c r="D559" s="34" t="s">
        <v>144</v>
      </c>
      <c r="E559" s="34" t="s">
        <v>12</v>
      </c>
      <c r="F559" s="34" t="s">
        <v>42</v>
      </c>
      <c r="G559" s="21"/>
      <c r="H559" s="21"/>
      <c r="I559" s="21" t="s">
        <v>14</v>
      </c>
      <c r="J559" s="21" t="s">
        <v>19</v>
      </c>
      <c r="M559" s="12"/>
    </row>
    <row r="560" spans="1:13" ht="18" customHeight="1">
      <c r="A560" s="4">
        <v>559</v>
      </c>
      <c r="B560" s="37">
        <v>41490</v>
      </c>
      <c r="C560" s="34" t="s">
        <v>35</v>
      </c>
      <c r="D560" s="34" t="s">
        <v>33</v>
      </c>
      <c r="E560" s="34" t="s">
        <v>39</v>
      </c>
      <c r="F560" s="34" t="s">
        <v>30</v>
      </c>
      <c r="G560" s="21"/>
      <c r="H560" s="21"/>
      <c r="I560" s="21" t="s">
        <v>31</v>
      </c>
      <c r="J560" s="21" t="s">
        <v>9</v>
      </c>
      <c r="M560" s="12"/>
    </row>
    <row r="561" spans="1:13" ht="18" customHeight="1">
      <c r="A561" s="4">
        <v>560</v>
      </c>
      <c r="B561" s="37">
        <v>41490</v>
      </c>
      <c r="C561" s="34" t="s">
        <v>42</v>
      </c>
      <c r="D561" s="34" t="s">
        <v>17</v>
      </c>
      <c r="E561" s="34" t="s">
        <v>144</v>
      </c>
      <c r="F561" s="34" t="s">
        <v>12</v>
      </c>
      <c r="G561" s="21"/>
      <c r="H561" s="21"/>
      <c r="I561" s="21" t="s">
        <v>14</v>
      </c>
      <c r="J561" s="21" t="s">
        <v>19</v>
      </c>
      <c r="M561" s="12"/>
    </row>
    <row r="562" spans="1:13" ht="18" customHeight="1">
      <c r="A562" s="4">
        <v>561</v>
      </c>
      <c r="B562" s="37">
        <v>41490</v>
      </c>
      <c r="C562" s="36" t="s">
        <v>46</v>
      </c>
      <c r="D562" s="34" t="s">
        <v>7</v>
      </c>
      <c r="E562" s="34" t="s">
        <v>44</v>
      </c>
      <c r="F562" s="34" t="s">
        <v>47</v>
      </c>
      <c r="G562" s="21"/>
      <c r="H562" s="21"/>
      <c r="I562" s="21" t="s">
        <v>26</v>
      </c>
      <c r="J562" s="21" t="s">
        <v>8</v>
      </c>
      <c r="M562" s="13"/>
    </row>
    <row r="563" spans="1:13" ht="18" customHeight="1">
      <c r="A563" s="4">
        <v>562</v>
      </c>
      <c r="B563" s="37">
        <v>41490</v>
      </c>
      <c r="C563" s="34" t="s">
        <v>21</v>
      </c>
      <c r="D563" s="34" t="s">
        <v>16</v>
      </c>
      <c r="E563" s="34" t="s">
        <v>10</v>
      </c>
      <c r="F563" s="34" t="s">
        <v>55</v>
      </c>
      <c r="G563" s="21"/>
      <c r="H563" s="21"/>
      <c r="I563" s="21" t="s">
        <v>13</v>
      </c>
      <c r="J563" s="21" t="s">
        <v>20</v>
      </c>
      <c r="M563" s="12"/>
    </row>
    <row r="564" spans="1:13" ht="18" customHeight="1">
      <c r="A564" s="4">
        <v>563</v>
      </c>
      <c r="B564" s="37">
        <v>41490</v>
      </c>
      <c r="C564" s="34" t="s">
        <v>163</v>
      </c>
      <c r="D564" s="34" t="s">
        <v>5</v>
      </c>
      <c r="E564" s="34" t="s">
        <v>41</v>
      </c>
      <c r="F564" s="34" t="s">
        <v>23</v>
      </c>
      <c r="G564" s="21"/>
      <c r="H564" s="21"/>
      <c r="I564" s="21" t="s">
        <v>37</v>
      </c>
      <c r="J564" s="21" t="s">
        <v>38</v>
      </c>
      <c r="M564" s="12"/>
    </row>
    <row r="565" spans="1:13" ht="18" customHeight="1">
      <c r="A565" s="4">
        <v>564</v>
      </c>
      <c r="B565" s="37">
        <v>41490</v>
      </c>
      <c r="C565" s="34" t="s">
        <v>22</v>
      </c>
      <c r="D565" s="34" t="s">
        <v>161</v>
      </c>
      <c r="E565" s="34" t="s">
        <v>153</v>
      </c>
      <c r="F565" s="34" t="s">
        <v>11</v>
      </c>
      <c r="G565" s="21"/>
      <c r="H565" s="21"/>
      <c r="I565" s="21" t="s">
        <v>25</v>
      </c>
      <c r="J565" s="21" t="s">
        <v>32</v>
      </c>
      <c r="M565" s="12"/>
    </row>
    <row r="566" spans="1:13" ht="18" customHeight="1">
      <c r="A566" s="4">
        <v>565</v>
      </c>
      <c r="B566" s="37">
        <v>41492</v>
      </c>
      <c r="C566" s="34" t="s">
        <v>148</v>
      </c>
      <c r="D566" s="34" t="s">
        <v>27</v>
      </c>
      <c r="E566" s="34" t="s">
        <v>16</v>
      </c>
      <c r="F566" s="34" t="s">
        <v>39</v>
      </c>
      <c r="G566" s="21"/>
      <c r="H566" s="21"/>
      <c r="I566" s="21" t="s">
        <v>32</v>
      </c>
      <c r="J566" s="21" t="s">
        <v>31</v>
      </c>
      <c r="M566" s="12"/>
    </row>
    <row r="567" spans="1:13" ht="18" customHeight="1">
      <c r="A567" s="4">
        <v>566</v>
      </c>
      <c r="B567" s="37">
        <v>41492</v>
      </c>
      <c r="C567" s="34" t="s">
        <v>144</v>
      </c>
      <c r="D567" s="34" t="s">
        <v>40</v>
      </c>
      <c r="E567" s="34" t="s">
        <v>28</v>
      </c>
      <c r="F567" s="34" t="s">
        <v>131</v>
      </c>
      <c r="G567" s="21"/>
      <c r="H567" s="21"/>
      <c r="I567" s="21" t="s">
        <v>13</v>
      </c>
      <c r="J567" s="21" t="s">
        <v>37</v>
      </c>
      <c r="M567" s="12"/>
    </row>
    <row r="568" spans="1:13" ht="18" customHeight="1">
      <c r="A568" s="4">
        <v>567</v>
      </c>
      <c r="B568" s="37">
        <v>41492</v>
      </c>
      <c r="C568" s="34" t="s">
        <v>142</v>
      </c>
      <c r="D568" s="34" t="s">
        <v>48</v>
      </c>
      <c r="E568" s="34" t="s">
        <v>17</v>
      </c>
      <c r="F568" s="34" t="s">
        <v>10</v>
      </c>
      <c r="G568" s="21"/>
      <c r="H568" s="21"/>
      <c r="I568" s="21" t="s">
        <v>20</v>
      </c>
      <c r="J568" s="21" t="s">
        <v>14</v>
      </c>
      <c r="M568" s="12"/>
    </row>
    <row r="569" spans="1:13" ht="18" customHeight="1">
      <c r="A569" s="4">
        <v>568</v>
      </c>
      <c r="B569" s="37">
        <v>41492</v>
      </c>
      <c r="C569" s="34" t="s">
        <v>11</v>
      </c>
      <c r="D569" s="34" t="s">
        <v>15</v>
      </c>
      <c r="E569" s="34" t="s">
        <v>50</v>
      </c>
      <c r="F569" s="34" t="s">
        <v>72</v>
      </c>
      <c r="G569" s="21"/>
      <c r="H569" s="21"/>
      <c r="I569" s="21" t="s">
        <v>19</v>
      </c>
      <c r="J569" s="21" t="s">
        <v>38</v>
      </c>
      <c r="M569" s="12"/>
    </row>
    <row r="570" spans="1:13" ht="18" customHeight="1">
      <c r="A570" s="4">
        <v>569</v>
      </c>
      <c r="B570" s="37">
        <v>41492</v>
      </c>
      <c r="C570" s="34" t="s">
        <v>146</v>
      </c>
      <c r="D570" s="34" t="s">
        <v>6</v>
      </c>
      <c r="E570" s="34" t="s">
        <v>34</v>
      </c>
      <c r="F570" s="34" t="s">
        <v>7</v>
      </c>
      <c r="G570" s="21"/>
      <c r="H570" s="21"/>
      <c r="I570" s="21" t="s">
        <v>25</v>
      </c>
      <c r="J570" s="21" t="s">
        <v>8</v>
      </c>
      <c r="M570" s="12"/>
    </row>
    <row r="571" spans="1:13" ht="18" customHeight="1">
      <c r="A571" s="4">
        <v>570</v>
      </c>
      <c r="B571" s="37">
        <v>41493</v>
      </c>
      <c r="C571" s="34" t="s">
        <v>7</v>
      </c>
      <c r="D571" s="34" t="s">
        <v>29</v>
      </c>
      <c r="E571" s="34" t="s">
        <v>6</v>
      </c>
      <c r="F571" s="34" t="s">
        <v>34</v>
      </c>
      <c r="G571" s="21"/>
      <c r="H571" s="21"/>
      <c r="I571" s="21" t="s">
        <v>25</v>
      </c>
      <c r="J571" s="21" t="s">
        <v>8</v>
      </c>
      <c r="M571" s="12"/>
    </row>
    <row r="572" spans="1:13" ht="18" customHeight="1">
      <c r="A572" s="4">
        <v>571</v>
      </c>
      <c r="B572" s="37">
        <v>41493</v>
      </c>
      <c r="C572" s="34" t="s">
        <v>72</v>
      </c>
      <c r="D572" s="34" t="s">
        <v>22</v>
      </c>
      <c r="E572" s="34" t="s">
        <v>15</v>
      </c>
      <c r="F572" s="34" t="s">
        <v>50</v>
      </c>
      <c r="G572" s="21"/>
      <c r="H572" s="21"/>
      <c r="I572" s="21" t="s">
        <v>19</v>
      </c>
      <c r="J572" s="21" t="s">
        <v>38</v>
      </c>
      <c r="M572" s="12"/>
    </row>
    <row r="573" spans="1:13" ht="18" customHeight="1">
      <c r="A573" s="4">
        <v>572</v>
      </c>
      <c r="B573" s="37">
        <v>41493</v>
      </c>
      <c r="C573" s="34" t="s">
        <v>39</v>
      </c>
      <c r="D573" s="34" t="s">
        <v>35</v>
      </c>
      <c r="E573" s="34" t="s">
        <v>27</v>
      </c>
      <c r="F573" s="34" t="s">
        <v>16</v>
      </c>
      <c r="G573" s="21"/>
      <c r="H573" s="21"/>
      <c r="I573" s="21" t="s">
        <v>32</v>
      </c>
      <c r="J573" s="21" t="s">
        <v>31</v>
      </c>
      <c r="M573" s="12"/>
    </row>
    <row r="574" spans="1:13" ht="18" customHeight="1">
      <c r="A574" s="4">
        <v>573</v>
      </c>
      <c r="B574" s="37">
        <v>41493</v>
      </c>
      <c r="C574" s="34" t="s">
        <v>41</v>
      </c>
      <c r="D574" s="34" t="s">
        <v>46</v>
      </c>
      <c r="E574" s="34" t="s">
        <v>36</v>
      </c>
      <c r="F574" s="34" t="s">
        <v>5</v>
      </c>
      <c r="G574" s="21"/>
      <c r="H574" s="21"/>
      <c r="I574" s="21" t="s">
        <v>9</v>
      </c>
      <c r="J574" s="21" t="s">
        <v>26</v>
      </c>
      <c r="M574" s="12"/>
    </row>
    <row r="575" spans="1:13" ht="18" customHeight="1">
      <c r="A575" s="4">
        <v>574</v>
      </c>
      <c r="B575" s="37">
        <v>41493</v>
      </c>
      <c r="C575" s="34" t="s">
        <v>10</v>
      </c>
      <c r="D575" s="34" t="s">
        <v>43</v>
      </c>
      <c r="E575" s="34" t="s">
        <v>48</v>
      </c>
      <c r="F575" s="34" t="s">
        <v>17</v>
      </c>
      <c r="G575" s="21"/>
      <c r="H575" s="21"/>
      <c r="I575" s="21" t="s">
        <v>20</v>
      </c>
      <c r="J575" s="21" t="s">
        <v>14</v>
      </c>
      <c r="M575" s="12"/>
    </row>
    <row r="576" spans="1:13" ht="18" customHeight="1">
      <c r="A576" s="4">
        <v>575</v>
      </c>
      <c r="B576" s="37">
        <v>41493</v>
      </c>
      <c r="C576" s="34" t="s">
        <v>131</v>
      </c>
      <c r="D576" s="34" t="s">
        <v>21</v>
      </c>
      <c r="E576" s="34" t="s">
        <v>40</v>
      </c>
      <c r="F576" s="34" t="s">
        <v>28</v>
      </c>
      <c r="G576" s="21"/>
      <c r="H576" s="21"/>
      <c r="I576" s="21" t="s">
        <v>13</v>
      </c>
      <c r="J576" s="21" t="s">
        <v>37</v>
      </c>
      <c r="M576" s="12"/>
    </row>
    <row r="577" spans="1:13" ht="18" customHeight="1">
      <c r="A577" s="4">
        <v>576</v>
      </c>
      <c r="B577" s="37">
        <v>41494</v>
      </c>
      <c r="C577" s="34" t="s">
        <v>34</v>
      </c>
      <c r="D577" s="34" t="s">
        <v>146</v>
      </c>
      <c r="E577" s="34" t="s">
        <v>29</v>
      </c>
      <c r="F577" s="34" t="s">
        <v>6</v>
      </c>
      <c r="G577" s="21"/>
      <c r="H577" s="21"/>
      <c r="I577" s="21" t="s">
        <v>25</v>
      </c>
      <c r="J577" s="21" t="s">
        <v>8</v>
      </c>
      <c r="M577" s="12"/>
    </row>
    <row r="578" spans="1:13" ht="18" customHeight="1">
      <c r="A578" s="4">
        <v>577</v>
      </c>
      <c r="B578" s="37">
        <v>41494</v>
      </c>
      <c r="C578" s="34" t="s">
        <v>5</v>
      </c>
      <c r="D578" s="34" t="s">
        <v>12</v>
      </c>
      <c r="E578" s="34" t="s">
        <v>46</v>
      </c>
      <c r="F578" s="34" t="s">
        <v>36</v>
      </c>
      <c r="G578" s="21"/>
      <c r="H578" s="21"/>
      <c r="I578" s="21" t="s">
        <v>9</v>
      </c>
      <c r="J578" s="21" t="s">
        <v>26</v>
      </c>
      <c r="M578" s="12"/>
    </row>
    <row r="579" spans="1:13" ht="18" customHeight="1">
      <c r="A579" s="4">
        <v>578</v>
      </c>
      <c r="B579" s="37">
        <v>41494</v>
      </c>
      <c r="C579" s="34" t="s">
        <v>28</v>
      </c>
      <c r="D579" s="34" t="s">
        <v>144</v>
      </c>
      <c r="E579" s="34" t="s">
        <v>21</v>
      </c>
      <c r="F579" s="34" t="s">
        <v>40</v>
      </c>
      <c r="G579" s="21"/>
      <c r="H579" s="21"/>
      <c r="I579" s="21" t="s">
        <v>13</v>
      </c>
      <c r="J579" s="21" t="s">
        <v>37</v>
      </c>
      <c r="M579" s="12"/>
    </row>
    <row r="580" spans="1:13" ht="18" customHeight="1">
      <c r="A580" s="4">
        <v>579</v>
      </c>
      <c r="B580" s="37">
        <v>41494</v>
      </c>
      <c r="C580" s="34" t="s">
        <v>50</v>
      </c>
      <c r="D580" s="34" t="s">
        <v>11</v>
      </c>
      <c r="E580" s="34" t="s">
        <v>22</v>
      </c>
      <c r="F580" s="34" t="s">
        <v>15</v>
      </c>
      <c r="G580" s="21"/>
      <c r="H580" s="21"/>
      <c r="I580" s="21" t="s">
        <v>19</v>
      </c>
      <c r="J580" s="21" t="s">
        <v>38</v>
      </c>
      <c r="M580" s="12"/>
    </row>
    <row r="581" spans="1:13" ht="18" customHeight="1">
      <c r="A581" s="4">
        <v>580</v>
      </c>
      <c r="B581" s="37">
        <v>41494</v>
      </c>
      <c r="C581" s="34" t="s">
        <v>17</v>
      </c>
      <c r="D581" s="34" t="s">
        <v>142</v>
      </c>
      <c r="E581" s="34" t="s">
        <v>43</v>
      </c>
      <c r="F581" s="34" t="s">
        <v>48</v>
      </c>
      <c r="G581" s="21"/>
      <c r="H581" s="21"/>
      <c r="I581" s="21" t="s">
        <v>20</v>
      </c>
      <c r="J581" s="21" t="s">
        <v>14</v>
      </c>
      <c r="M581" s="12"/>
    </row>
    <row r="582" spans="1:13" ht="18" customHeight="1">
      <c r="A582" s="4">
        <v>581</v>
      </c>
      <c r="B582" s="37">
        <v>41494</v>
      </c>
      <c r="C582" s="34" t="s">
        <v>16</v>
      </c>
      <c r="D582" s="34" t="s">
        <v>148</v>
      </c>
      <c r="E582" s="34" t="s">
        <v>35</v>
      </c>
      <c r="F582" s="34" t="s">
        <v>151</v>
      </c>
      <c r="G582" s="21"/>
      <c r="H582" s="21"/>
      <c r="I582" s="21" t="s">
        <v>32</v>
      </c>
      <c r="J582" s="21" t="s">
        <v>31</v>
      </c>
      <c r="M582" s="12"/>
    </row>
    <row r="583" spans="1:13" ht="18" customHeight="1">
      <c r="A583" s="4">
        <v>582</v>
      </c>
      <c r="B583" s="37">
        <v>41495</v>
      </c>
      <c r="C583" s="34" t="s">
        <v>36</v>
      </c>
      <c r="D583" s="34" t="s">
        <v>41</v>
      </c>
      <c r="E583" s="34" t="s">
        <v>12</v>
      </c>
      <c r="F583" s="34" t="s">
        <v>46</v>
      </c>
      <c r="G583" s="21"/>
      <c r="H583" s="21"/>
      <c r="I583" s="21" t="s">
        <v>9</v>
      </c>
      <c r="J583" s="21" t="s">
        <v>25</v>
      </c>
      <c r="M583" s="12"/>
    </row>
    <row r="584" spans="1:13" ht="18" customHeight="1">
      <c r="A584" s="4">
        <v>583</v>
      </c>
      <c r="B584" s="37">
        <v>41495</v>
      </c>
      <c r="C584" s="34" t="s">
        <v>6</v>
      </c>
      <c r="D584" s="34" t="s">
        <v>72</v>
      </c>
      <c r="E584" s="34" t="s">
        <v>11</v>
      </c>
      <c r="F584" s="34" t="s">
        <v>29</v>
      </c>
      <c r="G584" s="21"/>
      <c r="H584" s="21"/>
      <c r="I584" s="21" t="s">
        <v>19</v>
      </c>
      <c r="J584" s="21" t="s">
        <v>37</v>
      </c>
      <c r="M584" s="12"/>
    </row>
    <row r="585" spans="1:13" ht="18" customHeight="1">
      <c r="A585" s="4">
        <v>584</v>
      </c>
      <c r="B585" s="37">
        <v>41495</v>
      </c>
      <c r="C585" s="34" t="s">
        <v>48</v>
      </c>
      <c r="D585" s="34" t="s">
        <v>10</v>
      </c>
      <c r="E585" s="34" t="s">
        <v>33</v>
      </c>
      <c r="F585" s="34" t="s">
        <v>43</v>
      </c>
      <c r="G585" s="21"/>
      <c r="H585" s="21"/>
      <c r="I585" s="21" t="s">
        <v>20</v>
      </c>
      <c r="J585" s="21" t="s">
        <v>38</v>
      </c>
      <c r="M585" s="12"/>
    </row>
    <row r="586" spans="1:13" ht="18" customHeight="1">
      <c r="A586" s="4">
        <v>585</v>
      </c>
      <c r="B586" s="37">
        <v>41495</v>
      </c>
      <c r="C586" s="34" t="s">
        <v>23</v>
      </c>
      <c r="D586" s="34" t="s">
        <v>7</v>
      </c>
      <c r="E586" s="34" t="s">
        <v>161</v>
      </c>
      <c r="F586" s="34" t="s">
        <v>153</v>
      </c>
      <c r="G586" s="21"/>
      <c r="H586" s="21"/>
      <c r="I586" s="21" t="s">
        <v>26</v>
      </c>
      <c r="J586" s="21" t="s">
        <v>32</v>
      </c>
      <c r="M586" s="12"/>
    </row>
    <row r="587" spans="1:13" ht="18" customHeight="1">
      <c r="A587" s="4">
        <v>586</v>
      </c>
      <c r="B587" s="37">
        <v>41495</v>
      </c>
      <c r="C587" s="34" t="s">
        <v>30</v>
      </c>
      <c r="D587" s="34" t="s">
        <v>18</v>
      </c>
      <c r="E587" s="34" t="s">
        <v>24</v>
      </c>
      <c r="F587" s="34" t="s">
        <v>27</v>
      </c>
      <c r="G587" s="21"/>
      <c r="H587" s="21"/>
      <c r="I587" s="21" t="s">
        <v>31</v>
      </c>
      <c r="J587" s="21" t="s">
        <v>8</v>
      </c>
      <c r="M587" s="12"/>
    </row>
    <row r="588" spans="1:13" ht="18" customHeight="1">
      <c r="A588" s="4">
        <v>587</v>
      </c>
      <c r="B588" s="37">
        <v>41496</v>
      </c>
      <c r="C588" s="34" t="s">
        <v>40</v>
      </c>
      <c r="D588" s="34" t="s">
        <v>4</v>
      </c>
      <c r="E588" s="34" t="s">
        <v>49</v>
      </c>
      <c r="F588" s="34" t="s">
        <v>47</v>
      </c>
      <c r="G588" s="21"/>
      <c r="H588" s="21"/>
      <c r="I588" s="21" t="s">
        <v>14</v>
      </c>
      <c r="J588" s="21" t="s">
        <v>13</v>
      </c>
      <c r="M588" s="12"/>
    </row>
    <row r="589" spans="1:13" ht="18" customHeight="1">
      <c r="A589" s="4">
        <v>588</v>
      </c>
      <c r="B589" s="37">
        <v>41496</v>
      </c>
      <c r="C589" s="34" t="s">
        <v>153</v>
      </c>
      <c r="D589" s="34" t="s">
        <v>50</v>
      </c>
      <c r="E589" s="34" t="s">
        <v>7</v>
      </c>
      <c r="F589" s="34" t="s">
        <v>161</v>
      </c>
      <c r="G589" s="21"/>
      <c r="H589" s="21"/>
      <c r="I589" s="21" t="s">
        <v>26</v>
      </c>
      <c r="J589" s="21" t="s">
        <v>32</v>
      </c>
      <c r="M589" s="12"/>
    </row>
    <row r="590" spans="1:13" ht="18" customHeight="1">
      <c r="A590" s="4">
        <v>589</v>
      </c>
      <c r="B590" s="37">
        <v>41496</v>
      </c>
      <c r="C590" s="34" t="s">
        <v>46</v>
      </c>
      <c r="D590" s="34" t="s">
        <v>5</v>
      </c>
      <c r="E590" s="34" t="s">
        <v>41</v>
      </c>
      <c r="F590" s="34" t="s">
        <v>12</v>
      </c>
      <c r="G590" s="21"/>
      <c r="H590" s="21"/>
      <c r="I590" s="21" t="s">
        <v>9</v>
      </c>
      <c r="J590" s="21" t="s">
        <v>25</v>
      </c>
      <c r="M590" s="12"/>
    </row>
    <row r="591" spans="1:13" ht="18" customHeight="1">
      <c r="A591" s="4">
        <v>590</v>
      </c>
      <c r="B591" s="37">
        <v>41496</v>
      </c>
      <c r="C591" s="34" t="s">
        <v>29</v>
      </c>
      <c r="D591" s="34" t="s">
        <v>34</v>
      </c>
      <c r="E591" s="34" t="s">
        <v>72</v>
      </c>
      <c r="F591" s="34" t="s">
        <v>11</v>
      </c>
      <c r="G591" s="21"/>
      <c r="H591" s="21"/>
      <c r="I591" s="21" t="s">
        <v>19</v>
      </c>
      <c r="J591" s="21" t="s">
        <v>37</v>
      </c>
      <c r="M591" s="12"/>
    </row>
    <row r="592" spans="1:13" ht="18" customHeight="1">
      <c r="A592" s="4">
        <v>591</v>
      </c>
      <c r="B592" s="37">
        <v>41496</v>
      </c>
      <c r="C592" s="34" t="s">
        <v>43</v>
      </c>
      <c r="D592" s="34" t="s">
        <v>17</v>
      </c>
      <c r="E592" s="34" t="s">
        <v>10</v>
      </c>
      <c r="F592" s="34" t="s">
        <v>33</v>
      </c>
      <c r="G592" s="21"/>
      <c r="H592" s="21"/>
      <c r="I592" s="21" t="s">
        <v>20</v>
      </c>
      <c r="J592" s="21" t="s">
        <v>38</v>
      </c>
      <c r="M592" s="12"/>
    </row>
    <row r="593" spans="1:13" ht="18" customHeight="1">
      <c r="A593" s="4">
        <v>592</v>
      </c>
      <c r="B593" s="37">
        <v>41496</v>
      </c>
      <c r="C593" s="34" t="s">
        <v>27</v>
      </c>
      <c r="D593" s="34" t="s">
        <v>131</v>
      </c>
      <c r="E593" s="34" t="s">
        <v>18</v>
      </c>
      <c r="F593" s="34" t="s">
        <v>24</v>
      </c>
      <c r="G593" s="21"/>
      <c r="H593" s="21"/>
      <c r="I593" s="21" t="s">
        <v>31</v>
      </c>
      <c r="J593" s="21" t="s">
        <v>8</v>
      </c>
      <c r="M593" s="12"/>
    </row>
    <row r="594" spans="1:13" ht="18" customHeight="1">
      <c r="A594" s="4">
        <v>593</v>
      </c>
      <c r="B594" s="37">
        <v>41497</v>
      </c>
      <c r="C594" s="34" t="s">
        <v>161</v>
      </c>
      <c r="D594" s="34" t="s">
        <v>23</v>
      </c>
      <c r="E594" s="34" t="s">
        <v>50</v>
      </c>
      <c r="F594" s="34" t="s">
        <v>7</v>
      </c>
      <c r="G594" s="21"/>
      <c r="H594" s="21"/>
      <c r="I594" s="21" t="s">
        <v>26</v>
      </c>
      <c r="J594" s="21" t="s">
        <v>32</v>
      </c>
      <c r="M594" s="12"/>
    </row>
    <row r="595" spans="1:13" ht="18" customHeight="1">
      <c r="A595" s="4">
        <v>594</v>
      </c>
      <c r="B595" s="37">
        <v>41497</v>
      </c>
      <c r="C595" s="34" t="s">
        <v>47</v>
      </c>
      <c r="D595" s="34" t="s">
        <v>28</v>
      </c>
      <c r="E595" s="36" t="s">
        <v>4</v>
      </c>
      <c r="F595" s="34" t="s">
        <v>49</v>
      </c>
      <c r="G595" s="21"/>
      <c r="H595" s="21"/>
      <c r="I595" s="21" t="s">
        <v>14</v>
      </c>
      <c r="J595" s="21" t="s">
        <v>13</v>
      </c>
      <c r="M595" s="12"/>
    </row>
    <row r="596" spans="1:13" ht="18" customHeight="1">
      <c r="A596" s="4">
        <v>595</v>
      </c>
      <c r="B596" s="37">
        <v>41497</v>
      </c>
      <c r="C596" s="34" t="s">
        <v>24</v>
      </c>
      <c r="D596" s="34" t="s">
        <v>30</v>
      </c>
      <c r="E596" s="34" t="s">
        <v>131</v>
      </c>
      <c r="F596" s="34" t="s">
        <v>18</v>
      </c>
      <c r="G596" s="21"/>
      <c r="H596" s="21"/>
      <c r="I596" s="21" t="s">
        <v>31</v>
      </c>
      <c r="J596" s="21" t="s">
        <v>8</v>
      </c>
      <c r="M596" s="12"/>
    </row>
    <row r="597" spans="1:13" ht="18" customHeight="1">
      <c r="A597" s="4">
        <v>596</v>
      </c>
      <c r="B597" s="37">
        <v>41497</v>
      </c>
      <c r="C597" s="34" t="s">
        <v>11</v>
      </c>
      <c r="D597" s="34" t="s">
        <v>6</v>
      </c>
      <c r="E597" s="34" t="s">
        <v>34</v>
      </c>
      <c r="F597" s="34" t="s">
        <v>72</v>
      </c>
      <c r="G597" s="21"/>
      <c r="H597" s="21"/>
      <c r="I597" s="21" t="s">
        <v>19</v>
      </c>
      <c r="J597" s="21" t="s">
        <v>37</v>
      </c>
      <c r="M597" s="12"/>
    </row>
    <row r="598" spans="1:13" ht="18" customHeight="1">
      <c r="A598" s="4">
        <v>597</v>
      </c>
      <c r="B598" s="37">
        <v>41497</v>
      </c>
      <c r="C598" s="34" t="s">
        <v>33</v>
      </c>
      <c r="D598" s="34" t="s">
        <v>48</v>
      </c>
      <c r="E598" s="34" t="s">
        <v>17</v>
      </c>
      <c r="F598" s="34" t="s">
        <v>10</v>
      </c>
      <c r="G598" s="21"/>
      <c r="H598" s="21"/>
      <c r="I598" s="21" t="s">
        <v>20</v>
      </c>
      <c r="J598" s="21" t="s">
        <v>38</v>
      </c>
      <c r="M598" s="12"/>
    </row>
    <row r="599" spans="1:13" ht="18" customHeight="1">
      <c r="A599" s="4">
        <v>598</v>
      </c>
      <c r="B599" s="37">
        <v>41497</v>
      </c>
      <c r="C599" s="34" t="s">
        <v>12</v>
      </c>
      <c r="D599" s="34" t="s">
        <v>36</v>
      </c>
      <c r="E599" s="34" t="s">
        <v>5</v>
      </c>
      <c r="F599" s="34" t="s">
        <v>41</v>
      </c>
      <c r="G599" s="21"/>
      <c r="H599" s="21"/>
      <c r="I599" s="21" t="s">
        <v>9</v>
      </c>
      <c r="J599" s="21" t="s">
        <v>25</v>
      </c>
      <c r="M599" s="12"/>
    </row>
    <row r="600" spans="1:13" ht="18" customHeight="1">
      <c r="A600" s="4">
        <v>599</v>
      </c>
      <c r="B600" s="37">
        <v>41499</v>
      </c>
      <c r="C600" s="34" t="s">
        <v>72</v>
      </c>
      <c r="D600" s="34" t="s">
        <v>39</v>
      </c>
      <c r="E600" s="34" t="s">
        <v>21</v>
      </c>
      <c r="F600" s="34" t="s">
        <v>131</v>
      </c>
      <c r="G600" s="21"/>
      <c r="H600" s="21"/>
      <c r="I600" s="21" t="s">
        <v>32</v>
      </c>
      <c r="J600" s="21" t="s">
        <v>25</v>
      </c>
      <c r="M600" s="12"/>
    </row>
    <row r="601" spans="1:13" ht="18" customHeight="1">
      <c r="A601" s="4">
        <v>600</v>
      </c>
      <c r="B601" s="37">
        <v>41499</v>
      </c>
      <c r="C601" s="34" t="s">
        <v>49</v>
      </c>
      <c r="D601" s="36" t="s">
        <v>157</v>
      </c>
      <c r="E601" s="34" t="s">
        <v>46</v>
      </c>
      <c r="F601" s="34" t="s">
        <v>22</v>
      </c>
      <c r="G601" s="21"/>
      <c r="H601" s="21"/>
      <c r="I601" s="21" t="s">
        <v>14</v>
      </c>
      <c r="J601" s="21" t="s">
        <v>20</v>
      </c>
      <c r="M601" s="12"/>
    </row>
    <row r="602" spans="1:13" ht="18" customHeight="1">
      <c r="A602" s="4">
        <v>601</v>
      </c>
      <c r="B602" s="37">
        <v>41499</v>
      </c>
      <c r="C602" s="34" t="s">
        <v>10</v>
      </c>
      <c r="D602" s="34" t="s">
        <v>55</v>
      </c>
      <c r="E602" s="34" t="s">
        <v>144</v>
      </c>
      <c r="F602" s="34" t="s">
        <v>4</v>
      </c>
      <c r="G602" s="21"/>
      <c r="H602" s="21"/>
      <c r="I602" s="21" t="s">
        <v>8</v>
      </c>
      <c r="J602" s="21" t="s">
        <v>9</v>
      </c>
      <c r="M602" s="12"/>
    </row>
    <row r="603" spans="1:13" ht="18" customHeight="1">
      <c r="A603" s="4">
        <v>602</v>
      </c>
      <c r="B603" s="37">
        <v>41499</v>
      </c>
      <c r="C603" s="34" t="s">
        <v>44</v>
      </c>
      <c r="D603" s="34" t="s">
        <v>153</v>
      </c>
      <c r="E603" s="34" t="s">
        <v>23</v>
      </c>
      <c r="F603" s="34" t="s">
        <v>146</v>
      </c>
      <c r="G603" s="21"/>
      <c r="H603" s="21"/>
      <c r="I603" s="21" t="s">
        <v>38</v>
      </c>
      <c r="J603" s="21" t="s">
        <v>19</v>
      </c>
      <c r="M603" s="12"/>
    </row>
    <row r="604" spans="1:13" ht="18" customHeight="1">
      <c r="A604" s="4">
        <v>603</v>
      </c>
      <c r="B604" s="37">
        <v>41499</v>
      </c>
      <c r="C604" s="36" t="s">
        <v>15</v>
      </c>
      <c r="D604" s="34" t="s">
        <v>16</v>
      </c>
      <c r="E604" s="34" t="s">
        <v>142</v>
      </c>
      <c r="F604" s="34" t="s">
        <v>35</v>
      </c>
      <c r="G604" s="21"/>
      <c r="H604" s="21"/>
      <c r="I604" s="21" t="s">
        <v>37</v>
      </c>
      <c r="J604" s="21" t="s">
        <v>13</v>
      </c>
      <c r="M604" s="13"/>
    </row>
    <row r="605" spans="1:13" ht="18" customHeight="1">
      <c r="A605" s="4">
        <v>604</v>
      </c>
      <c r="B605" s="37">
        <v>41499</v>
      </c>
      <c r="C605" s="34" t="s">
        <v>18</v>
      </c>
      <c r="D605" s="34" t="s">
        <v>27</v>
      </c>
      <c r="E605" s="34" t="s">
        <v>30</v>
      </c>
      <c r="F605" s="34" t="s">
        <v>148</v>
      </c>
      <c r="G605" s="21"/>
      <c r="H605" s="21"/>
      <c r="I605" s="21" t="s">
        <v>31</v>
      </c>
      <c r="J605" s="21" t="s">
        <v>26</v>
      </c>
      <c r="M605" s="12"/>
    </row>
    <row r="606" spans="1:13" ht="18" customHeight="1">
      <c r="A606" s="4">
        <v>605</v>
      </c>
      <c r="B606" s="37">
        <v>41500</v>
      </c>
      <c r="C606" s="34" t="s">
        <v>148</v>
      </c>
      <c r="D606" s="34" t="s">
        <v>24</v>
      </c>
      <c r="E606" s="34" t="s">
        <v>27</v>
      </c>
      <c r="F606" s="34" t="s">
        <v>30</v>
      </c>
      <c r="G606" s="21"/>
      <c r="H606" s="21"/>
      <c r="I606" s="21" t="s">
        <v>31</v>
      </c>
      <c r="J606" s="21" t="s">
        <v>26</v>
      </c>
      <c r="M606" s="12"/>
    </row>
    <row r="607" spans="1:13" ht="18" customHeight="1">
      <c r="A607" s="4">
        <v>606</v>
      </c>
      <c r="B607" s="37">
        <v>41500</v>
      </c>
      <c r="C607" s="34" t="s">
        <v>4</v>
      </c>
      <c r="D607" s="34" t="s">
        <v>33</v>
      </c>
      <c r="E607" s="34" t="s">
        <v>55</v>
      </c>
      <c r="F607" s="34" t="s">
        <v>144</v>
      </c>
      <c r="G607" s="21"/>
      <c r="H607" s="21"/>
      <c r="I607" s="21" t="s">
        <v>8</v>
      </c>
      <c r="J607" s="21" t="s">
        <v>9</v>
      </c>
      <c r="M607" s="12"/>
    </row>
    <row r="608" spans="1:13" ht="18" customHeight="1">
      <c r="A608" s="4">
        <v>607</v>
      </c>
      <c r="B608" s="37">
        <v>41500</v>
      </c>
      <c r="C608" s="34" t="s">
        <v>35</v>
      </c>
      <c r="D608" s="34" t="s">
        <v>42</v>
      </c>
      <c r="E608" s="34" t="s">
        <v>16</v>
      </c>
      <c r="F608" s="34" t="s">
        <v>142</v>
      </c>
      <c r="G608" s="21"/>
      <c r="H608" s="21"/>
      <c r="I608" s="21" t="s">
        <v>37</v>
      </c>
      <c r="J608" s="21" t="s">
        <v>13</v>
      </c>
      <c r="M608" s="12"/>
    </row>
    <row r="609" spans="1:13" ht="18" customHeight="1">
      <c r="A609" s="4">
        <v>608</v>
      </c>
      <c r="B609" s="37">
        <v>41500</v>
      </c>
      <c r="C609" s="34" t="s">
        <v>131</v>
      </c>
      <c r="D609" s="34" t="s">
        <v>163</v>
      </c>
      <c r="E609" s="34" t="s">
        <v>39</v>
      </c>
      <c r="F609" s="34" t="s">
        <v>21</v>
      </c>
      <c r="G609" s="21"/>
      <c r="H609" s="21"/>
      <c r="I609" s="21" t="s">
        <v>32</v>
      </c>
      <c r="J609" s="21" t="s">
        <v>25</v>
      </c>
      <c r="M609" s="12"/>
    </row>
    <row r="610" spans="1:13" ht="18" customHeight="1">
      <c r="A610" s="4">
        <v>609</v>
      </c>
      <c r="B610" s="37">
        <v>41500</v>
      </c>
      <c r="C610" s="34" t="s">
        <v>22</v>
      </c>
      <c r="D610" s="34" t="s">
        <v>47</v>
      </c>
      <c r="E610" s="34" t="s">
        <v>157</v>
      </c>
      <c r="F610" s="34" t="s">
        <v>46</v>
      </c>
      <c r="G610" s="21"/>
      <c r="H610" s="21"/>
      <c r="I610" s="21" t="s">
        <v>14</v>
      </c>
      <c r="J610" s="21" t="s">
        <v>20</v>
      </c>
      <c r="M610" s="12"/>
    </row>
    <row r="611" spans="1:13" ht="18" customHeight="1">
      <c r="A611" s="4">
        <v>610</v>
      </c>
      <c r="B611" s="37">
        <v>41500</v>
      </c>
      <c r="C611" s="34" t="s">
        <v>146</v>
      </c>
      <c r="D611" s="34" t="s">
        <v>132</v>
      </c>
      <c r="E611" s="34" t="s">
        <v>153</v>
      </c>
      <c r="F611" s="34" t="s">
        <v>23</v>
      </c>
      <c r="G611" s="21"/>
      <c r="H611" s="21"/>
      <c r="I611" s="21" t="s">
        <v>38</v>
      </c>
      <c r="J611" s="21" t="s">
        <v>19</v>
      </c>
      <c r="M611" s="12"/>
    </row>
    <row r="612" spans="1:13" ht="18" customHeight="1">
      <c r="A612" s="4">
        <v>611</v>
      </c>
      <c r="B612" s="37">
        <v>41501</v>
      </c>
      <c r="C612" s="34" t="s">
        <v>46</v>
      </c>
      <c r="D612" s="34" t="s">
        <v>49</v>
      </c>
      <c r="E612" s="34" t="s">
        <v>47</v>
      </c>
      <c r="F612" s="34" t="s">
        <v>157</v>
      </c>
      <c r="G612" s="21"/>
      <c r="H612" s="21"/>
      <c r="I612" s="21" t="s">
        <v>14</v>
      </c>
      <c r="J612" s="21" t="s">
        <v>20</v>
      </c>
      <c r="M612" s="12"/>
    </row>
    <row r="613" spans="1:13" ht="18" customHeight="1">
      <c r="A613" s="4">
        <v>612</v>
      </c>
      <c r="B613" s="37">
        <v>41501</v>
      </c>
      <c r="C613" s="34" t="s">
        <v>23</v>
      </c>
      <c r="D613" s="34" t="s">
        <v>44</v>
      </c>
      <c r="E613" s="34" t="s">
        <v>132</v>
      </c>
      <c r="F613" s="34" t="s">
        <v>153</v>
      </c>
      <c r="G613" s="21"/>
      <c r="H613" s="21"/>
      <c r="I613" s="21" t="s">
        <v>38</v>
      </c>
      <c r="J613" s="21" t="s">
        <v>19</v>
      </c>
      <c r="M613" s="12"/>
    </row>
    <row r="614" spans="1:13" ht="18" customHeight="1">
      <c r="A614" s="4">
        <v>613</v>
      </c>
      <c r="B614" s="37">
        <v>41501</v>
      </c>
      <c r="C614" s="34" t="s">
        <v>144</v>
      </c>
      <c r="D614" s="34" t="s">
        <v>10</v>
      </c>
      <c r="E614" s="34" t="s">
        <v>33</v>
      </c>
      <c r="F614" s="34" t="s">
        <v>55</v>
      </c>
      <c r="G614" s="21"/>
      <c r="H614" s="21"/>
      <c r="I614" s="21" t="s">
        <v>8</v>
      </c>
      <c r="J614" s="21" t="s">
        <v>9</v>
      </c>
      <c r="M614" s="12"/>
    </row>
    <row r="615" spans="1:13" ht="18" customHeight="1">
      <c r="A615" s="4">
        <v>614</v>
      </c>
      <c r="B615" s="37">
        <v>41501</v>
      </c>
      <c r="C615" s="34" t="s">
        <v>142</v>
      </c>
      <c r="D615" s="34" t="s">
        <v>15</v>
      </c>
      <c r="E615" s="34" t="s">
        <v>42</v>
      </c>
      <c r="F615" s="34" t="s">
        <v>16</v>
      </c>
      <c r="G615" s="21"/>
      <c r="H615" s="21"/>
      <c r="I615" s="21" t="s">
        <v>37</v>
      </c>
      <c r="J615" s="21" t="s">
        <v>13</v>
      </c>
      <c r="M615" s="12"/>
    </row>
    <row r="616" spans="1:13" ht="18" customHeight="1">
      <c r="A616" s="4">
        <v>615</v>
      </c>
      <c r="B616" s="37">
        <v>41501</v>
      </c>
      <c r="C616" s="34" t="s">
        <v>21</v>
      </c>
      <c r="D616" s="34" t="s">
        <v>72</v>
      </c>
      <c r="E616" s="34" t="s">
        <v>163</v>
      </c>
      <c r="F616" s="34" t="s">
        <v>39</v>
      </c>
      <c r="G616" s="21"/>
      <c r="H616" s="21"/>
      <c r="I616" s="21" t="s">
        <v>32</v>
      </c>
      <c r="J616" s="21" t="s">
        <v>25</v>
      </c>
      <c r="M616" s="12"/>
    </row>
    <row r="617" spans="1:13" ht="18" customHeight="1">
      <c r="A617" s="4">
        <v>616</v>
      </c>
      <c r="B617" s="37">
        <v>41502</v>
      </c>
      <c r="C617" s="34" t="s">
        <v>153</v>
      </c>
      <c r="D617" s="34" t="s">
        <v>45</v>
      </c>
      <c r="E617" s="34" t="s">
        <v>161</v>
      </c>
      <c r="F617" s="34" t="s">
        <v>132</v>
      </c>
      <c r="G617" s="21"/>
      <c r="H617" s="21"/>
      <c r="I617" s="21" t="s">
        <v>38</v>
      </c>
      <c r="J617" s="21" t="s">
        <v>14</v>
      </c>
      <c r="M617" s="12"/>
    </row>
    <row r="618" spans="1:13" ht="18" customHeight="1">
      <c r="A618" s="4">
        <v>617</v>
      </c>
      <c r="B618" s="37">
        <v>41502</v>
      </c>
      <c r="C618" s="34" t="s">
        <v>5</v>
      </c>
      <c r="D618" s="34" t="s">
        <v>22</v>
      </c>
      <c r="E618" s="34" t="s">
        <v>72</v>
      </c>
      <c r="F618" s="34" t="s">
        <v>6</v>
      </c>
      <c r="G618" s="21"/>
      <c r="H618" s="21"/>
      <c r="I618" s="21" t="s">
        <v>37</v>
      </c>
      <c r="J618" s="21" t="s">
        <v>20</v>
      </c>
      <c r="M618" s="12"/>
    </row>
    <row r="619" spans="1:13" ht="18" customHeight="1">
      <c r="A619" s="4">
        <v>618</v>
      </c>
      <c r="B619" s="37">
        <v>41502</v>
      </c>
      <c r="C619" s="34" t="s">
        <v>36</v>
      </c>
      <c r="D619" s="34" t="s">
        <v>12</v>
      </c>
      <c r="E619" s="34" t="s">
        <v>44</v>
      </c>
      <c r="F619" s="34" t="s">
        <v>163</v>
      </c>
      <c r="G619" s="21"/>
      <c r="H619" s="21"/>
      <c r="I619" s="21" t="s">
        <v>13</v>
      </c>
      <c r="J619" s="21" t="s">
        <v>19</v>
      </c>
      <c r="M619" s="12"/>
    </row>
    <row r="620" spans="1:13" ht="18" customHeight="1">
      <c r="A620" s="4">
        <v>619</v>
      </c>
      <c r="B620" s="37">
        <v>41502</v>
      </c>
      <c r="C620" s="34" t="s">
        <v>30</v>
      </c>
      <c r="D620" s="34" t="s">
        <v>43</v>
      </c>
      <c r="E620" s="34" t="s">
        <v>50</v>
      </c>
      <c r="F620" s="34" t="s">
        <v>47</v>
      </c>
      <c r="G620" s="21"/>
      <c r="H620" s="21"/>
      <c r="I620" s="21" t="s">
        <v>32</v>
      </c>
      <c r="J620" s="21" t="s">
        <v>9</v>
      </c>
      <c r="M620" s="12"/>
    </row>
    <row r="621" spans="1:13" ht="18" customHeight="1">
      <c r="A621" s="4">
        <v>620</v>
      </c>
      <c r="B621" s="37">
        <v>41502</v>
      </c>
      <c r="C621" s="34" t="s">
        <v>16</v>
      </c>
      <c r="D621" s="34" t="s">
        <v>35</v>
      </c>
      <c r="E621" s="34" t="s">
        <v>15</v>
      </c>
      <c r="F621" s="34" t="s">
        <v>42</v>
      </c>
      <c r="G621" s="21"/>
      <c r="H621" s="21"/>
      <c r="I621" s="21" t="s">
        <v>8</v>
      </c>
      <c r="J621" s="21" t="s">
        <v>26</v>
      </c>
      <c r="M621" s="12"/>
    </row>
    <row r="622" spans="1:13" ht="18" customHeight="1">
      <c r="A622" s="4">
        <v>621</v>
      </c>
      <c r="B622" s="37">
        <v>41503</v>
      </c>
      <c r="C622" s="34" t="s">
        <v>157</v>
      </c>
      <c r="D622" s="34" t="s">
        <v>4</v>
      </c>
      <c r="E622" s="34" t="s">
        <v>29</v>
      </c>
      <c r="F622" s="34" t="s">
        <v>17</v>
      </c>
      <c r="G622" s="21"/>
      <c r="H622" s="21"/>
      <c r="I622" s="21" t="s">
        <v>31</v>
      </c>
      <c r="J622" s="21" t="s">
        <v>25</v>
      </c>
      <c r="M622" s="12"/>
    </row>
    <row r="623" spans="1:13" ht="18" customHeight="1">
      <c r="A623" s="4">
        <v>622</v>
      </c>
      <c r="B623" s="37">
        <v>41503</v>
      </c>
      <c r="C623" s="34" t="s">
        <v>47</v>
      </c>
      <c r="D623" s="34" t="s">
        <v>142</v>
      </c>
      <c r="E623" s="34" t="s">
        <v>43</v>
      </c>
      <c r="F623" s="34" t="s">
        <v>50</v>
      </c>
      <c r="G623" s="21"/>
      <c r="H623" s="21"/>
      <c r="I623" s="21" t="s">
        <v>32</v>
      </c>
      <c r="J623" s="21" t="s">
        <v>9</v>
      </c>
      <c r="M623" s="12"/>
    </row>
    <row r="624" spans="1:13" ht="18" customHeight="1">
      <c r="A624" s="4">
        <v>623</v>
      </c>
      <c r="B624" s="37">
        <v>41503</v>
      </c>
      <c r="C624" s="34" t="s">
        <v>132</v>
      </c>
      <c r="D624" s="34" t="s">
        <v>23</v>
      </c>
      <c r="E624" s="34" t="s">
        <v>45</v>
      </c>
      <c r="F624" s="34" t="s">
        <v>161</v>
      </c>
      <c r="G624" s="21"/>
      <c r="H624" s="21"/>
      <c r="I624" s="21" t="s">
        <v>38</v>
      </c>
      <c r="J624" s="21" t="s">
        <v>14</v>
      </c>
      <c r="M624" s="12"/>
    </row>
    <row r="625" spans="1:13" ht="18" customHeight="1">
      <c r="A625" s="4">
        <v>624</v>
      </c>
      <c r="B625" s="37">
        <v>41503</v>
      </c>
      <c r="C625" s="34" t="s">
        <v>42</v>
      </c>
      <c r="D625" s="34" t="s">
        <v>148</v>
      </c>
      <c r="E625" s="34" t="s">
        <v>35</v>
      </c>
      <c r="F625" s="34" t="s">
        <v>15</v>
      </c>
      <c r="G625" s="21"/>
      <c r="H625" s="21"/>
      <c r="I625" s="21" t="s">
        <v>8</v>
      </c>
      <c r="J625" s="21" t="s">
        <v>26</v>
      </c>
      <c r="M625" s="12"/>
    </row>
    <row r="626" spans="1:13" ht="18" customHeight="1">
      <c r="A626" s="4">
        <v>625</v>
      </c>
      <c r="B626" s="37">
        <v>41503</v>
      </c>
      <c r="C626" s="34" t="s">
        <v>6</v>
      </c>
      <c r="D626" s="34" t="s">
        <v>21</v>
      </c>
      <c r="E626" s="34" t="s">
        <v>22</v>
      </c>
      <c r="F626" s="34" t="s">
        <v>72</v>
      </c>
      <c r="G626" s="21"/>
      <c r="H626" s="21"/>
      <c r="I626" s="21" t="s">
        <v>37</v>
      </c>
      <c r="J626" s="21" t="s">
        <v>20</v>
      </c>
      <c r="M626" s="12"/>
    </row>
    <row r="627" spans="1:13" ht="18" customHeight="1">
      <c r="A627" s="4">
        <v>626</v>
      </c>
      <c r="B627" s="37">
        <v>41503</v>
      </c>
      <c r="C627" s="34" t="s">
        <v>163</v>
      </c>
      <c r="D627" s="34" t="s">
        <v>41</v>
      </c>
      <c r="E627" s="34" t="s">
        <v>12</v>
      </c>
      <c r="F627" s="34" t="s">
        <v>44</v>
      </c>
      <c r="G627" s="21"/>
      <c r="H627" s="21"/>
      <c r="I627" s="21" t="s">
        <v>13</v>
      </c>
      <c r="J627" s="21" t="s">
        <v>19</v>
      </c>
      <c r="M627" s="12"/>
    </row>
    <row r="628" spans="1:13" ht="18" customHeight="1">
      <c r="A628" s="4">
        <v>627</v>
      </c>
      <c r="B628" s="37">
        <v>41504</v>
      </c>
      <c r="C628" s="34" t="s">
        <v>161</v>
      </c>
      <c r="D628" s="34" t="s">
        <v>153</v>
      </c>
      <c r="E628" s="34" t="s">
        <v>23</v>
      </c>
      <c r="F628" s="34" t="s">
        <v>45</v>
      </c>
      <c r="G628" s="21"/>
      <c r="H628" s="21"/>
      <c r="I628" s="21" t="s">
        <v>38</v>
      </c>
      <c r="J628" s="21" t="s">
        <v>14</v>
      </c>
      <c r="M628" s="12"/>
    </row>
    <row r="629" spans="1:13" ht="18" customHeight="1">
      <c r="A629" s="4">
        <v>628</v>
      </c>
      <c r="B629" s="37">
        <v>41504</v>
      </c>
      <c r="C629" s="34" t="s">
        <v>72</v>
      </c>
      <c r="D629" s="34" t="s">
        <v>5</v>
      </c>
      <c r="E629" s="34" t="s">
        <v>21</v>
      </c>
      <c r="F629" s="34" t="s">
        <v>22</v>
      </c>
      <c r="G629" s="21"/>
      <c r="H629" s="21"/>
      <c r="I629" s="21" t="s">
        <v>37</v>
      </c>
      <c r="J629" s="21" t="s">
        <v>20</v>
      </c>
      <c r="M629" s="12"/>
    </row>
    <row r="630" spans="1:13" ht="18" customHeight="1">
      <c r="A630" s="4">
        <v>629</v>
      </c>
      <c r="B630" s="37">
        <v>41504</v>
      </c>
      <c r="C630" s="34" t="s">
        <v>44</v>
      </c>
      <c r="D630" s="34" t="s">
        <v>36</v>
      </c>
      <c r="E630" s="34" t="s">
        <v>41</v>
      </c>
      <c r="F630" s="34" t="s">
        <v>12</v>
      </c>
      <c r="G630" s="21"/>
      <c r="H630" s="21"/>
      <c r="I630" s="21" t="s">
        <v>13</v>
      </c>
      <c r="J630" s="21" t="s">
        <v>19</v>
      </c>
      <c r="M630" s="12"/>
    </row>
    <row r="631" spans="1:13" ht="18" customHeight="1">
      <c r="A631" s="4">
        <v>630</v>
      </c>
      <c r="B631" s="37">
        <v>41504</v>
      </c>
      <c r="C631" s="34" t="s">
        <v>15</v>
      </c>
      <c r="D631" s="34" t="s">
        <v>16</v>
      </c>
      <c r="E631" s="34" t="s">
        <v>148</v>
      </c>
      <c r="F631" s="34" t="s">
        <v>35</v>
      </c>
      <c r="G631" s="21"/>
      <c r="H631" s="21"/>
      <c r="I631" s="21" t="s">
        <v>8</v>
      </c>
      <c r="J631" s="21" t="s">
        <v>26</v>
      </c>
      <c r="M631" s="12"/>
    </row>
    <row r="632" spans="1:13" ht="18" customHeight="1">
      <c r="A632" s="4">
        <v>631</v>
      </c>
      <c r="B632" s="37">
        <v>41504</v>
      </c>
      <c r="C632" s="34" t="s">
        <v>50</v>
      </c>
      <c r="D632" s="34" t="s">
        <v>30</v>
      </c>
      <c r="E632" s="34" t="s">
        <v>142</v>
      </c>
      <c r="F632" s="34" t="s">
        <v>43</v>
      </c>
      <c r="G632" s="21"/>
      <c r="H632" s="21"/>
      <c r="I632" s="21" t="s">
        <v>32</v>
      </c>
      <c r="J632" s="21" t="s">
        <v>9</v>
      </c>
      <c r="M632" s="12"/>
    </row>
    <row r="633" spans="1:13" ht="18" customHeight="1">
      <c r="A633" s="4">
        <v>632</v>
      </c>
      <c r="B633" s="37">
        <v>41504</v>
      </c>
      <c r="C633" s="34" t="s">
        <v>17</v>
      </c>
      <c r="D633" s="34" t="s">
        <v>144</v>
      </c>
      <c r="E633" s="34" t="s">
        <v>4</v>
      </c>
      <c r="F633" s="34" t="s">
        <v>29</v>
      </c>
      <c r="G633" s="21"/>
      <c r="H633" s="21"/>
      <c r="I633" s="21" t="s">
        <v>31</v>
      </c>
      <c r="J633" s="21" t="s">
        <v>25</v>
      </c>
      <c r="M633" s="12"/>
    </row>
    <row r="634" spans="1:13" ht="18" customHeight="1">
      <c r="A634" s="4">
        <v>633</v>
      </c>
      <c r="B634" s="37">
        <v>41506</v>
      </c>
      <c r="C634" s="34" t="s">
        <v>148</v>
      </c>
      <c r="D634" s="34" t="s">
        <v>34</v>
      </c>
      <c r="E634" s="34" t="s">
        <v>16</v>
      </c>
      <c r="F634" s="34" t="s">
        <v>142</v>
      </c>
      <c r="G634" s="21"/>
      <c r="H634" s="21"/>
      <c r="I634" s="21" t="s">
        <v>20</v>
      </c>
      <c r="J634" s="21" t="s">
        <v>19</v>
      </c>
      <c r="M634" s="12"/>
    </row>
    <row r="635" spans="1:13" ht="18" customHeight="1">
      <c r="A635" s="4">
        <v>634</v>
      </c>
      <c r="B635" s="37">
        <v>41506</v>
      </c>
      <c r="C635" s="34" t="s">
        <v>7</v>
      </c>
      <c r="D635" s="34" t="s">
        <v>146</v>
      </c>
      <c r="E635" s="34" t="s">
        <v>24</v>
      </c>
      <c r="F635" s="34" t="s">
        <v>23</v>
      </c>
      <c r="G635" s="21"/>
      <c r="H635" s="21"/>
      <c r="I635" s="21" t="s">
        <v>25</v>
      </c>
      <c r="J635" s="21" t="s">
        <v>26</v>
      </c>
      <c r="M635" s="12"/>
    </row>
    <row r="636" spans="1:13" ht="18" customHeight="1">
      <c r="A636" s="4">
        <v>635</v>
      </c>
      <c r="B636" s="37">
        <v>41506</v>
      </c>
      <c r="C636" s="34" t="s">
        <v>35</v>
      </c>
      <c r="D636" s="34" t="s">
        <v>6</v>
      </c>
      <c r="E636" s="34" t="s">
        <v>49</v>
      </c>
      <c r="F636" s="34" t="s">
        <v>21</v>
      </c>
      <c r="G636" s="21"/>
      <c r="H636" s="21"/>
      <c r="I636" s="21" t="s">
        <v>9</v>
      </c>
      <c r="J636" s="21" t="s">
        <v>31</v>
      </c>
      <c r="M636" s="12"/>
    </row>
    <row r="637" spans="1:13" ht="18" customHeight="1">
      <c r="A637" s="4">
        <v>636</v>
      </c>
      <c r="B637" s="37">
        <v>41506</v>
      </c>
      <c r="C637" s="34" t="s">
        <v>29</v>
      </c>
      <c r="D637" s="34" t="s">
        <v>131</v>
      </c>
      <c r="E637" s="34" t="s">
        <v>33</v>
      </c>
      <c r="F637" s="34" t="s">
        <v>41</v>
      </c>
      <c r="G637" s="21"/>
      <c r="H637" s="21"/>
      <c r="I637" s="21" t="s">
        <v>8</v>
      </c>
      <c r="J637" s="21" t="s">
        <v>32</v>
      </c>
      <c r="M637" s="12"/>
    </row>
    <row r="638" spans="1:13" ht="18" customHeight="1">
      <c r="A638" s="4">
        <v>637</v>
      </c>
      <c r="B638" s="37">
        <v>41506</v>
      </c>
      <c r="C638" s="34" t="s">
        <v>22</v>
      </c>
      <c r="D638" s="34" t="s">
        <v>11</v>
      </c>
      <c r="E638" s="34" t="s">
        <v>30</v>
      </c>
      <c r="F638" s="34" t="s">
        <v>4</v>
      </c>
      <c r="G638" s="21"/>
      <c r="H638" s="21"/>
      <c r="I638" s="21" t="s">
        <v>13</v>
      </c>
      <c r="J638" s="21" t="s">
        <v>38</v>
      </c>
      <c r="M638" s="12"/>
    </row>
    <row r="639" spans="1:13" ht="18" customHeight="1">
      <c r="A639" s="4">
        <v>638</v>
      </c>
      <c r="B639" s="37">
        <v>41506</v>
      </c>
      <c r="C639" s="34" t="s">
        <v>12</v>
      </c>
      <c r="D639" s="34" t="s">
        <v>18</v>
      </c>
      <c r="E639" s="36" t="s">
        <v>10</v>
      </c>
      <c r="F639" s="34" t="s">
        <v>27</v>
      </c>
      <c r="G639" s="21"/>
      <c r="H639" s="21"/>
      <c r="I639" s="21" t="s">
        <v>14</v>
      </c>
      <c r="J639" s="21" t="s">
        <v>37</v>
      </c>
      <c r="M639" s="12"/>
    </row>
    <row r="640" spans="1:13" ht="18" customHeight="1">
      <c r="A640" s="4">
        <v>639</v>
      </c>
      <c r="B640" s="37">
        <v>41507</v>
      </c>
      <c r="C640" s="34" t="s">
        <v>4</v>
      </c>
      <c r="D640" s="34" t="s">
        <v>28</v>
      </c>
      <c r="E640" s="34" t="s">
        <v>11</v>
      </c>
      <c r="F640" s="34" t="s">
        <v>30</v>
      </c>
      <c r="G640" s="21"/>
      <c r="H640" s="21"/>
      <c r="I640" s="21" t="s">
        <v>13</v>
      </c>
      <c r="J640" s="21" t="s">
        <v>38</v>
      </c>
      <c r="M640" s="12"/>
    </row>
    <row r="641" spans="1:13" ht="18" customHeight="1">
      <c r="A641" s="4">
        <v>640</v>
      </c>
      <c r="B641" s="37">
        <v>41507</v>
      </c>
      <c r="C641" s="34" t="s">
        <v>41</v>
      </c>
      <c r="D641" s="34" t="s">
        <v>17</v>
      </c>
      <c r="E641" s="34" t="s">
        <v>131</v>
      </c>
      <c r="F641" s="34" t="s">
        <v>33</v>
      </c>
      <c r="G641" s="21"/>
      <c r="H641" s="21"/>
      <c r="I641" s="21" t="s">
        <v>8</v>
      </c>
      <c r="J641" s="21" t="s">
        <v>32</v>
      </c>
      <c r="M641" s="12"/>
    </row>
    <row r="642" spans="1:13" ht="18" customHeight="1">
      <c r="A642" s="4">
        <v>641</v>
      </c>
      <c r="B642" s="37">
        <v>41507</v>
      </c>
      <c r="C642" s="34" t="s">
        <v>23</v>
      </c>
      <c r="D642" s="36" t="s">
        <v>163</v>
      </c>
      <c r="E642" s="34" t="s">
        <v>146</v>
      </c>
      <c r="F642" s="34" t="s">
        <v>24</v>
      </c>
      <c r="G642" s="21"/>
      <c r="H642" s="21"/>
      <c r="I642" s="21" t="s">
        <v>25</v>
      </c>
      <c r="J642" s="21" t="s">
        <v>26</v>
      </c>
      <c r="M642" s="12"/>
    </row>
    <row r="643" spans="1:13" ht="18" customHeight="1">
      <c r="A643" s="4">
        <v>642</v>
      </c>
      <c r="B643" s="37">
        <v>41507</v>
      </c>
      <c r="C643" s="34" t="s">
        <v>142</v>
      </c>
      <c r="D643" s="34" t="s">
        <v>46</v>
      </c>
      <c r="E643" s="34" t="s">
        <v>34</v>
      </c>
      <c r="F643" s="34" t="s">
        <v>16</v>
      </c>
      <c r="G643" s="21"/>
      <c r="H643" s="21"/>
      <c r="I643" s="21" t="s">
        <v>20</v>
      </c>
      <c r="J643" s="21" t="s">
        <v>19</v>
      </c>
      <c r="M643" s="12"/>
    </row>
    <row r="644" spans="1:13" ht="18" customHeight="1">
      <c r="A644" s="4">
        <v>643</v>
      </c>
      <c r="B644" s="37">
        <v>41507</v>
      </c>
      <c r="C644" s="34" t="s">
        <v>21</v>
      </c>
      <c r="D644" s="34" t="s">
        <v>40</v>
      </c>
      <c r="E644" s="34" t="s">
        <v>6</v>
      </c>
      <c r="F644" s="34" t="s">
        <v>49</v>
      </c>
      <c r="G644" s="21"/>
      <c r="H644" s="21"/>
      <c r="I644" s="21" t="s">
        <v>9</v>
      </c>
      <c r="J644" s="21" t="s">
        <v>31</v>
      </c>
      <c r="M644" s="12"/>
    </row>
    <row r="645" spans="1:13" ht="18" customHeight="1">
      <c r="A645" s="4">
        <v>644</v>
      </c>
      <c r="B645" s="37">
        <v>41507</v>
      </c>
      <c r="C645" s="34" t="s">
        <v>27</v>
      </c>
      <c r="D645" s="34" t="s">
        <v>144</v>
      </c>
      <c r="E645" s="34" t="s">
        <v>18</v>
      </c>
      <c r="F645" s="34" t="s">
        <v>10</v>
      </c>
      <c r="G645" s="21"/>
      <c r="H645" s="21"/>
      <c r="I645" s="21" t="s">
        <v>14</v>
      </c>
      <c r="J645" s="21" t="s">
        <v>37</v>
      </c>
      <c r="M645" s="12"/>
    </row>
    <row r="646" spans="1:13" ht="18" customHeight="1">
      <c r="A646" s="4">
        <v>645</v>
      </c>
      <c r="B646" s="37">
        <v>41508</v>
      </c>
      <c r="C646" s="34" t="s">
        <v>49</v>
      </c>
      <c r="D646" s="34" t="s">
        <v>35</v>
      </c>
      <c r="E646" s="34" t="s">
        <v>40</v>
      </c>
      <c r="F646" s="34" t="s">
        <v>6</v>
      </c>
      <c r="G646" s="21"/>
      <c r="H646" s="21"/>
      <c r="I646" s="21" t="s">
        <v>9</v>
      </c>
      <c r="J646" s="21" t="s">
        <v>31</v>
      </c>
      <c r="M646" s="12"/>
    </row>
    <row r="647" spans="1:13" ht="18" customHeight="1">
      <c r="A647" s="4">
        <v>646</v>
      </c>
      <c r="B647" s="37">
        <v>41508</v>
      </c>
      <c r="C647" s="34" t="s">
        <v>10</v>
      </c>
      <c r="D647" s="34" t="s">
        <v>12</v>
      </c>
      <c r="E647" s="34" t="s">
        <v>144</v>
      </c>
      <c r="F647" s="34" t="s">
        <v>18</v>
      </c>
      <c r="G647" s="21"/>
      <c r="H647" s="21"/>
      <c r="I647" s="21" t="s">
        <v>14</v>
      </c>
      <c r="J647" s="21" t="s">
        <v>37</v>
      </c>
      <c r="M647" s="12"/>
    </row>
    <row r="648" spans="1:13" ht="18" customHeight="1">
      <c r="A648" s="4">
        <v>647</v>
      </c>
      <c r="B648" s="37">
        <v>41508</v>
      </c>
      <c r="C648" s="34" t="s">
        <v>24</v>
      </c>
      <c r="D648" s="34" t="s">
        <v>7</v>
      </c>
      <c r="E648" s="34" t="s">
        <v>163</v>
      </c>
      <c r="F648" s="34" t="s">
        <v>146</v>
      </c>
      <c r="G648" s="21"/>
      <c r="H648" s="21"/>
      <c r="I648" s="21" t="s">
        <v>25</v>
      </c>
      <c r="J648" s="21" t="s">
        <v>26</v>
      </c>
      <c r="M648" s="12"/>
    </row>
    <row r="649" spans="1:13" ht="18" customHeight="1">
      <c r="A649" s="4">
        <v>648</v>
      </c>
      <c r="B649" s="37">
        <v>41508</v>
      </c>
      <c r="C649" s="34" t="s">
        <v>33</v>
      </c>
      <c r="D649" s="34" t="s">
        <v>29</v>
      </c>
      <c r="E649" s="34" t="s">
        <v>17</v>
      </c>
      <c r="F649" s="34" t="s">
        <v>131</v>
      </c>
      <c r="G649" s="21"/>
      <c r="H649" s="21"/>
      <c r="I649" s="21" t="s">
        <v>8</v>
      </c>
      <c r="J649" s="21" t="s">
        <v>32</v>
      </c>
      <c r="M649" s="12"/>
    </row>
    <row r="650" spans="1:13" ht="18" customHeight="1">
      <c r="A650" s="4">
        <v>649</v>
      </c>
      <c r="B650" s="37">
        <v>41508</v>
      </c>
      <c r="C650" s="34" t="s">
        <v>16</v>
      </c>
      <c r="D650" s="34" t="s">
        <v>148</v>
      </c>
      <c r="E650" s="34" t="s">
        <v>46</v>
      </c>
      <c r="F650" s="34" t="s">
        <v>34</v>
      </c>
      <c r="G650" s="21"/>
      <c r="H650" s="21"/>
      <c r="I650" s="21" t="s">
        <v>20</v>
      </c>
      <c r="J650" s="21" t="s">
        <v>19</v>
      </c>
      <c r="M650" s="12"/>
    </row>
    <row r="651" spans="1:13" ht="18" customHeight="1">
      <c r="A651" s="4">
        <v>650</v>
      </c>
      <c r="B651" s="37">
        <v>41509</v>
      </c>
      <c r="C651" s="34" t="s">
        <v>34</v>
      </c>
      <c r="D651" s="34" t="s">
        <v>27</v>
      </c>
      <c r="E651" s="34" t="s">
        <v>148</v>
      </c>
      <c r="F651" s="34" t="s">
        <v>28</v>
      </c>
      <c r="G651" s="21"/>
      <c r="H651" s="21"/>
      <c r="I651" s="21" t="s">
        <v>20</v>
      </c>
      <c r="J651" s="21" t="s">
        <v>38</v>
      </c>
      <c r="M651" s="12"/>
    </row>
    <row r="652" spans="1:13" ht="18" customHeight="1">
      <c r="A652" s="4">
        <v>651</v>
      </c>
      <c r="B652" s="37">
        <v>41509</v>
      </c>
      <c r="C652" s="34" t="s">
        <v>42</v>
      </c>
      <c r="D652" s="34" t="s">
        <v>23</v>
      </c>
      <c r="E652" s="34" t="s">
        <v>7</v>
      </c>
      <c r="F652" s="34" t="s">
        <v>163</v>
      </c>
      <c r="G652" s="21"/>
      <c r="H652" s="21"/>
      <c r="I652" s="21" t="s">
        <v>19</v>
      </c>
      <c r="J652" s="21" t="s">
        <v>14</v>
      </c>
      <c r="M652" s="12"/>
    </row>
    <row r="653" spans="1:13" ht="18" customHeight="1">
      <c r="A653" s="4">
        <v>652</v>
      </c>
      <c r="B653" s="37">
        <v>41509</v>
      </c>
      <c r="C653" s="34" t="s">
        <v>6</v>
      </c>
      <c r="D653" s="34" t="s">
        <v>21</v>
      </c>
      <c r="E653" s="34" t="s">
        <v>35</v>
      </c>
      <c r="F653" s="34" t="s">
        <v>40</v>
      </c>
      <c r="G653" s="21"/>
      <c r="H653" s="21"/>
      <c r="I653" s="21" t="s">
        <v>9</v>
      </c>
      <c r="J653" s="21" t="s">
        <v>8</v>
      </c>
      <c r="M653" s="12"/>
    </row>
    <row r="654" spans="1:13" ht="18" customHeight="1">
      <c r="A654" s="4">
        <v>653</v>
      </c>
      <c r="B654" s="37">
        <v>41509</v>
      </c>
      <c r="C654" s="34" t="s">
        <v>11</v>
      </c>
      <c r="D654" s="34" t="s">
        <v>41</v>
      </c>
      <c r="E654" s="34" t="s">
        <v>29</v>
      </c>
      <c r="F654" s="34" t="s">
        <v>144</v>
      </c>
      <c r="G654" s="21"/>
      <c r="H654" s="21"/>
      <c r="I654" s="21" t="s">
        <v>13</v>
      </c>
      <c r="J654" s="21" t="s">
        <v>37</v>
      </c>
      <c r="M654" s="12"/>
    </row>
    <row r="655" spans="1:13" ht="18" customHeight="1">
      <c r="A655" s="4">
        <v>654</v>
      </c>
      <c r="B655" s="37">
        <v>41509</v>
      </c>
      <c r="C655" s="34" t="s">
        <v>146</v>
      </c>
      <c r="D655" s="34" t="s">
        <v>142</v>
      </c>
      <c r="E655" s="34" t="s">
        <v>45</v>
      </c>
      <c r="F655" s="34" t="s">
        <v>46</v>
      </c>
      <c r="G655" s="21"/>
      <c r="H655" s="21"/>
      <c r="I655" s="21" t="s">
        <v>26</v>
      </c>
      <c r="J655" s="21" t="s">
        <v>31</v>
      </c>
      <c r="M655" s="12"/>
    </row>
    <row r="656" spans="1:13" ht="18" customHeight="1">
      <c r="A656" s="4">
        <v>655</v>
      </c>
      <c r="B656" s="37">
        <v>41510</v>
      </c>
      <c r="C656" s="34" t="s">
        <v>40</v>
      </c>
      <c r="D656" s="34" t="s">
        <v>4</v>
      </c>
      <c r="E656" s="34" t="s">
        <v>21</v>
      </c>
      <c r="F656" s="34" t="s">
        <v>35</v>
      </c>
      <c r="G656" s="21"/>
      <c r="H656" s="21"/>
      <c r="I656" s="21" t="s">
        <v>9</v>
      </c>
      <c r="J656" s="21" t="s">
        <v>8</v>
      </c>
      <c r="M656" s="12"/>
    </row>
    <row r="657" spans="1:13" ht="18" customHeight="1">
      <c r="A657" s="4">
        <v>656</v>
      </c>
      <c r="B657" s="37">
        <v>41510</v>
      </c>
      <c r="C657" s="34" t="s">
        <v>36</v>
      </c>
      <c r="D657" s="34" t="s">
        <v>55</v>
      </c>
      <c r="E657" s="34" t="s">
        <v>153</v>
      </c>
      <c r="F657" s="34" t="s">
        <v>5</v>
      </c>
      <c r="G657" s="21"/>
      <c r="H657" s="21"/>
      <c r="I657" s="21" t="s">
        <v>32</v>
      </c>
      <c r="J657" s="21" t="s">
        <v>25</v>
      </c>
      <c r="M657" s="12"/>
    </row>
    <row r="658" spans="1:13" ht="18" customHeight="1">
      <c r="A658" s="4">
        <v>657</v>
      </c>
      <c r="B658" s="37">
        <v>41510</v>
      </c>
      <c r="C658" s="34" t="s">
        <v>46</v>
      </c>
      <c r="D658" s="34" t="s">
        <v>47</v>
      </c>
      <c r="E658" s="34" t="s">
        <v>142</v>
      </c>
      <c r="F658" s="34" t="s">
        <v>45</v>
      </c>
      <c r="G658" s="21"/>
      <c r="H658" s="21"/>
      <c r="I658" s="21" t="s">
        <v>26</v>
      </c>
      <c r="J658" s="21" t="s">
        <v>31</v>
      </c>
      <c r="M658" s="12"/>
    </row>
    <row r="659" spans="1:13" ht="18" customHeight="1">
      <c r="A659" s="4">
        <v>658</v>
      </c>
      <c r="B659" s="37">
        <v>41510</v>
      </c>
      <c r="C659" s="34" t="s">
        <v>28</v>
      </c>
      <c r="D659" s="34" t="s">
        <v>72</v>
      </c>
      <c r="E659" s="34" t="s">
        <v>27</v>
      </c>
      <c r="F659" s="34" t="s">
        <v>148</v>
      </c>
      <c r="G659" s="21"/>
      <c r="H659" s="21"/>
      <c r="I659" s="21" t="s">
        <v>20</v>
      </c>
      <c r="J659" s="21" t="s">
        <v>38</v>
      </c>
      <c r="M659" s="12"/>
    </row>
    <row r="660" spans="1:13" ht="18" customHeight="1">
      <c r="A660" s="4">
        <v>659</v>
      </c>
      <c r="B660" s="37">
        <v>41510</v>
      </c>
      <c r="C660" s="34" t="s">
        <v>144</v>
      </c>
      <c r="D660" s="34" t="s">
        <v>33</v>
      </c>
      <c r="E660" s="34" t="s">
        <v>41</v>
      </c>
      <c r="F660" s="34" t="s">
        <v>29</v>
      </c>
      <c r="G660" s="21"/>
      <c r="H660" s="21"/>
      <c r="I660" s="21" t="s">
        <v>13</v>
      </c>
      <c r="J660" s="21" t="s">
        <v>37</v>
      </c>
      <c r="M660" s="12"/>
    </row>
    <row r="661" spans="1:13" ht="18" customHeight="1">
      <c r="A661" s="4">
        <v>660</v>
      </c>
      <c r="B661" s="37">
        <v>41510</v>
      </c>
      <c r="C661" s="34" t="s">
        <v>163</v>
      </c>
      <c r="D661" s="34" t="s">
        <v>24</v>
      </c>
      <c r="E661" s="34" t="s">
        <v>23</v>
      </c>
      <c r="F661" s="34" t="s">
        <v>7</v>
      </c>
      <c r="G661" s="21"/>
      <c r="H661" s="21"/>
      <c r="I661" s="21" t="s">
        <v>19</v>
      </c>
      <c r="J661" s="21" t="s">
        <v>14</v>
      </c>
      <c r="M661" s="12"/>
    </row>
    <row r="662" spans="1:13" ht="18" customHeight="1">
      <c r="A662" s="4">
        <v>661</v>
      </c>
      <c r="B662" s="37">
        <v>41511</v>
      </c>
      <c r="C662" s="34" t="s">
        <v>45</v>
      </c>
      <c r="D662" s="34" t="s">
        <v>146</v>
      </c>
      <c r="E662" s="34" t="s">
        <v>47</v>
      </c>
      <c r="F662" s="34" t="s">
        <v>142</v>
      </c>
      <c r="G662" s="21"/>
      <c r="H662" s="21"/>
      <c r="I662" s="21" t="s">
        <v>26</v>
      </c>
      <c r="J662" s="21" t="s">
        <v>31</v>
      </c>
      <c r="M662" s="12"/>
    </row>
    <row r="663" spans="1:13" ht="18" customHeight="1">
      <c r="A663" s="4">
        <v>662</v>
      </c>
      <c r="B663" s="37">
        <v>41511</v>
      </c>
      <c r="C663" s="34" t="s">
        <v>148</v>
      </c>
      <c r="D663" s="34" t="s">
        <v>34</v>
      </c>
      <c r="E663" s="34" t="s">
        <v>72</v>
      </c>
      <c r="F663" s="34" t="s">
        <v>27</v>
      </c>
      <c r="G663" s="21"/>
      <c r="H663" s="21"/>
      <c r="I663" s="21" t="s">
        <v>20</v>
      </c>
      <c r="J663" s="21" t="s">
        <v>38</v>
      </c>
      <c r="M663" s="12"/>
    </row>
    <row r="664" spans="1:13" ht="18" customHeight="1">
      <c r="A664" s="4">
        <v>663</v>
      </c>
      <c r="B664" s="37">
        <v>41511</v>
      </c>
      <c r="C664" s="34" t="s">
        <v>7</v>
      </c>
      <c r="D664" s="34" t="s">
        <v>42</v>
      </c>
      <c r="E664" s="34" t="s">
        <v>24</v>
      </c>
      <c r="F664" s="34" t="s">
        <v>23</v>
      </c>
      <c r="G664" s="21"/>
      <c r="H664" s="21"/>
      <c r="I664" s="21" t="s">
        <v>19</v>
      </c>
      <c r="J664" s="21" t="s">
        <v>14</v>
      </c>
      <c r="M664" s="12"/>
    </row>
    <row r="665" spans="1:13" ht="18" customHeight="1">
      <c r="A665" s="4">
        <v>664</v>
      </c>
      <c r="B665" s="37">
        <v>41511</v>
      </c>
      <c r="C665" s="34" t="s">
        <v>35</v>
      </c>
      <c r="D665" s="34" t="s">
        <v>6</v>
      </c>
      <c r="E665" s="34" t="s">
        <v>4</v>
      </c>
      <c r="F665" s="34" t="s">
        <v>21</v>
      </c>
      <c r="G665" s="21"/>
      <c r="H665" s="21"/>
      <c r="I665" s="21" t="s">
        <v>9</v>
      </c>
      <c r="J665" s="21" t="s">
        <v>8</v>
      </c>
      <c r="M665" s="12"/>
    </row>
    <row r="666" spans="1:13" ht="18" customHeight="1">
      <c r="A666" s="4">
        <v>665</v>
      </c>
      <c r="B666" s="37">
        <v>41511</v>
      </c>
      <c r="C666" s="34" t="s">
        <v>5</v>
      </c>
      <c r="D666" s="34" t="s">
        <v>18</v>
      </c>
      <c r="E666" s="34" t="s">
        <v>55</v>
      </c>
      <c r="F666" s="34" t="s">
        <v>153</v>
      </c>
      <c r="G666" s="21"/>
      <c r="H666" s="21"/>
      <c r="I666" s="21" t="s">
        <v>32</v>
      </c>
      <c r="J666" s="21" t="s">
        <v>25</v>
      </c>
      <c r="M666" s="12"/>
    </row>
    <row r="667" spans="1:13" ht="18" customHeight="1">
      <c r="A667" s="4">
        <v>666</v>
      </c>
      <c r="B667" s="37">
        <v>41511</v>
      </c>
      <c r="C667" s="36" t="s">
        <v>29</v>
      </c>
      <c r="D667" s="34" t="s">
        <v>39</v>
      </c>
      <c r="E667" s="34" t="s">
        <v>33</v>
      </c>
      <c r="F667" s="34" t="s">
        <v>41</v>
      </c>
      <c r="G667" s="21"/>
      <c r="H667" s="21"/>
      <c r="I667" s="21" t="s">
        <v>13</v>
      </c>
      <c r="J667" s="21" t="s">
        <v>37</v>
      </c>
      <c r="M667" s="13"/>
    </row>
    <row r="668" spans="1:13" ht="18" customHeight="1">
      <c r="A668" s="4">
        <v>667</v>
      </c>
      <c r="B668" s="37">
        <v>41513</v>
      </c>
      <c r="C668" s="34" t="s">
        <v>47</v>
      </c>
      <c r="D668" s="34" t="s">
        <v>46</v>
      </c>
      <c r="E668" s="34" t="s">
        <v>22</v>
      </c>
      <c r="F668" s="34" t="s">
        <v>15</v>
      </c>
      <c r="G668" s="21"/>
      <c r="H668" s="21"/>
      <c r="I668" s="21" t="s">
        <v>31</v>
      </c>
      <c r="J668" s="21" t="s">
        <v>32</v>
      </c>
      <c r="M668" s="12"/>
    </row>
    <row r="669" spans="1:13" ht="18" customHeight="1">
      <c r="A669" s="4">
        <v>668</v>
      </c>
      <c r="B669" s="37">
        <v>41513</v>
      </c>
      <c r="C669" s="34" t="s">
        <v>153</v>
      </c>
      <c r="D669" s="34" t="s">
        <v>36</v>
      </c>
      <c r="E669" s="34" t="s">
        <v>39</v>
      </c>
      <c r="F669" s="34" t="s">
        <v>17</v>
      </c>
      <c r="G669" s="21"/>
      <c r="H669" s="21"/>
      <c r="I669" s="21" t="s">
        <v>14</v>
      </c>
      <c r="J669" s="21" t="s">
        <v>20</v>
      </c>
      <c r="M669" s="12"/>
    </row>
    <row r="670" spans="1:13" ht="18" customHeight="1">
      <c r="A670" s="4">
        <v>669</v>
      </c>
      <c r="B670" s="37">
        <v>41513</v>
      </c>
      <c r="C670" s="34" t="s">
        <v>41</v>
      </c>
      <c r="D670" s="34" t="s">
        <v>163</v>
      </c>
      <c r="E670" s="34" t="s">
        <v>18</v>
      </c>
      <c r="F670" s="34" t="s">
        <v>49</v>
      </c>
      <c r="G670" s="21"/>
      <c r="H670" s="21"/>
      <c r="I670" s="21" t="s">
        <v>19</v>
      </c>
      <c r="J670" s="21" t="s">
        <v>13</v>
      </c>
      <c r="M670" s="12"/>
    </row>
    <row r="671" spans="1:13" ht="18" customHeight="1">
      <c r="A671" s="4">
        <v>670</v>
      </c>
      <c r="B671" s="37">
        <v>41513</v>
      </c>
      <c r="C671" s="34" t="s">
        <v>23</v>
      </c>
      <c r="D671" s="34" t="s">
        <v>44</v>
      </c>
      <c r="E671" s="34" t="s">
        <v>12</v>
      </c>
      <c r="F671" s="34" t="s">
        <v>24</v>
      </c>
      <c r="G671" s="21"/>
      <c r="H671" s="21"/>
      <c r="I671" s="21" t="s">
        <v>25</v>
      </c>
      <c r="J671" s="21" t="s">
        <v>8</v>
      </c>
      <c r="M671" s="12"/>
    </row>
    <row r="672" spans="1:13" ht="18" customHeight="1">
      <c r="A672" s="4">
        <v>671</v>
      </c>
      <c r="B672" s="37">
        <v>41513</v>
      </c>
      <c r="C672" s="34" t="s">
        <v>131</v>
      </c>
      <c r="D672" s="34" t="s">
        <v>161</v>
      </c>
      <c r="E672" s="34" t="s">
        <v>42</v>
      </c>
      <c r="F672" s="34" t="s">
        <v>72</v>
      </c>
      <c r="G672" s="21"/>
      <c r="H672" s="21"/>
      <c r="I672" s="21" t="s">
        <v>26</v>
      </c>
      <c r="J672" s="21" t="s">
        <v>9</v>
      </c>
      <c r="M672" s="12"/>
    </row>
    <row r="673" spans="1:13" ht="18" customHeight="1">
      <c r="A673" s="4">
        <v>672</v>
      </c>
      <c r="B673" s="37">
        <v>41513</v>
      </c>
      <c r="C673" s="34" t="s">
        <v>27</v>
      </c>
      <c r="D673" s="34" t="s">
        <v>10</v>
      </c>
      <c r="E673" s="34" t="s">
        <v>16</v>
      </c>
      <c r="F673" s="34" t="s">
        <v>33</v>
      </c>
      <c r="G673" s="21"/>
      <c r="H673" s="21"/>
      <c r="I673" s="21" t="s">
        <v>37</v>
      </c>
      <c r="J673" s="21" t="s">
        <v>38</v>
      </c>
      <c r="M673" s="12"/>
    </row>
    <row r="674" spans="1:13" ht="18" customHeight="1">
      <c r="A674" s="4">
        <v>673</v>
      </c>
      <c r="B674" s="37">
        <v>41514</v>
      </c>
      <c r="C674" s="34" t="s">
        <v>72</v>
      </c>
      <c r="D674" s="34" t="s">
        <v>50</v>
      </c>
      <c r="E674" s="34" t="s">
        <v>161</v>
      </c>
      <c r="F674" s="34" t="s">
        <v>42</v>
      </c>
      <c r="G674" s="21"/>
      <c r="H674" s="21"/>
      <c r="I674" s="21" t="s">
        <v>26</v>
      </c>
      <c r="J674" s="21" t="s">
        <v>9</v>
      </c>
      <c r="M674" s="12"/>
    </row>
    <row r="675" spans="1:13" ht="18" customHeight="1">
      <c r="A675" s="4">
        <v>674</v>
      </c>
      <c r="B675" s="37">
        <v>41514</v>
      </c>
      <c r="C675" s="34" t="s">
        <v>49</v>
      </c>
      <c r="D675" s="34" t="s">
        <v>148</v>
      </c>
      <c r="E675" s="34" t="s">
        <v>163</v>
      </c>
      <c r="F675" s="34" t="s">
        <v>18</v>
      </c>
      <c r="G675" s="21"/>
      <c r="H675" s="21"/>
      <c r="I675" s="21" t="s">
        <v>19</v>
      </c>
      <c r="J675" s="21" t="s">
        <v>13</v>
      </c>
      <c r="M675" s="12"/>
    </row>
    <row r="676" spans="1:13" ht="18" customHeight="1">
      <c r="A676" s="4">
        <v>675</v>
      </c>
      <c r="B676" s="37">
        <v>41514</v>
      </c>
      <c r="C676" s="34" t="s">
        <v>15</v>
      </c>
      <c r="D676" s="34" t="s">
        <v>5</v>
      </c>
      <c r="E676" s="34" t="s">
        <v>46</v>
      </c>
      <c r="F676" s="34" t="s">
        <v>22</v>
      </c>
      <c r="G676" s="21"/>
      <c r="H676" s="21"/>
      <c r="I676" s="21" t="s">
        <v>31</v>
      </c>
      <c r="J676" s="21" t="s">
        <v>32</v>
      </c>
      <c r="M676" s="12"/>
    </row>
    <row r="677" spans="1:13" ht="18" customHeight="1">
      <c r="A677" s="4">
        <v>676</v>
      </c>
      <c r="B677" s="37">
        <v>41514</v>
      </c>
      <c r="C677" s="34" t="s">
        <v>24</v>
      </c>
      <c r="D677" s="34" t="s">
        <v>43</v>
      </c>
      <c r="E677" s="34" t="s">
        <v>44</v>
      </c>
      <c r="F677" s="34" t="s">
        <v>12</v>
      </c>
      <c r="G677" s="21"/>
      <c r="H677" s="21"/>
      <c r="I677" s="21" t="s">
        <v>25</v>
      </c>
      <c r="J677" s="21" t="s">
        <v>8</v>
      </c>
      <c r="M677" s="12"/>
    </row>
    <row r="678" spans="1:13" ht="18" customHeight="1">
      <c r="A678" s="4">
        <v>677</v>
      </c>
      <c r="B678" s="37">
        <v>41514</v>
      </c>
      <c r="C678" s="34" t="s">
        <v>17</v>
      </c>
      <c r="D678" s="34" t="s">
        <v>29</v>
      </c>
      <c r="E678" s="34" t="s">
        <v>36</v>
      </c>
      <c r="F678" s="34" t="s">
        <v>39</v>
      </c>
      <c r="G678" s="21"/>
      <c r="H678" s="21"/>
      <c r="I678" s="21" t="s">
        <v>14</v>
      </c>
      <c r="J678" s="21" t="s">
        <v>20</v>
      </c>
      <c r="M678" s="12"/>
    </row>
    <row r="679" spans="1:13" ht="18" customHeight="1">
      <c r="A679" s="4">
        <v>678</v>
      </c>
      <c r="B679" s="37">
        <v>41514</v>
      </c>
      <c r="C679" s="34" t="s">
        <v>33</v>
      </c>
      <c r="D679" s="34" t="s">
        <v>30</v>
      </c>
      <c r="E679" s="34" t="s">
        <v>10</v>
      </c>
      <c r="F679" s="34" t="s">
        <v>16</v>
      </c>
      <c r="G679" s="21"/>
      <c r="H679" s="21"/>
      <c r="I679" s="21" t="s">
        <v>37</v>
      </c>
      <c r="J679" s="21" t="s">
        <v>38</v>
      </c>
      <c r="M679" s="12"/>
    </row>
    <row r="680" spans="1:13" ht="18" customHeight="1">
      <c r="A680" s="4">
        <v>679</v>
      </c>
      <c r="B680" s="37">
        <v>41515</v>
      </c>
      <c r="C680" s="34" t="s">
        <v>39</v>
      </c>
      <c r="D680" s="34" t="s">
        <v>153</v>
      </c>
      <c r="E680" s="34" t="s">
        <v>29</v>
      </c>
      <c r="F680" s="34" t="s">
        <v>36</v>
      </c>
      <c r="G680" s="21"/>
      <c r="H680" s="21"/>
      <c r="I680" s="21" t="s">
        <v>14</v>
      </c>
      <c r="J680" s="21" t="s">
        <v>20</v>
      </c>
      <c r="M680" s="12"/>
    </row>
    <row r="681" spans="1:13" ht="18" customHeight="1">
      <c r="A681" s="4">
        <v>680</v>
      </c>
      <c r="B681" s="37">
        <v>41515</v>
      </c>
      <c r="C681" s="34" t="s">
        <v>42</v>
      </c>
      <c r="D681" s="34" t="s">
        <v>131</v>
      </c>
      <c r="E681" s="34" t="s">
        <v>50</v>
      </c>
      <c r="F681" s="34" t="s">
        <v>161</v>
      </c>
      <c r="G681" s="21"/>
      <c r="H681" s="21"/>
      <c r="I681" s="21" t="s">
        <v>26</v>
      </c>
      <c r="J681" s="21" t="s">
        <v>9</v>
      </c>
      <c r="M681" s="12"/>
    </row>
    <row r="682" spans="1:13" ht="18" customHeight="1">
      <c r="A682" s="4">
        <v>681</v>
      </c>
      <c r="B682" s="37">
        <v>41515</v>
      </c>
      <c r="C682" s="34" t="s">
        <v>18</v>
      </c>
      <c r="D682" s="34" t="s">
        <v>41</v>
      </c>
      <c r="E682" s="34" t="s">
        <v>148</v>
      </c>
      <c r="F682" s="34" t="s">
        <v>163</v>
      </c>
      <c r="G682" s="21"/>
      <c r="H682" s="21"/>
      <c r="I682" s="21" t="s">
        <v>19</v>
      </c>
      <c r="J682" s="21" t="s">
        <v>13</v>
      </c>
      <c r="M682" s="12"/>
    </row>
    <row r="683" spans="1:13" ht="18" customHeight="1">
      <c r="A683" s="4">
        <v>682</v>
      </c>
      <c r="B683" s="37">
        <v>41515</v>
      </c>
      <c r="C683" s="34" t="s">
        <v>22</v>
      </c>
      <c r="D683" s="34" t="s">
        <v>47</v>
      </c>
      <c r="E683" s="34" t="s">
        <v>5</v>
      </c>
      <c r="F683" s="34" t="s">
        <v>46</v>
      </c>
      <c r="G683" s="21"/>
      <c r="H683" s="21"/>
      <c r="I683" s="21" t="s">
        <v>31</v>
      </c>
      <c r="J683" s="21" t="s">
        <v>32</v>
      </c>
      <c r="M683" s="12"/>
    </row>
    <row r="684" spans="1:13" ht="18" customHeight="1">
      <c r="A684" s="4">
        <v>683</v>
      </c>
      <c r="B684" s="37">
        <v>41515</v>
      </c>
      <c r="C684" s="34" t="s">
        <v>16</v>
      </c>
      <c r="D684" s="34" t="s">
        <v>27</v>
      </c>
      <c r="E684" s="34" t="s">
        <v>30</v>
      </c>
      <c r="F684" s="34" t="s">
        <v>10</v>
      </c>
      <c r="G684" s="21"/>
      <c r="H684" s="21"/>
      <c r="I684" s="21" t="s">
        <v>37</v>
      </c>
      <c r="J684" s="21" t="s">
        <v>38</v>
      </c>
      <c r="M684" s="12"/>
    </row>
    <row r="685" spans="1:13" ht="18" customHeight="1">
      <c r="A685" s="4">
        <v>684</v>
      </c>
      <c r="B685" s="37">
        <v>41515</v>
      </c>
      <c r="C685" s="34" t="s">
        <v>12</v>
      </c>
      <c r="D685" s="34" t="s">
        <v>23</v>
      </c>
      <c r="E685" s="34" t="s">
        <v>43</v>
      </c>
      <c r="F685" s="34" t="s">
        <v>44</v>
      </c>
      <c r="G685" s="21"/>
      <c r="H685" s="21"/>
      <c r="I685" s="21" t="s">
        <v>25</v>
      </c>
      <c r="J685" s="21" t="s">
        <v>8</v>
      </c>
      <c r="M685" s="12"/>
    </row>
    <row r="686" spans="1:13" ht="18" customHeight="1">
      <c r="A686" s="4">
        <v>685</v>
      </c>
      <c r="B686" s="37">
        <v>41516</v>
      </c>
      <c r="C686" s="34" t="s">
        <v>161</v>
      </c>
      <c r="D686" s="34" t="s">
        <v>72</v>
      </c>
      <c r="E686" s="36" t="s">
        <v>34</v>
      </c>
      <c r="F686" s="34" t="s">
        <v>50</v>
      </c>
      <c r="G686" s="21"/>
      <c r="H686" s="21"/>
      <c r="I686" s="21" t="s">
        <v>38</v>
      </c>
      <c r="J686" s="21" t="s">
        <v>19</v>
      </c>
      <c r="M686" s="12"/>
    </row>
    <row r="687" spans="1:13" ht="18" customHeight="1">
      <c r="A687" s="4">
        <v>686</v>
      </c>
      <c r="B687" s="37">
        <v>41516</v>
      </c>
      <c r="C687" s="34" t="s">
        <v>10</v>
      </c>
      <c r="D687" s="34" t="s">
        <v>33</v>
      </c>
      <c r="E687" s="34" t="s">
        <v>55</v>
      </c>
      <c r="F687" s="34" t="s">
        <v>30</v>
      </c>
      <c r="G687" s="21"/>
      <c r="H687" s="21"/>
      <c r="I687" s="21" t="s">
        <v>8</v>
      </c>
      <c r="J687" s="21" t="s">
        <v>31</v>
      </c>
      <c r="M687" s="12"/>
    </row>
    <row r="688" spans="1:13" ht="18" customHeight="1">
      <c r="A688" s="4">
        <v>687</v>
      </c>
      <c r="B688" s="37">
        <v>41516</v>
      </c>
      <c r="C688" s="34" t="s">
        <v>46</v>
      </c>
      <c r="D688" s="34" t="s">
        <v>49</v>
      </c>
      <c r="E688" s="34" t="s">
        <v>27</v>
      </c>
      <c r="F688" s="34" t="s">
        <v>4</v>
      </c>
      <c r="G688" s="21"/>
      <c r="H688" s="21"/>
      <c r="I688" s="21" t="s">
        <v>37</v>
      </c>
      <c r="J688" s="21" t="s">
        <v>20</v>
      </c>
      <c r="M688" s="12"/>
    </row>
    <row r="689" spans="1:13" ht="18" customHeight="1">
      <c r="A689" s="4">
        <v>688</v>
      </c>
      <c r="B689" s="37">
        <v>41516</v>
      </c>
      <c r="C689" s="34" t="s">
        <v>44</v>
      </c>
      <c r="D689" s="34" t="s">
        <v>24</v>
      </c>
      <c r="E689" s="34" t="s">
        <v>23</v>
      </c>
      <c r="F689" s="34" t="s">
        <v>43</v>
      </c>
      <c r="G689" s="21"/>
      <c r="H689" s="21"/>
      <c r="I689" s="21" t="s">
        <v>25</v>
      </c>
      <c r="J689" s="21" t="s">
        <v>9</v>
      </c>
      <c r="M689" s="12"/>
    </row>
    <row r="690" spans="1:13" ht="18" customHeight="1">
      <c r="A690" s="4">
        <v>689</v>
      </c>
      <c r="B690" s="37">
        <v>41516</v>
      </c>
      <c r="C690" s="34" t="s">
        <v>28</v>
      </c>
      <c r="D690" s="34" t="s">
        <v>35</v>
      </c>
      <c r="E690" s="34" t="s">
        <v>47</v>
      </c>
      <c r="F690" s="34" t="s">
        <v>6</v>
      </c>
      <c r="G690" s="21"/>
      <c r="H690" s="21"/>
      <c r="I690" s="21" t="s">
        <v>32</v>
      </c>
      <c r="J690" s="21" t="s">
        <v>26</v>
      </c>
      <c r="M690" s="12"/>
    </row>
    <row r="691" spans="1:13" ht="18" customHeight="1">
      <c r="A691" s="4">
        <v>690</v>
      </c>
      <c r="B691" s="37">
        <v>41516</v>
      </c>
      <c r="C691" s="34" t="s">
        <v>142</v>
      </c>
      <c r="D691" s="34" t="s">
        <v>15</v>
      </c>
      <c r="E691" s="34" t="s">
        <v>146</v>
      </c>
      <c r="F691" s="34" t="s">
        <v>40</v>
      </c>
      <c r="G691" s="21"/>
      <c r="H691" s="21"/>
      <c r="I691" s="21" t="s">
        <v>14</v>
      </c>
      <c r="J691" s="21" t="s">
        <v>13</v>
      </c>
      <c r="M691" s="12"/>
    </row>
    <row r="692" spans="1:13" ht="18" customHeight="1">
      <c r="A692" s="4">
        <v>691</v>
      </c>
      <c r="B692" s="37">
        <v>41517</v>
      </c>
      <c r="C692" s="34" t="s">
        <v>4</v>
      </c>
      <c r="D692" s="34" t="s">
        <v>22</v>
      </c>
      <c r="E692" s="34" t="s">
        <v>49</v>
      </c>
      <c r="F692" s="34" t="s">
        <v>131</v>
      </c>
      <c r="G692" s="21"/>
      <c r="H692" s="21"/>
      <c r="I692" s="21" t="s">
        <v>37</v>
      </c>
      <c r="J692" s="21" t="s">
        <v>20</v>
      </c>
      <c r="M692" s="12"/>
    </row>
    <row r="693" spans="1:13" ht="18" customHeight="1">
      <c r="A693" s="4">
        <v>692</v>
      </c>
      <c r="B693" s="37">
        <v>41517</v>
      </c>
      <c r="C693" s="34" t="s">
        <v>40</v>
      </c>
      <c r="D693" s="34" t="s">
        <v>16</v>
      </c>
      <c r="E693" s="34" t="s">
        <v>15</v>
      </c>
      <c r="F693" s="34" t="s">
        <v>146</v>
      </c>
      <c r="G693" s="21"/>
      <c r="H693" s="21"/>
      <c r="I693" s="21" t="s">
        <v>14</v>
      </c>
      <c r="J693" s="21" t="s">
        <v>13</v>
      </c>
      <c r="M693" s="12"/>
    </row>
    <row r="694" spans="1:13" ht="18" customHeight="1">
      <c r="A694" s="4">
        <v>693</v>
      </c>
      <c r="B694" s="37">
        <v>41517</v>
      </c>
      <c r="C694" s="34" t="s">
        <v>6</v>
      </c>
      <c r="D694" s="36" t="s">
        <v>21</v>
      </c>
      <c r="E694" s="34" t="s">
        <v>35</v>
      </c>
      <c r="F694" s="34" t="s">
        <v>47</v>
      </c>
      <c r="G694" s="21"/>
      <c r="H694" s="21"/>
      <c r="I694" s="21" t="s">
        <v>32</v>
      </c>
      <c r="J694" s="21" t="s">
        <v>26</v>
      </c>
      <c r="M694" s="12"/>
    </row>
    <row r="695" spans="1:13" ht="18" customHeight="1">
      <c r="A695" s="4">
        <v>694</v>
      </c>
      <c r="B695" s="37">
        <v>41517</v>
      </c>
      <c r="C695" s="34" t="s">
        <v>30</v>
      </c>
      <c r="D695" s="34" t="s">
        <v>144</v>
      </c>
      <c r="E695" s="34" t="s">
        <v>33</v>
      </c>
      <c r="F695" s="34" t="s">
        <v>55</v>
      </c>
      <c r="G695" s="21"/>
      <c r="H695" s="21"/>
      <c r="I695" s="21" t="s">
        <v>8</v>
      </c>
      <c r="J695" s="21" t="s">
        <v>31</v>
      </c>
      <c r="M695" s="12"/>
    </row>
    <row r="696" spans="1:13" ht="18" customHeight="1">
      <c r="A696" s="4">
        <v>695</v>
      </c>
      <c r="B696" s="37">
        <v>41517</v>
      </c>
      <c r="C696" s="36" t="s">
        <v>43</v>
      </c>
      <c r="D696" s="34" t="s">
        <v>12</v>
      </c>
      <c r="E696" s="34" t="s">
        <v>24</v>
      </c>
      <c r="F696" s="34" t="s">
        <v>23</v>
      </c>
      <c r="G696" s="21"/>
      <c r="H696" s="21"/>
      <c r="I696" s="21" t="s">
        <v>25</v>
      </c>
      <c r="J696" s="21" t="s">
        <v>9</v>
      </c>
      <c r="M696" s="13"/>
    </row>
    <row r="697" spans="1:13" ht="18" customHeight="1">
      <c r="A697" s="4">
        <v>696</v>
      </c>
      <c r="B697" s="37">
        <v>41517</v>
      </c>
      <c r="C697" s="34" t="s">
        <v>50</v>
      </c>
      <c r="D697" s="34" t="s">
        <v>7</v>
      </c>
      <c r="E697" s="34" t="s">
        <v>72</v>
      </c>
      <c r="F697" s="34" t="s">
        <v>34</v>
      </c>
      <c r="G697" s="21"/>
      <c r="H697" s="21"/>
      <c r="I697" s="21" t="s">
        <v>38</v>
      </c>
      <c r="J697" s="21" t="s">
        <v>19</v>
      </c>
      <c r="M697" s="12"/>
    </row>
    <row r="698" spans="1:13" ht="18" customHeight="1">
      <c r="A698" s="4">
        <v>697</v>
      </c>
      <c r="B698" s="37">
        <v>41518</v>
      </c>
      <c r="C698" s="34" t="s">
        <v>47</v>
      </c>
      <c r="D698" s="34" t="s">
        <v>28</v>
      </c>
      <c r="E698" s="34" t="s">
        <v>21</v>
      </c>
      <c r="F698" s="34" t="s">
        <v>35</v>
      </c>
      <c r="G698" s="21"/>
      <c r="H698" s="21"/>
      <c r="I698" s="21" t="s">
        <v>32</v>
      </c>
      <c r="J698" s="21" t="s">
        <v>26</v>
      </c>
      <c r="M698" s="12"/>
    </row>
    <row r="699" spans="1:13" ht="18" customHeight="1">
      <c r="A699" s="4">
        <v>698</v>
      </c>
      <c r="B699" s="37">
        <v>41518</v>
      </c>
      <c r="C699" s="34" t="s">
        <v>55</v>
      </c>
      <c r="D699" s="34" t="s">
        <v>10</v>
      </c>
      <c r="E699" s="34" t="s">
        <v>144</v>
      </c>
      <c r="F699" s="34" t="s">
        <v>33</v>
      </c>
      <c r="G699" s="21"/>
      <c r="H699" s="21"/>
      <c r="I699" s="21" t="s">
        <v>8</v>
      </c>
      <c r="J699" s="21" t="s">
        <v>31</v>
      </c>
      <c r="M699" s="12"/>
    </row>
    <row r="700" spans="1:13" ht="18" customHeight="1">
      <c r="A700" s="4">
        <v>699</v>
      </c>
      <c r="B700" s="37">
        <v>41518</v>
      </c>
      <c r="C700" s="34" t="s">
        <v>34</v>
      </c>
      <c r="D700" s="34" t="s">
        <v>161</v>
      </c>
      <c r="E700" s="34" t="s">
        <v>7</v>
      </c>
      <c r="F700" s="34" t="s">
        <v>72</v>
      </c>
      <c r="G700" s="21"/>
      <c r="H700" s="21"/>
      <c r="I700" s="21" t="s">
        <v>38</v>
      </c>
      <c r="J700" s="21" t="s">
        <v>19</v>
      </c>
      <c r="M700" s="12"/>
    </row>
    <row r="701" spans="1:13" ht="18" customHeight="1">
      <c r="A701" s="4">
        <v>700</v>
      </c>
      <c r="B701" s="37">
        <v>41518</v>
      </c>
      <c r="C701" s="34" t="s">
        <v>23</v>
      </c>
      <c r="D701" s="34" t="s">
        <v>44</v>
      </c>
      <c r="E701" s="34" t="s">
        <v>12</v>
      </c>
      <c r="F701" s="34" t="s">
        <v>24</v>
      </c>
      <c r="G701" s="21"/>
      <c r="H701" s="21"/>
      <c r="I701" s="21" t="s">
        <v>25</v>
      </c>
      <c r="J701" s="21" t="s">
        <v>9</v>
      </c>
      <c r="M701" s="12"/>
    </row>
    <row r="702" spans="1:13" ht="18" customHeight="1">
      <c r="A702" s="4">
        <v>701</v>
      </c>
      <c r="B702" s="37">
        <v>41518</v>
      </c>
      <c r="C702" s="34" t="s">
        <v>131</v>
      </c>
      <c r="D702" s="34" t="s">
        <v>46</v>
      </c>
      <c r="E702" s="34" t="s">
        <v>22</v>
      </c>
      <c r="F702" s="34" t="s">
        <v>49</v>
      </c>
      <c r="G702" s="21"/>
      <c r="H702" s="21"/>
      <c r="I702" s="21" t="s">
        <v>37</v>
      </c>
      <c r="J702" s="21" t="s">
        <v>20</v>
      </c>
      <c r="M702" s="12"/>
    </row>
    <row r="703" spans="1:13" ht="18" customHeight="1">
      <c r="A703" s="4">
        <v>702</v>
      </c>
      <c r="B703" s="37">
        <v>41518</v>
      </c>
      <c r="C703" s="34" t="s">
        <v>146</v>
      </c>
      <c r="D703" s="34" t="s">
        <v>142</v>
      </c>
      <c r="E703" s="34" t="s">
        <v>16</v>
      </c>
      <c r="F703" s="34" t="s">
        <v>15</v>
      </c>
      <c r="G703" s="21"/>
      <c r="H703" s="21"/>
      <c r="I703" s="21" t="s">
        <v>14</v>
      </c>
      <c r="J703" s="21" t="s">
        <v>13</v>
      </c>
      <c r="M703" s="12"/>
    </row>
    <row r="704" spans="1:13" ht="18" customHeight="1">
      <c r="A704" s="4">
        <v>703</v>
      </c>
      <c r="B704" s="37">
        <v>41520</v>
      </c>
      <c r="C704" s="34" t="s">
        <v>7</v>
      </c>
      <c r="D704" s="34" t="s">
        <v>39</v>
      </c>
      <c r="E704" s="34" t="s">
        <v>142</v>
      </c>
      <c r="F704" s="34" t="s">
        <v>29</v>
      </c>
      <c r="G704" s="21"/>
      <c r="H704" s="21"/>
      <c r="I704" s="21" t="s">
        <v>37</v>
      </c>
      <c r="J704" s="21" t="s">
        <v>14</v>
      </c>
      <c r="M704" s="12"/>
    </row>
    <row r="705" spans="1:13" ht="18" customHeight="1">
      <c r="A705" s="4">
        <v>704</v>
      </c>
      <c r="B705" s="37">
        <v>41520</v>
      </c>
      <c r="C705" s="34" t="s">
        <v>49</v>
      </c>
      <c r="D705" s="34" t="s">
        <v>30</v>
      </c>
      <c r="E705" s="34" t="s">
        <v>17</v>
      </c>
      <c r="F705" s="34" t="s">
        <v>16</v>
      </c>
      <c r="G705" s="21"/>
      <c r="H705" s="21"/>
      <c r="I705" s="21" t="s">
        <v>9</v>
      </c>
      <c r="J705" s="21" t="s">
        <v>32</v>
      </c>
      <c r="M705" s="12"/>
    </row>
    <row r="706" spans="1:13" ht="18" customHeight="1">
      <c r="A706" s="4">
        <v>705</v>
      </c>
      <c r="B706" s="37">
        <v>41520</v>
      </c>
      <c r="C706" s="34" t="s">
        <v>36</v>
      </c>
      <c r="D706" s="34" t="s">
        <v>6</v>
      </c>
      <c r="E706" s="34" t="s">
        <v>151</v>
      </c>
      <c r="F706" s="34" t="s">
        <v>22</v>
      </c>
      <c r="G706" s="21"/>
      <c r="H706" s="21"/>
      <c r="I706" s="21" t="s">
        <v>13</v>
      </c>
      <c r="J706" s="21" t="s">
        <v>38</v>
      </c>
      <c r="M706" s="12"/>
    </row>
    <row r="707" spans="1:13" ht="18" customHeight="1">
      <c r="A707" s="4">
        <v>706</v>
      </c>
      <c r="B707" s="37">
        <v>41520</v>
      </c>
      <c r="C707" s="34" t="s">
        <v>144</v>
      </c>
      <c r="D707" s="34" t="s">
        <v>48</v>
      </c>
      <c r="E707" s="34" t="s">
        <v>148</v>
      </c>
      <c r="F707" s="34" t="s">
        <v>5</v>
      </c>
      <c r="G707" s="21"/>
      <c r="H707" s="21"/>
      <c r="I707" s="21" t="s">
        <v>31</v>
      </c>
      <c r="J707" s="21" t="s">
        <v>25</v>
      </c>
      <c r="M707" s="12"/>
    </row>
    <row r="708" spans="1:13" ht="18" customHeight="1">
      <c r="A708" s="4">
        <v>707</v>
      </c>
      <c r="B708" s="37">
        <v>41521</v>
      </c>
      <c r="C708" s="34" t="s">
        <v>153</v>
      </c>
      <c r="D708" s="34" t="s">
        <v>47</v>
      </c>
      <c r="E708" s="34" t="s">
        <v>43</v>
      </c>
      <c r="F708" s="34" t="s">
        <v>132</v>
      </c>
      <c r="G708" s="21"/>
      <c r="H708" s="21"/>
      <c r="I708" s="21" t="s">
        <v>26</v>
      </c>
      <c r="J708" s="21" t="s">
        <v>8</v>
      </c>
      <c r="M708" s="12"/>
    </row>
    <row r="709" spans="1:13" ht="18" customHeight="1">
      <c r="A709" s="4">
        <v>708</v>
      </c>
      <c r="B709" s="37">
        <v>41521</v>
      </c>
      <c r="C709" s="34" t="s">
        <v>5</v>
      </c>
      <c r="D709" s="34" t="s">
        <v>33</v>
      </c>
      <c r="E709" s="34" t="s">
        <v>48</v>
      </c>
      <c r="F709" s="34" t="s">
        <v>148</v>
      </c>
      <c r="G709" s="21"/>
      <c r="H709" s="21"/>
      <c r="I709" s="21" t="s">
        <v>31</v>
      </c>
      <c r="J709" s="21" t="s">
        <v>25</v>
      </c>
      <c r="M709" s="12"/>
    </row>
    <row r="710" spans="1:13" ht="18" customHeight="1">
      <c r="A710" s="4">
        <v>709</v>
      </c>
      <c r="B710" s="37">
        <v>41521</v>
      </c>
      <c r="C710" s="34" t="s">
        <v>21</v>
      </c>
      <c r="D710" s="34" t="s">
        <v>11</v>
      </c>
      <c r="E710" s="34" t="s">
        <v>4</v>
      </c>
      <c r="F710" s="34" t="s">
        <v>44</v>
      </c>
      <c r="G710" s="21"/>
      <c r="H710" s="21"/>
      <c r="I710" s="21" t="s">
        <v>19</v>
      </c>
      <c r="J710" s="21" t="s">
        <v>20</v>
      </c>
      <c r="M710" s="12"/>
    </row>
    <row r="711" spans="1:13" ht="18" customHeight="1">
      <c r="A711" s="4">
        <v>710</v>
      </c>
      <c r="B711" s="37">
        <v>41521</v>
      </c>
      <c r="C711" s="34" t="s">
        <v>22</v>
      </c>
      <c r="D711" s="34" t="s">
        <v>157</v>
      </c>
      <c r="E711" s="34" t="s">
        <v>6</v>
      </c>
      <c r="F711" s="34" t="s">
        <v>27</v>
      </c>
      <c r="G711" s="21"/>
      <c r="H711" s="21"/>
      <c r="I711" s="21" t="s">
        <v>13</v>
      </c>
      <c r="J711" s="21" t="s">
        <v>38</v>
      </c>
      <c r="M711" s="12"/>
    </row>
    <row r="712" spans="1:13" ht="18" customHeight="1">
      <c r="A712" s="4">
        <v>711</v>
      </c>
      <c r="B712" s="37">
        <v>41521</v>
      </c>
      <c r="C712" s="34" t="s">
        <v>16</v>
      </c>
      <c r="D712" s="34" t="s">
        <v>131</v>
      </c>
      <c r="E712" s="34" t="s">
        <v>30</v>
      </c>
      <c r="F712" s="34" t="s">
        <v>17</v>
      </c>
      <c r="G712" s="21"/>
      <c r="H712" s="21"/>
      <c r="I712" s="21" t="s">
        <v>9</v>
      </c>
      <c r="J712" s="21" t="s">
        <v>32</v>
      </c>
      <c r="M712" s="12"/>
    </row>
    <row r="713" spans="1:13" ht="18" customHeight="1">
      <c r="A713" s="4">
        <v>712</v>
      </c>
      <c r="B713" s="37">
        <v>41522</v>
      </c>
      <c r="C713" s="34" t="s">
        <v>148</v>
      </c>
      <c r="D713" s="34" t="s">
        <v>144</v>
      </c>
      <c r="E713" s="34" t="s">
        <v>28</v>
      </c>
      <c r="F713" s="34" t="s">
        <v>48</v>
      </c>
      <c r="G713" s="21"/>
      <c r="H713" s="21"/>
      <c r="I713" s="21" t="s">
        <v>31</v>
      </c>
      <c r="J713" s="21" t="s">
        <v>25</v>
      </c>
      <c r="M713" s="12"/>
    </row>
    <row r="714" spans="1:13" ht="18" customHeight="1">
      <c r="A714" s="4">
        <v>713</v>
      </c>
      <c r="B714" s="37">
        <v>41522</v>
      </c>
      <c r="C714" s="34" t="s">
        <v>132</v>
      </c>
      <c r="D714" s="34" t="s">
        <v>163</v>
      </c>
      <c r="E714" s="36" t="s">
        <v>47</v>
      </c>
      <c r="F714" s="34" t="s">
        <v>43</v>
      </c>
      <c r="G714" s="21"/>
      <c r="H714" s="21"/>
      <c r="I714" s="21" t="s">
        <v>26</v>
      </c>
      <c r="J714" s="21" t="s">
        <v>8</v>
      </c>
      <c r="M714" s="12"/>
    </row>
    <row r="715" spans="1:13" ht="18" customHeight="1">
      <c r="A715" s="4">
        <v>714</v>
      </c>
      <c r="B715" s="37">
        <v>41522</v>
      </c>
      <c r="C715" s="34" t="s">
        <v>44</v>
      </c>
      <c r="D715" s="34" t="s">
        <v>35</v>
      </c>
      <c r="E715" s="34" t="s">
        <v>11</v>
      </c>
      <c r="F715" s="34" t="s">
        <v>4</v>
      </c>
      <c r="G715" s="21"/>
      <c r="H715" s="21"/>
      <c r="I715" s="21" t="s">
        <v>19</v>
      </c>
      <c r="J715" s="21" t="s">
        <v>20</v>
      </c>
      <c r="M715" s="12"/>
    </row>
    <row r="716" spans="1:13" ht="18" customHeight="1">
      <c r="A716" s="4">
        <v>715</v>
      </c>
      <c r="B716" s="37">
        <v>41522</v>
      </c>
      <c r="C716" s="34" t="s">
        <v>27</v>
      </c>
      <c r="D716" s="36" t="s">
        <v>36</v>
      </c>
      <c r="E716" s="34" t="s">
        <v>157</v>
      </c>
      <c r="F716" s="34" t="s">
        <v>6</v>
      </c>
      <c r="G716" s="21"/>
      <c r="H716" s="21"/>
      <c r="I716" s="21" t="s">
        <v>13</v>
      </c>
      <c r="J716" s="21" t="s">
        <v>38</v>
      </c>
      <c r="M716" s="12"/>
    </row>
    <row r="717" spans="1:13" ht="18" customHeight="1">
      <c r="A717" s="4">
        <v>716</v>
      </c>
      <c r="B717" s="37">
        <v>41523</v>
      </c>
      <c r="C717" s="34" t="s">
        <v>4</v>
      </c>
      <c r="D717" s="34" t="s">
        <v>146</v>
      </c>
      <c r="E717" s="34" t="s">
        <v>10</v>
      </c>
      <c r="F717" s="34" t="s">
        <v>11</v>
      </c>
      <c r="G717" s="21"/>
      <c r="H717" s="21"/>
      <c r="I717" s="21" t="s">
        <v>26</v>
      </c>
      <c r="J717" s="21" t="s">
        <v>25</v>
      </c>
      <c r="M717" s="12"/>
    </row>
    <row r="718" spans="1:13" ht="18" customHeight="1">
      <c r="A718" s="4">
        <v>717</v>
      </c>
      <c r="B718" s="37">
        <v>41523</v>
      </c>
      <c r="C718" s="34" t="s">
        <v>6</v>
      </c>
      <c r="D718" s="34" t="s">
        <v>22</v>
      </c>
      <c r="E718" s="34" t="s">
        <v>41</v>
      </c>
      <c r="F718" s="34" t="s">
        <v>18</v>
      </c>
      <c r="G718" s="21"/>
      <c r="H718" s="21"/>
      <c r="I718" s="21" t="s">
        <v>8</v>
      </c>
      <c r="J718" s="21" t="s">
        <v>32</v>
      </c>
      <c r="M718" s="12"/>
    </row>
    <row r="719" spans="1:13" ht="18" customHeight="1">
      <c r="A719" s="4">
        <v>718</v>
      </c>
      <c r="B719" s="37">
        <v>41523</v>
      </c>
      <c r="C719" s="34" t="s">
        <v>48</v>
      </c>
      <c r="D719" s="34" t="s">
        <v>50</v>
      </c>
      <c r="E719" s="34" t="s">
        <v>144</v>
      </c>
      <c r="F719" s="34" t="s">
        <v>12</v>
      </c>
      <c r="G719" s="21"/>
      <c r="H719" s="21"/>
      <c r="I719" s="21" t="s">
        <v>13</v>
      </c>
      <c r="J719" s="21" t="s">
        <v>19</v>
      </c>
      <c r="M719" s="12"/>
    </row>
    <row r="720" spans="1:13" ht="18" customHeight="1">
      <c r="A720" s="4">
        <v>719</v>
      </c>
      <c r="B720" s="37">
        <v>41523</v>
      </c>
      <c r="C720" s="34" t="s">
        <v>30</v>
      </c>
      <c r="D720" s="34" t="s">
        <v>16</v>
      </c>
      <c r="E720" s="34" t="s">
        <v>49</v>
      </c>
      <c r="F720" s="34" t="s">
        <v>131</v>
      </c>
      <c r="G720" s="21"/>
      <c r="H720" s="21"/>
      <c r="I720" s="21" t="s">
        <v>9</v>
      </c>
      <c r="J720" s="21" t="s">
        <v>31</v>
      </c>
      <c r="M720" s="12"/>
    </row>
    <row r="721" spans="1:13" ht="18" customHeight="1">
      <c r="A721" s="4">
        <v>720</v>
      </c>
      <c r="B721" s="37">
        <v>41523</v>
      </c>
      <c r="C721" s="34" t="s">
        <v>43</v>
      </c>
      <c r="D721" s="34" t="s">
        <v>7</v>
      </c>
      <c r="E721" s="34" t="s">
        <v>35</v>
      </c>
      <c r="F721" s="34" t="s">
        <v>72</v>
      </c>
      <c r="G721" s="21"/>
      <c r="H721" s="21"/>
      <c r="I721" s="21" t="s">
        <v>20</v>
      </c>
      <c r="J721" s="21" t="s">
        <v>14</v>
      </c>
      <c r="M721" s="12"/>
    </row>
    <row r="722" spans="1:13" ht="18" customHeight="1">
      <c r="A722" s="4">
        <v>721</v>
      </c>
      <c r="B722" s="37">
        <v>41523</v>
      </c>
      <c r="C722" s="34" t="s">
        <v>15</v>
      </c>
      <c r="D722" s="34" t="s">
        <v>153</v>
      </c>
      <c r="E722" s="34" t="s">
        <v>34</v>
      </c>
      <c r="F722" s="34" t="s">
        <v>46</v>
      </c>
      <c r="G722" s="21"/>
      <c r="H722" s="21"/>
      <c r="I722" s="21" t="s">
        <v>38</v>
      </c>
      <c r="J722" s="21" t="s">
        <v>37</v>
      </c>
      <c r="M722" s="12"/>
    </row>
    <row r="723" spans="1:13" ht="18" customHeight="1">
      <c r="A723" s="4">
        <v>722</v>
      </c>
      <c r="B723" s="37">
        <v>41524</v>
      </c>
      <c r="C723" s="34" t="s">
        <v>72</v>
      </c>
      <c r="D723" s="34" t="s">
        <v>132</v>
      </c>
      <c r="E723" s="34" t="s">
        <v>7</v>
      </c>
      <c r="F723" s="34" t="s">
        <v>35</v>
      </c>
      <c r="G723" s="21"/>
      <c r="H723" s="21"/>
      <c r="I723" s="21" t="s">
        <v>20</v>
      </c>
      <c r="J723" s="21" t="s">
        <v>14</v>
      </c>
      <c r="M723" s="12"/>
    </row>
    <row r="724" spans="1:13" ht="18" customHeight="1">
      <c r="A724" s="4">
        <v>723</v>
      </c>
      <c r="B724" s="37">
        <v>41524</v>
      </c>
      <c r="C724" s="34" t="s">
        <v>46</v>
      </c>
      <c r="D724" s="34" t="s">
        <v>23</v>
      </c>
      <c r="E724" s="34" t="s">
        <v>153</v>
      </c>
      <c r="F724" s="34" t="s">
        <v>34</v>
      </c>
      <c r="G724" s="21"/>
      <c r="H724" s="21"/>
      <c r="I724" s="21" t="s">
        <v>38</v>
      </c>
      <c r="J724" s="21" t="s">
        <v>37</v>
      </c>
      <c r="M724" s="12"/>
    </row>
    <row r="725" spans="1:13" ht="18" customHeight="1">
      <c r="A725" s="4">
        <v>724</v>
      </c>
      <c r="B725" s="37">
        <v>41524</v>
      </c>
      <c r="C725" s="36" t="s">
        <v>131</v>
      </c>
      <c r="D725" s="34" t="s">
        <v>17</v>
      </c>
      <c r="E725" s="34" t="s">
        <v>16</v>
      </c>
      <c r="F725" s="34" t="s">
        <v>49</v>
      </c>
      <c r="G725" s="21"/>
      <c r="H725" s="21"/>
      <c r="I725" s="21" t="s">
        <v>9</v>
      </c>
      <c r="J725" s="21" t="s">
        <v>31</v>
      </c>
      <c r="M725" s="13"/>
    </row>
    <row r="726" spans="1:13" ht="18" customHeight="1">
      <c r="A726" s="4">
        <v>725</v>
      </c>
      <c r="B726" s="37">
        <v>41524</v>
      </c>
      <c r="C726" s="34" t="s">
        <v>11</v>
      </c>
      <c r="D726" s="34" t="s">
        <v>161</v>
      </c>
      <c r="E726" s="34" t="s">
        <v>146</v>
      </c>
      <c r="F726" s="34" t="s">
        <v>10</v>
      </c>
      <c r="G726" s="21"/>
      <c r="H726" s="21"/>
      <c r="I726" s="21" t="s">
        <v>26</v>
      </c>
      <c r="J726" s="21" t="s">
        <v>25</v>
      </c>
      <c r="M726" s="12"/>
    </row>
    <row r="727" spans="1:13" ht="18" customHeight="1">
      <c r="A727" s="4">
        <v>726</v>
      </c>
      <c r="B727" s="37">
        <v>41524</v>
      </c>
      <c r="C727" s="34" t="s">
        <v>18</v>
      </c>
      <c r="D727" s="34" t="s">
        <v>29</v>
      </c>
      <c r="E727" s="34" t="s">
        <v>22</v>
      </c>
      <c r="F727" s="34" t="s">
        <v>41</v>
      </c>
      <c r="G727" s="21"/>
      <c r="H727" s="21"/>
      <c r="I727" s="21" t="s">
        <v>8</v>
      </c>
      <c r="J727" s="21" t="s">
        <v>32</v>
      </c>
      <c r="M727" s="12"/>
    </row>
    <row r="728" spans="1:13" ht="18" customHeight="1">
      <c r="A728" s="4">
        <v>727</v>
      </c>
      <c r="B728" s="37">
        <v>41524</v>
      </c>
      <c r="C728" s="34" t="s">
        <v>12</v>
      </c>
      <c r="D728" s="34" t="s">
        <v>27</v>
      </c>
      <c r="E728" s="34" t="s">
        <v>50</v>
      </c>
      <c r="F728" s="34" t="s">
        <v>144</v>
      </c>
      <c r="G728" s="21"/>
      <c r="H728" s="21"/>
      <c r="I728" s="21" t="s">
        <v>13</v>
      </c>
      <c r="J728" s="21" t="s">
        <v>19</v>
      </c>
      <c r="M728" s="12"/>
    </row>
    <row r="729" spans="1:13" ht="18" customHeight="1">
      <c r="A729" s="4">
        <v>728</v>
      </c>
      <c r="B729" s="37">
        <v>41525</v>
      </c>
      <c r="C729" s="34" t="s">
        <v>35</v>
      </c>
      <c r="D729" s="34" t="s">
        <v>43</v>
      </c>
      <c r="E729" s="34" t="s">
        <v>132</v>
      </c>
      <c r="F729" s="34" t="s">
        <v>7</v>
      </c>
      <c r="G729" s="21"/>
      <c r="H729" s="21"/>
      <c r="I729" s="21" t="s">
        <v>20</v>
      </c>
      <c r="J729" s="21" t="s">
        <v>14</v>
      </c>
      <c r="M729" s="12"/>
    </row>
    <row r="730" spans="1:13" ht="18" customHeight="1">
      <c r="A730" s="4">
        <v>729</v>
      </c>
      <c r="B730" s="37">
        <v>41525</v>
      </c>
      <c r="C730" s="34" t="s">
        <v>34</v>
      </c>
      <c r="D730" s="34" t="s">
        <v>15</v>
      </c>
      <c r="E730" s="34" t="s">
        <v>23</v>
      </c>
      <c r="F730" s="34" t="s">
        <v>153</v>
      </c>
      <c r="G730" s="21"/>
      <c r="H730" s="21"/>
      <c r="I730" s="21" t="s">
        <v>38</v>
      </c>
      <c r="J730" s="21" t="s">
        <v>37</v>
      </c>
      <c r="M730" s="12"/>
    </row>
    <row r="731" spans="1:13" ht="18" customHeight="1">
      <c r="A731" s="4">
        <v>730</v>
      </c>
      <c r="B731" s="37">
        <v>41525</v>
      </c>
      <c r="C731" s="34" t="s">
        <v>49</v>
      </c>
      <c r="D731" s="34" t="s">
        <v>30</v>
      </c>
      <c r="E731" s="34" t="s">
        <v>17</v>
      </c>
      <c r="F731" s="34" t="s">
        <v>16</v>
      </c>
      <c r="G731" s="21"/>
      <c r="H731" s="21"/>
      <c r="I731" s="21" t="s">
        <v>9</v>
      </c>
      <c r="J731" s="21" t="s">
        <v>31</v>
      </c>
      <c r="M731" s="12"/>
    </row>
    <row r="732" spans="1:13" ht="18" customHeight="1">
      <c r="A732" s="4">
        <v>731</v>
      </c>
      <c r="B732" s="37">
        <v>41525</v>
      </c>
      <c r="C732" s="34" t="s">
        <v>10</v>
      </c>
      <c r="D732" s="34" t="s">
        <v>4</v>
      </c>
      <c r="E732" s="34" t="s">
        <v>161</v>
      </c>
      <c r="F732" s="34" t="s">
        <v>146</v>
      </c>
      <c r="G732" s="21"/>
      <c r="H732" s="21"/>
      <c r="I732" s="21" t="s">
        <v>26</v>
      </c>
      <c r="J732" s="21" t="s">
        <v>25</v>
      </c>
      <c r="M732" s="12"/>
    </row>
    <row r="733" spans="1:13" ht="18" customHeight="1">
      <c r="A733" s="4">
        <v>732</v>
      </c>
      <c r="B733" s="37">
        <v>41525</v>
      </c>
      <c r="C733" s="34" t="s">
        <v>144</v>
      </c>
      <c r="D733" s="34" t="s">
        <v>48</v>
      </c>
      <c r="E733" s="34" t="s">
        <v>27</v>
      </c>
      <c r="F733" s="34" t="s">
        <v>50</v>
      </c>
      <c r="G733" s="21"/>
      <c r="H733" s="21"/>
      <c r="I733" s="21" t="s">
        <v>13</v>
      </c>
      <c r="J733" s="21" t="s">
        <v>19</v>
      </c>
      <c r="M733" s="12"/>
    </row>
    <row r="734" spans="1:13" ht="18" customHeight="1">
      <c r="A734" s="4">
        <v>733</v>
      </c>
      <c r="B734" s="37">
        <v>41526</v>
      </c>
      <c r="C734" s="34" t="s">
        <v>157</v>
      </c>
      <c r="D734" s="34" t="s">
        <v>21</v>
      </c>
      <c r="E734" s="34" t="s">
        <v>36</v>
      </c>
      <c r="F734" s="34" t="s">
        <v>29</v>
      </c>
      <c r="G734" s="21"/>
      <c r="H734" s="21"/>
      <c r="I734" s="21" t="s">
        <v>8</v>
      </c>
      <c r="J734" s="21" t="s">
        <v>32</v>
      </c>
      <c r="M734" s="12"/>
    </row>
    <row r="735" spans="1:13" ht="18" customHeight="1">
      <c r="A735" s="4">
        <v>734</v>
      </c>
      <c r="B735" s="37">
        <v>41527</v>
      </c>
      <c r="C735" s="34" t="s">
        <v>47</v>
      </c>
      <c r="D735" s="34" t="s">
        <v>5</v>
      </c>
      <c r="E735" s="34" t="s">
        <v>21</v>
      </c>
      <c r="F735" s="34" t="s">
        <v>28</v>
      </c>
      <c r="G735" s="21"/>
      <c r="H735" s="21"/>
      <c r="I735" s="21" t="s">
        <v>31</v>
      </c>
      <c r="J735" s="21" t="s">
        <v>26</v>
      </c>
      <c r="M735" s="12"/>
    </row>
    <row r="736" spans="1:13" ht="18" customHeight="1">
      <c r="A736" s="4">
        <v>735</v>
      </c>
      <c r="B736" s="37">
        <v>41527</v>
      </c>
      <c r="C736" s="34" t="s">
        <v>29</v>
      </c>
      <c r="D736" s="34" t="s">
        <v>12</v>
      </c>
      <c r="E736" s="34" t="s">
        <v>33</v>
      </c>
      <c r="F736" s="34" t="s">
        <v>23</v>
      </c>
      <c r="G736" s="21"/>
      <c r="H736" s="21"/>
      <c r="I736" s="21" t="s">
        <v>8</v>
      </c>
      <c r="J736" s="21" t="s">
        <v>9</v>
      </c>
      <c r="M736" s="12"/>
    </row>
    <row r="737" spans="1:13" ht="18" customHeight="1">
      <c r="A737" s="4">
        <v>736</v>
      </c>
      <c r="B737" s="37">
        <v>41527</v>
      </c>
      <c r="C737" s="34" t="s">
        <v>142</v>
      </c>
      <c r="D737" s="34" t="s">
        <v>11</v>
      </c>
      <c r="E737" s="34" t="s">
        <v>163</v>
      </c>
      <c r="F737" s="34" t="s">
        <v>24</v>
      </c>
      <c r="G737" s="21"/>
      <c r="H737" s="21"/>
      <c r="I737" s="21" t="s">
        <v>38</v>
      </c>
      <c r="J737" s="21" t="s">
        <v>20</v>
      </c>
      <c r="M737" s="12"/>
    </row>
    <row r="738" spans="1:13" ht="18" customHeight="1">
      <c r="A738" s="4">
        <v>737</v>
      </c>
      <c r="B738" s="37">
        <v>41527</v>
      </c>
      <c r="C738" s="34" t="s">
        <v>50</v>
      </c>
      <c r="D738" s="34" t="s">
        <v>41</v>
      </c>
      <c r="E738" s="34" t="s">
        <v>6</v>
      </c>
      <c r="F738" s="34" t="s">
        <v>36</v>
      </c>
      <c r="G738" s="21"/>
      <c r="H738" s="21"/>
      <c r="I738" s="21" t="s">
        <v>37</v>
      </c>
      <c r="J738" s="21" t="s">
        <v>13</v>
      </c>
      <c r="M738" s="12"/>
    </row>
    <row r="739" spans="1:13" ht="18" customHeight="1">
      <c r="A739" s="4">
        <v>738</v>
      </c>
      <c r="B739" s="37">
        <v>41527</v>
      </c>
      <c r="C739" s="34" t="s">
        <v>22</v>
      </c>
      <c r="D739" s="34" t="s">
        <v>72</v>
      </c>
      <c r="E739" s="34" t="s">
        <v>43</v>
      </c>
      <c r="F739" s="34" t="s">
        <v>56</v>
      </c>
      <c r="G739" s="21"/>
      <c r="H739" s="21"/>
      <c r="I739" s="21" t="s">
        <v>14</v>
      </c>
      <c r="J739" s="21" t="s">
        <v>19</v>
      </c>
      <c r="M739" s="12"/>
    </row>
    <row r="740" spans="1:13" ht="18" customHeight="1">
      <c r="A740" s="4">
        <v>739</v>
      </c>
      <c r="B740" s="37">
        <v>41527</v>
      </c>
      <c r="C740" s="34" t="s">
        <v>146</v>
      </c>
      <c r="D740" s="34" t="s">
        <v>46</v>
      </c>
      <c r="E740" s="34" t="s">
        <v>15</v>
      </c>
      <c r="F740" s="34" t="s">
        <v>161</v>
      </c>
      <c r="G740" s="21"/>
      <c r="H740" s="21"/>
      <c r="I740" s="21" t="s">
        <v>25</v>
      </c>
      <c r="J740" s="21" t="s">
        <v>32</v>
      </c>
      <c r="M740" s="12"/>
    </row>
    <row r="741" spans="1:13" ht="18" customHeight="1">
      <c r="A741" s="4">
        <v>740</v>
      </c>
      <c r="B741" s="37">
        <v>41528</v>
      </c>
      <c r="C741" s="34" t="s">
        <v>161</v>
      </c>
      <c r="D741" s="34" t="s">
        <v>34</v>
      </c>
      <c r="E741" s="34" t="s">
        <v>46</v>
      </c>
      <c r="F741" s="34" t="s">
        <v>15</v>
      </c>
      <c r="G741" s="21"/>
      <c r="H741" s="21"/>
      <c r="I741" s="21" t="s">
        <v>25</v>
      </c>
      <c r="J741" s="21" t="s">
        <v>32</v>
      </c>
      <c r="M741" s="12"/>
    </row>
    <row r="742" spans="1:13" ht="18" customHeight="1">
      <c r="A742" s="4">
        <v>741</v>
      </c>
      <c r="B742" s="37">
        <v>41528</v>
      </c>
      <c r="C742" s="34" t="s">
        <v>36</v>
      </c>
      <c r="D742" s="34" t="s">
        <v>144</v>
      </c>
      <c r="E742" s="34" t="s">
        <v>41</v>
      </c>
      <c r="F742" s="34" t="s">
        <v>6</v>
      </c>
      <c r="G742" s="21"/>
      <c r="H742" s="21"/>
      <c r="I742" s="21" t="s">
        <v>37</v>
      </c>
      <c r="J742" s="21" t="s">
        <v>13</v>
      </c>
      <c r="M742" s="12"/>
    </row>
    <row r="743" spans="1:13" ht="18" customHeight="1">
      <c r="A743" s="4">
        <v>742</v>
      </c>
      <c r="B743" s="37">
        <v>41528</v>
      </c>
      <c r="C743" s="34" t="s">
        <v>28</v>
      </c>
      <c r="D743" s="34" t="s">
        <v>42</v>
      </c>
      <c r="E743" s="34" t="s">
        <v>5</v>
      </c>
      <c r="F743" s="34" t="s">
        <v>21</v>
      </c>
      <c r="G743" s="21"/>
      <c r="H743" s="21"/>
      <c r="I743" s="21" t="s">
        <v>31</v>
      </c>
      <c r="J743" s="21" t="s">
        <v>26</v>
      </c>
      <c r="M743" s="12"/>
    </row>
    <row r="744" spans="1:13" ht="18" customHeight="1">
      <c r="A744" s="4">
        <v>743</v>
      </c>
      <c r="B744" s="37">
        <v>41528</v>
      </c>
      <c r="C744" s="34" t="s">
        <v>23</v>
      </c>
      <c r="D744" s="34" t="s">
        <v>148</v>
      </c>
      <c r="E744" s="34" t="s">
        <v>12</v>
      </c>
      <c r="F744" s="34" t="s">
        <v>33</v>
      </c>
      <c r="G744" s="21"/>
      <c r="H744" s="21"/>
      <c r="I744" s="21" t="s">
        <v>8</v>
      </c>
      <c r="J744" s="21" t="s">
        <v>9</v>
      </c>
      <c r="M744" s="12"/>
    </row>
    <row r="745" spans="1:13" ht="18" customHeight="1">
      <c r="A745" s="4">
        <v>744</v>
      </c>
      <c r="B745" s="37">
        <v>41528</v>
      </c>
      <c r="C745" s="34" t="s">
        <v>24</v>
      </c>
      <c r="D745" s="34" t="s">
        <v>45</v>
      </c>
      <c r="E745" s="34" t="s">
        <v>11</v>
      </c>
      <c r="F745" s="34" t="s">
        <v>163</v>
      </c>
      <c r="G745" s="21"/>
      <c r="H745" s="21"/>
      <c r="I745" s="21" t="s">
        <v>38</v>
      </c>
      <c r="J745" s="21" t="s">
        <v>20</v>
      </c>
      <c r="M745" s="12"/>
    </row>
    <row r="746" spans="1:13" ht="18" customHeight="1">
      <c r="A746" s="4">
        <v>745</v>
      </c>
      <c r="B746" s="37">
        <v>41528</v>
      </c>
      <c r="C746" s="34" t="s">
        <v>27</v>
      </c>
      <c r="D746" s="34" t="s">
        <v>40</v>
      </c>
      <c r="E746" s="34" t="s">
        <v>72</v>
      </c>
      <c r="F746" s="34" t="s">
        <v>43</v>
      </c>
      <c r="G746" s="21"/>
      <c r="H746" s="21"/>
      <c r="I746" s="21" t="s">
        <v>14</v>
      </c>
      <c r="J746" s="21" t="s">
        <v>19</v>
      </c>
      <c r="M746" s="12"/>
    </row>
    <row r="747" spans="1:13" ht="18" customHeight="1">
      <c r="A747" s="4">
        <v>746</v>
      </c>
      <c r="B747" s="37">
        <v>41529</v>
      </c>
      <c r="C747" s="34" t="s">
        <v>6</v>
      </c>
      <c r="D747" s="34" t="s">
        <v>50</v>
      </c>
      <c r="E747" s="34" t="s">
        <v>131</v>
      </c>
      <c r="F747" s="34" t="s">
        <v>41</v>
      </c>
      <c r="G747" s="21"/>
      <c r="H747" s="21"/>
      <c r="I747" s="21" t="s">
        <v>37</v>
      </c>
      <c r="J747" s="21" t="s">
        <v>13</v>
      </c>
      <c r="M747" s="12"/>
    </row>
    <row r="748" spans="1:13" ht="18" customHeight="1">
      <c r="A748" s="4">
        <v>747</v>
      </c>
      <c r="B748" s="37">
        <v>41529</v>
      </c>
      <c r="C748" s="34" t="s">
        <v>43</v>
      </c>
      <c r="D748" s="34" t="s">
        <v>22</v>
      </c>
      <c r="E748" s="34" t="s">
        <v>40</v>
      </c>
      <c r="F748" s="34" t="s">
        <v>30</v>
      </c>
      <c r="G748" s="21"/>
      <c r="H748" s="21"/>
      <c r="I748" s="21" t="s">
        <v>14</v>
      </c>
      <c r="J748" s="21" t="s">
        <v>19</v>
      </c>
      <c r="M748" s="12"/>
    </row>
    <row r="749" spans="1:13" ht="18" customHeight="1">
      <c r="A749" s="4">
        <v>748</v>
      </c>
      <c r="B749" s="37">
        <v>41529</v>
      </c>
      <c r="C749" s="34" t="s">
        <v>15</v>
      </c>
      <c r="D749" s="34" t="s">
        <v>146</v>
      </c>
      <c r="E749" s="34" t="s">
        <v>34</v>
      </c>
      <c r="F749" s="34" t="s">
        <v>46</v>
      </c>
      <c r="G749" s="21"/>
      <c r="H749" s="21"/>
      <c r="I749" s="21" t="s">
        <v>25</v>
      </c>
      <c r="J749" s="21" t="s">
        <v>32</v>
      </c>
      <c r="M749" s="12"/>
    </row>
    <row r="750" spans="1:13" ht="18" customHeight="1">
      <c r="A750" s="4">
        <v>749</v>
      </c>
      <c r="B750" s="37">
        <v>41529</v>
      </c>
      <c r="C750" s="34" t="s">
        <v>21</v>
      </c>
      <c r="D750" s="34" t="s">
        <v>47</v>
      </c>
      <c r="E750" s="34" t="s">
        <v>42</v>
      </c>
      <c r="F750" s="34" t="s">
        <v>5</v>
      </c>
      <c r="G750" s="21"/>
      <c r="H750" s="21"/>
      <c r="I750" s="21" t="s">
        <v>31</v>
      </c>
      <c r="J750" s="21" t="s">
        <v>26</v>
      </c>
      <c r="M750" s="12"/>
    </row>
    <row r="751" spans="1:13" ht="18" customHeight="1">
      <c r="A751" s="4">
        <v>750</v>
      </c>
      <c r="B751" s="37">
        <v>41529</v>
      </c>
      <c r="C751" s="34" t="s">
        <v>33</v>
      </c>
      <c r="D751" s="34" t="s">
        <v>29</v>
      </c>
      <c r="E751" s="34" t="s">
        <v>148</v>
      </c>
      <c r="F751" s="34" t="s">
        <v>12</v>
      </c>
      <c r="G751" s="21"/>
      <c r="H751" s="21"/>
      <c r="I751" s="21" t="s">
        <v>8</v>
      </c>
      <c r="J751" s="21" t="s">
        <v>9</v>
      </c>
      <c r="M751" s="12"/>
    </row>
    <row r="752" spans="1:13" ht="18" customHeight="1">
      <c r="A752" s="4">
        <v>751</v>
      </c>
      <c r="B752" s="37">
        <v>41529</v>
      </c>
      <c r="C752" s="34" t="s">
        <v>163</v>
      </c>
      <c r="D752" s="34" t="s">
        <v>142</v>
      </c>
      <c r="E752" s="34" t="s">
        <v>45</v>
      </c>
      <c r="F752" s="34" t="s">
        <v>11</v>
      </c>
      <c r="G752" s="21"/>
      <c r="H752" s="21"/>
      <c r="I752" s="21" t="s">
        <v>38</v>
      </c>
      <c r="J752" s="21" t="s">
        <v>20</v>
      </c>
      <c r="M752" s="12"/>
    </row>
    <row r="753" spans="1:13" ht="18" customHeight="1">
      <c r="A753" s="4">
        <v>752</v>
      </c>
      <c r="B753" s="37">
        <v>41530</v>
      </c>
      <c r="C753" s="34" t="s">
        <v>153</v>
      </c>
      <c r="D753" s="34" t="s">
        <v>18</v>
      </c>
      <c r="E753" s="36" t="s">
        <v>144</v>
      </c>
      <c r="F753" s="34" t="s">
        <v>72</v>
      </c>
      <c r="G753" s="21"/>
      <c r="H753" s="21"/>
      <c r="I753" s="21" t="s">
        <v>9</v>
      </c>
      <c r="J753" s="21" t="s">
        <v>26</v>
      </c>
      <c r="M753" s="12"/>
    </row>
    <row r="754" spans="1:13" ht="18" customHeight="1">
      <c r="A754" s="4">
        <v>753</v>
      </c>
      <c r="B754" s="37">
        <v>41530</v>
      </c>
      <c r="C754" s="34" t="s">
        <v>30</v>
      </c>
      <c r="D754" s="34" t="s">
        <v>23</v>
      </c>
      <c r="E754" s="34" t="s">
        <v>4</v>
      </c>
      <c r="F754" s="34" t="s">
        <v>40</v>
      </c>
      <c r="G754" s="21"/>
      <c r="H754" s="21"/>
      <c r="I754" s="21" t="s">
        <v>14</v>
      </c>
      <c r="J754" s="21" t="s">
        <v>38</v>
      </c>
      <c r="M754" s="12"/>
    </row>
    <row r="755" spans="1:13" ht="18" customHeight="1">
      <c r="A755" s="4">
        <v>754</v>
      </c>
      <c r="B755" s="37">
        <v>41531</v>
      </c>
      <c r="C755" s="34" t="s">
        <v>7</v>
      </c>
      <c r="D755" s="34" t="s">
        <v>16</v>
      </c>
      <c r="E755" s="34" t="s">
        <v>146</v>
      </c>
      <c r="F755" s="34" t="s">
        <v>148</v>
      </c>
      <c r="G755" s="21"/>
      <c r="H755" s="21"/>
      <c r="I755" s="21" t="s">
        <v>25</v>
      </c>
      <c r="J755" s="21" t="s">
        <v>31</v>
      </c>
      <c r="M755" s="12"/>
    </row>
    <row r="756" spans="1:13" ht="18" customHeight="1">
      <c r="A756" s="4">
        <v>755</v>
      </c>
      <c r="B756" s="37">
        <v>41531</v>
      </c>
      <c r="C756" s="34" t="s">
        <v>72</v>
      </c>
      <c r="D756" s="34" t="s">
        <v>43</v>
      </c>
      <c r="E756" s="34" t="s">
        <v>18</v>
      </c>
      <c r="F756" s="34" t="s">
        <v>144</v>
      </c>
      <c r="G756" s="21"/>
      <c r="H756" s="21"/>
      <c r="I756" s="21" t="s">
        <v>9</v>
      </c>
      <c r="J756" s="21" t="s">
        <v>26</v>
      </c>
      <c r="M756" s="12"/>
    </row>
    <row r="757" spans="1:13" ht="18" customHeight="1">
      <c r="A757" s="4">
        <v>756</v>
      </c>
      <c r="B757" s="37">
        <v>41531</v>
      </c>
      <c r="C757" s="34" t="s">
        <v>40</v>
      </c>
      <c r="D757" s="34" t="s">
        <v>49</v>
      </c>
      <c r="E757" s="34" t="s">
        <v>23</v>
      </c>
      <c r="F757" s="34" t="s">
        <v>4</v>
      </c>
      <c r="G757" s="21"/>
      <c r="H757" s="21"/>
      <c r="I757" s="21" t="s">
        <v>14</v>
      </c>
      <c r="J757" s="21" t="s">
        <v>38</v>
      </c>
      <c r="M757" s="12"/>
    </row>
    <row r="758" spans="1:13" ht="18" customHeight="1">
      <c r="A758" s="4">
        <v>757</v>
      </c>
      <c r="B758" s="37">
        <v>41531</v>
      </c>
      <c r="C758" s="34" t="s">
        <v>41</v>
      </c>
      <c r="D758" s="34" t="s">
        <v>35</v>
      </c>
      <c r="E758" s="34" t="s">
        <v>39</v>
      </c>
      <c r="F758" s="34" t="s">
        <v>17</v>
      </c>
      <c r="G758" s="21"/>
      <c r="H758" s="21"/>
      <c r="I758" s="21" t="s">
        <v>32</v>
      </c>
      <c r="J758" s="21" t="s">
        <v>8</v>
      </c>
      <c r="M758" s="12"/>
    </row>
    <row r="759" spans="1:13" ht="18" customHeight="1">
      <c r="A759" s="4">
        <v>758</v>
      </c>
      <c r="B759" s="37">
        <v>41531</v>
      </c>
      <c r="C759" s="34" t="s">
        <v>46</v>
      </c>
      <c r="D759" s="34" t="s">
        <v>44</v>
      </c>
      <c r="E759" s="34" t="s">
        <v>29</v>
      </c>
      <c r="F759" s="34" t="s">
        <v>131</v>
      </c>
      <c r="G759" s="21"/>
      <c r="H759" s="21"/>
      <c r="I759" s="21" t="s">
        <v>19</v>
      </c>
      <c r="J759" s="21" t="s">
        <v>37</v>
      </c>
      <c r="M759" s="12"/>
    </row>
    <row r="760" spans="1:13" ht="18" customHeight="1">
      <c r="A760" s="4">
        <v>759</v>
      </c>
      <c r="B760" s="37">
        <v>41531</v>
      </c>
      <c r="C760" s="34" t="s">
        <v>12</v>
      </c>
      <c r="D760" s="34" t="s">
        <v>24</v>
      </c>
      <c r="E760" s="34" t="s">
        <v>142</v>
      </c>
      <c r="F760" s="34" t="s">
        <v>132</v>
      </c>
      <c r="G760" s="21"/>
      <c r="H760" s="21"/>
      <c r="I760" s="21" t="s">
        <v>20</v>
      </c>
      <c r="J760" s="21" t="s">
        <v>13</v>
      </c>
      <c r="M760" s="12"/>
    </row>
    <row r="761" spans="1:13" ht="18" customHeight="1">
      <c r="A761" s="4">
        <v>760</v>
      </c>
      <c r="B761" s="37">
        <v>41532</v>
      </c>
      <c r="C761" s="34" t="s">
        <v>148</v>
      </c>
      <c r="D761" s="34" t="s">
        <v>33</v>
      </c>
      <c r="E761" s="34" t="s">
        <v>16</v>
      </c>
      <c r="F761" s="34" t="s">
        <v>146</v>
      </c>
      <c r="G761" s="21"/>
      <c r="H761" s="21"/>
      <c r="I761" s="21" t="s">
        <v>25</v>
      </c>
      <c r="J761" s="21" t="s">
        <v>31</v>
      </c>
      <c r="M761" s="12"/>
    </row>
    <row r="762" spans="1:13" ht="18" customHeight="1">
      <c r="A762" s="4">
        <v>761</v>
      </c>
      <c r="B762" s="37">
        <v>41532</v>
      </c>
      <c r="C762" s="34" t="s">
        <v>4</v>
      </c>
      <c r="D762" s="34" t="s">
        <v>30</v>
      </c>
      <c r="E762" s="34" t="s">
        <v>49</v>
      </c>
      <c r="F762" s="34" t="s">
        <v>23</v>
      </c>
      <c r="G762" s="21"/>
      <c r="H762" s="21"/>
      <c r="I762" s="21" t="s">
        <v>14</v>
      </c>
      <c r="J762" s="21" t="s">
        <v>38</v>
      </c>
      <c r="M762" s="12"/>
    </row>
    <row r="763" spans="1:13" ht="18" customHeight="1">
      <c r="A763" s="4">
        <v>762</v>
      </c>
      <c r="B763" s="37">
        <v>41532</v>
      </c>
      <c r="C763" s="34" t="s">
        <v>132</v>
      </c>
      <c r="D763" s="34" t="s">
        <v>36</v>
      </c>
      <c r="E763" s="34" t="s">
        <v>24</v>
      </c>
      <c r="F763" s="34" t="s">
        <v>142</v>
      </c>
      <c r="G763" s="21"/>
      <c r="H763" s="21"/>
      <c r="I763" s="21" t="s">
        <v>20</v>
      </c>
      <c r="J763" s="21" t="s">
        <v>13</v>
      </c>
      <c r="M763" s="12"/>
    </row>
    <row r="764" spans="1:13" ht="18" customHeight="1">
      <c r="A764" s="4">
        <v>763</v>
      </c>
      <c r="B764" s="37">
        <v>41532</v>
      </c>
      <c r="C764" s="34" t="s">
        <v>131</v>
      </c>
      <c r="D764" s="34" t="s">
        <v>15</v>
      </c>
      <c r="E764" s="34" t="s">
        <v>44</v>
      </c>
      <c r="F764" s="34" t="s">
        <v>29</v>
      </c>
      <c r="G764" s="21"/>
      <c r="H764" s="21"/>
      <c r="I764" s="21" t="s">
        <v>19</v>
      </c>
      <c r="J764" s="21" t="s">
        <v>37</v>
      </c>
      <c r="M764" s="12"/>
    </row>
    <row r="765" spans="1:13" ht="18" customHeight="1">
      <c r="A765" s="4">
        <v>764</v>
      </c>
      <c r="B765" s="37">
        <v>41532</v>
      </c>
      <c r="C765" s="34" t="s">
        <v>17</v>
      </c>
      <c r="D765" s="34" t="s">
        <v>10</v>
      </c>
      <c r="E765" s="34" t="s">
        <v>35</v>
      </c>
      <c r="F765" s="34" t="s">
        <v>39</v>
      </c>
      <c r="G765" s="21"/>
      <c r="H765" s="21"/>
      <c r="I765" s="21" t="s">
        <v>32</v>
      </c>
      <c r="J765" s="21" t="s">
        <v>8</v>
      </c>
      <c r="M765" s="12"/>
    </row>
    <row r="766" spans="1:13" ht="18" customHeight="1">
      <c r="A766" s="4">
        <v>765</v>
      </c>
      <c r="B766" s="37">
        <v>41533</v>
      </c>
      <c r="C766" s="34" t="s">
        <v>29</v>
      </c>
      <c r="D766" s="34" t="s">
        <v>46</v>
      </c>
      <c r="E766" s="34" t="s">
        <v>15</v>
      </c>
      <c r="F766" s="34" t="s">
        <v>44</v>
      </c>
      <c r="G766" s="21"/>
      <c r="H766" s="21"/>
      <c r="I766" s="21" t="s">
        <v>19</v>
      </c>
      <c r="J766" s="21" t="s">
        <v>37</v>
      </c>
      <c r="M766" s="12"/>
    </row>
    <row r="767" spans="1:13" ht="18" customHeight="1">
      <c r="A767" s="4">
        <v>766</v>
      </c>
      <c r="B767" s="37">
        <v>41533</v>
      </c>
      <c r="C767" s="34" t="s">
        <v>142</v>
      </c>
      <c r="D767" s="34" t="s">
        <v>12</v>
      </c>
      <c r="E767" s="34" t="s">
        <v>36</v>
      </c>
      <c r="F767" s="34" t="s">
        <v>24</v>
      </c>
      <c r="G767" s="21"/>
      <c r="H767" s="21"/>
      <c r="I767" s="21" t="s">
        <v>20</v>
      </c>
      <c r="J767" s="21" t="s">
        <v>13</v>
      </c>
      <c r="M767" s="12"/>
    </row>
    <row r="768" spans="1:13" ht="18" customHeight="1">
      <c r="A768" s="4">
        <v>767</v>
      </c>
      <c r="B768" s="37">
        <v>41533</v>
      </c>
      <c r="C768" s="34" t="s">
        <v>146</v>
      </c>
      <c r="D768" s="36" t="s">
        <v>7</v>
      </c>
      <c r="E768" s="34" t="s">
        <v>33</v>
      </c>
      <c r="F768" s="34" t="s">
        <v>16</v>
      </c>
      <c r="G768" s="21"/>
      <c r="H768" s="21"/>
      <c r="I768" s="21" t="s">
        <v>25</v>
      </c>
      <c r="J768" s="21" t="s">
        <v>31</v>
      </c>
      <c r="M768" s="12"/>
    </row>
    <row r="769" spans="1:13" ht="18" customHeight="1">
      <c r="A769" s="4">
        <v>768</v>
      </c>
      <c r="B769" s="37">
        <v>41534</v>
      </c>
      <c r="C769" s="34" t="s">
        <v>35</v>
      </c>
      <c r="D769" s="34" t="s">
        <v>40</v>
      </c>
      <c r="E769" s="34" t="s">
        <v>55</v>
      </c>
      <c r="F769" s="34" t="s">
        <v>10</v>
      </c>
      <c r="G769" s="21"/>
      <c r="H769" s="21"/>
      <c r="I769" s="21" t="s">
        <v>13</v>
      </c>
      <c r="J769" s="21" t="s">
        <v>14</v>
      </c>
      <c r="M769" s="12"/>
    </row>
    <row r="770" spans="1:13" ht="18" customHeight="1">
      <c r="A770" s="4">
        <v>769</v>
      </c>
      <c r="B770" s="37">
        <v>41534</v>
      </c>
      <c r="C770" s="34" t="s">
        <v>5</v>
      </c>
      <c r="D770" s="34" t="s">
        <v>6</v>
      </c>
      <c r="E770" s="34" t="s">
        <v>41</v>
      </c>
      <c r="F770" s="34" t="s">
        <v>49</v>
      </c>
      <c r="G770" s="21"/>
      <c r="H770" s="21"/>
      <c r="I770" s="21" t="s">
        <v>8</v>
      </c>
      <c r="J770" s="21" t="s">
        <v>26</v>
      </c>
      <c r="M770" s="12"/>
    </row>
    <row r="771" spans="1:13" ht="18" customHeight="1">
      <c r="A771" s="4">
        <v>770</v>
      </c>
      <c r="B771" s="37">
        <v>41534</v>
      </c>
      <c r="C771" s="34" t="s">
        <v>23</v>
      </c>
      <c r="D771" s="34" t="s">
        <v>17</v>
      </c>
      <c r="E771" s="34" t="s">
        <v>12</v>
      </c>
      <c r="F771" s="34" t="s">
        <v>36</v>
      </c>
      <c r="G771" s="21"/>
      <c r="H771" s="21"/>
      <c r="I771" s="21" t="s">
        <v>20</v>
      </c>
      <c r="J771" s="21" t="s">
        <v>37</v>
      </c>
      <c r="M771" s="12"/>
    </row>
    <row r="772" spans="1:13" ht="18" customHeight="1">
      <c r="A772" s="4">
        <v>771</v>
      </c>
      <c r="B772" s="37">
        <v>41534</v>
      </c>
      <c r="C772" s="34" t="s">
        <v>43</v>
      </c>
      <c r="D772" s="34" t="s">
        <v>144</v>
      </c>
      <c r="E772" s="34" t="s">
        <v>72</v>
      </c>
      <c r="F772" s="34" t="s">
        <v>153</v>
      </c>
      <c r="G772" s="21"/>
      <c r="H772" s="21"/>
      <c r="I772" s="21" t="s">
        <v>9</v>
      </c>
      <c r="J772" s="21" t="s">
        <v>25</v>
      </c>
      <c r="M772" s="12"/>
    </row>
    <row r="773" spans="1:13" ht="18" customHeight="1">
      <c r="A773" s="4">
        <v>772</v>
      </c>
      <c r="B773" s="37">
        <v>41534</v>
      </c>
      <c r="C773" s="34" t="s">
        <v>24</v>
      </c>
      <c r="D773" s="34" t="s">
        <v>27</v>
      </c>
      <c r="E773" s="34" t="s">
        <v>30</v>
      </c>
      <c r="F773" s="34" t="s">
        <v>22</v>
      </c>
      <c r="G773" s="21"/>
      <c r="H773" s="21"/>
      <c r="I773" s="21" t="s">
        <v>32</v>
      </c>
      <c r="J773" s="21" t="s">
        <v>31</v>
      </c>
      <c r="M773" s="12"/>
    </row>
    <row r="774" spans="1:13" ht="18" customHeight="1">
      <c r="A774" s="4">
        <v>773</v>
      </c>
      <c r="B774" s="37">
        <v>41534</v>
      </c>
      <c r="C774" s="34" t="s">
        <v>16</v>
      </c>
      <c r="D774" s="34" t="s">
        <v>148</v>
      </c>
      <c r="E774" s="34" t="s">
        <v>7</v>
      </c>
      <c r="F774" s="34" t="s">
        <v>33</v>
      </c>
      <c r="G774" s="21"/>
      <c r="H774" s="21"/>
      <c r="I774" s="21" t="s">
        <v>19</v>
      </c>
      <c r="J774" s="21" t="s">
        <v>38</v>
      </c>
      <c r="M774" s="12"/>
    </row>
    <row r="775" spans="1:13" ht="18" customHeight="1">
      <c r="A775" s="4">
        <v>774</v>
      </c>
      <c r="B775" s="37">
        <v>41535</v>
      </c>
      <c r="C775" s="34" t="s">
        <v>153</v>
      </c>
      <c r="D775" s="34" t="s">
        <v>18</v>
      </c>
      <c r="E775" s="34" t="s">
        <v>144</v>
      </c>
      <c r="F775" s="34" t="s">
        <v>72</v>
      </c>
      <c r="G775" s="21"/>
      <c r="H775" s="21"/>
      <c r="I775" s="21" t="s">
        <v>9</v>
      </c>
      <c r="J775" s="21" t="s">
        <v>25</v>
      </c>
      <c r="M775" s="12"/>
    </row>
    <row r="776" spans="1:13" ht="18" customHeight="1">
      <c r="A776" s="4">
        <v>775</v>
      </c>
      <c r="B776" s="37">
        <v>41535</v>
      </c>
      <c r="C776" s="34" t="s">
        <v>49</v>
      </c>
      <c r="D776" s="34" t="s">
        <v>21</v>
      </c>
      <c r="E776" s="34" t="s">
        <v>6</v>
      </c>
      <c r="F776" s="34" t="s">
        <v>41</v>
      </c>
      <c r="G776" s="21"/>
      <c r="H776" s="21"/>
      <c r="I776" s="21" t="s">
        <v>8</v>
      </c>
      <c r="J776" s="21" t="s">
        <v>26</v>
      </c>
      <c r="M776" s="12"/>
    </row>
    <row r="777" spans="1:13" ht="18" customHeight="1">
      <c r="A777" s="4">
        <v>776</v>
      </c>
      <c r="B777" s="37">
        <v>41535</v>
      </c>
      <c r="C777" s="34" t="s">
        <v>10</v>
      </c>
      <c r="D777" s="34" t="s">
        <v>131</v>
      </c>
      <c r="E777" s="34" t="s">
        <v>48</v>
      </c>
      <c r="F777" s="34" t="s">
        <v>55</v>
      </c>
      <c r="G777" s="21"/>
      <c r="H777" s="21"/>
      <c r="I777" s="21" t="s">
        <v>13</v>
      </c>
      <c r="J777" s="21" t="s">
        <v>14</v>
      </c>
      <c r="M777" s="12"/>
    </row>
    <row r="778" spans="1:13" ht="18" customHeight="1">
      <c r="A778" s="4">
        <v>777</v>
      </c>
      <c r="B778" s="37">
        <v>41535</v>
      </c>
      <c r="C778" s="34" t="s">
        <v>36</v>
      </c>
      <c r="D778" s="34" t="s">
        <v>163</v>
      </c>
      <c r="E778" s="34" t="s">
        <v>17</v>
      </c>
      <c r="F778" s="34" t="s">
        <v>12</v>
      </c>
      <c r="G778" s="21"/>
      <c r="H778" s="21"/>
      <c r="I778" s="21" t="s">
        <v>20</v>
      </c>
      <c r="J778" s="21" t="s">
        <v>37</v>
      </c>
      <c r="M778" s="12"/>
    </row>
    <row r="779" spans="1:13" ht="18" customHeight="1">
      <c r="A779" s="4">
        <v>778</v>
      </c>
      <c r="B779" s="37">
        <v>41535</v>
      </c>
      <c r="C779" s="34" t="s">
        <v>33</v>
      </c>
      <c r="D779" s="34" t="s">
        <v>29</v>
      </c>
      <c r="E779" s="34" t="s">
        <v>148</v>
      </c>
      <c r="F779" s="34" t="s">
        <v>7</v>
      </c>
      <c r="G779" s="21"/>
      <c r="H779" s="21"/>
      <c r="I779" s="21" t="s">
        <v>19</v>
      </c>
      <c r="J779" s="21" t="s">
        <v>38</v>
      </c>
      <c r="M779" s="12"/>
    </row>
    <row r="780" spans="1:13" ht="18" customHeight="1">
      <c r="A780" s="4">
        <v>779</v>
      </c>
      <c r="B780" s="37">
        <v>41535</v>
      </c>
      <c r="C780" s="34" t="s">
        <v>22</v>
      </c>
      <c r="D780" s="34" t="s">
        <v>39</v>
      </c>
      <c r="E780" s="34" t="s">
        <v>27</v>
      </c>
      <c r="F780" s="34" t="s">
        <v>30</v>
      </c>
      <c r="G780" s="21"/>
      <c r="H780" s="21"/>
      <c r="I780" s="21" t="s">
        <v>32</v>
      </c>
      <c r="J780" s="21" t="s">
        <v>31</v>
      </c>
      <c r="M780" s="12"/>
    </row>
    <row r="781" spans="1:13" ht="18" customHeight="1">
      <c r="A781" s="4">
        <v>780</v>
      </c>
      <c r="B781" s="37">
        <v>41536</v>
      </c>
      <c r="C781" s="34" t="s">
        <v>7</v>
      </c>
      <c r="D781" s="34" t="s">
        <v>16</v>
      </c>
      <c r="E781" s="34" t="s">
        <v>29</v>
      </c>
      <c r="F781" s="34" t="s">
        <v>148</v>
      </c>
      <c r="G781" s="21"/>
      <c r="H781" s="21"/>
      <c r="I781" s="21" t="s">
        <v>19</v>
      </c>
      <c r="J781" s="21" t="s">
        <v>38</v>
      </c>
      <c r="M781" s="12"/>
    </row>
    <row r="782" spans="1:13" ht="18" customHeight="1">
      <c r="A782" s="4">
        <v>781</v>
      </c>
      <c r="B782" s="37">
        <v>41536</v>
      </c>
      <c r="C782" s="34" t="s">
        <v>72</v>
      </c>
      <c r="D782" s="34" t="s">
        <v>43</v>
      </c>
      <c r="E782" s="34" t="s">
        <v>18</v>
      </c>
      <c r="F782" s="34" t="s">
        <v>144</v>
      </c>
      <c r="G782" s="21"/>
      <c r="H782" s="21"/>
      <c r="I782" s="21" t="s">
        <v>9</v>
      </c>
      <c r="J782" s="21" t="s">
        <v>25</v>
      </c>
      <c r="M782" s="12"/>
    </row>
    <row r="783" spans="1:13" ht="18" customHeight="1">
      <c r="A783" s="4">
        <v>782</v>
      </c>
      <c r="B783" s="37">
        <v>41536</v>
      </c>
      <c r="C783" s="34" t="s">
        <v>55</v>
      </c>
      <c r="D783" s="34" t="s">
        <v>35</v>
      </c>
      <c r="E783" s="34" t="s">
        <v>131</v>
      </c>
      <c r="F783" s="34" t="s">
        <v>48</v>
      </c>
      <c r="G783" s="21"/>
      <c r="H783" s="21"/>
      <c r="I783" s="21" t="s">
        <v>13</v>
      </c>
      <c r="J783" s="21" t="s">
        <v>14</v>
      </c>
      <c r="M783" s="12"/>
    </row>
    <row r="784" spans="1:13" ht="18" customHeight="1">
      <c r="A784" s="4">
        <v>783</v>
      </c>
      <c r="B784" s="37">
        <v>41536</v>
      </c>
      <c r="C784" s="34" t="s">
        <v>30</v>
      </c>
      <c r="D784" s="34" t="s">
        <v>24</v>
      </c>
      <c r="E784" s="34" t="s">
        <v>39</v>
      </c>
      <c r="F784" s="34" t="s">
        <v>27</v>
      </c>
      <c r="G784" s="21"/>
      <c r="H784" s="21"/>
      <c r="I784" s="21" t="s">
        <v>32</v>
      </c>
      <c r="J784" s="21" t="s">
        <v>31</v>
      </c>
      <c r="M784" s="12"/>
    </row>
    <row r="785" spans="1:13" ht="18" customHeight="1">
      <c r="A785" s="4">
        <v>784</v>
      </c>
      <c r="B785" s="37">
        <v>41536</v>
      </c>
      <c r="C785" s="34" t="s">
        <v>12</v>
      </c>
      <c r="D785" s="34" t="s">
        <v>23</v>
      </c>
      <c r="E785" s="34" t="s">
        <v>163</v>
      </c>
      <c r="F785" s="34" t="s">
        <v>17</v>
      </c>
      <c r="G785" s="21"/>
      <c r="H785" s="21"/>
      <c r="I785" s="21" t="s">
        <v>20</v>
      </c>
      <c r="J785" s="21" t="s">
        <v>37</v>
      </c>
      <c r="M785" s="12"/>
    </row>
    <row r="786" spans="1:13" ht="18" customHeight="1">
      <c r="A786" s="4">
        <v>785</v>
      </c>
      <c r="B786" s="37">
        <v>41538</v>
      </c>
      <c r="C786" s="34" t="s">
        <v>34</v>
      </c>
      <c r="D786" s="34" t="s">
        <v>47</v>
      </c>
      <c r="E786" s="34" t="s">
        <v>16</v>
      </c>
      <c r="F786" s="34" t="s">
        <v>50</v>
      </c>
      <c r="G786" s="21"/>
      <c r="H786" s="21"/>
      <c r="I786" s="21" t="s">
        <v>26</v>
      </c>
      <c r="J786" s="21" t="s">
        <v>32</v>
      </c>
      <c r="M786" s="12"/>
    </row>
    <row r="787" spans="1:13" ht="18" customHeight="1">
      <c r="A787" s="4">
        <v>786</v>
      </c>
      <c r="B787" s="37">
        <v>41538</v>
      </c>
      <c r="C787" s="34" t="s">
        <v>44</v>
      </c>
      <c r="D787" s="34" t="s">
        <v>142</v>
      </c>
      <c r="E787" s="34" t="s">
        <v>43</v>
      </c>
      <c r="F787" s="34" t="s">
        <v>15</v>
      </c>
      <c r="G787" s="21"/>
      <c r="H787" s="21"/>
      <c r="I787" s="21" t="s">
        <v>38</v>
      </c>
      <c r="J787" s="21" t="s">
        <v>14</v>
      </c>
      <c r="M787" s="12"/>
    </row>
    <row r="788" spans="1:13" ht="18" customHeight="1">
      <c r="A788" s="4">
        <v>787</v>
      </c>
      <c r="B788" s="37">
        <v>41538</v>
      </c>
      <c r="C788" s="34" t="s">
        <v>6</v>
      </c>
      <c r="D788" s="34" t="s">
        <v>10</v>
      </c>
      <c r="E788" s="34" t="s">
        <v>5</v>
      </c>
      <c r="F788" s="34" t="s">
        <v>11</v>
      </c>
      <c r="G788" s="21"/>
      <c r="H788" s="21"/>
      <c r="I788" s="21" t="s">
        <v>31</v>
      </c>
      <c r="J788" s="21" t="s">
        <v>9</v>
      </c>
      <c r="M788" s="12"/>
    </row>
    <row r="789" spans="1:13" ht="18" customHeight="1">
      <c r="A789" s="4">
        <v>788</v>
      </c>
      <c r="B789" s="37">
        <v>41538</v>
      </c>
      <c r="C789" s="34" t="s">
        <v>48</v>
      </c>
      <c r="D789" s="34" t="s">
        <v>22</v>
      </c>
      <c r="E789" s="34" t="s">
        <v>42</v>
      </c>
      <c r="F789" s="34" t="s">
        <v>163</v>
      </c>
      <c r="G789" s="21"/>
      <c r="H789" s="21"/>
      <c r="I789" s="21" t="s">
        <v>13</v>
      </c>
      <c r="J789" s="21" t="s">
        <v>20</v>
      </c>
      <c r="M789" s="12"/>
    </row>
    <row r="790" spans="1:13" ht="18" customHeight="1">
      <c r="A790" s="4">
        <v>789</v>
      </c>
      <c r="B790" s="37">
        <v>41538</v>
      </c>
      <c r="C790" s="34" t="s">
        <v>17</v>
      </c>
      <c r="D790" s="34" t="s">
        <v>153</v>
      </c>
      <c r="E790" s="34" t="s">
        <v>35</v>
      </c>
      <c r="F790" s="34" t="s">
        <v>18</v>
      </c>
      <c r="G790" s="21"/>
      <c r="H790" s="21"/>
      <c r="I790" s="21" t="s">
        <v>37</v>
      </c>
      <c r="J790" s="21" t="s">
        <v>19</v>
      </c>
      <c r="M790" s="12"/>
    </row>
    <row r="791" spans="1:13" ht="18" customHeight="1">
      <c r="A791" s="4">
        <v>790</v>
      </c>
      <c r="B791" s="37">
        <v>41538</v>
      </c>
      <c r="C791" s="34" t="s">
        <v>27</v>
      </c>
      <c r="D791" s="34" t="s">
        <v>161</v>
      </c>
      <c r="E791" s="34" t="s">
        <v>46</v>
      </c>
      <c r="F791" s="34" t="s">
        <v>29</v>
      </c>
      <c r="G791" s="21"/>
      <c r="H791" s="21"/>
      <c r="I791" s="21" t="s">
        <v>8</v>
      </c>
      <c r="J791" s="21" t="s">
        <v>25</v>
      </c>
      <c r="M791" s="12"/>
    </row>
    <row r="792" spans="1:13" ht="18" customHeight="1">
      <c r="A792" s="4">
        <v>791</v>
      </c>
      <c r="B792" s="37">
        <v>41539</v>
      </c>
      <c r="C792" s="34" t="s">
        <v>29</v>
      </c>
      <c r="D792" s="34" t="s">
        <v>49</v>
      </c>
      <c r="E792" s="34" t="s">
        <v>161</v>
      </c>
      <c r="F792" s="34" t="s">
        <v>46</v>
      </c>
      <c r="G792" s="21"/>
      <c r="H792" s="21"/>
      <c r="I792" s="21" t="s">
        <v>8</v>
      </c>
      <c r="J792" s="21" t="s">
        <v>25</v>
      </c>
      <c r="M792" s="12"/>
    </row>
    <row r="793" spans="1:13" ht="18" customHeight="1">
      <c r="A793" s="4">
        <v>792</v>
      </c>
      <c r="B793" s="37">
        <v>41539</v>
      </c>
      <c r="C793" s="34" t="s">
        <v>15</v>
      </c>
      <c r="D793" s="34" t="s">
        <v>146</v>
      </c>
      <c r="E793" s="34" t="s">
        <v>142</v>
      </c>
      <c r="F793" s="34" t="s">
        <v>43</v>
      </c>
      <c r="G793" s="21"/>
      <c r="H793" s="21"/>
      <c r="I793" s="21" t="s">
        <v>38</v>
      </c>
      <c r="J793" s="21" t="s">
        <v>14</v>
      </c>
      <c r="M793" s="12"/>
    </row>
    <row r="794" spans="1:13" ht="18" customHeight="1">
      <c r="A794" s="4">
        <v>793</v>
      </c>
      <c r="B794" s="37">
        <v>41539</v>
      </c>
      <c r="C794" s="34" t="s">
        <v>50</v>
      </c>
      <c r="D794" s="34" t="s">
        <v>7</v>
      </c>
      <c r="E794" s="36" t="s">
        <v>47</v>
      </c>
      <c r="F794" s="34" t="s">
        <v>16</v>
      </c>
      <c r="G794" s="21"/>
      <c r="H794" s="21"/>
      <c r="I794" s="21" t="s">
        <v>26</v>
      </c>
      <c r="J794" s="21" t="s">
        <v>32</v>
      </c>
      <c r="M794" s="12"/>
    </row>
    <row r="795" spans="1:13" ht="18" customHeight="1">
      <c r="A795" s="4">
        <v>794</v>
      </c>
      <c r="B795" s="37">
        <v>41539</v>
      </c>
      <c r="C795" s="34" t="s">
        <v>11</v>
      </c>
      <c r="D795" s="34" t="s">
        <v>41</v>
      </c>
      <c r="E795" s="34" t="s">
        <v>10</v>
      </c>
      <c r="F795" s="34" t="s">
        <v>5</v>
      </c>
      <c r="G795" s="21"/>
      <c r="H795" s="21"/>
      <c r="I795" s="21" t="s">
        <v>31</v>
      </c>
      <c r="J795" s="21" t="s">
        <v>9</v>
      </c>
      <c r="M795" s="12"/>
    </row>
    <row r="796" spans="1:13" ht="18" customHeight="1">
      <c r="A796" s="4">
        <v>795</v>
      </c>
      <c r="B796" s="37">
        <v>41539</v>
      </c>
      <c r="C796" s="34" t="s">
        <v>18</v>
      </c>
      <c r="D796" s="34" t="s">
        <v>28</v>
      </c>
      <c r="E796" s="34" t="s">
        <v>153</v>
      </c>
      <c r="F796" s="34" t="s">
        <v>35</v>
      </c>
      <c r="G796" s="21"/>
      <c r="H796" s="21"/>
      <c r="I796" s="21" t="s">
        <v>37</v>
      </c>
      <c r="J796" s="21" t="s">
        <v>19</v>
      </c>
      <c r="M796" s="12"/>
    </row>
    <row r="797" spans="1:13" ht="18" customHeight="1">
      <c r="A797" s="4">
        <v>796</v>
      </c>
      <c r="B797" s="37">
        <v>41539</v>
      </c>
      <c r="C797" s="34" t="s">
        <v>163</v>
      </c>
      <c r="D797" s="34" t="s">
        <v>4</v>
      </c>
      <c r="E797" s="34" t="s">
        <v>22</v>
      </c>
      <c r="F797" s="34" t="s">
        <v>42</v>
      </c>
      <c r="G797" s="21"/>
      <c r="H797" s="21"/>
      <c r="I797" s="21" t="s">
        <v>13</v>
      </c>
      <c r="J797" s="21" t="s">
        <v>20</v>
      </c>
      <c r="M797" s="12"/>
    </row>
    <row r="798" spans="1:13" ht="18" customHeight="1">
      <c r="A798" s="4">
        <v>797</v>
      </c>
      <c r="B798" s="37">
        <v>41540</v>
      </c>
      <c r="C798" s="34" t="s">
        <v>35</v>
      </c>
      <c r="D798" s="34" t="s">
        <v>17</v>
      </c>
      <c r="E798" s="34" t="s">
        <v>28</v>
      </c>
      <c r="F798" s="34" t="s">
        <v>153</v>
      </c>
      <c r="G798" s="21"/>
      <c r="H798" s="21"/>
      <c r="I798" s="21" t="s">
        <v>37</v>
      </c>
      <c r="J798" s="21" t="s">
        <v>19</v>
      </c>
      <c r="M798" s="12"/>
    </row>
    <row r="799" spans="1:13" ht="18" customHeight="1">
      <c r="A799" s="4">
        <v>798</v>
      </c>
      <c r="B799" s="37">
        <v>41540</v>
      </c>
      <c r="C799" s="34" t="s">
        <v>42</v>
      </c>
      <c r="D799" s="36" t="s">
        <v>48</v>
      </c>
      <c r="E799" s="34" t="s">
        <v>4</v>
      </c>
      <c r="F799" s="34" t="s">
        <v>22</v>
      </c>
      <c r="G799" s="21"/>
      <c r="H799" s="21"/>
      <c r="I799" s="21" t="s">
        <v>13</v>
      </c>
      <c r="J799" s="21" t="s">
        <v>20</v>
      </c>
      <c r="M799" s="12"/>
    </row>
    <row r="800" spans="1:13" ht="18" customHeight="1">
      <c r="A800" s="4">
        <v>799</v>
      </c>
      <c r="B800" s="37">
        <v>41540</v>
      </c>
      <c r="C800" s="34" t="s">
        <v>5</v>
      </c>
      <c r="D800" s="34" t="s">
        <v>6</v>
      </c>
      <c r="E800" s="34" t="s">
        <v>41</v>
      </c>
      <c r="F800" s="34" t="s">
        <v>10</v>
      </c>
      <c r="G800" s="21"/>
      <c r="H800" s="21"/>
      <c r="I800" s="21" t="s">
        <v>31</v>
      </c>
      <c r="J800" s="21" t="s">
        <v>9</v>
      </c>
      <c r="M800" s="12"/>
    </row>
    <row r="801" spans="1:13" ht="18" customHeight="1">
      <c r="A801" s="4">
        <v>800</v>
      </c>
      <c r="B801" s="37">
        <v>41540</v>
      </c>
      <c r="C801" s="34" t="s">
        <v>46</v>
      </c>
      <c r="D801" s="34" t="s">
        <v>27</v>
      </c>
      <c r="E801" s="34" t="s">
        <v>49</v>
      </c>
      <c r="F801" s="34" t="s">
        <v>161</v>
      </c>
      <c r="G801" s="21"/>
      <c r="H801" s="21"/>
      <c r="I801" s="21" t="s">
        <v>8</v>
      </c>
      <c r="J801" s="21" t="s">
        <v>25</v>
      </c>
      <c r="M801" s="12"/>
    </row>
    <row r="802" spans="1:13" ht="18" customHeight="1">
      <c r="A802" s="4">
        <v>801</v>
      </c>
      <c r="B802" s="37">
        <v>41540</v>
      </c>
      <c r="C802" s="34" t="s">
        <v>43</v>
      </c>
      <c r="D802" s="34" t="s">
        <v>44</v>
      </c>
      <c r="E802" s="34" t="s">
        <v>146</v>
      </c>
      <c r="F802" s="34" t="s">
        <v>142</v>
      </c>
      <c r="G802" s="21"/>
      <c r="H802" s="21"/>
      <c r="I802" s="21" t="s">
        <v>38</v>
      </c>
      <c r="J802" s="21" t="s">
        <v>14</v>
      </c>
      <c r="M802" s="12"/>
    </row>
    <row r="803" spans="1:13" ht="18" customHeight="1">
      <c r="A803" s="4">
        <v>802</v>
      </c>
      <c r="B803" s="37">
        <v>41540</v>
      </c>
      <c r="C803" s="34" t="s">
        <v>16</v>
      </c>
      <c r="D803" s="34" t="s">
        <v>34</v>
      </c>
      <c r="E803" s="34" t="s">
        <v>7</v>
      </c>
      <c r="F803" s="34" t="s">
        <v>47</v>
      </c>
      <c r="G803" s="21"/>
      <c r="H803" s="21"/>
      <c r="I803" s="21" t="s">
        <v>26</v>
      </c>
      <c r="J803" s="21" t="s">
        <v>32</v>
      </c>
      <c r="M803" s="12"/>
    </row>
    <row r="804" spans="1:13" ht="18" customHeight="1">
      <c r="A804" s="4">
        <v>803</v>
      </c>
      <c r="B804" s="37">
        <v>41541</v>
      </c>
      <c r="C804" s="34" t="s">
        <v>148</v>
      </c>
      <c r="D804" s="34" t="s">
        <v>33</v>
      </c>
      <c r="E804" s="34" t="s">
        <v>131</v>
      </c>
      <c r="F804" s="34" t="s">
        <v>28</v>
      </c>
      <c r="G804" s="21"/>
      <c r="H804" s="21"/>
      <c r="I804" s="21" t="s">
        <v>32</v>
      </c>
      <c r="J804" s="21" t="s">
        <v>9</v>
      </c>
      <c r="M804" s="12"/>
    </row>
    <row r="805" spans="1:13" ht="18" customHeight="1">
      <c r="A805" s="4">
        <v>804</v>
      </c>
      <c r="B805" s="37">
        <v>41541</v>
      </c>
      <c r="C805" s="34" t="s">
        <v>47</v>
      </c>
      <c r="D805" s="34" t="s">
        <v>50</v>
      </c>
      <c r="E805" s="34" t="s">
        <v>72</v>
      </c>
      <c r="F805" s="34" t="s">
        <v>45</v>
      </c>
      <c r="G805" s="21"/>
      <c r="H805" s="21"/>
      <c r="I805" s="21" t="s">
        <v>38</v>
      </c>
      <c r="J805" s="21" t="s">
        <v>13</v>
      </c>
      <c r="M805" s="12"/>
    </row>
    <row r="806" spans="1:13" ht="18" customHeight="1">
      <c r="A806" s="4">
        <v>805</v>
      </c>
      <c r="B806" s="37">
        <v>41541</v>
      </c>
      <c r="C806" s="34" t="s">
        <v>10</v>
      </c>
      <c r="D806" s="34" t="s">
        <v>11</v>
      </c>
      <c r="E806" s="34" t="s">
        <v>6</v>
      </c>
      <c r="F806" s="34" t="s">
        <v>41</v>
      </c>
      <c r="G806" s="21"/>
      <c r="H806" s="21"/>
      <c r="I806" s="21" t="s">
        <v>31</v>
      </c>
      <c r="J806" s="21" t="s">
        <v>8</v>
      </c>
      <c r="M806" s="12"/>
    </row>
    <row r="807" spans="1:13" ht="18" customHeight="1">
      <c r="A807" s="4">
        <v>806</v>
      </c>
      <c r="B807" s="37">
        <v>41541</v>
      </c>
      <c r="C807" s="34" t="s">
        <v>144</v>
      </c>
      <c r="D807" s="34" t="s">
        <v>36</v>
      </c>
      <c r="E807" s="34" t="s">
        <v>34</v>
      </c>
      <c r="F807" s="34" t="s">
        <v>49</v>
      </c>
      <c r="G807" s="21"/>
      <c r="H807" s="21"/>
      <c r="I807" s="21" t="s">
        <v>14</v>
      </c>
      <c r="J807" s="21" t="s">
        <v>37</v>
      </c>
      <c r="M807" s="12"/>
    </row>
    <row r="808" spans="1:13" ht="18" customHeight="1">
      <c r="A808" s="4">
        <v>807</v>
      </c>
      <c r="B808" s="37">
        <v>41541</v>
      </c>
      <c r="C808" s="34" t="s">
        <v>21</v>
      </c>
      <c r="D808" s="34" t="s">
        <v>132</v>
      </c>
      <c r="E808" s="34" t="s">
        <v>44</v>
      </c>
      <c r="F808" s="34" t="s">
        <v>23</v>
      </c>
      <c r="G808" s="21"/>
      <c r="H808" s="21"/>
      <c r="I808" s="21" t="s">
        <v>25</v>
      </c>
      <c r="J808" s="21" t="s">
        <v>26</v>
      </c>
      <c r="M808" s="12"/>
    </row>
    <row r="809" spans="1:13" ht="18" customHeight="1">
      <c r="A809" s="4">
        <v>808</v>
      </c>
      <c r="B809" s="37">
        <v>41541</v>
      </c>
      <c r="C809" s="34" t="s">
        <v>22</v>
      </c>
      <c r="D809" s="34" t="s">
        <v>18</v>
      </c>
      <c r="E809" s="34" t="s">
        <v>27</v>
      </c>
      <c r="F809" s="34" t="s">
        <v>4</v>
      </c>
      <c r="G809" s="21"/>
      <c r="H809" s="21"/>
      <c r="I809" s="21" t="s">
        <v>20</v>
      </c>
      <c r="J809" s="21" t="s">
        <v>19</v>
      </c>
      <c r="M809" s="12"/>
    </row>
    <row r="810" spans="1:13" ht="18" customHeight="1">
      <c r="A810" s="4">
        <v>809</v>
      </c>
      <c r="B810" s="37">
        <v>41542</v>
      </c>
      <c r="C810" s="34" t="s">
        <v>45</v>
      </c>
      <c r="D810" s="34" t="s">
        <v>163</v>
      </c>
      <c r="E810" s="34" t="s">
        <v>43</v>
      </c>
      <c r="F810" s="34" t="s">
        <v>72</v>
      </c>
      <c r="G810" s="21"/>
      <c r="H810" s="21"/>
      <c r="I810" s="21" t="s">
        <v>38</v>
      </c>
      <c r="J810" s="21" t="s">
        <v>13</v>
      </c>
      <c r="M810" s="12"/>
    </row>
    <row r="811" spans="1:13" ht="18" customHeight="1">
      <c r="A811" s="4">
        <v>810</v>
      </c>
      <c r="B811" s="37">
        <v>41542</v>
      </c>
      <c r="C811" s="34" t="s">
        <v>4</v>
      </c>
      <c r="D811" s="34" t="s">
        <v>30</v>
      </c>
      <c r="E811" s="34" t="s">
        <v>18</v>
      </c>
      <c r="F811" s="34" t="s">
        <v>27</v>
      </c>
      <c r="G811" s="21"/>
      <c r="H811" s="21"/>
      <c r="I811" s="21" t="s">
        <v>20</v>
      </c>
      <c r="J811" s="21" t="s">
        <v>19</v>
      </c>
      <c r="M811" s="12"/>
    </row>
    <row r="812" spans="1:13" ht="18" customHeight="1">
      <c r="A812" s="4">
        <v>811</v>
      </c>
      <c r="B812" s="37">
        <v>41542</v>
      </c>
      <c r="C812" s="34" t="s">
        <v>41</v>
      </c>
      <c r="D812" s="34" t="s">
        <v>5</v>
      </c>
      <c r="E812" s="34" t="s">
        <v>11</v>
      </c>
      <c r="F812" s="34" t="s">
        <v>6</v>
      </c>
      <c r="G812" s="21"/>
      <c r="H812" s="21"/>
      <c r="I812" s="21" t="s">
        <v>31</v>
      </c>
      <c r="J812" s="21" t="s">
        <v>8</v>
      </c>
      <c r="M812" s="12"/>
    </row>
    <row r="813" spans="1:13" ht="18" customHeight="1">
      <c r="A813" s="4">
        <v>812</v>
      </c>
      <c r="B813" s="37">
        <v>41542</v>
      </c>
      <c r="C813" s="34" t="s">
        <v>49</v>
      </c>
      <c r="D813" s="34" t="s">
        <v>12</v>
      </c>
      <c r="E813" s="34" t="s">
        <v>36</v>
      </c>
      <c r="F813" s="34" t="s">
        <v>34</v>
      </c>
      <c r="G813" s="21"/>
      <c r="H813" s="21"/>
      <c r="I813" s="21" t="s">
        <v>14</v>
      </c>
      <c r="J813" s="21" t="s">
        <v>37</v>
      </c>
      <c r="M813" s="12"/>
    </row>
    <row r="814" spans="1:13" ht="18" customHeight="1">
      <c r="A814" s="4">
        <v>813</v>
      </c>
      <c r="B814" s="37">
        <v>41542</v>
      </c>
      <c r="C814" s="34" t="s">
        <v>28</v>
      </c>
      <c r="D814" s="34" t="s">
        <v>46</v>
      </c>
      <c r="E814" s="34" t="s">
        <v>33</v>
      </c>
      <c r="F814" s="34" t="s">
        <v>131</v>
      </c>
      <c r="G814" s="21"/>
      <c r="H814" s="21"/>
      <c r="I814" s="21" t="s">
        <v>32</v>
      </c>
      <c r="J814" s="21" t="s">
        <v>9</v>
      </c>
      <c r="M814" s="12"/>
    </row>
    <row r="815" spans="1:13" ht="18" customHeight="1">
      <c r="A815" s="4">
        <v>814</v>
      </c>
      <c r="B815" s="37">
        <v>41542</v>
      </c>
      <c r="C815" s="34" t="s">
        <v>23</v>
      </c>
      <c r="D815" s="34" t="s">
        <v>16</v>
      </c>
      <c r="E815" s="34" t="s">
        <v>132</v>
      </c>
      <c r="F815" s="34" t="s">
        <v>44</v>
      </c>
      <c r="G815" s="21"/>
      <c r="H815" s="21"/>
      <c r="I815" s="21" t="s">
        <v>25</v>
      </c>
      <c r="J815" s="21" t="s">
        <v>26</v>
      </c>
      <c r="M815" s="12"/>
    </row>
    <row r="816" spans="1:13" ht="18" customHeight="1">
      <c r="A816" s="4">
        <v>815</v>
      </c>
      <c r="B816" s="37">
        <v>41543</v>
      </c>
      <c r="C816" s="34" t="s">
        <v>72</v>
      </c>
      <c r="D816" s="34" t="s">
        <v>47</v>
      </c>
      <c r="E816" s="34" t="s">
        <v>50</v>
      </c>
      <c r="F816" s="34" t="s">
        <v>43</v>
      </c>
      <c r="G816" s="21"/>
      <c r="H816" s="21"/>
      <c r="I816" s="21" t="s">
        <v>38</v>
      </c>
      <c r="J816" s="21" t="s">
        <v>13</v>
      </c>
      <c r="M816" s="12"/>
    </row>
    <row r="817" spans="1:13" ht="18" customHeight="1">
      <c r="A817" s="4">
        <v>816</v>
      </c>
      <c r="B817" s="37">
        <v>41543</v>
      </c>
      <c r="C817" s="34" t="s">
        <v>34</v>
      </c>
      <c r="D817" s="34" t="s">
        <v>144</v>
      </c>
      <c r="E817" s="34" t="s">
        <v>12</v>
      </c>
      <c r="F817" s="34" t="s">
        <v>36</v>
      </c>
      <c r="G817" s="21"/>
      <c r="H817" s="21"/>
      <c r="I817" s="21" t="s">
        <v>14</v>
      </c>
      <c r="J817" s="21" t="s">
        <v>37</v>
      </c>
      <c r="M817" s="12"/>
    </row>
    <row r="818" spans="1:13" ht="18" customHeight="1">
      <c r="A818" s="4">
        <v>817</v>
      </c>
      <c r="B818" s="37">
        <v>41543</v>
      </c>
      <c r="C818" s="34" t="s">
        <v>44</v>
      </c>
      <c r="D818" s="34" t="s">
        <v>21</v>
      </c>
      <c r="E818" s="34" t="s">
        <v>16</v>
      </c>
      <c r="F818" s="34" t="s">
        <v>132</v>
      </c>
      <c r="G818" s="21"/>
      <c r="H818" s="21"/>
      <c r="I818" s="21" t="s">
        <v>25</v>
      </c>
      <c r="J818" s="21" t="s">
        <v>26</v>
      </c>
      <c r="M818" s="12"/>
    </row>
    <row r="819" spans="1:13" ht="18" customHeight="1">
      <c r="A819" s="4">
        <v>818</v>
      </c>
      <c r="B819" s="37">
        <v>41543</v>
      </c>
      <c r="C819" s="34" t="s">
        <v>6</v>
      </c>
      <c r="D819" s="34" t="s">
        <v>10</v>
      </c>
      <c r="E819" s="34" t="s">
        <v>5</v>
      </c>
      <c r="F819" s="34" t="s">
        <v>11</v>
      </c>
      <c r="G819" s="21"/>
      <c r="H819" s="21"/>
      <c r="I819" s="21" t="s">
        <v>31</v>
      </c>
      <c r="J819" s="21" t="s">
        <v>8</v>
      </c>
      <c r="M819" s="12"/>
    </row>
    <row r="820" spans="1:13" ht="18" customHeight="1">
      <c r="A820" s="4">
        <v>819</v>
      </c>
      <c r="B820" s="37">
        <v>41543</v>
      </c>
      <c r="C820" s="34" t="s">
        <v>131</v>
      </c>
      <c r="D820" s="34" t="s">
        <v>148</v>
      </c>
      <c r="E820" s="34" t="s">
        <v>46</v>
      </c>
      <c r="F820" s="34" t="s">
        <v>33</v>
      </c>
      <c r="G820" s="21"/>
      <c r="H820" s="21"/>
      <c r="I820" s="21" t="s">
        <v>32</v>
      </c>
      <c r="J820" s="21" t="s">
        <v>9</v>
      </c>
      <c r="M820" s="12"/>
    </row>
    <row r="821" spans="1:13" ht="18" customHeight="1">
      <c r="A821" s="4">
        <v>820</v>
      </c>
      <c r="B821" s="37">
        <v>41543</v>
      </c>
      <c r="C821" s="34" t="s">
        <v>27</v>
      </c>
      <c r="D821" s="34" t="s">
        <v>22</v>
      </c>
      <c r="E821" s="34" t="s">
        <v>30</v>
      </c>
      <c r="F821" s="34" t="s">
        <v>18</v>
      </c>
      <c r="G821" s="21"/>
      <c r="H821" s="21"/>
      <c r="I821" s="21" t="s">
        <v>20</v>
      </c>
      <c r="J821" s="21" t="s">
        <v>19</v>
      </c>
      <c r="M821" s="12"/>
    </row>
    <row r="822" spans="1:13" ht="18" customHeight="1">
      <c r="A822" s="4">
        <v>821</v>
      </c>
      <c r="B822" s="37">
        <v>41544</v>
      </c>
      <c r="C822" s="34" t="s">
        <v>36</v>
      </c>
      <c r="D822" s="34" t="s">
        <v>35</v>
      </c>
      <c r="E822" s="34" t="s">
        <v>17</v>
      </c>
      <c r="F822" s="34" t="s">
        <v>148</v>
      </c>
      <c r="G822" s="21"/>
      <c r="H822" s="21"/>
      <c r="I822" s="21" t="s">
        <v>8</v>
      </c>
      <c r="J822" s="21" t="s">
        <v>9</v>
      </c>
      <c r="M822" s="12"/>
    </row>
    <row r="823" spans="1:13" ht="18" customHeight="1">
      <c r="A823" s="4">
        <v>822</v>
      </c>
      <c r="B823" s="37">
        <v>41545</v>
      </c>
      <c r="C823" s="34" t="s">
        <v>30</v>
      </c>
      <c r="D823" s="34" t="s">
        <v>29</v>
      </c>
      <c r="E823" s="34" t="s">
        <v>39</v>
      </c>
      <c r="F823" s="34" t="s">
        <v>12</v>
      </c>
      <c r="G823" s="21"/>
      <c r="H823" s="21"/>
      <c r="I823" s="21" t="s">
        <v>14</v>
      </c>
      <c r="J823" s="21" t="s">
        <v>19</v>
      </c>
      <c r="M823" s="12"/>
    </row>
    <row r="824" spans="1:13" ht="18" customHeight="1">
      <c r="A824" s="4">
        <v>823</v>
      </c>
      <c r="B824" s="37">
        <v>41545</v>
      </c>
      <c r="C824" s="34" t="s">
        <v>43</v>
      </c>
      <c r="D824" s="34" t="s">
        <v>72</v>
      </c>
      <c r="E824" s="34" t="s">
        <v>163</v>
      </c>
      <c r="F824" s="34" t="s">
        <v>50</v>
      </c>
      <c r="G824" s="21"/>
      <c r="H824" s="21"/>
      <c r="I824" s="21" t="s">
        <v>26</v>
      </c>
      <c r="J824" s="21" t="s">
        <v>31</v>
      </c>
      <c r="M824" s="12"/>
    </row>
    <row r="825" spans="1:13" ht="18" customHeight="1">
      <c r="A825" s="4">
        <v>824</v>
      </c>
      <c r="B825" s="37">
        <v>41545</v>
      </c>
      <c r="C825" s="34" t="s">
        <v>142</v>
      </c>
      <c r="D825" s="34" t="s">
        <v>153</v>
      </c>
      <c r="E825" s="34" t="s">
        <v>23</v>
      </c>
      <c r="F825" s="34" t="s">
        <v>15</v>
      </c>
      <c r="G825" s="21"/>
      <c r="H825" s="21"/>
      <c r="I825" s="21" t="s">
        <v>25</v>
      </c>
      <c r="J825" s="21" t="s">
        <v>32</v>
      </c>
      <c r="M825" s="12"/>
    </row>
    <row r="826" spans="1:13" ht="18" customHeight="1">
      <c r="A826" s="4">
        <v>825</v>
      </c>
      <c r="B826" s="37">
        <v>41545</v>
      </c>
      <c r="C826" s="34" t="s">
        <v>18</v>
      </c>
      <c r="D826" s="34" t="s">
        <v>4</v>
      </c>
      <c r="E826" s="34" t="s">
        <v>22</v>
      </c>
      <c r="F826" s="34" t="s">
        <v>46</v>
      </c>
      <c r="G826" s="21"/>
      <c r="H826" s="21"/>
      <c r="I826" s="21" t="s">
        <v>20</v>
      </c>
      <c r="J826" s="21" t="s">
        <v>38</v>
      </c>
      <c r="M826" s="12"/>
    </row>
    <row r="827" spans="1:13" ht="18" customHeight="1">
      <c r="A827" s="4">
        <v>826</v>
      </c>
      <c r="B827" s="37">
        <v>41545</v>
      </c>
      <c r="C827" s="34" t="s">
        <v>33</v>
      </c>
      <c r="D827" s="34" t="s">
        <v>41</v>
      </c>
      <c r="E827" s="34" t="s">
        <v>10</v>
      </c>
      <c r="F827" s="34" t="s">
        <v>7</v>
      </c>
      <c r="G827" s="21"/>
      <c r="H827" s="21"/>
      <c r="I827" s="21" t="s">
        <v>13</v>
      </c>
      <c r="J827" s="21" t="s">
        <v>37</v>
      </c>
      <c r="M827" s="12"/>
    </row>
    <row r="828" spans="1:13" ht="18" customHeight="1">
      <c r="A828" s="4">
        <v>827</v>
      </c>
      <c r="B828" s="37">
        <v>41546</v>
      </c>
      <c r="C828" s="34" t="s">
        <v>148</v>
      </c>
      <c r="D828" s="34" t="s">
        <v>131</v>
      </c>
      <c r="E828" s="34" t="s">
        <v>21</v>
      </c>
      <c r="F828" s="34" t="s">
        <v>41</v>
      </c>
      <c r="G828" s="21"/>
      <c r="H828" s="21"/>
      <c r="I828" s="21" t="s">
        <v>32</v>
      </c>
      <c r="J828" s="21" t="s">
        <v>8</v>
      </c>
      <c r="M828" s="12"/>
    </row>
    <row r="829" spans="1:13" ht="18" customHeight="1">
      <c r="A829" s="4">
        <v>828</v>
      </c>
      <c r="B829" s="37">
        <v>41546</v>
      </c>
      <c r="C829" s="34" t="s">
        <v>7</v>
      </c>
      <c r="D829" s="34" t="s">
        <v>40</v>
      </c>
      <c r="E829" s="34" t="s">
        <v>35</v>
      </c>
      <c r="F829" s="34" t="s">
        <v>144</v>
      </c>
      <c r="G829" s="21"/>
      <c r="H829" s="21"/>
      <c r="I829" s="21" t="s">
        <v>37</v>
      </c>
      <c r="J829" s="21" t="s">
        <v>19</v>
      </c>
      <c r="M829" s="12"/>
    </row>
    <row r="830" spans="1:13" ht="18" customHeight="1">
      <c r="A830" s="4">
        <v>829</v>
      </c>
      <c r="B830" s="37">
        <v>41546</v>
      </c>
      <c r="C830" s="34" t="s">
        <v>46</v>
      </c>
      <c r="D830" s="34" t="s">
        <v>34</v>
      </c>
      <c r="E830" s="34" t="s">
        <v>4</v>
      </c>
      <c r="F830" s="34" t="s">
        <v>22</v>
      </c>
      <c r="G830" s="21"/>
      <c r="H830" s="21"/>
      <c r="I830" s="21" t="s">
        <v>20</v>
      </c>
      <c r="J830" s="21" t="s">
        <v>38</v>
      </c>
      <c r="M830" s="12"/>
    </row>
    <row r="831" spans="1:13" ht="18" customHeight="1">
      <c r="A831" s="4">
        <v>830</v>
      </c>
      <c r="B831" s="37">
        <v>41546</v>
      </c>
      <c r="C831" s="34" t="s">
        <v>15</v>
      </c>
      <c r="D831" s="34" t="s">
        <v>132</v>
      </c>
      <c r="E831" s="34" t="s">
        <v>153</v>
      </c>
      <c r="F831" s="34" t="s">
        <v>23</v>
      </c>
      <c r="G831" s="21"/>
      <c r="H831" s="21"/>
      <c r="I831" s="21" t="s">
        <v>25</v>
      </c>
      <c r="J831" s="21" t="s">
        <v>9</v>
      </c>
      <c r="M831" s="12"/>
    </row>
    <row r="832" spans="1:13" ht="18" customHeight="1">
      <c r="A832" s="4">
        <v>831</v>
      </c>
      <c r="B832" s="37">
        <v>41546</v>
      </c>
      <c r="C832" s="34" t="s">
        <v>50</v>
      </c>
      <c r="D832" s="34" t="s">
        <v>44</v>
      </c>
      <c r="E832" s="34" t="s">
        <v>47</v>
      </c>
      <c r="F832" s="34" t="s">
        <v>163</v>
      </c>
      <c r="G832" s="21"/>
      <c r="H832" s="21"/>
      <c r="I832" s="21" t="s">
        <v>26</v>
      </c>
      <c r="J832" s="21" t="s">
        <v>31</v>
      </c>
      <c r="M832" s="12"/>
    </row>
    <row r="833" spans="1:13" ht="18" customHeight="1">
      <c r="A833" s="4">
        <v>832</v>
      </c>
      <c r="B833" s="37">
        <v>41546</v>
      </c>
      <c r="C833" s="34" t="s">
        <v>12</v>
      </c>
      <c r="D833" s="34" t="s">
        <v>28</v>
      </c>
      <c r="E833" s="34" t="s">
        <v>29</v>
      </c>
      <c r="F833" s="34" t="s">
        <v>39</v>
      </c>
      <c r="G833" s="21"/>
      <c r="H833" s="21"/>
      <c r="I833" s="21" t="s">
        <v>14</v>
      </c>
      <c r="J833" s="21" t="s">
        <v>13</v>
      </c>
      <c r="M833" s="12"/>
    </row>
    <row r="834" spans="1:13" ht="18" customHeight="1">
      <c r="A834" s="4">
        <v>833</v>
      </c>
      <c r="B834" s="37">
        <v>41547</v>
      </c>
      <c r="C834" s="34" t="s">
        <v>41</v>
      </c>
      <c r="D834" s="34" t="s">
        <v>6</v>
      </c>
      <c r="E834" s="34" t="s">
        <v>40</v>
      </c>
      <c r="F834" s="34" t="s">
        <v>10</v>
      </c>
      <c r="G834" s="21"/>
      <c r="H834" s="21"/>
      <c r="I834" s="21" t="s">
        <v>8</v>
      </c>
      <c r="J834" s="21" t="s">
        <v>31</v>
      </c>
      <c r="M834" s="12"/>
    </row>
    <row r="835" spans="1:13" ht="18" customHeight="1">
      <c r="A835" s="4">
        <v>834</v>
      </c>
      <c r="B835" s="37">
        <v>41547</v>
      </c>
      <c r="C835" s="34" t="s">
        <v>11</v>
      </c>
      <c r="D835" s="34" t="s">
        <v>43</v>
      </c>
      <c r="E835" s="36" t="s">
        <v>72</v>
      </c>
      <c r="F835" s="34" t="s">
        <v>16</v>
      </c>
      <c r="G835" s="21"/>
      <c r="H835" s="21"/>
      <c r="I835" s="21" t="s">
        <v>26</v>
      </c>
      <c r="J835" s="21" t="s">
        <v>9</v>
      </c>
      <c r="M835" s="12"/>
    </row>
    <row r="836" spans="1:13" ht="18" customHeight="1">
      <c r="A836" s="4">
        <v>835</v>
      </c>
      <c r="B836" s="37">
        <v>41547</v>
      </c>
      <c r="C836" s="34" t="s">
        <v>17</v>
      </c>
      <c r="D836" s="34" t="s">
        <v>27</v>
      </c>
      <c r="E836" s="34" t="s">
        <v>48</v>
      </c>
      <c r="F836" s="34" t="s">
        <v>35</v>
      </c>
      <c r="G836" s="21"/>
      <c r="H836" s="21"/>
      <c r="I836" s="21" t="s">
        <v>14</v>
      </c>
      <c r="J836" s="21" t="s">
        <v>13</v>
      </c>
      <c r="M836" s="12"/>
    </row>
    <row r="837" spans="1:13" ht="18" customHeight="1">
      <c r="A837" s="4">
        <v>836</v>
      </c>
      <c r="B837" s="37">
        <v>41548</v>
      </c>
      <c r="C837" s="34" t="s">
        <v>35</v>
      </c>
      <c r="D837" s="34" t="s">
        <v>42</v>
      </c>
      <c r="E837" s="34" t="s">
        <v>131</v>
      </c>
      <c r="F837" s="34" t="s">
        <v>40</v>
      </c>
      <c r="G837" s="21"/>
      <c r="H837" s="21"/>
      <c r="I837" s="21" t="s">
        <v>8</v>
      </c>
      <c r="J837" s="21" t="s">
        <v>32</v>
      </c>
      <c r="M837" s="12"/>
    </row>
    <row r="838" spans="1:13" ht="18" customHeight="1">
      <c r="A838" s="4">
        <v>837</v>
      </c>
      <c r="B838" s="37">
        <v>41548</v>
      </c>
      <c r="C838" s="34" t="s">
        <v>10</v>
      </c>
      <c r="D838" s="34" t="s">
        <v>5</v>
      </c>
      <c r="E838" s="34" t="s">
        <v>28</v>
      </c>
      <c r="F838" s="34" t="s">
        <v>4</v>
      </c>
      <c r="G838" s="21"/>
      <c r="H838" s="21"/>
      <c r="I838" s="21" t="s">
        <v>14</v>
      </c>
      <c r="J838" s="21" t="s">
        <v>37</v>
      </c>
      <c r="M838" s="12"/>
    </row>
    <row r="839" spans="1:13" ht="18" customHeight="1">
      <c r="A839" s="4">
        <v>838</v>
      </c>
      <c r="B839" s="37">
        <v>41548</v>
      </c>
      <c r="C839" s="34" t="s">
        <v>29</v>
      </c>
      <c r="D839" s="34" t="s">
        <v>163</v>
      </c>
      <c r="E839" s="34" t="s">
        <v>36</v>
      </c>
      <c r="F839" s="34" t="s">
        <v>49</v>
      </c>
      <c r="G839" s="21"/>
      <c r="H839" s="21"/>
      <c r="I839" s="21" t="s">
        <v>31</v>
      </c>
      <c r="J839" s="21" t="s">
        <v>9</v>
      </c>
      <c r="M839" s="12"/>
    </row>
    <row r="840" spans="1:13" ht="18" customHeight="1">
      <c r="A840" s="4">
        <v>839</v>
      </c>
      <c r="B840" s="37">
        <v>41548</v>
      </c>
      <c r="C840" s="34" t="s">
        <v>23</v>
      </c>
      <c r="D840" s="36" t="s">
        <v>7</v>
      </c>
      <c r="E840" s="34" t="s">
        <v>43</v>
      </c>
      <c r="F840" s="34" t="s">
        <v>47</v>
      </c>
      <c r="G840" s="21"/>
      <c r="H840" s="21"/>
      <c r="I840" s="21" t="s">
        <v>38</v>
      </c>
      <c r="J840" s="21" t="s">
        <v>20</v>
      </c>
      <c r="M840" s="12"/>
    </row>
    <row r="841" spans="1:13" ht="18" customHeight="1">
      <c r="A841" s="4">
        <v>840</v>
      </c>
      <c r="B841" s="37">
        <v>41548</v>
      </c>
      <c r="C841" s="34" t="s">
        <v>24</v>
      </c>
      <c r="D841" s="34" t="s">
        <v>50</v>
      </c>
      <c r="E841" s="34" t="s">
        <v>34</v>
      </c>
      <c r="F841" s="34" t="s">
        <v>72</v>
      </c>
      <c r="G841" s="21"/>
      <c r="H841" s="21"/>
      <c r="I841" s="21" t="s">
        <v>26</v>
      </c>
      <c r="J841" s="21" t="s">
        <v>25</v>
      </c>
      <c r="M841" s="12"/>
    </row>
    <row r="842" spans="1:13" ht="18" customHeight="1">
      <c r="A842" s="4">
        <v>841</v>
      </c>
      <c r="B842" s="37">
        <v>41549</v>
      </c>
      <c r="C842" s="34" t="s">
        <v>4</v>
      </c>
      <c r="D842" s="34" t="s">
        <v>30</v>
      </c>
      <c r="E842" s="34" t="s">
        <v>27</v>
      </c>
      <c r="F842" s="34" t="s">
        <v>28</v>
      </c>
      <c r="G842" s="21"/>
      <c r="H842" s="21"/>
      <c r="I842" s="21" t="s">
        <v>32</v>
      </c>
      <c r="J842" s="21" t="s">
        <v>25</v>
      </c>
      <c r="M842" s="12"/>
    </row>
    <row r="843" spans="1:13" ht="18" customHeight="1">
      <c r="A843" s="4">
        <v>842</v>
      </c>
      <c r="B843" s="37">
        <v>41549</v>
      </c>
      <c r="C843" s="34" t="s">
        <v>49</v>
      </c>
      <c r="D843" s="34" t="s">
        <v>148</v>
      </c>
      <c r="E843" s="34" t="s">
        <v>163</v>
      </c>
      <c r="F843" s="34" t="s">
        <v>36</v>
      </c>
      <c r="G843" s="21"/>
      <c r="H843" s="21"/>
      <c r="I843" s="21" t="s">
        <v>31</v>
      </c>
      <c r="J843" s="21" t="s">
        <v>26</v>
      </c>
      <c r="M843" s="12"/>
    </row>
    <row r="844" spans="1:13" ht="18" customHeight="1">
      <c r="A844" s="4">
        <v>843</v>
      </c>
      <c r="B844" s="37">
        <v>41549</v>
      </c>
      <c r="C844" s="34" t="s">
        <v>22</v>
      </c>
      <c r="D844" s="34" t="s">
        <v>144</v>
      </c>
      <c r="E844" s="34" t="s">
        <v>6</v>
      </c>
      <c r="F844" s="34" t="s">
        <v>21</v>
      </c>
      <c r="G844" s="21"/>
      <c r="H844" s="21"/>
      <c r="I844" s="21" t="s">
        <v>37</v>
      </c>
      <c r="J844" s="21" t="s">
        <v>14</v>
      </c>
      <c r="M844" s="12"/>
    </row>
    <row r="845" spans="1:13" ht="18" customHeight="1">
      <c r="A845" s="4">
        <v>844</v>
      </c>
      <c r="B845" s="37">
        <v>41549</v>
      </c>
      <c r="C845" s="34" t="s">
        <v>16</v>
      </c>
      <c r="D845" s="34" t="s">
        <v>46</v>
      </c>
      <c r="E845" s="34" t="s">
        <v>44</v>
      </c>
      <c r="F845" s="34" t="s">
        <v>34</v>
      </c>
      <c r="G845" s="21"/>
      <c r="H845" s="21"/>
      <c r="I845" s="21" t="s">
        <v>19</v>
      </c>
      <c r="J845" s="21" t="s">
        <v>38</v>
      </c>
      <c r="M845" s="12"/>
    </row>
    <row r="846" spans="1:13" ht="18" customHeight="1">
      <c r="A846" s="4">
        <v>845</v>
      </c>
      <c r="B846" s="37">
        <v>41550</v>
      </c>
      <c r="C846" s="34" t="s">
        <v>34</v>
      </c>
      <c r="D846" s="34" t="s">
        <v>24</v>
      </c>
      <c r="E846" s="34" t="s">
        <v>46</v>
      </c>
      <c r="F846" s="34" t="s">
        <v>44</v>
      </c>
      <c r="G846" s="21"/>
      <c r="H846" s="21"/>
      <c r="I846" s="21" t="s">
        <v>19</v>
      </c>
      <c r="J846" s="21" t="s">
        <v>20</v>
      </c>
      <c r="M846" s="12"/>
    </row>
    <row r="847" spans="1:13" ht="18" customHeight="1">
      <c r="A847" s="4">
        <v>846</v>
      </c>
      <c r="B847" s="37">
        <v>41550</v>
      </c>
      <c r="C847" s="36" t="s">
        <v>28</v>
      </c>
      <c r="D847" s="34" t="s">
        <v>10</v>
      </c>
      <c r="E847" s="34" t="s">
        <v>17</v>
      </c>
      <c r="F847" s="34" t="s">
        <v>5</v>
      </c>
      <c r="G847" s="21"/>
      <c r="H847" s="21"/>
      <c r="I847" s="21" t="s">
        <v>37</v>
      </c>
      <c r="J847" s="21" t="s">
        <v>14</v>
      </c>
      <c r="M847" s="13"/>
    </row>
    <row r="848" spans="1:13" ht="18" customHeight="1">
      <c r="A848" s="4">
        <v>847</v>
      </c>
      <c r="B848" s="37">
        <v>41550</v>
      </c>
      <c r="C848" s="34" t="s">
        <v>131</v>
      </c>
      <c r="D848" s="34" t="s">
        <v>142</v>
      </c>
      <c r="E848" s="34" t="s">
        <v>33</v>
      </c>
      <c r="F848" s="34" t="s">
        <v>18</v>
      </c>
      <c r="G848" s="21"/>
      <c r="H848" s="21"/>
      <c r="I848" s="21" t="s">
        <v>9</v>
      </c>
      <c r="J848" s="21" t="s">
        <v>8</v>
      </c>
      <c r="M848" s="12"/>
    </row>
    <row r="849" spans="1:13" ht="18" customHeight="1">
      <c r="A849" s="4">
        <v>848</v>
      </c>
      <c r="B849" s="37">
        <v>41550</v>
      </c>
      <c r="C849" s="34" t="s">
        <v>21</v>
      </c>
      <c r="D849" s="34" t="s">
        <v>55</v>
      </c>
      <c r="E849" s="34" t="s">
        <v>12</v>
      </c>
      <c r="F849" s="34" t="s">
        <v>6</v>
      </c>
      <c r="G849" s="21"/>
      <c r="H849" s="21"/>
      <c r="I849" s="21" t="s">
        <v>13</v>
      </c>
      <c r="J849" s="21" t="s">
        <v>38</v>
      </c>
      <c r="M849" s="12"/>
    </row>
    <row r="850" spans="1:13" ht="18" customHeight="1">
      <c r="A850" s="4">
        <v>849</v>
      </c>
      <c r="B850" s="37">
        <v>41550</v>
      </c>
      <c r="C850" s="34" t="s">
        <v>27</v>
      </c>
      <c r="D850" s="34" t="s">
        <v>39</v>
      </c>
      <c r="E850" s="34" t="s">
        <v>144</v>
      </c>
      <c r="F850" s="34" t="s">
        <v>48</v>
      </c>
      <c r="G850" s="21"/>
      <c r="H850" s="21"/>
      <c r="I850" s="21" t="s">
        <v>32</v>
      </c>
      <c r="J850" s="21" t="s">
        <v>25</v>
      </c>
      <c r="M850" s="12"/>
    </row>
    <row r="851" spans="1:13" ht="18" customHeight="1">
      <c r="A851" s="4">
        <v>850</v>
      </c>
      <c r="B851" s="37">
        <v>41551</v>
      </c>
      <c r="C851" s="34" t="s">
        <v>36</v>
      </c>
      <c r="D851" s="34" t="s">
        <v>29</v>
      </c>
      <c r="E851" s="34" t="s">
        <v>148</v>
      </c>
      <c r="F851" s="34" t="s">
        <v>43</v>
      </c>
      <c r="G851" s="21"/>
      <c r="H851" s="21"/>
      <c r="I851" s="21" t="s">
        <v>31</v>
      </c>
      <c r="J851" s="21" t="s">
        <v>25</v>
      </c>
      <c r="M851" s="12"/>
    </row>
    <row r="852" spans="1:13" ht="18" customHeight="1">
      <c r="A852" s="4">
        <v>851</v>
      </c>
      <c r="B852" s="37">
        <v>41551</v>
      </c>
      <c r="C852" s="34" t="s">
        <v>6</v>
      </c>
      <c r="D852" s="34" t="s">
        <v>22</v>
      </c>
      <c r="E852" s="34" t="s">
        <v>30</v>
      </c>
      <c r="F852" s="34" t="s">
        <v>17</v>
      </c>
      <c r="G852" s="21"/>
      <c r="H852" s="21"/>
      <c r="I852" s="21" t="s">
        <v>14</v>
      </c>
      <c r="J852" s="21" t="s">
        <v>38</v>
      </c>
      <c r="M852" s="12"/>
    </row>
    <row r="853" spans="1:13" ht="18" customHeight="1">
      <c r="A853" s="4">
        <v>852</v>
      </c>
      <c r="B853" s="37">
        <v>41551</v>
      </c>
      <c r="C853" s="34" t="s">
        <v>18</v>
      </c>
      <c r="D853" s="34" t="s">
        <v>35</v>
      </c>
      <c r="E853" s="34" t="s">
        <v>142</v>
      </c>
      <c r="F853" s="34" t="s">
        <v>33</v>
      </c>
      <c r="G853" s="21"/>
      <c r="H853" s="21"/>
      <c r="I853" s="21" t="s">
        <v>9</v>
      </c>
      <c r="J853" s="21" t="s">
        <v>32</v>
      </c>
      <c r="M853" s="12"/>
    </row>
    <row r="854" spans="1:13" ht="18" customHeight="1">
      <c r="A854" s="4">
        <v>853</v>
      </c>
      <c r="B854" s="37">
        <v>41552</v>
      </c>
      <c r="C854" s="34" t="s">
        <v>5</v>
      </c>
      <c r="D854" s="34" t="s">
        <v>27</v>
      </c>
      <c r="E854" s="34" t="s">
        <v>4</v>
      </c>
      <c r="F854" s="34" t="s">
        <v>30</v>
      </c>
      <c r="G854" s="21"/>
      <c r="H854" s="21"/>
      <c r="I854" s="21" t="s">
        <v>8</v>
      </c>
      <c r="J854" s="21" t="s">
        <v>26</v>
      </c>
      <c r="M854" s="12"/>
    </row>
    <row r="855" spans="1:13" ht="18" customHeight="1">
      <c r="A855" s="4">
        <v>854</v>
      </c>
      <c r="B855" s="37">
        <v>41552</v>
      </c>
      <c r="C855" s="34" t="s">
        <v>43</v>
      </c>
      <c r="D855" s="34" t="s">
        <v>49</v>
      </c>
      <c r="E855" s="34" t="s">
        <v>29</v>
      </c>
      <c r="F855" s="34" t="s">
        <v>148</v>
      </c>
      <c r="G855" s="21"/>
      <c r="H855" s="21"/>
      <c r="I855" s="21" t="s">
        <v>31</v>
      </c>
      <c r="J855" s="21" t="s">
        <v>25</v>
      </c>
      <c r="M855" s="12"/>
    </row>
    <row r="856" spans="1:13" ht="18" customHeight="1">
      <c r="A856" s="4">
        <v>855</v>
      </c>
      <c r="B856" s="37">
        <v>41552</v>
      </c>
      <c r="C856" s="34" t="s">
        <v>15</v>
      </c>
      <c r="D856" s="34" t="s">
        <v>47</v>
      </c>
      <c r="E856" s="34" t="s">
        <v>23</v>
      </c>
      <c r="F856" s="34" t="s">
        <v>163</v>
      </c>
      <c r="G856" s="21"/>
      <c r="H856" s="21"/>
      <c r="I856" s="21" t="s">
        <v>38</v>
      </c>
      <c r="J856" s="21" t="s">
        <v>37</v>
      </c>
      <c r="M856" s="12"/>
    </row>
    <row r="857" spans="1:13" ht="18" customHeight="1">
      <c r="A857" s="4">
        <v>856</v>
      </c>
      <c r="B857" s="37">
        <v>41552</v>
      </c>
      <c r="C857" s="34" t="s">
        <v>50</v>
      </c>
      <c r="D857" s="34" t="s">
        <v>72</v>
      </c>
      <c r="E857" s="34" t="s">
        <v>7</v>
      </c>
      <c r="F857" s="34" t="s">
        <v>11</v>
      </c>
      <c r="G857" s="21"/>
      <c r="H857" s="21"/>
      <c r="I857" s="21" t="s">
        <v>20</v>
      </c>
      <c r="J857" s="21" t="s">
        <v>13</v>
      </c>
      <c r="M857" s="12"/>
    </row>
    <row r="858" spans="1:13" ht="18" customHeight="1">
      <c r="A858" s="4">
        <v>857</v>
      </c>
      <c r="B858" s="37">
        <v>41552</v>
      </c>
      <c r="C858" s="34" t="s">
        <v>33</v>
      </c>
      <c r="D858" s="34" t="s">
        <v>131</v>
      </c>
      <c r="E858" s="34" t="s">
        <v>35</v>
      </c>
      <c r="F858" s="34" t="s">
        <v>142</v>
      </c>
      <c r="G858" s="21"/>
      <c r="H858" s="21"/>
      <c r="I858" s="21" t="s">
        <v>9</v>
      </c>
      <c r="J858" s="21" t="s">
        <v>32</v>
      </c>
      <c r="M858" s="12"/>
    </row>
    <row r="859" spans="1:13" ht="18" customHeight="1">
      <c r="A859" s="4">
        <v>858</v>
      </c>
      <c r="B859" s="37">
        <v>41553</v>
      </c>
      <c r="C859" s="34" t="s">
        <v>148</v>
      </c>
      <c r="D859" s="34" t="s">
        <v>36</v>
      </c>
      <c r="E859" s="34" t="s">
        <v>49</v>
      </c>
      <c r="F859" s="34" t="s">
        <v>29</v>
      </c>
      <c r="G859" s="21"/>
      <c r="H859" s="21"/>
      <c r="I859" s="21" t="s">
        <v>31</v>
      </c>
      <c r="J859" s="21" t="s">
        <v>32</v>
      </c>
      <c r="M859" s="12"/>
    </row>
    <row r="860" spans="1:13" ht="18" customHeight="1">
      <c r="A860" s="4">
        <v>859</v>
      </c>
      <c r="B860" s="37">
        <v>41553</v>
      </c>
      <c r="C860" s="34" t="s">
        <v>46</v>
      </c>
      <c r="D860" s="34" t="s">
        <v>34</v>
      </c>
      <c r="E860" s="34" t="s">
        <v>16</v>
      </c>
      <c r="F860" s="34" t="s">
        <v>24</v>
      </c>
      <c r="G860" s="21"/>
      <c r="H860" s="21"/>
      <c r="I860" s="21" t="s">
        <v>19</v>
      </c>
      <c r="J860" s="21" t="s">
        <v>14</v>
      </c>
      <c r="M860" s="12"/>
    </row>
    <row r="861" spans="1:13" ht="18" customHeight="1">
      <c r="A861" s="4">
        <v>860</v>
      </c>
      <c r="B861" s="37">
        <v>41553</v>
      </c>
      <c r="C861" s="34" t="s">
        <v>30</v>
      </c>
      <c r="D861" s="34" t="s">
        <v>6</v>
      </c>
      <c r="E861" s="34" t="s">
        <v>27</v>
      </c>
      <c r="F861" s="34" t="s">
        <v>4</v>
      </c>
      <c r="G861" s="34"/>
      <c r="H861" s="34"/>
      <c r="I861" s="34" t="s">
        <v>8</v>
      </c>
      <c r="J861" s="34" t="s">
        <v>26</v>
      </c>
      <c r="K861" s="12"/>
      <c r="M861" s="12"/>
    </row>
    <row r="862" spans="1:13" ht="18" customHeight="1">
      <c r="A862" s="4">
        <v>861</v>
      </c>
      <c r="B862" s="37">
        <v>41554</v>
      </c>
      <c r="C862" s="34" t="s">
        <v>142</v>
      </c>
      <c r="D862" s="34" t="s">
        <v>15</v>
      </c>
      <c r="E862" s="34" t="s">
        <v>72</v>
      </c>
      <c r="F862" s="34" t="s">
        <v>161</v>
      </c>
      <c r="G862" s="34"/>
      <c r="H862" s="34"/>
      <c r="I862" s="34" t="s">
        <v>26</v>
      </c>
      <c r="J862" s="34" t="s">
        <v>8</v>
      </c>
      <c r="K862" s="12"/>
      <c r="M862" s="12"/>
    </row>
    <row r="863" spans="1:13" ht="18" customHeight="1">
      <c r="A863" s="4">
        <v>862</v>
      </c>
      <c r="B863" s="37">
        <v>41555</v>
      </c>
      <c r="C863" s="34" t="s">
        <v>4</v>
      </c>
      <c r="D863" s="34" t="s">
        <v>18</v>
      </c>
      <c r="E863" s="34" t="s">
        <v>47</v>
      </c>
      <c r="F863" s="34" t="s">
        <v>21</v>
      </c>
      <c r="G863" s="34"/>
      <c r="H863" s="34"/>
      <c r="I863" s="34" t="s">
        <v>37</v>
      </c>
      <c r="J863" s="34" t="s">
        <v>14</v>
      </c>
      <c r="K863" s="12"/>
      <c r="M863" s="12"/>
    </row>
    <row r="864" spans="1:13" ht="18" customHeight="1">
      <c r="A864" s="4">
        <v>863</v>
      </c>
      <c r="B864" s="37">
        <v>41555</v>
      </c>
      <c r="C864" s="34" t="s">
        <v>29</v>
      </c>
      <c r="D864" s="34" t="s">
        <v>5</v>
      </c>
      <c r="E864" s="34" t="s">
        <v>6</v>
      </c>
      <c r="F864" s="34" t="s">
        <v>27</v>
      </c>
      <c r="G864" s="34"/>
      <c r="H864" s="34"/>
      <c r="I864" s="34" t="s">
        <v>32</v>
      </c>
      <c r="J864" s="34" t="s">
        <v>8</v>
      </c>
      <c r="K864" s="12"/>
      <c r="M864" s="12"/>
    </row>
    <row r="865" spans="1:13" ht="18" customHeight="1">
      <c r="A865" s="4">
        <v>864</v>
      </c>
      <c r="B865" s="37">
        <v>41555</v>
      </c>
      <c r="C865" s="34" t="s">
        <v>17</v>
      </c>
      <c r="D865" s="34" t="s">
        <v>33</v>
      </c>
      <c r="E865" s="34" t="s">
        <v>131</v>
      </c>
      <c r="F865" s="34" t="s">
        <v>49</v>
      </c>
      <c r="G865" s="34"/>
      <c r="H865" s="34"/>
      <c r="I865" s="34" t="s">
        <v>13</v>
      </c>
      <c r="J865" s="34" t="s">
        <v>38</v>
      </c>
      <c r="K865" s="12"/>
      <c r="M865" s="12"/>
    </row>
    <row r="866" spans="1:13" ht="18" customHeight="1">
      <c r="A866" s="4">
        <v>865</v>
      </c>
      <c r="B866" s="37">
        <v>41555</v>
      </c>
      <c r="C866" s="34" t="s">
        <v>12</v>
      </c>
      <c r="D866" s="34" t="s">
        <v>30</v>
      </c>
      <c r="E866" s="34" t="s">
        <v>10</v>
      </c>
      <c r="F866" s="34" t="s">
        <v>22</v>
      </c>
      <c r="G866" s="34"/>
      <c r="H866" s="34"/>
      <c r="I866" s="34" t="s">
        <v>9</v>
      </c>
      <c r="J866" s="34" t="s">
        <v>26</v>
      </c>
      <c r="K866" s="12"/>
      <c r="M866" s="12"/>
    </row>
    <row r="867" spans="1:13" ht="18" customHeight="1">
      <c r="A867" s="4">
        <v>866</v>
      </c>
      <c r="B867" s="37">
        <v>41559</v>
      </c>
      <c r="C867" s="34" t="s">
        <v>148</v>
      </c>
      <c r="D867" s="34" t="s">
        <v>131</v>
      </c>
      <c r="E867" s="34" t="s">
        <v>4</v>
      </c>
      <c r="F867" s="34" t="s">
        <v>43</v>
      </c>
      <c r="G867" s="34" t="s">
        <v>144</v>
      </c>
      <c r="H867" s="34" t="s">
        <v>17</v>
      </c>
      <c r="I867" s="34" t="s">
        <v>32</v>
      </c>
      <c r="J867" s="34" t="s">
        <v>8</v>
      </c>
      <c r="K867" s="12"/>
      <c r="M867" s="12"/>
    </row>
    <row r="868" spans="1:13" ht="18" customHeight="1">
      <c r="A868" s="4">
        <v>867</v>
      </c>
      <c r="B868" s="37">
        <v>41559</v>
      </c>
      <c r="C868" s="34" t="s">
        <v>7</v>
      </c>
      <c r="D868" s="34" t="s">
        <v>72</v>
      </c>
      <c r="E868" s="34" t="s">
        <v>24</v>
      </c>
      <c r="F868" s="34" t="s">
        <v>36</v>
      </c>
      <c r="G868" s="34" t="s">
        <v>47</v>
      </c>
      <c r="H868" s="34" t="s">
        <v>15</v>
      </c>
      <c r="I868" s="34" t="s">
        <v>38</v>
      </c>
      <c r="J868" s="34" t="s">
        <v>19</v>
      </c>
      <c r="K868" s="12"/>
      <c r="M868" s="12"/>
    </row>
    <row r="869" spans="1:13" ht="18" customHeight="1">
      <c r="A869" s="4">
        <v>868</v>
      </c>
      <c r="B869" s="37">
        <v>41559</v>
      </c>
      <c r="C869" s="34" t="s">
        <v>10</v>
      </c>
      <c r="D869" s="34" t="s">
        <v>22</v>
      </c>
      <c r="E869" s="34" t="s">
        <v>5</v>
      </c>
      <c r="F869" s="34" t="s">
        <v>35</v>
      </c>
      <c r="G869" s="34"/>
      <c r="H869" s="34"/>
      <c r="I869" s="34" t="s">
        <v>9</v>
      </c>
      <c r="J869" s="34" t="s">
        <v>26</v>
      </c>
      <c r="K869" s="12"/>
      <c r="M869" s="12"/>
    </row>
    <row r="870" spans="1:13" ht="18" customHeight="1">
      <c r="A870" s="4">
        <v>869</v>
      </c>
      <c r="B870" s="37">
        <v>41560</v>
      </c>
      <c r="C870" s="34" t="s">
        <v>35</v>
      </c>
      <c r="D870" s="34" t="s">
        <v>33</v>
      </c>
      <c r="E870" s="34" t="s">
        <v>22</v>
      </c>
      <c r="F870" s="34" t="s">
        <v>5</v>
      </c>
      <c r="G870" s="34"/>
      <c r="H870" s="34"/>
      <c r="I870" s="34" t="s">
        <v>9</v>
      </c>
      <c r="J870" s="34" t="s">
        <v>26</v>
      </c>
      <c r="K870" s="12"/>
      <c r="M870" s="12"/>
    </row>
    <row r="871" spans="1:13" ht="18" customHeight="1">
      <c r="A871" s="4">
        <v>870</v>
      </c>
      <c r="B871" s="37">
        <v>41560</v>
      </c>
      <c r="C871" s="34" t="s">
        <v>36</v>
      </c>
      <c r="D871" s="34" t="s">
        <v>24</v>
      </c>
      <c r="E871" s="34" t="s">
        <v>47</v>
      </c>
      <c r="F871" s="34" t="s">
        <v>15</v>
      </c>
      <c r="G871" s="34" t="s">
        <v>11</v>
      </c>
      <c r="H871" s="34" t="s">
        <v>72</v>
      </c>
      <c r="I871" s="34" t="s">
        <v>38</v>
      </c>
      <c r="J871" s="34" t="s">
        <v>19</v>
      </c>
      <c r="K871" s="12"/>
      <c r="M871" s="12"/>
    </row>
    <row r="872" spans="1:13" ht="18" customHeight="1">
      <c r="A872" s="4">
        <v>871</v>
      </c>
      <c r="B872" s="37">
        <v>41560</v>
      </c>
      <c r="C872" s="34" t="s">
        <v>43</v>
      </c>
      <c r="D872" s="34" t="s">
        <v>4</v>
      </c>
      <c r="E872" s="34" t="s">
        <v>144</v>
      </c>
      <c r="F872" s="34" t="s">
        <v>17</v>
      </c>
      <c r="G872" s="34" t="s">
        <v>28</v>
      </c>
      <c r="H872" s="34" t="s">
        <v>131</v>
      </c>
      <c r="I872" s="34" t="s">
        <v>32</v>
      </c>
      <c r="J872" s="34" t="s">
        <v>8</v>
      </c>
      <c r="K872" s="12"/>
      <c r="M872" s="12"/>
    </row>
    <row r="873" spans="1:13" ht="18" customHeight="1">
      <c r="A873" s="4">
        <v>872</v>
      </c>
      <c r="B873" s="37">
        <v>41561</v>
      </c>
      <c r="C873" s="34" t="s">
        <v>17</v>
      </c>
      <c r="D873" s="34" t="s">
        <v>144</v>
      </c>
      <c r="E873" s="34" t="s">
        <v>28</v>
      </c>
      <c r="F873" s="34" t="s">
        <v>131</v>
      </c>
      <c r="G873" s="34" t="s">
        <v>148</v>
      </c>
      <c r="H873" s="34" t="s">
        <v>4</v>
      </c>
      <c r="I873" s="34" t="s">
        <v>32</v>
      </c>
      <c r="J873" s="34" t="s">
        <v>8</v>
      </c>
      <c r="K873" s="12"/>
      <c r="M873" s="12"/>
    </row>
    <row r="874" spans="1:13" ht="18" customHeight="1">
      <c r="A874" s="4">
        <v>873</v>
      </c>
      <c r="B874" s="37">
        <v>41563</v>
      </c>
      <c r="C874" s="34" t="s">
        <v>142</v>
      </c>
      <c r="D874" s="34" t="s">
        <v>21</v>
      </c>
      <c r="E874" s="34" t="s">
        <v>16</v>
      </c>
      <c r="F874" s="34" t="s">
        <v>18</v>
      </c>
      <c r="G874" s="34" t="s">
        <v>49</v>
      </c>
      <c r="H874" s="34" t="s">
        <v>23</v>
      </c>
      <c r="I874" s="34" t="s">
        <v>37</v>
      </c>
      <c r="J874" s="34" t="s">
        <v>19</v>
      </c>
      <c r="K874" s="12"/>
      <c r="M874" s="12"/>
    </row>
    <row r="875" spans="1:13" ht="18" customHeight="1">
      <c r="A875" s="4">
        <v>874</v>
      </c>
      <c r="B875" s="37">
        <v>41564</v>
      </c>
      <c r="C875" s="34" t="s">
        <v>29</v>
      </c>
      <c r="D875" s="34" t="s">
        <v>6</v>
      </c>
      <c r="E875" s="34" t="s">
        <v>34</v>
      </c>
      <c r="F875" s="34" t="s">
        <v>30</v>
      </c>
      <c r="G875" s="34" t="s">
        <v>12</v>
      </c>
      <c r="H875" s="34" t="s">
        <v>27</v>
      </c>
      <c r="I875" s="34" t="s">
        <v>9</v>
      </c>
      <c r="J875" s="34" t="s">
        <v>8</v>
      </c>
      <c r="K875" s="12"/>
      <c r="M875" s="12"/>
    </row>
    <row r="876" spans="1:13" ht="18" customHeight="1">
      <c r="A876" s="4">
        <v>875</v>
      </c>
      <c r="B876" s="37">
        <v>41564</v>
      </c>
      <c r="C876" s="34" t="s">
        <v>18</v>
      </c>
      <c r="D876" s="34" t="s">
        <v>16</v>
      </c>
      <c r="E876" s="34" t="s">
        <v>49</v>
      </c>
      <c r="F876" s="34" t="s">
        <v>23</v>
      </c>
      <c r="G876" s="34" t="s">
        <v>41</v>
      </c>
      <c r="H876" s="34" t="s">
        <v>21</v>
      </c>
      <c r="I876" s="34" t="s">
        <v>37</v>
      </c>
      <c r="J876" s="34" t="s">
        <v>19</v>
      </c>
      <c r="K876" s="12"/>
      <c r="M876" s="12"/>
    </row>
    <row r="877" spans="1:13" ht="18" customHeight="1">
      <c r="A877" s="4">
        <v>876</v>
      </c>
      <c r="B877" s="37">
        <v>41565</v>
      </c>
      <c r="C877" s="34" t="s">
        <v>23</v>
      </c>
      <c r="D877" s="34" t="s">
        <v>49</v>
      </c>
      <c r="E877" s="34" t="s">
        <v>41</v>
      </c>
      <c r="F877" s="34" t="s">
        <v>21</v>
      </c>
      <c r="G877" s="34" t="s">
        <v>142</v>
      </c>
      <c r="H877" s="34" t="s">
        <v>16</v>
      </c>
      <c r="I877" s="34" t="s">
        <v>37</v>
      </c>
      <c r="J877" s="34" t="s">
        <v>19</v>
      </c>
      <c r="K877" s="12"/>
      <c r="M877" s="12"/>
    </row>
    <row r="878" spans="1:13" ht="18" customHeight="1">
      <c r="A878" s="4">
        <v>877</v>
      </c>
      <c r="B878" s="37">
        <v>41565</v>
      </c>
      <c r="C878" s="34" t="s">
        <v>30</v>
      </c>
      <c r="D878" s="34" t="s">
        <v>34</v>
      </c>
      <c r="E878" s="34" t="s">
        <v>12</v>
      </c>
      <c r="F878" s="34" t="s">
        <v>27</v>
      </c>
      <c r="G878" s="34" t="s">
        <v>44</v>
      </c>
      <c r="H878" s="34" t="s">
        <v>6</v>
      </c>
      <c r="I878" s="34" t="s">
        <v>9</v>
      </c>
      <c r="J878" s="34" t="s">
        <v>8</v>
      </c>
      <c r="K878" s="12"/>
      <c r="M878" s="12"/>
    </row>
    <row r="879" spans="1:13" ht="18" customHeight="1">
      <c r="A879" s="4">
        <v>878</v>
      </c>
      <c r="B879" s="37">
        <v>41566</v>
      </c>
      <c r="C879" s="34" t="s">
        <v>27</v>
      </c>
      <c r="D879" s="34" t="s">
        <v>12</v>
      </c>
      <c r="E879" s="34" t="s">
        <v>44</v>
      </c>
      <c r="F879" s="34" t="s">
        <v>6</v>
      </c>
      <c r="G879" s="34" t="s">
        <v>29</v>
      </c>
      <c r="H879" s="34" t="s">
        <v>34</v>
      </c>
      <c r="I879" s="34" t="s">
        <v>9</v>
      </c>
      <c r="J879" s="34" t="s">
        <v>8</v>
      </c>
      <c r="K879" s="12"/>
      <c r="M879" s="12"/>
    </row>
    <row r="880" spans="1:13" ht="18" customHeight="1">
      <c r="A880" s="4">
        <v>879</v>
      </c>
      <c r="B880" s="37">
        <v>41568</v>
      </c>
      <c r="C880" s="34" t="s">
        <v>6</v>
      </c>
      <c r="D880" s="34" t="s">
        <v>44</v>
      </c>
      <c r="E880" s="34" t="s">
        <v>29</v>
      </c>
      <c r="F880" s="34" t="s">
        <v>34</v>
      </c>
      <c r="G880" s="34" t="s">
        <v>30</v>
      </c>
      <c r="H880" s="34" t="s">
        <v>12</v>
      </c>
      <c r="I880" s="34" t="s">
        <v>9</v>
      </c>
      <c r="J880" s="34" t="s">
        <v>8</v>
      </c>
      <c r="K880" s="12"/>
      <c r="M880" s="12"/>
    </row>
    <row r="881" spans="1:13" ht="18" customHeight="1">
      <c r="A881" s="4">
        <v>880</v>
      </c>
      <c r="B881" s="37">
        <v>41573</v>
      </c>
      <c r="C881" s="34" t="s">
        <v>35</v>
      </c>
      <c r="D881" s="34" t="s">
        <v>5</v>
      </c>
      <c r="E881" s="34" t="s">
        <v>10</v>
      </c>
      <c r="F881" s="34" t="s">
        <v>33</v>
      </c>
      <c r="G881" s="34" t="s">
        <v>46</v>
      </c>
      <c r="H881" s="34" t="s">
        <v>22</v>
      </c>
      <c r="I881" s="34" t="s">
        <v>9</v>
      </c>
      <c r="J881" s="34" t="s">
        <v>37</v>
      </c>
      <c r="K881" s="12"/>
      <c r="M881" s="12"/>
    </row>
    <row r="882" spans="1:13" ht="18" customHeight="1">
      <c r="A882" s="4">
        <v>881</v>
      </c>
      <c r="B882" s="37">
        <v>41574</v>
      </c>
      <c r="C882" s="34" t="s">
        <v>33</v>
      </c>
      <c r="D882" s="34" t="s">
        <v>10</v>
      </c>
      <c r="E882" s="34" t="s">
        <v>46</v>
      </c>
      <c r="F882" s="34" t="s">
        <v>22</v>
      </c>
      <c r="G882" s="34" t="s">
        <v>153</v>
      </c>
      <c r="H882" s="34" t="s">
        <v>50</v>
      </c>
      <c r="I882" s="34" t="s">
        <v>9</v>
      </c>
      <c r="J882" s="34" t="s">
        <v>37</v>
      </c>
      <c r="K882" s="12"/>
      <c r="M882" s="12"/>
    </row>
    <row r="883" spans="1:13" ht="18" customHeight="1">
      <c r="A883" s="4">
        <v>882</v>
      </c>
      <c r="B883" s="37">
        <v>41576</v>
      </c>
      <c r="C883" s="34" t="s">
        <v>22</v>
      </c>
      <c r="D883" s="34" t="s">
        <v>46</v>
      </c>
      <c r="E883" s="34" t="s">
        <v>153</v>
      </c>
      <c r="F883" s="34" t="s">
        <v>50</v>
      </c>
      <c r="G883" s="34" t="s">
        <v>35</v>
      </c>
      <c r="H883" s="34" t="s">
        <v>5</v>
      </c>
      <c r="I883" s="34" t="s">
        <v>37</v>
      </c>
      <c r="J883" s="34" t="s">
        <v>9</v>
      </c>
      <c r="K883" s="12"/>
      <c r="M883" s="12"/>
    </row>
    <row r="884" spans="1:13" ht="18" customHeight="1">
      <c r="A884" s="4">
        <v>883</v>
      </c>
      <c r="B884" s="37">
        <v>41577</v>
      </c>
      <c r="C884" s="34" t="s">
        <v>50</v>
      </c>
      <c r="D884" s="34" t="s">
        <v>153</v>
      </c>
      <c r="E884" s="34" t="s">
        <v>35</v>
      </c>
      <c r="F884" s="34" t="s">
        <v>5</v>
      </c>
      <c r="G884" s="34" t="s">
        <v>33</v>
      </c>
      <c r="H884" s="34" t="s">
        <v>10</v>
      </c>
      <c r="I884" s="34" t="s">
        <v>37</v>
      </c>
      <c r="J884" s="34" t="s">
        <v>9</v>
      </c>
      <c r="K884" s="12"/>
      <c r="M884" s="55"/>
    </row>
    <row r="885" spans="1:13" ht="18" customHeight="1">
      <c r="A885" s="4">
        <v>884</v>
      </c>
      <c r="B885" s="37">
        <v>41578</v>
      </c>
      <c r="C885" s="34" t="s">
        <v>5</v>
      </c>
      <c r="D885" s="34" t="s">
        <v>35</v>
      </c>
      <c r="E885" s="34" t="s">
        <v>33</v>
      </c>
      <c r="F885" s="34" t="s">
        <v>10</v>
      </c>
      <c r="G885" s="34" t="s">
        <v>22</v>
      </c>
      <c r="H885" s="34" t="s">
        <v>46</v>
      </c>
      <c r="I885" s="34" t="s">
        <v>37</v>
      </c>
      <c r="J885" s="34" t="s">
        <v>9</v>
      </c>
      <c r="K885" s="12"/>
      <c r="M885" s="12"/>
    </row>
    <row r="886" spans="1:13" ht="18" customHeight="1">
      <c r="A886" s="4">
        <v>885</v>
      </c>
      <c r="B886" s="37">
        <v>41580</v>
      </c>
      <c r="C886" s="34" t="s">
        <v>10</v>
      </c>
      <c r="D886" s="34" t="s">
        <v>33</v>
      </c>
      <c r="E886" s="34" t="s">
        <v>22</v>
      </c>
      <c r="F886" s="34" t="s">
        <v>46</v>
      </c>
      <c r="G886" s="34" t="s">
        <v>50</v>
      </c>
      <c r="H886" s="34" t="s">
        <v>153</v>
      </c>
      <c r="I886" s="34" t="s">
        <v>9</v>
      </c>
      <c r="J886" s="34" t="s">
        <v>37</v>
      </c>
      <c r="K886" s="12"/>
      <c r="M886" s="12"/>
    </row>
    <row r="887" spans="1:13" ht="18" customHeight="1">
      <c r="A887" s="4">
        <v>886</v>
      </c>
      <c r="B887" s="37">
        <v>41581</v>
      </c>
      <c r="C887" s="34" t="s">
        <v>46</v>
      </c>
      <c r="D887" s="34" t="s">
        <v>22</v>
      </c>
      <c r="E887" s="34" t="s">
        <v>50</v>
      </c>
      <c r="F887" s="34" t="s">
        <v>153</v>
      </c>
      <c r="G887" s="34" t="s">
        <v>5</v>
      </c>
      <c r="H887" s="34" t="s">
        <v>35</v>
      </c>
      <c r="I887" s="34" t="s">
        <v>9</v>
      </c>
      <c r="J887" s="34" t="s">
        <v>37</v>
      </c>
      <c r="K887" s="12"/>
      <c r="M887" s="12"/>
    </row>
    <row r="888" spans="1:13" ht="18" customHeight="1">
      <c r="B888" s="38"/>
      <c r="C888" s="4">
        <f t="shared" ref="C888:H888" si="3">SUBTOTAL(3,C2:C887)</f>
        <v>886</v>
      </c>
      <c r="D888" s="4">
        <f t="shared" si="3"/>
        <v>886</v>
      </c>
      <c r="E888" s="4">
        <f t="shared" si="3"/>
        <v>886</v>
      </c>
      <c r="F888" s="4">
        <f t="shared" si="3"/>
        <v>886</v>
      </c>
      <c r="G888" s="4">
        <f t="shared" si="3"/>
        <v>22</v>
      </c>
      <c r="H888" s="4">
        <f t="shared" si="3"/>
        <v>22</v>
      </c>
      <c r="I888" s="21"/>
      <c r="J888" s="21"/>
    </row>
    <row r="889" spans="1:13" ht="18" customHeight="1">
      <c r="I889" s="50" t="s">
        <v>127</v>
      </c>
      <c r="J889" s="10">
        <f>C888+D888+E888+F888+G888+H888</f>
        <v>3588</v>
      </c>
    </row>
  </sheetData>
  <sortState xmlns:xlrd2="http://schemas.microsoft.com/office/spreadsheetml/2017/richdata2" ref="M2:V81">
    <sortCondition descending="1" ref="N2:N81"/>
  </sortState>
  <mergeCells count="1">
    <mergeCell ref="L1:V1"/>
  </mergeCells>
  <phoneticPr fontId="1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48925-6026-4B1C-B17A-F7C23CBA999F}">
  <dimension ref="A1:X891"/>
  <sheetViews>
    <sheetView workbookViewId="0">
      <selection activeCell="X3" sqref="X3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10" width="11.625" style="9" customWidth="1"/>
    <col min="11" max="11" width="4.625" style="9" customWidth="1"/>
    <col min="12" max="12" width="3.5" style="20" bestFit="1" customWidth="1"/>
    <col min="13" max="13" width="11" style="9" bestFit="1" customWidth="1"/>
    <col min="14" max="15" width="6.625" style="9" customWidth="1"/>
    <col min="16" max="16" width="2.625" style="9" customWidth="1"/>
    <col min="17" max="22" width="6.625" style="9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9" t="s">
        <v>409</v>
      </c>
      <c r="M1" s="100"/>
      <c r="N1" s="100"/>
      <c r="O1" s="100"/>
      <c r="P1" s="100"/>
      <c r="Q1" s="100"/>
      <c r="R1" s="100"/>
      <c r="S1" s="100"/>
      <c r="T1" s="100"/>
      <c r="U1" s="100"/>
      <c r="V1" s="101"/>
    </row>
    <row r="2" spans="1:24" ht="18" customHeight="1">
      <c r="A2" s="4">
        <v>1</v>
      </c>
      <c r="B2" s="35">
        <v>40998</v>
      </c>
      <c r="C2" s="36" t="s">
        <v>35</v>
      </c>
      <c r="D2" s="36" t="s">
        <v>21</v>
      </c>
      <c r="E2" s="36" t="s">
        <v>30</v>
      </c>
      <c r="F2" s="36" t="s">
        <v>49</v>
      </c>
      <c r="G2" s="21"/>
      <c r="H2" s="21"/>
      <c r="I2" s="21" t="s">
        <v>9</v>
      </c>
      <c r="J2" s="21" t="s">
        <v>8</v>
      </c>
      <c r="L2" s="4"/>
      <c r="M2" s="3" t="s">
        <v>125</v>
      </c>
      <c r="N2" s="47" t="s">
        <v>127</v>
      </c>
      <c r="O2" s="47" t="s">
        <v>127</v>
      </c>
      <c r="P2" s="22"/>
      <c r="Q2" s="47" t="s">
        <v>68</v>
      </c>
      <c r="R2" s="47" t="s">
        <v>69</v>
      </c>
      <c r="S2" s="47" t="s">
        <v>70</v>
      </c>
      <c r="T2" s="47" t="s">
        <v>71</v>
      </c>
      <c r="U2" s="47" t="s">
        <v>128</v>
      </c>
      <c r="V2" s="47" t="s">
        <v>129</v>
      </c>
    </row>
    <row r="3" spans="1:24" ht="18" customHeight="1">
      <c r="A3" s="4">
        <v>2</v>
      </c>
      <c r="B3" s="35">
        <v>40998</v>
      </c>
      <c r="C3" s="36" t="s">
        <v>47</v>
      </c>
      <c r="D3" s="36" t="s">
        <v>50</v>
      </c>
      <c r="E3" s="36" t="s">
        <v>131</v>
      </c>
      <c r="F3" s="36" t="s">
        <v>34</v>
      </c>
      <c r="G3" s="21"/>
      <c r="H3" s="21"/>
      <c r="I3" s="21" t="s">
        <v>20</v>
      </c>
      <c r="J3" s="21" t="s">
        <v>19</v>
      </c>
      <c r="L3" s="4">
        <v>1</v>
      </c>
      <c r="M3" s="36" t="s">
        <v>10</v>
      </c>
      <c r="N3" s="10">
        <f>COUNTIF($C$2:$H$889,"森健次郎")</f>
        <v>101</v>
      </c>
      <c r="O3" s="10">
        <f t="shared" ref="O3:O34" si="0">SUM(Q3:V3)</f>
        <v>101</v>
      </c>
      <c r="P3" s="24"/>
      <c r="Q3" s="10">
        <f>COUNTIF($C$2:$C$889,"森健次郎")</f>
        <v>25</v>
      </c>
      <c r="R3" s="10">
        <f>COUNTIF($D$2:$D$889,"森健次郎")</f>
        <v>24</v>
      </c>
      <c r="S3" s="10">
        <f>COUNTIF($E$2:$E$889,"森健次郎")</f>
        <v>23</v>
      </c>
      <c r="T3" s="10">
        <f>COUNTIF($F$2:$F$889,"森健次郎")</f>
        <v>27</v>
      </c>
      <c r="U3" s="10">
        <f>COUNTIF($G$2:$G$889,"森健次郎")</f>
        <v>1</v>
      </c>
      <c r="V3" s="10">
        <f>COUNTIF($H$2:$H$889,"森健次郎")</f>
        <v>1</v>
      </c>
      <c r="X3" s="9" t="s">
        <v>140</v>
      </c>
    </row>
    <row r="4" spans="1:24" ht="18" customHeight="1">
      <c r="A4" s="4">
        <v>3</v>
      </c>
      <c r="B4" s="35">
        <v>40998</v>
      </c>
      <c r="C4" s="36" t="s">
        <v>6</v>
      </c>
      <c r="D4" s="36" t="s">
        <v>4</v>
      </c>
      <c r="E4" s="36" t="s">
        <v>33</v>
      </c>
      <c r="F4" s="36" t="s">
        <v>29</v>
      </c>
      <c r="G4" s="21"/>
      <c r="H4" s="21"/>
      <c r="I4" s="21" t="s">
        <v>31</v>
      </c>
      <c r="J4" s="21" t="s">
        <v>32</v>
      </c>
      <c r="L4" s="4">
        <v>2</v>
      </c>
      <c r="M4" s="34" t="s">
        <v>130</v>
      </c>
      <c r="N4" s="10">
        <f>COUNTIF($C$2:$H$889,"佐々木昌信")</f>
        <v>101</v>
      </c>
      <c r="O4" s="10">
        <f t="shared" si="0"/>
        <v>101</v>
      </c>
      <c r="P4" s="24"/>
      <c r="Q4" s="10">
        <f>COUNTIF($C$2:$C$889,"佐々木昌信")</f>
        <v>25</v>
      </c>
      <c r="R4" s="10">
        <f>COUNTIF($D$2:$D$889,"佐々木昌信")</f>
        <v>26</v>
      </c>
      <c r="S4" s="10">
        <f>COUNTIF($E$2:$E$889,"佐々木昌信")</f>
        <v>23</v>
      </c>
      <c r="T4" s="10">
        <f>COUNTIF($F$2:$F$889,"佐々木昌信")</f>
        <v>25</v>
      </c>
      <c r="U4" s="10">
        <f>COUNTIF($G$2:$G$889,"佐々木昌信")</f>
        <v>1</v>
      </c>
      <c r="V4" s="10">
        <f>COUNTIF($H$2:$H$889,"佐々木昌信")</f>
        <v>1</v>
      </c>
    </row>
    <row r="5" spans="1:24" ht="18" customHeight="1">
      <c r="A5" s="4">
        <v>4</v>
      </c>
      <c r="B5" s="35">
        <v>40998</v>
      </c>
      <c r="C5" s="36" t="s">
        <v>23</v>
      </c>
      <c r="D5" s="36" t="s">
        <v>7</v>
      </c>
      <c r="E5" s="36" t="s">
        <v>72</v>
      </c>
      <c r="F5" s="36" t="s">
        <v>15</v>
      </c>
      <c r="G5" s="21"/>
      <c r="H5" s="21"/>
      <c r="I5" s="21" t="s">
        <v>25</v>
      </c>
      <c r="J5" s="21" t="s">
        <v>26</v>
      </c>
      <c r="L5" s="4">
        <v>3</v>
      </c>
      <c r="M5" s="36" t="s">
        <v>80</v>
      </c>
      <c r="N5" s="10">
        <f>COUNTIF($C$2:$H$889,"眞鍋勝已")</f>
        <v>100</v>
      </c>
      <c r="O5" s="10">
        <f t="shared" si="0"/>
        <v>100</v>
      </c>
      <c r="P5" s="24"/>
      <c r="Q5" s="10">
        <f>COUNTIF($C$2:$C$889,"眞鍋勝已")</f>
        <v>25</v>
      </c>
      <c r="R5" s="10">
        <f>COUNTIF($D$2:$D$889,"眞鍋勝已")</f>
        <v>26</v>
      </c>
      <c r="S5" s="10">
        <f>COUNTIF($E$2:$E$889,"眞鍋勝已")</f>
        <v>22</v>
      </c>
      <c r="T5" s="10">
        <f>COUNTIF($F$2:$F$889,"眞鍋勝已")</f>
        <v>25</v>
      </c>
      <c r="U5" s="10">
        <f>COUNTIF($G$2:$G$889,"眞鍋勝已")</f>
        <v>1</v>
      </c>
      <c r="V5" s="10">
        <f>COUNTIF($H$2:$H$889,"眞鍋勝已")</f>
        <v>1</v>
      </c>
    </row>
    <row r="6" spans="1:24" ht="18" customHeight="1">
      <c r="A6" s="4">
        <v>5</v>
      </c>
      <c r="B6" s="35">
        <v>40998</v>
      </c>
      <c r="C6" s="36" t="s">
        <v>16</v>
      </c>
      <c r="D6" s="36" t="s">
        <v>142</v>
      </c>
      <c r="E6" s="36" t="s">
        <v>43</v>
      </c>
      <c r="F6" s="36" t="s">
        <v>24</v>
      </c>
      <c r="G6" s="21"/>
      <c r="H6" s="21"/>
      <c r="I6" s="21" t="s">
        <v>38</v>
      </c>
      <c r="J6" s="21" t="s">
        <v>13</v>
      </c>
      <c r="L6" s="4">
        <v>4</v>
      </c>
      <c r="M6" s="36" t="s">
        <v>78</v>
      </c>
      <c r="N6" s="10">
        <f>COUNTIF($C$2:$H$889,"西本欣司")</f>
        <v>99</v>
      </c>
      <c r="O6" s="10">
        <f t="shared" si="0"/>
        <v>99</v>
      </c>
      <c r="P6" s="24"/>
      <c r="Q6" s="10">
        <f>COUNTIF($C$2:$C$889,"西本欣司")</f>
        <v>24</v>
      </c>
      <c r="R6" s="10">
        <f>COUNTIF($D$2:$D$889,"西本欣司")</f>
        <v>25</v>
      </c>
      <c r="S6" s="10">
        <f>COUNTIF($E$2:$E$889,"西本欣司")</f>
        <v>24</v>
      </c>
      <c r="T6" s="10">
        <f>COUNTIF($F$2:$F$889,"西本欣司")</f>
        <v>24</v>
      </c>
      <c r="U6" s="10">
        <f>COUNTIF($G$2:$G$889,"西本欣司")</f>
        <v>1</v>
      </c>
      <c r="V6" s="10">
        <f>COUNTIF($H$2:$H$889,"西本欣司")</f>
        <v>1</v>
      </c>
    </row>
    <row r="7" spans="1:24" ht="18" customHeight="1">
      <c r="A7" s="4">
        <v>6</v>
      </c>
      <c r="B7" s="35">
        <v>40998</v>
      </c>
      <c r="C7" s="36" t="s">
        <v>12</v>
      </c>
      <c r="D7" s="36" t="s">
        <v>22</v>
      </c>
      <c r="E7" s="36" t="s">
        <v>5</v>
      </c>
      <c r="F7" s="36" t="s">
        <v>27</v>
      </c>
      <c r="G7" s="21"/>
      <c r="H7" s="21"/>
      <c r="I7" s="21" t="s">
        <v>37</v>
      </c>
      <c r="J7" s="21" t="s">
        <v>14</v>
      </c>
      <c r="L7" s="4">
        <v>5</v>
      </c>
      <c r="M7" s="36" t="s">
        <v>79</v>
      </c>
      <c r="N7" s="10">
        <f>COUNTIF($C$2:$H$889,"有隅昭二")</f>
        <v>98</v>
      </c>
      <c r="O7" s="10">
        <f t="shared" si="0"/>
        <v>98</v>
      </c>
      <c r="P7" s="24"/>
      <c r="Q7" s="10">
        <f>COUNTIF($C$2:$C$889,"有隅昭二")</f>
        <v>26</v>
      </c>
      <c r="R7" s="10">
        <f>COUNTIF($D$2:$D$889,"有隅昭二")</f>
        <v>25</v>
      </c>
      <c r="S7" s="10">
        <f>COUNTIF($E$2:$E$889,"有隅昭二")</f>
        <v>24</v>
      </c>
      <c r="T7" s="10">
        <f>COUNTIF($F$2:$F$889,"有隅昭二")</f>
        <v>22</v>
      </c>
      <c r="U7" s="10">
        <f>COUNTIF($G$2:$G$889,"有隅昭二")</f>
        <v>1</v>
      </c>
      <c r="V7" s="10">
        <f>COUNTIF($H$2:$H$889,"有隅昭二")</f>
        <v>0</v>
      </c>
    </row>
    <row r="8" spans="1:24" ht="18" customHeight="1">
      <c r="A8" s="4">
        <v>7</v>
      </c>
      <c r="B8" s="35">
        <v>40999</v>
      </c>
      <c r="C8" s="36" t="s">
        <v>34</v>
      </c>
      <c r="D8" s="36" t="s">
        <v>46</v>
      </c>
      <c r="E8" s="36" t="s">
        <v>50</v>
      </c>
      <c r="F8" s="36" t="s">
        <v>131</v>
      </c>
      <c r="G8" s="21"/>
      <c r="H8" s="21"/>
      <c r="I8" s="21" t="s">
        <v>20</v>
      </c>
      <c r="J8" s="21" t="s">
        <v>19</v>
      </c>
      <c r="L8" s="4">
        <v>6</v>
      </c>
      <c r="M8" s="36" t="s">
        <v>87</v>
      </c>
      <c r="N8" s="10">
        <f>COUNTIF($C$2:$H$889,"栁田昌夫")</f>
        <v>97</v>
      </c>
      <c r="O8" s="10">
        <f t="shared" si="0"/>
        <v>97</v>
      </c>
      <c r="P8" s="24"/>
      <c r="Q8" s="10">
        <f>COUNTIF($C$2:$C$889,"栁田昌夫")</f>
        <v>25</v>
      </c>
      <c r="R8" s="10">
        <f>COUNTIF($D$2:$D$889,"栁田昌夫")</f>
        <v>26</v>
      </c>
      <c r="S8" s="10">
        <f>COUNTIF($E$2:$E$889,"栁田昌夫")</f>
        <v>21</v>
      </c>
      <c r="T8" s="10">
        <f>COUNTIF($F$2:$F$889,"栁田昌夫")</f>
        <v>24</v>
      </c>
      <c r="U8" s="10">
        <f>COUNTIF($G$2:$G$889,"栁田昌夫")</f>
        <v>0</v>
      </c>
      <c r="V8" s="10">
        <f>COUNTIF($H$2:$H$889,"栁田昌夫")</f>
        <v>1</v>
      </c>
    </row>
    <row r="9" spans="1:24" ht="18" customHeight="1">
      <c r="A9" s="4">
        <v>8</v>
      </c>
      <c r="B9" s="35">
        <v>40999</v>
      </c>
      <c r="C9" s="36" t="s">
        <v>49</v>
      </c>
      <c r="D9" s="36" t="s">
        <v>148</v>
      </c>
      <c r="E9" s="36" t="s">
        <v>21</v>
      </c>
      <c r="F9" s="36" t="s">
        <v>30</v>
      </c>
      <c r="G9" s="21"/>
      <c r="H9" s="21"/>
      <c r="I9" s="21" t="s">
        <v>9</v>
      </c>
      <c r="J9" s="21" t="s">
        <v>8</v>
      </c>
      <c r="L9" s="4">
        <v>7</v>
      </c>
      <c r="M9" s="34" t="s">
        <v>53</v>
      </c>
      <c r="N9" s="10">
        <f>COUNTIF($C$2:$H$889,"佐藤純一")</f>
        <v>95</v>
      </c>
      <c r="O9" s="10">
        <f t="shared" si="0"/>
        <v>95</v>
      </c>
      <c r="P9" s="24"/>
      <c r="Q9" s="10">
        <f>COUNTIF($C$2:$C$889,"佐藤純一")</f>
        <v>26</v>
      </c>
      <c r="R9" s="10">
        <f>COUNTIF($D$2:$D$889,"佐藤純一")</f>
        <v>23</v>
      </c>
      <c r="S9" s="10">
        <f>COUNTIF($E$2:$E$889,"佐藤純一")</f>
        <v>22</v>
      </c>
      <c r="T9" s="10">
        <f>COUNTIF($F$2:$F$889,"佐藤純一")</f>
        <v>23</v>
      </c>
      <c r="U9" s="10">
        <f>COUNTIF($G$2:$G$889,"佐藤純一")</f>
        <v>1</v>
      </c>
      <c r="V9" s="10">
        <f>COUNTIF($H$2:$H$889,"佐藤純一")</f>
        <v>0</v>
      </c>
    </row>
    <row r="10" spans="1:24" ht="18" customHeight="1">
      <c r="A10" s="4">
        <v>9</v>
      </c>
      <c r="B10" s="35">
        <v>40999</v>
      </c>
      <c r="C10" s="36" t="s">
        <v>29</v>
      </c>
      <c r="D10" s="36" t="s">
        <v>17</v>
      </c>
      <c r="E10" s="36" t="s">
        <v>4</v>
      </c>
      <c r="F10" s="36" t="s">
        <v>33</v>
      </c>
      <c r="G10" s="21"/>
      <c r="H10" s="21"/>
      <c r="I10" s="21" t="s">
        <v>31</v>
      </c>
      <c r="J10" s="21" t="s">
        <v>32</v>
      </c>
      <c r="L10" s="4">
        <v>8</v>
      </c>
      <c r="M10" s="36" t="s">
        <v>126</v>
      </c>
      <c r="N10" s="10">
        <f>COUNTIF($C$2:$H$889,"笠原昌春")</f>
        <v>94</v>
      </c>
      <c r="O10" s="10">
        <f t="shared" si="0"/>
        <v>94</v>
      </c>
      <c r="P10" s="24"/>
      <c r="Q10" s="10">
        <f>COUNTIF($C$2:$C$889,"笠原昌春")</f>
        <v>27</v>
      </c>
      <c r="R10" s="10">
        <f>COUNTIF($D$2:$D$889,"笠原昌春")</f>
        <v>22</v>
      </c>
      <c r="S10" s="10">
        <f>COUNTIF($E$2:$E$889,"笠原昌春")</f>
        <v>24</v>
      </c>
      <c r="T10" s="10">
        <f>COUNTIF($F$2:$F$889,"笠原昌春")</f>
        <v>20</v>
      </c>
      <c r="U10" s="10">
        <f>COUNTIF($G$2:$G$889,"笠原昌春")</f>
        <v>1</v>
      </c>
      <c r="V10" s="10">
        <f>COUNTIF($H$2:$H$889,"笠原昌春")</f>
        <v>0</v>
      </c>
    </row>
    <row r="11" spans="1:24" ht="18" customHeight="1">
      <c r="A11" s="4">
        <v>10</v>
      </c>
      <c r="B11" s="35">
        <v>40999</v>
      </c>
      <c r="C11" s="36" t="s">
        <v>15</v>
      </c>
      <c r="D11" s="36" t="s">
        <v>163</v>
      </c>
      <c r="E11" s="36" t="s">
        <v>7</v>
      </c>
      <c r="F11" s="36" t="s">
        <v>72</v>
      </c>
      <c r="G11" s="21"/>
      <c r="H11" s="21"/>
      <c r="I11" s="21" t="s">
        <v>25</v>
      </c>
      <c r="J11" s="21" t="s">
        <v>26</v>
      </c>
      <c r="L11" s="4">
        <v>9</v>
      </c>
      <c r="M11" s="36" t="s">
        <v>82</v>
      </c>
      <c r="N11" s="10">
        <f>COUNTIF($C$2:$H$889,"川口亘太")</f>
        <v>94</v>
      </c>
      <c r="O11" s="10">
        <f t="shared" si="0"/>
        <v>94</v>
      </c>
      <c r="P11" s="24"/>
      <c r="Q11" s="10">
        <f>COUNTIF($C$2:$C$889,"川口亘太")</f>
        <v>24</v>
      </c>
      <c r="R11" s="10">
        <f>COUNTIF($D$2:$D$889,"川口亘太")</f>
        <v>25</v>
      </c>
      <c r="S11" s="10">
        <f>COUNTIF($E$2:$E$889,"川口亘太")</f>
        <v>20</v>
      </c>
      <c r="T11" s="10">
        <f>COUNTIF($F$2:$F$889,"川口亘太")</f>
        <v>24</v>
      </c>
      <c r="U11" s="10">
        <f>COUNTIF($G$2:$G$889,"川口亘太")</f>
        <v>0</v>
      </c>
      <c r="V11" s="10">
        <f>COUNTIF($H$2:$H$889,"川口亘太")</f>
        <v>1</v>
      </c>
    </row>
    <row r="12" spans="1:24" ht="18" customHeight="1">
      <c r="A12" s="4">
        <v>11</v>
      </c>
      <c r="B12" s="35">
        <v>40999</v>
      </c>
      <c r="C12" s="36" t="s">
        <v>24</v>
      </c>
      <c r="D12" s="36" t="s">
        <v>161</v>
      </c>
      <c r="E12" s="36" t="s">
        <v>142</v>
      </c>
      <c r="F12" s="36" t="s">
        <v>43</v>
      </c>
      <c r="G12" s="21"/>
      <c r="H12" s="21"/>
      <c r="I12" s="21" t="s">
        <v>38</v>
      </c>
      <c r="J12" s="21" t="s">
        <v>13</v>
      </c>
      <c r="L12" s="4">
        <v>10</v>
      </c>
      <c r="M12" s="36" t="s">
        <v>67</v>
      </c>
      <c r="N12" s="10">
        <f>COUNTIF($C$2:$H$889,"橘髙淳")</f>
        <v>93</v>
      </c>
      <c r="O12" s="10">
        <f t="shared" si="0"/>
        <v>93</v>
      </c>
      <c r="P12" s="24"/>
      <c r="Q12" s="10">
        <f>COUNTIF($C$2:$C$889,"橘髙淳")</f>
        <v>23</v>
      </c>
      <c r="R12" s="10">
        <f>COUNTIF($D$2:$D$889,"橘髙淳")</f>
        <v>23</v>
      </c>
      <c r="S12" s="10">
        <f>COUNTIF($E$2:$E$889,"橘髙淳")</f>
        <v>23</v>
      </c>
      <c r="T12" s="10">
        <f>COUNTIF($F$2:$F$889,"橘髙淳")</f>
        <v>22</v>
      </c>
      <c r="U12" s="10">
        <f>COUNTIF($G$2:$G$889,"橘髙淳")</f>
        <v>1</v>
      </c>
      <c r="V12" s="10">
        <f>COUNTIF($H$2:$H$889,"橘髙淳")</f>
        <v>1</v>
      </c>
    </row>
    <row r="13" spans="1:24" ht="18" customHeight="1">
      <c r="A13" s="4">
        <v>12</v>
      </c>
      <c r="B13" s="35">
        <v>40999</v>
      </c>
      <c r="C13" s="36" t="s">
        <v>27</v>
      </c>
      <c r="D13" s="36" t="s">
        <v>18</v>
      </c>
      <c r="E13" s="36" t="s">
        <v>22</v>
      </c>
      <c r="F13" s="36" t="s">
        <v>5</v>
      </c>
      <c r="G13" s="21"/>
      <c r="H13" s="21"/>
      <c r="I13" s="21" t="s">
        <v>37</v>
      </c>
      <c r="J13" s="21" t="s">
        <v>14</v>
      </c>
      <c r="L13" s="4">
        <v>11</v>
      </c>
      <c r="M13" s="36" t="s">
        <v>90</v>
      </c>
      <c r="N13" s="10">
        <f>COUNTIF($C$2:$H$889,"杉永政信")</f>
        <v>92</v>
      </c>
      <c r="O13" s="10">
        <f t="shared" si="0"/>
        <v>92</v>
      </c>
      <c r="P13" s="24"/>
      <c r="Q13" s="10">
        <f>COUNTIF($C$2:$C$889,"杉永政信")</f>
        <v>22</v>
      </c>
      <c r="R13" s="10">
        <f>COUNTIF($D$2:$D$889,"杉永政信")</f>
        <v>23</v>
      </c>
      <c r="S13" s="10">
        <f>COUNTIF($E$2:$E$889,"杉永政信")</f>
        <v>24</v>
      </c>
      <c r="T13" s="10">
        <f>COUNTIF($F$2:$F$889,"杉永政信")</f>
        <v>22</v>
      </c>
      <c r="U13" s="10">
        <f>COUNTIF($G$2:$G$889,"杉永政信")</f>
        <v>1</v>
      </c>
      <c r="V13" s="10">
        <f>COUNTIF($H$2:$H$889,"杉永政信")</f>
        <v>0</v>
      </c>
    </row>
    <row r="14" spans="1:24" ht="18" customHeight="1">
      <c r="A14" s="4">
        <v>13</v>
      </c>
      <c r="B14" s="35">
        <v>41000</v>
      </c>
      <c r="C14" s="36" t="s">
        <v>72</v>
      </c>
      <c r="D14" s="36" t="s">
        <v>23</v>
      </c>
      <c r="E14" s="36" t="s">
        <v>163</v>
      </c>
      <c r="F14" s="36" t="s">
        <v>7</v>
      </c>
      <c r="G14" s="21"/>
      <c r="H14" s="21"/>
      <c r="I14" s="21" t="s">
        <v>25</v>
      </c>
      <c r="J14" s="21" t="s">
        <v>26</v>
      </c>
      <c r="L14" s="4">
        <v>12</v>
      </c>
      <c r="M14" s="34" t="s">
        <v>139</v>
      </c>
      <c r="N14" s="10">
        <f>COUNTIF($C$2:$H$889,"中村稔")</f>
        <v>92</v>
      </c>
      <c r="O14" s="10">
        <f t="shared" si="0"/>
        <v>92</v>
      </c>
      <c r="P14" s="24"/>
      <c r="Q14" s="10">
        <f>COUNTIF($C$2:$C$889,"中村稔")</f>
        <v>22</v>
      </c>
      <c r="R14" s="10">
        <f>COUNTIF($D$2:$D$889,"中村稔")</f>
        <v>22</v>
      </c>
      <c r="S14" s="10">
        <f>COUNTIF($E$2:$E$889,"中村稔")</f>
        <v>23</v>
      </c>
      <c r="T14" s="10">
        <f>COUNTIF($F$2:$F$889,"中村稔")</f>
        <v>23</v>
      </c>
      <c r="U14" s="10">
        <f>COUNTIF($G$2:$G$889,"中村稔")</f>
        <v>0</v>
      </c>
      <c r="V14" s="10">
        <f>COUNTIF($H$2:$H$889,"中村稔")</f>
        <v>2</v>
      </c>
    </row>
    <row r="15" spans="1:24" ht="18" customHeight="1">
      <c r="A15" s="4">
        <v>14</v>
      </c>
      <c r="B15" s="35">
        <v>41000</v>
      </c>
      <c r="C15" s="36" t="s">
        <v>5</v>
      </c>
      <c r="D15" s="36" t="s">
        <v>12</v>
      </c>
      <c r="E15" s="36" t="s">
        <v>18</v>
      </c>
      <c r="F15" s="36" t="s">
        <v>22</v>
      </c>
      <c r="G15" s="21"/>
      <c r="H15" s="21"/>
      <c r="I15" s="21" t="s">
        <v>37</v>
      </c>
      <c r="J15" s="21" t="s">
        <v>14</v>
      </c>
      <c r="L15" s="4">
        <v>13</v>
      </c>
      <c r="M15" s="36" t="s">
        <v>81</v>
      </c>
      <c r="N15" s="10">
        <f>COUNTIF($C$2:$H$889,"丹波幸一")</f>
        <v>90</v>
      </c>
      <c r="O15" s="10">
        <f t="shared" si="0"/>
        <v>90</v>
      </c>
      <c r="P15" s="24"/>
      <c r="Q15" s="10">
        <f>COUNTIF($C$2:$C$889,"丹波幸一")</f>
        <v>26</v>
      </c>
      <c r="R15" s="10">
        <f>COUNTIF($D$2:$D$889,"丹波幸一")</f>
        <v>20</v>
      </c>
      <c r="S15" s="10">
        <f>COUNTIF($E$2:$E$889,"丹波幸一")</f>
        <v>21</v>
      </c>
      <c r="T15" s="10">
        <f>COUNTIF($F$2:$F$889,"丹波幸一")</f>
        <v>22</v>
      </c>
      <c r="U15" s="10">
        <f>COUNTIF($G$2:$G$889,"丹波幸一")</f>
        <v>0</v>
      </c>
      <c r="V15" s="10">
        <f>COUNTIF($H$2:$H$889,"丹波幸一")</f>
        <v>1</v>
      </c>
    </row>
    <row r="16" spans="1:24" ht="18" customHeight="1">
      <c r="A16" s="4">
        <v>15</v>
      </c>
      <c r="B16" s="35">
        <v>41000</v>
      </c>
      <c r="C16" s="36" t="s">
        <v>131</v>
      </c>
      <c r="D16" s="36" t="s">
        <v>47</v>
      </c>
      <c r="E16" s="36" t="s">
        <v>46</v>
      </c>
      <c r="F16" s="36" t="s">
        <v>50</v>
      </c>
      <c r="G16" s="21"/>
      <c r="H16" s="21"/>
      <c r="I16" s="21" t="s">
        <v>20</v>
      </c>
      <c r="J16" s="21" t="s">
        <v>19</v>
      </c>
      <c r="L16" s="4">
        <v>14</v>
      </c>
      <c r="M16" s="36" t="s">
        <v>88</v>
      </c>
      <c r="N16" s="10">
        <f>COUNTIF($C$2:$H$889,"木内九二生")</f>
        <v>90</v>
      </c>
      <c r="O16" s="10">
        <f t="shared" si="0"/>
        <v>90</v>
      </c>
      <c r="P16" s="24"/>
      <c r="Q16" s="10">
        <f>COUNTIF($C$2:$C$889,"木内九二生")</f>
        <v>22</v>
      </c>
      <c r="R16" s="10">
        <f>COUNTIF($D$2:$D$889,"木内九二生")</f>
        <v>22</v>
      </c>
      <c r="S16" s="10">
        <f>COUNTIF($E$2:$E$889,"木内九二生")</f>
        <v>24</v>
      </c>
      <c r="T16" s="10">
        <f>COUNTIF($F$2:$F$889,"木内九二生")</f>
        <v>21</v>
      </c>
      <c r="U16" s="10">
        <f>COUNTIF($G$2:$G$889,"木内九二生")</f>
        <v>1</v>
      </c>
      <c r="V16" s="10">
        <f>COUNTIF($H$2:$H$889,"木内九二生")</f>
        <v>0</v>
      </c>
    </row>
    <row r="17" spans="1:22" ht="18" customHeight="1">
      <c r="A17" s="4">
        <v>16</v>
      </c>
      <c r="B17" s="35">
        <v>41000</v>
      </c>
      <c r="C17" s="36" t="s">
        <v>30</v>
      </c>
      <c r="D17" s="36" t="s">
        <v>35</v>
      </c>
      <c r="E17" s="36" t="s">
        <v>148</v>
      </c>
      <c r="F17" s="36" t="s">
        <v>21</v>
      </c>
      <c r="G17" s="21"/>
      <c r="H17" s="21"/>
      <c r="I17" s="21" t="s">
        <v>9</v>
      </c>
      <c r="J17" s="21" t="s">
        <v>8</v>
      </c>
      <c r="L17" s="4">
        <v>15</v>
      </c>
      <c r="M17" s="36" t="s">
        <v>85</v>
      </c>
      <c r="N17" s="10">
        <f>COUNTIF($C$2:$H$889,"吉本文弘")</f>
        <v>89</v>
      </c>
      <c r="O17" s="10">
        <f t="shared" si="0"/>
        <v>89</v>
      </c>
      <c r="P17" s="24"/>
      <c r="Q17" s="10">
        <f>COUNTIF($C$2:$C$889,"吉本文弘")</f>
        <v>24</v>
      </c>
      <c r="R17" s="10">
        <f>COUNTIF($D$2:$D$889,"吉本文弘")</f>
        <v>20</v>
      </c>
      <c r="S17" s="10">
        <f>COUNTIF($E$2:$E$889,"吉本文弘")</f>
        <v>22</v>
      </c>
      <c r="T17" s="10">
        <f>COUNTIF($F$2:$F$889,"吉本文弘")</f>
        <v>22</v>
      </c>
      <c r="U17" s="10">
        <f>COUNTIF($G$2:$G$889,"吉本文弘")</f>
        <v>1</v>
      </c>
      <c r="V17" s="10">
        <f>COUNTIF($H$2:$H$889,"吉本文弘")</f>
        <v>0</v>
      </c>
    </row>
    <row r="18" spans="1:22" ht="18" customHeight="1">
      <c r="A18" s="4">
        <v>17</v>
      </c>
      <c r="B18" s="35">
        <v>41000</v>
      </c>
      <c r="C18" s="36" t="s">
        <v>43</v>
      </c>
      <c r="D18" s="36" t="s">
        <v>16</v>
      </c>
      <c r="E18" s="36" t="s">
        <v>161</v>
      </c>
      <c r="F18" s="36" t="s">
        <v>142</v>
      </c>
      <c r="G18" s="21"/>
      <c r="H18" s="21"/>
      <c r="I18" s="21" t="s">
        <v>38</v>
      </c>
      <c r="J18" s="21" t="s">
        <v>13</v>
      </c>
      <c r="L18" s="4">
        <v>16</v>
      </c>
      <c r="M18" s="36" t="s">
        <v>89</v>
      </c>
      <c r="N18" s="10">
        <f>COUNTIF($C$2:$H$889,"嶋田哲也")</f>
        <v>89</v>
      </c>
      <c r="O18" s="10">
        <f t="shared" si="0"/>
        <v>89</v>
      </c>
      <c r="P18" s="24"/>
      <c r="Q18" s="10">
        <f>COUNTIF($C$2:$C$889,"嶋田哲也")</f>
        <v>24</v>
      </c>
      <c r="R18" s="10">
        <f>COUNTIF($D$2:$D$889,"嶋田哲也")</f>
        <v>22</v>
      </c>
      <c r="S18" s="10">
        <f>COUNTIF($E$2:$E$889,"嶋田哲也")</f>
        <v>20</v>
      </c>
      <c r="T18" s="10">
        <f>COUNTIF($F$2:$F$889,"嶋田哲也")</f>
        <v>22</v>
      </c>
      <c r="U18" s="10">
        <f>COUNTIF($G$2:$G$889,"嶋田哲也")</f>
        <v>0</v>
      </c>
      <c r="V18" s="10">
        <f>COUNTIF($H$2:$H$889,"嶋田哲也")</f>
        <v>1</v>
      </c>
    </row>
    <row r="19" spans="1:22" ht="18" customHeight="1">
      <c r="A19" s="4">
        <v>18</v>
      </c>
      <c r="B19" s="35">
        <v>41000</v>
      </c>
      <c r="C19" s="36" t="s">
        <v>33</v>
      </c>
      <c r="D19" s="36" t="s">
        <v>6</v>
      </c>
      <c r="E19" s="36" t="s">
        <v>17</v>
      </c>
      <c r="F19" s="36" t="s">
        <v>4</v>
      </c>
      <c r="G19" s="21"/>
      <c r="H19" s="21"/>
      <c r="I19" s="21" t="s">
        <v>31</v>
      </c>
      <c r="J19" s="21" t="s">
        <v>32</v>
      </c>
      <c r="L19" s="4">
        <v>17</v>
      </c>
      <c r="M19" s="34" t="s">
        <v>145</v>
      </c>
      <c r="N19" s="10">
        <f>COUNTIF($C$2:$H$889,"渡田均")</f>
        <v>89</v>
      </c>
      <c r="O19" s="10">
        <f t="shared" si="0"/>
        <v>89</v>
      </c>
      <c r="P19" s="24"/>
      <c r="Q19" s="10">
        <f>COUNTIF($C$2:$C$889,"渡田均")</f>
        <v>21</v>
      </c>
      <c r="R19" s="10">
        <f>COUNTIF($D$2:$D$889,"渡田均")</f>
        <v>18</v>
      </c>
      <c r="S19" s="10">
        <f>COUNTIF($E$2:$E$889,"渡田均")</f>
        <v>24</v>
      </c>
      <c r="T19" s="10">
        <f>COUNTIF($F$2:$F$889,"渡田均")</f>
        <v>24</v>
      </c>
      <c r="U19" s="10">
        <f>COUNTIF($G$2:$G$889,"渡田均")</f>
        <v>1</v>
      </c>
      <c r="V19" s="10">
        <f>COUNTIF($H$2:$H$889,"渡田均")</f>
        <v>1</v>
      </c>
    </row>
    <row r="20" spans="1:22" ht="18" customHeight="1">
      <c r="A20" s="4">
        <v>19</v>
      </c>
      <c r="B20" s="35">
        <v>41002</v>
      </c>
      <c r="C20" s="36" t="s">
        <v>4</v>
      </c>
      <c r="D20" s="36" t="s">
        <v>29</v>
      </c>
      <c r="E20" s="36" t="s">
        <v>39</v>
      </c>
      <c r="F20" s="36" t="s">
        <v>17</v>
      </c>
      <c r="G20" s="21"/>
      <c r="H20" s="21"/>
      <c r="I20" s="21" t="s">
        <v>31</v>
      </c>
      <c r="J20" s="21" t="s">
        <v>26</v>
      </c>
      <c r="L20" s="4">
        <v>18</v>
      </c>
      <c r="M20" s="36" t="s">
        <v>93</v>
      </c>
      <c r="N20" s="10">
        <f>COUNTIF($C$2:$H$889,"名幸一明")</f>
        <v>88</v>
      </c>
      <c r="O20" s="10">
        <f t="shared" si="0"/>
        <v>88</v>
      </c>
      <c r="P20" s="24"/>
      <c r="Q20" s="10">
        <f>COUNTIF($C$2:$C$889,"名幸一明")</f>
        <v>23</v>
      </c>
      <c r="R20" s="10">
        <f>COUNTIF($D$2:$D$889,"名幸一明")</f>
        <v>18</v>
      </c>
      <c r="S20" s="10">
        <f>COUNTIF($E$2:$E$889,"名幸一明")</f>
        <v>22</v>
      </c>
      <c r="T20" s="10">
        <f>COUNTIF($F$2:$F$889,"名幸一明")</f>
        <v>23</v>
      </c>
      <c r="U20" s="10">
        <f>COUNTIF($G$2:$G$889,"名幸一明")</f>
        <v>1</v>
      </c>
      <c r="V20" s="10">
        <f>COUNTIF($H$2:$H$889,"名幸一明")</f>
        <v>1</v>
      </c>
    </row>
    <row r="21" spans="1:22" ht="18" customHeight="1">
      <c r="A21" s="4">
        <v>20</v>
      </c>
      <c r="B21" s="35">
        <v>41002</v>
      </c>
      <c r="C21" s="36" t="s">
        <v>7</v>
      </c>
      <c r="D21" s="36" t="s">
        <v>15</v>
      </c>
      <c r="E21" s="36" t="s">
        <v>146</v>
      </c>
      <c r="F21" s="36" t="s">
        <v>163</v>
      </c>
      <c r="G21" s="21"/>
      <c r="H21" s="21"/>
      <c r="I21" s="21" t="s">
        <v>19</v>
      </c>
      <c r="J21" s="21" t="s">
        <v>37</v>
      </c>
      <c r="L21" s="4">
        <v>19</v>
      </c>
      <c r="M21" s="36" t="s">
        <v>96</v>
      </c>
      <c r="N21" s="10">
        <f>COUNTIF($C$2:$H$889,"津川力")</f>
        <v>88</v>
      </c>
      <c r="O21" s="10">
        <f t="shared" si="0"/>
        <v>88</v>
      </c>
      <c r="P21" s="24"/>
      <c r="Q21" s="10">
        <f>COUNTIF($C$2:$C$889,"津川力")</f>
        <v>23</v>
      </c>
      <c r="R21" s="10">
        <f>COUNTIF($D$2:$D$889,"津川力")</f>
        <v>20</v>
      </c>
      <c r="S21" s="10">
        <f>COUNTIF($E$2:$E$889,"津川力")</f>
        <v>25</v>
      </c>
      <c r="T21" s="10">
        <f>COUNTIF($F$2:$F$889,"津川力")</f>
        <v>19</v>
      </c>
      <c r="U21" s="10">
        <f>COUNTIF($G$2:$G$889,"津川力")</f>
        <v>1</v>
      </c>
      <c r="V21" s="10">
        <f>COUNTIF($H$2:$H$889,"津川力")</f>
        <v>0</v>
      </c>
    </row>
    <row r="22" spans="1:22" ht="18" customHeight="1">
      <c r="A22" s="4">
        <v>21</v>
      </c>
      <c r="B22" s="35">
        <v>41002</v>
      </c>
      <c r="C22" s="36" t="s">
        <v>22</v>
      </c>
      <c r="D22" s="36" t="s">
        <v>27</v>
      </c>
      <c r="E22" s="36" t="s">
        <v>12</v>
      </c>
      <c r="F22" s="36" t="s">
        <v>18</v>
      </c>
      <c r="G22" s="21"/>
      <c r="H22" s="21"/>
      <c r="I22" s="21" t="s">
        <v>9</v>
      </c>
      <c r="J22" s="21" t="s">
        <v>25</v>
      </c>
      <c r="L22" s="4">
        <v>20</v>
      </c>
      <c r="M22" s="34" t="s">
        <v>143</v>
      </c>
      <c r="N22" s="10">
        <f>COUNTIF($C$2:$H$889,"東利夫")</f>
        <v>88</v>
      </c>
      <c r="O22" s="10">
        <f t="shared" si="0"/>
        <v>88</v>
      </c>
      <c r="P22" s="24"/>
      <c r="Q22" s="10">
        <f>COUNTIF($C$2:$C$889,"東利夫")</f>
        <v>18</v>
      </c>
      <c r="R22" s="10">
        <f>COUNTIF($D$2:$D$889,"東利夫")</f>
        <v>24</v>
      </c>
      <c r="S22" s="10">
        <f>COUNTIF($E$2:$E$889,"東利夫")</f>
        <v>23</v>
      </c>
      <c r="T22" s="10">
        <f>COUNTIF($F$2:$F$889,"東利夫")</f>
        <v>22</v>
      </c>
      <c r="U22" s="10">
        <f>COUNTIF($G$2:$G$889,"東利夫")</f>
        <v>0</v>
      </c>
      <c r="V22" s="10">
        <f>COUNTIF($H$2:$H$889,"東利夫")</f>
        <v>1</v>
      </c>
    </row>
    <row r="23" spans="1:22" ht="18" customHeight="1">
      <c r="A23" s="4">
        <v>22</v>
      </c>
      <c r="B23" s="35">
        <v>41003</v>
      </c>
      <c r="C23" s="36" t="s">
        <v>148</v>
      </c>
      <c r="D23" s="36" t="s">
        <v>41</v>
      </c>
      <c r="E23" s="36" t="s">
        <v>49</v>
      </c>
      <c r="F23" s="36" t="s">
        <v>28</v>
      </c>
      <c r="G23" s="21"/>
      <c r="H23" s="21"/>
      <c r="I23" s="21" t="s">
        <v>13</v>
      </c>
      <c r="J23" s="21" t="s">
        <v>20</v>
      </c>
      <c r="L23" s="4">
        <v>21</v>
      </c>
      <c r="M23" s="34" t="s">
        <v>164</v>
      </c>
      <c r="N23" s="10">
        <f>COUNTIF($C$2:$H$889,"友寄正人")</f>
        <v>88</v>
      </c>
      <c r="O23" s="10">
        <f t="shared" si="0"/>
        <v>88</v>
      </c>
      <c r="P23" s="24"/>
      <c r="Q23" s="10">
        <f>COUNTIF($C$2:$C$889,"友寄正人")</f>
        <v>19</v>
      </c>
      <c r="R23" s="10">
        <f>COUNTIF($D$2:$D$889,"友寄正人")</f>
        <v>23</v>
      </c>
      <c r="S23" s="10">
        <f>COUNTIF($E$2:$E$889,"友寄正人")</f>
        <v>23</v>
      </c>
      <c r="T23" s="10">
        <f>COUNTIF($F$2:$F$889,"友寄正人")</f>
        <v>23</v>
      </c>
      <c r="U23" s="10">
        <f>COUNTIF($G$2:$G$889,"友寄正人")</f>
        <v>0</v>
      </c>
      <c r="V23" s="10">
        <f>COUNTIF($H$2:$H$889,"友寄正人")</f>
        <v>0</v>
      </c>
    </row>
    <row r="24" spans="1:22" ht="18" customHeight="1">
      <c r="A24" s="4">
        <v>23</v>
      </c>
      <c r="B24" s="35">
        <v>41003</v>
      </c>
      <c r="C24" s="36" t="s">
        <v>161</v>
      </c>
      <c r="D24" s="36" t="s">
        <v>30</v>
      </c>
      <c r="E24" s="36" t="s">
        <v>36</v>
      </c>
      <c r="F24" s="36" t="s">
        <v>144</v>
      </c>
      <c r="G24" s="21"/>
      <c r="H24" s="21"/>
      <c r="I24" s="21" t="s">
        <v>14</v>
      </c>
      <c r="J24" s="21" t="s">
        <v>38</v>
      </c>
      <c r="L24" s="4">
        <v>22</v>
      </c>
      <c r="M24" s="36" t="s">
        <v>94</v>
      </c>
      <c r="N24" s="10">
        <f>COUNTIF($C$2:$H$889,"秋村謙宏")</f>
        <v>87</v>
      </c>
      <c r="O24" s="10">
        <f t="shared" si="0"/>
        <v>87</v>
      </c>
      <c r="P24" s="24"/>
      <c r="Q24" s="10">
        <f>COUNTIF($C$2:$C$889,"秋村謙宏")</f>
        <v>24</v>
      </c>
      <c r="R24" s="10">
        <f>COUNTIF($D$2:$D$889,"秋村謙宏")</f>
        <v>23</v>
      </c>
      <c r="S24" s="10">
        <f>COUNTIF($E$2:$E$889,"秋村謙宏")</f>
        <v>21</v>
      </c>
      <c r="T24" s="10">
        <f>COUNTIF($F$2:$F$889,"秋村謙宏")</f>
        <v>19</v>
      </c>
      <c r="U24" s="10">
        <f>COUNTIF($G$2:$G$889,"秋村謙宏")</f>
        <v>0</v>
      </c>
      <c r="V24" s="10">
        <f>COUNTIF($H$2:$H$889,"秋村謙宏")</f>
        <v>0</v>
      </c>
    </row>
    <row r="25" spans="1:22" ht="18" customHeight="1">
      <c r="A25" s="4">
        <v>24</v>
      </c>
      <c r="B25" s="35">
        <v>41003</v>
      </c>
      <c r="C25" s="36" t="s">
        <v>46</v>
      </c>
      <c r="D25" s="36" t="s">
        <v>131</v>
      </c>
      <c r="E25" s="36" t="s">
        <v>10</v>
      </c>
      <c r="F25" s="36" t="s">
        <v>6</v>
      </c>
      <c r="G25" s="21"/>
      <c r="H25" s="21"/>
      <c r="I25" s="21" t="s">
        <v>32</v>
      </c>
      <c r="J25" s="21" t="s">
        <v>8</v>
      </c>
      <c r="L25" s="4">
        <v>23</v>
      </c>
      <c r="M25" s="36" t="s">
        <v>83</v>
      </c>
      <c r="N25" s="10">
        <f>COUNTIF($C$2:$H$889,"小林和公")</f>
        <v>85</v>
      </c>
      <c r="O25" s="10">
        <f t="shared" si="0"/>
        <v>85</v>
      </c>
      <c r="P25" s="24"/>
      <c r="Q25" s="10">
        <f>COUNTIF($C$2:$C$889,"小林和公")</f>
        <v>21</v>
      </c>
      <c r="R25" s="10">
        <f>COUNTIF($D$2:$D$889,"小林和公")</f>
        <v>18</v>
      </c>
      <c r="S25" s="10">
        <f>COUNTIF($E$2:$E$889,"小林和公")</f>
        <v>20</v>
      </c>
      <c r="T25" s="10">
        <f>COUNTIF($F$2:$F$889,"小林和公")</f>
        <v>24</v>
      </c>
      <c r="U25" s="10">
        <f>COUNTIF($G$2:$G$889,"小林和公")</f>
        <v>1</v>
      </c>
      <c r="V25" s="10">
        <f>COUNTIF($H$2:$H$889,"小林和公")</f>
        <v>1</v>
      </c>
    </row>
    <row r="26" spans="1:22" ht="18" customHeight="1">
      <c r="A26" s="4">
        <v>25</v>
      </c>
      <c r="B26" s="35">
        <v>41003</v>
      </c>
      <c r="C26" s="36" t="s">
        <v>18</v>
      </c>
      <c r="D26" s="36" t="s">
        <v>44</v>
      </c>
      <c r="E26" s="36" t="s">
        <v>27</v>
      </c>
      <c r="F26" s="36" t="s">
        <v>12</v>
      </c>
      <c r="G26" s="21"/>
      <c r="H26" s="21"/>
      <c r="I26" s="21" t="s">
        <v>9</v>
      </c>
      <c r="J26" s="21" t="s">
        <v>25</v>
      </c>
      <c r="L26" s="4">
        <v>24</v>
      </c>
      <c r="M26" s="36" t="s">
        <v>86</v>
      </c>
      <c r="N26" s="10">
        <f>COUNTIF($C$2:$H$889,"敷田直人")</f>
        <v>85</v>
      </c>
      <c r="O26" s="10">
        <f t="shared" si="0"/>
        <v>85</v>
      </c>
      <c r="P26" s="24"/>
      <c r="Q26" s="10">
        <f>COUNTIF($C$2:$C$889,"敷田直人")</f>
        <v>20</v>
      </c>
      <c r="R26" s="10">
        <f>COUNTIF($D$2:$D$889,"敷田直人")</f>
        <v>22</v>
      </c>
      <c r="S26" s="10">
        <f>COUNTIF($E$2:$E$889,"敷田直人")</f>
        <v>22</v>
      </c>
      <c r="T26" s="10">
        <f>COUNTIF($F$2:$F$889,"敷田直人")</f>
        <v>20</v>
      </c>
      <c r="U26" s="10">
        <f>COUNTIF($G$2:$G$889,"敷田直人")</f>
        <v>0</v>
      </c>
      <c r="V26" s="10">
        <f>COUNTIF($H$2:$H$889,"敷田直人")</f>
        <v>1</v>
      </c>
    </row>
    <row r="27" spans="1:22" ht="18" customHeight="1">
      <c r="A27" s="4">
        <v>26</v>
      </c>
      <c r="B27" s="35">
        <v>41003</v>
      </c>
      <c r="C27" s="36" t="s">
        <v>17</v>
      </c>
      <c r="D27" s="36" t="s">
        <v>33</v>
      </c>
      <c r="E27" s="36" t="s">
        <v>29</v>
      </c>
      <c r="F27" s="36" t="s">
        <v>39</v>
      </c>
      <c r="G27" s="21"/>
      <c r="H27" s="21"/>
      <c r="I27" s="21" t="s">
        <v>31</v>
      </c>
      <c r="J27" s="21" t="s">
        <v>26</v>
      </c>
      <c r="L27" s="4">
        <v>25</v>
      </c>
      <c r="M27" s="36" t="s">
        <v>97</v>
      </c>
      <c r="N27" s="10">
        <f>COUNTIF($C$2:$H$889,"牧田匡平")</f>
        <v>84</v>
      </c>
      <c r="O27" s="10">
        <f t="shared" si="0"/>
        <v>84</v>
      </c>
      <c r="P27" s="24"/>
      <c r="Q27" s="10">
        <f>COUNTIF($C$2:$C$889,"牧田匡平")</f>
        <v>21</v>
      </c>
      <c r="R27" s="10">
        <f>COUNTIF($D$2:$D$889,"牧田匡平")</f>
        <v>20</v>
      </c>
      <c r="S27" s="10">
        <f>COUNTIF($E$2:$E$889,"牧田匡平")</f>
        <v>22</v>
      </c>
      <c r="T27" s="10">
        <f>COUNTIF($F$2:$F$889,"牧田匡平")</f>
        <v>20</v>
      </c>
      <c r="U27" s="10">
        <f>COUNTIF($G$2:$G$889,"牧田匡平")</f>
        <v>0</v>
      </c>
      <c r="V27" s="10">
        <f>COUNTIF($H$2:$H$889,"牧田匡平")</f>
        <v>1</v>
      </c>
    </row>
    <row r="28" spans="1:22" ht="18" customHeight="1">
      <c r="A28" s="4">
        <v>27</v>
      </c>
      <c r="B28" s="35">
        <v>41003</v>
      </c>
      <c r="C28" s="36" t="s">
        <v>163</v>
      </c>
      <c r="D28" s="36" t="s">
        <v>72</v>
      </c>
      <c r="E28" s="36" t="s">
        <v>15</v>
      </c>
      <c r="F28" s="36" t="s">
        <v>146</v>
      </c>
      <c r="G28" s="21"/>
      <c r="H28" s="21"/>
      <c r="I28" s="21" t="s">
        <v>19</v>
      </c>
      <c r="J28" s="21" t="s">
        <v>37</v>
      </c>
      <c r="L28" s="4">
        <v>26</v>
      </c>
      <c r="M28" s="34" t="s">
        <v>149</v>
      </c>
      <c r="N28" s="10">
        <f>COUNTIF($C$2:$H$889,"栄村孝康")</f>
        <v>84</v>
      </c>
      <c r="O28" s="10">
        <f t="shared" si="0"/>
        <v>84</v>
      </c>
      <c r="P28" s="24"/>
      <c r="Q28" s="10">
        <f>COUNTIF($C$2:$C$889,"栄村孝康")</f>
        <v>24</v>
      </c>
      <c r="R28" s="10">
        <f>COUNTIF($D$2:$D$889,"栄村孝康")</f>
        <v>20</v>
      </c>
      <c r="S28" s="10">
        <f>COUNTIF($E$2:$E$889,"栄村孝康")</f>
        <v>17</v>
      </c>
      <c r="T28" s="10">
        <f>COUNTIF($F$2:$F$889,"栄村孝康")</f>
        <v>22</v>
      </c>
      <c r="U28" s="10">
        <f>COUNTIF($G$2:$G$889,"栄村孝康")</f>
        <v>1</v>
      </c>
      <c r="V28" s="10">
        <f>COUNTIF($H$2:$H$889,"栄村孝康")</f>
        <v>0</v>
      </c>
    </row>
    <row r="29" spans="1:22" ht="18" customHeight="1">
      <c r="A29" s="4">
        <v>28</v>
      </c>
      <c r="B29" s="35">
        <v>41004</v>
      </c>
      <c r="C29" s="36" t="s">
        <v>39</v>
      </c>
      <c r="D29" s="36" t="s">
        <v>4</v>
      </c>
      <c r="E29" s="36" t="s">
        <v>33</v>
      </c>
      <c r="F29" s="36" t="s">
        <v>29</v>
      </c>
      <c r="G29" s="21"/>
      <c r="H29" s="21"/>
      <c r="I29" s="21" t="s">
        <v>31</v>
      </c>
      <c r="J29" s="21" t="s">
        <v>26</v>
      </c>
      <c r="L29" s="4">
        <v>27</v>
      </c>
      <c r="M29" s="36" t="s">
        <v>95</v>
      </c>
      <c r="N29" s="10">
        <f>COUNTIF($C$2:$H$889,"深谷篤")</f>
        <v>83</v>
      </c>
      <c r="O29" s="10">
        <f t="shared" si="0"/>
        <v>83</v>
      </c>
      <c r="P29" s="24"/>
      <c r="Q29" s="10">
        <f>COUNTIF($C$2:$C$889,"深谷篤")</f>
        <v>22</v>
      </c>
      <c r="R29" s="10">
        <f>COUNTIF($D$2:$D$889,"深谷篤")</f>
        <v>19</v>
      </c>
      <c r="S29" s="10">
        <f>COUNTIF($E$2:$E$889,"深谷篤")</f>
        <v>22</v>
      </c>
      <c r="T29" s="10">
        <f>COUNTIF($F$2:$F$889,"深谷篤")</f>
        <v>20</v>
      </c>
      <c r="U29" s="10">
        <f>COUNTIF($G$2:$G$889,"深谷篤")</f>
        <v>0</v>
      </c>
      <c r="V29" s="10">
        <f>COUNTIF($H$2:$H$889,"深谷篤")</f>
        <v>0</v>
      </c>
    </row>
    <row r="30" spans="1:22" ht="18" customHeight="1">
      <c r="A30" s="4">
        <v>29</v>
      </c>
      <c r="B30" s="35">
        <v>41004</v>
      </c>
      <c r="C30" s="36" t="s">
        <v>28</v>
      </c>
      <c r="D30" s="36" t="s">
        <v>142</v>
      </c>
      <c r="E30" s="36" t="s">
        <v>41</v>
      </c>
      <c r="F30" s="36" t="s">
        <v>49</v>
      </c>
      <c r="G30" s="21"/>
      <c r="H30" s="21"/>
      <c r="I30" s="21" t="s">
        <v>13</v>
      </c>
      <c r="J30" s="21" t="s">
        <v>20</v>
      </c>
      <c r="L30" s="4">
        <v>28</v>
      </c>
      <c r="M30" s="36" t="s">
        <v>84</v>
      </c>
      <c r="N30" s="10">
        <f>COUNTIF($C$2:$H$889,"本田英志")</f>
        <v>81</v>
      </c>
      <c r="O30" s="10">
        <f t="shared" si="0"/>
        <v>81</v>
      </c>
      <c r="P30" s="24"/>
      <c r="Q30" s="10">
        <f>COUNTIF($C$2:$C$889,"本田英志")</f>
        <v>17</v>
      </c>
      <c r="R30" s="10">
        <f>COUNTIF($D$2:$D$889,"本田英志")</f>
        <v>21</v>
      </c>
      <c r="S30" s="10">
        <f>COUNTIF($E$2:$E$889,"本田英志")</f>
        <v>20</v>
      </c>
      <c r="T30" s="10">
        <f>COUNTIF($F$2:$F$889,"本田英志")</f>
        <v>22</v>
      </c>
      <c r="U30" s="10">
        <f>COUNTIF($G$2:$G$889,"本田英志")</f>
        <v>1</v>
      </c>
      <c r="V30" s="10">
        <f>COUNTIF($H$2:$H$889,"本田英志")</f>
        <v>0</v>
      </c>
    </row>
    <row r="31" spans="1:22" ht="18" customHeight="1">
      <c r="A31" s="4">
        <v>30</v>
      </c>
      <c r="B31" s="35">
        <v>41004</v>
      </c>
      <c r="C31" s="36" t="s">
        <v>144</v>
      </c>
      <c r="D31" s="36" t="s">
        <v>21</v>
      </c>
      <c r="E31" s="36" t="s">
        <v>30</v>
      </c>
      <c r="F31" s="36" t="s">
        <v>36</v>
      </c>
      <c r="G31" s="21"/>
      <c r="H31" s="21"/>
      <c r="I31" s="21" t="s">
        <v>14</v>
      </c>
      <c r="J31" s="21" t="s">
        <v>38</v>
      </c>
      <c r="L31" s="4">
        <v>29</v>
      </c>
      <c r="M31" s="34" t="s">
        <v>162</v>
      </c>
      <c r="N31" s="10">
        <f>COUNTIF($C$2:$H$889,"柿木園悟")</f>
        <v>81</v>
      </c>
      <c r="O31" s="10">
        <f t="shared" si="0"/>
        <v>81</v>
      </c>
      <c r="P31" s="24"/>
      <c r="Q31" s="10">
        <f>COUNTIF($C$2:$C$889,"柿木園悟")</f>
        <v>16</v>
      </c>
      <c r="R31" s="10">
        <f>COUNTIF($D$2:$D$889,"柿木園悟")</f>
        <v>21</v>
      </c>
      <c r="S31" s="10">
        <f>COUNTIF($E$2:$E$889,"柿木園悟")</f>
        <v>20</v>
      </c>
      <c r="T31" s="10">
        <f>COUNTIF($F$2:$F$889,"柿木園悟")</f>
        <v>21</v>
      </c>
      <c r="U31" s="10">
        <f>COUNTIF($G$2:$G$889,"柿木園悟")</f>
        <v>1</v>
      </c>
      <c r="V31" s="10">
        <f>COUNTIF($H$2:$H$889,"柿木園悟")</f>
        <v>2</v>
      </c>
    </row>
    <row r="32" spans="1:22" ht="18" customHeight="1">
      <c r="A32" s="4">
        <v>31</v>
      </c>
      <c r="B32" s="35">
        <v>41004</v>
      </c>
      <c r="C32" s="36" t="s">
        <v>146</v>
      </c>
      <c r="D32" s="36" t="s">
        <v>7</v>
      </c>
      <c r="E32" s="36" t="s">
        <v>72</v>
      </c>
      <c r="F32" s="36" t="s">
        <v>15</v>
      </c>
      <c r="G32" s="21"/>
      <c r="H32" s="21"/>
      <c r="I32" s="21" t="s">
        <v>19</v>
      </c>
      <c r="J32" s="21" t="s">
        <v>37</v>
      </c>
      <c r="L32" s="4">
        <v>30</v>
      </c>
      <c r="M32" s="36" t="s">
        <v>92</v>
      </c>
      <c r="N32" s="10">
        <f>COUNTIF($C$2:$H$889,"白井一行")</f>
        <v>78</v>
      </c>
      <c r="O32" s="10">
        <f t="shared" si="0"/>
        <v>78</v>
      </c>
      <c r="P32" s="24"/>
      <c r="Q32" s="10">
        <f>COUNTIF($C$2:$C$889,"白井一行")</f>
        <v>21</v>
      </c>
      <c r="R32" s="10">
        <f>COUNTIF($D$2:$D$889,"白井一行")</f>
        <v>18</v>
      </c>
      <c r="S32" s="10">
        <f>COUNTIF($E$2:$E$889,"白井一行")</f>
        <v>19</v>
      </c>
      <c r="T32" s="10">
        <f>COUNTIF($F$2:$F$889,"白井一行")</f>
        <v>18</v>
      </c>
      <c r="U32" s="10">
        <f>COUNTIF($G$2:$G$889,"白井一行")</f>
        <v>1</v>
      </c>
      <c r="V32" s="10">
        <f>COUNTIF($H$2:$H$889,"白井一行")</f>
        <v>1</v>
      </c>
    </row>
    <row r="33" spans="1:22" ht="18" customHeight="1">
      <c r="A33" s="4">
        <v>32</v>
      </c>
      <c r="B33" s="35">
        <v>41004</v>
      </c>
      <c r="C33" s="36" t="s">
        <v>12</v>
      </c>
      <c r="D33" s="36" t="s">
        <v>22</v>
      </c>
      <c r="E33" s="36" t="s">
        <v>44</v>
      </c>
      <c r="F33" s="36" t="s">
        <v>27</v>
      </c>
      <c r="G33" s="21"/>
      <c r="H33" s="21"/>
      <c r="I33" s="21" t="s">
        <v>9</v>
      </c>
      <c r="J33" s="21" t="s">
        <v>25</v>
      </c>
      <c r="L33" s="4">
        <v>31</v>
      </c>
      <c r="M33" s="34" t="s">
        <v>147</v>
      </c>
      <c r="N33" s="10">
        <f>COUNTIF($C$2:$H$889,"良川昌美")</f>
        <v>77</v>
      </c>
      <c r="O33" s="10">
        <f t="shared" si="0"/>
        <v>77</v>
      </c>
      <c r="P33" s="24"/>
      <c r="Q33" s="10">
        <f>COUNTIF($C$2:$C$889,"良川昌美")</f>
        <v>19</v>
      </c>
      <c r="R33" s="10">
        <f>COUNTIF($D$2:$D$889,"良川昌美")</f>
        <v>18</v>
      </c>
      <c r="S33" s="10">
        <f>COUNTIF($E$2:$E$889,"良川昌美")</f>
        <v>21</v>
      </c>
      <c r="T33" s="10">
        <f>COUNTIF($F$2:$F$889,"良川昌美")</f>
        <v>18</v>
      </c>
      <c r="U33" s="10">
        <f>COUNTIF($G$2:$G$889,"良川昌美")</f>
        <v>0</v>
      </c>
      <c r="V33" s="10">
        <f>COUNTIF($H$2:$H$889,"良川昌美")</f>
        <v>1</v>
      </c>
    </row>
    <row r="34" spans="1:22" ht="18" customHeight="1">
      <c r="A34" s="4">
        <v>33</v>
      </c>
      <c r="B34" s="35">
        <v>41005</v>
      </c>
      <c r="C34" s="36" t="s">
        <v>49</v>
      </c>
      <c r="D34" s="36" t="s">
        <v>5</v>
      </c>
      <c r="E34" s="36" t="s">
        <v>35</v>
      </c>
      <c r="F34" s="36" t="s">
        <v>41</v>
      </c>
      <c r="G34" s="21"/>
      <c r="H34" s="21"/>
      <c r="I34" s="21" t="s">
        <v>8</v>
      </c>
      <c r="J34" s="21" t="s">
        <v>31</v>
      </c>
      <c r="L34" s="4">
        <v>32</v>
      </c>
      <c r="M34" s="36" t="s">
        <v>54</v>
      </c>
      <c r="N34" s="10">
        <f>COUNTIF($C$2:$H$889,"土山剛弘")</f>
        <v>76</v>
      </c>
      <c r="O34" s="10">
        <f t="shared" si="0"/>
        <v>76</v>
      </c>
      <c r="P34" s="24"/>
      <c r="Q34" s="10">
        <f>COUNTIF($C$2:$C$889,"土山剛弘")</f>
        <v>18</v>
      </c>
      <c r="R34" s="10">
        <f>COUNTIF($D$2:$D$889,"土山剛弘")</f>
        <v>14</v>
      </c>
      <c r="S34" s="10">
        <f>COUNTIF($E$2:$E$889,"土山剛弘")</f>
        <v>21</v>
      </c>
      <c r="T34" s="10">
        <f>COUNTIF($F$2:$F$889,"土山剛弘")</f>
        <v>21</v>
      </c>
      <c r="U34" s="10">
        <f>COUNTIF($G$2:$G$889,"土山剛弘")</f>
        <v>1</v>
      </c>
      <c r="V34" s="10">
        <f>COUNTIF($H$2:$H$889,"土山剛弘")</f>
        <v>1</v>
      </c>
    </row>
    <row r="35" spans="1:22" ht="18" customHeight="1">
      <c r="A35" s="4">
        <v>34</v>
      </c>
      <c r="B35" s="35">
        <v>41005</v>
      </c>
      <c r="C35" s="36" t="s">
        <v>36</v>
      </c>
      <c r="D35" s="36" t="s">
        <v>148</v>
      </c>
      <c r="E35" s="36" t="s">
        <v>142</v>
      </c>
      <c r="F35" s="36" t="s">
        <v>30</v>
      </c>
      <c r="G35" s="21"/>
      <c r="H35" s="21"/>
      <c r="I35" s="21" t="s">
        <v>32</v>
      </c>
      <c r="J35" s="21" t="s">
        <v>25</v>
      </c>
      <c r="L35" s="4">
        <v>33</v>
      </c>
      <c r="M35" s="36" t="s">
        <v>98</v>
      </c>
      <c r="N35" s="10">
        <f>COUNTIF($C$2:$H$889,"橋本信治")</f>
        <v>74</v>
      </c>
      <c r="O35" s="10">
        <f t="shared" ref="O35:O51" si="1">SUM(Q35:V35)</f>
        <v>74</v>
      </c>
      <c r="P35" s="24"/>
      <c r="Q35" s="10">
        <f>COUNTIF($C$2:$C$889,"橋本信治")</f>
        <v>15</v>
      </c>
      <c r="R35" s="10">
        <f>COUNTIF($D$2:$D$889,"橋本信治")</f>
        <v>18</v>
      </c>
      <c r="S35" s="10">
        <f>COUNTIF($E$2:$E$889,"橋本信治")</f>
        <v>19</v>
      </c>
      <c r="T35" s="10">
        <f>COUNTIF($F$2:$F$889,"橋本信治")</f>
        <v>21</v>
      </c>
      <c r="U35" s="10">
        <f>COUNTIF($G$2:$G$889,"橋本信治")</f>
        <v>1</v>
      </c>
      <c r="V35" s="10">
        <f>COUNTIF($H$2:$H$889,"橋本信治")</f>
        <v>0</v>
      </c>
    </row>
    <row r="36" spans="1:22" ht="18" customHeight="1">
      <c r="A36" s="4">
        <v>35</v>
      </c>
      <c r="B36" s="37">
        <v>41005</v>
      </c>
      <c r="C36" s="34" t="s">
        <v>15</v>
      </c>
      <c r="D36" s="34" t="s">
        <v>24</v>
      </c>
      <c r="E36" s="34" t="s">
        <v>23</v>
      </c>
      <c r="F36" s="34" t="s">
        <v>72</v>
      </c>
      <c r="G36" s="21"/>
      <c r="H36" s="21"/>
      <c r="I36" s="21" t="s">
        <v>38</v>
      </c>
      <c r="J36" s="21" t="s">
        <v>37</v>
      </c>
      <c r="L36" s="4">
        <v>34</v>
      </c>
      <c r="M36" s="36" t="s">
        <v>91</v>
      </c>
      <c r="N36" s="10">
        <f>COUNTIF($C$2:$H$889,"飯塚富司")</f>
        <v>72</v>
      </c>
      <c r="O36" s="10">
        <f t="shared" si="1"/>
        <v>72</v>
      </c>
      <c r="P36" s="24"/>
      <c r="Q36" s="10">
        <f>COUNTIF($C$2:$C$889,"飯塚富司")</f>
        <v>19</v>
      </c>
      <c r="R36" s="10">
        <f>COUNTIF($D$2:$D$889,"飯塚富司")</f>
        <v>18</v>
      </c>
      <c r="S36" s="10">
        <f>COUNTIF($E$2:$E$889,"飯塚富司")</f>
        <v>15</v>
      </c>
      <c r="T36" s="10">
        <f>COUNTIF($F$2:$F$889,"飯塚富司")</f>
        <v>19</v>
      </c>
      <c r="U36" s="10">
        <f>COUNTIF($G$2:$G$889,"飯塚富司")</f>
        <v>0</v>
      </c>
      <c r="V36" s="10">
        <f>COUNTIF($H$2:$H$889,"飯塚富司")</f>
        <v>1</v>
      </c>
    </row>
    <row r="37" spans="1:22" ht="18" customHeight="1">
      <c r="A37" s="4">
        <v>36</v>
      </c>
      <c r="B37" s="37">
        <v>41005</v>
      </c>
      <c r="C37" s="34" t="s">
        <v>11</v>
      </c>
      <c r="D37" s="34" t="s">
        <v>163</v>
      </c>
      <c r="E37" s="34" t="s">
        <v>7</v>
      </c>
      <c r="F37" s="34" t="s">
        <v>47</v>
      </c>
      <c r="G37" s="21"/>
      <c r="H37" s="21"/>
      <c r="I37" s="21" t="s">
        <v>26</v>
      </c>
      <c r="J37" s="21" t="s">
        <v>9</v>
      </c>
      <c r="L37" s="4">
        <v>35</v>
      </c>
      <c r="M37" s="34" t="s">
        <v>136</v>
      </c>
      <c r="N37" s="10">
        <f>COUNTIF($C$2:$H$889,"杉本大成")</f>
        <v>72</v>
      </c>
      <c r="O37" s="10">
        <f t="shared" si="1"/>
        <v>72</v>
      </c>
      <c r="P37" s="24"/>
      <c r="Q37" s="10">
        <f>COUNTIF($C$2:$C$889,"杉本大成")</f>
        <v>16</v>
      </c>
      <c r="R37" s="10">
        <f>COUNTIF($D$2:$D$889,"杉本大成")</f>
        <v>18</v>
      </c>
      <c r="S37" s="10">
        <f>COUNTIF($E$2:$E$889,"杉本大成")</f>
        <v>19</v>
      </c>
      <c r="T37" s="10">
        <f>COUNTIF($F$2:$F$889,"杉本大成")</f>
        <v>17</v>
      </c>
      <c r="U37" s="10">
        <f>COUNTIF($G$2:$G$889,"杉本大成")</f>
        <v>2</v>
      </c>
      <c r="V37" s="10">
        <f>COUNTIF($H$2:$H$889,"杉本大成")</f>
        <v>0</v>
      </c>
    </row>
    <row r="38" spans="1:22" ht="18" customHeight="1">
      <c r="A38" s="4">
        <v>37</v>
      </c>
      <c r="B38" s="37">
        <v>41005</v>
      </c>
      <c r="C38" s="34" t="s">
        <v>27</v>
      </c>
      <c r="D38" s="34" t="s">
        <v>18</v>
      </c>
      <c r="E38" s="34" t="s">
        <v>22</v>
      </c>
      <c r="F38" s="34" t="s">
        <v>44</v>
      </c>
      <c r="G38" s="21"/>
      <c r="H38" s="21"/>
      <c r="I38" s="21" t="s">
        <v>13</v>
      </c>
      <c r="J38" s="21" t="s">
        <v>19</v>
      </c>
      <c r="L38" s="4">
        <v>36</v>
      </c>
      <c r="M38" s="34" t="s">
        <v>154</v>
      </c>
      <c r="N38" s="10">
        <f>COUNTIF($C$2:$H$889,"山村達也")</f>
        <v>72</v>
      </c>
      <c r="O38" s="10">
        <f t="shared" si="1"/>
        <v>72</v>
      </c>
      <c r="P38" s="24"/>
      <c r="Q38" s="10">
        <f>COUNTIF($C$2:$C$889,"山村達也")</f>
        <v>17</v>
      </c>
      <c r="R38" s="10">
        <f>COUNTIF($D$2:$D$889,"山村達也")</f>
        <v>20</v>
      </c>
      <c r="S38" s="10">
        <f>COUNTIF($E$2:$E$889,"山村達也")</f>
        <v>16</v>
      </c>
      <c r="T38" s="10">
        <f>COUNTIF($F$2:$F$889,"山村達也")</f>
        <v>19</v>
      </c>
      <c r="U38" s="10">
        <f>COUNTIF($G$2:$G$889,"山村達也")</f>
        <v>0</v>
      </c>
      <c r="V38" s="10">
        <f>COUNTIF($H$2:$H$889,"山村達也")</f>
        <v>0</v>
      </c>
    </row>
    <row r="39" spans="1:22" ht="18" customHeight="1">
      <c r="A39" s="4">
        <v>38</v>
      </c>
      <c r="B39" s="37">
        <v>41005</v>
      </c>
      <c r="C39" s="34" t="s">
        <v>16</v>
      </c>
      <c r="D39" s="34" t="s">
        <v>161</v>
      </c>
      <c r="E39" s="34" t="s">
        <v>6</v>
      </c>
      <c r="F39" s="34" t="s">
        <v>10</v>
      </c>
      <c r="G39" s="21"/>
      <c r="H39" s="21"/>
      <c r="I39" s="21" t="s">
        <v>20</v>
      </c>
      <c r="J39" s="21" t="s">
        <v>14</v>
      </c>
      <c r="L39" s="4">
        <v>37</v>
      </c>
      <c r="M39" s="36" t="s">
        <v>100</v>
      </c>
      <c r="N39" s="10">
        <f>COUNTIF($C$2:$H$889,"山本貴則")</f>
        <v>66</v>
      </c>
      <c r="O39" s="10">
        <f t="shared" si="1"/>
        <v>66</v>
      </c>
      <c r="P39" s="24"/>
      <c r="Q39" s="10">
        <f>COUNTIF($C$2:$C$889,"山本貴則")</f>
        <v>19</v>
      </c>
      <c r="R39" s="10">
        <f>COUNTIF($D$2:$D$889,"山本貴則")</f>
        <v>18</v>
      </c>
      <c r="S39" s="10">
        <f>COUNTIF($E$2:$E$889,"山本貴則")</f>
        <v>12</v>
      </c>
      <c r="T39" s="10">
        <f>COUNTIF($F$2:$F$889,"山本貴則")</f>
        <v>17</v>
      </c>
      <c r="U39" s="10">
        <f>COUNTIF($G$2:$G$889,"山本貴則")</f>
        <v>0</v>
      </c>
      <c r="V39" s="10">
        <f>COUNTIF($H$2:$H$889,"山本貴則")</f>
        <v>0</v>
      </c>
    </row>
    <row r="40" spans="1:22" ht="18" customHeight="1">
      <c r="A40" s="4">
        <v>39</v>
      </c>
      <c r="B40" s="37">
        <v>41006</v>
      </c>
      <c r="C40" s="34" t="s">
        <v>72</v>
      </c>
      <c r="D40" s="34" t="s">
        <v>46</v>
      </c>
      <c r="E40" s="34" t="s">
        <v>24</v>
      </c>
      <c r="F40" s="34" t="s">
        <v>23</v>
      </c>
      <c r="G40" s="21"/>
      <c r="H40" s="21"/>
      <c r="I40" s="21" t="s">
        <v>38</v>
      </c>
      <c r="J40" s="21" t="s">
        <v>37</v>
      </c>
      <c r="L40" s="4">
        <v>38</v>
      </c>
      <c r="M40" s="36" t="s">
        <v>102</v>
      </c>
      <c r="N40" s="10">
        <f>COUNTIF($C$2:$H$889,"石山智也")</f>
        <v>66</v>
      </c>
      <c r="O40" s="10">
        <f t="shared" si="1"/>
        <v>66</v>
      </c>
      <c r="P40" s="24"/>
      <c r="Q40" s="10">
        <f>COUNTIF($C$2:$C$889,"石山智也")</f>
        <v>17</v>
      </c>
      <c r="R40" s="10">
        <f>COUNTIF($D$2:$D$889,"石山智也")</f>
        <v>16</v>
      </c>
      <c r="S40" s="10">
        <f>COUNTIF($E$2:$E$889,"石山智也")</f>
        <v>18</v>
      </c>
      <c r="T40" s="10">
        <f>COUNTIF($F$2:$F$889,"石山智也")</f>
        <v>14</v>
      </c>
      <c r="U40" s="10">
        <f>COUNTIF($G$2:$G$889,"石山智也")</f>
        <v>0</v>
      </c>
      <c r="V40" s="10">
        <f>COUNTIF($H$2:$H$889,"石山智也")</f>
        <v>1</v>
      </c>
    </row>
    <row r="41" spans="1:22" ht="18" customHeight="1">
      <c r="A41" s="4">
        <v>40</v>
      </c>
      <c r="B41" s="37">
        <v>41006</v>
      </c>
      <c r="C41" s="34" t="s">
        <v>47</v>
      </c>
      <c r="D41" s="34" t="s">
        <v>146</v>
      </c>
      <c r="E41" s="34" t="s">
        <v>163</v>
      </c>
      <c r="F41" s="34" t="s">
        <v>7</v>
      </c>
      <c r="G41" s="21"/>
      <c r="H41" s="21"/>
      <c r="I41" s="21" t="s">
        <v>26</v>
      </c>
      <c r="J41" s="21" t="s">
        <v>9</v>
      </c>
      <c r="L41" s="4">
        <v>39</v>
      </c>
      <c r="M41" s="36" t="s">
        <v>101</v>
      </c>
      <c r="N41" s="10">
        <f>COUNTIF($C$2:$H$889,"山路哲生")</f>
        <v>58</v>
      </c>
      <c r="O41" s="10">
        <f t="shared" si="1"/>
        <v>58</v>
      </c>
      <c r="P41" s="24"/>
      <c r="Q41" s="10">
        <f>COUNTIF($C$2:$C$889,"山路哲生")</f>
        <v>10</v>
      </c>
      <c r="R41" s="10">
        <f>COUNTIF($D$2:$D$889,"山路哲生")</f>
        <v>16</v>
      </c>
      <c r="S41" s="10">
        <f>COUNTIF($E$2:$E$889,"山路哲生")</f>
        <v>16</v>
      </c>
      <c r="T41" s="10">
        <f>COUNTIF($F$2:$F$889,"山路哲生")</f>
        <v>16</v>
      </c>
      <c r="U41" s="10">
        <f>COUNTIF($G$2:$G$889,"山路哲生")</f>
        <v>0</v>
      </c>
      <c r="V41" s="10">
        <f>COUNTIF($H$2:$H$889,"山路哲生")</f>
        <v>0</v>
      </c>
    </row>
    <row r="42" spans="1:22" ht="18" customHeight="1">
      <c r="A42" s="4">
        <v>41</v>
      </c>
      <c r="B42" s="37">
        <v>41006</v>
      </c>
      <c r="C42" s="34" t="s">
        <v>41</v>
      </c>
      <c r="D42" s="34" t="s">
        <v>39</v>
      </c>
      <c r="E42" s="34" t="s">
        <v>5</v>
      </c>
      <c r="F42" s="34" t="s">
        <v>35</v>
      </c>
      <c r="G42" s="21"/>
      <c r="H42" s="21"/>
      <c r="I42" s="21" t="s">
        <v>8</v>
      </c>
      <c r="J42" s="21" t="s">
        <v>31</v>
      </c>
      <c r="L42" s="4">
        <v>40</v>
      </c>
      <c r="M42" s="36" t="s">
        <v>99</v>
      </c>
      <c r="N42" s="10">
        <f>COUNTIF($C$2:$H$889,"福家英登")</f>
        <v>54</v>
      </c>
      <c r="O42" s="10">
        <f t="shared" si="1"/>
        <v>54</v>
      </c>
      <c r="P42" s="24"/>
      <c r="Q42" s="10">
        <f>COUNTIF($C$2:$C$889,"福家英登")</f>
        <v>12</v>
      </c>
      <c r="R42" s="10">
        <f>COUNTIF($D$2:$D$889,"福家英登")</f>
        <v>17</v>
      </c>
      <c r="S42" s="10">
        <f>COUNTIF($E$2:$E$889,"福家英登")</f>
        <v>15</v>
      </c>
      <c r="T42" s="10">
        <f>COUNTIF($F$2:$F$889,"福家英登")</f>
        <v>9</v>
      </c>
      <c r="U42" s="10">
        <f>COUNTIF($G$2:$G$889,"福家英登")</f>
        <v>1</v>
      </c>
      <c r="V42" s="10">
        <f>COUNTIF($H$2:$H$889,"福家英登")</f>
        <v>0</v>
      </c>
    </row>
    <row r="43" spans="1:22" ht="18" customHeight="1">
      <c r="A43" s="4">
        <v>42</v>
      </c>
      <c r="B43" s="37">
        <v>41006</v>
      </c>
      <c r="C43" s="34" t="s">
        <v>10</v>
      </c>
      <c r="D43" s="34" t="s">
        <v>28</v>
      </c>
      <c r="E43" s="34" t="s">
        <v>161</v>
      </c>
      <c r="F43" s="34" t="s">
        <v>6</v>
      </c>
      <c r="G43" s="21"/>
      <c r="H43" s="21"/>
      <c r="I43" s="21" t="s">
        <v>20</v>
      </c>
      <c r="J43" s="21" t="s">
        <v>14</v>
      </c>
      <c r="L43" s="4">
        <v>41</v>
      </c>
      <c r="M43" s="36" t="s">
        <v>104</v>
      </c>
      <c r="N43" s="10">
        <f>COUNTIF($C$2:$H$889,"市川貴之")</f>
        <v>47</v>
      </c>
      <c r="O43" s="10">
        <f t="shared" si="1"/>
        <v>47</v>
      </c>
      <c r="P43" s="24"/>
      <c r="Q43" s="10">
        <f>COUNTIF($C$2:$C$889,"市川貴之")</f>
        <v>12</v>
      </c>
      <c r="R43" s="10">
        <f>COUNTIF($D$2:$D$889,"市川貴之")</f>
        <v>14</v>
      </c>
      <c r="S43" s="10">
        <f>COUNTIF($E$2:$E$889,"市川貴之")</f>
        <v>10</v>
      </c>
      <c r="T43" s="10">
        <f>COUNTIF($F$2:$F$889,"市川貴之")</f>
        <v>11</v>
      </c>
      <c r="U43" s="10">
        <f>COUNTIF($G$2:$G$889,"市川貴之")</f>
        <v>0</v>
      </c>
      <c r="V43" s="10">
        <f>COUNTIF($H$2:$H$889,"市川貴之")</f>
        <v>0</v>
      </c>
    </row>
    <row r="44" spans="1:22" ht="18" customHeight="1">
      <c r="A44" s="4">
        <v>43</v>
      </c>
      <c r="B44" s="37">
        <v>41006</v>
      </c>
      <c r="C44" s="34" t="s">
        <v>44</v>
      </c>
      <c r="D44" s="34" t="s">
        <v>144</v>
      </c>
      <c r="E44" s="34" t="s">
        <v>18</v>
      </c>
      <c r="F44" s="34" t="s">
        <v>22</v>
      </c>
      <c r="G44" s="21"/>
      <c r="H44" s="21"/>
      <c r="I44" s="21" t="s">
        <v>13</v>
      </c>
      <c r="J44" s="21" t="s">
        <v>19</v>
      </c>
      <c r="L44" s="4">
        <v>42</v>
      </c>
      <c r="M44" s="36" t="s">
        <v>52</v>
      </c>
      <c r="N44" s="10">
        <f>COUNTIF($C$2:$H$889,"原信一朗")</f>
        <v>46</v>
      </c>
      <c r="O44" s="10">
        <f t="shared" si="1"/>
        <v>46</v>
      </c>
      <c r="P44" s="24"/>
      <c r="Q44" s="10">
        <f>COUNTIF($C$2:$C$889,"原信一朗")</f>
        <v>10</v>
      </c>
      <c r="R44" s="10">
        <f>COUNTIF($D$2:$D$889,"原信一朗")</f>
        <v>14</v>
      </c>
      <c r="S44" s="10">
        <f>COUNTIF($E$2:$E$889,"原信一朗")</f>
        <v>11</v>
      </c>
      <c r="T44" s="10">
        <f>COUNTIF($F$2:$F$889,"原信一朗")</f>
        <v>11</v>
      </c>
      <c r="U44" s="10">
        <f>COUNTIF($G$2:$G$889,"原信一朗")</f>
        <v>0</v>
      </c>
      <c r="V44" s="10">
        <f>COUNTIF($H$2:$H$889,"原信一朗")</f>
        <v>0</v>
      </c>
    </row>
    <row r="45" spans="1:22" ht="18" customHeight="1">
      <c r="A45" s="4">
        <v>44</v>
      </c>
      <c r="B45" s="37">
        <v>41006</v>
      </c>
      <c r="C45" s="34" t="s">
        <v>30</v>
      </c>
      <c r="D45" s="34" t="s">
        <v>40</v>
      </c>
      <c r="E45" s="34" t="s">
        <v>148</v>
      </c>
      <c r="F45" s="34" t="s">
        <v>142</v>
      </c>
      <c r="G45" s="21"/>
      <c r="H45" s="21"/>
      <c r="I45" s="21" t="s">
        <v>32</v>
      </c>
      <c r="J45" s="21" t="s">
        <v>25</v>
      </c>
      <c r="L45" s="4">
        <v>43</v>
      </c>
      <c r="M45" s="34" t="s">
        <v>158</v>
      </c>
      <c r="N45" s="10">
        <f>COUNTIF($C$2:$H$889,"工藤和樹")</f>
        <v>44</v>
      </c>
      <c r="O45" s="10">
        <f t="shared" si="1"/>
        <v>44</v>
      </c>
      <c r="P45" s="24"/>
      <c r="Q45" s="10">
        <f>COUNTIF($C$2:$C$889,"工藤和樹")</f>
        <v>11</v>
      </c>
      <c r="R45" s="10">
        <f>COUNTIF($D$2:$D$889,"工藤和樹")</f>
        <v>10</v>
      </c>
      <c r="S45" s="10">
        <f>COUNTIF($E$2:$E$889,"工藤和樹")</f>
        <v>11</v>
      </c>
      <c r="T45" s="10">
        <f>COUNTIF($F$2:$F$889,"工藤和樹")</f>
        <v>12</v>
      </c>
      <c r="U45" s="10">
        <f>COUNTIF($G$2:$G$889,"工藤和樹")</f>
        <v>0</v>
      </c>
      <c r="V45" s="10">
        <f>COUNTIF($H$2:$H$889,"工藤和樹")</f>
        <v>0</v>
      </c>
    </row>
    <row r="46" spans="1:22" ht="18" customHeight="1">
      <c r="A46" s="4">
        <v>45</v>
      </c>
      <c r="B46" s="37">
        <v>41007</v>
      </c>
      <c r="C46" s="34" t="s">
        <v>7</v>
      </c>
      <c r="D46" s="34" t="s">
        <v>11</v>
      </c>
      <c r="E46" s="34" t="s">
        <v>146</v>
      </c>
      <c r="F46" s="34" t="s">
        <v>163</v>
      </c>
      <c r="G46" s="21"/>
      <c r="H46" s="21"/>
      <c r="I46" s="21" t="s">
        <v>26</v>
      </c>
      <c r="J46" s="21" t="s">
        <v>9</v>
      </c>
      <c r="L46" s="4">
        <v>44</v>
      </c>
      <c r="M46" s="36" t="s">
        <v>103</v>
      </c>
      <c r="N46" s="10">
        <f>COUNTIF($C$2:$H$889,"村山太朗")</f>
        <v>40</v>
      </c>
      <c r="O46" s="10">
        <f t="shared" si="1"/>
        <v>40</v>
      </c>
      <c r="P46" s="24"/>
      <c r="Q46" s="10">
        <f>COUNTIF($C$2:$C$889,"村山太朗")</f>
        <v>10</v>
      </c>
      <c r="R46" s="10">
        <f>COUNTIF($D$2:$D$889,"村山太朗")</f>
        <v>10</v>
      </c>
      <c r="S46" s="10">
        <f>COUNTIF($E$2:$E$889,"村山太朗")</f>
        <v>11</v>
      </c>
      <c r="T46" s="10">
        <f>COUNTIF($F$2:$F$889,"村山太朗")</f>
        <v>9</v>
      </c>
      <c r="U46" s="10">
        <f>COUNTIF($G$2:$G$889,"村山太朗")</f>
        <v>0</v>
      </c>
      <c r="V46" s="10">
        <f>COUNTIF($H$2:$H$889,"村山太朗")</f>
        <v>0</v>
      </c>
    </row>
    <row r="47" spans="1:22" ht="18" customHeight="1">
      <c r="A47" s="4">
        <v>46</v>
      </c>
      <c r="B47" s="37">
        <v>41007</v>
      </c>
      <c r="C47" s="34" t="s">
        <v>35</v>
      </c>
      <c r="D47" s="34" t="s">
        <v>49</v>
      </c>
      <c r="E47" s="34" t="s">
        <v>39</v>
      </c>
      <c r="F47" s="34" t="s">
        <v>5</v>
      </c>
      <c r="G47" s="21"/>
      <c r="H47" s="21"/>
      <c r="I47" s="21" t="s">
        <v>8</v>
      </c>
      <c r="J47" s="21" t="s">
        <v>31</v>
      </c>
      <c r="L47" s="4">
        <v>45</v>
      </c>
      <c r="M47" s="34" t="s">
        <v>138</v>
      </c>
      <c r="N47" s="10">
        <f>COUNTIF($C$2:$H$889,"坂井遼太郎")</f>
        <v>21</v>
      </c>
      <c r="O47" s="10">
        <f t="shared" si="1"/>
        <v>21</v>
      </c>
      <c r="P47" s="24"/>
      <c r="Q47" s="10">
        <f>COUNTIF($C$2:$C$889,"坂井遼太郎")</f>
        <v>3</v>
      </c>
      <c r="R47" s="10">
        <f>COUNTIF($D$2:$D$889,"坂井遼太郎")</f>
        <v>5</v>
      </c>
      <c r="S47" s="10">
        <f>COUNTIF($E$2:$E$889,"坂井遼太郎")</f>
        <v>8</v>
      </c>
      <c r="T47" s="10">
        <f>COUNTIF($F$2:$F$889,"坂井遼太郎")</f>
        <v>5</v>
      </c>
      <c r="U47" s="10">
        <f>COUNTIF($G$2:$G$889,"坂井遼太郎")</f>
        <v>0</v>
      </c>
      <c r="V47" s="10">
        <f>COUNTIF($H$2:$H$889,"坂井遼太郎")</f>
        <v>0</v>
      </c>
    </row>
    <row r="48" spans="1:22" ht="18" customHeight="1">
      <c r="A48" s="4">
        <v>47</v>
      </c>
      <c r="B48" s="37">
        <v>41007</v>
      </c>
      <c r="C48" s="34" t="s">
        <v>6</v>
      </c>
      <c r="D48" s="34" t="s">
        <v>16</v>
      </c>
      <c r="E48" s="34" t="s">
        <v>28</v>
      </c>
      <c r="F48" s="34" t="s">
        <v>161</v>
      </c>
      <c r="G48" s="21"/>
      <c r="H48" s="21"/>
      <c r="I48" s="21" t="s">
        <v>20</v>
      </c>
      <c r="J48" s="21" t="s">
        <v>14</v>
      </c>
      <c r="L48" s="4">
        <v>46</v>
      </c>
      <c r="M48" s="36" t="s">
        <v>105</v>
      </c>
      <c r="N48" s="10">
        <f>COUNTIF($C$2:$H$889,"山口義治")</f>
        <v>9</v>
      </c>
      <c r="O48" s="10">
        <f t="shared" si="1"/>
        <v>9</v>
      </c>
      <c r="P48" s="24"/>
      <c r="Q48" s="10">
        <f>COUNTIF($C$2:$C$889,"山口義治")</f>
        <v>0</v>
      </c>
      <c r="R48" s="10">
        <f>COUNTIF($D$2:$D$889,"山口義治")</f>
        <v>3</v>
      </c>
      <c r="S48" s="10">
        <f>COUNTIF($E$2:$E$889,"山口義治")</f>
        <v>4</v>
      </c>
      <c r="T48" s="10">
        <f>COUNTIF($F$2:$F$889,"山口義治")</f>
        <v>2</v>
      </c>
      <c r="U48" s="10">
        <f>COUNTIF($G$2:$G$889,"山口義治")</f>
        <v>0</v>
      </c>
      <c r="V48" s="10">
        <f>COUNTIF($H$2:$H$889,"山口義治")</f>
        <v>0</v>
      </c>
    </row>
    <row r="49" spans="1:22" ht="18" customHeight="1">
      <c r="A49" s="4">
        <v>48</v>
      </c>
      <c r="B49" s="37">
        <v>41007</v>
      </c>
      <c r="C49" s="34" t="s">
        <v>23</v>
      </c>
      <c r="D49" s="34" t="s">
        <v>15</v>
      </c>
      <c r="E49" s="34" t="s">
        <v>46</v>
      </c>
      <c r="F49" s="34" t="s">
        <v>24</v>
      </c>
      <c r="G49" s="21"/>
      <c r="H49" s="21"/>
      <c r="I49" s="21" t="s">
        <v>38</v>
      </c>
      <c r="J49" s="21" t="s">
        <v>37</v>
      </c>
      <c r="L49" s="4">
        <v>47</v>
      </c>
      <c r="M49" s="36" t="s">
        <v>106</v>
      </c>
      <c r="N49" s="10">
        <f>COUNTIF($C$2:$H$889,"芦原英智")</f>
        <v>3</v>
      </c>
      <c r="O49" s="10">
        <f t="shared" si="1"/>
        <v>3</v>
      </c>
      <c r="P49" s="24"/>
      <c r="Q49" s="10">
        <f>COUNTIF($C$2:$C$889,"芦原英智")</f>
        <v>0</v>
      </c>
      <c r="R49" s="10">
        <f>COUNTIF($D$2:$D$889,"芦原英智")</f>
        <v>0</v>
      </c>
      <c r="S49" s="10">
        <f>COUNTIF($E$2:$E$889,"芦原英智")</f>
        <v>1</v>
      </c>
      <c r="T49" s="10">
        <f>COUNTIF($F$2:$F$889,"芦原英智")</f>
        <v>2</v>
      </c>
      <c r="U49" s="10">
        <f>COUNTIF($G$2:$G$889,"芦原英智")</f>
        <v>0</v>
      </c>
      <c r="V49" s="10">
        <f>COUNTIF($H$2:$H$889,"芦原英智")</f>
        <v>0</v>
      </c>
    </row>
    <row r="50" spans="1:22" ht="18" customHeight="1">
      <c r="A50" s="4">
        <v>49</v>
      </c>
      <c r="B50" s="37">
        <v>41007</v>
      </c>
      <c r="C50" s="34" t="s">
        <v>142</v>
      </c>
      <c r="D50" s="34" t="s">
        <v>36</v>
      </c>
      <c r="E50" s="34" t="s">
        <v>40</v>
      </c>
      <c r="F50" s="34" t="s">
        <v>148</v>
      </c>
      <c r="G50" s="21"/>
      <c r="H50" s="21"/>
      <c r="I50" s="21" t="s">
        <v>32</v>
      </c>
      <c r="J50" s="21" t="s">
        <v>25</v>
      </c>
      <c r="L50" s="4">
        <v>48</v>
      </c>
      <c r="M50" s="34" t="s">
        <v>152</v>
      </c>
      <c r="N50" s="10">
        <f>COUNTIF($C$2:$H$889,"大和貴弘")</f>
        <v>0</v>
      </c>
      <c r="O50" s="10">
        <f t="shared" si="1"/>
        <v>0</v>
      </c>
      <c r="P50" s="10"/>
      <c r="Q50" s="10">
        <f>COUNTIF($C$2:$C$889,"大和貴弘")</f>
        <v>0</v>
      </c>
      <c r="R50" s="10">
        <f>COUNTIF($D$2:$D$889,"大和貴弘")</f>
        <v>0</v>
      </c>
      <c r="S50" s="10">
        <f>COUNTIF($E$2:$E$889,"大和貴弘")</f>
        <v>0</v>
      </c>
      <c r="T50" s="10">
        <f>COUNTIF($F$2:$F$889,"大和貴弘")</f>
        <v>0</v>
      </c>
      <c r="U50" s="10">
        <f>COUNTIF($G$2:$G$889,"大和貴弘")</f>
        <v>0</v>
      </c>
      <c r="V50" s="10">
        <f>COUNTIF($H$2:$H$889,"大和貴弘")</f>
        <v>0</v>
      </c>
    </row>
    <row r="51" spans="1:22" ht="18" customHeight="1">
      <c r="A51" s="4">
        <v>50</v>
      </c>
      <c r="B51" s="37">
        <v>41007</v>
      </c>
      <c r="C51" s="34" t="s">
        <v>22</v>
      </c>
      <c r="D51" s="34" t="s">
        <v>27</v>
      </c>
      <c r="E51" s="34" t="s">
        <v>144</v>
      </c>
      <c r="F51" s="34" t="s">
        <v>18</v>
      </c>
      <c r="G51" s="21"/>
      <c r="H51" s="21"/>
      <c r="I51" s="21" t="s">
        <v>13</v>
      </c>
      <c r="J51" s="21" t="s">
        <v>19</v>
      </c>
      <c r="L51" s="4">
        <v>49</v>
      </c>
      <c r="M51" s="34" t="s">
        <v>107</v>
      </c>
      <c r="N51" s="10">
        <f>COUNTIF($C$2:$H$889,"長井功一")</f>
        <v>0</v>
      </c>
      <c r="O51" s="10">
        <f t="shared" si="1"/>
        <v>0</v>
      </c>
      <c r="P51" s="24"/>
      <c r="Q51" s="10">
        <f>COUNTIF($C$2:$C$889,"長井功一")</f>
        <v>0</v>
      </c>
      <c r="R51" s="10">
        <f>COUNTIF($D$2:$D$889,"長井功一")</f>
        <v>0</v>
      </c>
      <c r="S51" s="10">
        <f>COUNTIF($E$2:$E$889,"長井功一")</f>
        <v>0</v>
      </c>
      <c r="T51" s="10">
        <f>COUNTIF($F$2:$F$889,"長井功一")</f>
        <v>0</v>
      </c>
      <c r="U51" s="10">
        <f>COUNTIF($G$2:$G$889,"長井功一")</f>
        <v>0</v>
      </c>
      <c r="V51" s="10">
        <f>COUNTIF($H$2:$H$889,"長井功一")</f>
        <v>0</v>
      </c>
    </row>
    <row r="52" spans="1:22" ht="18" customHeight="1">
      <c r="A52" s="4">
        <v>51</v>
      </c>
      <c r="B52" s="37">
        <v>41009</v>
      </c>
      <c r="C52" s="34" t="s">
        <v>161</v>
      </c>
      <c r="D52" s="34" t="s">
        <v>50</v>
      </c>
      <c r="E52" s="34" t="s">
        <v>43</v>
      </c>
      <c r="F52" s="34" t="s">
        <v>146</v>
      </c>
      <c r="G52" s="21"/>
      <c r="H52" s="21"/>
      <c r="I52" s="21" t="s">
        <v>25</v>
      </c>
      <c r="J52" s="21" t="s">
        <v>31</v>
      </c>
      <c r="L52" s="4">
        <v>50</v>
      </c>
      <c r="M52" s="34" t="s">
        <v>377</v>
      </c>
      <c r="N52" s="10">
        <f>COUNTIF($C$2:$H$889,"小椋好高")</f>
        <v>0</v>
      </c>
      <c r="O52" s="10">
        <f t="shared" ref="O52" si="2">SUM(Q52:V52)</f>
        <v>0</v>
      </c>
      <c r="P52" s="10"/>
      <c r="Q52" s="10">
        <f>COUNTIF($C$2:$C$889,"小椋好高")</f>
        <v>0</v>
      </c>
      <c r="R52" s="10">
        <f>COUNTIF($D$2:$D$889,"小椋好高")</f>
        <v>0</v>
      </c>
      <c r="S52" s="10">
        <f>COUNTIF($E$2:$E$889,"小椋好高")</f>
        <v>0</v>
      </c>
      <c r="T52" s="10">
        <f>COUNTIF($F$2:$F$889,"小椋好高")</f>
        <v>0</v>
      </c>
      <c r="U52" s="10">
        <f>COUNTIF($G$2:$G$889,"小椋好高")</f>
        <v>0</v>
      </c>
      <c r="V52" s="10">
        <f>COUNTIF($H$2:$H$889,"小椋好高")</f>
        <v>0</v>
      </c>
    </row>
    <row r="53" spans="1:22" ht="18" customHeight="1">
      <c r="A53" s="4">
        <v>52</v>
      </c>
      <c r="B53" s="37">
        <v>41009</v>
      </c>
      <c r="C53" s="34" t="s">
        <v>34</v>
      </c>
      <c r="D53" s="34" t="s">
        <v>47</v>
      </c>
      <c r="E53" s="34" t="s">
        <v>21</v>
      </c>
      <c r="F53" s="34" t="s">
        <v>46</v>
      </c>
      <c r="G53" s="21"/>
      <c r="H53" s="21"/>
      <c r="I53" s="21" t="s">
        <v>19</v>
      </c>
      <c r="J53" s="21" t="s">
        <v>38</v>
      </c>
      <c r="L53" s="4">
        <v>51</v>
      </c>
      <c r="M53" s="34" t="s">
        <v>160</v>
      </c>
      <c r="N53" s="10">
        <f>COUNTIF($C$2:$H$889,"小林達郎")</f>
        <v>0</v>
      </c>
      <c r="O53" s="10">
        <f t="shared" ref="O53:O58" si="3">SUM(Q53:V53)</f>
        <v>0</v>
      </c>
      <c r="P53" s="24"/>
      <c r="Q53" s="10">
        <f>COUNTIF($C$2:$C$889,"小林達郎")</f>
        <v>0</v>
      </c>
      <c r="R53" s="10">
        <f>COUNTIF($D$2:$D$889,"小林達郎")</f>
        <v>0</v>
      </c>
      <c r="S53" s="10">
        <f>COUNTIF($E$2:$E$889,"小林達郎")</f>
        <v>0</v>
      </c>
      <c r="T53" s="10">
        <f>COUNTIF($F$2:$F$889,"小林達郎")</f>
        <v>0</v>
      </c>
      <c r="U53" s="10">
        <f>COUNTIF($G$2:$G$889,"小林達郎")</f>
        <v>0</v>
      </c>
      <c r="V53" s="10">
        <f>COUNTIF($H$2:$H$889,"小林達郎")</f>
        <v>0</v>
      </c>
    </row>
    <row r="54" spans="1:22" ht="18" customHeight="1">
      <c r="A54" s="4">
        <v>53</v>
      </c>
      <c r="B54" s="37">
        <v>41009</v>
      </c>
      <c r="C54" s="34" t="s">
        <v>5</v>
      </c>
      <c r="D54" s="34" t="s">
        <v>10</v>
      </c>
      <c r="E54" s="34" t="s">
        <v>4</v>
      </c>
      <c r="F54" s="34" t="s">
        <v>42</v>
      </c>
      <c r="G54" s="21"/>
      <c r="H54" s="21"/>
      <c r="I54" s="21" t="s">
        <v>8</v>
      </c>
      <c r="J54" s="21" t="s">
        <v>26</v>
      </c>
      <c r="L54" s="4">
        <v>52</v>
      </c>
      <c r="M54" s="34" t="s">
        <v>108</v>
      </c>
      <c r="N54" s="10">
        <f>COUNTIF($C$2:$H$889,"岩下健吾")</f>
        <v>0</v>
      </c>
      <c r="O54" s="10">
        <f t="shared" si="3"/>
        <v>0</v>
      </c>
      <c r="P54" s="24"/>
      <c r="Q54" s="10">
        <f>COUNTIF($C$2:$C$889,"岩下健吾")</f>
        <v>0</v>
      </c>
      <c r="R54" s="10">
        <f>COUNTIF($D$2:$D$889,"岩下健吾")</f>
        <v>0</v>
      </c>
      <c r="S54" s="10">
        <f>COUNTIF($E$2:$E$889,"岩下健吾")</f>
        <v>0</v>
      </c>
      <c r="T54" s="10">
        <f>COUNTIF($F$2:$F$889,"岩下健吾")</f>
        <v>0</v>
      </c>
      <c r="U54" s="10">
        <f>COUNTIF($G$2:$G$889,"岩下健吾")</f>
        <v>0</v>
      </c>
      <c r="V54" s="10">
        <f>COUNTIF($H$2:$H$889,"岩下健吾")</f>
        <v>0</v>
      </c>
    </row>
    <row r="55" spans="1:22" ht="18" customHeight="1">
      <c r="A55" s="4">
        <v>54</v>
      </c>
      <c r="B55" s="37">
        <v>41009</v>
      </c>
      <c r="C55" s="34" t="s">
        <v>29</v>
      </c>
      <c r="D55" s="34" t="s">
        <v>17</v>
      </c>
      <c r="E55" s="34" t="s">
        <v>36</v>
      </c>
      <c r="F55" s="34" t="s">
        <v>131</v>
      </c>
      <c r="G55" s="21"/>
      <c r="H55" s="21"/>
      <c r="I55" s="21" t="s">
        <v>37</v>
      </c>
      <c r="J55" s="21" t="s">
        <v>20</v>
      </c>
      <c r="L55" s="4">
        <v>53</v>
      </c>
      <c r="M55" s="34" t="s">
        <v>110</v>
      </c>
      <c r="N55" s="10">
        <f>COUNTIF($C$2:$H$889,"山村裕也")</f>
        <v>0</v>
      </c>
      <c r="O55" s="10">
        <f t="shared" si="3"/>
        <v>0</v>
      </c>
      <c r="P55" s="24"/>
      <c r="Q55" s="10">
        <f>COUNTIF($C$2:$C$889,"山村裕也")</f>
        <v>0</v>
      </c>
      <c r="R55" s="10">
        <f>COUNTIF($D$2:$D$889,"山村裕也")</f>
        <v>0</v>
      </c>
      <c r="S55" s="10">
        <f>COUNTIF($E$2:$E$889,"山村裕也")</f>
        <v>0</v>
      </c>
      <c r="T55" s="10">
        <f>COUNTIF($F$2:$F$889,"山村裕也")</f>
        <v>0</v>
      </c>
      <c r="U55" s="10">
        <f>COUNTIF($G$2:$G$889,"山村裕也")</f>
        <v>0</v>
      </c>
      <c r="V55" s="10">
        <f>COUNTIF($H$2:$H$889,"山村裕也")</f>
        <v>0</v>
      </c>
    </row>
    <row r="56" spans="1:22" ht="18" customHeight="1">
      <c r="A56" s="4">
        <v>55</v>
      </c>
      <c r="B56" s="37">
        <v>41009</v>
      </c>
      <c r="C56" s="34" t="s">
        <v>24</v>
      </c>
      <c r="D56" s="34" t="s">
        <v>72</v>
      </c>
      <c r="E56" s="34" t="s">
        <v>11</v>
      </c>
      <c r="F56" s="34" t="s">
        <v>163</v>
      </c>
      <c r="G56" s="21"/>
      <c r="H56" s="21"/>
      <c r="I56" s="21" t="s">
        <v>9</v>
      </c>
      <c r="J56" s="21" t="s">
        <v>32</v>
      </c>
      <c r="L56" s="4">
        <v>54</v>
      </c>
      <c r="M56" s="34" t="s">
        <v>73</v>
      </c>
      <c r="N56" s="10">
        <f>COUNTIF($C$2:$H$889,"須山祐多")</f>
        <v>0</v>
      </c>
      <c r="O56" s="10">
        <f t="shared" si="3"/>
        <v>0</v>
      </c>
      <c r="P56" s="24"/>
      <c r="Q56" s="10">
        <f>COUNTIF($C$2:$C$889,"須山祐多")</f>
        <v>0</v>
      </c>
      <c r="R56" s="10">
        <f>COUNTIF($D$2:$D$889,"須山祐多")</f>
        <v>0</v>
      </c>
      <c r="S56" s="10">
        <f>COUNTIF($E$2:$E$889,"須山祐多")</f>
        <v>0</v>
      </c>
      <c r="T56" s="10">
        <f>COUNTIF($F$2:$F$889,"須山祐多")</f>
        <v>0</v>
      </c>
      <c r="U56" s="10">
        <f>COUNTIF($G$2:$G$889,"須山祐多")</f>
        <v>0</v>
      </c>
      <c r="V56" s="10">
        <f>COUNTIF($H$2:$H$889,"須山祐多")</f>
        <v>0</v>
      </c>
    </row>
    <row r="57" spans="1:22" ht="18" customHeight="1">
      <c r="A57" s="4">
        <v>56</v>
      </c>
      <c r="B57" s="37">
        <v>41009</v>
      </c>
      <c r="C57" s="34" t="s">
        <v>33</v>
      </c>
      <c r="D57" s="34" t="s">
        <v>41</v>
      </c>
      <c r="E57" s="34" t="s">
        <v>22</v>
      </c>
      <c r="F57" s="34" t="s">
        <v>40</v>
      </c>
      <c r="G57" s="21"/>
      <c r="H57" s="21"/>
      <c r="I57" s="21" t="s">
        <v>14</v>
      </c>
      <c r="J57" s="21" t="s">
        <v>13</v>
      </c>
      <c r="L57" s="4">
        <v>55</v>
      </c>
      <c r="M57" s="34" t="s">
        <v>109</v>
      </c>
      <c r="N57" s="10">
        <f>COUNTIF($C$2:$H$889,"梅木謙一")</f>
        <v>0</v>
      </c>
      <c r="O57" s="10">
        <f t="shared" si="3"/>
        <v>0</v>
      </c>
      <c r="P57" s="24"/>
      <c r="Q57" s="10">
        <f>COUNTIF($C$2:$C$889,"梅木謙一")</f>
        <v>0</v>
      </c>
      <c r="R57" s="10">
        <f>COUNTIF($D$2:$D$889,"梅木謙一")</f>
        <v>0</v>
      </c>
      <c r="S57" s="10">
        <f>COUNTIF($E$2:$E$889,"梅木謙一")</f>
        <v>0</v>
      </c>
      <c r="T57" s="10">
        <f>COUNTIF($F$2:$F$889,"梅木謙一")</f>
        <v>0</v>
      </c>
      <c r="U57" s="10">
        <f>COUNTIF($G$2:$G$889,"梅木謙一")</f>
        <v>0</v>
      </c>
      <c r="V57" s="10">
        <f>COUNTIF($H$2:$H$889,"梅木謙一")</f>
        <v>0</v>
      </c>
    </row>
    <row r="58" spans="1:22" ht="18" customHeight="1">
      <c r="A58" s="4">
        <v>57</v>
      </c>
      <c r="B58" s="37">
        <v>41010</v>
      </c>
      <c r="C58" s="34" t="s">
        <v>40</v>
      </c>
      <c r="D58" s="34" t="s">
        <v>12</v>
      </c>
      <c r="E58" s="34" t="s">
        <v>41</v>
      </c>
      <c r="F58" s="34" t="s">
        <v>22</v>
      </c>
      <c r="G58" s="21"/>
      <c r="H58" s="21"/>
      <c r="I58" s="21" t="s">
        <v>14</v>
      </c>
      <c r="J58" s="21" t="s">
        <v>13</v>
      </c>
      <c r="L58" s="4">
        <v>56</v>
      </c>
      <c r="M58" s="34" t="s">
        <v>156</v>
      </c>
      <c r="N58" s="10">
        <f>COUNTIF($C$2:$H$889,"柳内遼平")</f>
        <v>0</v>
      </c>
      <c r="O58" s="10">
        <f t="shared" si="3"/>
        <v>0</v>
      </c>
      <c r="P58" s="10"/>
      <c r="Q58" s="10">
        <f>COUNTIF($C$2:$C$889,"柳内遼平")</f>
        <v>0</v>
      </c>
      <c r="R58" s="10">
        <f>COUNTIF($D$2:$D$889,"柳内遼平")</f>
        <v>0</v>
      </c>
      <c r="S58" s="10">
        <f>COUNTIF($E$2:$E$889,"柳内遼平")</f>
        <v>0</v>
      </c>
      <c r="T58" s="10">
        <f>COUNTIF($F$2:$F$889,"柳内遼平")</f>
        <v>0</v>
      </c>
      <c r="U58" s="10">
        <f>COUNTIF($G$2:$G$889,"柳内遼平")</f>
        <v>0</v>
      </c>
      <c r="V58" s="10">
        <f>COUNTIF($H$2:$H$889,"柳内遼平")</f>
        <v>0</v>
      </c>
    </row>
    <row r="59" spans="1:22" ht="18" customHeight="1">
      <c r="A59" s="4">
        <v>58</v>
      </c>
      <c r="B59" s="37">
        <v>41010</v>
      </c>
      <c r="C59" s="34" t="s">
        <v>46</v>
      </c>
      <c r="D59" s="34" t="s">
        <v>35</v>
      </c>
      <c r="E59" s="34" t="s">
        <v>47</v>
      </c>
      <c r="F59" s="34" t="s">
        <v>21</v>
      </c>
      <c r="G59" s="21"/>
      <c r="H59" s="21"/>
      <c r="I59" s="21" t="s">
        <v>19</v>
      </c>
      <c r="J59" s="21" t="s">
        <v>38</v>
      </c>
      <c r="L59" s="4"/>
      <c r="M59" s="21" t="s">
        <v>401</v>
      </c>
      <c r="N59" s="10"/>
      <c r="O59" s="10"/>
      <c r="P59" s="10"/>
      <c r="Q59" s="10">
        <f t="shared" ref="Q59:V59" si="4">SUM(Q3:Q58)</f>
        <v>888</v>
      </c>
      <c r="R59" s="10">
        <f t="shared" si="4"/>
        <v>888</v>
      </c>
      <c r="S59" s="10">
        <f t="shared" si="4"/>
        <v>888</v>
      </c>
      <c r="T59" s="10">
        <f t="shared" si="4"/>
        <v>888</v>
      </c>
      <c r="U59" s="10">
        <f t="shared" si="4"/>
        <v>24</v>
      </c>
      <c r="V59" s="10">
        <f t="shared" si="4"/>
        <v>24</v>
      </c>
    </row>
    <row r="60" spans="1:22" ht="18" customHeight="1">
      <c r="A60" s="4">
        <v>59</v>
      </c>
      <c r="B60" s="37">
        <v>41010</v>
      </c>
      <c r="C60" s="34" t="s">
        <v>131</v>
      </c>
      <c r="D60" s="34" t="s">
        <v>6</v>
      </c>
      <c r="E60" s="34" t="s">
        <v>17</v>
      </c>
      <c r="F60" s="34" t="s">
        <v>36</v>
      </c>
      <c r="G60" s="21"/>
      <c r="H60" s="21"/>
      <c r="I60" s="21" t="s">
        <v>37</v>
      </c>
      <c r="J60" s="21" t="s">
        <v>20</v>
      </c>
    </row>
    <row r="61" spans="1:22" ht="18" customHeight="1">
      <c r="A61" s="4">
        <v>60</v>
      </c>
      <c r="B61" s="37">
        <v>41010</v>
      </c>
      <c r="C61" s="34" t="s">
        <v>146</v>
      </c>
      <c r="D61" s="34" t="s">
        <v>16</v>
      </c>
      <c r="E61" s="34" t="s">
        <v>50</v>
      </c>
      <c r="F61" s="34" t="s">
        <v>43</v>
      </c>
      <c r="G61" s="21"/>
      <c r="H61" s="21"/>
      <c r="I61" s="21" t="s">
        <v>25</v>
      </c>
      <c r="J61" s="21" t="s">
        <v>31</v>
      </c>
    </row>
    <row r="62" spans="1:22" ht="18" customHeight="1">
      <c r="A62" s="4">
        <v>61</v>
      </c>
      <c r="B62" s="37">
        <v>41011</v>
      </c>
      <c r="C62" s="34" t="s">
        <v>4</v>
      </c>
      <c r="D62" s="34" t="s">
        <v>5</v>
      </c>
      <c r="E62" s="34" t="s">
        <v>48</v>
      </c>
      <c r="F62" s="34" t="s">
        <v>10</v>
      </c>
      <c r="G62" s="21"/>
      <c r="H62" s="21"/>
      <c r="I62" s="21" t="s">
        <v>8</v>
      </c>
      <c r="J62" s="21" t="s">
        <v>26</v>
      </c>
      <c r="M62" s="12"/>
      <c r="N62" s="24"/>
      <c r="O62" s="24"/>
      <c r="P62" s="24"/>
      <c r="Q62" s="24"/>
      <c r="R62" s="24"/>
      <c r="S62" s="24"/>
      <c r="T62" s="24"/>
      <c r="U62" s="24"/>
      <c r="V62" s="24"/>
    </row>
    <row r="63" spans="1:22" ht="18" customHeight="1">
      <c r="A63" s="4">
        <v>62</v>
      </c>
      <c r="B63" s="37">
        <v>41011</v>
      </c>
      <c r="C63" s="34" t="s">
        <v>36</v>
      </c>
      <c r="D63" s="34" t="s">
        <v>29</v>
      </c>
      <c r="E63" s="34" t="s">
        <v>6</v>
      </c>
      <c r="F63" s="34" t="s">
        <v>17</v>
      </c>
      <c r="G63" s="21"/>
      <c r="H63" s="21"/>
      <c r="I63" s="21" t="s">
        <v>37</v>
      </c>
      <c r="J63" s="21" t="s">
        <v>20</v>
      </c>
      <c r="M63" s="12"/>
      <c r="N63" s="24"/>
      <c r="O63" s="24"/>
      <c r="P63" s="24"/>
      <c r="Q63" s="24"/>
      <c r="R63" s="24"/>
      <c r="S63" s="24"/>
      <c r="T63" s="24"/>
      <c r="U63" s="24"/>
      <c r="V63" s="24"/>
    </row>
    <row r="64" spans="1:22" ht="18" customHeight="1">
      <c r="A64" s="4">
        <v>63</v>
      </c>
      <c r="B64" s="37">
        <v>41011</v>
      </c>
      <c r="C64" s="34" t="s">
        <v>43</v>
      </c>
      <c r="D64" s="34" t="s">
        <v>161</v>
      </c>
      <c r="E64" s="34" t="s">
        <v>16</v>
      </c>
      <c r="F64" s="34" t="s">
        <v>50</v>
      </c>
      <c r="G64" s="21"/>
      <c r="H64" s="21"/>
      <c r="I64" s="21" t="s">
        <v>25</v>
      </c>
      <c r="J64" s="21" t="s">
        <v>31</v>
      </c>
      <c r="M64" s="12"/>
      <c r="N64" s="24"/>
      <c r="O64" s="24"/>
      <c r="P64" s="24"/>
      <c r="Q64" s="24"/>
      <c r="R64" s="24"/>
      <c r="S64" s="24"/>
      <c r="T64" s="24"/>
      <c r="U64" s="24"/>
      <c r="V64" s="24"/>
    </row>
    <row r="65" spans="1:22" ht="18" customHeight="1">
      <c r="A65" s="4">
        <v>64</v>
      </c>
      <c r="B65" s="37">
        <v>41011</v>
      </c>
      <c r="C65" s="34" t="s">
        <v>21</v>
      </c>
      <c r="D65" s="34" t="s">
        <v>34</v>
      </c>
      <c r="E65" s="34" t="s">
        <v>35</v>
      </c>
      <c r="F65" s="34" t="s">
        <v>47</v>
      </c>
      <c r="G65" s="21"/>
      <c r="H65" s="21"/>
      <c r="I65" s="21" t="s">
        <v>19</v>
      </c>
      <c r="J65" s="21" t="s">
        <v>38</v>
      </c>
      <c r="M65" s="12"/>
      <c r="N65" s="24"/>
      <c r="O65" s="24"/>
      <c r="P65" s="24"/>
      <c r="Q65" s="24"/>
      <c r="R65" s="24"/>
      <c r="S65" s="24"/>
      <c r="T65" s="24"/>
      <c r="U65" s="24"/>
      <c r="V65" s="24"/>
    </row>
    <row r="66" spans="1:22" ht="18" customHeight="1">
      <c r="A66" s="4">
        <v>65</v>
      </c>
      <c r="B66" s="37">
        <v>41011</v>
      </c>
      <c r="C66" s="34" t="s">
        <v>22</v>
      </c>
      <c r="D66" s="34" t="s">
        <v>33</v>
      </c>
      <c r="E66" s="36" t="s">
        <v>12</v>
      </c>
      <c r="F66" s="34" t="s">
        <v>41</v>
      </c>
      <c r="G66" s="21"/>
      <c r="H66" s="21"/>
      <c r="I66" s="21" t="s">
        <v>14</v>
      </c>
      <c r="J66" s="21" t="s">
        <v>13</v>
      </c>
      <c r="M66" s="12"/>
      <c r="N66" s="24"/>
      <c r="O66" s="24"/>
      <c r="P66" s="24"/>
      <c r="Q66" s="24"/>
      <c r="R66" s="24"/>
      <c r="S66" s="24"/>
      <c r="T66" s="24"/>
      <c r="U66" s="24"/>
      <c r="V66" s="24"/>
    </row>
    <row r="67" spans="1:22" ht="18" customHeight="1">
      <c r="A67" s="4">
        <v>66</v>
      </c>
      <c r="B67" s="37">
        <v>41012</v>
      </c>
      <c r="C67" s="34" t="s">
        <v>148</v>
      </c>
      <c r="D67" s="34" t="s">
        <v>30</v>
      </c>
      <c r="E67" s="34" t="s">
        <v>157</v>
      </c>
      <c r="F67" s="34" t="s">
        <v>144</v>
      </c>
      <c r="G67" s="21"/>
      <c r="H67" s="21"/>
      <c r="I67" s="21" t="s">
        <v>31</v>
      </c>
      <c r="J67" s="21" t="s">
        <v>9</v>
      </c>
      <c r="M67" s="12"/>
      <c r="N67" s="24"/>
      <c r="O67" s="24"/>
      <c r="P67" s="24"/>
      <c r="Q67" s="24"/>
      <c r="R67" s="24"/>
      <c r="S67" s="24"/>
      <c r="T67" s="24"/>
      <c r="U67" s="24"/>
      <c r="V67" s="24"/>
    </row>
    <row r="68" spans="1:22" ht="18" customHeight="1">
      <c r="A68" s="4">
        <v>67</v>
      </c>
      <c r="B68" s="37">
        <v>41012</v>
      </c>
      <c r="C68" s="34" t="s">
        <v>47</v>
      </c>
      <c r="D68" s="34" t="s">
        <v>44</v>
      </c>
      <c r="E68" s="34" t="s">
        <v>15</v>
      </c>
      <c r="F68" s="34" t="s">
        <v>163</v>
      </c>
      <c r="G68" s="21"/>
      <c r="H68" s="21"/>
      <c r="I68" s="21" t="s">
        <v>38</v>
      </c>
      <c r="J68" s="21" t="s">
        <v>20</v>
      </c>
      <c r="M68" s="12"/>
      <c r="N68" s="24"/>
      <c r="O68" s="24"/>
      <c r="P68" s="24"/>
      <c r="Q68" s="24"/>
      <c r="R68" s="24"/>
      <c r="S68" s="24"/>
      <c r="T68" s="24"/>
      <c r="U68" s="24"/>
      <c r="V68" s="24"/>
    </row>
    <row r="69" spans="1:22" ht="18" customHeight="1">
      <c r="A69" s="4">
        <v>68</v>
      </c>
      <c r="B69" s="37">
        <v>41012</v>
      </c>
      <c r="C69" s="34" t="s">
        <v>10</v>
      </c>
      <c r="D69" s="34" t="s">
        <v>42</v>
      </c>
      <c r="E69" s="34" t="s">
        <v>27</v>
      </c>
      <c r="F69" s="34" t="s">
        <v>12</v>
      </c>
      <c r="G69" s="21"/>
      <c r="H69" s="21"/>
      <c r="I69" s="21" t="s">
        <v>13</v>
      </c>
      <c r="J69" s="21" t="s">
        <v>37</v>
      </c>
      <c r="M69" s="12"/>
      <c r="N69" s="24"/>
      <c r="O69" s="24"/>
      <c r="P69" s="24"/>
      <c r="Q69" s="24"/>
      <c r="R69" s="24"/>
      <c r="S69" s="24"/>
      <c r="T69" s="24"/>
      <c r="U69" s="24"/>
      <c r="V69" s="24"/>
    </row>
    <row r="70" spans="1:22" ht="18" customHeight="1">
      <c r="A70" s="4">
        <v>69</v>
      </c>
      <c r="B70" s="37">
        <v>41012</v>
      </c>
      <c r="C70" s="34" t="s">
        <v>50</v>
      </c>
      <c r="D70" s="34" t="s">
        <v>24</v>
      </c>
      <c r="E70" s="34" t="s">
        <v>23</v>
      </c>
      <c r="F70" s="34" t="s">
        <v>16</v>
      </c>
      <c r="G70" s="21"/>
      <c r="H70" s="21"/>
      <c r="I70" s="21" t="s">
        <v>25</v>
      </c>
      <c r="J70" s="21" t="s">
        <v>8</v>
      </c>
      <c r="M70" s="12"/>
      <c r="N70" s="24"/>
      <c r="O70" s="24"/>
      <c r="P70" s="24"/>
      <c r="Q70" s="24"/>
      <c r="R70" s="24"/>
      <c r="S70" s="24"/>
      <c r="T70" s="24"/>
      <c r="U70" s="24"/>
      <c r="V70" s="24"/>
    </row>
    <row r="71" spans="1:22" ht="18" customHeight="1">
      <c r="A71" s="4">
        <v>70</v>
      </c>
      <c r="B71" s="37">
        <v>41013</v>
      </c>
      <c r="C71" s="34" t="s">
        <v>144</v>
      </c>
      <c r="D71" s="34" t="s">
        <v>22</v>
      </c>
      <c r="E71" s="34" t="s">
        <v>30</v>
      </c>
      <c r="F71" s="34" t="s">
        <v>157</v>
      </c>
      <c r="G71" s="21"/>
      <c r="H71" s="21"/>
      <c r="I71" s="21" t="s">
        <v>31</v>
      </c>
      <c r="J71" s="21" t="s">
        <v>9</v>
      </c>
      <c r="M71" s="12"/>
      <c r="N71" s="24"/>
      <c r="O71" s="24"/>
      <c r="P71" s="24"/>
      <c r="Q71" s="24"/>
      <c r="R71" s="24"/>
      <c r="S71" s="24"/>
      <c r="T71" s="24"/>
      <c r="U71" s="24"/>
      <c r="V71" s="24"/>
    </row>
    <row r="72" spans="1:22" ht="18" customHeight="1">
      <c r="A72" s="4">
        <v>71</v>
      </c>
      <c r="B72" s="37">
        <v>41013</v>
      </c>
      <c r="C72" s="34" t="s">
        <v>18</v>
      </c>
      <c r="D72" s="34" t="s">
        <v>131</v>
      </c>
      <c r="E72" s="34" t="s">
        <v>34</v>
      </c>
      <c r="F72" s="34" t="s">
        <v>35</v>
      </c>
      <c r="G72" s="21"/>
      <c r="H72" s="21"/>
      <c r="I72" s="21" t="s">
        <v>14</v>
      </c>
      <c r="J72" s="21" t="s">
        <v>19</v>
      </c>
      <c r="M72" s="12"/>
      <c r="N72" s="24"/>
      <c r="O72" s="24"/>
      <c r="P72" s="24"/>
      <c r="Q72" s="24"/>
      <c r="R72" s="24"/>
      <c r="S72" s="24"/>
      <c r="T72" s="24"/>
      <c r="U72" s="24"/>
      <c r="V72" s="24"/>
    </row>
    <row r="73" spans="1:22" ht="18" customHeight="1">
      <c r="A73" s="4">
        <v>72</v>
      </c>
      <c r="B73" s="37">
        <v>41013</v>
      </c>
      <c r="C73" s="34" t="s">
        <v>163</v>
      </c>
      <c r="D73" s="34" t="s">
        <v>142</v>
      </c>
      <c r="E73" s="34" t="s">
        <v>44</v>
      </c>
      <c r="F73" s="34" t="s">
        <v>15</v>
      </c>
      <c r="G73" s="21"/>
      <c r="H73" s="21"/>
      <c r="I73" s="21" t="s">
        <v>38</v>
      </c>
      <c r="J73" s="21" t="s">
        <v>20</v>
      </c>
      <c r="M73" s="12"/>
      <c r="N73" s="24"/>
      <c r="O73" s="24"/>
      <c r="P73" s="24"/>
      <c r="Q73" s="24"/>
      <c r="R73" s="24"/>
      <c r="S73" s="24"/>
      <c r="T73" s="24"/>
      <c r="U73" s="24"/>
      <c r="V73" s="24"/>
    </row>
    <row r="74" spans="1:22" ht="18" customHeight="1">
      <c r="A74" s="4">
        <v>73</v>
      </c>
      <c r="B74" s="37">
        <v>41013</v>
      </c>
      <c r="C74" s="34" t="s">
        <v>16</v>
      </c>
      <c r="D74" s="36" t="s">
        <v>43</v>
      </c>
      <c r="E74" s="34" t="s">
        <v>24</v>
      </c>
      <c r="F74" s="34" t="s">
        <v>23</v>
      </c>
      <c r="G74" s="21"/>
      <c r="H74" s="21"/>
      <c r="I74" s="21" t="s">
        <v>25</v>
      </c>
      <c r="J74" s="21" t="s">
        <v>8</v>
      </c>
      <c r="M74" s="12"/>
      <c r="N74" s="24"/>
      <c r="O74" s="24"/>
      <c r="P74" s="24"/>
      <c r="Q74" s="24"/>
      <c r="R74" s="24"/>
      <c r="S74" s="24"/>
      <c r="T74" s="24"/>
      <c r="U74" s="24"/>
      <c r="V74" s="24"/>
    </row>
    <row r="75" spans="1:22" ht="18" customHeight="1">
      <c r="A75" s="4">
        <v>74</v>
      </c>
      <c r="B75" s="37">
        <v>41014</v>
      </c>
      <c r="C75" s="34" t="s">
        <v>157</v>
      </c>
      <c r="D75" s="34" t="s">
        <v>148</v>
      </c>
      <c r="E75" s="34" t="s">
        <v>22</v>
      </c>
      <c r="F75" s="34" t="s">
        <v>30</v>
      </c>
      <c r="G75" s="21"/>
      <c r="H75" s="21"/>
      <c r="I75" s="21" t="s">
        <v>31</v>
      </c>
      <c r="J75" s="21" t="s">
        <v>9</v>
      </c>
      <c r="M75" s="12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41014</v>
      </c>
      <c r="C76" s="34" t="s">
        <v>35</v>
      </c>
      <c r="D76" s="34" t="s">
        <v>21</v>
      </c>
      <c r="E76" s="34" t="s">
        <v>131</v>
      </c>
      <c r="F76" s="34" t="s">
        <v>34</v>
      </c>
      <c r="G76" s="21"/>
      <c r="H76" s="21"/>
      <c r="I76" s="21" t="s">
        <v>14</v>
      </c>
      <c r="J76" s="21" t="s">
        <v>19</v>
      </c>
      <c r="M76" s="12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41014</v>
      </c>
      <c r="C77" s="36" t="s">
        <v>6</v>
      </c>
      <c r="D77" s="34" t="s">
        <v>36</v>
      </c>
      <c r="E77" s="34" t="s">
        <v>7</v>
      </c>
      <c r="F77" s="34" t="s">
        <v>29</v>
      </c>
      <c r="G77" s="21"/>
      <c r="H77" s="21"/>
      <c r="I77" s="21" t="s">
        <v>32</v>
      </c>
      <c r="J77" s="21" t="s">
        <v>26</v>
      </c>
      <c r="M77" s="12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41014</v>
      </c>
      <c r="C78" s="34" t="s">
        <v>23</v>
      </c>
      <c r="D78" s="34" t="s">
        <v>50</v>
      </c>
      <c r="E78" s="34" t="s">
        <v>43</v>
      </c>
      <c r="F78" s="34" t="s">
        <v>24</v>
      </c>
      <c r="G78" s="21"/>
      <c r="H78" s="21"/>
      <c r="I78" s="21" t="s">
        <v>25</v>
      </c>
      <c r="J78" s="21" t="s">
        <v>8</v>
      </c>
      <c r="M78" s="12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41014</v>
      </c>
      <c r="C79" s="34" t="s">
        <v>15</v>
      </c>
      <c r="D79" s="34" t="s">
        <v>47</v>
      </c>
      <c r="E79" s="34" t="s">
        <v>142</v>
      </c>
      <c r="F79" s="34" t="s">
        <v>44</v>
      </c>
      <c r="G79" s="21"/>
      <c r="H79" s="21"/>
      <c r="I79" s="21" t="s">
        <v>38</v>
      </c>
      <c r="J79" s="21" t="s">
        <v>20</v>
      </c>
      <c r="M79" s="12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41014</v>
      </c>
      <c r="C80" s="34" t="s">
        <v>27</v>
      </c>
      <c r="D80" s="34" t="s">
        <v>10</v>
      </c>
      <c r="E80" s="34" t="s">
        <v>4</v>
      </c>
      <c r="F80" s="34" t="s">
        <v>39</v>
      </c>
      <c r="G80" s="21"/>
      <c r="H80" s="21"/>
      <c r="I80" s="21" t="s">
        <v>13</v>
      </c>
      <c r="J80" s="21" t="s">
        <v>37</v>
      </c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41015</v>
      </c>
      <c r="C81" s="34" t="s">
        <v>29</v>
      </c>
      <c r="D81" s="34" t="s">
        <v>17</v>
      </c>
      <c r="E81" s="34" t="s">
        <v>36</v>
      </c>
      <c r="F81" s="34" t="s">
        <v>7</v>
      </c>
      <c r="G81" s="21"/>
      <c r="H81" s="21"/>
      <c r="I81" s="21" t="s">
        <v>32</v>
      </c>
      <c r="J81" s="21" t="s">
        <v>31</v>
      </c>
      <c r="M81" s="12"/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41016</v>
      </c>
      <c r="C82" s="34" t="s">
        <v>7</v>
      </c>
      <c r="D82" s="34" t="s">
        <v>6</v>
      </c>
      <c r="E82" s="34" t="s">
        <v>17</v>
      </c>
      <c r="F82" s="34" t="s">
        <v>36</v>
      </c>
      <c r="G82" s="21"/>
      <c r="H82" s="21"/>
      <c r="I82" s="21" t="s">
        <v>32</v>
      </c>
      <c r="J82" s="21" t="s">
        <v>31</v>
      </c>
    </row>
    <row r="83" spans="1:22" ht="18" customHeight="1">
      <c r="A83" s="4">
        <v>82</v>
      </c>
      <c r="B83" s="37">
        <v>41016</v>
      </c>
      <c r="C83" s="34" t="s">
        <v>72</v>
      </c>
      <c r="D83" s="34" t="s">
        <v>18</v>
      </c>
      <c r="E83" s="34" t="s">
        <v>5</v>
      </c>
      <c r="F83" s="34" t="s">
        <v>131</v>
      </c>
      <c r="G83" s="21"/>
      <c r="H83" s="21"/>
      <c r="I83" s="21" t="s">
        <v>19</v>
      </c>
      <c r="J83" s="21" t="s">
        <v>13</v>
      </c>
      <c r="M83" s="12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41016</v>
      </c>
      <c r="C84" s="34" t="s">
        <v>30</v>
      </c>
      <c r="D84" s="34" t="s">
        <v>16</v>
      </c>
      <c r="E84" s="34" t="s">
        <v>49</v>
      </c>
      <c r="F84" s="34" t="s">
        <v>142</v>
      </c>
      <c r="G84" s="21"/>
      <c r="H84" s="21"/>
      <c r="I84" s="21" t="s">
        <v>20</v>
      </c>
      <c r="J84" s="21" t="s">
        <v>37</v>
      </c>
      <c r="M84" s="12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18" customHeight="1">
      <c r="A85" s="4">
        <v>84</v>
      </c>
      <c r="B85" s="37">
        <v>41016</v>
      </c>
      <c r="C85" s="34" t="s">
        <v>24</v>
      </c>
      <c r="D85" s="34" t="s">
        <v>46</v>
      </c>
      <c r="E85" s="34" t="s">
        <v>47</v>
      </c>
      <c r="F85" s="34" t="s">
        <v>161</v>
      </c>
      <c r="G85" s="21"/>
      <c r="H85" s="21"/>
      <c r="I85" s="21" t="s">
        <v>26</v>
      </c>
      <c r="J85" s="21" t="s">
        <v>25</v>
      </c>
      <c r="M85" s="12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18" customHeight="1">
      <c r="A86" s="4">
        <v>85</v>
      </c>
      <c r="B86" s="37">
        <v>41016</v>
      </c>
      <c r="C86" s="34" t="s">
        <v>33</v>
      </c>
      <c r="D86" s="34" t="s">
        <v>163</v>
      </c>
      <c r="E86" s="34" t="s">
        <v>41</v>
      </c>
      <c r="F86" s="34" t="s">
        <v>43</v>
      </c>
      <c r="G86" s="21"/>
      <c r="H86" s="21"/>
      <c r="I86" s="21" t="s">
        <v>38</v>
      </c>
      <c r="J86" s="21" t="s">
        <v>14</v>
      </c>
      <c r="M86" s="12"/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41017</v>
      </c>
      <c r="C87" s="34" t="s">
        <v>161</v>
      </c>
      <c r="D87" s="34" t="s">
        <v>23</v>
      </c>
      <c r="E87" s="34" t="s">
        <v>46</v>
      </c>
      <c r="F87" s="34" t="s">
        <v>47</v>
      </c>
      <c r="G87" s="21"/>
      <c r="H87" s="21"/>
      <c r="I87" s="21" t="s">
        <v>26</v>
      </c>
      <c r="J87" s="21" t="s">
        <v>25</v>
      </c>
      <c r="M87" s="12"/>
      <c r="N87" s="24"/>
      <c r="O87" s="24"/>
      <c r="P87" s="24"/>
      <c r="Q87" s="24"/>
      <c r="R87" s="24"/>
      <c r="S87" s="24"/>
      <c r="T87" s="24"/>
      <c r="U87" s="24"/>
      <c r="V87" s="24"/>
    </row>
    <row r="88" spans="1:22" ht="18" customHeight="1">
      <c r="A88" s="4">
        <v>87</v>
      </c>
      <c r="B88" s="37">
        <v>41017</v>
      </c>
      <c r="C88" s="34" t="s">
        <v>131</v>
      </c>
      <c r="D88" s="34" t="s">
        <v>11</v>
      </c>
      <c r="E88" s="34" t="s">
        <v>18</v>
      </c>
      <c r="F88" s="34" t="s">
        <v>5</v>
      </c>
      <c r="G88" s="21"/>
      <c r="H88" s="21"/>
      <c r="I88" s="21" t="s">
        <v>19</v>
      </c>
      <c r="J88" s="21" t="s">
        <v>13</v>
      </c>
      <c r="M88" s="13"/>
      <c r="N88" s="24"/>
      <c r="O88" s="24"/>
      <c r="P88" s="24"/>
      <c r="Q88" s="24"/>
      <c r="R88" s="24"/>
      <c r="S88" s="24"/>
      <c r="T88" s="24"/>
      <c r="U88" s="24"/>
      <c r="V88" s="24"/>
    </row>
    <row r="89" spans="1:22" ht="18" customHeight="1">
      <c r="A89" s="4">
        <v>88</v>
      </c>
      <c r="B89" s="37">
        <v>41017</v>
      </c>
      <c r="C89" s="34" t="s">
        <v>43</v>
      </c>
      <c r="D89" s="34" t="s">
        <v>153</v>
      </c>
      <c r="E89" s="34" t="s">
        <v>163</v>
      </c>
      <c r="F89" s="34" t="s">
        <v>41</v>
      </c>
      <c r="G89" s="21"/>
      <c r="H89" s="21"/>
      <c r="I89" s="21" t="s">
        <v>38</v>
      </c>
      <c r="J89" s="21" t="s">
        <v>14</v>
      </c>
      <c r="N89" s="24"/>
      <c r="O89" s="24"/>
      <c r="P89" s="24"/>
      <c r="Q89" s="24"/>
      <c r="R89" s="24"/>
      <c r="S89" s="24"/>
      <c r="T89" s="24"/>
      <c r="U89" s="24"/>
      <c r="V89" s="24"/>
    </row>
    <row r="90" spans="1:22" ht="18" customHeight="1">
      <c r="A90" s="4">
        <v>89</v>
      </c>
      <c r="B90" s="37">
        <v>41017</v>
      </c>
      <c r="C90" s="34" t="s">
        <v>142</v>
      </c>
      <c r="D90" s="34" t="s">
        <v>15</v>
      </c>
      <c r="E90" s="34" t="s">
        <v>16</v>
      </c>
      <c r="F90" s="34" t="s">
        <v>49</v>
      </c>
      <c r="G90" s="21"/>
      <c r="H90" s="21"/>
      <c r="I90" s="21" t="s">
        <v>20</v>
      </c>
      <c r="J90" s="21" t="s">
        <v>37</v>
      </c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41017</v>
      </c>
      <c r="C91" s="34" t="s">
        <v>22</v>
      </c>
      <c r="D91" s="34" t="s">
        <v>157</v>
      </c>
      <c r="E91" s="34" t="s">
        <v>144</v>
      </c>
      <c r="F91" s="34" t="s">
        <v>28</v>
      </c>
      <c r="G91" s="21"/>
      <c r="H91" s="21"/>
      <c r="I91" s="21" t="s">
        <v>8</v>
      </c>
      <c r="J91" s="21" t="s">
        <v>9</v>
      </c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41018</v>
      </c>
      <c r="C92" s="34" t="s">
        <v>47</v>
      </c>
      <c r="D92" s="34" t="s">
        <v>24</v>
      </c>
      <c r="E92" s="34" t="s">
        <v>23</v>
      </c>
      <c r="F92" s="34" t="s">
        <v>46</v>
      </c>
      <c r="G92" s="21"/>
      <c r="H92" s="21"/>
      <c r="I92" s="21" t="s">
        <v>26</v>
      </c>
      <c r="J92" s="21" t="s">
        <v>25</v>
      </c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41018</v>
      </c>
      <c r="C93" s="34" t="s">
        <v>41</v>
      </c>
      <c r="D93" s="34" t="s">
        <v>33</v>
      </c>
      <c r="E93" s="34" t="s">
        <v>153</v>
      </c>
      <c r="F93" s="34" t="s">
        <v>163</v>
      </c>
      <c r="G93" s="21"/>
      <c r="H93" s="21"/>
      <c r="I93" s="21" t="s">
        <v>38</v>
      </c>
      <c r="J93" s="21" t="s">
        <v>14</v>
      </c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41018</v>
      </c>
      <c r="C94" s="34" t="s">
        <v>5</v>
      </c>
      <c r="D94" s="34" t="s">
        <v>72</v>
      </c>
      <c r="E94" s="34" t="s">
        <v>11</v>
      </c>
      <c r="F94" s="34" t="s">
        <v>18</v>
      </c>
      <c r="G94" s="21"/>
      <c r="H94" s="21"/>
      <c r="I94" s="21" t="s">
        <v>19</v>
      </c>
      <c r="J94" s="21" t="s">
        <v>13</v>
      </c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41018</v>
      </c>
      <c r="C95" s="34" t="s">
        <v>49</v>
      </c>
      <c r="D95" s="34" t="s">
        <v>30</v>
      </c>
      <c r="E95" s="36" t="s">
        <v>15</v>
      </c>
      <c r="F95" s="34" t="s">
        <v>16</v>
      </c>
      <c r="G95" s="21"/>
      <c r="H95" s="21"/>
      <c r="I95" s="21" t="s">
        <v>20</v>
      </c>
      <c r="J95" s="21" t="s">
        <v>37</v>
      </c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41018</v>
      </c>
      <c r="C96" s="34" t="s">
        <v>36</v>
      </c>
      <c r="D96" s="34" t="s">
        <v>29</v>
      </c>
      <c r="E96" s="34" t="s">
        <v>6</v>
      </c>
      <c r="F96" s="34" t="s">
        <v>17</v>
      </c>
      <c r="G96" s="21"/>
      <c r="H96" s="21"/>
      <c r="I96" s="21" t="s">
        <v>32</v>
      </c>
      <c r="J96" s="21" t="s">
        <v>31</v>
      </c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41018</v>
      </c>
      <c r="C97" s="34" t="s">
        <v>28</v>
      </c>
      <c r="D97" s="34" t="s">
        <v>35</v>
      </c>
      <c r="E97" s="34" t="s">
        <v>157</v>
      </c>
      <c r="F97" s="34" t="s">
        <v>144</v>
      </c>
      <c r="G97" s="21"/>
      <c r="H97" s="21"/>
      <c r="I97" s="21" t="s">
        <v>8</v>
      </c>
      <c r="J97" s="21" t="s">
        <v>9</v>
      </c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41019</v>
      </c>
      <c r="C98" s="34" t="s">
        <v>148</v>
      </c>
      <c r="D98" s="34" t="s">
        <v>12</v>
      </c>
      <c r="E98" s="34" t="s">
        <v>35</v>
      </c>
      <c r="F98" s="34" t="s">
        <v>157</v>
      </c>
      <c r="G98" s="21"/>
      <c r="H98" s="21"/>
      <c r="I98" s="21" t="s">
        <v>13</v>
      </c>
      <c r="J98" s="21" t="s">
        <v>38</v>
      </c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41019</v>
      </c>
      <c r="C99" s="34" t="s">
        <v>4</v>
      </c>
      <c r="D99" s="34" t="s">
        <v>39</v>
      </c>
      <c r="E99" s="34" t="s">
        <v>10</v>
      </c>
      <c r="F99" s="34" t="s">
        <v>48</v>
      </c>
      <c r="G99" s="21"/>
      <c r="H99" s="21"/>
      <c r="I99" s="21" t="s">
        <v>8</v>
      </c>
      <c r="J99" s="21" t="s">
        <v>32</v>
      </c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41019</v>
      </c>
      <c r="C100" s="34" t="s">
        <v>46</v>
      </c>
      <c r="D100" s="34" t="s">
        <v>161</v>
      </c>
      <c r="E100" s="34" t="s">
        <v>72</v>
      </c>
      <c r="F100" s="34" t="s">
        <v>11</v>
      </c>
      <c r="G100" s="21"/>
      <c r="H100" s="21"/>
      <c r="I100" s="21" t="s">
        <v>19</v>
      </c>
      <c r="J100" s="21" t="s">
        <v>20</v>
      </c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41019</v>
      </c>
      <c r="C101" s="34" t="s">
        <v>144</v>
      </c>
      <c r="D101" s="36" t="s">
        <v>146</v>
      </c>
      <c r="E101" s="34" t="s">
        <v>21</v>
      </c>
      <c r="F101" s="34" t="s">
        <v>6</v>
      </c>
      <c r="G101" s="21"/>
      <c r="H101" s="21"/>
      <c r="I101" s="21" t="s">
        <v>14</v>
      </c>
      <c r="J101" s="21" t="s">
        <v>37</v>
      </c>
      <c r="N101" s="24"/>
      <c r="O101" s="24"/>
      <c r="P101" s="24"/>
      <c r="Q101" s="24"/>
      <c r="R101" s="24"/>
      <c r="S101" s="24"/>
      <c r="T101" s="24"/>
      <c r="U101" s="24"/>
      <c r="V101" s="24"/>
    </row>
    <row r="102" spans="1:22" ht="18" customHeight="1">
      <c r="A102" s="4">
        <v>101</v>
      </c>
      <c r="B102" s="37">
        <v>41019</v>
      </c>
      <c r="C102" s="34" t="s">
        <v>16</v>
      </c>
      <c r="D102" s="34" t="s">
        <v>142</v>
      </c>
      <c r="E102" s="34" t="s">
        <v>281</v>
      </c>
      <c r="F102" s="34" t="s">
        <v>153</v>
      </c>
      <c r="G102" s="21"/>
      <c r="H102" s="21"/>
      <c r="I102" s="21" t="s">
        <v>26</v>
      </c>
      <c r="J102" s="21" t="s">
        <v>31</v>
      </c>
      <c r="N102" s="24"/>
      <c r="O102" s="24"/>
      <c r="P102" s="24"/>
      <c r="Q102" s="24"/>
      <c r="R102" s="24"/>
      <c r="S102" s="24"/>
      <c r="T102" s="24"/>
      <c r="U102" s="24"/>
      <c r="V102" s="24"/>
    </row>
    <row r="103" spans="1:22" ht="18" customHeight="1">
      <c r="A103" s="4">
        <v>102</v>
      </c>
      <c r="B103" s="37">
        <v>41020</v>
      </c>
      <c r="C103" s="34" t="s">
        <v>157</v>
      </c>
      <c r="D103" s="34" t="s">
        <v>49</v>
      </c>
      <c r="E103" s="34" t="s">
        <v>12</v>
      </c>
      <c r="F103" s="34" t="s">
        <v>35</v>
      </c>
      <c r="G103" s="21"/>
      <c r="H103" s="21"/>
      <c r="I103" s="21" t="s">
        <v>13</v>
      </c>
      <c r="J103" s="21" t="s">
        <v>38</v>
      </c>
      <c r="N103" s="24"/>
      <c r="O103" s="24"/>
      <c r="P103" s="24"/>
      <c r="Q103" s="24"/>
      <c r="R103" s="24"/>
      <c r="S103" s="24"/>
      <c r="T103" s="24"/>
      <c r="U103" s="24"/>
      <c r="V103" s="24"/>
    </row>
    <row r="104" spans="1:22" ht="18" customHeight="1">
      <c r="A104" s="4">
        <v>103</v>
      </c>
      <c r="B104" s="37">
        <v>41020</v>
      </c>
      <c r="C104" s="34" t="s">
        <v>153</v>
      </c>
      <c r="D104" s="34" t="s">
        <v>41</v>
      </c>
      <c r="E104" s="34" t="s">
        <v>142</v>
      </c>
      <c r="F104" s="34" t="s">
        <v>44</v>
      </c>
      <c r="G104" s="21"/>
      <c r="H104" s="21"/>
      <c r="I104" s="21" t="s">
        <v>26</v>
      </c>
      <c r="J104" s="21" t="s">
        <v>31</v>
      </c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41020</v>
      </c>
      <c r="C105" s="34" t="s">
        <v>6</v>
      </c>
      <c r="D105" s="34" t="s">
        <v>28</v>
      </c>
      <c r="E105" s="34" t="s">
        <v>146</v>
      </c>
      <c r="F105" s="34" t="s">
        <v>21</v>
      </c>
      <c r="G105" s="21"/>
      <c r="H105" s="21"/>
      <c r="I105" s="21" t="s">
        <v>14</v>
      </c>
      <c r="J105" s="21" t="s">
        <v>37</v>
      </c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41020</v>
      </c>
      <c r="C106" s="34" t="s">
        <v>48</v>
      </c>
      <c r="D106" s="34" t="s">
        <v>27</v>
      </c>
      <c r="E106" s="34" t="s">
        <v>39</v>
      </c>
      <c r="F106" s="34" t="s">
        <v>10</v>
      </c>
      <c r="G106" s="21"/>
      <c r="H106" s="21"/>
      <c r="I106" s="21" t="s">
        <v>8</v>
      </c>
      <c r="J106" s="21" t="s">
        <v>32</v>
      </c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41020</v>
      </c>
      <c r="C107" s="34" t="s">
        <v>11</v>
      </c>
      <c r="D107" s="34" t="s">
        <v>5</v>
      </c>
      <c r="E107" s="34" t="s">
        <v>161</v>
      </c>
      <c r="F107" s="34" t="s">
        <v>72</v>
      </c>
      <c r="G107" s="21"/>
      <c r="H107" s="21"/>
      <c r="I107" s="21" t="s">
        <v>19</v>
      </c>
      <c r="J107" s="21" t="s">
        <v>20</v>
      </c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41020</v>
      </c>
      <c r="C108" s="34" t="s">
        <v>163</v>
      </c>
      <c r="D108" s="34" t="s">
        <v>43</v>
      </c>
      <c r="E108" s="34" t="s">
        <v>132</v>
      </c>
      <c r="F108" s="34" t="s">
        <v>15</v>
      </c>
      <c r="G108" s="21"/>
      <c r="H108" s="21"/>
      <c r="I108" s="21" t="s">
        <v>25</v>
      </c>
      <c r="J108" s="21" t="s">
        <v>9</v>
      </c>
      <c r="N108" s="24"/>
      <c r="O108" s="24"/>
      <c r="P108" s="24"/>
      <c r="Q108" s="24"/>
      <c r="R108" s="24"/>
      <c r="S108" s="24"/>
      <c r="T108" s="24"/>
      <c r="U108" s="24"/>
      <c r="V108" s="24"/>
    </row>
    <row r="109" spans="1:22" ht="18" customHeight="1">
      <c r="A109" s="4">
        <v>108</v>
      </c>
      <c r="B109" s="37">
        <v>41021</v>
      </c>
      <c r="C109" s="34" t="s">
        <v>72</v>
      </c>
      <c r="D109" s="34" t="s">
        <v>46</v>
      </c>
      <c r="E109" s="34" t="s">
        <v>5</v>
      </c>
      <c r="F109" s="34" t="s">
        <v>161</v>
      </c>
      <c r="G109" s="21"/>
      <c r="H109" s="21"/>
      <c r="I109" s="21" t="s">
        <v>19</v>
      </c>
      <c r="J109" s="21" t="s">
        <v>20</v>
      </c>
      <c r="N109" s="24"/>
      <c r="O109" s="24"/>
      <c r="P109" s="24"/>
      <c r="Q109" s="24"/>
      <c r="R109" s="24"/>
      <c r="S109" s="24"/>
      <c r="T109" s="24"/>
      <c r="U109" s="24"/>
      <c r="V109" s="24"/>
    </row>
    <row r="110" spans="1:22" ht="18" customHeight="1">
      <c r="A110" s="4">
        <v>109</v>
      </c>
      <c r="B110" s="37">
        <v>41021</v>
      </c>
      <c r="C110" s="34" t="s">
        <v>35</v>
      </c>
      <c r="D110" s="34" t="s">
        <v>148</v>
      </c>
      <c r="E110" s="34" t="s">
        <v>49</v>
      </c>
      <c r="F110" s="34" t="s">
        <v>12</v>
      </c>
      <c r="G110" s="21"/>
      <c r="H110" s="21"/>
      <c r="I110" s="21" t="s">
        <v>13</v>
      </c>
      <c r="J110" s="21" t="s">
        <v>38</v>
      </c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41021</v>
      </c>
      <c r="C111" s="34" t="s">
        <v>10</v>
      </c>
      <c r="D111" s="34" t="s">
        <v>4</v>
      </c>
      <c r="E111" s="34" t="s">
        <v>27</v>
      </c>
      <c r="F111" s="34" t="s">
        <v>39</v>
      </c>
      <c r="G111" s="21"/>
      <c r="H111" s="21"/>
      <c r="I111" s="21" t="s">
        <v>8</v>
      </c>
      <c r="J111" s="21" t="s">
        <v>32</v>
      </c>
      <c r="N111" s="24"/>
      <c r="O111" s="24"/>
      <c r="P111" s="24"/>
      <c r="Q111" s="24"/>
      <c r="R111" s="24"/>
      <c r="S111" s="24"/>
      <c r="T111" s="24"/>
      <c r="U111" s="24"/>
      <c r="V111" s="24"/>
    </row>
    <row r="112" spans="1:22" ht="18" customHeight="1">
      <c r="A112" s="4">
        <v>111</v>
      </c>
      <c r="B112" s="37">
        <v>41021</v>
      </c>
      <c r="C112" s="34" t="s">
        <v>44</v>
      </c>
      <c r="D112" s="34" t="s">
        <v>16</v>
      </c>
      <c r="E112" s="34" t="s">
        <v>41</v>
      </c>
      <c r="F112" s="34" t="s">
        <v>142</v>
      </c>
      <c r="G112" s="21"/>
      <c r="H112" s="21"/>
      <c r="I112" s="21" t="s">
        <v>26</v>
      </c>
      <c r="J112" s="21" t="s">
        <v>31</v>
      </c>
      <c r="N112" s="24"/>
      <c r="O112" s="24"/>
      <c r="P112" s="24"/>
      <c r="Q112" s="24"/>
      <c r="R112" s="24"/>
      <c r="S112" s="24"/>
      <c r="T112" s="24"/>
      <c r="U112" s="24"/>
      <c r="V112" s="24"/>
    </row>
    <row r="113" spans="1:22" ht="18" customHeight="1">
      <c r="A113" s="4">
        <v>112</v>
      </c>
      <c r="B113" s="37">
        <v>41021</v>
      </c>
      <c r="C113" s="34" t="s">
        <v>15</v>
      </c>
      <c r="D113" s="34" t="s">
        <v>47</v>
      </c>
      <c r="E113" s="34" t="s">
        <v>43</v>
      </c>
      <c r="F113" s="34" t="s">
        <v>132</v>
      </c>
      <c r="G113" s="21"/>
      <c r="H113" s="21"/>
      <c r="I113" s="21" t="s">
        <v>25</v>
      </c>
      <c r="J113" s="21" t="s">
        <v>9</v>
      </c>
      <c r="N113" s="24"/>
      <c r="O113" s="24"/>
      <c r="P113" s="24"/>
      <c r="Q113" s="24"/>
      <c r="R113" s="24"/>
      <c r="S113" s="24"/>
      <c r="T113" s="24"/>
      <c r="U113" s="24"/>
      <c r="V113" s="24"/>
    </row>
    <row r="114" spans="1:22" ht="18" customHeight="1">
      <c r="A114" s="4">
        <v>113</v>
      </c>
      <c r="B114" s="37">
        <v>41021</v>
      </c>
      <c r="C114" s="34" t="s">
        <v>21</v>
      </c>
      <c r="D114" s="34" t="s">
        <v>144</v>
      </c>
      <c r="E114" s="34" t="s">
        <v>28</v>
      </c>
      <c r="F114" s="34" t="s">
        <v>146</v>
      </c>
      <c r="G114" s="21"/>
      <c r="H114" s="21"/>
      <c r="I114" s="21" t="s">
        <v>14</v>
      </c>
      <c r="J114" s="21" t="s">
        <v>37</v>
      </c>
      <c r="N114" s="24"/>
      <c r="O114" s="24"/>
      <c r="P114" s="24"/>
      <c r="Q114" s="24"/>
      <c r="R114" s="24"/>
      <c r="S114" s="24"/>
      <c r="T114" s="24"/>
      <c r="U114" s="24"/>
      <c r="V114" s="24"/>
    </row>
    <row r="115" spans="1:22" ht="18" customHeight="1">
      <c r="A115" s="4">
        <v>114</v>
      </c>
      <c r="B115" s="37">
        <v>41023</v>
      </c>
      <c r="C115" s="34" t="s">
        <v>161</v>
      </c>
      <c r="D115" s="34" t="s">
        <v>163</v>
      </c>
      <c r="E115" s="34" t="s">
        <v>50</v>
      </c>
      <c r="F115" s="34" t="s">
        <v>34</v>
      </c>
      <c r="G115" s="21"/>
      <c r="H115" s="21"/>
      <c r="I115" s="21" t="s">
        <v>25</v>
      </c>
      <c r="J115" s="21" t="s">
        <v>32</v>
      </c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41023</v>
      </c>
      <c r="C116" s="34" t="s">
        <v>7</v>
      </c>
      <c r="D116" s="34" t="s">
        <v>44</v>
      </c>
      <c r="E116" s="34" t="s">
        <v>47</v>
      </c>
      <c r="F116" s="34" t="s">
        <v>23</v>
      </c>
      <c r="G116" s="21"/>
      <c r="H116" s="21"/>
      <c r="I116" s="21" t="s">
        <v>38</v>
      </c>
      <c r="J116" s="21" t="s">
        <v>19</v>
      </c>
      <c r="M116" s="12"/>
    </row>
    <row r="117" spans="1:22" ht="18" customHeight="1">
      <c r="A117" s="4">
        <v>116</v>
      </c>
      <c r="B117" s="37">
        <v>41023</v>
      </c>
      <c r="C117" s="34" t="s">
        <v>27</v>
      </c>
      <c r="D117" s="34" t="s">
        <v>131</v>
      </c>
      <c r="E117" s="34" t="s">
        <v>33</v>
      </c>
      <c r="F117" s="34" t="s">
        <v>42</v>
      </c>
      <c r="G117" s="21"/>
      <c r="H117" s="21"/>
      <c r="I117" s="21" t="s">
        <v>31</v>
      </c>
      <c r="J117" s="21" t="s">
        <v>8</v>
      </c>
      <c r="M117" s="12"/>
    </row>
    <row r="118" spans="1:22" ht="18" customHeight="1">
      <c r="A118" s="4">
        <v>117</v>
      </c>
      <c r="B118" s="37">
        <v>41023</v>
      </c>
      <c r="C118" s="34" t="s">
        <v>146</v>
      </c>
      <c r="D118" s="34" t="s">
        <v>22</v>
      </c>
      <c r="E118" s="34" t="s">
        <v>40</v>
      </c>
      <c r="F118" s="34" t="s">
        <v>30</v>
      </c>
      <c r="G118" s="21"/>
      <c r="H118" s="21"/>
      <c r="I118" s="21" t="s">
        <v>14</v>
      </c>
      <c r="J118" s="21" t="s">
        <v>20</v>
      </c>
      <c r="M118" s="12"/>
    </row>
    <row r="119" spans="1:22" ht="18" customHeight="1">
      <c r="A119" s="4">
        <v>118</v>
      </c>
      <c r="B119" s="37">
        <v>41023</v>
      </c>
      <c r="C119" s="36" t="s">
        <v>12</v>
      </c>
      <c r="D119" s="34" t="s">
        <v>6</v>
      </c>
      <c r="E119" s="34" t="s">
        <v>18</v>
      </c>
      <c r="F119" s="34" t="s">
        <v>29</v>
      </c>
      <c r="G119" s="21"/>
      <c r="H119" s="21"/>
      <c r="I119" s="21" t="s">
        <v>9</v>
      </c>
      <c r="J119" s="21" t="s">
        <v>26</v>
      </c>
      <c r="M119" s="13"/>
    </row>
    <row r="120" spans="1:22" ht="18" customHeight="1">
      <c r="A120" s="4">
        <v>119</v>
      </c>
      <c r="B120" s="37">
        <v>41024</v>
      </c>
      <c r="C120" s="34" t="s">
        <v>34</v>
      </c>
      <c r="D120" s="34" t="s">
        <v>15</v>
      </c>
      <c r="E120" s="34" t="s">
        <v>163</v>
      </c>
      <c r="F120" s="34" t="s">
        <v>50</v>
      </c>
      <c r="G120" s="21"/>
      <c r="H120" s="21"/>
      <c r="I120" s="21" t="s">
        <v>25</v>
      </c>
      <c r="J120" s="21" t="s">
        <v>32</v>
      </c>
      <c r="M120" s="12"/>
    </row>
    <row r="121" spans="1:22" ht="18" customHeight="1">
      <c r="A121" s="4">
        <v>120</v>
      </c>
      <c r="B121" s="37">
        <v>41024</v>
      </c>
      <c r="C121" s="34" t="s">
        <v>42</v>
      </c>
      <c r="D121" s="34" t="s">
        <v>35</v>
      </c>
      <c r="E121" s="34" t="s">
        <v>131</v>
      </c>
      <c r="F121" s="34" t="s">
        <v>33</v>
      </c>
      <c r="G121" s="21"/>
      <c r="H121" s="21"/>
      <c r="I121" s="21" t="s">
        <v>31</v>
      </c>
      <c r="J121" s="21" t="s">
        <v>8</v>
      </c>
      <c r="M121" s="12"/>
    </row>
    <row r="122" spans="1:22" ht="18" customHeight="1">
      <c r="A122" s="4">
        <v>121</v>
      </c>
      <c r="B122" s="37">
        <v>41024</v>
      </c>
      <c r="C122" s="34" t="s">
        <v>29</v>
      </c>
      <c r="D122" s="34" t="s">
        <v>36</v>
      </c>
      <c r="E122" s="34" t="s">
        <v>6</v>
      </c>
      <c r="F122" s="34" t="s">
        <v>18</v>
      </c>
      <c r="G122" s="21"/>
      <c r="H122" s="21"/>
      <c r="I122" s="21" t="s">
        <v>9</v>
      </c>
      <c r="J122" s="21" t="s">
        <v>26</v>
      </c>
      <c r="M122" s="12"/>
    </row>
    <row r="123" spans="1:22" ht="18" customHeight="1">
      <c r="A123" s="4">
        <v>122</v>
      </c>
      <c r="B123" s="37">
        <v>41024</v>
      </c>
      <c r="C123" s="34" t="s">
        <v>23</v>
      </c>
      <c r="D123" s="34" t="s">
        <v>142</v>
      </c>
      <c r="E123" s="34" t="s">
        <v>44</v>
      </c>
      <c r="F123" s="34" t="s">
        <v>47</v>
      </c>
      <c r="G123" s="21"/>
      <c r="H123" s="21"/>
      <c r="I123" s="21" t="s">
        <v>38</v>
      </c>
      <c r="J123" s="21" t="s">
        <v>19</v>
      </c>
      <c r="M123" s="12"/>
    </row>
    <row r="124" spans="1:22" ht="18" customHeight="1">
      <c r="A124" s="4">
        <v>123</v>
      </c>
      <c r="B124" s="37">
        <v>41024</v>
      </c>
      <c r="C124" s="34" t="s">
        <v>30</v>
      </c>
      <c r="D124" s="34" t="s">
        <v>10</v>
      </c>
      <c r="E124" s="34" t="s">
        <v>22</v>
      </c>
      <c r="F124" s="34" t="s">
        <v>40</v>
      </c>
      <c r="G124" s="21"/>
      <c r="H124" s="21"/>
      <c r="I124" s="21" t="s">
        <v>14</v>
      </c>
      <c r="J124" s="21" t="s">
        <v>20</v>
      </c>
      <c r="M124" s="12"/>
    </row>
    <row r="125" spans="1:22" ht="18" customHeight="1">
      <c r="A125" s="4">
        <v>124</v>
      </c>
      <c r="B125" s="37">
        <v>41025</v>
      </c>
      <c r="C125" s="34" t="s">
        <v>4</v>
      </c>
      <c r="D125" s="34" t="s">
        <v>21</v>
      </c>
      <c r="E125" s="34" t="s">
        <v>24</v>
      </c>
      <c r="F125" s="34" t="s">
        <v>148</v>
      </c>
      <c r="G125" s="21"/>
      <c r="H125" s="21"/>
      <c r="I125" s="21" t="s">
        <v>37</v>
      </c>
      <c r="J125" s="21" t="s">
        <v>13</v>
      </c>
      <c r="M125" s="12"/>
    </row>
    <row r="126" spans="1:22" ht="18" customHeight="1">
      <c r="A126" s="4">
        <v>125</v>
      </c>
      <c r="B126" s="37">
        <v>41025</v>
      </c>
      <c r="C126" s="34" t="s">
        <v>40</v>
      </c>
      <c r="D126" s="34" t="s">
        <v>146</v>
      </c>
      <c r="E126" s="34" t="s">
        <v>10</v>
      </c>
      <c r="F126" s="34" t="s">
        <v>22</v>
      </c>
      <c r="G126" s="21"/>
      <c r="H126" s="21"/>
      <c r="I126" s="21" t="s">
        <v>14</v>
      </c>
      <c r="J126" s="21" t="s">
        <v>20</v>
      </c>
      <c r="M126" s="12"/>
    </row>
    <row r="127" spans="1:22" ht="18" customHeight="1">
      <c r="A127" s="4">
        <v>126</v>
      </c>
      <c r="B127" s="37">
        <v>41025</v>
      </c>
      <c r="C127" s="34" t="s">
        <v>47</v>
      </c>
      <c r="D127" s="34" t="s">
        <v>7</v>
      </c>
      <c r="E127" s="34" t="s">
        <v>142</v>
      </c>
      <c r="F127" s="34" t="s">
        <v>44</v>
      </c>
      <c r="G127" s="21"/>
      <c r="H127" s="21"/>
      <c r="I127" s="21" t="s">
        <v>38</v>
      </c>
      <c r="J127" s="21" t="s">
        <v>19</v>
      </c>
      <c r="M127" s="12"/>
    </row>
    <row r="128" spans="1:22" ht="18" customHeight="1">
      <c r="A128" s="4">
        <v>127</v>
      </c>
      <c r="B128" s="37">
        <v>41025</v>
      </c>
      <c r="C128" s="34" t="s">
        <v>50</v>
      </c>
      <c r="D128" s="34" t="s">
        <v>161</v>
      </c>
      <c r="E128" s="34" t="s">
        <v>15</v>
      </c>
      <c r="F128" s="34" t="s">
        <v>163</v>
      </c>
      <c r="G128" s="21"/>
      <c r="H128" s="21"/>
      <c r="I128" s="21" t="s">
        <v>25</v>
      </c>
      <c r="J128" s="21" t="s">
        <v>32</v>
      </c>
      <c r="M128" s="12"/>
    </row>
    <row r="129" spans="1:13" ht="18" customHeight="1">
      <c r="A129" s="4">
        <v>128</v>
      </c>
      <c r="B129" s="37">
        <v>41025</v>
      </c>
      <c r="C129" s="34" t="s">
        <v>18</v>
      </c>
      <c r="D129" s="34" t="s">
        <v>12</v>
      </c>
      <c r="E129" s="34" t="s">
        <v>36</v>
      </c>
      <c r="F129" s="34" t="s">
        <v>6</v>
      </c>
      <c r="G129" s="21"/>
      <c r="H129" s="21"/>
      <c r="I129" s="21" t="s">
        <v>9</v>
      </c>
      <c r="J129" s="21" t="s">
        <v>26</v>
      </c>
      <c r="M129" s="12"/>
    </row>
    <row r="130" spans="1:13" ht="18" customHeight="1">
      <c r="A130" s="4">
        <v>129</v>
      </c>
      <c r="B130" s="37">
        <v>41025</v>
      </c>
      <c r="C130" s="34" t="s">
        <v>33</v>
      </c>
      <c r="D130" s="34" t="s">
        <v>27</v>
      </c>
      <c r="E130" s="34" t="s">
        <v>35</v>
      </c>
      <c r="F130" s="34" t="s">
        <v>131</v>
      </c>
      <c r="G130" s="21"/>
      <c r="H130" s="21"/>
      <c r="I130" s="21" t="s">
        <v>31</v>
      </c>
      <c r="J130" s="21" t="s">
        <v>8</v>
      </c>
      <c r="M130" s="12"/>
    </row>
    <row r="131" spans="1:13" ht="18" customHeight="1">
      <c r="A131" s="4">
        <v>130</v>
      </c>
      <c r="B131" s="37">
        <v>41027</v>
      </c>
      <c r="C131" s="34" t="s">
        <v>44</v>
      </c>
      <c r="D131" s="34" t="s">
        <v>23</v>
      </c>
      <c r="E131" s="34" t="s">
        <v>144</v>
      </c>
      <c r="F131" s="34" t="s">
        <v>49</v>
      </c>
      <c r="G131" s="21"/>
      <c r="H131" s="21"/>
      <c r="I131" s="21" t="s">
        <v>20</v>
      </c>
      <c r="J131" s="21" t="s">
        <v>13</v>
      </c>
      <c r="M131" s="12"/>
    </row>
    <row r="132" spans="1:13" ht="18" customHeight="1">
      <c r="A132" s="4">
        <v>131</v>
      </c>
      <c r="B132" s="37">
        <v>41027</v>
      </c>
      <c r="C132" s="34" t="s">
        <v>6</v>
      </c>
      <c r="D132" s="34" t="s">
        <v>29</v>
      </c>
      <c r="E132" s="34" t="s">
        <v>12</v>
      </c>
      <c r="F132" s="34" t="s">
        <v>36</v>
      </c>
      <c r="G132" s="21"/>
      <c r="H132" s="21"/>
      <c r="I132" s="21" t="s">
        <v>9</v>
      </c>
      <c r="J132" s="21" t="s">
        <v>31</v>
      </c>
      <c r="M132" s="12"/>
    </row>
    <row r="133" spans="1:13" ht="18" customHeight="1">
      <c r="A133" s="4">
        <v>132</v>
      </c>
      <c r="B133" s="37">
        <v>41027</v>
      </c>
      <c r="C133" s="34" t="s">
        <v>131</v>
      </c>
      <c r="D133" s="34" t="s">
        <v>30</v>
      </c>
      <c r="E133" s="34" t="s">
        <v>21</v>
      </c>
      <c r="F133" s="34" t="s">
        <v>5</v>
      </c>
      <c r="G133" s="21"/>
      <c r="H133" s="21"/>
      <c r="I133" s="21" t="s">
        <v>8</v>
      </c>
      <c r="J133" s="21" t="s">
        <v>25</v>
      </c>
      <c r="M133" s="12"/>
    </row>
    <row r="134" spans="1:13" ht="18" customHeight="1">
      <c r="A134" s="4">
        <v>133</v>
      </c>
      <c r="B134" s="37">
        <v>41027</v>
      </c>
      <c r="C134" s="34" t="s">
        <v>142</v>
      </c>
      <c r="D134" s="34" t="s">
        <v>153</v>
      </c>
      <c r="E134" s="34" t="s">
        <v>146</v>
      </c>
      <c r="F134" s="34" t="s">
        <v>24</v>
      </c>
      <c r="G134" s="21"/>
      <c r="H134" s="21"/>
      <c r="I134" s="21" t="s">
        <v>26</v>
      </c>
      <c r="J134" s="21" t="s">
        <v>32</v>
      </c>
      <c r="M134" s="12"/>
    </row>
    <row r="135" spans="1:13" ht="18" customHeight="1">
      <c r="A135" s="4">
        <v>134</v>
      </c>
      <c r="B135" s="37">
        <v>41027</v>
      </c>
      <c r="C135" s="34" t="s">
        <v>163</v>
      </c>
      <c r="D135" s="34" t="s">
        <v>34</v>
      </c>
      <c r="E135" s="34" t="s">
        <v>39</v>
      </c>
      <c r="F135" s="34" t="s">
        <v>10</v>
      </c>
      <c r="G135" s="21"/>
      <c r="H135" s="21"/>
      <c r="I135" s="21" t="s">
        <v>19</v>
      </c>
      <c r="J135" s="21" t="s">
        <v>14</v>
      </c>
      <c r="M135" s="12"/>
    </row>
    <row r="136" spans="1:13" ht="18" customHeight="1">
      <c r="A136" s="4">
        <v>135</v>
      </c>
      <c r="B136" s="37">
        <v>41027</v>
      </c>
      <c r="C136" s="34" t="s">
        <v>22</v>
      </c>
      <c r="D136" s="34" t="s">
        <v>17</v>
      </c>
      <c r="E136" s="36" t="s">
        <v>27</v>
      </c>
      <c r="F136" s="34" t="s">
        <v>16</v>
      </c>
      <c r="G136" s="21"/>
      <c r="H136" s="21"/>
      <c r="I136" s="21" t="s">
        <v>37</v>
      </c>
      <c r="J136" s="21" t="s">
        <v>38</v>
      </c>
      <c r="M136" s="12"/>
    </row>
    <row r="137" spans="1:13" ht="18" customHeight="1">
      <c r="A137" s="4">
        <v>136</v>
      </c>
      <c r="B137" s="37">
        <v>41028</v>
      </c>
      <c r="C137" s="34" t="s">
        <v>5</v>
      </c>
      <c r="D137" s="34" t="s">
        <v>40</v>
      </c>
      <c r="E137" s="34" t="s">
        <v>30</v>
      </c>
      <c r="F137" s="34" t="s">
        <v>21</v>
      </c>
      <c r="G137" s="21"/>
      <c r="H137" s="21"/>
      <c r="I137" s="21" t="s">
        <v>8</v>
      </c>
      <c r="J137" s="21" t="s">
        <v>25</v>
      </c>
      <c r="M137" s="12"/>
    </row>
    <row r="138" spans="1:13" ht="18" customHeight="1">
      <c r="A138" s="4">
        <v>137</v>
      </c>
      <c r="B138" s="37">
        <v>41028</v>
      </c>
      <c r="C138" s="34" t="s">
        <v>49</v>
      </c>
      <c r="D138" s="34" t="s">
        <v>33</v>
      </c>
      <c r="E138" s="34" t="s">
        <v>23</v>
      </c>
      <c r="F138" s="34" t="s">
        <v>144</v>
      </c>
      <c r="G138" s="21"/>
      <c r="H138" s="21"/>
      <c r="I138" s="21" t="s">
        <v>20</v>
      </c>
      <c r="J138" s="21" t="s">
        <v>13</v>
      </c>
      <c r="M138" s="12"/>
    </row>
    <row r="139" spans="1:13" ht="18" customHeight="1">
      <c r="A139" s="4">
        <v>138</v>
      </c>
      <c r="B139" s="37">
        <v>41028</v>
      </c>
      <c r="C139" s="34" t="s">
        <v>10</v>
      </c>
      <c r="D139" s="34" t="s">
        <v>50</v>
      </c>
      <c r="E139" s="34" t="s">
        <v>34</v>
      </c>
      <c r="F139" s="34" t="s">
        <v>39</v>
      </c>
      <c r="G139" s="21"/>
      <c r="H139" s="21"/>
      <c r="I139" s="21" t="s">
        <v>19</v>
      </c>
      <c r="J139" s="21" t="s">
        <v>14</v>
      </c>
      <c r="M139" s="12"/>
    </row>
    <row r="140" spans="1:13" ht="18" customHeight="1">
      <c r="A140" s="4">
        <v>139</v>
      </c>
      <c r="B140" s="37">
        <v>41028</v>
      </c>
      <c r="C140" s="34" t="s">
        <v>36</v>
      </c>
      <c r="D140" s="34" t="s">
        <v>18</v>
      </c>
      <c r="E140" s="34" t="s">
        <v>29</v>
      </c>
      <c r="F140" s="34" t="s">
        <v>12</v>
      </c>
      <c r="G140" s="21"/>
      <c r="H140" s="21"/>
      <c r="I140" s="21" t="s">
        <v>9</v>
      </c>
      <c r="J140" s="21" t="s">
        <v>31</v>
      </c>
      <c r="M140" s="12"/>
    </row>
    <row r="141" spans="1:13" ht="18" customHeight="1">
      <c r="A141" s="4">
        <v>140</v>
      </c>
      <c r="B141" s="37">
        <v>41028</v>
      </c>
      <c r="C141" s="34" t="s">
        <v>24</v>
      </c>
      <c r="D141" s="36" t="s">
        <v>72</v>
      </c>
      <c r="E141" s="34" t="s">
        <v>153</v>
      </c>
      <c r="F141" s="34" t="s">
        <v>46</v>
      </c>
      <c r="G141" s="21"/>
      <c r="H141" s="21"/>
      <c r="I141" s="21" t="s">
        <v>26</v>
      </c>
      <c r="J141" s="21" t="s">
        <v>32</v>
      </c>
      <c r="M141" s="12"/>
    </row>
    <row r="142" spans="1:13" ht="18" customHeight="1">
      <c r="A142" s="4">
        <v>141</v>
      </c>
      <c r="B142" s="37">
        <v>41028</v>
      </c>
      <c r="C142" s="34" t="s">
        <v>16</v>
      </c>
      <c r="D142" s="34" t="s">
        <v>4</v>
      </c>
      <c r="E142" s="34" t="s">
        <v>17</v>
      </c>
      <c r="F142" s="34" t="s">
        <v>27</v>
      </c>
      <c r="G142" s="21"/>
      <c r="H142" s="21"/>
      <c r="I142" s="21" t="s">
        <v>37</v>
      </c>
      <c r="J142" s="21" t="s">
        <v>38</v>
      </c>
      <c r="M142" s="12"/>
    </row>
    <row r="143" spans="1:13" ht="18" customHeight="1">
      <c r="A143" s="4">
        <v>142</v>
      </c>
      <c r="B143" s="37">
        <v>41029</v>
      </c>
      <c r="C143" s="34" t="s">
        <v>39</v>
      </c>
      <c r="D143" s="34" t="s">
        <v>163</v>
      </c>
      <c r="E143" s="34" t="s">
        <v>50</v>
      </c>
      <c r="F143" s="34" t="s">
        <v>34</v>
      </c>
      <c r="G143" s="21"/>
      <c r="H143" s="21"/>
      <c r="I143" s="21" t="s">
        <v>19</v>
      </c>
      <c r="J143" s="21" t="s">
        <v>14</v>
      </c>
      <c r="M143" s="12"/>
    </row>
    <row r="144" spans="1:13" ht="18" customHeight="1">
      <c r="A144" s="4">
        <v>143</v>
      </c>
      <c r="B144" s="37">
        <v>41029</v>
      </c>
      <c r="C144" s="36" t="s">
        <v>46</v>
      </c>
      <c r="D144" s="34" t="s">
        <v>142</v>
      </c>
      <c r="E144" s="34" t="s">
        <v>11</v>
      </c>
      <c r="F144" s="34" t="s">
        <v>153</v>
      </c>
      <c r="G144" s="21"/>
      <c r="H144" s="21"/>
      <c r="I144" s="21" t="s">
        <v>26</v>
      </c>
      <c r="J144" s="21" t="s">
        <v>32</v>
      </c>
      <c r="M144" s="13"/>
    </row>
    <row r="145" spans="1:13" ht="18" customHeight="1">
      <c r="A145" s="4">
        <v>144</v>
      </c>
      <c r="B145" s="37">
        <v>41029</v>
      </c>
      <c r="C145" s="34" t="s">
        <v>144</v>
      </c>
      <c r="D145" s="34" t="s">
        <v>44</v>
      </c>
      <c r="E145" s="34" t="s">
        <v>33</v>
      </c>
      <c r="F145" s="34" t="s">
        <v>23</v>
      </c>
      <c r="G145" s="21"/>
      <c r="H145" s="21"/>
      <c r="I145" s="21" t="s">
        <v>20</v>
      </c>
      <c r="J145" s="21" t="s">
        <v>13</v>
      </c>
      <c r="M145" s="12"/>
    </row>
    <row r="146" spans="1:13" ht="18" customHeight="1">
      <c r="A146" s="4">
        <v>145</v>
      </c>
      <c r="B146" s="37">
        <v>41029</v>
      </c>
      <c r="C146" s="34" t="s">
        <v>21</v>
      </c>
      <c r="D146" s="34" t="s">
        <v>41</v>
      </c>
      <c r="E146" s="34" t="s">
        <v>40</v>
      </c>
      <c r="F146" s="34" t="s">
        <v>148</v>
      </c>
      <c r="G146" s="21"/>
      <c r="H146" s="21"/>
      <c r="I146" s="21" t="s">
        <v>8</v>
      </c>
      <c r="J146" s="21" t="s">
        <v>25</v>
      </c>
      <c r="M146" s="12"/>
    </row>
    <row r="147" spans="1:13" ht="18" customHeight="1">
      <c r="A147" s="4">
        <v>146</v>
      </c>
      <c r="B147" s="37">
        <v>41029</v>
      </c>
      <c r="C147" s="34" t="s">
        <v>27</v>
      </c>
      <c r="D147" s="34" t="s">
        <v>22</v>
      </c>
      <c r="E147" s="34" t="s">
        <v>4</v>
      </c>
      <c r="F147" s="34" t="s">
        <v>17</v>
      </c>
      <c r="G147" s="21"/>
      <c r="H147" s="21"/>
      <c r="I147" s="21" t="s">
        <v>37</v>
      </c>
      <c r="J147" s="21" t="s">
        <v>38</v>
      </c>
      <c r="M147" s="12"/>
    </row>
    <row r="148" spans="1:13" ht="18" customHeight="1">
      <c r="A148" s="4">
        <v>147</v>
      </c>
      <c r="B148" s="37">
        <v>41029</v>
      </c>
      <c r="C148" s="34" t="s">
        <v>12</v>
      </c>
      <c r="D148" s="34" t="s">
        <v>6</v>
      </c>
      <c r="E148" s="34" t="s">
        <v>18</v>
      </c>
      <c r="F148" s="34" t="s">
        <v>29</v>
      </c>
      <c r="G148" s="21"/>
      <c r="H148" s="21"/>
      <c r="I148" s="21" t="s">
        <v>9</v>
      </c>
      <c r="J148" s="21" t="s">
        <v>31</v>
      </c>
      <c r="M148" s="12"/>
    </row>
    <row r="149" spans="1:13" ht="18" customHeight="1">
      <c r="A149" s="4">
        <v>148</v>
      </c>
      <c r="B149" s="37">
        <v>41030</v>
      </c>
      <c r="C149" s="34" t="s">
        <v>148</v>
      </c>
      <c r="D149" s="34" t="s">
        <v>16</v>
      </c>
      <c r="E149" s="34" t="s">
        <v>28</v>
      </c>
      <c r="F149" s="34" t="s">
        <v>43</v>
      </c>
      <c r="G149" s="21"/>
      <c r="H149" s="21"/>
      <c r="I149" s="21" t="s">
        <v>13</v>
      </c>
      <c r="J149" s="21" t="s">
        <v>14</v>
      </c>
      <c r="M149" s="12"/>
    </row>
    <row r="150" spans="1:13" ht="18" customHeight="1">
      <c r="A150" s="4">
        <v>149</v>
      </c>
      <c r="B150" s="37">
        <v>41030</v>
      </c>
      <c r="C150" s="34" t="s">
        <v>34</v>
      </c>
      <c r="D150" s="34" t="s">
        <v>161</v>
      </c>
      <c r="E150" s="34" t="s">
        <v>142</v>
      </c>
      <c r="F150" s="34" t="s">
        <v>50</v>
      </c>
      <c r="G150" s="21"/>
      <c r="H150" s="21"/>
      <c r="I150" s="21" t="s">
        <v>26</v>
      </c>
      <c r="J150" s="21" t="s">
        <v>8</v>
      </c>
      <c r="M150" s="12"/>
    </row>
    <row r="151" spans="1:13" ht="18" customHeight="1">
      <c r="A151" s="4">
        <v>150</v>
      </c>
      <c r="B151" s="37">
        <v>41030</v>
      </c>
      <c r="C151" s="34" t="s">
        <v>29</v>
      </c>
      <c r="D151" s="34" t="s">
        <v>49</v>
      </c>
      <c r="E151" s="34" t="s">
        <v>72</v>
      </c>
      <c r="F151" s="34" t="s">
        <v>33</v>
      </c>
      <c r="G151" s="21"/>
      <c r="H151" s="21"/>
      <c r="I151" s="21" t="s">
        <v>37</v>
      </c>
      <c r="J151" s="21" t="s">
        <v>19</v>
      </c>
      <c r="M151" s="12"/>
    </row>
    <row r="152" spans="1:13" ht="18" customHeight="1">
      <c r="A152" s="4">
        <v>151</v>
      </c>
      <c r="B152" s="37">
        <v>41030</v>
      </c>
      <c r="C152" s="34" t="s">
        <v>23</v>
      </c>
      <c r="D152" s="34" t="s">
        <v>24</v>
      </c>
      <c r="E152" s="34" t="s">
        <v>7</v>
      </c>
      <c r="F152" s="34" t="s">
        <v>15</v>
      </c>
      <c r="G152" s="21"/>
      <c r="H152" s="21"/>
      <c r="I152" s="21" t="s">
        <v>20</v>
      </c>
      <c r="J152" s="21" t="s">
        <v>38</v>
      </c>
      <c r="M152" s="12"/>
    </row>
    <row r="153" spans="1:13" ht="18" customHeight="1">
      <c r="A153" s="4">
        <v>152</v>
      </c>
      <c r="B153" s="37">
        <v>41030</v>
      </c>
      <c r="C153" s="34" t="s">
        <v>30</v>
      </c>
      <c r="D153" s="34" t="s">
        <v>5</v>
      </c>
      <c r="E153" s="34" t="s">
        <v>131</v>
      </c>
      <c r="F153" s="34" t="s">
        <v>35</v>
      </c>
      <c r="G153" s="21"/>
      <c r="H153" s="21"/>
      <c r="I153" s="21" t="s">
        <v>31</v>
      </c>
      <c r="J153" s="21" t="s">
        <v>25</v>
      </c>
      <c r="M153" s="12"/>
    </row>
    <row r="154" spans="1:13" ht="18" customHeight="1">
      <c r="A154" s="4">
        <v>153</v>
      </c>
      <c r="B154" s="37">
        <v>41030</v>
      </c>
      <c r="C154" s="34" t="s">
        <v>17</v>
      </c>
      <c r="D154" s="34" t="s">
        <v>10</v>
      </c>
      <c r="E154" s="34" t="s">
        <v>22</v>
      </c>
      <c r="F154" s="34" t="s">
        <v>4</v>
      </c>
      <c r="G154" s="21"/>
      <c r="H154" s="21"/>
      <c r="I154" s="21" t="s">
        <v>32</v>
      </c>
      <c r="J154" s="21" t="s">
        <v>9</v>
      </c>
      <c r="M154" s="12"/>
    </row>
    <row r="155" spans="1:13" ht="18" customHeight="1">
      <c r="A155" s="4">
        <v>154</v>
      </c>
      <c r="B155" s="37">
        <v>41031</v>
      </c>
      <c r="C155" s="34" t="s">
        <v>4</v>
      </c>
      <c r="D155" s="34" t="s">
        <v>42</v>
      </c>
      <c r="E155" s="34" t="s">
        <v>10</v>
      </c>
      <c r="F155" s="34" t="s">
        <v>22</v>
      </c>
      <c r="G155" s="21"/>
      <c r="H155" s="21"/>
      <c r="I155" s="21" t="s">
        <v>32</v>
      </c>
      <c r="J155" s="21" t="s">
        <v>9</v>
      </c>
      <c r="M155" s="12"/>
    </row>
    <row r="156" spans="1:13" ht="18" customHeight="1">
      <c r="A156" s="4">
        <v>155</v>
      </c>
      <c r="B156" s="37">
        <v>41031</v>
      </c>
      <c r="C156" s="34" t="s">
        <v>35</v>
      </c>
      <c r="D156" s="34" t="s">
        <v>47</v>
      </c>
      <c r="E156" s="34" t="s">
        <v>5</v>
      </c>
      <c r="F156" s="34" t="s">
        <v>131</v>
      </c>
      <c r="G156" s="21"/>
      <c r="H156" s="21"/>
      <c r="I156" s="21" t="s">
        <v>31</v>
      </c>
      <c r="J156" s="21" t="s">
        <v>25</v>
      </c>
      <c r="M156" s="12"/>
    </row>
    <row r="157" spans="1:13" ht="18" customHeight="1">
      <c r="A157" s="4">
        <v>156</v>
      </c>
      <c r="B157" s="37">
        <v>41031</v>
      </c>
      <c r="C157" s="34" t="s">
        <v>15</v>
      </c>
      <c r="D157" s="34" t="s">
        <v>144</v>
      </c>
      <c r="E157" s="34" t="s">
        <v>24</v>
      </c>
      <c r="F157" s="34" t="s">
        <v>7</v>
      </c>
      <c r="G157" s="21"/>
      <c r="H157" s="21"/>
      <c r="I157" s="21" t="s">
        <v>20</v>
      </c>
      <c r="J157" s="21" t="s">
        <v>38</v>
      </c>
      <c r="L157" s="53"/>
      <c r="M157" s="12"/>
    </row>
    <row r="158" spans="1:13" ht="18" customHeight="1">
      <c r="A158" s="4">
        <v>157</v>
      </c>
      <c r="B158" s="37">
        <v>41031</v>
      </c>
      <c r="C158" s="34" t="s">
        <v>50</v>
      </c>
      <c r="D158" s="34" t="s">
        <v>46</v>
      </c>
      <c r="E158" s="34" t="s">
        <v>163</v>
      </c>
      <c r="F158" s="34" t="s">
        <v>146</v>
      </c>
      <c r="G158" s="21"/>
      <c r="H158" s="21"/>
      <c r="I158" s="21" t="s">
        <v>26</v>
      </c>
      <c r="J158" s="21" t="s">
        <v>8</v>
      </c>
      <c r="L158" s="53"/>
      <c r="M158" s="12"/>
    </row>
    <row r="159" spans="1:13" ht="18" customHeight="1">
      <c r="A159" s="4">
        <v>158</v>
      </c>
      <c r="B159" s="37">
        <v>41031</v>
      </c>
      <c r="C159" s="34" t="s">
        <v>33</v>
      </c>
      <c r="D159" s="34" t="s">
        <v>12</v>
      </c>
      <c r="E159" s="36" t="s">
        <v>49</v>
      </c>
      <c r="F159" s="34" t="s">
        <v>72</v>
      </c>
      <c r="G159" s="21"/>
      <c r="H159" s="21"/>
      <c r="I159" s="21" t="s">
        <v>37</v>
      </c>
      <c r="J159" s="21" t="s">
        <v>19</v>
      </c>
      <c r="L159" s="53"/>
      <c r="M159" s="12"/>
    </row>
    <row r="160" spans="1:13" ht="18" customHeight="1">
      <c r="A160" s="4">
        <v>159</v>
      </c>
      <c r="B160" s="37">
        <v>41032</v>
      </c>
      <c r="C160" s="34" t="s">
        <v>7</v>
      </c>
      <c r="D160" s="34" t="s">
        <v>23</v>
      </c>
      <c r="E160" s="34" t="s">
        <v>144</v>
      </c>
      <c r="F160" s="34" t="s">
        <v>24</v>
      </c>
      <c r="G160" s="21"/>
      <c r="H160" s="21"/>
      <c r="I160" s="21" t="s">
        <v>20</v>
      </c>
      <c r="J160" s="21" t="s">
        <v>38</v>
      </c>
      <c r="L160" s="53"/>
      <c r="M160" s="12"/>
    </row>
    <row r="161" spans="1:13" ht="18" customHeight="1">
      <c r="A161" s="4">
        <v>160</v>
      </c>
      <c r="B161" s="37">
        <v>41032</v>
      </c>
      <c r="C161" s="34" t="s">
        <v>72</v>
      </c>
      <c r="D161" s="34" t="s">
        <v>29</v>
      </c>
      <c r="E161" s="34" t="s">
        <v>12</v>
      </c>
      <c r="F161" s="34" t="s">
        <v>49</v>
      </c>
      <c r="G161" s="21"/>
      <c r="H161" s="21"/>
      <c r="I161" s="21" t="s">
        <v>37</v>
      </c>
      <c r="J161" s="21" t="s">
        <v>19</v>
      </c>
      <c r="L161" s="53"/>
      <c r="M161" s="12"/>
    </row>
    <row r="162" spans="1:13" ht="18" customHeight="1">
      <c r="A162" s="4">
        <v>161</v>
      </c>
      <c r="B162" s="37">
        <v>41032</v>
      </c>
      <c r="C162" s="34" t="s">
        <v>28</v>
      </c>
      <c r="D162" s="34" t="s">
        <v>148</v>
      </c>
      <c r="E162" s="34" t="s">
        <v>21</v>
      </c>
      <c r="F162" s="34" t="s">
        <v>16</v>
      </c>
      <c r="G162" s="21"/>
      <c r="H162" s="21"/>
      <c r="I162" s="21" t="s">
        <v>13</v>
      </c>
      <c r="J162" s="21" t="s">
        <v>14</v>
      </c>
      <c r="M162" s="12"/>
    </row>
    <row r="163" spans="1:13" ht="18" customHeight="1">
      <c r="A163" s="4">
        <v>162</v>
      </c>
      <c r="B163" s="37">
        <v>41032</v>
      </c>
      <c r="C163" s="34" t="s">
        <v>131</v>
      </c>
      <c r="D163" s="34" t="s">
        <v>30</v>
      </c>
      <c r="E163" s="34" t="s">
        <v>47</v>
      </c>
      <c r="F163" s="34" t="s">
        <v>5</v>
      </c>
      <c r="G163" s="21"/>
      <c r="H163" s="21"/>
      <c r="I163" s="21" t="s">
        <v>31</v>
      </c>
      <c r="J163" s="21" t="s">
        <v>25</v>
      </c>
      <c r="M163" s="12"/>
    </row>
    <row r="164" spans="1:13" ht="18" customHeight="1">
      <c r="A164" s="4">
        <v>163</v>
      </c>
      <c r="B164" s="37">
        <v>41032</v>
      </c>
      <c r="C164" s="34" t="s">
        <v>22</v>
      </c>
      <c r="D164" s="34" t="s">
        <v>17</v>
      </c>
      <c r="E164" s="34" t="s">
        <v>42</v>
      </c>
      <c r="F164" s="34" t="s">
        <v>10</v>
      </c>
      <c r="G164" s="21"/>
      <c r="H164" s="21"/>
      <c r="I164" s="21" t="s">
        <v>32</v>
      </c>
      <c r="J164" s="21" t="s">
        <v>9</v>
      </c>
      <c r="M164" s="12"/>
    </row>
    <row r="165" spans="1:13" ht="18" customHeight="1">
      <c r="A165" s="4">
        <v>164</v>
      </c>
      <c r="B165" s="38">
        <v>41032</v>
      </c>
      <c r="C165" s="21" t="s">
        <v>146</v>
      </c>
      <c r="D165" s="21" t="s">
        <v>34</v>
      </c>
      <c r="E165" s="21" t="s">
        <v>46</v>
      </c>
      <c r="F165" s="21" t="s">
        <v>142</v>
      </c>
      <c r="G165" s="21"/>
      <c r="H165" s="21"/>
      <c r="I165" s="21" t="s">
        <v>26</v>
      </c>
      <c r="J165" s="21" t="s">
        <v>8</v>
      </c>
    </row>
    <row r="166" spans="1:13" ht="18" customHeight="1">
      <c r="A166" s="4">
        <v>165</v>
      </c>
      <c r="B166" s="38">
        <v>41033</v>
      </c>
      <c r="C166" s="21" t="s">
        <v>153</v>
      </c>
      <c r="D166" s="21" t="s">
        <v>27</v>
      </c>
      <c r="E166" s="21" t="s">
        <v>44</v>
      </c>
      <c r="F166" s="21" t="s">
        <v>46</v>
      </c>
      <c r="G166" s="21"/>
      <c r="H166" s="21"/>
      <c r="I166" s="21" t="s">
        <v>25</v>
      </c>
      <c r="J166" s="21" t="s">
        <v>9</v>
      </c>
    </row>
    <row r="167" spans="1:13" ht="18" customHeight="1">
      <c r="A167" s="4">
        <v>166</v>
      </c>
      <c r="B167" s="38">
        <v>41033</v>
      </c>
      <c r="C167" s="21" t="s">
        <v>5</v>
      </c>
      <c r="D167" s="21" t="s">
        <v>35</v>
      </c>
      <c r="E167" s="21" t="s">
        <v>30</v>
      </c>
      <c r="F167" s="21" t="s">
        <v>47</v>
      </c>
      <c r="G167" s="21"/>
      <c r="H167" s="21"/>
      <c r="I167" s="21" t="s">
        <v>31</v>
      </c>
      <c r="J167" s="21" t="s">
        <v>26</v>
      </c>
    </row>
    <row r="168" spans="1:13" ht="18" customHeight="1">
      <c r="A168" s="4">
        <v>167</v>
      </c>
      <c r="B168" s="38">
        <v>41033</v>
      </c>
      <c r="C168" s="21" t="s">
        <v>49</v>
      </c>
      <c r="D168" s="21" t="s">
        <v>33</v>
      </c>
      <c r="E168" s="21" t="s">
        <v>23</v>
      </c>
      <c r="F168" s="21" t="s">
        <v>144</v>
      </c>
      <c r="G168" s="21"/>
      <c r="H168" s="21"/>
      <c r="I168" s="21" t="s">
        <v>32</v>
      </c>
      <c r="J168" s="21" t="s">
        <v>8</v>
      </c>
    </row>
    <row r="169" spans="1:13" ht="18" customHeight="1">
      <c r="A169" s="4">
        <v>168</v>
      </c>
      <c r="B169" s="38">
        <v>41033</v>
      </c>
      <c r="C169" s="21" t="s">
        <v>10</v>
      </c>
      <c r="D169" s="21" t="s">
        <v>36</v>
      </c>
      <c r="E169" s="21" t="s">
        <v>17</v>
      </c>
      <c r="F169" s="21" t="s">
        <v>6</v>
      </c>
      <c r="G169" s="21"/>
      <c r="H169" s="21"/>
      <c r="I169" s="21" t="s">
        <v>13</v>
      </c>
      <c r="J169" s="21" t="s">
        <v>20</v>
      </c>
    </row>
    <row r="170" spans="1:13" ht="18" customHeight="1">
      <c r="A170" s="4">
        <v>169</v>
      </c>
      <c r="B170" s="38">
        <v>41033</v>
      </c>
      <c r="C170" s="21" t="s">
        <v>142</v>
      </c>
      <c r="D170" s="36" t="s">
        <v>50</v>
      </c>
      <c r="E170" s="21" t="s">
        <v>161</v>
      </c>
      <c r="F170" s="21" t="s">
        <v>163</v>
      </c>
      <c r="G170" s="21"/>
      <c r="H170" s="21"/>
      <c r="I170" s="21" t="s">
        <v>38</v>
      </c>
      <c r="J170" s="21" t="s">
        <v>37</v>
      </c>
    </row>
    <row r="171" spans="1:13" ht="18" customHeight="1">
      <c r="A171" s="4">
        <v>170</v>
      </c>
      <c r="B171" s="38">
        <v>41033</v>
      </c>
      <c r="C171" s="21" t="s">
        <v>16</v>
      </c>
      <c r="D171" s="21" t="s">
        <v>4</v>
      </c>
      <c r="E171" s="21" t="s">
        <v>148</v>
      </c>
      <c r="F171" s="21" t="s">
        <v>18</v>
      </c>
      <c r="G171" s="21"/>
      <c r="H171" s="21"/>
      <c r="I171" s="21" t="s">
        <v>14</v>
      </c>
      <c r="J171" s="21" t="s">
        <v>19</v>
      </c>
    </row>
    <row r="172" spans="1:13" ht="18" customHeight="1">
      <c r="A172" s="4">
        <v>171</v>
      </c>
      <c r="B172" s="38">
        <v>41034</v>
      </c>
      <c r="C172" s="36" t="s">
        <v>47</v>
      </c>
      <c r="D172" s="21" t="s">
        <v>131</v>
      </c>
      <c r="E172" s="21" t="s">
        <v>35</v>
      </c>
      <c r="F172" s="21" t="s">
        <v>30</v>
      </c>
      <c r="G172" s="21"/>
      <c r="H172" s="21"/>
      <c r="I172" s="21" t="s">
        <v>31</v>
      </c>
      <c r="J172" s="21" t="s">
        <v>26</v>
      </c>
      <c r="M172" s="13"/>
    </row>
    <row r="173" spans="1:13" ht="18" customHeight="1">
      <c r="A173" s="4">
        <v>172</v>
      </c>
      <c r="B173" s="38">
        <v>41034</v>
      </c>
      <c r="C173" s="21" t="s">
        <v>46</v>
      </c>
      <c r="D173" s="21" t="s">
        <v>11</v>
      </c>
      <c r="E173" s="21" t="s">
        <v>27</v>
      </c>
      <c r="F173" s="21" t="s">
        <v>44</v>
      </c>
      <c r="G173" s="21"/>
      <c r="H173" s="21"/>
      <c r="I173" s="21" t="s">
        <v>25</v>
      </c>
      <c r="J173" s="21" t="s">
        <v>9</v>
      </c>
    </row>
    <row r="174" spans="1:13" ht="18" customHeight="1">
      <c r="A174" s="4">
        <v>173</v>
      </c>
      <c r="B174" s="38">
        <v>41034</v>
      </c>
      <c r="C174" s="21" t="s">
        <v>6</v>
      </c>
      <c r="D174" s="21" t="s">
        <v>40</v>
      </c>
      <c r="E174" s="21" t="s">
        <v>36</v>
      </c>
      <c r="F174" s="21" t="s">
        <v>17</v>
      </c>
      <c r="G174" s="21"/>
      <c r="H174" s="21"/>
      <c r="I174" s="21" t="s">
        <v>13</v>
      </c>
      <c r="J174" s="21" t="s">
        <v>20</v>
      </c>
    </row>
    <row r="175" spans="1:13" ht="18" customHeight="1">
      <c r="A175" s="4">
        <v>174</v>
      </c>
      <c r="B175" s="38">
        <v>41034</v>
      </c>
      <c r="C175" s="21" t="s">
        <v>144</v>
      </c>
      <c r="D175" s="21" t="s">
        <v>72</v>
      </c>
      <c r="E175" s="21" t="s">
        <v>33</v>
      </c>
      <c r="F175" s="21" t="s">
        <v>23</v>
      </c>
      <c r="G175" s="21"/>
      <c r="H175" s="21"/>
      <c r="I175" s="21" t="s">
        <v>32</v>
      </c>
      <c r="J175" s="21" t="s">
        <v>8</v>
      </c>
    </row>
    <row r="176" spans="1:13" ht="18" customHeight="1">
      <c r="A176" s="4">
        <v>175</v>
      </c>
      <c r="B176" s="38">
        <v>41034</v>
      </c>
      <c r="C176" s="21" t="s">
        <v>18</v>
      </c>
      <c r="D176" s="21" t="s">
        <v>21</v>
      </c>
      <c r="E176" s="21" t="s">
        <v>4</v>
      </c>
      <c r="F176" s="21" t="s">
        <v>148</v>
      </c>
      <c r="G176" s="21"/>
      <c r="H176" s="21"/>
      <c r="I176" s="21" t="s">
        <v>14</v>
      </c>
      <c r="J176" s="21" t="s">
        <v>19</v>
      </c>
    </row>
    <row r="177" spans="1:13" ht="18" customHeight="1">
      <c r="A177" s="4">
        <v>176</v>
      </c>
      <c r="B177" s="37">
        <v>41034</v>
      </c>
      <c r="C177" s="34" t="s">
        <v>163</v>
      </c>
      <c r="D177" s="34" t="s">
        <v>7</v>
      </c>
      <c r="E177" s="34" t="s">
        <v>50</v>
      </c>
      <c r="F177" s="34" t="s">
        <v>161</v>
      </c>
      <c r="G177" s="21"/>
      <c r="H177" s="21"/>
      <c r="I177" s="21" t="s">
        <v>38</v>
      </c>
      <c r="J177" s="21" t="s">
        <v>37</v>
      </c>
      <c r="M177" s="12"/>
    </row>
    <row r="178" spans="1:13" ht="18" customHeight="1">
      <c r="A178" s="4">
        <v>177</v>
      </c>
      <c r="B178" s="37">
        <v>41035</v>
      </c>
      <c r="C178" s="34" t="s">
        <v>148</v>
      </c>
      <c r="D178" s="34" t="s">
        <v>22</v>
      </c>
      <c r="E178" s="34" t="s">
        <v>21</v>
      </c>
      <c r="F178" s="34" t="s">
        <v>4</v>
      </c>
      <c r="G178" s="21"/>
      <c r="H178" s="21"/>
      <c r="I178" s="21" t="s">
        <v>14</v>
      </c>
      <c r="J178" s="21" t="s">
        <v>19</v>
      </c>
      <c r="M178" s="12"/>
    </row>
    <row r="179" spans="1:13" ht="18" customHeight="1">
      <c r="A179" s="4">
        <v>178</v>
      </c>
      <c r="B179" s="37">
        <v>41035</v>
      </c>
      <c r="C179" s="34" t="s">
        <v>161</v>
      </c>
      <c r="D179" s="34" t="s">
        <v>142</v>
      </c>
      <c r="E179" s="34" t="s">
        <v>7</v>
      </c>
      <c r="F179" s="34" t="s">
        <v>146</v>
      </c>
      <c r="G179" s="21"/>
      <c r="H179" s="21"/>
      <c r="I179" s="21" t="s">
        <v>38</v>
      </c>
      <c r="J179" s="21" t="s">
        <v>37</v>
      </c>
      <c r="M179" s="12"/>
    </row>
    <row r="180" spans="1:13" ht="18" customHeight="1">
      <c r="A180" s="4">
        <v>179</v>
      </c>
      <c r="B180" s="37">
        <v>41035</v>
      </c>
      <c r="C180" s="34" t="s">
        <v>44</v>
      </c>
      <c r="D180" s="34" t="s">
        <v>153</v>
      </c>
      <c r="E180" s="34" t="s">
        <v>11</v>
      </c>
      <c r="F180" s="34" t="s">
        <v>27</v>
      </c>
      <c r="G180" s="21"/>
      <c r="H180" s="21"/>
      <c r="I180" s="21" t="s">
        <v>25</v>
      </c>
      <c r="J180" s="21" t="s">
        <v>9</v>
      </c>
      <c r="M180" s="12"/>
    </row>
    <row r="181" spans="1:13" ht="18" customHeight="1">
      <c r="A181" s="4">
        <v>180</v>
      </c>
      <c r="B181" s="37">
        <v>41035</v>
      </c>
      <c r="C181" s="34" t="s">
        <v>23</v>
      </c>
      <c r="D181" s="34" t="s">
        <v>49</v>
      </c>
      <c r="E181" s="34" t="s">
        <v>72</v>
      </c>
      <c r="F181" s="34" t="s">
        <v>33</v>
      </c>
      <c r="G181" s="21"/>
      <c r="H181" s="21"/>
      <c r="I181" s="21" t="s">
        <v>32</v>
      </c>
      <c r="J181" s="21" t="s">
        <v>8</v>
      </c>
      <c r="M181" s="12"/>
    </row>
    <row r="182" spans="1:13" ht="18" customHeight="1">
      <c r="A182" s="4">
        <v>181</v>
      </c>
      <c r="B182" s="37">
        <v>41035</v>
      </c>
      <c r="C182" s="34" t="s">
        <v>30</v>
      </c>
      <c r="D182" s="34" t="s">
        <v>5</v>
      </c>
      <c r="E182" s="34" t="s">
        <v>131</v>
      </c>
      <c r="F182" s="34" t="s">
        <v>35</v>
      </c>
      <c r="G182" s="21"/>
      <c r="H182" s="21"/>
      <c r="I182" s="21" t="s">
        <v>31</v>
      </c>
      <c r="J182" s="21" t="s">
        <v>26</v>
      </c>
      <c r="M182" s="12"/>
    </row>
    <row r="183" spans="1:13" ht="18" customHeight="1">
      <c r="A183" s="4">
        <v>182</v>
      </c>
      <c r="B183" s="37">
        <v>41035</v>
      </c>
      <c r="C183" s="34" t="s">
        <v>17</v>
      </c>
      <c r="D183" s="34" t="s">
        <v>10</v>
      </c>
      <c r="E183" s="34" t="s">
        <v>40</v>
      </c>
      <c r="F183" s="34" t="s">
        <v>36</v>
      </c>
      <c r="G183" s="21"/>
      <c r="H183" s="21"/>
      <c r="I183" s="21" t="s">
        <v>13</v>
      </c>
      <c r="J183" s="21" t="s">
        <v>20</v>
      </c>
      <c r="M183" s="12"/>
    </row>
    <row r="184" spans="1:13" ht="18" customHeight="1">
      <c r="A184" s="4">
        <v>183</v>
      </c>
      <c r="B184" s="37">
        <v>41037</v>
      </c>
      <c r="C184" s="34" t="s">
        <v>4</v>
      </c>
      <c r="D184" s="34" t="s">
        <v>43</v>
      </c>
      <c r="E184" s="34" t="s">
        <v>142</v>
      </c>
      <c r="F184" s="34" t="s">
        <v>42</v>
      </c>
      <c r="G184" s="21"/>
      <c r="H184" s="21"/>
      <c r="I184" s="21" t="s">
        <v>20</v>
      </c>
      <c r="J184" s="21" t="s">
        <v>14</v>
      </c>
      <c r="M184" s="12"/>
    </row>
    <row r="185" spans="1:13" ht="18" customHeight="1">
      <c r="A185" s="4">
        <v>184</v>
      </c>
      <c r="B185" s="37">
        <v>41037</v>
      </c>
      <c r="C185" s="34" t="s">
        <v>35</v>
      </c>
      <c r="D185" s="34" t="s">
        <v>6</v>
      </c>
      <c r="E185" s="34" t="s">
        <v>39</v>
      </c>
      <c r="F185" s="34" t="s">
        <v>50</v>
      </c>
      <c r="G185" s="21"/>
      <c r="H185" s="21"/>
      <c r="I185" s="21" t="s">
        <v>37</v>
      </c>
      <c r="J185" s="21" t="s">
        <v>13</v>
      </c>
      <c r="M185" s="12"/>
    </row>
    <row r="186" spans="1:13" ht="18" customHeight="1">
      <c r="A186" s="4">
        <v>185</v>
      </c>
      <c r="B186" s="37">
        <v>41037</v>
      </c>
      <c r="C186" s="34" t="s">
        <v>36</v>
      </c>
      <c r="D186" s="34" t="s">
        <v>18</v>
      </c>
      <c r="E186" s="34" t="s">
        <v>41</v>
      </c>
      <c r="F186" s="34" t="s">
        <v>12</v>
      </c>
      <c r="G186" s="21"/>
      <c r="H186" s="21"/>
      <c r="I186" s="21" t="s">
        <v>8</v>
      </c>
      <c r="J186" s="21" t="s">
        <v>31</v>
      </c>
      <c r="M186" s="12"/>
    </row>
    <row r="187" spans="1:13" ht="18" customHeight="1">
      <c r="A187" s="4">
        <v>186</v>
      </c>
      <c r="B187" s="37">
        <v>41037</v>
      </c>
      <c r="C187" s="34" t="s">
        <v>29</v>
      </c>
      <c r="D187" s="34" t="s">
        <v>24</v>
      </c>
      <c r="E187" s="34" t="s">
        <v>22</v>
      </c>
      <c r="F187" s="34" t="s">
        <v>34</v>
      </c>
      <c r="G187" s="21"/>
      <c r="H187" s="21"/>
      <c r="I187" s="21" t="s">
        <v>19</v>
      </c>
      <c r="J187" s="21" t="s">
        <v>38</v>
      </c>
      <c r="M187" s="12"/>
    </row>
    <row r="188" spans="1:13" ht="18" customHeight="1">
      <c r="A188" s="4">
        <v>187</v>
      </c>
      <c r="B188" s="37">
        <v>41037</v>
      </c>
      <c r="C188" s="34" t="s">
        <v>27</v>
      </c>
      <c r="D188" s="34" t="s">
        <v>16</v>
      </c>
      <c r="E188" s="36" t="s">
        <v>153</v>
      </c>
      <c r="F188" s="34" t="s">
        <v>7</v>
      </c>
      <c r="G188" s="21"/>
      <c r="H188" s="21"/>
      <c r="I188" s="21" t="s">
        <v>26</v>
      </c>
      <c r="J188" s="21" t="s">
        <v>25</v>
      </c>
      <c r="M188" s="12"/>
    </row>
    <row r="189" spans="1:13" ht="18" customHeight="1">
      <c r="A189" s="4">
        <v>188</v>
      </c>
      <c r="B189" s="37">
        <v>41037</v>
      </c>
      <c r="C189" s="34" t="s">
        <v>33</v>
      </c>
      <c r="D189" s="34" t="s">
        <v>15</v>
      </c>
      <c r="E189" s="34" t="s">
        <v>10</v>
      </c>
      <c r="F189" s="34" t="s">
        <v>21</v>
      </c>
      <c r="G189" s="21"/>
      <c r="H189" s="21"/>
      <c r="I189" s="21" t="s">
        <v>9</v>
      </c>
      <c r="J189" s="21" t="s">
        <v>32</v>
      </c>
      <c r="M189" s="12"/>
    </row>
    <row r="190" spans="1:13" ht="18" customHeight="1">
      <c r="A190" s="4">
        <v>189</v>
      </c>
      <c r="B190" s="37">
        <v>41038</v>
      </c>
      <c r="C190" s="34" t="s">
        <v>7</v>
      </c>
      <c r="D190" s="34" t="s">
        <v>132</v>
      </c>
      <c r="E190" s="34" t="s">
        <v>16</v>
      </c>
      <c r="F190" s="34" t="s">
        <v>153</v>
      </c>
      <c r="G190" s="21"/>
      <c r="H190" s="21"/>
      <c r="I190" s="21" t="s">
        <v>26</v>
      </c>
      <c r="J190" s="21" t="s">
        <v>25</v>
      </c>
      <c r="M190" s="12"/>
    </row>
    <row r="191" spans="1:13" ht="18" customHeight="1">
      <c r="A191" s="4">
        <v>190</v>
      </c>
      <c r="B191" s="37">
        <v>41038</v>
      </c>
      <c r="C191" s="34" t="s">
        <v>34</v>
      </c>
      <c r="D191" s="34" t="s">
        <v>163</v>
      </c>
      <c r="E191" s="34" t="s">
        <v>24</v>
      </c>
      <c r="F191" s="34" t="s">
        <v>22</v>
      </c>
      <c r="G191" s="21"/>
      <c r="H191" s="21"/>
      <c r="I191" s="21" t="s">
        <v>19</v>
      </c>
      <c r="J191" s="21" t="s">
        <v>38</v>
      </c>
      <c r="M191" s="12"/>
    </row>
    <row r="192" spans="1:13" ht="18" customHeight="1">
      <c r="A192" s="4">
        <v>191</v>
      </c>
      <c r="B192" s="37">
        <v>41038</v>
      </c>
      <c r="C192" s="34" t="s">
        <v>42</v>
      </c>
      <c r="D192" s="34" t="s">
        <v>17</v>
      </c>
      <c r="E192" s="34" t="s">
        <v>43</v>
      </c>
      <c r="F192" s="34" t="s">
        <v>142</v>
      </c>
      <c r="G192" s="21"/>
      <c r="H192" s="21"/>
      <c r="I192" s="21" t="s">
        <v>20</v>
      </c>
      <c r="J192" s="21" t="s">
        <v>14</v>
      </c>
      <c r="M192" s="12"/>
    </row>
    <row r="193" spans="1:13" ht="18" customHeight="1">
      <c r="A193" s="4">
        <v>192</v>
      </c>
      <c r="B193" s="37">
        <v>41038</v>
      </c>
      <c r="C193" s="34" t="s">
        <v>50</v>
      </c>
      <c r="D193" s="34" t="s">
        <v>144</v>
      </c>
      <c r="E193" s="34" t="s">
        <v>6</v>
      </c>
      <c r="F193" s="34" t="s">
        <v>39</v>
      </c>
      <c r="G193" s="21"/>
      <c r="H193" s="21"/>
      <c r="I193" s="21" t="s">
        <v>37</v>
      </c>
      <c r="J193" s="21" t="s">
        <v>13</v>
      </c>
      <c r="M193" s="12"/>
    </row>
    <row r="194" spans="1:13" ht="18" customHeight="1">
      <c r="A194" s="4">
        <v>193</v>
      </c>
      <c r="B194" s="37">
        <v>41038</v>
      </c>
      <c r="C194" s="34" t="s">
        <v>21</v>
      </c>
      <c r="D194" s="34" t="s">
        <v>28</v>
      </c>
      <c r="E194" s="34" t="s">
        <v>15</v>
      </c>
      <c r="F194" s="34" t="s">
        <v>10</v>
      </c>
      <c r="G194" s="21"/>
      <c r="H194" s="21"/>
      <c r="I194" s="21" t="s">
        <v>9</v>
      </c>
      <c r="J194" s="21" t="s">
        <v>32</v>
      </c>
      <c r="M194" s="12"/>
    </row>
    <row r="195" spans="1:13" ht="18" customHeight="1">
      <c r="A195" s="4">
        <v>194</v>
      </c>
      <c r="B195" s="37">
        <v>41038</v>
      </c>
      <c r="C195" s="34" t="s">
        <v>12</v>
      </c>
      <c r="D195" s="34" t="s">
        <v>148</v>
      </c>
      <c r="E195" s="34" t="s">
        <v>18</v>
      </c>
      <c r="F195" s="34" t="s">
        <v>41</v>
      </c>
      <c r="G195" s="21"/>
      <c r="H195" s="21"/>
      <c r="I195" s="21" t="s">
        <v>8</v>
      </c>
      <c r="J195" s="21" t="s">
        <v>31</v>
      </c>
      <c r="M195" s="12"/>
    </row>
    <row r="196" spans="1:13" ht="18" customHeight="1">
      <c r="A196" s="4">
        <v>195</v>
      </c>
      <c r="B196" s="37">
        <v>41039</v>
      </c>
      <c r="C196" s="34" t="s">
        <v>39</v>
      </c>
      <c r="D196" s="34" t="s">
        <v>35</v>
      </c>
      <c r="E196" s="34" t="s">
        <v>144</v>
      </c>
      <c r="F196" s="34" t="s">
        <v>6</v>
      </c>
      <c r="G196" s="21"/>
      <c r="H196" s="21"/>
      <c r="I196" s="21" t="s">
        <v>37</v>
      </c>
      <c r="J196" s="21" t="s">
        <v>13</v>
      </c>
      <c r="M196" s="12"/>
    </row>
    <row r="197" spans="1:13" ht="18" customHeight="1">
      <c r="A197" s="4">
        <v>196</v>
      </c>
      <c r="B197" s="37">
        <v>41039</v>
      </c>
      <c r="C197" s="34" t="s">
        <v>153</v>
      </c>
      <c r="D197" s="34" t="s">
        <v>23</v>
      </c>
      <c r="E197" s="34" t="s">
        <v>132</v>
      </c>
      <c r="F197" s="34" t="s">
        <v>16</v>
      </c>
      <c r="G197" s="21"/>
      <c r="H197" s="21"/>
      <c r="I197" s="21" t="s">
        <v>26</v>
      </c>
      <c r="J197" s="21" t="s">
        <v>25</v>
      </c>
      <c r="M197" s="12"/>
    </row>
    <row r="198" spans="1:13" ht="18" customHeight="1">
      <c r="A198" s="4">
        <v>197</v>
      </c>
      <c r="B198" s="37">
        <v>41039</v>
      </c>
      <c r="C198" s="34" t="s">
        <v>10</v>
      </c>
      <c r="D198" s="34" t="s">
        <v>33</v>
      </c>
      <c r="E198" s="34" t="s">
        <v>28</v>
      </c>
      <c r="F198" s="34" t="s">
        <v>15</v>
      </c>
      <c r="G198" s="21"/>
      <c r="H198" s="21"/>
      <c r="I198" s="21" t="s">
        <v>9</v>
      </c>
      <c r="J198" s="21" t="s">
        <v>32</v>
      </c>
      <c r="M198" s="12"/>
    </row>
    <row r="199" spans="1:13" ht="18" customHeight="1">
      <c r="A199" s="4">
        <v>198</v>
      </c>
      <c r="B199" s="37">
        <v>41039</v>
      </c>
      <c r="C199" s="34" t="s">
        <v>142</v>
      </c>
      <c r="D199" s="34" t="s">
        <v>4</v>
      </c>
      <c r="E199" s="34" t="s">
        <v>17</v>
      </c>
      <c r="F199" s="34" t="s">
        <v>43</v>
      </c>
      <c r="G199" s="21"/>
      <c r="H199" s="21"/>
      <c r="I199" s="21" t="s">
        <v>20</v>
      </c>
      <c r="J199" s="21" t="s">
        <v>14</v>
      </c>
      <c r="M199" s="12"/>
    </row>
    <row r="200" spans="1:13" ht="18" customHeight="1">
      <c r="A200" s="4">
        <v>199</v>
      </c>
      <c r="B200" s="37">
        <v>41040</v>
      </c>
      <c r="C200" s="34" t="s">
        <v>131</v>
      </c>
      <c r="D200" s="34" t="s">
        <v>27</v>
      </c>
      <c r="E200" s="34" t="s">
        <v>157</v>
      </c>
      <c r="F200" s="34" t="s">
        <v>5</v>
      </c>
      <c r="G200" s="21"/>
      <c r="H200" s="21"/>
      <c r="I200" s="21" t="s">
        <v>13</v>
      </c>
      <c r="J200" s="21" t="s">
        <v>38</v>
      </c>
      <c r="M200" s="12"/>
    </row>
    <row r="201" spans="1:13" ht="18" customHeight="1">
      <c r="A201" s="4">
        <v>200</v>
      </c>
      <c r="B201" s="37">
        <v>41040</v>
      </c>
      <c r="C201" s="34" t="s">
        <v>43</v>
      </c>
      <c r="D201" s="34" t="s">
        <v>46</v>
      </c>
      <c r="E201" s="34" t="s">
        <v>146</v>
      </c>
      <c r="F201" s="34" t="s">
        <v>23</v>
      </c>
      <c r="G201" s="21"/>
      <c r="H201" s="21"/>
      <c r="I201" s="21" t="s">
        <v>26</v>
      </c>
      <c r="J201" s="21" t="s">
        <v>9</v>
      </c>
      <c r="M201" s="12"/>
    </row>
    <row r="202" spans="1:13" ht="18" customHeight="1">
      <c r="A202" s="4">
        <v>201</v>
      </c>
      <c r="B202" s="37">
        <v>41040</v>
      </c>
      <c r="C202" s="34" t="s">
        <v>22</v>
      </c>
      <c r="D202" s="34" t="s">
        <v>29</v>
      </c>
      <c r="E202" s="34" t="s">
        <v>35</v>
      </c>
      <c r="F202" s="34" t="s">
        <v>40</v>
      </c>
      <c r="G202" s="21"/>
      <c r="H202" s="21"/>
      <c r="I202" s="21" t="s">
        <v>8</v>
      </c>
      <c r="J202" s="21" t="s">
        <v>25</v>
      </c>
      <c r="M202" s="12"/>
    </row>
    <row r="203" spans="1:13" ht="18" customHeight="1">
      <c r="A203" s="4">
        <v>202</v>
      </c>
      <c r="B203" s="37">
        <v>41040</v>
      </c>
      <c r="C203" s="34" t="s">
        <v>16</v>
      </c>
      <c r="D203" s="34" t="s">
        <v>7</v>
      </c>
      <c r="E203" s="34" t="s">
        <v>72</v>
      </c>
      <c r="F203" s="34" t="s">
        <v>24</v>
      </c>
      <c r="G203" s="21"/>
      <c r="H203" s="21"/>
      <c r="I203" s="21" t="s">
        <v>19</v>
      </c>
      <c r="J203" s="21" t="s">
        <v>20</v>
      </c>
      <c r="M203" s="12"/>
    </row>
    <row r="204" spans="1:13" ht="18" customHeight="1">
      <c r="A204" s="4">
        <v>203</v>
      </c>
      <c r="B204" s="37">
        <v>41041</v>
      </c>
      <c r="C204" s="34" t="s">
        <v>40</v>
      </c>
      <c r="D204" s="34" t="s">
        <v>39</v>
      </c>
      <c r="E204" s="34" t="s">
        <v>29</v>
      </c>
      <c r="F204" s="34" t="s">
        <v>35</v>
      </c>
      <c r="G204" s="21"/>
      <c r="H204" s="21"/>
      <c r="I204" s="21" t="s">
        <v>8</v>
      </c>
      <c r="J204" s="21" t="s">
        <v>25</v>
      </c>
      <c r="M204" s="12"/>
    </row>
    <row r="205" spans="1:13" ht="18" customHeight="1">
      <c r="A205" s="4">
        <v>204</v>
      </c>
      <c r="B205" s="37">
        <v>41041</v>
      </c>
      <c r="C205" s="34" t="s">
        <v>5</v>
      </c>
      <c r="D205" s="34" t="s">
        <v>30</v>
      </c>
      <c r="E205" s="34" t="s">
        <v>27</v>
      </c>
      <c r="F205" s="34" t="s">
        <v>157</v>
      </c>
      <c r="G205" s="21"/>
      <c r="H205" s="21"/>
      <c r="I205" s="21" t="s">
        <v>13</v>
      </c>
      <c r="J205" s="21" t="s">
        <v>38</v>
      </c>
      <c r="M205" s="12"/>
    </row>
    <row r="206" spans="1:13" ht="18" customHeight="1">
      <c r="A206" s="4">
        <v>205</v>
      </c>
      <c r="B206" s="37">
        <v>41041</v>
      </c>
      <c r="C206" s="34" t="s">
        <v>6</v>
      </c>
      <c r="D206" s="34" t="s">
        <v>12</v>
      </c>
      <c r="E206" s="34" t="s">
        <v>49</v>
      </c>
      <c r="F206" s="34" t="s">
        <v>48</v>
      </c>
      <c r="G206" s="21"/>
      <c r="H206" s="21"/>
      <c r="I206" s="21" t="s">
        <v>31</v>
      </c>
      <c r="J206" s="21" t="s">
        <v>32</v>
      </c>
      <c r="M206" s="12"/>
    </row>
    <row r="207" spans="1:13" ht="18" customHeight="1">
      <c r="A207" s="4">
        <v>206</v>
      </c>
      <c r="B207" s="37">
        <v>41041</v>
      </c>
      <c r="C207" s="34" t="s">
        <v>23</v>
      </c>
      <c r="D207" s="34" t="s">
        <v>34</v>
      </c>
      <c r="E207" s="34" t="s">
        <v>46</v>
      </c>
      <c r="F207" s="34" t="s">
        <v>146</v>
      </c>
      <c r="G207" s="21"/>
      <c r="H207" s="21"/>
      <c r="I207" s="21" t="s">
        <v>26</v>
      </c>
      <c r="J207" s="21" t="s">
        <v>9</v>
      </c>
      <c r="M207" s="12"/>
    </row>
    <row r="208" spans="1:13" ht="18" customHeight="1">
      <c r="A208" s="4">
        <v>207</v>
      </c>
      <c r="B208" s="37">
        <v>41041</v>
      </c>
      <c r="C208" s="34" t="s">
        <v>15</v>
      </c>
      <c r="D208" s="34" t="s">
        <v>21</v>
      </c>
      <c r="E208" s="34" t="s">
        <v>47</v>
      </c>
      <c r="F208" s="34" t="s">
        <v>28</v>
      </c>
      <c r="G208" s="21"/>
      <c r="H208" s="21"/>
      <c r="I208" s="21" t="s">
        <v>14</v>
      </c>
      <c r="J208" s="21" t="s">
        <v>37</v>
      </c>
      <c r="M208" s="12"/>
    </row>
    <row r="209" spans="1:13" ht="18" customHeight="1">
      <c r="A209" s="4">
        <v>208</v>
      </c>
      <c r="B209" s="37">
        <v>41041</v>
      </c>
      <c r="C209" s="34" t="s">
        <v>24</v>
      </c>
      <c r="D209" s="34" t="s">
        <v>161</v>
      </c>
      <c r="E209" s="34" t="s">
        <v>7</v>
      </c>
      <c r="F209" s="34" t="s">
        <v>72</v>
      </c>
      <c r="G209" s="21"/>
      <c r="H209" s="21"/>
      <c r="I209" s="21" t="s">
        <v>19</v>
      </c>
      <c r="J209" s="21" t="s">
        <v>20</v>
      </c>
      <c r="M209" s="12"/>
    </row>
    <row r="210" spans="1:13" ht="18" customHeight="1">
      <c r="A210" s="4">
        <v>209</v>
      </c>
      <c r="B210" s="37">
        <v>41042</v>
      </c>
      <c r="C210" s="34" t="s">
        <v>72</v>
      </c>
      <c r="D210" s="34" t="s">
        <v>16</v>
      </c>
      <c r="E210" s="34" t="s">
        <v>161</v>
      </c>
      <c r="F210" s="34" t="s">
        <v>7</v>
      </c>
      <c r="G210" s="21"/>
      <c r="H210" s="21"/>
      <c r="I210" s="21" t="s">
        <v>19</v>
      </c>
      <c r="J210" s="21" t="s">
        <v>20</v>
      </c>
      <c r="M210" s="12"/>
    </row>
    <row r="211" spans="1:13" ht="18" customHeight="1">
      <c r="A211" s="4">
        <v>210</v>
      </c>
      <c r="B211" s="37">
        <v>41042</v>
      </c>
      <c r="C211" s="34" t="s">
        <v>157</v>
      </c>
      <c r="D211" s="34" t="s">
        <v>131</v>
      </c>
      <c r="E211" s="34" t="s">
        <v>30</v>
      </c>
      <c r="F211" s="34" t="s">
        <v>33</v>
      </c>
      <c r="G211" s="21"/>
      <c r="H211" s="21"/>
      <c r="I211" s="21" t="s">
        <v>13</v>
      </c>
      <c r="J211" s="21" t="s">
        <v>38</v>
      </c>
      <c r="M211" s="12"/>
    </row>
    <row r="212" spans="1:13" ht="18" customHeight="1">
      <c r="A212" s="4">
        <v>211</v>
      </c>
      <c r="B212" s="37">
        <v>41042</v>
      </c>
      <c r="C212" s="34" t="s">
        <v>28</v>
      </c>
      <c r="D212" s="34" t="s">
        <v>10</v>
      </c>
      <c r="E212" s="34" t="s">
        <v>21</v>
      </c>
      <c r="F212" s="34" t="s">
        <v>47</v>
      </c>
      <c r="G212" s="21"/>
      <c r="H212" s="21"/>
      <c r="I212" s="21" t="s">
        <v>14</v>
      </c>
      <c r="J212" s="21" t="s">
        <v>37</v>
      </c>
      <c r="M212" s="12"/>
    </row>
    <row r="213" spans="1:13" ht="18" customHeight="1">
      <c r="A213" s="4">
        <v>212</v>
      </c>
      <c r="B213" s="37">
        <v>41042</v>
      </c>
      <c r="C213" s="34" t="s">
        <v>48</v>
      </c>
      <c r="D213" s="36" t="s">
        <v>144</v>
      </c>
      <c r="E213" s="34" t="s">
        <v>12</v>
      </c>
      <c r="F213" s="34" t="s">
        <v>49</v>
      </c>
      <c r="G213" s="21"/>
      <c r="H213" s="21"/>
      <c r="I213" s="21" t="s">
        <v>31</v>
      </c>
      <c r="J213" s="21" t="s">
        <v>32</v>
      </c>
      <c r="M213" s="12"/>
    </row>
    <row r="214" spans="1:13" ht="18" customHeight="1">
      <c r="A214" s="4">
        <v>213</v>
      </c>
      <c r="B214" s="37">
        <v>41042</v>
      </c>
      <c r="C214" s="34" t="s">
        <v>18</v>
      </c>
      <c r="D214" s="34" t="s">
        <v>22</v>
      </c>
      <c r="E214" s="34" t="s">
        <v>39</v>
      </c>
      <c r="F214" s="34" t="s">
        <v>29</v>
      </c>
      <c r="G214" s="21"/>
      <c r="H214" s="21"/>
      <c r="I214" s="21" t="s">
        <v>8</v>
      </c>
      <c r="J214" s="21" t="s">
        <v>25</v>
      </c>
      <c r="M214" s="12"/>
    </row>
    <row r="215" spans="1:13" ht="18" customHeight="1">
      <c r="A215" s="4">
        <v>214</v>
      </c>
      <c r="B215" s="37">
        <v>41042</v>
      </c>
      <c r="C215" s="34" t="s">
        <v>146</v>
      </c>
      <c r="D215" s="34" t="s">
        <v>43</v>
      </c>
      <c r="E215" s="34" t="s">
        <v>163</v>
      </c>
      <c r="F215" s="34" t="s">
        <v>46</v>
      </c>
      <c r="G215" s="21"/>
      <c r="H215" s="21"/>
      <c r="I215" s="21" t="s">
        <v>26</v>
      </c>
      <c r="J215" s="21" t="s">
        <v>9</v>
      </c>
      <c r="M215" s="12"/>
    </row>
    <row r="216" spans="1:13" ht="18" customHeight="1">
      <c r="A216" s="4">
        <v>215</v>
      </c>
      <c r="B216" s="37">
        <v>41045</v>
      </c>
      <c r="C216" s="34" t="s">
        <v>7</v>
      </c>
      <c r="D216" s="34" t="s">
        <v>15</v>
      </c>
      <c r="E216" s="34" t="s">
        <v>16</v>
      </c>
      <c r="F216" s="34" t="s">
        <v>47</v>
      </c>
      <c r="G216" s="21"/>
      <c r="H216" s="21"/>
      <c r="I216" s="21" t="s">
        <v>38</v>
      </c>
      <c r="J216" s="21" t="s">
        <v>31</v>
      </c>
      <c r="M216" s="12"/>
    </row>
    <row r="217" spans="1:13" ht="18" customHeight="1">
      <c r="A217" s="4">
        <v>216</v>
      </c>
      <c r="B217" s="37">
        <v>41045</v>
      </c>
      <c r="C217" s="34" t="s">
        <v>49</v>
      </c>
      <c r="D217" s="34" t="s">
        <v>23</v>
      </c>
      <c r="E217" s="34" t="s">
        <v>50</v>
      </c>
      <c r="F217" s="34" t="s">
        <v>12</v>
      </c>
      <c r="G217" s="21"/>
      <c r="H217" s="21"/>
      <c r="I217" s="21" t="s">
        <v>19</v>
      </c>
      <c r="J217" s="21" t="s">
        <v>9</v>
      </c>
      <c r="M217" s="12"/>
    </row>
    <row r="218" spans="1:13" ht="18" customHeight="1">
      <c r="A218" s="4">
        <v>217</v>
      </c>
      <c r="B218" s="37">
        <v>41045</v>
      </c>
      <c r="C218" s="34" t="s">
        <v>46</v>
      </c>
      <c r="D218" s="34" t="s">
        <v>5</v>
      </c>
      <c r="E218" s="34" t="s">
        <v>131</v>
      </c>
      <c r="F218" s="34" t="s">
        <v>34</v>
      </c>
      <c r="G218" s="21"/>
      <c r="H218" s="21"/>
      <c r="I218" s="21" t="s">
        <v>13</v>
      </c>
      <c r="J218" s="21" t="s">
        <v>32</v>
      </c>
      <c r="M218" s="12"/>
    </row>
    <row r="219" spans="1:13" ht="18" customHeight="1">
      <c r="A219" s="4">
        <v>218</v>
      </c>
      <c r="B219" s="37">
        <v>41045</v>
      </c>
      <c r="C219" s="34" t="s">
        <v>29</v>
      </c>
      <c r="D219" s="34" t="s">
        <v>18</v>
      </c>
      <c r="E219" s="34" t="s">
        <v>36</v>
      </c>
      <c r="F219" s="34" t="s">
        <v>148</v>
      </c>
      <c r="G219" s="21"/>
      <c r="H219" s="21"/>
      <c r="I219" s="21" t="s">
        <v>20</v>
      </c>
      <c r="J219" s="21" t="s">
        <v>8</v>
      </c>
      <c r="M219" s="12"/>
    </row>
    <row r="220" spans="1:13" ht="18" customHeight="1">
      <c r="A220" s="4">
        <v>219</v>
      </c>
      <c r="B220" s="37">
        <v>41045</v>
      </c>
      <c r="C220" s="36" t="s">
        <v>30</v>
      </c>
      <c r="D220" s="34" t="s">
        <v>142</v>
      </c>
      <c r="E220" s="34" t="s">
        <v>144</v>
      </c>
      <c r="F220" s="34" t="s">
        <v>11</v>
      </c>
      <c r="G220" s="21"/>
      <c r="H220" s="21"/>
      <c r="I220" s="21" t="s">
        <v>14</v>
      </c>
      <c r="J220" s="21" t="s">
        <v>25</v>
      </c>
      <c r="M220" s="13"/>
    </row>
    <row r="221" spans="1:13" ht="18" customHeight="1">
      <c r="A221" s="4">
        <v>220</v>
      </c>
      <c r="B221" s="37">
        <v>41045</v>
      </c>
      <c r="C221" s="34" t="s">
        <v>33</v>
      </c>
      <c r="D221" s="34" t="s">
        <v>163</v>
      </c>
      <c r="E221" s="34" t="s">
        <v>4</v>
      </c>
      <c r="F221" s="34" t="s">
        <v>21</v>
      </c>
      <c r="G221" s="21"/>
      <c r="H221" s="21"/>
      <c r="I221" s="21" t="s">
        <v>37</v>
      </c>
      <c r="J221" s="21" t="s">
        <v>26</v>
      </c>
      <c r="M221" s="12"/>
    </row>
    <row r="222" spans="1:13" ht="18" customHeight="1">
      <c r="A222" s="4">
        <v>221</v>
      </c>
      <c r="B222" s="37">
        <v>41046</v>
      </c>
      <c r="C222" s="34" t="s">
        <v>148</v>
      </c>
      <c r="D222" s="34" t="s">
        <v>17</v>
      </c>
      <c r="E222" s="34" t="s">
        <v>18</v>
      </c>
      <c r="F222" s="34" t="s">
        <v>36</v>
      </c>
      <c r="G222" s="21"/>
      <c r="H222" s="21"/>
      <c r="I222" s="21" t="s">
        <v>20</v>
      </c>
      <c r="J222" s="21" t="s">
        <v>8</v>
      </c>
      <c r="M222" s="12"/>
    </row>
    <row r="223" spans="1:13" ht="18" customHeight="1">
      <c r="A223" s="4">
        <v>222</v>
      </c>
      <c r="B223" s="37">
        <v>41046</v>
      </c>
      <c r="C223" s="34" t="s">
        <v>47</v>
      </c>
      <c r="D223" s="34" t="s">
        <v>44</v>
      </c>
      <c r="E223" s="34" t="s">
        <v>15</v>
      </c>
      <c r="F223" s="34" t="s">
        <v>16</v>
      </c>
      <c r="G223" s="21"/>
      <c r="H223" s="21"/>
      <c r="I223" s="21" t="s">
        <v>38</v>
      </c>
      <c r="J223" s="21" t="s">
        <v>31</v>
      </c>
      <c r="M223" s="12"/>
    </row>
    <row r="224" spans="1:13" ht="18" customHeight="1">
      <c r="A224" s="4">
        <v>223</v>
      </c>
      <c r="B224" s="37">
        <v>41046</v>
      </c>
      <c r="C224" s="34" t="s">
        <v>34</v>
      </c>
      <c r="D224" s="34" t="s">
        <v>42</v>
      </c>
      <c r="E224" s="34" t="s">
        <v>5</v>
      </c>
      <c r="F224" s="34" t="s">
        <v>131</v>
      </c>
      <c r="G224" s="21"/>
      <c r="H224" s="21"/>
      <c r="I224" s="21" t="s">
        <v>13</v>
      </c>
      <c r="J224" s="21" t="s">
        <v>32</v>
      </c>
      <c r="M224" s="12"/>
    </row>
    <row r="225" spans="1:13" ht="18" customHeight="1">
      <c r="A225" s="4">
        <v>224</v>
      </c>
      <c r="B225" s="37">
        <v>41046</v>
      </c>
      <c r="C225" s="34" t="s">
        <v>21</v>
      </c>
      <c r="D225" s="34" t="s">
        <v>6</v>
      </c>
      <c r="E225" s="34" t="s">
        <v>163</v>
      </c>
      <c r="F225" s="34" t="s">
        <v>4</v>
      </c>
      <c r="G225" s="21"/>
      <c r="H225" s="21"/>
      <c r="I225" s="21" t="s">
        <v>37</v>
      </c>
      <c r="J225" s="21" t="s">
        <v>26</v>
      </c>
      <c r="M225" s="12"/>
    </row>
    <row r="226" spans="1:13" ht="18" customHeight="1">
      <c r="A226" s="4">
        <v>225</v>
      </c>
      <c r="B226" s="37">
        <v>41046</v>
      </c>
      <c r="C226" s="34" t="s">
        <v>11</v>
      </c>
      <c r="D226" s="34" t="s">
        <v>35</v>
      </c>
      <c r="E226" s="34" t="s">
        <v>142</v>
      </c>
      <c r="F226" s="34" t="s">
        <v>144</v>
      </c>
      <c r="G226" s="21"/>
      <c r="H226" s="21"/>
      <c r="I226" s="21" t="s">
        <v>14</v>
      </c>
      <c r="J226" s="21" t="s">
        <v>25</v>
      </c>
      <c r="M226" s="12"/>
    </row>
    <row r="227" spans="1:13" ht="18" customHeight="1">
      <c r="A227" s="4">
        <v>226</v>
      </c>
      <c r="B227" s="37">
        <v>41046</v>
      </c>
      <c r="C227" s="34" t="s">
        <v>12</v>
      </c>
      <c r="D227" s="34" t="s">
        <v>146</v>
      </c>
      <c r="E227" s="34" t="s">
        <v>23</v>
      </c>
      <c r="F227" s="34" t="s">
        <v>50</v>
      </c>
      <c r="G227" s="21"/>
      <c r="H227" s="21"/>
      <c r="I227" s="21" t="s">
        <v>19</v>
      </c>
      <c r="J227" s="21" t="s">
        <v>9</v>
      </c>
      <c r="M227" s="12"/>
    </row>
    <row r="228" spans="1:13" ht="18" customHeight="1">
      <c r="A228" s="4">
        <v>227</v>
      </c>
      <c r="B228" s="37">
        <v>41048</v>
      </c>
      <c r="C228" s="34" t="s">
        <v>4</v>
      </c>
      <c r="D228" s="34" t="s">
        <v>33</v>
      </c>
      <c r="E228" s="34" t="s">
        <v>22</v>
      </c>
      <c r="F228" s="34" t="s">
        <v>153</v>
      </c>
      <c r="G228" s="21"/>
      <c r="H228" s="21"/>
      <c r="I228" s="21" t="s">
        <v>14</v>
      </c>
      <c r="J228" s="21" t="s">
        <v>26</v>
      </c>
      <c r="M228" s="12"/>
    </row>
    <row r="229" spans="1:13" ht="18" customHeight="1">
      <c r="A229" s="4">
        <v>228</v>
      </c>
      <c r="B229" s="37">
        <v>41048</v>
      </c>
      <c r="C229" s="34" t="s">
        <v>36</v>
      </c>
      <c r="D229" s="34" t="s">
        <v>29</v>
      </c>
      <c r="E229" s="34" t="s">
        <v>17</v>
      </c>
      <c r="F229" s="34" t="s">
        <v>18</v>
      </c>
      <c r="G229" s="21"/>
      <c r="H229" s="21"/>
      <c r="I229" s="21" t="s">
        <v>20</v>
      </c>
      <c r="J229" s="21" t="s">
        <v>32</v>
      </c>
      <c r="M229" s="12"/>
    </row>
    <row r="230" spans="1:13" ht="18" customHeight="1">
      <c r="A230" s="4">
        <v>229</v>
      </c>
      <c r="B230" s="37">
        <v>41048</v>
      </c>
      <c r="C230" s="34" t="s">
        <v>23</v>
      </c>
      <c r="D230" s="34" t="s">
        <v>12</v>
      </c>
      <c r="E230" s="34" t="s">
        <v>49</v>
      </c>
      <c r="F230" s="34" t="s">
        <v>146</v>
      </c>
      <c r="G230" s="21"/>
      <c r="H230" s="21"/>
      <c r="I230" s="21" t="s">
        <v>19</v>
      </c>
      <c r="J230" s="21" t="s">
        <v>31</v>
      </c>
      <c r="M230" s="12"/>
    </row>
    <row r="231" spans="1:13" ht="18" customHeight="1">
      <c r="A231" s="4">
        <v>230</v>
      </c>
      <c r="B231" s="37">
        <v>41048</v>
      </c>
      <c r="C231" s="34" t="s">
        <v>15</v>
      </c>
      <c r="D231" s="34" t="s">
        <v>47</v>
      </c>
      <c r="E231" s="34" t="s">
        <v>24</v>
      </c>
      <c r="F231" s="34" t="s">
        <v>161</v>
      </c>
      <c r="G231" s="21"/>
      <c r="H231" s="21"/>
      <c r="I231" s="21" t="s">
        <v>38</v>
      </c>
      <c r="J231" s="21" t="s">
        <v>9</v>
      </c>
      <c r="M231" s="12"/>
    </row>
    <row r="232" spans="1:13" ht="18" customHeight="1">
      <c r="A232" s="4">
        <v>231</v>
      </c>
      <c r="B232" s="37">
        <v>41048</v>
      </c>
      <c r="C232" s="34" t="s">
        <v>142</v>
      </c>
      <c r="D232" s="34" t="s">
        <v>41</v>
      </c>
      <c r="E232" s="34" t="s">
        <v>46</v>
      </c>
      <c r="F232" s="34" t="s">
        <v>10</v>
      </c>
      <c r="G232" s="21"/>
      <c r="H232" s="21"/>
      <c r="I232" s="21" t="s">
        <v>37</v>
      </c>
      <c r="J232" s="21" t="s">
        <v>25</v>
      </c>
      <c r="M232" s="12"/>
    </row>
    <row r="233" spans="1:13" ht="18" customHeight="1">
      <c r="A233" s="4">
        <v>232</v>
      </c>
      <c r="B233" s="37">
        <v>41048</v>
      </c>
      <c r="C233" s="34" t="s">
        <v>27</v>
      </c>
      <c r="D233" s="34" t="s">
        <v>11</v>
      </c>
      <c r="E233" s="34" t="s">
        <v>6</v>
      </c>
      <c r="F233" s="34" t="s">
        <v>163</v>
      </c>
      <c r="G233" s="21"/>
      <c r="H233" s="21"/>
      <c r="I233" s="21" t="s">
        <v>13</v>
      </c>
      <c r="J233" s="21" t="s">
        <v>8</v>
      </c>
      <c r="M233" s="12"/>
    </row>
    <row r="234" spans="1:13" ht="18" customHeight="1">
      <c r="A234" s="4">
        <v>233</v>
      </c>
      <c r="B234" s="37">
        <v>41049</v>
      </c>
      <c r="C234" s="34" t="s">
        <v>161</v>
      </c>
      <c r="D234" s="34" t="s">
        <v>34</v>
      </c>
      <c r="E234" s="34" t="s">
        <v>47</v>
      </c>
      <c r="F234" s="34" t="s">
        <v>24</v>
      </c>
      <c r="G234" s="21"/>
      <c r="H234" s="21"/>
      <c r="I234" s="21" t="s">
        <v>38</v>
      </c>
      <c r="J234" s="21" t="s">
        <v>9</v>
      </c>
      <c r="M234" s="12"/>
    </row>
    <row r="235" spans="1:13" ht="18" customHeight="1">
      <c r="A235" s="4">
        <v>234</v>
      </c>
      <c r="B235" s="37">
        <v>41049</v>
      </c>
      <c r="C235" s="34" t="s">
        <v>153</v>
      </c>
      <c r="D235" s="34" t="s">
        <v>21</v>
      </c>
      <c r="E235" s="36" t="s">
        <v>33</v>
      </c>
      <c r="F235" s="34" t="s">
        <v>22</v>
      </c>
      <c r="G235" s="21"/>
      <c r="H235" s="21"/>
      <c r="I235" s="21" t="s">
        <v>14</v>
      </c>
      <c r="J235" s="21" t="s">
        <v>26</v>
      </c>
      <c r="M235" s="12"/>
    </row>
    <row r="236" spans="1:13" ht="18" customHeight="1">
      <c r="A236" s="4">
        <v>235</v>
      </c>
      <c r="B236" s="37">
        <v>41049</v>
      </c>
      <c r="C236" s="34" t="s">
        <v>10</v>
      </c>
      <c r="D236" s="34" t="s">
        <v>131</v>
      </c>
      <c r="E236" s="34" t="s">
        <v>41</v>
      </c>
      <c r="F236" s="34" t="s">
        <v>46</v>
      </c>
      <c r="G236" s="21"/>
      <c r="H236" s="21"/>
      <c r="I236" s="21" t="s">
        <v>37</v>
      </c>
      <c r="J236" s="21" t="s">
        <v>25</v>
      </c>
      <c r="M236" s="12"/>
    </row>
    <row r="237" spans="1:13" ht="18" customHeight="1">
      <c r="A237" s="4">
        <v>236</v>
      </c>
      <c r="B237" s="37">
        <v>41049</v>
      </c>
      <c r="C237" s="34" t="s">
        <v>18</v>
      </c>
      <c r="D237" s="34" t="s">
        <v>72</v>
      </c>
      <c r="E237" s="34" t="s">
        <v>29</v>
      </c>
      <c r="F237" s="34" t="s">
        <v>17</v>
      </c>
      <c r="G237" s="21"/>
      <c r="H237" s="21"/>
      <c r="I237" s="21" t="s">
        <v>20</v>
      </c>
      <c r="J237" s="21" t="s">
        <v>32</v>
      </c>
      <c r="M237" s="12"/>
    </row>
    <row r="238" spans="1:13" ht="18" customHeight="1">
      <c r="A238" s="4">
        <v>237</v>
      </c>
      <c r="B238" s="37">
        <v>41049</v>
      </c>
      <c r="C238" s="34" t="s">
        <v>163</v>
      </c>
      <c r="D238" s="34" t="s">
        <v>148</v>
      </c>
      <c r="E238" s="34" t="s">
        <v>11</v>
      </c>
      <c r="F238" s="34" t="s">
        <v>6</v>
      </c>
      <c r="G238" s="21"/>
      <c r="H238" s="21"/>
      <c r="I238" s="21" t="s">
        <v>13</v>
      </c>
      <c r="J238" s="21" t="s">
        <v>8</v>
      </c>
      <c r="M238" s="12"/>
    </row>
    <row r="239" spans="1:13" ht="18" customHeight="1">
      <c r="A239" s="4">
        <v>238</v>
      </c>
      <c r="B239" s="37">
        <v>41049</v>
      </c>
      <c r="C239" s="34" t="s">
        <v>146</v>
      </c>
      <c r="D239" s="34" t="s">
        <v>50</v>
      </c>
      <c r="E239" s="34" t="s">
        <v>12</v>
      </c>
      <c r="F239" s="34" t="s">
        <v>49</v>
      </c>
      <c r="G239" s="21"/>
      <c r="H239" s="21"/>
      <c r="I239" s="21" t="s">
        <v>19</v>
      </c>
      <c r="J239" s="21" t="s">
        <v>31</v>
      </c>
      <c r="M239" s="12"/>
    </row>
    <row r="240" spans="1:13" ht="18" customHeight="1">
      <c r="A240" s="4">
        <v>239</v>
      </c>
      <c r="B240" s="37">
        <v>41051</v>
      </c>
      <c r="C240" s="34" t="s">
        <v>5</v>
      </c>
      <c r="D240" s="34" t="s">
        <v>16</v>
      </c>
      <c r="E240" s="34" t="s">
        <v>43</v>
      </c>
      <c r="F240" s="34" t="s">
        <v>42</v>
      </c>
      <c r="G240" s="21"/>
      <c r="H240" s="21"/>
      <c r="I240" s="21" t="s">
        <v>31</v>
      </c>
      <c r="J240" s="21" t="s">
        <v>13</v>
      </c>
      <c r="M240" s="12"/>
    </row>
    <row r="241" spans="1:13" ht="18" customHeight="1">
      <c r="A241" s="4">
        <v>240</v>
      </c>
      <c r="B241" s="37">
        <v>41051</v>
      </c>
      <c r="C241" s="34" t="s">
        <v>49</v>
      </c>
      <c r="D241" s="36" t="s">
        <v>153</v>
      </c>
      <c r="E241" s="34" t="s">
        <v>131</v>
      </c>
      <c r="F241" s="34" t="s">
        <v>35</v>
      </c>
      <c r="G241" s="21"/>
      <c r="H241" s="21"/>
      <c r="I241" s="21" t="s">
        <v>32</v>
      </c>
      <c r="J241" s="21" t="s">
        <v>37</v>
      </c>
      <c r="M241" s="12"/>
    </row>
    <row r="242" spans="1:13" ht="18" customHeight="1">
      <c r="A242" s="4">
        <v>241</v>
      </c>
      <c r="B242" s="37">
        <v>41051</v>
      </c>
      <c r="C242" s="34" t="s">
        <v>46</v>
      </c>
      <c r="D242" s="34" t="s">
        <v>132</v>
      </c>
      <c r="E242" s="34" t="s">
        <v>72</v>
      </c>
      <c r="F242" s="34" t="s">
        <v>44</v>
      </c>
      <c r="G242" s="21"/>
      <c r="H242" s="21"/>
      <c r="I242" s="21" t="s">
        <v>26</v>
      </c>
      <c r="J242" s="21" t="s">
        <v>38</v>
      </c>
      <c r="M242" s="12"/>
    </row>
    <row r="243" spans="1:13" ht="18" customHeight="1">
      <c r="A243" s="4">
        <v>242</v>
      </c>
      <c r="B243" s="37">
        <v>41051</v>
      </c>
      <c r="C243" s="34" t="s">
        <v>24</v>
      </c>
      <c r="D243" s="34" t="s">
        <v>15</v>
      </c>
      <c r="E243" s="34" t="s">
        <v>7</v>
      </c>
      <c r="F243" s="34" t="s">
        <v>47</v>
      </c>
      <c r="G243" s="21"/>
      <c r="H243" s="21"/>
      <c r="I243" s="21" t="s">
        <v>25</v>
      </c>
      <c r="J243" s="21" t="s">
        <v>19</v>
      </c>
      <c r="M243" s="12"/>
    </row>
    <row r="244" spans="1:13" ht="18" customHeight="1">
      <c r="A244" s="4">
        <v>243</v>
      </c>
      <c r="B244" s="37">
        <v>41052</v>
      </c>
      <c r="C244" s="34" t="s">
        <v>35</v>
      </c>
      <c r="D244" s="34" t="s">
        <v>10</v>
      </c>
      <c r="E244" s="34" t="s">
        <v>153</v>
      </c>
      <c r="F244" s="34" t="s">
        <v>131</v>
      </c>
      <c r="G244" s="21"/>
      <c r="H244" s="21"/>
      <c r="I244" s="21" t="s">
        <v>32</v>
      </c>
      <c r="J244" s="21" t="s">
        <v>37</v>
      </c>
      <c r="M244" s="12"/>
    </row>
    <row r="245" spans="1:13" ht="18" customHeight="1">
      <c r="A245" s="4">
        <v>244</v>
      </c>
      <c r="B245" s="37">
        <v>41052</v>
      </c>
      <c r="C245" s="34" t="s">
        <v>47</v>
      </c>
      <c r="D245" s="34" t="s">
        <v>161</v>
      </c>
      <c r="E245" s="34" t="s">
        <v>15</v>
      </c>
      <c r="F245" s="34" t="s">
        <v>7</v>
      </c>
      <c r="G245" s="21"/>
      <c r="H245" s="21"/>
      <c r="I245" s="21" t="s">
        <v>25</v>
      </c>
      <c r="J245" s="21" t="s">
        <v>19</v>
      </c>
      <c r="M245" s="12"/>
    </row>
    <row r="246" spans="1:13" ht="18" customHeight="1">
      <c r="A246" s="4">
        <v>245</v>
      </c>
      <c r="B246" s="37">
        <v>41052</v>
      </c>
      <c r="C246" s="34" t="s">
        <v>42</v>
      </c>
      <c r="D246" s="34" t="s">
        <v>163</v>
      </c>
      <c r="E246" s="34" t="s">
        <v>16</v>
      </c>
      <c r="F246" s="34" t="s">
        <v>43</v>
      </c>
      <c r="G246" s="21"/>
      <c r="H246" s="21"/>
      <c r="I246" s="21" t="s">
        <v>31</v>
      </c>
      <c r="J246" s="21" t="s">
        <v>13</v>
      </c>
      <c r="M246" s="12"/>
    </row>
    <row r="247" spans="1:13" ht="18" customHeight="1">
      <c r="A247" s="4">
        <v>246</v>
      </c>
      <c r="B247" s="37">
        <v>41052</v>
      </c>
      <c r="C247" s="34" t="s">
        <v>44</v>
      </c>
      <c r="D247" s="34" t="s">
        <v>142</v>
      </c>
      <c r="E247" s="34" t="s">
        <v>132</v>
      </c>
      <c r="F247" s="34" t="s">
        <v>72</v>
      </c>
      <c r="G247" s="21"/>
      <c r="H247" s="21"/>
      <c r="I247" s="21" t="s">
        <v>26</v>
      </c>
      <c r="J247" s="21" t="s">
        <v>38</v>
      </c>
      <c r="M247" s="12"/>
    </row>
    <row r="248" spans="1:13" ht="18" customHeight="1">
      <c r="A248" s="4">
        <v>247</v>
      </c>
      <c r="B248" s="37">
        <v>41052</v>
      </c>
      <c r="C248" s="34" t="s">
        <v>28</v>
      </c>
      <c r="D248" s="34" t="s">
        <v>6</v>
      </c>
      <c r="E248" s="34" t="s">
        <v>48</v>
      </c>
      <c r="F248" s="34" t="s">
        <v>4</v>
      </c>
      <c r="G248" s="21"/>
      <c r="H248" s="21"/>
      <c r="I248" s="21" t="s">
        <v>8</v>
      </c>
      <c r="J248" s="21" t="s">
        <v>14</v>
      </c>
      <c r="M248" s="12"/>
    </row>
    <row r="249" spans="1:13" ht="18" customHeight="1">
      <c r="A249" s="4">
        <v>248</v>
      </c>
      <c r="B249" s="37">
        <v>41052</v>
      </c>
      <c r="C249" s="34" t="s">
        <v>30</v>
      </c>
      <c r="D249" s="34" t="s">
        <v>22</v>
      </c>
      <c r="E249" s="34" t="s">
        <v>144</v>
      </c>
      <c r="F249" s="34" t="s">
        <v>27</v>
      </c>
      <c r="G249" s="21"/>
      <c r="H249" s="21"/>
      <c r="I249" s="21" t="s">
        <v>9</v>
      </c>
      <c r="J249" s="21" t="s">
        <v>20</v>
      </c>
      <c r="M249" s="12"/>
    </row>
    <row r="250" spans="1:13" ht="18" customHeight="1">
      <c r="A250" s="4">
        <v>249</v>
      </c>
      <c r="B250" s="37">
        <v>41053</v>
      </c>
      <c r="C250" s="34" t="s">
        <v>4</v>
      </c>
      <c r="D250" s="34" t="s">
        <v>17</v>
      </c>
      <c r="E250" s="34" t="s">
        <v>6</v>
      </c>
      <c r="F250" s="34" t="s">
        <v>48</v>
      </c>
      <c r="G250" s="21"/>
      <c r="H250" s="21"/>
      <c r="I250" s="21" t="s">
        <v>8</v>
      </c>
      <c r="J250" s="21" t="s">
        <v>14</v>
      </c>
      <c r="M250" s="12"/>
    </row>
    <row r="251" spans="1:13" ht="18" customHeight="1">
      <c r="A251" s="4">
        <v>250</v>
      </c>
      <c r="B251" s="37">
        <v>41053</v>
      </c>
      <c r="C251" s="34" t="s">
        <v>27</v>
      </c>
      <c r="D251" s="34" t="s">
        <v>41</v>
      </c>
      <c r="E251" s="34" t="s">
        <v>22</v>
      </c>
      <c r="F251" s="34" t="s">
        <v>144</v>
      </c>
      <c r="G251" s="21"/>
      <c r="H251" s="21"/>
      <c r="I251" s="21" t="s">
        <v>9</v>
      </c>
      <c r="J251" s="21" t="s">
        <v>20</v>
      </c>
      <c r="M251" s="12"/>
    </row>
    <row r="252" spans="1:13" ht="18" customHeight="1">
      <c r="A252" s="4">
        <v>251</v>
      </c>
      <c r="B252" s="37">
        <v>41054</v>
      </c>
      <c r="C252" s="34" t="s">
        <v>7</v>
      </c>
      <c r="D252" s="34" t="s">
        <v>24</v>
      </c>
      <c r="E252" s="34" t="s">
        <v>161</v>
      </c>
      <c r="F252" s="34" t="s">
        <v>15</v>
      </c>
      <c r="G252" s="21"/>
      <c r="H252" s="21"/>
      <c r="I252" s="21" t="s">
        <v>25</v>
      </c>
      <c r="J252" s="21" t="s">
        <v>38</v>
      </c>
      <c r="M252" s="12"/>
    </row>
    <row r="253" spans="1:13" ht="18" customHeight="1">
      <c r="A253" s="4">
        <v>252</v>
      </c>
      <c r="B253" s="38">
        <v>41054</v>
      </c>
      <c r="C253" s="21" t="s">
        <v>72</v>
      </c>
      <c r="D253" s="21" t="s">
        <v>23</v>
      </c>
      <c r="E253" s="21" t="s">
        <v>6</v>
      </c>
      <c r="F253" s="21" t="s">
        <v>148</v>
      </c>
      <c r="G253" s="21"/>
      <c r="H253" s="21"/>
      <c r="I253" s="21" t="s">
        <v>26</v>
      </c>
      <c r="J253" s="21" t="s">
        <v>19</v>
      </c>
    </row>
    <row r="254" spans="1:13" ht="18" customHeight="1">
      <c r="A254" s="4">
        <v>253</v>
      </c>
      <c r="B254" s="38">
        <v>41054</v>
      </c>
      <c r="C254" s="21" t="s">
        <v>48</v>
      </c>
      <c r="D254" s="21" t="s">
        <v>28</v>
      </c>
      <c r="E254" s="21" t="s">
        <v>10</v>
      </c>
      <c r="F254" s="21" t="s">
        <v>29</v>
      </c>
      <c r="G254" s="21"/>
      <c r="H254" s="21"/>
      <c r="I254" s="21" t="s">
        <v>32</v>
      </c>
      <c r="J254" s="21" t="s">
        <v>14</v>
      </c>
    </row>
    <row r="255" spans="1:13" ht="18" customHeight="1">
      <c r="A255" s="4">
        <v>254</v>
      </c>
      <c r="B255" s="38">
        <v>41054</v>
      </c>
      <c r="C255" s="21" t="s">
        <v>131</v>
      </c>
      <c r="D255" s="21" t="s">
        <v>36</v>
      </c>
      <c r="E255" s="21" t="s">
        <v>39</v>
      </c>
      <c r="F255" s="21" t="s">
        <v>12</v>
      </c>
      <c r="G255" s="21"/>
      <c r="H255" s="21"/>
      <c r="I255" s="21" t="s">
        <v>8</v>
      </c>
      <c r="J255" s="21" t="s">
        <v>37</v>
      </c>
    </row>
    <row r="256" spans="1:13" ht="18" customHeight="1">
      <c r="A256" s="4">
        <v>255</v>
      </c>
      <c r="B256" s="38">
        <v>41054</v>
      </c>
      <c r="C256" s="21" t="s">
        <v>43</v>
      </c>
      <c r="D256" s="21" t="s">
        <v>5</v>
      </c>
      <c r="E256" s="21" t="s">
        <v>163</v>
      </c>
      <c r="F256" s="21" t="s">
        <v>16</v>
      </c>
      <c r="G256" s="21"/>
      <c r="H256" s="21"/>
      <c r="I256" s="21" t="s">
        <v>31</v>
      </c>
      <c r="J256" s="21" t="s">
        <v>20</v>
      </c>
    </row>
    <row r="257" spans="1:13" ht="18" customHeight="1">
      <c r="A257" s="4">
        <v>256</v>
      </c>
      <c r="B257" s="38">
        <v>41055</v>
      </c>
      <c r="C257" s="21" t="s">
        <v>148</v>
      </c>
      <c r="D257" s="21" t="s">
        <v>44</v>
      </c>
      <c r="E257" s="21" t="s">
        <v>23</v>
      </c>
      <c r="F257" s="21" t="s">
        <v>6</v>
      </c>
      <c r="G257" s="21"/>
      <c r="H257" s="21"/>
      <c r="I257" s="21" t="s">
        <v>26</v>
      </c>
      <c r="J257" s="21" t="s">
        <v>19</v>
      </c>
    </row>
    <row r="258" spans="1:13" ht="18" customHeight="1">
      <c r="A258" s="4">
        <v>257</v>
      </c>
      <c r="B258" s="38">
        <v>41055</v>
      </c>
      <c r="C258" s="36" t="s">
        <v>29</v>
      </c>
      <c r="D258" s="21" t="s">
        <v>40</v>
      </c>
      <c r="E258" s="21" t="s">
        <v>28</v>
      </c>
      <c r="F258" s="21" t="s">
        <v>10</v>
      </c>
      <c r="G258" s="21"/>
      <c r="H258" s="21"/>
      <c r="I258" s="21" t="s">
        <v>32</v>
      </c>
      <c r="J258" s="21" t="s">
        <v>14</v>
      </c>
      <c r="M258" s="13"/>
    </row>
    <row r="259" spans="1:13" ht="18" customHeight="1">
      <c r="A259" s="4">
        <v>258</v>
      </c>
      <c r="B259" s="38">
        <v>41055</v>
      </c>
      <c r="C259" s="21" t="s">
        <v>15</v>
      </c>
      <c r="D259" s="21" t="s">
        <v>47</v>
      </c>
      <c r="E259" s="21" t="s">
        <v>24</v>
      </c>
      <c r="F259" s="21" t="s">
        <v>161</v>
      </c>
      <c r="G259" s="21"/>
      <c r="H259" s="21"/>
      <c r="I259" s="21" t="s">
        <v>25</v>
      </c>
      <c r="J259" s="21" t="s">
        <v>38</v>
      </c>
    </row>
    <row r="260" spans="1:13" ht="18" customHeight="1">
      <c r="A260" s="4">
        <v>259</v>
      </c>
      <c r="B260" s="38">
        <v>41055</v>
      </c>
      <c r="C260" s="21" t="s">
        <v>22</v>
      </c>
      <c r="D260" s="21" t="s">
        <v>27</v>
      </c>
      <c r="E260" s="21" t="s">
        <v>30</v>
      </c>
      <c r="F260" s="21" t="s">
        <v>41</v>
      </c>
      <c r="G260" s="21"/>
      <c r="H260" s="21"/>
      <c r="I260" s="21" t="s">
        <v>9</v>
      </c>
      <c r="J260" s="21" t="s">
        <v>13</v>
      </c>
    </row>
    <row r="261" spans="1:13" ht="18" customHeight="1">
      <c r="A261" s="4">
        <v>260</v>
      </c>
      <c r="B261" s="38">
        <v>41055</v>
      </c>
      <c r="C261" s="21" t="s">
        <v>16</v>
      </c>
      <c r="D261" s="21" t="s">
        <v>42</v>
      </c>
      <c r="E261" s="21" t="s">
        <v>5</v>
      </c>
      <c r="F261" s="21" t="s">
        <v>163</v>
      </c>
      <c r="G261" s="21"/>
      <c r="H261" s="21"/>
      <c r="I261" s="21" t="s">
        <v>31</v>
      </c>
      <c r="J261" s="21" t="s">
        <v>20</v>
      </c>
    </row>
    <row r="262" spans="1:13" ht="18" customHeight="1">
      <c r="A262" s="4">
        <v>261</v>
      </c>
      <c r="B262" s="38">
        <v>41055</v>
      </c>
      <c r="C262" s="21" t="s">
        <v>12</v>
      </c>
      <c r="D262" s="21" t="s">
        <v>35</v>
      </c>
      <c r="E262" s="21" t="s">
        <v>36</v>
      </c>
      <c r="F262" s="21" t="s">
        <v>39</v>
      </c>
      <c r="G262" s="21"/>
      <c r="H262" s="21"/>
      <c r="I262" s="21" t="s">
        <v>8</v>
      </c>
      <c r="J262" s="21" t="s">
        <v>37</v>
      </c>
    </row>
    <row r="263" spans="1:13" ht="18" customHeight="1">
      <c r="A263" s="4">
        <v>262</v>
      </c>
      <c r="B263" s="38">
        <v>41056</v>
      </c>
      <c r="C263" s="21" t="s">
        <v>161</v>
      </c>
      <c r="D263" s="21" t="s">
        <v>11</v>
      </c>
      <c r="E263" s="21" t="s">
        <v>142</v>
      </c>
      <c r="F263" s="21" t="s">
        <v>153</v>
      </c>
      <c r="G263" s="21"/>
      <c r="H263" s="21"/>
      <c r="I263" s="21" t="s">
        <v>19</v>
      </c>
      <c r="J263" s="21" t="s">
        <v>8</v>
      </c>
    </row>
    <row r="264" spans="1:13" ht="18" customHeight="1">
      <c r="A264" s="4">
        <v>263</v>
      </c>
      <c r="B264" s="38">
        <v>41056</v>
      </c>
      <c r="C264" s="21" t="s">
        <v>39</v>
      </c>
      <c r="D264" s="21" t="s">
        <v>144</v>
      </c>
      <c r="E264" s="21" t="s">
        <v>27</v>
      </c>
      <c r="F264" s="21" t="s">
        <v>36</v>
      </c>
      <c r="G264" s="21"/>
      <c r="H264" s="21"/>
      <c r="I264" s="21" t="s">
        <v>37</v>
      </c>
      <c r="J264" s="21" t="s">
        <v>31</v>
      </c>
    </row>
    <row r="265" spans="1:13" ht="18" customHeight="1">
      <c r="A265" s="4">
        <v>264</v>
      </c>
      <c r="B265" s="38">
        <v>41056</v>
      </c>
      <c r="C265" s="21" t="s">
        <v>5</v>
      </c>
      <c r="D265" s="21" t="s">
        <v>131</v>
      </c>
      <c r="E265" s="21" t="s">
        <v>40</v>
      </c>
      <c r="F265" s="21" t="s">
        <v>157</v>
      </c>
      <c r="G265" s="21"/>
      <c r="H265" s="21"/>
      <c r="I265" s="21" t="s">
        <v>14</v>
      </c>
      <c r="J265" s="21" t="s">
        <v>9</v>
      </c>
    </row>
    <row r="266" spans="1:13" ht="18" customHeight="1">
      <c r="A266" s="4">
        <v>265</v>
      </c>
      <c r="B266" s="38">
        <v>41056</v>
      </c>
      <c r="C266" s="21" t="s">
        <v>10</v>
      </c>
      <c r="D266" s="21" t="s">
        <v>48</v>
      </c>
      <c r="E266" s="21" t="s">
        <v>146</v>
      </c>
      <c r="F266" s="21" t="s">
        <v>18</v>
      </c>
      <c r="G266" s="21"/>
      <c r="H266" s="21"/>
      <c r="I266" s="21" t="s">
        <v>13</v>
      </c>
      <c r="J266" s="21" t="s">
        <v>26</v>
      </c>
    </row>
    <row r="267" spans="1:13" ht="18" customHeight="1">
      <c r="A267" s="4">
        <v>266</v>
      </c>
      <c r="B267" s="38">
        <v>41056</v>
      </c>
      <c r="C267" s="21" t="s">
        <v>6</v>
      </c>
      <c r="D267" s="21" t="s">
        <v>7</v>
      </c>
      <c r="E267" s="21" t="s">
        <v>47</v>
      </c>
      <c r="F267" s="21" t="s">
        <v>50</v>
      </c>
      <c r="G267" s="21"/>
      <c r="H267" s="21"/>
      <c r="I267" s="21" t="s">
        <v>38</v>
      </c>
      <c r="J267" s="21" t="s">
        <v>32</v>
      </c>
    </row>
    <row r="268" spans="1:13" ht="18" customHeight="1">
      <c r="A268" s="4">
        <v>267</v>
      </c>
      <c r="B268" s="38">
        <v>41056</v>
      </c>
      <c r="C268" s="21" t="s">
        <v>33</v>
      </c>
      <c r="D268" s="21" t="s">
        <v>46</v>
      </c>
      <c r="E268" s="21" t="s">
        <v>35</v>
      </c>
      <c r="F268" s="21" t="s">
        <v>28</v>
      </c>
      <c r="G268" s="21"/>
      <c r="H268" s="21"/>
      <c r="I268" s="21" t="s">
        <v>20</v>
      </c>
      <c r="J268" s="21" t="s">
        <v>25</v>
      </c>
    </row>
    <row r="269" spans="1:13" ht="18" customHeight="1">
      <c r="A269" s="4">
        <v>268</v>
      </c>
      <c r="B269" s="38">
        <v>41057</v>
      </c>
      <c r="C269" s="21" t="s">
        <v>157</v>
      </c>
      <c r="D269" s="21" t="s">
        <v>12</v>
      </c>
      <c r="E269" s="21" t="s">
        <v>131</v>
      </c>
      <c r="F269" s="21" t="s">
        <v>40</v>
      </c>
      <c r="G269" s="21"/>
      <c r="H269" s="21"/>
      <c r="I269" s="21" t="s">
        <v>14</v>
      </c>
      <c r="J269" s="21" t="s">
        <v>9</v>
      </c>
    </row>
    <row r="270" spans="1:13" ht="18" customHeight="1">
      <c r="A270" s="4">
        <v>269</v>
      </c>
      <c r="B270" s="37">
        <v>41057</v>
      </c>
      <c r="C270" s="34" t="s">
        <v>153</v>
      </c>
      <c r="D270" s="34" t="s">
        <v>72</v>
      </c>
      <c r="E270" s="34" t="s">
        <v>11</v>
      </c>
      <c r="F270" s="34" t="s">
        <v>142</v>
      </c>
      <c r="G270" s="21"/>
      <c r="H270" s="21"/>
      <c r="I270" s="21" t="s">
        <v>19</v>
      </c>
      <c r="J270" s="21" t="s">
        <v>8</v>
      </c>
      <c r="M270" s="12"/>
    </row>
    <row r="271" spans="1:13" ht="18" customHeight="1">
      <c r="A271" s="4">
        <v>270</v>
      </c>
      <c r="B271" s="37">
        <v>41057</v>
      </c>
      <c r="C271" s="34" t="s">
        <v>36</v>
      </c>
      <c r="D271" s="34" t="s">
        <v>22</v>
      </c>
      <c r="E271" s="34" t="s">
        <v>144</v>
      </c>
      <c r="F271" s="34" t="s">
        <v>27</v>
      </c>
      <c r="G271" s="21"/>
      <c r="H271" s="21"/>
      <c r="I271" s="21" t="s">
        <v>37</v>
      </c>
      <c r="J271" s="21" t="s">
        <v>31</v>
      </c>
      <c r="M271" s="12"/>
    </row>
    <row r="272" spans="1:13" ht="18" customHeight="1">
      <c r="A272" s="4">
        <v>271</v>
      </c>
      <c r="B272" s="37">
        <v>41057</v>
      </c>
      <c r="C272" s="34" t="s">
        <v>28</v>
      </c>
      <c r="D272" s="34" t="s">
        <v>4</v>
      </c>
      <c r="E272" s="34" t="s">
        <v>46</v>
      </c>
      <c r="F272" s="34" t="s">
        <v>35</v>
      </c>
      <c r="G272" s="21"/>
      <c r="H272" s="21"/>
      <c r="I272" s="21" t="s">
        <v>20</v>
      </c>
      <c r="J272" s="21" t="s">
        <v>25</v>
      </c>
      <c r="M272" s="12"/>
    </row>
    <row r="273" spans="1:13" ht="18" customHeight="1">
      <c r="A273" s="4">
        <v>272</v>
      </c>
      <c r="B273" s="37">
        <v>41057</v>
      </c>
      <c r="C273" s="34" t="s">
        <v>50</v>
      </c>
      <c r="D273" s="34" t="s">
        <v>148</v>
      </c>
      <c r="E273" s="34" t="s">
        <v>7</v>
      </c>
      <c r="F273" s="34" t="s">
        <v>47</v>
      </c>
      <c r="G273" s="21"/>
      <c r="H273" s="21"/>
      <c r="I273" s="21" t="s">
        <v>38</v>
      </c>
      <c r="J273" s="21" t="s">
        <v>32</v>
      </c>
      <c r="M273" s="12"/>
    </row>
    <row r="274" spans="1:13" ht="18" customHeight="1">
      <c r="A274" s="4">
        <v>273</v>
      </c>
      <c r="B274" s="37">
        <v>41057</v>
      </c>
      <c r="C274" s="34" t="s">
        <v>18</v>
      </c>
      <c r="D274" s="34" t="s">
        <v>29</v>
      </c>
      <c r="E274" s="34" t="s">
        <v>48</v>
      </c>
      <c r="F274" s="34" t="s">
        <v>146</v>
      </c>
      <c r="G274" s="21"/>
      <c r="H274" s="21"/>
      <c r="I274" s="21" t="s">
        <v>13</v>
      </c>
      <c r="J274" s="21" t="s">
        <v>26</v>
      </c>
      <c r="M274" s="12"/>
    </row>
    <row r="275" spans="1:13" ht="18" customHeight="1">
      <c r="A275" s="4">
        <v>274</v>
      </c>
      <c r="B275" s="37">
        <v>41059</v>
      </c>
      <c r="C275" s="34" t="s">
        <v>35</v>
      </c>
      <c r="D275" s="34" t="s">
        <v>33</v>
      </c>
      <c r="E275" s="34" t="s">
        <v>55</v>
      </c>
      <c r="F275" s="34" t="s">
        <v>23</v>
      </c>
      <c r="G275" s="21"/>
      <c r="H275" s="21"/>
      <c r="I275" s="21" t="s">
        <v>13</v>
      </c>
      <c r="J275" s="21" t="s">
        <v>25</v>
      </c>
      <c r="M275" s="12"/>
    </row>
    <row r="276" spans="1:13" ht="18" customHeight="1">
      <c r="A276" s="4">
        <v>275</v>
      </c>
      <c r="B276" s="37">
        <v>41059</v>
      </c>
      <c r="C276" s="34" t="s">
        <v>24</v>
      </c>
      <c r="D276" s="34" t="s">
        <v>157</v>
      </c>
      <c r="E276" s="34" t="s">
        <v>4</v>
      </c>
      <c r="F276" s="34" t="s">
        <v>46</v>
      </c>
      <c r="G276" s="21"/>
      <c r="H276" s="21"/>
      <c r="I276" s="21" t="s">
        <v>20</v>
      </c>
      <c r="J276" s="21" t="s">
        <v>26</v>
      </c>
      <c r="M276" s="12"/>
    </row>
    <row r="277" spans="1:13" ht="18" customHeight="1">
      <c r="A277" s="4">
        <v>276</v>
      </c>
      <c r="B277" s="37">
        <v>41059</v>
      </c>
      <c r="C277" s="34" t="s">
        <v>21</v>
      </c>
      <c r="D277" s="34" t="s">
        <v>5</v>
      </c>
      <c r="E277" s="34" t="s">
        <v>39</v>
      </c>
      <c r="F277" s="34" t="s">
        <v>12</v>
      </c>
      <c r="G277" s="21"/>
      <c r="H277" s="21"/>
      <c r="I277" s="21" t="s">
        <v>14</v>
      </c>
      <c r="J277" s="21" t="s">
        <v>31</v>
      </c>
      <c r="M277" s="12"/>
    </row>
    <row r="278" spans="1:13" ht="18" customHeight="1">
      <c r="A278" s="4">
        <v>277</v>
      </c>
      <c r="B278" s="37">
        <v>41059</v>
      </c>
      <c r="C278" s="34" t="s">
        <v>11</v>
      </c>
      <c r="D278" s="34" t="s">
        <v>153</v>
      </c>
      <c r="E278" s="34" t="s">
        <v>161</v>
      </c>
      <c r="F278" s="34" t="s">
        <v>72</v>
      </c>
      <c r="G278" s="21"/>
      <c r="H278" s="21"/>
      <c r="I278" s="21" t="s">
        <v>19</v>
      </c>
      <c r="J278" s="21" t="s">
        <v>32</v>
      </c>
      <c r="M278" s="12"/>
    </row>
    <row r="279" spans="1:13" ht="18" customHeight="1">
      <c r="A279" s="4">
        <v>278</v>
      </c>
      <c r="B279" s="37">
        <v>41059</v>
      </c>
      <c r="C279" s="34" t="s">
        <v>163</v>
      </c>
      <c r="D279" s="34" t="s">
        <v>16</v>
      </c>
      <c r="E279" s="36" t="s">
        <v>43</v>
      </c>
      <c r="F279" s="34" t="s">
        <v>34</v>
      </c>
      <c r="G279" s="21"/>
      <c r="H279" s="21"/>
      <c r="I279" s="21" t="s">
        <v>38</v>
      </c>
      <c r="J279" s="21" t="s">
        <v>8</v>
      </c>
      <c r="M279" s="12"/>
    </row>
    <row r="280" spans="1:13" ht="18" customHeight="1">
      <c r="A280" s="4">
        <v>279</v>
      </c>
      <c r="B280" s="37">
        <v>41059</v>
      </c>
      <c r="C280" s="34" t="s">
        <v>146</v>
      </c>
      <c r="D280" s="34" t="s">
        <v>10</v>
      </c>
      <c r="E280" s="34" t="s">
        <v>22</v>
      </c>
      <c r="F280" s="34" t="s">
        <v>30</v>
      </c>
      <c r="G280" s="21"/>
      <c r="H280" s="21"/>
      <c r="I280" s="21" t="s">
        <v>37</v>
      </c>
      <c r="J280" s="21" t="s">
        <v>9</v>
      </c>
      <c r="M280" s="12"/>
    </row>
    <row r="281" spans="1:13" ht="18" customHeight="1">
      <c r="A281" s="4">
        <v>280</v>
      </c>
      <c r="B281" s="37">
        <v>41060</v>
      </c>
      <c r="C281" s="34" t="s">
        <v>72</v>
      </c>
      <c r="D281" s="34" t="s">
        <v>142</v>
      </c>
      <c r="E281" s="34" t="s">
        <v>153</v>
      </c>
      <c r="F281" s="34" t="s">
        <v>161</v>
      </c>
      <c r="G281" s="21"/>
      <c r="H281" s="21"/>
      <c r="I281" s="21" t="s">
        <v>19</v>
      </c>
      <c r="J281" s="21" t="s">
        <v>32</v>
      </c>
      <c r="M281" s="12"/>
    </row>
    <row r="282" spans="1:13" ht="18" customHeight="1">
      <c r="A282" s="4">
        <v>281</v>
      </c>
      <c r="B282" s="37">
        <v>41060</v>
      </c>
      <c r="C282" s="34" t="s">
        <v>34</v>
      </c>
      <c r="D282" s="34" t="s">
        <v>47</v>
      </c>
      <c r="E282" s="34" t="s">
        <v>16</v>
      </c>
      <c r="F282" s="34" t="s">
        <v>43</v>
      </c>
      <c r="G282" s="21"/>
      <c r="H282" s="21"/>
      <c r="I282" s="21" t="s">
        <v>38</v>
      </c>
      <c r="J282" s="21" t="s">
        <v>8</v>
      </c>
      <c r="M282" s="12"/>
    </row>
    <row r="283" spans="1:13" ht="18" customHeight="1">
      <c r="A283" s="4">
        <v>282</v>
      </c>
      <c r="B283" s="37">
        <v>41060</v>
      </c>
      <c r="C283" s="34" t="s">
        <v>46</v>
      </c>
      <c r="D283" s="36" t="s">
        <v>49</v>
      </c>
      <c r="E283" s="34" t="s">
        <v>157</v>
      </c>
      <c r="F283" s="34" t="s">
        <v>4</v>
      </c>
      <c r="G283" s="21"/>
      <c r="H283" s="21"/>
      <c r="I283" s="21" t="s">
        <v>20</v>
      </c>
      <c r="J283" s="21" t="s">
        <v>26</v>
      </c>
      <c r="M283" s="12"/>
    </row>
    <row r="284" spans="1:13" ht="18" customHeight="1">
      <c r="A284" s="4">
        <v>283</v>
      </c>
      <c r="B284" s="37">
        <v>41060</v>
      </c>
      <c r="C284" s="34" t="s">
        <v>23</v>
      </c>
      <c r="D284" s="34" t="s">
        <v>50</v>
      </c>
      <c r="E284" s="34" t="s">
        <v>33</v>
      </c>
      <c r="F284" s="34" t="s">
        <v>55</v>
      </c>
      <c r="G284" s="21"/>
      <c r="H284" s="21"/>
      <c r="I284" s="21" t="s">
        <v>13</v>
      </c>
      <c r="J284" s="21" t="s">
        <v>25</v>
      </c>
      <c r="M284" s="12"/>
    </row>
    <row r="285" spans="1:13" ht="18" customHeight="1">
      <c r="A285" s="4">
        <v>284</v>
      </c>
      <c r="B285" s="37">
        <v>41060</v>
      </c>
      <c r="C285" s="34" t="s">
        <v>30</v>
      </c>
      <c r="D285" s="34" t="s">
        <v>18</v>
      </c>
      <c r="E285" s="34" t="s">
        <v>10</v>
      </c>
      <c r="F285" s="34" t="s">
        <v>22</v>
      </c>
      <c r="G285" s="21"/>
      <c r="H285" s="21"/>
      <c r="I285" s="21" t="s">
        <v>37</v>
      </c>
      <c r="J285" s="21" t="s">
        <v>9</v>
      </c>
      <c r="M285" s="12"/>
    </row>
    <row r="286" spans="1:13" ht="18" customHeight="1">
      <c r="A286" s="4">
        <v>285</v>
      </c>
      <c r="B286" s="37">
        <v>41060</v>
      </c>
      <c r="C286" s="34" t="s">
        <v>12</v>
      </c>
      <c r="D286" s="34" t="s">
        <v>17</v>
      </c>
      <c r="E286" s="34" t="s">
        <v>5</v>
      </c>
      <c r="F286" s="34" t="s">
        <v>39</v>
      </c>
      <c r="G286" s="21"/>
      <c r="H286" s="21"/>
      <c r="I286" s="21" t="s">
        <v>14</v>
      </c>
      <c r="J286" s="21" t="s">
        <v>31</v>
      </c>
      <c r="M286" s="12"/>
    </row>
    <row r="287" spans="1:13" ht="18" customHeight="1">
      <c r="A287" s="4">
        <v>286</v>
      </c>
      <c r="B287" s="37">
        <v>41062</v>
      </c>
      <c r="C287" s="36" t="s">
        <v>148</v>
      </c>
      <c r="D287" s="34" t="s">
        <v>15</v>
      </c>
      <c r="E287" s="34" t="s">
        <v>18</v>
      </c>
      <c r="F287" s="34" t="s">
        <v>144</v>
      </c>
      <c r="G287" s="21"/>
      <c r="H287" s="21"/>
      <c r="I287" s="21" t="s">
        <v>31</v>
      </c>
      <c r="J287" s="21" t="s">
        <v>38</v>
      </c>
      <c r="M287" s="13"/>
    </row>
    <row r="288" spans="1:13" ht="18" customHeight="1">
      <c r="A288" s="4">
        <v>287</v>
      </c>
      <c r="B288" s="37">
        <v>41062</v>
      </c>
      <c r="C288" s="34" t="s">
        <v>4</v>
      </c>
      <c r="D288" s="34" t="s">
        <v>6</v>
      </c>
      <c r="E288" s="34" t="s">
        <v>27</v>
      </c>
      <c r="F288" s="34" t="s">
        <v>17</v>
      </c>
      <c r="G288" s="21"/>
      <c r="H288" s="21"/>
      <c r="I288" s="21" t="s">
        <v>32</v>
      </c>
      <c r="J288" s="21" t="s">
        <v>13</v>
      </c>
      <c r="M288" s="12"/>
    </row>
    <row r="289" spans="1:13" ht="18" customHeight="1">
      <c r="A289" s="4">
        <v>288</v>
      </c>
      <c r="B289" s="37">
        <v>41062</v>
      </c>
      <c r="C289" s="34" t="s">
        <v>41</v>
      </c>
      <c r="D289" s="34" t="s">
        <v>35</v>
      </c>
      <c r="E289" s="34" t="s">
        <v>49</v>
      </c>
      <c r="F289" s="34" t="s">
        <v>10</v>
      </c>
      <c r="G289" s="21"/>
      <c r="H289" s="21"/>
      <c r="I289" s="21" t="s">
        <v>8</v>
      </c>
      <c r="J289" s="21" t="s">
        <v>20</v>
      </c>
      <c r="M289" s="12"/>
    </row>
    <row r="290" spans="1:13" ht="18" customHeight="1">
      <c r="A290" s="4">
        <v>289</v>
      </c>
      <c r="B290" s="37">
        <v>41062</v>
      </c>
      <c r="C290" s="34" t="s">
        <v>131</v>
      </c>
      <c r="D290" s="34" t="s">
        <v>36</v>
      </c>
      <c r="E290" s="34" t="s">
        <v>21</v>
      </c>
      <c r="F290" s="34" t="s">
        <v>7</v>
      </c>
      <c r="G290" s="21"/>
      <c r="H290" s="21"/>
      <c r="I290" s="21" t="s">
        <v>9</v>
      </c>
      <c r="J290" s="21" t="s">
        <v>19</v>
      </c>
      <c r="M290" s="12"/>
    </row>
    <row r="291" spans="1:13" ht="18" customHeight="1">
      <c r="A291" s="4">
        <v>290</v>
      </c>
      <c r="B291" s="37">
        <v>41062</v>
      </c>
      <c r="C291" s="34" t="s">
        <v>43</v>
      </c>
      <c r="D291" s="34" t="s">
        <v>24</v>
      </c>
      <c r="E291" s="34" t="s">
        <v>142</v>
      </c>
      <c r="F291" s="34" t="s">
        <v>16</v>
      </c>
      <c r="G291" s="21"/>
      <c r="H291" s="21"/>
      <c r="I291" s="21" t="s">
        <v>26</v>
      </c>
      <c r="J291" s="21" t="s">
        <v>37</v>
      </c>
      <c r="M291" s="12"/>
    </row>
    <row r="292" spans="1:13" ht="18" customHeight="1">
      <c r="A292" s="4">
        <v>291</v>
      </c>
      <c r="B292" s="37">
        <v>41062</v>
      </c>
      <c r="C292" s="34" t="s">
        <v>22</v>
      </c>
      <c r="D292" s="34" t="s">
        <v>163</v>
      </c>
      <c r="E292" s="34" t="s">
        <v>29</v>
      </c>
      <c r="F292" s="34" t="s">
        <v>50</v>
      </c>
      <c r="G292" s="21"/>
      <c r="H292" s="21"/>
      <c r="I292" s="21" t="s">
        <v>25</v>
      </c>
      <c r="J292" s="21" t="s">
        <v>14</v>
      </c>
      <c r="M292" s="12"/>
    </row>
    <row r="293" spans="1:13" ht="18" customHeight="1">
      <c r="A293" s="4">
        <v>292</v>
      </c>
      <c r="B293" s="37">
        <v>41063</v>
      </c>
      <c r="C293" s="34" t="s">
        <v>7</v>
      </c>
      <c r="D293" s="34" t="s">
        <v>46</v>
      </c>
      <c r="E293" s="34" t="s">
        <v>36</v>
      </c>
      <c r="F293" s="34" t="s">
        <v>21</v>
      </c>
      <c r="G293" s="21"/>
      <c r="H293" s="21"/>
      <c r="I293" s="21" t="s">
        <v>9</v>
      </c>
      <c r="J293" s="21" t="s">
        <v>19</v>
      </c>
      <c r="M293" s="12"/>
    </row>
    <row r="294" spans="1:13" ht="18" customHeight="1">
      <c r="A294" s="4">
        <v>293</v>
      </c>
      <c r="B294" s="37">
        <v>41063</v>
      </c>
      <c r="C294" s="34" t="s">
        <v>10</v>
      </c>
      <c r="D294" s="34" t="s">
        <v>30</v>
      </c>
      <c r="E294" s="34" t="s">
        <v>35</v>
      </c>
      <c r="F294" s="34" t="s">
        <v>49</v>
      </c>
      <c r="G294" s="21"/>
      <c r="H294" s="21"/>
      <c r="I294" s="21" t="s">
        <v>8</v>
      </c>
      <c r="J294" s="21" t="s">
        <v>20</v>
      </c>
      <c r="M294" s="12"/>
    </row>
    <row r="295" spans="1:13" ht="18" customHeight="1">
      <c r="A295" s="4">
        <v>294</v>
      </c>
      <c r="B295" s="37">
        <v>41063</v>
      </c>
      <c r="C295" s="34" t="s">
        <v>144</v>
      </c>
      <c r="D295" s="34" t="s">
        <v>12</v>
      </c>
      <c r="E295" s="34" t="s">
        <v>15</v>
      </c>
      <c r="F295" s="34" t="s">
        <v>18</v>
      </c>
      <c r="G295" s="21"/>
      <c r="H295" s="21"/>
      <c r="I295" s="21" t="s">
        <v>31</v>
      </c>
      <c r="J295" s="21" t="s">
        <v>38</v>
      </c>
      <c r="M295" s="12"/>
    </row>
    <row r="296" spans="1:13" ht="18" customHeight="1">
      <c r="A296" s="4">
        <v>295</v>
      </c>
      <c r="B296" s="37">
        <v>41063</v>
      </c>
      <c r="C296" s="34" t="s">
        <v>50</v>
      </c>
      <c r="D296" s="34" t="s">
        <v>23</v>
      </c>
      <c r="E296" s="34" t="s">
        <v>163</v>
      </c>
      <c r="F296" s="34" t="s">
        <v>29</v>
      </c>
      <c r="G296" s="21"/>
      <c r="H296" s="21"/>
      <c r="I296" s="21" t="s">
        <v>25</v>
      </c>
      <c r="J296" s="21" t="s">
        <v>14</v>
      </c>
      <c r="M296" s="12"/>
    </row>
    <row r="297" spans="1:13" ht="18" customHeight="1">
      <c r="A297" s="4">
        <v>296</v>
      </c>
      <c r="B297" s="37">
        <v>41063</v>
      </c>
      <c r="C297" s="34" t="s">
        <v>17</v>
      </c>
      <c r="D297" s="34" t="s">
        <v>39</v>
      </c>
      <c r="E297" s="34" t="s">
        <v>6</v>
      </c>
      <c r="F297" s="34" t="s">
        <v>27</v>
      </c>
      <c r="G297" s="21"/>
      <c r="H297" s="21"/>
      <c r="I297" s="21" t="s">
        <v>32</v>
      </c>
      <c r="J297" s="21" t="s">
        <v>13</v>
      </c>
      <c r="M297" s="12"/>
    </row>
    <row r="298" spans="1:13" ht="18" customHeight="1">
      <c r="A298" s="4">
        <v>297</v>
      </c>
      <c r="B298" s="37">
        <v>41063</v>
      </c>
      <c r="C298" s="34" t="s">
        <v>16</v>
      </c>
      <c r="D298" s="34" t="s">
        <v>146</v>
      </c>
      <c r="E298" s="34" t="s">
        <v>24</v>
      </c>
      <c r="F298" s="34" t="s">
        <v>142</v>
      </c>
      <c r="G298" s="21"/>
      <c r="H298" s="21"/>
      <c r="I298" s="21" t="s">
        <v>26</v>
      </c>
      <c r="J298" s="21" t="s">
        <v>37</v>
      </c>
      <c r="M298" s="12"/>
    </row>
    <row r="299" spans="1:13" ht="18" customHeight="1">
      <c r="A299" s="4">
        <v>298</v>
      </c>
      <c r="B299" s="37">
        <v>41065</v>
      </c>
      <c r="C299" s="34" t="s">
        <v>5</v>
      </c>
      <c r="D299" s="34" t="s">
        <v>10</v>
      </c>
      <c r="E299" s="34" t="s">
        <v>47</v>
      </c>
      <c r="F299" s="34" t="s">
        <v>33</v>
      </c>
      <c r="G299" s="21"/>
      <c r="H299" s="21"/>
      <c r="I299" s="21" t="s">
        <v>32</v>
      </c>
      <c r="J299" s="21" t="s">
        <v>20</v>
      </c>
      <c r="M299" s="12"/>
    </row>
    <row r="300" spans="1:13" ht="18" customHeight="1">
      <c r="A300" s="4">
        <v>299</v>
      </c>
      <c r="B300" s="37">
        <v>41065</v>
      </c>
      <c r="C300" s="34" t="s">
        <v>36</v>
      </c>
      <c r="D300" s="34" t="s">
        <v>7</v>
      </c>
      <c r="E300" s="34" t="s">
        <v>131</v>
      </c>
      <c r="F300" s="34" t="s">
        <v>46</v>
      </c>
      <c r="G300" s="21"/>
      <c r="H300" s="21"/>
      <c r="I300" s="21" t="s">
        <v>9</v>
      </c>
      <c r="J300" s="21" t="s">
        <v>38</v>
      </c>
      <c r="M300" s="12"/>
    </row>
    <row r="301" spans="1:13" ht="18" customHeight="1">
      <c r="A301" s="4">
        <v>300</v>
      </c>
      <c r="B301" s="37">
        <v>41065</v>
      </c>
      <c r="C301" s="34" t="s">
        <v>29</v>
      </c>
      <c r="D301" s="34" t="s">
        <v>22</v>
      </c>
      <c r="E301" s="34" t="s">
        <v>23</v>
      </c>
      <c r="F301" s="34" t="s">
        <v>163</v>
      </c>
      <c r="G301" s="21"/>
      <c r="H301" s="21"/>
      <c r="I301" s="21" t="s">
        <v>25</v>
      </c>
      <c r="J301" s="21" t="s">
        <v>37</v>
      </c>
      <c r="M301" s="12"/>
    </row>
    <row r="302" spans="1:13" ht="18" customHeight="1">
      <c r="A302" s="4">
        <v>301</v>
      </c>
      <c r="B302" s="37">
        <v>41065</v>
      </c>
      <c r="C302" s="34" t="s">
        <v>142</v>
      </c>
      <c r="D302" s="34" t="s">
        <v>44</v>
      </c>
      <c r="E302" s="34" t="s">
        <v>146</v>
      </c>
      <c r="F302" s="34" t="s">
        <v>153</v>
      </c>
      <c r="G302" s="21"/>
      <c r="H302" s="21"/>
      <c r="I302" s="21" t="s">
        <v>26</v>
      </c>
      <c r="J302" s="21" t="s">
        <v>14</v>
      </c>
      <c r="M302" s="12"/>
    </row>
    <row r="303" spans="1:13" ht="18" customHeight="1">
      <c r="A303" s="4">
        <v>302</v>
      </c>
      <c r="B303" s="37">
        <v>41065</v>
      </c>
      <c r="C303" s="34" t="s">
        <v>18</v>
      </c>
      <c r="D303" s="34" t="s">
        <v>148</v>
      </c>
      <c r="E303" s="34" t="s">
        <v>12</v>
      </c>
      <c r="F303" s="34" t="s">
        <v>15</v>
      </c>
      <c r="G303" s="21"/>
      <c r="H303" s="21"/>
      <c r="I303" s="21" t="s">
        <v>31</v>
      </c>
      <c r="J303" s="21" t="s">
        <v>19</v>
      </c>
      <c r="M303" s="12"/>
    </row>
    <row r="304" spans="1:13" ht="18" customHeight="1">
      <c r="A304" s="4">
        <v>303</v>
      </c>
      <c r="B304" s="37">
        <v>41065</v>
      </c>
      <c r="C304" s="34" t="s">
        <v>27</v>
      </c>
      <c r="D304" s="34" t="s">
        <v>4</v>
      </c>
      <c r="E304" s="34" t="s">
        <v>41</v>
      </c>
      <c r="F304" s="34" t="s">
        <v>6</v>
      </c>
      <c r="G304" s="21"/>
      <c r="H304" s="21"/>
      <c r="I304" s="21" t="s">
        <v>8</v>
      </c>
      <c r="J304" s="21" t="s">
        <v>13</v>
      </c>
      <c r="M304" s="12"/>
    </row>
    <row r="305" spans="1:13" ht="18" customHeight="1">
      <c r="A305" s="4">
        <v>304</v>
      </c>
      <c r="B305" s="37">
        <v>41066</v>
      </c>
      <c r="C305" s="34" t="s">
        <v>153</v>
      </c>
      <c r="D305" s="34" t="s">
        <v>72</v>
      </c>
      <c r="E305" s="34" t="s">
        <v>44</v>
      </c>
      <c r="F305" s="34" t="s">
        <v>146</v>
      </c>
      <c r="G305" s="21"/>
      <c r="H305" s="21"/>
      <c r="I305" s="21" t="s">
        <v>26</v>
      </c>
      <c r="J305" s="21" t="s">
        <v>14</v>
      </c>
      <c r="M305" s="12"/>
    </row>
    <row r="306" spans="1:13" ht="18" customHeight="1">
      <c r="A306" s="4">
        <v>305</v>
      </c>
      <c r="B306" s="37">
        <v>41066</v>
      </c>
      <c r="C306" s="34" t="s">
        <v>46</v>
      </c>
      <c r="D306" s="34" t="s">
        <v>21</v>
      </c>
      <c r="E306" s="34" t="s">
        <v>7</v>
      </c>
      <c r="F306" s="34" t="s">
        <v>131</v>
      </c>
      <c r="G306" s="21"/>
      <c r="H306" s="21"/>
      <c r="I306" s="21" t="s">
        <v>9</v>
      </c>
      <c r="J306" s="21" t="s">
        <v>38</v>
      </c>
      <c r="M306" s="12"/>
    </row>
    <row r="307" spans="1:13" ht="18" customHeight="1">
      <c r="A307" s="4">
        <v>306</v>
      </c>
      <c r="B307" s="37">
        <v>41066</v>
      </c>
      <c r="C307" s="34" t="s">
        <v>6</v>
      </c>
      <c r="D307" s="34" t="s">
        <v>40</v>
      </c>
      <c r="E307" s="34" t="s">
        <v>4</v>
      </c>
      <c r="F307" s="34" t="s">
        <v>41</v>
      </c>
      <c r="G307" s="21"/>
      <c r="H307" s="21"/>
      <c r="I307" s="21" t="s">
        <v>8</v>
      </c>
      <c r="J307" s="21" t="s">
        <v>13</v>
      </c>
      <c r="M307" s="12"/>
    </row>
    <row r="308" spans="1:13" ht="18" customHeight="1">
      <c r="A308" s="4">
        <v>307</v>
      </c>
      <c r="B308" s="37">
        <v>41066</v>
      </c>
      <c r="C308" s="34" t="s">
        <v>15</v>
      </c>
      <c r="D308" s="34" t="s">
        <v>144</v>
      </c>
      <c r="E308" s="36" t="s">
        <v>148</v>
      </c>
      <c r="F308" s="34" t="s">
        <v>12</v>
      </c>
      <c r="G308" s="21"/>
      <c r="H308" s="21"/>
      <c r="I308" s="21" t="s">
        <v>31</v>
      </c>
      <c r="J308" s="21" t="s">
        <v>19</v>
      </c>
      <c r="M308" s="12"/>
    </row>
    <row r="309" spans="1:13" ht="18" customHeight="1">
      <c r="A309" s="4">
        <v>308</v>
      </c>
      <c r="B309" s="37">
        <v>41066</v>
      </c>
      <c r="C309" s="34" t="s">
        <v>33</v>
      </c>
      <c r="D309" s="34" t="s">
        <v>17</v>
      </c>
      <c r="E309" s="34" t="s">
        <v>10</v>
      </c>
      <c r="F309" s="34" t="s">
        <v>47</v>
      </c>
      <c r="G309" s="21"/>
      <c r="H309" s="21"/>
      <c r="I309" s="21" t="s">
        <v>32</v>
      </c>
      <c r="J309" s="21" t="s">
        <v>20</v>
      </c>
      <c r="M309" s="12"/>
    </row>
    <row r="310" spans="1:13" ht="18" customHeight="1">
      <c r="A310" s="4">
        <v>309</v>
      </c>
      <c r="B310" s="37">
        <v>41066</v>
      </c>
      <c r="C310" s="34" t="s">
        <v>163</v>
      </c>
      <c r="D310" s="34" t="s">
        <v>50</v>
      </c>
      <c r="E310" s="34" t="s">
        <v>22</v>
      </c>
      <c r="F310" s="34" t="s">
        <v>23</v>
      </c>
      <c r="G310" s="21"/>
      <c r="H310" s="21"/>
      <c r="I310" s="21" t="s">
        <v>25</v>
      </c>
      <c r="J310" s="21" t="s">
        <v>37</v>
      </c>
      <c r="M310" s="12"/>
    </row>
    <row r="311" spans="1:13" ht="18" customHeight="1">
      <c r="A311" s="4">
        <v>310</v>
      </c>
      <c r="B311" s="37">
        <v>41068</v>
      </c>
      <c r="C311" s="34" t="s">
        <v>4</v>
      </c>
      <c r="D311" s="34" t="s">
        <v>29</v>
      </c>
      <c r="E311" s="34" t="s">
        <v>28</v>
      </c>
      <c r="F311" s="34" t="s">
        <v>35</v>
      </c>
      <c r="G311" s="21"/>
      <c r="H311" s="21"/>
      <c r="I311" s="21" t="s">
        <v>37</v>
      </c>
      <c r="J311" s="21" t="s">
        <v>32</v>
      </c>
      <c r="M311" s="12"/>
    </row>
    <row r="312" spans="1:13" ht="18" customHeight="1">
      <c r="A312" s="4">
        <v>311</v>
      </c>
      <c r="B312" s="37">
        <v>41068</v>
      </c>
      <c r="C312" s="34" t="s">
        <v>47</v>
      </c>
      <c r="D312" s="34" t="s">
        <v>157</v>
      </c>
      <c r="E312" s="34" t="s">
        <v>95</v>
      </c>
      <c r="F312" s="34" t="s">
        <v>24</v>
      </c>
      <c r="G312" s="21"/>
      <c r="H312" s="21"/>
      <c r="I312" s="21" t="s">
        <v>13</v>
      </c>
      <c r="J312" s="21" t="s">
        <v>31</v>
      </c>
      <c r="M312" s="12"/>
    </row>
    <row r="313" spans="1:13" ht="18" customHeight="1">
      <c r="A313" s="4">
        <v>312</v>
      </c>
      <c r="B313" s="37">
        <v>41068</v>
      </c>
      <c r="C313" s="34" t="s">
        <v>42</v>
      </c>
      <c r="D313" s="34" t="s">
        <v>16</v>
      </c>
      <c r="E313" s="34" t="s">
        <v>30</v>
      </c>
      <c r="F313" s="34" t="s">
        <v>10</v>
      </c>
      <c r="G313" s="21"/>
      <c r="H313" s="21"/>
      <c r="I313" s="21" t="s">
        <v>19</v>
      </c>
      <c r="J313" s="21" t="s">
        <v>25</v>
      </c>
      <c r="M313" s="12"/>
    </row>
    <row r="314" spans="1:13" ht="18" customHeight="1">
      <c r="A314" s="4">
        <v>313</v>
      </c>
      <c r="B314" s="37">
        <v>41068</v>
      </c>
      <c r="C314" s="34" t="s">
        <v>23</v>
      </c>
      <c r="D314" s="34" t="s">
        <v>34</v>
      </c>
      <c r="E314" s="34" t="s">
        <v>72</v>
      </c>
      <c r="F314" s="34" t="s">
        <v>44</v>
      </c>
      <c r="G314" s="21"/>
      <c r="H314" s="21"/>
      <c r="I314" s="21" t="s">
        <v>38</v>
      </c>
      <c r="J314" s="21" t="s">
        <v>26</v>
      </c>
      <c r="M314" s="12"/>
    </row>
    <row r="315" spans="1:13" ht="18" customHeight="1">
      <c r="A315" s="4">
        <v>314</v>
      </c>
      <c r="B315" s="37">
        <v>41068</v>
      </c>
      <c r="C315" s="34" t="s">
        <v>146</v>
      </c>
      <c r="D315" s="34" t="s">
        <v>5</v>
      </c>
      <c r="E315" s="34" t="s">
        <v>43</v>
      </c>
      <c r="F315" s="34" t="s">
        <v>161</v>
      </c>
      <c r="G315" s="21"/>
      <c r="H315" s="21"/>
      <c r="I315" s="21" t="s">
        <v>20</v>
      </c>
      <c r="J315" s="21" t="s">
        <v>9</v>
      </c>
      <c r="M315" s="12"/>
    </row>
    <row r="316" spans="1:13" ht="18" customHeight="1">
      <c r="A316" s="4">
        <v>315</v>
      </c>
      <c r="B316" s="37">
        <v>41068</v>
      </c>
      <c r="C316" s="34" t="s">
        <v>12</v>
      </c>
      <c r="D316" s="34" t="s">
        <v>39</v>
      </c>
      <c r="E316" s="34" t="s">
        <v>144</v>
      </c>
      <c r="F316" s="34" t="s">
        <v>40</v>
      </c>
      <c r="G316" s="21"/>
      <c r="H316" s="21"/>
      <c r="I316" s="21" t="s">
        <v>14</v>
      </c>
      <c r="J316" s="21" t="s">
        <v>8</v>
      </c>
      <c r="M316" s="12"/>
    </row>
    <row r="317" spans="1:13" ht="18" customHeight="1">
      <c r="A317" s="4">
        <v>316</v>
      </c>
      <c r="B317" s="37">
        <v>41069</v>
      </c>
      <c r="C317" s="34" t="s">
        <v>161</v>
      </c>
      <c r="D317" s="34" t="s">
        <v>142</v>
      </c>
      <c r="E317" s="34" t="s">
        <v>5</v>
      </c>
      <c r="F317" s="34" t="s">
        <v>43</v>
      </c>
      <c r="G317" s="21"/>
      <c r="H317" s="21"/>
      <c r="I317" s="21" t="s">
        <v>20</v>
      </c>
      <c r="J317" s="21" t="s">
        <v>9</v>
      </c>
      <c r="M317" s="12"/>
    </row>
    <row r="318" spans="1:13" ht="18" customHeight="1">
      <c r="A318" s="4">
        <v>317</v>
      </c>
      <c r="B318" s="37">
        <v>41069</v>
      </c>
      <c r="C318" s="34" t="s">
        <v>35</v>
      </c>
      <c r="D318" s="34" t="s">
        <v>49</v>
      </c>
      <c r="E318" s="34" t="s">
        <v>29</v>
      </c>
      <c r="F318" s="34" t="s">
        <v>28</v>
      </c>
      <c r="G318" s="21"/>
      <c r="H318" s="21"/>
      <c r="I318" s="21" t="s">
        <v>37</v>
      </c>
      <c r="J318" s="21" t="s">
        <v>32</v>
      </c>
      <c r="M318" s="12"/>
    </row>
    <row r="319" spans="1:13" ht="18" customHeight="1">
      <c r="A319" s="4">
        <v>318</v>
      </c>
      <c r="B319" s="37">
        <v>41069</v>
      </c>
      <c r="C319" s="34" t="s">
        <v>10</v>
      </c>
      <c r="D319" s="34" t="s">
        <v>6</v>
      </c>
      <c r="E319" s="34" t="s">
        <v>16</v>
      </c>
      <c r="F319" s="34" t="s">
        <v>30</v>
      </c>
      <c r="G319" s="21"/>
      <c r="H319" s="21"/>
      <c r="I319" s="21" t="s">
        <v>19</v>
      </c>
      <c r="J319" s="21" t="s">
        <v>25</v>
      </c>
      <c r="M319" s="12"/>
    </row>
    <row r="320" spans="1:13" ht="18" customHeight="1">
      <c r="A320" s="4">
        <v>319</v>
      </c>
      <c r="B320" s="37">
        <v>41069</v>
      </c>
      <c r="C320" s="34" t="s">
        <v>44</v>
      </c>
      <c r="D320" s="34" t="s">
        <v>153</v>
      </c>
      <c r="E320" s="34" t="s">
        <v>34</v>
      </c>
      <c r="F320" s="34" t="s">
        <v>72</v>
      </c>
      <c r="G320" s="21"/>
      <c r="H320" s="21"/>
      <c r="I320" s="21" t="s">
        <v>38</v>
      </c>
      <c r="J320" s="21" t="s">
        <v>26</v>
      </c>
      <c r="M320" s="12"/>
    </row>
    <row r="321" spans="1:13" ht="18" customHeight="1">
      <c r="A321" s="4">
        <v>320</v>
      </c>
      <c r="B321" s="37">
        <v>41070</v>
      </c>
      <c r="C321" s="34" t="s">
        <v>148</v>
      </c>
      <c r="D321" s="34" t="s">
        <v>28</v>
      </c>
      <c r="E321" s="34" t="s">
        <v>33</v>
      </c>
      <c r="F321" s="34" t="s">
        <v>22</v>
      </c>
      <c r="G321" s="21"/>
      <c r="H321" s="21"/>
      <c r="I321" s="21" t="s">
        <v>13</v>
      </c>
      <c r="J321" s="21" t="s">
        <v>9</v>
      </c>
      <c r="M321" s="12"/>
    </row>
    <row r="322" spans="1:13" ht="18" customHeight="1">
      <c r="A322" s="4">
        <v>321</v>
      </c>
      <c r="B322" s="37">
        <v>41070</v>
      </c>
      <c r="C322" s="34" t="s">
        <v>72</v>
      </c>
      <c r="D322" s="34" t="s">
        <v>46</v>
      </c>
      <c r="E322" s="34" t="s">
        <v>153</v>
      </c>
      <c r="F322" s="34" t="s">
        <v>34</v>
      </c>
      <c r="G322" s="21"/>
      <c r="H322" s="21"/>
      <c r="I322" s="21" t="s">
        <v>38</v>
      </c>
      <c r="J322" s="21" t="s">
        <v>25</v>
      </c>
      <c r="M322" s="12"/>
    </row>
    <row r="323" spans="1:13" ht="18" customHeight="1">
      <c r="A323" s="4">
        <v>322</v>
      </c>
      <c r="B323" s="37">
        <v>41070</v>
      </c>
      <c r="C323" s="34" t="s">
        <v>36</v>
      </c>
      <c r="D323" s="34" t="s">
        <v>47</v>
      </c>
      <c r="E323" s="34" t="s">
        <v>27</v>
      </c>
      <c r="F323" s="34" t="s">
        <v>39</v>
      </c>
      <c r="G323" s="21"/>
      <c r="H323" s="21"/>
      <c r="I323" s="21" t="s">
        <v>14</v>
      </c>
      <c r="J323" s="21" t="s">
        <v>32</v>
      </c>
      <c r="M323" s="12"/>
    </row>
    <row r="324" spans="1:13" ht="18" customHeight="1">
      <c r="A324" s="4">
        <v>323</v>
      </c>
      <c r="B324" s="37">
        <v>41070</v>
      </c>
      <c r="C324" s="34" t="s">
        <v>30</v>
      </c>
      <c r="D324" s="34" t="s">
        <v>42</v>
      </c>
      <c r="E324" s="34" t="s">
        <v>6</v>
      </c>
      <c r="F324" s="34" t="s">
        <v>16</v>
      </c>
      <c r="G324" s="21"/>
      <c r="H324" s="21"/>
      <c r="I324" s="21" t="s">
        <v>19</v>
      </c>
      <c r="J324" s="21" t="s">
        <v>26</v>
      </c>
      <c r="M324" s="12"/>
    </row>
    <row r="325" spans="1:13" ht="18" customHeight="1">
      <c r="A325" s="4">
        <v>324</v>
      </c>
      <c r="B325" s="37">
        <v>41070</v>
      </c>
      <c r="C325" s="34" t="s">
        <v>144</v>
      </c>
      <c r="D325" s="34" t="s">
        <v>18</v>
      </c>
      <c r="E325" s="34" t="s">
        <v>131</v>
      </c>
      <c r="F325" s="34" t="s">
        <v>21</v>
      </c>
      <c r="G325" s="21"/>
      <c r="H325" s="21"/>
      <c r="I325" s="21" t="s">
        <v>37</v>
      </c>
      <c r="J325" s="21" t="s">
        <v>8</v>
      </c>
      <c r="M325" s="12"/>
    </row>
    <row r="326" spans="1:13" ht="18" customHeight="1">
      <c r="A326" s="4">
        <v>325</v>
      </c>
      <c r="B326" s="37">
        <v>41070</v>
      </c>
      <c r="C326" s="34" t="s">
        <v>43</v>
      </c>
      <c r="D326" s="34" t="s">
        <v>146</v>
      </c>
      <c r="E326" s="34" t="s">
        <v>142</v>
      </c>
      <c r="F326" s="34" t="s">
        <v>5</v>
      </c>
      <c r="G326" s="21"/>
      <c r="H326" s="21"/>
      <c r="I326" s="21" t="s">
        <v>20</v>
      </c>
      <c r="J326" s="21" t="s">
        <v>31</v>
      </c>
      <c r="M326" s="12"/>
    </row>
    <row r="327" spans="1:13" ht="18" customHeight="1">
      <c r="A327" s="4">
        <v>326</v>
      </c>
      <c r="B327" s="37">
        <v>41071</v>
      </c>
      <c r="C327" s="34" t="s">
        <v>39</v>
      </c>
      <c r="D327" s="34" t="s">
        <v>35</v>
      </c>
      <c r="E327" s="34" t="s">
        <v>47</v>
      </c>
      <c r="F327" s="34" t="s">
        <v>27</v>
      </c>
      <c r="G327" s="21"/>
      <c r="H327" s="21"/>
      <c r="I327" s="21" t="s">
        <v>14</v>
      </c>
      <c r="J327" s="21" t="s">
        <v>32</v>
      </c>
      <c r="M327" s="12"/>
    </row>
    <row r="328" spans="1:13" ht="18" customHeight="1">
      <c r="A328" s="4">
        <v>327</v>
      </c>
      <c r="B328" s="37">
        <v>41071</v>
      </c>
      <c r="C328" s="34" t="s">
        <v>34</v>
      </c>
      <c r="D328" s="34" t="s">
        <v>23</v>
      </c>
      <c r="E328" s="34" t="s">
        <v>46</v>
      </c>
      <c r="F328" s="34" t="s">
        <v>153</v>
      </c>
      <c r="G328" s="21"/>
      <c r="H328" s="21"/>
      <c r="I328" s="21" t="s">
        <v>38</v>
      </c>
      <c r="J328" s="21" t="s">
        <v>25</v>
      </c>
      <c r="M328" s="12"/>
    </row>
    <row r="329" spans="1:13" ht="18" customHeight="1">
      <c r="A329" s="4">
        <v>328</v>
      </c>
      <c r="B329" s="37">
        <v>41071</v>
      </c>
      <c r="C329" s="34" t="s">
        <v>5</v>
      </c>
      <c r="D329" s="36" t="s">
        <v>161</v>
      </c>
      <c r="E329" s="34" t="s">
        <v>146</v>
      </c>
      <c r="F329" s="34" t="s">
        <v>142</v>
      </c>
      <c r="G329" s="21"/>
      <c r="H329" s="21"/>
      <c r="I329" s="21" t="s">
        <v>20</v>
      </c>
      <c r="J329" s="21" t="s">
        <v>31</v>
      </c>
      <c r="M329" s="12"/>
    </row>
    <row r="330" spans="1:13" ht="18" customHeight="1">
      <c r="A330" s="4">
        <v>329</v>
      </c>
      <c r="B330" s="37">
        <v>41071</v>
      </c>
      <c r="C330" s="36" t="s">
        <v>21</v>
      </c>
      <c r="D330" s="34" t="s">
        <v>24</v>
      </c>
      <c r="E330" s="34" t="s">
        <v>18</v>
      </c>
      <c r="F330" s="34" t="s">
        <v>131</v>
      </c>
      <c r="G330" s="21"/>
      <c r="H330" s="21"/>
      <c r="I330" s="21" t="s">
        <v>37</v>
      </c>
      <c r="J330" s="21" t="s">
        <v>8</v>
      </c>
      <c r="M330" s="13"/>
    </row>
    <row r="331" spans="1:13" ht="18" customHeight="1">
      <c r="A331" s="4">
        <v>330</v>
      </c>
      <c r="B331" s="37">
        <v>41071</v>
      </c>
      <c r="C331" s="34" t="s">
        <v>22</v>
      </c>
      <c r="D331" s="34" t="s">
        <v>4</v>
      </c>
      <c r="E331" s="34" t="s">
        <v>48</v>
      </c>
      <c r="F331" s="34" t="s">
        <v>33</v>
      </c>
      <c r="G331" s="21"/>
      <c r="H331" s="21"/>
      <c r="I331" s="21" t="s">
        <v>13</v>
      </c>
      <c r="J331" s="21" t="s">
        <v>9</v>
      </c>
      <c r="M331" s="12"/>
    </row>
    <row r="332" spans="1:13" ht="18" customHeight="1">
      <c r="A332" s="4">
        <v>331</v>
      </c>
      <c r="B332" s="37">
        <v>41071</v>
      </c>
      <c r="C332" s="34" t="s">
        <v>16</v>
      </c>
      <c r="D332" s="34" t="s">
        <v>10</v>
      </c>
      <c r="E332" s="34" t="s">
        <v>42</v>
      </c>
      <c r="F332" s="34" t="s">
        <v>6</v>
      </c>
      <c r="G332" s="21"/>
      <c r="H332" s="21"/>
      <c r="I332" s="21" t="s">
        <v>19</v>
      </c>
      <c r="J332" s="21" t="s">
        <v>26</v>
      </c>
      <c r="M332" s="12"/>
    </row>
    <row r="333" spans="1:13" ht="18" customHeight="1">
      <c r="A333" s="4">
        <v>332</v>
      </c>
      <c r="B333" s="37">
        <v>41073</v>
      </c>
      <c r="C333" s="34" t="s">
        <v>7</v>
      </c>
      <c r="D333" s="34" t="s">
        <v>16</v>
      </c>
      <c r="E333" s="34" t="s">
        <v>161</v>
      </c>
      <c r="F333" s="34" t="s">
        <v>15</v>
      </c>
      <c r="G333" s="21"/>
      <c r="H333" s="21"/>
      <c r="I333" s="21" t="s">
        <v>25</v>
      </c>
      <c r="J333" s="21" t="s">
        <v>20</v>
      </c>
      <c r="M333" s="12"/>
    </row>
    <row r="334" spans="1:13" ht="18" customHeight="1">
      <c r="A334" s="4">
        <v>333</v>
      </c>
      <c r="B334" s="37">
        <v>41073</v>
      </c>
      <c r="C334" s="34" t="s">
        <v>46</v>
      </c>
      <c r="D334" s="34" t="s">
        <v>163</v>
      </c>
      <c r="E334" s="34" t="s">
        <v>132</v>
      </c>
      <c r="F334" s="34" t="s">
        <v>47</v>
      </c>
      <c r="G334" s="21"/>
      <c r="H334" s="21"/>
      <c r="I334" s="21" t="s">
        <v>26</v>
      </c>
      <c r="J334" s="21" t="s">
        <v>13</v>
      </c>
      <c r="M334" s="12"/>
    </row>
    <row r="335" spans="1:13" ht="18" customHeight="1">
      <c r="A335" s="4">
        <v>334</v>
      </c>
      <c r="B335" s="37">
        <v>41073</v>
      </c>
      <c r="C335" s="34" t="s">
        <v>28</v>
      </c>
      <c r="D335" s="34" t="s">
        <v>22</v>
      </c>
      <c r="E335" s="34" t="s">
        <v>157</v>
      </c>
      <c r="F335" s="34" t="s">
        <v>29</v>
      </c>
      <c r="G335" s="21"/>
      <c r="H335" s="21"/>
      <c r="I335" s="21" t="s">
        <v>8</v>
      </c>
      <c r="J335" s="21" t="s">
        <v>19</v>
      </c>
      <c r="M335" s="12"/>
    </row>
    <row r="336" spans="1:13" ht="18" customHeight="1">
      <c r="A336" s="4">
        <v>335</v>
      </c>
      <c r="B336" s="37">
        <v>41073</v>
      </c>
      <c r="C336" s="34" t="s">
        <v>131</v>
      </c>
      <c r="D336" s="34" t="s">
        <v>12</v>
      </c>
      <c r="E336" s="34" t="s">
        <v>48</v>
      </c>
      <c r="F336" s="34" t="s">
        <v>24</v>
      </c>
      <c r="G336" s="21"/>
      <c r="H336" s="21"/>
      <c r="I336" s="21" t="s">
        <v>32</v>
      </c>
      <c r="J336" s="21" t="s">
        <v>38</v>
      </c>
      <c r="M336" s="12"/>
    </row>
    <row r="337" spans="1:13" ht="18" customHeight="1">
      <c r="A337" s="4">
        <v>336</v>
      </c>
      <c r="B337" s="37">
        <v>41073</v>
      </c>
      <c r="C337" s="34" t="s">
        <v>142</v>
      </c>
      <c r="D337" s="34" t="s">
        <v>11</v>
      </c>
      <c r="E337" s="34" t="s">
        <v>35</v>
      </c>
      <c r="F337" s="34" t="s">
        <v>49</v>
      </c>
      <c r="G337" s="21"/>
      <c r="H337" s="21"/>
      <c r="I337" s="21" t="s">
        <v>31</v>
      </c>
      <c r="J337" s="21" t="s">
        <v>37</v>
      </c>
      <c r="M337" s="12"/>
    </row>
    <row r="338" spans="1:13" ht="18" customHeight="1">
      <c r="A338" s="4">
        <v>337</v>
      </c>
      <c r="B338" s="37">
        <v>41073</v>
      </c>
      <c r="C338" s="34" t="s">
        <v>27</v>
      </c>
      <c r="D338" s="34" t="s">
        <v>72</v>
      </c>
      <c r="E338" s="34" t="s">
        <v>17</v>
      </c>
      <c r="F338" s="34" t="s">
        <v>4</v>
      </c>
      <c r="G338" s="21"/>
      <c r="H338" s="21"/>
      <c r="I338" s="21" t="s">
        <v>9</v>
      </c>
      <c r="J338" s="21" t="s">
        <v>14</v>
      </c>
      <c r="M338" s="12"/>
    </row>
    <row r="339" spans="1:13" ht="18" customHeight="1">
      <c r="A339" s="4">
        <v>338</v>
      </c>
      <c r="B339" s="37">
        <v>41074</v>
      </c>
      <c r="C339" s="34" t="s">
        <v>4</v>
      </c>
      <c r="D339" s="34" t="s">
        <v>34</v>
      </c>
      <c r="E339" s="34" t="s">
        <v>72</v>
      </c>
      <c r="F339" s="34" t="s">
        <v>17</v>
      </c>
      <c r="G339" s="21"/>
      <c r="H339" s="21"/>
      <c r="I339" s="21" t="s">
        <v>9</v>
      </c>
      <c r="J339" s="21" t="s">
        <v>14</v>
      </c>
      <c r="M339" s="12"/>
    </row>
    <row r="340" spans="1:13" ht="18" customHeight="1">
      <c r="A340" s="4">
        <v>339</v>
      </c>
      <c r="B340" s="37">
        <v>41074</v>
      </c>
      <c r="C340" s="34" t="s">
        <v>47</v>
      </c>
      <c r="D340" s="34" t="s">
        <v>153</v>
      </c>
      <c r="E340" s="34" t="s">
        <v>163</v>
      </c>
      <c r="F340" s="34" t="s">
        <v>132</v>
      </c>
      <c r="G340" s="21"/>
      <c r="H340" s="21"/>
      <c r="I340" s="21" t="s">
        <v>26</v>
      </c>
      <c r="J340" s="21" t="s">
        <v>13</v>
      </c>
      <c r="M340" s="12"/>
    </row>
    <row r="341" spans="1:13" ht="18" customHeight="1">
      <c r="A341" s="4">
        <v>340</v>
      </c>
      <c r="B341" s="37">
        <v>41074</v>
      </c>
      <c r="C341" s="34" t="s">
        <v>49</v>
      </c>
      <c r="D341" s="34" t="s">
        <v>33</v>
      </c>
      <c r="E341" s="34" t="s">
        <v>11</v>
      </c>
      <c r="F341" s="34" t="s">
        <v>35</v>
      </c>
      <c r="G341" s="21"/>
      <c r="H341" s="21"/>
      <c r="I341" s="21" t="s">
        <v>31</v>
      </c>
      <c r="J341" s="21" t="s">
        <v>37</v>
      </c>
      <c r="M341" s="12"/>
    </row>
    <row r="342" spans="1:13" ht="18" customHeight="1">
      <c r="A342" s="4">
        <v>341</v>
      </c>
      <c r="B342" s="37">
        <v>41074</v>
      </c>
      <c r="C342" s="34" t="s">
        <v>29</v>
      </c>
      <c r="D342" s="34" t="s">
        <v>144</v>
      </c>
      <c r="E342" s="34" t="s">
        <v>22</v>
      </c>
      <c r="F342" s="34" t="s">
        <v>157</v>
      </c>
      <c r="G342" s="21"/>
      <c r="H342" s="21"/>
      <c r="I342" s="21" t="s">
        <v>8</v>
      </c>
      <c r="J342" s="21" t="s">
        <v>19</v>
      </c>
      <c r="M342" s="12"/>
    </row>
    <row r="343" spans="1:13" ht="18" customHeight="1">
      <c r="A343" s="4">
        <v>342</v>
      </c>
      <c r="B343" s="37">
        <v>41074</v>
      </c>
      <c r="C343" s="34" t="s">
        <v>15</v>
      </c>
      <c r="D343" s="34" t="s">
        <v>21</v>
      </c>
      <c r="E343" s="34" t="s">
        <v>16</v>
      </c>
      <c r="F343" s="34" t="s">
        <v>161</v>
      </c>
      <c r="G343" s="21"/>
      <c r="H343" s="21"/>
      <c r="I343" s="21" t="s">
        <v>25</v>
      </c>
      <c r="J343" s="21" t="s">
        <v>20</v>
      </c>
      <c r="M343" s="12"/>
    </row>
    <row r="344" spans="1:13" ht="18" customHeight="1">
      <c r="A344" s="4">
        <v>343</v>
      </c>
      <c r="B344" s="37">
        <v>41074</v>
      </c>
      <c r="C344" s="34" t="s">
        <v>24</v>
      </c>
      <c r="D344" s="34" t="s">
        <v>41</v>
      </c>
      <c r="E344" s="34" t="s">
        <v>12</v>
      </c>
      <c r="F344" s="34" t="s">
        <v>48</v>
      </c>
      <c r="G344" s="21"/>
      <c r="H344" s="21"/>
      <c r="I344" s="21" t="s">
        <v>32</v>
      </c>
      <c r="J344" s="21" t="s">
        <v>38</v>
      </c>
      <c r="M344" s="12"/>
    </row>
    <row r="345" spans="1:13" ht="18" customHeight="1">
      <c r="A345" s="4">
        <v>344</v>
      </c>
      <c r="B345" s="37">
        <v>41076</v>
      </c>
      <c r="C345" s="34" t="s">
        <v>161</v>
      </c>
      <c r="D345" s="34" t="s">
        <v>7</v>
      </c>
      <c r="E345" s="34" t="s">
        <v>21</v>
      </c>
      <c r="F345" s="34" t="s">
        <v>16</v>
      </c>
      <c r="G345" s="21"/>
      <c r="H345" s="21"/>
      <c r="I345" s="21" t="s">
        <v>25</v>
      </c>
      <c r="J345" s="21" t="s">
        <v>13</v>
      </c>
      <c r="M345" s="12"/>
    </row>
    <row r="346" spans="1:13" ht="18" customHeight="1">
      <c r="A346" s="4">
        <v>345</v>
      </c>
      <c r="B346" s="37">
        <v>41076</v>
      </c>
      <c r="C346" s="34" t="s">
        <v>72</v>
      </c>
      <c r="D346" s="34" t="s">
        <v>4</v>
      </c>
      <c r="E346" s="34" t="s">
        <v>27</v>
      </c>
      <c r="F346" s="34" t="s">
        <v>34</v>
      </c>
      <c r="G346" s="21"/>
      <c r="H346" s="21"/>
      <c r="I346" s="21" t="s">
        <v>9</v>
      </c>
      <c r="J346" s="21" t="s">
        <v>37</v>
      </c>
      <c r="M346" s="12"/>
    </row>
    <row r="347" spans="1:13" ht="18" customHeight="1">
      <c r="A347" s="4">
        <v>346</v>
      </c>
      <c r="B347" s="37">
        <v>41076</v>
      </c>
      <c r="C347" s="34" t="s">
        <v>35</v>
      </c>
      <c r="D347" s="34" t="s">
        <v>142</v>
      </c>
      <c r="E347" s="34" t="s">
        <v>33</v>
      </c>
      <c r="F347" s="34" t="s">
        <v>11</v>
      </c>
      <c r="G347" s="21"/>
      <c r="H347" s="21"/>
      <c r="I347" s="21" t="s">
        <v>31</v>
      </c>
      <c r="J347" s="21" t="s">
        <v>14</v>
      </c>
      <c r="M347" s="12"/>
    </row>
    <row r="348" spans="1:13" ht="18" customHeight="1">
      <c r="A348" s="4">
        <v>347</v>
      </c>
      <c r="B348" s="37">
        <v>41076</v>
      </c>
      <c r="C348" s="34" t="s">
        <v>48</v>
      </c>
      <c r="D348" s="34" t="s">
        <v>30</v>
      </c>
      <c r="E348" s="34" t="s">
        <v>148</v>
      </c>
      <c r="F348" s="34" t="s">
        <v>144</v>
      </c>
      <c r="G348" s="21"/>
      <c r="H348" s="21"/>
      <c r="I348" s="21" t="s">
        <v>32</v>
      </c>
      <c r="J348" s="21" t="s">
        <v>19</v>
      </c>
      <c r="M348" s="12"/>
    </row>
    <row r="349" spans="1:13" ht="18" customHeight="1">
      <c r="A349" s="4">
        <v>348</v>
      </c>
      <c r="B349" s="37">
        <v>41076</v>
      </c>
      <c r="C349" s="34" t="s">
        <v>50</v>
      </c>
      <c r="D349" s="34" t="s">
        <v>43</v>
      </c>
      <c r="E349" s="34" t="s">
        <v>23</v>
      </c>
      <c r="F349" s="34" t="s">
        <v>163</v>
      </c>
      <c r="G349" s="21"/>
      <c r="H349" s="21"/>
      <c r="I349" s="21" t="s">
        <v>26</v>
      </c>
      <c r="J349" s="21" t="s">
        <v>20</v>
      </c>
      <c r="M349" s="12"/>
    </row>
    <row r="350" spans="1:13" ht="18" customHeight="1">
      <c r="A350" s="4">
        <v>349</v>
      </c>
      <c r="B350" s="37">
        <v>41076</v>
      </c>
      <c r="C350" s="34" t="s">
        <v>22</v>
      </c>
      <c r="D350" s="34" t="s">
        <v>5</v>
      </c>
      <c r="E350" s="34" t="s">
        <v>10</v>
      </c>
      <c r="F350" s="34" t="s">
        <v>18</v>
      </c>
      <c r="G350" s="21"/>
      <c r="H350" s="21"/>
      <c r="I350" s="21" t="s">
        <v>8</v>
      </c>
      <c r="J350" s="21" t="s">
        <v>38</v>
      </c>
      <c r="M350" s="12"/>
    </row>
    <row r="351" spans="1:13" ht="18" customHeight="1">
      <c r="A351" s="4">
        <v>350</v>
      </c>
      <c r="B351" s="37">
        <v>41077</v>
      </c>
      <c r="C351" s="34" t="s">
        <v>34</v>
      </c>
      <c r="D351" s="34" t="s">
        <v>17</v>
      </c>
      <c r="E351" s="34" t="s">
        <v>4</v>
      </c>
      <c r="F351" s="34" t="s">
        <v>27</v>
      </c>
      <c r="G351" s="21"/>
      <c r="H351" s="21"/>
      <c r="I351" s="21" t="s">
        <v>9</v>
      </c>
      <c r="J351" s="21" t="s">
        <v>37</v>
      </c>
      <c r="M351" s="12"/>
    </row>
    <row r="352" spans="1:13" ht="18" customHeight="1">
      <c r="A352" s="4">
        <v>351</v>
      </c>
      <c r="B352" s="37">
        <v>41077</v>
      </c>
      <c r="C352" s="34" t="s">
        <v>11</v>
      </c>
      <c r="D352" s="34" t="s">
        <v>49</v>
      </c>
      <c r="E352" s="34" t="s">
        <v>142</v>
      </c>
      <c r="F352" s="34" t="s">
        <v>33</v>
      </c>
      <c r="G352" s="21"/>
      <c r="H352" s="21"/>
      <c r="I352" s="21" t="s">
        <v>31</v>
      </c>
      <c r="J352" s="21" t="s">
        <v>14</v>
      </c>
      <c r="M352" s="12"/>
    </row>
    <row r="353" spans="1:13" ht="18" customHeight="1">
      <c r="A353" s="4">
        <v>352</v>
      </c>
      <c r="B353" s="37">
        <v>41077</v>
      </c>
      <c r="C353" s="34" t="s">
        <v>18</v>
      </c>
      <c r="D353" s="34" t="s">
        <v>6</v>
      </c>
      <c r="E353" s="34" t="s">
        <v>131</v>
      </c>
      <c r="F353" s="34" t="s">
        <v>10</v>
      </c>
      <c r="G353" s="21"/>
      <c r="H353" s="21"/>
      <c r="I353" s="21" t="s">
        <v>8</v>
      </c>
      <c r="J353" s="21" t="s">
        <v>38</v>
      </c>
      <c r="M353" s="12"/>
    </row>
    <row r="354" spans="1:13" ht="18" customHeight="1">
      <c r="A354" s="4">
        <v>353</v>
      </c>
      <c r="B354" s="37">
        <v>41077</v>
      </c>
      <c r="C354" s="34" t="s">
        <v>163</v>
      </c>
      <c r="D354" s="34" t="s">
        <v>44</v>
      </c>
      <c r="E354" s="34" t="s">
        <v>43</v>
      </c>
      <c r="F354" s="34" t="s">
        <v>23</v>
      </c>
      <c r="G354" s="21"/>
      <c r="H354" s="21"/>
      <c r="I354" s="21" t="s">
        <v>26</v>
      </c>
      <c r="J354" s="21" t="s">
        <v>20</v>
      </c>
      <c r="M354" s="12"/>
    </row>
    <row r="355" spans="1:13" ht="18" customHeight="1">
      <c r="A355" s="4">
        <v>354</v>
      </c>
      <c r="B355" s="37">
        <v>41077</v>
      </c>
      <c r="C355" s="34" t="s">
        <v>16</v>
      </c>
      <c r="D355" s="34" t="s">
        <v>15</v>
      </c>
      <c r="E355" s="34" t="s">
        <v>7</v>
      </c>
      <c r="F355" s="34" t="s">
        <v>21</v>
      </c>
      <c r="G355" s="21"/>
      <c r="H355" s="21"/>
      <c r="I355" s="21" t="s">
        <v>25</v>
      </c>
      <c r="J355" s="21" t="s">
        <v>13</v>
      </c>
      <c r="M355" s="12"/>
    </row>
    <row r="356" spans="1:13" ht="18" customHeight="1">
      <c r="A356" s="4">
        <v>355</v>
      </c>
      <c r="B356" s="37">
        <v>41077</v>
      </c>
      <c r="C356" s="34" t="s">
        <v>12</v>
      </c>
      <c r="D356" s="34" t="s">
        <v>39</v>
      </c>
      <c r="E356" s="34" t="s">
        <v>30</v>
      </c>
      <c r="F356" s="34" t="s">
        <v>148</v>
      </c>
      <c r="G356" s="21"/>
      <c r="H356" s="21"/>
      <c r="I356" s="21" t="s">
        <v>32</v>
      </c>
      <c r="J356" s="21" t="s">
        <v>19</v>
      </c>
      <c r="M356" s="12"/>
    </row>
    <row r="357" spans="1:13" ht="18" customHeight="1">
      <c r="A357" s="4">
        <v>356</v>
      </c>
      <c r="B357" s="37">
        <v>41078</v>
      </c>
      <c r="C357" s="34" t="s">
        <v>148</v>
      </c>
      <c r="D357" s="34" t="s">
        <v>36</v>
      </c>
      <c r="E357" s="34" t="s">
        <v>29</v>
      </c>
      <c r="F357" s="34" t="s">
        <v>40</v>
      </c>
      <c r="G357" s="21"/>
      <c r="H357" s="21"/>
      <c r="I357" s="21" t="s">
        <v>13</v>
      </c>
      <c r="J357" s="21" t="s">
        <v>31</v>
      </c>
      <c r="M357" s="12"/>
    </row>
    <row r="358" spans="1:13" ht="18" customHeight="1">
      <c r="A358" s="4">
        <v>357</v>
      </c>
      <c r="B358" s="37">
        <v>41080</v>
      </c>
      <c r="C358" s="34" t="s">
        <v>131</v>
      </c>
      <c r="D358" s="34" t="s">
        <v>35</v>
      </c>
      <c r="E358" s="34" t="s">
        <v>28</v>
      </c>
      <c r="F358" s="34" t="s">
        <v>17</v>
      </c>
      <c r="G358" s="21"/>
      <c r="H358" s="21"/>
      <c r="I358" s="21" t="s">
        <v>14</v>
      </c>
      <c r="J358" s="21" t="s">
        <v>8</v>
      </c>
      <c r="M358" s="12"/>
    </row>
    <row r="359" spans="1:13" ht="18" customHeight="1">
      <c r="A359" s="4">
        <v>358</v>
      </c>
      <c r="B359" s="37">
        <v>41080</v>
      </c>
      <c r="C359" s="34" t="s">
        <v>144</v>
      </c>
      <c r="D359" s="34" t="s">
        <v>27</v>
      </c>
      <c r="E359" s="34" t="s">
        <v>39</v>
      </c>
      <c r="F359" s="34" t="s">
        <v>41</v>
      </c>
      <c r="G359" s="21"/>
      <c r="H359" s="21"/>
      <c r="I359" s="21" t="s">
        <v>9</v>
      </c>
      <c r="J359" s="21" t="s">
        <v>13</v>
      </c>
      <c r="M359" s="12"/>
    </row>
    <row r="360" spans="1:13" ht="18" customHeight="1">
      <c r="A360" s="4">
        <v>359</v>
      </c>
      <c r="B360" s="37">
        <v>41082</v>
      </c>
      <c r="C360" s="34" t="s">
        <v>5</v>
      </c>
      <c r="D360" s="34" t="s">
        <v>12</v>
      </c>
      <c r="E360" s="34" t="s">
        <v>42</v>
      </c>
      <c r="F360" s="34" t="s">
        <v>22</v>
      </c>
      <c r="G360" s="21"/>
      <c r="H360" s="21"/>
      <c r="I360" s="21" t="s">
        <v>9</v>
      </c>
      <c r="J360" s="21" t="s">
        <v>8</v>
      </c>
      <c r="M360" s="12"/>
    </row>
    <row r="361" spans="1:13" ht="18" customHeight="1">
      <c r="A361" s="4">
        <v>360</v>
      </c>
      <c r="B361" s="37">
        <v>41082</v>
      </c>
      <c r="C361" s="34" t="s">
        <v>10</v>
      </c>
      <c r="D361" s="34" t="s">
        <v>24</v>
      </c>
      <c r="E361" s="34" t="s">
        <v>46</v>
      </c>
      <c r="F361" s="34" t="s">
        <v>33</v>
      </c>
      <c r="G361" s="21"/>
      <c r="H361" s="21"/>
      <c r="I361" s="21" t="s">
        <v>25</v>
      </c>
      <c r="J361" s="21" t="s">
        <v>31</v>
      </c>
      <c r="M361" s="12"/>
    </row>
    <row r="362" spans="1:13" ht="18" customHeight="1">
      <c r="A362" s="4">
        <v>361</v>
      </c>
      <c r="B362" s="37">
        <v>41082</v>
      </c>
      <c r="C362" s="34" t="s">
        <v>21</v>
      </c>
      <c r="D362" s="34" t="s">
        <v>48</v>
      </c>
      <c r="E362" s="34" t="s">
        <v>30</v>
      </c>
      <c r="F362" s="34" t="s">
        <v>29</v>
      </c>
      <c r="G362" s="21"/>
      <c r="H362" s="21"/>
      <c r="I362" s="21" t="s">
        <v>32</v>
      </c>
      <c r="J362" s="21" t="s">
        <v>26</v>
      </c>
      <c r="M362" s="12"/>
    </row>
    <row r="363" spans="1:13" ht="18" customHeight="1">
      <c r="A363" s="4">
        <v>362</v>
      </c>
      <c r="B363" s="37">
        <v>41082</v>
      </c>
      <c r="C363" s="34" t="s">
        <v>17</v>
      </c>
      <c r="D363" s="34" t="s">
        <v>27</v>
      </c>
      <c r="E363" s="34" t="s">
        <v>6</v>
      </c>
      <c r="F363" s="34" t="s">
        <v>36</v>
      </c>
      <c r="G363" s="21"/>
      <c r="H363" s="21"/>
      <c r="I363" s="21" t="s">
        <v>37</v>
      </c>
      <c r="J363" s="21" t="s">
        <v>14</v>
      </c>
      <c r="M363" s="12"/>
    </row>
    <row r="364" spans="1:13" ht="18" customHeight="1">
      <c r="A364" s="4">
        <v>363</v>
      </c>
      <c r="B364" s="37">
        <v>41082</v>
      </c>
      <c r="C364" s="34" t="s">
        <v>146</v>
      </c>
      <c r="D364" s="34" t="s">
        <v>43</v>
      </c>
      <c r="E364" s="34" t="s">
        <v>72</v>
      </c>
      <c r="F364" s="34" t="s">
        <v>142</v>
      </c>
      <c r="G364" s="21"/>
      <c r="H364" s="21"/>
      <c r="I364" s="21" t="s">
        <v>38</v>
      </c>
      <c r="J364" s="21" t="s">
        <v>13</v>
      </c>
      <c r="M364" s="12"/>
    </row>
    <row r="365" spans="1:13" ht="18" customHeight="1">
      <c r="A365" s="4">
        <v>364</v>
      </c>
      <c r="B365" s="37">
        <v>41083</v>
      </c>
      <c r="C365" s="34" t="s">
        <v>7</v>
      </c>
      <c r="D365" s="34" t="s">
        <v>148</v>
      </c>
      <c r="E365" s="34" t="s">
        <v>35</v>
      </c>
      <c r="F365" s="34" t="s">
        <v>34</v>
      </c>
      <c r="G365" s="21"/>
      <c r="H365" s="21"/>
      <c r="I365" s="21" t="s">
        <v>20</v>
      </c>
      <c r="J365" s="21" t="s">
        <v>19</v>
      </c>
      <c r="M365" s="12"/>
    </row>
    <row r="366" spans="1:13" ht="18" customHeight="1">
      <c r="A366" s="4">
        <v>365</v>
      </c>
      <c r="B366" s="37">
        <v>41083</v>
      </c>
      <c r="C366" s="34" t="s">
        <v>36</v>
      </c>
      <c r="D366" s="34" t="s">
        <v>144</v>
      </c>
      <c r="E366" s="34" t="s">
        <v>27</v>
      </c>
      <c r="F366" s="34" t="s">
        <v>6</v>
      </c>
      <c r="G366" s="21"/>
      <c r="H366" s="21"/>
      <c r="I366" s="21" t="s">
        <v>37</v>
      </c>
      <c r="J366" s="21" t="s">
        <v>14</v>
      </c>
      <c r="M366" s="12"/>
    </row>
    <row r="367" spans="1:13" ht="18" customHeight="1">
      <c r="A367" s="4">
        <v>366</v>
      </c>
      <c r="B367" s="37">
        <v>41083</v>
      </c>
      <c r="C367" s="34" t="s">
        <v>29</v>
      </c>
      <c r="D367" s="34" t="s">
        <v>41</v>
      </c>
      <c r="E367" s="34" t="s">
        <v>16</v>
      </c>
      <c r="F367" s="34" t="s">
        <v>30</v>
      </c>
      <c r="G367" s="21"/>
      <c r="H367" s="21"/>
      <c r="I367" s="21" t="s">
        <v>32</v>
      </c>
      <c r="J367" s="21" t="s">
        <v>26</v>
      </c>
      <c r="M367" s="12"/>
    </row>
    <row r="368" spans="1:13" ht="18" customHeight="1">
      <c r="A368" s="4">
        <v>367</v>
      </c>
      <c r="B368" s="37">
        <v>41083</v>
      </c>
      <c r="C368" s="34" t="s">
        <v>142</v>
      </c>
      <c r="D368" s="34" t="s">
        <v>153</v>
      </c>
      <c r="E368" s="36" t="s">
        <v>43</v>
      </c>
      <c r="F368" s="34" t="s">
        <v>72</v>
      </c>
      <c r="G368" s="21"/>
      <c r="H368" s="21"/>
      <c r="I368" s="21" t="s">
        <v>38</v>
      </c>
      <c r="J368" s="21" t="s">
        <v>13</v>
      </c>
      <c r="M368" s="12"/>
    </row>
    <row r="369" spans="1:13" ht="18" customHeight="1">
      <c r="A369" s="4">
        <v>368</v>
      </c>
      <c r="B369" s="37">
        <v>41083</v>
      </c>
      <c r="C369" s="34" t="s">
        <v>33</v>
      </c>
      <c r="D369" s="34" t="s">
        <v>18</v>
      </c>
      <c r="E369" s="34" t="s">
        <v>24</v>
      </c>
      <c r="F369" s="34" t="s">
        <v>46</v>
      </c>
      <c r="G369" s="21"/>
      <c r="H369" s="21"/>
      <c r="I369" s="21" t="s">
        <v>25</v>
      </c>
      <c r="J369" s="21" t="s">
        <v>31</v>
      </c>
      <c r="M369" s="12"/>
    </row>
    <row r="370" spans="1:13" ht="18" customHeight="1">
      <c r="A370" s="4">
        <v>369</v>
      </c>
      <c r="B370" s="37">
        <v>41083</v>
      </c>
      <c r="C370" s="34" t="s">
        <v>22</v>
      </c>
      <c r="D370" s="34" t="s">
        <v>23</v>
      </c>
      <c r="E370" s="34" t="s">
        <v>12</v>
      </c>
      <c r="F370" s="34" t="s">
        <v>42</v>
      </c>
      <c r="G370" s="21"/>
      <c r="H370" s="21"/>
      <c r="I370" s="21" t="s">
        <v>9</v>
      </c>
      <c r="J370" s="21" t="s">
        <v>8</v>
      </c>
      <c r="M370" s="12"/>
    </row>
    <row r="371" spans="1:13" ht="18" customHeight="1">
      <c r="A371" s="4">
        <v>370</v>
      </c>
      <c r="B371" s="37">
        <v>41084</v>
      </c>
      <c r="C371" s="34" t="s">
        <v>72</v>
      </c>
      <c r="D371" s="34" t="s">
        <v>146</v>
      </c>
      <c r="E371" s="34" t="s">
        <v>153</v>
      </c>
      <c r="F371" s="34" t="s">
        <v>43</v>
      </c>
      <c r="G371" s="21"/>
      <c r="H371" s="21"/>
      <c r="I371" s="21" t="s">
        <v>38</v>
      </c>
      <c r="J371" s="21" t="s">
        <v>13</v>
      </c>
      <c r="M371" s="12"/>
    </row>
    <row r="372" spans="1:13" ht="18" customHeight="1">
      <c r="A372" s="4">
        <v>371</v>
      </c>
      <c r="B372" s="37">
        <v>41084</v>
      </c>
      <c r="C372" s="34" t="s">
        <v>34</v>
      </c>
      <c r="D372" s="34" t="s">
        <v>39</v>
      </c>
      <c r="E372" s="34" t="s">
        <v>148</v>
      </c>
      <c r="F372" s="34" t="s">
        <v>35</v>
      </c>
      <c r="G372" s="21"/>
      <c r="H372" s="21"/>
      <c r="I372" s="21" t="s">
        <v>20</v>
      </c>
      <c r="J372" s="21" t="s">
        <v>19</v>
      </c>
      <c r="M372" s="12"/>
    </row>
    <row r="373" spans="1:13" ht="18" customHeight="1">
      <c r="A373" s="4">
        <v>372</v>
      </c>
      <c r="B373" s="37">
        <v>41084</v>
      </c>
      <c r="C373" s="34" t="s">
        <v>42</v>
      </c>
      <c r="D373" s="34" t="s">
        <v>5</v>
      </c>
      <c r="E373" s="34" t="s">
        <v>23</v>
      </c>
      <c r="F373" s="34" t="s">
        <v>12</v>
      </c>
      <c r="G373" s="21"/>
      <c r="H373" s="21"/>
      <c r="I373" s="21" t="s">
        <v>9</v>
      </c>
      <c r="J373" s="21" t="s">
        <v>8</v>
      </c>
      <c r="M373" s="12"/>
    </row>
    <row r="374" spans="1:13" ht="18" customHeight="1">
      <c r="A374" s="4">
        <v>373</v>
      </c>
      <c r="B374" s="37">
        <v>41084</v>
      </c>
      <c r="C374" s="34" t="s">
        <v>46</v>
      </c>
      <c r="D374" s="34" t="s">
        <v>10</v>
      </c>
      <c r="E374" s="34" t="s">
        <v>18</v>
      </c>
      <c r="F374" s="34" t="s">
        <v>24</v>
      </c>
      <c r="G374" s="21"/>
      <c r="H374" s="21"/>
      <c r="I374" s="21" t="s">
        <v>25</v>
      </c>
      <c r="J374" s="21" t="s">
        <v>31</v>
      </c>
      <c r="M374" s="12"/>
    </row>
    <row r="375" spans="1:13" ht="18" customHeight="1">
      <c r="A375" s="4">
        <v>374</v>
      </c>
      <c r="B375" s="37">
        <v>41084</v>
      </c>
      <c r="C375" s="34" t="s">
        <v>6</v>
      </c>
      <c r="D375" s="36" t="s">
        <v>131</v>
      </c>
      <c r="E375" s="34" t="s">
        <v>144</v>
      </c>
      <c r="F375" s="34" t="s">
        <v>27</v>
      </c>
      <c r="G375" s="21"/>
      <c r="H375" s="21"/>
      <c r="I375" s="21" t="s">
        <v>37</v>
      </c>
      <c r="J375" s="21" t="s">
        <v>14</v>
      </c>
      <c r="M375" s="12"/>
    </row>
    <row r="376" spans="1:13" ht="18" customHeight="1">
      <c r="A376" s="4">
        <v>375</v>
      </c>
      <c r="B376" s="37">
        <v>41084</v>
      </c>
      <c r="C376" s="34" t="s">
        <v>30</v>
      </c>
      <c r="D376" s="34" t="s">
        <v>21</v>
      </c>
      <c r="E376" s="34" t="s">
        <v>41</v>
      </c>
      <c r="F376" s="34" t="s">
        <v>16</v>
      </c>
      <c r="G376" s="21"/>
      <c r="H376" s="21"/>
      <c r="I376" s="21" t="s">
        <v>32</v>
      </c>
      <c r="J376" s="21" t="s">
        <v>26</v>
      </c>
      <c r="M376" s="12"/>
    </row>
    <row r="377" spans="1:13" ht="18" customHeight="1">
      <c r="A377" s="4">
        <v>376</v>
      </c>
      <c r="B377" s="37">
        <v>41085</v>
      </c>
      <c r="C377" s="34" t="s">
        <v>16</v>
      </c>
      <c r="D377" s="34" t="s">
        <v>29</v>
      </c>
      <c r="E377" s="34" t="s">
        <v>21</v>
      </c>
      <c r="F377" s="34" t="s">
        <v>41</v>
      </c>
      <c r="G377" s="21"/>
      <c r="H377" s="21"/>
      <c r="I377" s="21" t="s">
        <v>32</v>
      </c>
      <c r="J377" s="21" t="s">
        <v>26</v>
      </c>
      <c r="M377" s="12"/>
    </row>
    <row r="378" spans="1:13" ht="18" customHeight="1">
      <c r="A378" s="4">
        <v>377</v>
      </c>
      <c r="B378" s="37">
        <v>41086</v>
      </c>
      <c r="C378" s="36" t="s">
        <v>35</v>
      </c>
      <c r="D378" s="34" t="s">
        <v>11</v>
      </c>
      <c r="E378" s="34" t="s">
        <v>47</v>
      </c>
      <c r="F378" s="34" t="s">
        <v>50</v>
      </c>
      <c r="G378" s="21"/>
      <c r="H378" s="21"/>
      <c r="I378" s="21" t="s">
        <v>20</v>
      </c>
      <c r="J378" s="21" t="s">
        <v>38</v>
      </c>
      <c r="M378" s="13"/>
    </row>
    <row r="379" spans="1:13" ht="18" customHeight="1">
      <c r="A379" s="4">
        <v>378</v>
      </c>
      <c r="B379" s="37">
        <v>41086</v>
      </c>
      <c r="C379" s="34" t="s">
        <v>28</v>
      </c>
      <c r="D379" s="34" t="s">
        <v>17</v>
      </c>
      <c r="E379" s="34" t="s">
        <v>4</v>
      </c>
      <c r="F379" s="34" t="s">
        <v>39</v>
      </c>
      <c r="G379" s="21"/>
      <c r="H379" s="21"/>
      <c r="I379" s="21" t="s">
        <v>31</v>
      </c>
      <c r="J379" s="21" t="s">
        <v>9</v>
      </c>
      <c r="M379" s="12"/>
    </row>
    <row r="380" spans="1:13" ht="18" customHeight="1">
      <c r="A380" s="4">
        <v>379</v>
      </c>
      <c r="B380" s="37">
        <v>41086</v>
      </c>
      <c r="C380" s="34" t="s">
        <v>23</v>
      </c>
      <c r="D380" s="34" t="s">
        <v>36</v>
      </c>
      <c r="E380" s="34" t="s">
        <v>49</v>
      </c>
      <c r="F380" s="34" t="s">
        <v>148</v>
      </c>
      <c r="G380" s="21"/>
      <c r="H380" s="21"/>
      <c r="I380" s="21" t="s">
        <v>8</v>
      </c>
      <c r="J380" s="21" t="s">
        <v>32</v>
      </c>
      <c r="M380" s="12"/>
    </row>
    <row r="381" spans="1:13" ht="18" customHeight="1">
      <c r="A381" s="4">
        <v>380</v>
      </c>
      <c r="B381" s="37">
        <v>41086</v>
      </c>
      <c r="C381" s="34" t="s">
        <v>43</v>
      </c>
      <c r="D381" s="34" t="s">
        <v>142</v>
      </c>
      <c r="E381" s="34" t="s">
        <v>161</v>
      </c>
      <c r="F381" s="34" t="s">
        <v>153</v>
      </c>
      <c r="G381" s="21"/>
      <c r="H381" s="21"/>
      <c r="I381" s="21" t="s">
        <v>25</v>
      </c>
      <c r="J381" s="21" t="s">
        <v>26</v>
      </c>
      <c r="M381" s="12"/>
    </row>
    <row r="382" spans="1:13" ht="18" customHeight="1">
      <c r="A382" s="4">
        <v>381</v>
      </c>
      <c r="B382" s="37">
        <v>41086</v>
      </c>
      <c r="C382" s="34" t="s">
        <v>24</v>
      </c>
      <c r="D382" s="34" t="s">
        <v>33</v>
      </c>
      <c r="E382" s="34" t="s">
        <v>10</v>
      </c>
      <c r="F382" s="34" t="s">
        <v>18</v>
      </c>
      <c r="G382" s="21"/>
      <c r="H382" s="21"/>
      <c r="I382" s="21" t="s">
        <v>19</v>
      </c>
      <c r="J382" s="21" t="s">
        <v>37</v>
      </c>
      <c r="M382" s="12"/>
    </row>
    <row r="383" spans="1:13" ht="18" customHeight="1">
      <c r="A383" s="4">
        <v>382</v>
      </c>
      <c r="B383" s="37">
        <v>41086</v>
      </c>
      <c r="C383" s="34" t="s">
        <v>27</v>
      </c>
      <c r="D383" s="34" t="s">
        <v>40</v>
      </c>
      <c r="E383" s="34" t="s">
        <v>131</v>
      </c>
      <c r="F383" s="34" t="s">
        <v>15</v>
      </c>
      <c r="G383" s="21"/>
      <c r="H383" s="21"/>
      <c r="I383" s="21" t="s">
        <v>13</v>
      </c>
      <c r="J383" s="21" t="s">
        <v>14</v>
      </c>
      <c r="M383" s="12"/>
    </row>
    <row r="384" spans="1:13" ht="18" customHeight="1">
      <c r="A384" s="4">
        <v>383</v>
      </c>
      <c r="B384" s="37">
        <v>41087</v>
      </c>
      <c r="C384" s="34" t="s">
        <v>148</v>
      </c>
      <c r="D384" s="34" t="s">
        <v>16</v>
      </c>
      <c r="E384" s="34" t="s">
        <v>36</v>
      </c>
      <c r="F384" s="34" t="s">
        <v>49</v>
      </c>
      <c r="G384" s="21"/>
      <c r="H384" s="21"/>
      <c r="I384" s="21" t="s">
        <v>8</v>
      </c>
      <c r="J384" s="21" t="s">
        <v>32</v>
      </c>
      <c r="M384" s="12"/>
    </row>
    <row r="385" spans="1:13" ht="18" customHeight="1">
      <c r="A385" s="4">
        <v>384</v>
      </c>
      <c r="B385" s="37">
        <v>41087</v>
      </c>
      <c r="C385" s="34" t="s">
        <v>39</v>
      </c>
      <c r="D385" s="34" t="s">
        <v>6</v>
      </c>
      <c r="E385" s="34" t="s">
        <v>17</v>
      </c>
      <c r="F385" s="34" t="s">
        <v>4</v>
      </c>
      <c r="G385" s="21"/>
      <c r="H385" s="21"/>
      <c r="I385" s="21" t="s">
        <v>31</v>
      </c>
      <c r="J385" s="21" t="s">
        <v>9</v>
      </c>
      <c r="M385" s="12"/>
    </row>
    <row r="386" spans="1:13" ht="18" customHeight="1">
      <c r="A386" s="4">
        <v>385</v>
      </c>
      <c r="B386" s="37">
        <v>41087</v>
      </c>
      <c r="C386" s="34" t="s">
        <v>153</v>
      </c>
      <c r="D386" s="34" t="s">
        <v>44</v>
      </c>
      <c r="E386" s="34" t="s">
        <v>142</v>
      </c>
      <c r="F386" s="34" t="s">
        <v>161</v>
      </c>
      <c r="G386" s="21"/>
      <c r="H386" s="21"/>
      <c r="I386" s="21" t="s">
        <v>25</v>
      </c>
      <c r="J386" s="21" t="s">
        <v>26</v>
      </c>
      <c r="M386" s="12"/>
    </row>
    <row r="387" spans="1:13" ht="18" customHeight="1">
      <c r="A387" s="4">
        <v>386</v>
      </c>
      <c r="B387" s="37">
        <v>41087</v>
      </c>
      <c r="C387" s="34" t="s">
        <v>15</v>
      </c>
      <c r="D387" s="34" t="s">
        <v>163</v>
      </c>
      <c r="E387" s="34" t="s">
        <v>40</v>
      </c>
      <c r="F387" s="34" t="s">
        <v>131</v>
      </c>
      <c r="G387" s="21"/>
      <c r="H387" s="21"/>
      <c r="I387" s="21" t="s">
        <v>13</v>
      </c>
      <c r="J387" s="21" t="s">
        <v>14</v>
      </c>
      <c r="M387" s="12"/>
    </row>
    <row r="388" spans="1:13" ht="18" customHeight="1">
      <c r="A388" s="4">
        <v>387</v>
      </c>
      <c r="B388" s="37">
        <v>41087</v>
      </c>
      <c r="C388" s="34" t="s">
        <v>50</v>
      </c>
      <c r="D388" s="34" t="s">
        <v>72</v>
      </c>
      <c r="E388" s="34" t="s">
        <v>11</v>
      </c>
      <c r="F388" s="34" t="s">
        <v>47</v>
      </c>
      <c r="G388" s="21"/>
      <c r="H388" s="21"/>
      <c r="I388" s="21" t="s">
        <v>20</v>
      </c>
      <c r="J388" s="21" t="s">
        <v>38</v>
      </c>
      <c r="M388" s="12"/>
    </row>
    <row r="389" spans="1:13" ht="18" customHeight="1">
      <c r="A389" s="4">
        <v>388</v>
      </c>
      <c r="B389" s="37">
        <v>41087</v>
      </c>
      <c r="C389" s="34" t="s">
        <v>18</v>
      </c>
      <c r="D389" s="34" t="s">
        <v>46</v>
      </c>
      <c r="E389" s="34" t="s">
        <v>33</v>
      </c>
      <c r="F389" s="34" t="s">
        <v>10</v>
      </c>
      <c r="G389" s="21"/>
      <c r="H389" s="21"/>
      <c r="I389" s="21" t="s">
        <v>19</v>
      </c>
      <c r="J389" s="21" t="s">
        <v>37</v>
      </c>
      <c r="M389" s="12"/>
    </row>
    <row r="390" spans="1:13" ht="18" customHeight="1">
      <c r="A390" s="4">
        <v>389</v>
      </c>
      <c r="B390" s="37">
        <v>41088</v>
      </c>
      <c r="C390" s="34" t="s">
        <v>161</v>
      </c>
      <c r="D390" s="34" t="s">
        <v>43</v>
      </c>
      <c r="E390" s="34" t="s">
        <v>44</v>
      </c>
      <c r="F390" s="34" t="s">
        <v>142</v>
      </c>
      <c r="G390" s="21"/>
      <c r="H390" s="21"/>
      <c r="I390" s="21" t="s">
        <v>25</v>
      </c>
      <c r="J390" s="21" t="s">
        <v>26</v>
      </c>
      <c r="M390" s="12"/>
    </row>
    <row r="391" spans="1:13" ht="18" customHeight="1">
      <c r="A391" s="4">
        <v>390</v>
      </c>
      <c r="B391" s="37">
        <v>41088</v>
      </c>
      <c r="C391" s="34" t="s">
        <v>4</v>
      </c>
      <c r="D391" s="34" t="s">
        <v>28</v>
      </c>
      <c r="E391" s="34" t="s">
        <v>6</v>
      </c>
      <c r="F391" s="34" t="s">
        <v>55</v>
      </c>
      <c r="G391" s="21"/>
      <c r="H391" s="21"/>
      <c r="I391" s="21" t="s">
        <v>31</v>
      </c>
      <c r="J391" s="21" t="s">
        <v>9</v>
      </c>
      <c r="M391" s="12"/>
    </row>
    <row r="392" spans="1:13" ht="18" customHeight="1">
      <c r="A392" s="4">
        <v>391</v>
      </c>
      <c r="B392" s="37">
        <v>41088</v>
      </c>
      <c r="C392" s="34" t="s">
        <v>47</v>
      </c>
      <c r="D392" s="34" t="s">
        <v>35</v>
      </c>
      <c r="E392" s="34" t="s">
        <v>72</v>
      </c>
      <c r="F392" s="34" t="s">
        <v>11</v>
      </c>
      <c r="G392" s="21"/>
      <c r="H392" s="21"/>
      <c r="I392" s="21" t="s">
        <v>20</v>
      </c>
      <c r="J392" s="21" t="s">
        <v>38</v>
      </c>
      <c r="M392" s="12"/>
    </row>
    <row r="393" spans="1:13" ht="18" customHeight="1">
      <c r="A393" s="4">
        <v>392</v>
      </c>
      <c r="B393" s="37">
        <v>41088</v>
      </c>
      <c r="C393" s="34" t="s">
        <v>49</v>
      </c>
      <c r="D393" s="34" t="s">
        <v>23</v>
      </c>
      <c r="E393" s="34" t="s">
        <v>16</v>
      </c>
      <c r="F393" s="34" t="s">
        <v>36</v>
      </c>
      <c r="G393" s="21"/>
      <c r="H393" s="21"/>
      <c r="I393" s="21" t="s">
        <v>8</v>
      </c>
      <c r="J393" s="21" t="s">
        <v>32</v>
      </c>
      <c r="M393" s="12"/>
    </row>
    <row r="394" spans="1:13" ht="18" customHeight="1">
      <c r="A394" s="4">
        <v>393</v>
      </c>
      <c r="B394" s="37">
        <v>41088</v>
      </c>
      <c r="C394" s="34" t="s">
        <v>10</v>
      </c>
      <c r="D394" s="34" t="s">
        <v>24</v>
      </c>
      <c r="E394" s="34" t="s">
        <v>46</v>
      </c>
      <c r="F394" s="34" t="s">
        <v>33</v>
      </c>
      <c r="G394" s="21"/>
      <c r="H394" s="21"/>
      <c r="I394" s="21" t="s">
        <v>19</v>
      </c>
      <c r="J394" s="21" t="s">
        <v>37</v>
      </c>
      <c r="M394" s="12"/>
    </row>
    <row r="395" spans="1:13" ht="18" customHeight="1">
      <c r="A395" s="4">
        <v>394</v>
      </c>
      <c r="B395" s="37">
        <v>41089</v>
      </c>
      <c r="C395" s="36" t="s">
        <v>36</v>
      </c>
      <c r="D395" s="34" t="s">
        <v>7</v>
      </c>
      <c r="E395" s="34" t="s">
        <v>28</v>
      </c>
      <c r="F395" s="34" t="s">
        <v>144</v>
      </c>
      <c r="G395" s="21"/>
      <c r="H395" s="21"/>
      <c r="I395" s="21" t="s">
        <v>14</v>
      </c>
      <c r="J395" s="21" t="s">
        <v>38</v>
      </c>
      <c r="M395" s="13"/>
    </row>
    <row r="396" spans="1:13" ht="18" customHeight="1">
      <c r="A396" s="4">
        <v>395</v>
      </c>
      <c r="B396" s="37">
        <v>41089</v>
      </c>
      <c r="C396" s="34" t="s">
        <v>131</v>
      </c>
      <c r="D396" s="34" t="s">
        <v>22</v>
      </c>
      <c r="E396" s="34" t="s">
        <v>146</v>
      </c>
      <c r="F396" s="34" t="s">
        <v>5</v>
      </c>
      <c r="G396" s="21"/>
      <c r="H396" s="21"/>
      <c r="I396" s="21" t="s">
        <v>32</v>
      </c>
      <c r="J396" s="21" t="s">
        <v>31</v>
      </c>
      <c r="M396" s="12"/>
    </row>
    <row r="397" spans="1:13" ht="18" customHeight="1">
      <c r="A397" s="4">
        <v>396</v>
      </c>
      <c r="B397" s="37">
        <v>41089</v>
      </c>
      <c r="C397" s="34" t="s">
        <v>142</v>
      </c>
      <c r="D397" s="34" t="s">
        <v>153</v>
      </c>
      <c r="E397" s="34" t="s">
        <v>43</v>
      </c>
      <c r="F397" s="34" t="s">
        <v>44</v>
      </c>
      <c r="G397" s="21"/>
      <c r="H397" s="21"/>
      <c r="I397" s="21" t="s">
        <v>19</v>
      </c>
      <c r="J397" s="21" t="s">
        <v>13</v>
      </c>
      <c r="M397" s="12"/>
    </row>
    <row r="398" spans="1:13" ht="18" customHeight="1">
      <c r="A398" s="4">
        <v>397</v>
      </c>
      <c r="B398" s="37">
        <v>41089</v>
      </c>
      <c r="C398" s="34" t="s">
        <v>21</v>
      </c>
      <c r="D398" s="34" t="s">
        <v>12</v>
      </c>
      <c r="E398" s="34" t="s">
        <v>23</v>
      </c>
      <c r="F398" s="34" t="s">
        <v>16</v>
      </c>
      <c r="G398" s="21"/>
      <c r="H398" s="21"/>
      <c r="I398" s="21" t="s">
        <v>37</v>
      </c>
      <c r="J398" s="21" t="s">
        <v>20</v>
      </c>
      <c r="M398" s="12"/>
    </row>
    <row r="399" spans="1:13" ht="18" customHeight="1">
      <c r="A399" s="4">
        <v>398</v>
      </c>
      <c r="B399" s="37">
        <v>41089</v>
      </c>
      <c r="C399" s="21" t="s">
        <v>11</v>
      </c>
      <c r="D399" s="21" t="s">
        <v>50</v>
      </c>
      <c r="E399" s="21" t="s">
        <v>163</v>
      </c>
      <c r="F399" s="21" t="s">
        <v>72</v>
      </c>
      <c r="G399" s="21"/>
      <c r="H399" s="21"/>
      <c r="I399" s="21" t="s">
        <v>26</v>
      </c>
      <c r="J399" s="21" t="s">
        <v>8</v>
      </c>
      <c r="M399" s="12"/>
    </row>
    <row r="400" spans="1:13" ht="18" customHeight="1">
      <c r="A400" s="4">
        <v>399</v>
      </c>
      <c r="B400" s="37">
        <v>41089</v>
      </c>
      <c r="C400" s="34" t="s">
        <v>17</v>
      </c>
      <c r="D400" s="34" t="s">
        <v>30</v>
      </c>
      <c r="E400" s="34" t="s">
        <v>29</v>
      </c>
      <c r="F400" s="34" t="s">
        <v>6</v>
      </c>
      <c r="G400" s="21"/>
      <c r="H400" s="21"/>
      <c r="I400" s="21" t="s">
        <v>9</v>
      </c>
      <c r="J400" s="21" t="s">
        <v>25</v>
      </c>
      <c r="M400" s="12"/>
    </row>
    <row r="401" spans="1:13" ht="18" customHeight="1">
      <c r="A401" s="4">
        <v>400</v>
      </c>
      <c r="B401" s="37">
        <v>41090</v>
      </c>
      <c r="C401" s="34" t="s">
        <v>72</v>
      </c>
      <c r="D401" s="34" t="s">
        <v>47</v>
      </c>
      <c r="E401" s="34" t="s">
        <v>50</v>
      </c>
      <c r="F401" s="34" t="s">
        <v>163</v>
      </c>
      <c r="G401" s="21"/>
      <c r="H401" s="21"/>
      <c r="I401" s="21" t="s">
        <v>26</v>
      </c>
      <c r="J401" s="21" t="s">
        <v>8</v>
      </c>
      <c r="M401" s="12"/>
    </row>
    <row r="402" spans="1:13" ht="18" customHeight="1">
      <c r="A402" s="4">
        <v>401</v>
      </c>
      <c r="B402" s="37">
        <v>41090</v>
      </c>
      <c r="C402" s="34" t="s">
        <v>5</v>
      </c>
      <c r="D402" s="34" t="s">
        <v>48</v>
      </c>
      <c r="E402" s="34" t="s">
        <v>22</v>
      </c>
      <c r="F402" s="34" t="s">
        <v>146</v>
      </c>
      <c r="G402" s="21"/>
      <c r="H402" s="21"/>
      <c r="I402" s="21" t="s">
        <v>32</v>
      </c>
      <c r="J402" s="21" t="s">
        <v>31</v>
      </c>
      <c r="M402" s="12"/>
    </row>
    <row r="403" spans="1:13" ht="18" customHeight="1">
      <c r="A403" s="4">
        <v>402</v>
      </c>
      <c r="B403" s="37">
        <v>41090</v>
      </c>
      <c r="C403" s="34" t="s">
        <v>44</v>
      </c>
      <c r="D403" s="34" t="s">
        <v>161</v>
      </c>
      <c r="E403" s="34" t="s">
        <v>153</v>
      </c>
      <c r="F403" s="34" t="s">
        <v>43</v>
      </c>
      <c r="G403" s="21"/>
      <c r="H403" s="21"/>
      <c r="I403" s="21" t="s">
        <v>19</v>
      </c>
      <c r="J403" s="21" t="s">
        <v>13</v>
      </c>
      <c r="M403" s="12"/>
    </row>
    <row r="404" spans="1:13" ht="18" customHeight="1">
      <c r="A404" s="4">
        <v>403</v>
      </c>
      <c r="B404" s="37">
        <v>41090</v>
      </c>
      <c r="C404" s="34" t="s">
        <v>6</v>
      </c>
      <c r="D404" s="34" t="s">
        <v>4</v>
      </c>
      <c r="E404" s="34" t="s">
        <v>30</v>
      </c>
      <c r="F404" s="34" t="s">
        <v>29</v>
      </c>
      <c r="G404" s="21"/>
      <c r="H404" s="21"/>
      <c r="I404" s="21" t="s">
        <v>9</v>
      </c>
      <c r="J404" s="21" t="s">
        <v>25</v>
      </c>
      <c r="M404" s="12"/>
    </row>
    <row r="405" spans="1:13" ht="18" customHeight="1">
      <c r="A405" s="4">
        <v>404</v>
      </c>
      <c r="B405" s="37">
        <v>41090</v>
      </c>
      <c r="C405" s="34" t="s">
        <v>144</v>
      </c>
      <c r="D405" s="34" t="s">
        <v>15</v>
      </c>
      <c r="E405" s="34" t="s">
        <v>7</v>
      </c>
      <c r="F405" s="34" t="s">
        <v>28</v>
      </c>
      <c r="G405" s="21"/>
      <c r="H405" s="21"/>
      <c r="I405" s="21" t="s">
        <v>14</v>
      </c>
      <c r="J405" s="21" t="s">
        <v>38</v>
      </c>
      <c r="M405" s="12"/>
    </row>
    <row r="406" spans="1:13" ht="18" customHeight="1">
      <c r="A406" s="4">
        <v>405</v>
      </c>
      <c r="B406" s="37">
        <v>41090</v>
      </c>
      <c r="C406" s="34" t="s">
        <v>16</v>
      </c>
      <c r="D406" s="34" t="s">
        <v>49</v>
      </c>
      <c r="E406" s="34" t="s">
        <v>12</v>
      </c>
      <c r="F406" s="34" t="s">
        <v>23</v>
      </c>
      <c r="G406" s="21"/>
      <c r="H406" s="21"/>
      <c r="I406" s="21" t="s">
        <v>37</v>
      </c>
      <c r="J406" s="21" t="s">
        <v>20</v>
      </c>
      <c r="M406" s="12"/>
    </row>
    <row r="407" spans="1:13" ht="18" customHeight="1">
      <c r="A407" s="4">
        <v>406</v>
      </c>
      <c r="B407" s="38">
        <v>41091</v>
      </c>
      <c r="C407" s="21" t="s">
        <v>28</v>
      </c>
      <c r="D407" s="21" t="s">
        <v>36</v>
      </c>
      <c r="E407" s="21" t="s">
        <v>15</v>
      </c>
      <c r="F407" s="21" t="s">
        <v>7</v>
      </c>
      <c r="G407" s="21"/>
      <c r="H407" s="21"/>
      <c r="I407" s="21" t="s">
        <v>14</v>
      </c>
      <c r="J407" s="21" t="s">
        <v>38</v>
      </c>
      <c r="M407" s="12"/>
    </row>
    <row r="408" spans="1:13" ht="18" customHeight="1">
      <c r="A408" s="4">
        <v>407</v>
      </c>
      <c r="B408" s="37">
        <v>41091</v>
      </c>
      <c r="C408" s="34" t="s">
        <v>29</v>
      </c>
      <c r="D408" s="34" t="s">
        <v>17</v>
      </c>
      <c r="E408" s="34" t="s">
        <v>4</v>
      </c>
      <c r="F408" s="34" t="s">
        <v>30</v>
      </c>
      <c r="G408" s="21"/>
      <c r="H408" s="21"/>
      <c r="I408" s="21" t="s">
        <v>9</v>
      </c>
      <c r="J408" s="21" t="s">
        <v>25</v>
      </c>
      <c r="M408" s="12"/>
    </row>
    <row r="409" spans="1:13" ht="18" customHeight="1">
      <c r="A409" s="4">
        <v>408</v>
      </c>
      <c r="B409" s="37">
        <v>41091</v>
      </c>
      <c r="C409" s="34" t="s">
        <v>23</v>
      </c>
      <c r="D409" s="34" t="s">
        <v>21</v>
      </c>
      <c r="E409" s="34" t="s">
        <v>49</v>
      </c>
      <c r="F409" s="34" t="s">
        <v>12</v>
      </c>
      <c r="G409" s="21"/>
      <c r="H409" s="21"/>
      <c r="I409" s="21" t="s">
        <v>37</v>
      </c>
      <c r="J409" s="21" t="s">
        <v>20</v>
      </c>
      <c r="M409" s="12"/>
    </row>
    <row r="410" spans="1:13" ht="18" customHeight="1">
      <c r="A410" s="4">
        <v>409</v>
      </c>
      <c r="B410" s="37">
        <v>41091</v>
      </c>
      <c r="C410" s="34" t="s">
        <v>43</v>
      </c>
      <c r="D410" s="34" t="s">
        <v>142</v>
      </c>
      <c r="E410" s="34" t="s">
        <v>161</v>
      </c>
      <c r="F410" s="34" t="s">
        <v>153</v>
      </c>
      <c r="G410" s="21"/>
      <c r="H410" s="21"/>
      <c r="I410" s="21" t="s">
        <v>19</v>
      </c>
      <c r="J410" s="21" t="s">
        <v>13</v>
      </c>
      <c r="M410" s="12"/>
    </row>
    <row r="411" spans="1:13" ht="18" customHeight="1">
      <c r="A411" s="4">
        <v>410</v>
      </c>
      <c r="B411" s="37">
        <v>41091</v>
      </c>
      <c r="C411" s="34" t="s">
        <v>163</v>
      </c>
      <c r="D411" s="34" t="s">
        <v>11</v>
      </c>
      <c r="E411" s="34" t="s">
        <v>47</v>
      </c>
      <c r="F411" s="34" t="s">
        <v>50</v>
      </c>
      <c r="G411" s="21"/>
      <c r="H411" s="21"/>
      <c r="I411" s="21" t="s">
        <v>26</v>
      </c>
      <c r="J411" s="21" t="s">
        <v>8</v>
      </c>
      <c r="M411" s="12"/>
    </row>
    <row r="412" spans="1:13" ht="18" customHeight="1">
      <c r="A412" s="4">
        <v>411</v>
      </c>
      <c r="B412" s="37">
        <v>41091</v>
      </c>
      <c r="C412" s="34" t="s">
        <v>146</v>
      </c>
      <c r="D412" s="34" t="s">
        <v>131</v>
      </c>
      <c r="E412" s="34" t="s">
        <v>48</v>
      </c>
      <c r="F412" s="34" t="s">
        <v>22</v>
      </c>
      <c r="G412" s="21"/>
      <c r="H412" s="21"/>
      <c r="I412" s="21" t="s">
        <v>32</v>
      </c>
      <c r="J412" s="21" t="s">
        <v>31</v>
      </c>
      <c r="M412" s="12"/>
    </row>
    <row r="413" spans="1:13" ht="18" customHeight="1">
      <c r="A413" s="4">
        <v>412</v>
      </c>
      <c r="B413" s="37">
        <v>41092</v>
      </c>
      <c r="C413" s="34" t="s">
        <v>12</v>
      </c>
      <c r="D413" s="34" t="s">
        <v>144</v>
      </c>
      <c r="E413" s="36" t="s">
        <v>39</v>
      </c>
      <c r="F413" s="34" t="s">
        <v>49</v>
      </c>
      <c r="G413" s="21"/>
      <c r="H413" s="21"/>
      <c r="I413" s="21" t="s">
        <v>25</v>
      </c>
      <c r="J413" s="21" t="s">
        <v>32</v>
      </c>
      <c r="M413" s="12"/>
    </row>
    <row r="414" spans="1:13" ht="18" customHeight="1">
      <c r="A414" s="4">
        <v>413</v>
      </c>
      <c r="B414" s="37">
        <v>41093</v>
      </c>
      <c r="C414" s="34" t="s">
        <v>50</v>
      </c>
      <c r="D414" s="34" t="s">
        <v>34</v>
      </c>
      <c r="E414" s="34" t="s">
        <v>46</v>
      </c>
      <c r="F414" s="34" t="s">
        <v>15</v>
      </c>
      <c r="G414" s="21"/>
      <c r="H414" s="21"/>
      <c r="I414" s="21" t="s">
        <v>26</v>
      </c>
      <c r="J414" s="21" t="s">
        <v>31</v>
      </c>
      <c r="M414" s="12"/>
    </row>
    <row r="415" spans="1:13" ht="18" customHeight="1">
      <c r="A415" s="4">
        <v>414</v>
      </c>
      <c r="B415" s="37">
        <v>41093</v>
      </c>
      <c r="C415" s="34" t="s">
        <v>22</v>
      </c>
      <c r="D415" s="34" t="s">
        <v>132</v>
      </c>
      <c r="E415" s="34" t="s">
        <v>142</v>
      </c>
      <c r="F415" s="34" t="s">
        <v>47</v>
      </c>
      <c r="G415" s="21"/>
      <c r="H415" s="21"/>
      <c r="I415" s="21" t="s">
        <v>38</v>
      </c>
      <c r="J415" s="21" t="s">
        <v>19</v>
      </c>
      <c r="M415" s="12"/>
    </row>
    <row r="416" spans="1:13" ht="18" customHeight="1">
      <c r="A416" s="4">
        <v>415</v>
      </c>
      <c r="B416" s="37">
        <v>41094</v>
      </c>
      <c r="C416" s="34" t="s">
        <v>4</v>
      </c>
      <c r="D416" s="34" t="s">
        <v>18</v>
      </c>
      <c r="E416" s="34" t="s">
        <v>5</v>
      </c>
      <c r="F416" s="34" t="s">
        <v>27</v>
      </c>
      <c r="G416" s="21"/>
      <c r="H416" s="21"/>
      <c r="I416" s="21" t="s">
        <v>13</v>
      </c>
      <c r="J416" s="21" t="s">
        <v>37</v>
      </c>
      <c r="M416" s="12"/>
    </row>
    <row r="417" spans="1:13" ht="18" customHeight="1">
      <c r="A417" s="4">
        <v>416</v>
      </c>
      <c r="B417" s="37">
        <v>41094</v>
      </c>
      <c r="C417" s="34" t="s">
        <v>40</v>
      </c>
      <c r="D417" s="34" t="s">
        <v>29</v>
      </c>
      <c r="E417" s="34" t="s">
        <v>10</v>
      </c>
      <c r="F417" s="34" t="s">
        <v>148</v>
      </c>
      <c r="G417" s="21"/>
      <c r="H417" s="21"/>
      <c r="I417" s="21" t="s">
        <v>14</v>
      </c>
      <c r="J417" s="21" t="s">
        <v>20</v>
      </c>
      <c r="M417" s="12"/>
    </row>
    <row r="418" spans="1:13" ht="18" customHeight="1">
      <c r="A418" s="4">
        <v>417</v>
      </c>
      <c r="B418" s="37">
        <v>41094</v>
      </c>
      <c r="C418" s="34" t="s">
        <v>47</v>
      </c>
      <c r="D418" s="34" t="s">
        <v>146</v>
      </c>
      <c r="E418" s="34" t="s">
        <v>132</v>
      </c>
      <c r="F418" s="34" t="s">
        <v>142</v>
      </c>
      <c r="G418" s="21"/>
      <c r="H418" s="21"/>
      <c r="I418" s="21" t="s">
        <v>38</v>
      </c>
      <c r="J418" s="21" t="s">
        <v>19</v>
      </c>
      <c r="M418" s="12"/>
    </row>
    <row r="419" spans="1:13" ht="18" customHeight="1">
      <c r="A419" s="4">
        <v>418</v>
      </c>
      <c r="B419" s="37">
        <v>41094</v>
      </c>
      <c r="C419" s="34" t="s">
        <v>49</v>
      </c>
      <c r="D419" s="34" t="s">
        <v>24</v>
      </c>
      <c r="E419" s="34" t="s">
        <v>144</v>
      </c>
      <c r="F419" s="34" t="s">
        <v>39</v>
      </c>
      <c r="G419" s="21"/>
      <c r="H419" s="21"/>
      <c r="I419" s="21" t="s">
        <v>25</v>
      </c>
      <c r="J419" s="21" t="s">
        <v>32</v>
      </c>
      <c r="M419" s="12"/>
    </row>
    <row r="420" spans="1:13" ht="18" customHeight="1">
      <c r="A420" s="4">
        <v>419</v>
      </c>
      <c r="B420" s="37">
        <v>41094</v>
      </c>
      <c r="C420" s="34" t="s">
        <v>48</v>
      </c>
      <c r="D420" s="34" t="s">
        <v>163</v>
      </c>
      <c r="E420" s="34" t="s">
        <v>157</v>
      </c>
      <c r="F420" s="34" t="s">
        <v>35</v>
      </c>
      <c r="G420" s="21"/>
      <c r="H420" s="21"/>
      <c r="I420" s="21" t="s">
        <v>8</v>
      </c>
      <c r="J420" s="21" t="s">
        <v>9</v>
      </c>
      <c r="M420" s="12"/>
    </row>
    <row r="421" spans="1:13" ht="18" customHeight="1">
      <c r="A421" s="4">
        <v>420</v>
      </c>
      <c r="B421" s="37">
        <v>41094</v>
      </c>
      <c r="C421" s="34" t="s">
        <v>15</v>
      </c>
      <c r="D421" s="34" t="s">
        <v>23</v>
      </c>
      <c r="E421" s="34" t="s">
        <v>34</v>
      </c>
      <c r="F421" s="34" t="s">
        <v>46</v>
      </c>
      <c r="G421" s="21"/>
      <c r="H421" s="21"/>
      <c r="I421" s="21" t="s">
        <v>26</v>
      </c>
      <c r="J421" s="21" t="s">
        <v>31</v>
      </c>
      <c r="M421" s="12"/>
    </row>
    <row r="422" spans="1:13" ht="18" customHeight="1">
      <c r="A422" s="4">
        <v>421</v>
      </c>
      <c r="B422" s="37">
        <v>41095</v>
      </c>
      <c r="C422" s="34" t="s">
        <v>148</v>
      </c>
      <c r="D422" s="34" t="s">
        <v>33</v>
      </c>
      <c r="E422" s="34" t="s">
        <v>29</v>
      </c>
      <c r="F422" s="34" t="s">
        <v>10</v>
      </c>
      <c r="G422" s="21"/>
      <c r="H422" s="21"/>
      <c r="I422" s="21" t="s">
        <v>14</v>
      </c>
      <c r="J422" s="21" t="s">
        <v>20</v>
      </c>
      <c r="M422" s="12"/>
    </row>
    <row r="423" spans="1:13" ht="18" customHeight="1">
      <c r="A423" s="4">
        <v>422</v>
      </c>
      <c r="B423" s="37">
        <v>41095</v>
      </c>
      <c r="C423" s="34" t="s">
        <v>39</v>
      </c>
      <c r="D423" s="34" t="s">
        <v>12</v>
      </c>
      <c r="E423" s="34" t="s">
        <v>24</v>
      </c>
      <c r="F423" s="34" t="s">
        <v>144</v>
      </c>
      <c r="G423" s="21"/>
      <c r="H423" s="21"/>
      <c r="I423" s="21" t="s">
        <v>25</v>
      </c>
      <c r="J423" s="21" t="s">
        <v>32</v>
      </c>
      <c r="M423" s="12"/>
    </row>
    <row r="424" spans="1:13" ht="18" customHeight="1">
      <c r="A424" s="4">
        <v>423</v>
      </c>
      <c r="B424" s="37">
        <v>41095</v>
      </c>
      <c r="C424" s="34" t="s">
        <v>35</v>
      </c>
      <c r="D424" s="34" t="s">
        <v>7</v>
      </c>
      <c r="E424" s="34" t="s">
        <v>163</v>
      </c>
      <c r="F424" s="34" t="s">
        <v>157</v>
      </c>
      <c r="G424" s="21"/>
      <c r="H424" s="21"/>
      <c r="I424" s="21" t="s">
        <v>8</v>
      </c>
      <c r="J424" s="21" t="s">
        <v>9</v>
      </c>
      <c r="M424" s="12"/>
    </row>
    <row r="425" spans="1:13" ht="18" customHeight="1">
      <c r="A425" s="4">
        <v>424</v>
      </c>
      <c r="B425" s="37">
        <v>41095</v>
      </c>
      <c r="C425" s="34" t="s">
        <v>46</v>
      </c>
      <c r="D425" s="34" t="s">
        <v>50</v>
      </c>
      <c r="E425" s="34" t="s">
        <v>23</v>
      </c>
      <c r="F425" s="34" t="s">
        <v>34</v>
      </c>
      <c r="G425" s="21"/>
      <c r="H425" s="21"/>
      <c r="I425" s="21" t="s">
        <v>26</v>
      </c>
      <c r="J425" s="21" t="s">
        <v>31</v>
      </c>
      <c r="M425" s="12"/>
    </row>
    <row r="426" spans="1:13" ht="18" customHeight="1">
      <c r="A426" s="4">
        <v>425</v>
      </c>
      <c r="B426" s="37">
        <v>41095</v>
      </c>
      <c r="C426" s="34" t="s">
        <v>27</v>
      </c>
      <c r="D426" s="34" t="s">
        <v>30</v>
      </c>
      <c r="E426" s="34" t="s">
        <v>18</v>
      </c>
      <c r="F426" s="34" t="s">
        <v>5</v>
      </c>
      <c r="G426" s="21"/>
      <c r="H426" s="21"/>
      <c r="I426" s="21" t="s">
        <v>13</v>
      </c>
      <c r="J426" s="21" t="s">
        <v>37</v>
      </c>
      <c r="M426" s="12"/>
    </row>
    <row r="427" spans="1:13" ht="18" customHeight="1">
      <c r="A427" s="4">
        <v>426</v>
      </c>
      <c r="B427" s="37">
        <v>41096</v>
      </c>
      <c r="C427" s="34" t="s">
        <v>157</v>
      </c>
      <c r="D427" s="34" t="s">
        <v>4</v>
      </c>
      <c r="E427" s="34" t="s">
        <v>33</v>
      </c>
      <c r="F427" s="34" t="s">
        <v>18</v>
      </c>
      <c r="G427" s="21"/>
      <c r="H427" s="21"/>
      <c r="I427" s="21" t="s">
        <v>8</v>
      </c>
      <c r="J427" s="21" t="s">
        <v>26</v>
      </c>
      <c r="M427" s="12"/>
    </row>
    <row r="428" spans="1:13" ht="18" customHeight="1">
      <c r="A428" s="4">
        <v>427</v>
      </c>
      <c r="B428" s="37">
        <v>41096</v>
      </c>
      <c r="C428" s="34" t="s">
        <v>34</v>
      </c>
      <c r="D428" s="34" t="s">
        <v>15</v>
      </c>
      <c r="E428" s="34" t="s">
        <v>44</v>
      </c>
      <c r="F428" s="34" t="s">
        <v>161</v>
      </c>
      <c r="G428" s="21"/>
      <c r="H428" s="21"/>
      <c r="I428" s="21" t="s">
        <v>20</v>
      </c>
      <c r="J428" s="21" t="s">
        <v>13</v>
      </c>
      <c r="M428" s="12"/>
    </row>
    <row r="429" spans="1:13" ht="18" customHeight="1">
      <c r="A429" s="4">
        <v>428</v>
      </c>
      <c r="B429" s="37">
        <v>41096</v>
      </c>
      <c r="C429" s="34" t="s">
        <v>5</v>
      </c>
      <c r="D429" s="34" t="s">
        <v>22</v>
      </c>
      <c r="E429" s="34" t="s">
        <v>7</v>
      </c>
      <c r="F429" s="34" t="s">
        <v>163</v>
      </c>
      <c r="G429" s="21"/>
      <c r="H429" s="21"/>
      <c r="I429" s="21" t="s">
        <v>37</v>
      </c>
      <c r="J429" s="21" t="s">
        <v>38</v>
      </c>
      <c r="M429" s="12"/>
    </row>
    <row r="430" spans="1:13" ht="18" customHeight="1">
      <c r="A430" s="4">
        <v>429</v>
      </c>
      <c r="B430" s="37">
        <v>41096</v>
      </c>
      <c r="C430" s="34" t="s">
        <v>10</v>
      </c>
      <c r="D430" s="34" t="s">
        <v>6</v>
      </c>
      <c r="E430" s="34" t="s">
        <v>30</v>
      </c>
      <c r="F430" s="34" t="s">
        <v>42</v>
      </c>
      <c r="G430" s="21"/>
      <c r="H430" s="21"/>
      <c r="I430" s="21" t="s">
        <v>32</v>
      </c>
      <c r="J430" s="21" t="s">
        <v>9</v>
      </c>
      <c r="M430" s="12"/>
    </row>
    <row r="431" spans="1:13" ht="18" customHeight="1">
      <c r="A431" s="4">
        <v>430</v>
      </c>
      <c r="B431" s="37">
        <v>41096</v>
      </c>
      <c r="C431" s="34" t="s">
        <v>131</v>
      </c>
      <c r="D431" s="34" t="s">
        <v>72</v>
      </c>
      <c r="E431" s="34" t="s">
        <v>21</v>
      </c>
      <c r="F431" s="34" t="s">
        <v>17</v>
      </c>
      <c r="G431" s="21"/>
      <c r="H431" s="21"/>
      <c r="I431" s="21" t="s">
        <v>31</v>
      </c>
      <c r="J431" s="21" t="s">
        <v>25</v>
      </c>
      <c r="M431" s="12"/>
    </row>
    <row r="432" spans="1:13" ht="18" customHeight="1">
      <c r="A432" s="4">
        <v>431</v>
      </c>
      <c r="B432" s="37">
        <v>41097</v>
      </c>
      <c r="C432" s="34" t="s">
        <v>161</v>
      </c>
      <c r="D432" s="34" t="s">
        <v>46</v>
      </c>
      <c r="E432" s="34" t="s">
        <v>15</v>
      </c>
      <c r="F432" s="34" t="s">
        <v>44</v>
      </c>
      <c r="G432" s="21"/>
      <c r="H432" s="21"/>
      <c r="I432" s="21" t="s">
        <v>20</v>
      </c>
      <c r="J432" s="21" t="s">
        <v>13</v>
      </c>
      <c r="M432" s="12"/>
    </row>
    <row r="433" spans="1:13" ht="18" customHeight="1">
      <c r="A433" s="4">
        <v>432</v>
      </c>
      <c r="B433" s="37">
        <v>41097</v>
      </c>
      <c r="C433" s="34" t="s">
        <v>42</v>
      </c>
      <c r="D433" s="34" t="s">
        <v>27</v>
      </c>
      <c r="E433" s="34" t="s">
        <v>6</v>
      </c>
      <c r="F433" s="34" t="s">
        <v>30</v>
      </c>
      <c r="G433" s="21"/>
      <c r="H433" s="21"/>
      <c r="I433" s="21" t="s">
        <v>32</v>
      </c>
      <c r="J433" s="21" t="s">
        <v>9</v>
      </c>
      <c r="M433" s="12"/>
    </row>
    <row r="434" spans="1:13" ht="18" customHeight="1">
      <c r="A434" s="4">
        <v>433</v>
      </c>
      <c r="B434" s="37">
        <v>41097</v>
      </c>
      <c r="C434" s="34" t="s">
        <v>24</v>
      </c>
      <c r="D434" s="34" t="s">
        <v>16</v>
      </c>
      <c r="E434" s="34" t="s">
        <v>49</v>
      </c>
      <c r="F434" s="34" t="s">
        <v>12</v>
      </c>
      <c r="G434" s="21"/>
      <c r="H434" s="21"/>
      <c r="I434" s="21" t="s">
        <v>19</v>
      </c>
      <c r="J434" s="21" t="s">
        <v>14</v>
      </c>
      <c r="M434" s="12"/>
    </row>
    <row r="435" spans="1:13" ht="18" customHeight="1">
      <c r="A435" s="4">
        <v>434</v>
      </c>
      <c r="B435" s="37">
        <v>41097</v>
      </c>
      <c r="C435" s="34" t="s">
        <v>18</v>
      </c>
      <c r="D435" s="34" t="s">
        <v>148</v>
      </c>
      <c r="E435" s="34" t="s">
        <v>4</v>
      </c>
      <c r="F435" s="34" t="s">
        <v>33</v>
      </c>
      <c r="G435" s="21"/>
      <c r="H435" s="21"/>
      <c r="I435" s="21" t="s">
        <v>8</v>
      </c>
      <c r="J435" s="21" t="s">
        <v>26</v>
      </c>
      <c r="M435" s="12"/>
    </row>
    <row r="436" spans="1:13" ht="18" customHeight="1">
      <c r="A436" s="4">
        <v>435</v>
      </c>
      <c r="B436" s="37">
        <v>41097</v>
      </c>
      <c r="C436" s="34" t="s">
        <v>17</v>
      </c>
      <c r="D436" s="34" t="s">
        <v>36</v>
      </c>
      <c r="E436" s="34" t="s">
        <v>72</v>
      </c>
      <c r="F436" s="34" t="s">
        <v>21</v>
      </c>
      <c r="G436" s="21"/>
      <c r="H436" s="21"/>
      <c r="I436" s="21" t="s">
        <v>31</v>
      </c>
      <c r="J436" s="21" t="s">
        <v>25</v>
      </c>
      <c r="M436" s="12"/>
    </row>
    <row r="437" spans="1:13" ht="18" customHeight="1">
      <c r="A437" s="4">
        <v>436</v>
      </c>
      <c r="B437" s="37">
        <v>41097</v>
      </c>
      <c r="C437" s="34" t="s">
        <v>163</v>
      </c>
      <c r="D437" s="34" t="s">
        <v>35</v>
      </c>
      <c r="E437" s="36" t="s">
        <v>22</v>
      </c>
      <c r="F437" s="34" t="s">
        <v>7</v>
      </c>
      <c r="G437" s="21"/>
      <c r="H437" s="21"/>
      <c r="I437" s="21" t="s">
        <v>37</v>
      </c>
      <c r="J437" s="21" t="s">
        <v>38</v>
      </c>
      <c r="M437" s="12"/>
    </row>
    <row r="438" spans="1:13" ht="18" customHeight="1">
      <c r="A438" s="4">
        <v>437</v>
      </c>
      <c r="B438" s="37">
        <v>41098</v>
      </c>
      <c r="C438" s="34" t="s">
        <v>7</v>
      </c>
      <c r="D438" s="34" t="s">
        <v>5</v>
      </c>
      <c r="E438" s="34" t="s">
        <v>35</v>
      </c>
      <c r="F438" s="34" t="s">
        <v>22</v>
      </c>
      <c r="G438" s="21"/>
      <c r="H438" s="21"/>
      <c r="I438" s="21" t="s">
        <v>37</v>
      </c>
      <c r="J438" s="21" t="s">
        <v>38</v>
      </c>
      <c r="M438" s="12"/>
    </row>
    <row r="439" spans="1:13" ht="18" customHeight="1">
      <c r="A439" s="4">
        <v>438</v>
      </c>
      <c r="B439" s="37">
        <v>41098</v>
      </c>
      <c r="C439" s="34" t="s">
        <v>44</v>
      </c>
      <c r="D439" s="34" t="s">
        <v>34</v>
      </c>
      <c r="E439" s="34" t="s">
        <v>46</v>
      </c>
      <c r="F439" s="34" t="s">
        <v>15</v>
      </c>
      <c r="G439" s="21"/>
      <c r="H439" s="21"/>
      <c r="I439" s="21" t="s">
        <v>20</v>
      </c>
      <c r="J439" s="21" t="s">
        <v>13</v>
      </c>
      <c r="M439" s="12"/>
    </row>
    <row r="440" spans="1:13" ht="18" customHeight="1">
      <c r="A440" s="4">
        <v>439</v>
      </c>
      <c r="B440" s="37">
        <v>41098</v>
      </c>
      <c r="C440" s="34" t="s">
        <v>30</v>
      </c>
      <c r="D440" s="34" t="s">
        <v>10</v>
      </c>
      <c r="E440" s="34" t="s">
        <v>27</v>
      </c>
      <c r="F440" s="34" t="s">
        <v>6</v>
      </c>
      <c r="G440" s="21"/>
      <c r="H440" s="21"/>
      <c r="I440" s="21" t="s">
        <v>32</v>
      </c>
      <c r="J440" s="21" t="s">
        <v>9</v>
      </c>
      <c r="M440" s="12"/>
    </row>
    <row r="441" spans="1:13" ht="18" customHeight="1">
      <c r="A441" s="4">
        <v>440</v>
      </c>
      <c r="B441" s="37">
        <v>41098</v>
      </c>
      <c r="C441" s="34" t="s">
        <v>21</v>
      </c>
      <c r="D441" s="36" t="s">
        <v>131</v>
      </c>
      <c r="E441" s="34" t="s">
        <v>36</v>
      </c>
      <c r="F441" s="34" t="s">
        <v>72</v>
      </c>
      <c r="G441" s="21"/>
      <c r="H441" s="21"/>
      <c r="I441" s="21" t="s">
        <v>31</v>
      </c>
      <c r="J441" s="21" t="s">
        <v>25</v>
      </c>
      <c r="M441" s="12"/>
    </row>
    <row r="442" spans="1:13" ht="18" customHeight="1">
      <c r="A442" s="4">
        <v>441</v>
      </c>
      <c r="B442" s="37">
        <v>41098</v>
      </c>
      <c r="C442" s="34" t="s">
        <v>33</v>
      </c>
      <c r="D442" s="34" t="s">
        <v>157</v>
      </c>
      <c r="E442" s="34" t="s">
        <v>148</v>
      </c>
      <c r="F442" s="34" t="s">
        <v>4</v>
      </c>
      <c r="G442" s="21"/>
      <c r="H442" s="21"/>
      <c r="I442" s="21" t="s">
        <v>8</v>
      </c>
      <c r="J442" s="21" t="s">
        <v>26</v>
      </c>
      <c r="M442" s="12"/>
    </row>
    <row r="443" spans="1:13" ht="18" customHeight="1">
      <c r="A443" s="4">
        <v>442</v>
      </c>
      <c r="B443" s="37">
        <v>41098</v>
      </c>
      <c r="C443" s="34" t="s">
        <v>12</v>
      </c>
      <c r="D443" s="34" t="s">
        <v>144</v>
      </c>
      <c r="E443" s="34" t="s">
        <v>16</v>
      </c>
      <c r="F443" s="34" t="s">
        <v>49</v>
      </c>
      <c r="G443" s="21"/>
      <c r="H443" s="21"/>
      <c r="I443" s="21" t="s">
        <v>19</v>
      </c>
      <c r="J443" s="21" t="s">
        <v>14</v>
      </c>
      <c r="M443" s="12"/>
    </row>
    <row r="444" spans="1:13" ht="18" customHeight="1">
      <c r="A444" s="4">
        <v>443</v>
      </c>
      <c r="B444" s="37">
        <v>41100</v>
      </c>
      <c r="C444" s="34" t="s">
        <v>4</v>
      </c>
      <c r="D444" s="34" t="s">
        <v>18</v>
      </c>
      <c r="E444" s="34" t="s">
        <v>43</v>
      </c>
      <c r="F444" s="34" t="s">
        <v>142</v>
      </c>
      <c r="G444" s="21"/>
      <c r="H444" s="21"/>
      <c r="I444" s="21" t="s">
        <v>9</v>
      </c>
      <c r="J444" s="21" t="s">
        <v>26</v>
      </c>
      <c r="M444" s="12"/>
    </row>
    <row r="445" spans="1:13" ht="18" customHeight="1">
      <c r="A445" s="4">
        <v>444</v>
      </c>
      <c r="B445" s="37">
        <v>41100</v>
      </c>
      <c r="C445" s="34" t="s">
        <v>72</v>
      </c>
      <c r="D445" s="34" t="s">
        <v>17</v>
      </c>
      <c r="E445" s="34" t="s">
        <v>131</v>
      </c>
      <c r="F445" s="34" t="s">
        <v>36</v>
      </c>
      <c r="G445" s="21"/>
      <c r="H445" s="21"/>
      <c r="I445" s="21" t="s">
        <v>31</v>
      </c>
      <c r="J445" s="21" t="s">
        <v>8</v>
      </c>
      <c r="M445" s="12"/>
    </row>
    <row r="446" spans="1:13" ht="18" customHeight="1">
      <c r="A446" s="4">
        <v>445</v>
      </c>
      <c r="B446" s="37">
        <v>41100</v>
      </c>
      <c r="C446" s="34" t="s">
        <v>153</v>
      </c>
      <c r="D446" s="34" t="s">
        <v>11</v>
      </c>
      <c r="E446" s="34" t="s">
        <v>146</v>
      </c>
      <c r="F446" s="34" t="s">
        <v>23</v>
      </c>
      <c r="G446" s="21"/>
      <c r="H446" s="21"/>
      <c r="I446" s="21" t="s">
        <v>38</v>
      </c>
      <c r="J446" s="21" t="s">
        <v>20</v>
      </c>
      <c r="M446" s="12"/>
    </row>
    <row r="447" spans="1:13" ht="18" customHeight="1">
      <c r="A447" s="4">
        <v>446</v>
      </c>
      <c r="B447" s="37">
        <v>41100</v>
      </c>
      <c r="C447" s="34" t="s">
        <v>6</v>
      </c>
      <c r="D447" s="34" t="s">
        <v>42</v>
      </c>
      <c r="E447" s="34" t="s">
        <v>28</v>
      </c>
      <c r="F447" s="34" t="s">
        <v>16</v>
      </c>
      <c r="G447" s="21"/>
      <c r="H447" s="21"/>
      <c r="I447" s="21" t="s">
        <v>14</v>
      </c>
      <c r="J447" s="21" t="s">
        <v>13</v>
      </c>
      <c r="M447" s="12"/>
    </row>
    <row r="448" spans="1:13" ht="18" customHeight="1">
      <c r="A448" s="4">
        <v>447</v>
      </c>
      <c r="B448" s="37">
        <v>41100</v>
      </c>
      <c r="C448" s="34" t="s">
        <v>15</v>
      </c>
      <c r="D448" s="34" t="s">
        <v>47</v>
      </c>
      <c r="E448" s="34" t="s">
        <v>29</v>
      </c>
      <c r="F448" s="34" t="s">
        <v>148</v>
      </c>
      <c r="G448" s="21"/>
      <c r="H448" s="21"/>
      <c r="I448" s="21" t="s">
        <v>37</v>
      </c>
      <c r="J448" s="21" t="s">
        <v>19</v>
      </c>
      <c r="M448" s="12"/>
    </row>
    <row r="449" spans="1:13" ht="18" customHeight="1">
      <c r="A449" s="4">
        <v>448</v>
      </c>
      <c r="B449" s="37">
        <v>41100</v>
      </c>
      <c r="C449" s="34" t="s">
        <v>22</v>
      </c>
      <c r="D449" s="34" t="s">
        <v>48</v>
      </c>
      <c r="E449" s="34" t="s">
        <v>5</v>
      </c>
      <c r="F449" s="34" t="s">
        <v>35</v>
      </c>
      <c r="G449" s="21"/>
      <c r="H449" s="21"/>
      <c r="I449" s="21" t="s">
        <v>32</v>
      </c>
      <c r="J449" s="21" t="s">
        <v>25</v>
      </c>
      <c r="M449" s="12"/>
    </row>
    <row r="450" spans="1:13" ht="18" customHeight="1">
      <c r="A450" s="4">
        <v>449</v>
      </c>
      <c r="B450" s="37">
        <v>41101</v>
      </c>
      <c r="C450" s="34" t="s">
        <v>148</v>
      </c>
      <c r="D450" s="34" t="s">
        <v>44</v>
      </c>
      <c r="E450" s="34" t="s">
        <v>47</v>
      </c>
      <c r="F450" s="34" t="s">
        <v>29</v>
      </c>
      <c r="G450" s="21"/>
      <c r="H450" s="21"/>
      <c r="I450" s="21" t="s">
        <v>37</v>
      </c>
      <c r="J450" s="21" t="s">
        <v>19</v>
      </c>
      <c r="M450" s="12"/>
    </row>
    <row r="451" spans="1:13" ht="18" customHeight="1">
      <c r="A451" s="4">
        <v>450</v>
      </c>
      <c r="B451" s="37">
        <v>41101</v>
      </c>
      <c r="C451" s="34" t="s">
        <v>35</v>
      </c>
      <c r="D451" s="34" t="s">
        <v>33</v>
      </c>
      <c r="E451" s="34" t="s">
        <v>48</v>
      </c>
      <c r="F451" s="34" t="s">
        <v>5</v>
      </c>
      <c r="G451" s="21"/>
      <c r="H451" s="21"/>
      <c r="I451" s="21" t="s">
        <v>32</v>
      </c>
      <c r="J451" s="21" t="s">
        <v>25</v>
      </c>
      <c r="M451" s="12"/>
    </row>
    <row r="452" spans="1:13" ht="18" customHeight="1">
      <c r="A452" s="4">
        <v>451</v>
      </c>
      <c r="B452" s="37">
        <v>41101</v>
      </c>
      <c r="C452" s="34" t="s">
        <v>36</v>
      </c>
      <c r="D452" s="34" t="s">
        <v>21</v>
      </c>
      <c r="E452" s="34" t="s">
        <v>17</v>
      </c>
      <c r="F452" s="34" t="s">
        <v>131</v>
      </c>
      <c r="G452" s="21"/>
      <c r="H452" s="21"/>
      <c r="I452" s="21" t="s">
        <v>31</v>
      </c>
      <c r="J452" s="21" t="s">
        <v>8</v>
      </c>
      <c r="M452" s="12"/>
    </row>
    <row r="453" spans="1:13" ht="18" customHeight="1">
      <c r="A453" s="4">
        <v>452</v>
      </c>
      <c r="B453" s="37">
        <v>41101</v>
      </c>
      <c r="C453" s="34" t="s">
        <v>23</v>
      </c>
      <c r="D453" s="34" t="s">
        <v>7</v>
      </c>
      <c r="E453" s="34" t="s">
        <v>11</v>
      </c>
      <c r="F453" s="34" t="s">
        <v>146</v>
      </c>
      <c r="G453" s="21"/>
      <c r="H453" s="21"/>
      <c r="I453" s="21" t="s">
        <v>38</v>
      </c>
      <c r="J453" s="21" t="s">
        <v>20</v>
      </c>
      <c r="M453" s="12"/>
    </row>
    <row r="454" spans="1:13" ht="18" customHeight="1">
      <c r="A454" s="4">
        <v>453</v>
      </c>
      <c r="B454" s="37">
        <v>41101</v>
      </c>
      <c r="C454" s="34" t="s">
        <v>142</v>
      </c>
      <c r="D454" s="34" t="s">
        <v>41</v>
      </c>
      <c r="E454" s="34" t="s">
        <v>18</v>
      </c>
      <c r="F454" s="34" t="s">
        <v>43</v>
      </c>
      <c r="G454" s="21"/>
      <c r="H454" s="21"/>
      <c r="I454" s="21" t="s">
        <v>9</v>
      </c>
      <c r="J454" s="21" t="s">
        <v>26</v>
      </c>
      <c r="M454" s="12"/>
    </row>
    <row r="455" spans="1:13" ht="18" customHeight="1">
      <c r="A455" s="4">
        <v>454</v>
      </c>
      <c r="B455" s="37">
        <v>41101</v>
      </c>
      <c r="C455" s="34" t="s">
        <v>16</v>
      </c>
      <c r="D455" s="34" t="s">
        <v>30</v>
      </c>
      <c r="E455" s="34" t="s">
        <v>42</v>
      </c>
      <c r="F455" s="34" t="s">
        <v>28</v>
      </c>
      <c r="G455" s="21"/>
      <c r="H455" s="21"/>
      <c r="I455" s="21" t="s">
        <v>14</v>
      </c>
      <c r="J455" s="21" t="s">
        <v>13</v>
      </c>
      <c r="M455" s="12"/>
    </row>
    <row r="456" spans="1:13" ht="18" customHeight="1">
      <c r="A456" s="4">
        <v>455</v>
      </c>
      <c r="B456" s="37">
        <v>41102</v>
      </c>
      <c r="C456" s="34" t="s">
        <v>5</v>
      </c>
      <c r="D456" s="34" t="s">
        <v>22</v>
      </c>
      <c r="E456" s="34" t="s">
        <v>33</v>
      </c>
      <c r="F456" s="34" t="s">
        <v>48</v>
      </c>
      <c r="G456" s="21"/>
      <c r="H456" s="21"/>
      <c r="I456" s="21" t="s">
        <v>32</v>
      </c>
      <c r="J456" s="21" t="s">
        <v>25</v>
      </c>
      <c r="M456" s="12"/>
    </row>
    <row r="457" spans="1:13" ht="18" customHeight="1">
      <c r="A457" s="4">
        <v>456</v>
      </c>
      <c r="B457" s="37">
        <v>41102</v>
      </c>
      <c r="C457" s="34" t="s">
        <v>49</v>
      </c>
      <c r="D457" s="34" t="s">
        <v>12</v>
      </c>
      <c r="E457" s="36" t="s">
        <v>144</v>
      </c>
      <c r="F457" s="34" t="s">
        <v>39</v>
      </c>
      <c r="G457" s="21"/>
      <c r="H457" s="21"/>
      <c r="I457" s="21" t="s">
        <v>37</v>
      </c>
      <c r="J457" s="21" t="s">
        <v>19</v>
      </c>
      <c r="M457" s="12"/>
    </row>
    <row r="458" spans="1:13" ht="18" customHeight="1">
      <c r="A458" s="4">
        <v>457</v>
      </c>
      <c r="B458" s="37">
        <v>41102</v>
      </c>
      <c r="C458" s="34" t="s">
        <v>28</v>
      </c>
      <c r="D458" s="34" t="s">
        <v>6</v>
      </c>
      <c r="E458" s="34" t="s">
        <v>30</v>
      </c>
      <c r="F458" s="34" t="s">
        <v>42</v>
      </c>
      <c r="G458" s="21"/>
      <c r="H458" s="21"/>
      <c r="I458" s="21" t="s">
        <v>14</v>
      </c>
      <c r="J458" s="21" t="s">
        <v>13</v>
      </c>
      <c r="M458" s="12"/>
    </row>
    <row r="459" spans="1:13" ht="18" customHeight="1">
      <c r="A459" s="4">
        <v>458</v>
      </c>
      <c r="B459" s="37">
        <v>41102</v>
      </c>
      <c r="C459" s="34" t="s">
        <v>131</v>
      </c>
      <c r="D459" s="34" t="s">
        <v>72</v>
      </c>
      <c r="E459" s="34" t="s">
        <v>21</v>
      </c>
      <c r="F459" s="34" t="s">
        <v>17</v>
      </c>
      <c r="G459" s="21"/>
      <c r="H459" s="21"/>
      <c r="I459" s="21" t="s">
        <v>31</v>
      </c>
      <c r="J459" s="21" t="s">
        <v>8</v>
      </c>
      <c r="M459" s="12"/>
    </row>
    <row r="460" spans="1:13" ht="18" customHeight="1">
      <c r="A460" s="4">
        <v>459</v>
      </c>
      <c r="B460" s="37">
        <v>41102</v>
      </c>
      <c r="C460" s="34" t="s">
        <v>146</v>
      </c>
      <c r="D460" s="34" t="s">
        <v>153</v>
      </c>
      <c r="E460" s="34" t="s">
        <v>7</v>
      </c>
      <c r="F460" s="34" t="s">
        <v>11</v>
      </c>
      <c r="G460" s="21"/>
      <c r="H460" s="21"/>
      <c r="I460" s="21" t="s">
        <v>38</v>
      </c>
      <c r="J460" s="21" t="s">
        <v>20</v>
      </c>
      <c r="M460" s="12"/>
    </row>
    <row r="461" spans="1:13" ht="18" customHeight="1">
      <c r="A461" s="4">
        <v>460</v>
      </c>
      <c r="B461" s="37">
        <v>41103</v>
      </c>
      <c r="C461" s="34" t="s">
        <v>47</v>
      </c>
      <c r="D461" s="34" t="s">
        <v>161</v>
      </c>
      <c r="E461" s="34" t="s">
        <v>44</v>
      </c>
      <c r="F461" s="34" t="s">
        <v>7</v>
      </c>
      <c r="G461" s="21"/>
      <c r="H461" s="21"/>
      <c r="I461" s="21" t="s">
        <v>25</v>
      </c>
      <c r="J461" s="21" t="s">
        <v>8</v>
      </c>
      <c r="M461" s="12"/>
    </row>
    <row r="462" spans="1:13" ht="18" customHeight="1">
      <c r="A462" s="4">
        <v>461</v>
      </c>
      <c r="B462" s="37">
        <v>41103</v>
      </c>
      <c r="C462" s="34" t="s">
        <v>29</v>
      </c>
      <c r="D462" s="34" t="s">
        <v>16</v>
      </c>
      <c r="E462" s="34" t="s">
        <v>10</v>
      </c>
      <c r="F462" s="34" t="s">
        <v>27</v>
      </c>
      <c r="G462" s="21"/>
      <c r="H462" s="21"/>
      <c r="I462" s="21" t="s">
        <v>20</v>
      </c>
      <c r="J462" s="21" t="s">
        <v>37</v>
      </c>
      <c r="M462" s="12"/>
    </row>
    <row r="463" spans="1:13" ht="18" customHeight="1">
      <c r="A463" s="4">
        <v>462</v>
      </c>
      <c r="B463" s="37">
        <v>41103</v>
      </c>
      <c r="C463" s="34" t="s">
        <v>48</v>
      </c>
      <c r="D463" s="34" t="s">
        <v>148</v>
      </c>
      <c r="E463" s="34" t="s">
        <v>12</v>
      </c>
      <c r="F463" s="34" t="s">
        <v>144</v>
      </c>
      <c r="G463" s="21"/>
      <c r="H463" s="21"/>
      <c r="I463" s="21" t="s">
        <v>13</v>
      </c>
      <c r="J463" s="21" t="s">
        <v>19</v>
      </c>
      <c r="M463" s="12"/>
    </row>
    <row r="464" spans="1:13" ht="18" customHeight="1">
      <c r="A464" s="4">
        <v>463</v>
      </c>
      <c r="B464" s="37">
        <v>41103</v>
      </c>
      <c r="C464" s="34" t="s">
        <v>18</v>
      </c>
      <c r="D464" s="34" t="s">
        <v>142</v>
      </c>
      <c r="E464" s="34" t="s">
        <v>4</v>
      </c>
      <c r="F464" s="34" t="s">
        <v>41</v>
      </c>
      <c r="G464" s="21"/>
      <c r="H464" s="21"/>
      <c r="I464" s="21" t="s">
        <v>9</v>
      </c>
      <c r="J464" s="21" t="s">
        <v>31</v>
      </c>
      <c r="M464" s="12"/>
    </row>
    <row r="465" spans="1:13" ht="18" customHeight="1">
      <c r="A465" s="4">
        <v>464</v>
      </c>
      <c r="B465" s="37">
        <v>41104</v>
      </c>
      <c r="C465" s="34" t="s">
        <v>7</v>
      </c>
      <c r="D465" s="34" t="s">
        <v>50</v>
      </c>
      <c r="E465" s="34" t="s">
        <v>161</v>
      </c>
      <c r="F465" s="34" t="s">
        <v>44</v>
      </c>
      <c r="G465" s="21"/>
      <c r="H465" s="21"/>
      <c r="I465" s="21" t="s">
        <v>25</v>
      </c>
      <c r="J465" s="21" t="s">
        <v>8</v>
      </c>
      <c r="M465" s="12"/>
    </row>
    <row r="466" spans="1:13" ht="18" customHeight="1">
      <c r="A466" s="4">
        <v>465</v>
      </c>
      <c r="B466" s="37">
        <v>41104</v>
      </c>
      <c r="C466" s="34" t="s">
        <v>41</v>
      </c>
      <c r="D466" s="34" t="s">
        <v>49</v>
      </c>
      <c r="E466" s="34" t="s">
        <v>142</v>
      </c>
      <c r="F466" s="34" t="s">
        <v>4</v>
      </c>
      <c r="G466" s="21"/>
      <c r="H466" s="21"/>
      <c r="I466" s="21" t="s">
        <v>9</v>
      </c>
      <c r="J466" s="21" t="s">
        <v>31</v>
      </c>
      <c r="M466" s="12"/>
    </row>
    <row r="467" spans="1:13" ht="18" customHeight="1">
      <c r="A467" s="4">
        <v>466</v>
      </c>
      <c r="B467" s="37">
        <v>41104</v>
      </c>
      <c r="C467" s="34" t="s">
        <v>30</v>
      </c>
      <c r="D467" s="34" t="s">
        <v>24</v>
      </c>
      <c r="E467" s="34" t="s">
        <v>35</v>
      </c>
      <c r="F467" s="34" t="s">
        <v>22</v>
      </c>
      <c r="G467" s="21"/>
      <c r="H467" s="21"/>
      <c r="I467" s="21" t="s">
        <v>38</v>
      </c>
      <c r="J467" s="21" t="s">
        <v>14</v>
      </c>
      <c r="M467" s="12"/>
    </row>
    <row r="468" spans="1:13" ht="18" customHeight="1">
      <c r="A468" s="4">
        <v>467</v>
      </c>
      <c r="B468" s="37">
        <v>41104</v>
      </c>
      <c r="C468" s="34" t="s">
        <v>144</v>
      </c>
      <c r="D468" s="34" t="s">
        <v>157</v>
      </c>
      <c r="E468" s="34" t="s">
        <v>148</v>
      </c>
      <c r="F468" s="34" t="s">
        <v>12</v>
      </c>
      <c r="G468" s="21"/>
      <c r="H468" s="21"/>
      <c r="I468" s="21" t="s">
        <v>13</v>
      </c>
      <c r="J468" s="21" t="s">
        <v>19</v>
      </c>
      <c r="M468" s="12"/>
    </row>
    <row r="469" spans="1:13" ht="18" customHeight="1">
      <c r="A469" s="4">
        <v>468</v>
      </c>
      <c r="B469" s="37">
        <v>41104</v>
      </c>
      <c r="C469" s="34" t="s">
        <v>27</v>
      </c>
      <c r="D469" s="34" t="s">
        <v>39</v>
      </c>
      <c r="E469" s="34" t="s">
        <v>16</v>
      </c>
      <c r="F469" s="34" t="s">
        <v>10</v>
      </c>
      <c r="G469" s="21"/>
      <c r="H469" s="21"/>
      <c r="I469" s="21" t="s">
        <v>20</v>
      </c>
      <c r="J469" s="21" t="s">
        <v>37</v>
      </c>
      <c r="M469" s="12"/>
    </row>
    <row r="470" spans="1:13" ht="18" customHeight="1">
      <c r="A470" s="4">
        <v>469</v>
      </c>
      <c r="B470" s="37">
        <v>41104</v>
      </c>
      <c r="C470" s="34" t="s">
        <v>163</v>
      </c>
      <c r="D470" s="34" t="s">
        <v>146</v>
      </c>
      <c r="E470" s="34" t="s">
        <v>23</v>
      </c>
      <c r="F470" s="34" t="s">
        <v>6</v>
      </c>
      <c r="G470" s="21"/>
      <c r="H470" s="21"/>
      <c r="I470" s="21" t="s">
        <v>26</v>
      </c>
      <c r="J470" s="21" t="s">
        <v>32</v>
      </c>
      <c r="M470" s="12"/>
    </row>
    <row r="471" spans="1:13" ht="18" customHeight="1">
      <c r="A471" s="4">
        <v>470</v>
      </c>
      <c r="B471" s="37">
        <v>41105</v>
      </c>
      <c r="C471" s="34" t="s">
        <v>4</v>
      </c>
      <c r="D471" s="34" t="s">
        <v>18</v>
      </c>
      <c r="E471" s="34" t="s">
        <v>49</v>
      </c>
      <c r="F471" s="34" t="s">
        <v>142</v>
      </c>
      <c r="G471" s="21"/>
      <c r="H471" s="21"/>
      <c r="I471" s="21" t="s">
        <v>9</v>
      </c>
      <c r="J471" s="21" t="s">
        <v>31</v>
      </c>
      <c r="M471" s="12"/>
    </row>
    <row r="472" spans="1:13" ht="18" customHeight="1">
      <c r="A472" s="4">
        <v>471</v>
      </c>
      <c r="B472" s="37">
        <v>41105</v>
      </c>
      <c r="C472" s="34" t="s">
        <v>10</v>
      </c>
      <c r="D472" s="34" t="s">
        <v>29</v>
      </c>
      <c r="E472" s="34" t="s">
        <v>39</v>
      </c>
      <c r="F472" s="34" t="s">
        <v>16</v>
      </c>
      <c r="G472" s="21"/>
      <c r="H472" s="21"/>
      <c r="I472" s="21" t="s">
        <v>20</v>
      </c>
      <c r="J472" s="21" t="s">
        <v>37</v>
      </c>
      <c r="M472" s="12"/>
    </row>
    <row r="473" spans="1:13" ht="18" customHeight="1">
      <c r="A473" s="4">
        <v>472</v>
      </c>
      <c r="B473" s="37">
        <v>41105</v>
      </c>
      <c r="C473" s="34" t="s">
        <v>44</v>
      </c>
      <c r="D473" s="34" t="s">
        <v>47</v>
      </c>
      <c r="E473" s="34" t="s">
        <v>50</v>
      </c>
      <c r="F473" s="34" t="s">
        <v>161</v>
      </c>
      <c r="G473" s="21"/>
      <c r="H473" s="21"/>
      <c r="I473" s="21" t="s">
        <v>25</v>
      </c>
      <c r="J473" s="21" t="s">
        <v>8</v>
      </c>
      <c r="M473" s="12"/>
    </row>
    <row r="474" spans="1:13" ht="18" customHeight="1">
      <c r="A474" s="4">
        <v>473</v>
      </c>
      <c r="B474" s="37">
        <v>41105</v>
      </c>
      <c r="C474" s="34" t="s">
        <v>6</v>
      </c>
      <c r="D474" s="34" t="s">
        <v>11</v>
      </c>
      <c r="E474" s="34" t="s">
        <v>146</v>
      </c>
      <c r="F474" s="34" t="s">
        <v>23</v>
      </c>
      <c r="G474" s="21"/>
      <c r="H474" s="21"/>
      <c r="I474" s="21" t="s">
        <v>26</v>
      </c>
      <c r="J474" s="21" t="s">
        <v>32</v>
      </c>
      <c r="M474" s="12"/>
    </row>
    <row r="475" spans="1:13" ht="18" customHeight="1">
      <c r="A475" s="4">
        <v>474</v>
      </c>
      <c r="B475" s="37">
        <v>41105</v>
      </c>
      <c r="C475" s="34" t="s">
        <v>17</v>
      </c>
      <c r="D475" s="34" t="s">
        <v>36</v>
      </c>
      <c r="E475" s="34" t="s">
        <v>157</v>
      </c>
      <c r="F475" s="34" t="s">
        <v>148</v>
      </c>
      <c r="G475" s="21"/>
      <c r="H475" s="21"/>
      <c r="I475" s="21" t="s">
        <v>13</v>
      </c>
      <c r="J475" s="21" t="s">
        <v>19</v>
      </c>
      <c r="M475" s="12"/>
    </row>
    <row r="476" spans="1:13" ht="18" customHeight="1">
      <c r="A476" s="4">
        <v>475</v>
      </c>
      <c r="B476" s="37">
        <v>41105</v>
      </c>
      <c r="C476" s="34" t="s">
        <v>22</v>
      </c>
      <c r="D476" s="34" t="s">
        <v>46</v>
      </c>
      <c r="E476" s="34" t="s">
        <v>24</v>
      </c>
      <c r="F476" s="34" t="s">
        <v>35</v>
      </c>
      <c r="G476" s="21"/>
      <c r="H476" s="21"/>
      <c r="I476" s="21" t="s">
        <v>38</v>
      </c>
      <c r="J476" s="21" t="s">
        <v>14</v>
      </c>
      <c r="M476" s="12"/>
    </row>
    <row r="477" spans="1:13" ht="18" customHeight="1">
      <c r="A477" s="4">
        <v>476</v>
      </c>
      <c r="B477" s="37">
        <v>41106</v>
      </c>
      <c r="C477" s="34" t="s">
        <v>161</v>
      </c>
      <c r="D477" s="34" t="s">
        <v>7</v>
      </c>
      <c r="E477" s="34" t="s">
        <v>47</v>
      </c>
      <c r="F477" s="34" t="s">
        <v>50</v>
      </c>
      <c r="G477" s="21"/>
      <c r="H477" s="21"/>
      <c r="I477" s="21" t="s">
        <v>25</v>
      </c>
      <c r="J477" s="21" t="s">
        <v>26</v>
      </c>
      <c r="M477" s="12"/>
    </row>
    <row r="478" spans="1:13" ht="18" customHeight="1">
      <c r="A478" s="4">
        <v>477</v>
      </c>
      <c r="B478" s="37">
        <v>41106</v>
      </c>
      <c r="C478" s="34" t="s">
        <v>39</v>
      </c>
      <c r="D478" s="34" t="s">
        <v>131</v>
      </c>
      <c r="E478" s="34" t="s">
        <v>55</v>
      </c>
      <c r="F478" s="34" t="s">
        <v>49</v>
      </c>
      <c r="G478" s="21"/>
      <c r="H478" s="21"/>
      <c r="I478" s="21" t="s">
        <v>8</v>
      </c>
      <c r="J478" s="21" t="s">
        <v>9</v>
      </c>
      <c r="M478" s="12"/>
    </row>
    <row r="479" spans="1:13" ht="18" customHeight="1">
      <c r="A479" s="4">
        <v>478</v>
      </c>
      <c r="B479" s="37">
        <v>41106</v>
      </c>
      <c r="C479" s="34" t="s">
        <v>35</v>
      </c>
      <c r="D479" s="34" t="s">
        <v>43</v>
      </c>
      <c r="E479" s="34" t="s">
        <v>46</v>
      </c>
      <c r="F479" s="34" t="s">
        <v>153</v>
      </c>
      <c r="G479" s="21"/>
      <c r="H479" s="21"/>
      <c r="I479" s="21" t="s">
        <v>19</v>
      </c>
      <c r="J479" s="21" t="s">
        <v>20</v>
      </c>
      <c r="M479" s="12"/>
    </row>
    <row r="480" spans="1:13" ht="18" customHeight="1">
      <c r="A480" s="4">
        <v>479</v>
      </c>
      <c r="B480" s="37">
        <v>41106</v>
      </c>
      <c r="C480" s="34" t="s">
        <v>21</v>
      </c>
      <c r="D480" s="34" t="s">
        <v>40</v>
      </c>
      <c r="E480" s="34" t="s">
        <v>36</v>
      </c>
      <c r="F480" s="34" t="s">
        <v>157</v>
      </c>
      <c r="G480" s="21"/>
      <c r="H480" s="21"/>
      <c r="I480" s="21" t="s">
        <v>13</v>
      </c>
      <c r="J480" s="21" t="s">
        <v>14</v>
      </c>
      <c r="M480" s="12"/>
    </row>
    <row r="481" spans="1:13" ht="18" customHeight="1">
      <c r="A481" s="4">
        <v>480</v>
      </c>
      <c r="B481" s="37">
        <v>41106</v>
      </c>
      <c r="C481" s="34" t="s">
        <v>16</v>
      </c>
      <c r="D481" s="34" t="s">
        <v>163</v>
      </c>
      <c r="E481" s="36" t="s">
        <v>72</v>
      </c>
      <c r="F481" s="34" t="s">
        <v>24</v>
      </c>
      <c r="G481" s="21"/>
      <c r="H481" s="21"/>
      <c r="I481" s="21" t="s">
        <v>38</v>
      </c>
      <c r="J481" s="21" t="s">
        <v>37</v>
      </c>
      <c r="M481" s="12"/>
    </row>
    <row r="482" spans="1:13" ht="18" customHeight="1">
      <c r="A482" s="4">
        <v>481</v>
      </c>
      <c r="B482" s="37">
        <v>41106</v>
      </c>
      <c r="C482" s="34" t="s">
        <v>12</v>
      </c>
      <c r="D482" s="34" t="s">
        <v>28</v>
      </c>
      <c r="E482" s="34" t="s">
        <v>144</v>
      </c>
      <c r="F482" s="34" t="s">
        <v>33</v>
      </c>
      <c r="G482" s="21"/>
      <c r="H482" s="21"/>
      <c r="I482" s="21" t="s">
        <v>31</v>
      </c>
      <c r="J482" s="21" t="s">
        <v>32</v>
      </c>
      <c r="M482" s="12"/>
    </row>
    <row r="483" spans="1:13" ht="18" customHeight="1">
      <c r="A483" s="4">
        <v>482</v>
      </c>
      <c r="B483" s="37">
        <v>41107</v>
      </c>
      <c r="C483" s="34" t="s">
        <v>157</v>
      </c>
      <c r="D483" s="34" t="s">
        <v>10</v>
      </c>
      <c r="E483" s="34" t="s">
        <v>40</v>
      </c>
      <c r="F483" s="34" t="s">
        <v>36</v>
      </c>
      <c r="G483" s="21"/>
      <c r="H483" s="21"/>
      <c r="I483" s="21" t="s">
        <v>13</v>
      </c>
      <c r="J483" s="21" t="s">
        <v>14</v>
      </c>
      <c r="M483" s="12"/>
    </row>
    <row r="484" spans="1:13" ht="18" customHeight="1">
      <c r="A484" s="4">
        <v>483</v>
      </c>
      <c r="B484" s="37">
        <v>41107</v>
      </c>
      <c r="C484" s="34" t="s">
        <v>153</v>
      </c>
      <c r="D484" s="34" t="s">
        <v>44</v>
      </c>
      <c r="E484" s="34" t="s">
        <v>43</v>
      </c>
      <c r="F484" s="34" t="s">
        <v>46</v>
      </c>
      <c r="G484" s="21"/>
      <c r="H484" s="21"/>
      <c r="I484" s="21" t="s">
        <v>19</v>
      </c>
      <c r="J484" s="21" t="s">
        <v>20</v>
      </c>
      <c r="M484" s="12"/>
    </row>
    <row r="485" spans="1:13" ht="18" customHeight="1">
      <c r="A485" s="4">
        <v>484</v>
      </c>
      <c r="B485" s="37">
        <v>41107</v>
      </c>
      <c r="C485" s="34" t="s">
        <v>49</v>
      </c>
      <c r="D485" s="34" t="s">
        <v>27</v>
      </c>
      <c r="E485" s="34" t="s">
        <v>29</v>
      </c>
      <c r="F485" s="34" t="s">
        <v>42</v>
      </c>
      <c r="G485" s="21"/>
      <c r="H485" s="21"/>
      <c r="I485" s="21" t="s">
        <v>8</v>
      </c>
      <c r="J485" s="21" t="s">
        <v>9</v>
      </c>
      <c r="M485" s="12"/>
    </row>
    <row r="486" spans="1:13" ht="18" customHeight="1">
      <c r="A486" s="4">
        <v>485</v>
      </c>
      <c r="B486" s="37">
        <v>41107</v>
      </c>
      <c r="C486" s="34" t="s">
        <v>24</v>
      </c>
      <c r="D486" s="34" t="s">
        <v>34</v>
      </c>
      <c r="E486" s="34" t="s">
        <v>163</v>
      </c>
      <c r="F486" s="34" t="s">
        <v>72</v>
      </c>
      <c r="G486" s="21"/>
      <c r="H486" s="21"/>
      <c r="I486" s="21" t="s">
        <v>38</v>
      </c>
      <c r="J486" s="21" t="s">
        <v>37</v>
      </c>
      <c r="M486" s="12"/>
    </row>
    <row r="487" spans="1:13" ht="18" customHeight="1">
      <c r="A487" s="4">
        <v>486</v>
      </c>
      <c r="B487" s="37">
        <v>41107</v>
      </c>
      <c r="C487" s="34" t="s">
        <v>50</v>
      </c>
      <c r="D487" s="34" t="s">
        <v>15</v>
      </c>
      <c r="E487" s="34" t="s">
        <v>7</v>
      </c>
      <c r="F487" s="34" t="s">
        <v>47</v>
      </c>
      <c r="G487" s="21"/>
      <c r="H487" s="21"/>
      <c r="I487" s="21" t="s">
        <v>25</v>
      </c>
      <c r="J487" s="21" t="s">
        <v>26</v>
      </c>
      <c r="M487" s="12"/>
    </row>
    <row r="488" spans="1:13" ht="18" customHeight="1">
      <c r="A488" s="4">
        <v>487</v>
      </c>
      <c r="B488" s="37">
        <v>41107</v>
      </c>
      <c r="C488" s="34" t="s">
        <v>33</v>
      </c>
      <c r="D488" s="34" t="s">
        <v>5</v>
      </c>
      <c r="E488" s="34" t="s">
        <v>28</v>
      </c>
      <c r="F488" s="34" t="s">
        <v>144</v>
      </c>
      <c r="G488" s="21"/>
      <c r="H488" s="21"/>
      <c r="I488" s="21" t="s">
        <v>31</v>
      </c>
      <c r="J488" s="21" t="s">
        <v>32</v>
      </c>
      <c r="M488" s="12"/>
    </row>
    <row r="489" spans="1:13" ht="18" customHeight="1">
      <c r="A489" s="4">
        <v>488</v>
      </c>
      <c r="B489" s="37">
        <v>41108</v>
      </c>
      <c r="C489" s="34" t="s">
        <v>72</v>
      </c>
      <c r="D489" s="34" t="s">
        <v>23</v>
      </c>
      <c r="E489" s="34" t="s">
        <v>34</v>
      </c>
      <c r="F489" s="34" t="s">
        <v>163</v>
      </c>
      <c r="G489" s="21"/>
      <c r="H489" s="21"/>
      <c r="I489" s="21" t="s">
        <v>38</v>
      </c>
      <c r="J489" s="21" t="s">
        <v>37</v>
      </c>
      <c r="M489" s="12"/>
    </row>
    <row r="490" spans="1:13" ht="18" customHeight="1">
      <c r="A490" s="4">
        <v>489</v>
      </c>
      <c r="B490" s="37">
        <v>41108</v>
      </c>
      <c r="C490" s="34" t="s">
        <v>40</v>
      </c>
      <c r="D490" s="34" t="s">
        <v>6</v>
      </c>
      <c r="E490" s="34" t="s">
        <v>10</v>
      </c>
      <c r="F490" s="34" t="s">
        <v>21</v>
      </c>
      <c r="G490" s="21"/>
      <c r="H490" s="21"/>
      <c r="I490" s="21" t="s">
        <v>13</v>
      </c>
      <c r="J490" s="21" t="s">
        <v>14</v>
      </c>
      <c r="M490" s="12"/>
    </row>
    <row r="491" spans="1:13" ht="18" customHeight="1">
      <c r="A491" s="4">
        <v>490</v>
      </c>
      <c r="B491" s="37">
        <v>41108</v>
      </c>
      <c r="C491" s="34" t="s">
        <v>47</v>
      </c>
      <c r="D491" s="34" t="s">
        <v>161</v>
      </c>
      <c r="E491" s="34" t="s">
        <v>15</v>
      </c>
      <c r="F491" s="34" t="s">
        <v>7</v>
      </c>
      <c r="G491" s="21"/>
      <c r="H491" s="21"/>
      <c r="I491" s="21" t="s">
        <v>25</v>
      </c>
      <c r="J491" s="21" t="s">
        <v>26</v>
      </c>
      <c r="M491" s="12"/>
    </row>
    <row r="492" spans="1:13" ht="18" customHeight="1">
      <c r="A492" s="4">
        <v>491</v>
      </c>
      <c r="B492" s="37">
        <v>41108</v>
      </c>
      <c r="C492" s="34" t="s">
        <v>42</v>
      </c>
      <c r="D492" s="36" t="s">
        <v>39</v>
      </c>
      <c r="E492" s="34" t="s">
        <v>27</v>
      </c>
      <c r="F492" s="34" t="s">
        <v>29</v>
      </c>
      <c r="G492" s="21"/>
      <c r="H492" s="21"/>
      <c r="I492" s="21" t="s">
        <v>8</v>
      </c>
      <c r="J492" s="21" t="s">
        <v>9</v>
      </c>
      <c r="M492" s="12"/>
    </row>
    <row r="493" spans="1:13" ht="18" customHeight="1">
      <c r="A493" s="4">
        <v>492</v>
      </c>
      <c r="B493" s="37">
        <v>41108</v>
      </c>
      <c r="C493" s="34" t="s">
        <v>46</v>
      </c>
      <c r="D493" s="34" t="s">
        <v>35</v>
      </c>
      <c r="E493" s="34" t="s">
        <v>44</v>
      </c>
      <c r="F493" s="34" t="s">
        <v>43</v>
      </c>
      <c r="G493" s="21"/>
      <c r="H493" s="21"/>
      <c r="I493" s="21" t="s">
        <v>19</v>
      </c>
      <c r="J493" s="21" t="s">
        <v>20</v>
      </c>
      <c r="M493" s="12"/>
    </row>
    <row r="494" spans="1:13" ht="18" customHeight="1">
      <c r="A494" s="4">
        <v>493</v>
      </c>
      <c r="B494" s="37">
        <v>41110</v>
      </c>
      <c r="C494" s="34" t="s">
        <v>44</v>
      </c>
      <c r="D494" s="34" t="s">
        <v>131</v>
      </c>
      <c r="E494" s="34" t="s">
        <v>11</v>
      </c>
      <c r="F494" s="34" t="s">
        <v>161</v>
      </c>
      <c r="G494" s="21" t="s">
        <v>10</v>
      </c>
      <c r="H494" s="21" t="s">
        <v>28</v>
      </c>
      <c r="I494" s="21" t="s">
        <v>133</v>
      </c>
      <c r="J494" s="21" t="s">
        <v>134</v>
      </c>
      <c r="M494" s="12"/>
    </row>
    <row r="495" spans="1:13" ht="18" customHeight="1">
      <c r="A495" s="4">
        <v>494</v>
      </c>
      <c r="B495" s="37">
        <v>41111</v>
      </c>
      <c r="C495" s="34" t="s">
        <v>11</v>
      </c>
      <c r="D495" s="34" t="s">
        <v>10</v>
      </c>
      <c r="E495" s="34" t="s">
        <v>28</v>
      </c>
      <c r="F495" s="34" t="s">
        <v>131</v>
      </c>
      <c r="G495" s="21" t="s">
        <v>44</v>
      </c>
      <c r="H495" s="21" t="s">
        <v>161</v>
      </c>
      <c r="I495" s="21" t="s">
        <v>134</v>
      </c>
      <c r="J495" s="21" t="s">
        <v>133</v>
      </c>
      <c r="M495" s="12"/>
    </row>
    <row r="496" spans="1:13" ht="18" customHeight="1">
      <c r="A496" s="4">
        <v>495</v>
      </c>
      <c r="B496" s="37">
        <v>41113</v>
      </c>
      <c r="C496" s="34" t="s">
        <v>28</v>
      </c>
      <c r="D496" s="34" t="s">
        <v>44</v>
      </c>
      <c r="E496" s="34" t="s">
        <v>161</v>
      </c>
      <c r="F496" s="34" t="s">
        <v>10</v>
      </c>
      <c r="G496" s="21" t="s">
        <v>11</v>
      </c>
      <c r="H496" s="21" t="s">
        <v>131</v>
      </c>
      <c r="I496" s="21" t="s">
        <v>133</v>
      </c>
      <c r="J496" s="21" t="s">
        <v>134</v>
      </c>
      <c r="M496" s="12"/>
    </row>
    <row r="497" spans="1:13" ht="18" customHeight="1">
      <c r="A497" s="4">
        <v>496</v>
      </c>
      <c r="B497" s="37">
        <v>41115</v>
      </c>
      <c r="C497" s="34" t="s">
        <v>148</v>
      </c>
      <c r="D497" s="34" t="s">
        <v>49</v>
      </c>
      <c r="E497" s="34" t="s">
        <v>35</v>
      </c>
      <c r="F497" s="34" t="s">
        <v>27</v>
      </c>
      <c r="G497" s="21"/>
      <c r="H497" s="21"/>
      <c r="I497" s="21" t="s">
        <v>32</v>
      </c>
      <c r="J497" s="21" t="s">
        <v>8</v>
      </c>
      <c r="M497" s="12"/>
    </row>
    <row r="498" spans="1:13" ht="18" customHeight="1">
      <c r="A498" s="4">
        <v>497</v>
      </c>
      <c r="B498" s="37">
        <v>41115</v>
      </c>
      <c r="C498" s="34" t="s">
        <v>7</v>
      </c>
      <c r="D498" s="34" t="s">
        <v>46</v>
      </c>
      <c r="E498" s="34" t="s">
        <v>47</v>
      </c>
      <c r="F498" s="34" t="s">
        <v>15</v>
      </c>
      <c r="G498" s="21"/>
      <c r="H498" s="21"/>
      <c r="I498" s="21" t="s">
        <v>26</v>
      </c>
      <c r="J498" s="21" t="s">
        <v>9</v>
      </c>
      <c r="M498" s="12"/>
    </row>
    <row r="499" spans="1:13" ht="18" customHeight="1">
      <c r="A499" s="4">
        <v>498</v>
      </c>
      <c r="B499" s="37">
        <v>41115</v>
      </c>
      <c r="C499" s="34" t="s">
        <v>36</v>
      </c>
      <c r="D499" s="34" t="s">
        <v>30</v>
      </c>
      <c r="E499" s="34" t="s">
        <v>5</v>
      </c>
      <c r="F499" s="34" t="s">
        <v>29</v>
      </c>
      <c r="G499" s="21"/>
      <c r="H499" s="21"/>
      <c r="I499" s="21" t="s">
        <v>14</v>
      </c>
      <c r="J499" s="21" t="s">
        <v>19</v>
      </c>
      <c r="M499" s="12"/>
    </row>
    <row r="500" spans="1:13" ht="18" customHeight="1">
      <c r="A500" s="4">
        <v>499</v>
      </c>
      <c r="B500" s="37">
        <v>41115</v>
      </c>
      <c r="C500" s="34" t="s">
        <v>23</v>
      </c>
      <c r="D500" s="34" t="s">
        <v>34</v>
      </c>
      <c r="E500" s="34" t="s">
        <v>142</v>
      </c>
      <c r="F500" s="34" t="s">
        <v>153</v>
      </c>
      <c r="G500" s="21"/>
      <c r="H500" s="21"/>
      <c r="I500" s="21" t="s">
        <v>25</v>
      </c>
      <c r="J500" s="21" t="s">
        <v>31</v>
      </c>
      <c r="M500" s="12"/>
    </row>
    <row r="501" spans="1:13" ht="18" customHeight="1">
      <c r="A501" s="4">
        <v>500</v>
      </c>
      <c r="B501" s="37">
        <v>41115</v>
      </c>
      <c r="C501" s="34" t="s">
        <v>144</v>
      </c>
      <c r="D501" s="34" t="s">
        <v>12</v>
      </c>
      <c r="E501" s="34" t="s">
        <v>6</v>
      </c>
      <c r="F501" s="34" t="s">
        <v>18</v>
      </c>
      <c r="G501" s="21"/>
      <c r="H501" s="21"/>
      <c r="I501" s="21" t="s">
        <v>37</v>
      </c>
      <c r="J501" s="21" t="s">
        <v>13</v>
      </c>
      <c r="M501" s="12"/>
    </row>
    <row r="502" spans="1:13" ht="18" customHeight="1">
      <c r="A502" s="4">
        <v>501</v>
      </c>
      <c r="B502" s="37">
        <v>41115</v>
      </c>
      <c r="C502" s="34" t="s">
        <v>43</v>
      </c>
      <c r="D502" s="34" t="s">
        <v>17</v>
      </c>
      <c r="E502" s="34" t="s">
        <v>39</v>
      </c>
      <c r="F502" s="34" t="s">
        <v>163</v>
      </c>
      <c r="G502" s="21"/>
      <c r="H502" s="21"/>
      <c r="I502" s="21" t="s">
        <v>20</v>
      </c>
      <c r="J502" s="21" t="s">
        <v>38</v>
      </c>
      <c r="M502" s="12"/>
    </row>
    <row r="503" spans="1:13" ht="18" customHeight="1">
      <c r="A503" s="4">
        <v>502</v>
      </c>
      <c r="B503" s="37">
        <v>41116</v>
      </c>
      <c r="C503" s="34" t="s">
        <v>153</v>
      </c>
      <c r="D503" s="34" t="s">
        <v>72</v>
      </c>
      <c r="E503" s="34" t="s">
        <v>34</v>
      </c>
      <c r="F503" s="34" t="s">
        <v>142</v>
      </c>
      <c r="G503" s="21"/>
      <c r="H503" s="21"/>
      <c r="I503" s="21" t="s">
        <v>25</v>
      </c>
      <c r="J503" s="21" t="s">
        <v>31</v>
      </c>
      <c r="M503" s="12"/>
    </row>
    <row r="504" spans="1:13" ht="18" customHeight="1">
      <c r="A504" s="4">
        <v>503</v>
      </c>
      <c r="B504" s="37">
        <v>41116</v>
      </c>
      <c r="C504" s="34" t="s">
        <v>29</v>
      </c>
      <c r="D504" s="34" t="s">
        <v>33</v>
      </c>
      <c r="E504" s="34" t="s">
        <v>30</v>
      </c>
      <c r="F504" s="34" t="s">
        <v>5</v>
      </c>
      <c r="G504" s="21"/>
      <c r="H504" s="21"/>
      <c r="I504" s="21" t="s">
        <v>14</v>
      </c>
      <c r="J504" s="21" t="s">
        <v>19</v>
      </c>
      <c r="M504" s="12"/>
    </row>
    <row r="505" spans="1:13" ht="18" customHeight="1">
      <c r="A505" s="4">
        <v>504</v>
      </c>
      <c r="B505" s="37">
        <v>41116</v>
      </c>
      <c r="C505" s="34" t="s">
        <v>15</v>
      </c>
      <c r="D505" s="34" t="s">
        <v>11</v>
      </c>
      <c r="E505" s="34" t="s">
        <v>46</v>
      </c>
      <c r="F505" s="34" t="s">
        <v>47</v>
      </c>
      <c r="G505" s="21"/>
      <c r="H505" s="21"/>
      <c r="I505" s="21" t="s">
        <v>26</v>
      </c>
      <c r="J505" s="21" t="s">
        <v>9</v>
      </c>
      <c r="M505" s="12"/>
    </row>
    <row r="506" spans="1:13" ht="18" customHeight="1">
      <c r="A506" s="4">
        <v>505</v>
      </c>
      <c r="B506" s="37">
        <v>41116</v>
      </c>
      <c r="C506" s="34" t="s">
        <v>18</v>
      </c>
      <c r="D506" s="34" t="s">
        <v>21</v>
      </c>
      <c r="E506" s="34" t="s">
        <v>12</v>
      </c>
      <c r="F506" s="34" t="s">
        <v>6</v>
      </c>
      <c r="G506" s="21"/>
      <c r="H506" s="21"/>
      <c r="I506" s="21" t="s">
        <v>37</v>
      </c>
      <c r="J506" s="21" t="s">
        <v>13</v>
      </c>
      <c r="M506" s="12"/>
    </row>
    <row r="507" spans="1:13" ht="18" customHeight="1">
      <c r="A507" s="4">
        <v>506</v>
      </c>
      <c r="B507" s="37">
        <v>41116</v>
      </c>
      <c r="C507" s="34" t="s">
        <v>27</v>
      </c>
      <c r="D507" s="34" t="s">
        <v>22</v>
      </c>
      <c r="E507" s="34" t="s">
        <v>49</v>
      </c>
      <c r="F507" s="34" t="s">
        <v>35</v>
      </c>
      <c r="G507" s="21"/>
      <c r="H507" s="21"/>
      <c r="I507" s="21" t="s">
        <v>32</v>
      </c>
      <c r="J507" s="21" t="s">
        <v>8</v>
      </c>
      <c r="M507" s="12"/>
    </row>
    <row r="508" spans="1:13" ht="18" customHeight="1">
      <c r="A508" s="4">
        <v>507</v>
      </c>
      <c r="B508" s="37">
        <v>41116</v>
      </c>
      <c r="C508" s="34" t="s">
        <v>163</v>
      </c>
      <c r="D508" s="34" t="s">
        <v>4</v>
      </c>
      <c r="E508" s="34" t="s">
        <v>17</v>
      </c>
      <c r="F508" s="34" t="s">
        <v>39</v>
      </c>
      <c r="G508" s="21"/>
      <c r="H508" s="21"/>
      <c r="I508" s="21" t="s">
        <v>20</v>
      </c>
      <c r="J508" s="21" t="s">
        <v>38</v>
      </c>
      <c r="M508" s="12"/>
    </row>
    <row r="509" spans="1:13" ht="18" customHeight="1">
      <c r="A509" s="4">
        <v>508</v>
      </c>
      <c r="B509" s="37">
        <v>41117</v>
      </c>
      <c r="C509" s="34" t="s">
        <v>39</v>
      </c>
      <c r="D509" s="34" t="s">
        <v>41</v>
      </c>
      <c r="E509" s="34" t="s">
        <v>4</v>
      </c>
      <c r="F509" s="34" t="s">
        <v>17</v>
      </c>
      <c r="G509" s="21"/>
      <c r="H509" s="21"/>
      <c r="I509" s="21" t="s">
        <v>20</v>
      </c>
      <c r="J509" s="21" t="s">
        <v>14</v>
      </c>
      <c r="M509" s="12"/>
    </row>
    <row r="510" spans="1:13" ht="18" customHeight="1">
      <c r="A510" s="4">
        <v>509</v>
      </c>
      <c r="B510" s="37">
        <v>41117</v>
      </c>
      <c r="C510" s="34" t="s">
        <v>40</v>
      </c>
      <c r="D510" s="34" t="s">
        <v>148</v>
      </c>
      <c r="E510" s="34" t="s">
        <v>33</v>
      </c>
      <c r="F510" s="34" t="s">
        <v>12</v>
      </c>
      <c r="G510" s="21"/>
      <c r="H510" s="21"/>
      <c r="I510" s="21" t="s">
        <v>9</v>
      </c>
      <c r="J510" s="21" t="s">
        <v>32</v>
      </c>
      <c r="M510" s="12"/>
    </row>
    <row r="511" spans="1:13" ht="18" customHeight="1">
      <c r="A511" s="4">
        <v>510</v>
      </c>
      <c r="B511" s="37">
        <v>41117</v>
      </c>
      <c r="C511" s="34" t="s">
        <v>47</v>
      </c>
      <c r="D511" s="34" t="s">
        <v>16</v>
      </c>
      <c r="E511" s="34" t="s">
        <v>132</v>
      </c>
      <c r="F511" s="34" t="s">
        <v>161</v>
      </c>
      <c r="G511" s="21"/>
      <c r="H511" s="21"/>
      <c r="I511" s="21" t="s">
        <v>26</v>
      </c>
      <c r="J511" s="21" t="s">
        <v>31</v>
      </c>
      <c r="M511" s="12"/>
    </row>
    <row r="512" spans="1:13" ht="18" customHeight="1">
      <c r="A512" s="4">
        <v>511</v>
      </c>
      <c r="B512" s="37">
        <v>41117</v>
      </c>
      <c r="C512" s="34" t="s">
        <v>5</v>
      </c>
      <c r="D512" s="34" t="s">
        <v>28</v>
      </c>
      <c r="E512" s="34" t="s">
        <v>10</v>
      </c>
      <c r="F512" s="34" t="s">
        <v>30</v>
      </c>
      <c r="G512" s="21"/>
      <c r="H512" s="21"/>
      <c r="I512" s="21" t="s">
        <v>8</v>
      </c>
      <c r="J512" s="21" t="s">
        <v>25</v>
      </c>
      <c r="M512" s="12"/>
    </row>
    <row r="513" spans="1:13" ht="18" customHeight="1">
      <c r="A513" s="4">
        <v>512</v>
      </c>
      <c r="B513" s="37">
        <v>41117</v>
      </c>
      <c r="C513" s="34" t="s">
        <v>142</v>
      </c>
      <c r="D513" s="34" t="s">
        <v>23</v>
      </c>
      <c r="E513" s="34" t="s">
        <v>72</v>
      </c>
      <c r="F513" s="34" t="s">
        <v>34</v>
      </c>
      <c r="G513" s="21"/>
      <c r="H513" s="21"/>
      <c r="I513" s="21" t="s">
        <v>19</v>
      </c>
      <c r="J513" s="21" t="s">
        <v>37</v>
      </c>
      <c r="M513" s="12"/>
    </row>
    <row r="514" spans="1:13" ht="18" customHeight="1">
      <c r="A514" s="4">
        <v>513</v>
      </c>
      <c r="B514" s="37">
        <v>41117</v>
      </c>
      <c r="C514" s="34" t="s">
        <v>24</v>
      </c>
      <c r="D514" s="34" t="s">
        <v>36</v>
      </c>
      <c r="E514" s="34" t="s">
        <v>131</v>
      </c>
      <c r="F514" s="34" t="s">
        <v>46</v>
      </c>
      <c r="G514" s="21"/>
      <c r="H514" s="21"/>
      <c r="I514" s="21" t="s">
        <v>38</v>
      </c>
      <c r="J514" s="21" t="s">
        <v>13</v>
      </c>
      <c r="M514" s="12"/>
    </row>
    <row r="515" spans="1:13" ht="18" customHeight="1">
      <c r="A515" s="4">
        <v>514</v>
      </c>
      <c r="B515" s="37">
        <v>41118</v>
      </c>
      <c r="C515" s="34" t="s">
        <v>161</v>
      </c>
      <c r="D515" s="34" t="s">
        <v>163</v>
      </c>
      <c r="E515" s="34" t="s">
        <v>16</v>
      </c>
      <c r="F515" s="34" t="s">
        <v>132</v>
      </c>
      <c r="G515" s="21"/>
      <c r="H515" s="21"/>
      <c r="I515" s="21" t="s">
        <v>26</v>
      </c>
      <c r="J515" s="21" t="s">
        <v>31</v>
      </c>
      <c r="M515" s="12"/>
    </row>
    <row r="516" spans="1:13" ht="18" customHeight="1">
      <c r="A516" s="4">
        <v>515</v>
      </c>
      <c r="B516" s="37">
        <v>41118</v>
      </c>
      <c r="C516" s="34" t="s">
        <v>34</v>
      </c>
      <c r="D516" s="34" t="s">
        <v>153</v>
      </c>
      <c r="E516" s="34" t="s">
        <v>23</v>
      </c>
      <c r="F516" s="34" t="s">
        <v>72</v>
      </c>
      <c r="G516" s="21"/>
      <c r="H516" s="21"/>
      <c r="I516" s="21" t="s">
        <v>19</v>
      </c>
      <c r="J516" s="21" t="s">
        <v>37</v>
      </c>
      <c r="M516" s="12"/>
    </row>
    <row r="517" spans="1:13" ht="18" customHeight="1">
      <c r="A517" s="4">
        <v>516</v>
      </c>
      <c r="B517" s="37">
        <v>41118</v>
      </c>
      <c r="C517" s="36" t="s">
        <v>46</v>
      </c>
      <c r="D517" s="34" t="s">
        <v>146</v>
      </c>
      <c r="E517" s="34" t="s">
        <v>36</v>
      </c>
      <c r="F517" s="34" t="s">
        <v>131</v>
      </c>
      <c r="G517" s="21"/>
      <c r="H517" s="21"/>
      <c r="I517" s="21" t="s">
        <v>38</v>
      </c>
      <c r="J517" s="21" t="s">
        <v>13</v>
      </c>
      <c r="M517" s="13"/>
    </row>
    <row r="518" spans="1:13" ht="18" customHeight="1">
      <c r="A518" s="4">
        <v>517</v>
      </c>
      <c r="B518" s="37">
        <v>41118</v>
      </c>
      <c r="C518" s="34" t="s">
        <v>30</v>
      </c>
      <c r="D518" s="34" t="s">
        <v>27</v>
      </c>
      <c r="E518" s="34" t="s">
        <v>28</v>
      </c>
      <c r="F518" s="34" t="s">
        <v>10</v>
      </c>
      <c r="G518" s="21"/>
      <c r="H518" s="21"/>
      <c r="I518" s="21" t="s">
        <v>8</v>
      </c>
      <c r="J518" s="21" t="s">
        <v>25</v>
      </c>
      <c r="M518" s="12"/>
    </row>
    <row r="519" spans="1:13" ht="18" customHeight="1">
      <c r="A519" s="4">
        <v>518</v>
      </c>
      <c r="B519" s="37">
        <v>41118</v>
      </c>
      <c r="C519" s="34" t="s">
        <v>17</v>
      </c>
      <c r="D519" s="34" t="s">
        <v>144</v>
      </c>
      <c r="E519" s="34" t="s">
        <v>41</v>
      </c>
      <c r="F519" s="34" t="s">
        <v>4</v>
      </c>
      <c r="G519" s="21"/>
      <c r="H519" s="21"/>
      <c r="I519" s="21" t="s">
        <v>20</v>
      </c>
      <c r="J519" s="21" t="s">
        <v>14</v>
      </c>
      <c r="M519" s="12"/>
    </row>
    <row r="520" spans="1:13" ht="18" customHeight="1">
      <c r="A520" s="4">
        <v>519</v>
      </c>
      <c r="B520" s="37">
        <v>41118</v>
      </c>
      <c r="C520" s="34" t="s">
        <v>12</v>
      </c>
      <c r="D520" s="34" t="s">
        <v>29</v>
      </c>
      <c r="E520" s="34" t="s">
        <v>148</v>
      </c>
      <c r="F520" s="34" t="s">
        <v>33</v>
      </c>
      <c r="G520" s="21"/>
      <c r="H520" s="21"/>
      <c r="I520" s="21" t="s">
        <v>9</v>
      </c>
      <c r="J520" s="21" t="s">
        <v>32</v>
      </c>
      <c r="M520" s="12"/>
    </row>
    <row r="521" spans="1:13" ht="18" customHeight="1">
      <c r="A521" s="4">
        <v>520</v>
      </c>
      <c r="B521" s="37">
        <v>41119</v>
      </c>
      <c r="C521" s="34" t="s">
        <v>4</v>
      </c>
      <c r="D521" s="34" t="s">
        <v>39</v>
      </c>
      <c r="E521" s="34" t="s">
        <v>144</v>
      </c>
      <c r="F521" s="34" t="s">
        <v>41</v>
      </c>
      <c r="G521" s="21"/>
      <c r="H521" s="21"/>
      <c r="I521" s="21" t="s">
        <v>20</v>
      </c>
      <c r="J521" s="21" t="s">
        <v>14</v>
      </c>
      <c r="M521" s="12"/>
    </row>
    <row r="522" spans="1:13" ht="18" customHeight="1">
      <c r="A522" s="4">
        <v>521</v>
      </c>
      <c r="B522" s="37">
        <v>41119</v>
      </c>
      <c r="C522" s="34" t="s">
        <v>72</v>
      </c>
      <c r="D522" s="34" t="s">
        <v>142</v>
      </c>
      <c r="E522" s="34" t="s">
        <v>153</v>
      </c>
      <c r="F522" s="34" t="s">
        <v>23</v>
      </c>
      <c r="G522" s="21"/>
      <c r="H522" s="21"/>
      <c r="I522" s="21" t="s">
        <v>19</v>
      </c>
      <c r="J522" s="21" t="s">
        <v>37</v>
      </c>
      <c r="M522" s="12"/>
    </row>
    <row r="523" spans="1:13" ht="18" customHeight="1">
      <c r="A523" s="4">
        <v>522</v>
      </c>
      <c r="B523" s="37">
        <v>41119</v>
      </c>
      <c r="C523" s="34" t="s">
        <v>132</v>
      </c>
      <c r="D523" s="34" t="s">
        <v>47</v>
      </c>
      <c r="E523" s="34" t="s">
        <v>163</v>
      </c>
      <c r="F523" s="34" t="s">
        <v>16</v>
      </c>
      <c r="G523" s="21"/>
      <c r="H523" s="21"/>
      <c r="I523" s="21" t="s">
        <v>26</v>
      </c>
      <c r="J523" s="21" t="s">
        <v>31</v>
      </c>
      <c r="M523" s="12"/>
    </row>
    <row r="524" spans="1:13" ht="18" customHeight="1">
      <c r="A524" s="4">
        <v>523</v>
      </c>
      <c r="B524" s="37">
        <v>41119</v>
      </c>
      <c r="C524" s="34" t="s">
        <v>10</v>
      </c>
      <c r="D524" s="34" t="s">
        <v>5</v>
      </c>
      <c r="E524" s="34" t="s">
        <v>27</v>
      </c>
      <c r="F524" s="34" t="s">
        <v>28</v>
      </c>
      <c r="G524" s="21"/>
      <c r="H524" s="21"/>
      <c r="I524" s="21" t="s">
        <v>8</v>
      </c>
      <c r="J524" s="21" t="s">
        <v>25</v>
      </c>
      <c r="M524" s="12"/>
    </row>
    <row r="525" spans="1:13" ht="18" customHeight="1">
      <c r="A525" s="4">
        <v>524</v>
      </c>
      <c r="B525" s="37">
        <v>41119</v>
      </c>
      <c r="C525" s="34" t="s">
        <v>131</v>
      </c>
      <c r="D525" s="34" t="s">
        <v>24</v>
      </c>
      <c r="E525" s="34" t="s">
        <v>146</v>
      </c>
      <c r="F525" s="34" t="s">
        <v>36</v>
      </c>
      <c r="G525" s="21"/>
      <c r="H525" s="21"/>
      <c r="I525" s="21" t="s">
        <v>38</v>
      </c>
      <c r="J525" s="21" t="s">
        <v>13</v>
      </c>
      <c r="M525" s="12"/>
    </row>
    <row r="526" spans="1:13" ht="18" customHeight="1">
      <c r="A526" s="4">
        <v>525</v>
      </c>
      <c r="B526" s="37">
        <v>41119</v>
      </c>
      <c r="C526" s="34" t="s">
        <v>33</v>
      </c>
      <c r="D526" s="34" t="s">
        <v>40</v>
      </c>
      <c r="E526" s="34" t="s">
        <v>29</v>
      </c>
      <c r="F526" s="34" t="s">
        <v>148</v>
      </c>
      <c r="G526" s="21"/>
      <c r="H526" s="21"/>
      <c r="I526" s="21" t="s">
        <v>9</v>
      </c>
      <c r="J526" s="21" t="s">
        <v>32</v>
      </c>
      <c r="M526" s="12"/>
    </row>
    <row r="527" spans="1:13" ht="18" customHeight="1">
      <c r="A527" s="4">
        <v>526</v>
      </c>
      <c r="B527" s="37">
        <v>41120</v>
      </c>
      <c r="C527" s="34" t="s">
        <v>28</v>
      </c>
      <c r="D527" s="34" t="s">
        <v>30</v>
      </c>
      <c r="E527" s="34" t="s">
        <v>5</v>
      </c>
      <c r="F527" s="34" t="s">
        <v>27</v>
      </c>
      <c r="G527" s="21"/>
      <c r="H527" s="21"/>
      <c r="I527" s="21" t="s">
        <v>32</v>
      </c>
      <c r="J527" s="21" t="s">
        <v>26</v>
      </c>
      <c r="M527" s="12"/>
    </row>
    <row r="528" spans="1:13" ht="18" customHeight="1">
      <c r="A528" s="4">
        <v>527</v>
      </c>
      <c r="B528" s="37">
        <v>41121</v>
      </c>
      <c r="C528" s="34" t="s">
        <v>157</v>
      </c>
      <c r="D528" s="34" t="s">
        <v>12</v>
      </c>
      <c r="E528" s="34" t="s">
        <v>21</v>
      </c>
      <c r="F528" s="34" t="s">
        <v>163</v>
      </c>
      <c r="G528" s="21"/>
      <c r="H528" s="21"/>
      <c r="I528" s="21" t="s">
        <v>8</v>
      </c>
      <c r="J528" s="21" t="s">
        <v>31</v>
      </c>
      <c r="M528" s="12"/>
    </row>
    <row r="529" spans="1:13" ht="18" customHeight="1">
      <c r="A529" s="4">
        <v>528</v>
      </c>
      <c r="B529" s="37">
        <v>41121</v>
      </c>
      <c r="C529" s="34" t="s">
        <v>35</v>
      </c>
      <c r="D529" s="34" t="s">
        <v>46</v>
      </c>
      <c r="E529" s="34" t="s">
        <v>47</v>
      </c>
      <c r="F529" s="34" t="s">
        <v>49</v>
      </c>
      <c r="G529" s="21"/>
      <c r="H529" s="21"/>
      <c r="I529" s="21" t="s">
        <v>37</v>
      </c>
      <c r="J529" s="21" t="s">
        <v>20</v>
      </c>
      <c r="M529" s="12"/>
    </row>
    <row r="530" spans="1:13" ht="18" customHeight="1">
      <c r="A530" s="4">
        <v>529</v>
      </c>
      <c r="B530" s="37">
        <v>41121</v>
      </c>
      <c r="C530" s="34" t="s">
        <v>41</v>
      </c>
      <c r="D530" s="34" t="s">
        <v>44</v>
      </c>
      <c r="E530" s="34" t="s">
        <v>142</v>
      </c>
      <c r="F530" s="34" t="s">
        <v>153</v>
      </c>
      <c r="G530" s="21"/>
      <c r="H530" s="21"/>
      <c r="I530" s="21" t="s">
        <v>13</v>
      </c>
      <c r="J530" s="21" t="s">
        <v>19</v>
      </c>
      <c r="M530" s="12"/>
    </row>
    <row r="531" spans="1:13" ht="18" customHeight="1">
      <c r="A531" s="4">
        <v>530</v>
      </c>
      <c r="B531" s="37">
        <v>41121</v>
      </c>
      <c r="C531" s="34" t="s">
        <v>6</v>
      </c>
      <c r="D531" s="34" t="s">
        <v>42</v>
      </c>
      <c r="E531" s="34" t="s">
        <v>30</v>
      </c>
      <c r="F531" s="34" t="s">
        <v>144</v>
      </c>
      <c r="G531" s="21"/>
      <c r="H531" s="21"/>
      <c r="I531" s="21" t="s">
        <v>32</v>
      </c>
      <c r="J531" s="21" t="s">
        <v>26</v>
      </c>
      <c r="M531" s="12"/>
    </row>
    <row r="532" spans="1:13" ht="18" customHeight="1">
      <c r="A532" s="4">
        <v>531</v>
      </c>
      <c r="B532" s="37">
        <v>41121</v>
      </c>
      <c r="C532" s="34" t="s">
        <v>16</v>
      </c>
      <c r="D532" s="34" t="s">
        <v>43</v>
      </c>
      <c r="E532" s="34" t="s">
        <v>50</v>
      </c>
      <c r="F532" s="34" t="s">
        <v>146</v>
      </c>
      <c r="G532" s="21"/>
      <c r="H532" s="21"/>
      <c r="I532" s="21" t="s">
        <v>38</v>
      </c>
      <c r="J532" s="21" t="s">
        <v>14</v>
      </c>
      <c r="M532" s="12"/>
    </row>
    <row r="533" spans="1:13" ht="18" customHeight="1">
      <c r="A533" s="4">
        <v>532</v>
      </c>
      <c r="B533" s="37">
        <v>41122</v>
      </c>
      <c r="C533" s="34" t="s">
        <v>153</v>
      </c>
      <c r="D533" s="34" t="s">
        <v>131</v>
      </c>
      <c r="E533" s="34" t="s">
        <v>44</v>
      </c>
      <c r="F533" s="34" t="s">
        <v>142</v>
      </c>
      <c r="G533" s="21"/>
      <c r="H533" s="21"/>
      <c r="I533" s="21" t="s">
        <v>13</v>
      </c>
      <c r="J533" s="21" t="s">
        <v>19</v>
      </c>
      <c r="M533" s="12"/>
    </row>
    <row r="534" spans="1:13" ht="18" customHeight="1">
      <c r="A534" s="4">
        <v>533</v>
      </c>
      <c r="B534" s="37">
        <v>41122</v>
      </c>
      <c r="C534" s="34" t="s">
        <v>49</v>
      </c>
      <c r="D534" s="34" t="s">
        <v>28</v>
      </c>
      <c r="E534" s="34" t="s">
        <v>46</v>
      </c>
      <c r="F534" s="34" t="s">
        <v>47</v>
      </c>
      <c r="G534" s="21"/>
      <c r="H534" s="21"/>
      <c r="I534" s="21" t="s">
        <v>37</v>
      </c>
      <c r="J534" s="21" t="s">
        <v>20</v>
      </c>
      <c r="M534" s="12"/>
    </row>
    <row r="535" spans="1:13" ht="18" customHeight="1">
      <c r="A535" s="4">
        <v>534</v>
      </c>
      <c r="B535" s="37">
        <v>41122</v>
      </c>
      <c r="C535" s="34" t="s">
        <v>29</v>
      </c>
      <c r="D535" s="34" t="s">
        <v>33</v>
      </c>
      <c r="E535" s="36" t="s">
        <v>18</v>
      </c>
      <c r="F535" s="34" t="s">
        <v>22</v>
      </c>
      <c r="G535" s="21"/>
      <c r="H535" s="21"/>
      <c r="I535" s="21" t="s">
        <v>9</v>
      </c>
      <c r="J535" s="21" t="s">
        <v>25</v>
      </c>
      <c r="M535" s="12"/>
    </row>
    <row r="536" spans="1:13" ht="18" customHeight="1">
      <c r="A536" s="4">
        <v>535</v>
      </c>
      <c r="B536" s="37">
        <v>41122</v>
      </c>
      <c r="C536" s="34" t="s">
        <v>163</v>
      </c>
      <c r="D536" s="34" t="s">
        <v>72</v>
      </c>
      <c r="E536" s="34" t="s">
        <v>12</v>
      </c>
      <c r="F536" s="34" t="s">
        <v>21</v>
      </c>
      <c r="G536" s="21"/>
      <c r="H536" s="21"/>
      <c r="I536" s="21" t="s">
        <v>8</v>
      </c>
      <c r="J536" s="21" t="s">
        <v>31</v>
      </c>
      <c r="M536" s="12"/>
    </row>
    <row r="537" spans="1:13" ht="18" customHeight="1">
      <c r="A537" s="4">
        <v>536</v>
      </c>
      <c r="B537" s="37">
        <v>41122</v>
      </c>
      <c r="C537" s="34" t="s">
        <v>146</v>
      </c>
      <c r="D537" s="34" t="s">
        <v>15</v>
      </c>
      <c r="E537" s="34" t="s">
        <v>43</v>
      </c>
      <c r="F537" s="34" t="s">
        <v>50</v>
      </c>
      <c r="G537" s="21"/>
      <c r="H537" s="21"/>
      <c r="I537" s="21" t="s">
        <v>38</v>
      </c>
      <c r="J537" s="21" t="s">
        <v>14</v>
      </c>
      <c r="M537" s="12"/>
    </row>
    <row r="538" spans="1:13" ht="18" customHeight="1">
      <c r="A538" s="4">
        <v>537</v>
      </c>
      <c r="B538" s="37">
        <v>41123</v>
      </c>
      <c r="C538" s="34" t="s">
        <v>47</v>
      </c>
      <c r="D538" s="34" t="s">
        <v>35</v>
      </c>
      <c r="E538" s="34" t="s">
        <v>28</v>
      </c>
      <c r="F538" s="34" t="s">
        <v>46</v>
      </c>
      <c r="G538" s="21"/>
      <c r="H538" s="21"/>
      <c r="I538" s="21" t="s">
        <v>37</v>
      </c>
      <c r="J538" s="21" t="s">
        <v>20</v>
      </c>
      <c r="M538" s="12"/>
    </row>
    <row r="539" spans="1:13" ht="18" customHeight="1">
      <c r="A539" s="4">
        <v>538</v>
      </c>
      <c r="B539" s="37">
        <v>41123</v>
      </c>
      <c r="C539" s="34" t="s">
        <v>144</v>
      </c>
      <c r="D539" s="34" t="s">
        <v>10</v>
      </c>
      <c r="E539" s="34" t="s">
        <v>42</v>
      </c>
      <c r="F539" s="34" t="s">
        <v>30</v>
      </c>
      <c r="G539" s="21"/>
      <c r="H539" s="21"/>
      <c r="I539" s="21" t="s">
        <v>32</v>
      </c>
      <c r="J539" s="21" t="s">
        <v>26</v>
      </c>
      <c r="M539" s="12"/>
    </row>
    <row r="540" spans="1:13" ht="18" customHeight="1">
      <c r="A540" s="4">
        <v>539</v>
      </c>
      <c r="B540" s="37">
        <v>41123</v>
      </c>
      <c r="C540" s="34" t="s">
        <v>142</v>
      </c>
      <c r="D540" s="34" t="s">
        <v>41</v>
      </c>
      <c r="E540" s="34" t="s">
        <v>131</v>
      </c>
      <c r="F540" s="34" t="s">
        <v>44</v>
      </c>
      <c r="G540" s="21"/>
      <c r="H540" s="21"/>
      <c r="I540" s="21" t="s">
        <v>13</v>
      </c>
      <c r="J540" s="21" t="s">
        <v>19</v>
      </c>
      <c r="M540" s="12"/>
    </row>
    <row r="541" spans="1:13" ht="18" customHeight="1">
      <c r="A541" s="4">
        <v>540</v>
      </c>
      <c r="B541" s="37">
        <v>41123</v>
      </c>
      <c r="C541" s="34" t="s">
        <v>50</v>
      </c>
      <c r="D541" s="34" t="s">
        <v>16</v>
      </c>
      <c r="E541" s="34" t="s">
        <v>15</v>
      </c>
      <c r="F541" s="34" t="s">
        <v>43</v>
      </c>
      <c r="G541" s="21"/>
      <c r="H541" s="21"/>
      <c r="I541" s="21" t="s">
        <v>38</v>
      </c>
      <c r="J541" s="21" t="s">
        <v>14</v>
      </c>
      <c r="M541" s="12"/>
    </row>
    <row r="542" spans="1:13" ht="18" customHeight="1">
      <c r="A542" s="4">
        <v>541</v>
      </c>
      <c r="B542" s="37">
        <v>41123</v>
      </c>
      <c r="C542" s="34" t="s">
        <v>21</v>
      </c>
      <c r="D542" s="34" t="s">
        <v>157</v>
      </c>
      <c r="E542" s="34" t="s">
        <v>72</v>
      </c>
      <c r="F542" s="34" t="s">
        <v>12</v>
      </c>
      <c r="G542" s="21"/>
      <c r="H542" s="21"/>
      <c r="I542" s="21" t="s">
        <v>8</v>
      </c>
      <c r="J542" s="21" t="s">
        <v>31</v>
      </c>
      <c r="M542" s="12"/>
    </row>
    <row r="543" spans="1:13" ht="18" customHeight="1">
      <c r="A543" s="4">
        <v>542</v>
      </c>
      <c r="B543" s="37">
        <v>41124</v>
      </c>
      <c r="C543" s="34" t="s">
        <v>5</v>
      </c>
      <c r="D543" s="34" t="s">
        <v>4</v>
      </c>
      <c r="E543" s="34" t="s">
        <v>36</v>
      </c>
      <c r="F543" s="34" t="s">
        <v>17</v>
      </c>
      <c r="G543" s="21"/>
      <c r="H543" s="21"/>
      <c r="I543" s="21" t="s">
        <v>19</v>
      </c>
      <c r="J543" s="21" t="s">
        <v>38</v>
      </c>
      <c r="M543" s="12"/>
    </row>
    <row r="544" spans="1:13" ht="18" customHeight="1">
      <c r="A544" s="4">
        <v>543</v>
      </c>
      <c r="B544" s="37">
        <v>41124</v>
      </c>
      <c r="C544" s="34" t="s">
        <v>44</v>
      </c>
      <c r="D544" s="34" t="s">
        <v>6</v>
      </c>
      <c r="E544" s="34" t="s">
        <v>33</v>
      </c>
      <c r="F544" s="34" t="s">
        <v>72</v>
      </c>
      <c r="G544" s="21"/>
      <c r="H544" s="21"/>
      <c r="I544" s="21" t="s">
        <v>13</v>
      </c>
      <c r="J544" s="21" t="s">
        <v>37</v>
      </c>
      <c r="M544" s="12"/>
    </row>
    <row r="545" spans="1:13" ht="18" customHeight="1">
      <c r="A545" s="4">
        <v>544</v>
      </c>
      <c r="B545" s="37">
        <v>41124</v>
      </c>
      <c r="C545" s="34" t="s">
        <v>23</v>
      </c>
      <c r="D545" s="34" t="s">
        <v>161</v>
      </c>
      <c r="E545" s="34" t="s">
        <v>24</v>
      </c>
      <c r="F545" s="34" t="s">
        <v>7</v>
      </c>
      <c r="G545" s="21"/>
      <c r="H545" s="21"/>
      <c r="I545" s="21" t="s">
        <v>25</v>
      </c>
      <c r="J545" s="21" t="s">
        <v>32</v>
      </c>
      <c r="M545" s="12"/>
    </row>
    <row r="546" spans="1:13" ht="18" customHeight="1">
      <c r="A546" s="4">
        <v>545</v>
      </c>
      <c r="B546" s="37">
        <v>41124</v>
      </c>
      <c r="C546" s="34" t="s">
        <v>43</v>
      </c>
      <c r="D546" s="34" t="s">
        <v>163</v>
      </c>
      <c r="E546" s="34" t="s">
        <v>16</v>
      </c>
      <c r="F546" s="34" t="s">
        <v>15</v>
      </c>
      <c r="G546" s="21"/>
      <c r="H546" s="21"/>
      <c r="I546" s="21" t="s">
        <v>26</v>
      </c>
      <c r="J546" s="21" t="s">
        <v>8</v>
      </c>
      <c r="M546" s="12"/>
    </row>
    <row r="547" spans="1:13" ht="18" customHeight="1">
      <c r="A547" s="4">
        <v>546</v>
      </c>
      <c r="B547" s="37">
        <v>41124</v>
      </c>
      <c r="C547" s="34" t="s">
        <v>27</v>
      </c>
      <c r="D547" s="34" t="s">
        <v>146</v>
      </c>
      <c r="E547" s="34" t="s">
        <v>35</v>
      </c>
      <c r="F547" s="34" t="s">
        <v>39</v>
      </c>
      <c r="G547" s="21"/>
      <c r="H547" s="21"/>
      <c r="I547" s="21" t="s">
        <v>31</v>
      </c>
      <c r="J547" s="21" t="s">
        <v>9</v>
      </c>
      <c r="M547" s="12"/>
    </row>
    <row r="548" spans="1:13" ht="18" customHeight="1">
      <c r="A548" s="4">
        <v>547</v>
      </c>
      <c r="B548" s="37">
        <v>41124</v>
      </c>
      <c r="C548" s="34" t="s">
        <v>22</v>
      </c>
      <c r="D548" s="34" t="s">
        <v>48</v>
      </c>
      <c r="E548" s="34" t="s">
        <v>10</v>
      </c>
      <c r="F548" s="34" t="s">
        <v>42</v>
      </c>
      <c r="G548" s="21"/>
      <c r="H548" s="21"/>
      <c r="I548" s="21" t="s">
        <v>14</v>
      </c>
      <c r="J548" s="21" t="s">
        <v>20</v>
      </c>
      <c r="M548" s="12"/>
    </row>
    <row r="549" spans="1:13" ht="18" customHeight="1">
      <c r="A549" s="4">
        <v>548</v>
      </c>
      <c r="B549" s="37">
        <v>41125</v>
      </c>
      <c r="C549" s="34" t="s">
        <v>7</v>
      </c>
      <c r="D549" s="34" t="s">
        <v>11</v>
      </c>
      <c r="E549" s="34" t="s">
        <v>161</v>
      </c>
      <c r="F549" s="34" t="s">
        <v>24</v>
      </c>
      <c r="G549" s="21"/>
      <c r="H549" s="21"/>
      <c r="I549" s="21" t="s">
        <v>25</v>
      </c>
      <c r="J549" s="21" t="s">
        <v>32</v>
      </c>
      <c r="M549" s="12"/>
    </row>
    <row r="550" spans="1:13" ht="18" customHeight="1">
      <c r="A550" s="4">
        <v>549</v>
      </c>
      <c r="B550" s="37">
        <v>41125</v>
      </c>
      <c r="C550" s="34" t="s">
        <v>72</v>
      </c>
      <c r="D550" s="34" t="s">
        <v>29</v>
      </c>
      <c r="E550" s="34" t="s">
        <v>6</v>
      </c>
      <c r="F550" s="34" t="s">
        <v>33</v>
      </c>
      <c r="G550" s="21"/>
      <c r="H550" s="21"/>
      <c r="I550" s="21" t="s">
        <v>13</v>
      </c>
      <c r="J550" s="21" t="s">
        <v>37</v>
      </c>
      <c r="M550" s="12"/>
    </row>
    <row r="551" spans="1:13" ht="18" customHeight="1">
      <c r="A551" s="4">
        <v>550</v>
      </c>
      <c r="B551" s="37">
        <v>41125</v>
      </c>
      <c r="C551" s="34" t="s">
        <v>39</v>
      </c>
      <c r="D551" s="34" t="s">
        <v>153</v>
      </c>
      <c r="E551" s="34" t="s">
        <v>146</v>
      </c>
      <c r="F551" s="34" t="s">
        <v>35</v>
      </c>
      <c r="G551" s="21"/>
      <c r="H551" s="21"/>
      <c r="I551" s="21" t="s">
        <v>31</v>
      </c>
      <c r="J551" s="21" t="s">
        <v>9</v>
      </c>
      <c r="M551" s="12"/>
    </row>
    <row r="552" spans="1:13" ht="18" customHeight="1">
      <c r="A552" s="4">
        <v>551</v>
      </c>
      <c r="B552" s="37">
        <v>41125</v>
      </c>
      <c r="C552" s="34" t="s">
        <v>42</v>
      </c>
      <c r="D552" s="34" t="s">
        <v>21</v>
      </c>
      <c r="E552" s="34" t="s">
        <v>48</v>
      </c>
      <c r="F552" s="34" t="s">
        <v>10</v>
      </c>
      <c r="G552" s="21"/>
      <c r="H552" s="21"/>
      <c r="I552" s="21" t="s">
        <v>14</v>
      </c>
      <c r="J552" s="21" t="s">
        <v>20</v>
      </c>
      <c r="M552" s="12"/>
    </row>
    <row r="553" spans="1:13" ht="18" customHeight="1">
      <c r="A553" s="4">
        <v>552</v>
      </c>
      <c r="B553" s="37">
        <v>41125</v>
      </c>
      <c r="C553" s="34" t="s">
        <v>15</v>
      </c>
      <c r="D553" s="34" t="s">
        <v>47</v>
      </c>
      <c r="E553" s="34" t="s">
        <v>163</v>
      </c>
      <c r="F553" s="34" t="s">
        <v>16</v>
      </c>
      <c r="G553" s="21"/>
      <c r="H553" s="21"/>
      <c r="I553" s="21" t="s">
        <v>26</v>
      </c>
      <c r="J553" s="21" t="s">
        <v>8</v>
      </c>
      <c r="M553" s="12"/>
    </row>
    <row r="554" spans="1:13" ht="18" customHeight="1">
      <c r="A554" s="4">
        <v>553</v>
      </c>
      <c r="B554" s="37">
        <v>41125</v>
      </c>
      <c r="C554" s="34" t="s">
        <v>17</v>
      </c>
      <c r="D554" s="34" t="s">
        <v>50</v>
      </c>
      <c r="E554" s="34" t="s">
        <v>4</v>
      </c>
      <c r="F554" s="34" t="s">
        <v>36</v>
      </c>
      <c r="G554" s="21"/>
      <c r="H554" s="21"/>
      <c r="I554" s="21" t="s">
        <v>19</v>
      </c>
      <c r="J554" s="21" t="s">
        <v>38</v>
      </c>
      <c r="M554" s="12"/>
    </row>
    <row r="555" spans="1:13" ht="18" customHeight="1">
      <c r="A555" s="4">
        <v>554</v>
      </c>
      <c r="B555" s="37">
        <v>41126</v>
      </c>
      <c r="C555" s="34" t="s">
        <v>35</v>
      </c>
      <c r="D555" s="34" t="s">
        <v>27</v>
      </c>
      <c r="E555" s="34" t="s">
        <v>153</v>
      </c>
      <c r="F555" s="34" t="s">
        <v>146</v>
      </c>
      <c r="G555" s="21"/>
      <c r="H555" s="21"/>
      <c r="I555" s="21" t="s">
        <v>31</v>
      </c>
      <c r="J555" s="21" t="s">
        <v>9</v>
      </c>
      <c r="M555" s="12"/>
    </row>
    <row r="556" spans="1:13" ht="18" customHeight="1">
      <c r="A556" s="4">
        <v>555</v>
      </c>
      <c r="B556" s="37">
        <v>41126</v>
      </c>
      <c r="C556" s="34" t="s">
        <v>10</v>
      </c>
      <c r="D556" s="34" t="s">
        <v>22</v>
      </c>
      <c r="E556" s="34" t="s">
        <v>21</v>
      </c>
      <c r="F556" s="34" t="s">
        <v>48</v>
      </c>
      <c r="G556" s="21"/>
      <c r="H556" s="21"/>
      <c r="I556" s="21" t="s">
        <v>14</v>
      </c>
      <c r="J556" s="21" t="s">
        <v>20</v>
      </c>
      <c r="M556" s="12"/>
    </row>
    <row r="557" spans="1:13" ht="18" customHeight="1">
      <c r="A557" s="4">
        <v>556</v>
      </c>
      <c r="B557" s="37">
        <v>41126</v>
      </c>
      <c r="C557" s="34" t="s">
        <v>36</v>
      </c>
      <c r="D557" s="34" t="s">
        <v>5</v>
      </c>
      <c r="E557" s="34" t="s">
        <v>50</v>
      </c>
      <c r="F557" s="34" t="s">
        <v>4</v>
      </c>
      <c r="G557" s="21"/>
      <c r="H557" s="21"/>
      <c r="I557" s="21" t="s">
        <v>19</v>
      </c>
      <c r="J557" s="21" t="s">
        <v>38</v>
      </c>
      <c r="M557" s="12"/>
    </row>
    <row r="558" spans="1:13" ht="18" customHeight="1">
      <c r="A558" s="4">
        <v>557</v>
      </c>
      <c r="B558" s="37">
        <v>41126</v>
      </c>
      <c r="C558" s="34" t="s">
        <v>24</v>
      </c>
      <c r="D558" s="34" t="s">
        <v>23</v>
      </c>
      <c r="E558" s="34" t="s">
        <v>11</v>
      </c>
      <c r="F558" s="34" t="s">
        <v>161</v>
      </c>
      <c r="G558" s="21"/>
      <c r="H558" s="21"/>
      <c r="I558" s="21" t="s">
        <v>25</v>
      </c>
      <c r="J558" s="21" t="s">
        <v>32</v>
      </c>
      <c r="M558" s="12"/>
    </row>
    <row r="559" spans="1:13" ht="18" customHeight="1">
      <c r="A559" s="4">
        <v>558</v>
      </c>
      <c r="B559" s="37">
        <v>41126</v>
      </c>
      <c r="C559" s="34" t="s">
        <v>33</v>
      </c>
      <c r="D559" s="34" t="s">
        <v>44</v>
      </c>
      <c r="E559" s="34" t="s">
        <v>29</v>
      </c>
      <c r="F559" s="34" t="s">
        <v>6</v>
      </c>
      <c r="G559" s="21"/>
      <c r="H559" s="21"/>
      <c r="I559" s="21" t="s">
        <v>13</v>
      </c>
      <c r="J559" s="21" t="s">
        <v>37</v>
      </c>
      <c r="M559" s="12"/>
    </row>
    <row r="560" spans="1:13" ht="18" customHeight="1">
      <c r="A560" s="4">
        <v>559</v>
      </c>
      <c r="B560" s="37">
        <v>41126</v>
      </c>
      <c r="C560" s="34" t="s">
        <v>16</v>
      </c>
      <c r="D560" s="34" t="s">
        <v>43</v>
      </c>
      <c r="E560" s="34" t="s">
        <v>47</v>
      </c>
      <c r="F560" s="34" t="s">
        <v>163</v>
      </c>
      <c r="G560" s="21"/>
      <c r="H560" s="21"/>
      <c r="I560" s="21" t="s">
        <v>26</v>
      </c>
      <c r="J560" s="21" t="s">
        <v>8</v>
      </c>
      <c r="M560" s="12"/>
    </row>
    <row r="561" spans="1:13" ht="18" customHeight="1">
      <c r="A561" s="4">
        <v>560</v>
      </c>
      <c r="B561" s="37">
        <v>41128</v>
      </c>
      <c r="C561" s="34" t="s">
        <v>4</v>
      </c>
      <c r="D561" s="34" t="s">
        <v>148</v>
      </c>
      <c r="E561" s="34" t="s">
        <v>15</v>
      </c>
      <c r="F561" s="34" t="s">
        <v>29</v>
      </c>
      <c r="G561" s="21"/>
      <c r="H561" s="21"/>
      <c r="I561" s="21" t="s">
        <v>37</v>
      </c>
      <c r="J561" s="21" t="s">
        <v>38</v>
      </c>
      <c r="M561" s="12"/>
    </row>
    <row r="562" spans="1:13" ht="18" customHeight="1">
      <c r="A562" s="4">
        <v>561</v>
      </c>
      <c r="B562" s="37">
        <v>41128</v>
      </c>
      <c r="C562" s="36" t="s">
        <v>46</v>
      </c>
      <c r="D562" s="34" t="s">
        <v>7</v>
      </c>
      <c r="E562" s="34" t="s">
        <v>34</v>
      </c>
      <c r="F562" s="34" t="s">
        <v>11</v>
      </c>
      <c r="G562" s="21"/>
      <c r="H562" s="21"/>
      <c r="I562" s="21" t="s">
        <v>20</v>
      </c>
      <c r="J562" s="21" t="s">
        <v>19</v>
      </c>
      <c r="M562" s="13"/>
    </row>
    <row r="563" spans="1:13" ht="18" customHeight="1">
      <c r="A563" s="4">
        <v>562</v>
      </c>
      <c r="B563" s="37">
        <v>41128</v>
      </c>
      <c r="C563" s="34" t="s">
        <v>48</v>
      </c>
      <c r="D563" s="34" t="s">
        <v>49</v>
      </c>
      <c r="E563" s="34" t="s">
        <v>144</v>
      </c>
      <c r="F563" s="34" t="s">
        <v>131</v>
      </c>
      <c r="G563" s="21"/>
      <c r="H563" s="21"/>
      <c r="I563" s="21" t="s">
        <v>8</v>
      </c>
      <c r="J563" s="21" t="s">
        <v>32</v>
      </c>
      <c r="M563" s="12"/>
    </row>
    <row r="564" spans="1:13" ht="18" customHeight="1">
      <c r="A564" s="4">
        <v>563</v>
      </c>
      <c r="B564" s="37">
        <v>41128</v>
      </c>
      <c r="C564" s="34" t="s">
        <v>30</v>
      </c>
      <c r="D564" s="34" t="s">
        <v>42</v>
      </c>
      <c r="E564" s="34" t="s">
        <v>22</v>
      </c>
      <c r="F564" s="34" t="s">
        <v>21</v>
      </c>
      <c r="G564" s="21"/>
      <c r="H564" s="21"/>
      <c r="I564" s="21" t="s">
        <v>9</v>
      </c>
      <c r="J564" s="21" t="s">
        <v>26</v>
      </c>
      <c r="M564" s="12"/>
    </row>
    <row r="565" spans="1:13" ht="18" customHeight="1">
      <c r="A565" s="4">
        <v>564</v>
      </c>
      <c r="B565" s="37">
        <v>41128</v>
      </c>
      <c r="C565" s="34" t="s">
        <v>146</v>
      </c>
      <c r="D565" s="34" t="s">
        <v>40</v>
      </c>
      <c r="E565" s="34" t="s">
        <v>27</v>
      </c>
      <c r="F565" s="34" t="s">
        <v>153</v>
      </c>
      <c r="G565" s="21"/>
      <c r="H565" s="21"/>
      <c r="I565" s="21" t="s">
        <v>31</v>
      </c>
      <c r="J565" s="21" t="s">
        <v>25</v>
      </c>
      <c r="M565" s="12"/>
    </row>
    <row r="566" spans="1:13" ht="18" customHeight="1">
      <c r="A566" s="4">
        <v>565</v>
      </c>
      <c r="B566" s="37">
        <v>41128</v>
      </c>
      <c r="C566" s="34" t="s">
        <v>12</v>
      </c>
      <c r="D566" s="34" t="s">
        <v>17</v>
      </c>
      <c r="E566" s="34" t="s">
        <v>5</v>
      </c>
      <c r="F566" s="34" t="s">
        <v>18</v>
      </c>
      <c r="G566" s="21"/>
      <c r="H566" s="21"/>
      <c r="I566" s="21" t="s">
        <v>14</v>
      </c>
      <c r="J566" s="21" t="s">
        <v>13</v>
      </c>
      <c r="M566" s="12"/>
    </row>
    <row r="567" spans="1:13" ht="18" customHeight="1">
      <c r="A567" s="4">
        <v>566</v>
      </c>
      <c r="B567" s="37">
        <v>41129</v>
      </c>
      <c r="C567" s="34" t="s">
        <v>153</v>
      </c>
      <c r="D567" s="34" t="s">
        <v>35</v>
      </c>
      <c r="E567" s="34" t="s">
        <v>40</v>
      </c>
      <c r="F567" s="34" t="s">
        <v>27</v>
      </c>
      <c r="G567" s="21"/>
      <c r="H567" s="21"/>
      <c r="I567" s="21" t="s">
        <v>31</v>
      </c>
      <c r="J567" s="21" t="s">
        <v>25</v>
      </c>
      <c r="M567" s="12"/>
    </row>
    <row r="568" spans="1:13" ht="18" customHeight="1">
      <c r="A568" s="4">
        <v>567</v>
      </c>
      <c r="B568" s="37">
        <v>41129</v>
      </c>
      <c r="C568" s="34" t="s">
        <v>29</v>
      </c>
      <c r="D568" s="34" t="s">
        <v>36</v>
      </c>
      <c r="E568" s="34" t="s">
        <v>39</v>
      </c>
      <c r="F568" s="34" t="s">
        <v>15</v>
      </c>
      <c r="G568" s="21"/>
      <c r="H568" s="21"/>
      <c r="I568" s="21" t="s">
        <v>37</v>
      </c>
      <c r="J568" s="21" t="s">
        <v>38</v>
      </c>
      <c r="M568" s="12"/>
    </row>
    <row r="569" spans="1:13" ht="18" customHeight="1">
      <c r="A569" s="4">
        <v>568</v>
      </c>
      <c r="B569" s="37">
        <v>41129</v>
      </c>
      <c r="C569" s="34" t="s">
        <v>131</v>
      </c>
      <c r="D569" s="34" t="s">
        <v>55</v>
      </c>
      <c r="E569" s="34" t="s">
        <v>49</v>
      </c>
      <c r="F569" s="34" t="s">
        <v>144</v>
      </c>
      <c r="G569" s="21"/>
      <c r="H569" s="21"/>
      <c r="I569" s="21" t="s">
        <v>8</v>
      </c>
      <c r="J569" s="21" t="s">
        <v>32</v>
      </c>
      <c r="M569" s="12"/>
    </row>
    <row r="570" spans="1:13" ht="18" customHeight="1">
      <c r="A570" s="4">
        <v>569</v>
      </c>
      <c r="B570" s="37">
        <v>41129</v>
      </c>
      <c r="C570" s="34" t="s">
        <v>21</v>
      </c>
      <c r="D570" s="34" t="s">
        <v>10</v>
      </c>
      <c r="E570" s="34" t="s">
        <v>42</v>
      </c>
      <c r="F570" s="34" t="s">
        <v>22</v>
      </c>
      <c r="G570" s="21"/>
      <c r="H570" s="21"/>
      <c r="I570" s="21" t="s">
        <v>9</v>
      </c>
      <c r="J570" s="21" t="s">
        <v>26</v>
      </c>
      <c r="M570" s="12"/>
    </row>
    <row r="571" spans="1:13" ht="18" customHeight="1">
      <c r="A571" s="4">
        <v>570</v>
      </c>
      <c r="B571" s="37">
        <v>41129</v>
      </c>
      <c r="C571" s="34" t="s">
        <v>11</v>
      </c>
      <c r="D571" s="34" t="s">
        <v>142</v>
      </c>
      <c r="E571" s="34" t="s">
        <v>7</v>
      </c>
      <c r="F571" s="34" t="s">
        <v>34</v>
      </c>
      <c r="G571" s="21"/>
      <c r="H571" s="21"/>
      <c r="I571" s="21" t="s">
        <v>20</v>
      </c>
      <c r="J571" s="21" t="s">
        <v>19</v>
      </c>
      <c r="M571" s="12"/>
    </row>
    <row r="572" spans="1:13" ht="18" customHeight="1">
      <c r="A572" s="4">
        <v>571</v>
      </c>
      <c r="B572" s="37">
        <v>41129</v>
      </c>
      <c r="C572" s="34" t="s">
        <v>18</v>
      </c>
      <c r="D572" s="34" t="s">
        <v>33</v>
      </c>
      <c r="E572" s="34" t="s">
        <v>17</v>
      </c>
      <c r="F572" s="34" t="s">
        <v>5</v>
      </c>
      <c r="G572" s="21"/>
      <c r="H572" s="21"/>
      <c r="I572" s="21" t="s">
        <v>14</v>
      </c>
      <c r="J572" s="21" t="s">
        <v>13</v>
      </c>
      <c r="M572" s="12"/>
    </row>
    <row r="573" spans="1:13" ht="18" customHeight="1">
      <c r="A573" s="4">
        <v>572</v>
      </c>
      <c r="B573" s="37">
        <v>41130</v>
      </c>
      <c r="C573" s="34" t="s">
        <v>34</v>
      </c>
      <c r="D573" s="34" t="s">
        <v>46</v>
      </c>
      <c r="E573" s="34" t="s">
        <v>142</v>
      </c>
      <c r="F573" s="34" t="s">
        <v>7</v>
      </c>
      <c r="G573" s="21"/>
      <c r="H573" s="21"/>
      <c r="I573" s="21" t="s">
        <v>20</v>
      </c>
      <c r="J573" s="21" t="s">
        <v>19</v>
      </c>
      <c r="M573" s="12"/>
    </row>
    <row r="574" spans="1:13" ht="18" customHeight="1">
      <c r="A574" s="4">
        <v>573</v>
      </c>
      <c r="B574" s="37">
        <v>41130</v>
      </c>
      <c r="C574" s="34" t="s">
        <v>5</v>
      </c>
      <c r="D574" s="34" t="s">
        <v>12</v>
      </c>
      <c r="E574" s="34" t="s">
        <v>33</v>
      </c>
      <c r="F574" s="34" t="s">
        <v>17</v>
      </c>
      <c r="G574" s="21"/>
      <c r="H574" s="21"/>
      <c r="I574" s="21" t="s">
        <v>14</v>
      </c>
      <c r="J574" s="21" t="s">
        <v>13</v>
      </c>
      <c r="M574" s="12"/>
    </row>
    <row r="575" spans="1:13" ht="18" customHeight="1">
      <c r="A575" s="4">
        <v>574</v>
      </c>
      <c r="B575" s="37">
        <v>41130</v>
      </c>
      <c r="C575" s="34" t="s">
        <v>144</v>
      </c>
      <c r="D575" s="34" t="s">
        <v>48</v>
      </c>
      <c r="E575" s="34" t="s">
        <v>55</v>
      </c>
      <c r="F575" s="34" t="s">
        <v>49</v>
      </c>
      <c r="G575" s="21"/>
      <c r="H575" s="21"/>
      <c r="I575" s="21" t="s">
        <v>8</v>
      </c>
      <c r="J575" s="21" t="s">
        <v>32</v>
      </c>
      <c r="M575" s="12"/>
    </row>
    <row r="576" spans="1:13" ht="18" customHeight="1">
      <c r="A576" s="4">
        <v>575</v>
      </c>
      <c r="B576" s="37">
        <v>41130</v>
      </c>
      <c r="C576" s="34" t="s">
        <v>15</v>
      </c>
      <c r="D576" s="34" t="s">
        <v>4</v>
      </c>
      <c r="E576" s="34" t="s">
        <v>36</v>
      </c>
      <c r="F576" s="34" t="s">
        <v>148</v>
      </c>
      <c r="G576" s="21"/>
      <c r="H576" s="21"/>
      <c r="I576" s="21" t="s">
        <v>37</v>
      </c>
      <c r="J576" s="21" t="s">
        <v>38</v>
      </c>
      <c r="M576" s="12"/>
    </row>
    <row r="577" spans="1:13" ht="18" customHeight="1">
      <c r="A577" s="4">
        <v>576</v>
      </c>
      <c r="B577" s="37">
        <v>41130</v>
      </c>
      <c r="C577" s="34" t="s">
        <v>22</v>
      </c>
      <c r="D577" s="34" t="s">
        <v>30</v>
      </c>
      <c r="E577" s="34" t="s">
        <v>10</v>
      </c>
      <c r="F577" s="34" t="s">
        <v>42</v>
      </c>
      <c r="G577" s="21"/>
      <c r="H577" s="21"/>
      <c r="I577" s="21" t="s">
        <v>9</v>
      </c>
      <c r="J577" s="21" t="s">
        <v>26</v>
      </c>
      <c r="M577" s="12"/>
    </row>
    <row r="578" spans="1:13" ht="18" customHeight="1">
      <c r="A578" s="4">
        <v>577</v>
      </c>
      <c r="B578" s="37">
        <v>41131</v>
      </c>
      <c r="C578" s="34" t="s">
        <v>148</v>
      </c>
      <c r="D578" s="34" t="s">
        <v>18</v>
      </c>
      <c r="E578" s="34" t="s">
        <v>35</v>
      </c>
      <c r="F578" s="34" t="s">
        <v>6</v>
      </c>
      <c r="G578" s="21"/>
      <c r="H578" s="21"/>
      <c r="I578" s="21" t="s">
        <v>8</v>
      </c>
      <c r="J578" s="21" t="s">
        <v>26</v>
      </c>
      <c r="M578" s="12"/>
    </row>
    <row r="579" spans="1:13" ht="18" customHeight="1">
      <c r="A579" s="4">
        <v>578</v>
      </c>
      <c r="B579" s="37">
        <v>41131</v>
      </c>
      <c r="C579" s="34" t="s">
        <v>161</v>
      </c>
      <c r="D579" s="34" t="s">
        <v>163</v>
      </c>
      <c r="E579" s="34" t="s">
        <v>44</v>
      </c>
      <c r="F579" s="34" t="s">
        <v>23</v>
      </c>
      <c r="G579" s="21"/>
      <c r="H579" s="21"/>
      <c r="I579" s="21" t="s">
        <v>38</v>
      </c>
      <c r="J579" s="21" t="s">
        <v>19</v>
      </c>
      <c r="M579" s="12"/>
    </row>
    <row r="580" spans="1:13" ht="18" customHeight="1">
      <c r="A580" s="4">
        <v>579</v>
      </c>
      <c r="B580" s="37">
        <v>41131</v>
      </c>
      <c r="C580" s="34" t="s">
        <v>47</v>
      </c>
      <c r="D580" s="34" t="s">
        <v>72</v>
      </c>
      <c r="E580" s="34" t="s">
        <v>43</v>
      </c>
      <c r="F580" s="34" t="s">
        <v>50</v>
      </c>
      <c r="G580" s="21"/>
      <c r="H580" s="21"/>
      <c r="I580" s="21" t="s">
        <v>25</v>
      </c>
      <c r="J580" s="21" t="s">
        <v>9</v>
      </c>
      <c r="M580" s="12"/>
    </row>
    <row r="581" spans="1:13" ht="18" customHeight="1">
      <c r="A581" s="4">
        <v>580</v>
      </c>
      <c r="B581" s="37">
        <v>41131</v>
      </c>
      <c r="C581" s="34" t="s">
        <v>41</v>
      </c>
      <c r="D581" s="34" t="s">
        <v>157</v>
      </c>
      <c r="E581" s="34" t="s">
        <v>12</v>
      </c>
      <c r="F581" s="34" t="s">
        <v>36</v>
      </c>
      <c r="G581" s="21"/>
      <c r="H581" s="21"/>
      <c r="I581" s="21" t="s">
        <v>32</v>
      </c>
      <c r="J581" s="21" t="s">
        <v>31</v>
      </c>
      <c r="M581" s="12"/>
    </row>
    <row r="582" spans="1:13" ht="18" customHeight="1">
      <c r="A582" s="4">
        <v>581</v>
      </c>
      <c r="B582" s="37">
        <v>41131</v>
      </c>
      <c r="C582" s="34" t="s">
        <v>49</v>
      </c>
      <c r="D582" s="34" t="s">
        <v>131</v>
      </c>
      <c r="E582" s="34" t="s">
        <v>30</v>
      </c>
      <c r="F582" s="34" t="s">
        <v>10</v>
      </c>
      <c r="G582" s="21"/>
      <c r="H582" s="21"/>
      <c r="I582" s="21" t="s">
        <v>37</v>
      </c>
      <c r="J582" s="21" t="s">
        <v>14</v>
      </c>
      <c r="M582" s="12"/>
    </row>
    <row r="583" spans="1:13" ht="18" customHeight="1">
      <c r="A583" s="4">
        <v>582</v>
      </c>
      <c r="B583" s="37">
        <v>41132</v>
      </c>
      <c r="C583" s="34" t="s">
        <v>7</v>
      </c>
      <c r="D583" s="34" t="s">
        <v>16</v>
      </c>
      <c r="E583" s="34" t="s">
        <v>4</v>
      </c>
      <c r="F583" s="34" t="s">
        <v>40</v>
      </c>
      <c r="G583" s="21"/>
      <c r="H583" s="21"/>
      <c r="I583" s="21" t="s">
        <v>13</v>
      </c>
      <c r="J583" s="21" t="s">
        <v>20</v>
      </c>
      <c r="M583" s="12"/>
    </row>
    <row r="584" spans="1:13" ht="18" customHeight="1">
      <c r="A584" s="4">
        <v>583</v>
      </c>
      <c r="B584" s="37">
        <v>41132</v>
      </c>
      <c r="C584" s="34" t="s">
        <v>10</v>
      </c>
      <c r="D584" s="34" t="s">
        <v>22</v>
      </c>
      <c r="E584" s="34" t="s">
        <v>131</v>
      </c>
      <c r="F584" s="34" t="s">
        <v>30</v>
      </c>
      <c r="G584" s="21"/>
      <c r="H584" s="21"/>
      <c r="I584" s="21" t="s">
        <v>37</v>
      </c>
      <c r="J584" s="21" t="s">
        <v>14</v>
      </c>
      <c r="M584" s="12"/>
    </row>
    <row r="585" spans="1:13" ht="18" customHeight="1">
      <c r="A585" s="4">
        <v>584</v>
      </c>
      <c r="B585" s="37">
        <v>41132</v>
      </c>
      <c r="C585" s="34" t="s">
        <v>36</v>
      </c>
      <c r="D585" s="34" t="s">
        <v>144</v>
      </c>
      <c r="E585" s="34" t="s">
        <v>157</v>
      </c>
      <c r="F585" s="34" t="s">
        <v>12</v>
      </c>
      <c r="G585" s="21"/>
      <c r="H585" s="21"/>
      <c r="I585" s="21" t="s">
        <v>32</v>
      </c>
      <c r="J585" s="21" t="s">
        <v>31</v>
      </c>
      <c r="M585" s="12"/>
    </row>
    <row r="586" spans="1:13" ht="18" customHeight="1">
      <c r="A586" s="4">
        <v>585</v>
      </c>
      <c r="B586" s="37">
        <v>41132</v>
      </c>
      <c r="C586" s="34" t="s">
        <v>6</v>
      </c>
      <c r="D586" s="34" t="s">
        <v>28</v>
      </c>
      <c r="E586" s="34" t="s">
        <v>18</v>
      </c>
      <c r="F586" s="34" t="s">
        <v>35</v>
      </c>
      <c r="G586" s="21"/>
      <c r="H586" s="21"/>
      <c r="I586" s="21" t="s">
        <v>8</v>
      </c>
      <c r="J586" s="21" t="s">
        <v>26</v>
      </c>
      <c r="M586" s="12"/>
    </row>
    <row r="587" spans="1:13" ht="18" customHeight="1">
      <c r="A587" s="4">
        <v>586</v>
      </c>
      <c r="B587" s="37">
        <v>41132</v>
      </c>
      <c r="C587" s="34" t="s">
        <v>23</v>
      </c>
      <c r="D587" s="34" t="s">
        <v>24</v>
      </c>
      <c r="E587" s="34" t="s">
        <v>163</v>
      </c>
      <c r="F587" s="34" t="s">
        <v>44</v>
      </c>
      <c r="G587" s="21"/>
      <c r="H587" s="21"/>
      <c r="I587" s="21" t="s">
        <v>38</v>
      </c>
      <c r="J587" s="21" t="s">
        <v>19</v>
      </c>
      <c r="M587" s="12"/>
    </row>
    <row r="588" spans="1:13" ht="18" customHeight="1">
      <c r="A588" s="4">
        <v>587</v>
      </c>
      <c r="B588" s="37">
        <v>41132</v>
      </c>
      <c r="C588" s="34" t="s">
        <v>50</v>
      </c>
      <c r="D588" s="34" t="s">
        <v>34</v>
      </c>
      <c r="E588" s="34" t="s">
        <v>72</v>
      </c>
      <c r="F588" s="34" t="s">
        <v>43</v>
      </c>
      <c r="G588" s="21"/>
      <c r="H588" s="21"/>
      <c r="I588" s="21" t="s">
        <v>25</v>
      </c>
      <c r="J588" s="21" t="s">
        <v>9</v>
      </c>
      <c r="M588" s="12"/>
    </row>
    <row r="589" spans="1:13" ht="18" customHeight="1">
      <c r="A589" s="4">
        <v>588</v>
      </c>
      <c r="B589" s="37">
        <v>41133</v>
      </c>
      <c r="C589" s="34" t="s">
        <v>40</v>
      </c>
      <c r="D589" s="34" t="s">
        <v>15</v>
      </c>
      <c r="E589" s="34" t="s">
        <v>16</v>
      </c>
      <c r="F589" s="34" t="s">
        <v>4</v>
      </c>
      <c r="G589" s="21"/>
      <c r="H589" s="21"/>
      <c r="I589" s="21" t="s">
        <v>13</v>
      </c>
      <c r="J589" s="21" t="s">
        <v>20</v>
      </c>
      <c r="M589" s="12"/>
    </row>
    <row r="590" spans="1:13" ht="18" customHeight="1">
      <c r="A590" s="4">
        <v>589</v>
      </c>
      <c r="B590" s="37">
        <v>41133</v>
      </c>
      <c r="C590" s="34" t="s">
        <v>35</v>
      </c>
      <c r="D590" s="34" t="s">
        <v>148</v>
      </c>
      <c r="E590" s="34" t="s">
        <v>28</v>
      </c>
      <c r="F590" s="34" t="s">
        <v>18</v>
      </c>
      <c r="G590" s="21"/>
      <c r="H590" s="21"/>
      <c r="I590" s="21" t="s">
        <v>8</v>
      </c>
      <c r="J590" s="21" t="s">
        <v>26</v>
      </c>
      <c r="M590" s="12"/>
    </row>
    <row r="591" spans="1:13" ht="18" customHeight="1">
      <c r="A591" s="4">
        <v>590</v>
      </c>
      <c r="B591" s="37">
        <v>41133</v>
      </c>
      <c r="C591" s="34" t="s">
        <v>44</v>
      </c>
      <c r="D591" s="34" t="s">
        <v>161</v>
      </c>
      <c r="E591" s="34" t="s">
        <v>24</v>
      </c>
      <c r="F591" s="34" t="s">
        <v>163</v>
      </c>
      <c r="G591" s="21"/>
      <c r="H591" s="21"/>
      <c r="I591" s="21" t="s">
        <v>38</v>
      </c>
      <c r="J591" s="21" t="s">
        <v>19</v>
      </c>
      <c r="M591" s="12"/>
    </row>
    <row r="592" spans="1:13" ht="18" customHeight="1">
      <c r="A592" s="4">
        <v>591</v>
      </c>
      <c r="B592" s="37">
        <v>41133</v>
      </c>
      <c r="C592" s="34" t="s">
        <v>30</v>
      </c>
      <c r="D592" s="34" t="s">
        <v>49</v>
      </c>
      <c r="E592" s="34" t="s">
        <v>22</v>
      </c>
      <c r="F592" s="34" t="s">
        <v>131</v>
      </c>
      <c r="G592" s="21"/>
      <c r="H592" s="21"/>
      <c r="I592" s="21" t="s">
        <v>37</v>
      </c>
      <c r="J592" s="21" t="s">
        <v>14</v>
      </c>
      <c r="M592" s="12"/>
    </row>
    <row r="593" spans="1:13" ht="18" customHeight="1">
      <c r="A593" s="4">
        <v>592</v>
      </c>
      <c r="B593" s="37">
        <v>41133</v>
      </c>
      <c r="C593" s="34" t="s">
        <v>43</v>
      </c>
      <c r="D593" s="34" t="s">
        <v>47</v>
      </c>
      <c r="E593" s="34" t="s">
        <v>34</v>
      </c>
      <c r="F593" s="34" t="s">
        <v>72</v>
      </c>
      <c r="G593" s="21"/>
      <c r="H593" s="21"/>
      <c r="I593" s="21" t="s">
        <v>25</v>
      </c>
      <c r="J593" s="21" t="s">
        <v>9</v>
      </c>
      <c r="M593" s="12"/>
    </row>
    <row r="594" spans="1:13" ht="18" customHeight="1">
      <c r="A594" s="4">
        <v>593</v>
      </c>
      <c r="B594" s="37">
        <v>41133</v>
      </c>
      <c r="C594" s="34" t="s">
        <v>12</v>
      </c>
      <c r="D594" s="34" t="s">
        <v>41</v>
      </c>
      <c r="E594" s="34" t="s">
        <v>144</v>
      </c>
      <c r="F594" s="34" t="s">
        <v>157</v>
      </c>
      <c r="G594" s="21"/>
      <c r="H594" s="21"/>
      <c r="I594" s="21" t="s">
        <v>32</v>
      </c>
      <c r="J594" s="21" t="s">
        <v>31</v>
      </c>
      <c r="M594" s="12"/>
    </row>
    <row r="595" spans="1:13" ht="18" customHeight="1">
      <c r="A595" s="4">
        <v>594</v>
      </c>
      <c r="B595" s="37">
        <v>41135</v>
      </c>
      <c r="C595" s="34" t="s">
        <v>4</v>
      </c>
      <c r="D595" s="34" t="s">
        <v>6</v>
      </c>
      <c r="E595" s="36" t="s">
        <v>148</v>
      </c>
      <c r="F595" s="34" t="s">
        <v>39</v>
      </c>
      <c r="G595" s="21"/>
      <c r="H595" s="21"/>
      <c r="I595" s="21" t="s">
        <v>13</v>
      </c>
      <c r="J595" s="21" t="s">
        <v>38</v>
      </c>
      <c r="M595" s="12"/>
    </row>
    <row r="596" spans="1:13" ht="18" customHeight="1">
      <c r="A596" s="4">
        <v>595</v>
      </c>
      <c r="B596" s="37">
        <v>41135</v>
      </c>
      <c r="C596" s="34" t="s">
        <v>34</v>
      </c>
      <c r="D596" s="34" t="s">
        <v>146</v>
      </c>
      <c r="E596" s="34" t="s">
        <v>50</v>
      </c>
      <c r="F596" s="34" t="s">
        <v>47</v>
      </c>
      <c r="G596" s="21"/>
      <c r="H596" s="21"/>
      <c r="I596" s="21" t="s">
        <v>25</v>
      </c>
      <c r="J596" s="21" t="s">
        <v>8</v>
      </c>
      <c r="M596" s="12"/>
    </row>
    <row r="597" spans="1:13" ht="18" customHeight="1">
      <c r="A597" s="4">
        <v>596</v>
      </c>
      <c r="B597" s="37">
        <v>41135</v>
      </c>
      <c r="C597" s="34" t="s">
        <v>131</v>
      </c>
      <c r="D597" s="34" t="s">
        <v>29</v>
      </c>
      <c r="E597" s="34" t="s">
        <v>46</v>
      </c>
      <c r="F597" s="34" t="s">
        <v>144</v>
      </c>
      <c r="G597" s="21"/>
      <c r="H597" s="21"/>
      <c r="I597" s="21" t="s">
        <v>19</v>
      </c>
      <c r="J597" s="21" t="s">
        <v>14</v>
      </c>
      <c r="M597" s="12"/>
    </row>
    <row r="598" spans="1:13" ht="18" customHeight="1">
      <c r="A598" s="4">
        <v>597</v>
      </c>
      <c r="B598" s="37">
        <v>41135</v>
      </c>
      <c r="C598" s="34" t="s">
        <v>142</v>
      </c>
      <c r="D598" s="34" t="s">
        <v>23</v>
      </c>
      <c r="E598" s="34" t="s">
        <v>15</v>
      </c>
      <c r="F598" s="34" t="s">
        <v>24</v>
      </c>
      <c r="G598" s="21"/>
      <c r="H598" s="21"/>
      <c r="I598" s="21" t="s">
        <v>26</v>
      </c>
      <c r="J598" s="21" t="s">
        <v>32</v>
      </c>
      <c r="M598" s="12"/>
    </row>
    <row r="599" spans="1:13" ht="18" customHeight="1">
      <c r="A599" s="4">
        <v>598</v>
      </c>
      <c r="B599" s="37">
        <v>41135</v>
      </c>
      <c r="C599" s="34" t="s">
        <v>18</v>
      </c>
      <c r="D599" s="34" t="s">
        <v>10</v>
      </c>
      <c r="E599" s="34" t="s">
        <v>17</v>
      </c>
      <c r="F599" s="34" t="s">
        <v>49</v>
      </c>
      <c r="G599" s="21"/>
      <c r="H599" s="21"/>
      <c r="I599" s="21" t="s">
        <v>9</v>
      </c>
      <c r="J599" s="21" t="s">
        <v>31</v>
      </c>
      <c r="M599" s="12"/>
    </row>
    <row r="600" spans="1:13" ht="18" customHeight="1">
      <c r="A600" s="4">
        <v>599</v>
      </c>
      <c r="B600" s="37">
        <v>41135</v>
      </c>
      <c r="C600" s="34" t="s">
        <v>163</v>
      </c>
      <c r="D600" s="34" t="s">
        <v>7</v>
      </c>
      <c r="E600" s="34" t="s">
        <v>27</v>
      </c>
      <c r="F600" s="34" t="s">
        <v>16</v>
      </c>
      <c r="G600" s="21"/>
      <c r="H600" s="21"/>
      <c r="I600" s="21" t="s">
        <v>20</v>
      </c>
      <c r="J600" s="21" t="s">
        <v>37</v>
      </c>
      <c r="M600" s="12"/>
    </row>
    <row r="601" spans="1:13" ht="18" customHeight="1">
      <c r="A601" s="4">
        <v>600</v>
      </c>
      <c r="B601" s="37">
        <v>41136</v>
      </c>
      <c r="C601" s="34" t="s">
        <v>39</v>
      </c>
      <c r="D601" s="36" t="s">
        <v>5</v>
      </c>
      <c r="E601" s="34" t="s">
        <v>6</v>
      </c>
      <c r="F601" s="34" t="s">
        <v>148</v>
      </c>
      <c r="G601" s="21"/>
      <c r="H601" s="21"/>
      <c r="I601" s="21" t="s">
        <v>13</v>
      </c>
      <c r="J601" s="21" t="s">
        <v>38</v>
      </c>
      <c r="M601" s="12"/>
    </row>
    <row r="602" spans="1:13" ht="18" customHeight="1">
      <c r="A602" s="4">
        <v>601</v>
      </c>
      <c r="B602" s="37">
        <v>41136</v>
      </c>
      <c r="C602" s="34" t="s">
        <v>47</v>
      </c>
      <c r="D602" s="34" t="s">
        <v>72</v>
      </c>
      <c r="E602" s="34" t="s">
        <v>146</v>
      </c>
      <c r="F602" s="34" t="s">
        <v>50</v>
      </c>
      <c r="G602" s="21"/>
      <c r="H602" s="21"/>
      <c r="I602" s="21" t="s">
        <v>25</v>
      </c>
      <c r="J602" s="21" t="s">
        <v>8</v>
      </c>
      <c r="M602" s="12"/>
    </row>
    <row r="603" spans="1:13" ht="18" customHeight="1">
      <c r="A603" s="4">
        <v>602</v>
      </c>
      <c r="B603" s="37">
        <v>41136</v>
      </c>
      <c r="C603" s="34" t="s">
        <v>49</v>
      </c>
      <c r="D603" s="34" t="s">
        <v>12</v>
      </c>
      <c r="E603" s="34" t="s">
        <v>10</v>
      </c>
      <c r="F603" s="34" t="s">
        <v>17</v>
      </c>
      <c r="G603" s="21"/>
      <c r="H603" s="21"/>
      <c r="I603" s="21" t="s">
        <v>9</v>
      </c>
      <c r="J603" s="21" t="s">
        <v>31</v>
      </c>
      <c r="M603" s="12"/>
    </row>
    <row r="604" spans="1:13" ht="18" customHeight="1">
      <c r="A604" s="4">
        <v>603</v>
      </c>
      <c r="B604" s="37">
        <v>41136</v>
      </c>
      <c r="C604" s="36" t="s">
        <v>144</v>
      </c>
      <c r="D604" s="34" t="s">
        <v>44</v>
      </c>
      <c r="E604" s="34" t="s">
        <v>29</v>
      </c>
      <c r="F604" s="34" t="s">
        <v>46</v>
      </c>
      <c r="G604" s="21"/>
      <c r="H604" s="21"/>
      <c r="I604" s="21" t="s">
        <v>19</v>
      </c>
      <c r="J604" s="21" t="s">
        <v>14</v>
      </c>
      <c r="M604" s="13"/>
    </row>
    <row r="605" spans="1:13" ht="18" customHeight="1">
      <c r="A605" s="4">
        <v>604</v>
      </c>
      <c r="B605" s="37">
        <v>41136</v>
      </c>
      <c r="C605" s="34" t="s">
        <v>24</v>
      </c>
      <c r="D605" s="34" t="s">
        <v>153</v>
      </c>
      <c r="E605" s="34" t="s">
        <v>23</v>
      </c>
      <c r="F605" s="34" t="s">
        <v>15</v>
      </c>
      <c r="G605" s="21"/>
      <c r="H605" s="21"/>
      <c r="I605" s="21" t="s">
        <v>26</v>
      </c>
      <c r="J605" s="21" t="s">
        <v>32</v>
      </c>
      <c r="M605" s="12"/>
    </row>
    <row r="606" spans="1:13" ht="18" customHeight="1">
      <c r="A606" s="4">
        <v>605</v>
      </c>
      <c r="B606" s="37">
        <v>41136</v>
      </c>
      <c r="C606" s="34" t="s">
        <v>16</v>
      </c>
      <c r="D606" s="34" t="s">
        <v>30</v>
      </c>
      <c r="E606" s="34" t="s">
        <v>7</v>
      </c>
      <c r="F606" s="34" t="s">
        <v>27</v>
      </c>
      <c r="G606" s="21"/>
      <c r="H606" s="21"/>
      <c r="I606" s="21" t="s">
        <v>20</v>
      </c>
      <c r="J606" s="21" t="s">
        <v>37</v>
      </c>
      <c r="M606" s="12"/>
    </row>
    <row r="607" spans="1:13" ht="18" customHeight="1">
      <c r="A607" s="4">
        <v>606</v>
      </c>
      <c r="B607" s="37">
        <v>41137</v>
      </c>
      <c r="C607" s="34" t="s">
        <v>148</v>
      </c>
      <c r="D607" s="34" t="s">
        <v>40</v>
      </c>
      <c r="E607" s="34" t="s">
        <v>5</v>
      </c>
      <c r="F607" s="34" t="s">
        <v>6</v>
      </c>
      <c r="G607" s="21"/>
      <c r="H607" s="21"/>
      <c r="I607" s="21" t="s">
        <v>13</v>
      </c>
      <c r="J607" s="21" t="s">
        <v>38</v>
      </c>
      <c r="M607" s="12"/>
    </row>
    <row r="608" spans="1:13" ht="18" customHeight="1">
      <c r="A608" s="4">
        <v>607</v>
      </c>
      <c r="B608" s="37">
        <v>41137</v>
      </c>
      <c r="C608" s="34" t="s">
        <v>46</v>
      </c>
      <c r="D608" s="34" t="s">
        <v>131</v>
      </c>
      <c r="E608" s="34" t="s">
        <v>44</v>
      </c>
      <c r="F608" s="34" t="s">
        <v>29</v>
      </c>
      <c r="G608" s="21"/>
      <c r="H608" s="21"/>
      <c r="I608" s="21" t="s">
        <v>19</v>
      </c>
      <c r="J608" s="21" t="s">
        <v>14</v>
      </c>
      <c r="M608" s="12"/>
    </row>
    <row r="609" spans="1:13" ht="18" customHeight="1">
      <c r="A609" s="4">
        <v>608</v>
      </c>
      <c r="B609" s="37">
        <v>41137</v>
      </c>
      <c r="C609" s="34" t="s">
        <v>15</v>
      </c>
      <c r="D609" s="34" t="s">
        <v>142</v>
      </c>
      <c r="E609" s="34" t="s">
        <v>153</v>
      </c>
      <c r="F609" s="34" t="s">
        <v>45</v>
      </c>
      <c r="G609" s="21"/>
      <c r="H609" s="21"/>
      <c r="I609" s="21" t="s">
        <v>26</v>
      </c>
      <c r="J609" s="21" t="s">
        <v>32</v>
      </c>
      <c r="M609" s="12"/>
    </row>
    <row r="610" spans="1:13" ht="18" customHeight="1">
      <c r="A610" s="4">
        <v>609</v>
      </c>
      <c r="B610" s="37">
        <v>41137</v>
      </c>
      <c r="C610" s="34" t="s">
        <v>50</v>
      </c>
      <c r="D610" s="34" t="s">
        <v>34</v>
      </c>
      <c r="E610" s="34" t="s">
        <v>72</v>
      </c>
      <c r="F610" s="34" t="s">
        <v>146</v>
      </c>
      <c r="G610" s="21"/>
      <c r="H610" s="21"/>
      <c r="I610" s="21" t="s">
        <v>25</v>
      </c>
      <c r="J610" s="21" t="s">
        <v>8</v>
      </c>
      <c r="M610" s="12"/>
    </row>
    <row r="611" spans="1:13" ht="18" customHeight="1">
      <c r="A611" s="4">
        <v>610</v>
      </c>
      <c r="B611" s="37">
        <v>41137</v>
      </c>
      <c r="C611" s="34" t="s">
        <v>17</v>
      </c>
      <c r="D611" s="34" t="s">
        <v>18</v>
      </c>
      <c r="E611" s="34" t="s">
        <v>12</v>
      </c>
      <c r="F611" s="34" t="s">
        <v>10</v>
      </c>
      <c r="G611" s="21"/>
      <c r="H611" s="21"/>
      <c r="I611" s="21" t="s">
        <v>9</v>
      </c>
      <c r="J611" s="21" t="s">
        <v>31</v>
      </c>
      <c r="M611" s="12"/>
    </row>
    <row r="612" spans="1:13" ht="18" customHeight="1">
      <c r="A612" s="4">
        <v>611</v>
      </c>
      <c r="B612" s="37">
        <v>41137</v>
      </c>
      <c r="C612" s="34" t="s">
        <v>27</v>
      </c>
      <c r="D612" s="34" t="s">
        <v>163</v>
      </c>
      <c r="E612" s="34" t="s">
        <v>30</v>
      </c>
      <c r="F612" s="34" t="s">
        <v>7</v>
      </c>
      <c r="G612" s="21"/>
      <c r="H612" s="21"/>
      <c r="I612" s="21" t="s">
        <v>20</v>
      </c>
      <c r="J612" s="21" t="s">
        <v>37</v>
      </c>
      <c r="M612" s="12"/>
    </row>
    <row r="613" spans="1:13" ht="18" customHeight="1">
      <c r="A613" s="4">
        <v>612</v>
      </c>
      <c r="B613" s="37">
        <v>41138</v>
      </c>
      <c r="C613" s="34" t="s">
        <v>42</v>
      </c>
      <c r="D613" s="34" t="s">
        <v>21</v>
      </c>
      <c r="E613" s="34" t="s">
        <v>161</v>
      </c>
      <c r="F613" s="34" t="s">
        <v>22</v>
      </c>
      <c r="G613" s="21"/>
      <c r="H613" s="21"/>
      <c r="I613" s="21" t="s">
        <v>31</v>
      </c>
      <c r="J613" s="21" t="s">
        <v>8</v>
      </c>
      <c r="M613" s="12"/>
    </row>
    <row r="614" spans="1:13" ht="18" customHeight="1">
      <c r="A614" s="4">
        <v>613</v>
      </c>
      <c r="B614" s="37">
        <v>41138</v>
      </c>
      <c r="C614" s="34" t="s">
        <v>10</v>
      </c>
      <c r="D614" s="34" t="s">
        <v>49</v>
      </c>
      <c r="E614" s="34" t="s">
        <v>33</v>
      </c>
      <c r="F614" s="34" t="s">
        <v>5</v>
      </c>
      <c r="G614" s="21"/>
      <c r="H614" s="21"/>
      <c r="I614" s="21" t="s">
        <v>32</v>
      </c>
      <c r="J614" s="21" t="s">
        <v>9</v>
      </c>
      <c r="M614" s="12"/>
    </row>
    <row r="615" spans="1:13" ht="18" customHeight="1">
      <c r="A615" s="4">
        <v>614</v>
      </c>
      <c r="B615" s="37">
        <v>41138</v>
      </c>
      <c r="C615" s="34" t="s">
        <v>6</v>
      </c>
      <c r="D615" s="34" t="s">
        <v>36</v>
      </c>
      <c r="E615" s="34" t="s">
        <v>40</v>
      </c>
      <c r="F615" s="34" t="s">
        <v>30</v>
      </c>
      <c r="G615" s="21"/>
      <c r="H615" s="21"/>
      <c r="I615" s="21" t="s">
        <v>14</v>
      </c>
      <c r="J615" s="21" t="s">
        <v>38</v>
      </c>
      <c r="M615" s="12"/>
    </row>
    <row r="616" spans="1:13" ht="18" customHeight="1">
      <c r="A616" s="4">
        <v>615</v>
      </c>
      <c r="B616" s="37">
        <v>41138</v>
      </c>
      <c r="C616" s="34" t="s">
        <v>29</v>
      </c>
      <c r="D616" s="34" t="s">
        <v>16</v>
      </c>
      <c r="E616" s="34" t="s">
        <v>43</v>
      </c>
      <c r="F616" s="34" t="s">
        <v>153</v>
      </c>
      <c r="G616" s="21"/>
      <c r="H616" s="21"/>
      <c r="I616" s="21" t="s">
        <v>20</v>
      </c>
      <c r="J616" s="21" t="s">
        <v>13</v>
      </c>
      <c r="M616" s="12"/>
    </row>
    <row r="617" spans="1:13" ht="18" customHeight="1">
      <c r="A617" s="4">
        <v>616</v>
      </c>
      <c r="B617" s="37">
        <v>41138</v>
      </c>
      <c r="C617" s="34" t="s">
        <v>23</v>
      </c>
      <c r="D617" s="34" t="s">
        <v>39</v>
      </c>
      <c r="E617" s="34" t="s">
        <v>18</v>
      </c>
      <c r="F617" s="34" t="s">
        <v>12</v>
      </c>
      <c r="G617" s="21"/>
      <c r="H617" s="21"/>
      <c r="I617" s="21" t="s">
        <v>37</v>
      </c>
      <c r="J617" s="21" t="s">
        <v>19</v>
      </c>
      <c r="M617" s="12"/>
    </row>
    <row r="618" spans="1:13" ht="18" customHeight="1">
      <c r="A618" s="4">
        <v>617</v>
      </c>
      <c r="B618" s="37">
        <v>41138</v>
      </c>
      <c r="C618" s="34" t="s">
        <v>146</v>
      </c>
      <c r="D618" s="34" t="s">
        <v>144</v>
      </c>
      <c r="E618" s="34" t="s">
        <v>131</v>
      </c>
      <c r="F618" s="34" t="s">
        <v>44</v>
      </c>
      <c r="G618" s="21"/>
      <c r="H618" s="21"/>
      <c r="I618" s="21" t="s">
        <v>26</v>
      </c>
      <c r="J618" s="21" t="s">
        <v>25</v>
      </c>
      <c r="M618" s="12"/>
    </row>
    <row r="619" spans="1:13" ht="18" customHeight="1">
      <c r="A619" s="4">
        <v>618</v>
      </c>
      <c r="B619" s="37">
        <v>41139</v>
      </c>
      <c r="C619" s="34" t="s">
        <v>153</v>
      </c>
      <c r="D619" s="34" t="s">
        <v>27</v>
      </c>
      <c r="E619" s="34" t="s">
        <v>16</v>
      </c>
      <c r="F619" s="34" t="s">
        <v>43</v>
      </c>
      <c r="G619" s="21"/>
      <c r="H619" s="21"/>
      <c r="I619" s="21" t="s">
        <v>20</v>
      </c>
      <c r="J619" s="21" t="s">
        <v>13</v>
      </c>
      <c r="M619" s="12"/>
    </row>
    <row r="620" spans="1:13" ht="18" customHeight="1">
      <c r="A620" s="4">
        <v>619</v>
      </c>
      <c r="B620" s="37">
        <v>41139</v>
      </c>
      <c r="C620" s="34" t="s">
        <v>5</v>
      </c>
      <c r="D620" s="34" t="s">
        <v>35</v>
      </c>
      <c r="E620" s="34" t="s">
        <v>49</v>
      </c>
      <c r="F620" s="34" t="s">
        <v>33</v>
      </c>
      <c r="G620" s="21"/>
      <c r="H620" s="21"/>
      <c r="I620" s="21" t="s">
        <v>32</v>
      </c>
      <c r="J620" s="21" t="s">
        <v>9</v>
      </c>
      <c r="M620" s="12"/>
    </row>
    <row r="621" spans="1:13" ht="18" customHeight="1">
      <c r="A621" s="4">
        <v>620</v>
      </c>
      <c r="B621" s="37">
        <v>41139</v>
      </c>
      <c r="C621" s="34" t="s">
        <v>44</v>
      </c>
      <c r="D621" s="34" t="s">
        <v>46</v>
      </c>
      <c r="E621" s="34" t="s">
        <v>144</v>
      </c>
      <c r="F621" s="34" t="s">
        <v>131</v>
      </c>
      <c r="G621" s="21"/>
      <c r="H621" s="21"/>
      <c r="I621" s="21" t="s">
        <v>26</v>
      </c>
      <c r="J621" s="21" t="s">
        <v>25</v>
      </c>
      <c r="M621" s="12"/>
    </row>
    <row r="622" spans="1:13" ht="18" customHeight="1">
      <c r="A622" s="4">
        <v>621</v>
      </c>
      <c r="B622" s="37">
        <v>41139</v>
      </c>
      <c r="C622" s="34" t="s">
        <v>30</v>
      </c>
      <c r="D622" s="34" t="s">
        <v>163</v>
      </c>
      <c r="E622" s="34" t="s">
        <v>36</v>
      </c>
      <c r="F622" s="34" t="s">
        <v>40</v>
      </c>
      <c r="G622" s="21"/>
      <c r="H622" s="21"/>
      <c r="I622" s="21" t="s">
        <v>14</v>
      </c>
      <c r="J622" s="21" t="s">
        <v>38</v>
      </c>
      <c r="M622" s="12"/>
    </row>
    <row r="623" spans="1:13" ht="18" customHeight="1">
      <c r="A623" s="4">
        <v>622</v>
      </c>
      <c r="B623" s="37">
        <v>41139</v>
      </c>
      <c r="C623" s="34" t="s">
        <v>22</v>
      </c>
      <c r="D623" s="34" t="s">
        <v>148</v>
      </c>
      <c r="E623" s="34" t="s">
        <v>21</v>
      </c>
      <c r="F623" s="34" t="s">
        <v>161</v>
      </c>
      <c r="G623" s="21"/>
      <c r="H623" s="21"/>
      <c r="I623" s="21" t="s">
        <v>31</v>
      </c>
      <c r="J623" s="21" t="s">
        <v>8</v>
      </c>
      <c r="M623" s="12"/>
    </row>
    <row r="624" spans="1:13" ht="18" customHeight="1">
      <c r="A624" s="4">
        <v>623</v>
      </c>
      <c r="B624" s="37">
        <v>41139</v>
      </c>
      <c r="C624" s="34" t="s">
        <v>12</v>
      </c>
      <c r="D624" s="34" t="s">
        <v>17</v>
      </c>
      <c r="E624" s="34" t="s">
        <v>39</v>
      </c>
      <c r="F624" s="34" t="s">
        <v>18</v>
      </c>
      <c r="G624" s="21"/>
      <c r="H624" s="21"/>
      <c r="I624" s="21" t="s">
        <v>37</v>
      </c>
      <c r="J624" s="21" t="s">
        <v>19</v>
      </c>
      <c r="M624" s="12"/>
    </row>
    <row r="625" spans="1:13" ht="18" customHeight="1">
      <c r="A625" s="4">
        <v>624</v>
      </c>
      <c r="B625" s="37">
        <v>41140</v>
      </c>
      <c r="C625" s="34" t="s">
        <v>161</v>
      </c>
      <c r="D625" s="34" t="s">
        <v>42</v>
      </c>
      <c r="E625" s="34" t="s">
        <v>148</v>
      </c>
      <c r="F625" s="34" t="s">
        <v>21</v>
      </c>
      <c r="G625" s="21"/>
      <c r="H625" s="21"/>
      <c r="I625" s="21" t="s">
        <v>31</v>
      </c>
      <c r="J625" s="21" t="s">
        <v>8</v>
      </c>
      <c r="M625" s="12"/>
    </row>
    <row r="626" spans="1:13" ht="18" customHeight="1">
      <c r="A626" s="4">
        <v>625</v>
      </c>
      <c r="B626" s="37">
        <v>41140</v>
      </c>
      <c r="C626" s="34" t="s">
        <v>40</v>
      </c>
      <c r="D626" s="34" t="s">
        <v>6</v>
      </c>
      <c r="E626" s="34" t="s">
        <v>163</v>
      </c>
      <c r="F626" s="34" t="s">
        <v>36</v>
      </c>
      <c r="G626" s="21"/>
      <c r="H626" s="21"/>
      <c r="I626" s="21" t="s">
        <v>14</v>
      </c>
      <c r="J626" s="21" t="s">
        <v>38</v>
      </c>
      <c r="M626" s="12"/>
    </row>
    <row r="627" spans="1:13" ht="18" customHeight="1">
      <c r="A627" s="4">
        <v>626</v>
      </c>
      <c r="B627" s="37">
        <v>41140</v>
      </c>
      <c r="C627" s="34" t="s">
        <v>131</v>
      </c>
      <c r="D627" s="34" t="s">
        <v>146</v>
      </c>
      <c r="E627" s="34" t="s">
        <v>46</v>
      </c>
      <c r="F627" s="34" t="s">
        <v>144</v>
      </c>
      <c r="G627" s="21"/>
      <c r="H627" s="21"/>
      <c r="I627" s="21" t="s">
        <v>26</v>
      </c>
      <c r="J627" s="21" t="s">
        <v>25</v>
      </c>
      <c r="M627" s="12"/>
    </row>
    <row r="628" spans="1:13" ht="18" customHeight="1">
      <c r="A628" s="4">
        <v>627</v>
      </c>
      <c r="B628" s="37">
        <v>41140</v>
      </c>
      <c r="C628" s="34" t="s">
        <v>43</v>
      </c>
      <c r="D628" s="34" t="s">
        <v>29</v>
      </c>
      <c r="E628" s="34" t="s">
        <v>27</v>
      </c>
      <c r="F628" s="34" t="s">
        <v>16</v>
      </c>
      <c r="G628" s="21"/>
      <c r="H628" s="21"/>
      <c r="I628" s="21" t="s">
        <v>20</v>
      </c>
      <c r="J628" s="21" t="s">
        <v>13</v>
      </c>
      <c r="M628" s="12"/>
    </row>
    <row r="629" spans="1:13" ht="18" customHeight="1">
      <c r="A629" s="4">
        <v>628</v>
      </c>
      <c r="B629" s="37">
        <v>41140</v>
      </c>
      <c r="C629" s="34" t="s">
        <v>18</v>
      </c>
      <c r="D629" s="34" t="s">
        <v>23</v>
      </c>
      <c r="E629" s="34" t="s">
        <v>17</v>
      </c>
      <c r="F629" s="34" t="s">
        <v>39</v>
      </c>
      <c r="G629" s="21"/>
      <c r="H629" s="21"/>
      <c r="I629" s="21" t="s">
        <v>37</v>
      </c>
      <c r="J629" s="21" t="s">
        <v>19</v>
      </c>
      <c r="M629" s="12"/>
    </row>
    <row r="630" spans="1:13" ht="18" customHeight="1">
      <c r="A630" s="4">
        <v>629</v>
      </c>
      <c r="B630" s="37">
        <v>41140</v>
      </c>
      <c r="C630" s="34" t="s">
        <v>33</v>
      </c>
      <c r="D630" s="34" t="s">
        <v>10</v>
      </c>
      <c r="E630" s="34" t="s">
        <v>35</v>
      </c>
      <c r="F630" s="34" t="s">
        <v>49</v>
      </c>
      <c r="G630" s="21"/>
      <c r="H630" s="21"/>
      <c r="I630" s="21" t="s">
        <v>32</v>
      </c>
      <c r="J630" s="21" t="s">
        <v>9</v>
      </c>
      <c r="M630" s="12"/>
    </row>
    <row r="631" spans="1:13" ht="18" customHeight="1">
      <c r="A631" s="4">
        <v>630</v>
      </c>
      <c r="B631" s="37">
        <v>41142</v>
      </c>
      <c r="C631" s="34" t="s">
        <v>7</v>
      </c>
      <c r="D631" s="34" t="s">
        <v>153</v>
      </c>
      <c r="E631" s="34" t="s">
        <v>146</v>
      </c>
      <c r="F631" s="34" t="s">
        <v>46</v>
      </c>
      <c r="G631" s="21"/>
      <c r="H631" s="21"/>
      <c r="I631" s="21" t="s">
        <v>38</v>
      </c>
      <c r="J631" s="21" t="s">
        <v>20</v>
      </c>
      <c r="M631" s="12"/>
    </row>
    <row r="632" spans="1:13" ht="18" customHeight="1">
      <c r="A632" s="4">
        <v>631</v>
      </c>
      <c r="B632" s="37">
        <v>41142</v>
      </c>
      <c r="C632" s="34" t="s">
        <v>157</v>
      </c>
      <c r="D632" s="34" t="s">
        <v>28</v>
      </c>
      <c r="E632" s="34" t="s">
        <v>6</v>
      </c>
      <c r="F632" s="34" t="s">
        <v>142</v>
      </c>
      <c r="G632" s="21"/>
      <c r="H632" s="21"/>
      <c r="I632" s="21" t="s">
        <v>9</v>
      </c>
      <c r="J632" s="21" t="s">
        <v>8</v>
      </c>
      <c r="M632" s="12"/>
    </row>
    <row r="633" spans="1:13" ht="18" customHeight="1">
      <c r="A633" s="4">
        <v>632</v>
      </c>
      <c r="B633" s="37">
        <v>41142</v>
      </c>
      <c r="C633" s="34" t="s">
        <v>35</v>
      </c>
      <c r="D633" s="34" t="s">
        <v>5</v>
      </c>
      <c r="E633" s="34" t="s">
        <v>10</v>
      </c>
      <c r="F633" s="34" t="s">
        <v>72</v>
      </c>
      <c r="G633" s="21"/>
      <c r="H633" s="21"/>
      <c r="I633" s="21" t="s">
        <v>14</v>
      </c>
      <c r="J633" s="21" t="s">
        <v>37</v>
      </c>
      <c r="M633" s="12"/>
    </row>
    <row r="634" spans="1:13" ht="18" customHeight="1">
      <c r="A634" s="4">
        <v>633</v>
      </c>
      <c r="B634" s="37">
        <v>41142</v>
      </c>
      <c r="C634" s="34" t="s">
        <v>36</v>
      </c>
      <c r="D634" s="34" t="s">
        <v>48</v>
      </c>
      <c r="E634" s="34" t="s">
        <v>29</v>
      </c>
      <c r="F634" s="34" t="s">
        <v>4</v>
      </c>
      <c r="G634" s="21"/>
      <c r="H634" s="21"/>
      <c r="I634" s="21" t="s">
        <v>32</v>
      </c>
      <c r="J634" s="21" t="s">
        <v>25</v>
      </c>
      <c r="M634" s="12"/>
    </row>
    <row r="635" spans="1:13" ht="18" customHeight="1">
      <c r="A635" s="4">
        <v>634</v>
      </c>
      <c r="B635" s="37">
        <v>41142</v>
      </c>
      <c r="C635" s="34" t="s">
        <v>21</v>
      </c>
      <c r="D635" s="34" t="s">
        <v>22</v>
      </c>
      <c r="E635" s="34" t="s">
        <v>23</v>
      </c>
      <c r="F635" s="34" t="s">
        <v>148</v>
      </c>
      <c r="G635" s="21"/>
      <c r="H635" s="21"/>
      <c r="I635" s="21" t="s">
        <v>31</v>
      </c>
      <c r="J635" s="21" t="s">
        <v>26</v>
      </c>
      <c r="M635" s="12"/>
    </row>
    <row r="636" spans="1:13" ht="18" customHeight="1">
      <c r="A636" s="4">
        <v>635</v>
      </c>
      <c r="B636" s="37">
        <v>41142</v>
      </c>
      <c r="C636" s="34" t="s">
        <v>16</v>
      </c>
      <c r="D636" s="34" t="s">
        <v>47</v>
      </c>
      <c r="E636" s="34" t="s">
        <v>41</v>
      </c>
      <c r="F636" s="34" t="s">
        <v>15</v>
      </c>
      <c r="G636" s="21"/>
      <c r="H636" s="21"/>
      <c r="I636" s="21" t="s">
        <v>19</v>
      </c>
      <c r="J636" s="21" t="s">
        <v>13</v>
      </c>
      <c r="M636" s="12"/>
    </row>
    <row r="637" spans="1:13" ht="18" customHeight="1">
      <c r="A637" s="4">
        <v>636</v>
      </c>
      <c r="B637" s="37">
        <v>41143</v>
      </c>
      <c r="C637" s="34" t="s">
        <v>148</v>
      </c>
      <c r="D637" s="34" t="s">
        <v>161</v>
      </c>
      <c r="E637" s="34" t="s">
        <v>22</v>
      </c>
      <c r="F637" s="34" t="s">
        <v>23</v>
      </c>
      <c r="G637" s="21"/>
      <c r="H637" s="21"/>
      <c r="I637" s="21" t="s">
        <v>31</v>
      </c>
      <c r="J637" s="21" t="s">
        <v>26</v>
      </c>
      <c r="M637" s="12"/>
    </row>
    <row r="638" spans="1:13" ht="18" customHeight="1">
      <c r="A638" s="4">
        <v>637</v>
      </c>
      <c r="B638" s="37">
        <v>41143</v>
      </c>
      <c r="C638" s="34" t="s">
        <v>4</v>
      </c>
      <c r="D638" s="34" t="s">
        <v>43</v>
      </c>
      <c r="E638" s="34" t="s">
        <v>48</v>
      </c>
      <c r="F638" s="34" t="s">
        <v>29</v>
      </c>
      <c r="G638" s="21"/>
      <c r="H638" s="21"/>
      <c r="I638" s="21" t="s">
        <v>32</v>
      </c>
      <c r="J638" s="21" t="s">
        <v>25</v>
      </c>
      <c r="M638" s="12"/>
    </row>
    <row r="639" spans="1:13" ht="18" customHeight="1">
      <c r="A639" s="4">
        <v>638</v>
      </c>
      <c r="B639" s="37">
        <v>41143</v>
      </c>
      <c r="C639" s="34" t="s">
        <v>72</v>
      </c>
      <c r="D639" s="34" t="s">
        <v>131</v>
      </c>
      <c r="E639" s="36" t="s">
        <v>5</v>
      </c>
      <c r="F639" s="34" t="s">
        <v>10</v>
      </c>
      <c r="G639" s="21"/>
      <c r="H639" s="21"/>
      <c r="I639" s="21" t="s">
        <v>14</v>
      </c>
      <c r="J639" s="21" t="s">
        <v>37</v>
      </c>
      <c r="M639" s="12"/>
    </row>
    <row r="640" spans="1:13" ht="18" customHeight="1">
      <c r="A640" s="4">
        <v>639</v>
      </c>
      <c r="B640" s="37">
        <v>41143</v>
      </c>
      <c r="C640" s="34" t="s">
        <v>46</v>
      </c>
      <c r="D640" s="34" t="s">
        <v>11</v>
      </c>
      <c r="E640" s="34" t="s">
        <v>153</v>
      </c>
      <c r="F640" s="34" t="s">
        <v>146</v>
      </c>
      <c r="G640" s="21"/>
      <c r="H640" s="21"/>
      <c r="I640" s="21" t="s">
        <v>38</v>
      </c>
      <c r="J640" s="21" t="s">
        <v>20</v>
      </c>
      <c r="M640" s="12"/>
    </row>
    <row r="641" spans="1:13" ht="18" customHeight="1">
      <c r="A641" s="4">
        <v>640</v>
      </c>
      <c r="B641" s="37">
        <v>41143</v>
      </c>
      <c r="C641" s="34" t="s">
        <v>15</v>
      </c>
      <c r="D641" s="34" t="s">
        <v>33</v>
      </c>
      <c r="E641" s="34" t="s">
        <v>47</v>
      </c>
      <c r="F641" s="34" t="s">
        <v>41</v>
      </c>
      <c r="G641" s="21"/>
      <c r="H641" s="21"/>
      <c r="I641" s="21" t="s">
        <v>19</v>
      </c>
      <c r="J641" s="21" t="s">
        <v>13</v>
      </c>
      <c r="M641" s="12"/>
    </row>
    <row r="642" spans="1:13" ht="18" customHeight="1">
      <c r="A642" s="4">
        <v>641</v>
      </c>
      <c r="B642" s="37">
        <v>41143</v>
      </c>
      <c r="C642" s="34" t="s">
        <v>142</v>
      </c>
      <c r="D642" s="36" t="s">
        <v>24</v>
      </c>
      <c r="E642" s="34" t="s">
        <v>28</v>
      </c>
      <c r="F642" s="34" t="s">
        <v>6</v>
      </c>
      <c r="G642" s="21"/>
      <c r="H642" s="21"/>
      <c r="I642" s="21" t="s">
        <v>9</v>
      </c>
      <c r="J642" s="21" t="s">
        <v>8</v>
      </c>
      <c r="M642" s="12"/>
    </row>
    <row r="643" spans="1:13" ht="18" customHeight="1">
      <c r="A643" s="4">
        <v>642</v>
      </c>
      <c r="B643" s="37">
        <v>41144</v>
      </c>
      <c r="C643" s="34" t="s">
        <v>41</v>
      </c>
      <c r="D643" s="34" t="s">
        <v>16</v>
      </c>
      <c r="E643" s="34" t="s">
        <v>33</v>
      </c>
      <c r="F643" s="34" t="s">
        <v>47</v>
      </c>
      <c r="G643" s="21"/>
      <c r="H643" s="21"/>
      <c r="I643" s="21" t="s">
        <v>19</v>
      </c>
      <c r="J643" s="21" t="s">
        <v>13</v>
      </c>
      <c r="M643" s="12"/>
    </row>
    <row r="644" spans="1:13" ht="18" customHeight="1">
      <c r="A644" s="4">
        <v>643</v>
      </c>
      <c r="B644" s="37">
        <v>41144</v>
      </c>
      <c r="C644" s="34" t="s">
        <v>10</v>
      </c>
      <c r="D644" s="34" t="s">
        <v>35</v>
      </c>
      <c r="E644" s="34" t="s">
        <v>131</v>
      </c>
      <c r="F644" s="34" t="s">
        <v>5</v>
      </c>
      <c r="G644" s="21"/>
      <c r="H644" s="21"/>
      <c r="I644" s="21" t="s">
        <v>14</v>
      </c>
      <c r="J644" s="21" t="s">
        <v>37</v>
      </c>
      <c r="M644" s="12"/>
    </row>
    <row r="645" spans="1:13" ht="18" customHeight="1">
      <c r="A645" s="4">
        <v>644</v>
      </c>
      <c r="B645" s="37">
        <v>41144</v>
      </c>
      <c r="C645" s="34" t="s">
        <v>6</v>
      </c>
      <c r="D645" s="34" t="s">
        <v>157</v>
      </c>
      <c r="E645" s="34" t="s">
        <v>24</v>
      </c>
      <c r="F645" s="34" t="s">
        <v>28</v>
      </c>
      <c r="G645" s="21"/>
      <c r="H645" s="21"/>
      <c r="I645" s="21" t="s">
        <v>9</v>
      </c>
      <c r="J645" s="21" t="s">
        <v>8</v>
      </c>
      <c r="M645" s="12"/>
    </row>
    <row r="646" spans="1:13" ht="18" customHeight="1">
      <c r="A646" s="4">
        <v>645</v>
      </c>
      <c r="B646" s="37">
        <v>41144</v>
      </c>
      <c r="C646" s="34" t="s">
        <v>29</v>
      </c>
      <c r="D646" s="34" t="s">
        <v>36</v>
      </c>
      <c r="E646" s="34" t="s">
        <v>43</v>
      </c>
      <c r="F646" s="34" t="s">
        <v>48</v>
      </c>
      <c r="G646" s="21"/>
      <c r="H646" s="21"/>
      <c r="I646" s="21" t="s">
        <v>32</v>
      </c>
      <c r="J646" s="21" t="s">
        <v>25</v>
      </c>
      <c r="M646" s="12"/>
    </row>
    <row r="647" spans="1:13" ht="18" customHeight="1">
      <c r="A647" s="4">
        <v>646</v>
      </c>
      <c r="B647" s="37">
        <v>41144</v>
      </c>
      <c r="C647" s="34" t="s">
        <v>23</v>
      </c>
      <c r="D647" s="34" t="s">
        <v>21</v>
      </c>
      <c r="E647" s="34" t="s">
        <v>161</v>
      </c>
      <c r="F647" s="34" t="s">
        <v>22</v>
      </c>
      <c r="G647" s="21"/>
      <c r="H647" s="21"/>
      <c r="I647" s="21" t="s">
        <v>31</v>
      </c>
      <c r="J647" s="21" t="s">
        <v>26</v>
      </c>
      <c r="M647" s="12"/>
    </row>
    <row r="648" spans="1:13" ht="18" customHeight="1">
      <c r="A648" s="4">
        <v>647</v>
      </c>
      <c r="B648" s="37">
        <v>41144</v>
      </c>
      <c r="C648" s="34" t="s">
        <v>146</v>
      </c>
      <c r="D648" s="34" t="s">
        <v>7</v>
      </c>
      <c r="E648" s="34" t="s">
        <v>11</v>
      </c>
      <c r="F648" s="34" t="s">
        <v>153</v>
      </c>
      <c r="G648" s="21"/>
      <c r="H648" s="21"/>
      <c r="I648" s="21" t="s">
        <v>38</v>
      </c>
      <c r="J648" s="21" t="s">
        <v>20</v>
      </c>
      <c r="M648" s="12"/>
    </row>
    <row r="649" spans="1:13" ht="18" customHeight="1">
      <c r="A649" s="4">
        <v>648</v>
      </c>
      <c r="B649" s="37">
        <v>41145</v>
      </c>
      <c r="C649" s="34" t="s">
        <v>47</v>
      </c>
      <c r="D649" s="34" t="s">
        <v>15</v>
      </c>
      <c r="E649" s="34" t="s">
        <v>163</v>
      </c>
      <c r="F649" s="34" t="s">
        <v>33</v>
      </c>
      <c r="G649" s="21"/>
      <c r="H649" s="21"/>
      <c r="I649" s="21" t="s">
        <v>19</v>
      </c>
      <c r="J649" s="21" t="s">
        <v>38</v>
      </c>
      <c r="M649" s="12"/>
    </row>
    <row r="650" spans="1:13" ht="18" customHeight="1">
      <c r="A650" s="4">
        <v>649</v>
      </c>
      <c r="B650" s="37">
        <v>41145</v>
      </c>
      <c r="C650" s="34" t="s">
        <v>153</v>
      </c>
      <c r="D650" s="34" t="s">
        <v>46</v>
      </c>
      <c r="E650" s="34" t="s">
        <v>7</v>
      </c>
      <c r="F650" s="34" t="s">
        <v>11</v>
      </c>
      <c r="G650" s="21"/>
      <c r="H650" s="21"/>
      <c r="I650" s="21" t="s">
        <v>26</v>
      </c>
      <c r="J650" s="21" t="s">
        <v>32</v>
      </c>
      <c r="M650" s="12"/>
    </row>
    <row r="651" spans="1:13" ht="18" customHeight="1">
      <c r="A651" s="4">
        <v>650</v>
      </c>
      <c r="B651" s="37">
        <v>41145</v>
      </c>
      <c r="C651" s="34" t="s">
        <v>49</v>
      </c>
      <c r="D651" s="34" t="s">
        <v>18</v>
      </c>
      <c r="E651" s="34" t="s">
        <v>35</v>
      </c>
      <c r="F651" s="34" t="s">
        <v>50</v>
      </c>
      <c r="G651" s="21"/>
      <c r="H651" s="21"/>
      <c r="I651" s="21" t="s">
        <v>20</v>
      </c>
      <c r="J651" s="21" t="s">
        <v>14</v>
      </c>
      <c r="M651" s="12"/>
    </row>
    <row r="652" spans="1:13" ht="18" customHeight="1">
      <c r="A652" s="4">
        <v>651</v>
      </c>
      <c r="B652" s="37">
        <v>41145</v>
      </c>
      <c r="C652" s="34" t="s">
        <v>28</v>
      </c>
      <c r="D652" s="34" t="s">
        <v>142</v>
      </c>
      <c r="E652" s="34" t="s">
        <v>157</v>
      </c>
      <c r="F652" s="34" t="s">
        <v>24</v>
      </c>
      <c r="G652" s="21"/>
      <c r="H652" s="21"/>
      <c r="I652" s="21" t="s">
        <v>9</v>
      </c>
      <c r="J652" s="21" t="s">
        <v>31</v>
      </c>
      <c r="M652" s="12"/>
    </row>
    <row r="653" spans="1:13" ht="18" customHeight="1">
      <c r="A653" s="4">
        <v>652</v>
      </c>
      <c r="B653" s="37">
        <v>41145</v>
      </c>
      <c r="C653" s="34" t="s">
        <v>48</v>
      </c>
      <c r="D653" s="34" t="s">
        <v>4</v>
      </c>
      <c r="E653" s="34" t="s">
        <v>30</v>
      </c>
      <c r="F653" s="34" t="s">
        <v>27</v>
      </c>
      <c r="G653" s="21"/>
      <c r="H653" s="21"/>
      <c r="I653" s="21" t="s">
        <v>8</v>
      </c>
      <c r="J653" s="21" t="s">
        <v>25</v>
      </c>
      <c r="M653" s="12"/>
    </row>
    <row r="654" spans="1:13" ht="18" customHeight="1">
      <c r="A654" s="4">
        <v>653</v>
      </c>
      <c r="B654" s="37">
        <v>41145</v>
      </c>
      <c r="C654" s="34" t="s">
        <v>144</v>
      </c>
      <c r="D654" s="34" t="s">
        <v>12</v>
      </c>
      <c r="E654" s="34" t="s">
        <v>36</v>
      </c>
      <c r="F654" s="34" t="s">
        <v>43</v>
      </c>
      <c r="G654" s="21"/>
      <c r="H654" s="21"/>
      <c r="I654" s="21" t="s">
        <v>13</v>
      </c>
      <c r="J654" s="21" t="s">
        <v>37</v>
      </c>
      <c r="M654" s="12"/>
    </row>
    <row r="655" spans="1:13" ht="18" customHeight="1">
      <c r="A655" s="4">
        <v>654</v>
      </c>
      <c r="B655" s="37">
        <v>41146</v>
      </c>
      <c r="C655" s="34" t="s">
        <v>43</v>
      </c>
      <c r="D655" s="34" t="s">
        <v>42</v>
      </c>
      <c r="E655" s="34" t="s">
        <v>12</v>
      </c>
      <c r="F655" s="34" t="s">
        <v>36</v>
      </c>
      <c r="G655" s="21"/>
      <c r="H655" s="21"/>
      <c r="I655" s="21" t="s">
        <v>13</v>
      </c>
      <c r="J655" s="21" t="s">
        <v>37</v>
      </c>
      <c r="M655" s="12"/>
    </row>
    <row r="656" spans="1:13" ht="18" customHeight="1">
      <c r="A656" s="4">
        <v>655</v>
      </c>
      <c r="B656" s="37">
        <v>41146</v>
      </c>
      <c r="C656" s="34" t="s">
        <v>24</v>
      </c>
      <c r="D656" s="34" t="s">
        <v>6</v>
      </c>
      <c r="E656" s="34" t="s">
        <v>142</v>
      </c>
      <c r="F656" s="34" t="s">
        <v>157</v>
      </c>
      <c r="G656" s="21"/>
      <c r="H656" s="21"/>
      <c r="I656" s="21" t="s">
        <v>9</v>
      </c>
      <c r="J656" s="21" t="s">
        <v>31</v>
      </c>
      <c r="M656" s="12"/>
    </row>
    <row r="657" spans="1:13" ht="18" customHeight="1">
      <c r="A657" s="4">
        <v>656</v>
      </c>
      <c r="B657" s="37">
        <v>41146</v>
      </c>
      <c r="C657" s="34" t="s">
        <v>50</v>
      </c>
      <c r="D657" s="34" t="s">
        <v>72</v>
      </c>
      <c r="E657" s="34" t="s">
        <v>18</v>
      </c>
      <c r="F657" s="34" t="s">
        <v>35</v>
      </c>
      <c r="G657" s="21"/>
      <c r="H657" s="21"/>
      <c r="I657" s="21" t="s">
        <v>20</v>
      </c>
      <c r="J657" s="21" t="s">
        <v>14</v>
      </c>
      <c r="M657" s="12"/>
    </row>
    <row r="658" spans="1:13" ht="18" customHeight="1">
      <c r="A658" s="4">
        <v>657</v>
      </c>
      <c r="B658" s="37">
        <v>41146</v>
      </c>
      <c r="C658" s="34" t="s">
        <v>11</v>
      </c>
      <c r="D658" s="34" t="s">
        <v>34</v>
      </c>
      <c r="E658" s="34" t="s">
        <v>46</v>
      </c>
      <c r="F658" s="34" t="s">
        <v>7</v>
      </c>
      <c r="G658" s="21"/>
      <c r="H658" s="21"/>
      <c r="I658" s="21" t="s">
        <v>26</v>
      </c>
      <c r="J658" s="21" t="s">
        <v>32</v>
      </c>
      <c r="M658" s="12"/>
    </row>
    <row r="659" spans="1:13" ht="18" customHeight="1">
      <c r="A659" s="4">
        <v>658</v>
      </c>
      <c r="B659" s="37">
        <v>41146</v>
      </c>
      <c r="C659" s="34" t="s">
        <v>27</v>
      </c>
      <c r="D659" s="34" t="s">
        <v>55</v>
      </c>
      <c r="E659" s="34" t="s">
        <v>4</v>
      </c>
      <c r="F659" s="34" t="s">
        <v>30</v>
      </c>
      <c r="G659" s="21"/>
      <c r="H659" s="21"/>
      <c r="I659" s="21" t="s">
        <v>8</v>
      </c>
      <c r="J659" s="21" t="s">
        <v>25</v>
      </c>
      <c r="M659" s="12"/>
    </row>
    <row r="660" spans="1:13" ht="18" customHeight="1">
      <c r="A660" s="4">
        <v>659</v>
      </c>
      <c r="B660" s="37">
        <v>41146</v>
      </c>
      <c r="C660" s="34" t="s">
        <v>33</v>
      </c>
      <c r="D660" s="34" t="s">
        <v>41</v>
      </c>
      <c r="E660" s="34" t="s">
        <v>15</v>
      </c>
      <c r="F660" s="34" t="s">
        <v>163</v>
      </c>
      <c r="G660" s="21"/>
      <c r="H660" s="21"/>
      <c r="I660" s="21" t="s">
        <v>19</v>
      </c>
      <c r="J660" s="21" t="s">
        <v>38</v>
      </c>
      <c r="M660" s="12"/>
    </row>
    <row r="661" spans="1:13" ht="18" customHeight="1">
      <c r="A661" s="4">
        <v>660</v>
      </c>
      <c r="B661" s="37">
        <v>41147</v>
      </c>
      <c r="C661" s="34" t="s">
        <v>7</v>
      </c>
      <c r="D661" s="34" t="s">
        <v>153</v>
      </c>
      <c r="E661" s="34" t="s">
        <v>34</v>
      </c>
      <c r="F661" s="34" t="s">
        <v>46</v>
      </c>
      <c r="G661" s="21"/>
      <c r="H661" s="21"/>
      <c r="I661" s="21" t="s">
        <v>26</v>
      </c>
      <c r="J661" s="21" t="s">
        <v>32</v>
      </c>
      <c r="M661" s="12"/>
    </row>
    <row r="662" spans="1:13" ht="18" customHeight="1">
      <c r="A662" s="4">
        <v>661</v>
      </c>
      <c r="B662" s="37">
        <v>41147</v>
      </c>
      <c r="C662" s="34" t="s">
        <v>157</v>
      </c>
      <c r="D662" s="34" t="s">
        <v>28</v>
      </c>
      <c r="E662" s="34" t="s">
        <v>6</v>
      </c>
      <c r="F662" s="34" t="s">
        <v>142</v>
      </c>
      <c r="G662" s="21"/>
      <c r="H662" s="21"/>
      <c r="I662" s="21" t="s">
        <v>9</v>
      </c>
      <c r="J662" s="21" t="s">
        <v>31</v>
      </c>
      <c r="M662" s="12"/>
    </row>
    <row r="663" spans="1:13" ht="18" customHeight="1">
      <c r="A663" s="4">
        <v>662</v>
      </c>
      <c r="B663" s="37">
        <v>41147</v>
      </c>
      <c r="C663" s="34" t="s">
        <v>35</v>
      </c>
      <c r="D663" s="34" t="s">
        <v>49</v>
      </c>
      <c r="E663" s="34" t="s">
        <v>72</v>
      </c>
      <c r="F663" s="34" t="s">
        <v>18</v>
      </c>
      <c r="G663" s="21"/>
      <c r="H663" s="21"/>
      <c r="I663" s="21" t="s">
        <v>20</v>
      </c>
      <c r="J663" s="21" t="s">
        <v>14</v>
      </c>
      <c r="M663" s="12"/>
    </row>
    <row r="664" spans="1:13" ht="18" customHeight="1">
      <c r="A664" s="4">
        <v>663</v>
      </c>
      <c r="B664" s="37">
        <v>41147</v>
      </c>
      <c r="C664" s="34" t="s">
        <v>36</v>
      </c>
      <c r="D664" s="34" t="s">
        <v>144</v>
      </c>
      <c r="E664" s="34" t="s">
        <v>42</v>
      </c>
      <c r="F664" s="34" t="s">
        <v>12</v>
      </c>
      <c r="G664" s="21"/>
      <c r="H664" s="21"/>
      <c r="I664" s="21" t="s">
        <v>13</v>
      </c>
      <c r="J664" s="21" t="s">
        <v>37</v>
      </c>
      <c r="M664" s="12"/>
    </row>
    <row r="665" spans="1:13" ht="18" customHeight="1">
      <c r="A665" s="4">
        <v>664</v>
      </c>
      <c r="B665" s="37">
        <v>41147</v>
      </c>
      <c r="C665" s="34" t="s">
        <v>30</v>
      </c>
      <c r="D665" s="34" t="s">
        <v>48</v>
      </c>
      <c r="E665" s="34" t="s">
        <v>148</v>
      </c>
      <c r="F665" s="34" t="s">
        <v>4</v>
      </c>
      <c r="G665" s="21"/>
      <c r="H665" s="21"/>
      <c r="I665" s="21" t="s">
        <v>8</v>
      </c>
      <c r="J665" s="21" t="s">
        <v>25</v>
      </c>
      <c r="M665" s="12"/>
    </row>
    <row r="666" spans="1:13" ht="18" customHeight="1">
      <c r="A666" s="4">
        <v>665</v>
      </c>
      <c r="B666" s="37">
        <v>41147</v>
      </c>
      <c r="C666" s="34" t="s">
        <v>163</v>
      </c>
      <c r="D666" s="34" t="s">
        <v>47</v>
      </c>
      <c r="E666" s="34" t="s">
        <v>41</v>
      </c>
      <c r="F666" s="34" t="s">
        <v>15</v>
      </c>
      <c r="G666" s="21"/>
      <c r="H666" s="21"/>
      <c r="I666" s="21" t="s">
        <v>19</v>
      </c>
      <c r="J666" s="21" t="s">
        <v>38</v>
      </c>
      <c r="M666" s="12"/>
    </row>
    <row r="667" spans="1:13" ht="18" customHeight="1">
      <c r="A667" s="4">
        <v>666</v>
      </c>
      <c r="B667" s="37">
        <v>41149</v>
      </c>
      <c r="C667" s="36" t="s">
        <v>4</v>
      </c>
      <c r="D667" s="34" t="s">
        <v>10</v>
      </c>
      <c r="E667" s="34" t="s">
        <v>17</v>
      </c>
      <c r="F667" s="34" t="s">
        <v>34</v>
      </c>
      <c r="G667" s="21"/>
      <c r="H667" s="21"/>
      <c r="I667" s="21" t="s">
        <v>37</v>
      </c>
      <c r="J667" s="21" t="s">
        <v>20</v>
      </c>
      <c r="M667" s="13"/>
    </row>
    <row r="668" spans="1:13" ht="18" customHeight="1">
      <c r="A668" s="4">
        <v>667</v>
      </c>
      <c r="B668" s="37">
        <v>41149</v>
      </c>
      <c r="C668" s="34" t="s">
        <v>42</v>
      </c>
      <c r="D668" s="34" t="s">
        <v>50</v>
      </c>
      <c r="E668" s="34" t="s">
        <v>144</v>
      </c>
      <c r="F668" s="34" t="s">
        <v>146</v>
      </c>
      <c r="G668" s="21"/>
      <c r="H668" s="21"/>
      <c r="I668" s="21" t="s">
        <v>14</v>
      </c>
      <c r="J668" s="21" t="s">
        <v>19</v>
      </c>
      <c r="M668" s="12"/>
    </row>
    <row r="669" spans="1:13" ht="18" customHeight="1">
      <c r="A669" s="4">
        <v>668</v>
      </c>
      <c r="B669" s="37">
        <v>41149</v>
      </c>
      <c r="C669" s="34" t="s">
        <v>5</v>
      </c>
      <c r="D669" s="34" t="s">
        <v>29</v>
      </c>
      <c r="E669" s="34" t="s">
        <v>49</v>
      </c>
      <c r="F669" s="34" t="s">
        <v>131</v>
      </c>
      <c r="G669" s="21"/>
      <c r="H669" s="21"/>
      <c r="I669" s="21" t="s">
        <v>31</v>
      </c>
      <c r="J669" s="21" t="s">
        <v>32</v>
      </c>
      <c r="M669" s="12"/>
    </row>
    <row r="670" spans="1:13" ht="18" customHeight="1">
      <c r="A670" s="4">
        <v>669</v>
      </c>
      <c r="B670" s="37">
        <v>41149</v>
      </c>
      <c r="C670" s="34" t="s">
        <v>15</v>
      </c>
      <c r="D670" s="34" t="s">
        <v>11</v>
      </c>
      <c r="E670" s="34" t="s">
        <v>21</v>
      </c>
      <c r="F670" s="34" t="s">
        <v>161</v>
      </c>
      <c r="G670" s="21"/>
      <c r="H670" s="21"/>
      <c r="I670" s="21" t="s">
        <v>25</v>
      </c>
      <c r="J670" s="21" t="s">
        <v>26</v>
      </c>
      <c r="M670" s="12"/>
    </row>
    <row r="671" spans="1:13" ht="18" customHeight="1">
      <c r="A671" s="4">
        <v>670</v>
      </c>
      <c r="B671" s="37">
        <v>41149</v>
      </c>
      <c r="C671" s="34" t="s">
        <v>22</v>
      </c>
      <c r="D671" s="34" t="s">
        <v>40</v>
      </c>
      <c r="E671" s="34" t="s">
        <v>16</v>
      </c>
      <c r="F671" s="34" t="s">
        <v>39</v>
      </c>
      <c r="G671" s="21"/>
      <c r="H671" s="21"/>
      <c r="I671" s="21" t="s">
        <v>13</v>
      </c>
      <c r="J671" s="21" t="s">
        <v>38</v>
      </c>
      <c r="M671" s="12"/>
    </row>
    <row r="672" spans="1:13" ht="18" customHeight="1">
      <c r="A672" s="4">
        <v>671</v>
      </c>
      <c r="B672" s="37">
        <v>41149</v>
      </c>
      <c r="C672" s="34" t="s">
        <v>12</v>
      </c>
      <c r="D672" s="34" t="s">
        <v>33</v>
      </c>
      <c r="E672" s="34" t="s">
        <v>44</v>
      </c>
      <c r="F672" s="34" t="s">
        <v>41</v>
      </c>
      <c r="G672" s="21"/>
      <c r="H672" s="21"/>
      <c r="I672" s="21" t="s">
        <v>8</v>
      </c>
      <c r="J672" s="21" t="s">
        <v>9</v>
      </c>
      <c r="M672" s="12"/>
    </row>
    <row r="673" spans="1:13" ht="18" customHeight="1">
      <c r="A673" s="4">
        <v>672</v>
      </c>
      <c r="B673" s="37">
        <v>41150</v>
      </c>
      <c r="C673" s="34" t="s">
        <v>39</v>
      </c>
      <c r="D673" s="34" t="s">
        <v>7</v>
      </c>
      <c r="E673" s="34" t="s">
        <v>40</v>
      </c>
      <c r="F673" s="34" t="s">
        <v>16</v>
      </c>
      <c r="G673" s="21"/>
      <c r="H673" s="21"/>
      <c r="I673" s="21" t="s">
        <v>13</v>
      </c>
      <c r="J673" s="21" t="s">
        <v>38</v>
      </c>
      <c r="M673" s="12"/>
    </row>
    <row r="674" spans="1:13" ht="18" customHeight="1">
      <c r="A674" s="4">
        <v>673</v>
      </c>
      <c r="B674" s="37">
        <v>41150</v>
      </c>
      <c r="C674" s="34" t="s">
        <v>34</v>
      </c>
      <c r="D674" s="34" t="s">
        <v>30</v>
      </c>
      <c r="E674" s="34" t="s">
        <v>10</v>
      </c>
      <c r="F674" s="34" t="s">
        <v>17</v>
      </c>
      <c r="G674" s="21"/>
      <c r="H674" s="21"/>
      <c r="I674" s="21" t="s">
        <v>37</v>
      </c>
      <c r="J674" s="21" t="s">
        <v>20</v>
      </c>
      <c r="M674" s="12"/>
    </row>
    <row r="675" spans="1:13" ht="18" customHeight="1">
      <c r="A675" s="4">
        <v>674</v>
      </c>
      <c r="B675" s="37">
        <v>41150</v>
      </c>
      <c r="C675" s="34" t="s">
        <v>41</v>
      </c>
      <c r="D675" s="34" t="s">
        <v>35</v>
      </c>
      <c r="E675" s="34" t="s">
        <v>33</v>
      </c>
      <c r="F675" s="34" t="s">
        <v>44</v>
      </c>
      <c r="G675" s="21"/>
      <c r="H675" s="21"/>
      <c r="I675" s="21" t="s">
        <v>8</v>
      </c>
      <c r="J675" s="21" t="s">
        <v>9</v>
      </c>
      <c r="M675" s="12"/>
    </row>
    <row r="676" spans="1:13" ht="18" customHeight="1">
      <c r="A676" s="4">
        <v>675</v>
      </c>
      <c r="B676" s="37">
        <v>41150</v>
      </c>
      <c r="C676" s="34" t="s">
        <v>131</v>
      </c>
      <c r="D676" s="34" t="s">
        <v>36</v>
      </c>
      <c r="E676" s="34" t="s">
        <v>29</v>
      </c>
      <c r="F676" s="34" t="s">
        <v>49</v>
      </c>
      <c r="G676" s="21"/>
      <c r="H676" s="21"/>
      <c r="I676" s="21" t="s">
        <v>31</v>
      </c>
      <c r="J676" s="21" t="s">
        <v>32</v>
      </c>
      <c r="M676" s="12"/>
    </row>
    <row r="677" spans="1:13" ht="18" customHeight="1">
      <c r="A677" s="4">
        <v>676</v>
      </c>
      <c r="B677" s="37">
        <v>41150</v>
      </c>
      <c r="C677" s="34" t="s">
        <v>146</v>
      </c>
      <c r="D677" s="34" t="s">
        <v>148</v>
      </c>
      <c r="E677" s="34" t="s">
        <v>50</v>
      </c>
      <c r="F677" s="34" t="s">
        <v>144</v>
      </c>
      <c r="G677" s="21"/>
      <c r="H677" s="21"/>
      <c r="I677" s="21" t="s">
        <v>14</v>
      </c>
      <c r="J677" s="21" t="s">
        <v>19</v>
      </c>
      <c r="M677" s="12"/>
    </row>
    <row r="678" spans="1:13" ht="18" customHeight="1">
      <c r="A678" s="4">
        <v>677</v>
      </c>
      <c r="B678" s="37">
        <v>41151</v>
      </c>
      <c r="C678" s="34" t="s">
        <v>49</v>
      </c>
      <c r="D678" s="34" t="s">
        <v>5</v>
      </c>
      <c r="E678" s="34" t="s">
        <v>36</v>
      </c>
      <c r="F678" s="34" t="s">
        <v>29</v>
      </c>
      <c r="G678" s="21"/>
      <c r="H678" s="21"/>
      <c r="I678" s="21" t="s">
        <v>31</v>
      </c>
      <c r="J678" s="21" t="s">
        <v>32</v>
      </c>
      <c r="M678" s="12"/>
    </row>
    <row r="679" spans="1:13" ht="18" customHeight="1">
      <c r="A679" s="4">
        <v>678</v>
      </c>
      <c r="B679" s="37">
        <v>41151</v>
      </c>
      <c r="C679" s="34" t="s">
        <v>44</v>
      </c>
      <c r="D679" s="34" t="s">
        <v>12</v>
      </c>
      <c r="E679" s="34" t="s">
        <v>35</v>
      </c>
      <c r="F679" s="34" t="s">
        <v>33</v>
      </c>
      <c r="G679" s="21"/>
      <c r="H679" s="21"/>
      <c r="I679" s="21" t="s">
        <v>8</v>
      </c>
      <c r="J679" s="21" t="s">
        <v>9</v>
      </c>
      <c r="M679" s="12"/>
    </row>
    <row r="680" spans="1:13" ht="18" customHeight="1">
      <c r="A680" s="4">
        <v>679</v>
      </c>
      <c r="B680" s="37">
        <v>41151</v>
      </c>
      <c r="C680" s="34" t="s">
        <v>144</v>
      </c>
      <c r="D680" s="34" t="s">
        <v>42</v>
      </c>
      <c r="E680" s="34" t="s">
        <v>148</v>
      </c>
      <c r="F680" s="34" t="s">
        <v>50</v>
      </c>
      <c r="G680" s="21"/>
      <c r="H680" s="21"/>
      <c r="I680" s="21" t="s">
        <v>14</v>
      </c>
      <c r="J680" s="21" t="s">
        <v>19</v>
      </c>
      <c r="M680" s="12"/>
    </row>
    <row r="681" spans="1:13" ht="18" customHeight="1">
      <c r="A681" s="4">
        <v>680</v>
      </c>
      <c r="B681" s="37">
        <v>41151</v>
      </c>
      <c r="C681" s="34" t="s">
        <v>21</v>
      </c>
      <c r="D681" s="34" t="s">
        <v>15</v>
      </c>
      <c r="E681" s="34" t="s">
        <v>23</v>
      </c>
      <c r="F681" s="34" t="s">
        <v>11</v>
      </c>
      <c r="G681" s="21"/>
      <c r="H681" s="21"/>
      <c r="I681" s="21" t="s">
        <v>25</v>
      </c>
      <c r="J681" s="21" t="s">
        <v>26</v>
      </c>
      <c r="M681" s="12"/>
    </row>
    <row r="682" spans="1:13" ht="18" customHeight="1">
      <c r="A682" s="4">
        <v>681</v>
      </c>
      <c r="B682" s="37">
        <v>41151</v>
      </c>
      <c r="C682" s="34" t="s">
        <v>17</v>
      </c>
      <c r="D682" s="34" t="s">
        <v>4</v>
      </c>
      <c r="E682" s="34" t="s">
        <v>30</v>
      </c>
      <c r="F682" s="34" t="s">
        <v>10</v>
      </c>
      <c r="G682" s="21"/>
      <c r="H682" s="21"/>
      <c r="I682" s="21" t="s">
        <v>37</v>
      </c>
      <c r="J682" s="21" t="s">
        <v>20</v>
      </c>
      <c r="M682" s="12"/>
    </row>
    <row r="683" spans="1:13" ht="18" customHeight="1">
      <c r="A683" s="4">
        <v>682</v>
      </c>
      <c r="B683" s="37">
        <v>41151</v>
      </c>
      <c r="C683" s="34" t="s">
        <v>16</v>
      </c>
      <c r="D683" s="34" t="s">
        <v>22</v>
      </c>
      <c r="E683" s="34" t="s">
        <v>7</v>
      </c>
      <c r="F683" s="34" t="s">
        <v>40</v>
      </c>
      <c r="G683" s="21"/>
      <c r="H683" s="21"/>
      <c r="I683" s="21" t="s">
        <v>13</v>
      </c>
      <c r="J683" s="21" t="s">
        <v>38</v>
      </c>
      <c r="M683" s="12"/>
    </row>
    <row r="684" spans="1:13" ht="18" customHeight="1">
      <c r="A684" s="4">
        <v>683</v>
      </c>
      <c r="B684" s="37">
        <v>41152</v>
      </c>
      <c r="C684" s="34" t="s">
        <v>72</v>
      </c>
      <c r="D684" s="34" t="s">
        <v>142</v>
      </c>
      <c r="E684" s="34" t="s">
        <v>132</v>
      </c>
      <c r="F684" s="34" t="s">
        <v>47</v>
      </c>
      <c r="G684" s="21"/>
      <c r="H684" s="21"/>
      <c r="I684" s="21" t="s">
        <v>38</v>
      </c>
      <c r="J684" s="21" t="s">
        <v>19</v>
      </c>
      <c r="M684" s="12"/>
    </row>
    <row r="685" spans="1:13" ht="18" customHeight="1">
      <c r="A685" s="4">
        <v>684</v>
      </c>
      <c r="B685" s="37">
        <v>41152</v>
      </c>
      <c r="C685" s="34" t="s">
        <v>10</v>
      </c>
      <c r="D685" s="34" t="s">
        <v>157</v>
      </c>
      <c r="E685" s="34" t="s">
        <v>22</v>
      </c>
      <c r="F685" s="34" t="s">
        <v>7</v>
      </c>
      <c r="G685" s="21"/>
      <c r="H685" s="21"/>
      <c r="I685" s="21" t="s">
        <v>14</v>
      </c>
      <c r="J685" s="21" t="s">
        <v>20</v>
      </c>
      <c r="M685" s="12"/>
    </row>
    <row r="686" spans="1:13" ht="18" customHeight="1">
      <c r="A686" s="4">
        <v>685</v>
      </c>
      <c r="B686" s="37">
        <v>41152</v>
      </c>
      <c r="C686" s="34" t="s">
        <v>46</v>
      </c>
      <c r="D686" s="34" t="s">
        <v>161</v>
      </c>
      <c r="E686" s="36" t="s">
        <v>24</v>
      </c>
      <c r="F686" s="34" t="s">
        <v>23</v>
      </c>
      <c r="G686" s="21"/>
      <c r="H686" s="21"/>
      <c r="I686" s="21" t="s">
        <v>25</v>
      </c>
      <c r="J686" s="21" t="s">
        <v>31</v>
      </c>
      <c r="M686" s="12"/>
    </row>
    <row r="687" spans="1:13" ht="18" customHeight="1">
      <c r="A687" s="4">
        <v>686</v>
      </c>
      <c r="B687" s="37">
        <v>41152</v>
      </c>
      <c r="C687" s="34" t="s">
        <v>6</v>
      </c>
      <c r="D687" s="34" t="s">
        <v>28</v>
      </c>
      <c r="E687" s="34" t="s">
        <v>5</v>
      </c>
      <c r="F687" s="34" t="s">
        <v>35</v>
      </c>
      <c r="G687" s="21"/>
      <c r="H687" s="21"/>
      <c r="I687" s="21" t="s">
        <v>37</v>
      </c>
      <c r="J687" s="21" t="s">
        <v>13</v>
      </c>
      <c r="M687" s="12"/>
    </row>
    <row r="688" spans="1:13" ht="18" customHeight="1">
      <c r="A688" s="4">
        <v>687</v>
      </c>
      <c r="B688" s="37">
        <v>41152</v>
      </c>
      <c r="C688" s="34" t="s">
        <v>50</v>
      </c>
      <c r="D688" s="34" t="s">
        <v>39</v>
      </c>
      <c r="E688" s="34" t="s">
        <v>27</v>
      </c>
      <c r="F688" s="34" t="s">
        <v>148</v>
      </c>
      <c r="G688" s="21"/>
      <c r="H688" s="21"/>
      <c r="I688" s="21" t="s">
        <v>32</v>
      </c>
      <c r="J688" s="21" t="s">
        <v>8</v>
      </c>
      <c r="M688" s="12"/>
    </row>
    <row r="689" spans="1:13" ht="18" customHeight="1">
      <c r="A689" s="4">
        <v>688</v>
      </c>
      <c r="B689" s="37">
        <v>41152</v>
      </c>
      <c r="C689" s="34" t="s">
        <v>18</v>
      </c>
      <c r="D689" s="34" t="s">
        <v>34</v>
      </c>
      <c r="E689" s="34" t="s">
        <v>4</v>
      </c>
      <c r="F689" s="34" t="s">
        <v>30</v>
      </c>
      <c r="G689" s="21"/>
      <c r="H689" s="21"/>
      <c r="I689" s="21" t="s">
        <v>9</v>
      </c>
      <c r="J689" s="21" t="s">
        <v>26</v>
      </c>
      <c r="M689" s="12"/>
    </row>
    <row r="690" spans="1:13" ht="18" customHeight="1">
      <c r="A690" s="4">
        <v>689</v>
      </c>
      <c r="B690" s="37">
        <v>41153</v>
      </c>
      <c r="C690" s="34" t="s">
        <v>148</v>
      </c>
      <c r="D690" s="34" t="s">
        <v>144</v>
      </c>
      <c r="E690" s="34" t="s">
        <v>39</v>
      </c>
      <c r="F690" s="34" t="s">
        <v>27</v>
      </c>
      <c r="G690" s="21"/>
      <c r="H690" s="21"/>
      <c r="I690" s="21" t="s">
        <v>32</v>
      </c>
      <c r="J690" s="21" t="s">
        <v>8</v>
      </c>
      <c r="M690" s="12"/>
    </row>
    <row r="691" spans="1:13" ht="18" customHeight="1">
      <c r="A691" s="4">
        <v>690</v>
      </c>
      <c r="B691" s="37">
        <v>41153</v>
      </c>
      <c r="C691" s="34" t="s">
        <v>7</v>
      </c>
      <c r="D691" s="34" t="s">
        <v>16</v>
      </c>
      <c r="E691" s="34" t="s">
        <v>157</v>
      </c>
      <c r="F691" s="34" t="s">
        <v>22</v>
      </c>
      <c r="G691" s="21"/>
      <c r="H691" s="21"/>
      <c r="I691" s="21" t="s">
        <v>14</v>
      </c>
      <c r="J691" s="21" t="s">
        <v>20</v>
      </c>
      <c r="M691" s="12"/>
    </row>
    <row r="692" spans="1:13" ht="18" customHeight="1">
      <c r="A692" s="4">
        <v>691</v>
      </c>
      <c r="B692" s="37">
        <v>41153</v>
      </c>
      <c r="C692" s="34" t="s">
        <v>35</v>
      </c>
      <c r="D692" s="34" t="s">
        <v>49</v>
      </c>
      <c r="E692" s="34" t="s">
        <v>28</v>
      </c>
      <c r="F692" s="34" t="s">
        <v>5</v>
      </c>
      <c r="G692" s="21"/>
      <c r="H692" s="21"/>
      <c r="I692" s="21" t="s">
        <v>37</v>
      </c>
      <c r="J692" s="21" t="s">
        <v>13</v>
      </c>
      <c r="M692" s="12"/>
    </row>
    <row r="693" spans="1:13" ht="18" customHeight="1">
      <c r="A693" s="4">
        <v>692</v>
      </c>
      <c r="B693" s="37">
        <v>41153</v>
      </c>
      <c r="C693" s="34" t="s">
        <v>47</v>
      </c>
      <c r="D693" s="34" t="s">
        <v>163</v>
      </c>
      <c r="E693" s="34" t="s">
        <v>142</v>
      </c>
      <c r="F693" s="34" t="s">
        <v>132</v>
      </c>
      <c r="G693" s="21"/>
      <c r="H693" s="21"/>
      <c r="I693" s="21" t="s">
        <v>38</v>
      </c>
      <c r="J693" s="21" t="s">
        <v>19</v>
      </c>
      <c r="M693" s="12"/>
    </row>
    <row r="694" spans="1:13" ht="18" customHeight="1">
      <c r="A694" s="4">
        <v>693</v>
      </c>
      <c r="B694" s="37">
        <v>41153</v>
      </c>
      <c r="C694" s="34" t="s">
        <v>23</v>
      </c>
      <c r="D694" s="36" t="s">
        <v>21</v>
      </c>
      <c r="E694" s="34" t="s">
        <v>161</v>
      </c>
      <c r="F694" s="34" t="s">
        <v>24</v>
      </c>
      <c r="G694" s="21"/>
      <c r="H694" s="21"/>
      <c r="I694" s="21" t="s">
        <v>25</v>
      </c>
      <c r="J694" s="21" t="s">
        <v>31</v>
      </c>
      <c r="M694" s="12"/>
    </row>
    <row r="695" spans="1:13" ht="18" customHeight="1">
      <c r="A695" s="4">
        <v>694</v>
      </c>
      <c r="B695" s="37">
        <v>41153</v>
      </c>
      <c r="C695" s="34" t="s">
        <v>30</v>
      </c>
      <c r="D695" s="34" t="s">
        <v>17</v>
      </c>
      <c r="E695" s="34" t="s">
        <v>18</v>
      </c>
      <c r="F695" s="34" t="s">
        <v>4</v>
      </c>
      <c r="G695" s="21"/>
      <c r="H695" s="21"/>
      <c r="I695" s="21" t="s">
        <v>9</v>
      </c>
      <c r="J695" s="21" t="s">
        <v>26</v>
      </c>
      <c r="M695" s="12"/>
    </row>
    <row r="696" spans="1:13" ht="18" customHeight="1">
      <c r="A696" s="4">
        <v>695</v>
      </c>
      <c r="B696" s="37">
        <v>41154</v>
      </c>
      <c r="C696" s="36" t="s">
        <v>4</v>
      </c>
      <c r="D696" s="34" t="s">
        <v>18</v>
      </c>
      <c r="E696" s="34" t="s">
        <v>17</v>
      </c>
      <c r="F696" s="34" t="s">
        <v>34</v>
      </c>
      <c r="G696" s="21"/>
      <c r="H696" s="21"/>
      <c r="I696" s="21" t="s">
        <v>9</v>
      </c>
      <c r="J696" s="21" t="s">
        <v>26</v>
      </c>
      <c r="M696" s="13"/>
    </row>
    <row r="697" spans="1:13" ht="18" customHeight="1">
      <c r="A697" s="4">
        <v>696</v>
      </c>
      <c r="B697" s="37">
        <v>41154</v>
      </c>
      <c r="C697" s="34" t="s">
        <v>132</v>
      </c>
      <c r="D697" s="34" t="s">
        <v>72</v>
      </c>
      <c r="E697" s="34" t="s">
        <v>163</v>
      </c>
      <c r="F697" s="34" t="s">
        <v>142</v>
      </c>
      <c r="G697" s="21"/>
      <c r="H697" s="21"/>
      <c r="I697" s="21" t="s">
        <v>38</v>
      </c>
      <c r="J697" s="21" t="s">
        <v>19</v>
      </c>
      <c r="M697" s="12"/>
    </row>
    <row r="698" spans="1:13" ht="18" customHeight="1">
      <c r="A698" s="4">
        <v>697</v>
      </c>
      <c r="B698" s="37">
        <v>41154</v>
      </c>
      <c r="C698" s="34" t="s">
        <v>5</v>
      </c>
      <c r="D698" s="34" t="s">
        <v>6</v>
      </c>
      <c r="E698" s="34" t="s">
        <v>49</v>
      </c>
      <c r="F698" s="34" t="s">
        <v>28</v>
      </c>
      <c r="G698" s="21"/>
      <c r="H698" s="21"/>
      <c r="I698" s="21" t="s">
        <v>37</v>
      </c>
      <c r="J698" s="21" t="s">
        <v>13</v>
      </c>
      <c r="M698" s="12"/>
    </row>
    <row r="699" spans="1:13" ht="18" customHeight="1">
      <c r="A699" s="4">
        <v>698</v>
      </c>
      <c r="B699" s="37">
        <v>41154</v>
      </c>
      <c r="C699" s="34" t="s">
        <v>29</v>
      </c>
      <c r="D699" s="34" t="s">
        <v>131</v>
      </c>
      <c r="E699" s="34" t="s">
        <v>144</v>
      </c>
      <c r="F699" s="34" t="s">
        <v>39</v>
      </c>
      <c r="G699" s="21"/>
      <c r="H699" s="21"/>
      <c r="I699" s="21" t="s">
        <v>32</v>
      </c>
      <c r="J699" s="21" t="s">
        <v>8</v>
      </c>
      <c r="M699" s="12"/>
    </row>
    <row r="700" spans="1:13" ht="18" customHeight="1">
      <c r="A700" s="4">
        <v>699</v>
      </c>
      <c r="B700" s="37">
        <v>41154</v>
      </c>
      <c r="C700" s="34" t="s">
        <v>24</v>
      </c>
      <c r="D700" s="34" t="s">
        <v>46</v>
      </c>
      <c r="E700" s="34" t="s">
        <v>21</v>
      </c>
      <c r="F700" s="34" t="s">
        <v>161</v>
      </c>
      <c r="G700" s="21"/>
      <c r="H700" s="21"/>
      <c r="I700" s="21" t="s">
        <v>25</v>
      </c>
      <c r="J700" s="21" t="s">
        <v>31</v>
      </c>
      <c r="M700" s="12"/>
    </row>
    <row r="701" spans="1:13" ht="18" customHeight="1">
      <c r="A701" s="4">
        <v>700</v>
      </c>
      <c r="B701" s="37">
        <v>41154</v>
      </c>
      <c r="C701" s="34" t="s">
        <v>22</v>
      </c>
      <c r="D701" s="34" t="s">
        <v>10</v>
      </c>
      <c r="E701" s="34" t="s">
        <v>16</v>
      </c>
      <c r="F701" s="34" t="s">
        <v>157</v>
      </c>
      <c r="G701" s="21"/>
      <c r="H701" s="21"/>
      <c r="I701" s="21" t="s">
        <v>14</v>
      </c>
      <c r="J701" s="21" t="s">
        <v>20</v>
      </c>
      <c r="M701" s="12"/>
    </row>
    <row r="702" spans="1:13" ht="18" customHeight="1">
      <c r="A702" s="4">
        <v>701</v>
      </c>
      <c r="B702" s="37">
        <v>41155</v>
      </c>
      <c r="C702" s="34" t="s">
        <v>34</v>
      </c>
      <c r="D702" s="34" t="s">
        <v>30</v>
      </c>
      <c r="E702" s="34" t="s">
        <v>18</v>
      </c>
      <c r="F702" s="34" t="s">
        <v>17</v>
      </c>
      <c r="G702" s="21"/>
      <c r="H702" s="21"/>
      <c r="I702" s="21" t="s">
        <v>9</v>
      </c>
      <c r="J702" s="21" t="s">
        <v>26</v>
      </c>
      <c r="M702" s="12"/>
    </row>
    <row r="703" spans="1:13" ht="18" customHeight="1">
      <c r="A703" s="4">
        <v>702</v>
      </c>
      <c r="B703" s="37">
        <v>41156</v>
      </c>
      <c r="C703" s="34" t="s">
        <v>157</v>
      </c>
      <c r="D703" s="34" t="s">
        <v>42</v>
      </c>
      <c r="E703" s="34" t="s">
        <v>10</v>
      </c>
      <c r="F703" s="34" t="s">
        <v>12</v>
      </c>
      <c r="G703" s="21"/>
      <c r="H703" s="21"/>
      <c r="I703" s="21" t="s">
        <v>31</v>
      </c>
      <c r="J703" s="21" t="s">
        <v>9</v>
      </c>
      <c r="M703" s="12"/>
    </row>
    <row r="704" spans="1:13" ht="18" customHeight="1">
      <c r="A704" s="4">
        <v>703</v>
      </c>
      <c r="B704" s="37">
        <v>41156</v>
      </c>
      <c r="C704" s="34" t="s">
        <v>36</v>
      </c>
      <c r="D704" s="34" t="s">
        <v>41</v>
      </c>
      <c r="E704" s="34" t="s">
        <v>6</v>
      </c>
      <c r="F704" s="34" t="s">
        <v>16</v>
      </c>
      <c r="G704" s="21"/>
      <c r="H704" s="21"/>
      <c r="I704" s="21" t="s">
        <v>32</v>
      </c>
      <c r="J704" s="21" t="s">
        <v>25</v>
      </c>
      <c r="M704" s="12"/>
    </row>
    <row r="705" spans="1:13" ht="18" customHeight="1">
      <c r="A705" s="4">
        <v>704</v>
      </c>
      <c r="B705" s="37">
        <v>41156</v>
      </c>
      <c r="C705" s="34" t="s">
        <v>28</v>
      </c>
      <c r="D705" s="34" t="s">
        <v>35</v>
      </c>
      <c r="E705" s="34" t="s">
        <v>153</v>
      </c>
      <c r="F705" s="34" t="s">
        <v>15</v>
      </c>
      <c r="G705" s="21"/>
      <c r="H705" s="21"/>
      <c r="I705" s="21" t="s">
        <v>20</v>
      </c>
      <c r="J705" s="21" t="s">
        <v>19</v>
      </c>
      <c r="M705" s="12"/>
    </row>
    <row r="706" spans="1:13" ht="18" customHeight="1">
      <c r="A706" s="4">
        <v>705</v>
      </c>
      <c r="B706" s="37">
        <v>41156</v>
      </c>
      <c r="C706" s="34" t="s">
        <v>142</v>
      </c>
      <c r="D706" s="34" t="s">
        <v>146</v>
      </c>
      <c r="E706" s="34" t="s">
        <v>72</v>
      </c>
      <c r="F706" s="34" t="s">
        <v>163</v>
      </c>
      <c r="G706" s="21"/>
      <c r="H706" s="21"/>
      <c r="I706" s="21" t="s">
        <v>26</v>
      </c>
      <c r="J706" s="21" t="s">
        <v>8</v>
      </c>
      <c r="M706" s="12"/>
    </row>
    <row r="707" spans="1:13" ht="18" customHeight="1">
      <c r="A707" s="4">
        <v>706</v>
      </c>
      <c r="B707" s="37">
        <v>41156</v>
      </c>
      <c r="C707" s="34" t="s">
        <v>27</v>
      </c>
      <c r="D707" s="34" t="s">
        <v>29</v>
      </c>
      <c r="E707" s="34" t="s">
        <v>148</v>
      </c>
      <c r="F707" s="34" t="s">
        <v>21</v>
      </c>
      <c r="G707" s="21"/>
      <c r="H707" s="21"/>
      <c r="I707" s="21" t="s">
        <v>13</v>
      </c>
      <c r="J707" s="21" t="s">
        <v>14</v>
      </c>
      <c r="M707" s="12"/>
    </row>
    <row r="708" spans="1:13" ht="18" customHeight="1">
      <c r="A708" s="4">
        <v>707</v>
      </c>
      <c r="B708" s="37">
        <v>41156</v>
      </c>
      <c r="C708" s="34" t="s">
        <v>33</v>
      </c>
      <c r="D708" s="34" t="s">
        <v>50</v>
      </c>
      <c r="E708" s="34" t="s">
        <v>131</v>
      </c>
      <c r="F708" s="34" t="s">
        <v>46</v>
      </c>
      <c r="G708" s="21"/>
      <c r="H708" s="21"/>
      <c r="I708" s="21" t="s">
        <v>38</v>
      </c>
      <c r="J708" s="21" t="s">
        <v>37</v>
      </c>
      <c r="M708" s="12"/>
    </row>
    <row r="709" spans="1:13" ht="18" customHeight="1">
      <c r="A709" s="4">
        <v>708</v>
      </c>
      <c r="B709" s="37">
        <v>41157</v>
      </c>
      <c r="C709" s="34" t="s">
        <v>46</v>
      </c>
      <c r="D709" s="34" t="s">
        <v>24</v>
      </c>
      <c r="E709" s="34" t="s">
        <v>50</v>
      </c>
      <c r="F709" s="34" t="s">
        <v>131</v>
      </c>
      <c r="G709" s="21"/>
      <c r="H709" s="21"/>
      <c r="I709" s="21" t="s">
        <v>38</v>
      </c>
      <c r="J709" s="21" t="s">
        <v>37</v>
      </c>
      <c r="M709" s="12"/>
    </row>
    <row r="710" spans="1:13" ht="18" customHeight="1">
      <c r="A710" s="4">
        <v>709</v>
      </c>
      <c r="B710" s="37">
        <v>41157</v>
      </c>
      <c r="C710" s="34" t="s">
        <v>15</v>
      </c>
      <c r="D710" s="34" t="s">
        <v>5</v>
      </c>
      <c r="E710" s="34" t="s">
        <v>35</v>
      </c>
      <c r="F710" s="34" t="s">
        <v>153</v>
      </c>
      <c r="G710" s="21"/>
      <c r="H710" s="21"/>
      <c r="I710" s="21" t="s">
        <v>20</v>
      </c>
      <c r="J710" s="21" t="s">
        <v>19</v>
      </c>
      <c r="M710" s="12"/>
    </row>
    <row r="711" spans="1:13" ht="18" customHeight="1">
      <c r="A711" s="4">
        <v>710</v>
      </c>
      <c r="B711" s="37">
        <v>41157</v>
      </c>
      <c r="C711" s="34" t="s">
        <v>21</v>
      </c>
      <c r="D711" s="34" t="s">
        <v>39</v>
      </c>
      <c r="E711" s="34" t="s">
        <v>29</v>
      </c>
      <c r="F711" s="34" t="s">
        <v>148</v>
      </c>
      <c r="G711" s="21"/>
      <c r="H711" s="21"/>
      <c r="I711" s="21" t="s">
        <v>13</v>
      </c>
      <c r="J711" s="21" t="s">
        <v>14</v>
      </c>
      <c r="M711" s="12"/>
    </row>
    <row r="712" spans="1:13" ht="18" customHeight="1">
      <c r="A712" s="4">
        <v>711</v>
      </c>
      <c r="B712" s="37">
        <v>41157</v>
      </c>
      <c r="C712" s="34" t="s">
        <v>163</v>
      </c>
      <c r="D712" s="34" t="s">
        <v>132</v>
      </c>
      <c r="E712" s="34" t="s">
        <v>146</v>
      </c>
      <c r="F712" s="34" t="s">
        <v>72</v>
      </c>
      <c r="G712" s="21"/>
      <c r="H712" s="21"/>
      <c r="I712" s="21" t="s">
        <v>26</v>
      </c>
      <c r="J712" s="21" t="s">
        <v>8</v>
      </c>
      <c r="M712" s="12"/>
    </row>
    <row r="713" spans="1:13" ht="18" customHeight="1">
      <c r="A713" s="4">
        <v>712</v>
      </c>
      <c r="B713" s="37">
        <v>41157</v>
      </c>
      <c r="C713" s="34" t="s">
        <v>16</v>
      </c>
      <c r="D713" s="34" t="s">
        <v>44</v>
      </c>
      <c r="E713" s="34" t="s">
        <v>41</v>
      </c>
      <c r="F713" s="34" t="s">
        <v>6</v>
      </c>
      <c r="G713" s="21"/>
      <c r="H713" s="21"/>
      <c r="I713" s="21" t="s">
        <v>32</v>
      </c>
      <c r="J713" s="21" t="s">
        <v>25</v>
      </c>
      <c r="M713" s="12"/>
    </row>
    <row r="714" spans="1:13" ht="18" customHeight="1">
      <c r="A714" s="4">
        <v>713</v>
      </c>
      <c r="B714" s="37">
        <v>41157</v>
      </c>
      <c r="C714" s="34" t="s">
        <v>12</v>
      </c>
      <c r="D714" s="34" t="s">
        <v>22</v>
      </c>
      <c r="E714" s="36" t="s">
        <v>42</v>
      </c>
      <c r="F714" s="34" t="s">
        <v>10</v>
      </c>
      <c r="G714" s="21"/>
      <c r="H714" s="21"/>
      <c r="I714" s="21" t="s">
        <v>31</v>
      </c>
      <c r="J714" s="21" t="s">
        <v>9</v>
      </c>
      <c r="M714" s="12"/>
    </row>
    <row r="715" spans="1:13" ht="18" customHeight="1">
      <c r="A715" s="4">
        <v>714</v>
      </c>
      <c r="B715" s="37">
        <v>41158</v>
      </c>
      <c r="C715" s="34" t="s">
        <v>148</v>
      </c>
      <c r="D715" s="34" t="s">
        <v>27</v>
      </c>
      <c r="E715" s="34" t="s">
        <v>39</v>
      </c>
      <c r="F715" s="34" t="s">
        <v>49</v>
      </c>
      <c r="G715" s="21"/>
      <c r="H715" s="21"/>
      <c r="I715" s="21" t="s">
        <v>13</v>
      </c>
      <c r="J715" s="21" t="s">
        <v>14</v>
      </c>
      <c r="M715" s="12"/>
    </row>
    <row r="716" spans="1:13" ht="18" customHeight="1">
      <c r="A716" s="4">
        <v>715</v>
      </c>
      <c r="B716" s="37">
        <v>41158</v>
      </c>
      <c r="C716" s="34" t="s">
        <v>153</v>
      </c>
      <c r="D716" s="36" t="s">
        <v>28</v>
      </c>
      <c r="E716" s="34" t="s">
        <v>5</v>
      </c>
      <c r="F716" s="34" t="s">
        <v>35</v>
      </c>
      <c r="G716" s="21"/>
      <c r="H716" s="21"/>
      <c r="I716" s="21" t="s">
        <v>20</v>
      </c>
      <c r="J716" s="21" t="s">
        <v>19</v>
      </c>
      <c r="M716" s="12"/>
    </row>
    <row r="717" spans="1:13" ht="18" customHeight="1">
      <c r="A717" s="4">
        <v>716</v>
      </c>
      <c r="B717" s="37">
        <v>41158</v>
      </c>
      <c r="C717" s="34" t="s">
        <v>6</v>
      </c>
      <c r="D717" s="34" t="s">
        <v>36</v>
      </c>
      <c r="E717" s="34" t="s">
        <v>22</v>
      </c>
      <c r="F717" s="34" t="s">
        <v>41</v>
      </c>
      <c r="G717" s="21"/>
      <c r="H717" s="21"/>
      <c r="I717" s="21" t="s">
        <v>32</v>
      </c>
      <c r="J717" s="21" t="s">
        <v>25</v>
      </c>
      <c r="M717" s="12"/>
    </row>
    <row r="718" spans="1:13" ht="18" customHeight="1">
      <c r="A718" s="4">
        <v>717</v>
      </c>
      <c r="B718" s="37">
        <v>41158</v>
      </c>
      <c r="C718" s="34" t="s">
        <v>131</v>
      </c>
      <c r="D718" s="34" t="s">
        <v>33</v>
      </c>
      <c r="E718" s="34" t="s">
        <v>24</v>
      </c>
      <c r="F718" s="34" t="s">
        <v>50</v>
      </c>
      <c r="G718" s="21"/>
      <c r="H718" s="21"/>
      <c r="I718" s="21" t="s">
        <v>38</v>
      </c>
      <c r="J718" s="21" t="s">
        <v>37</v>
      </c>
      <c r="M718" s="12"/>
    </row>
    <row r="719" spans="1:13" ht="18" customHeight="1">
      <c r="A719" s="4">
        <v>718</v>
      </c>
      <c r="B719" s="37">
        <v>41159</v>
      </c>
      <c r="C719" s="34" t="s">
        <v>35</v>
      </c>
      <c r="D719" s="34" t="s">
        <v>15</v>
      </c>
      <c r="E719" s="34" t="s">
        <v>36</v>
      </c>
      <c r="F719" s="34" t="s">
        <v>5</v>
      </c>
      <c r="G719" s="21"/>
      <c r="H719" s="21"/>
      <c r="I719" s="21" t="s">
        <v>20</v>
      </c>
      <c r="J719" s="21" t="s">
        <v>38</v>
      </c>
      <c r="M719" s="12"/>
    </row>
    <row r="720" spans="1:13" ht="18" customHeight="1">
      <c r="A720" s="4">
        <v>719</v>
      </c>
      <c r="B720" s="37">
        <v>41159</v>
      </c>
      <c r="C720" s="34" t="s">
        <v>10</v>
      </c>
      <c r="D720" s="34" t="s">
        <v>40</v>
      </c>
      <c r="E720" s="34" t="s">
        <v>44</v>
      </c>
      <c r="F720" s="34" t="s">
        <v>144</v>
      </c>
      <c r="G720" s="21"/>
      <c r="H720" s="21"/>
      <c r="I720" s="21" t="s">
        <v>9</v>
      </c>
      <c r="J720" s="21" t="s">
        <v>32</v>
      </c>
      <c r="M720" s="12"/>
    </row>
    <row r="721" spans="1:13" ht="18" customHeight="1">
      <c r="A721" s="4">
        <v>720</v>
      </c>
      <c r="B721" s="37">
        <v>41159</v>
      </c>
      <c r="C721" s="34" t="s">
        <v>29</v>
      </c>
      <c r="D721" s="34" t="s">
        <v>163</v>
      </c>
      <c r="E721" s="34" t="s">
        <v>43</v>
      </c>
      <c r="F721" s="34" t="s">
        <v>7</v>
      </c>
      <c r="G721" s="21"/>
      <c r="H721" s="21"/>
      <c r="I721" s="21" t="s">
        <v>25</v>
      </c>
      <c r="J721" s="21" t="s">
        <v>8</v>
      </c>
      <c r="M721" s="12"/>
    </row>
    <row r="722" spans="1:13" ht="18" customHeight="1">
      <c r="A722" s="4">
        <v>721</v>
      </c>
      <c r="B722" s="37">
        <v>41159</v>
      </c>
      <c r="C722" s="34" t="s">
        <v>50</v>
      </c>
      <c r="D722" s="34" t="s">
        <v>46</v>
      </c>
      <c r="E722" s="34" t="s">
        <v>33</v>
      </c>
      <c r="F722" s="34" t="s">
        <v>24</v>
      </c>
      <c r="G722" s="21"/>
      <c r="H722" s="21"/>
      <c r="I722" s="21" t="s">
        <v>19</v>
      </c>
      <c r="J722" s="21" t="s">
        <v>13</v>
      </c>
      <c r="M722" s="12"/>
    </row>
    <row r="723" spans="1:13" ht="18" customHeight="1">
      <c r="A723" s="4">
        <v>722</v>
      </c>
      <c r="B723" s="37">
        <v>41159</v>
      </c>
      <c r="C723" s="34" t="s">
        <v>17</v>
      </c>
      <c r="D723" s="34" t="s">
        <v>4</v>
      </c>
      <c r="E723" s="34" t="s">
        <v>30</v>
      </c>
      <c r="F723" s="34" t="s">
        <v>39</v>
      </c>
      <c r="G723" s="21"/>
      <c r="H723" s="21"/>
      <c r="I723" s="21" t="s">
        <v>14</v>
      </c>
      <c r="J723" s="21" t="s">
        <v>37</v>
      </c>
      <c r="M723" s="12"/>
    </row>
    <row r="724" spans="1:13" ht="18" customHeight="1">
      <c r="A724" s="4">
        <v>723</v>
      </c>
      <c r="B724" s="37">
        <v>41159</v>
      </c>
      <c r="C724" s="34" t="s">
        <v>146</v>
      </c>
      <c r="D724" s="34" t="s">
        <v>47</v>
      </c>
      <c r="E724" s="34" t="s">
        <v>23</v>
      </c>
      <c r="F724" s="34" t="s">
        <v>45</v>
      </c>
      <c r="G724" s="21"/>
      <c r="H724" s="21"/>
      <c r="I724" s="21" t="s">
        <v>26</v>
      </c>
      <c r="J724" s="21" t="s">
        <v>31</v>
      </c>
      <c r="M724" s="12"/>
    </row>
    <row r="725" spans="1:13" ht="18" customHeight="1">
      <c r="A725" s="4">
        <v>724</v>
      </c>
      <c r="B725" s="37">
        <v>41160</v>
      </c>
      <c r="C725" s="36" t="s">
        <v>7</v>
      </c>
      <c r="D725" s="34" t="s">
        <v>11</v>
      </c>
      <c r="E725" s="34" t="s">
        <v>163</v>
      </c>
      <c r="F725" s="34" t="s">
        <v>43</v>
      </c>
      <c r="G725" s="21"/>
      <c r="H725" s="21"/>
      <c r="I725" s="21" t="s">
        <v>25</v>
      </c>
      <c r="J725" s="21" t="s">
        <v>8</v>
      </c>
      <c r="M725" s="13"/>
    </row>
    <row r="726" spans="1:13" ht="18" customHeight="1">
      <c r="A726" s="4">
        <v>725</v>
      </c>
      <c r="B726" s="37">
        <v>41160</v>
      </c>
      <c r="C726" s="34" t="s">
        <v>5</v>
      </c>
      <c r="D726" s="34" t="s">
        <v>153</v>
      </c>
      <c r="E726" s="34" t="s">
        <v>15</v>
      </c>
      <c r="F726" s="34" t="s">
        <v>36</v>
      </c>
      <c r="G726" s="21"/>
      <c r="H726" s="21"/>
      <c r="I726" s="21" t="s">
        <v>20</v>
      </c>
      <c r="J726" s="21" t="s">
        <v>38</v>
      </c>
      <c r="M726" s="12"/>
    </row>
    <row r="727" spans="1:13" ht="18" customHeight="1">
      <c r="A727" s="4">
        <v>726</v>
      </c>
      <c r="B727" s="37">
        <v>41160</v>
      </c>
      <c r="C727" s="34" t="s">
        <v>23</v>
      </c>
      <c r="D727" s="34" t="s">
        <v>161</v>
      </c>
      <c r="E727" s="34" t="s">
        <v>45</v>
      </c>
      <c r="F727" s="34" t="s">
        <v>47</v>
      </c>
      <c r="G727" s="21"/>
      <c r="H727" s="21"/>
      <c r="I727" s="21" t="s">
        <v>26</v>
      </c>
      <c r="J727" s="21" t="s">
        <v>31</v>
      </c>
      <c r="M727" s="12"/>
    </row>
    <row r="728" spans="1:13" ht="18" customHeight="1">
      <c r="A728" s="4">
        <v>727</v>
      </c>
      <c r="B728" s="37">
        <v>41160</v>
      </c>
      <c r="C728" s="34" t="s">
        <v>144</v>
      </c>
      <c r="D728" s="34" t="s">
        <v>12</v>
      </c>
      <c r="E728" s="34" t="s">
        <v>40</v>
      </c>
      <c r="F728" s="34" t="s">
        <v>44</v>
      </c>
      <c r="G728" s="21"/>
      <c r="H728" s="21"/>
      <c r="I728" s="21" t="s">
        <v>9</v>
      </c>
      <c r="J728" s="21" t="s">
        <v>32</v>
      </c>
      <c r="M728" s="12"/>
    </row>
    <row r="729" spans="1:13" ht="18" customHeight="1">
      <c r="A729" s="4">
        <v>728</v>
      </c>
      <c r="B729" s="37">
        <v>41160</v>
      </c>
      <c r="C729" s="34" t="s">
        <v>24</v>
      </c>
      <c r="D729" s="34" t="s">
        <v>72</v>
      </c>
      <c r="E729" s="34" t="s">
        <v>46</v>
      </c>
      <c r="F729" s="34" t="s">
        <v>33</v>
      </c>
      <c r="G729" s="21"/>
      <c r="H729" s="21"/>
      <c r="I729" s="21" t="s">
        <v>19</v>
      </c>
      <c r="J729" s="21" t="s">
        <v>13</v>
      </c>
      <c r="M729" s="12"/>
    </row>
    <row r="730" spans="1:13" ht="18" customHeight="1">
      <c r="A730" s="4">
        <v>729</v>
      </c>
      <c r="B730" s="37">
        <v>41160</v>
      </c>
      <c r="C730" s="34" t="s">
        <v>22</v>
      </c>
      <c r="D730" s="34" t="s">
        <v>18</v>
      </c>
      <c r="E730" s="34" t="s">
        <v>4</v>
      </c>
      <c r="F730" s="34" t="s">
        <v>30</v>
      </c>
      <c r="G730" s="21"/>
      <c r="H730" s="21"/>
      <c r="I730" s="21" t="s">
        <v>14</v>
      </c>
      <c r="J730" s="21" t="s">
        <v>37</v>
      </c>
      <c r="M730" s="12"/>
    </row>
    <row r="731" spans="1:13" ht="18" customHeight="1">
      <c r="A731" s="4">
        <v>730</v>
      </c>
      <c r="B731" s="37">
        <v>41161</v>
      </c>
      <c r="C731" s="34" t="s">
        <v>47</v>
      </c>
      <c r="D731" s="34" t="s">
        <v>146</v>
      </c>
      <c r="E731" s="34" t="s">
        <v>161</v>
      </c>
      <c r="F731" s="34" t="s">
        <v>142</v>
      </c>
      <c r="G731" s="21"/>
      <c r="H731" s="21"/>
      <c r="I731" s="21" t="s">
        <v>26</v>
      </c>
      <c r="J731" s="21" t="s">
        <v>31</v>
      </c>
      <c r="M731" s="12"/>
    </row>
    <row r="732" spans="1:13" ht="18" customHeight="1">
      <c r="A732" s="4">
        <v>731</v>
      </c>
      <c r="B732" s="37">
        <v>41161</v>
      </c>
      <c r="C732" s="34" t="s">
        <v>36</v>
      </c>
      <c r="D732" s="34" t="s">
        <v>35</v>
      </c>
      <c r="E732" s="34" t="s">
        <v>153</v>
      </c>
      <c r="F732" s="34" t="s">
        <v>15</v>
      </c>
      <c r="G732" s="21"/>
      <c r="H732" s="21"/>
      <c r="I732" s="21" t="s">
        <v>20</v>
      </c>
      <c r="J732" s="21" t="s">
        <v>38</v>
      </c>
      <c r="M732" s="12"/>
    </row>
    <row r="733" spans="1:13" ht="18" customHeight="1">
      <c r="A733" s="4">
        <v>732</v>
      </c>
      <c r="B733" s="37">
        <v>41161</v>
      </c>
      <c r="C733" s="34" t="s">
        <v>44</v>
      </c>
      <c r="D733" s="34" t="s">
        <v>10</v>
      </c>
      <c r="E733" s="34" t="s">
        <v>12</v>
      </c>
      <c r="F733" s="34" t="s">
        <v>40</v>
      </c>
      <c r="G733" s="21"/>
      <c r="H733" s="21"/>
      <c r="I733" s="21" t="s">
        <v>9</v>
      </c>
      <c r="J733" s="21" t="s">
        <v>32</v>
      </c>
      <c r="M733" s="12"/>
    </row>
    <row r="734" spans="1:13" ht="18" customHeight="1">
      <c r="A734" s="4">
        <v>733</v>
      </c>
      <c r="B734" s="37">
        <v>41161</v>
      </c>
      <c r="C734" s="34" t="s">
        <v>30</v>
      </c>
      <c r="D734" s="34" t="s">
        <v>17</v>
      </c>
      <c r="E734" s="34" t="s">
        <v>18</v>
      </c>
      <c r="F734" s="34" t="s">
        <v>4</v>
      </c>
      <c r="G734" s="21"/>
      <c r="H734" s="21"/>
      <c r="I734" s="21" t="s">
        <v>14</v>
      </c>
      <c r="J734" s="21" t="s">
        <v>37</v>
      </c>
      <c r="M734" s="12"/>
    </row>
    <row r="735" spans="1:13" ht="18" customHeight="1">
      <c r="A735" s="4">
        <v>734</v>
      </c>
      <c r="B735" s="37">
        <v>41161</v>
      </c>
      <c r="C735" s="34" t="s">
        <v>43</v>
      </c>
      <c r="D735" s="34" t="s">
        <v>29</v>
      </c>
      <c r="E735" s="34" t="s">
        <v>11</v>
      </c>
      <c r="F735" s="34" t="s">
        <v>163</v>
      </c>
      <c r="G735" s="21"/>
      <c r="H735" s="21"/>
      <c r="I735" s="21" t="s">
        <v>25</v>
      </c>
      <c r="J735" s="21" t="s">
        <v>8</v>
      </c>
      <c r="M735" s="12"/>
    </row>
    <row r="736" spans="1:13" ht="18" customHeight="1">
      <c r="A736" s="4">
        <v>735</v>
      </c>
      <c r="B736" s="37">
        <v>41161</v>
      </c>
      <c r="C736" s="34" t="s">
        <v>33</v>
      </c>
      <c r="D736" s="34" t="s">
        <v>50</v>
      </c>
      <c r="E736" s="34" t="s">
        <v>72</v>
      </c>
      <c r="F736" s="34" t="s">
        <v>46</v>
      </c>
      <c r="G736" s="21"/>
      <c r="H736" s="21"/>
      <c r="I736" s="21" t="s">
        <v>19</v>
      </c>
      <c r="J736" s="21" t="s">
        <v>13</v>
      </c>
      <c r="M736" s="12"/>
    </row>
    <row r="737" spans="1:13" ht="18" customHeight="1">
      <c r="A737" s="4">
        <v>736</v>
      </c>
      <c r="B737" s="37">
        <v>41163</v>
      </c>
      <c r="C737" s="34" t="s">
        <v>4</v>
      </c>
      <c r="D737" s="34" t="s">
        <v>22</v>
      </c>
      <c r="E737" s="34" t="s">
        <v>148</v>
      </c>
      <c r="F737" s="34" t="s">
        <v>48</v>
      </c>
      <c r="G737" s="21"/>
      <c r="H737" s="21"/>
      <c r="I737" s="21" t="s">
        <v>8</v>
      </c>
      <c r="J737" s="21" t="s">
        <v>31</v>
      </c>
      <c r="M737" s="12"/>
    </row>
    <row r="738" spans="1:13" ht="18" customHeight="1">
      <c r="A738" s="4">
        <v>737</v>
      </c>
      <c r="B738" s="37">
        <v>41163</v>
      </c>
      <c r="C738" s="34" t="s">
        <v>39</v>
      </c>
      <c r="D738" s="34" t="s">
        <v>34</v>
      </c>
      <c r="E738" s="34" t="s">
        <v>49</v>
      </c>
      <c r="F738" s="34" t="s">
        <v>161</v>
      </c>
      <c r="G738" s="21"/>
      <c r="H738" s="21"/>
      <c r="I738" s="21" t="s">
        <v>32</v>
      </c>
      <c r="J738" s="21" t="s">
        <v>26</v>
      </c>
      <c r="M738" s="12"/>
    </row>
    <row r="739" spans="1:13" ht="18" customHeight="1">
      <c r="A739" s="4">
        <v>738</v>
      </c>
      <c r="B739" s="37">
        <v>41163</v>
      </c>
      <c r="C739" s="34" t="s">
        <v>40</v>
      </c>
      <c r="D739" s="34" t="s">
        <v>6</v>
      </c>
      <c r="E739" s="34" t="s">
        <v>144</v>
      </c>
      <c r="F739" s="34" t="s">
        <v>18</v>
      </c>
      <c r="G739" s="21"/>
      <c r="H739" s="21"/>
      <c r="I739" s="21" t="s">
        <v>13</v>
      </c>
      <c r="J739" s="21" t="s">
        <v>20</v>
      </c>
      <c r="M739" s="12"/>
    </row>
    <row r="740" spans="1:13" ht="18" customHeight="1">
      <c r="A740" s="4">
        <v>739</v>
      </c>
      <c r="B740" s="37">
        <v>41163</v>
      </c>
      <c r="C740" s="34" t="s">
        <v>15</v>
      </c>
      <c r="D740" s="34" t="s">
        <v>47</v>
      </c>
      <c r="E740" s="34" t="s">
        <v>7</v>
      </c>
      <c r="F740" s="34" t="s">
        <v>72</v>
      </c>
      <c r="G740" s="21"/>
      <c r="H740" s="21"/>
      <c r="I740" s="21" t="s">
        <v>25</v>
      </c>
      <c r="J740" s="21" t="s">
        <v>9</v>
      </c>
      <c r="M740" s="12"/>
    </row>
    <row r="741" spans="1:13" ht="18" customHeight="1">
      <c r="A741" s="4">
        <v>740</v>
      </c>
      <c r="B741" s="37">
        <v>41163</v>
      </c>
      <c r="C741" s="34" t="s">
        <v>11</v>
      </c>
      <c r="D741" s="34" t="s">
        <v>43</v>
      </c>
      <c r="E741" s="34" t="s">
        <v>23</v>
      </c>
      <c r="F741" s="34" t="s">
        <v>29</v>
      </c>
      <c r="G741" s="21"/>
      <c r="H741" s="21"/>
      <c r="I741" s="21" t="s">
        <v>38</v>
      </c>
      <c r="J741" s="21" t="s">
        <v>14</v>
      </c>
      <c r="M741" s="12"/>
    </row>
    <row r="742" spans="1:13" ht="18" customHeight="1">
      <c r="A742" s="4">
        <v>741</v>
      </c>
      <c r="B742" s="37">
        <v>41163</v>
      </c>
      <c r="C742" s="34" t="s">
        <v>12</v>
      </c>
      <c r="D742" s="34" t="s">
        <v>21</v>
      </c>
      <c r="E742" s="34" t="s">
        <v>10</v>
      </c>
      <c r="F742" s="34" t="s">
        <v>27</v>
      </c>
      <c r="G742" s="21"/>
      <c r="H742" s="21"/>
      <c r="I742" s="21" t="s">
        <v>37</v>
      </c>
      <c r="J742" s="21" t="s">
        <v>19</v>
      </c>
      <c r="M742" s="12"/>
    </row>
    <row r="743" spans="1:13" ht="18" customHeight="1">
      <c r="A743" s="4">
        <v>742</v>
      </c>
      <c r="B743" s="37">
        <v>41164</v>
      </c>
      <c r="C743" s="34" t="s">
        <v>161</v>
      </c>
      <c r="D743" s="34" t="s">
        <v>131</v>
      </c>
      <c r="E743" s="34" t="s">
        <v>34</v>
      </c>
      <c r="F743" s="34" t="s">
        <v>49</v>
      </c>
      <c r="G743" s="21"/>
      <c r="H743" s="21"/>
      <c r="I743" s="21" t="s">
        <v>32</v>
      </c>
      <c r="J743" s="21" t="s">
        <v>26</v>
      </c>
      <c r="M743" s="12"/>
    </row>
    <row r="744" spans="1:13" ht="18" customHeight="1">
      <c r="A744" s="4">
        <v>743</v>
      </c>
      <c r="B744" s="37">
        <v>41164</v>
      </c>
      <c r="C744" s="34" t="s">
        <v>72</v>
      </c>
      <c r="D744" s="34" t="s">
        <v>16</v>
      </c>
      <c r="E744" s="34" t="s">
        <v>47</v>
      </c>
      <c r="F744" s="34" t="s">
        <v>7</v>
      </c>
      <c r="G744" s="21"/>
      <c r="H744" s="21"/>
      <c r="I744" s="21" t="s">
        <v>25</v>
      </c>
      <c r="J744" s="21" t="s">
        <v>9</v>
      </c>
      <c r="M744" s="12"/>
    </row>
    <row r="745" spans="1:13" ht="18" customHeight="1">
      <c r="A745" s="4">
        <v>744</v>
      </c>
      <c r="B745" s="37">
        <v>41164</v>
      </c>
      <c r="C745" s="34" t="s">
        <v>29</v>
      </c>
      <c r="D745" s="34" t="s">
        <v>44</v>
      </c>
      <c r="E745" s="34" t="s">
        <v>43</v>
      </c>
      <c r="F745" s="34" t="s">
        <v>23</v>
      </c>
      <c r="G745" s="21"/>
      <c r="H745" s="21"/>
      <c r="I745" s="21" t="s">
        <v>38</v>
      </c>
      <c r="J745" s="21" t="s">
        <v>14</v>
      </c>
      <c r="M745" s="12"/>
    </row>
    <row r="746" spans="1:13" ht="18" customHeight="1">
      <c r="A746" s="4">
        <v>745</v>
      </c>
      <c r="B746" s="37">
        <v>41164</v>
      </c>
      <c r="C746" s="34" t="s">
        <v>48</v>
      </c>
      <c r="D746" s="34" t="s">
        <v>30</v>
      </c>
      <c r="E746" s="34" t="s">
        <v>22</v>
      </c>
      <c r="F746" s="34" t="s">
        <v>148</v>
      </c>
      <c r="G746" s="21"/>
      <c r="H746" s="21"/>
      <c r="I746" s="21" t="s">
        <v>8</v>
      </c>
      <c r="J746" s="21" t="s">
        <v>31</v>
      </c>
      <c r="M746" s="12"/>
    </row>
    <row r="747" spans="1:13" ht="18" customHeight="1">
      <c r="A747" s="4">
        <v>746</v>
      </c>
      <c r="B747" s="37">
        <v>41164</v>
      </c>
      <c r="C747" s="34" t="s">
        <v>18</v>
      </c>
      <c r="D747" s="34" t="s">
        <v>157</v>
      </c>
      <c r="E747" s="34" t="s">
        <v>6</v>
      </c>
      <c r="F747" s="34" t="s">
        <v>144</v>
      </c>
      <c r="G747" s="21"/>
      <c r="H747" s="21"/>
      <c r="I747" s="21" t="s">
        <v>13</v>
      </c>
      <c r="J747" s="21" t="s">
        <v>20</v>
      </c>
      <c r="M747" s="12"/>
    </row>
    <row r="748" spans="1:13" ht="18" customHeight="1">
      <c r="A748" s="4">
        <v>747</v>
      </c>
      <c r="B748" s="37">
        <v>41164</v>
      </c>
      <c r="C748" s="34" t="s">
        <v>27</v>
      </c>
      <c r="D748" s="34" t="s">
        <v>42</v>
      </c>
      <c r="E748" s="34" t="s">
        <v>21</v>
      </c>
      <c r="F748" s="34" t="s">
        <v>10</v>
      </c>
      <c r="G748" s="21"/>
      <c r="H748" s="21"/>
      <c r="I748" s="21" t="s">
        <v>37</v>
      </c>
      <c r="J748" s="21" t="s">
        <v>19</v>
      </c>
      <c r="M748" s="12"/>
    </row>
    <row r="749" spans="1:13" ht="18" customHeight="1">
      <c r="A749" s="4">
        <v>748</v>
      </c>
      <c r="B749" s="37">
        <v>41165</v>
      </c>
      <c r="C749" s="34" t="s">
        <v>148</v>
      </c>
      <c r="D749" s="34" t="s">
        <v>4</v>
      </c>
      <c r="E749" s="34" t="s">
        <v>30</v>
      </c>
      <c r="F749" s="34" t="s">
        <v>22</v>
      </c>
      <c r="G749" s="21"/>
      <c r="H749" s="21"/>
      <c r="I749" s="21" t="s">
        <v>8</v>
      </c>
      <c r="J749" s="21" t="s">
        <v>31</v>
      </c>
      <c r="M749" s="12"/>
    </row>
    <row r="750" spans="1:13" ht="18" customHeight="1">
      <c r="A750" s="4">
        <v>749</v>
      </c>
      <c r="B750" s="37">
        <v>41165</v>
      </c>
      <c r="C750" s="34" t="s">
        <v>7</v>
      </c>
      <c r="D750" s="34" t="s">
        <v>15</v>
      </c>
      <c r="E750" s="34" t="s">
        <v>16</v>
      </c>
      <c r="F750" s="34" t="s">
        <v>47</v>
      </c>
      <c r="G750" s="21"/>
      <c r="H750" s="21"/>
      <c r="I750" s="21" t="s">
        <v>25</v>
      </c>
      <c r="J750" s="21" t="s">
        <v>9</v>
      </c>
      <c r="M750" s="12"/>
    </row>
    <row r="751" spans="1:13" ht="18" customHeight="1">
      <c r="A751" s="4">
        <v>750</v>
      </c>
      <c r="B751" s="37">
        <v>41165</v>
      </c>
      <c r="C751" s="34" t="s">
        <v>49</v>
      </c>
      <c r="D751" s="34" t="s">
        <v>39</v>
      </c>
      <c r="E751" s="34" t="s">
        <v>28</v>
      </c>
      <c r="F751" s="34" t="s">
        <v>36</v>
      </c>
      <c r="G751" s="21"/>
      <c r="H751" s="21"/>
      <c r="I751" s="21" t="s">
        <v>32</v>
      </c>
      <c r="J751" s="21" t="s">
        <v>26</v>
      </c>
      <c r="M751" s="12"/>
    </row>
    <row r="752" spans="1:13" ht="18" customHeight="1">
      <c r="A752" s="4">
        <v>751</v>
      </c>
      <c r="B752" s="37">
        <v>41165</v>
      </c>
      <c r="C752" s="34" t="s">
        <v>10</v>
      </c>
      <c r="D752" s="34" t="s">
        <v>12</v>
      </c>
      <c r="E752" s="34" t="s">
        <v>42</v>
      </c>
      <c r="F752" s="34" t="s">
        <v>21</v>
      </c>
      <c r="G752" s="21"/>
      <c r="H752" s="21"/>
      <c r="I752" s="21" t="s">
        <v>37</v>
      </c>
      <c r="J752" s="21" t="s">
        <v>19</v>
      </c>
      <c r="M752" s="12"/>
    </row>
    <row r="753" spans="1:13" ht="18" customHeight="1">
      <c r="A753" s="4">
        <v>752</v>
      </c>
      <c r="B753" s="37">
        <v>41165</v>
      </c>
      <c r="C753" s="34" t="s">
        <v>23</v>
      </c>
      <c r="D753" s="34" t="s">
        <v>11</v>
      </c>
      <c r="E753" s="36" t="s">
        <v>44</v>
      </c>
      <c r="F753" s="34" t="s">
        <v>43</v>
      </c>
      <c r="G753" s="21"/>
      <c r="H753" s="21"/>
      <c r="I753" s="21" t="s">
        <v>38</v>
      </c>
      <c r="J753" s="21" t="s">
        <v>14</v>
      </c>
      <c r="M753" s="12"/>
    </row>
    <row r="754" spans="1:13" ht="18" customHeight="1">
      <c r="A754" s="4">
        <v>753</v>
      </c>
      <c r="B754" s="37">
        <v>41165</v>
      </c>
      <c r="C754" s="34" t="s">
        <v>144</v>
      </c>
      <c r="D754" s="34" t="s">
        <v>40</v>
      </c>
      <c r="E754" s="34" t="s">
        <v>55</v>
      </c>
      <c r="F754" s="34" t="s">
        <v>6</v>
      </c>
      <c r="G754" s="21"/>
      <c r="H754" s="21"/>
      <c r="I754" s="21" t="s">
        <v>13</v>
      </c>
      <c r="J754" s="21" t="s">
        <v>20</v>
      </c>
      <c r="M754" s="12"/>
    </row>
    <row r="755" spans="1:13" ht="18" customHeight="1">
      <c r="A755" s="4">
        <v>754</v>
      </c>
      <c r="B755" s="37">
        <v>41166</v>
      </c>
      <c r="C755" s="34" t="s">
        <v>47</v>
      </c>
      <c r="D755" s="34" t="s">
        <v>163</v>
      </c>
      <c r="E755" s="34" t="s">
        <v>146</v>
      </c>
      <c r="F755" s="34" t="s">
        <v>16</v>
      </c>
      <c r="G755" s="21"/>
      <c r="H755" s="21"/>
      <c r="I755" s="21" t="s">
        <v>19</v>
      </c>
      <c r="J755" s="21" t="s">
        <v>20</v>
      </c>
      <c r="M755" s="12"/>
    </row>
    <row r="756" spans="1:13" ht="18" customHeight="1">
      <c r="A756" s="4">
        <v>755</v>
      </c>
      <c r="B756" s="37">
        <v>41166</v>
      </c>
      <c r="C756" s="34" t="s">
        <v>34</v>
      </c>
      <c r="D756" s="34" t="s">
        <v>5</v>
      </c>
      <c r="E756" s="34" t="s">
        <v>131</v>
      </c>
      <c r="F756" s="34" t="s">
        <v>41</v>
      </c>
      <c r="G756" s="21"/>
      <c r="H756" s="21"/>
      <c r="I756" s="21" t="s">
        <v>31</v>
      </c>
      <c r="J756" s="21" t="s">
        <v>25</v>
      </c>
      <c r="M756" s="12"/>
    </row>
    <row r="757" spans="1:13" ht="18" customHeight="1">
      <c r="A757" s="4">
        <v>756</v>
      </c>
      <c r="B757" s="37">
        <v>41166</v>
      </c>
      <c r="C757" s="34" t="s">
        <v>46</v>
      </c>
      <c r="D757" s="34" t="s">
        <v>72</v>
      </c>
      <c r="E757" s="34" t="s">
        <v>11</v>
      </c>
      <c r="F757" s="34" t="s">
        <v>153</v>
      </c>
      <c r="G757" s="21"/>
      <c r="H757" s="21"/>
      <c r="I757" s="21" t="s">
        <v>26</v>
      </c>
      <c r="J757" s="21" t="s">
        <v>9</v>
      </c>
      <c r="M757" s="12"/>
    </row>
    <row r="758" spans="1:13" ht="18" customHeight="1">
      <c r="A758" s="4">
        <v>757</v>
      </c>
      <c r="B758" s="37">
        <v>41166</v>
      </c>
      <c r="C758" s="34" t="s">
        <v>6</v>
      </c>
      <c r="D758" s="34" t="s">
        <v>161</v>
      </c>
      <c r="E758" s="34" t="s">
        <v>4</v>
      </c>
      <c r="F758" s="34" t="s">
        <v>35</v>
      </c>
      <c r="G758" s="21"/>
      <c r="H758" s="21"/>
      <c r="I758" s="21" t="s">
        <v>37</v>
      </c>
      <c r="J758" s="21" t="s">
        <v>38</v>
      </c>
      <c r="M758" s="12"/>
    </row>
    <row r="759" spans="1:13" ht="18" customHeight="1">
      <c r="A759" s="4">
        <v>758</v>
      </c>
      <c r="B759" s="37">
        <v>41166</v>
      </c>
      <c r="C759" s="34" t="s">
        <v>21</v>
      </c>
      <c r="D759" s="34" t="s">
        <v>29</v>
      </c>
      <c r="E759" s="34" t="s">
        <v>17</v>
      </c>
      <c r="F759" s="34" t="s">
        <v>28</v>
      </c>
      <c r="G759" s="21"/>
      <c r="H759" s="21"/>
      <c r="I759" s="21" t="s">
        <v>8</v>
      </c>
      <c r="J759" s="21" t="s">
        <v>32</v>
      </c>
      <c r="M759" s="12"/>
    </row>
    <row r="760" spans="1:13" ht="18" customHeight="1">
      <c r="A760" s="4">
        <v>759</v>
      </c>
      <c r="B760" s="37">
        <v>41166</v>
      </c>
      <c r="C760" s="34" t="s">
        <v>22</v>
      </c>
      <c r="D760" s="34" t="s">
        <v>36</v>
      </c>
      <c r="E760" s="34" t="s">
        <v>39</v>
      </c>
      <c r="F760" s="34" t="s">
        <v>42</v>
      </c>
      <c r="G760" s="21"/>
      <c r="H760" s="21"/>
      <c r="I760" s="21" t="s">
        <v>14</v>
      </c>
      <c r="J760" s="21" t="s">
        <v>13</v>
      </c>
      <c r="M760" s="12"/>
    </row>
    <row r="761" spans="1:13" ht="18" customHeight="1">
      <c r="A761" s="4">
        <v>760</v>
      </c>
      <c r="B761" s="37">
        <v>41167</v>
      </c>
      <c r="C761" s="34" t="s">
        <v>35</v>
      </c>
      <c r="D761" s="34" t="s">
        <v>33</v>
      </c>
      <c r="E761" s="34" t="s">
        <v>161</v>
      </c>
      <c r="F761" s="34" t="s">
        <v>4</v>
      </c>
      <c r="G761" s="21"/>
      <c r="H761" s="21"/>
      <c r="I761" s="21" t="s">
        <v>37</v>
      </c>
      <c r="J761" s="21" t="s">
        <v>38</v>
      </c>
      <c r="M761" s="12"/>
    </row>
    <row r="762" spans="1:13" ht="18" customHeight="1">
      <c r="A762" s="4">
        <v>761</v>
      </c>
      <c r="B762" s="37">
        <v>41167</v>
      </c>
      <c r="C762" s="34" t="s">
        <v>153</v>
      </c>
      <c r="D762" s="34" t="s">
        <v>7</v>
      </c>
      <c r="E762" s="34" t="s">
        <v>72</v>
      </c>
      <c r="F762" s="34" t="s">
        <v>11</v>
      </c>
      <c r="G762" s="21"/>
      <c r="H762" s="21"/>
      <c r="I762" s="21" t="s">
        <v>26</v>
      </c>
      <c r="J762" s="21" t="s">
        <v>9</v>
      </c>
      <c r="M762" s="12"/>
    </row>
    <row r="763" spans="1:13" ht="18" customHeight="1">
      <c r="A763" s="4">
        <v>762</v>
      </c>
      <c r="B763" s="37">
        <v>41167</v>
      </c>
      <c r="C763" s="34" t="s">
        <v>41</v>
      </c>
      <c r="D763" s="34" t="s">
        <v>142</v>
      </c>
      <c r="E763" s="34" t="s">
        <v>5</v>
      </c>
      <c r="F763" s="34" t="s">
        <v>131</v>
      </c>
      <c r="G763" s="21"/>
      <c r="H763" s="21"/>
      <c r="I763" s="21" t="s">
        <v>31</v>
      </c>
      <c r="J763" s="21" t="s">
        <v>25</v>
      </c>
      <c r="M763" s="12"/>
    </row>
    <row r="764" spans="1:13" ht="18" customHeight="1">
      <c r="A764" s="4">
        <v>763</v>
      </c>
      <c r="B764" s="37">
        <v>41167</v>
      </c>
      <c r="C764" s="34" t="s">
        <v>42</v>
      </c>
      <c r="D764" s="34" t="s">
        <v>148</v>
      </c>
      <c r="E764" s="34" t="s">
        <v>36</v>
      </c>
      <c r="F764" s="34" t="s">
        <v>39</v>
      </c>
      <c r="G764" s="21"/>
      <c r="H764" s="21"/>
      <c r="I764" s="21" t="s">
        <v>14</v>
      </c>
      <c r="J764" s="21" t="s">
        <v>13</v>
      </c>
      <c r="M764" s="12"/>
    </row>
    <row r="765" spans="1:13" ht="18" customHeight="1">
      <c r="A765" s="4">
        <v>764</v>
      </c>
      <c r="B765" s="37">
        <v>41167</v>
      </c>
      <c r="C765" s="34" t="s">
        <v>28</v>
      </c>
      <c r="D765" s="34" t="s">
        <v>49</v>
      </c>
      <c r="E765" s="34" t="s">
        <v>29</v>
      </c>
      <c r="F765" s="34" t="s">
        <v>17</v>
      </c>
      <c r="G765" s="21"/>
      <c r="H765" s="21"/>
      <c r="I765" s="21" t="s">
        <v>8</v>
      </c>
      <c r="J765" s="21" t="s">
        <v>32</v>
      </c>
      <c r="M765" s="12"/>
    </row>
    <row r="766" spans="1:13" ht="18" customHeight="1">
      <c r="A766" s="4">
        <v>765</v>
      </c>
      <c r="B766" s="37">
        <v>41167</v>
      </c>
      <c r="C766" s="34" t="s">
        <v>16</v>
      </c>
      <c r="D766" s="34" t="s">
        <v>23</v>
      </c>
      <c r="E766" s="34" t="s">
        <v>163</v>
      </c>
      <c r="F766" s="34" t="s">
        <v>146</v>
      </c>
      <c r="G766" s="21"/>
      <c r="H766" s="21"/>
      <c r="I766" s="21" t="s">
        <v>19</v>
      </c>
      <c r="J766" s="21" t="s">
        <v>20</v>
      </c>
      <c r="M766" s="12"/>
    </row>
    <row r="767" spans="1:13" ht="18" customHeight="1">
      <c r="A767" s="4">
        <v>766</v>
      </c>
      <c r="B767" s="37">
        <v>41168</v>
      </c>
      <c r="C767" s="34" t="s">
        <v>4</v>
      </c>
      <c r="D767" s="34" t="s">
        <v>6</v>
      </c>
      <c r="E767" s="34" t="s">
        <v>33</v>
      </c>
      <c r="F767" s="34" t="s">
        <v>161</v>
      </c>
      <c r="G767" s="21"/>
      <c r="H767" s="21"/>
      <c r="I767" s="21" t="s">
        <v>37</v>
      </c>
      <c r="J767" s="21" t="s">
        <v>38</v>
      </c>
      <c r="M767" s="12"/>
    </row>
    <row r="768" spans="1:13" ht="18" customHeight="1">
      <c r="A768" s="4">
        <v>767</v>
      </c>
      <c r="B768" s="37">
        <v>41168</v>
      </c>
      <c r="C768" s="34" t="s">
        <v>39</v>
      </c>
      <c r="D768" s="36" t="s">
        <v>22</v>
      </c>
      <c r="E768" s="34" t="s">
        <v>148</v>
      </c>
      <c r="F768" s="34" t="s">
        <v>36</v>
      </c>
      <c r="G768" s="21"/>
      <c r="H768" s="21"/>
      <c r="I768" s="21" t="s">
        <v>14</v>
      </c>
      <c r="J768" s="21" t="s">
        <v>13</v>
      </c>
      <c r="M768" s="12"/>
    </row>
    <row r="769" spans="1:13" ht="18" customHeight="1">
      <c r="A769" s="4">
        <v>768</v>
      </c>
      <c r="B769" s="37">
        <v>41168</v>
      </c>
      <c r="C769" s="34" t="s">
        <v>131</v>
      </c>
      <c r="D769" s="34" t="s">
        <v>34</v>
      </c>
      <c r="E769" s="34" t="s">
        <v>142</v>
      </c>
      <c r="F769" s="34" t="s">
        <v>5</v>
      </c>
      <c r="G769" s="21"/>
      <c r="H769" s="21"/>
      <c r="I769" s="21" t="s">
        <v>31</v>
      </c>
      <c r="J769" s="21" t="s">
        <v>25</v>
      </c>
      <c r="M769" s="12"/>
    </row>
    <row r="770" spans="1:13" ht="18" customHeight="1">
      <c r="A770" s="4">
        <v>769</v>
      </c>
      <c r="B770" s="37">
        <v>41168</v>
      </c>
      <c r="C770" s="34" t="s">
        <v>11</v>
      </c>
      <c r="D770" s="34" t="s">
        <v>46</v>
      </c>
      <c r="E770" s="34" t="s">
        <v>7</v>
      </c>
      <c r="F770" s="34" t="s">
        <v>72</v>
      </c>
      <c r="G770" s="21"/>
      <c r="H770" s="21"/>
      <c r="I770" s="21" t="s">
        <v>26</v>
      </c>
      <c r="J770" s="21" t="s">
        <v>9</v>
      </c>
      <c r="M770" s="12"/>
    </row>
    <row r="771" spans="1:13" ht="18" customHeight="1">
      <c r="A771" s="4">
        <v>770</v>
      </c>
      <c r="B771" s="37">
        <v>41168</v>
      </c>
      <c r="C771" s="34" t="s">
        <v>17</v>
      </c>
      <c r="D771" s="34" t="s">
        <v>21</v>
      </c>
      <c r="E771" s="34" t="s">
        <v>49</v>
      </c>
      <c r="F771" s="34" t="s">
        <v>29</v>
      </c>
      <c r="G771" s="21"/>
      <c r="H771" s="21"/>
      <c r="I771" s="21" t="s">
        <v>8</v>
      </c>
      <c r="J771" s="21" t="s">
        <v>32</v>
      </c>
      <c r="M771" s="12"/>
    </row>
    <row r="772" spans="1:13" ht="18" customHeight="1">
      <c r="A772" s="4">
        <v>771</v>
      </c>
      <c r="B772" s="37">
        <v>41168</v>
      </c>
      <c r="C772" s="34" t="s">
        <v>146</v>
      </c>
      <c r="D772" s="34" t="s">
        <v>47</v>
      </c>
      <c r="E772" s="34" t="s">
        <v>23</v>
      </c>
      <c r="F772" s="34" t="s">
        <v>163</v>
      </c>
      <c r="G772" s="21"/>
      <c r="H772" s="21"/>
      <c r="I772" s="21" t="s">
        <v>19</v>
      </c>
      <c r="J772" s="21" t="s">
        <v>20</v>
      </c>
      <c r="M772" s="12"/>
    </row>
    <row r="773" spans="1:13" ht="18" customHeight="1">
      <c r="A773" s="4">
        <v>772</v>
      </c>
      <c r="B773" s="37">
        <v>41169</v>
      </c>
      <c r="C773" s="34" t="s">
        <v>5</v>
      </c>
      <c r="D773" s="34" t="s">
        <v>41</v>
      </c>
      <c r="E773" s="34" t="s">
        <v>34</v>
      </c>
      <c r="F773" s="34" t="s">
        <v>142</v>
      </c>
      <c r="G773" s="21"/>
      <c r="H773" s="21"/>
      <c r="I773" s="21" t="s">
        <v>31</v>
      </c>
      <c r="J773" s="21" t="s">
        <v>26</v>
      </c>
      <c r="M773" s="12"/>
    </row>
    <row r="774" spans="1:13" ht="18" customHeight="1">
      <c r="A774" s="4">
        <v>773</v>
      </c>
      <c r="B774" s="37">
        <v>41169</v>
      </c>
      <c r="C774" s="34" t="s">
        <v>29</v>
      </c>
      <c r="D774" s="34" t="s">
        <v>35</v>
      </c>
      <c r="E774" s="34" t="s">
        <v>6</v>
      </c>
      <c r="F774" s="34" t="s">
        <v>33</v>
      </c>
      <c r="G774" s="21"/>
      <c r="H774" s="21"/>
      <c r="I774" s="21" t="s">
        <v>9</v>
      </c>
      <c r="J774" s="21" t="s">
        <v>8</v>
      </c>
      <c r="M774" s="12"/>
    </row>
    <row r="775" spans="1:13" ht="18" customHeight="1">
      <c r="A775" s="4">
        <v>774</v>
      </c>
      <c r="B775" s="37">
        <v>41169</v>
      </c>
      <c r="C775" s="34" t="s">
        <v>30</v>
      </c>
      <c r="D775" s="34" t="s">
        <v>144</v>
      </c>
      <c r="E775" s="34" t="s">
        <v>22</v>
      </c>
      <c r="F775" s="34" t="s">
        <v>49</v>
      </c>
      <c r="G775" s="21"/>
      <c r="H775" s="21"/>
      <c r="I775" s="21" t="s">
        <v>20</v>
      </c>
      <c r="J775" s="21" t="s">
        <v>37</v>
      </c>
      <c r="M775" s="12"/>
    </row>
    <row r="776" spans="1:13" ht="18" customHeight="1">
      <c r="A776" s="4">
        <v>775</v>
      </c>
      <c r="B776" s="37">
        <v>41169</v>
      </c>
      <c r="C776" s="34" t="s">
        <v>50</v>
      </c>
      <c r="D776" s="34" t="s">
        <v>153</v>
      </c>
      <c r="E776" s="34" t="s">
        <v>15</v>
      </c>
      <c r="F776" s="34" t="s">
        <v>157</v>
      </c>
      <c r="G776" s="21"/>
      <c r="H776" s="21"/>
      <c r="I776" s="21" t="s">
        <v>38</v>
      </c>
      <c r="J776" s="21" t="s">
        <v>13</v>
      </c>
      <c r="M776" s="12"/>
    </row>
    <row r="777" spans="1:13" ht="18" customHeight="1">
      <c r="A777" s="4">
        <v>776</v>
      </c>
      <c r="B777" s="37">
        <v>41169</v>
      </c>
      <c r="C777" s="34" t="s">
        <v>18</v>
      </c>
      <c r="D777" s="34" t="s">
        <v>27</v>
      </c>
      <c r="E777" s="34" t="s">
        <v>46</v>
      </c>
      <c r="F777" s="34" t="s">
        <v>12</v>
      </c>
      <c r="G777" s="21"/>
      <c r="H777" s="21"/>
      <c r="I777" s="21" t="s">
        <v>25</v>
      </c>
      <c r="J777" s="21" t="s">
        <v>32</v>
      </c>
      <c r="M777" s="12"/>
    </row>
    <row r="778" spans="1:13" ht="18" customHeight="1">
      <c r="A778" s="4">
        <v>777</v>
      </c>
      <c r="B778" s="37">
        <v>41169</v>
      </c>
      <c r="C778" s="34" t="s">
        <v>163</v>
      </c>
      <c r="D778" s="34" t="s">
        <v>16</v>
      </c>
      <c r="E778" s="34" t="s">
        <v>132</v>
      </c>
      <c r="F778" s="34" t="s">
        <v>23</v>
      </c>
      <c r="G778" s="21"/>
      <c r="H778" s="21"/>
      <c r="I778" s="21" t="s">
        <v>19</v>
      </c>
      <c r="J778" s="21" t="s">
        <v>14</v>
      </c>
      <c r="M778" s="12"/>
    </row>
    <row r="779" spans="1:13" ht="18" customHeight="1">
      <c r="A779" s="4">
        <v>778</v>
      </c>
      <c r="B779" s="37">
        <v>41170</v>
      </c>
      <c r="C779" s="34" t="s">
        <v>49</v>
      </c>
      <c r="D779" s="34" t="s">
        <v>17</v>
      </c>
      <c r="E779" s="34" t="s">
        <v>144</v>
      </c>
      <c r="F779" s="34" t="s">
        <v>22</v>
      </c>
      <c r="G779" s="21"/>
      <c r="H779" s="21"/>
      <c r="I779" s="21" t="s">
        <v>20</v>
      </c>
      <c r="J779" s="21" t="s">
        <v>37</v>
      </c>
      <c r="M779" s="12"/>
    </row>
    <row r="780" spans="1:13" ht="18" customHeight="1">
      <c r="A780" s="4">
        <v>779</v>
      </c>
      <c r="B780" s="37">
        <v>41170</v>
      </c>
      <c r="C780" s="34" t="s">
        <v>23</v>
      </c>
      <c r="D780" s="34" t="s">
        <v>146</v>
      </c>
      <c r="E780" s="34" t="s">
        <v>16</v>
      </c>
      <c r="F780" s="34" t="s">
        <v>132</v>
      </c>
      <c r="G780" s="21"/>
      <c r="H780" s="21"/>
      <c r="I780" s="21" t="s">
        <v>19</v>
      </c>
      <c r="J780" s="21" t="s">
        <v>14</v>
      </c>
      <c r="M780" s="12"/>
    </row>
    <row r="781" spans="1:13" ht="18" customHeight="1">
      <c r="A781" s="4">
        <v>780</v>
      </c>
      <c r="B781" s="37">
        <v>41170</v>
      </c>
      <c r="C781" s="34" t="s">
        <v>142</v>
      </c>
      <c r="D781" s="34" t="s">
        <v>131</v>
      </c>
      <c r="E781" s="34" t="s">
        <v>41</v>
      </c>
      <c r="F781" s="34" t="s">
        <v>34</v>
      </c>
      <c r="G781" s="21"/>
      <c r="H781" s="21"/>
      <c r="I781" s="21" t="s">
        <v>31</v>
      </c>
      <c r="J781" s="21" t="s">
        <v>26</v>
      </c>
      <c r="M781" s="12"/>
    </row>
    <row r="782" spans="1:13" ht="18" customHeight="1">
      <c r="A782" s="4">
        <v>781</v>
      </c>
      <c r="B782" s="37">
        <v>41170</v>
      </c>
      <c r="C782" s="34" t="s">
        <v>33</v>
      </c>
      <c r="D782" s="34" t="s">
        <v>48</v>
      </c>
      <c r="E782" s="34" t="s">
        <v>35</v>
      </c>
      <c r="F782" s="34" t="s">
        <v>6</v>
      </c>
      <c r="G782" s="21"/>
      <c r="H782" s="21"/>
      <c r="I782" s="21" t="s">
        <v>9</v>
      </c>
      <c r="J782" s="21" t="s">
        <v>8</v>
      </c>
      <c r="M782" s="12"/>
    </row>
    <row r="783" spans="1:13" ht="18" customHeight="1">
      <c r="A783" s="4">
        <v>782</v>
      </c>
      <c r="B783" s="37">
        <v>41170</v>
      </c>
      <c r="C783" s="34" t="s">
        <v>12</v>
      </c>
      <c r="D783" s="34" t="s">
        <v>10</v>
      </c>
      <c r="E783" s="34" t="s">
        <v>27</v>
      </c>
      <c r="F783" s="34" t="s">
        <v>46</v>
      </c>
      <c r="G783" s="21"/>
      <c r="H783" s="21"/>
      <c r="I783" s="21" t="s">
        <v>25</v>
      </c>
      <c r="J783" s="21" t="s">
        <v>32</v>
      </c>
      <c r="M783" s="12"/>
    </row>
    <row r="784" spans="1:13" ht="18" customHeight="1">
      <c r="A784" s="4">
        <v>783</v>
      </c>
      <c r="B784" s="37">
        <v>41171</v>
      </c>
      <c r="C784" s="34" t="s">
        <v>132</v>
      </c>
      <c r="D784" s="34" t="s">
        <v>163</v>
      </c>
      <c r="E784" s="34" t="s">
        <v>146</v>
      </c>
      <c r="F784" s="34" t="s">
        <v>16</v>
      </c>
      <c r="G784" s="21"/>
      <c r="H784" s="21"/>
      <c r="I784" s="21" t="s">
        <v>19</v>
      </c>
      <c r="J784" s="21" t="s">
        <v>14</v>
      </c>
      <c r="M784" s="12"/>
    </row>
    <row r="785" spans="1:13" ht="18" customHeight="1">
      <c r="A785" s="4">
        <v>784</v>
      </c>
      <c r="B785" s="37">
        <v>41171</v>
      </c>
      <c r="C785" s="34" t="s">
        <v>34</v>
      </c>
      <c r="D785" s="34" t="s">
        <v>5</v>
      </c>
      <c r="E785" s="34" t="s">
        <v>131</v>
      </c>
      <c r="F785" s="34" t="s">
        <v>41</v>
      </c>
      <c r="G785" s="21"/>
      <c r="H785" s="21"/>
      <c r="I785" s="21" t="s">
        <v>31</v>
      </c>
      <c r="J785" s="21" t="s">
        <v>26</v>
      </c>
      <c r="M785" s="12"/>
    </row>
    <row r="786" spans="1:13" ht="18" customHeight="1">
      <c r="A786" s="4">
        <v>785</v>
      </c>
      <c r="B786" s="37">
        <v>41171</v>
      </c>
      <c r="C786" s="34" t="s">
        <v>46</v>
      </c>
      <c r="D786" s="34" t="s">
        <v>18</v>
      </c>
      <c r="E786" s="34" t="s">
        <v>10</v>
      </c>
      <c r="F786" s="34" t="s">
        <v>27</v>
      </c>
      <c r="G786" s="21"/>
      <c r="H786" s="21"/>
      <c r="I786" s="21" t="s">
        <v>25</v>
      </c>
      <c r="J786" s="21" t="s">
        <v>32</v>
      </c>
      <c r="M786" s="12"/>
    </row>
    <row r="787" spans="1:13" ht="18" customHeight="1">
      <c r="A787" s="4">
        <v>786</v>
      </c>
      <c r="B787" s="37">
        <v>41171</v>
      </c>
      <c r="C787" s="34" t="s">
        <v>6</v>
      </c>
      <c r="D787" s="34" t="s">
        <v>29</v>
      </c>
      <c r="E787" s="34" t="s">
        <v>48</v>
      </c>
      <c r="F787" s="34" t="s">
        <v>35</v>
      </c>
      <c r="G787" s="21"/>
      <c r="H787" s="21"/>
      <c r="I787" s="21" t="s">
        <v>9</v>
      </c>
      <c r="J787" s="21" t="s">
        <v>8</v>
      </c>
      <c r="M787" s="12"/>
    </row>
    <row r="788" spans="1:13" ht="18" customHeight="1">
      <c r="A788" s="4">
        <v>787</v>
      </c>
      <c r="B788" s="37">
        <v>41171</v>
      </c>
      <c r="C788" s="34" t="s">
        <v>15</v>
      </c>
      <c r="D788" s="34" t="s">
        <v>50</v>
      </c>
      <c r="E788" s="34" t="s">
        <v>24</v>
      </c>
      <c r="F788" s="34" t="s">
        <v>153</v>
      </c>
      <c r="G788" s="21"/>
      <c r="H788" s="21"/>
      <c r="I788" s="21" t="s">
        <v>38</v>
      </c>
      <c r="J788" s="21" t="s">
        <v>13</v>
      </c>
      <c r="M788" s="12"/>
    </row>
    <row r="789" spans="1:13" ht="18" customHeight="1">
      <c r="A789" s="4">
        <v>788</v>
      </c>
      <c r="B789" s="37">
        <v>41171</v>
      </c>
      <c r="C789" s="34" t="s">
        <v>22</v>
      </c>
      <c r="D789" s="34" t="s">
        <v>30</v>
      </c>
      <c r="E789" s="34" t="s">
        <v>17</v>
      </c>
      <c r="F789" s="34" t="s">
        <v>144</v>
      </c>
      <c r="G789" s="21"/>
      <c r="H789" s="21"/>
      <c r="I789" s="21" t="s">
        <v>20</v>
      </c>
      <c r="J789" s="21" t="s">
        <v>37</v>
      </c>
      <c r="M789" s="12"/>
    </row>
    <row r="790" spans="1:13" ht="18" customHeight="1">
      <c r="A790" s="4">
        <v>789</v>
      </c>
      <c r="B790" s="37">
        <v>41173</v>
      </c>
      <c r="C790" s="34" t="s">
        <v>72</v>
      </c>
      <c r="D790" s="34" t="s">
        <v>12</v>
      </c>
      <c r="E790" s="34" t="s">
        <v>21</v>
      </c>
      <c r="F790" s="34" t="s">
        <v>17</v>
      </c>
      <c r="G790" s="21"/>
      <c r="H790" s="21"/>
      <c r="I790" s="21" t="s">
        <v>37</v>
      </c>
      <c r="J790" s="21" t="s">
        <v>14</v>
      </c>
      <c r="M790" s="12"/>
    </row>
    <row r="791" spans="1:13" ht="18" customHeight="1">
      <c r="A791" s="4">
        <v>790</v>
      </c>
      <c r="B791" s="37">
        <v>41173</v>
      </c>
      <c r="C791" s="34" t="s">
        <v>35</v>
      </c>
      <c r="D791" s="34" t="s">
        <v>153</v>
      </c>
      <c r="E791" s="34" t="s">
        <v>47</v>
      </c>
      <c r="F791" s="34" t="s">
        <v>24</v>
      </c>
      <c r="G791" s="21"/>
      <c r="H791" s="21"/>
      <c r="I791" s="21" t="s">
        <v>32</v>
      </c>
      <c r="J791" s="21" t="s">
        <v>31</v>
      </c>
      <c r="M791" s="12"/>
    </row>
    <row r="792" spans="1:13" ht="18" customHeight="1">
      <c r="A792" s="4">
        <v>791</v>
      </c>
      <c r="B792" s="37">
        <v>41173</v>
      </c>
      <c r="C792" s="34" t="s">
        <v>36</v>
      </c>
      <c r="D792" s="34" t="s">
        <v>4</v>
      </c>
      <c r="E792" s="34" t="s">
        <v>30</v>
      </c>
      <c r="F792" s="34" t="s">
        <v>148</v>
      </c>
      <c r="G792" s="21"/>
      <c r="H792" s="21"/>
      <c r="I792" s="21" t="s">
        <v>9</v>
      </c>
      <c r="J792" s="21" t="s">
        <v>25</v>
      </c>
      <c r="M792" s="12"/>
    </row>
    <row r="793" spans="1:13" ht="18" customHeight="1">
      <c r="A793" s="4">
        <v>792</v>
      </c>
      <c r="B793" s="37">
        <v>41173</v>
      </c>
      <c r="C793" s="34" t="s">
        <v>144</v>
      </c>
      <c r="D793" s="34" t="s">
        <v>33</v>
      </c>
      <c r="E793" s="34" t="s">
        <v>18</v>
      </c>
      <c r="F793" s="34" t="s">
        <v>131</v>
      </c>
      <c r="G793" s="21"/>
      <c r="H793" s="21"/>
      <c r="I793" s="21" t="s">
        <v>13</v>
      </c>
      <c r="J793" s="21" t="s">
        <v>19</v>
      </c>
      <c r="M793" s="12"/>
    </row>
    <row r="794" spans="1:13" ht="18" customHeight="1">
      <c r="A794" s="4">
        <v>793</v>
      </c>
      <c r="B794" s="37">
        <v>41173</v>
      </c>
      <c r="C794" s="34" t="s">
        <v>27</v>
      </c>
      <c r="D794" s="34" t="s">
        <v>42</v>
      </c>
      <c r="E794" s="36" t="s">
        <v>29</v>
      </c>
      <c r="F794" s="34" t="s">
        <v>28</v>
      </c>
      <c r="G794" s="21"/>
      <c r="H794" s="21"/>
      <c r="I794" s="21" t="s">
        <v>8</v>
      </c>
      <c r="J794" s="21" t="s">
        <v>26</v>
      </c>
      <c r="M794" s="12"/>
    </row>
    <row r="795" spans="1:13" ht="18" customHeight="1">
      <c r="A795" s="4">
        <v>794</v>
      </c>
      <c r="B795" s="37">
        <v>41173</v>
      </c>
      <c r="C795" s="34" t="s">
        <v>16</v>
      </c>
      <c r="D795" s="34" t="s">
        <v>23</v>
      </c>
      <c r="E795" s="34" t="s">
        <v>43</v>
      </c>
      <c r="F795" s="34" t="s">
        <v>7</v>
      </c>
      <c r="G795" s="21"/>
      <c r="H795" s="21"/>
      <c r="I795" s="21" t="s">
        <v>38</v>
      </c>
      <c r="J795" s="21" t="s">
        <v>20</v>
      </c>
      <c r="M795" s="12"/>
    </row>
    <row r="796" spans="1:13" ht="18" customHeight="1">
      <c r="A796" s="4">
        <v>795</v>
      </c>
      <c r="B796" s="37">
        <v>41174</v>
      </c>
      <c r="C796" s="34" t="s">
        <v>148</v>
      </c>
      <c r="D796" s="34" t="s">
        <v>39</v>
      </c>
      <c r="E796" s="34" t="s">
        <v>4</v>
      </c>
      <c r="F796" s="34" t="s">
        <v>30</v>
      </c>
      <c r="G796" s="21"/>
      <c r="H796" s="21"/>
      <c r="I796" s="21" t="s">
        <v>9</v>
      </c>
      <c r="J796" s="21" t="s">
        <v>25</v>
      </c>
      <c r="M796" s="12"/>
    </row>
    <row r="797" spans="1:13" ht="18" customHeight="1">
      <c r="A797" s="4">
        <v>796</v>
      </c>
      <c r="B797" s="37">
        <v>41174</v>
      </c>
      <c r="C797" s="34" t="s">
        <v>7</v>
      </c>
      <c r="D797" s="34" t="s">
        <v>46</v>
      </c>
      <c r="E797" s="34" t="s">
        <v>23</v>
      </c>
      <c r="F797" s="34" t="s">
        <v>43</v>
      </c>
      <c r="G797" s="21"/>
      <c r="H797" s="21"/>
      <c r="I797" s="21" t="s">
        <v>38</v>
      </c>
      <c r="J797" s="21" t="s">
        <v>20</v>
      </c>
      <c r="M797" s="12"/>
    </row>
    <row r="798" spans="1:13" ht="18" customHeight="1">
      <c r="A798" s="4">
        <v>797</v>
      </c>
      <c r="B798" s="37">
        <v>41174</v>
      </c>
      <c r="C798" s="34" t="s">
        <v>28</v>
      </c>
      <c r="D798" s="34" t="s">
        <v>6</v>
      </c>
      <c r="E798" s="34" t="s">
        <v>42</v>
      </c>
      <c r="F798" s="34" t="s">
        <v>29</v>
      </c>
      <c r="G798" s="21"/>
      <c r="H798" s="21"/>
      <c r="I798" s="21" t="s">
        <v>8</v>
      </c>
      <c r="J798" s="21" t="s">
        <v>26</v>
      </c>
      <c r="M798" s="12"/>
    </row>
    <row r="799" spans="1:13" ht="18" customHeight="1">
      <c r="A799" s="4">
        <v>798</v>
      </c>
      <c r="B799" s="37">
        <v>41174</v>
      </c>
      <c r="C799" s="34" t="s">
        <v>131</v>
      </c>
      <c r="D799" s="36" t="s">
        <v>40</v>
      </c>
      <c r="E799" s="34" t="s">
        <v>33</v>
      </c>
      <c r="F799" s="34" t="s">
        <v>18</v>
      </c>
      <c r="G799" s="21"/>
      <c r="H799" s="21"/>
      <c r="I799" s="21" t="s">
        <v>13</v>
      </c>
      <c r="J799" s="21" t="s">
        <v>19</v>
      </c>
      <c r="M799" s="12"/>
    </row>
    <row r="800" spans="1:13" ht="18" customHeight="1">
      <c r="A800" s="4">
        <v>799</v>
      </c>
      <c r="B800" s="37">
        <v>41174</v>
      </c>
      <c r="C800" s="34" t="s">
        <v>24</v>
      </c>
      <c r="D800" s="34" t="s">
        <v>22</v>
      </c>
      <c r="E800" s="34" t="s">
        <v>153</v>
      </c>
      <c r="F800" s="34" t="s">
        <v>47</v>
      </c>
      <c r="G800" s="21"/>
      <c r="H800" s="21"/>
      <c r="I800" s="21" t="s">
        <v>32</v>
      </c>
      <c r="J800" s="21" t="s">
        <v>31</v>
      </c>
      <c r="M800" s="12"/>
    </row>
    <row r="801" spans="1:13" ht="18" customHeight="1">
      <c r="A801" s="4">
        <v>800</v>
      </c>
      <c r="B801" s="37">
        <v>41174</v>
      </c>
      <c r="C801" s="34" t="s">
        <v>17</v>
      </c>
      <c r="D801" s="34" t="s">
        <v>15</v>
      </c>
      <c r="E801" s="34" t="s">
        <v>12</v>
      </c>
      <c r="F801" s="34" t="s">
        <v>21</v>
      </c>
      <c r="G801" s="21"/>
      <c r="H801" s="21"/>
      <c r="I801" s="21" t="s">
        <v>37</v>
      </c>
      <c r="J801" s="21" t="s">
        <v>14</v>
      </c>
      <c r="M801" s="12"/>
    </row>
    <row r="802" spans="1:13" ht="18" customHeight="1">
      <c r="A802" s="4">
        <v>801</v>
      </c>
      <c r="B802" s="37">
        <v>41175</v>
      </c>
      <c r="C802" s="34" t="s">
        <v>47</v>
      </c>
      <c r="D802" s="34" t="s">
        <v>35</v>
      </c>
      <c r="E802" s="34" t="s">
        <v>22</v>
      </c>
      <c r="F802" s="34" t="s">
        <v>153</v>
      </c>
      <c r="G802" s="21"/>
      <c r="H802" s="21"/>
      <c r="I802" s="21" t="s">
        <v>32</v>
      </c>
      <c r="J802" s="21" t="s">
        <v>31</v>
      </c>
      <c r="M802" s="12"/>
    </row>
    <row r="803" spans="1:13" ht="18" customHeight="1">
      <c r="A803" s="4">
        <v>802</v>
      </c>
      <c r="B803" s="37">
        <v>41175</v>
      </c>
      <c r="C803" s="34" t="s">
        <v>43</v>
      </c>
      <c r="D803" s="34" t="s">
        <v>16</v>
      </c>
      <c r="E803" s="34" t="s">
        <v>46</v>
      </c>
      <c r="F803" s="34" t="s">
        <v>23</v>
      </c>
      <c r="G803" s="21"/>
      <c r="H803" s="21"/>
      <c r="I803" s="21" t="s">
        <v>38</v>
      </c>
      <c r="J803" s="21" t="s">
        <v>20</v>
      </c>
      <c r="M803" s="12"/>
    </row>
    <row r="804" spans="1:13" ht="18" customHeight="1">
      <c r="A804" s="4">
        <v>803</v>
      </c>
      <c r="B804" s="37">
        <v>41175</v>
      </c>
      <c r="C804" s="34" t="s">
        <v>21</v>
      </c>
      <c r="D804" s="34" t="s">
        <v>72</v>
      </c>
      <c r="E804" s="34" t="s">
        <v>15</v>
      </c>
      <c r="F804" s="34" t="s">
        <v>12</v>
      </c>
      <c r="G804" s="21"/>
      <c r="H804" s="21"/>
      <c r="I804" s="21" t="s">
        <v>37</v>
      </c>
      <c r="J804" s="21" t="s">
        <v>14</v>
      </c>
      <c r="M804" s="12"/>
    </row>
    <row r="805" spans="1:13" ht="18" customHeight="1">
      <c r="A805" s="4">
        <v>804</v>
      </c>
      <c r="B805" s="37">
        <v>41176</v>
      </c>
      <c r="C805" s="34" t="s">
        <v>4</v>
      </c>
      <c r="D805" s="34" t="s">
        <v>148</v>
      </c>
      <c r="E805" s="34" t="s">
        <v>36</v>
      </c>
      <c r="F805" s="34" t="s">
        <v>39</v>
      </c>
      <c r="G805" s="21"/>
      <c r="H805" s="21"/>
      <c r="I805" s="21" t="s">
        <v>9</v>
      </c>
      <c r="J805" s="21" t="s">
        <v>25</v>
      </c>
      <c r="M805" s="12"/>
    </row>
    <row r="806" spans="1:13" ht="18" customHeight="1">
      <c r="A806" s="4">
        <v>805</v>
      </c>
      <c r="B806" s="37">
        <v>41176</v>
      </c>
      <c r="C806" s="34" t="s">
        <v>42</v>
      </c>
      <c r="D806" s="34" t="s">
        <v>28</v>
      </c>
      <c r="E806" s="34" t="s">
        <v>27</v>
      </c>
      <c r="F806" s="34" t="s">
        <v>6</v>
      </c>
      <c r="G806" s="21"/>
      <c r="H806" s="21"/>
      <c r="I806" s="21" t="s">
        <v>8</v>
      </c>
      <c r="J806" s="21" t="s">
        <v>26</v>
      </c>
      <c r="M806" s="12"/>
    </row>
    <row r="807" spans="1:13" ht="18" customHeight="1">
      <c r="A807" s="4">
        <v>806</v>
      </c>
      <c r="B807" s="37">
        <v>41177</v>
      </c>
      <c r="C807" s="34" t="s">
        <v>153</v>
      </c>
      <c r="D807" s="34" t="s">
        <v>48</v>
      </c>
      <c r="E807" s="34" t="s">
        <v>35</v>
      </c>
      <c r="F807" s="34" t="s">
        <v>40</v>
      </c>
      <c r="G807" s="21"/>
      <c r="H807" s="21"/>
      <c r="I807" s="21" t="s">
        <v>20</v>
      </c>
      <c r="J807" s="21" t="s">
        <v>13</v>
      </c>
      <c r="M807" s="12"/>
    </row>
    <row r="808" spans="1:13" ht="18" customHeight="1">
      <c r="A808" s="4">
        <v>807</v>
      </c>
      <c r="B808" s="37">
        <v>41177</v>
      </c>
      <c r="C808" s="34" t="s">
        <v>6</v>
      </c>
      <c r="D808" s="34" t="s">
        <v>29</v>
      </c>
      <c r="E808" s="34" t="s">
        <v>41</v>
      </c>
      <c r="F808" s="34" t="s">
        <v>15</v>
      </c>
      <c r="G808" s="21"/>
      <c r="H808" s="21"/>
      <c r="I808" s="21" t="s">
        <v>14</v>
      </c>
      <c r="J808" s="21" t="s">
        <v>38</v>
      </c>
      <c r="M808" s="12"/>
    </row>
    <row r="809" spans="1:13" ht="18" customHeight="1">
      <c r="A809" s="4">
        <v>808</v>
      </c>
      <c r="B809" s="37">
        <v>41177</v>
      </c>
      <c r="C809" s="34" t="s">
        <v>23</v>
      </c>
      <c r="D809" s="34" t="s">
        <v>161</v>
      </c>
      <c r="E809" s="34" t="s">
        <v>50</v>
      </c>
      <c r="F809" s="34" t="s">
        <v>46</v>
      </c>
      <c r="G809" s="21"/>
      <c r="H809" s="21"/>
      <c r="I809" s="21" t="s">
        <v>19</v>
      </c>
      <c r="J809" s="21" t="s">
        <v>37</v>
      </c>
      <c r="M809" s="12"/>
    </row>
    <row r="810" spans="1:13" ht="18" customHeight="1">
      <c r="A810" s="4">
        <v>809</v>
      </c>
      <c r="B810" s="37">
        <v>41177</v>
      </c>
      <c r="C810" s="34" t="s">
        <v>11</v>
      </c>
      <c r="D810" s="34" t="s">
        <v>142</v>
      </c>
      <c r="E810" s="34" t="s">
        <v>44</v>
      </c>
      <c r="F810" s="34" t="s">
        <v>146</v>
      </c>
      <c r="G810" s="21"/>
      <c r="H810" s="21"/>
      <c r="I810" s="21" t="s">
        <v>26</v>
      </c>
      <c r="J810" s="21" t="s">
        <v>25</v>
      </c>
      <c r="M810" s="12"/>
    </row>
    <row r="811" spans="1:13" ht="18" customHeight="1">
      <c r="A811" s="4">
        <v>810</v>
      </c>
      <c r="B811" s="37">
        <v>41177</v>
      </c>
      <c r="C811" s="34" t="s">
        <v>33</v>
      </c>
      <c r="D811" s="34" t="s">
        <v>131</v>
      </c>
      <c r="E811" s="34" t="s">
        <v>5</v>
      </c>
      <c r="F811" s="34" t="s">
        <v>22</v>
      </c>
      <c r="G811" s="21"/>
      <c r="H811" s="21"/>
      <c r="I811" s="21" t="s">
        <v>32</v>
      </c>
      <c r="J811" s="21" t="s">
        <v>9</v>
      </c>
      <c r="M811" s="12"/>
    </row>
    <row r="812" spans="1:13" ht="18" customHeight="1">
      <c r="A812" s="4">
        <v>811</v>
      </c>
      <c r="B812" s="37">
        <v>41177</v>
      </c>
      <c r="C812" s="34" t="s">
        <v>12</v>
      </c>
      <c r="D812" s="34" t="s">
        <v>49</v>
      </c>
      <c r="E812" s="34" t="s">
        <v>72</v>
      </c>
      <c r="F812" s="34" t="s">
        <v>10</v>
      </c>
      <c r="G812" s="21"/>
      <c r="H812" s="21"/>
      <c r="I812" s="21" t="s">
        <v>31</v>
      </c>
      <c r="J812" s="21" t="s">
        <v>8</v>
      </c>
      <c r="M812" s="12"/>
    </row>
    <row r="813" spans="1:13" ht="18" customHeight="1">
      <c r="A813" s="4">
        <v>812</v>
      </c>
      <c r="B813" s="37">
        <v>41178</v>
      </c>
      <c r="C813" s="34" t="s">
        <v>40</v>
      </c>
      <c r="D813" s="34" t="s">
        <v>47</v>
      </c>
      <c r="E813" s="34" t="s">
        <v>48</v>
      </c>
      <c r="F813" s="34" t="s">
        <v>35</v>
      </c>
      <c r="G813" s="21"/>
      <c r="H813" s="21"/>
      <c r="I813" s="21" t="s">
        <v>20</v>
      </c>
      <c r="J813" s="21" t="s">
        <v>13</v>
      </c>
      <c r="M813" s="12"/>
    </row>
    <row r="814" spans="1:13" ht="18" customHeight="1">
      <c r="A814" s="4">
        <v>813</v>
      </c>
      <c r="B814" s="37">
        <v>41178</v>
      </c>
      <c r="C814" s="34" t="s">
        <v>10</v>
      </c>
      <c r="D814" s="34" t="s">
        <v>163</v>
      </c>
      <c r="E814" s="34" t="s">
        <v>49</v>
      </c>
      <c r="F814" s="34" t="s">
        <v>72</v>
      </c>
      <c r="G814" s="21"/>
      <c r="H814" s="21"/>
      <c r="I814" s="21" t="s">
        <v>31</v>
      </c>
      <c r="J814" s="21" t="s">
        <v>8</v>
      </c>
      <c r="M814" s="12"/>
    </row>
    <row r="815" spans="1:13" ht="18" customHeight="1">
      <c r="A815" s="4">
        <v>814</v>
      </c>
      <c r="B815" s="37">
        <v>41178</v>
      </c>
      <c r="C815" s="34" t="s">
        <v>46</v>
      </c>
      <c r="D815" s="34" t="s">
        <v>24</v>
      </c>
      <c r="E815" s="34" t="s">
        <v>161</v>
      </c>
      <c r="F815" s="34" t="s">
        <v>50</v>
      </c>
      <c r="G815" s="21"/>
      <c r="H815" s="21"/>
      <c r="I815" s="21" t="s">
        <v>19</v>
      </c>
      <c r="J815" s="21" t="s">
        <v>37</v>
      </c>
      <c r="M815" s="12"/>
    </row>
    <row r="816" spans="1:13" ht="18" customHeight="1">
      <c r="A816" s="4">
        <v>815</v>
      </c>
      <c r="B816" s="37">
        <v>41178</v>
      </c>
      <c r="C816" s="34" t="s">
        <v>15</v>
      </c>
      <c r="D816" s="34" t="s">
        <v>21</v>
      </c>
      <c r="E816" s="34" t="s">
        <v>29</v>
      </c>
      <c r="F816" s="34" t="s">
        <v>41</v>
      </c>
      <c r="G816" s="21"/>
      <c r="H816" s="21"/>
      <c r="I816" s="21" t="s">
        <v>14</v>
      </c>
      <c r="J816" s="21" t="s">
        <v>38</v>
      </c>
      <c r="M816" s="12"/>
    </row>
    <row r="817" spans="1:13" ht="18" customHeight="1">
      <c r="A817" s="4">
        <v>816</v>
      </c>
      <c r="B817" s="37">
        <v>41178</v>
      </c>
      <c r="C817" s="34" t="s">
        <v>22</v>
      </c>
      <c r="D817" s="34" t="s">
        <v>18</v>
      </c>
      <c r="E817" s="34" t="s">
        <v>131</v>
      </c>
      <c r="F817" s="34" t="s">
        <v>5</v>
      </c>
      <c r="G817" s="21"/>
      <c r="H817" s="21"/>
      <c r="I817" s="21" t="s">
        <v>32</v>
      </c>
      <c r="J817" s="21" t="s">
        <v>9</v>
      </c>
      <c r="M817" s="12"/>
    </row>
    <row r="818" spans="1:13" ht="18" customHeight="1">
      <c r="A818" s="4">
        <v>817</v>
      </c>
      <c r="B818" s="37">
        <v>41178</v>
      </c>
      <c r="C818" s="34" t="s">
        <v>146</v>
      </c>
      <c r="D818" s="34" t="s">
        <v>43</v>
      </c>
      <c r="E818" s="34" t="s">
        <v>142</v>
      </c>
      <c r="F818" s="34" t="s">
        <v>44</v>
      </c>
      <c r="G818" s="21"/>
      <c r="H818" s="21"/>
      <c r="I818" s="21" t="s">
        <v>26</v>
      </c>
      <c r="J818" s="21" t="s">
        <v>25</v>
      </c>
      <c r="M818" s="12"/>
    </row>
    <row r="819" spans="1:13" ht="18" customHeight="1">
      <c r="A819" s="4">
        <v>818</v>
      </c>
      <c r="B819" s="37">
        <v>41179</v>
      </c>
      <c r="C819" s="34" t="s">
        <v>72</v>
      </c>
      <c r="D819" s="34" t="s">
        <v>12</v>
      </c>
      <c r="E819" s="34" t="s">
        <v>163</v>
      </c>
      <c r="F819" s="34" t="s">
        <v>49</v>
      </c>
      <c r="G819" s="21"/>
      <c r="H819" s="21"/>
      <c r="I819" s="21" t="s">
        <v>31</v>
      </c>
      <c r="J819" s="21" t="s">
        <v>8</v>
      </c>
      <c r="M819" s="12"/>
    </row>
    <row r="820" spans="1:13" ht="18" customHeight="1">
      <c r="A820" s="4">
        <v>819</v>
      </c>
      <c r="B820" s="37">
        <v>41179</v>
      </c>
      <c r="C820" s="34" t="s">
        <v>35</v>
      </c>
      <c r="D820" s="34" t="s">
        <v>153</v>
      </c>
      <c r="E820" s="34" t="s">
        <v>47</v>
      </c>
      <c r="F820" s="34" t="s">
        <v>48</v>
      </c>
      <c r="G820" s="21"/>
      <c r="H820" s="21"/>
      <c r="I820" s="21" t="s">
        <v>20</v>
      </c>
      <c r="J820" s="21" t="s">
        <v>13</v>
      </c>
      <c r="M820" s="12"/>
    </row>
    <row r="821" spans="1:13" ht="18" customHeight="1">
      <c r="A821" s="4">
        <v>820</v>
      </c>
      <c r="B821" s="37">
        <v>41179</v>
      </c>
      <c r="C821" s="34" t="s">
        <v>41</v>
      </c>
      <c r="D821" s="34" t="s">
        <v>6</v>
      </c>
      <c r="E821" s="34" t="s">
        <v>21</v>
      </c>
      <c r="F821" s="34" t="s">
        <v>29</v>
      </c>
      <c r="G821" s="21"/>
      <c r="H821" s="21"/>
      <c r="I821" s="21" t="s">
        <v>14</v>
      </c>
      <c r="J821" s="21" t="s">
        <v>38</v>
      </c>
      <c r="M821" s="12"/>
    </row>
    <row r="822" spans="1:13" ht="18" customHeight="1">
      <c r="A822" s="4">
        <v>821</v>
      </c>
      <c r="B822" s="37">
        <v>41179</v>
      </c>
      <c r="C822" s="34" t="s">
        <v>5</v>
      </c>
      <c r="D822" s="34" t="s">
        <v>33</v>
      </c>
      <c r="E822" s="34" t="s">
        <v>18</v>
      </c>
      <c r="F822" s="34" t="s">
        <v>131</v>
      </c>
      <c r="G822" s="21"/>
      <c r="H822" s="21"/>
      <c r="I822" s="21" t="s">
        <v>32</v>
      </c>
      <c r="J822" s="21" t="s">
        <v>9</v>
      </c>
      <c r="M822" s="12"/>
    </row>
    <row r="823" spans="1:13" ht="18" customHeight="1">
      <c r="A823" s="4">
        <v>822</v>
      </c>
      <c r="B823" s="37">
        <v>41179</v>
      </c>
      <c r="C823" s="34" t="s">
        <v>50</v>
      </c>
      <c r="D823" s="34" t="s">
        <v>23</v>
      </c>
      <c r="E823" s="34" t="s">
        <v>24</v>
      </c>
      <c r="F823" s="34" t="s">
        <v>161</v>
      </c>
      <c r="G823" s="21"/>
      <c r="H823" s="21"/>
      <c r="I823" s="21" t="s">
        <v>19</v>
      </c>
      <c r="J823" s="21" t="s">
        <v>37</v>
      </c>
      <c r="M823" s="12"/>
    </row>
    <row r="824" spans="1:13" ht="18" customHeight="1">
      <c r="A824" s="4">
        <v>823</v>
      </c>
      <c r="B824" s="37">
        <v>41180</v>
      </c>
      <c r="C824" s="34" t="s">
        <v>39</v>
      </c>
      <c r="D824" s="34" t="s">
        <v>4</v>
      </c>
      <c r="E824" s="34" t="s">
        <v>17</v>
      </c>
      <c r="F824" s="34" t="s">
        <v>27</v>
      </c>
      <c r="G824" s="21"/>
      <c r="H824" s="21"/>
      <c r="I824" s="21" t="s">
        <v>13</v>
      </c>
      <c r="J824" s="21" t="s">
        <v>37</v>
      </c>
      <c r="M824" s="12"/>
    </row>
    <row r="825" spans="1:13" ht="18" customHeight="1">
      <c r="A825" s="4">
        <v>824</v>
      </c>
      <c r="B825" s="37">
        <v>41180</v>
      </c>
      <c r="C825" s="34" t="s">
        <v>49</v>
      </c>
      <c r="D825" s="34" t="s">
        <v>10</v>
      </c>
      <c r="E825" s="34" t="s">
        <v>12</v>
      </c>
      <c r="F825" s="34" t="s">
        <v>163</v>
      </c>
      <c r="G825" s="21"/>
      <c r="H825" s="21"/>
      <c r="I825" s="21" t="s">
        <v>31</v>
      </c>
      <c r="J825" s="21" t="s">
        <v>32</v>
      </c>
      <c r="M825" s="12"/>
    </row>
    <row r="826" spans="1:13" ht="18" customHeight="1">
      <c r="A826" s="4">
        <v>825</v>
      </c>
      <c r="B826" s="37">
        <v>41180</v>
      </c>
      <c r="C826" s="34" t="s">
        <v>29</v>
      </c>
      <c r="D826" s="34" t="s">
        <v>55</v>
      </c>
      <c r="E826" s="34" t="s">
        <v>144</v>
      </c>
      <c r="F826" s="34" t="s">
        <v>21</v>
      </c>
      <c r="G826" s="21"/>
      <c r="H826" s="21"/>
      <c r="I826" s="21" t="s">
        <v>14</v>
      </c>
      <c r="J826" s="21" t="s">
        <v>38</v>
      </c>
      <c r="M826" s="12"/>
    </row>
    <row r="827" spans="1:13" ht="18" customHeight="1">
      <c r="A827" s="4">
        <v>826</v>
      </c>
      <c r="B827" s="37">
        <v>41181</v>
      </c>
      <c r="C827" s="34" t="s">
        <v>36</v>
      </c>
      <c r="D827" s="34" t="s">
        <v>35</v>
      </c>
      <c r="E827" s="34" t="s">
        <v>30</v>
      </c>
      <c r="F827" s="34" t="s">
        <v>148</v>
      </c>
      <c r="G827" s="21"/>
      <c r="H827" s="21"/>
      <c r="I827" s="21" t="s">
        <v>8</v>
      </c>
      <c r="J827" s="21" t="s">
        <v>26</v>
      </c>
      <c r="M827" s="12"/>
    </row>
    <row r="828" spans="1:13" ht="18" customHeight="1">
      <c r="A828" s="4">
        <v>827</v>
      </c>
      <c r="B828" s="37">
        <v>41181</v>
      </c>
      <c r="C828" s="34" t="s">
        <v>44</v>
      </c>
      <c r="D828" s="34" t="s">
        <v>7</v>
      </c>
      <c r="E828" s="34" t="s">
        <v>16</v>
      </c>
      <c r="F828" s="34" t="s">
        <v>47</v>
      </c>
      <c r="G828" s="21"/>
      <c r="H828" s="21"/>
      <c r="I828" s="21" t="s">
        <v>38</v>
      </c>
      <c r="J828" s="21" t="s">
        <v>19</v>
      </c>
      <c r="M828" s="12"/>
    </row>
    <row r="829" spans="1:13" ht="18" customHeight="1">
      <c r="A829" s="4">
        <v>828</v>
      </c>
      <c r="B829" s="37">
        <v>41181</v>
      </c>
      <c r="C829" s="34" t="s">
        <v>48</v>
      </c>
      <c r="D829" s="34" t="s">
        <v>41</v>
      </c>
      <c r="E829" s="34" t="s">
        <v>6</v>
      </c>
      <c r="F829" s="34" t="s">
        <v>144</v>
      </c>
      <c r="G829" s="21"/>
      <c r="H829" s="21"/>
      <c r="I829" s="21" t="s">
        <v>14</v>
      </c>
      <c r="J829" s="21" t="s">
        <v>20</v>
      </c>
      <c r="M829" s="12"/>
    </row>
    <row r="830" spans="1:13" ht="18" customHeight="1">
      <c r="A830" s="4">
        <v>829</v>
      </c>
      <c r="B830" s="37">
        <v>41181</v>
      </c>
      <c r="C830" s="34" t="s">
        <v>24</v>
      </c>
      <c r="D830" s="34" t="s">
        <v>50</v>
      </c>
      <c r="E830" s="34" t="s">
        <v>46</v>
      </c>
      <c r="F830" s="34" t="s">
        <v>23</v>
      </c>
      <c r="G830" s="21"/>
      <c r="H830" s="21"/>
      <c r="I830" s="21" t="s">
        <v>25</v>
      </c>
      <c r="J830" s="21" t="s">
        <v>9</v>
      </c>
      <c r="M830" s="12"/>
    </row>
    <row r="831" spans="1:13" ht="18" customHeight="1">
      <c r="A831" s="4">
        <v>830</v>
      </c>
      <c r="B831" s="37">
        <v>41181</v>
      </c>
      <c r="C831" s="34" t="s">
        <v>27</v>
      </c>
      <c r="D831" s="34" t="s">
        <v>5</v>
      </c>
      <c r="E831" s="34" t="s">
        <v>4</v>
      </c>
      <c r="F831" s="34" t="s">
        <v>17</v>
      </c>
      <c r="G831" s="21"/>
      <c r="H831" s="21"/>
      <c r="I831" s="21" t="s">
        <v>13</v>
      </c>
      <c r="J831" s="21" t="s">
        <v>37</v>
      </c>
      <c r="M831" s="12"/>
    </row>
    <row r="832" spans="1:13" ht="18" customHeight="1">
      <c r="A832" s="4">
        <v>831</v>
      </c>
      <c r="B832" s="37">
        <v>41181</v>
      </c>
      <c r="C832" s="34" t="s">
        <v>163</v>
      </c>
      <c r="D832" s="34" t="s">
        <v>72</v>
      </c>
      <c r="E832" s="34" t="s">
        <v>10</v>
      </c>
      <c r="F832" s="34" t="s">
        <v>12</v>
      </c>
      <c r="G832" s="21"/>
      <c r="H832" s="21"/>
      <c r="I832" s="21" t="s">
        <v>31</v>
      </c>
      <c r="J832" s="21" t="s">
        <v>32</v>
      </c>
      <c r="M832" s="12"/>
    </row>
    <row r="833" spans="1:13" ht="18" customHeight="1">
      <c r="A833" s="4">
        <v>832</v>
      </c>
      <c r="B833" s="37">
        <v>41182</v>
      </c>
      <c r="C833" s="34" t="s">
        <v>148</v>
      </c>
      <c r="D833" s="34" t="s">
        <v>28</v>
      </c>
      <c r="E833" s="34" t="s">
        <v>33</v>
      </c>
      <c r="F833" s="34" t="s">
        <v>4</v>
      </c>
      <c r="G833" s="21"/>
      <c r="H833" s="21"/>
      <c r="I833" s="21" t="s">
        <v>13</v>
      </c>
      <c r="J833" s="21" t="s">
        <v>20</v>
      </c>
      <c r="M833" s="12"/>
    </row>
    <row r="834" spans="1:13" ht="18" customHeight="1">
      <c r="A834" s="4">
        <v>833</v>
      </c>
      <c r="B834" s="37">
        <v>41182</v>
      </c>
      <c r="C834" s="34" t="s">
        <v>34</v>
      </c>
      <c r="D834" s="34" t="s">
        <v>11</v>
      </c>
      <c r="E834" s="34" t="s">
        <v>153</v>
      </c>
      <c r="F834" s="34" t="s">
        <v>142</v>
      </c>
      <c r="G834" s="21"/>
      <c r="H834" s="21"/>
      <c r="I834" s="21" t="s">
        <v>19</v>
      </c>
      <c r="J834" s="21" t="s">
        <v>38</v>
      </c>
      <c r="M834" s="12"/>
    </row>
    <row r="835" spans="1:13" ht="18" customHeight="1">
      <c r="A835" s="4">
        <v>834</v>
      </c>
      <c r="B835" s="37">
        <v>41182</v>
      </c>
      <c r="C835" s="34" t="s">
        <v>23</v>
      </c>
      <c r="D835" s="34" t="s">
        <v>161</v>
      </c>
      <c r="E835" s="36" t="s">
        <v>50</v>
      </c>
      <c r="F835" s="34" t="s">
        <v>46</v>
      </c>
      <c r="G835" s="21"/>
      <c r="H835" s="21"/>
      <c r="I835" s="21" t="s">
        <v>25</v>
      </c>
      <c r="J835" s="21" t="s">
        <v>31</v>
      </c>
      <c r="M835" s="12"/>
    </row>
    <row r="836" spans="1:13" ht="18" customHeight="1">
      <c r="A836" s="4">
        <v>835</v>
      </c>
      <c r="B836" s="37">
        <v>41182</v>
      </c>
      <c r="C836" s="34" t="s">
        <v>17</v>
      </c>
      <c r="D836" s="34" t="s">
        <v>131</v>
      </c>
      <c r="E836" s="34" t="s">
        <v>5</v>
      </c>
      <c r="F836" s="34" t="s">
        <v>30</v>
      </c>
      <c r="G836" s="21"/>
      <c r="H836" s="21"/>
      <c r="I836" s="21" t="s">
        <v>32</v>
      </c>
      <c r="J836" s="21" t="s">
        <v>26</v>
      </c>
      <c r="M836" s="12"/>
    </row>
    <row r="837" spans="1:13" ht="18" customHeight="1">
      <c r="A837" s="4">
        <v>836</v>
      </c>
      <c r="B837" s="37">
        <v>41183</v>
      </c>
      <c r="C837" s="34" t="s">
        <v>4</v>
      </c>
      <c r="D837" s="34" t="s">
        <v>36</v>
      </c>
      <c r="E837" s="34" t="s">
        <v>157</v>
      </c>
      <c r="F837" s="34" t="s">
        <v>33</v>
      </c>
      <c r="G837" s="21"/>
      <c r="H837" s="21"/>
      <c r="I837" s="21" t="s">
        <v>13</v>
      </c>
      <c r="J837" s="21" t="s">
        <v>20</v>
      </c>
      <c r="M837" s="12"/>
    </row>
    <row r="838" spans="1:13" ht="18" customHeight="1">
      <c r="A838" s="4">
        <v>837</v>
      </c>
      <c r="B838" s="37">
        <v>41183</v>
      </c>
      <c r="C838" s="34" t="s">
        <v>47</v>
      </c>
      <c r="D838" s="34" t="s">
        <v>15</v>
      </c>
      <c r="E838" s="34" t="s">
        <v>7</v>
      </c>
      <c r="F838" s="34" t="s">
        <v>16</v>
      </c>
      <c r="G838" s="21"/>
      <c r="H838" s="21"/>
      <c r="I838" s="21" t="s">
        <v>26</v>
      </c>
      <c r="J838" s="21" t="s">
        <v>9</v>
      </c>
      <c r="M838" s="12"/>
    </row>
    <row r="839" spans="1:13" ht="18" customHeight="1">
      <c r="A839" s="4">
        <v>838</v>
      </c>
      <c r="B839" s="37">
        <v>41183</v>
      </c>
      <c r="C839" s="34" t="s">
        <v>28</v>
      </c>
      <c r="D839" s="34" t="s">
        <v>22</v>
      </c>
      <c r="E839" s="34" t="s">
        <v>41</v>
      </c>
      <c r="F839" s="34" t="s">
        <v>10</v>
      </c>
      <c r="G839" s="21"/>
      <c r="H839" s="21"/>
      <c r="I839" s="21" t="s">
        <v>14</v>
      </c>
      <c r="J839" s="21" t="s">
        <v>37</v>
      </c>
      <c r="M839" s="12"/>
    </row>
    <row r="840" spans="1:13" ht="18" customHeight="1">
      <c r="A840" s="4">
        <v>839</v>
      </c>
      <c r="B840" s="37">
        <v>41183</v>
      </c>
      <c r="C840" s="34" t="s">
        <v>144</v>
      </c>
      <c r="D840" s="36" t="s">
        <v>39</v>
      </c>
      <c r="E840" s="34" t="s">
        <v>35</v>
      </c>
      <c r="F840" s="34" t="s">
        <v>18</v>
      </c>
      <c r="G840" s="21"/>
      <c r="H840" s="21"/>
      <c r="I840" s="21" t="s">
        <v>32</v>
      </c>
      <c r="J840" s="21" t="s">
        <v>8</v>
      </c>
      <c r="M840" s="12"/>
    </row>
    <row r="841" spans="1:13" ht="18" customHeight="1">
      <c r="A841" s="4">
        <v>840</v>
      </c>
      <c r="B841" s="37">
        <v>41184</v>
      </c>
      <c r="C841" s="34" t="s">
        <v>6</v>
      </c>
      <c r="D841" s="34" t="s">
        <v>27</v>
      </c>
      <c r="E841" s="34" t="s">
        <v>131</v>
      </c>
      <c r="F841" s="34" t="s">
        <v>5</v>
      </c>
      <c r="G841" s="21"/>
      <c r="H841" s="21"/>
      <c r="I841" s="21" t="s">
        <v>9</v>
      </c>
      <c r="J841" s="21" t="s">
        <v>25</v>
      </c>
      <c r="M841" s="12"/>
    </row>
    <row r="842" spans="1:13" ht="18" customHeight="1">
      <c r="A842" s="4">
        <v>841</v>
      </c>
      <c r="B842" s="37">
        <v>41184</v>
      </c>
      <c r="C842" s="34" t="s">
        <v>33</v>
      </c>
      <c r="D842" s="34" t="s">
        <v>148</v>
      </c>
      <c r="E842" s="34" t="s">
        <v>36</v>
      </c>
      <c r="F842" s="34" t="s">
        <v>157</v>
      </c>
      <c r="G842" s="21"/>
      <c r="H842" s="21"/>
      <c r="I842" s="21" t="s">
        <v>13</v>
      </c>
      <c r="J842" s="21" t="s">
        <v>14</v>
      </c>
      <c r="M842" s="12"/>
    </row>
    <row r="843" spans="1:13" ht="18" customHeight="1">
      <c r="A843" s="4">
        <v>842</v>
      </c>
      <c r="B843" s="37">
        <v>41184</v>
      </c>
      <c r="C843" s="34" t="s">
        <v>12</v>
      </c>
      <c r="D843" s="34" t="s">
        <v>49</v>
      </c>
      <c r="E843" s="34" t="s">
        <v>28</v>
      </c>
      <c r="F843" s="34" t="s">
        <v>10</v>
      </c>
      <c r="G843" s="21"/>
      <c r="H843" s="21"/>
      <c r="I843" s="21" t="s">
        <v>32</v>
      </c>
      <c r="J843" s="21" t="s">
        <v>8</v>
      </c>
      <c r="M843" s="12"/>
    </row>
    <row r="844" spans="1:13" ht="18" customHeight="1">
      <c r="A844" s="4">
        <v>843</v>
      </c>
      <c r="B844" s="37">
        <v>41185</v>
      </c>
      <c r="C844" s="34" t="s">
        <v>157</v>
      </c>
      <c r="D844" s="34" t="s">
        <v>4</v>
      </c>
      <c r="E844" s="34" t="s">
        <v>148</v>
      </c>
      <c r="F844" s="34" t="s">
        <v>28</v>
      </c>
      <c r="G844" s="21"/>
      <c r="H844" s="21"/>
      <c r="I844" s="21" t="s">
        <v>13</v>
      </c>
      <c r="J844" s="21" t="s">
        <v>14</v>
      </c>
      <c r="M844" s="12"/>
    </row>
    <row r="845" spans="1:13" ht="18" customHeight="1">
      <c r="A845" s="4">
        <v>844</v>
      </c>
      <c r="B845" s="37">
        <v>41185</v>
      </c>
      <c r="C845" s="34" t="s">
        <v>5</v>
      </c>
      <c r="D845" s="34" t="s">
        <v>17</v>
      </c>
      <c r="E845" s="34" t="s">
        <v>27</v>
      </c>
      <c r="F845" s="34" t="s">
        <v>131</v>
      </c>
      <c r="G845" s="21"/>
      <c r="H845" s="21"/>
      <c r="I845" s="21" t="s">
        <v>9</v>
      </c>
      <c r="J845" s="21" t="s">
        <v>32</v>
      </c>
      <c r="M845" s="12"/>
    </row>
    <row r="846" spans="1:13" ht="18" customHeight="1">
      <c r="A846" s="4">
        <v>845</v>
      </c>
      <c r="B846" s="37">
        <v>41185</v>
      </c>
      <c r="C846" s="34" t="s">
        <v>142</v>
      </c>
      <c r="D846" s="34" t="s">
        <v>146</v>
      </c>
      <c r="E846" s="34" t="s">
        <v>11</v>
      </c>
      <c r="F846" s="34" t="s">
        <v>43</v>
      </c>
      <c r="G846" s="21"/>
      <c r="H846" s="21"/>
      <c r="I846" s="21" t="s">
        <v>20</v>
      </c>
      <c r="J846" s="21" t="s">
        <v>38</v>
      </c>
      <c r="M846" s="12"/>
    </row>
    <row r="847" spans="1:13" ht="18" customHeight="1">
      <c r="A847" s="4">
        <v>846</v>
      </c>
      <c r="B847" s="37">
        <v>41185</v>
      </c>
      <c r="C847" s="36" t="s">
        <v>18</v>
      </c>
      <c r="D847" s="34" t="s">
        <v>29</v>
      </c>
      <c r="E847" s="34" t="s">
        <v>22</v>
      </c>
      <c r="F847" s="34" t="s">
        <v>35</v>
      </c>
      <c r="G847" s="21"/>
      <c r="H847" s="21"/>
      <c r="I847" s="21" t="s">
        <v>31</v>
      </c>
      <c r="J847" s="21" t="s">
        <v>25</v>
      </c>
      <c r="M847" s="13"/>
    </row>
    <row r="848" spans="1:13" ht="18" customHeight="1">
      <c r="A848" s="4">
        <v>847</v>
      </c>
      <c r="B848" s="37">
        <v>41185</v>
      </c>
      <c r="C848" s="34" t="s">
        <v>16</v>
      </c>
      <c r="D848" s="34" t="s">
        <v>132</v>
      </c>
      <c r="E848" s="34" t="s">
        <v>15</v>
      </c>
      <c r="F848" s="34" t="s">
        <v>7</v>
      </c>
      <c r="G848" s="21"/>
      <c r="H848" s="21"/>
      <c r="I848" s="21" t="s">
        <v>26</v>
      </c>
      <c r="J848" s="21" t="s">
        <v>8</v>
      </c>
      <c r="M848" s="12"/>
    </row>
    <row r="849" spans="1:13" ht="18" customHeight="1">
      <c r="A849" s="4">
        <v>848</v>
      </c>
      <c r="B849" s="37">
        <v>41186</v>
      </c>
      <c r="C849" s="34" t="s">
        <v>7</v>
      </c>
      <c r="D849" s="34" t="s">
        <v>47</v>
      </c>
      <c r="E849" s="34" t="s">
        <v>44</v>
      </c>
      <c r="F849" s="34" t="s">
        <v>15</v>
      </c>
      <c r="G849" s="21"/>
      <c r="H849" s="21"/>
      <c r="I849" s="21" t="s">
        <v>19</v>
      </c>
      <c r="J849" s="21" t="s">
        <v>14</v>
      </c>
      <c r="M849" s="12"/>
    </row>
    <row r="850" spans="1:13" ht="18" customHeight="1">
      <c r="A850" s="4">
        <v>849</v>
      </c>
      <c r="B850" s="37">
        <v>41186</v>
      </c>
      <c r="C850" s="34" t="s">
        <v>131</v>
      </c>
      <c r="D850" s="34" t="s">
        <v>6</v>
      </c>
      <c r="E850" s="34" t="s">
        <v>17</v>
      </c>
      <c r="F850" s="34" t="s">
        <v>27</v>
      </c>
      <c r="G850" s="21"/>
      <c r="H850" s="21"/>
      <c r="I850" s="21" t="s">
        <v>9</v>
      </c>
      <c r="J850" s="21" t="s">
        <v>32</v>
      </c>
      <c r="M850" s="12"/>
    </row>
    <row r="851" spans="1:13" ht="18" customHeight="1">
      <c r="A851" s="4">
        <v>850</v>
      </c>
      <c r="B851" s="37">
        <v>41187</v>
      </c>
      <c r="C851" s="34" t="s">
        <v>30</v>
      </c>
      <c r="D851" s="34" t="s">
        <v>21</v>
      </c>
      <c r="E851" s="34" t="s">
        <v>4</v>
      </c>
      <c r="F851" s="34" t="s">
        <v>36</v>
      </c>
      <c r="G851" s="21"/>
      <c r="H851" s="21"/>
      <c r="I851" s="21" t="s">
        <v>37</v>
      </c>
      <c r="J851" s="21" t="s">
        <v>13</v>
      </c>
      <c r="M851" s="12"/>
    </row>
    <row r="852" spans="1:13" ht="18" customHeight="1">
      <c r="A852" s="4">
        <v>851</v>
      </c>
      <c r="B852" s="37">
        <v>41187</v>
      </c>
      <c r="C852" s="34" t="s">
        <v>43</v>
      </c>
      <c r="D852" s="34" t="s">
        <v>34</v>
      </c>
      <c r="E852" s="34" t="s">
        <v>146</v>
      </c>
      <c r="F852" s="34" t="s">
        <v>72</v>
      </c>
      <c r="G852" s="21"/>
      <c r="H852" s="21"/>
      <c r="I852" s="21" t="s">
        <v>20</v>
      </c>
      <c r="J852" s="21" t="s">
        <v>19</v>
      </c>
      <c r="M852" s="12"/>
    </row>
    <row r="853" spans="1:13" ht="18" customHeight="1">
      <c r="A853" s="4">
        <v>852</v>
      </c>
      <c r="B853" s="37">
        <v>41187</v>
      </c>
      <c r="C853" s="34" t="s">
        <v>15</v>
      </c>
      <c r="D853" s="34" t="s">
        <v>16</v>
      </c>
      <c r="E853" s="34" t="s">
        <v>47</v>
      </c>
      <c r="F853" s="34" t="s">
        <v>44</v>
      </c>
      <c r="G853" s="21"/>
      <c r="H853" s="21"/>
      <c r="I853" s="21" t="s">
        <v>38</v>
      </c>
      <c r="J853" s="21" t="s">
        <v>14</v>
      </c>
      <c r="M853" s="12"/>
    </row>
    <row r="854" spans="1:13" ht="18" customHeight="1">
      <c r="A854" s="4">
        <v>853</v>
      </c>
      <c r="B854" s="37">
        <v>41187</v>
      </c>
      <c r="C854" s="34" t="s">
        <v>24</v>
      </c>
      <c r="D854" s="34" t="s">
        <v>46</v>
      </c>
      <c r="E854" s="34" t="s">
        <v>163</v>
      </c>
      <c r="F854" s="34" t="s">
        <v>23</v>
      </c>
      <c r="G854" s="21"/>
      <c r="H854" s="21"/>
      <c r="I854" s="21" t="s">
        <v>26</v>
      </c>
      <c r="J854" s="21" t="s">
        <v>25</v>
      </c>
      <c r="M854" s="12"/>
    </row>
    <row r="855" spans="1:13" ht="18" customHeight="1">
      <c r="A855" s="4">
        <v>854</v>
      </c>
      <c r="B855" s="37">
        <v>41187</v>
      </c>
      <c r="C855" s="34" t="s">
        <v>22</v>
      </c>
      <c r="D855" s="34" t="s">
        <v>18</v>
      </c>
      <c r="E855" s="34" t="s">
        <v>144</v>
      </c>
      <c r="F855" s="34" t="s">
        <v>29</v>
      </c>
      <c r="G855" s="21"/>
      <c r="H855" s="21"/>
      <c r="I855" s="21" t="s">
        <v>31</v>
      </c>
      <c r="J855" s="21" t="s">
        <v>9</v>
      </c>
      <c r="M855" s="12"/>
    </row>
    <row r="856" spans="1:13" ht="18" customHeight="1">
      <c r="A856" s="4">
        <v>855</v>
      </c>
      <c r="B856" s="37">
        <v>41188</v>
      </c>
      <c r="C856" s="34" t="s">
        <v>10</v>
      </c>
      <c r="D856" s="34" t="s">
        <v>12</v>
      </c>
      <c r="E856" s="34" t="s">
        <v>49</v>
      </c>
      <c r="F856" s="34" t="s">
        <v>148</v>
      </c>
      <c r="G856" s="21"/>
      <c r="H856" s="21"/>
      <c r="I856" s="21" t="s">
        <v>14</v>
      </c>
      <c r="J856" s="21" t="s">
        <v>19</v>
      </c>
      <c r="M856" s="12"/>
    </row>
    <row r="857" spans="1:13" ht="18" customHeight="1">
      <c r="A857" s="4">
        <v>856</v>
      </c>
      <c r="B857" s="37">
        <v>41188</v>
      </c>
      <c r="C857" s="34" t="s">
        <v>36</v>
      </c>
      <c r="D857" s="34" t="s">
        <v>33</v>
      </c>
      <c r="E857" s="34" t="s">
        <v>21</v>
      </c>
      <c r="F857" s="34" t="s">
        <v>4</v>
      </c>
      <c r="G857" s="21"/>
      <c r="H857" s="21"/>
      <c r="I857" s="21" t="s">
        <v>37</v>
      </c>
      <c r="J857" s="21" t="s">
        <v>13</v>
      </c>
      <c r="M857" s="12"/>
    </row>
    <row r="858" spans="1:13" ht="18" customHeight="1">
      <c r="A858" s="4">
        <v>857</v>
      </c>
      <c r="B858" s="37">
        <v>41188</v>
      </c>
      <c r="C858" s="34" t="s">
        <v>50</v>
      </c>
      <c r="D858" s="34" t="s">
        <v>153</v>
      </c>
      <c r="E858" s="34" t="s">
        <v>41</v>
      </c>
      <c r="F858" s="34" t="s">
        <v>28</v>
      </c>
      <c r="G858" s="21"/>
      <c r="H858" s="21"/>
      <c r="I858" s="21" t="s">
        <v>32</v>
      </c>
      <c r="J858" s="21" t="s">
        <v>8</v>
      </c>
      <c r="M858" s="12"/>
    </row>
    <row r="859" spans="1:13" ht="18" customHeight="1">
      <c r="A859" s="4">
        <v>858</v>
      </c>
      <c r="B859" s="37">
        <v>41188</v>
      </c>
      <c r="C859" s="34" t="s">
        <v>27</v>
      </c>
      <c r="D859" s="34" t="s">
        <v>5</v>
      </c>
      <c r="E859" s="34" t="s">
        <v>6</v>
      </c>
      <c r="F859" s="34" t="s">
        <v>17</v>
      </c>
      <c r="G859" s="21"/>
      <c r="H859" s="21"/>
      <c r="I859" s="21" t="s">
        <v>9</v>
      </c>
      <c r="J859" s="21" t="s">
        <v>25</v>
      </c>
      <c r="M859" s="12"/>
    </row>
    <row r="860" spans="1:13" ht="18" customHeight="1">
      <c r="A860" s="4">
        <v>859</v>
      </c>
      <c r="B860" s="37">
        <v>41189</v>
      </c>
      <c r="C860" s="34" t="s">
        <v>148</v>
      </c>
      <c r="D860" s="34" t="s">
        <v>39</v>
      </c>
      <c r="E860" s="34" t="s">
        <v>12</v>
      </c>
      <c r="F860" s="34" t="s">
        <v>49</v>
      </c>
      <c r="G860" s="21"/>
      <c r="H860" s="21"/>
      <c r="I860" s="21" t="s">
        <v>14</v>
      </c>
      <c r="J860" s="21" t="s">
        <v>19</v>
      </c>
      <c r="M860" s="12"/>
    </row>
    <row r="861" spans="1:13" ht="18" customHeight="1">
      <c r="A861" s="4">
        <v>860</v>
      </c>
      <c r="B861" s="37">
        <v>41189</v>
      </c>
      <c r="C861" s="34" t="s">
        <v>4</v>
      </c>
      <c r="D861" s="34" t="s">
        <v>30</v>
      </c>
      <c r="E861" s="34" t="s">
        <v>33</v>
      </c>
      <c r="F861" s="34" t="s">
        <v>21</v>
      </c>
      <c r="G861" s="34"/>
      <c r="H861" s="34"/>
      <c r="I861" s="34" t="s">
        <v>37</v>
      </c>
      <c r="J861" s="34" t="s">
        <v>13</v>
      </c>
      <c r="K861" s="12"/>
      <c r="M861" s="12"/>
    </row>
    <row r="862" spans="1:13" ht="18" customHeight="1">
      <c r="A862" s="4">
        <v>861</v>
      </c>
      <c r="B862" s="37">
        <v>41189</v>
      </c>
      <c r="C862" s="34" t="s">
        <v>29</v>
      </c>
      <c r="D862" s="34" t="s">
        <v>35</v>
      </c>
      <c r="E862" s="34" t="s">
        <v>18</v>
      </c>
      <c r="F862" s="34" t="s">
        <v>144</v>
      </c>
      <c r="G862" s="34"/>
      <c r="H862" s="34"/>
      <c r="I862" s="34" t="s">
        <v>8</v>
      </c>
      <c r="J862" s="34" t="s">
        <v>9</v>
      </c>
      <c r="K862" s="12"/>
      <c r="M862" s="12"/>
    </row>
    <row r="863" spans="1:13" ht="18" customHeight="1">
      <c r="A863" s="4">
        <v>862</v>
      </c>
      <c r="B863" s="37">
        <v>41189</v>
      </c>
      <c r="C863" s="34" t="s">
        <v>23</v>
      </c>
      <c r="D863" s="34" t="s">
        <v>15</v>
      </c>
      <c r="E863" s="34" t="s">
        <v>46</v>
      </c>
      <c r="F863" s="34" t="s">
        <v>34</v>
      </c>
      <c r="G863" s="34"/>
      <c r="H863" s="34"/>
      <c r="I863" s="34" t="s">
        <v>26</v>
      </c>
      <c r="J863" s="34" t="s">
        <v>32</v>
      </c>
      <c r="K863" s="12"/>
      <c r="M863" s="12"/>
    </row>
    <row r="864" spans="1:13" ht="18" customHeight="1">
      <c r="A864" s="4">
        <v>863</v>
      </c>
      <c r="B864" s="37">
        <v>41190</v>
      </c>
      <c r="C864" s="34" t="s">
        <v>47</v>
      </c>
      <c r="D864" s="34" t="s">
        <v>142</v>
      </c>
      <c r="E864" s="34" t="s">
        <v>146</v>
      </c>
      <c r="F864" s="34" t="s">
        <v>16</v>
      </c>
      <c r="G864" s="34"/>
      <c r="H864" s="34"/>
      <c r="I864" s="34" t="s">
        <v>25</v>
      </c>
      <c r="J864" s="34" t="s">
        <v>26</v>
      </c>
      <c r="K864" s="12"/>
      <c r="M864" s="12"/>
    </row>
    <row r="865" spans="1:13" ht="18" customHeight="1">
      <c r="A865" s="4">
        <v>864</v>
      </c>
      <c r="B865" s="37">
        <v>41190</v>
      </c>
      <c r="C865" s="34" t="s">
        <v>144</v>
      </c>
      <c r="D865" s="34" t="s">
        <v>22</v>
      </c>
      <c r="E865" s="34" t="s">
        <v>39</v>
      </c>
      <c r="F865" s="34" t="s">
        <v>12</v>
      </c>
      <c r="G865" s="34"/>
      <c r="H865" s="34"/>
      <c r="I865" s="34" t="s">
        <v>8</v>
      </c>
      <c r="J865" s="34" t="s">
        <v>9</v>
      </c>
      <c r="K865" s="12"/>
      <c r="M865" s="12"/>
    </row>
    <row r="866" spans="1:13" ht="18" customHeight="1">
      <c r="A866" s="4">
        <v>865</v>
      </c>
      <c r="B866" s="37">
        <v>41190</v>
      </c>
      <c r="C866" s="34" t="s">
        <v>21</v>
      </c>
      <c r="D866" s="34" t="s">
        <v>10</v>
      </c>
      <c r="E866" s="34" t="s">
        <v>30</v>
      </c>
      <c r="F866" s="34" t="s">
        <v>33</v>
      </c>
      <c r="G866" s="34"/>
      <c r="H866" s="34"/>
      <c r="I866" s="34" t="s">
        <v>13</v>
      </c>
      <c r="J866" s="34" t="s">
        <v>19</v>
      </c>
      <c r="K866" s="12"/>
      <c r="M866" s="12"/>
    </row>
    <row r="867" spans="1:13" ht="18" customHeight="1">
      <c r="A867" s="4">
        <v>866</v>
      </c>
      <c r="B867" s="37">
        <v>41191</v>
      </c>
      <c r="C867" s="34" t="s">
        <v>72</v>
      </c>
      <c r="D867" s="34" t="s">
        <v>7</v>
      </c>
      <c r="E867" s="34" t="s">
        <v>34</v>
      </c>
      <c r="F867" s="34" t="s">
        <v>46</v>
      </c>
      <c r="G867" s="34"/>
      <c r="H867" s="34"/>
      <c r="I867" s="34" t="s">
        <v>38</v>
      </c>
      <c r="J867" s="34" t="s">
        <v>13</v>
      </c>
      <c r="K867" s="12"/>
      <c r="M867" s="12"/>
    </row>
    <row r="868" spans="1:13" ht="18" customHeight="1">
      <c r="A868" s="4">
        <v>867</v>
      </c>
      <c r="B868" s="37">
        <v>41191</v>
      </c>
      <c r="C868" s="34" t="s">
        <v>12</v>
      </c>
      <c r="D868" s="34" t="s">
        <v>29</v>
      </c>
      <c r="E868" s="34" t="s">
        <v>22</v>
      </c>
      <c r="F868" s="34" t="s">
        <v>39</v>
      </c>
      <c r="G868" s="34"/>
      <c r="H868" s="34"/>
      <c r="I868" s="34" t="s">
        <v>8</v>
      </c>
      <c r="J868" s="34" t="s">
        <v>31</v>
      </c>
      <c r="K868" s="12"/>
      <c r="M868" s="12"/>
    </row>
    <row r="869" spans="1:13" ht="18" customHeight="1">
      <c r="A869" s="4">
        <v>868</v>
      </c>
      <c r="B869" s="37">
        <v>41195</v>
      </c>
      <c r="C869" s="34" t="s">
        <v>30</v>
      </c>
      <c r="D869" s="34" t="s">
        <v>50</v>
      </c>
      <c r="E869" s="34" t="s">
        <v>142</v>
      </c>
      <c r="F869" s="34" t="s">
        <v>17</v>
      </c>
      <c r="G869" s="34" t="s">
        <v>39</v>
      </c>
      <c r="H869" s="34" t="s">
        <v>23</v>
      </c>
      <c r="I869" s="34" t="s">
        <v>32</v>
      </c>
      <c r="J869" s="34" t="s">
        <v>25</v>
      </c>
      <c r="K869" s="12"/>
      <c r="M869" s="12"/>
    </row>
    <row r="870" spans="1:13" ht="18" customHeight="1">
      <c r="A870" s="4">
        <v>869</v>
      </c>
      <c r="B870" s="37">
        <v>41195</v>
      </c>
      <c r="C870" s="34" t="s">
        <v>33</v>
      </c>
      <c r="D870" s="34" t="s">
        <v>131</v>
      </c>
      <c r="E870" s="34" t="s">
        <v>146</v>
      </c>
      <c r="F870" s="34" t="s">
        <v>22</v>
      </c>
      <c r="G870" s="34" t="s">
        <v>44</v>
      </c>
      <c r="H870" s="34" t="s">
        <v>10</v>
      </c>
      <c r="I870" s="34" t="s">
        <v>20</v>
      </c>
      <c r="J870" s="34" t="s">
        <v>14</v>
      </c>
      <c r="K870" s="12"/>
      <c r="M870" s="12"/>
    </row>
    <row r="871" spans="1:13" ht="18" customHeight="1">
      <c r="A871" s="4">
        <v>870</v>
      </c>
      <c r="B871" s="37">
        <v>41196</v>
      </c>
      <c r="C871" s="34" t="s">
        <v>17</v>
      </c>
      <c r="D871" s="34" t="s">
        <v>142</v>
      </c>
      <c r="E871" s="34" t="s">
        <v>39</v>
      </c>
      <c r="F871" s="34" t="s">
        <v>23</v>
      </c>
      <c r="G871" s="34" t="s">
        <v>30</v>
      </c>
      <c r="H871" s="34" t="s">
        <v>50</v>
      </c>
      <c r="I871" s="34" t="s">
        <v>32</v>
      </c>
      <c r="J871" s="34" t="s">
        <v>25</v>
      </c>
      <c r="K871" s="12"/>
      <c r="M871" s="12"/>
    </row>
    <row r="872" spans="1:13" ht="18" customHeight="1">
      <c r="A872" s="4">
        <v>871</v>
      </c>
      <c r="B872" s="37">
        <v>41196</v>
      </c>
      <c r="C872" s="34" t="s">
        <v>22</v>
      </c>
      <c r="D872" s="34" t="s">
        <v>146</v>
      </c>
      <c r="E872" s="34" t="s">
        <v>44</v>
      </c>
      <c r="F872" s="34" t="s">
        <v>10</v>
      </c>
      <c r="G872" s="34" t="s">
        <v>33</v>
      </c>
      <c r="H872" s="34" t="s">
        <v>131</v>
      </c>
      <c r="I872" s="34" t="s">
        <v>20</v>
      </c>
      <c r="J872" s="34" t="s">
        <v>14</v>
      </c>
      <c r="K872" s="12"/>
      <c r="M872" s="12"/>
    </row>
    <row r="873" spans="1:13" ht="18" customHeight="1">
      <c r="A873" s="4">
        <v>872</v>
      </c>
      <c r="B873" s="37">
        <v>41197</v>
      </c>
      <c r="C873" s="34" t="s">
        <v>10</v>
      </c>
      <c r="D873" s="34" t="s">
        <v>44</v>
      </c>
      <c r="E873" s="34" t="s">
        <v>33</v>
      </c>
      <c r="F873" s="34" t="s">
        <v>131</v>
      </c>
      <c r="G873" s="34" t="s">
        <v>22</v>
      </c>
      <c r="H873" s="34" t="s">
        <v>146</v>
      </c>
      <c r="I873" s="34" t="s">
        <v>20</v>
      </c>
      <c r="J873" s="34" t="s">
        <v>14</v>
      </c>
      <c r="K873" s="12"/>
      <c r="M873" s="12"/>
    </row>
    <row r="874" spans="1:13" ht="18" customHeight="1">
      <c r="A874" s="4">
        <v>873</v>
      </c>
      <c r="B874" s="37">
        <v>41197</v>
      </c>
      <c r="C874" s="34" t="s">
        <v>23</v>
      </c>
      <c r="D874" s="34" t="s">
        <v>39</v>
      </c>
      <c r="E874" s="34" t="s">
        <v>30</v>
      </c>
      <c r="F874" s="34" t="s">
        <v>50</v>
      </c>
      <c r="G874" s="34" t="s">
        <v>17</v>
      </c>
      <c r="H874" s="34" t="s">
        <v>142</v>
      </c>
      <c r="I874" s="34" t="s">
        <v>32</v>
      </c>
      <c r="J874" s="34" t="s">
        <v>25</v>
      </c>
      <c r="K874" s="12"/>
      <c r="M874" s="12"/>
    </row>
    <row r="875" spans="1:13" ht="18" customHeight="1">
      <c r="A875" s="4">
        <v>874</v>
      </c>
      <c r="B875" s="37">
        <v>41199</v>
      </c>
      <c r="C875" s="34" t="s">
        <v>4</v>
      </c>
      <c r="D875" s="34" t="s">
        <v>29</v>
      </c>
      <c r="E875" s="34" t="s">
        <v>15</v>
      </c>
      <c r="F875" s="34" t="s">
        <v>148</v>
      </c>
      <c r="G875" s="34" t="s">
        <v>46</v>
      </c>
      <c r="H875" s="34" t="s">
        <v>18</v>
      </c>
      <c r="I875" s="34" t="s">
        <v>31</v>
      </c>
      <c r="J875" s="34" t="s">
        <v>25</v>
      </c>
      <c r="K875" s="12"/>
      <c r="M875" s="12"/>
    </row>
    <row r="876" spans="1:13" ht="18" customHeight="1">
      <c r="A876" s="4">
        <v>875</v>
      </c>
      <c r="B876" s="37">
        <v>41199</v>
      </c>
      <c r="C876" s="34" t="s">
        <v>35</v>
      </c>
      <c r="D876" s="34" t="s">
        <v>27</v>
      </c>
      <c r="E876" s="34" t="s">
        <v>72</v>
      </c>
      <c r="F876" s="34" t="s">
        <v>43</v>
      </c>
      <c r="G876" s="34" t="s">
        <v>24</v>
      </c>
      <c r="H876" s="34" t="s">
        <v>16</v>
      </c>
      <c r="I876" s="34" t="s">
        <v>37</v>
      </c>
      <c r="J876" s="34" t="s">
        <v>20</v>
      </c>
      <c r="K876" s="12"/>
      <c r="M876" s="12"/>
    </row>
    <row r="877" spans="1:13" ht="18" customHeight="1">
      <c r="A877" s="4">
        <v>876</v>
      </c>
      <c r="B877" s="37">
        <v>41200</v>
      </c>
      <c r="C877" s="34" t="s">
        <v>148</v>
      </c>
      <c r="D877" s="34" t="s">
        <v>15</v>
      </c>
      <c r="E877" s="34" t="s">
        <v>46</v>
      </c>
      <c r="F877" s="34" t="s">
        <v>18</v>
      </c>
      <c r="G877" s="34" t="s">
        <v>4</v>
      </c>
      <c r="H877" s="34" t="s">
        <v>29</v>
      </c>
      <c r="I877" s="34" t="s">
        <v>31</v>
      </c>
      <c r="J877" s="34" t="s">
        <v>25</v>
      </c>
      <c r="K877" s="12"/>
      <c r="M877" s="12"/>
    </row>
    <row r="878" spans="1:13" ht="18" customHeight="1">
      <c r="A878" s="4">
        <v>877</v>
      </c>
      <c r="B878" s="37">
        <v>41200</v>
      </c>
      <c r="C878" s="34" t="s">
        <v>43</v>
      </c>
      <c r="D878" s="34" t="s">
        <v>72</v>
      </c>
      <c r="E878" s="34" t="s">
        <v>24</v>
      </c>
      <c r="F878" s="34" t="s">
        <v>16</v>
      </c>
      <c r="G878" s="34" t="s">
        <v>35</v>
      </c>
      <c r="H878" s="34" t="s">
        <v>27</v>
      </c>
      <c r="I878" s="34" t="s">
        <v>37</v>
      </c>
      <c r="J878" s="34" t="s">
        <v>20</v>
      </c>
      <c r="K878" s="12"/>
      <c r="M878" s="12"/>
    </row>
    <row r="879" spans="1:13" ht="18" customHeight="1">
      <c r="A879" s="4">
        <v>878</v>
      </c>
      <c r="B879" s="37">
        <v>41201</v>
      </c>
      <c r="C879" s="34" t="s">
        <v>18</v>
      </c>
      <c r="D879" s="34" t="s">
        <v>46</v>
      </c>
      <c r="E879" s="34" t="s">
        <v>4</v>
      </c>
      <c r="F879" s="34" t="s">
        <v>29</v>
      </c>
      <c r="G879" s="34" t="s">
        <v>148</v>
      </c>
      <c r="H879" s="34" t="s">
        <v>15</v>
      </c>
      <c r="I879" s="34" t="s">
        <v>31</v>
      </c>
      <c r="J879" s="34" t="s">
        <v>25</v>
      </c>
      <c r="K879" s="12"/>
      <c r="M879" s="12"/>
    </row>
    <row r="880" spans="1:13" ht="18" customHeight="1">
      <c r="A880" s="4">
        <v>879</v>
      </c>
      <c r="B880" s="37">
        <v>41201</v>
      </c>
      <c r="C880" s="34" t="s">
        <v>16</v>
      </c>
      <c r="D880" s="34" t="s">
        <v>24</v>
      </c>
      <c r="E880" s="34" t="s">
        <v>35</v>
      </c>
      <c r="F880" s="34" t="s">
        <v>27</v>
      </c>
      <c r="G880" s="34" t="s">
        <v>43</v>
      </c>
      <c r="H880" s="34" t="s">
        <v>72</v>
      </c>
      <c r="I880" s="34" t="s">
        <v>37</v>
      </c>
      <c r="J880" s="34" t="s">
        <v>20</v>
      </c>
      <c r="K880" s="12"/>
      <c r="M880" s="12"/>
    </row>
    <row r="881" spans="1:13" ht="18" customHeight="1">
      <c r="A881" s="4">
        <v>880</v>
      </c>
      <c r="B881" s="37">
        <v>41202</v>
      </c>
      <c r="C881" s="34" t="s">
        <v>27</v>
      </c>
      <c r="D881" s="34" t="s">
        <v>35</v>
      </c>
      <c r="E881" s="34" t="s">
        <v>43</v>
      </c>
      <c r="F881" s="34" t="s">
        <v>72</v>
      </c>
      <c r="G881" s="34" t="s">
        <v>16</v>
      </c>
      <c r="H881" s="34" t="s">
        <v>24</v>
      </c>
      <c r="I881" s="34" t="s">
        <v>37</v>
      </c>
      <c r="J881" s="34" t="s">
        <v>20</v>
      </c>
      <c r="K881" s="12"/>
      <c r="M881" s="12"/>
    </row>
    <row r="882" spans="1:13" ht="18" customHeight="1">
      <c r="A882" s="4">
        <v>881</v>
      </c>
      <c r="B882" s="37">
        <v>41203</v>
      </c>
      <c r="C882" s="34" t="s">
        <v>72</v>
      </c>
      <c r="D882" s="34" t="s">
        <v>43</v>
      </c>
      <c r="E882" s="34" t="s">
        <v>16</v>
      </c>
      <c r="F882" s="34" t="s">
        <v>24</v>
      </c>
      <c r="G882" s="34" t="s">
        <v>27</v>
      </c>
      <c r="H882" s="34" t="s">
        <v>35</v>
      </c>
      <c r="I882" s="34" t="s">
        <v>37</v>
      </c>
      <c r="J882" s="34" t="s">
        <v>20</v>
      </c>
      <c r="K882" s="12"/>
      <c r="M882" s="12"/>
    </row>
    <row r="883" spans="1:13" ht="18" customHeight="1">
      <c r="A883" s="4">
        <v>882</v>
      </c>
      <c r="B883" s="37">
        <v>41204</v>
      </c>
      <c r="C883" s="34" t="s">
        <v>24</v>
      </c>
      <c r="D883" s="34" t="s">
        <v>16</v>
      </c>
      <c r="E883" s="34" t="s">
        <v>27</v>
      </c>
      <c r="F883" s="34" t="s">
        <v>35</v>
      </c>
      <c r="G883" s="34" t="s">
        <v>72</v>
      </c>
      <c r="H883" s="34" t="s">
        <v>43</v>
      </c>
      <c r="I883" s="34" t="s">
        <v>37</v>
      </c>
      <c r="J883" s="34" t="s">
        <v>20</v>
      </c>
      <c r="K883" s="12"/>
      <c r="M883" s="12"/>
    </row>
    <row r="884" spans="1:13" ht="18" customHeight="1">
      <c r="A884" s="4">
        <v>883</v>
      </c>
      <c r="B884" s="37">
        <v>41209</v>
      </c>
      <c r="C884" s="34" t="s">
        <v>47</v>
      </c>
      <c r="D884" s="34" t="s">
        <v>12</v>
      </c>
      <c r="E884" s="34" t="s">
        <v>21</v>
      </c>
      <c r="F884" s="34" t="s">
        <v>7</v>
      </c>
      <c r="G884" s="34" t="s">
        <v>144</v>
      </c>
      <c r="H884" s="34" t="s">
        <v>6</v>
      </c>
      <c r="I884" s="34" t="s">
        <v>37</v>
      </c>
      <c r="J884" s="34" t="s">
        <v>31</v>
      </c>
      <c r="K884" s="12"/>
      <c r="M884" s="55"/>
    </row>
    <row r="885" spans="1:13" ht="18" customHeight="1">
      <c r="A885" s="4">
        <v>884</v>
      </c>
      <c r="B885" s="37">
        <v>41210</v>
      </c>
      <c r="C885" s="34" t="s">
        <v>7</v>
      </c>
      <c r="D885" s="34" t="s">
        <v>21</v>
      </c>
      <c r="E885" s="34" t="s">
        <v>144</v>
      </c>
      <c r="F885" s="34" t="s">
        <v>6</v>
      </c>
      <c r="G885" s="34" t="s">
        <v>161</v>
      </c>
      <c r="H885" s="34" t="s">
        <v>49</v>
      </c>
      <c r="I885" s="34" t="s">
        <v>37</v>
      </c>
      <c r="J885" s="34" t="s">
        <v>31</v>
      </c>
      <c r="K885" s="12"/>
      <c r="M885" s="12"/>
    </row>
    <row r="886" spans="1:13" ht="18" customHeight="1">
      <c r="A886" s="4">
        <v>885</v>
      </c>
      <c r="B886" s="37">
        <v>41212</v>
      </c>
      <c r="C886" s="34" t="s">
        <v>6</v>
      </c>
      <c r="D886" s="34" t="s">
        <v>144</v>
      </c>
      <c r="E886" s="34" t="s">
        <v>161</v>
      </c>
      <c r="F886" s="34" t="s">
        <v>49</v>
      </c>
      <c r="G886" s="34" t="s">
        <v>47</v>
      </c>
      <c r="H886" s="34" t="s">
        <v>12</v>
      </c>
      <c r="I886" s="34" t="s">
        <v>31</v>
      </c>
      <c r="J886" s="34" t="s">
        <v>37</v>
      </c>
      <c r="K886" s="12"/>
      <c r="M886" s="12"/>
    </row>
    <row r="887" spans="1:13" ht="18" customHeight="1">
      <c r="A887" s="4">
        <v>886</v>
      </c>
      <c r="B887" s="37">
        <v>41213</v>
      </c>
      <c r="C887" s="34" t="s">
        <v>49</v>
      </c>
      <c r="D887" s="34" t="s">
        <v>161</v>
      </c>
      <c r="E887" s="34" t="s">
        <v>47</v>
      </c>
      <c r="F887" s="34" t="s">
        <v>12</v>
      </c>
      <c r="G887" s="34" t="s">
        <v>7</v>
      </c>
      <c r="H887" s="34" t="s">
        <v>21</v>
      </c>
      <c r="I887" s="34" t="s">
        <v>31</v>
      </c>
      <c r="J887" s="34" t="s">
        <v>37</v>
      </c>
      <c r="K887" s="12"/>
      <c r="M887" s="12"/>
    </row>
    <row r="888" spans="1:13" ht="18" customHeight="1">
      <c r="A888" s="4">
        <v>887</v>
      </c>
      <c r="B888" s="37">
        <v>41214</v>
      </c>
      <c r="C888" s="34" t="s">
        <v>12</v>
      </c>
      <c r="D888" s="34" t="s">
        <v>47</v>
      </c>
      <c r="E888" s="34" t="s">
        <v>7</v>
      </c>
      <c r="F888" s="34" t="s">
        <v>21</v>
      </c>
      <c r="G888" s="34" t="s">
        <v>6</v>
      </c>
      <c r="H888" s="34" t="s">
        <v>144</v>
      </c>
      <c r="I888" s="34" t="s">
        <v>31</v>
      </c>
      <c r="J888" s="34" t="s">
        <v>37</v>
      </c>
      <c r="K888" s="12"/>
      <c r="M888" s="12"/>
    </row>
    <row r="889" spans="1:13" ht="18" customHeight="1">
      <c r="A889" s="4">
        <v>888</v>
      </c>
      <c r="B889" s="37">
        <v>41216</v>
      </c>
      <c r="C889" s="34" t="s">
        <v>21</v>
      </c>
      <c r="D889" s="34" t="s">
        <v>7</v>
      </c>
      <c r="E889" s="34" t="s">
        <v>6</v>
      </c>
      <c r="F889" s="34" t="s">
        <v>144</v>
      </c>
      <c r="G889" s="34" t="s">
        <v>49</v>
      </c>
      <c r="H889" s="34" t="s">
        <v>161</v>
      </c>
      <c r="I889" s="34" t="s">
        <v>37</v>
      </c>
      <c r="J889" s="34" t="s">
        <v>31</v>
      </c>
      <c r="K889" s="12"/>
      <c r="M889" s="12"/>
    </row>
    <row r="890" spans="1:13" ht="18" customHeight="1">
      <c r="B890" s="38"/>
      <c r="C890" s="21">
        <f t="shared" ref="C890:H890" si="5">SUBTOTAL(3,C2:C889)</f>
        <v>888</v>
      </c>
      <c r="D890" s="21">
        <f t="shared" si="5"/>
        <v>888</v>
      </c>
      <c r="E890" s="21">
        <f t="shared" si="5"/>
        <v>888</v>
      </c>
      <c r="F890" s="21">
        <f t="shared" si="5"/>
        <v>888</v>
      </c>
      <c r="G890" s="21">
        <f t="shared" si="5"/>
        <v>24</v>
      </c>
      <c r="H890" s="21">
        <f t="shared" si="5"/>
        <v>24</v>
      </c>
      <c r="I890" s="21"/>
      <c r="J890" s="21"/>
    </row>
    <row r="891" spans="1:13" ht="18" customHeight="1">
      <c r="I891" s="50" t="s">
        <v>127</v>
      </c>
      <c r="J891" s="10">
        <f>C890+D890+E890+F890+G890+H890</f>
        <v>3600</v>
      </c>
    </row>
  </sheetData>
  <sortState xmlns:xlrd2="http://schemas.microsoft.com/office/spreadsheetml/2017/richdata2" ref="M2:V78">
    <sortCondition descending="1" ref="N2:N78"/>
  </sortState>
  <mergeCells count="1">
    <mergeCell ref="L1:V1"/>
  </mergeCells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C6EB5-E6F2-4C5F-A325-B69BC539BC2A}">
  <dimension ref="A1:X890"/>
  <sheetViews>
    <sheetView workbookViewId="0">
      <selection activeCell="X2" sqref="X2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10" width="11.625" style="9" customWidth="1"/>
    <col min="11" max="11" width="4.625" style="9" customWidth="1"/>
    <col min="12" max="12" width="3.5" style="20" bestFit="1" customWidth="1"/>
    <col min="13" max="13" width="11" style="9" bestFit="1" customWidth="1"/>
    <col min="14" max="15" width="6.625" style="9" customWidth="1"/>
    <col min="16" max="16" width="2.625" style="9" customWidth="1"/>
    <col min="17" max="22" width="6.625" style="9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4" t="s">
        <v>408</v>
      </c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4" ht="18" customHeight="1">
      <c r="A2" s="4">
        <v>1</v>
      </c>
      <c r="B2" s="35">
        <v>40645</v>
      </c>
      <c r="C2" s="36" t="s">
        <v>72</v>
      </c>
      <c r="D2" s="36" t="s">
        <v>5</v>
      </c>
      <c r="E2" s="36" t="s">
        <v>22</v>
      </c>
      <c r="F2" s="36" t="s">
        <v>47</v>
      </c>
      <c r="G2" s="21"/>
      <c r="H2" s="21"/>
      <c r="I2" s="21" t="s">
        <v>37</v>
      </c>
      <c r="J2" s="21" t="s">
        <v>14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  <c r="X2" s="9" t="s">
        <v>140</v>
      </c>
    </row>
    <row r="3" spans="1:24" ht="18" customHeight="1">
      <c r="A3" s="4">
        <v>2</v>
      </c>
      <c r="B3" s="35">
        <v>40645</v>
      </c>
      <c r="C3" s="36" t="s">
        <v>29</v>
      </c>
      <c r="D3" s="36" t="s">
        <v>6</v>
      </c>
      <c r="E3" s="36" t="s">
        <v>30</v>
      </c>
      <c r="F3" s="36" t="s">
        <v>4</v>
      </c>
      <c r="G3" s="21"/>
      <c r="H3" s="21"/>
      <c r="I3" s="21" t="s">
        <v>31</v>
      </c>
      <c r="J3" s="21" t="s">
        <v>32</v>
      </c>
      <c r="L3" s="4">
        <v>1</v>
      </c>
      <c r="M3" s="36" t="s">
        <v>126</v>
      </c>
      <c r="N3" s="10">
        <f>COUNTIF($C$2:$H$888,"笠原昌春")</f>
        <v>105</v>
      </c>
      <c r="O3" s="10">
        <f t="shared" ref="O3:O50" si="0">SUM(Q3:V3)</f>
        <v>105</v>
      </c>
      <c r="P3" s="24"/>
      <c r="Q3" s="10">
        <f>COUNTIF($C$2:$C$888,"笠原昌春")</f>
        <v>27</v>
      </c>
      <c r="R3" s="10">
        <f>COUNTIF($D$2:$D$888,"笠原昌春")</f>
        <v>25</v>
      </c>
      <c r="S3" s="10">
        <f>COUNTIF($E$2:$E$888,"笠原昌春")</f>
        <v>26</v>
      </c>
      <c r="T3" s="10">
        <f>COUNTIF($F$2:$F$888,"笠原昌春")</f>
        <v>26</v>
      </c>
      <c r="U3" s="10">
        <f>COUNTIF($G$2:$G$888,"笠原昌春")</f>
        <v>0</v>
      </c>
      <c r="V3" s="10">
        <f>COUNTIF($H$2:$H$888,"笠原昌春")</f>
        <v>1</v>
      </c>
    </row>
    <row r="4" spans="1:24" ht="18" customHeight="1">
      <c r="A4" s="4">
        <v>3</v>
      </c>
      <c r="B4" s="35">
        <v>40645</v>
      </c>
      <c r="C4" s="36" t="s">
        <v>131</v>
      </c>
      <c r="D4" s="36" t="s">
        <v>10</v>
      </c>
      <c r="E4" s="36" t="s">
        <v>148</v>
      </c>
      <c r="F4" s="36" t="s">
        <v>35</v>
      </c>
      <c r="G4" s="21"/>
      <c r="H4" s="21"/>
      <c r="I4" s="21" t="s">
        <v>8</v>
      </c>
      <c r="J4" s="21" t="s">
        <v>9</v>
      </c>
      <c r="L4" s="4">
        <v>2</v>
      </c>
      <c r="M4" s="36" t="s">
        <v>80</v>
      </c>
      <c r="N4" s="10">
        <f>COUNTIF($C$2:$H$888,"眞鍋勝已")</f>
        <v>104</v>
      </c>
      <c r="O4" s="10">
        <f t="shared" si="0"/>
        <v>104</v>
      </c>
      <c r="P4" s="24"/>
      <c r="Q4" s="10">
        <f>COUNTIF($C$2:$C$888,"眞鍋勝已")</f>
        <v>26</v>
      </c>
      <c r="R4" s="10">
        <f>COUNTIF($D$2:$D$888,"眞鍋勝已")</f>
        <v>28</v>
      </c>
      <c r="S4" s="10">
        <f>COUNTIF($E$2:$E$888,"眞鍋勝已")</f>
        <v>24</v>
      </c>
      <c r="T4" s="10">
        <f>COUNTIF($F$2:$F$888,"眞鍋勝已")</f>
        <v>24</v>
      </c>
      <c r="U4" s="10">
        <f>COUNTIF($G$2:$G$888,"眞鍋勝已")</f>
        <v>1</v>
      </c>
      <c r="V4" s="10">
        <f>COUNTIF($H$2:$H$888,"眞鍋勝已")</f>
        <v>1</v>
      </c>
    </row>
    <row r="5" spans="1:24" ht="18" customHeight="1">
      <c r="A5" s="4">
        <v>4</v>
      </c>
      <c r="B5" s="35">
        <v>40645</v>
      </c>
      <c r="C5" s="36" t="s">
        <v>144</v>
      </c>
      <c r="D5" s="36" t="s">
        <v>49</v>
      </c>
      <c r="E5" s="36" t="s">
        <v>21</v>
      </c>
      <c r="F5" s="36" t="s">
        <v>12</v>
      </c>
      <c r="G5" s="21"/>
      <c r="H5" s="21"/>
      <c r="I5" s="21" t="s">
        <v>13</v>
      </c>
      <c r="J5" s="21" t="s">
        <v>20</v>
      </c>
      <c r="L5" s="4">
        <v>3</v>
      </c>
      <c r="M5" s="36" t="s">
        <v>82</v>
      </c>
      <c r="N5" s="10">
        <f>COUNTIF($C$2:$H$888,"川口亘太")</f>
        <v>103</v>
      </c>
      <c r="O5" s="10">
        <f t="shared" si="0"/>
        <v>103</v>
      </c>
      <c r="P5" s="24"/>
      <c r="Q5" s="10">
        <f>COUNTIF($C$2:$C$888,"川口亘太")</f>
        <v>28</v>
      </c>
      <c r="R5" s="10">
        <f>COUNTIF($D$2:$D$888,"川口亘太")</f>
        <v>25</v>
      </c>
      <c r="S5" s="10">
        <f>COUNTIF($E$2:$E$888,"川口亘太")</f>
        <v>21</v>
      </c>
      <c r="T5" s="10">
        <f>COUNTIF($F$2:$F$888,"川口亘太")</f>
        <v>26</v>
      </c>
      <c r="U5" s="10">
        <f>COUNTIF($G$2:$G$888,"川口亘太")</f>
        <v>1</v>
      </c>
      <c r="V5" s="10">
        <f>COUNTIF($H$2:$H$888,"川口亘太")</f>
        <v>2</v>
      </c>
    </row>
    <row r="6" spans="1:24" ht="18" customHeight="1">
      <c r="A6" s="4">
        <v>5</v>
      </c>
      <c r="B6" s="35">
        <v>40645</v>
      </c>
      <c r="C6" s="36" t="s">
        <v>142</v>
      </c>
      <c r="D6" s="36" t="s">
        <v>23</v>
      </c>
      <c r="E6" s="36" t="s">
        <v>161</v>
      </c>
      <c r="F6" s="36" t="s">
        <v>16</v>
      </c>
      <c r="G6" s="21"/>
      <c r="H6" s="21"/>
      <c r="I6" s="21" t="s">
        <v>26</v>
      </c>
      <c r="J6" s="21" t="s">
        <v>25</v>
      </c>
      <c r="L6" s="4">
        <v>4</v>
      </c>
      <c r="M6" s="36" t="s">
        <v>10</v>
      </c>
      <c r="N6" s="10">
        <f>COUNTIF($C$2:$H$888,"森健次郎")</f>
        <v>102</v>
      </c>
      <c r="O6" s="10">
        <f t="shared" si="0"/>
        <v>102</v>
      </c>
      <c r="P6" s="24"/>
      <c r="Q6" s="10">
        <f>COUNTIF($C$2:$C$888,"森健次郎")</f>
        <v>25</v>
      </c>
      <c r="R6" s="10">
        <f>COUNTIF($D$2:$D$888,"森健次郎")</f>
        <v>26</v>
      </c>
      <c r="S6" s="10">
        <f>COUNTIF($E$2:$E$888,"森健次郎")</f>
        <v>27</v>
      </c>
      <c r="T6" s="10">
        <f>COUNTIF($F$2:$F$888,"森健次郎")</f>
        <v>22</v>
      </c>
      <c r="U6" s="10">
        <f>COUNTIF($G$2:$G$888,"森健次郎")</f>
        <v>1</v>
      </c>
      <c r="V6" s="10">
        <f>COUNTIF($H$2:$H$888,"森健次郎")</f>
        <v>1</v>
      </c>
    </row>
    <row r="7" spans="1:24" ht="18" customHeight="1">
      <c r="A7" s="4">
        <v>6</v>
      </c>
      <c r="B7" s="35">
        <v>40645</v>
      </c>
      <c r="C7" s="36" t="s">
        <v>163</v>
      </c>
      <c r="D7" s="36" t="s">
        <v>153</v>
      </c>
      <c r="E7" s="36" t="s">
        <v>46</v>
      </c>
      <c r="F7" s="36" t="s">
        <v>146</v>
      </c>
      <c r="G7" s="21"/>
      <c r="H7" s="21"/>
      <c r="I7" s="21" t="s">
        <v>38</v>
      </c>
      <c r="J7" s="21" t="s">
        <v>19</v>
      </c>
      <c r="L7" s="4">
        <v>5</v>
      </c>
      <c r="M7" s="36" t="s">
        <v>95</v>
      </c>
      <c r="N7" s="10">
        <f>COUNTIF($C$2:$H$888,"深谷篤")</f>
        <v>102</v>
      </c>
      <c r="O7" s="10">
        <f t="shared" si="0"/>
        <v>102</v>
      </c>
      <c r="P7" s="24"/>
      <c r="Q7" s="10">
        <f>COUNTIF($C$2:$C$888,"深谷篤")</f>
        <v>25</v>
      </c>
      <c r="R7" s="10">
        <f>COUNTIF($D$2:$D$888,"深谷篤")</f>
        <v>24</v>
      </c>
      <c r="S7" s="10">
        <f>COUNTIF($E$2:$E$888,"深谷篤")</f>
        <v>25</v>
      </c>
      <c r="T7" s="10">
        <f>COUNTIF($F$2:$F$888,"深谷篤")</f>
        <v>26</v>
      </c>
      <c r="U7" s="10">
        <f>COUNTIF($G$2:$G$888,"深谷篤")</f>
        <v>1</v>
      </c>
      <c r="V7" s="10">
        <f>COUNTIF($H$2:$H$888,"深谷篤")</f>
        <v>1</v>
      </c>
    </row>
    <row r="8" spans="1:24" ht="18" customHeight="1">
      <c r="A8" s="4">
        <v>7</v>
      </c>
      <c r="B8" s="35">
        <v>40646</v>
      </c>
      <c r="C8" s="36" t="s">
        <v>4</v>
      </c>
      <c r="D8" s="36" t="s">
        <v>27</v>
      </c>
      <c r="E8" s="36" t="s">
        <v>6</v>
      </c>
      <c r="F8" s="36" t="s">
        <v>30</v>
      </c>
      <c r="G8" s="21"/>
      <c r="H8" s="21"/>
      <c r="I8" s="21" t="s">
        <v>31</v>
      </c>
      <c r="J8" s="21" t="s">
        <v>32</v>
      </c>
      <c r="L8" s="4">
        <v>6</v>
      </c>
      <c r="M8" s="34" t="s">
        <v>143</v>
      </c>
      <c r="N8" s="10">
        <f>COUNTIF($C$2:$H$888,"東利夫")</f>
        <v>101</v>
      </c>
      <c r="O8" s="10">
        <f t="shared" si="0"/>
        <v>101</v>
      </c>
      <c r="P8" s="24"/>
      <c r="Q8" s="10">
        <f>COUNTIF($C$2:$C$888,"東利夫")</f>
        <v>26</v>
      </c>
      <c r="R8" s="10">
        <f>COUNTIF($D$2:$D$888,"東利夫")</f>
        <v>25</v>
      </c>
      <c r="S8" s="10">
        <f>COUNTIF($E$2:$E$888,"東利夫")</f>
        <v>25</v>
      </c>
      <c r="T8" s="10">
        <f>COUNTIF($F$2:$F$888,"東利夫")</f>
        <v>23</v>
      </c>
      <c r="U8" s="10">
        <f>COUNTIF($G$2:$G$888,"東利夫")</f>
        <v>1</v>
      </c>
      <c r="V8" s="10">
        <f>COUNTIF($H$2:$H$888,"東利夫")</f>
        <v>1</v>
      </c>
    </row>
    <row r="9" spans="1:24" ht="18" customHeight="1">
      <c r="A9" s="4">
        <v>8</v>
      </c>
      <c r="B9" s="35">
        <v>40646</v>
      </c>
      <c r="C9" s="36" t="s">
        <v>35</v>
      </c>
      <c r="D9" s="36" t="s">
        <v>36</v>
      </c>
      <c r="E9" s="36" t="s">
        <v>10</v>
      </c>
      <c r="F9" s="36" t="s">
        <v>148</v>
      </c>
      <c r="G9" s="21"/>
      <c r="H9" s="21"/>
      <c r="I9" s="21" t="s">
        <v>8</v>
      </c>
      <c r="J9" s="21" t="s">
        <v>9</v>
      </c>
      <c r="L9" s="4">
        <v>7</v>
      </c>
      <c r="M9" s="36" t="s">
        <v>84</v>
      </c>
      <c r="N9" s="10">
        <f>COUNTIF($C$2:$H$888,"本田英志")</f>
        <v>99</v>
      </c>
      <c r="O9" s="10">
        <f t="shared" si="0"/>
        <v>99</v>
      </c>
      <c r="P9" s="24"/>
      <c r="Q9" s="10">
        <f>COUNTIF($C$2:$C$888,"本田英志")</f>
        <v>24</v>
      </c>
      <c r="R9" s="10">
        <f>COUNTIF($D$2:$D$888,"本田英志")</f>
        <v>23</v>
      </c>
      <c r="S9" s="10">
        <f>COUNTIF($E$2:$E$888,"本田英志")</f>
        <v>25</v>
      </c>
      <c r="T9" s="10">
        <f>COUNTIF($F$2:$F$888,"本田英志")</f>
        <v>25</v>
      </c>
      <c r="U9" s="10">
        <f>COUNTIF($G$2:$G$888,"本田英志")</f>
        <v>1</v>
      </c>
      <c r="V9" s="10">
        <f>COUNTIF($H$2:$H$888,"本田英志")</f>
        <v>1</v>
      </c>
    </row>
    <row r="10" spans="1:24" ht="18" customHeight="1">
      <c r="A10" s="4">
        <v>9</v>
      </c>
      <c r="B10" s="35">
        <v>40646</v>
      </c>
      <c r="C10" s="36" t="s">
        <v>47</v>
      </c>
      <c r="D10" s="36" t="s">
        <v>15</v>
      </c>
      <c r="E10" s="36" t="s">
        <v>5</v>
      </c>
      <c r="F10" s="36" t="s">
        <v>22</v>
      </c>
      <c r="G10" s="21"/>
      <c r="H10" s="21"/>
      <c r="I10" s="21" t="s">
        <v>37</v>
      </c>
      <c r="J10" s="21" t="s">
        <v>14</v>
      </c>
      <c r="L10" s="4">
        <v>8</v>
      </c>
      <c r="M10" s="36" t="s">
        <v>87</v>
      </c>
      <c r="N10" s="10">
        <f>COUNTIF($C$2:$H$888,"栁田昌夫")</f>
        <v>99</v>
      </c>
      <c r="O10" s="10">
        <f t="shared" si="0"/>
        <v>99</v>
      </c>
      <c r="P10" s="24"/>
      <c r="Q10" s="10">
        <f>COUNTIF($C$2:$C$888,"栁田昌夫")</f>
        <v>25</v>
      </c>
      <c r="R10" s="10">
        <f>COUNTIF($D$2:$D$888,"栁田昌夫")</f>
        <v>25</v>
      </c>
      <c r="S10" s="10">
        <f>COUNTIF($E$2:$E$888,"栁田昌夫")</f>
        <v>24</v>
      </c>
      <c r="T10" s="10">
        <f>COUNTIF($F$2:$F$888,"栁田昌夫")</f>
        <v>24</v>
      </c>
      <c r="U10" s="10">
        <f>COUNTIF($G$2:$G$888,"栁田昌夫")</f>
        <v>1</v>
      </c>
      <c r="V10" s="10">
        <f>COUNTIF($H$2:$H$888,"栁田昌夫")</f>
        <v>0</v>
      </c>
    </row>
    <row r="11" spans="1:24" ht="18" customHeight="1">
      <c r="A11" s="4">
        <v>10</v>
      </c>
      <c r="B11" s="35">
        <v>40646</v>
      </c>
      <c r="C11" s="36" t="s">
        <v>146</v>
      </c>
      <c r="D11" s="36" t="s">
        <v>50</v>
      </c>
      <c r="E11" s="36" t="s">
        <v>153</v>
      </c>
      <c r="F11" s="36" t="s">
        <v>46</v>
      </c>
      <c r="G11" s="21"/>
      <c r="H11" s="21"/>
      <c r="I11" s="21" t="s">
        <v>38</v>
      </c>
      <c r="J11" s="21" t="s">
        <v>19</v>
      </c>
      <c r="L11" s="4">
        <v>9</v>
      </c>
      <c r="M11" s="36" t="s">
        <v>67</v>
      </c>
      <c r="N11" s="10">
        <f>COUNTIF($C$2:$H$888,"橘髙淳")</f>
        <v>99</v>
      </c>
      <c r="O11" s="10">
        <f t="shared" si="0"/>
        <v>99</v>
      </c>
      <c r="P11" s="24"/>
      <c r="Q11" s="10">
        <f>COUNTIF($C$2:$C$888,"橘髙淳")</f>
        <v>25</v>
      </c>
      <c r="R11" s="10">
        <f>COUNTIF($D$2:$D$888,"橘髙淳")</f>
        <v>24</v>
      </c>
      <c r="S11" s="10">
        <f>COUNTIF($E$2:$E$888,"橘髙淳")</f>
        <v>23</v>
      </c>
      <c r="T11" s="10">
        <f>COUNTIF($F$2:$F$888,"橘髙淳")</f>
        <v>24</v>
      </c>
      <c r="U11" s="10">
        <f>COUNTIF($G$2:$G$888,"橘髙淳")</f>
        <v>2</v>
      </c>
      <c r="V11" s="10">
        <f>COUNTIF($H$2:$H$888,"橘髙淳")</f>
        <v>1</v>
      </c>
    </row>
    <row r="12" spans="1:24" ht="18" customHeight="1">
      <c r="A12" s="4">
        <v>11</v>
      </c>
      <c r="B12" s="35">
        <v>40646</v>
      </c>
      <c r="C12" s="36" t="s">
        <v>16</v>
      </c>
      <c r="D12" s="36" t="s">
        <v>7</v>
      </c>
      <c r="E12" s="36" t="s">
        <v>23</v>
      </c>
      <c r="F12" s="36" t="s">
        <v>161</v>
      </c>
      <c r="G12" s="21"/>
      <c r="H12" s="21"/>
      <c r="I12" s="21" t="s">
        <v>26</v>
      </c>
      <c r="J12" s="21" t="s">
        <v>25</v>
      </c>
      <c r="L12" s="4">
        <v>10</v>
      </c>
      <c r="M12" s="36" t="s">
        <v>90</v>
      </c>
      <c r="N12" s="10">
        <f>COUNTIF($C$2:$H$888,"杉永政信")</f>
        <v>98</v>
      </c>
      <c r="O12" s="10">
        <f t="shared" si="0"/>
        <v>98</v>
      </c>
      <c r="P12" s="24"/>
      <c r="Q12" s="10">
        <f>COUNTIF($C$2:$C$888,"杉永政信")</f>
        <v>24</v>
      </c>
      <c r="R12" s="10">
        <f>COUNTIF($D$2:$D$888,"杉永政信")</f>
        <v>21</v>
      </c>
      <c r="S12" s="10">
        <f>COUNTIF($E$2:$E$888,"杉永政信")</f>
        <v>26</v>
      </c>
      <c r="T12" s="10">
        <f>COUNTIF($F$2:$F$888,"杉永政信")</f>
        <v>25</v>
      </c>
      <c r="U12" s="10">
        <f>COUNTIF($G$2:$G$888,"杉永政信")</f>
        <v>1</v>
      </c>
      <c r="V12" s="10">
        <f>COUNTIF($H$2:$H$888,"杉永政信")</f>
        <v>1</v>
      </c>
    </row>
    <row r="13" spans="1:24" ht="18" customHeight="1">
      <c r="A13" s="4">
        <v>12</v>
      </c>
      <c r="B13" s="35">
        <v>40646</v>
      </c>
      <c r="C13" s="36" t="s">
        <v>12</v>
      </c>
      <c r="D13" s="36" t="s">
        <v>33</v>
      </c>
      <c r="E13" s="36" t="s">
        <v>49</v>
      </c>
      <c r="F13" s="36" t="s">
        <v>21</v>
      </c>
      <c r="G13" s="21"/>
      <c r="H13" s="21"/>
      <c r="I13" s="21" t="s">
        <v>13</v>
      </c>
      <c r="J13" s="21" t="s">
        <v>20</v>
      </c>
      <c r="L13" s="4">
        <v>11</v>
      </c>
      <c r="M13" s="34" t="s">
        <v>130</v>
      </c>
      <c r="N13" s="10">
        <f>COUNTIF($C$2:$H$888,"佐々木昌信")</f>
        <v>98</v>
      </c>
      <c r="O13" s="10">
        <f t="shared" si="0"/>
        <v>98</v>
      </c>
      <c r="P13" s="24"/>
      <c r="Q13" s="10">
        <f>COUNTIF($C$2:$C$888,"佐々木昌信")</f>
        <v>25</v>
      </c>
      <c r="R13" s="10">
        <f>COUNTIF($D$2:$D$888,"佐々木昌信")</f>
        <v>24</v>
      </c>
      <c r="S13" s="10">
        <f>COUNTIF($E$2:$E$888,"佐々木昌信")</f>
        <v>23</v>
      </c>
      <c r="T13" s="10">
        <f>COUNTIF($F$2:$F$888,"佐々木昌信")</f>
        <v>23</v>
      </c>
      <c r="U13" s="10">
        <f>COUNTIF($G$2:$G$888,"佐々木昌信")</f>
        <v>2</v>
      </c>
      <c r="V13" s="10">
        <f>COUNTIF($H$2:$H$888,"佐々木昌信")</f>
        <v>1</v>
      </c>
    </row>
    <row r="14" spans="1:24" ht="18" customHeight="1">
      <c r="A14" s="4">
        <v>13</v>
      </c>
      <c r="B14" s="35">
        <v>40647</v>
      </c>
      <c r="C14" s="36" t="s">
        <v>148</v>
      </c>
      <c r="D14" s="36" t="s">
        <v>131</v>
      </c>
      <c r="E14" s="36" t="s">
        <v>36</v>
      </c>
      <c r="F14" s="36" t="s">
        <v>39</v>
      </c>
      <c r="G14" s="21"/>
      <c r="H14" s="21"/>
      <c r="I14" s="21" t="s">
        <v>8</v>
      </c>
      <c r="J14" s="21" t="s">
        <v>9</v>
      </c>
      <c r="L14" s="4">
        <v>12</v>
      </c>
      <c r="M14" s="36" t="s">
        <v>78</v>
      </c>
      <c r="N14" s="10">
        <f>COUNTIF($C$2:$H$888,"西本欣司")</f>
        <v>96</v>
      </c>
      <c r="O14" s="10">
        <f t="shared" si="0"/>
        <v>96</v>
      </c>
      <c r="P14" s="24"/>
      <c r="Q14" s="10">
        <f>COUNTIF($C$2:$C$888,"西本欣司")</f>
        <v>23</v>
      </c>
      <c r="R14" s="10">
        <f>COUNTIF($D$2:$D$888,"西本欣司")</f>
        <v>25</v>
      </c>
      <c r="S14" s="10">
        <f>COUNTIF($E$2:$E$888,"西本欣司")</f>
        <v>23</v>
      </c>
      <c r="T14" s="10">
        <f>COUNTIF($F$2:$F$888,"西本欣司")</f>
        <v>24</v>
      </c>
      <c r="U14" s="10">
        <f>COUNTIF($G$2:$G$888,"西本欣司")</f>
        <v>0</v>
      </c>
      <c r="V14" s="10">
        <f>COUNTIF($H$2:$H$888,"西本欣司")</f>
        <v>1</v>
      </c>
    </row>
    <row r="15" spans="1:24" ht="18" customHeight="1">
      <c r="A15" s="4">
        <v>14</v>
      </c>
      <c r="B15" s="35">
        <v>40647</v>
      </c>
      <c r="C15" s="36" t="s">
        <v>161</v>
      </c>
      <c r="D15" s="36" t="s">
        <v>142</v>
      </c>
      <c r="E15" s="36" t="s">
        <v>7</v>
      </c>
      <c r="F15" s="36" t="s">
        <v>23</v>
      </c>
      <c r="G15" s="21"/>
      <c r="H15" s="21"/>
      <c r="I15" s="21" t="s">
        <v>26</v>
      </c>
      <c r="J15" s="21" t="s">
        <v>25</v>
      </c>
      <c r="L15" s="4">
        <v>13</v>
      </c>
      <c r="M15" s="36" t="s">
        <v>96</v>
      </c>
      <c r="N15" s="10">
        <f>COUNTIF($C$2:$H$888,"津川力")</f>
        <v>96</v>
      </c>
      <c r="O15" s="10">
        <f t="shared" si="0"/>
        <v>96</v>
      </c>
      <c r="P15" s="24"/>
      <c r="Q15" s="10">
        <f>COUNTIF($C$2:$C$888,"津川力")</f>
        <v>23</v>
      </c>
      <c r="R15" s="10">
        <f>COUNTIF($D$2:$D$888,"津川力")</f>
        <v>24</v>
      </c>
      <c r="S15" s="10">
        <f>COUNTIF($E$2:$E$888,"津川力")</f>
        <v>24</v>
      </c>
      <c r="T15" s="10">
        <f>COUNTIF($F$2:$F$888,"津川力")</f>
        <v>23</v>
      </c>
      <c r="U15" s="10">
        <f>COUNTIF($G$2:$G$888,"津川力")</f>
        <v>1</v>
      </c>
      <c r="V15" s="10">
        <f>COUNTIF($H$2:$H$888,"津川力")</f>
        <v>1</v>
      </c>
    </row>
    <row r="16" spans="1:24" ht="18" customHeight="1">
      <c r="A16" s="4">
        <v>15</v>
      </c>
      <c r="B16" s="35">
        <v>40647</v>
      </c>
      <c r="C16" s="36" t="s">
        <v>46</v>
      </c>
      <c r="D16" s="36" t="s">
        <v>163</v>
      </c>
      <c r="E16" s="36" t="s">
        <v>50</v>
      </c>
      <c r="F16" s="36" t="s">
        <v>153</v>
      </c>
      <c r="G16" s="21"/>
      <c r="H16" s="21"/>
      <c r="I16" s="21" t="s">
        <v>38</v>
      </c>
      <c r="J16" s="21" t="s">
        <v>19</v>
      </c>
      <c r="L16" s="4">
        <v>14</v>
      </c>
      <c r="M16" s="36" t="s">
        <v>81</v>
      </c>
      <c r="N16" s="10">
        <f>COUNTIF($C$2:$H$888,"丹波幸一")</f>
        <v>95</v>
      </c>
      <c r="O16" s="10">
        <f t="shared" si="0"/>
        <v>95</v>
      </c>
      <c r="P16" s="24"/>
      <c r="Q16" s="10">
        <f>COUNTIF($C$2:$C$888,"丹波幸一")</f>
        <v>25</v>
      </c>
      <c r="R16" s="10">
        <f>COUNTIF($D$2:$D$888,"丹波幸一")</f>
        <v>22</v>
      </c>
      <c r="S16" s="10">
        <f>COUNTIF($E$2:$E$888,"丹波幸一")</f>
        <v>23</v>
      </c>
      <c r="T16" s="10">
        <f>COUNTIF($F$2:$F$888,"丹波幸一")</f>
        <v>23</v>
      </c>
      <c r="U16" s="10">
        <f>COUNTIF($G$2:$G$888,"丹波幸一")</f>
        <v>1</v>
      </c>
      <c r="V16" s="10">
        <f>COUNTIF($H$2:$H$888,"丹波幸一")</f>
        <v>1</v>
      </c>
    </row>
    <row r="17" spans="1:22" ht="18" customHeight="1">
      <c r="A17" s="4">
        <v>16</v>
      </c>
      <c r="B17" s="35">
        <v>40647</v>
      </c>
      <c r="C17" s="36" t="s">
        <v>21</v>
      </c>
      <c r="D17" s="36" t="s">
        <v>144</v>
      </c>
      <c r="E17" s="36" t="s">
        <v>33</v>
      </c>
      <c r="F17" s="36" t="s">
        <v>49</v>
      </c>
      <c r="G17" s="21"/>
      <c r="H17" s="21"/>
      <c r="I17" s="21" t="s">
        <v>13</v>
      </c>
      <c r="J17" s="21" t="s">
        <v>20</v>
      </c>
      <c r="L17" s="4">
        <v>15</v>
      </c>
      <c r="M17" s="34" t="s">
        <v>154</v>
      </c>
      <c r="N17" s="10">
        <f>COUNTIF($C$2:$H$888,"山村達也")</f>
        <v>95</v>
      </c>
      <c r="O17" s="10">
        <f t="shared" si="0"/>
        <v>95</v>
      </c>
      <c r="P17" s="24"/>
      <c r="Q17" s="10">
        <f>COUNTIF($C$2:$C$888,"山村達也")</f>
        <v>26</v>
      </c>
      <c r="R17" s="10">
        <f>COUNTIF($D$2:$D$888,"山村達也")</f>
        <v>22</v>
      </c>
      <c r="S17" s="10">
        <f>COUNTIF($E$2:$E$888,"山村達也")</f>
        <v>22</v>
      </c>
      <c r="T17" s="10">
        <f>COUNTIF($F$2:$F$888,"山村達也")</f>
        <v>24</v>
      </c>
      <c r="U17" s="10">
        <f>COUNTIF($G$2:$G$888,"山村達也")</f>
        <v>1</v>
      </c>
      <c r="V17" s="10">
        <f>COUNTIF($H$2:$H$888,"山村達也")</f>
        <v>0</v>
      </c>
    </row>
    <row r="18" spans="1:22" ht="18" customHeight="1">
      <c r="A18" s="4">
        <v>17</v>
      </c>
      <c r="B18" s="35">
        <v>40648</v>
      </c>
      <c r="C18" s="36" t="s">
        <v>153</v>
      </c>
      <c r="D18" s="36" t="s">
        <v>146</v>
      </c>
      <c r="E18" s="36" t="s">
        <v>43</v>
      </c>
      <c r="F18" s="36" t="s">
        <v>50</v>
      </c>
      <c r="G18" s="21"/>
      <c r="H18" s="21"/>
      <c r="I18" s="21" t="s">
        <v>9</v>
      </c>
      <c r="J18" s="21" t="s">
        <v>26</v>
      </c>
      <c r="L18" s="4">
        <v>16</v>
      </c>
      <c r="M18" s="34" t="s">
        <v>149</v>
      </c>
      <c r="N18" s="10">
        <f>COUNTIF($C$2:$H$888,"栄村孝康")</f>
        <v>94</v>
      </c>
      <c r="O18" s="10">
        <f t="shared" si="0"/>
        <v>94</v>
      </c>
      <c r="P18" s="24"/>
      <c r="Q18" s="10">
        <f>COUNTIF($C$2:$C$888,"栄村孝康")</f>
        <v>22</v>
      </c>
      <c r="R18" s="10">
        <f>COUNTIF($D$2:$D$888,"栄村孝康")</f>
        <v>23</v>
      </c>
      <c r="S18" s="10">
        <f>COUNTIF($E$2:$E$888,"栄村孝康")</f>
        <v>21</v>
      </c>
      <c r="T18" s="10">
        <f>COUNTIF($F$2:$F$888,"栄村孝康")</f>
        <v>26</v>
      </c>
      <c r="U18" s="10">
        <f>COUNTIF($G$2:$G$888,"栄村孝康")</f>
        <v>1</v>
      </c>
      <c r="V18" s="10">
        <f>COUNTIF($H$2:$H$888,"栄村孝康")</f>
        <v>1</v>
      </c>
    </row>
    <row r="19" spans="1:22" ht="18" customHeight="1">
      <c r="A19" s="4">
        <v>18</v>
      </c>
      <c r="B19" s="35">
        <v>40648</v>
      </c>
      <c r="C19" s="36" t="s">
        <v>49</v>
      </c>
      <c r="D19" s="36" t="s">
        <v>12</v>
      </c>
      <c r="E19" s="36" t="s">
        <v>28</v>
      </c>
      <c r="F19" s="36" t="s">
        <v>33</v>
      </c>
      <c r="G19" s="21"/>
      <c r="H19" s="21"/>
      <c r="I19" s="21" t="s">
        <v>14</v>
      </c>
      <c r="J19" s="21" t="s">
        <v>13</v>
      </c>
      <c r="L19" s="4">
        <v>17</v>
      </c>
      <c r="M19" s="36" t="s">
        <v>79</v>
      </c>
      <c r="N19" s="10">
        <f>COUNTIF($C$2:$H$888,"有隅昭二")</f>
        <v>93</v>
      </c>
      <c r="O19" s="10">
        <f t="shared" si="0"/>
        <v>93</v>
      </c>
      <c r="P19" s="24"/>
      <c r="Q19" s="10">
        <f>COUNTIF($C$2:$C$888,"有隅昭二")</f>
        <v>22</v>
      </c>
      <c r="R19" s="10">
        <f>COUNTIF($D$2:$D$888,"有隅昭二")</f>
        <v>22</v>
      </c>
      <c r="S19" s="10">
        <f>COUNTIF($E$2:$E$888,"有隅昭二")</f>
        <v>25</v>
      </c>
      <c r="T19" s="10">
        <f>COUNTIF($F$2:$F$888,"有隅昭二")</f>
        <v>23</v>
      </c>
      <c r="U19" s="10">
        <f>COUNTIF($G$2:$G$888,"有隅昭二")</f>
        <v>0</v>
      </c>
      <c r="V19" s="10">
        <f>COUNTIF($H$2:$H$888,"有隅昭二")</f>
        <v>1</v>
      </c>
    </row>
    <row r="20" spans="1:22" ht="18" customHeight="1">
      <c r="A20" s="4">
        <v>19</v>
      </c>
      <c r="B20" s="35">
        <v>40648</v>
      </c>
      <c r="C20" s="36" t="s">
        <v>10</v>
      </c>
      <c r="D20" s="36" t="s">
        <v>17</v>
      </c>
      <c r="E20" s="36" t="s">
        <v>18</v>
      </c>
      <c r="F20" s="36" t="s">
        <v>36</v>
      </c>
      <c r="G20" s="21"/>
      <c r="H20" s="21"/>
      <c r="I20" s="21" t="s">
        <v>20</v>
      </c>
      <c r="J20" s="21" t="s">
        <v>38</v>
      </c>
      <c r="L20" s="4">
        <v>18</v>
      </c>
      <c r="M20" s="36" t="s">
        <v>93</v>
      </c>
      <c r="N20" s="10">
        <f>COUNTIF($C$2:$H$888,"名幸一明")</f>
        <v>93</v>
      </c>
      <c r="O20" s="10">
        <f t="shared" si="0"/>
        <v>93</v>
      </c>
      <c r="P20" s="24"/>
      <c r="Q20" s="10">
        <f>COUNTIF($C$2:$C$888,"名幸一明")</f>
        <v>24</v>
      </c>
      <c r="R20" s="10">
        <f>COUNTIF($D$2:$D$888,"名幸一明")</f>
        <v>21</v>
      </c>
      <c r="S20" s="10">
        <f>COUNTIF($E$2:$E$888,"名幸一明")</f>
        <v>24</v>
      </c>
      <c r="T20" s="10">
        <f>COUNTIF($F$2:$F$888,"名幸一明")</f>
        <v>23</v>
      </c>
      <c r="U20" s="10">
        <f>COUNTIF($G$2:$G$888,"名幸一明")</f>
        <v>0</v>
      </c>
      <c r="V20" s="10">
        <f>COUNTIF($H$2:$H$888,"名幸一明")</f>
        <v>1</v>
      </c>
    </row>
    <row r="21" spans="1:22" ht="18" customHeight="1">
      <c r="A21" s="4">
        <v>20</v>
      </c>
      <c r="B21" s="35">
        <v>40648</v>
      </c>
      <c r="C21" s="36" t="s">
        <v>23</v>
      </c>
      <c r="D21" s="36" t="s">
        <v>24</v>
      </c>
      <c r="E21" s="36" t="s">
        <v>16</v>
      </c>
      <c r="F21" s="36" t="s">
        <v>7</v>
      </c>
      <c r="G21" s="21"/>
      <c r="H21" s="21"/>
      <c r="I21" s="21" t="s">
        <v>19</v>
      </c>
      <c r="J21" s="21" t="s">
        <v>37</v>
      </c>
      <c r="L21" s="4">
        <v>19</v>
      </c>
      <c r="M21" s="34" t="s">
        <v>53</v>
      </c>
      <c r="N21" s="10">
        <f>COUNTIF($C$2:$H$888,"佐藤純一")</f>
        <v>92</v>
      </c>
      <c r="O21" s="10">
        <f t="shared" si="0"/>
        <v>92</v>
      </c>
      <c r="P21" s="24"/>
      <c r="Q21" s="10">
        <f>COUNTIF($C$2:$C$888,"佐藤純一")</f>
        <v>22</v>
      </c>
      <c r="R21" s="10">
        <f>COUNTIF($D$2:$D$888,"佐藤純一")</f>
        <v>21</v>
      </c>
      <c r="S21" s="10">
        <f>COUNTIF($E$2:$E$888,"佐藤純一")</f>
        <v>26</v>
      </c>
      <c r="T21" s="10">
        <f>COUNTIF($F$2:$F$888,"佐藤純一")</f>
        <v>22</v>
      </c>
      <c r="U21" s="10">
        <f>COUNTIF($G$2:$G$888,"佐藤純一")</f>
        <v>0</v>
      </c>
      <c r="V21" s="10">
        <f>COUNTIF($H$2:$H$888,"佐藤純一")</f>
        <v>1</v>
      </c>
    </row>
    <row r="22" spans="1:22" ht="18" customHeight="1">
      <c r="A22" s="4">
        <v>21</v>
      </c>
      <c r="B22" s="35">
        <v>40648</v>
      </c>
      <c r="C22" s="36" t="s">
        <v>30</v>
      </c>
      <c r="D22" s="36" t="s">
        <v>29</v>
      </c>
      <c r="E22" s="36" t="s">
        <v>27</v>
      </c>
      <c r="F22" s="36" t="s">
        <v>6</v>
      </c>
      <c r="G22" s="21"/>
      <c r="H22" s="21"/>
      <c r="I22" s="21" t="s">
        <v>31</v>
      </c>
      <c r="J22" s="21" t="s">
        <v>8</v>
      </c>
      <c r="L22" s="4">
        <v>20</v>
      </c>
      <c r="M22" s="34" t="s">
        <v>139</v>
      </c>
      <c r="N22" s="10">
        <f>COUNTIF($C$2:$H$888,"中村稔")</f>
        <v>92</v>
      </c>
      <c r="O22" s="10">
        <f t="shared" si="0"/>
        <v>92</v>
      </c>
      <c r="P22" s="24"/>
      <c r="Q22" s="10">
        <f>COUNTIF($C$2:$C$888,"中村稔")</f>
        <v>22</v>
      </c>
      <c r="R22" s="10">
        <f>COUNTIF($D$2:$D$888,"中村稔")</f>
        <v>24</v>
      </c>
      <c r="S22" s="10">
        <f>COUNTIF($E$2:$E$888,"中村稔")</f>
        <v>25</v>
      </c>
      <c r="T22" s="10">
        <f>COUNTIF($F$2:$F$888,"中村稔")</f>
        <v>20</v>
      </c>
      <c r="U22" s="10">
        <f>COUNTIF($G$2:$G$888,"中村稔")</f>
        <v>0</v>
      </c>
      <c r="V22" s="10">
        <f>COUNTIF($H$2:$H$888,"中村稔")</f>
        <v>1</v>
      </c>
    </row>
    <row r="23" spans="1:22" ht="18" customHeight="1">
      <c r="A23" s="4">
        <v>22</v>
      </c>
      <c r="B23" s="35">
        <v>40648</v>
      </c>
      <c r="C23" s="36" t="s">
        <v>22</v>
      </c>
      <c r="D23" s="36" t="s">
        <v>72</v>
      </c>
      <c r="E23" s="36" t="s">
        <v>15</v>
      </c>
      <c r="F23" s="36" t="s">
        <v>5</v>
      </c>
      <c r="G23" s="21"/>
      <c r="H23" s="21"/>
      <c r="I23" s="21" t="s">
        <v>25</v>
      </c>
      <c r="J23" s="21" t="s">
        <v>32</v>
      </c>
      <c r="L23" s="4">
        <v>21</v>
      </c>
      <c r="M23" s="34" t="s">
        <v>145</v>
      </c>
      <c r="N23" s="10">
        <f>COUNTIF($C$2:$H$888,"渡田均")</f>
        <v>92</v>
      </c>
      <c r="O23" s="10">
        <f t="shared" si="0"/>
        <v>92</v>
      </c>
      <c r="P23" s="24"/>
      <c r="Q23" s="10">
        <f>COUNTIF($C$2:$C$888,"渡田均")</f>
        <v>22</v>
      </c>
      <c r="R23" s="10">
        <f>COUNTIF($D$2:$D$888,"渡田均")</f>
        <v>21</v>
      </c>
      <c r="S23" s="10">
        <f>COUNTIF($E$2:$E$888,"渡田均")</f>
        <v>23</v>
      </c>
      <c r="T23" s="10">
        <f>COUNTIF($F$2:$F$888,"渡田均")</f>
        <v>25</v>
      </c>
      <c r="U23" s="10">
        <f>COUNTIF($G$2:$G$888,"渡田均")</f>
        <v>0</v>
      </c>
      <c r="V23" s="10">
        <f>COUNTIF($H$2:$H$888,"渡田均")</f>
        <v>1</v>
      </c>
    </row>
    <row r="24" spans="1:22" ht="18" customHeight="1">
      <c r="A24" s="4">
        <v>23</v>
      </c>
      <c r="B24" s="35">
        <v>40649</v>
      </c>
      <c r="C24" s="36" t="s">
        <v>7</v>
      </c>
      <c r="D24" s="36" t="s">
        <v>16</v>
      </c>
      <c r="E24" s="36" t="s">
        <v>24</v>
      </c>
      <c r="F24" s="36" t="s">
        <v>142</v>
      </c>
      <c r="G24" s="21"/>
      <c r="H24" s="21"/>
      <c r="I24" s="21" t="s">
        <v>19</v>
      </c>
      <c r="J24" s="21" t="s">
        <v>37</v>
      </c>
      <c r="L24" s="4">
        <v>22</v>
      </c>
      <c r="M24" s="36" t="s">
        <v>94</v>
      </c>
      <c r="N24" s="10">
        <f>COUNTIF($C$2:$H$888,"秋村謙宏")</f>
        <v>89</v>
      </c>
      <c r="O24" s="10">
        <f t="shared" si="0"/>
        <v>89</v>
      </c>
      <c r="P24" s="24"/>
      <c r="Q24" s="10">
        <f>COUNTIF($C$2:$C$888,"秋村謙宏")</f>
        <v>24</v>
      </c>
      <c r="R24" s="10">
        <f>COUNTIF($D$2:$D$888,"秋村謙宏")</f>
        <v>23</v>
      </c>
      <c r="S24" s="10">
        <f>COUNTIF($E$2:$E$888,"秋村謙宏")</f>
        <v>21</v>
      </c>
      <c r="T24" s="10">
        <f>COUNTIF($F$2:$F$888,"秋村謙宏")</f>
        <v>21</v>
      </c>
      <c r="U24" s="10">
        <f>COUNTIF($G$2:$G$888,"秋村謙宏")</f>
        <v>0</v>
      </c>
      <c r="V24" s="10">
        <f>COUNTIF($H$2:$H$888,"秋村謙宏")</f>
        <v>0</v>
      </c>
    </row>
    <row r="25" spans="1:22" ht="18" customHeight="1">
      <c r="A25" s="4">
        <v>24</v>
      </c>
      <c r="B25" s="35">
        <v>40649</v>
      </c>
      <c r="C25" s="36" t="s">
        <v>5</v>
      </c>
      <c r="D25" s="36" t="s">
        <v>47</v>
      </c>
      <c r="E25" s="36" t="s">
        <v>72</v>
      </c>
      <c r="F25" s="36" t="s">
        <v>15</v>
      </c>
      <c r="G25" s="21"/>
      <c r="H25" s="21"/>
      <c r="I25" s="21" t="s">
        <v>25</v>
      </c>
      <c r="J25" s="21" t="s">
        <v>32</v>
      </c>
      <c r="L25" s="4">
        <v>23</v>
      </c>
      <c r="M25" s="36" t="s">
        <v>88</v>
      </c>
      <c r="N25" s="10">
        <f>COUNTIF($C$2:$H$888,"木内九二生")</f>
        <v>88</v>
      </c>
      <c r="O25" s="10">
        <f t="shared" si="0"/>
        <v>88</v>
      </c>
      <c r="P25" s="24"/>
      <c r="Q25" s="10">
        <f>COUNTIF($C$2:$C$888,"木内九二生")</f>
        <v>23</v>
      </c>
      <c r="R25" s="10">
        <f>COUNTIF($D$2:$D$888,"木内九二生")</f>
        <v>24</v>
      </c>
      <c r="S25" s="10">
        <f>COUNTIF($E$2:$E$888,"木内九二生")</f>
        <v>19</v>
      </c>
      <c r="T25" s="10">
        <f>COUNTIF($F$2:$F$888,"木内九二生")</f>
        <v>22</v>
      </c>
      <c r="U25" s="10">
        <f>COUNTIF($G$2:$G$888,"木内九二生")</f>
        <v>0</v>
      </c>
      <c r="V25" s="10">
        <f>COUNTIF($H$2:$H$888,"木内九二生")</f>
        <v>0</v>
      </c>
    </row>
    <row r="26" spans="1:22" ht="18" customHeight="1">
      <c r="A26" s="4">
        <v>25</v>
      </c>
      <c r="B26" s="35">
        <v>40649</v>
      </c>
      <c r="C26" s="36" t="s">
        <v>36</v>
      </c>
      <c r="D26" s="36" t="s">
        <v>18</v>
      </c>
      <c r="E26" s="36" t="s">
        <v>17</v>
      </c>
      <c r="F26" s="36" t="s">
        <v>131</v>
      </c>
      <c r="G26" s="21"/>
      <c r="H26" s="21"/>
      <c r="I26" s="21" t="s">
        <v>20</v>
      </c>
      <c r="J26" s="21" t="s">
        <v>38</v>
      </c>
      <c r="L26" s="4">
        <v>24</v>
      </c>
      <c r="M26" s="36" t="s">
        <v>86</v>
      </c>
      <c r="N26" s="10">
        <f>COUNTIF($C$2:$H$888,"敷田直人")</f>
        <v>87</v>
      </c>
      <c r="O26" s="10">
        <f t="shared" si="0"/>
        <v>87</v>
      </c>
      <c r="P26" s="24"/>
      <c r="Q26" s="10">
        <f>COUNTIF($C$2:$C$888,"敷田直人")</f>
        <v>23</v>
      </c>
      <c r="R26" s="10">
        <f>COUNTIF($D$2:$D$888,"敷田直人")</f>
        <v>21</v>
      </c>
      <c r="S26" s="10">
        <f>COUNTIF($E$2:$E$888,"敷田直人")</f>
        <v>20</v>
      </c>
      <c r="T26" s="10">
        <f>COUNTIF($F$2:$F$888,"敷田直人")</f>
        <v>22</v>
      </c>
      <c r="U26" s="10">
        <f>COUNTIF($G$2:$G$888,"敷田直人")</f>
        <v>1</v>
      </c>
      <c r="V26" s="10">
        <f>COUNTIF($H$2:$H$888,"敷田直人")</f>
        <v>0</v>
      </c>
    </row>
    <row r="27" spans="1:22" ht="18" customHeight="1">
      <c r="A27" s="4">
        <v>26</v>
      </c>
      <c r="B27" s="35">
        <v>40649</v>
      </c>
      <c r="C27" s="36" t="s">
        <v>6</v>
      </c>
      <c r="D27" s="36" t="s">
        <v>4</v>
      </c>
      <c r="E27" s="36" t="s">
        <v>29</v>
      </c>
      <c r="F27" s="36" t="s">
        <v>27</v>
      </c>
      <c r="G27" s="21"/>
      <c r="H27" s="21"/>
      <c r="I27" s="21" t="s">
        <v>31</v>
      </c>
      <c r="J27" s="21" t="s">
        <v>8</v>
      </c>
      <c r="L27" s="4">
        <v>25</v>
      </c>
      <c r="M27" s="34" t="s">
        <v>164</v>
      </c>
      <c r="N27" s="10">
        <f>COUNTIF($C$2:$H$888,"友寄正人")</f>
        <v>87</v>
      </c>
      <c r="O27" s="10">
        <f t="shared" si="0"/>
        <v>87</v>
      </c>
      <c r="P27" s="24"/>
      <c r="Q27" s="10">
        <f>COUNTIF($C$2:$C$888,"友寄正人")</f>
        <v>23</v>
      </c>
      <c r="R27" s="10">
        <f>COUNTIF($D$2:$D$888,"友寄正人")</f>
        <v>24</v>
      </c>
      <c r="S27" s="10">
        <f>COUNTIF($E$2:$E$888,"友寄正人")</f>
        <v>20</v>
      </c>
      <c r="T27" s="10">
        <f>COUNTIF($F$2:$F$888,"友寄正人")</f>
        <v>20</v>
      </c>
      <c r="U27" s="10">
        <f>COUNTIF($G$2:$G$888,"友寄正人")</f>
        <v>0</v>
      </c>
      <c r="V27" s="10">
        <f>COUNTIF($H$2:$H$888,"友寄正人")</f>
        <v>0</v>
      </c>
    </row>
    <row r="28" spans="1:22" ht="18" customHeight="1">
      <c r="A28" s="4">
        <v>27</v>
      </c>
      <c r="B28" s="35">
        <v>40649</v>
      </c>
      <c r="C28" s="36" t="s">
        <v>50</v>
      </c>
      <c r="D28" s="36" t="s">
        <v>46</v>
      </c>
      <c r="E28" s="36" t="s">
        <v>146</v>
      </c>
      <c r="F28" s="36" t="s">
        <v>43</v>
      </c>
      <c r="G28" s="21"/>
      <c r="H28" s="21"/>
      <c r="I28" s="21" t="s">
        <v>9</v>
      </c>
      <c r="J28" s="21" t="s">
        <v>26</v>
      </c>
      <c r="L28" s="4">
        <v>26</v>
      </c>
      <c r="M28" s="36" t="s">
        <v>83</v>
      </c>
      <c r="N28" s="10">
        <f>COUNTIF($C$2:$H$888,"小林和公")</f>
        <v>86</v>
      </c>
      <c r="O28" s="10">
        <f t="shared" si="0"/>
        <v>86</v>
      </c>
      <c r="P28" s="24"/>
      <c r="Q28" s="10">
        <f>COUNTIF($C$2:$C$888,"小林和公")</f>
        <v>21</v>
      </c>
      <c r="R28" s="10">
        <f>COUNTIF($D$2:$D$888,"小林和公")</f>
        <v>24</v>
      </c>
      <c r="S28" s="10">
        <f>COUNTIF($E$2:$E$888,"小林和公")</f>
        <v>21</v>
      </c>
      <c r="T28" s="10">
        <f>COUNTIF($F$2:$F$888,"小林和公")</f>
        <v>19</v>
      </c>
      <c r="U28" s="10">
        <f>COUNTIF($G$2:$G$888,"小林和公")</f>
        <v>1</v>
      </c>
      <c r="V28" s="10">
        <f>COUNTIF($H$2:$H$888,"小林和公")</f>
        <v>0</v>
      </c>
    </row>
    <row r="29" spans="1:22" ht="18" customHeight="1">
      <c r="A29" s="4">
        <v>28</v>
      </c>
      <c r="B29" s="35">
        <v>40649</v>
      </c>
      <c r="C29" s="36" t="s">
        <v>33</v>
      </c>
      <c r="D29" s="36" t="s">
        <v>21</v>
      </c>
      <c r="E29" s="36" t="s">
        <v>12</v>
      </c>
      <c r="F29" s="36" t="s">
        <v>28</v>
      </c>
      <c r="G29" s="21"/>
      <c r="H29" s="21"/>
      <c r="I29" s="21" t="s">
        <v>14</v>
      </c>
      <c r="J29" s="21" t="s">
        <v>13</v>
      </c>
      <c r="L29" s="4">
        <v>27</v>
      </c>
      <c r="M29" s="36" t="s">
        <v>85</v>
      </c>
      <c r="N29" s="10">
        <f>COUNTIF($C$2:$H$888,"吉本文弘")</f>
        <v>85</v>
      </c>
      <c r="O29" s="10">
        <f t="shared" si="0"/>
        <v>85</v>
      </c>
      <c r="P29" s="24"/>
      <c r="Q29" s="10">
        <f>COUNTIF($C$2:$C$888,"吉本文弘")</f>
        <v>23</v>
      </c>
      <c r="R29" s="10">
        <f>COUNTIF($D$2:$D$888,"吉本文弘")</f>
        <v>22</v>
      </c>
      <c r="S29" s="10">
        <f>COUNTIF($E$2:$E$888,"吉本文弘")</f>
        <v>19</v>
      </c>
      <c r="T29" s="10">
        <f>COUNTIF($F$2:$F$888,"吉本文弘")</f>
        <v>20</v>
      </c>
      <c r="U29" s="10">
        <f>COUNTIF($G$2:$G$888,"吉本文弘")</f>
        <v>1</v>
      </c>
      <c r="V29" s="10">
        <f>COUNTIF($H$2:$H$888,"吉本文弘")</f>
        <v>0</v>
      </c>
    </row>
    <row r="30" spans="1:22" ht="18" customHeight="1">
      <c r="A30" s="4">
        <v>29</v>
      </c>
      <c r="B30" s="35">
        <v>40650</v>
      </c>
      <c r="C30" s="36" t="s">
        <v>28</v>
      </c>
      <c r="D30" s="36" t="s">
        <v>49</v>
      </c>
      <c r="E30" s="36" t="s">
        <v>21</v>
      </c>
      <c r="F30" s="36" t="s">
        <v>12</v>
      </c>
      <c r="G30" s="21"/>
      <c r="H30" s="21"/>
      <c r="I30" s="21" t="s">
        <v>14</v>
      </c>
      <c r="J30" s="21" t="s">
        <v>13</v>
      </c>
      <c r="L30" s="4">
        <v>28</v>
      </c>
      <c r="M30" s="34" t="s">
        <v>147</v>
      </c>
      <c r="N30" s="10">
        <f>COUNTIF($C$2:$H$888,"良川昌美")</f>
        <v>84</v>
      </c>
      <c r="O30" s="10">
        <f t="shared" si="0"/>
        <v>84</v>
      </c>
      <c r="P30" s="24"/>
      <c r="Q30" s="10">
        <f>COUNTIF($C$2:$C$888,"良川昌美")</f>
        <v>20</v>
      </c>
      <c r="R30" s="10">
        <f>COUNTIF($D$2:$D$888,"良川昌美")</f>
        <v>18</v>
      </c>
      <c r="S30" s="10">
        <f>COUNTIF($E$2:$E$888,"良川昌美")</f>
        <v>23</v>
      </c>
      <c r="T30" s="10">
        <f>COUNTIF($F$2:$F$888,"良川昌美")</f>
        <v>23</v>
      </c>
      <c r="U30" s="10">
        <f>COUNTIF($G$2:$G$888,"良川昌美")</f>
        <v>0</v>
      </c>
      <c r="V30" s="10">
        <f>COUNTIF($H$2:$H$888,"良川昌美")</f>
        <v>0</v>
      </c>
    </row>
    <row r="31" spans="1:22" ht="18" customHeight="1">
      <c r="A31" s="4">
        <v>30</v>
      </c>
      <c r="B31" s="35">
        <v>40650</v>
      </c>
      <c r="C31" s="36" t="s">
        <v>43</v>
      </c>
      <c r="D31" s="36" t="s">
        <v>153</v>
      </c>
      <c r="E31" s="36" t="s">
        <v>46</v>
      </c>
      <c r="F31" s="36" t="s">
        <v>146</v>
      </c>
      <c r="G31" s="21"/>
      <c r="H31" s="21"/>
      <c r="I31" s="21" t="s">
        <v>9</v>
      </c>
      <c r="J31" s="21" t="s">
        <v>26</v>
      </c>
      <c r="L31" s="4">
        <v>29</v>
      </c>
      <c r="M31" s="36" t="s">
        <v>91</v>
      </c>
      <c r="N31" s="10">
        <f>COUNTIF($C$2:$H$888,"飯塚富司")</f>
        <v>81</v>
      </c>
      <c r="O31" s="10">
        <f t="shared" si="0"/>
        <v>81</v>
      </c>
      <c r="P31" s="24"/>
      <c r="Q31" s="10">
        <f>COUNTIF($C$2:$C$888,"飯塚富司")</f>
        <v>19</v>
      </c>
      <c r="R31" s="10">
        <f>COUNTIF($D$2:$D$888,"飯塚富司")</f>
        <v>22</v>
      </c>
      <c r="S31" s="10">
        <f>COUNTIF($E$2:$E$888,"飯塚富司")</f>
        <v>21</v>
      </c>
      <c r="T31" s="10">
        <f>COUNTIF($F$2:$F$888,"飯塚富司")</f>
        <v>18</v>
      </c>
      <c r="U31" s="10">
        <f>COUNTIF($G$2:$G$888,"飯塚富司")</f>
        <v>1</v>
      </c>
      <c r="V31" s="10">
        <f>COUNTIF($H$2:$H$888,"飯塚富司")</f>
        <v>0</v>
      </c>
    </row>
    <row r="32" spans="1:22" ht="18" customHeight="1">
      <c r="A32" s="4">
        <v>31</v>
      </c>
      <c r="B32" s="35">
        <v>40650</v>
      </c>
      <c r="C32" s="36" t="s">
        <v>15</v>
      </c>
      <c r="D32" s="36" t="s">
        <v>22</v>
      </c>
      <c r="E32" s="36" t="s">
        <v>47</v>
      </c>
      <c r="F32" s="36" t="s">
        <v>72</v>
      </c>
      <c r="G32" s="21"/>
      <c r="H32" s="21"/>
      <c r="I32" s="21" t="s">
        <v>25</v>
      </c>
      <c r="J32" s="21" t="s">
        <v>32</v>
      </c>
      <c r="L32" s="4">
        <v>30</v>
      </c>
      <c r="M32" s="36" t="s">
        <v>89</v>
      </c>
      <c r="N32" s="10">
        <f>COUNTIF($C$2:$H$888,"嶋田哲也")</f>
        <v>79</v>
      </c>
      <c r="O32" s="10">
        <f t="shared" si="0"/>
        <v>79</v>
      </c>
      <c r="P32" s="24"/>
      <c r="Q32" s="10">
        <f>COUNTIF($C$2:$C$888,"嶋田哲也")</f>
        <v>23</v>
      </c>
      <c r="R32" s="10">
        <f>COUNTIF($D$2:$D$888,"嶋田哲也")</f>
        <v>19</v>
      </c>
      <c r="S32" s="10">
        <f>COUNTIF($E$2:$E$888,"嶋田哲也")</f>
        <v>17</v>
      </c>
      <c r="T32" s="10">
        <f>COUNTIF($F$2:$F$888,"嶋田哲也")</f>
        <v>19</v>
      </c>
      <c r="U32" s="10">
        <f>COUNTIF($G$2:$G$888,"嶋田哲也")</f>
        <v>0</v>
      </c>
      <c r="V32" s="10">
        <f>COUNTIF($H$2:$H$888,"嶋田哲也")</f>
        <v>1</v>
      </c>
    </row>
    <row r="33" spans="1:22" ht="18" customHeight="1">
      <c r="A33" s="4">
        <v>32</v>
      </c>
      <c r="B33" s="35">
        <v>40650</v>
      </c>
      <c r="C33" s="36" t="s">
        <v>24</v>
      </c>
      <c r="D33" s="36" t="s">
        <v>23</v>
      </c>
      <c r="E33" s="36" t="s">
        <v>142</v>
      </c>
      <c r="F33" s="36" t="s">
        <v>16</v>
      </c>
      <c r="G33" s="21"/>
      <c r="H33" s="21"/>
      <c r="I33" s="21" t="s">
        <v>19</v>
      </c>
      <c r="J33" s="21" t="s">
        <v>37</v>
      </c>
      <c r="L33" s="4">
        <v>31</v>
      </c>
      <c r="M33" s="36" t="s">
        <v>97</v>
      </c>
      <c r="N33" s="10">
        <f>COUNTIF($C$2:$H$888,"牧田匡平")</f>
        <v>79</v>
      </c>
      <c r="O33" s="10">
        <f t="shared" si="0"/>
        <v>79</v>
      </c>
      <c r="P33" s="24"/>
      <c r="Q33" s="10">
        <f>COUNTIF($C$2:$C$888,"牧田匡平")</f>
        <v>21</v>
      </c>
      <c r="R33" s="10">
        <f>COUNTIF($D$2:$D$888,"牧田匡平")</f>
        <v>21</v>
      </c>
      <c r="S33" s="10">
        <f>COUNTIF($E$2:$E$888,"牧田匡平")</f>
        <v>16</v>
      </c>
      <c r="T33" s="10">
        <f>COUNTIF($F$2:$F$888,"牧田匡平")</f>
        <v>20</v>
      </c>
      <c r="U33" s="10">
        <f>COUNTIF($G$2:$G$888,"牧田匡平")</f>
        <v>1</v>
      </c>
      <c r="V33" s="10">
        <f>COUNTIF($H$2:$H$888,"牧田匡平")</f>
        <v>0</v>
      </c>
    </row>
    <row r="34" spans="1:22" ht="18" customHeight="1">
      <c r="A34" s="4">
        <v>33</v>
      </c>
      <c r="B34" s="35">
        <v>40650</v>
      </c>
      <c r="C34" s="36" t="s">
        <v>17</v>
      </c>
      <c r="D34" s="36" t="s">
        <v>10</v>
      </c>
      <c r="E34" s="36" t="s">
        <v>131</v>
      </c>
      <c r="F34" s="36" t="s">
        <v>18</v>
      </c>
      <c r="G34" s="21"/>
      <c r="H34" s="21"/>
      <c r="I34" s="21" t="s">
        <v>20</v>
      </c>
      <c r="J34" s="21" t="s">
        <v>38</v>
      </c>
      <c r="L34" s="4">
        <v>32</v>
      </c>
      <c r="M34" s="34" t="s">
        <v>162</v>
      </c>
      <c r="N34" s="10">
        <f>COUNTIF($C$2:$H$888,"柿木園悟")</f>
        <v>79</v>
      </c>
      <c r="O34" s="10">
        <f t="shared" si="0"/>
        <v>79</v>
      </c>
      <c r="P34" s="24"/>
      <c r="Q34" s="10">
        <f>COUNTIF($C$2:$C$888,"柿木園悟")</f>
        <v>20</v>
      </c>
      <c r="R34" s="10">
        <f>COUNTIF($D$2:$D$888,"柿木園悟")</f>
        <v>17</v>
      </c>
      <c r="S34" s="10">
        <f>COUNTIF($E$2:$E$888,"柿木園悟")</f>
        <v>22</v>
      </c>
      <c r="T34" s="10">
        <f>COUNTIF($F$2:$F$888,"柿木園悟")</f>
        <v>20</v>
      </c>
      <c r="U34" s="10">
        <f>COUNTIF($G$2:$G$888,"柿木園悟")</f>
        <v>0</v>
      </c>
      <c r="V34" s="10">
        <f>COUNTIF($H$2:$H$888,"柿木園悟")</f>
        <v>0</v>
      </c>
    </row>
    <row r="35" spans="1:22" ht="18" customHeight="1">
      <c r="A35" s="4">
        <v>34</v>
      </c>
      <c r="B35" s="35">
        <v>40650</v>
      </c>
      <c r="C35" s="36" t="s">
        <v>27</v>
      </c>
      <c r="D35" s="36" t="s">
        <v>30</v>
      </c>
      <c r="E35" s="36" t="s">
        <v>4</v>
      </c>
      <c r="F35" s="36" t="s">
        <v>29</v>
      </c>
      <c r="G35" s="21"/>
      <c r="H35" s="21"/>
      <c r="I35" s="21" t="s">
        <v>31</v>
      </c>
      <c r="J35" s="21" t="s">
        <v>8</v>
      </c>
      <c r="L35" s="4">
        <v>33</v>
      </c>
      <c r="M35" s="36" t="s">
        <v>92</v>
      </c>
      <c r="N35" s="10">
        <f>COUNTIF($C$2:$H$888,"白井一行")</f>
        <v>72</v>
      </c>
      <c r="O35" s="10">
        <f t="shared" si="0"/>
        <v>72</v>
      </c>
      <c r="P35" s="24"/>
      <c r="Q35" s="10">
        <f>COUNTIF($C$2:$C$888,"白井一行")</f>
        <v>17</v>
      </c>
      <c r="R35" s="10">
        <f>COUNTIF($D$2:$D$888,"白井一行")</f>
        <v>19</v>
      </c>
      <c r="S35" s="10">
        <f>COUNTIF($E$2:$E$888,"白井一行")</f>
        <v>17</v>
      </c>
      <c r="T35" s="10">
        <f>COUNTIF($F$2:$F$888,"白井一行")</f>
        <v>18</v>
      </c>
      <c r="U35" s="10">
        <f>COUNTIF($G$2:$G$888,"白井一行")</f>
        <v>1</v>
      </c>
      <c r="V35" s="10">
        <f>COUNTIF($H$2:$H$888,"白井一行")</f>
        <v>0</v>
      </c>
    </row>
    <row r="36" spans="1:22" ht="18" customHeight="1">
      <c r="A36" s="4">
        <v>35</v>
      </c>
      <c r="B36" s="37">
        <v>40652</v>
      </c>
      <c r="C36" s="34" t="s">
        <v>72</v>
      </c>
      <c r="D36" s="34" t="s">
        <v>7</v>
      </c>
      <c r="E36" s="34" t="s">
        <v>163</v>
      </c>
      <c r="F36" s="34" t="s">
        <v>44</v>
      </c>
      <c r="G36" s="21"/>
      <c r="H36" s="21"/>
      <c r="I36" s="21" t="s">
        <v>26</v>
      </c>
      <c r="J36" s="21" t="s">
        <v>31</v>
      </c>
      <c r="L36" s="4">
        <v>34</v>
      </c>
      <c r="M36" s="36" t="s">
        <v>54</v>
      </c>
      <c r="N36" s="10">
        <f>COUNTIF($C$2:$H$888,"土山剛弘")</f>
        <v>69</v>
      </c>
      <c r="O36" s="10">
        <f t="shared" si="0"/>
        <v>69</v>
      </c>
      <c r="P36" s="24"/>
      <c r="Q36" s="10">
        <f>COUNTIF($C$2:$C$888,"土山剛弘")</f>
        <v>16</v>
      </c>
      <c r="R36" s="10">
        <f>COUNTIF($D$2:$D$888,"土山剛弘")</f>
        <v>18</v>
      </c>
      <c r="S36" s="10">
        <f>COUNTIF($E$2:$E$888,"土山剛弘")</f>
        <v>18</v>
      </c>
      <c r="T36" s="10">
        <f>COUNTIF($F$2:$F$888,"土山剛弘")</f>
        <v>16</v>
      </c>
      <c r="U36" s="10">
        <f>COUNTIF($G$2:$G$888,"土山剛弘")</f>
        <v>0</v>
      </c>
      <c r="V36" s="10">
        <f>COUNTIF($H$2:$H$888,"土山剛弘")</f>
        <v>1</v>
      </c>
    </row>
    <row r="37" spans="1:22" ht="18" customHeight="1">
      <c r="A37" s="4">
        <v>36</v>
      </c>
      <c r="B37" s="37">
        <v>40652</v>
      </c>
      <c r="C37" s="34" t="s">
        <v>29</v>
      </c>
      <c r="D37" s="34" t="s">
        <v>35</v>
      </c>
      <c r="E37" s="34" t="s">
        <v>30</v>
      </c>
      <c r="F37" s="34" t="s">
        <v>4</v>
      </c>
      <c r="G37" s="21"/>
      <c r="H37" s="21"/>
      <c r="I37" s="21" t="s">
        <v>13</v>
      </c>
      <c r="J37" s="21" t="s">
        <v>19</v>
      </c>
      <c r="L37" s="4">
        <v>35</v>
      </c>
      <c r="M37" s="36" t="s">
        <v>98</v>
      </c>
      <c r="N37" s="10">
        <f>COUNTIF($C$2:$H$888,"橋本信治")</f>
        <v>67</v>
      </c>
      <c r="O37" s="10">
        <f t="shared" si="0"/>
        <v>67</v>
      </c>
      <c r="P37" s="24"/>
      <c r="Q37" s="10">
        <f>COUNTIF($C$2:$C$888,"橋本信治")</f>
        <v>17</v>
      </c>
      <c r="R37" s="10">
        <f>COUNTIF($D$2:$D$888,"橋本信治")</f>
        <v>16</v>
      </c>
      <c r="S37" s="10">
        <f>COUNTIF($E$2:$E$888,"橋本信治")</f>
        <v>16</v>
      </c>
      <c r="T37" s="10">
        <f>COUNTIF($F$2:$F$888,"橋本信治")</f>
        <v>18</v>
      </c>
      <c r="U37" s="10">
        <f>COUNTIF($G$2:$G$888,"橋本信治")</f>
        <v>0</v>
      </c>
      <c r="V37" s="10">
        <f>COUNTIF($H$2:$H$888,"橋本信治")</f>
        <v>0</v>
      </c>
    </row>
    <row r="38" spans="1:22" ht="18" customHeight="1">
      <c r="A38" s="4">
        <v>37</v>
      </c>
      <c r="B38" s="37">
        <v>40652</v>
      </c>
      <c r="C38" s="34" t="s">
        <v>142</v>
      </c>
      <c r="D38" s="34" t="s">
        <v>34</v>
      </c>
      <c r="E38" s="34" t="s">
        <v>161</v>
      </c>
      <c r="F38" s="34" t="s">
        <v>46</v>
      </c>
      <c r="G38" s="21"/>
      <c r="H38" s="21"/>
      <c r="I38" s="21" t="s">
        <v>38</v>
      </c>
      <c r="J38" s="21" t="s">
        <v>37</v>
      </c>
      <c r="L38" s="4">
        <v>36</v>
      </c>
      <c r="M38" s="36" t="s">
        <v>101</v>
      </c>
      <c r="N38" s="10">
        <f>COUNTIF($C$2:$H$888,"山路哲生")</f>
        <v>62</v>
      </c>
      <c r="O38" s="10">
        <f t="shared" si="0"/>
        <v>62</v>
      </c>
      <c r="P38" s="24"/>
      <c r="Q38" s="10">
        <f>COUNTIF($C$2:$C$888,"山路哲生")</f>
        <v>11</v>
      </c>
      <c r="R38" s="10">
        <f>COUNTIF($D$2:$D$888,"山路哲生")</f>
        <v>18</v>
      </c>
      <c r="S38" s="10">
        <f>COUNTIF($E$2:$E$888,"山路哲生")</f>
        <v>17</v>
      </c>
      <c r="T38" s="10">
        <f>COUNTIF($F$2:$F$888,"山路哲生")</f>
        <v>16</v>
      </c>
      <c r="U38" s="10">
        <f>COUNTIF($G$2:$G$888,"山路哲生")</f>
        <v>0</v>
      </c>
      <c r="V38" s="10">
        <f>COUNTIF($H$2:$H$888,"山路哲生")</f>
        <v>0</v>
      </c>
    </row>
    <row r="39" spans="1:22" ht="18" customHeight="1">
      <c r="A39" s="4">
        <v>38</v>
      </c>
      <c r="B39" s="37">
        <v>40652</v>
      </c>
      <c r="C39" s="34" t="s">
        <v>18</v>
      </c>
      <c r="D39" s="34" t="s">
        <v>6</v>
      </c>
      <c r="E39" s="34" t="s">
        <v>22</v>
      </c>
      <c r="F39" s="34" t="s">
        <v>131</v>
      </c>
      <c r="G39" s="21"/>
      <c r="H39" s="21"/>
      <c r="I39" s="21" t="s">
        <v>14</v>
      </c>
      <c r="J39" s="21" t="s">
        <v>20</v>
      </c>
      <c r="L39" s="4">
        <v>37</v>
      </c>
      <c r="M39" s="36" t="s">
        <v>102</v>
      </c>
      <c r="N39" s="10">
        <f>COUNTIF($C$2:$H$888,"石山智也")</f>
        <v>61</v>
      </c>
      <c r="O39" s="10">
        <f t="shared" si="0"/>
        <v>61</v>
      </c>
      <c r="P39" s="24"/>
      <c r="Q39" s="10">
        <f>COUNTIF($C$2:$C$888,"石山智也")</f>
        <v>15</v>
      </c>
      <c r="R39" s="10">
        <f>COUNTIF($D$2:$D$888,"石山智也")</f>
        <v>15</v>
      </c>
      <c r="S39" s="10">
        <f>COUNTIF($E$2:$E$888,"石山智也")</f>
        <v>17</v>
      </c>
      <c r="T39" s="10">
        <f>COUNTIF($F$2:$F$888,"石山智也")</f>
        <v>14</v>
      </c>
      <c r="U39" s="10">
        <f>COUNTIF($G$2:$G$888,"石山智也")</f>
        <v>0</v>
      </c>
      <c r="V39" s="10">
        <f>COUNTIF($H$2:$H$888,"石山智也")</f>
        <v>0</v>
      </c>
    </row>
    <row r="40" spans="1:22" ht="18" customHeight="1">
      <c r="A40" s="4">
        <v>39</v>
      </c>
      <c r="B40" s="37">
        <v>40652</v>
      </c>
      <c r="C40" s="34" t="s">
        <v>16</v>
      </c>
      <c r="D40" s="34" t="s">
        <v>148</v>
      </c>
      <c r="E40" s="34" t="s">
        <v>23</v>
      </c>
      <c r="F40" s="34" t="s">
        <v>144</v>
      </c>
      <c r="G40" s="21"/>
      <c r="H40" s="21"/>
      <c r="I40" s="21" t="s">
        <v>25</v>
      </c>
      <c r="J40" s="21" t="s">
        <v>9</v>
      </c>
      <c r="L40" s="4">
        <v>38</v>
      </c>
      <c r="M40" s="36" t="s">
        <v>100</v>
      </c>
      <c r="N40" s="10">
        <f>COUNTIF($C$2:$H$888,"山本貴則")</f>
        <v>60</v>
      </c>
      <c r="O40" s="10">
        <f t="shared" si="0"/>
        <v>60</v>
      </c>
      <c r="P40" s="24"/>
      <c r="Q40" s="10">
        <f>COUNTIF($C$2:$C$888,"山本貴則")</f>
        <v>15</v>
      </c>
      <c r="R40" s="10">
        <f>COUNTIF($D$2:$D$888,"山本貴則")</f>
        <v>15</v>
      </c>
      <c r="S40" s="10">
        <f>COUNTIF($E$2:$E$888,"山本貴則")</f>
        <v>16</v>
      </c>
      <c r="T40" s="10">
        <f>COUNTIF($F$2:$F$888,"山本貴則")</f>
        <v>13</v>
      </c>
      <c r="U40" s="10">
        <f>COUNTIF($G$2:$G$888,"山本貴則")</f>
        <v>0</v>
      </c>
      <c r="V40" s="10">
        <f>COUNTIF($H$2:$H$888,"山本貴則")</f>
        <v>1</v>
      </c>
    </row>
    <row r="41" spans="1:22" ht="18" customHeight="1">
      <c r="A41" s="4">
        <v>40</v>
      </c>
      <c r="B41" s="37">
        <v>40652</v>
      </c>
      <c r="C41" s="34" t="s">
        <v>12</v>
      </c>
      <c r="D41" s="34" t="s">
        <v>33</v>
      </c>
      <c r="E41" s="34" t="s">
        <v>10</v>
      </c>
      <c r="F41" s="34" t="s">
        <v>39</v>
      </c>
      <c r="G41" s="21"/>
      <c r="H41" s="21"/>
      <c r="I41" s="21" t="s">
        <v>8</v>
      </c>
      <c r="J41" s="21" t="s">
        <v>32</v>
      </c>
      <c r="L41" s="4">
        <v>39</v>
      </c>
      <c r="M41" s="34" t="s">
        <v>136</v>
      </c>
      <c r="N41" s="10">
        <f>COUNTIF($C$2:$H$888,"杉本大成")</f>
        <v>56</v>
      </c>
      <c r="O41" s="10">
        <f t="shared" si="0"/>
        <v>56</v>
      </c>
      <c r="P41" s="24"/>
      <c r="Q41" s="10">
        <f>COUNTIF($C$2:$C$888,"杉本大成")</f>
        <v>13</v>
      </c>
      <c r="R41" s="10">
        <f>COUNTIF($D$2:$D$888,"杉本大成")</f>
        <v>12</v>
      </c>
      <c r="S41" s="10">
        <f>COUNTIF($E$2:$E$888,"杉本大成")</f>
        <v>13</v>
      </c>
      <c r="T41" s="10">
        <f>COUNTIF($F$2:$F$888,"杉本大成")</f>
        <v>17</v>
      </c>
      <c r="U41" s="10">
        <f>COUNTIF($G$2:$G$888,"杉本大成")</f>
        <v>1</v>
      </c>
      <c r="V41" s="10">
        <f>COUNTIF($H$2:$H$888,"杉本大成")</f>
        <v>0</v>
      </c>
    </row>
    <row r="42" spans="1:22" ht="18" customHeight="1">
      <c r="A42" s="4">
        <v>41</v>
      </c>
      <c r="B42" s="37">
        <v>40653</v>
      </c>
      <c r="C42" s="34" t="s">
        <v>4</v>
      </c>
      <c r="D42" s="34" t="s">
        <v>41</v>
      </c>
      <c r="E42" s="34" t="s">
        <v>35</v>
      </c>
      <c r="F42" s="34" t="s">
        <v>30</v>
      </c>
      <c r="G42" s="21"/>
      <c r="H42" s="21"/>
      <c r="I42" s="21" t="s">
        <v>13</v>
      </c>
      <c r="J42" s="21" t="s">
        <v>19</v>
      </c>
      <c r="L42" s="4">
        <v>40</v>
      </c>
      <c r="M42" s="36" t="s">
        <v>99</v>
      </c>
      <c r="N42" s="10">
        <f>COUNTIF($C$2:$H$888,"福家英登")</f>
        <v>46</v>
      </c>
      <c r="O42" s="10">
        <f t="shared" si="0"/>
        <v>46</v>
      </c>
      <c r="P42" s="24"/>
      <c r="Q42" s="10">
        <f>COUNTIF($C$2:$C$888,"福家英登")</f>
        <v>10</v>
      </c>
      <c r="R42" s="10">
        <f>COUNTIF($D$2:$D$888,"福家英登")</f>
        <v>12</v>
      </c>
      <c r="S42" s="10">
        <f>COUNTIF($E$2:$E$888,"福家英登")</f>
        <v>11</v>
      </c>
      <c r="T42" s="10">
        <f>COUNTIF($F$2:$F$888,"福家英登")</f>
        <v>13</v>
      </c>
      <c r="U42" s="10">
        <f>COUNTIF($G$2:$G$888,"福家英登")</f>
        <v>0</v>
      </c>
      <c r="V42" s="10">
        <f>COUNTIF($H$2:$H$888,"福家英登")</f>
        <v>0</v>
      </c>
    </row>
    <row r="43" spans="1:22" ht="18" customHeight="1">
      <c r="A43" s="4">
        <v>42</v>
      </c>
      <c r="B43" s="37">
        <v>40653</v>
      </c>
      <c r="C43" s="34" t="s">
        <v>39</v>
      </c>
      <c r="D43" s="34" t="s">
        <v>17</v>
      </c>
      <c r="E43" s="34" t="s">
        <v>33</v>
      </c>
      <c r="F43" s="34" t="s">
        <v>10</v>
      </c>
      <c r="G43" s="21"/>
      <c r="H43" s="21"/>
      <c r="I43" s="21" t="s">
        <v>8</v>
      </c>
      <c r="J43" s="21" t="s">
        <v>32</v>
      </c>
      <c r="L43" s="4">
        <v>41</v>
      </c>
      <c r="M43" s="36" t="s">
        <v>52</v>
      </c>
      <c r="N43" s="10">
        <f>COUNTIF($C$2:$H$888,"原信一朗")</f>
        <v>39</v>
      </c>
      <c r="O43" s="10">
        <f t="shared" si="0"/>
        <v>39</v>
      </c>
      <c r="P43" s="24"/>
      <c r="Q43" s="10">
        <f>COUNTIF($C$2:$C$888,"原信一朗")</f>
        <v>8</v>
      </c>
      <c r="R43" s="10">
        <f>COUNTIF($D$2:$D$888,"原信一朗")</f>
        <v>9</v>
      </c>
      <c r="S43" s="10">
        <f>COUNTIF($E$2:$E$888,"原信一朗")</f>
        <v>11</v>
      </c>
      <c r="T43" s="10">
        <f>COUNTIF($F$2:$F$888,"原信一朗")</f>
        <v>11</v>
      </c>
      <c r="U43" s="10">
        <f>COUNTIF($G$2:$G$888,"原信一朗")</f>
        <v>0</v>
      </c>
      <c r="V43" s="10">
        <f>COUNTIF($H$2:$H$888,"原信一朗")</f>
        <v>0</v>
      </c>
    </row>
    <row r="44" spans="1:22" ht="18" customHeight="1">
      <c r="A44" s="4">
        <v>43</v>
      </c>
      <c r="B44" s="37">
        <v>40653</v>
      </c>
      <c r="C44" s="34" t="s">
        <v>46</v>
      </c>
      <c r="D44" s="34" t="s">
        <v>43</v>
      </c>
      <c r="E44" s="34" t="s">
        <v>34</v>
      </c>
      <c r="F44" s="34" t="s">
        <v>161</v>
      </c>
      <c r="G44" s="21"/>
      <c r="H44" s="21"/>
      <c r="I44" s="21" t="s">
        <v>38</v>
      </c>
      <c r="J44" s="21" t="s">
        <v>37</v>
      </c>
      <c r="L44" s="4">
        <v>42</v>
      </c>
      <c r="M44" s="36" t="s">
        <v>104</v>
      </c>
      <c r="N44" s="10">
        <f>COUNTIF($C$2:$H$888,"市川貴之")</f>
        <v>34</v>
      </c>
      <c r="O44" s="10">
        <f t="shared" si="0"/>
        <v>34</v>
      </c>
      <c r="P44" s="24"/>
      <c r="Q44" s="10">
        <f>COUNTIF($C$2:$C$888,"市川貴之")</f>
        <v>9</v>
      </c>
      <c r="R44" s="10">
        <f>COUNTIF($D$2:$D$888,"市川貴之")</f>
        <v>9</v>
      </c>
      <c r="S44" s="10">
        <f>COUNTIF($E$2:$E$888,"市川貴之")</f>
        <v>8</v>
      </c>
      <c r="T44" s="10">
        <f>COUNTIF($F$2:$F$888,"市川貴之")</f>
        <v>8</v>
      </c>
      <c r="U44" s="10">
        <f>COUNTIF($G$2:$G$888,"市川貴之")</f>
        <v>0</v>
      </c>
      <c r="V44" s="10">
        <f>COUNTIF($H$2:$H$888,"市川貴之")</f>
        <v>0</v>
      </c>
    </row>
    <row r="45" spans="1:22" ht="18" customHeight="1">
      <c r="A45" s="4">
        <v>44</v>
      </c>
      <c r="B45" s="37">
        <v>40653</v>
      </c>
      <c r="C45" s="34" t="s">
        <v>44</v>
      </c>
      <c r="D45" s="34" t="s">
        <v>24</v>
      </c>
      <c r="E45" s="34" t="s">
        <v>7</v>
      </c>
      <c r="F45" s="34" t="s">
        <v>163</v>
      </c>
      <c r="G45" s="21"/>
      <c r="H45" s="21"/>
      <c r="I45" s="21" t="s">
        <v>26</v>
      </c>
      <c r="J45" s="21" t="s">
        <v>31</v>
      </c>
      <c r="L45" s="4">
        <v>43</v>
      </c>
      <c r="M45" s="36" t="s">
        <v>103</v>
      </c>
      <c r="N45" s="10">
        <f>COUNTIF($C$2:$H$888,"村山太朗")</f>
        <v>26</v>
      </c>
      <c r="O45" s="10">
        <f t="shared" si="0"/>
        <v>26</v>
      </c>
      <c r="P45" s="24"/>
      <c r="Q45" s="10">
        <f>COUNTIF($C$2:$C$888,"村山太朗")</f>
        <v>1</v>
      </c>
      <c r="R45" s="10">
        <f>COUNTIF($D$2:$D$888,"村山太朗")</f>
        <v>7</v>
      </c>
      <c r="S45" s="10">
        <f>COUNTIF($E$2:$E$888,"村山太朗")</f>
        <v>9</v>
      </c>
      <c r="T45" s="10">
        <f>COUNTIF($F$2:$F$888,"村山太朗")</f>
        <v>9</v>
      </c>
      <c r="U45" s="10">
        <f>COUNTIF($G$2:$G$888,"村山太朗")</f>
        <v>0</v>
      </c>
      <c r="V45" s="10">
        <f>COUNTIF($H$2:$H$888,"村山太朗")</f>
        <v>0</v>
      </c>
    </row>
    <row r="46" spans="1:22" ht="18" customHeight="1">
      <c r="A46" s="4">
        <v>45</v>
      </c>
      <c r="B46" s="37">
        <v>40653</v>
      </c>
      <c r="C46" s="34" t="s">
        <v>131</v>
      </c>
      <c r="D46" s="34" t="s">
        <v>28</v>
      </c>
      <c r="E46" s="34" t="s">
        <v>6</v>
      </c>
      <c r="F46" s="34" t="s">
        <v>22</v>
      </c>
      <c r="G46" s="21"/>
      <c r="H46" s="21"/>
      <c r="I46" s="21" t="s">
        <v>14</v>
      </c>
      <c r="J46" s="21" t="s">
        <v>20</v>
      </c>
      <c r="L46" s="4">
        <v>44</v>
      </c>
      <c r="M46" s="34" t="s">
        <v>158</v>
      </c>
      <c r="N46" s="10">
        <f>COUNTIF($C$2:$H$888,"工藤和樹")</f>
        <v>23</v>
      </c>
      <c r="O46" s="10">
        <f t="shared" si="0"/>
        <v>23</v>
      </c>
      <c r="P46" s="24"/>
      <c r="Q46" s="10">
        <f>COUNTIF($C$2:$C$888,"工藤和樹")</f>
        <v>4</v>
      </c>
      <c r="R46" s="10">
        <f>COUNTIF($D$2:$D$888,"工藤和樹")</f>
        <v>5</v>
      </c>
      <c r="S46" s="10">
        <f>COUNTIF($E$2:$E$888,"工藤和樹")</f>
        <v>7</v>
      </c>
      <c r="T46" s="10">
        <f>COUNTIF($F$2:$F$888,"工藤和樹")</f>
        <v>7</v>
      </c>
      <c r="U46" s="10">
        <f>COUNTIF($G$2:$G$888,"工藤和樹")</f>
        <v>0</v>
      </c>
      <c r="V46" s="10">
        <f>COUNTIF($H$2:$H$888,"工藤和樹")</f>
        <v>0</v>
      </c>
    </row>
    <row r="47" spans="1:22" ht="18" customHeight="1">
      <c r="A47" s="4">
        <v>46</v>
      </c>
      <c r="B47" s="37">
        <v>40653</v>
      </c>
      <c r="C47" s="34" t="s">
        <v>144</v>
      </c>
      <c r="D47" s="34" t="s">
        <v>11</v>
      </c>
      <c r="E47" s="34" t="s">
        <v>148</v>
      </c>
      <c r="F47" s="34" t="s">
        <v>23</v>
      </c>
      <c r="G47" s="21"/>
      <c r="H47" s="21"/>
      <c r="I47" s="21" t="s">
        <v>25</v>
      </c>
      <c r="J47" s="21" t="s">
        <v>9</v>
      </c>
      <c r="L47" s="4">
        <v>45</v>
      </c>
      <c r="M47" s="34" t="s">
        <v>138</v>
      </c>
      <c r="N47" s="10">
        <f>COUNTIF($C$2:$H$888,"坂井遼太郎")</f>
        <v>6</v>
      </c>
      <c r="O47" s="10">
        <f t="shared" si="0"/>
        <v>6</v>
      </c>
      <c r="P47" s="24"/>
      <c r="Q47" s="10">
        <f>COUNTIF($C$2:$C$888,"坂井遼太郎")</f>
        <v>0</v>
      </c>
      <c r="R47" s="10">
        <f>COUNTIF($D$2:$D$888,"坂井遼太郎")</f>
        <v>2</v>
      </c>
      <c r="S47" s="10">
        <f>COUNTIF($E$2:$E$888,"坂井遼太郎")</f>
        <v>3</v>
      </c>
      <c r="T47" s="10">
        <f>COUNTIF($F$2:$F$888,"坂井遼太郎")</f>
        <v>1</v>
      </c>
      <c r="U47" s="10">
        <f>COUNTIF($G$2:$G$888,"坂井遼太郎")</f>
        <v>0</v>
      </c>
      <c r="V47" s="10">
        <f>COUNTIF($H$2:$H$888,"坂井遼太郎")</f>
        <v>0</v>
      </c>
    </row>
    <row r="48" spans="1:22" ht="18" customHeight="1">
      <c r="A48" s="4">
        <v>47</v>
      </c>
      <c r="B48" s="37">
        <v>40654</v>
      </c>
      <c r="C48" s="34" t="s">
        <v>161</v>
      </c>
      <c r="D48" s="34" t="s">
        <v>142</v>
      </c>
      <c r="E48" s="34" t="s">
        <v>43</v>
      </c>
      <c r="F48" s="34" t="s">
        <v>34</v>
      </c>
      <c r="G48" s="21"/>
      <c r="H48" s="21"/>
      <c r="I48" s="21" t="s">
        <v>38</v>
      </c>
      <c r="J48" s="21" t="s">
        <v>37</v>
      </c>
      <c r="L48" s="4">
        <v>46</v>
      </c>
      <c r="M48" s="36" t="s">
        <v>105</v>
      </c>
      <c r="N48" s="10">
        <f>COUNTIF($C$2:$H$888,"山口義治")</f>
        <v>1</v>
      </c>
      <c r="O48" s="10">
        <f t="shared" si="0"/>
        <v>1</v>
      </c>
      <c r="P48" s="24"/>
      <c r="Q48" s="10">
        <f>COUNTIF($C$2:$C$888,"山口義治")</f>
        <v>0</v>
      </c>
      <c r="R48" s="10">
        <f>COUNTIF($D$2:$D$888,"山口義治")</f>
        <v>0</v>
      </c>
      <c r="S48" s="10">
        <f>COUNTIF($E$2:$E$888,"山口義治")</f>
        <v>0</v>
      </c>
      <c r="T48" s="10">
        <f>COUNTIF($F$2:$F$888,"山口義治")</f>
        <v>1</v>
      </c>
      <c r="U48" s="10">
        <f>COUNTIF($G$2:$G$888,"山口義治")</f>
        <v>0</v>
      </c>
      <c r="V48" s="10">
        <f>COUNTIF($H$2:$H$888,"山口義治")</f>
        <v>0</v>
      </c>
    </row>
    <row r="49" spans="1:22" ht="18" customHeight="1">
      <c r="A49" s="4">
        <v>48</v>
      </c>
      <c r="B49" s="37">
        <v>40654</v>
      </c>
      <c r="C49" s="34" t="s">
        <v>10</v>
      </c>
      <c r="D49" s="34" t="s">
        <v>5</v>
      </c>
      <c r="E49" s="34" t="s">
        <v>17</v>
      </c>
      <c r="F49" s="34" t="s">
        <v>33</v>
      </c>
      <c r="G49" s="21"/>
      <c r="H49" s="21"/>
      <c r="I49" s="21" t="s">
        <v>8</v>
      </c>
      <c r="J49" s="21" t="s">
        <v>32</v>
      </c>
      <c r="L49" s="4">
        <v>47</v>
      </c>
      <c r="M49" s="34" t="s">
        <v>152</v>
      </c>
      <c r="N49" s="10">
        <f>COUNTIF($C$2:$H$888,"大和貴弘")</f>
        <v>0</v>
      </c>
      <c r="O49" s="10">
        <f t="shared" si="0"/>
        <v>0</v>
      </c>
      <c r="P49" s="10"/>
      <c r="Q49" s="10">
        <f>COUNTIF($C$2:$C$888,"大和貴弘")</f>
        <v>0</v>
      </c>
      <c r="R49" s="10">
        <f>COUNTIF($D$2:$D$888,"大和貴弘")</f>
        <v>0</v>
      </c>
      <c r="S49" s="10">
        <f>COUNTIF($E$2:$E$888,"大和貴弘")</f>
        <v>0</v>
      </c>
      <c r="T49" s="10">
        <f>COUNTIF($F$2:$F$888,"大和貴弘")</f>
        <v>0</v>
      </c>
      <c r="U49" s="10">
        <f>COUNTIF($G$2:$G$888,"大和貴弘")</f>
        <v>0</v>
      </c>
      <c r="V49" s="10">
        <f>COUNTIF($H$2:$H$888,"大和貴弘")</f>
        <v>0</v>
      </c>
    </row>
    <row r="50" spans="1:22" ht="18" customHeight="1">
      <c r="A50" s="4">
        <v>49</v>
      </c>
      <c r="B50" s="37">
        <v>40654</v>
      </c>
      <c r="C50" s="34" t="s">
        <v>23</v>
      </c>
      <c r="D50" s="34" t="s">
        <v>16</v>
      </c>
      <c r="E50" s="34" t="s">
        <v>11</v>
      </c>
      <c r="F50" s="34" t="s">
        <v>148</v>
      </c>
      <c r="G50" s="21"/>
      <c r="H50" s="21"/>
      <c r="I50" s="21" t="s">
        <v>25</v>
      </c>
      <c r="J50" s="21" t="s">
        <v>9</v>
      </c>
      <c r="L50" s="4">
        <v>48</v>
      </c>
      <c r="M50" s="34" t="s">
        <v>107</v>
      </c>
      <c r="N50" s="10">
        <f>COUNTIF($C$2:$H$888,"長井功一")</f>
        <v>0</v>
      </c>
      <c r="O50" s="10">
        <f t="shared" si="0"/>
        <v>0</v>
      </c>
      <c r="P50" s="24"/>
      <c r="Q50" s="10">
        <f>COUNTIF($C$2:$C$888,"長井功一")</f>
        <v>0</v>
      </c>
      <c r="R50" s="10">
        <f>COUNTIF($D$2:$D$888,"長井功一")</f>
        <v>0</v>
      </c>
      <c r="S50" s="10">
        <f>COUNTIF($E$2:$E$888,"長井功一")</f>
        <v>0</v>
      </c>
      <c r="T50" s="10">
        <f>COUNTIF($F$2:$F$888,"長井功一")</f>
        <v>0</v>
      </c>
      <c r="U50" s="10">
        <f>COUNTIF($G$2:$G$888,"長井功一")</f>
        <v>0</v>
      </c>
      <c r="V50" s="10">
        <f>COUNTIF($H$2:$H$888,"長井功一")</f>
        <v>0</v>
      </c>
    </row>
    <row r="51" spans="1:22" ht="18" customHeight="1">
      <c r="A51" s="4">
        <v>50</v>
      </c>
      <c r="B51" s="37">
        <v>40654</v>
      </c>
      <c r="C51" s="34" t="s">
        <v>30</v>
      </c>
      <c r="D51" s="34" t="s">
        <v>29</v>
      </c>
      <c r="E51" s="34" t="s">
        <v>41</v>
      </c>
      <c r="F51" s="34" t="s">
        <v>21</v>
      </c>
      <c r="G51" s="21"/>
      <c r="H51" s="21"/>
      <c r="I51" s="21" t="s">
        <v>13</v>
      </c>
      <c r="J51" s="21" t="s">
        <v>19</v>
      </c>
      <c r="L51" s="4">
        <v>49</v>
      </c>
      <c r="M51" s="34" t="s">
        <v>377</v>
      </c>
      <c r="N51" s="10">
        <f>COUNTIF($C$2:$H$888,"小椋好高")</f>
        <v>0</v>
      </c>
      <c r="O51" s="10">
        <f t="shared" ref="O51" si="1">SUM(Q51:V51)</f>
        <v>0</v>
      </c>
      <c r="P51" s="10"/>
      <c r="Q51" s="10">
        <f>COUNTIF($C$2:$C$888,"小椋好高")</f>
        <v>0</v>
      </c>
      <c r="R51" s="10">
        <f>COUNTIF($D$2:$D$888,"小椋好高")</f>
        <v>0</v>
      </c>
      <c r="S51" s="10">
        <f>COUNTIF($E$2:$E$888,"小椋好高")</f>
        <v>0</v>
      </c>
      <c r="T51" s="10">
        <f>COUNTIF($F$2:$F$888,"小椋好高")</f>
        <v>0</v>
      </c>
      <c r="U51" s="10">
        <f>COUNTIF($G$2:$G$888,"小椋好高")</f>
        <v>0</v>
      </c>
      <c r="V51" s="10">
        <f>COUNTIF($H$2:$H$888,"小椋好高")</f>
        <v>0</v>
      </c>
    </row>
    <row r="52" spans="1:22" ht="18" customHeight="1">
      <c r="A52" s="4">
        <v>51</v>
      </c>
      <c r="B52" s="37">
        <v>40654</v>
      </c>
      <c r="C52" s="34" t="s">
        <v>163</v>
      </c>
      <c r="D52" s="34" t="s">
        <v>72</v>
      </c>
      <c r="E52" s="34" t="s">
        <v>24</v>
      </c>
      <c r="F52" s="34" t="s">
        <v>7</v>
      </c>
      <c r="G52" s="21"/>
      <c r="H52" s="21"/>
      <c r="I52" s="21" t="s">
        <v>26</v>
      </c>
      <c r="J52" s="21" t="s">
        <v>31</v>
      </c>
      <c r="L52" s="4">
        <v>50</v>
      </c>
      <c r="M52" s="34" t="s">
        <v>160</v>
      </c>
      <c r="N52" s="10">
        <f>COUNTIF($C$2:$H$888,"小林達郎")</f>
        <v>0</v>
      </c>
      <c r="O52" s="10">
        <f t="shared" ref="O52:O58" si="2">SUM(Q52:V52)</f>
        <v>0</v>
      </c>
      <c r="P52" s="24"/>
      <c r="Q52" s="10">
        <f>COUNTIF($C$2:$C$888,"小林達郎")</f>
        <v>0</v>
      </c>
      <c r="R52" s="10">
        <f>COUNTIF($D$2:$D$888,"小林達郎")</f>
        <v>0</v>
      </c>
      <c r="S52" s="10">
        <f>COUNTIF($E$2:$E$888,"小林達郎")</f>
        <v>0</v>
      </c>
      <c r="T52" s="10">
        <f>COUNTIF($F$2:$F$888,"小林達郎")</f>
        <v>0</v>
      </c>
      <c r="U52" s="10">
        <f>COUNTIF($G$2:$G$888,"小林達郎")</f>
        <v>0</v>
      </c>
      <c r="V52" s="10">
        <f>COUNTIF($H$2:$H$888,"小林達郎")</f>
        <v>0</v>
      </c>
    </row>
    <row r="53" spans="1:22" ht="18" customHeight="1">
      <c r="A53" s="4">
        <v>52</v>
      </c>
      <c r="B53" s="37">
        <v>40654</v>
      </c>
      <c r="C53" s="34" t="s">
        <v>22</v>
      </c>
      <c r="D53" s="34" t="s">
        <v>18</v>
      </c>
      <c r="E53" s="34" t="s">
        <v>28</v>
      </c>
      <c r="F53" s="34" t="s">
        <v>49</v>
      </c>
      <c r="G53" s="21"/>
      <c r="H53" s="21"/>
      <c r="I53" s="21" t="s">
        <v>14</v>
      </c>
      <c r="J53" s="21" t="s">
        <v>20</v>
      </c>
      <c r="L53" s="4">
        <v>51</v>
      </c>
      <c r="M53" s="34" t="s">
        <v>108</v>
      </c>
      <c r="N53" s="10">
        <f>COUNTIF($C$2:$H$888,"岩下健吾")</f>
        <v>0</v>
      </c>
      <c r="O53" s="10">
        <f t="shared" si="2"/>
        <v>0</v>
      </c>
      <c r="P53" s="24"/>
      <c r="Q53" s="10">
        <f>COUNTIF($C$2:$C$888,"岩下健吾")</f>
        <v>0</v>
      </c>
      <c r="R53" s="10">
        <f>COUNTIF($D$2:$D$888,"岩下健吾")</f>
        <v>0</v>
      </c>
      <c r="S53" s="10">
        <f>COUNTIF($E$2:$E$888,"岩下健吾")</f>
        <v>0</v>
      </c>
      <c r="T53" s="10">
        <f>COUNTIF($F$2:$F$888,"岩下健吾")</f>
        <v>0</v>
      </c>
      <c r="U53" s="10">
        <f>COUNTIF($G$2:$G$888,"岩下健吾")</f>
        <v>0</v>
      </c>
      <c r="V53" s="10">
        <f>COUNTIF($H$2:$H$888,"岩下健吾")</f>
        <v>0</v>
      </c>
    </row>
    <row r="54" spans="1:22" ht="18" customHeight="1">
      <c r="A54" s="4">
        <v>53</v>
      </c>
      <c r="B54" s="37">
        <v>40655</v>
      </c>
      <c r="C54" s="34" t="s">
        <v>7</v>
      </c>
      <c r="D54" s="34" t="s">
        <v>50</v>
      </c>
      <c r="E54" s="34" t="s">
        <v>142</v>
      </c>
      <c r="F54" s="34" t="s">
        <v>24</v>
      </c>
      <c r="G54" s="21"/>
      <c r="H54" s="21"/>
      <c r="I54" s="21" t="s">
        <v>26</v>
      </c>
      <c r="J54" s="21" t="s">
        <v>32</v>
      </c>
      <c r="L54" s="4">
        <v>52</v>
      </c>
      <c r="M54" s="34" t="s">
        <v>110</v>
      </c>
      <c r="N54" s="10">
        <f>COUNTIF($C$2:$H$888,"山村裕也")</f>
        <v>0</v>
      </c>
      <c r="O54" s="10">
        <f t="shared" si="2"/>
        <v>0</v>
      </c>
      <c r="P54" s="24"/>
      <c r="Q54" s="10">
        <f>COUNTIF($C$2:$C$888,"山村裕也")</f>
        <v>0</v>
      </c>
      <c r="R54" s="10">
        <f>COUNTIF($D$2:$D$888,"山村裕也")</f>
        <v>0</v>
      </c>
      <c r="S54" s="10">
        <f>COUNTIF($E$2:$E$888,"山村裕也")</f>
        <v>0</v>
      </c>
      <c r="T54" s="10">
        <f>COUNTIF($F$2:$F$888,"山村裕也")</f>
        <v>0</v>
      </c>
      <c r="U54" s="10">
        <f>COUNTIF($G$2:$G$888,"山村裕也")</f>
        <v>0</v>
      </c>
      <c r="V54" s="10">
        <f>COUNTIF($H$2:$H$888,"山村裕也")</f>
        <v>0</v>
      </c>
    </row>
    <row r="55" spans="1:22" ht="18" customHeight="1">
      <c r="A55" s="4">
        <v>54</v>
      </c>
      <c r="B55" s="37">
        <v>40655</v>
      </c>
      <c r="C55" s="34" t="s">
        <v>153</v>
      </c>
      <c r="D55" s="34" t="s">
        <v>39</v>
      </c>
      <c r="E55" s="34" t="s">
        <v>47</v>
      </c>
      <c r="F55" s="34" t="s">
        <v>43</v>
      </c>
      <c r="G55" s="21"/>
      <c r="H55" s="21"/>
      <c r="I55" s="21" t="s">
        <v>38</v>
      </c>
      <c r="J55" s="21" t="s">
        <v>13</v>
      </c>
      <c r="L55" s="4">
        <v>53</v>
      </c>
      <c r="M55" s="36" t="s">
        <v>106</v>
      </c>
      <c r="N55" s="10">
        <f>COUNTIF($C$2:$H$888,"芦原英智")</f>
        <v>0</v>
      </c>
      <c r="O55" s="10">
        <f t="shared" si="2"/>
        <v>0</v>
      </c>
      <c r="P55" s="24"/>
      <c r="Q55" s="10">
        <f>COUNTIF($C$2:$C$888,"芦原英智")</f>
        <v>0</v>
      </c>
      <c r="R55" s="10">
        <f>COUNTIF($D$2:$D$888,"芦原英智")</f>
        <v>0</v>
      </c>
      <c r="S55" s="10">
        <f>COUNTIF($E$2:$E$888,"芦原英智")</f>
        <v>0</v>
      </c>
      <c r="T55" s="10">
        <f>COUNTIF($F$2:$F$888,"芦原英智")</f>
        <v>0</v>
      </c>
      <c r="U55" s="10">
        <f>COUNTIF($G$2:$G$888,"芦原英智")</f>
        <v>0</v>
      </c>
      <c r="V55" s="10">
        <f>COUNTIF($H$2:$H$888,"芦原英智")</f>
        <v>0</v>
      </c>
    </row>
    <row r="56" spans="1:22" ht="18" customHeight="1">
      <c r="A56" s="4">
        <v>55</v>
      </c>
      <c r="B56" s="37">
        <v>40655</v>
      </c>
      <c r="C56" s="34" t="s">
        <v>34</v>
      </c>
      <c r="D56" s="34" t="s">
        <v>12</v>
      </c>
      <c r="E56" s="34" t="s">
        <v>146</v>
      </c>
      <c r="F56" s="34" t="s">
        <v>41</v>
      </c>
      <c r="G56" s="21"/>
      <c r="H56" s="21"/>
      <c r="I56" s="21" t="s">
        <v>9</v>
      </c>
      <c r="J56" s="21" t="s">
        <v>31</v>
      </c>
      <c r="L56" s="4">
        <v>54</v>
      </c>
      <c r="M56" s="34" t="s">
        <v>73</v>
      </c>
      <c r="N56" s="10">
        <f>COUNTIF($C$2:$H$888,"須山祐多")</f>
        <v>0</v>
      </c>
      <c r="O56" s="10">
        <f t="shared" si="2"/>
        <v>0</v>
      </c>
      <c r="P56" s="24"/>
      <c r="Q56" s="10">
        <f>COUNTIF($C$2:$C$888,"須山祐多")</f>
        <v>0</v>
      </c>
      <c r="R56" s="10">
        <f>COUNTIF($D$2:$D$888,"須山祐多")</f>
        <v>0</v>
      </c>
      <c r="S56" s="10">
        <f>COUNTIF($E$2:$E$888,"須山祐多")</f>
        <v>0</v>
      </c>
      <c r="T56" s="10">
        <f>COUNTIF($F$2:$F$888,"須山祐多")</f>
        <v>0</v>
      </c>
      <c r="U56" s="10">
        <f>COUNTIF($G$2:$G$888,"須山祐多")</f>
        <v>0</v>
      </c>
      <c r="V56" s="10">
        <f>COUNTIF($H$2:$H$888,"須山祐多")</f>
        <v>0</v>
      </c>
    </row>
    <row r="57" spans="1:22" ht="18" customHeight="1">
      <c r="A57" s="4">
        <v>56</v>
      </c>
      <c r="B57" s="37">
        <v>40655</v>
      </c>
      <c r="C57" s="34" t="s">
        <v>6</v>
      </c>
      <c r="D57" s="34" t="s">
        <v>44</v>
      </c>
      <c r="E57" s="34" t="s">
        <v>40</v>
      </c>
      <c r="F57" s="34" t="s">
        <v>35</v>
      </c>
      <c r="G57" s="21"/>
      <c r="H57" s="21"/>
      <c r="I57" s="21" t="s">
        <v>19</v>
      </c>
      <c r="J57" s="21" t="s">
        <v>14</v>
      </c>
      <c r="L57" s="4">
        <v>55</v>
      </c>
      <c r="M57" s="34" t="s">
        <v>109</v>
      </c>
      <c r="N57" s="10">
        <f>COUNTIF($C$2:$H$888,"梅木謙一")</f>
        <v>0</v>
      </c>
      <c r="O57" s="10">
        <f t="shared" si="2"/>
        <v>0</v>
      </c>
      <c r="P57" s="24"/>
      <c r="Q57" s="10">
        <f>COUNTIF($C$2:$C$888,"梅木謙一")</f>
        <v>0</v>
      </c>
      <c r="R57" s="10">
        <f>COUNTIF($D$2:$D$888,"梅木謙一")</f>
        <v>0</v>
      </c>
      <c r="S57" s="10">
        <f>COUNTIF($E$2:$E$888,"梅木謙一")</f>
        <v>0</v>
      </c>
      <c r="T57" s="10">
        <f>COUNTIF($F$2:$F$888,"梅木謙一")</f>
        <v>0</v>
      </c>
      <c r="U57" s="10">
        <f>COUNTIF($G$2:$G$888,"梅木謙一")</f>
        <v>0</v>
      </c>
      <c r="V57" s="10">
        <f>COUNTIF($H$2:$H$888,"梅木謙一")</f>
        <v>0</v>
      </c>
    </row>
    <row r="58" spans="1:22" ht="18" customHeight="1">
      <c r="A58" s="4">
        <v>57</v>
      </c>
      <c r="B58" s="37">
        <v>40656</v>
      </c>
      <c r="C58" s="34" t="s">
        <v>148</v>
      </c>
      <c r="D58" s="34" t="s">
        <v>144</v>
      </c>
      <c r="E58" s="34" t="s">
        <v>16</v>
      </c>
      <c r="F58" s="34" t="s">
        <v>11</v>
      </c>
      <c r="G58" s="21"/>
      <c r="H58" s="21"/>
      <c r="I58" s="21" t="s">
        <v>25</v>
      </c>
      <c r="J58" s="21" t="s">
        <v>8</v>
      </c>
      <c r="L58" s="4">
        <v>56</v>
      </c>
      <c r="M58" s="34" t="s">
        <v>156</v>
      </c>
      <c r="N58" s="10">
        <f>COUNTIF($C$2:$H$888,"柳内遼平")</f>
        <v>0</v>
      </c>
      <c r="O58" s="10">
        <f t="shared" si="2"/>
        <v>0</v>
      </c>
      <c r="P58" s="10"/>
      <c r="Q58" s="10">
        <f>COUNTIF($C$2:$C$888,"柳内遼平")</f>
        <v>0</v>
      </c>
      <c r="R58" s="10">
        <f>COUNTIF($D$2:$D$888,"柳内遼平")</f>
        <v>0</v>
      </c>
      <c r="S58" s="10">
        <f>COUNTIF($E$2:$E$888,"柳内遼平")</f>
        <v>0</v>
      </c>
      <c r="T58" s="10">
        <f>COUNTIF($F$2:$F$888,"柳内遼平")</f>
        <v>0</v>
      </c>
      <c r="U58" s="10">
        <f>COUNTIF($G$2:$G$888,"柳内遼平")</f>
        <v>0</v>
      </c>
      <c r="V58" s="10">
        <f>COUNTIF($H$2:$H$888,"柳内遼平")</f>
        <v>0</v>
      </c>
    </row>
    <row r="59" spans="1:22" ht="18" customHeight="1">
      <c r="A59" s="4">
        <v>58</v>
      </c>
      <c r="B59" s="37">
        <v>40656</v>
      </c>
      <c r="C59" s="34" t="s">
        <v>35</v>
      </c>
      <c r="D59" s="34" t="s">
        <v>46</v>
      </c>
      <c r="E59" s="34" t="s">
        <v>44</v>
      </c>
      <c r="F59" s="34" t="s">
        <v>40</v>
      </c>
      <c r="G59" s="21"/>
      <c r="H59" s="21"/>
      <c r="I59" s="21" t="s">
        <v>19</v>
      </c>
      <c r="J59" s="21" t="s">
        <v>14</v>
      </c>
      <c r="L59" s="4"/>
      <c r="M59" s="34" t="s">
        <v>401</v>
      </c>
      <c r="N59" s="10"/>
      <c r="O59" s="10"/>
      <c r="P59" s="10"/>
      <c r="Q59" s="10">
        <f t="shared" ref="Q59:V59" si="3">SUM(Q3:Q58)</f>
        <v>887</v>
      </c>
      <c r="R59" s="10">
        <f t="shared" si="3"/>
        <v>887</v>
      </c>
      <c r="S59" s="10">
        <f t="shared" si="3"/>
        <v>887</v>
      </c>
      <c r="T59" s="10">
        <f t="shared" si="3"/>
        <v>887</v>
      </c>
      <c r="U59" s="10">
        <f t="shared" si="3"/>
        <v>23</v>
      </c>
      <c r="V59" s="10">
        <f t="shared" si="3"/>
        <v>23</v>
      </c>
    </row>
    <row r="60" spans="1:22" ht="18" customHeight="1">
      <c r="A60" s="4">
        <v>59</v>
      </c>
      <c r="B60" s="37">
        <v>40656</v>
      </c>
      <c r="C60" s="34" t="s">
        <v>41</v>
      </c>
      <c r="D60" s="34" t="s">
        <v>161</v>
      </c>
      <c r="E60" s="34" t="s">
        <v>12</v>
      </c>
      <c r="F60" s="34" t="s">
        <v>146</v>
      </c>
      <c r="G60" s="21"/>
      <c r="H60" s="21"/>
      <c r="I60" s="21" t="s">
        <v>9</v>
      </c>
      <c r="J60" s="21" t="s">
        <v>31</v>
      </c>
    </row>
    <row r="61" spans="1:22" ht="18" customHeight="1">
      <c r="A61" s="4">
        <v>60</v>
      </c>
      <c r="B61" s="37">
        <v>40656</v>
      </c>
      <c r="C61" s="34" t="s">
        <v>24</v>
      </c>
      <c r="D61" s="34" t="s">
        <v>163</v>
      </c>
      <c r="E61" s="34" t="s">
        <v>50</v>
      </c>
      <c r="F61" s="34" t="s">
        <v>142</v>
      </c>
      <c r="G61" s="21"/>
      <c r="H61" s="21"/>
      <c r="I61" s="21" t="s">
        <v>26</v>
      </c>
      <c r="J61" s="21" t="s">
        <v>32</v>
      </c>
    </row>
    <row r="62" spans="1:22" ht="18" customHeight="1">
      <c r="A62" s="4">
        <v>61</v>
      </c>
      <c r="B62" s="37">
        <v>40657</v>
      </c>
      <c r="C62" s="34" t="s">
        <v>40</v>
      </c>
      <c r="D62" s="34" t="s">
        <v>6</v>
      </c>
      <c r="E62" s="34" t="s">
        <v>46</v>
      </c>
      <c r="F62" s="34" t="s">
        <v>44</v>
      </c>
      <c r="G62" s="21"/>
      <c r="H62" s="21"/>
      <c r="I62" s="21" t="s">
        <v>19</v>
      </c>
      <c r="J62" s="21" t="s">
        <v>14</v>
      </c>
    </row>
    <row r="63" spans="1:22" ht="18" customHeight="1">
      <c r="A63" s="4">
        <v>62</v>
      </c>
      <c r="B63" s="37">
        <v>40657</v>
      </c>
      <c r="C63" s="34" t="s">
        <v>47</v>
      </c>
      <c r="D63" s="34" t="s">
        <v>153</v>
      </c>
      <c r="E63" s="34" t="s">
        <v>10</v>
      </c>
      <c r="F63" s="34" t="s">
        <v>39</v>
      </c>
      <c r="G63" s="21"/>
      <c r="H63" s="21"/>
      <c r="I63" s="21" t="s">
        <v>38</v>
      </c>
      <c r="J63" s="21" t="s">
        <v>13</v>
      </c>
      <c r="N63" s="24"/>
      <c r="O63" s="24"/>
      <c r="P63" s="24"/>
      <c r="Q63" s="24"/>
      <c r="R63" s="24"/>
      <c r="S63" s="24"/>
      <c r="T63" s="24"/>
      <c r="U63" s="24"/>
      <c r="V63" s="24"/>
    </row>
    <row r="64" spans="1:22" ht="18" customHeight="1">
      <c r="A64" s="4">
        <v>63</v>
      </c>
      <c r="B64" s="37">
        <v>40657</v>
      </c>
      <c r="C64" s="34" t="s">
        <v>142</v>
      </c>
      <c r="D64" s="34" t="s">
        <v>7</v>
      </c>
      <c r="E64" s="34" t="s">
        <v>163</v>
      </c>
      <c r="F64" s="34" t="s">
        <v>50</v>
      </c>
      <c r="G64" s="21"/>
      <c r="H64" s="21"/>
      <c r="I64" s="21" t="s">
        <v>26</v>
      </c>
      <c r="J64" s="21" t="s">
        <v>32</v>
      </c>
      <c r="N64" s="24"/>
      <c r="O64" s="24"/>
      <c r="P64" s="24"/>
      <c r="Q64" s="24"/>
      <c r="R64" s="24"/>
      <c r="S64" s="24"/>
      <c r="T64" s="24"/>
      <c r="U64" s="24"/>
      <c r="V64" s="24"/>
    </row>
    <row r="65" spans="1:22" ht="18" customHeight="1">
      <c r="A65" s="4">
        <v>64</v>
      </c>
      <c r="B65" s="37">
        <v>40657</v>
      </c>
      <c r="C65" s="34" t="s">
        <v>11</v>
      </c>
      <c r="D65" s="34" t="s">
        <v>23</v>
      </c>
      <c r="E65" s="34" t="s">
        <v>144</v>
      </c>
      <c r="F65" s="34" t="s">
        <v>16</v>
      </c>
      <c r="G65" s="21"/>
      <c r="H65" s="21"/>
      <c r="I65" s="21" t="s">
        <v>25</v>
      </c>
      <c r="J65" s="21" t="s">
        <v>8</v>
      </c>
      <c r="M65" s="12"/>
      <c r="N65" s="24"/>
      <c r="O65" s="24"/>
      <c r="P65" s="24"/>
      <c r="Q65" s="24"/>
      <c r="R65" s="24"/>
      <c r="S65" s="24"/>
      <c r="T65" s="24"/>
      <c r="U65" s="24"/>
      <c r="V65" s="24"/>
    </row>
    <row r="66" spans="1:22" ht="18" customHeight="1">
      <c r="A66" s="4">
        <v>65</v>
      </c>
      <c r="B66" s="37">
        <v>40657</v>
      </c>
      <c r="C66" s="34" t="s">
        <v>146</v>
      </c>
      <c r="D66" s="34" t="s">
        <v>34</v>
      </c>
      <c r="E66" s="36" t="s">
        <v>161</v>
      </c>
      <c r="F66" s="34" t="s">
        <v>12</v>
      </c>
      <c r="G66" s="21"/>
      <c r="H66" s="21"/>
      <c r="I66" s="21" t="s">
        <v>9</v>
      </c>
      <c r="J66" s="21" t="s">
        <v>31</v>
      </c>
      <c r="M66" s="12"/>
      <c r="N66" s="24"/>
      <c r="O66" s="24"/>
      <c r="P66" s="24"/>
      <c r="Q66" s="24"/>
      <c r="R66" s="24"/>
      <c r="S66" s="24"/>
      <c r="T66" s="24"/>
      <c r="U66" s="24"/>
      <c r="V66" s="24"/>
    </row>
    <row r="67" spans="1:22" ht="18" customHeight="1">
      <c r="A67" s="4">
        <v>66</v>
      </c>
      <c r="B67" s="37">
        <v>40659</v>
      </c>
      <c r="C67" s="34" t="s">
        <v>42</v>
      </c>
      <c r="D67" s="34" t="s">
        <v>27</v>
      </c>
      <c r="E67" s="34" t="s">
        <v>29</v>
      </c>
      <c r="F67" s="34" t="s">
        <v>144</v>
      </c>
      <c r="G67" s="21"/>
      <c r="H67" s="21"/>
      <c r="I67" s="21" t="s">
        <v>8</v>
      </c>
      <c r="J67" s="21" t="s">
        <v>26</v>
      </c>
      <c r="M67" s="12"/>
      <c r="N67" s="24"/>
      <c r="O67" s="24"/>
      <c r="P67" s="24"/>
      <c r="Q67" s="24"/>
      <c r="R67" s="24"/>
      <c r="S67" s="24"/>
      <c r="T67" s="24"/>
      <c r="U67" s="24"/>
      <c r="V67" s="24"/>
    </row>
    <row r="68" spans="1:22" ht="18" customHeight="1">
      <c r="A68" s="4">
        <v>67</v>
      </c>
      <c r="B68" s="37">
        <v>40659</v>
      </c>
      <c r="C68" s="34" t="s">
        <v>44</v>
      </c>
      <c r="D68" s="34" t="s">
        <v>35</v>
      </c>
      <c r="E68" s="34" t="s">
        <v>15</v>
      </c>
      <c r="F68" s="34" t="s">
        <v>36</v>
      </c>
      <c r="G68" s="21"/>
      <c r="H68" s="21"/>
      <c r="I68" s="21" t="s">
        <v>19</v>
      </c>
      <c r="J68" s="21" t="s">
        <v>38</v>
      </c>
      <c r="M68" s="12"/>
      <c r="N68" s="24"/>
      <c r="O68" s="24"/>
      <c r="P68" s="24"/>
      <c r="Q68" s="24"/>
      <c r="R68" s="24"/>
      <c r="S68" s="24"/>
      <c r="T68" s="24"/>
      <c r="U68" s="24"/>
      <c r="V68" s="24"/>
    </row>
    <row r="69" spans="1:22" ht="18" customHeight="1">
      <c r="A69" s="4">
        <v>68</v>
      </c>
      <c r="B69" s="37">
        <v>40659</v>
      </c>
      <c r="C69" s="34" t="s">
        <v>50</v>
      </c>
      <c r="D69" s="34" t="s">
        <v>48</v>
      </c>
      <c r="E69" s="34" t="s">
        <v>72</v>
      </c>
      <c r="F69" s="34" t="s">
        <v>10</v>
      </c>
      <c r="G69" s="21"/>
      <c r="H69" s="21"/>
      <c r="I69" s="21" t="s">
        <v>20</v>
      </c>
      <c r="J69" s="21" t="s">
        <v>13</v>
      </c>
      <c r="M69" s="12"/>
      <c r="N69" s="24"/>
      <c r="O69" s="24"/>
      <c r="P69" s="24"/>
      <c r="Q69" s="24"/>
      <c r="R69" s="24"/>
      <c r="S69" s="24"/>
      <c r="T69" s="24"/>
      <c r="U69" s="24"/>
      <c r="V69" s="24"/>
    </row>
    <row r="70" spans="1:22" ht="18" customHeight="1">
      <c r="A70" s="4">
        <v>69</v>
      </c>
      <c r="B70" s="37">
        <v>40659</v>
      </c>
      <c r="C70" s="34" t="s">
        <v>17</v>
      </c>
      <c r="D70" s="34" t="s">
        <v>131</v>
      </c>
      <c r="E70" s="34" t="s">
        <v>21</v>
      </c>
      <c r="F70" s="34" t="s">
        <v>163</v>
      </c>
      <c r="G70" s="21"/>
      <c r="H70" s="21"/>
      <c r="I70" s="21" t="s">
        <v>31</v>
      </c>
      <c r="J70" s="21" t="s">
        <v>25</v>
      </c>
      <c r="M70" s="12"/>
      <c r="N70" s="24"/>
      <c r="O70" s="24"/>
      <c r="P70" s="24"/>
      <c r="Q70" s="24"/>
      <c r="R70" s="24"/>
      <c r="S70" s="24"/>
      <c r="T70" s="24"/>
      <c r="U70" s="24"/>
      <c r="V70" s="24"/>
    </row>
    <row r="71" spans="1:22" ht="18" customHeight="1">
      <c r="A71" s="4">
        <v>70</v>
      </c>
      <c r="B71" s="37">
        <v>40659</v>
      </c>
      <c r="C71" s="34" t="s">
        <v>33</v>
      </c>
      <c r="D71" s="34" t="s">
        <v>41</v>
      </c>
      <c r="E71" s="34" t="s">
        <v>5</v>
      </c>
      <c r="F71" s="34" t="s">
        <v>22</v>
      </c>
      <c r="G71" s="21"/>
      <c r="H71" s="21"/>
      <c r="I71" s="21" t="s">
        <v>14</v>
      </c>
      <c r="J71" s="21" t="s">
        <v>37</v>
      </c>
      <c r="L71" s="9"/>
      <c r="M71" s="12"/>
      <c r="N71" s="24"/>
      <c r="O71" s="24"/>
      <c r="P71" s="24"/>
      <c r="Q71" s="24"/>
      <c r="R71" s="24"/>
      <c r="S71" s="24"/>
      <c r="T71" s="24"/>
      <c r="U71" s="24"/>
      <c r="V71" s="24"/>
    </row>
    <row r="72" spans="1:22" ht="18" customHeight="1">
      <c r="A72" s="4">
        <v>71</v>
      </c>
      <c r="B72" s="37">
        <v>40659</v>
      </c>
      <c r="C72" s="34" t="s">
        <v>16</v>
      </c>
      <c r="D72" s="34" t="s">
        <v>11</v>
      </c>
      <c r="E72" s="34" t="s">
        <v>153</v>
      </c>
      <c r="F72" s="34" t="s">
        <v>161</v>
      </c>
      <c r="G72" s="21"/>
      <c r="H72" s="21"/>
      <c r="I72" s="21" t="s">
        <v>32</v>
      </c>
      <c r="J72" s="21" t="s">
        <v>9</v>
      </c>
      <c r="L72" s="9"/>
      <c r="M72" s="12"/>
      <c r="N72" s="24"/>
      <c r="O72" s="24"/>
      <c r="P72" s="24"/>
      <c r="Q72" s="24"/>
      <c r="R72" s="24"/>
      <c r="S72" s="24"/>
      <c r="T72" s="24"/>
      <c r="U72" s="24"/>
      <c r="V72" s="24"/>
    </row>
    <row r="73" spans="1:22" ht="18" customHeight="1">
      <c r="A73" s="4">
        <v>72</v>
      </c>
      <c r="B73" s="37">
        <v>40660</v>
      </c>
      <c r="C73" s="34" t="s">
        <v>10</v>
      </c>
      <c r="D73" s="34" t="s">
        <v>49</v>
      </c>
      <c r="E73" s="34" t="s">
        <v>48</v>
      </c>
      <c r="F73" s="34" t="s">
        <v>72</v>
      </c>
      <c r="G73" s="21"/>
      <c r="H73" s="21"/>
      <c r="I73" s="21" t="s">
        <v>20</v>
      </c>
      <c r="J73" s="21" t="s">
        <v>13</v>
      </c>
      <c r="M73" s="12"/>
      <c r="N73" s="24"/>
      <c r="O73" s="24"/>
      <c r="P73" s="24"/>
      <c r="Q73" s="24"/>
      <c r="R73" s="24"/>
      <c r="S73" s="24"/>
      <c r="T73" s="24"/>
      <c r="U73" s="24"/>
      <c r="V73" s="24"/>
    </row>
    <row r="74" spans="1:22" ht="18" customHeight="1">
      <c r="A74" s="4">
        <v>73</v>
      </c>
      <c r="B74" s="37">
        <v>40660</v>
      </c>
      <c r="C74" s="34" t="s">
        <v>144</v>
      </c>
      <c r="D74" s="36" t="s">
        <v>30</v>
      </c>
      <c r="E74" s="34" t="s">
        <v>27</v>
      </c>
      <c r="F74" s="34" t="s">
        <v>29</v>
      </c>
      <c r="G74" s="21"/>
      <c r="H74" s="21"/>
      <c r="I74" s="21" t="s">
        <v>8</v>
      </c>
      <c r="J74" s="21" t="s">
        <v>26</v>
      </c>
      <c r="M74" s="12"/>
      <c r="N74" s="24"/>
      <c r="O74" s="24"/>
      <c r="P74" s="24"/>
      <c r="Q74" s="24"/>
      <c r="R74" s="24"/>
      <c r="S74" s="24"/>
      <c r="T74" s="24"/>
      <c r="U74" s="24"/>
      <c r="V74" s="24"/>
    </row>
    <row r="75" spans="1:22" ht="18" customHeight="1">
      <c r="A75" s="4">
        <v>74</v>
      </c>
      <c r="B75" s="37">
        <v>40660</v>
      </c>
      <c r="C75" s="34" t="s">
        <v>163</v>
      </c>
      <c r="D75" s="34" t="s">
        <v>18</v>
      </c>
      <c r="E75" s="34" t="s">
        <v>131</v>
      </c>
      <c r="F75" s="34" t="s">
        <v>21</v>
      </c>
      <c r="G75" s="21"/>
      <c r="H75" s="21"/>
      <c r="I75" s="21" t="s">
        <v>31</v>
      </c>
      <c r="J75" s="21" t="s">
        <v>25</v>
      </c>
      <c r="M75" s="12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40660</v>
      </c>
      <c r="C76" s="34" t="s">
        <v>22</v>
      </c>
      <c r="D76" s="34" t="s">
        <v>4</v>
      </c>
      <c r="E76" s="34" t="s">
        <v>41</v>
      </c>
      <c r="F76" s="34" t="s">
        <v>5</v>
      </c>
      <c r="G76" s="21"/>
      <c r="H76" s="21"/>
      <c r="I76" s="21" t="s">
        <v>14</v>
      </c>
      <c r="J76" s="21" t="s">
        <v>37</v>
      </c>
      <c r="M76" s="12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40661</v>
      </c>
      <c r="C77" s="36" t="s">
        <v>72</v>
      </c>
      <c r="D77" s="34" t="s">
        <v>50</v>
      </c>
      <c r="E77" s="34" t="s">
        <v>49</v>
      </c>
      <c r="F77" s="34" t="s">
        <v>48</v>
      </c>
      <c r="G77" s="21"/>
      <c r="H77" s="21"/>
      <c r="I77" s="21" t="s">
        <v>20</v>
      </c>
      <c r="J77" s="21" t="s">
        <v>13</v>
      </c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40661</v>
      </c>
      <c r="C78" s="34" t="s">
        <v>5</v>
      </c>
      <c r="D78" s="34" t="s">
        <v>33</v>
      </c>
      <c r="E78" s="34" t="s">
        <v>4</v>
      </c>
      <c r="F78" s="34" t="s">
        <v>41</v>
      </c>
      <c r="G78" s="21"/>
      <c r="H78" s="21"/>
      <c r="I78" s="21" t="s">
        <v>14</v>
      </c>
      <c r="J78" s="21" t="s">
        <v>37</v>
      </c>
      <c r="M78" s="12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40661</v>
      </c>
      <c r="C79" s="34" t="s">
        <v>29</v>
      </c>
      <c r="D79" s="34" t="s">
        <v>42</v>
      </c>
      <c r="E79" s="34" t="s">
        <v>30</v>
      </c>
      <c r="F79" s="34" t="s">
        <v>27</v>
      </c>
      <c r="G79" s="21"/>
      <c r="H79" s="21"/>
      <c r="I79" s="21" t="s">
        <v>8</v>
      </c>
      <c r="J79" s="21" t="s">
        <v>26</v>
      </c>
    </row>
    <row r="80" spans="1:22" ht="18" customHeight="1">
      <c r="A80" s="4">
        <v>79</v>
      </c>
      <c r="B80" s="37">
        <v>40661</v>
      </c>
      <c r="C80" s="34" t="s">
        <v>15</v>
      </c>
      <c r="D80" s="34" t="s">
        <v>44</v>
      </c>
      <c r="E80" s="34" t="s">
        <v>146</v>
      </c>
      <c r="F80" s="34" t="s">
        <v>35</v>
      </c>
      <c r="G80" s="21"/>
      <c r="H80" s="21"/>
      <c r="I80" s="21" t="s">
        <v>19</v>
      </c>
      <c r="J80" s="21" t="s">
        <v>38</v>
      </c>
    </row>
    <row r="81" spans="1:22" ht="18" customHeight="1">
      <c r="A81" s="4">
        <v>80</v>
      </c>
      <c r="B81" s="37">
        <v>40662</v>
      </c>
      <c r="C81" s="34" t="s">
        <v>153</v>
      </c>
      <c r="D81" s="34" t="s">
        <v>7</v>
      </c>
      <c r="E81" s="34" t="s">
        <v>47</v>
      </c>
      <c r="F81" s="34" t="s">
        <v>49</v>
      </c>
      <c r="G81" s="21"/>
      <c r="H81" s="21"/>
      <c r="I81" s="21" t="s">
        <v>20</v>
      </c>
      <c r="J81" s="21" t="s">
        <v>19</v>
      </c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40662</v>
      </c>
      <c r="C82" s="34" t="s">
        <v>34</v>
      </c>
      <c r="D82" s="34" t="s">
        <v>43</v>
      </c>
      <c r="E82" s="34" t="s">
        <v>23</v>
      </c>
      <c r="F82" s="34" t="s">
        <v>146</v>
      </c>
      <c r="G82" s="21"/>
      <c r="H82" s="21"/>
      <c r="I82" s="21" t="s">
        <v>38</v>
      </c>
      <c r="J82" s="21" t="s">
        <v>14</v>
      </c>
      <c r="N82" s="24"/>
      <c r="O82" s="24"/>
      <c r="P82" s="24"/>
      <c r="Q82" s="24"/>
      <c r="R82" s="24"/>
      <c r="S82" s="24"/>
      <c r="T82" s="24"/>
      <c r="U82" s="24"/>
      <c r="V82" s="24"/>
    </row>
    <row r="83" spans="1:22" ht="18" customHeight="1">
      <c r="A83" s="4">
        <v>82</v>
      </c>
      <c r="B83" s="37">
        <v>40662</v>
      </c>
      <c r="C83" s="34" t="s">
        <v>41</v>
      </c>
      <c r="D83" s="34" t="s">
        <v>144</v>
      </c>
      <c r="E83" s="34" t="s">
        <v>6</v>
      </c>
      <c r="F83" s="34" t="s">
        <v>30</v>
      </c>
      <c r="G83" s="21"/>
      <c r="H83" s="21"/>
      <c r="I83" s="21" t="s">
        <v>13</v>
      </c>
      <c r="J83" s="21" t="s">
        <v>37</v>
      </c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40662</v>
      </c>
      <c r="C84" s="34" t="s">
        <v>21</v>
      </c>
      <c r="D84" s="34" t="s">
        <v>17</v>
      </c>
      <c r="E84" s="34" t="s">
        <v>18</v>
      </c>
      <c r="F84" s="34" t="s">
        <v>131</v>
      </c>
      <c r="G84" s="21"/>
      <c r="H84" s="21"/>
      <c r="I84" s="21" t="s">
        <v>31</v>
      </c>
      <c r="J84" s="21" t="s">
        <v>32</v>
      </c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18" customHeight="1">
      <c r="A85" s="4">
        <v>84</v>
      </c>
      <c r="B85" s="37">
        <v>40662</v>
      </c>
      <c r="C85" s="34" t="s">
        <v>27</v>
      </c>
      <c r="D85" s="34" t="s">
        <v>157</v>
      </c>
      <c r="E85" s="34" t="s">
        <v>46</v>
      </c>
      <c r="F85" s="34" t="s">
        <v>4</v>
      </c>
      <c r="G85" s="21"/>
      <c r="H85" s="21"/>
      <c r="I85" s="21" t="s">
        <v>8</v>
      </c>
      <c r="J85" s="21" t="s">
        <v>25</v>
      </c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18" customHeight="1">
      <c r="A86" s="4">
        <v>85</v>
      </c>
      <c r="B86" s="37">
        <v>40662</v>
      </c>
      <c r="C86" s="34" t="s">
        <v>12</v>
      </c>
      <c r="D86" s="34" t="s">
        <v>28</v>
      </c>
      <c r="E86" s="34" t="s">
        <v>39</v>
      </c>
      <c r="F86" s="34" t="s">
        <v>148</v>
      </c>
      <c r="G86" s="21"/>
      <c r="H86" s="21"/>
      <c r="I86" s="21" t="s">
        <v>9</v>
      </c>
      <c r="J86" s="21" t="s">
        <v>26</v>
      </c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40663</v>
      </c>
      <c r="C87" s="34" t="s">
        <v>148</v>
      </c>
      <c r="D87" s="34" t="s">
        <v>29</v>
      </c>
      <c r="E87" s="34" t="s">
        <v>28</v>
      </c>
      <c r="F87" s="34" t="s">
        <v>39</v>
      </c>
      <c r="G87" s="21"/>
      <c r="H87" s="21"/>
      <c r="I87" s="21" t="s">
        <v>9</v>
      </c>
      <c r="J87" s="21" t="s">
        <v>26</v>
      </c>
      <c r="N87" s="24"/>
      <c r="O87" s="24"/>
      <c r="P87" s="24"/>
      <c r="Q87" s="24"/>
      <c r="R87" s="24"/>
      <c r="S87" s="24"/>
      <c r="T87" s="24"/>
      <c r="U87" s="24"/>
      <c r="V87" s="24"/>
    </row>
    <row r="88" spans="1:22" ht="18" customHeight="1">
      <c r="A88" s="4">
        <v>87</v>
      </c>
      <c r="B88" s="37">
        <v>40663</v>
      </c>
      <c r="C88" s="34" t="s">
        <v>4</v>
      </c>
      <c r="D88" s="34" t="s">
        <v>142</v>
      </c>
      <c r="E88" s="34" t="s">
        <v>157</v>
      </c>
      <c r="F88" s="34" t="s">
        <v>46</v>
      </c>
      <c r="G88" s="21"/>
      <c r="H88" s="21"/>
      <c r="I88" s="21" t="s">
        <v>8</v>
      </c>
      <c r="J88" s="21" t="s">
        <v>25</v>
      </c>
      <c r="N88" s="24"/>
      <c r="O88" s="24"/>
      <c r="P88" s="24"/>
      <c r="Q88" s="24"/>
      <c r="R88" s="24"/>
      <c r="S88" s="24"/>
      <c r="T88" s="24"/>
      <c r="U88" s="24"/>
      <c r="V88" s="24"/>
    </row>
    <row r="89" spans="1:22" ht="18" customHeight="1">
      <c r="A89" s="4">
        <v>88</v>
      </c>
      <c r="B89" s="37">
        <v>40663</v>
      </c>
      <c r="C89" s="34" t="s">
        <v>49</v>
      </c>
      <c r="D89" s="34" t="s">
        <v>72</v>
      </c>
      <c r="E89" s="34" t="s">
        <v>7</v>
      </c>
      <c r="F89" s="34" t="s">
        <v>47</v>
      </c>
      <c r="G89" s="21"/>
      <c r="H89" s="21"/>
      <c r="I89" s="21" t="s">
        <v>20</v>
      </c>
      <c r="J89" s="21" t="s">
        <v>19</v>
      </c>
      <c r="N89" s="24"/>
      <c r="O89" s="24"/>
      <c r="P89" s="24"/>
      <c r="Q89" s="24"/>
      <c r="R89" s="24"/>
      <c r="S89" s="24"/>
      <c r="T89" s="24"/>
      <c r="U89" s="24"/>
      <c r="V89" s="24"/>
    </row>
    <row r="90" spans="1:22" ht="18" customHeight="1">
      <c r="A90" s="4">
        <v>89</v>
      </c>
      <c r="B90" s="37">
        <v>40663</v>
      </c>
      <c r="C90" s="34" t="s">
        <v>131</v>
      </c>
      <c r="D90" s="34" t="s">
        <v>163</v>
      </c>
      <c r="E90" s="34" t="s">
        <v>17</v>
      </c>
      <c r="F90" s="34" t="s">
        <v>18</v>
      </c>
      <c r="G90" s="21"/>
      <c r="H90" s="21"/>
      <c r="I90" s="21" t="s">
        <v>31</v>
      </c>
      <c r="J90" s="21" t="s">
        <v>32</v>
      </c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40663</v>
      </c>
      <c r="C91" s="34" t="s">
        <v>30</v>
      </c>
      <c r="D91" s="34" t="s">
        <v>5</v>
      </c>
      <c r="E91" s="34" t="s">
        <v>144</v>
      </c>
      <c r="F91" s="34" t="s">
        <v>6</v>
      </c>
      <c r="G91" s="21"/>
      <c r="H91" s="21"/>
      <c r="I91" s="21" t="s">
        <v>13</v>
      </c>
      <c r="J91" s="21" t="s">
        <v>37</v>
      </c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40663</v>
      </c>
      <c r="C92" s="34" t="s">
        <v>146</v>
      </c>
      <c r="D92" s="34" t="s">
        <v>15</v>
      </c>
      <c r="E92" s="34" t="s">
        <v>43</v>
      </c>
      <c r="F92" s="34" t="s">
        <v>23</v>
      </c>
      <c r="G92" s="21"/>
      <c r="H92" s="21"/>
      <c r="I92" s="21" t="s">
        <v>38</v>
      </c>
      <c r="J92" s="21" t="s">
        <v>14</v>
      </c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40664</v>
      </c>
      <c r="C93" s="34" t="s">
        <v>39</v>
      </c>
      <c r="D93" s="34" t="s">
        <v>12</v>
      </c>
      <c r="E93" s="34" t="s">
        <v>29</v>
      </c>
      <c r="F93" s="34" t="s">
        <v>28</v>
      </c>
      <c r="G93" s="21"/>
      <c r="H93" s="21"/>
      <c r="I93" s="21" t="s">
        <v>9</v>
      </c>
      <c r="J93" s="21" t="s">
        <v>26</v>
      </c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40664</v>
      </c>
      <c r="C94" s="34" t="s">
        <v>47</v>
      </c>
      <c r="D94" s="34" t="s">
        <v>153</v>
      </c>
      <c r="E94" s="34" t="s">
        <v>72</v>
      </c>
      <c r="F94" s="34" t="s">
        <v>7</v>
      </c>
      <c r="G94" s="21"/>
      <c r="H94" s="21"/>
      <c r="I94" s="21" t="s">
        <v>20</v>
      </c>
      <c r="J94" s="21" t="s">
        <v>19</v>
      </c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40664</v>
      </c>
      <c r="C95" s="34" t="s">
        <v>46</v>
      </c>
      <c r="D95" s="34" t="s">
        <v>27</v>
      </c>
      <c r="E95" s="36" t="s">
        <v>142</v>
      </c>
      <c r="F95" s="34" t="s">
        <v>157</v>
      </c>
      <c r="G95" s="21"/>
      <c r="H95" s="21"/>
      <c r="I95" s="21" t="s">
        <v>8</v>
      </c>
      <c r="J95" s="21" t="s">
        <v>25</v>
      </c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40664</v>
      </c>
      <c r="C96" s="34" t="s">
        <v>6</v>
      </c>
      <c r="D96" s="34" t="s">
        <v>41</v>
      </c>
      <c r="E96" s="34" t="s">
        <v>5</v>
      </c>
      <c r="F96" s="34" t="s">
        <v>144</v>
      </c>
      <c r="G96" s="21"/>
      <c r="H96" s="21"/>
      <c r="I96" s="21" t="s">
        <v>13</v>
      </c>
      <c r="J96" s="21" t="s">
        <v>37</v>
      </c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40664</v>
      </c>
      <c r="C97" s="34" t="s">
        <v>23</v>
      </c>
      <c r="D97" s="34" t="s">
        <v>34</v>
      </c>
      <c r="E97" s="34" t="s">
        <v>15</v>
      </c>
      <c r="F97" s="34" t="s">
        <v>43</v>
      </c>
      <c r="G97" s="21"/>
      <c r="H97" s="21"/>
      <c r="I97" s="21" t="s">
        <v>38</v>
      </c>
      <c r="J97" s="21" t="s">
        <v>14</v>
      </c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40664</v>
      </c>
      <c r="C98" s="34" t="s">
        <v>18</v>
      </c>
      <c r="D98" s="34" t="s">
        <v>21</v>
      </c>
      <c r="E98" s="34" t="s">
        <v>163</v>
      </c>
      <c r="F98" s="34" t="s">
        <v>17</v>
      </c>
      <c r="G98" s="21"/>
      <c r="H98" s="21"/>
      <c r="I98" s="21" t="s">
        <v>31</v>
      </c>
      <c r="J98" s="21" t="s">
        <v>32</v>
      </c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40666</v>
      </c>
      <c r="C99" s="34" t="s">
        <v>7</v>
      </c>
      <c r="D99" s="34" t="s">
        <v>30</v>
      </c>
      <c r="E99" s="34" t="s">
        <v>161</v>
      </c>
      <c r="F99" s="34" t="s">
        <v>15</v>
      </c>
      <c r="G99" s="21"/>
      <c r="H99" s="21"/>
      <c r="I99" s="21" t="s">
        <v>25</v>
      </c>
      <c r="J99" s="21" t="s">
        <v>9</v>
      </c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40666</v>
      </c>
      <c r="C100" s="34" t="s">
        <v>35</v>
      </c>
      <c r="D100" s="34" t="s">
        <v>131</v>
      </c>
      <c r="E100" s="34" t="s">
        <v>12</v>
      </c>
      <c r="F100" s="34" t="s">
        <v>29</v>
      </c>
      <c r="G100" s="21"/>
      <c r="H100" s="21"/>
      <c r="I100" s="21" t="s">
        <v>37</v>
      </c>
      <c r="J100" s="21" t="s">
        <v>38</v>
      </c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40666</v>
      </c>
      <c r="C101" s="34" t="s">
        <v>28</v>
      </c>
      <c r="D101" s="36" t="s">
        <v>10</v>
      </c>
      <c r="E101" s="34" t="s">
        <v>22</v>
      </c>
      <c r="F101" s="34" t="s">
        <v>142</v>
      </c>
      <c r="G101" s="21"/>
      <c r="H101" s="21"/>
      <c r="I101" s="21" t="s">
        <v>32</v>
      </c>
      <c r="J101" s="21" t="s">
        <v>8</v>
      </c>
      <c r="N101" s="24"/>
      <c r="O101" s="24"/>
      <c r="P101" s="24"/>
      <c r="Q101" s="24"/>
      <c r="R101" s="24"/>
      <c r="S101" s="24"/>
      <c r="T101" s="24"/>
      <c r="U101" s="24"/>
      <c r="V101" s="24"/>
    </row>
    <row r="102" spans="1:22" ht="18" customHeight="1">
      <c r="A102" s="4">
        <v>101</v>
      </c>
      <c r="B102" s="37">
        <v>40666</v>
      </c>
      <c r="C102" s="34" t="s">
        <v>144</v>
      </c>
      <c r="D102" s="34" t="s">
        <v>24</v>
      </c>
      <c r="E102" s="34" t="s">
        <v>50</v>
      </c>
      <c r="F102" s="34" t="s">
        <v>72</v>
      </c>
      <c r="G102" s="21"/>
      <c r="H102" s="21"/>
      <c r="I102" s="21" t="s">
        <v>26</v>
      </c>
      <c r="J102" s="21" t="s">
        <v>31</v>
      </c>
      <c r="N102" s="24"/>
      <c r="O102" s="24"/>
      <c r="P102" s="24"/>
      <c r="Q102" s="24"/>
      <c r="R102" s="24"/>
      <c r="S102" s="24"/>
      <c r="T102" s="24"/>
      <c r="U102" s="24"/>
      <c r="V102" s="24"/>
    </row>
    <row r="103" spans="1:22" ht="18" customHeight="1">
      <c r="A103" s="4">
        <v>102</v>
      </c>
      <c r="B103" s="37">
        <v>40666</v>
      </c>
      <c r="C103" s="34" t="s">
        <v>43</v>
      </c>
      <c r="D103" s="34" t="s">
        <v>16</v>
      </c>
      <c r="E103" s="34" t="s">
        <v>11</v>
      </c>
      <c r="F103" s="34" t="s">
        <v>33</v>
      </c>
      <c r="G103" s="21"/>
      <c r="H103" s="21"/>
      <c r="I103" s="21" t="s">
        <v>19</v>
      </c>
      <c r="J103" s="21" t="s">
        <v>13</v>
      </c>
      <c r="N103" s="24"/>
      <c r="O103" s="24"/>
      <c r="P103" s="24"/>
      <c r="Q103" s="24"/>
      <c r="R103" s="24"/>
      <c r="S103" s="24"/>
      <c r="T103" s="24"/>
      <c r="U103" s="24"/>
      <c r="V103" s="24"/>
    </row>
    <row r="104" spans="1:22" ht="18" customHeight="1">
      <c r="A104" s="4">
        <v>103</v>
      </c>
      <c r="B104" s="37">
        <v>40666</v>
      </c>
      <c r="C104" s="34" t="s">
        <v>17</v>
      </c>
      <c r="D104" s="34" t="s">
        <v>148</v>
      </c>
      <c r="E104" s="34" t="s">
        <v>27</v>
      </c>
      <c r="F104" s="34" t="s">
        <v>163</v>
      </c>
      <c r="G104" s="21"/>
      <c r="H104" s="21"/>
      <c r="I104" s="21" t="s">
        <v>14</v>
      </c>
      <c r="J104" s="21" t="s">
        <v>20</v>
      </c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40667</v>
      </c>
      <c r="C105" s="34" t="s">
        <v>72</v>
      </c>
      <c r="D105" s="34" t="s">
        <v>47</v>
      </c>
      <c r="E105" s="34" t="s">
        <v>24</v>
      </c>
      <c r="F105" s="34" t="s">
        <v>50</v>
      </c>
      <c r="G105" s="21"/>
      <c r="H105" s="21"/>
      <c r="I105" s="21" t="s">
        <v>26</v>
      </c>
      <c r="J105" s="21" t="s">
        <v>31</v>
      </c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40667</v>
      </c>
      <c r="C106" s="34" t="s">
        <v>29</v>
      </c>
      <c r="D106" s="34" t="s">
        <v>6</v>
      </c>
      <c r="E106" s="34" t="s">
        <v>131</v>
      </c>
      <c r="F106" s="34" t="s">
        <v>12</v>
      </c>
      <c r="G106" s="21"/>
      <c r="H106" s="21"/>
      <c r="I106" s="21" t="s">
        <v>37</v>
      </c>
      <c r="J106" s="21" t="s">
        <v>38</v>
      </c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40667</v>
      </c>
      <c r="C107" s="34" t="s">
        <v>15</v>
      </c>
      <c r="D107" s="34" t="s">
        <v>23</v>
      </c>
      <c r="E107" s="34" t="s">
        <v>30</v>
      </c>
      <c r="F107" s="34" t="s">
        <v>161</v>
      </c>
      <c r="G107" s="21"/>
      <c r="H107" s="21"/>
      <c r="I107" s="21" t="s">
        <v>25</v>
      </c>
      <c r="J107" s="21" t="s">
        <v>9</v>
      </c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40667</v>
      </c>
      <c r="C108" s="34" t="s">
        <v>142</v>
      </c>
      <c r="D108" s="34" t="s">
        <v>46</v>
      </c>
      <c r="E108" s="34" t="s">
        <v>10</v>
      </c>
      <c r="F108" s="34" t="s">
        <v>22</v>
      </c>
      <c r="G108" s="21"/>
      <c r="H108" s="21"/>
      <c r="I108" s="21" t="s">
        <v>32</v>
      </c>
      <c r="J108" s="21" t="s">
        <v>8</v>
      </c>
      <c r="N108" s="24"/>
      <c r="O108" s="24"/>
      <c r="P108" s="24"/>
      <c r="Q108" s="24"/>
      <c r="R108" s="24"/>
      <c r="S108" s="24"/>
      <c r="T108" s="24"/>
      <c r="U108" s="24"/>
      <c r="V108" s="24"/>
    </row>
    <row r="109" spans="1:22" ht="18" customHeight="1">
      <c r="A109" s="4">
        <v>108</v>
      </c>
      <c r="B109" s="37">
        <v>40667</v>
      </c>
      <c r="C109" s="34" t="s">
        <v>33</v>
      </c>
      <c r="D109" s="34" t="s">
        <v>4</v>
      </c>
      <c r="E109" s="34" t="s">
        <v>16</v>
      </c>
      <c r="F109" s="34" t="s">
        <v>11</v>
      </c>
      <c r="G109" s="21"/>
      <c r="H109" s="21"/>
      <c r="I109" s="21" t="s">
        <v>19</v>
      </c>
      <c r="J109" s="21" t="s">
        <v>13</v>
      </c>
      <c r="N109" s="24"/>
      <c r="O109" s="24"/>
      <c r="P109" s="24"/>
      <c r="Q109" s="24"/>
      <c r="R109" s="24"/>
      <c r="S109" s="24"/>
      <c r="T109" s="24"/>
      <c r="U109" s="24"/>
      <c r="V109" s="24"/>
    </row>
    <row r="110" spans="1:22" ht="18" customHeight="1">
      <c r="A110" s="4">
        <v>109</v>
      </c>
      <c r="B110" s="37">
        <v>40667</v>
      </c>
      <c r="C110" s="34" t="s">
        <v>163</v>
      </c>
      <c r="D110" s="34" t="s">
        <v>39</v>
      </c>
      <c r="E110" s="34" t="s">
        <v>148</v>
      </c>
      <c r="F110" s="34" t="s">
        <v>27</v>
      </c>
      <c r="G110" s="21"/>
      <c r="H110" s="21"/>
      <c r="I110" s="21" t="s">
        <v>14</v>
      </c>
      <c r="J110" s="21" t="s">
        <v>20</v>
      </c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40668</v>
      </c>
      <c r="C111" s="34" t="s">
        <v>161</v>
      </c>
      <c r="D111" s="34" t="s">
        <v>7</v>
      </c>
      <c r="E111" s="34" t="s">
        <v>23</v>
      </c>
      <c r="F111" s="34" t="s">
        <v>30</v>
      </c>
      <c r="G111" s="21"/>
      <c r="H111" s="21"/>
      <c r="I111" s="21" t="s">
        <v>25</v>
      </c>
      <c r="J111" s="21" t="s">
        <v>9</v>
      </c>
      <c r="N111" s="24"/>
      <c r="O111" s="24"/>
      <c r="P111" s="24"/>
      <c r="Q111" s="24"/>
      <c r="R111" s="24"/>
      <c r="S111" s="24"/>
      <c r="T111" s="24"/>
      <c r="U111" s="24"/>
      <c r="V111" s="24"/>
    </row>
    <row r="112" spans="1:22" ht="18" customHeight="1">
      <c r="A112" s="4">
        <v>111</v>
      </c>
      <c r="B112" s="37">
        <v>40668</v>
      </c>
      <c r="C112" s="34" t="s">
        <v>50</v>
      </c>
      <c r="D112" s="34" t="s">
        <v>144</v>
      </c>
      <c r="E112" s="34" t="s">
        <v>47</v>
      </c>
      <c r="F112" s="34" t="s">
        <v>24</v>
      </c>
      <c r="G112" s="21"/>
      <c r="H112" s="21"/>
      <c r="I112" s="21" t="s">
        <v>26</v>
      </c>
      <c r="J112" s="21" t="s">
        <v>31</v>
      </c>
      <c r="N112" s="24"/>
      <c r="O112" s="24"/>
      <c r="P112" s="24"/>
      <c r="Q112" s="24"/>
      <c r="R112" s="24"/>
      <c r="S112" s="24"/>
      <c r="T112" s="24"/>
      <c r="U112" s="24"/>
      <c r="V112" s="24"/>
    </row>
    <row r="113" spans="1:22" ht="18" customHeight="1">
      <c r="A113" s="4">
        <v>112</v>
      </c>
      <c r="B113" s="37">
        <v>40668</v>
      </c>
      <c r="C113" s="34" t="s">
        <v>11</v>
      </c>
      <c r="D113" s="34" t="s">
        <v>43</v>
      </c>
      <c r="E113" s="34" t="s">
        <v>4</v>
      </c>
      <c r="F113" s="34" t="s">
        <v>16</v>
      </c>
      <c r="G113" s="21"/>
      <c r="H113" s="21"/>
      <c r="I113" s="21" t="s">
        <v>19</v>
      </c>
      <c r="J113" s="21" t="s">
        <v>13</v>
      </c>
      <c r="N113" s="24"/>
      <c r="O113" s="24"/>
      <c r="P113" s="24"/>
      <c r="Q113" s="24"/>
      <c r="R113" s="24"/>
      <c r="S113" s="24"/>
      <c r="T113" s="24"/>
      <c r="U113" s="24"/>
      <c r="V113" s="24"/>
    </row>
    <row r="114" spans="1:22" ht="18" customHeight="1">
      <c r="A114" s="4">
        <v>113</v>
      </c>
      <c r="B114" s="37">
        <v>40668</v>
      </c>
      <c r="C114" s="34" t="s">
        <v>27</v>
      </c>
      <c r="D114" s="34" t="s">
        <v>17</v>
      </c>
      <c r="E114" s="34" t="s">
        <v>39</v>
      </c>
      <c r="F114" s="34" t="s">
        <v>148</v>
      </c>
      <c r="G114" s="21"/>
      <c r="H114" s="21"/>
      <c r="I114" s="21" t="s">
        <v>14</v>
      </c>
      <c r="J114" s="21" t="s">
        <v>20</v>
      </c>
      <c r="N114" s="24"/>
      <c r="O114" s="24"/>
      <c r="P114" s="24"/>
      <c r="Q114" s="24"/>
      <c r="R114" s="24"/>
      <c r="S114" s="24"/>
      <c r="T114" s="24"/>
      <c r="U114" s="24"/>
      <c r="V114" s="24"/>
    </row>
    <row r="115" spans="1:22" ht="18" customHeight="1">
      <c r="A115" s="4">
        <v>114</v>
      </c>
      <c r="B115" s="37">
        <v>40668</v>
      </c>
      <c r="C115" s="34" t="s">
        <v>22</v>
      </c>
      <c r="D115" s="34" t="s">
        <v>28</v>
      </c>
      <c r="E115" s="34" t="s">
        <v>46</v>
      </c>
      <c r="F115" s="34" t="s">
        <v>40</v>
      </c>
      <c r="G115" s="21"/>
      <c r="H115" s="21"/>
      <c r="I115" s="21" t="s">
        <v>32</v>
      </c>
      <c r="J115" s="21" t="s">
        <v>8</v>
      </c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40668</v>
      </c>
      <c r="C116" s="34" t="s">
        <v>12</v>
      </c>
      <c r="D116" s="34" t="s">
        <v>35</v>
      </c>
      <c r="E116" s="34" t="s">
        <v>6</v>
      </c>
      <c r="F116" s="34" t="s">
        <v>18</v>
      </c>
      <c r="G116" s="21"/>
      <c r="H116" s="21"/>
      <c r="I116" s="21" t="s">
        <v>37</v>
      </c>
      <c r="J116" s="21" t="s">
        <v>38</v>
      </c>
      <c r="N116" s="24"/>
      <c r="O116" s="24"/>
      <c r="P116" s="24"/>
      <c r="Q116" s="24"/>
      <c r="R116" s="24"/>
      <c r="S116" s="24"/>
      <c r="T116" s="24"/>
      <c r="U116" s="24"/>
      <c r="V116" s="24"/>
    </row>
    <row r="117" spans="1:22" ht="18" customHeight="1">
      <c r="A117" s="4">
        <v>116</v>
      </c>
      <c r="B117" s="37">
        <v>40669</v>
      </c>
      <c r="C117" s="34" t="s">
        <v>148</v>
      </c>
      <c r="D117" s="34" t="s">
        <v>40</v>
      </c>
      <c r="E117" s="34" t="s">
        <v>21</v>
      </c>
      <c r="F117" s="34" t="s">
        <v>6</v>
      </c>
      <c r="G117" s="21"/>
      <c r="H117" s="21"/>
      <c r="I117" s="21" t="s">
        <v>13</v>
      </c>
      <c r="J117" s="21" t="s">
        <v>38</v>
      </c>
    </row>
    <row r="118" spans="1:22" ht="18" customHeight="1">
      <c r="A118" s="4">
        <v>117</v>
      </c>
      <c r="B118" s="37">
        <v>40669</v>
      </c>
      <c r="C118" s="34" t="s">
        <v>5</v>
      </c>
      <c r="D118" s="34" t="s">
        <v>29</v>
      </c>
      <c r="E118" s="34" t="s">
        <v>28</v>
      </c>
      <c r="F118" s="34" t="s">
        <v>10</v>
      </c>
      <c r="G118" s="21"/>
      <c r="H118" s="21"/>
      <c r="I118" s="21" t="s">
        <v>31</v>
      </c>
      <c r="J118" s="21" t="s">
        <v>25</v>
      </c>
      <c r="M118" s="12"/>
    </row>
    <row r="119" spans="1:22" ht="18" customHeight="1">
      <c r="A119" s="4">
        <v>118</v>
      </c>
      <c r="B119" s="37">
        <v>40669</v>
      </c>
      <c r="C119" s="36" t="s">
        <v>49</v>
      </c>
      <c r="D119" s="34" t="s">
        <v>36</v>
      </c>
      <c r="E119" s="34" t="s">
        <v>35</v>
      </c>
      <c r="F119" s="34" t="s">
        <v>131</v>
      </c>
      <c r="G119" s="21"/>
      <c r="H119" s="21"/>
      <c r="I119" s="21" t="s">
        <v>9</v>
      </c>
      <c r="J119" s="21" t="s">
        <v>32</v>
      </c>
      <c r="M119" s="13"/>
    </row>
    <row r="120" spans="1:22" ht="18" customHeight="1">
      <c r="A120" s="4">
        <v>119</v>
      </c>
      <c r="B120" s="37">
        <v>40669</v>
      </c>
      <c r="C120" s="34" t="s">
        <v>16</v>
      </c>
      <c r="D120" s="34" t="s">
        <v>146</v>
      </c>
      <c r="E120" s="34" t="s">
        <v>144</v>
      </c>
      <c r="F120" s="34" t="s">
        <v>4</v>
      </c>
      <c r="G120" s="21"/>
      <c r="H120" s="21"/>
      <c r="I120" s="21" t="s">
        <v>20</v>
      </c>
      <c r="J120" s="21" t="s">
        <v>37</v>
      </c>
      <c r="M120" s="12"/>
    </row>
    <row r="121" spans="1:22" ht="18" customHeight="1">
      <c r="A121" s="4">
        <v>120</v>
      </c>
      <c r="B121" s="37">
        <v>40670</v>
      </c>
      <c r="C121" s="34" t="s">
        <v>4</v>
      </c>
      <c r="D121" s="34" t="s">
        <v>50</v>
      </c>
      <c r="E121" s="34" t="s">
        <v>146</v>
      </c>
      <c r="F121" s="34" t="s">
        <v>144</v>
      </c>
      <c r="G121" s="21"/>
      <c r="H121" s="21"/>
      <c r="I121" s="21" t="s">
        <v>20</v>
      </c>
      <c r="J121" s="21" t="s">
        <v>37</v>
      </c>
      <c r="M121" s="12"/>
    </row>
    <row r="122" spans="1:22" ht="18" customHeight="1">
      <c r="A122" s="4">
        <v>121</v>
      </c>
      <c r="B122" s="37">
        <v>40670</v>
      </c>
      <c r="C122" s="34" t="s">
        <v>10</v>
      </c>
      <c r="D122" s="34" t="s">
        <v>22</v>
      </c>
      <c r="E122" s="34" t="s">
        <v>29</v>
      </c>
      <c r="F122" s="34" t="s">
        <v>28</v>
      </c>
      <c r="G122" s="21"/>
      <c r="H122" s="21"/>
      <c r="I122" s="21" t="s">
        <v>31</v>
      </c>
      <c r="J122" s="21" t="s">
        <v>25</v>
      </c>
      <c r="M122" s="12"/>
    </row>
    <row r="123" spans="1:22" ht="18" customHeight="1">
      <c r="A123" s="4">
        <v>122</v>
      </c>
      <c r="B123" s="37">
        <v>40670</v>
      </c>
      <c r="C123" s="34" t="s">
        <v>6</v>
      </c>
      <c r="D123" s="34" t="s">
        <v>41</v>
      </c>
      <c r="E123" s="34" t="s">
        <v>40</v>
      </c>
      <c r="F123" s="34" t="s">
        <v>21</v>
      </c>
      <c r="G123" s="21"/>
      <c r="H123" s="21"/>
      <c r="I123" s="21" t="s">
        <v>13</v>
      </c>
      <c r="J123" s="21" t="s">
        <v>38</v>
      </c>
      <c r="M123" s="12"/>
    </row>
    <row r="124" spans="1:22" ht="18" customHeight="1">
      <c r="A124" s="4">
        <v>123</v>
      </c>
      <c r="B124" s="37">
        <v>40670</v>
      </c>
      <c r="C124" s="34" t="s">
        <v>131</v>
      </c>
      <c r="D124" s="34" t="s">
        <v>12</v>
      </c>
      <c r="E124" s="34" t="s">
        <v>36</v>
      </c>
      <c r="F124" s="34" t="s">
        <v>35</v>
      </c>
      <c r="G124" s="21"/>
      <c r="H124" s="21"/>
      <c r="I124" s="21" t="s">
        <v>9</v>
      </c>
      <c r="J124" s="21" t="s">
        <v>32</v>
      </c>
      <c r="M124" s="12"/>
    </row>
    <row r="125" spans="1:22" ht="18" customHeight="1">
      <c r="A125" s="4">
        <v>124</v>
      </c>
      <c r="B125" s="37">
        <v>40670</v>
      </c>
      <c r="C125" s="34" t="s">
        <v>30</v>
      </c>
      <c r="D125" s="34" t="s">
        <v>142</v>
      </c>
      <c r="E125" s="34" t="s">
        <v>44</v>
      </c>
      <c r="F125" s="34" t="s">
        <v>23</v>
      </c>
      <c r="G125" s="21"/>
      <c r="H125" s="21"/>
      <c r="I125" s="21" t="s">
        <v>26</v>
      </c>
      <c r="J125" s="21" t="s">
        <v>8</v>
      </c>
      <c r="M125" s="12"/>
    </row>
    <row r="126" spans="1:22" ht="18" customHeight="1">
      <c r="A126" s="4">
        <v>125</v>
      </c>
      <c r="B126" s="37">
        <v>40670</v>
      </c>
      <c r="C126" s="34" t="s">
        <v>24</v>
      </c>
      <c r="D126" s="34" t="s">
        <v>33</v>
      </c>
      <c r="E126" s="34" t="s">
        <v>153</v>
      </c>
      <c r="F126" s="34" t="s">
        <v>47</v>
      </c>
      <c r="G126" s="21"/>
      <c r="H126" s="21"/>
      <c r="I126" s="21" t="s">
        <v>14</v>
      </c>
      <c r="J126" s="21" t="s">
        <v>19</v>
      </c>
      <c r="M126" s="12"/>
    </row>
    <row r="127" spans="1:22" ht="18" customHeight="1">
      <c r="A127" s="4">
        <v>126</v>
      </c>
      <c r="B127" s="37">
        <v>40671</v>
      </c>
      <c r="C127" s="34" t="s">
        <v>35</v>
      </c>
      <c r="D127" s="34" t="s">
        <v>49</v>
      </c>
      <c r="E127" s="34" t="s">
        <v>12</v>
      </c>
      <c r="F127" s="34" t="s">
        <v>36</v>
      </c>
      <c r="G127" s="21"/>
      <c r="H127" s="21"/>
      <c r="I127" s="21" t="s">
        <v>9</v>
      </c>
      <c r="J127" s="21" t="s">
        <v>32</v>
      </c>
      <c r="M127" s="12"/>
    </row>
    <row r="128" spans="1:22" ht="18" customHeight="1">
      <c r="A128" s="4">
        <v>127</v>
      </c>
      <c r="B128" s="37">
        <v>40671</v>
      </c>
      <c r="C128" s="34" t="s">
        <v>47</v>
      </c>
      <c r="D128" s="34" t="s">
        <v>11</v>
      </c>
      <c r="E128" s="34" t="s">
        <v>33</v>
      </c>
      <c r="F128" s="34" t="s">
        <v>153</v>
      </c>
      <c r="G128" s="21"/>
      <c r="H128" s="21"/>
      <c r="I128" s="21" t="s">
        <v>14</v>
      </c>
      <c r="J128" s="21" t="s">
        <v>19</v>
      </c>
      <c r="M128" s="12"/>
    </row>
    <row r="129" spans="1:13" ht="18" customHeight="1">
      <c r="A129" s="4">
        <v>128</v>
      </c>
      <c r="B129" s="37">
        <v>40671</v>
      </c>
      <c r="C129" s="34" t="s">
        <v>28</v>
      </c>
      <c r="D129" s="34" t="s">
        <v>5</v>
      </c>
      <c r="E129" s="34" t="s">
        <v>22</v>
      </c>
      <c r="F129" s="34" t="s">
        <v>29</v>
      </c>
      <c r="G129" s="21"/>
      <c r="H129" s="21"/>
      <c r="I129" s="21" t="s">
        <v>31</v>
      </c>
      <c r="J129" s="21" t="s">
        <v>25</v>
      </c>
      <c r="M129" s="12"/>
    </row>
    <row r="130" spans="1:13" ht="18" customHeight="1">
      <c r="A130" s="4">
        <v>129</v>
      </c>
      <c r="B130" s="37">
        <v>40671</v>
      </c>
      <c r="C130" s="34" t="s">
        <v>23</v>
      </c>
      <c r="D130" s="34" t="s">
        <v>161</v>
      </c>
      <c r="E130" s="34" t="s">
        <v>142</v>
      </c>
      <c r="F130" s="34" t="s">
        <v>44</v>
      </c>
      <c r="G130" s="21"/>
      <c r="H130" s="21"/>
      <c r="I130" s="21" t="s">
        <v>26</v>
      </c>
      <c r="J130" s="21" t="s">
        <v>8</v>
      </c>
      <c r="M130" s="12"/>
    </row>
    <row r="131" spans="1:13" ht="18" customHeight="1">
      <c r="A131" s="4">
        <v>130</v>
      </c>
      <c r="B131" s="37">
        <v>40671</v>
      </c>
      <c r="C131" s="34" t="s">
        <v>144</v>
      </c>
      <c r="D131" s="34" t="s">
        <v>16</v>
      </c>
      <c r="E131" s="34" t="s">
        <v>50</v>
      </c>
      <c r="F131" s="34" t="s">
        <v>146</v>
      </c>
      <c r="G131" s="21"/>
      <c r="H131" s="21"/>
      <c r="I131" s="21" t="s">
        <v>20</v>
      </c>
      <c r="J131" s="21" t="s">
        <v>37</v>
      </c>
      <c r="M131" s="12"/>
    </row>
    <row r="132" spans="1:13" ht="18" customHeight="1">
      <c r="A132" s="4">
        <v>131</v>
      </c>
      <c r="B132" s="37">
        <v>40671</v>
      </c>
      <c r="C132" s="34" t="s">
        <v>21</v>
      </c>
      <c r="D132" s="34" t="s">
        <v>148</v>
      </c>
      <c r="E132" s="34" t="s">
        <v>41</v>
      </c>
      <c r="F132" s="34" t="s">
        <v>40</v>
      </c>
      <c r="G132" s="21"/>
      <c r="H132" s="21"/>
      <c r="I132" s="21" t="s">
        <v>13</v>
      </c>
      <c r="J132" s="21" t="s">
        <v>38</v>
      </c>
      <c r="M132" s="12"/>
    </row>
    <row r="133" spans="1:13" ht="18" customHeight="1">
      <c r="A133" s="4">
        <v>132</v>
      </c>
      <c r="B133" s="37">
        <v>40673</v>
      </c>
      <c r="C133" s="34" t="s">
        <v>153</v>
      </c>
      <c r="D133" s="34" t="s">
        <v>24</v>
      </c>
      <c r="E133" s="34" t="s">
        <v>161</v>
      </c>
      <c r="F133" s="34" t="s">
        <v>142</v>
      </c>
      <c r="G133" s="21"/>
      <c r="H133" s="21"/>
      <c r="I133" s="21" t="s">
        <v>25</v>
      </c>
      <c r="J133" s="21" t="s">
        <v>26</v>
      </c>
      <c r="M133" s="12"/>
    </row>
    <row r="134" spans="1:13" ht="18" customHeight="1">
      <c r="A134" s="4">
        <v>133</v>
      </c>
      <c r="B134" s="37">
        <v>40673</v>
      </c>
      <c r="C134" s="34" t="s">
        <v>36</v>
      </c>
      <c r="D134" s="34" t="s">
        <v>131</v>
      </c>
      <c r="E134" s="34" t="s">
        <v>49</v>
      </c>
      <c r="F134" s="34" t="s">
        <v>12</v>
      </c>
      <c r="G134" s="21"/>
      <c r="H134" s="21"/>
      <c r="I134" s="21" t="s">
        <v>9</v>
      </c>
      <c r="J134" s="21" t="s">
        <v>31</v>
      </c>
      <c r="M134" s="12"/>
    </row>
    <row r="135" spans="1:13" ht="18" customHeight="1">
      <c r="A135" s="4">
        <v>134</v>
      </c>
      <c r="B135" s="37">
        <v>40673</v>
      </c>
      <c r="C135" s="34" t="s">
        <v>18</v>
      </c>
      <c r="D135" s="34" t="s">
        <v>10</v>
      </c>
      <c r="E135" s="34" t="s">
        <v>17</v>
      </c>
      <c r="F135" s="34" t="s">
        <v>22</v>
      </c>
      <c r="G135" s="21"/>
      <c r="H135" s="21"/>
      <c r="I135" s="21" t="s">
        <v>37</v>
      </c>
      <c r="J135" s="21" t="s">
        <v>13</v>
      </c>
      <c r="M135" s="12"/>
    </row>
    <row r="136" spans="1:13" ht="18" customHeight="1">
      <c r="A136" s="4">
        <v>135</v>
      </c>
      <c r="B136" s="37">
        <v>40674</v>
      </c>
      <c r="C136" s="34" t="s">
        <v>142</v>
      </c>
      <c r="D136" s="34" t="s">
        <v>34</v>
      </c>
      <c r="E136" s="36" t="s">
        <v>24</v>
      </c>
      <c r="F136" s="34" t="s">
        <v>161</v>
      </c>
      <c r="G136" s="21"/>
      <c r="H136" s="21"/>
      <c r="I136" s="21" t="s">
        <v>25</v>
      </c>
      <c r="J136" s="21" t="s">
        <v>26</v>
      </c>
      <c r="M136" s="12"/>
    </row>
    <row r="137" spans="1:13" ht="18" customHeight="1">
      <c r="A137" s="4">
        <v>136</v>
      </c>
      <c r="B137" s="37">
        <v>40674</v>
      </c>
      <c r="C137" s="34" t="s">
        <v>22</v>
      </c>
      <c r="D137" s="34" t="s">
        <v>27</v>
      </c>
      <c r="E137" s="34" t="s">
        <v>10</v>
      </c>
      <c r="F137" s="34" t="s">
        <v>17</v>
      </c>
      <c r="G137" s="21"/>
      <c r="H137" s="21"/>
      <c r="I137" s="21" t="s">
        <v>37</v>
      </c>
      <c r="J137" s="21" t="s">
        <v>13</v>
      </c>
      <c r="M137" s="12"/>
    </row>
    <row r="138" spans="1:13" ht="18" customHeight="1">
      <c r="A138" s="4">
        <v>137</v>
      </c>
      <c r="B138" s="37">
        <v>40674</v>
      </c>
      <c r="C138" s="34" t="s">
        <v>12</v>
      </c>
      <c r="D138" s="34" t="s">
        <v>35</v>
      </c>
      <c r="E138" s="34" t="s">
        <v>131</v>
      </c>
      <c r="F138" s="34" t="s">
        <v>49</v>
      </c>
      <c r="G138" s="21"/>
      <c r="H138" s="21"/>
      <c r="I138" s="21" t="s">
        <v>9</v>
      </c>
      <c r="J138" s="21" t="s">
        <v>31</v>
      </c>
      <c r="M138" s="12"/>
    </row>
    <row r="139" spans="1:13" ht="18" customHeight="1">
      <c r="A139" s="4">
        <v>138</v>
      </c>
      <c r="B139" s="37">
        <v>40675</v>
      </c>
      <c r="C139" s="34" t="s">
        <v>161</v>
      </c>
      <c r="D139" s="34" t="s">
        <v>153</v>
      </c>
      <c r="E139" s="34" t="s">
        <v>34</v>
      </c>
      <c r="F139" s="34" t="s">
        <v>24</v>
      </c>
      <c r="G139" s="21"/>
      <c r="H139" s="21"/>
      <c r="I139" s="21" t="s">
        <v>25</v>
      </c>
      <c r="J139" s="21" t="s">
        <v>26</v>
      </c>
      <c r="M139" s="12"/>
    </row>
    <row r="140" spans="1:13" ht="18" customHeight="1">
      <c r="A140" s="4">
        <v>139</v>
      </c>
      <c r="B140" s="37">
        <v>40675</v>
      </c>
      <c r="C140" s="34" t="s">
        <v>43</v>
      </c>
      <c r="D140" s="34" t="s">
        <v>44</v>
      </c>
      <c r="E140" s="34" t="s">
        <v>15</v>
      </c>
      <c r="F140" s="34" t="s">
        <v>47</v>
      </c>
      <c r="G140" s="21"/>
      <c r="H140" s="21"/>
      <c r="I140" s="21" t="s">
        <v>38</v>
      </c>
      <c r="J140" s="21" t="s">
        <v>19</v>
      </c>
      <c r="M140" s="12"/>
    </row>
    <row r="141" spans="1:13" ht="18" customHeight="1">
      <c r="A141" s="4">
        <v>140</v>
      </c>
      <c r="B141" s="37">
        <v>40675</v>
      </c>
      <c r="C141" s="34" t="s">
        <v>17</v>
      </c>
      <c r="D141" s="36" t="s">
        <v>18</v>
      </c>
      <c r="E141" s="34" t="s">
        <v>27</v>
      </c>
      <c r="F141" s="34" t="s">
        <v>10</v>
      </c>
      <c r="G141" s="21"/>
      <c r="H141" s="21"/>
      <c r="I141" s="21" t="s">
        <v>37</v>
      </c>
      <c r="J141" s="21" t="s">
        <v>13</v>
      </c>
      <c r="M141" s="12"/>
    </row>
    <row r="142" spans="1:13" ht="18" customHeight="1">
      <c r="A142" s="4">
        <v>141</v>
      </c>
      <c r="B142" s="37">
        <v>40676</v>
      </c>
      <c r="C142" s="34" t="s">
        <v>5</v>
      </c>
      <c r="D142" s="34" t="s">
        <v>144</v>
      </c>
      <c r="E142" s="34" t="s">
        <v>42</v>
      </c>
      <c r="F142" s="34" t="s">
        <v>33</v>
      </c>
      <c r="G142" s="21"/>
      <c r="H142" s="21"/>
      <c r="I142" s="21" t="s">
        <v>13</v>
      </c>
      <c r="J142" s="21" t="s">
        <v>14</v>
      </c>
      <c r="M142" s="12"/>
    </row>
    <row r="143" spans="1:13" ht="18" customHeight="1">
      <c r="A143" s="4">
        <v>142</v>
      </c>
      <c r="B143" s="37">
        <v>40676</v>
      </c>
      <c r="C143" s="34" t="s">
        <v>29</v>
      </c>
      <c r="D143" s="34" t="s">
        <v>48</v>
      </c>
      <c r="E143" s="34" t="s">
        <v>39</v>
      </c>
      <c r="F143" s="34" t="s">
        <v>4</v>
      </c>
      <c r="G143" s="21"/>
      <c r="H143" s="21"/>
      <c r="I143" s="21" t="s">
        <v>8</v>
      </c>
      <c r="J143" s="21" t="s">
        <v>9</v>
      </c>
      <c r="M143" s="12"/>
    </row>
    <row r="144" spans="1:13" ht="18" customHeight="1">
      <c r="A144" s="4">
        <v>143</v>
      </c>
      <c r="B144" s="37">
        <v>40676</v>
      </c>
      <c r="C144" s="36" t="s">
        <v>24</v>
      </c>
      <c r="D144" s="34" t="s">
        <v>142</v>
      </c>
      <c r="E144" s="34" t="s">
        <v>50</v>
      </c>
      <c r="F144" s="34" t="s">
        <v>34</v>
      </c>
      <c r="G144" s="21"/>
      <c r="H144" s="21"/>
      <c r="I144" s="21" t="s">
        <v>25</v>
      </c>
      <c r="J144" s="21" t="s">
        <v>32</v>
      </c>
      <c r="M144" s="13"/>
    </row>
    <row r="145" spans="1:13" ht="18" customHeight="1">
      <c r="A145" s="4">
        <v>144</v>
      </c>
      <c r="B145" s="37">
        <v>40676</v>
      </c>
      <c r="C145" s="34" t="s">
        <v>163</v>
      </c>
      <c r="D145" s="34" t="s">
        <v>46</v>
      </c>
      <c r="E145" s="34" t="s">
        <v>153</v>
      </c>
      <c r="F145" s="34" t="s">
        <v>15</v>
      </c>
      <c r="G145" s="21"/>
      <c r="H145" s="21"/>
      <c r="I145" s="21" t="s">
        <v>19</v>
      </c>
      <c r="J145" s="21" t="s">
        <v>37</v>
      </c>
      <c r="M145" s="12"/>
    </row>
    <row r="146" spans="1:13" ht="18" customHeight="1">
      <c r="A146" s="4">
        <v>145</v>
      </c>
      <c r="B146" s="37">
        <v>40676</v>
      </c>
      <c r="C146" s="34" t="s">
        <v>16</v>
      </c>
      <c r="D146" s="34" t="s">
        <v>146</v>
      </c>
      <c r="E146" s="34" t="s">
        <v>44</v>
      </c>
      <c r="F146" s="34" t="s">
        <v>72</v>
      </c>
      <c r="G146" s="21"/>
      <c r="H146" s="21"/>
      <c r="I146" s="21" t="s">
        <v>38</v>
      </c>
      <c r="J146" s="21" t="s">
        <v>20</v>
      </c>
      <c r="M146" s="12"/>
    </row>
    <row r="147" spans="1:13" ht="18" customHeight="1">
      <c r="A147" s="4">
        <v>146</v>
      </c>
      <c r="B147" s="37">
        <v>40677</v>
      </c>
      <c r="C147" s="34" t="s">
        <v>4</v>
      </c>
      <c r="D147" s="34" t="s">
        <v>30</v>
      </c>
      <c r="E147" s="34" t="s">
        <v>48</v>
      </c>
      <c r="F147" s="34" t="s">
        <v>39</v>
      </c>
      <c r="G147" s="21"/>
      <c r="H147" s="21"/>
      <c r="I147" s="21" t="s">
        <v>8</v>
      </c>
      <c r="J147" s="21" t="s">
        <v>9</v>
      </c>
      <c r="M147" s="12"/>
    </row>
    <row r="148" spans="1:13" ht="18" customHeight="1">
      <c r="A148" s="4">
        <v>147</v>
      </c>
      <c r="B148" s="37">
        <v>40677</v>
      </c>
      <c r="C148" s="34" t="s">
        <v>72</v>
      </c>
      <c r="D148" s="34" t="s">
        <v>11</v>
      </c>
      <c r="E148" s="34" t="s">
        <v>146</v>
      </c>
      <c r="F148" s="34" t="s">
        <v>44</v>
      </c>
      <c r="G148" s="21"/>
      <c r="H148" s="21"/>
      <c r="I148" s="21" t="s">
        <v>38</v>
      </c>
      <c r="J148" s="21" t="s">
        <v>20</v>
      </c>
      <c r="M148" s="12"/>
    </row>
    <row r="149" spans="1:13" ht="18" customHeight="1">
      <c r="A149" s="4">
        <v>148</v>
      </c>
      <c r="B149" s="37">
        <v>40677</v>
      </c>
      <c r="C149" s="34" t="s">
        <v>34</v>
      </c>
      <c r="D149" s="34" t="s">
        <v>161</v>
      </c>
      <c r="E149" s="34" t="s">
        <v>142</v>
      </c>
      <c r="F149" s="34" t="s">
        <v>50</v>
      </c>
      <c r="G149" s="21"/>
      <c r="H149" s="21"/>
      <c r="I149" s="21" t="s">
        <v>25</v>
      </c>
      <c r="J149" s="21" t="s">
        <v>32</v>
      </c>
      <c r="M149" s="12"/>
    </row>
    <row r="150" spans="1:13" ht="18" customHeight="1">
      <c r="A150" s="4">
        <v>149</v>
      </c>
      <c r="B150" s="37">
        <v>40677</v>
      </c>
      <c r="C150" s="34" t="s">
        <v>10</v>
      </c>
      <c r="D150" s="34" t="s">
        <v>6</v>
      </c>
      <c r="E150" s="34" t="s">
        <v>21</v>
      </c>
      <c r="F150" s="34" t="s">
        <v>148</v>
      </c>
      <c r="G150" s="21"/>
      <c r="H150" s="21"/>
      <c r="I150" s="21" t="s">
        <v>31</v>
      </c>
      <c r="J150" s="21" t="s">
        <v>26</v>
      </c>
      <c r="M150" s="12"/>
    </row>
    <row r="151" spans="1:13" ht="18" customHeight="1">
      <c r="A151" s="4">
        <v>150</v>
      </c>
      <c r="B151" s="37">
        <v>40677</v>
      </c>
      <c r="C151" s="34" t="s">
        <v>15</v>
      </c>
      <c r="D151" s="34" t="s">
        <v>47</v>
      </c>
      <c r="E151" s="34" t="s">
        <v>46</v>
      </c>
      <c r="F151" s="34" t="s">
        <v>153</v>
      </c>
      <c r="G151" s="21"/>
      <c r="H151" s="21"/>
      <c r="I151" s="21" t="s">
        <v>19</v>
      </c>
      <c r="J151" s="21" t="s">
        <v>37</v>
      </c>
      <c r="M151" s="12"/>
    </row>
    <row r="152" spans="1:13" ht="18" customHeight="1">
      <c r="A152" s="4">
        <v>151</v>
      </c>
      <c r="B152" s="37">
        <v>40677</v>
      </c>
      <c r="C152" s="34" t="s">
        <v>33</v>
      </c>
      <c r="D152" s="34" t="s">
        <v>36</v>
      </c>
      <c r="E152" s="34" t="s">
        <v>144</v>
      </c>
      <c r="F152" s="34" t="s">
        <v>42</v>
      </c>
      <c r="G152" s="21"/>
      <c r="H152" s="21"/>
      <c r="I152" s="21" t="s">
        <v>13</v>
      </c>
      <c r="J152" s="21" t="s">
        <v>14</v>
      </c>
      <c r="M152" s="12"/>
    </row>
    <row r="153" spans="1:13" ht="18" customHeight="1">
      <c r="A153" s="4">
        <v>152</v>
      </c>
      <c r="B153" s="37">
        <v>40678</v>
      </c>
      <c r="C153" s="34" t="s">
        <v>148</v>
      </c>
      <c r="D153" s="34" t="s">
        <v>18</v>
      </c>
      <c r="E153" s="34" t="s">
        <v>6</v>
      </c>
      <c r="F153" s="34" t="s">
        <v>21</v>
      </c>
      <c r="G153" s="21"/>
      <c r="H153" s="21"/>
      <c r="I153" s="21" t="s">
        <v>31</v>
      </c>
      <c r="J153" s="21" t="s">
        <v>26</v>
      </c>
      <c r="M153" s="12"/>
    </row>
    <row r="154" spans="1:13" ht="18" customHeight="1">
      <c r="A154" s="4">
        <v>153</v>
      </c>
      <c r="B154" s="37">
        <v>40678</v>
      </c>
      <c r="C154" s="34" t="s">
        <v>39</v>
      </c>
      <c r="D154" s="34" t="s">
        <v>29</v>
      </c>
      <c r="E154" s="34" t="s">
        <v>30</v>
      </c>
      <c r="F154" s="34" t="s">
        <v>48</v>
      </c>
      <c r="G154" s="21"/>
      <c r="H154" s="21"/>
      <c r="I154" s="21" t="s">
        <v>8</v>
      </c>
      <c r="J154" s="21" t="s">
        <v>9</v>
      </c>
      <c r="M154" s="12"/>
    </row>
    <row r="155" spans="1:13" ht="18" customHeight="1">
      <c r="A155" s="4">
        <v>154</v>
      </c>
      <c r="B155" s="37">
        <v>40678</v>
      </c>
      <c r="C155" s="34" t="s">
        <v>153</v>
      </c>
      <c r="D155" s="34" t="s">
        <v>163</v>
      </c>
      <c r="E155" s="34" t="s">
        <v>47</v>
      </c>
      <c r="F155" s="34" t="s">
        <v>46</v>
      </c>
      <c r="G155" s="21"/>
      <c r="H155" s="21"/>
      <c r="I155" s="21" t="s">
        <v>19</v>
      </c>
      <c r="J155" s="21" t="s">
        <v>37</v>
      </c>
      <c r="M155" s="12"/>
    </row>
    <row r="156" spans="1:13" ht="18" customHeight="1">
      <c r="A156" s="4">
        <v>155</v>
      </c>
      <c r="B156" s="37">
        <v>40678</v>
      </c>
      <c r="C156" s="34" t="s">
        <v>42</v>
      </c>
      <c r="D156" s="34" t="s">
        <v>5</v>
      </c>
      <c r="E156" s="34" t="s">
        <v>36</v>
      </c>
      <c r="F156" s="34" t="s">
        <v>144</v>
      </c>
      <c r="G156" s="21"/>
      <c r="H156" s="21"/>
      <c r="I156" s="21" t="s">
        <v>13</v>
      </c>
      <c r="J156" s="21" t="s">
        <v>14</v>
      </c>
      <c r="M156" s="12"/>
    </row>
    <row r="157" spans="1:13" ht="18" customHeight="1">
      <c r="A157" s="4">
        <v>156</v>
      </c>
      <c r="B157" s="37">
        <v>40678</v>
      </c>
      <c r="C157" s="34" t="s">
        <v>44</v>
      </c>
      <c r="D157" s="34" t="s">
        <v>16</v>
      </c>
      <c r="E157" s="34" t="s">
        <v>11</v>
      </c>
      <c r="F157" s="34" t="s">
        <v>146</v>
      </c>
      <c r="G157" s="21"/>
      <c r="H157" s="21"/>
      <c r="I157" s="21" t="s">
        <v>38</v>
      </c>
      <c r="J157" s="21" t="s">
        <v>20</v>
      </c>
      <c r="L157" s="53"/>
      <c r="M157" s="12"/>
    </row>
    <row r="158" spans="1:13" ht="18" customHeight="1">
      <c r="A158" s="4">
        <v>157</v>
      </c>
      <c r="B158" s="37">
        <v>40678</v>
      </c>
      <c r="C158" s="34" t="s">
        <v>50</v>
      </c>
      <c r="D158" s="34" t="s">
        <v>24</v>
      </c>
      <c r="E158" s="34" t="s">
        <v>161</v>
      </c>
      <c r="F158" s="34" t="s">
        <v>142</v>
      </c>
      <c r="G158" s="21"/>
      <c r="H158" s="21"/>
      <c r="I158" s="21" t="s">
        <v>25</v>
      </c>
      <c r="J158" s="21" t="s">
        <v>32</v>
      </c>
      <c r="L158" s="53"/>
      <c r="M158" s="12"/>
    </row>
    <row r="159" spans="1:13" ht="18" customHeight="1">
      <c r="A159" s="4">
        <v>158</v>
      </c>
      <c r="B159" s="37">
        <v>40680</v>
      </c>
      <c r="C159" s="34" t="s">
        <v>46</v>
      </c>
      <c r="D159" s="34" t="s">
        <v>15</v>
      </c>
      <c r="E159" s="36" t="s">
        <v>7</v>
      </c>
      <c r="F159" s="34" t="s">
        <v>161</v>
      </c>
      <c r="G159" s="21"/>
      <c r="H159" s="21"/>
      <c r="I159" s="21" t="s">
        <v>26</v>
      </c>
      <c r="J159" s="21" t="s">
        <v>38</v>
      </c>
      <c r="L159" s="53"/>
      <c r="M159" s="12"/>
    </row>
    <row r="160" spans="1:13" ht="18" customHeight="1">
      <c r="A160" s="4">
        <v>159</v>
      </c>
      <c r="B160" s="37">
        <v>40680</v>
      </c>
      <c r="C160" s="34" t="s">
        <v>23</v>
      </c>
      <c r="D160" s="34" t="s">
        <v>33</v>
      </c>
      <c r="E160" s="34" t="s">
        <v>16</v>
      </c>
      <c r="F160" s="34" t="s">
        <v>35</v>
      </c>
      <c r="G160" s="21"/>
      <c r="H160" s="21"/>
      <c r="I160" s="21" t="s">
        <v>31</v>
      </c>
      <c r="J160" s="21" t="s">
        <v>14</v>
      </c>
      <c r="L160" s="53"/>
      <c r="M160" s="12"/>
    </row>
    <row r="161" spans="1:13" ht="18" customHeight="1">
      <c r="A161" s="4">
        <v>160</v>
      </c>
      <c r="B161" s="37">
        <v>40680</v>
      </c>
      <c r="C161" s="34" t="s">
        <v>131</v>
      </c>
      <c r="D161" s="34" t="s">
        <v>10</v>
      </c>
      <c r="E161" s="34" t="s">
        <v>5</v>
      </c>
      <c r="F161" s="34" t="s">
        <v>27</v>
      </c>
      <c r="G161" s="21"/>
      <c r="H161" s="21"/>
      <c r="I161" s="21" t="s">
        <v>8</v>
      </c>
      <c r="J161" s="21" t="s">
        <v>20</v>
      </c>
      <c r="L161" s="53"/>
      <c r="M161" s="12"/>
    </row>
    <row r="162" spans="1:13" ht="18" customHeight="1">
      <c r="A162" s="4">
        <v>161</v>
      </c>
      <c r="B162" s="37">
        <v>40680</v>
      </c>
      <c r="C162" s="34" t="s">
        <v>144</v>
      </c>
      <c r="D162" s="34" t="s">
        <v>17</v>
      </c>
      <c r="E162" s="34" t="s">
        <v>29</v>
      </c>
      <c r="F162" s="34" t="s">
        <v>30</v>
      </c>
      <c r="G162" s="21"/>
      <c r="H162" s="21"/>
      <c r="I162" s="21" t="s">
        <v>9</v>
      </c>
      <c r="J162" s="21" t="s">
        <v>37</v>
      </c>
      <c r="M162" s="12"/>
    </row>
    <row r="163" spans="1:13" ht="18" customHeight="1">
      <c r="A163" s="4">
        <v>162</v>
      </c>
      <c r="B163" s="37">
        <v>40680</v>
      </c>
      <c r="C163" s="34" t="s">
        <v>21</v>
      </c>
      <c r="D163" s="34" t="s">
        <v>12</v>
      </c>
      <c r="E163" s="34" t="s">
        <v>6</v>
      </c>
      <c r="F163" s="34" t="s">
        <v>36</v>
      </c>
      <c r="G163" s="21"/>
      <c r="H163" s="21"/>
      <c r="I163" s="21" t="s">
        <v>32</v>
      </c>
      <c r="J163" s="21" t="s">
        <v>13</v>
      </c>
      <c r="M163" s="12"/>
    </row>
    <row r="164" spans="1:13" ht="18" customHeight="1">
      <c r="A164" s="4">
        <v>163</v>
      </c>
      <c r="B164" s="37">
        <v>40680</v>
      </c>
      <c r="C164" s="34" t="s">
        <v>146</v>
      </c>
      <c r="D164" s="34" t="s">
        <v>34</v>
      </c>
      <c r="E164" s="34" t="s">
        <v>163</v>
      </c>
      <c r="F164" s="34" t="s">
        <v>47</v>
      </c>
      <c r="G164" s="21"/>
      <c r="H164" s="21"/>
      <c r="I164" s="21" t="s">
        <v>25</v>
      </c>
      <c r="J164" s="21" t="s">
        <v>19</v>
      </c>
      <c r="M164" s="12"/>
    </row>
    <row r="165" spans="1:13" ht="18" customHeight="1">
      <c r="A165" s="4">
        <v>164</v>
      </c>
      <c r="B165" s="38">
        <v>40681</v>
      </c>
      <c r="C165" s="21" t="s">
        <v>161</v>
      </c>
      <c r="D165" s="21" t="s">
        <v>7</v>
      </c>
      <c r="E165" s="21" t="s">
        <v>15</v>
      </c>
      <c r="F165" s="21" t="s">
        <v>43</v>
      </c>
      <c r="G165" s="21"/>
      <c r="H165" s="21"/>
      <c r="I165" s="21" t="s">
        <v>26</v>
      </c>
      <c r="J165" s="21" t="s">
        <v>38</v>
      </c>
    </row>
    <row r="166" spans="1:13" ht="18" customHeight="1">
      <c r="A166" s="4">
        <v>165</v>
      </c>
      <c r="B166" s="38">
        <v>40681</v>
      </c>
      <c r="C166" s="21" t="s">
        <v>35</v>
      </c>
      <c r="D166" s="21" t="s">
        <v>41</v>
      </c>
      <c r="E166" s="21" t="s">
        <v>33</v>
      </c>
      <c r="F166" s="21" t="s">
        <v>16</v>
      </c>
      <c r="G166" s="21"/>
      <c r="H166" s="21"/>
      <c r="I166" s="21" t="s">
        <v>31</v>
      </c>
      <c r="J166" s="21" t="s">
        <v>14</v>
      </c>
    </row>
    <row r="167" spans="1:13" ht="18" customHeight="1">
      <c r="A167" s="4">
        <v>166</v>
      </c>
      <c r="B167" s="38">
        <v>40681</v>
      </c>
      <c r="C167" s="21" t="s">
        <v>47</v>
      </c>
      <c r="D167" s="21" t="s">
        <v>50</v>
      </c>
      <c r="E167" s="21" t="s">
        <v>34</v>
      </c>
      <c r="F167" s="21" t="s">
        <v>163</v>
      </c>
      <c r="G167" s="21"/>
      <c r="H167" s="21"/>
      <c r="I167" s="21" t="s">
        <v>25</v>
      </c>
      <c r="J167" s="21" t="s">
        <v>19</v>
      </c>
    </row>
    <row r="168" spans="1:13" ht="18" customHeight="1">
      <c r="A168" s="4">
        <v>167</v>
      </c>
      <c r="B168" s="38">
        <v>40681</v>
      </c>
      <c r="C168" s="21" t="s">
        <v>36</v>
      </c>
      <c r="D168" s="21" t="s">
        <v>49</v>
      </c>
      <c r="E168" s="21" t="s">
        <v>12</v>
      </c>
      <c r="F168" s="21" t="s">
        <v>6</v>
      </c>
      <c r="G168" s="21"/>
      <c r="H168" s="21"/>
      <c r="I168" s="21" t="s">
        <v>32</v>
      </c>
      <c r="J168" s="21" t="s">
        <v>13</v>
      </c>
    </row>
    <row r="169" spans="1:13" ht="18" customHeight="1">
      <c r="A169" s="4">
        <v>168</v>
      </c>
      <c r="B169" s="38">
        <v>40681</v>
      </c>
      <c r="C169" s="21" t="s">
        <v>30</v>
      </c>
      <c r="D169" s="21" t="s">
        <v>22</v>
      </c>
      <c r="E169" s="21" t="s">
        <v>17</v>
      </c>
      <c r="F169" s="21" t="s">
        <v>29</v>
      </c>
      <c r="G169" s="21"/>
      <c r="H169" s="21"/>
      <c r="I169" s="21" t="s">
        <v>9</v>
      </c>
      <c r="J169" s="21" t="s">
        <v>37</v>
      </c>
    </row>
    <row r="170" spans="1:13" ht="18" customHeight="1">
      <c r="A170" s="4">
        <v>169</v>
      </c>
      <c r="B170" s="38">
        <v>40681</v>
      </c>
      <c r="C170" s="21" t="s">
        <v>27</v>
      </c>
      <c r="D170" s="36" t="s">
        <v>148</v>
      </c>
      <c r="E170" s="21" t="s">
        <v>10</v>
      </c>
      <c r="F170" s="21" t="s">
        <v>5</v>
      </c>
      <c r="G170" s="21"/>
      <c r="H170" s="21"/>
      <c r="I170" s="21" t="s">
        <v>8</v>
      </c>
      <c r="J170" s="21" t="s">
        <v>20</v>
      </c>
    </row>
    <row r="171" spans="1:13" ht="18" customHeight="1">
      <c r="A171" s="4">
        <v>170</v>
      </c>
      <c r="B171" s="38">
        <v>40683</v>
      </c>
      <c r="C171" s="21" t="s">
        <v>7</v>
      </c>
      <c r="D171" s="21" t="s">
        <v>43</v>
      </c>
      <c r="E171" s="21" t="s">
        <v>153</v>
      </c>
      <c r="F171" s="21" t="s">
        <v>15</v>
      </c>
      <c r="G171" s="21"/>
      <c r="H171" s="21"/>
      <c r="I171" s="21" t="s">
        <v>26</v>
      </c>
      <c r="J171" s="21" t="s">
        <v>19</v>
      </c>
    </row>
    <row r="172" spans="1:13" ht="18" customHeight="1">
      <c r="A172" s="4">
        <v>171</v>
      </c>
      <c r="B172" s="38">
        <v>40683</v>
      </c>
      <c r="C172" s="36" t="s">
        <v>6</v>
      </c>
      <c r="D172" s="21" t="s">
        <v>4</v>
      </c>
      <c r="E172" s="21" t="s">
        <v>148</v>
      </c>
      <c r="F172" s="21" t="s">
        <v>12</v>
      </c>
      <c r="G172" s="21"/>
      <c r="H172" s="21"/>
      <c r="I172" s="21" t="s">
        <v>32</v>
      </c>
      <c r="J172" s="21" t="s">
        <v>20</v>
      </c>
      <c r="M172" s="13"/>
    </row>
    <row r="173" spans="1:13" ht="18" customHeight="1">
      <c r="A173" s="4">
        <v>172</v>
      </c>
      <c r="B173" s="38">
        <v>40683</v>
      </c>
      <c r="C173" s="21" t="s">
        <v>29</v>
      </c>
      <c r="D173" s="21" t="s">
        <v>144</v>
      </c>
      <c r="E173" s="21" t="s">
        <v>22</v>
      </c>
      <c r="F173" s="21" t="s">
        <v>17</v>
      </c>
      <c r="G173" s="21"/>
      <c r="H173" s="21"/>
      <c r="I173" s="21" t="s">
        <v>9</v>
      </c>
      <c r="J173" s="21" t="s">
        <v>14</v>
      </c>
    </row>
    <row r="174" spans="1:13" ht="18" customHeight="1">
      <c r="A174" s="4">
        <v>173</v>
      </c>
      <c r="B174" s="38">
        <v>40683</v>
      </c>
      <c r="C174" s="21" t="s">
        <v>142</v>
      </c>
      <c r="D174" s="21" t="s">
        <v>21</v>
      </c>
      <c r="E174" s="21" t="s">
        <v>49</v>
      </c>
      <c r="F174" s="21" t="s">
        <v>24</v>
      </c>
      <c r="G174" s="21"/>
      <c r="H174" s="21"/>
      <c r="I174" s="21" t="s">
        <v>8</v>
      </c>
      <c r="J174" s="21" t="s">
        <v>13</v>
      </c>
    </row>
    <row r="175" spans="1:13" ht="18" customHeight="1">
      <c r="A175" s="4">
        <v>174</v>
      </c>
      <c r="B175" s="38">
        <v>40683</v>
      </c>
      <c r="C175" s="21" t="s">
        <v>163</v>
      </c>
      <c r="D175" s="21" t="s">
        <v>146</v>
      </c>
      <c r="E175" s="21" t="s">
        <v>50</v>
      </c>
      <c r="F175" s="21" t="s">
        <v>72</v>
      </c>
      <c r="G175" s="21"/>
      <c r="H175" s="21"/>
      <c r="I175" s="21" t="s">
        <v>25</v>
      </c>
      <c r="J175" s="21" t="s">
        <v>38</v>
      </c>
    </row>
    <row r="176" spans="1:13" ht="18" customHeight="1">
      <c r="A176" s="4">
        <v>175</v>
      </c>
      <c r="B176" s="38">
        <v>40683</v>
      </c>
      <c r="C176" s="21" t="s">
        <v>16</v>
      </c>
      <c r="D176" s="21" t="s">
        <v>23</v>
      </c>
      <c r="E176" s="21" t="s">
        <v>41</v>
      </c>
      <c r="F176" s="21" t="s">
        <v>33</v>
      </c>
      <c r="G176" s="21"/>
      <c r="H176" s="21"/>
      <c r="I176" s="21" t="s">
        <v>31</v>
      </c>
      <c r="J176" s="21" t="s">
        <v>37</v>
      </c>
    </row>
    <row r="177" spans="1:13" ht="18" customHeight="1">
      <c r="A177" s="4">
        <v>176</v>
      </c>
      <c r="B177" s="37">
        <v>40684</v>
      </c>
      <c r="C177" s="34" t="s">
        <v>72</v>
      </c>
      <c r="D177" s="34" t="s">
        <v>47</v>
      </c>
      <c r="E177" s="34" t="s">
        <v>146</v>
      </c>
      <c r="F177" s="34" t="s">
        <v>50</v>
      </c>
      <c r="G177" s="21"/>
      <c r="H177" s="21"/>
      <c r="I177" s="21" t="s">
        <v>25</v>
      </c>
      <c r="J177" s="21" t="s">
        <v>38</v>
      </c>
      <c r="M177" s="12"/>
    </row>
    <row r="178" spans="1:13" ht="18" customHeight="1">
      <c r="A178" s="4">
        <v>177</v>
      </c>
      <c r="B178" s="37">
        <v>40684</v>
      </c>
      <c r="C178" s="34" t="s">
        <v>15</v>
      </c>
      <c r="D178" s="34" t="s">
        <v>161</v>
      </c>
      <c r="E178" s="34" t="s">
        <v>43</v>
      </c>
      <c r="F178" s="34" t="s">
        <v>153</v>
      </c>
      <c r="G178" s="21"/>
      <c r="H178" s="21"/>
      <c r="I178" s="21" t="s">
        <v>26</v>
      </c>
      <c r="J178" s="21" t="s">
        <v>19</v>
      </c>
      <c r="M178" s="12"/>
    </row>
    <row r="179" spans="1:13" ht="18" customHeight="1">
      <c r="A179" s="4">
        <v>178</v>
      </c>
      <c r="B179" s="37">
        <v>40684</v>
      </c>
      <c r="C179" s="34" t="s">
        <v>24</v>
      </c>
      <c r="D179" s="34" t="s">
        <v>131</v>
      </c>
      <c r="E179" s="34" t="s">
        <v>36</v>
      </c>
      <c r="F179" s="34" t="s">
        <v>49</v>
      </c>
      <c r="G179" s="21"/>
      <c r="H179" s="21"/>
      <c r="I179" s="21" t="s">
        <v>8</v>
      </c>
      <c r="J179" s="21" t="s">
        <v>13</v>
      </c>
      <c r="M179" s="12"/>
    </row>
    <row r="180" spans="1:13" ht="18" customHeight="1">
      <c r="A180" s="4">
        <v>179</v>
      </c>
      <c r="B180" s="37">
        <v>40684</v>
      </c>
      <c r="C180" s="34" t="s">
        <v>17</v>
      </c>
      <c r="D180" s="34" t="s">
        <v>30</v>
      </c>
      <c r="E180" s="34" t="s">
        <v>144</v>
      </c>
      <c r="F180" s="34" t="s">
        <v>22</v>
      </c>
      <c r="G180" s="21"/>
      <c r="H180" s="21"/>
      <c r="I180" s="21" t="s">
        <v>9</v>
      </c>
      <c r="J180" s="21" t="s">
        <v>14</v>
      </c>
      <c r="M180" s="12"/>
    </row>
    <row r="181" spans="1:13" ht="18" customHeight="1">
      <c r="A181" s="4">
        <v>180</v>
      </c>
      <c r="B181" s="37">
        <v>40684</v>
      </c>
      <c r="C181" s="34" t="s">
        <v>33</v>
      </c>
      <c r="D181" s="34" t="s">
        <v>35</v>
      </c>
      <c r="E181" s="34" t="s">
        <v>23</v>
      </c>
      <c r="F181" s="34" t="s">
        <v>41</v>
      </c>
      <c r="G181" s="21"/>
      <c r="H181" s="21"/>
      <c r="I181" s="21" t="s">
        <v>31</v>
      </c>
      <c r="J181" s="21" t="s">
        <v>37</v>
      </c>
      <c r="M181" s="12"/>
    </row>
    <row r="182" spans="1:13" ht="18" customHeight="1">
      <c r="A182" s="4">
        <v>181</v>
      </c>
      <c r="B182" s="37">
        <v>40684</v>
      </c>
      <c r="C182" s="34" t="s">
        <v>12</v>
      </c>
      <c r="D182" s="34" t="s">
        <v>27</v>
      </c>
      <c r="E182" s="34" t="s">
        <v>4</v>
      </c>
      <c r="F182" s="34" t="s">
        <v>148</v>
      </c>
      <c r="G182" s="21"/>
      <c r="H182" s="21"/>
      <c r="I182" s="21" t="s">
        <v>32</v>
      </c>
      <c r="J182" s="21" t="s">
        <v>20</v>
      </c>
      <c r="M182" s="12"/>
    </row>
    <row r="183" spans="1:13" ht="18" customHeight="1">
      <c r="A183" s="4">
        <v>182</v>
      </c>
      <c r="B183" s="37">
        <v>40685</v>
      </c>
      <c r="C183" s="34" t="s">
        <v>153</v>
      </c>
      <c r="D183" s="34" t="s">
        <v>163</v>
      </c>
      <c r="E183" s="34" t="s">
        <v>47</v>
      </c>
      <c r="F183" s="34" t="s">
        <v>43</v>
      </c>
      <c r="G183" s="21"/>
      <c r="H183" s="21"/>
      <c r="I183" s="21" t="s">
        <v>38</v>
      </c>
      <c r="J183" s="21" t="s">
        <v>32</v>
      </c>
      <c r="M183" s="12"/>
    </row>
    <row r="184" spans="1:13" ht="18" customHeight="1">
      <c r="A184" s="4">
        <v>183</v>
      </c>
      <c r="B184" s="37">
        <v>40685</v>
      </c>
      <c r="C184" s="34" t="s">
        <v>41</v>
      </c>
      <c r="D184" s="34" t="s">
        <v>16</v>
      </c>
      <c r="E184" s="34" t="s">
        <v>48</v>
      </c>
      <c r="F184" s="34" t="s">
        <v>23</v>
      </c>
      <c r="G184" s="21"/>
      <c r="H184" s="21"/>
      <c r="I184" s="21" t="s">
        <v>14</v>
      </c>
      <c r="J184" s="21" t="s">
        <v>25</v>
      </c>
      <c r="M184" s="12"/>
    </row>
    <row r="185" spans="1:13" ht="18" customHeight="1">
      <c r="A185" s="4">
        <v>184</v>
      </c>
      <c r="B185" s="37">
        <v>40685</v>
      </c>
      <c r="C185" s="34" t="s">
        <v>49</v>
      </c>
      <c r="D185" s="34" t="s">
        <v>142</v>
      </c>
      <c r="E185" s="34" t="s">
        <v>131</v>
      </c>
      <c r="F185" s="34" t="s">
        <v>10</v>
      </c>
      <c r="G185" s="21"/>
      <c r="H185" s="21"/>
      <c r="I185" s="21" t="s">
        <v>20</v>
      </c>
      <c r="J185" s="21" t="s">
        <v>9</v>
      </c>
      <c r="M185" s="12"/>
    </row>
    <row r="186" spans="1:13" ht="18" customHeight="1">
      <c r="A186" s="4">
        <v>185</v>
      </c>
      <c r="B186" s="37">
        <v>40685</v>
      </c>
      <c r="C186" s="34" t="s">
        <v>50</v>
      </c>
      <c r="D186" s="34" t="s">
        <v>7</v>
      </c>
      <c r="E186" s="34" t="s">
        <v>90</v>
      </c>
      <c r="F186" s="34" t="s">
        <v>146</v>
      </c>
      <c r="G186" s="21"/>
      <c r="H186" s="21"/>
      <c r="I186" s="21" t="s">
        <v>19</v>
      </c>
      <c r="J186" s="21" t="s">
        <v>8</v>
      </c>
      <c r="M186" s="12"/>
    </row>
    <row r="187" spans="1:13" ht="18" customHeight="1">
      <c r="A187" s="4">
        <v>186</v>
      </c>
      <c r="B187" s="37">
        <v>40685</v>
      </c>
      <c r="C187" s="34" t="s">
        <v>22</v>
      </c>
      <c r="D187" s="34" t="s">
        <v>29</v>
      </c>
      <c r="E187" s="34" t="s">
        <v>27</v>
      </c>
      <c r="F187" s="34" t="s">
        <v>4</v>
      </c>
      <c r="G187" s="21"/>
      <c r="H187" s="21"/>
      <c r="I187" s="21" t="s">
        <v>37</v>
      </c>
      <c r="J187" s="21" t="s">
        <v>26</v>
      </c>
      <c r="M187" s="12"/>
    </row>
    <row r="188" spans="1:13" ht="18" customHeight="1">
      <c r="A188" s="4">
        <v>187</v>
      </c>
      <c r="B188" s="37">
        <v>40686</v>
      </c>
      <c r="C188" s="34" t="s">
        <v>126</v>
      </c>
      <c r="D188" s="34" t="s">
        <v>17</v>
      </c>
      <c r="E188" s="36" t="s">
        <v>29</v>
      </c>
      <c r="F188" s="34" t="s">
        <v>27</v>
      </c>
      <c r="G188" s="21"/>
      <c r="H188" s="21"/>
      <c r="I188" s="21" t="s">
        <v>37</v>
      </c>
      <c r="J188" s="21" t="s">
        <v>26</v>
      </c>
      <c r="M188" s="12"/>
    </row>
    <row r="189" spans="1:13" ht="18" customHeight="1">
      <c r="A189" s="4">
        <v>188</v>
      </c>
      <c r="B189" s="37">
        <v>40686</v>
      </c>
      <c r="C189" s="34" t="s">
        <v>10</v>
      </c>
      <c r="D189" s="34" t="s">
        <v>24</v>
      </c>
      <c r="E189" s="34" t="s">
        <v>142</v>
      </c>
      <c r="F189" s="34" t="s">
        <v>131</v>
      </c>
      <c r="G189" s="21"/>
      <c r="H189" s="21"/>
      <c r="I189" s="21" t="s">
        <v>20</v>
      </c>
      <c r="J189" s="21" t="s">
        <v>9</v>
      </c>
      <c r="M189" s="12"/>
    </row>
    <row r="190" spans="1:13" ht="18" customHeight="1">
      <c r="A190" s="4">
        <v>189</v>
      </c>
      <c r="B190" s="37">
        <v>40686</v>
      </c>
      <c r="C190" s="34" t="s">
        <v>23</v>
      </c>
      <c r="D190" s="34" t="s">
        <v>33</v>
      </c>
      <c r="E190" s="34" t="s">
        <v>16</v>
      </c>
      <c r="F190" s="34" t="s">
        <v>48</v>
      </c>
      <c r="G190" s="21"/>
      <c r="H190" s="21"/>
      <c r="I190" s="21" t="s">
        <v>14</v>
      </c>
      <c r="J190" s="21" t="s">
        <v>25</v>
      </c>
      <c r="M190" s="12"/>
    </row>
    <row r="191" spans="1:13" ht="18" customHeight="1">
      <c r="A191" s="4">
        <v>190</v>
      </c>
      <c r="B191" s="37">
        <v>40686</v>
      </c>
      <c r="C191" s="34" t="s">
        <v>18</v>
      </c>
      <c r="D191" s="34" t="s">
        <v>12</v>
      </c>
      <c r="E191" s="34" t="s">
        <v>6</v>
      </c>
      <c r="F191" s="34" t="s">
        <v>30</v>
      </c>
      <c r="G191" s="21"/>
      <c r="H191" s="21"/>
      <c r="I191" s="21" t="s">
        <v>13</v>
      </c>
      <c r="J191" s="21" t="s">
        <v>31</v>
      </c>
      <c r="M191" s="12"/>
    </row>
    <row r="192" spans="1:13" ht="18" customHeight="1">
      <c r="A192" s="4">
        <v>191</v>
      </c>
      <c r="B192" s="37">
        <v>40687</v>
      </c>
      <c r="C192" s="34" t="s">
        <v>5</v>
      </c>
      <c r="D192" s="34" t="s">
        <v>6</v>
      </c>
      <c r="E192" s="34" t="s">
        <v>294</v>
      </c>
      <c r="F192" s="34" t="s">
        <v>18</v>
      </c>
      <c r="G192" s="21"/>
      <c r="H192" s="21"/>
      <c r="I192" s="21" t="s">
        <v>13</v>
      </c>
      <c r="J192" s="21" t="s">
        <v>31</v>
      </c>
      <c r="M192" s="12"/>
    </row>
    <row r="193" spans="1:13" ht="18" customHeight="1">
      <c r="A193" s="4">
        <v>192</v>
      </c>
      <c r="B193" s="37">
        <v>40687</v>
      </c>
      <c r="C193" s="34" t="s">
        <v>43</v>
      </c>
      <c r="D193" s="34" t="s">
        <v>15</v>
      </c>
      <c r="E193" s="34" t="s">
        <v>163</v>
      </c>
      <c r="F193" s="34" t="s">
        <v>47</v>
      </c>
      <c r="G193" s="21"/>
      <c r="H193" s="21"/>
      <c r="I193" s="21" t="s">
        <v>38</v>
      </c>
      <c r="J193" s="21" t="s">
        <v>32</v>
      </c>
      <c r="M193" s="12"/>
    </row>
    <row r="194" spans="1:13" ht="18" customHeight="1">
      <c r="A194" s="4">
        <v>193</v>
      </c>
      <c r="B194" s="37">
        <v>40687</v>
      </c>
      <c r="C194" s="34" t="s">
        <v>146</v>
      </c>
      <c r="D194" s="34" t="s">
        <v>72</v>
      </c>
      <c r="E194" s="34" t="s">
        <v>7</v>
      </c>
      <c r="F194" s="34" t="s">
        <v>46</v>
      </c>
      <c r="G194" s="21"/>
      <c r="H194" s="21"/>
      <c r="I194" s="21" t="s">
        <v>19</v>
      </c>
      <c r="J194" s="21" t="s">
        <v>8</v>
      </c>
      <c r="M194" s="12"/>
    </row>
    <row r="195" spans="1:13" ht="18" customHeight="1">
      <c r="A195" s="4">
        <v>194</v>
      </c>
      <c r="B195" s="37">
        <v>40688</v>
      </c>
      <c r="C195" s="34" t="s">
        <v>148</v>
      </c>
      <c r="D195" s="34" t="s">
        <v>22</v>
      </c>
      <c r="E195" s="34" t="s">
        <v>17</v>
      </c>
      <c r="F195" s="34" t="s">
        <v>29</v>
      </c>
      <c r="G195" s="21"/>
      <c r="H195" s="21"/>
      <c r="I195" s="21" t="s">
        <v>13</v>
      </c>
      <c r="J195" s="21" t="s">
        <v>9</v>
      </c>
      <c r="M195" s="12"/>
    </row>
    <row r="196" spans="1:13" ht="18" customHeight="1">
      <c r="A196" s="4">
        <v>195</v>
      </c>
      <c r="B196" s="37">
        <v>40688</v>
      </c>
      <c r="C196" s="34" t="s">
        <v>47</v>
      </c>
      <c r="D196" s="34" t="s">
        <v>153</v>
      </c>
      <c r="E196" s="34" t="s">
        <v>24</v>
      </c>
      <c r="F196" s="34" t="s">
        <v>16</v>
      </c>
      <c r="G196" s="21"/>
      <c r="H196" s="21"/>
      <c r="I196" s="21" t="s">
        <v>38</v>
      </c>
      <c r="J196" s="21" t="s">
        <v>8</v>
      </c>
      <c r="M196" s="12"/>
    </row>
    <row r="197" spans="1:13" ht="18" customHeight="1">
      <c r="A197" s="4">
        <v>196</v>
      </c>
      <c r="B197" s="37">
        <v>40688</v>
      </c>
      <c r="C197" s="34" t="s">
        <v>46</v>
      </c>
      <c r="D197" s="34" t="s">
        <v>50</v>
      </c>
      <c r="E197" s="34" t="s">
        <v>72</v>
      </c>
      <c r="F197" s="34" t="s">
        <v>7</v>
      </c>
      <c r="G197" s="21"/>
      <c r="H197" s="21"/>
      <c r="I197" s="21" t="s">
        <v>19</v>
      </c>
      <c r="J197" s="21" t="s">
        <v>32</v>
      </c>
      <c r="M197" s="12"/>
    </row>
    <row r="198" spans="1:13" ht="18" customHeight="1">
      <c r="A198" s="4">
        <v>197</v>
      </c>
      <c r="B198" s="37">
        <v>40688</v>
      </c>
      <c r="C198" s="34" t="s">
        <v>131</v>
      </c>
      <c r="D198" s="34" t="s">
        <v>5</v>
      </c>
      <c r="E198" s="34" t="s">
        <v>41</v>
      </c>
      <c r="F198" s="34" t="s">
        <v>35</v>
      </c>
      <c r="G198" s="21"/>
      <c r="H198" s="21"/>
      <c r="I198" s="21" t="s">
        <v>37</v>
      </c>
      <c r="J198" s="21" t="s">
        <v>25</v>
      </c>
      <c r="M198" s="12"/>
    </row>
    <row r="199" spans="1:13" ht="18" customHeight="1">
      <c r="A199" s="4">
        <v>198</v>
      </c>
      <c r="B199" s="37">
        <v>40688</v>
      </c>
      <c r="C199" s="34" t="s">
        <v>21</v>
      </c>
      <c r="D199" s="34" t="s">
        <v>39</v>
      </c>
      <c r="E199" s="34" t="s">
        <v>161</v>
      </c>
      <c r="F199" s="34" t="s">
        <v>142</v>
      </c>
      <c r="G199" s="21"/>
      <c r="H199" s="21"/>
      <c r="I199" s="21" t="s">
        <v>20</v>
      </c>
      <c r="J199" s="21" t="s">
        <v>31</v>
      </c>
      <c r="M199" s="12"/>
    </row>
    <row r="200" spans="1:13" ht="18" customHeight="1">
      <c r="A200" s="4">
        <v>199</v>
      </c>
      <c r="B200" s="37">
        <v>40688</v>
      </c>
      <c r="C200" s="34" t="s">
        <v>27</v>
      </c>
      <c r="D200" s="34" t="s">
        <v>36</v>
      </c>
      <c r="E200" s="34" t="s">
        <v>12</v>
      </c>
      <c r="F200" s="34" t="s">
        <v>6</v>
      </c>
      <c r="G200" s="21"/>
      <c r="H200" s="21"/>
      <c r="I200" s="21" t="s">
        <v>14</v>
      </c>
      <c r="J200" s="21" t="s">
        <v>26</v>
      </c>
      <c r="M200" s="12"/>
    </row>
    <row r="201" spans="1:13" ht="18" customHeight="1">
      <c r="A201" s="4">
        <v>200</v>
      </c>
      <c r="B201" s="37">
        <v>40689</v>
      </c>
      <c r="C201" s="34" t="s">
        <v>7</v>
      </c>
      <c r="D201" s="34" t="s">
        <v>146</v>
      </c>
      <c r="E201" s="34" t="s">
        <v>50</v>
      </c>
      <c r="F201" s="34" t="s">
        <v>72</v>
      </c>
      <c r="G201" s="21"/>
      <c r="H201" s="21"/>
      <c r="I201" s="21" t="s">
        <v>19</v>
      </c>
      <c r="J201" s="21" t="s">
        <v>32</v>
      </c>
      <c r="M201" s="12"/>
    </row>
    <row r="202" spans="1:13" ht="18" customHeight="1">
      <c r="A202" s="4">
        <v>201</v>
      </c>
      <c r="B202" s="37">
        <v>40689</v>
      </c>
      <c r="C202" s="34" t="s">
        <v>35</v>
      </c>
      <c r="D202" s="34" t="s">
        <v>144</v>
      </c>
      <c r="E202" s="34" t="s">
        <v>5</v>
      </c>
      <c r="F202" s="34" t="s">
        <v>41</v>
      </c>
      <c r="G202" s="21"/>
      <c r="H202" s="21"/>
      <c r="I202" s="21" t="s">
        <v>37</v>
      </c>
      <c r="J202" s="21" t="s">
        <v>25</v>
      </c>
      <c r="M202" s="12"/>
    </row>
    <row r="203" spans="1:13" ht="18" customHeight="1">
      <c r="A203" s="4">
        <v>202</v>
      </c>
      <c r="B203" s="37">
        <v>40689</v>
      </c>
      <c r="C203" s="34" t="s">
        <v>6</v>
      </c>
      <c r="D203" s="34" t="s">
        <v>18</v>
      </c>
      <c r="E203" s="34" t="s">
        <v>36</v>
      </c>
      <c r="F203" s="34" t="s">
        <v>12</v>
      </c>
      <c r="G203" s="21"/>
      <c r="H203" s="21"/>
      <c r="I203" s="21" t="s">
        <v>14</v>
      </c>
      <c r="J203" s="21" t="s">
        <v>26</v>
      </c>
      <c r="M203" s="12"/>
    </row>
    <row r="204" spans="1:13" ht="18" customHeight="1">
      <c r="A204" s="4">
        <v>203</v>
      </c>
      <c r="B204" s="37">
        <v>40689</v>
      </c>
      <c r="C204" s="34" t="s">
        <v>29</v>
      </c>
      <c r="D204" s="34" t="s">
        <v>10</v>
      </c>
      <c r="E204" s="34" t="s">
        <v>22</v>
      </c>
      <c r="F204" s="34" t="s">
        <v>17</v>
      </c>
      <c r="G204" s="21"/>
      <c r="H204" s="21"/>
      <c r="I204" s="21" t="s">
        <v>13</v>
      </c>
      <c r="J204" s="21" t="s">
        <v>9</v>
      </c>
      <c r="M204" s="12"/>
    </row>
    <row r="205" spans="1:13" ht="18" customHeight="1">
      <c r="A205" s="4">
        <v>204</v>
      </c>
      <c r="B205" s="37">
        <v>40689</v>
      </c>
      <c r="C205" s="34" t="s">
        <v>142</v>
      </c>
      <c r="D205" s="34" t="s">
        <v>4</v>
      </c>
      <c r="E205" s="34" t="s">
        <v>39</v>
      </c>
      <c r="F205" s="34" t="s">
        <v>161</v>
      </c>
      <c r="G205" s="21"/>
      <c r="H205" s="21"/>
      <c r="I205" s="21" t="s">
        <v>20</v>
      </c>
      <c r="J205" s="21" t="s">
        <v>31</v>
      </c>
      <c r="M205" s="12"/>
    </row>
    <row r="206" spans="1:13" ht="18" customHeight="1">
      <c r="A206" s="4">
        <v>205</v>
      </c>
      <c r="B206" s="37">
        <v>40689</v>
      </c>
      <c r="C206" s="34" t="s">
        <v>16</v>
      </c>
      <c r="D206" s="34" t="s">
        <v>23</v>
      </c>
      <c r="E206" s="34" t="s">
        <v>153</v>
      </c>
      <c r="F206" s="34" t="s">
        <v>24</v>
      </c>
      <c r="G206" s="21"/>
      <c r="H206" s="21"/>
      <c r="I206" s="21" t="s">
        <v>38</v>
      </c>
      <c r="J206" s="21" t="s">
        <v>8</v>
      </c>
      <c r="M206" s="12"/>
    </row>
    <row r="207" spans="1:13" ht="18" customHeight="1">
      <c r="A207" s="4">
        <v>206</v>
      </c>
      <c r="B207" s="37">
        <v>40691</v>
      </c>
      <c r="C207" s="34" t="s">
        <v>161</v>
      </c>
      <c r="D207" s="34" t="s">
        <v>46</v>
      </c>
      <c r="E207" s="34" t="s">
        <v>11</v>
      </c>
      <c r="F207" s="34" t="s">
        <v>153</v>
      </c>
      <c r="G207" s="21"/>
      <c r="H207" s="21"/>
      <c r="I207" s="21" t="s">
        <v>25</v>
      </c>
      <c r="J207" s="21" t="s">
        <v>13</v>
      </c>
      <c r="M207" s="12"/>
    </row>
    <row r="208" spans="1:13" ht="18" customHeight="1">
      <c r="A208" s="4">
        <v>207</v>
      </c>
      <c r="B208" s="37">
        <v>40691</v>
      </c>
      <c r="C208" s="34" t="s">
        <v>72</v>
      </c>
      <c r="D208" s="34" t="s">
        <v>47</v>
      </c>
      <c r="E208" s="34" t="s">
        <v>44</v>
      </c>
      <c r="F208" s="34" t="s">
        <v>163</v>
      </c>
      <c r="G208" s="21"/>
      <c r="H208" s="21"/>
      <c r="I208" s="21" t="s">
        <v>26</v>
      </c>
      <c r="J208" s="21" t="s">
        <v>20</v>
      </c>
      <c r="M208" s="12"/>
    </row>
    <row r="209" spans="1:13" ht="18" customHeight="1">
      <c r="A209" s="4">
        <v>208</v>
      </c>
      <c r="B209" s="37">
        <v>40691</v>
      </c>
      <c r="C209" s="34" t="s">
        <v>39</v>
      </c>
      <c r="D209" s="34" t="s">
        <v>42</v>
      </c>
      <c r="E209" s="34" t="s">
        <v>4</v>
      </c>
      <c r="F209" s="34" t="s">
        <v>33</v>
      </c>
      <c r="G209" s="21"/>
      <c r="H209" s="21"/>
      <c r="I209" s="21" t="s">
        <v>9</v>
      </c>
      <c r="J209" s="21" t="s">
        <v>38</v>
      </c>
      <c r="M209" s="12"/>
    </row>
    <row r="210" spans="1:13" ht="18" customHeight="1">
      <c r="A210" s="4">
        <v>209</v>
      </c>
      <c r="B210" s="37">
        <v>40691</v>
      </c>
      <c r="C210" s="34" t="s">
        <v>28</v>
      </c>
      <c r="D210" s="34" t="s">
        <v>49</v>
      </c>
      <c r="E210" s="34" t="s">
        <v>40</v>
      </c>
      <c r="F210" s="34" t="s">
        <v>5</v>
      </c>
      <c r="G210" s="21"/>
      <c r="H210" s="21"/>
      <c r="I210" s="21" t="s">
        <v>31</v>
      </c>
      <c r="J210" s="21" t="s">
        <v>19</v>
      </c>
      <c r="M210" s="12"/>
    </row>
    <row r="211" spans="1:13" ht="18" customHeight="1">
      <c r="A211" s="4">
        <v>210</v>
      </c>
      <c r="B211" s="37">
        <v>40691</v>
      </c>
      <c r="C211" s="34" t="s">
        <v>30</v>
      </c>
      <c r="D211" s="34" t="s">
        <v>27</v>
      </c>
      <c r="E211" s="34" t="s">
        <v>10</v>
      </c>
      <c r="F211" s="34" t="s">
        <v>144</v>
      </c>
      <c r="G211" s="21"/>
      <c r="H211" s="21"/>
      <c r="I211" s="21" t="s">
        <v>32</v>
      </c>
      <c r="J211" s="21" t="s">
        <v>14</v>
      </c>
      <c r="M211" s="12"/>
    </row>
    <row r="212" spans="1:13" ht="18" customHeight="1">
      <c r="A212" s="4">
        <v>211</v>
      </c>
      <c r="B212" s="37">
        <v>40691</v>
      </c>
      <c r="C212" s="34" t="s">
        <v>12</v>
      </c>
      <c r="D212" s="34" t="s">
        <v>21</v>
      </c>
      <c r="E212" s="34" t="s">
        <v>18</v>
      </c>
      <c r="F212" s="34" t="s">
        <v>36</v>
      </c>
      <c r="G212" s="21"/>
      <c r="H212" s="21"/>
      <c r="I212" s="21" t="s">
        <v>8</v>
      </c>
      <c r="J212" s="21" t="s">
        <v>37</v>
      </c>
      <c r="M212" s="12"/>
    </row>
    <row r="213" spans="1:13" ht="18" customHeight="1">
      <c r="A213" s="4">
        <v>212</v>
      </c>
      <c r="B213" s="37">
        <v>40692</v>
      </c>
      <c r="C213" s="34" t="s">
        <v>153</v>
      </c>
      <c r="D213" s="36" t="s">
        <v>142</v>
      </c>
      <c r="E213" s="34" t="s">
        <v>46</v>
      </c>
      <c r="F213" s="34" t="s">
        <v>11</v>
      </c>
      <c r="G213" s="21"/>
      <c r="H213" s="21"/>
      <c r="I213" s="21" t="s">
        <v>25</v>
      </c>
      <c r="J213" s="21" t="s">
        <v>13</v>
      </c>
      <c r="M213" s="12"/>
    </row>
    <row r="214" spans="1:13" ht="18" customHeight="1">
      <c r="A214" s="4">
        <v>213</v>
      </c>
      <c r="B214" s="37">
        <v>40692</v>
      </c>
      <c r="C214" s="34" t="s">
        <v>5</v>
      </c>
      <c r="D214" s="34" t="s">
        <v>131</v>
      </c>
      <c r="E214" s="34" t="s">
        <v>49</v>
      </c>
      <c r="F214" s="34" t="s">
        <v>40</v>
      </c>
      <c r="G214" s="21"/>
      <c r="H214" s="21"/>
      <c r="I214" s="21" t="s">
        <v>31</v>
      </c>
      <c r="J214" s="21" t="s">
        <v>19</v>
      </c>
      <c r="M214" s="12"/>
    </row>
    <row r="215" spans="1:13" ht="18" customHeight="1">
      <c r="A215" s="4">
        <v>214</v>
      </c>
      <c r="B215" s="37">
        <v>40692</v>
      </c>
      <c r="C215" s="34" t="s">
        <v>144</v>
      </c>
      <c r="D215" s="34" t="s">
        <v>29</v>
      </c>
      <c r="E215" s="34" t="s">
        <v>27</v>
      </c>
      <c r="F215" s="34" t="s">
        <v>10</v>
      </c>
      <c r="G215" s="21"/>
      <c r="H215" s="21"/>
      <c r="I215" s="21" t="s">
        <v>32</v>
      </c>
      <c r="J215" s="21" t="s">
        <v>14</v>
      </c>
      <c r="M215" s="12"/>
    </row>
    <row r="216" spans="1:13" ht="18" customHeight="1">
      <c r="A216" s="4">
        <v>215</v>
      </c>
      <c r="B216" s="37">
        <v>40692</v>
      </c>
      <c r="C216" s="34" t="s">
        <v>33</v>
      </c>
      <c r="D216" s="34" t="s">
        <v>6</v>
      </c>
      <c r="E216" s="34" t="s">
        <v>42</v>
      </c>
      <c r="F216" s="34" t="s">
        <v>4</v>
      </c>
      <c r="G216" s="21"/>
      <c r="H216" s="21"/>
      <c r="I216" s="21" t="s">
        <v>9</v>
      </c>
      <c r="J216" s="21" t="s">
        <v>38</v>
      </c>
      <c r="M216" s="12"/>
    </row>
    <row r="217" spans="1:13" ht="18" customHeight="1">
      <c r="A217" s="4">
        <v>216</v>
      </c>
      <c r="B217" s="37">
        <v>40692</v>
      </c>
      <c r="C217" s="34" t="s">
        <v>163</v>
      </c>
      <c r="D217" s="34" t="s">
        <v>7</v>
      </c>
      <c r="E217" s="34" t="s">
        <v>47</v>
      </c>
      <c r="F217" s="34" t="s">
        <v>44</v>
      </c>
      <c r="G217" s="21"/>
      <c r="H217" s="21"/>
      <c r="I217" s="21" t="s">
        <v>26</v>
      </c>
      <c r="J217" s="21" t="s">
        <v>20</v>
      </c>
      <c r="M217" s="12"/>
    </row>
    <row r="218" spans="1:13" ht="18" customHeight="1">
      <c r="A218" s="4">
        <v>217</v>
      </c>
      <c r="B218" s="37">
        <v>40693</v>
      </c>
      <c r="C218" s="34" t="s">
        <v>36</v>
      </c>
      <c r="D218" s="34" t="s">
        <v>35</v>
      </c>
      <c r="E218" s="34" t="s">
        <v>21</v>
      </c>
      <c r="F218" s="34" t="s">
        <v>18</v>
      </c>
      <c r="G218" s="21"/>
      <c r="H218" s="21"/>
      <c r="I218" s="21" t="s">
        <v>8</v>
      </c>
      <c r="J218" s="21" t="s">
        <v>37</v>
      </c>
      <c r="M218" s="12"/>
    </row>
    <row r="219" spans="1:13" ht="18" customHeight="1">
      <c r="A219" s="4">
        <v>218</v>
      </c>
      <c r="B219" s="37">
        <v>40694</v>
      </c>
      <c r="C219" s="34" t="s">
        <v>4</v>
      </c>
      <c r="D219" s="34" t="s">
        <v>39</v>
      </c>
      <c r="E219" s="34" t="s">
        <v>6</v>
      </c>
      <c r="F219" s="34" t="s">
        <v>42</v>
      </c>
      <c r="G219" s="21"/>
      <c r="H219" s="21"/>
      <c r="I219" s="21" t="s">
        <v>9</v>
      </c>
      <c r="J219" s="21" t="s">
        <v>19</v>
      </c>
      <c r="M219" s="12"/>
    </row>
    <row r="220" spans="1:13" ht="18" customHeight="1">
      <c r="A220" s="4">
        <v>219</v>
      </c>
      <c r="B220" s="37">
        <v>40694</v>
      </c>
      <c r="C220" s="36" t="s">
        <v>40</v>
      </c>
      <c r="D220" s="34" t="s">
        <v>28</v>
      </c>
      <c r="E220" s="34" t="s">
        <v>131</v>
      </c>
      <c r="F220" s="34" t="s">
        <v>49</v>
      </c>
      <c r="G220" s="21"/>
      <c r="H220" s="21"/>
      <c r="I220" s="21" t="s">
        <v>31</v>
      </c>
      <c r="J220" s="21" t="s">
        <v>38</v>
      </c>
      <c r="M220" s="13"/>
    </row>
    <row r="221" spans="1:13" ht="18" customHeight="1">
      <c r="A221" s="4">
        <v>220</v>
      </c>
      <c r="B221" s="37">
        <v>40694</v>
      </c>
      <c r="C221" s="34" t="s">
        <v>10</v>
      </c>
      <c r="D221" s="34" t="s">
        <v>30</v>
      </c>
      <c r="E221" s="34" t="s">
        <v>17</v>
      </c>
      <c r="F221" s="34" t="s">
        <v>21</v>
      </c>
      <c r="G221" s="21"/>
      <c r="H221" s="21"/>
      <c r="I221" s="21" t="s">
        <v>32</v>
      </c>
      <c r="J221" s="21" t="s">
        <v>37</v>
      </c>
      <c r="M221" s="12"/>
    </row>
    <row r="222" spans="1:13" ht="18" customHeight="1">
      <c r="A222" s="4">
        <v>221</v>
      </c>
      <c r="B222" s="37">
        <v>40694</v>
      </c>
      <c r="C222" s="34" t="s">
        <v>44</v>
      </c>
      <c r="D222" s="34" t="s">
        <v>16</v>
      </c>
      <c r="E222" s="34" t="s">
        <v>23</v>
      </c>
      <c r="F222" s="34" t="s">
        <v>34</v>
      </c>
      <c r="G222" s="21"/>
      <c r="H222" s="21"/>
      <c r="I222" s="21" t="s">
        <v>26</v>
      </c>
      <c r="J222" s="21" t="s">
        <v>13</v>
      </c>
      <c r="M222" s="12"/>
    </row>
    <row r="223" spans="1:13" ht="18" customHeight="1">
      <c r="A223" s="4">
        <v>222</v>
      </c>
      <c r="B223" s="37">
        <v>40694</v>
      </c>
      <c r="C223" s="34" t="s">
        <v>11</v>
      </c>
      <c r="D223" s="34" t="s">
        <v>161</v>
      </c>
      <c r="E223" s="34" t="s">
        <v>142</v>
      </c>
      <c r="F223" s="34" t="s">
        <v>46</v>
      </c>
      <c r="G223" s="21"/>
      <c r="H223" s="21"/>
      <c r="I223" s="21" t="s">
        <v>25</v>
      </c>
      <c r="J223" s="21" t="s">
        <v>20</v>
      </c>
      <c r="M223" s="12"/>
    </row>
    <row r="224" spans="1:13" ht="18" customHeight="1">
      <c r="A224" s="4">
        <v>223</v>
      </c>
      <c r="B224" s="37">
        <v>40694</v>
      </c>
      <c r="C224" s="34" t="s">
        <v>18</v>
      </c>
      <c r="D224" s="34" t="s">
        <v>148</v>
      </c>
      <c r="E224" s="34" t="s">
        <v>35</v>
      </c>
      <c r="F224" s="34" t="s">
        <v>22</v>
      </c>
      <c r="G224" s="21"/>
      <c r="H224" s="21"/>
      <c r="I224" s="21" t="s">
        <v>8</v>
      </c>
      <c r="J224" s="21" t="s">
        <v>14</v>
      </c>
      <c r="M224" s="12"/>
    </row>
    <row r="225" spans="1:13" ht="18" customHeight="1">
      <c r="A225" s="4">
        <v>224</v>
      </c>
      <c r="B225" s="37">
        <v>40695</v>
      </c>
      <c r="C225" s="34" t="s">
        <v>34</v>
      </c>
      <c r="D225" s="34" t="s">
        <v>163</v>
      </c>
      <c r="E225" s="34" t="s">
        <v>72</v>
      </c>
      <c r="F225" s="34" t="s">
        <v>23</v>
      </c>
      <c r="G225" s="21"/>
      <c r="H225" s="21"/>
      <c r="I225" s="21" t="s">
        <v>26</v>
      </c>
      <c r="J225" s="21" t="s">
        <v>13</v>
      </c>
      <c r="M225" s="12"/>
    </row>
    <row r="226" spans="1:13" ht="18" customHeight="1">
      <c r="A226" s="4">
        <v>225</v>
      </c>
      <c r="B226" s="37">
        <v>40695</v>
      </c>
      <c r="C226" s="34" t="s">
        <v>42</v>
      </c>
      <c r="D226" s="34" t="s">
        <v>33</v>
      </c>
      <c r="E226" s="34" t="s">
        <v>39</v>
      </c>
      <c r="F226" s="34" t="s">
        <v>6</v>
      </c>
      <c r="G226" s="21"/>
      <c r="H226" s="21"/>
      <c r="I226" s="21" t="s">
        <v>9</v>
      </c>
      <c r="J226" s="21" t="s">
        <v>19</v>
      </c>
      <c r="M226" s="12"/>
    </row>
    <row r="227" spans="1:13" ht="18" customHeight="1">
      <c r="A227" s="4">
        <v>226</v>
      </c>
      <c r="B227" s="37">
        <v>40695</v>
      </c>
      <c r="C227" s="34" t="s">
        <v>49</v>
      </c>
      <c r="D227" s="34" t="s">
        <v>5</v>
      </c>
      <c r="E227" s="34" t="s">
        <v>28</v>
      </c>
      <c r="F227" s="34" t="s">
        <v>131</v>
      </c>
      <c r="G227" s="21"/>
      <c r="H227" s="21"/>
      <c r="I227" s="21" t="s">
        <v>31</v>
      </c>
      <c r="J227" s="21" t="s">
        <v>38</v>
      </c>
      <c r="M227" s="12"/>
    </row>
    <row r="228" spans="1:13" ht="18" customHeight="1">
      <c r="A228" s="4">
        <v>227</v>
      </c>
      <c r="B228" s="37">
        <v>40695</v>
      </c>
      <c r="C228" s="34" t="s">
        <v>46</v>
      </c>
      <c r="D228" s="34" t="s">
        <v>153</v>
      </c>
      <c r="E228" s="34" t="s">
        <v>161</v>
      </c>
      <c r="F228" s="34" t="s">
        <v>142</v>
      </c>
      <c r="G228" s="21"/>
      <c r="H228" s="21"/>
      <c r="I228" s="21" t="s">
        <v>25</v>
      </c>
      <c r="J228" s="21" t="s">
        <v>20</v>
      </c>
      <c r="M228" s="12"/>
    </row>
    <row r="229" spans="1:13" ht="18" customHeight="1">
      <c r="A229" s="4">
        <v>228</v>
      </c>
      <c r="B229" s="37">
        <v>40695</v>
      </c>
      <c r="C229" s="34" t="s">
        <v>21</v>
      </c>
      <c r="D229" s="34" t="s">
        <v>12</v>
      </c>
      <c r="E229" s="34" t="s">
        <v>30</v>
      </c>
      <c r="F229" s="34" t="s">
        <v>17</v>
      </c>
      <c r="G229" s="21"/>
      <c r="H229" s="21"/>
      <c r="I229" s="21" t="s">
        <v>32</v>
      </c>
      <c r="J229" s="21" t="s">
        <v>37</v>
      </c>
      <c r="M229" s="12"/>
    </row>
    <row r="230" spans="1:13" ht="18" customHeight="1">
      <c r="A230" s="4">
        <v>229</v>
      </c>
      <c r="B230" s="37">
        <v>40695</v>
      </c>
      <c r="C230" s="34" t="s">
        <v>22</v>
      </c>
      <c r="D230" s="34" t="s">
        <v>36</v>
      </c>
      <c r="E230" s="34" t="s">
        <v>148</v>
      </c>
      <c r="F230" s="34" t="s">
        <v>35</v>
      </c>
      <c r="G230" s="21"/>
      <c r="H230" s="21"/>
      <c r="I230" s="21" t="s">
        <v>8</v>
      </c>
      <c r="J230" s="21" t="s">
        <v>14</v>
      </c>
      <c r="M230" s="12"/>
    </row>
    <row r="231" spans="1:13" ht="18" customHeight="1">
      <c r="A231" s="4">
        <v>230</v>
      </c>
      <c r="B231" s="37">
        <v>40697</v>
      </c>
      <c r="C231" s="34" t="s">
        <v>35</v>
      </c>
      <c r="D231" s="34" t="s">
        <v>34</v>
      </c>
      <c r="E231" s="34" t="s">
        <v>144</v>
      </c>
      <c r="F231" s="34" t="s">
        <v>30</v>
      </c>
      <c r="G231" s="21"/>
      <c r="H231" s="21"/>
      <c r="I231" s="21" t="s">
        <v>20</v>
      </c>
      <c r="J231" s="21" t="s">
        <v>32</v>
      </c>
      <c r="M231" s="12"/>
    </row>
    <row r="232" spans="1:13" ht="18" customHeight="1">
      <c r="A232" s="4">
        <v>231</v>
      </c>
      <c r="B232" s="37">
        <v>40697</v>
      </c>
      <c r="C232" s="34" t="s">
        <v>6</v>
      </c>
      <c r="D232" s="34" t="s">
        <v>27</v>
      </c>
      <c r="E232" s="34" t="s">
        <v>163</v>
      </c>
      <c r="F232" s="34" t="s">
        <v>29</v>
      </c>
      <c r="G232" s="21"/>
      <c r="H232" s="21"/>
      <c r="I232" s="21" t="s">
        <v>37</v>
      </c>
      <c r="J232" s="21" t="s">
        <v>9</v>
      </c>
      <c r="M232" s="12"/>
    </row>
    <row r="233" spans="1:13" ht="18" customHeight="1">
      <c r="A233" s="4">
        <v>232</v>
      </c>
      <c r="B233" s="37">
        <v>40697</v>
      </c>
      <c r="C233" s="34" t="s">
        <v>23</v>
      </c>
      <c r="D233" s="34" t="s">
        <v>11</v>
      </c>
      <c r="E233" s="34" t="s">
        <v>47</v>
      </c>
      <c r="F233" s="34" t="s">
        <v>153</v>
      </c>
      <c r="G233" s="21"/>
      <c r="H233" s="21"/>
      <c r="I233" s="21" t="s">
        <v>19</v>
      </c>
      <c r="J233" s="21" t="s">
        <v>26</v>
      </c>
      <c r="M233" s="12"/>
    </row>
    <row r="234" spans="1:13" ht="18" customHeight="1">
      <c r="A234" s="4">
        <v>233</v>
      </c>
      <c r="B234" s="37">
        <v>40697</v>
      </c>
      <c r="C234" s="34" t="s">
        <v>131</v>
      </c>
      <c r="D234" s="34" t="s">
        <v>10</v>
      </c>
      <c r="E234" s="34" t="s">
        <v>36</v>
      </c>
      <c r="F234" s="34" t="s">
        <v>72</v>
      </c>
      <c r="G234" s="21"/>
      <c r="H234" s="21"/>
      <c r="I234" s="21" t="s">
        <v>13</v>
      </c>
      <c r="J234" s="21" t="s">
        <v>8</v>
      </c>
      <c r="M234" s="12"/>
    </row>
    <row r="235" spans="1:13" ht="18" customHeight="1">
      <c r="A235" s="4">
        <v>234</v>
      </c>
      <c r="B235" s="37">
        <v>40697</v>
      </c>
      <c r="C235" s="34" t="s">
        <v>142</v>
      </c>
      <c r="D235" s="34" t="s">
        <v>44</v>
      </c>
      <c r="E235" s="36" t="s">
        <v>16</v>
      </c>
      <c r="F235" s="34" t="s">
        <v>15</v>
      </c>
      <c r="G235" s="21"/>
      <c r="H235" s="21"/>
      <c r="I235" s="21" t="s">
        <v>38</v>
      </c>
      <c r="J235" s="21" t="s">
        <v>25</v>
      </c>
      <c r="M235" s="12"/>
    </row>
    <row r="236" spans="1:13" ht="18" customHeight="1">
      <c r="A236" s="4">
        <v>235</v>
      </c>
      <c r="B236" s="37">
        <v>40697</v>
      </c>
      <c r="C236" s="34" t="s">
        <v>17</v>
      </c>
      <c r="D236" s="34" t="s">
        <v>41</v>
      </c>
      <c r="E236" s="34" t="s">
        <v>12</v>
      </c>
      <c r="F236" s="34" t="s">
        <v>148</v>
      </c>
      <c r="G236" s="21"/>
      <c r="H236" s="21"/>
      <c r="I236" s="21" t="s">
        <v>14</v>
      </c>
      <c r="J236" s="21" t="s">
        <v>31</v>
      </c>
      <c r="M236" s="12"/>
    </row>
    <row r="237" spans="1:13" ht="18" customHeight="1">
      <c r="A237" s="4">
        <v>236</v>
      </c>
      <c r="B237" s="37">
        <v>40698</v>
      </c>
      <c r="C237" s="34" t="s">
        <v>148</v>
      </c>
      <c r="D237" s="34" t="s">
        <v>4</v>
      </c>
      <c r="E237" s="34" t="s">
        <v>41</v>
      </c>
      <c r="F237" s="34" t="s">
        <v>12</v>
      </c>
      <c r="G237" s="21"/>
      <c r="H237" s="21"/>
      <c r="I237" s="21" t="s">
        <v>14</v>
      </c>
      <c r="J237" s="21" t="s">
        <v>31</v>
      </c>
      <c r="M237" s="12"/>
    </row>
    <row r="238" spans="1:13" ht="18" customHeight="1">
      <c r="A238" s="4">
        <v>237</v>
      </c>
      <c r="B238" s="37">
        <v>40698</v>
      </c>
      <c r="C238" s="34" t="s">
        <v>72</v>
      </c>
      <c r="D238" s="34" t="s">
        <v>21</v>
      </c>
      <c r="E238" s="34" t="s">
        <v>10</v>
      </c>
      <c r="F238" s="34" t="s">
        <v>36</v>
      </c>
      <c r="G238" s="21"/>
      <c r="H238" s="21"/>
      <c r="I238" s="21" t="s">
        <v>13</v>
      </c>
      <c r="J238" s="21" t="s">
        <v>8</v>
      </c>
      <c r="M238" s="12"/>
    </row>
    <row r="239" spans="1:13" ht="18" customHeight="1">
      <c r="A239" s="4">
        <v>238</v>
      </c>
      <c r="B239" s="37">
        <v>40698</v>
      </c>
      <c r="C239" s="34" t="s">
        <v>153</v>
      </c>
      <c r="D239" s="34" t="s">
        <v>46</v>
      </c>
      <c r="E239" s="34" t="s">
        <v>11</v>
      </c>
      <c r="F239" s="34" t="s">
        <v>47</v>
      </c>
      <c r="G239" s="21"/>
      <c r="H239" s="21"/>
      <c r="I239" s="21" t="s">
        <v>19</v>
      </c>
      <c r="J239" s="21" t="s">
        <v>26</v>
      </c>
      <c r="M239" s="12"/>
    </row>
    <row r="240" spans="1:13" ht="18" customHeight="1">
      <c r="A240" s="4">
        <v>239</v>
      </c>
      <c r="B240" s="37">
        <v>40698</v>
      </c>
      <c r="C240" s="34" t="s">
        <v>29</v>
      </c>
      <c r="D240" s="34" t="s">
        <v>49</v>
      </c>
      <c r="E240" s="34" t="s">
        <v>27</v>
      </c>
      <c r="F240" s="34" t="s">
        <v>163</v>
      </c>
      <c r="G240" s="21"/>
      <c r="H240" s="21"/>
      <c r="I240" s="21" t="s">
        <v>37</v>
      </c>
      <c r="J240" s="21" t="s">
        <v>9</v>
      </c>
      <c r="M240" s="12"/>
    </row>
    <row r="241" spans="1:13" ht="18" customHeight="1">
      <c r="A241" s="4">
        <v>240</v>
      </c>
      <c r="B241" s="37">
        <v>40698</v>
      </c>
      <c r="C241" s="34" t="s">
        <v>30</v>
      </c>
      <c r="D241" s="36" t="s">
        <v>22</v>
      </c>
      <c r="E241" s="34" t="s">
        <v>34</v>
      </c>
      <c r="F241" s="34" t="s">
        <v>144</v>
      </c>
      <c r="G241" s="21"/>
      <c r="H241" s="21"/>
      <c r="I241" s="21" t="s">
        <v>20</v>
      </c>
      <c r="J241" s="21" t="s">
        <v>32</v>
      </c>
      <c r="M241" s="12"/>
    </row>
    <row r="242" spans="1:13" ht="18" customHeight="1">
      <c r="A242" s="4">
        <v>241</v>
      </c>
      <c r="B242" s="37">
        <v>40698</v>
      </c>
      <c r="C242" s="34" t="s">
        <v>15</v>
      </c>
      <c r="D242" s="34" t="s">
        <v>50</v>
      </c>
      <c r="E242" s="34" t="s">
        <v>44</v>
      </c>
      <c r="F242" s="34" t="s">
        <v>16</v>
      </c>
      <c r="G242" s="21"/>
      <c r="H242" s="21"/>
      <c r="I242" s="21" t="s">
        <v>38</v>
      </c>
      <c r="J242" s="21" t="s">
        <v>25</v>
      </c>
      <c r="M242" s="12"/>
    </row>
    <row r="243" spans="1:13" ht="18" customHeight="1">
      <c r="A243" s="4">
        <v>242</v>
      </c>
      <c r="B243" s="37">
        <v>40699</v>
      </c>
      <c r="C243" s="34" t="s">
        <v>47</v>
      </c>
      <c r="D243" s="34" t="s">
        <v>23</v>
      </c>
      <c r="E243" s="34" t="s">
        <v>46</v>
      </c>
      <c r="F243" s="34" t="s">
        <v>11</v>
      </c>
      <c r="G243" s="21"/>
      <c r="H243" s="21"/>
      <c r="I243" s="21" t="s">
        <v>19</v>
      </c>
      <c r="J243" s="21" t="s">
        <v>25</v>
      </c>
      <c r="M243" s="12"/>
    </row>
    <row r="244" spans="1:13" ht="18" customHeight="1">
      <c r="A244" s="4">
        <v>243</v>
      </c>
      <c r="B244" s="37">
        <v>40699</v>
      </c>
      <c r="C244" s="34" t="s">
        <v>36</v>
      </c>
      <c r="D244" s="34" t="s">
        <v>131</v>
      </c>
      <c r="E244" s="34" t="s">
        <v>21</v>
      </c>
      <c r="F244" s="34" t="s">
        <v>10</v>
      </c>
      <c r="G244" s="21"/>
      <c r="H244" s="21"/>
      <c r="I244" s="21" t="s">
        <v>14</v>
      </c>
      <c r="J244" s="21" t="s">
        <v>9</v>
      </c>
      <c r="M244" s="12"/>
    </row>
    <row r="245" spans="1:13" ht="18" customHeight="1">
      <c r="A245" s="4">
        <v>244</v>
      </c>
      <c r="B245" s="37">
        <v>40699</v>
      </c>
      <c r="C245" s="34" t="s">
        <v>144</v>
      </c>
      <c r="D245" s="34" t="s">
        <v>35</v>
      </c>
      <c r="E245" s="34" t="s">
        <v>22</v>
      </c>
      <c r="F245" s="34" t="s">
        <v>34</v>
      </c>
      <c r="G245" s="21"/>
      <c r="H245" s="21"/>
      <c r="I245" s="21" t="s">
        <v>20</v>
      </c>
      <c r="J245" s="21" t="s">
        <v>8</v>
      </c>
      <c r="M245" s="12"/>
    </row>
    <row r="246" spans="1:13" ht="18" customHeight="1">
      <c r="A246" s="4">
        <v>245</v>
      </c>
      <c r="B246" s="37">
        <v>40699</v>
      </c>
      <c r="C246" s="34" t="s">
        <v>163</v>
      </c>
      <c r="D246" s="34" t="s">
        <v>6</v>
      </c>
      <c r="E246" s="34" t="s">
        <v>49</v>
      </c>
      <c r="F246" s="34" t="s">
        <v>41</v>
      </c>
      <c r="G246" s="21"/>
      <c r="H246" s="21"/>
      <c r="I246" s="21" t="s">
        <v>37</v>
      </c>
      <c r="J246" s="21" t="s">
        <v>31</v>
      </c>
      <c r="M246" s="12"/>
    </row>
    <row r="247" spans="1:13" ht="18" customHeight="1">
      <c r="A247" s="4">
        <v>246</v>
      </c>
      <c r="B247" s="37">
        <v>40699</v>
      </c>
      <c r="C247" s="34" t="s">
        <v>16</v>
      </c>
      <c r="D247" s="34" t="s">
        <v>161</v>
      </c>
      <c r="E247" s="34" t="s">
        <v>50</v>
      </c>
      <c r="F247" s="34" t="s">
        <v>7</v>
      </c>
      <c r="G247" s="21"/>
      <c r="H247" s="21"/>
      <c r="I247" s="21" t="s">
        <v>38</v>
      </c>
      <c r="J247" s="21" t="s">
        <v>26</v>
      </c>
      <c r="M247" s="12"/>
    </row>
    <row r="248" spans="1:13" ht="18" customHeight="1">
      <c r="A248" s="4">
        <v>247</v>
      </c>
      <c r="B248" s="37">
        <v>40699</v>
      </c>
      <c r="C248" s="34" t="s">
        <v>12</v>
      </c>
      <c r="D248" s="34" t="s">
        <v>17</v>
      </c>
      <c r="E248" s="34" t="s">
        <v>4</v>
      </c>
      <c r="F248" s="34" t="s">
        <v>27</v>
      </c>
      <c r="G248" s="21"/>
      <c r="H248" s="21"/>
      <c r="I248" s="21" t="s">
        <v>13</v>
      </c>
      <c r="J248" s="21" t="s">
        <v>32</v>
      </c>
      <c r="M248" s="12"/>
    </row>
    <row r="249" spans="1:13" ht="18" customHeight="1">
      <c r="A249" s="4">
        <v>248</v>
      </c>
      <c r="B249" s="37">
        <v>40700</v>
      </c>
      <c r="C249" s="34" t="s">
        <v>7</v>
      </c>
      <c r="D249" s="34" t="s">
        <v>15</v>
      </c>
      <c r="E249" s="34" t="s">
        <v>161</v>
      </c>
      <c r="F249" s="34" t="s">
        <v>50</v>
      </c>
      <c r="G249" s="21"/>
      <c r="H249" s="21"/>
      <c r="I249" s="21" t="s">
        <v>38</v>
      </c>
      <c r="J249" s="21" t="s">
        <v>26</v>
      </c>
      <c r="M249" s="12"/>
    </row>
    <row r="250" spans="1:13" ht="18" customHeight="1">
      <c r="A250" s="4">
        <v>249</v>
      </c>
      <c r="B250" s="37">
        <v>40700</v>
      </c>
      <c r="C250" s="34" t="s">
        <v>34</v>
      </c>
      <c r="D250" s="34" t="s">
        <v>30</v>
      </c>
      <c r="E250" s="34" t="s">
        <v>35</v>
      </c>
      <c r="F250" s="34" t="s">
        <v>22</v>
      </c>
      <c r="G250" s="21"/>
      <c r="H250" s="21"/>
      <c r="I250" s="21" t="s">
        <v>20</v>
      </c>
      <c r="J250" s="21" t="s">
        <v>8</v>
      </c>
      <c r="M250" s="12"/>
    </row>
    <row r="251" spans="1:13" ht="18" customHeight="1">
      <c r="A251" s="4">
        <v>250</v>
      </c>
      <c r="B251" s="37">
        <v>40700</v>
      </c>
      <c r="C251" s="34" t="s">
        <v>41</v>
      </c>
      <c r="D251" s="34" t="s">
        <v>72</v>
      </c>
      <c r="E251" s="34" t="s">
        <v>6</v>
      </c>
      <c r="F251" s="34" t="s">
        <v>49</v>
      </c>
      <c r="G251" s="21"/>
      <c r="H251" s="21"/>
      <c r="I251" s="21" t="s">
        <v>37</v>
      </c>
      <c r="J251" s="21" t="s">
        <v>31</v>
      </c>
      <c r="M251" s="12"/>
    </row>
    <row r="252" spans="1:13" ht="18" customHeight="1">
      <c r="A252" s="4">
        <v>251</v>
      </c>
      <c r="B252" s="37">
        <v>40700</v>
      </c>
      <c r="C252" s="34" t="s">
        <v>10</v>
      </c>
      <c r="D252" s="34" t="s">
        <v>29</v>
      </c>
      <c r="E252" s="34" t="s">
        <v>131</v>
      </c>
      <c r="F252" s="34" t="s">
        <v>21</v>
      </c>
      <c r="G252" s="21"/>
      <c r="H252" s="21"/>
      <c r="I252" s="21" t="s">
        <v>14</v>
      </c>
      <c r="J252" s="21" t="s">
        <v>9</v>
      </c>
      <c r="M252" s="12"/>
    </row>
    <row r="253" spans="1:13" ht="18" customHeight="1">
      <c r="A253" s="4">
        <v>252</v>
      </c>
      <c r="B253" s="38">
        <v>40700</v>
      </c>
      <c r="C253" s="21" t="s">
        <v>11</v>
      </c>
      <c r="D253" s="21" t="s">
        <v>153</v>
      </c>
      <c r="E253" s="21" t="s">
        <v>23</v>
      </c>
      <c r="F253" s="21" t="s">
        <v>46</v>
      </c>
      <c r="G253" s="21"/>
      <c r="H253" s="21"/>
      <c r="I253" s="21" t="s">
        <v>19</v>
      </c>
      <c r="J253" s="21" t="s">
        <v>25</v>
      </c>
    </row>
    <row r="254" spans="1:13" ht="18" customHeight="1">
      <c r="A254" s="4">
        <v>253</v>
      </c>
      <c r="B254" s="38">
        <v>40700</v>
      </c>
      <c r="C254" s="21" t="s">
        <v>27</v>
      </c>
      <c r="D254" s="21" t="s">
        <v>148</v>
      </c>
      <c r="E254" s="21" t="s">
        <v>17</v>
      </c>
      <c r="F254" s="21" t="s">
        <v>4</v>
      </c>
      <c r="G254" s="21"/>
      <c r="H254" s="21"/>
      <c r="I254" s="21" t="s">
        <v>13</v>
      </c>
      <c r="J254" s="21" t="s">
        <v>32</v>
      </c>
    </row>
    <row r="255" spans="1:13" ht="18" customHeight="1">
      <c r="A255" s="4">
        <v>254</v>
      </c>
      <c r="B255" s="38">
        <v>40702</v>
      </c>
      <c r="C255" s="21" t="s">
        <v>4</v>
      </c>
      <c r="D255" s="21" t="s">
        <v>142</v>
      </c>
      <c r="E255" s="21" t="s">
        <v>72</v>
      </c>
      <c r="F255" s="21" t="s">
        <v>39</v>
      </c>
      <c r="G255" s="21"/>
      <c r="H255" s="21"/>
      <c r="I255" s="21" t="s">
        <v>31</v>
      </c>
      <c r="J255" s="21" t="s">
        <v>20</v>
      </c>
    </row>
    <row r="256" spans="1:13" ht="18" customHeight="1">
      <c r="A256" s="4">
        <v>255</v>
      </c>
      <c r="B256" s="38">
        <v>40702</v>
      </c>
      <c r="C256" s="21" t="s">
        <v>24</v>
      </c>
      <c r="D256" s="21" t="s">
        <v>36</v>
      </c>
      <c r="E256" s="21" t="s">
        <v>29</v>
      </c>
      <c r="F256" s="21" t="s">
        <v>290</v>
      </c>
      <c r="G256" s="21"/>
      <c r="H256" s="21"/>
      <c r="I256" s="21" t="s">
        <v>8</v>
      </c>
      <c r="J256" s="21" t="s">
        <v>38</v>
      </c>
    </row>
    <row r="257" spans="1:13" ht="18" customHeight="1">
      <c r="A257" s="4">
        <v>256</v>
      </c>
      <c r="B257" s="38">
        <v>40702</v>
      </c>
      <c r="C257" s="21" t="s">
        <v>50</v>
      </c>
      <c r="D257" s="21" t="s">
        <v>163</v>
      </c>
      <c r="E257" s="21" t="s">
        <v>146</v>
      </c>
      <c r="F257" s="21" t="s">
        <v>161</v>
      </c>
      <c r="G257" s="21"/>
      <c r="H257" s="21"/>
      <c r="I257" s="21" t="s">
        <v>26</v>
      </c>
      <c r="J257" s="21" t="s">
        <v>14</v>
      </c>
    </row>
    <row r="258" spans="1:13" ht="18" customHeight="1">
      <c r="A258" s="4">
        <v>257</v>
      </c>
      <c r="B258" s="38">
        <v>40702</v>
      </c>
      <c r="C258" s="36" t="s">
        <v>21</v>
      </c>
      <c r="D258" s="21" t="s">
        <v>47</v>
      </c>
      <c r="E258" s="21" t="s">
        <v>30</v>
      </c>
      <c r="F258" s="21" t="s">
        <v>23</v>
      </c>
      <c r="G258" s="21"/>
      <c r="H258" s="21"/>
      <c r="I258" s="21" t="s">
        <v>25</v>
      </c>
      <c r="J258" s="21" t="s">
        <v>37</v>
      </c>
      <c r="M258" s="13"/>
    </row>
    <row r="259" spans="1:13" ht="18" customHeight="1">
      <c r="A259" s="4">
        <v>258</v>
      </c>
      <c r="B259" s="38">
        <v>40702</v>
      </c>
      <c r="C259" s="21" t="s">
        <v>18</v>
      </c>
      <c r="D259" s="21" t="s">
        <v>12</v>
      </c>
      <c r="E259" s="21" t="s">
        <v>5</v>
      </c>
      <c r="F259" s="21" t="s">
        <v>131</v>
      </c>
      <c r="G259" s="21"/>
      <c r="H259" s="21"/>
      <c r="I259" s="21" t="s">
        <v>9</v>
      </c>
      <c r="J259" s="21" t="s">
        <v>13</v>
      </c>
    </row>
    <row r="260" spans="1:13" ht="18" customHeight="1">
      <c r="A260" s="4">
        <v>259</v>
      </c>
      <c r="B260" s="38">
        <v>40703</v>
      </c>
      <c r="C260" s="21" t="s">
        <v>161</v>
      </c>
      <c r="D260" s="21" t="s">
        <v>43</v>
      </c>
      <c r="E260" s="21" t="s">
        <v>163</v>
      </c>
      <c r="F260" s="21" t="s">
        <v>146</v>
      </c>
      <c r="G260" s="21"/>
      <c r="H260" s="21"/>
      <c r="I260" s="21" t="s">
        <v>26</v>
      </c>
      <c r="J260" s="21" t="s">
        <v>14</v>
      </c>
    </row>
    <row r="261" spans="1:13" ht="18" customHeight="1">
      <c r="A261" s="4">
        <v>260</v>
      </c>
      <c r="B261" s="38">
        <v>40703</v>
      </c>
      <c r="C261" s="21" t="s">
        <v>39</v>
      </c>
      <c r="D261" s="21" t="s">
        <v>27</v>
      </c>
      <c r="E261" s="21" t="s">
        <v>142</v>
      </c>
      <c r="F261" s="21" t="s">
        <v>72</v>
      </c>
      <c r="G261" s="21"/>
      <c r="H261" s="21"/>
      <c r="I261" s="21" t="s">
        <v>31</v>
      </c>
      <c r="J261" s="21" t="s">
        <v>20</v>
      </c>
    </row>
    <row r="262" spans="1:13" ht="18" customHeight="1">
      <c r="A262" s="4">
        <v>261</v>
      </c>
      <c r="B262" s="38">
        <v>40703</v>
      </c>
      <c r="C262" s="21" t="s">
        <v>35</v>
      </c>
      <c r="D262" s="21" t="s">
        <v>28</v>
      </c>
      <c r="E262" s="21" t="s">
        <v>36</v>
      </c>
      <c r="F262" s="21" t="s">
        <v>29</v>
      </c>
      <c r="G262" s="21"/>
      <c r="H262" s="21"/>
      <c r="I262" s="21" t="s">
        <v>8</v>
      </c>
      <c r="J262" s="21" t="s">
        <v>38</v>
      </c>
    </row>
    <row r="263" spans="1:13" ht="18" customHeight="1">
      <c r="A263" s="4">
        <v>262</v>
      </c>
      <c r="B263" s="38">
        <v>40703</v>
      </c>
      <c r="C263" s="21" t="s">
        <v>23</v>
      </c>
      <c r="D263" s="21" t="s">
        <v>7</v>
      </c>
      <c r="E263" s="21" t="s">
        <v>47</v>
      </c>
      <c r="F263" s="21" t="s">
        <v>30</v>
      </c>
      <c r="G263" s="21"/>
      <c r="H263" s="21"/>
      <c r="I263" s="21" t="s">
        <v>25</v>
      </c>
      <c r="J263" s="21" t="s">
        <v>37</v>
      </c>
    </row>
    <row r="264" spans="1:13" ht="18" customHeight="1">
      <c r="A264" s="4">
        <v>263</v>
      </c>
      <c r="B264" s="38">
        <v>40703</v>
      </c>
      <c r="C264" s="21" t="s">
        <v>131</v>
      </c>
      <c r="D264" s="21" t="s">
        <v>10</v>
      </c>
      <c r="E264" s="21" t="s">
        <v>12</v>
      </c>
      <c r="F264" s="21" t="s">
        <v>5</v>
      </c>
      <c r="G264" s="21"/>
      <c r="H264" s="21"/>
      <c r="I264" s="21" t="s">
        <v>9</v>
      </c>
      <c r="J264" s="21" t="s">
        <v>13</v>
      </c>
    </row>
    <row r="265" spans="1:13" ht="18" customHeight="1">
      <c r="A265" s="4">
        <v>264</v>
      </c>
      <c r="B265" s="38">
        <v>40703</v>
      </c>
      <c r="C265" s="21" t="s">
        <v>22</v>
      </c>
      <c r="D265" s="21" t="s">
        <v>16</v>
      </c>
      <c r="E265" s="21" t="s">
        <v>144</v>
      </c>
      <c r="F265" s="21" t="s">
        <v>33</v>
      </c>
      <c r="G265" s="21"/>
      <c r="H265" s="21"/>
      <c r="I265" s="21" t="s">
        <v>32</v>
      </c>
      <c r="J265" s="21" t="s">
        <v>19</v>
      </c>
    </row>
    <row r="266" spans="1:13" ht="18" customHeight="1">
      <c r="A266" s="4">
        <v>265</v>
      </c>
      <c r="B266" s="38">
        <v>40704</v>
      </c>
      <c r="C266" s="21" t="s">
        <v>33</v>
      </c>
      <c r="D266" s="21" t="s">
        <v>41</v>
      </c>
      <c r="E266" s="21" t="s">
        <v>16</v>
      </c>
      <c r="F266" s="21" t="s">
        <v>144</v>
      </c>
      <c r="G266" s="21"/>
      <c r="H266" s="21"/>
      <c r="I266" s="21" t="s">
        <v>32</v>
      </c>
      <c r="J266" s="21" t="s">
        <v>19</v>
      </c>
    </row>
    <row r="267" spans="1:13" ht="18" customHeight="1">
      <c r="A267" s="4">
        <v>266</v>
      </c>
      <c r="B267" s="38">
        <v>40705</v>
      </c>
      <c r="C267" s="21" t="s">
        <v>72</v>
      </c>
      <c r="D267" s="21" t="s">
        <v>4</v>
      </c>
      <c r="E267" s="21" t="s">
        <v>27</v>
      </c>
      <c r="F267" s="21" t="s">
        <v>142</v>
      </c>
      <c r="G267" s="21"/>
      <c r="H267" s="21"/>
      <c r="I267" s="21" t="s">
        <v>31</v>
      </c>
      <c r="J267" s="21" t="s">
        <v>13</v>
      </c>
    </row>
    <row r="268" spans="1:13" ht="18" customHeight="1">
      <c r="A268" s="4">
        <v>267</v>
      </c>
      <c r="B268" s="38">
        <v>40705</v>
      </c>
      <c r="C268" s="21" t="s">
        <v>5</v>
      </c>
      <c r="D268" s="21" t="s">
        <v>18</v>
      </c>
      <c r="E268" s="21" t="s">
        <v>10</v>
      </c>
      <c r="F268" s="21" t="s">
        <v>12</v>
      </c>
      <c r="G268" s="21"/>
      <c r="H268" s="21"/>
      <c r="I268" s="21" t="s">
        <v>9</v>
      </c>
      <c r="J268" s="21" t="s">
        <v>20</v>
      </c>
    </row>
    <row r="269" spans="1:13" ht="18" customHeight="1">
      <c r="A269" s="4">
        <v>268</v>
      </c>
      <c r="B269" s="38">
        <v>40705</v>
      </c>
      <c r="C269" s="21" t="s">
        <v>29</v>
      </c>
      <c r="D269" s="21" t="s">
        <v>24</v>
      </c>
      <c r="E269" s="21" t="s">
        <v>28</v>
      </c>
      <c r="F269" s="21" t="s">
        <v>40</v>
      </c>
      <c r="G269" s="21"/>
      <c r="H269" s="21"/>
      <c r="I269" s="21" t="s">
        <v>8</v>
      </c>
      <c r="J269" s="21" t="s">
        <v>19</v>
      </c>
    </row>
    <row r="270" spans="1:13" ht="18" customHeight="1">
      <c r="A270" s="4">
        <v>269</v>
      </c>
      <c r="B270" s="37">
        <v>40705</v>
      </c>
      <c r="C270" s="34" t="s">
        <v>30</v>
      </c>
      <c r="D270" s="34" t="s">
        <v>21</v>
      </c>
      <c r="E270" s="34" t="s">
        <v>7</v>
      </c>
      <c r="F270" s="34" t="s">
        <v>47</v>
      </c>
      <c r="G270" s="21"/>
      <c r="H270" s="21"/>
      <c r="I270" s="21" t="s">
        <v>25</v>
      </c>
      <c r="J270" s="21" t="s">
        <v>14</v>
      </c>
      <c r="M270" s="12"/>
    </row>
    <row r="271" spans="1:13" ht="18" customHeight="1">
      <c r="A271" s="4">
        <v>270</v>
      </c>
      <c r="B271" s="37">
        <v>40705</v>
      </c>
      <c r="C271" s="34" t="s">
        <v>144</v>
      </c>
      <c r="D271" s="34" t="s">
        <v>48</v>
      </c>
      <c r="E271" s="34" t="s">
        <v>148</v>
      </c>
      <c r="F271" s="34" t="s">
        <v>16</v>
      </c>
      <c r="G271" s="21"/>
      <c r="H271" s="21"/>
      <c r="I271" s="21" t="s">
        <v>32</v>
      </c>
      <c r="J271" s="21" t="s">
        <v>38</v>
      </c>
      <c r="M271" s="12"/>
    </row>
    <row r="272" spans="1:13" ht="18" customHeight="1">
      <c r="A272" s="4">
        <v>271</v>
      </c>
      <c r="B272" s="37">
        <v>40705</v>
      </c>
      <c r="C272" s="34" t="s">
        <v>146</v>
      </c>
      <c r="D272" s="34" t="s">
        <v>50</v>
      </c>
      <c r="E272" s="34" t="s">
        <v>43</v>
      </c>
      <c r="F272" s="34" t="s">
        <v>46</v>
      </c>
      <c r="G272" s="21"/>
      <c r="H272" s="21"/>
      <c r="I272" s="21" t="s">
        <v>26</v>
      </c>
      <c r="J272" s="21" t="s">
        <v>37</v>
      </c>
      <c r="M272" s="12"/>
    </row>
    <row r="273" spans="1:13" ht="18" customHeight="1">
      <c r="A273" s="4">
        <v>272</v>
      </c>
      <c r="B273" s="37">
        <v>40706</v>
      </c>
      <c r="C273" s="34" t="s">
        <v>40</v>
      </c>
      <c r="D273" s="34" t="s">
        <v>6</v>
      </c>
      <c r="E273" s="34" t="s">
        <v>24</v>
      </c>
      <c r="F273" s="34" t="s">
        <v>28</v>
      </c>
      <c r="G273" s="21"/>
      <c r="H273" s="21"/>
      <c r="I273" s="21" t="s">
        <v>8</v>
      </c>
      <c r="J273" s="21" t="s">
        <v>19</v>
      </c>
      <c r="M273" s="12"/>
    </row>
    <row r="274" spans="1:13" ht="18" customHeight="1">
      <c r="A274" s="4">
        <v>273</v>
      </c>
      <c r="B274" s="37">
        <v>40706</v>
      </c>
      <c r="C274" s="34" t="s">
        <v>47</v>
      </c>
      <c r="D274" s="34" t="s">
        <v>23</v>
      </c>
      <c r="E274" s="34" t="s">
        <v>21</v>
      </c>
      <c r="F274" s="34" t="s">
        <v>7</v>
      </c>
      <c r="G274" s="21"/>
      <c r="H274" s="21"/>
      <c r="I274" s="21" t="s">
        <v>25</v>
      </c>
      <c r="J274" s="21" t="s">
        <v>14</v>
      </c>
      <c r="M274" s="12"/>
    </row>
    <row r="275" spans="1:13" ht="18" customHeight="1">
      <c r="A275" s="4">
        <v>274</v>
      </c>
      <c r="B275" s="37">
        <v>40706</v>
      </c>
      <c r="C275" s="34" t="s">
        <v>46</v>
      </c>
      <c r="D275" s="34" t="s">
        <v>153</v>
      </c>
      <c r="E275" s="34" t="s">
        <v>50</v>
      </c>
      <c r="F275" s="34" t="s">
        <v>43</v>
      </c>
      <c r="G275" s="21"/>
      <c r="H275" s="21"/>
      <c r="I275" s="21" t="s">
        <v>26</v>
      </c>
      <c r="J275" s="21" t="s">
        <v>37</v>
      </c>
      <c r="M275" s="12"/>
    </row>
    <row r="276" spans="1:13" ht="18" customHeight="1">
      <c r="A276" s="4">
        <v>275</v>
      </c>
      <c r="B276" s="37">
        <v>40706</v>
      </c>
      <c r="C276" s="34" t="s">
        <v>142</v>
      </c>
      <c r="D276" s="34" t="s">
        <v>39</v>
      </c>
      <c r="E276" s="34" t="s">
        <v>126</v>
      </c>
      <c r="F276" s="34" t="s">
        <v>27</v>
      </c>
      <c r="G276" s="21"/>
      <c r="H276" s="21"/>
      <c r="I276" s="21" t="s">
        <v>31</v>
      </c>
      <c r="J276" s="21" t="s">
        <v>13</v>
      </c>
      <c r="M276" s="12"/>
    </row>
    <row r="277" spans="1:13" ht="18" customHeight="1">
      <c r="A277" s="4">
        <v>276</v>
      </c>
      <c r="B277" s="37">
        <v>40706</v>
      </c>
      <c r="C277" s="34" t="s">
        <v>16</v>
      </c>
      <c r="D277" s="34" t="s">
        <v>33</v>
      </c>
      <c r="E277" s="34" t="s">
        <v>48</v>
      </c>
      <c r="F277" s="34" t="s">
        <v>148</v>
      </c>
      <c r="G277" s="21"/>
      <c r="H277" s="21"/>
      <c r="I277" s="21" t="s">
        <v>32</v>
      </c>
      <c r="J277" s="21" t="s">
        <v>38</v>
      </c>
      <c r="M277" s="12"/>
    </row>
    <row r="278" spans="1:13" ht="18" customHeight="1">
      <c r="A278" s="4">
        <v>277</v>
      </c>
      <c r="B278" s="37">
        <v>40706</v>
      </c>
      <c r="C278" s="34" t="s">
        <v>12</v>
      </c>
      <c r="D278" s="34" t="s">
        <v>131</v>
      </c>
      <c r="E278" s="34" t="s">
        <v>18</v>
      </c>
      <c r="F278" s="34" t="s">
        <v>10</v>
      </c>
      <c r="G278" s="21"/>
      <c r="H278" s="21"/>
      <c r="I278" s="21" t="s">
        <v>9</v>
      </c>
      <c r="J278" s="21" t="s">
        <v>20</v>
      </c>
      <c r="M278" s="12"/>
    </row>
    <row r="279" spans="1:13" ht="18" customHeight="1">
      <c r="A279" s="4">
        <v>278</v>
      </c>
      <c r="B279" s="37">
        <v>40708</v>
      </c>
      <c r="C279" s="34" t="s">
        <v>148</v>
      </c>
      <c r="D279" s="34" t="s">
        <v>42</v>
      </c>
      <c r="E279" s="36" t="s">
        <v>6</v>
      </c>
      <c r="F279" s="34" t="s">
        <v>36</v>
      </c>
      <c r="G279" s="21"/>
      <c r="H279" s="21"/>
      <c r="I279" s="21" t="s">
        <v>13</v>
      </c>
      <c r="J279" s="21" t="s">
        <v>26</v>
      </c>
      <c r="M279" s="12"/>
    </row>
    <row r="280" spans="1:13" ht="18" customHeight="1">
      <c r="A280" s="4">
        <v>279</v>
      </c>
      <c r="B280" s="37">
        <v>40708</v>
      </c>
      <c r="C280" s="34" t="s">
        <v>7</v>
      </c>
      <c r="D280" s="34" t="s">
        <v>34</v>
      </c>
      <c r="E280" s="34" t="s">
        <v>153</v>
      </c>
      <c r="F280" s="34" t="s">
        <v>24</v>
      </c>
      <c r="G280" s="21"/>
      <c r="H280" s="21"/>
      <c r="I280" s="21" t="s">
        <v>38</v>
      </c>
      <c r="J280" s="21" t="s">
        <v>31</v>
      </c>
      <c r="M280" s="12"/>
    </row>
    <row r="281" spans="1:13" ht="18" customHeight="1">
      <c r="A281" s="4">
        <v>280</v>
      </c>
      <c r="B281" s="37">
        <v>40708</v>
      </c>
      <c r="C281" s="34" t="s">
        <v>10</v>
      </c>
      <c r="D281" s="34" t="s">
        <v>5</v>
      </c>
      <c r="E281" s="34" t="s">
        <v>17</v>
      </c>
      <c r="F281" s="34" t="s">
        <v>49</v>
      </c>
      <c r="G281" s="21"/>
      <c r="H281" s="21"/>
      <c r="I281" s="21" t="s">
        <v>37</v>
      </c>
      <c r="J281" s="21" t="s">
        <v>8</v>
      </c>
      <c r="M281" s="12"/>
    </row>
    <row r="282" spans="1:13" ht="18" customHeight="1">
      <c r="A282" s="4">
        <v>281</v>
      </c>
      <c r="B282" s="37">
        <v>40708</v>
      </c>
      <c r="C282" s="34" t="s">
        <v>28</v>
      </c>
      <c r="D282" s="34" t="s">
        <v>22</v>
      </c>
      <c r="E282" s="34" t="s">
        <v>39</v>
      </c>
      <c r="F282" s="34" t="s">
        <v>4</v>
      </c>
      <c r="G282" s="21"/>
      <c r="H282" s="21"/>
      <c r="I282" s="21" t="s">
        <v>14</v>
      </c>
      <c r="J282" s="21" t="s">
        <v>32</v>
      </c>
      <c r="M282" s="12"/>
    </row>
    <row r="283" spans="1:13" ht="18" customHeight="1">
      <c r="A283" s="4">
        <v>282</v>
      </c>
      <c r="B283" s="37">
        <v>40709</v>
      </c>
      <c r="C283" s="34" t="s">
        <v>4</v>
      </c>
      <c r="D283" s="36" t="s">
        <v>35</v>
      </c>
      <c r="E283" s="34" t="s">
        <v>22</v>
      </c>
      <c r="F283" s="34" t="s">
        <v>39</v>
      </c>
      <c r="G283" s="21"/>
      <c r="H283" s="21"/>
      <c r="I283" s="21" t="s">
        <v>14</v>
      </c>
      <c r="J283" s="21" t="s">
        <v>32</v>
      </c>
      <c r="M283" s="12"/>
    </row>
    <row r="284" spans="1:13" ht="18" customHeight="1">
      <c r="A284" s="4">
        <v>283</v>
      </c>
      <c r="B284" s="37">
        <v>40709</v>
      </c>
      <c r="C284" s="34" t="s">
        <v>49</v>
      </c>
      <c r="D284" s="34" t="s">
        <v>12</v>
      </c>
      <c r="E284" s="34" t="s">
        <v>5</v>
      </c>
      <c r="F284" s="34" t="s">
        <v>17</v>
      </c>
      <c r="G284" s="21"/>
      <c r="H284" s="21"/>
      <c r="I284" s="21" t="s">
        <v>37</v>
      </c>
      <c r="J284" s="21" t="s">
        <v>8</v>
      </c>
      <c r="M284" s="12"/>
    </row>
    <row r="285" spans="1:13" ht="18" customHeight="1">
      <c r="A285" s="4">
        <v>284</v>
      </c>
      <c r="B285" s="37">
        <v>40709</v>
      </c>
      <c r="C285" s="34" t="s">
        <v>36</v>
      </c>
      <c r="D285" s="34" t="s">
        <v>144</v>
      </c>
      <c r="E285" s="34" t="s">
        <v>42</v>
      </c>
      <c r="F285" s="34" t="s">
        <v>6</v>
      </c>
      <c r="G285" s="21"/>
      <c r="H285" s="21"/>
      <c r="I285" s="21" t="s">
        <v>13</v>
      </c>
      <c r="J285" s="21" t="s">
        <v>26</v>
      </c>
      <c r="M285" s="12"/>
    </row>
    <row r="286" spans="1:13" ht="18" customHeight="1">
      <c r="A286" s="4">
        <v>285</v>
      </c>
      <c r="B286" s="37">
        <v>40709</v>
      </c>
      <c r="C286" s="34" t="s">
        <v>43</v>
      </c>
      <c r="D286" s="34" t="s">
        <v>46</v>
      </c>
      <c r="E286" s="34" t="s">
        <v>33</v>
      </c>
      <c r="F286" s="34" t="s">
        <v>44</v>
      </c>
      <c r="G286" s="21"/>
      <c r="H286" s="21"/>
      <c r="I286" s="21" t="s">
        <v>20</v>
      </c>
      <c r="J286" s="21" t="s">
        <v>25</v>
      </c>
      <c r="M286" s="12"/>
    </row>
    <row r="287" spans="1:13" ht="18" customHeight="1">
      <c r="A287" s="4">
        <v>286</v>
      </c>
      <c r="B287" s="37">
        <v>40709</v>
      </c>
      <c r="C287" s="36" t="s">
        <v>15</v>
      </c>
      <c r="D287" s="34" t="s">
        <v>161</v>
      </c>
      <c r="E287" s="34" t="s">
        <v>146</v>
      </c>
      <c r="F287" s="34" t="s">
        <v>163</v>
      </c>
      <c r="G287" s="21"/>
      <c r="H287" s="21"/>
      <c r="I287" s="21" t="s">
        <v>19</v>
      </c>
      <c r="J287" s="21" t="s">
        <v>9</v>
      </c>
      <c r="M287" s="13"/>
    </row>
    <row r="288" spans="1:13" ht="18" customHeight="1">
      <c r="A288" s="4">
        <v>287</v>
      </c>
      <c r="B288" s="37">
        <v>40709</v>
      </c>
      <c r="C288" s="34" t="s">
        <v>24</v>
      </c>
      <c r="D288" s="34" t="s">
        <v>47</v>
      </c>
      <c r="E288" s="34" t="s">
        <v>34</v>
      </c>
      <c r="F288" s="34" t="s">
        <v>153</v>
      </c>
      <c r="G288" s="21"/>
      <c r="H288" s="21"/>
      <c r="I288" s="21" t="s">
        <v>38</v>
      </c>
      <c r="J288" s="21" t="s">
        <v>31</v>
      </c>
      <c r="M288" s="12"/>
    </row>
    <row r="289" spans="1:13" ht="18" customHeight="1">
      <c r="A289" s="4">
        <v>288</v>
      </c>
      <c r="B289" s="37">
        <v>40710</v>
      </c>
      <c r="C289" s="34" t="s">
        <v>44</v>
      </c>
      <c r="D289" s="34" t="s">
        <v>142</v>
      </c>
      <c r="E289" s="34" t="s">
        <v>46</v>
      </c>
      <c r="F289" s="34" t="s">
        <v>33</v>
      </c>
      <c r="G289" s="21"/>
      <c r="H289" s="21"/>
      <c r="I289" s="21" t="s">
        <v>20</v>
      </c>
      <c r="J289" s="21" t="s">
        <v>25</v>
      </c>
      <c r="M289" s="12"/>
    </row>
    <row r="290" spans="1:13" ht="18" customHeight="1">
      <c r="A290" s="4">
        <v>289</v>
      </c>
      <c r="B290" s="37">
        <v>40710</v>
      </c>
      <c r="C290" s="34" t="s">
        <v>163</v>
      </c>
      <c r="D290" s="34" t="s">
        <v>29</v>
      </c>
      <c r="E290" s="34" t="s">
        <v>161</v>
      </c>
      <c r="F290" s="34" t="s">
        <v>146</v>
      </c>
      <c r="G290" s="21"/>
      <c r="H290" s="21"/>
      <c r="I290" s="21" t="s">
        <v>19</v>
      </c>
      <c r="J290" s="21" t="s">
        <v>9</v>
      </c>
      <c r="M290" s="12"/>
    </row>
    <row r="291" spans="1:13" ht="18" customHeight="1">
      <c r="A291" s="4">
        <v>290</v>
      </c>
      <c r="B291" s="37">
        <v>40712</v>
      </c>
      <c r="C291" s="34" t="s">
        <v>153</v>
      </c>
      <c r="D291" s="34" t="s">
        <v>72</v>
      </c>
      <c r="E291" s="34" t="s">
        <v>47</v>
      </c>
      <c r="F291" s="34" t="s">
        <v>23</v>
      </c>
      <c r="G291" s="21"/>
      <c r="H291" s="21"/>
      <c r="I291" s="21" t="s">
        <v>38</v>
      </c>
      <c r="J291" s="21" t="s">
        <v>9</v>
      </c>
      <c r="M291" s="12"/>
    </row>
    <row r="292" spans="1:13" ht="18" customHeight="1">
      <c r="A292" s="4">
        <v>291</v>
      </c>
      <c r="B292" s="37">
        <v>40712</v>
      </c>
      <c r="C292" s="34" t="s">
        <v>6</v>
      </c>
      <c r="D292" s="34" t="s">
        <v>148</v>
      </c>
      <c r="E292" s="34" t="s">
        <v>144</v>
      </c>
      <c r="F292" s="34" t="s">
        <v>42</v>
      </c>
      <c r="G292" s="21"/>
      <c r="H292" s="21"/>
      <c r="I292" s="21" t="s">
        <v>13</v>
      </c>
      <c r="J292" s="21" t="s">
        <v>25</v>
      </c>
      <c r="M292" s="12"/>
    </row>
    <row r="293" spans="1:13" ht="18" customHeight="1">
      <c r="A293" s="4">
        <v>292</v>
      </c>
      <c r="B293" s="37">
        <v>40712</v>
      </c>
      <c r="C293" s="34" t="s">
        <v>17</v>
      </c>
      <c r="D293" s="34" t="s">
        <v>30</v>
      </c>
      <c r="E293" s="34" t="s">
        <v>35</v>
      </c>
      <c r="F293" s="34" t="s">
        <v>18</v>
      </c>
      <c r="G293" s="21"/>
      <c r="H293" s="21"/>
      <c r="I293" s="21" t="s">
        <v>14</v>
      </c>
      <c r="J293" s="21" t="s">
        <v>8</v>
      </c>
      <c r="M293" s="12"/>
    </row>
    <row r="294" spans="1:13" ht="18" customHeight="1">
      <c r="A294" s="4">
        <v>293</v>
      </c>
      <c r="B294" s="37">
        <v>40712</v>
      </c>
      <c r="C294" s="34" t="s">
        <v>27</v>
      </c>
      <c r="D294" s="34" t="s">
        <v>10</v>
      </c>
      <c r="E294" s="34" t="s">
        <v>131</v>
      </c>
      <c r="F294" s="34" t="s">
        <v>5</v>
      </c>
      <c r="G294" s="21"/>
      <c r="H294" s="21"/>
      <c r="I294" s="21" t="s">
        <v>37</v>
      </c>
      <c r="J294" s="21" t="s">
        <v>32</v>
      </c>
      <c r="M294" s="12"/>
    </row>
    <row r="295" spans="1:13" ht="18" customHeight="1">
      <c r="A295" s="4">
        <v>294</v>
      </c>
      <c r="B295" s="37">
        <v>40712</v>
      </c>
      <c r="C295" s="34" t="s">
        <v>33</v>
      </c>
      <c r="D295" s="34" t="s">
        <v>43</v>
      </c>
      <c r="E295" s="34" t="s">
        <v>142</v>
      </c>
      <c r="F295" s="34" t="s">
        <v>46</v>
      </c>
      <c r="G295" s="21"/>
      <c r="H295" s="21"/>
      <c r="I295" s="21" t="s">
        <v>20</v>
      </c>
      <c r="J295" s="21" t="s">
        <v>26</v>
      </c>
      <c r="M295" s="12"/>
    </row>
    <row r="296" spans="1:13" ht="18" customHeight="1">
      <c r="A296" s="4">
        <v>295</v>
      </c>
      <c r="B296" s="37">
        <v>40712</v>
      </c>
      <c r="C296" s="34" t="s">
        <v>146</v>
      </c>
      <c r="D296" s="34" t="s">
        <v>15</v>
      </c>
      <c r="E296" s="34" t="s">
        <v>29</v>
      </c>
      <c r="F296" s="34" t="s">
        <v>161</v>
      </c>
      <c r="G296" s="21"/>
      <c r="H296" s="21"/>
      <c r="I296" s="21" t="s">
        <v>19</v>
      </c>
      <c r="J296" s="21" t="s">
        <v>31</v>
      </c>
      <c r="M296" s="12"/>
    </row>
    <row r="297" spans="1:13" ht="18" customHeight="1">
      <c r="A297" s="4">
        <v>296</v>
      </c>
      <c r="B297" s="37">
        <v>40713</v>
      </c>
      <c r="C297" s="34" t="s">
        <v>161</v>
      </c>
      <c r="D297" s="34" t="s">
        <v>163</v>
      </c>
      <c r="E297" s="34" t="s">
        <v>15</v>
      </c>
      <c r="F297" s="34" t="s">
        <v>29</v>
      </c>
      <c r="G297" s="21"/>
      <c r="H297" s="21"/>
      <c r="I297" s="21" t="s">
        <v>19</v>
      </c>
      <c r="J297" s="21" t="s">
        <v>31</v>
      </c>
      <c r="M297" s="12"/>
    </row>
    <row r="298" spans="1:13" ht="18" customHeight="1">
      <c r="A298" s="4">
        <v>297</v>
      </c>
      <c r="B298" s="37">
        <v>40713</v>
      </c>
      <c r="C298" s="34" t="s">
        <v>42</v>
      </c>
      <c r="D298" s="34" t="s">
        <v>49</v>
      </c>
      <c r="E298" s="34" t="s">
        <v>12</v>
      </c>
      <c r="F298" s="34" t="s">
        <v>144</v>
      </c>
      <c r="G298" s="21"/>
      <c r="H298" s="21"/>
      <c r="I298" s="21" t="s">
        <v>13</v>
      </c>
      <c r="J298" s="21" t="s">
        <v>25</v>
      </c>
      <c r="M298" s="12"/>
    </row>
    <row r="299" spans="1:13" ht="18" customHeight="1">
      <c r="A299" s="4">
        <v>298</v>
      </c>
      <c r="B299" s="37">
        <v>40713</v>
      </c>
      <c r="C299" s="34" t="s">
        <v>5</v>
      </c>
      <c r="D299" s="34" t="s">
        <v>21</v>
      </c>
      <c r="E299" s="34" t="s">
        <v>10</v>
      </c>
      <c r="F299" s="34" t="s">
        <v>22</v>
      </c>
      <c r="G299" s="21"/>
      <c r="H299" s="21"/>
      <c r="I299" s="21" t="s">
        <v>37</v>
      </c>
      <c r="J299" s="21" t="s">
        <v>32</v>
      </c>
      <c r="M299" s="12"/>
    </row>
    <row r="300" spans="1:13" ht="18" customHeight="1">
      <c r="A300" s="4">
        <v>299</v>
      </c>
      <c r="B300" s="37">
        <v>40713</v>
      </c>
      <c r="C300" s="34" t="s">
        <v>46</v>
      </c>
      <c r="D300" s="34" t="s">
        <v>44</v>
      </c>
      <c r="E300" s="34" t="s">
        <v>43</v>
      </c>
      <c r="F300" s="34" t="s">
        <v>142</v>
      </c>
      <c r="G300" s="21"/>
      <c r="H300" s="21"/>
      <c r="I300" s="21" t="s">
        <v>20</v>
      </c>
      <c r="J300" s="21" t="s">
        <v>26</v>
      </c>
      <c r="M300" s="12"/>
    </row>
    <row r="301" spans="1:13" ht="18" customHeight="1">
      <c r="A301" s="4">
        <v>300</v>
      </c>
      <c r="B301" s="37">
        <v>40713</v>
      </c>
      <c r="C301" s="34" t="s">
        <v>23</v>
      </c>
      <c r="D301" s="34" t="s">
        <v>16</v>
      </c>
      <c r="E301" s="34" t="s">
        <v>72</v>
      </c>
      <c r="F301" s="34" t="s">
        <v>47</v>
      </c>
      <c r="G301" s="21"/>
      <c r="H301" s="21"/>
      <c r="I301" s="21" t="s">
        <v>38</v>
      </c>
      <c r="J301" s="21" t="s">
        <v>9</v>
      </c>
      <c r="M301" s="12"/>
    </row>
    <row r="302" spans="1:13" ht="18" customHeight="1">
      <c r="A302" s="4">
        <v>301</v>
      </c>
      <c r="B302" s="37">
        <v>40713</v>
      </c>
      <c r="C302" s="34" t="s">
        <v>18</v>
      </c>
      <c r="D302" s="34" t="s">
        <v>4</v>
      </c>
      <c r="E302" s="34" t="s">
        <v>41</v>
      </c>
      <c r="F302" s="34" t="s">
        <v>35</v>
      </c>
      <c r="G302" s="21"/>
      <c r="H302" s="21"/>
      <c r="I302" s="21" t="s">
        <v>14</v>
      </c>
      <c r="J302" s="21" t="s">
        <v>8</v>
      </c>
      <c r="M302" s="12"/>
    </row>
    <row r="303" spans="1:13" ht="18" customHeight="1">
      <c r="A303" s="4">
        <v>302</v>
      </c>
      <c r="B303" s="37">
        <v>40718</v>
      </c>
      <c r="C303" s="34" t="s">
        <v>4</v>
      </c>
      <c r="D303" s="34" t="s">
        <v>29</v>
      </c>
      <c r="E303" s="34" t="s">
        <v>30</v>
      </c>
      <c r="F303" s="34" t="s">
        <v>6</v>
      </c>
      <c r="G303" s="21"/>
      <c r="H303" s="21"/>
      <c r="I303" s="21" t="s">
        <v>8</v>
      </c>
      <c r="J303" s="21" t="s">
        <v>26</v>
      </c>
      <c r="M303" s="12"/>
    </row>
    <row r="304" spans="1:13" ht="18" customHeight="1">
      <c r="A304" s="4">
        <v>303</v>
      </c>
      <c r="B304" s="37">
        <v>40718</v>
      </c>
      <c r="C304" s="34" t="s">
        <v>47</v>
      </c>
      <c r="D304" s="34" t="s">
        <v>131</v>
      </c>
      <c r="E304" s="34" t="s">
        <v>33</v>
      </c>
      <c r="F304" s="34" t="s">
        <v>7</v>
      </c>
      <c r="G304" s="21"/>
      <c r="H304" s="21"/>
      <c r="I304" s="21" t="s">
        <v>19</v>
      </c>
      <c r="J304" s="21" t="s">
        <v>20</v>
      </c>
      <c r="M304" s="12"/>
    </row>
    <row r="305" spans="1:13" ht="18" customHeight="1">
      <c r="A305" s="4">
        <v>304</v>
      </c>
      <c r="B305" s="37">
        <v>40718</v>
      </c>
      <c r="C305" s="34" t="s">
        <v>142</v>
      </c>
      <c r="D305" s="34" t="s">
        <v>22</v>
      </c>
      <c r="E305" s="34" t="s">
        <v>44</v>
      </c>
      <c r="F305" s="34" t="s">
        <v>16</v>
      </c>
      <c r="G305" s="21"/>
      <c r="H305" s="21"/>
      <c r="I305" s="21" t="s">
        <v>25</v>
      </c>
      <c r="J305" s="21" t="s">
        <v>31</v>
      </c>
      <c r="M305" s="12"/>
    </row>
    <row r="306" spans="1:13" ht="18" customHeight="1">
      <c r="A306" s="4">
        <v>305</v>
      </c>
      <c r="B306" s="37">
        <v>40718</v>
      </c>
      <c r="C306" s="34" t="s">
        <v>21</v>
      </c>
      <c r="D306" s="34" t="s">
        <v>35</v>
      </c>
      <c r="E306" s="34" t="s">
        <v>50</v>
      </c>
      <c r="F306" s="34" t="s">
        <v>18</v>
      </c>
      <c r="G306" s="21"/>
      <c r="H306" s="21"/>
      <c r="I306" s="21" t="s">
        <v>14</v>
      </c>
      <c r="J306" s="21" t="s">
        <v>13</v>
      </c>
      <c r="M306" s="12"/>
    </row>
    <row r="307" spans="1:13" ht="18" customHeight="1">
      <c r="A307" s="4">
        <v>306</v>
      </c>
      <c r="B307" s="37">
        <v>40718</v>
      </c>
      <c r="C307" s="34" t="s">
        <v>17</v>
      </c>
      <c r="D307" s="34" t="s">
        <v>144</v>
      </c>
      <c r="E307" s="34" t="s">
        <v>5</v>
      </c>
      <c r="F307" s="34" t="s">
        <v>36</v>
      </c>
      <c r="G307" s="21"/>
      <c r="H307" s="21"/>
      <c r="I307" s="21" t="s">
        <v>32</v>
      </c>
      <c r="J307" s="21" t="s">
        <v>9</v>
      </c>
      <c r="M307" s="12"/>
    </row>
    <row r="308" spans="1:13" ht="18" customHeight="1">
      <c r="A308" s="4">
        <v>307</v>
      </c>
      <c r="B308" s="37">
        <v>40718</v>
      </c>
      <c r="C308" s="34" t="s">
        <v>163</v>
      </c>
      <c r="D308" s="34" t="s">
        <v>46</v>
      </c>
      <c r="E308" s="36" t="s">
        <v>23</v>
      </c>
      <c r="F308" s="34" t="s">
        <v>153</v>
      </c>
      <c r="G308" s="21"/>
      <c r="H308" s="21"/>
      <c r="I308" s="21" t="s">
        <v>38</v>
      </c>
      <c r="J308" s="21" t="s">
        <v>37</v>
      </c>
      <c r="M308" s="12"/>
    </row>
    <row r="309" spans="1:13" ht="18" customHeight="1">
      <c r="A309" s="4">
        <v>308</v>
      </c>
      <c r="B309" s="37">
        <v>40719</v>
      </c>
      <c r="C309" s="34" t="s">
        <v>7</v>
      </c>
      <c r="D309" s="34" t="s">
        <v>72</v>
      </c>
      <c r="E309" s="34" t="s">
        <v>131</v>
      </c>
      <c r="F309" s="34" t="s">
        <v>33</v>
      </c>
      <c r="G309" s="21"/>
      <c r="H309" s="21"/>
      <c r="I309" s="21" t="s">
        <v>19</v>
      </c>
      <c r="J309" s="21" t="s">
        <v>20</v>
      </c>
      <c r="M309" s="12"/>
    </row>
    <row r="310" spans="1:13" ht="18" customHeight="1">
      <c r="A310" s="4">
        <v>309</v>
      </c>
      <c r="B310" s="37">
        <v>40719</v>
      </c>
      <c r="C310" s="34" t="s">
        <v>153</v>
      </c>
      <c r="D310" s="34" t="s">
        <v>24</v>
      </c>
      <c r="E310" s="34" t="s">
        <v>46</v>
      </c>
      <c r="F310" s="34" t="s">
        <v>23</v>
      </c>
      <c r="G310" s="21"/>
      <c r="H310" s="21"/>
      <c r="I310" s="21" t="s">
        <v>38</v>
      </c>
      <c r="J310" s="21" t="s">
        <v>37</v>
      </c>
      <c r="M310" s="12"/>
    </row>
    <row r="311" spans="1:13" ht="18" customHeight="1">
      <c r="A311" s="4">
        <v>310</v>
      </c>
      <c r="B311" s="37">
        <v>40719</v>
      </c>
      <c r="C311" s="34" t="s">
        <v>36</v>
      </c>
      <c r="D311" s="34" t="s">
        <v>28</v>
      </c>
      <c r="E311" s="34" t="s">
        <v>144</v>
      </c>
      <c r="F311" s="34" t="s">
        <v>5</v>
      </c>
      <c r="G311" s="21"/>
      <c r="H311" s="21"/>
      <c r="I311" s="21" t="s">
        <v>32</v>
      </c>
      <c r="J311" s="21" t="s">
        <v>9</v>
      </c>
      <c r="M311" s="12"/>
    </row>
    <row r="312" spans="1:13" ht="18" customHeight="1">
      <c r="A312" s="4">
        <v>311</v>
      </c>
      <c r="B312" s="37">
        <v>40719</v>
      </c>
      <c r="C312" s="34" t="s">
        <v>6</v>
      </c>
      <c r="D312" s="34" t="s">
        <v>12</v>
      </c>
      <c r="E312" s="34" t="s">
        <v>29</v>
      </c>
      <c r="F312" s="34" t="s">
        <v>30</v>
      </c>
      <c r="G312" s="21"/>
      <c r="H312" s="21"/>
      <c r="I312" s="21" t="s">
        <v>8</v>
      </c>
      <c r="J312" s="21" t="s">
        <v>26</v>
      </c>
      <c r="M312" s="12"/>
    </row>
    <row r="313" spans="1:13" ht="18" customHeight="1">
      <c r="A313" s="4">
        <v>312</v>
      </c>
      <c r="B313" s="37">
        <v>40719</v>
      </c>
      <c r="C313" s="34" t="s">
        <v>18</v>
      </c>
      <c r="D313" s="34" t="s">
        <v>10</v>
      </c>
      <c r="E313" s="34" t="s">
        <v>35</v>
      </c>
      <c r="F313" s="34" t="s">
        <v>50</v>
      </c>
      <c r="G313" s="21"/>
      <c r="H313" s="21"/>
      <c r="I313" s="21" t="s">
        <v>14</v>
      </c>
      <c r="J313" s="21" t="s">
        <v>13</v>
      </c>
      <c r="M313" s="12"/>
    </row>
    <row r="314" spans="1:13" ht="18" customHeight="1">
      <c r="A314" s="4">
        <v>313</v>
      </c>
      <c r="B314" s="37">
        <v>40719</v>
      </c>
      <c r="C314" s="34" t="s">
        <v>16</v>
      </c>
      <c r="D314" s="34" t="s">
        <v>49</v>
      </c>
      <c r="E314" s="34" t="s">
        <v>22</v>
      </c>
      <c r="F314" s="34" t="s">
        <v>44</v>
      </c>
      <c r="G314" s="21"/>
      <c r="H314" s="21"/>
      <c r="I314" s="21" t="s">
        <v>25</v>
      </c>
      <c r="J314" s="21" t="s">
        <v>31</v>
      </c>
      <c r="M314" s="12"/>
    </row>
    <row r="315" spans="1:13" ht="18" customHeight="1">
      <c r="A315" s="4">
        <v>314</v>
      </c>
      <c r="B315" s="37">
        <v>40720</v>
      </c>
      <c r="C315" s="34" t="s">
        <v>5</v>
      </c>
      <c r="D315" s="34" t="s">
        <v>17</v>
      </c>
      <c r="E315" s="34" t="s">
        <v>28</v>
      </c>
      <c r="F315" s="34" t="s">
        <v>144</v>
      </c>
      <c r="G315" s="21"/>
      <c r="H315" s="21"/>
      <c r="I315" s="21" t="s">
        <v>32</v>
      </c>
      <c r="J315" s="21" t="s">
        <v>9</v>
      </c>
      <c r="M315" s="12"/>
    </row>
    <row r="316" spans="1:13" ht="18" customHeight="1">
      <c r="A316" s="4">
        <v>315</v>
      </c>
      <c r="B316" s="37">
        <v>40720</v>
      </c>
      <c r="C316" s="34" t="s">
        <v>44</v>
      </c>
      <c r="D316" s="34" t="s">
        <v>142</v>
      </c>
      <c r="E316" s="34" t="s">
        <v>49</v>
      </c>
      <c r="F316" s="34" t="s">
        <v>22</v>
      </c>
      <c r="G316" s="21"/>
      <c r="H316" s="21"/>
      <c r="I316" s="21" t="s">
        <v>25</v>
      </c>
      <c r="J316" s="21" t="s">
        <v>31</v>
      </c>
      <c r="M316" s="12"/>
    </row>
    <row r="317" spans="1:13" ht="18" customHeight="1">
      <c r="A317" s="4">
        <v>316</v>
      </c>
      <c r="B317" s="37">
        <v>40720</v>
      </c>
      <c r="C317" s="34" t="s">
        <v>23</v>
      </c>
      <c r="D317" s="34" t="s">
        <v>163</v>
      </c>
      <c r="E317" s="34" t="s">
        <v>24</v>
      </c>
      <c r="F317" s="34" t="s">
        <v>46</v>
      </c>
      <c r="G317" s="21"/>
      <c r="H317" s="21"/>
      <c r="I317" s="21" t="s">
        <v>38</v>
      </c>
      <c r="J317" s="21" t="s">
        <v>37</v>
      </c>
      <c r="M317" s="12"/>
    </row>
    <row r="318" spans="1:13" ht="18" customHeight="1">
      <c r="A318" s="4">
        <v>317</v>
      </c>
      <c r="B318" s="37">
        <v>40720</v>
      </c>
      <c r="C318" s="34" t="s">
        <v>30</v>
      </c>
      <c r="D318" s="34" t="s">
        <v>4</v>
      </c>
      <c r="E318" s="34" t="s">
        <v>12</v>
      </c>
      <c r="F318" s="34" t="s">
        <v>29</v>
      </c>
      <c r="G318" s="21"/>
      <c r="H318" s="21"/>
      <c r="I318" s="21" t="s">
        <v>8</v>
      </c>
      <c r="J318" s="21" t="s">
        <v>26</v>
      </c>
      <c r="M318" s="12"/>
    </row>
    <row r="319" spans="1:13" ht="18" customHeight="1">
      <c r="A319" s="4">
        <v>318</v>
      </c>
      <c r="B319" s="37">
        <v>40720</v>
      </c>
      <c r="C319" s="34" t="s">
        <v>50</v>
      </c>
      <c r="D319" s="34" t="s">
        <v>21</v>
      </c>
      <c r="E319" s="34" t="s">
        <v>10</v>
      </c>
      <c r="F319" s="34" t="s">
        <v>35</v>
      </c>
      <c r="G319" s="21"/>
      <c r="H319" s="21"/>
      <c r="I319" s="21" t="s">
        <v>14</v>
      </c>
      <c r="J319" s="21" t="s">
        <v>13</v>
      </c>
      <c r="M319" s="12"/>
    </row>
    <row r="320" spans="1:13" ht="18" customHeight="1">
      <c r="A320" s="4">
        <v>319</v>
      </c>
      <c r="B320" s="37">
        <v>40720</v>
      </c>
      <c r="C320" s="34" t="s">
        <v>33</v>
      </c>
      <c r="D320" s="34" t="s">
        <v>47</v>
      </c>
      <c r="E320" s="34" t="s">
        <v>72</v>
      </c>
      <c r="F320" s="34" t="s">
        <v>131</v>
      </c>
      <c r="G320" s="21"/>
      <c r="H320" s="21"/>
      <c r="I320" s="21" t="s">
        <v>19</v>
      </c>
      <c r="J320" s="21" t="s">
        <v>20</v>
      </c>
      <c r="M320" s="12"/>
    </row>
    <row r="321" spans="1:13" ht="18" customHeight="1">
      <c r="A321" s="4">
        <v>320</v>
      </c>
      <c r="B321" s="37">
        <v>40721</v>
      </c>
      <c r="C321" s="34" t="s">
        <v>144</v>
      </c>
      <c r="D321" s="34" t="s">
        <v>36</v>
      </c>
      <c r="E321" s="34" t="s">
        <v>17</v>
      </c>
      <c r="F321" s="34" t="s">
        <v>40</v>
      </c>
      <c r="G321" s="21"/>
      <c r="H321" s="21"/>
      <c r="I321" s="21" t="s">
        <v>32</v>
      </c>
      <c r="J321" s="21" t="s">
        <v>9</v>
      </c>
      <c r="M321" s="12"/>
    </row>
    <row r="322" spans="1:13" ht="18" customHeight="1">
      <c r="A322" s="4">
        <v>321</v>
      </c>
      <c r="B322" s="37">
        <v>40722</v>
      </c>
      <c r="C322" s="34" t="s">
        <v>35</v>
      </c>
      <c r="D322" s="34" t="s">
        <v>18</v>
      </c>
      <c r="E322" s="34" t="s">
        <v>27</v>
      </c>
      <c r="F322" s="34" t="s">
        <v>148</v>
      </c>
      <c r="G322" s="21"/>
      <c r="H322" s="21"/>
      <c r="I322" s="21" t="s">
        <v>31</v>
      </c>
      <c r="J322" s="21" t="s">
        <v>8</v>
      </c>
      <c r="M322" s="12"/>
    </row>
    <row r="323" spans="1:13" ht="18" customHeight="1">
      <c r="A323" s="4">
        <v>322</v>
      </c>
      <c r="B323" s="37">
        <v>40722</v>
      </c>
      <c r="C323" s="34" t="s">
        <v>46</v>
      </c>
      <c r="D323" s="34" t="s">
        <v>146</v>
      </c>
      <c r="E323" s="34" t="s">
        <v>163</v>
      </c>
      <c r="F323" s="34" t="s">
        <v>39</v>
      </c>
      <c r="G323" s="21"/>
      <c r="H323" s="21"/>
      <c r="I323" s="21" t="s">
        <v>19</v>
      </c>
      <c r="J323" s="21" t="s">
        <v>38</v>
      </c>
      <c r="M323" s="12"/>
    </row>
    <row r="324" spans="1:13" ht="18" customHeight="1">
      <c r="A324" s="4">
        <v>323</v>
      </c>
      <c r="B324" s="37">
        <v>40722</v>
      </c>
      <c r="C324" s="34" t="s">
        <v>29</v>
      </c>
      <c r="D324" s="34" t="s">
        <v>6</v>
      </c>
      <c r="E324" s="34" t="s">
        <v>36</v>
      </c>
      <c r="F324" s="34" t="s">
        <v>28</v>
      </c>
      <c r="G324" s="21"/>
      <c r="H324" s="21"/>
      <c r="I324" s="21" t="s">
        <v>37</v>
      </c>
      <c r="J324" s="21" t="s">
        <v>14</v>
      </c>
      <c r="M324" s="12"/>
    </row>
    <row r="325" spans="1:13" ht="18" customHeight="1">
      <c r="A325" s="4">
        <v>324</v>
      </c>
      <c r="B325" s="37">
        <v>40722</v>
      </c>
      <c r="C325" s="34" t="s">
        <v>131</v>
      </c>
      <c r="D325" s="34" t="s">
        <v>11</v>
      </c>
      <c r="E325" s="34" t="s">
        <v>47</v>
      </c>
      <c r="F325" s="34" t="s">
        <v>72</v>
      </c>
      <c r="G325" s="21"/>
      <c r="H325" s="21"/>
      <c r="I325" s="21" t="s">
        <v>26</v>
      </c>
      <c r="J325" s="21" t="s">
        <v>32</v>
      </c>
      <c r="M325" s="12"/>
    </row>
    <row r="326" spans="1:13" ht="18" customHeight="1">
      <c r="A326" s="4">
        <v>325</v>
      </c>
      <c r="B326" s="37">
        <v>40722</v>
      </c>
      <c r="C326" s="34" t="s">
        <v>22</v>
      </c>
      <c r="D326" s="34" t="s">
        <v>157</v>
      </c>
      <c r="E326" s="34" t="s">
        <v>161</v>
      </c>
      <c r="F326" s="34" t="s">
        <v>17</v>
      </c>
      <c r="G326" s="21"/>
      <c r="H326" s="21"/>
      <c r="I326" s="21" t="s">
        <v>13</v>
      </c>
      <c r="J326" s="21" t="s">
        <v>20</v>
      </c>
      <c r="M326" s="12"/>
    </row>
    <row r="327" spans="1:13" ht="18" customHeight="1">
      <c r="A327" s="4">
        <v>326</v>
      </c>
      <c r="B327" s="37">
        <v>40722</v>
      </c>
      <c r="C327" s="34" t="s">
        <v>12</v>
      </c>
      <c r="D327" s="34" t="s">
        <v>41</v>
      </c>
      <c r="E327" s="34" t="s">
        <v>4</v>
      </c>
      <c r="F327" s="34" t="s">
        <v>10</v>
      </c>
      <c r="G327" s="21"/>
      <c r="H327" s="21"/>
      <c r="I327" s="21" t="s">
        <v>9</v>
      </c>
      <c r="J327" s="21" t="s">
        <v>25</v>
      </c>
      <c r="M327" s="12"/>
    </row>
    <row r="328" spans="1:13" ht="18" customHeight="1">
      <c r="A328" s="4">
        <v>327</v>
      </c>
      <c r="B328" s="37">
        <v>40723</v>
      </c>
      <c r="C328" s="34" t="s">
        <v>148</v>
      </c>
      <c r="D328" s="34" t="s">
        <v>30</v>
      </c>
      <c r="E328" s="34" t="s">
        <v>18</v>
      </c>
      <c r="F328" s="34" t="s">
        <v>27</v>
      </c>
      <c r="G328" s="21"/>
      <c r="H328" s="21"/>
      <c r="I328" s="21" t="s">
        <v>31</v>
      </c>
      <c r="J328" s="21" t="s">
        <v>8</v>
      </c>
      <c r="M328" s="12"/>
    </row>
    <row r="329" spans="1:13" ht="18" customHeight="1">
      <c r="A329" s="4">
        <v>328</v>
      </c>
      <c r="B329" s="37">
        <v>40723</v>
      </c>
      <c r="C329" s="34" t="s">
        <v>72</v>
      </c>
      <c r="D329" s="36" t="s">
        <v>33</v>
      </c>
      <c r="E329" s="34" t="s">
        <v>11</v>
      </c>
      <c r="F329" s="34" t="s">
        <v>47</v>
      </c>
      <c r="G329" s="21"/>
      <c r="H329" s="21"/>
      <c r="I329" s="21" t="s">
        <v>26</v>
      </c>
      <c r="J329" s="21" t="s">
        <v>32</v>
      </c>
      <c r="M329" s="12"/>
    </row>
    <row r="330" spans="1:13" ht="18" customHeight="1">
      <c r="A330" s="4">
        <v>329</v>
      </c>
      <c r="B330" s="37">
        <v>40723</v>
      </c>
      <c r="C330" s="36" t="s">
        <v>39</v>
      </c>
      <c r="D330" s="34" t="s">
        <v>50</v>
      </c>
      <c r="E330" s="34" t="s">
        <v>146</v>
      </c>
      <c r="F330" s="34" t="s">
        <v>163</v>
      </c>
      <c r="G330" s="21"/>
      <c r="H330" s="21"/>
      <c r="I330" s="21" t="s">
        <v>19</v>
      </c>
      <c r="J330" s="21" t="s">
        <v>38</v>
      </c>
      <c r="M330" s="13"/>
    </row>
    <row r="331" spans="1:13" ht="18" customHeight="1">
      <c r="A331" s="4">
        <v>330</v>
      </c>
      <c r="B331" s="37">
        <v>40723</v>
      </c>
      <c r="C331" s="34" t="s">
        <v>28</v>
      </c>
      <c r="D331" s="34" t="s">
        <v>144</v>
      </c>
      <c r="E331" s="34" t="s">
        <v>6</v>
      </c>
      <c r="F331" s="34" t="s">
        <v>36</v>
      </c>
      <c r="G331" s="21"/>
      <c r="H331" s="21"/>
      <c r="I331" s="21" t="s">
        <v>37</v>
      </c>
      <c r="J331" s="21" t="s">
        <v>14</v>
      </c>
      <c r="M331" s="12"/>
    </row>
    <row r="332" spans="1:13" ht="18" customHeight="1">
      <c r="A332" s="4">
        <v>331</v>
      </c>
      <c r="B332" s="37">
        <v>40723</v>
      </c>
      <c r="C332" s="34" t="s">
        <v>15</v>
      </c>
      <c r="D332" s="34" t="s">
        <v>16</v>
      </c>
      <c r="E332" s="34" t="s">
        <v>153</v>
      </c>
      <c r="F332" s="34" t="s">
        <v>41</v>
      </c>
      <c r="G332" s="21"/>
      <c r="H332" s="21"/>
      <c r="I332" s="21" t="s">
        <v>9</v>
      </c>
      <c r="J332" s="21" t="s">
        <v>25</v>
      </c>
      <c r="M332" s="12"/>
    </row>
    <row r="333" spans="1:13" ht="18" customHeight="1">
      <c r="A333" s="4">
        <v>332</v>
      </c>
      <c r="B333" s="37">
        <v>40723</v>
      </c>
      <c r="C333" s="34" t="s">
        <v>17</v>
      </c>
      <c r="D333" s="34" t="s">
        <v>23</v>
      </c>
      <c r="E333" s="34" t="s">
        <v>157</v>
      </c>
      <c r="F333" s="34" t="s">
        <v>161</v>
      </c>
      <c r="G333" s="21"/>
      <c r="H333" s="21"/>
      <c r="I333" s="21" t="s">
        <v>13</v>
      </c>
      <c r="J333" s="21" t="s">
        <v>20</v>
      </c>
      <c r="M333" s="12"/>
    </row>
    <row r="334" spans="1:13" ht="18" customHeight="1">
      <c r="A334" s="4">
        <v>333</v>
      </c>
      <c r="B334" s="37">
        <v>40724</v>
      </c>
      <c r="C334" s="34" t="s">
        <v>161</v>
      </c>
      <c r="D334" s="34" t="s">
        <v>22</v>
      </c>
      <c r="E334" s="34" t="s">
        <v>23</v>
      </c>
      <c r="F334" s="34" t="s">
        <v>157</v>
      </c>
      <c r="G334" s="21"/>
      <c r="H334" s="21"/>
      <c r="I334" s="21" t="s">
        <v>13</v>
      </c>
      <c r="J334" s="21" t="s">
        <v>20</v>
      </c>
      <c r="M334" s="12"/>
    </row>
    <row r="335" spans="1:13" ht="18" customHeight="1">
      <c r="A335" s="4">
        <v>334</v>
      </c>
      <c r="B335" s="37">
        <v>40724</v>
      </c>
      <c r="C335" s="34" t="s">
        <v>47</v>
      </c>
      <c r="D335" s="34" t="s">
        <v>131</v>
      </c>
      <c r="E335" s="34" t="s">
        <v>33</v>
      </c>
      <c r="F335" s="34" t="s">
        <v>11</v>
      </c>
      <c r="G335" s="21"/>
      <c r="H335" s="21"/>
      <c r="I335" s="21" t="s">
        <v>26</v>
      </c>
      <c r="J335" s="21" t="s">
        <v>32</v>
      </c>
      <c r="M335" s="12"/>
    </row>
    <row r="336" spans="1:13" ht="18" customHeight="1">
      <c r="A336" s="4">
        <v>335</v>
      </c>
      <c r="B336" s="37">
        <v>40724</v>
      </c>
      <c r="C336" s="34" t="s">
        <v>41</v>
      </c>
      <c r="D336" s="34" t="s">
        <v>12</v>
      </c>
      <c r="E336" s="34" t="s">
        <v>16</v>
      </c>
      <c r="F336" s="34" t="s">
        <v>153</v>
      </c>
      <c r="G336" s="21"/>
      <c r="H336" s="21"/>
      <c r="I336" s="21" t="s">
        <v>9</v>
      </c>
      <c r="J336" s="21" t="s">
        <v>25</v>
      </c>
      <c r="M336" s="12"/>
    </row>
    <row r="337" spans="1:13" ht="18" customHeight="1">
      <c r="A337" s="4">
        <v>336</v>
      </c>
      <c r="B337" s="37">
        <v>40724</v>
      </c>
      <c r="C337" s="34" t="s">
        <v>36</v>
      </c>
      <c r="D337" s="34" t="s">
        <v>29</v>
      </c>
      <c r="E337" s="34" t="s">
        <v>144</v>
      </c>
      <c r="F337" s="34" t="s">
        <v>6</v>
      </c>
      <c r="G337" s="21"/>
      <c r="H337" s="21"/>
      <c r="I337" s="21" t="s">
        <v>37</v>
      </c>
      <c r="J337" s="21" t="s">
        <v>14</v>
      </c>
      <c r="M337" s="12"/>
    </row>
    <row r="338" spans="1:13" ht="18" customHeight="1">
      <c r="A338" s="4">
        <v>337</v>
      </c>
      <c r="B338" s="37">
        <v>40724</v>
      </c>
      <c r="C338" s="34" t="s">
        <v>27</v>
      </c>
      <c r="D338" s="34" t="s">
        <v>35</v>
      </c>
      <c r="E338" s="34" t="s">
        <v>30</v>
      </c>
      <c r="F338" s="34" t="s">
        <v>18</v>
      </c>
      <c r="G338" s="21"/>
      <c r="H338" s="21"/>
      <c r="I338" s="21" t="s">
        <v>31</v>
      </c>
      <c r="J338" s="21" t="s">
        <v>8</v>
      </c>
      <c r="M338" s="12"/>
    </row>
    <row r="339" spans="1:13" ht="18" customHeight="1">
      <c r="A339" s="4">
        <v>338</v>
      </c>
      <c r="B339" s="37">
        <v>40725</v>
      </c>
      <c r="C339" s="34" t="s">
        <v>153</v>
      </c>
      <c r="D339" s="34" t="s">
        <v>15</v>
      </c>
      <c r="E339" s="34" t="s">
        <v>12</v>
      </c>
      <c r="F339" s="34" t="s">
        <v>16</v>
      </c>
      <c r="G339" s="21"/>
      <c r="H339" s="21"/>
      <c r="I339" s="21" t="s">
        <v>9</v>
      </c>
      <c r="J339" s="21" t="s">
        <v>8</v>
      </c>
      <c r="M339" s="12"/>
    </row>
    <row r="340" spans="1:13" ht="18" customHeight="1">
      <c r="A340" s="4">
        <v>339</v>
      </c>
      <c r="B340" s="37">
        <v>40725</v>
      </c>
      <c r="C340" s="34" t="s">
        <v>10</v>
      </c>
      <c r="D340" s="34" t="s">
        <v>5</v>
      </c>
      <c r="E340" s="34" t="s">
        <v>4</v>
      </c>
      <c r="F340" s="34" t="s">
        <v>49</v>
      </c>
      <c r="G340" s="21"/>
      <c r="H340" s="21"/>
      <c r="I340" s="21" t="s">
        <v>19</v>
      </c>
      <c r="J340" s="21" t="s">
        <v>14</v>
      </c>
      <c r="M340" s="12"/>
    </row>
    <row r="341" spans="1:13" ht="18" customHeight="1">
      <c r="A341" s="4">
        <v>340</v>
      </c>
      <c r="B341" s="37">
        <v>40725</v>
      </c>
      <c r="C341" s="34" t="s">
        <v>6</v>
      </c>
      <c r="D341" s="34" t="s">
        <v>148</v>
      </c>
      <c r="E341" s="34" t="s">
        <v>35</v>
      </c>
      <c r="F341" s="34" t="s">
        <v>30</v>
      </c>
      <c r="G341" s="21"/>
      <c r="H341" s="21"/>
      <c r="I341" s="21" t="s">
        <v>37</v>
      </c>
      <c r="J341" s="21" t="s">
        <v>20</v>
      </c>
      <c r="M341" s="12"/>
    </row>
    <row r="342" spans="1:13" ht="18" customHeight="1">
      <c r="A342" s="4">
        <v>341</v>
      </c>
      <c r="B342" s="37">
        <v>40725</v>
      </c>
      <c r="C342" s="34" t="s">
        <v>11</v>
      </c>
      <c r="D342" s="34" t="s">
        <v>72</v>
      </c>
      <c r="E342" s="34" t="s">
        <v>142</v>
      </c>
      <c r="F342" s="34" t="s">
        <v>146</v>
      </c>
      <c r="G342" s="21"/>
      <c r="H342" s="21"/>
      <c r="I342" s="21" t="s">
        <v>38</v>
      </c>
      <c r="J342" s="21" t="s">
        <v>13</v>
      </c>
      <c r="M342" s="12"/>
    </row>
    <row r="343" spans="1:13" ht="18" customHeight="1">
      <c r="A343" s="4">
        <v>342</v>
      </c>
      <c r="B343" s="37">
        <v>40725</v>
      </c>
      <c r="C343" s="34" t="s">
        <v>18</v>
      </c>
      <c r="D343" s="34" t="s">
        <v>48</v>
      </c>
      <c r="E343" s="34" t="s">
        <v>29</v>
      </c>
      <c r="F343" s="34" t="s">
        <v>23</v>
      </c>
      <c r="G343" s="21"/>
      <c r="H343" s="21"/>
      <c r="I343" s="21" t="s">
        <v>32</v>
      </c>
      <c r="J343" s="21" t="s">
        <v>31</v>
      </c>
      <c r="M343" s="12"/>
    </row>
    <row r="344" spans="1:13" ht="18" customHeight="1">
      <c r="A344" s="4">
        <v>343</v>
      </c>
      <c r="B344" s="37">
        <v>40725</v>
      </c>
      <c r="C344" s="34" t="s">
        <v>163</v>
      </c>
      <c r="D344" s="34" t="s">
        <v>17</v>
      </c>
      <c r="E344" s="34" t="s">
        <v>21</v>
      </c>
      <c r="F344" s="34" t="s">
        <v>50</v>
      </c>
      <c r="G344" s="21"/>
      <c r="H344" s="21"/>
      <c r="I344" s="21" t="s">
        <v>26</v>
      </c>
      <c r="J344" s="21" t="s">
        <v>25</v>
      </c>
      <c r="M344" s="12"/>
    </row>
    <row r="345" spans="1:13" ht="18" customHeight="1">
      <c r="A345" s="4">
        <v>344</v>
      </c>
      <c r="B345" s="37">
        <v>40726</v>
      </c>
      <c r="C345" s="34" t="s">
        <v>49</v>
      </c>
      <c r="D345" s="34" t="s">
        <v>42</v>
      </c>
      <c r="E345" s="34" t="s">
        <v>5</v>
      </c>
      <c r="F345" s="34" t="s">
        <v>4</v>
      </c>
      <c r="G345" s="21"/>
      <c r="H345" s="21"/>
      <c r="I345" s="21" t="s">
        <v>19</v>
      </c>
      <c r="J345" s="21" t="s">
        <v>14</v>
      </c>
      <c r="M345" s="12"/>
    </row>
    <row r="346" spans="1:13" ht="18" customHeight="1">
      <c r="A346" s="4">
        <v>345</v>
      </c>
      <c r="B346" s="37">
        <v>40726</v>
      </c>
      <c r="C346" s="34" t="s">
        <v>23</v>
      </c>
      <c r="D346" s="34" t="s">
        <v>36</v>
      </c>
      <c r="E346" s="34" t="s">
        <v>48</v>
      </c>
      <c r="F346" s="34" t="s">
        <v>29</v>
      </c>
      <c r="G346" s="21"/>
      <c r="H346" s="21"/>
      <c r="I346" s="21" t="s">
        <v>32</v>
      </c>
      <c r="J346" s="21" t="s">
        <v>31</v>
      </c>
      <c r="M346" s="12"/>
    </row>
    <row r="347" spans="1:13" ht="18" customHeight="1">
      <c r="A347" s="4">
        <v>346</v>
      </c>
      <c r="B347" s="37">
        <v>40726</v>
      </c>
      <c r="C347" s="34" t="s">
        <v>30</v>
      </c>
      <c r="D347" s="34" t="s">
        <v>27</v>
      </c>
      <c r="E347" s="34" t="s">
        <v>148</v>
      </c>
      <c r="F347" s="34" t="s">
        <v>35</v>
      </c>
      <c r="G347" s="21"/>
      <c r="H347" s="21"/>
      <c r="I347" s="21" t="s">
        <v>37</v>
      </c>
      <c r="J347" s="21" t="s">
        <v>20</v>
      </c>
      <c r="M347" s="12"/>
    </row>
    <row r="348" spans="1:13" ht="18" customHeight="1">
      <c r="A348" s="4">
        <v>347</v>
      </c>
      <c r="B348" s="37">
        <v>40726</v>
      </c>
      <c r="C348" s="34" t="s">
        <v>50</v>
      </c>
      <c r="D348" s="34" t="s">
        <v>161</v>
      </c>
      <c r="E348" s="34" t="s">
        <v>17</v>
      </c>
      <c r="F348" s="34" t="s">
        <v>21</v>
      </c>
      <c r="G348" s="21"/>
      <c r="H348" s="21"/>
      <c r="I348" s="21" t="s">
        <v>26</v>
      </c>
      <c r="J348" s="21" t="s">
        <v>25</v>
      </c>
      <c r="M348" s="12"/>
    </row>
    <row r="349" spans="1:13" ht="18" customHeight="1">
      <c r="A349" s="4">
        <v>348</v>
      </c>
      <c r="B349" s="37">
        <v>40726</v>
      </c>
      <c r="C349" s="34" t="s">
        <v>146</v>
      </c>
      <c r="D349" s="34" t="s">
        <v>47</v>
      </c>
      <c r="E349" s="34" t="s">
        <v>72</v>
      </c>
      <c r="F349" s="34" t="s">
        <v>142</v>
      </c>
      <c r="G349" s="21"/>
      <c r="H349" s="21"/>
      <c r="I349" s="21" t="s">
        <v>38</v>
      </c>
      <c r="J349" s="21" t="s">
        <v>13</v>
      </c>
      <c r="M349" s="12"/>
    </row>
    <row r="350" spans="1:13" ht="18" customHeight="1">
      <c r="A350" s="4">
        <v>349</v>
      </c>
      <c r="B350" s="37">
        <v>40726</v>
      </c>
      <c r="C350" s="34" t="s">
        <v>16</v>
      </c>
      <c r="D350" s="34" t="s">
        <v>41</v>
      </c>
      <c r="E350" s="34" t="s">
        <v>15</v>
      </c>
      <c r="F350" s="34" t="s">
        <v>12</v>
      </c>
      <c r="G350" s="21"/>
      <c r="H350" s="21"/>
      <c r="I350" s="21" t="s">
        <v>9</v>
      </c>
      <c r="J350" s="21" t="s">
        <v>8</v>
      </c>
      <c r="M350" s="12"/>
    </row>
    <row r="351" spans="1:13" ht="18" customHeight="1">
      <c r="A351" s="4">
        <v>350</v>
      </c>
      <c r="B351" s="37">
        <v>40727</v>
      </c>
      <c r="C351" s="34" t="s">
        <v>4</v>
      </c>
      <c r="D351" s="34" t="s">
        <v>10</v>
      </c>
      <c r="E351" s="34" t="s">
        <v>42</v>
      </c>
      <c r="F351" s="34" t="s">
        <v>5</v>
      </c>
      <c r="G351" s="21"/>
      <c r="H351" s="21"/>
      <c r="I351" s="21" t="s">
        <v>19</v>
      </c>
      <c r="J351" s="21" t="s">
        <v>14</v>
      </c>
      <c r="M351" s="12"/>
    </row>
    <row r="352" spans="1:13" ht="18" customHeight="1">
      <c r="A352" s="4">
        <v>351</v>
      </c>
      <c r="B352" s="37">
        <v>40727</v>
      </c>
      <c r="C352" s="34" t="s">
        <v>35</v>
      </c>
      <c r="D352" s="34" t="s">
        <v>6</v>
      </c>
      <c r="E352" s="34" t="s">
        <v>27</v>
      </c>
      <c r="F352" s="34" t="s">
        <v>148</v>
      </c>
      <c r="G352" s="21"/>
      <c r="H352" s="21"/>
      <c r="I352" s="21" t="s">
        <v>37</v>
      </c>
      <c r="J352" s="21" t="s">
        <v>20</v>
      </c>
      <c r="M352" s="12"/>
    </row>
    <row r="353" spans="1:13" ht="18" customHeight="1">
      <c r="A353" s="4">
        <v>352</v>
      </c>
      <c r="B353" s="37">
        <v>40727</v>
      </c>
      <c r="C353" s="34" t="s">
        <v>29</v>
      </c>
      <c r="D353" s="34" t="s">
        <v>18</v>
      </c>
      <c r="E353" s="34" t="s">
        <v>36</v>
      </c>
      <c r="F353" s="34" t="s">
        <v>48</v>
      </c>
      <c r="G353" s="21"/>
      <c r="H353" s="21"/>
      <c r="I353" s="21" t="s">
        <v>32</v>
      </c>
      <c r="J353" s="21" t="s">
        <v>31</v>
      </c>
      <c r="M353" s="12"/>
    </row>
    <row r="354" spans="1:13" ht="18" customHeight="1">
      <c r="A354" s="4">
        <v>353</v>
      </c>
      <c r="B354" s="37">
        <v>40727</v>
      </c>
      <c r="C354" s="34" t="s">
        <v>142</v>
      </c>
      <c r="D354" s="34" t="s">
        <v>11</v>
      </c>
      <c r="E354" s="34" t="s">
        <v>47</v>
      </c>
      <c r="F354" s="34" t="s">
        <v>72</v>
      </c>
      <c r="G354" s="21"/>
      <c r="H354" s="21"/>
      <c r="I354" s="21" t="s">
        <v>38</v>
      </c>
      <c r="J354" s="21" t="s">
        <v>13</v>
      </c>
      <c r="M354" s="12"/>
    </row>
    <row r="355" spans="1:13" ht="18" customHeight="1">
      <c r="A355" s="4">
        <v>354</v>
      </c>
      <c r="B355" s="37">
        <v>40727</v>
      </c>
      <c r="C355" s="34" t="s">
        <v>21</v>
      </c>
      <c r="D355" s="34" t="s">
        <v>163</v>
      </c>
      <c r="E355" s="34" t="s">
        <v>161</v>
      </c>
      <c r="F355" s="34" t="s">
        <v>17</v>
      </c>
      <c r="G355" s="21"/>
      <c r="H355" s="21"/>
      <c r="I355" s="21" t="s">
        <v>26</v>
      </c>
      <c r="J355" s="21" t="s">
        <v>25</v>
      </c>
      <c r="M355" s="12"/>
    </row>
    <row r="356" spans="1:13" ht="18" customHeight="1">
      <c r="A356" s="4">
        <v>355</v>
      </c>
      <c r="B356" s="37">
        <v>40727</v>
      </c>
      <c r="C356" s="34" t="s">
        <v>12</v>
      </c>
      <c r="D356" s="34" t="s">
        <v>153</v>
      </c>
      <c r="E356" s="34" t="s">
        <v>41</v>
      </c>
      <c r="F356" s="34" t="s">
        <v>15</v>
      </c>
      <c r="G356" s="21"/>
      <c r="H356" s="21"/>
      <c r="I356" s="21" t="s">
        <v>9</v>
      </c>
      <c r="J356" s="21" t="s">
        <v>8</v>
      </c>
      <c r="M356" s="12"/>
    </row>
    <row r="357" spans="1:13" ht="18" customHeight="1">
      <c r="A357" s="4">
        <v>356</v>
      </c>
      <c r="B357" s="37">
        <v>40729</v>
      </c>
      <c r="C357" s="34" t="s">
        <v>148</v>
      </c>
      <c r="D357" s="34" t="s">
        <v>49</v>
      </c>
      <c r="E357" s="34" t="s">
        <v>22</v>
      </c>
      <c r="F357" s="34" t="s">
        <v>33</v>
      </c>
      <c r="G357" s="21"/>
      <c r="H357" s="21"/>
      <c r="I357" s="21" t="s">
        <v>14</v>
      </c>
      <c r="J357" s="21" t="s">
        <v>37</v>
      </c>
      <c r="M357" s="12"/>
    </row>
    <row r="358" spans="1:13" ht="18" customHeight="1">
      <c r="A358" s="4">
        <v>357</v>
      </c>
      <c r="B358" s="37">
        <v>40729</v>
      </c>
      <c r="C358" s="34" t="s">
        <v>72</v>
      </c>
      <c r="D358" s="34" t="s">
        <v>146</v>
      </c>
      <c r="E358" s="34" t="s">
        <v>34</v>
      </c>
      <c r="F358" s="34" t="s">
        <v>24</v>
      </c>
      <c r="G358" s="21"/>
      <c r="H358" s="21"/>
      <c r="I358" s="21" t="s">
        <v>26</v>
      </c>
      <c r="J358" s="21" t="s">
        <v>9</v>
      </c>
      <c r="M358" s="12"/>
    </row>
    <row r="359" spans="1:13" ht="18" customHeight="1">
      <c r="A359" s="4">
        <v>358</v>
      </c>
      <c r="B359" s="37">
        <v>40729</v>
      </c>
      <c r="C359" s="34" t="s">
        <v>5</v>
      </c>
      <c r="D359" s="34" t="s">
        <v>16</v>
      </c>
      <c r="E359" s="34" t="s">
        <v>40</v>
      </c>
      <c r="F359" s="34" t="s">
        <v>36</v>
      </c>
      <c r="G359" s="21"/>
      <c r="H359" s="21"/>
      <c r="I359" s="21" t="s">
        <v>8</v>
      </c>
      <c r="J359" s="21" t="s">
        <v>31</v>
      </c>
      <c r="M359" s="12"/>
    </row>
    <row r="360" spans="1:13" ht="18" customHeight="1">
      <c r="A360" s="4">
        <v>359</v>
      </c>
      <c r="B360" s="37">
        <v>40729</v>
      </c>
      <c r="C360" s="34" t="s">
        <v>15</v>
      </c>
      <c r="D360" s="34" t="s">
        <v>23</v>
      </c>
      <c r="E360" s="34" t="s">
        <v>131</v>
      </c>
      <c r="F360" s="34" t="s">
        <v>28</v>
      </c>
      <c r="G360" s="21"/>
      <c r="H360" s="21"/>
      <c r="I360" s="21" t="s">
        <v>32</v>
      </c>
      <c r="J360" s="21" t="s">
        <v>25</v>
      </c>
      <c r="M360" s="12"/>
    </row>
    <row r="361" spans="1:13" ht="18" customHeight="1">
      <c r="A361" s="4">
        <v>360</v>
      </c>
      <c r="B361" s="37">
        <v>40729</v>
      </c>
      <c r="C361" s="34" t="s">
        <v>17</v>
      </c>
      <c r="D361" s="34" t="s">
        <v>46</v>
      </c>
      <c r="E361" s="34" t="s">
        <v>10</v>
      </c>
      <c r="F361" s="34" t="s">
        <v>42</v>
      </c>
      <c r="G361" s="21"/>
      <c r="H361" s="21"/>
      <c r="I361" s="21" t="s">
        <v>20</v>
      </c>
      <c r="J361" s="21" t="s">
        <v>38</v>
      </c>
      <c r="M361" s="12"/>
    </row>
    <row r="362" spans="1:13" ht="18" customHeight="1">
      <c r="A362" s="4">
        <v>361</v>
      </c>
      <c r="B362" s="37">
        <v>40729</v>
      </c>
      <c r="C362" s="34" t="s">
        <v>27</v>
      </c>
      <c r="D362" s="34" t="s">
        <v>43</v>
      </c>
      <c r="E362" s="34" t="s">
        <v>144</v>
      </c>
      <c r="F362" s="34" t="s">
        <v>161</v>
      </c>
      <c r="G362" s="21"/>
      <c r="H362" s="21"/>
      <c r="I362" s="21" t="s">
        <v>13</v>
      </c>
      <c r="J362" s="21" t="s">
        <v>19</v>
      </c>
      <c r="M362" s="12"/>
    </row>
    <row r="363" spans="1:13" ht="18" customHeight="1">
      <c r="A363" s="4">
        <v>362</v>
      </c>
      <c r="B363" s="37">
        <v>40730</v>
      </c>
      <c r="C363" s="34" t="s">
        <v>161</v>
      </c>
      <c r="D363" s="34" t="s">
        <v>21</v>
      </c>
      <c r="E363" s="34" t="s">
        <v>43</v>
      </c>
      <c r="F363" s="34" t="s">
        <v>144</v>
      </c>
      <c r="G363" s="21"/>
      <c r="H363" s="21"/>
      <c r="I363" s="21" t="s">
        <v>13</v>
      </c>
      <c r="J363" s="21" t="s">
        <v>19</v>
      </c>
      <c r="M363" s="12"/>
    </row>
    <row r="364" spans="1:13" ht="18" customHeight="1">
      <c r="A364" s="4">
        <v>363</v>
      </c>
      <c r="B364" s="37">
        <v>40730</v>
      </c>
      <c r="C364" s="34" t="s">
        <v>42</v>
      </c>
      <c r="D364" s="34" t="s">
        <v>35</v>
      </c>
      <c r="E364" s="34" t="s">
        <v>46</v>
      </c>
      <c r="F364" s="34" t="s">
        <v>10</v>
      </c>
      <c r="G364" s="21"/>
      <c r="H364" s="21"/>
      <c r="I364" s="21" t="s">
        <v>20</v>
      </c>
      <c r="J364" s="21" t="s">
        <v>38</v>
      </c>
      <c r="M364" s="12"/>
    </row>
    <row r="365" spans="1:13" ht="18" customHeight="1">
      <c r="A365" s="4">
        <v>364</v>
      </c>
      <c r="B365" s="37">
        <v>40730</v>
      </c>
      <c r="C365" s="34" t="s">
        <v>36</v>
      </c>
      <c r="D365" s="34" t="s">
        <v>7</v>
      </c>
      <c r="E365" s="34" t="s">
        <v>16</v>
      </c>
      <c r="F365" s="34" t="s">
        <v>40</v>
      </c>
      <c r="G365" s="21"/>
      <c r="H365" s="21"/>
      <c r="I365" s="21" t="s">
        <v>8</v>
      </c>
      <c r="J365" s="21" t="s">
        <v>31</v>
      </c>
      <c r="M365" s="12"/>
    </row>
    <row r="366" spans="1:13" ht="18" customHeight="1">
      <c r="A366" s="4">
        <v>365</v>
      </c>
      <c r="B366" s="37">
        <v>40730</v>
      </c>
      <c r="C366" s="34" t="s">
        <v>28</v>
      </c>
      <c r="D366" s="34" t="s">
        <v>39</v>
      </c>
      <c r="E366" s="34" t="s">
        <v>23</v>
      </c>
      <c r="F366" s="34" t="s">
        <v>131</v>
      </c>
      <c r="G366" s="21"/>
      <c r="H366" s="21"/>
      <c r="I366" s="21" t="s">
        <v>32</v>
      </c>
      <c r="J366" s="21" t="s">
        <v>25</v>
      </c>
      <c r="M366" s="12"/>
    </row>
    <row r="367" spans="1:13" ht="18" customHeight="1">
      <c r="A367" s="4">
        <v>366</v>
      </c>
      <c r="B367" s="37">
        <v>40730</v>
      </c>
      <c r="C367" s="34" t="s">
        <v>24</v>
      </c>
      <c r="D367" s="34" t="s">
        <v>142</v>
      </c>
      <c r="E367" s="34" t="s">
        <v>146</v>
      </c>
      <c r="F367" s="34" t="s">
        <v>34</v>
      </c>
      <c r="G367" s="21"/>
      <c r="H367" s="21"/>
      <c r="I367" s="21" t="s">
        <v>26</v>
      </c>
      <c r="J367" s="21" t="s">
        <v>9</v>
      </c>
      <c r="M367" s="12"/>
    </row>
    <row r="368" spans="1:13" ht="18" customHeight="1">
      <c r="A368" s="4">
        <v>367</v>
      </c>
      <c r="B368" s="37">
        <v>40730</v>
      </c>
      <c r="C368" s="34" t="s">
        <v>33</v>
      </c>
      <c r="D368" s="34" t="s">
        <v>4</v>
      </c>
      <c r="E368" s="36" t="s">
        <v>49</v>
      </c>
      <c r="F368" s="34" t="s">
        <v>22</v>
      </c>
      <c r="G368" s="21"/>
      <c r="H368" s="21"/>
      <c r="I368" s="21" t="s">
        <v>14</v>
      </c>
      <c r="J368" s="21" t="s">
        <v>37</v>
      </c>
      <c r="M368" s="12"/>
    </row>
    <row r="369" spans="1:13" ht="18" customHeight="1">
      <c r="A369" s="4">
        <v>368</v>
      </c>
      <c r="B369" s="37">
        <v>40731</v>
      </c>
      <c r="C369" s="34" t="s">
        <v>40</v>
      </c>
      <c r="D369" s="34" t="s">
        <v>5</v>
      </c>
      <c r="E369" s="34" t="s">
        <v>7</v>
      </c>
      <c r="F369" s="34" t="s">
        <v>16</v>
      </c>
      <c r="G369" s="21"/>
      <c r="H369" s="21"/>
      <c r="I369" s="21" t="s">
        <v>8</v>
      </c>
      <c r="J369" s="21" t="s">
        <v>31</v>
      </c>
      <c r="M369" s="12"/>
    </row>
    <row r="370" spans="1:13" ht="18" customHeight="1">
      <c r="A370" s="4">
        <v>369</v>
      </c>
      <c r="B370" s="37">
        <v>40731</v>
      </c>
      <c r="C370" s="34" t="s">
        <v>34</v>
      </c>
      <c r="D370" s="34" t="s">
        <v>72</v>
      </c>
      <c r="E370" s="34" t="s">
        <v>142</v>
      </c>
      <c r="F370" s="34" t="s">
        <v>146</v>
      </c>
      <c r="G370" s="21"/>
      <c r="H370" s="21"/>
      <c r="I370" s="21" t="s">
        <v>26</v>
      </c>
      <c r="J370" s="21" t="s">
        <v>9</v>
      </c>
      <c r="M370" s="12"/>
    </row>
    <row r="371" spans="1:13" ht="18" customHeight="1">
      <c r="A371" s="4">
        <v>370</v>
      </c>
      <c r="B371" s="37">
        <v>40731</v>
      </c>
      <c r="C371" s="34" t="s">
        <v>10</v>
      </c>
      <c r="D371" s="34" t="s">
        <v>17</v>
      </c>
      <c r="E371" s="34" t="s">
        <v>35</v>
      </c>
      <c r="F371" s="34" t="s">
        <v>46</v>
      </c>
      <c r="G371" s="21"/>
      <c r="H371" s="21"/>
      <c r="I371" s="21" t="s">
        <v>20</v>
      </c>
      <c r="J371" s="21" t="s">
        <v>38</v>
      </c>
      <c r="M371" s="12"/>
    </row>
    <row r="372" spans="1:13" ht="18" customHeight="1">
      <c r="A372" s="4">
        <v>371</v>
      </c>
      <c r="B372" s="37">
        <v>40731</v>
      </c>
      <c r="C372" s="34" t="s">
        <v>22</v>
      </c>
      <c r="D372" s="34" t="s">
        <v>148</v>
      </c>
      <c r="E372" s="34" t="s">
        <v>4</v>
      </c>
      <c r="F372" s="34" t="s">
        <v>49</v>
      </c>
      <c r="G372" s="21"/>
      <c r="H372" s="21"/>
      <c r="I372" s="21" t="s">
        <v>14</v>
      </c>
      <c r="J372" s="21" t="s">
        <v>37</v>
      </c>
      <c r="M372" s="12"/>
    </row>
    <row r="373" spans="1:13" ht="18" customHeight="1">
      <c r="A373" s="4">
        <v>372</v>
      </c>
      <c r="B373" s="37">
        <v>40732</v>
      </c>
      <c r="C373" s="34" t="s">
        <v>49</v>
      </c>
      <c r="D373" s="34" t="s">
        <v>12</v>
      </c>
      <c r="E373" s="34" t="s">
        <v>27</v>
      </c>
      <c r="F373" s="34" t="s">
        <v>4</v>
      </c>
      <c r="G373" s="21"/>
      <c r="H373" s="21"/>
      <c r="I373" s="21" t="s">
        <v>32</v>
      </c>
      <c r="J373" s="21" t="s">
        <v>26</v>
      </c>
      <c r="M373" s="12"/>
    </row>
    <row r="374" spans="1:13" ht="18" customHeight="1">
      <c r="A374" s="4">
        <v>373</v>
      </c>
      <c r="B374" s="37">
        <v>40732</v>
      </c>
      <c r="C374" s="34" t="s">
        <v>46</v>
      </c>
      <c r="D374" s="34" t="s">
        <v>15</v>
      </c>
      <c r="E374" s="34" t="s">
        <v>153</v>
      </c>
      <c r="F374" s="34" t="s">
        <v>44</v>
      </c>
      <c r="G374" s="21"/>
      <c r="H374" s="21"/>
      <c r="I374" s="21" t="s">
        <v>20</v>
      </c>
      <c r="J374" s="21" t="s">
        <v>13</v>
      </c>
      <c r="M374" s="12"/>
    </row>
    <row r="375" spans="1:13" ht="18" customHeight="1">
      <c r="A375" s="4">
        <v>374</v>
      </c>
      <c r="B375" s="37">
        <v>40732</v>
      </c>
      <c r="C375" s="34" t="s">
        <v>144</v>
      </c>
      <c r="D375" s="36" t="s">
        <v>33</v>
      </c>
      <c r="E375" s="34" t="s">
        <v>21</v>
      </c>
      <c r="F375" s="34" t="s">
        <v>35</v>
      </c>
      <c r="G375" s="21"/>
      <c r="H375" s="21"/>
      <c r="I375" s="21" t="s">
        <v>37</v>
      </c>
      <c r="J375" s="21" t="s">
        <v>19</v>
      </c>
      <c r="M375" s="12"/>
    </row>
    <row r="376" spans="1:13" ht="18" customHeight="1">
      <c r="A376" s="4">
        <v>375</v>
      </c>
      <c r="B376" s="37">
        <v>40732</v>
      </c>
      <c r="C376" s="34" t="s">
        <v>146</v>
      </c>
      <c r="D376" s="34" t="s">
        <v>24</v>
      </c>
      <c r="E376" s="34" t="s">
        <v>163</v>
      </c>
      <c r="F376" s="34" t="s">
        <v>43</v>
      </c>
      <c r="G376" s="21"/>
      <c r="H376" s="21"/>
      <c r="I376" s="21" t="s">
        <v>25</v>
      </c>
      <c r="J376" s="21" t="s">
        <v>8</v>
      </c>
      <c r="M376" s="12"/>
    </row>
    <row r="377" spans="1:13" ht="18" customHeight="1">
      <c r="A377" s="4">
        <v>376</v>
      </c>
      <c r="B377" s="37">
        <v>40733</v>
      </c>
      <c r="C377" s="34" t="s">
        <v>4</v>
      </c>
      <c r="D377" s="34" t="s">
        <v>22</v>
      </c>
      <c r="E377" s="34" t="s">
        <v>12</v>
      </c>
      <c r="F377" s="34" t="s">
        <v>27</v>
      </c>
      <c r="G377" s="21"/>
      <c r="H377" s="21"/>
      <c r="I377" s="21" t="s">
        <v>32</v>
      </c>
      <c r="J377" s="21" t="s">
        <v>26</v>
      </c>
      <c r="M377" s="12"/>
    </row>
    <row r="378" spans="1:13" ht="18" customHeight="1">
      <c r="A378" s="4">
        <v>377</v>
      </c>
      <c r="B378" s="37">
        <v>40733</v>
      </c>
      <c r="C378" s="36" t="s">
        <v>35</v>
      </c>
      <c r="D378" s="34" t="s">
        <v>40</v>
      </c>
      <c r="E378" s="34" t="s">
        <v>33</v>
      </c>
      <c r="F378" s="34" t="s">
        <v>21</v>
      </c>
      <c r="G378" s="21"/>
      <c r="H378" s="21"/>
      <c r="I378" s="21" t="s">
        <v>37</v>
      </c>
      <c r="J378" s="21" t="s">
        <v>19</v>
      </c>
      <c r="M378" s="13"/>
    </row>
    <row r="379" spans="1:13" ht="18" customHeight="1">
      <c r="A379" s="4">
        <v>378</v>
      </c>
      <c r="B379" s="37">
        <v>40733</v>
      </c>
      <c r="C379" s="34" t="s">
        <v>47</v>
      </c>
      <c r="D379" s="34" t="s">
        <v>6</v>
      </c>
      <c r="E379" s="34" t="s">
        <v>148</v>
      </c>
      <c r="F379" s="34" t="s">
        <v>142</v>
      </c>
      <c r="G379" s="21"/>
      <c r="H379" s="21"/>
      <c r="I379" s="21" t="s">
        <v>14</v>
      </c>
      <c r="J379" s="21" t="s">
        <v>38</v>
      </c>
      <c r="M379" s="12"/>
    </row>
    <row r="380" spans="1:13" ht="18" customHeight="1">
      <c r="A380" s="4">
        <v>379</v>
      </c>
      <c r="B380" s="37">
        <v>40733</v>
      </c>
      <c r="C380" s="34" t="s">
        <v>44</v>
      </c>
      <c r="D380" s="34" t="s">
        <v>10</v>
      </c>
      <c r="E380" s="34" t="s">
        <v>15</v>
      </c>
      <c r="F380" s="34" t="s">
        <v>153</v>
      </c>
      <c r="G380" s="21"/>
      <c r="H380" s="21"/>
      <c r="I380" s="21" t="s">
        <v>20</v>
      </c>
      <c r="J380" s="21" t="s">
        <v>13</v>
      </c>
      <c r="M380" s="12"/>
    </row>
    <row r="381" spans="1:13" ht="18" customHeight="1">
      <c r="A381" s="4">
        <v>380</v>
      </c>
      <c r="B381" s="37">
        <v>40733</v>
      </c>
      <c r="C381" s="34" t="s">
        <v>131</v>
      </c>
      <c r="D381" s="34" t="s">
        <v>30</v>
      </c>
      <c r="E381" s="34" t="s">
        <v>39</v>
      </c>
      <c r="F381" s="34" t="s">
        <v>7</v>
      </c>
      <c r="G381" s="21"/>
      <c r="H381" s="21"/>
      <c r="I381" s="21" t="s">
        <v>31</v>
      </c>
      <c r="J381" s="21" t="s">
        <v>9</v>
      </c>
      <c r="M381" s="12"/>
    </row>
    <row r="382" spans="1:13" ht="18" customHeight="1">
      <c r="A382" s="4">
        <v>381</v>
      </c>
      <c r="B382" s="37">
        <v>40733</v>
      </c>
      <c r="C382" s="34" t="s">
        <v>43</v>
      </c>
      <c r="D382" s="34" t="s">
        <v>34</v>
      </c>
      <c r="E382" s="34" t="s">
        <v>24</v>
      </c>
      <c r="F382" s="34" t="s">
        <v>163</v>
      </c>
      <c r="G382" s="21"/>
      <c r="H382" s="21"/>
      <c r="I382" s="21" t="s">
        <v>25</v>
      </c>
      <c r="J382" s="21" t="s">
        <v>8</v>
      </c>
      <c r="M382" s="12"/>
    </row>
    <row r="383" spans="1:13" ht="18" customHeight="1">
      <c r="A383" s="4">
        <v>382</v>
      </c>
      <c r="B383" s="37">
        <v>40734</v>
      </c>
      <c r="C383" s="34" t="s">
        <v>7</v>
      </c>
      <c r="D383" s="34" t="s">
        <v>29</v>
      </c>
      <c r="E383" s="34" t="s">
        <v>30</v>
      </c>
      <c r="F383" s="34" t="s">
        <v>39</v>
      </c>
      <c r="G383" s="21"/>
      <c r="H383" s="21"/>
      <c r="I383" s="21" t="s">
        <v>31</v>
      </c>
      <c r="J383" s="21" t="s">
        <v>9</v>
      </c>
      <c r="M383" s="12"/>
    </row>
    <row r="384" spans="1:13" ht="18" customHeight="1">
      <c r="A384" s="4">
        <v>383</v>
      </c>
      <c r="B384" s="37">
        <v>40734</v>
      </c>
      <c r="C384" s="34" t="s">
        <v>153</v>
      </c>
      <c r="D384" s="34" t="s">
        <v>46</v>
      </c>
      <c r="E384" s="34" t="s">
        <v>10</v>
      </c>
      <c r="F384" s="34" t="s">
        <v>15</v>
      </c>
      <c r="G384" s="21"/>
      <c r="H384" s="21"/>
      <c r="I384" s="21" t="s">
        <v>20</v>
      </c>
      <c r="J384" s="21" t="s">
        <v>13</v>
      </c>
      <c r="M384" s="12"/>
    </row>
    <row r="385" spans="1:13" ht="18" customHeight="1">
      <c r="A385" s="4">
        <v>384</v>
      </c>
      <c r="B385" s="37">
        <v>40734</v>
      </c>
      <c r="C385" s="34" t="s">
        <v>142</v>
      </c>
      <c r="D385" s="34" t="s">
        <v>41</v>
      </c>
      <c r="E385" s="34" t="s">
        <v>6</v>
      </c>
      <c r="F385" s="34" t="s">
        <v>148</v>
      </c>
      <c r="G385" s="21"/>
      <c r="H385" s="21"/>
      <c r="I385" s="21" t="s">
        <v>14</v>
      </c>
      <c r="J385" s="21" t="s">
        <v>38</v>
      </c>
      <c r="M385" s="12"/>
    </row>
    <row r="386" spans="1:13" ht="18" customHeight="1">
      <c r="A386" s="4">
        <v>385</v>
      </c>
      <c r="B386" s="37">
        <v>40734</v>
      </c>
      <c r="C386" s="34" t="s">
        <v>21</v>
      </c>
      <c r="D386" s="34" t="s">
        <v>144</v>
      </c>
      <c r="E386" s="34" t="s">
        <v>40</v>
      </c>
      <c r="F386" s="34" t="s">
        <v>33</v>
      </c>
      <c r="G386" s="21"/>
      <c r="H386" s="21"/>
      <c r="I386" s="21" t="s">
        <v>37</v>
      </c>
      <c r="J386" s="21" t="s">
        <v>19</v>
      </c>
      <c r="M386" s="12"/>
    </row>
    <row r="387" spans="1:13" ht="18" customHeight="1">
      <c r="A387" s="4">
        <v>386</v>
      </c>
      <c r="B387" s="37">
        <v>40734</v>
      </c>
      <c r="C387" s="34" t="s">
        <v>27</v>
      </c>
      <c r="D387" s="34" t="s">
        <v>49</v>
      </c>
      <c r="E387" s="34" t="s">
        <v>22</v>
      </c>
      <c r="F387" s="34" t="s">
        <v>12</v>
      </c>
      <c r="G387" s="21"/>
      <c r="H387" s="21"/>
      <c r="I387" s="21" t="s">
        <v>32</v>
      </c>
      <c r="J387" s="21" t="s">
        <v>26</v>
      </c>
      <c r="M387" s="12"/>
    </row>
    <row r="388" spans="1:13" ht="18" customHeight="1">
      <c r="A388" s="4">
        <v>387</v>
      </c>
      <c r="B388" s="37">
        <v>40734</v>
      </c>
      <c r="C388" s="34" t="s">
        <v>163</v>
      </c>
      <c r="D388" s="34" t="s">
        <v>146</v>
      </c>
      <c r="E388" s="34" t="s">
        <v>34</v>
      </c>
      <c r="F388" s="34" t="s">
        <v>24</v>
      </c>
      <c r="G388" s="21"/>
      <c r="H388" s="21"/>
      <c r="I388" s="21" t="s">
        <v>25</v>
      </c>
      <c r="J388" s="21" t="s">
        <v>8</v>
      </c>
      <c r="M388" s="12"/>
    </row>
    <row r="389" spans="1:13" ht="18" customHeight="1">
      <c r="A389" s="4">
        <v>388</v>
      </c>
      <c r="B389" s="37">
        <v>40735</v>
      </c>
      <c r="C389" s="34" t="s">
        <v>39</v>
      </c>
      <c r="D389" s="34" t="s">
        <v>131</v>
      </c>
      <c r="E389" s="34" t="s">
        <v>29</v>
      </c>
      <c r="F389" s="34" t="s">
        <v>30</v>
      </c>
      <c r="G389" s="21"/>
      <c r="H389" s="21"/>
      <c r="I389" s="21" t="s">
        <v>31</v>
      </c>
      <c r="J389" s="21" t="s">
        <v>9</v>
      </c>
      <c r="M389" s="12"/>
    </row>
    <row r="390" spans="1:13" ht="18" customHeight="1">
      <c r="A390" s="4">
        <v>389</v>
      </c>
      <c r="B390" s="37">
        <v>40735</v>
      </c>
      <c r="C390" s="34" t="s">
        <v>12</v>
      </c>
      <c r="D390" s="34" t="s">
        <v>4</v>
      </c>
      <c r="E390" s="34" t="s">
        <v>49</v>
      </c>
      <c r="F390" s="34" t="s">
        <v>22</v>
      </c>
      <c r="G390" s="21"/>
      <c r="H390" s="21"/>
      <c r="I390" s="21" t="s">
        <v>32</v>
      </c>
      <c r="J390" s="21" t="s">
        <v>26</v>
      </c>
      <c r="M390" s="12"/>
    </row>
    <row r="391" spans="1:13" ht="18" customHeight="1">
      <c r="A391" s="4">
        <v>390</v>
      </c>
      <c r="B391" s="37">
        <v>40736</v>
      </c>
      <c r="C391" s="34" t="s">
        <v>148</v>
      </c>
      <c r="D391" s="34" t="s">
        <v>47</v>
      </c>
      <c r="E391" s="34" t="s">
        <v>41</v>
      </c>
      <c r="F391" s="34" t="s">
        <v>6</v>
      </c>
      <c r="G391" s="21"/>
      <c r="H391" s="21"/>
      <c r="I391" s="21" t="s">
        <v>9</v>
      </c>
      <c r="J391" s="21" t="s">
        <v>25</v>
      </c>
      <c r="M391" s="12"/>
    </row>
    <row r="392" spans="1:13" ht="18" customHeight="1">
      <c r="A392" s="4">
        <v>391</v>
      </c>
      <c r="B392" s="37">
        <v>40736</v>
      </c>
      <c r="C392" s="34" t="s">
        <v>23</v>
      </c>
      <c r="D392" s="34" t="s">
        <v>44</v>
      </c>
      <c r="E392" s="34" t="s">
        <v>146</v>
      </c>
      <c r="F392" s="34" t="s">
        <v>161</v>
      </c>
      <c r="G392" s="21"/>
      <c r="H392" s="21"/>
      <c r="I392" s="21" t="s">
        <v>26</v>
      </c>
      <c r="J392" s="21" t="s">
        <v>31</v>
      </c>
      <c r="M392" s="12"/>
    </row>
    <row r="393" spans="1:13" ht="18" customHeight="1">
      <c r="A393" s="4">
        <v>392</v>
      </c>
      <c r="B393" s="37">
        <v>40736</v>
      </c>
      <c r="C393" s="34" t="s">
        <v>30</v>
      </c>
      <c r="D393" s="34" t="s">
        <v>35</v>
      </c>
      <c r="E393" s="34" t="s">
        <v>5</v>
      </c>
      <c r="F393" s="34" t="s">
        <v>29</v>
      </c>
      <c r="G393" s="21"/>
      <c r="H393" s="21"/>
      <c r="I393" s="21" t="s">
        <v>8</v>
      </c>
      <c r="J393" s="21" t="s">
        <v>32</v>
      </c>
      <c r="M393" s="12"/>
    </row>
    <row r="394" spans="1:13" ht="18" customHeight="1">
      <c r="A394" s="4">
        <v>393</v>
      </c>
      <c r="B394" s="37">
        <v>40736</v>
      </c>
      <c r="C394" s="34" t="s">
        <v>15</v>
      </c>
      <c r="D394" s="34" t="s">
        <v>36</v>
      </c>
      <c r="E394" s="34" t="s">
        <v>16</v>
      </c>
      <c r="F394" s="34" t="s">
        <v>17</v>
      </c>
      <c r="G394" s="21"/>
      <c r="H394" s="21"/>
      <c r="I394" s="21" t="s">
        <v>38</v>
      </c>
      <c r="J394" s="21" t="s">
        <v>37</v>
      </c>
      <c r="M394" s="12"/>
    </row>
    <row r="395" spans="1:13" ht="18" customHeight="1">
      <c r="A395" s="4">
        <v>394</v>
      </c>
      <c r="B395" s="37">
        <v>40736</v>
      </c>
      <c r="C395" s="36" t="s">
        <v>24</v>
      </c>
      <c r="D395" s="34" t="s">
        <v>43</v>
      </c>
      <c r="E395" s="34" t="s">
        <v>72</v>
      </c>
      <c r="F395" s="34" t="s">
        <v>34</v>
      </c>
      <c r="G395" s="21"/>
      <c r="H395" s="21"/>
      <c r="I395" s="21" t="s">
        <v>19</v>
      </c>
      <c r="J395" s="21" t="s">
        <v>13</v>
      </c>
      <c r="M395" s="13"/>
    </row>
    <row r="396" spans="1:13" ht="18" customHeight="1">
      <c r="A396" s="4">
        <v>395</v>
      </c>
      <c r="B396" s="37">
        <v>40736</v>
      </c>
      <c r="C396" s="34" t="s">
        <v>33</v>
      </c>
      <c r="D396" s="34" t="s">
        <v>27</v>
      </c>
      <c r="E396" s="34" t="s">
        <v>131</v>
      </c>
      <c r="F396" s="34" t="s">
        <v>18</v>
      </c>
      <c r="G396" s="21"/>
      <c r="H396" s="21"/>
      <c r="I396" s="21" t="s">
        <v>14</v>
      </c>
      <c r="J396" s="21" t="s">
        <v>20</v>
      </c>
      <c r="M396" s="12"/>
    </row>
    <row r="397" spans="1:13" ht="18" customHeight="1">
      <c r="A397" s="4">
        <v>396</v>
      </c>
      <c r="B397" s="37">
        <v>40737</v>
      </c>
      <c r="C397" s="34" t="s">
        <v>161</v>
      </c>
      <c r="D397" s="34" t="s">
        <v>153</v>
      </c>
      <c r="E397" s="34" t="s">
        <v>44</v>
      </c>
      <c r="F397" s="34" t="s">
        <v>146</v>
      </c>
      <c r="G397" s="21"/>
      <c r="H397" s="21"/>
      <c r="I397" s="21" t="s">
        <v>26</v>
      </c>
      <c r="J397" s="21" t="s">
        <v>31</v>
      </c>
      <c r="M397" s="12"/>
    </row>
    <row r="398" spans="1:13" ht="18" customHeight="1">
      <c r="A398" s="4">
        <v>397</v>
      </c>
      <c r="B398" s="37">
        <v>40737</v>
      </c>
      <c r="C398" s="34" t="s">
        <v>34</v>
      </c>
      <c r="D398" s="34" t="s">
        <v>163</v>
      </c>
      <c r="E398" s="34" t="s">
        <v>43</v>
      </c>
      <c r="F398" s="34" t="s">
        <v>72</v>
      </c>
      <c r="G398" s="21"/>
      <c r="H398" s="21"/>
      <c r="I398" s="21" t="s">
        <v>19</v>
      </c>
      <c r="J398" s="21" t="s">
        <v>13</v>
      </c>
      <c r="M398" s="12"/>
    </row>
    <row r="399" spans="1:13" ht="18" customHeight="1">
      <c r="A399" s="4">
        <v>398</v>
      </c>
      <c r="B399" s="37">
        <v>40737</v>
      </c>
      <c r="C399" s="21" t="s">
        <v>6</v>
      </c>
      <c r="D399" s="21" t="s">
        <v>142</v>
      </c>
      <c r="E399" s="21" t="s">
        <v>47</v>
      </c>
      <c r="F399" s="21" t="s">
        <v>41</v>
      </c>
      <c r="G399" s="21"/>
      <c r="H399" s="21"/>
      <c r="I399" s="21" t="s">
        <v>9</v>
      </c>
      <c r="J399" s="21" t="s">
        <v>25</v>
      </c>
      <c r="M399" s="12"/>
    </row>
    <row r="400" spans="1:13" ht="18" customHeight="1">
      <c r="A400" s="4">
        <v>399</v>
      </c>
      <c r="B400" s="37">
        <v>40737</v>
      </c>
      <c r="C400" s="34" t="s">
        <v>29</v>
      </c>
      <c r="D400" s="34" t="s">
        <v>157</v>
      </c>
      <c r="E400" s="34" t="s">
        <v>35</v>
      </c>
      <c r="F400" s="34" t="s">
        <v>5</v>
      </c>
      <c r="G400" s="21"/>
      <c r="H400" s="21"/>
      <c r="I400" s="21" t="s">
        <v>8</v>
      </c>
      <c r="J400" s="21" t="s">
        <v>32</v>
      </c>
      <c r="M400" s="12"/>
    </row>
    <row r="401" spans="1:13" ht="18" customHeight="1">
      <c r="A401" s="4">
        <v>400</v>
      </c>
      <c r="B401" s="37">
        <v>40737</v>
      </c>
      <c r="C401" s="34" t="s">
        <v>18</v>
      </c>
      <c r="D401" s="34" t="s">
        <v>12</v>
      </c>
      <c r="E401" s="34" t="s">
        <v>27</v>
      </c>
      <c r="F401" s="34" t="s">
        <v>131</v>
      </c>
      <c r="G401" s="21"/>
      <c r="H401" s="21"/>
      <c r="I401" s="21" t="s">
        <v>14</v>
      </c>
      <c r="J401" s="21" t="s">
        <v>20</v>
      </c>
      <c r="M401" s="12"/>
    </row>
    <row r="402" spans="1:13" ht="18" customHeight="1">
      <c r="A402" s="4">
        <v>401</v>
      </c>
      <c r="B402" s="37">
        <v>40737</v>
      </c>
      <c r="C402" s="34" t="s">
        <v>17</v>
      </c>
      <c r="D402" s="34" t="s">
        <v>50</v>
      </c>
      <c r="E402" s="34" t="s">
        <v>36</v>
      </c>
      <c r="F402" s="34" t="s">
        <v>16</v>
      </c>
      <c r="G402" s="21"/>
      <c r="H402" s="21"/>
      <c r="I402" s="21" t="s">
        <v>38</v>
      </c>
      <c r="J402" s="21" t="s">
        <v>37</v>
      </c>
      <c r="M402" s="12"/>
    </row>
    <row r="403" spans="1:13" ht="18" customHeight="1">
      <c r="A403" s="4">
        <v>402</v>
      </c>
      <c r="B403" s="37">
        <v>40738</v>
      </c>
      <c r="C403" s="34" t="s">
        <v>72</v>
      </c>
      <c r="D403" s="34" t="s">
        <v>24</v>
      </c>
      <c r="E403" s="34" t="s">
        <v>163</v>
      </c>
      <c r="F403" s="34" t="s">
        <v>43</v>
      </c>
      <c r="G403" s="21"/>
      <c r="H403" s="21"/>
      <c r="I403" s="21" t="s">
        <v>19</v>
      </c>
      <c r="J403" s="21" t="s">
        <v>13</v>
      </c>
      <c r="M403" s="12"/>
    </row>
    <row r="404" spans="1:13" ht="18" customHeight="1">
      <c r="A404" s="4">
        <v>403</v>
      </c>
      <c r="B404" s="37">
        <v>40738</v>
      </c>
      <c r="C404" s="34" t="s">
        <v>41</v>
      </c>
      <c r="D404" s="34" t="s">
        <v>148</v>
      </c>
      <c r="E404" s="34" t="s">
        <v>142</v>
      </c>
      <c r="F404" s="34" t="s">
        <v>47</v>
      </c>
      <c r="G404" s="21"/>
      <c r="H404" s="21"/>
      <c r="I404" s="21" t="s">
        <v>9</v>
      </c>
      <c r="J404" s="21" t="s">
        <v>25</v>
      </c>
      <c r="M404" s="12"/>
    </row>
    <row r="405" spans="1:13" ht="18" customHeight="1">
      <c r="A405" s="4">
        <v>404</v>
      </c>
      <c r="B405" s="37">
        <v>40738</v>
      </c>
      <c r="C405" s="34" t="s">
        <v>5</v>
      </c>
      <c r="D405" s="34" t="s">
        <v>30</v>
      </c>
      <c r="E405" s="34" t="s">
        <v>157</v>
      </c>
      <c r="F405" s="34" t="s">
        <v>35</v>
      </c>
      <c r="G405" s="21"/>
      <c r="H405" s="21"/>
      <c r="I405" s="21" t="s">
        <v>8</v>
      </c>
      <c r="J405" s="21" t="s">
        <v>32</v>
      </c>
      <c r="M405" s="12"/>
    </row>
    <row r="406" spans="1:13" ht="18" customHeight="1">
      <c r="A406" s="4">
        <v>405</v>
      </c>
      <c r="B406" s="37">
        <v>40738</v>
      </c>
      <c r="C406" s="34" t="s">
        <v>131</v>
      </c>
      <c r="D406" s="34" t="s">
        <v>33</v>
      </c>
      <c r="E406" s="34" t="s">
        <v>12</v>
      </c>
      <c r="F406" s="34" t="s">
        <v>27</v>
      </c>
      <c r="G406" s="21"/>
      <c r="H406" s="21"/>
      <c r="I406" s="21" t="s">
        <v>14</v>
      </c>
      <c r="J406" s="21" t="s">
        <v>20</v>
      </c>
      <c r="M406" s="12"/>
    </row>
    <row r="407" spans="1:13" ht="18" customHeight="1">
      <c r="A407" s="4">
        <v>406</v>
      </c>
      <c r="B407" s="38">
        <v>40738</v>
      </c>
      <c r="C407" s="21" t="s">
        <v>16</v>
      </c>
      <c r="D407" s="21" t="s">
        <v>15</v>
      </c>
      <c r="E407" s="21" t="s">
        <v>50</v>
      </c>
      <c r="F407" s="21" t="s">
        <v>36</v>
      </c>
      <c r="G407" s="21"/>
      <c r="H407" s="21"/>
      <c r="I407" s="21" t="s">
        <v>38</v>
      </c>
      <c r="J407" s="21" t="s">
        <v>37</v>
      </c>
      <c r="M407" s="12"/>
    </row>
    <row r="408" spans="1:13" ht="18" customHeight="1">
      <c r="A408" s="4">
        <v>407</v>
      </c>
      <c r="B408" s="37">
        <v>40739</v>
      </c>
      <c r="C408" s="34" t="s">
        <v>47</v>
      </c>
      <c r="D408" s="34" t="s">
        <v>6</v>
      </c>
      <c r="E408" s="34" t="s">
        <v>49</v>
      </c>
      <c r="F408" s="34" t="s">
        <v>142</v>
      </c>
      <c r="G408" s="21"/>
      <c r="H408" s="21"/>
      <c r="I408" s="21" t="s">
        <v>9</v>
      </c>
      <c r="J408" s="21" t="s">
        <v>26</v>
      </c>
      <c r="M408" s="12"/>
    </row>
    <row r="409" spans="1:13" ht="18" customHeight="1">
      <c r="A409" s="4">
        <v>408</v>
      </c>
      <c r="B409" s="37">
        <v>40739</v>
      </c>
      <c r="C409" s="34" t="s">
        <v>36</v>
      </c>
      <c r="D409" s="34" t="s">
        <v>21</v>
      </c>
      <c r="E409" s="34" t="s">
        <v>30</v>
      </c>
      <c r="F409" s="34" t="s">
        <v>12</v>
      </c>
      <c r="G409" s="21"/>
      <c r="H409" s="21"/>
      <c r="I409" s="21" t="s">
        <v>13</v>
      </c>
      <c r="J409" s="21" t="s">
        <v>38</v>
      </c>
      <c r="M409" s="12"/>
    </row>
    <row r="410" spans="1:13" ht="18" customHeight="1">
      <c r="A410" s="4">
        <v>409</v>
      </c>
      <c r="B410" s="37">
        <v>40739</v>
      </c>
      <c r="C410" s="34" t="s">
        <v>43</v>
      </c>
      <c r="D410" s="34" t="s">
        <v>17</v>
      </c>
      <c r="E410" s="34" t="s">
        <v>4</v>
      </c>
      <c r="F410" s="34" t="s">
        <v>50</v>
      </c>
      <c r="G410" s="21"/>
      <c r="H410" s="21"/>
      <c r="I410" s="21" t="s">
        <v>20</v>
      </c>
      <c r="J410" s="21" t="s">
        <v>19</v>
      </c>
      <c r="M410" s="12"/>
    </row>
    <row r="411" spans="1:13" ht="18" customHeight="1">
      <c r="A411" s="4">
        <v>410</v>
      </c>
      <c r="B411" s="37">
        <v>40739</v>
      </c>
      <c r="C411" s="34" t="s">
        <v>27</v>
      </c>
      <c r="D411" s="34" t="s">
        <v>23</v>
      </c>
      <c r="E411" s="34" t="s">
        <v>10</v>
      </c>
      <c r="F411" s="34" t="s">
        <v>281</v>
      </c>
      <c r="G411" s="21"/>
      <c r="H411" s="21"/>
      <c r="I411" s="21" t="s">
        <v>8</v>
      </c>
      <c r="J411" s="21" t="s">
        <v>25</v>
      </c>
      <c r="M411" s="12"/>
    </row>
    <row r="412" spans="1:13" ht="18" customHeight="1">
      <c r="A412" s="4">
        <v>411</v>
      </c>
      <c r="B412" s="37">
        <v>40739</v>
      </c>
      <c r="C412" s="34" t="s">
        <v>22</v>
      </c>
      <c r="D412" s="34" t="s">
        <v>18</v>
      </c>
      <c r="E412" s="34" t="s">
        <v>153</v>
      </c>
      <c r="F412" s="34" t="s">
        <v>144</v>
      </c>
      <c r="G412" s="21"/>
      <c r="H412" s="21"/>
      <c r="I412" s="21" t="s">
        <v>31</v>
      </c>
      <c r="J412" s="21" t="s">
        <v>32</v>
      </c>
      <c r="M412" s="12"/>
    </row>
    <row r="413" spans="1:13" ht="18" customHeight="1">
      <c r="A413" s="4">
        <v>412</v>
      </c>
      <c r="B413" s="37">
        <v>40739</v>
      </c>
      <c r="C413" s="34" t="s">
        <v>146</v>
      </c>
      <c r="D413" s="34" t="s">
        <v>29</v>
      </c>
      <c r="E413" s="36" t="s">
        <v>46</v>
      </c>
      <c r="F413" s="34" t="s">
        <v>7</v>
      </c>
      <c r="G413" s="21"/>
      <c r="H413" s="21"/>
      <c r="I413" s="21" t="s">
        <v>37</v>
      </c>
      <c r="J413" s="21" t="s">
        <v>14</v>
      </c>
      <c r="M413" s="12"/>
    </row>
    <row r="414" spans="1:13" ht="18" customHeight="1">
      <c r="A414" s="4">
        <v>413</v>
      </c>
      <c r="B414" s="37">
        <v>40740</v>
      </c>
      <c r="C414" s="34" t="s">
        <v>7</v>
      </c>
      <c r="D414" s="34" t="s">
        <v>28</v>
      </c>
      <c r="E414" s="34" t="s">
        <v>29</v>
      </c>
      <c r="F414" s="34" t="s">
        <v>46</v>
      </c>
      <c r="G414" s="21"/>
      <c r="H414" s="21"/>
      <c r="I414" s="21" t="s">
        <v>37</v>
      </c>
      <c r="J414" s="21" t="s">
        <v>14</v>
      </c>
      <c r="M414" s="12"/>
    </row>
    <row r="415" spans="1:13" ht="18" customHeight="1">
      <c r="A415" s="4">
        <v>414</v>
      </c>
      <c r="B415" s="37">
        <v>40740</v>
      </c>
      <c r="C415" s="34" t="s">
        <v>44</v>
      </c>
      <c r="D415" s="34" t="s">
        <v>131</v>
      </c>
      <c r="E415" s="34" t="s">
        <v>23</v>
      </c>
      <c r="F415" s="34" t="s">
        <v>10</v>
      </c>
      <c r="G415" s="21"/>
      <c r="H415" s="21"/>
      <c r="I415" s="21" t="s">
        <v>8</v>
      </c>
      <c r="J415" s="21" t="s">
        <v>25</v>
      </c>
      <c r="M415" s="12"/>
    </row>
    <row r="416" spans="1:13" ht="18" customHeight="1">
      <c r="A416" s="4">
        <v>415</v>
      </c>
      <c r="B416" s="37">
        <v>40740</v>
      </c>
      <c r="C416" s="34" t="s">
        <v>144</v>
      </c>
      <c r="D416" s="34" t="s">
        <v>161</v>
      </c>
      <c r="E416" s="34" t="s">
        <v>18</v>
      </c>
      <c r="F416" s="34" t="s">
        <v>153</v>
      </c>
      <c r="G416" s="21"/>
      <c r="H416" s="21"/>
      <c r="I416" s="21" t="s">
        <v>31</v>
      </c>
      <c r="J416" s="21" t="s">
        <v>32</v>
      </c>
      <c r="M416" s="12"/>
    </row>
    <row r="417" spans="1:13" ht="18" customHeight="1">
      <c r="A417" s="4">
        <v>416</v>
      </c>
      <c r="B417" s="37">
        <v>40740</v>
      </c>
      <c r="C417" s="34" t="s">
        <v>142</v>
      </c>
      <c r="D417" s="34" t="s">
        <v>5</v>
      </c>
      <c r="E417" s="34" t="s">
        <v>6</v>
      </c>
      <c r="F417" s="34" t="s">
        <v>49</v>
      </c>
      <c r="G417" s="21"/>
      <c r="H417" s="21"/>
      <c r="I417" s="21" t="s">
        <v>9</v>
      </c>
      <c r="J417" s="21" t="s">
        <v>26</v>
      </c>
      <c r="M417" s="12"/>
    </row>
    <row r="418" spans="1:13" ht="18" customHeight="1">
      <c r="A418" s="4">
        <v>417</v>
      </c>
      <c r="B418" s="37">
        <v>40740</v>
      </c>
      <c r="C418" s="34" t="s">
        <v>50</v>
      </c>
      <c r="D418" s="34" t="s">
        <v>72</v>
      </c>
      <c r="E418" s="34" t="s">
        <v>17</v>
      </c>
      <c r="F418" s="34" t="s">
        <v>4</v>
      </c>
      <c r="G418" s="21"/>
      <c r="H418" s="21"/>
      <c r="I418" s="21" t="s">
        <v>20</v>
      </c>
      <c r="J418" s="21" t="s">
        <v>19</v>
      </c>
      <c r="M418" s="12"/>
    </row>
    <row r="419" spans="1:13" ht="18" customHeight="1">
      <c r="A419" s="4">
        <v>418</v>
      </c>
      <c r="B419" s="37">
        <v>40740</v>
      </c>
      <c r="C419" s="34" t="s">
        <v>12</v>
      </c>
      <c r="D419" s="34" t="s">
        <v>16</v>
      </c>
      <c r="E419" s="34" t="s">
        <v>21</v>
      </c>
      <c r="F419" s="34" t="s">
        <v>30</v>
      </c>
      <c r="G419" s="21"/>
      <c r="H419" s="21"/>
      <c r="I419" s="21" t="s">
        <v>13</v>
      </c>
      <c r="J419" s="21" t="s">
        <v>38</v>
      </c>
      <c r="M419" s="12"/>
    </row>
    <row r="420" spans="1:13" ht="18" customHeight="1">
      <c r="A420" s="4">
        <v>419</v>
      </c>
      <c r="B420" s="37">
        <v>40741</v>
      </c>
      <c r="C420" s="34" t="s">
        <v>4</v>
      </c>
      <c r="D420" s="34" t="s">
        <v>43</v>
      </c>
      <c r="E420" s="34" t="s">
        <v>72</v>
      </c>
      <c r="F420" s="34" t="s">
        <v>17</v>
      </c>
      <c r="G420" s="21"/>
      <c r="H420" s="21"/>
      <c r="I420" s="21" t="s">
        <v>20</v>
      </c>
      <c r="J420" s="21" t="s">
        <v>19</v>
      </c>
      <c r="M420" s="12"/>
    </row>
    <row r="421" spans="1:13" ht="18" customHeight="1">
      <c r="A421" s="4">
        <v>420</v>
      </c>
      <c r="B421" s="37">
        <v>40741</v>
      </c>
      <c r="C421" s="34" t="s">
        <v>153</v>
      </c>
      <c r="D421" s="34" t="s">
        <v>22</v>
      </c>
      <c r="E421" s="34" t="s">
        <v>161</v>
      </c>
      <c r="F421" s="34" t="s">
        <v>18</v>
      </c>
      <c r="G421" s="21"/>
      <c r="H421" s="21"/>
      <c r="I421" s="21" t="s">
        <v>31</v>
      </c>
      <c r="J421" s="21" t="s">
        <v>32</v>
      </c>
      <c r="M421" s="12"/>
    </row>
    <row r="422" spans="1:13" ht="18" customHeight="1">
      <c r="A422" s="4">
        <v>421</v>
      </c>
      <c r="B422" s="37">
        <v>40741</v>
      </c>
      <c r="C422" s="34" t="s">
        <v>49</v>
      </c>
      <c r="D422" s="34" t="s">
        <v>47</v>
      </c>
      <c r="E422" s="34" t="s">
        <v>5</v>
      </c>
      <c r="F422" s="34" t="s">
        <v>6</v>
      </c>
      <c r="G422" s="21"/>
      <c r="H422" s="21"/>
      <c r="I422" s="21" t="s">
        <v>9</v>
      </c>
      <c r="J422" s="21" t="s">
        <v>26</v>
      </c>
      <c r="M422" s="12"/>
    </row>
    <row r="423" spans="1:13" ht="18" customHeight="1">
      <c r="A423" s="4">
        <v>422</v>
      </c>
      <c r="B423" s="37">
        <v>40741</v>
      </c>
      <c r="C423" s="34" t="s">
        <v>10</v>
      </c>
      <c r="D423" s="34" t="s">
        <v>27</v>
      </c>
      <c r="E423" s="34" t="s">
        <v>131</v>
      </c>
      <c r="F423" s="34" t="s">
        <v>23</v>
      </c>
      <c r="G423" s="21"/>
      <c r="H423" s="21"/>
      <c r="I423" s="21" t="s">
        <v>8</v>
      </c>
      <c r="J423" s="21" t="s">
        <v>25</v>
      </c>
      <c r="M423" s="12"/>
    </row>
    <row r="424" spans="1:13" ht="18" customHeight="1">
      <c r="A424" s="4">
        <v>423</v>
      </c>
      <c r="B424" s="37">
        <v>40741</v>
      </c>
      <c r="C424" s="34" t="s">
        <v>46</v>
      </c>
      <c r="D424" s="34" t="s">
        <v>146</v>
      </c>
      <c r="E424" s="34" t="s">
        <v>28</v>
      </c>
      <c r="F424" s="34" t="s">
        <v>29</v>
      </c>
      <c r="G424" s="21"/>
      <c r="H424" s="21"/>
      <c r="I424" s="21" t="s">
        <v>37</v>
      </c>
      <c r="J424" s="21" t="s">
        <v>14</v>
      </c>
      <c r="M424" s="12"/>
    </row>
    <row r="425" spans="1:13" ht="18" customHeight="1">
      <c r="A425" s="4">
        <v>424</v>
      </c>
      <c r="B425" s="37">
        <v>40741</v>
      </c>
      <c r="C425" s="34" t="s">
        <v>30</v>
      </c>
      <c r="D425" s="34" t="s">
        <v>36</v>
      </c>
      <c r="E425" s="34" t="s">
        <v>16</v>
      </c>
      <c r="F425" s="34" t="s">
        <v>21</v>
      </c>
      <c r="G425" s="21"/>
      <c r="H425" s="21"/>
      <c r="I425" s="21" t="s">
        <v>13</v>
      </c>
      <c r="J425" s="21" t="s">
        <v>38</v>
      </c>
      <c r="M425" s="12"/>
    </row>
    <row r="426" spans="1:13" ht="18" customHeight="1">
      <c r="A426" s="4">
        <v>425</v>
      </c>
      <c r="B426" s="37">
        <v>40742</v>
      </c>
      <c r="C426" s="34" t="s">
        <v>39</v>
      </c>
      <c r="D426" s="34" t="s">
        <v>50</v>
      </c>
      <c r="E426" s="34" t="s">
        <v>33</v>
      </c>
      <c r="F426" s="34" t="s">
        <v>163</v>
      </c>
      <c r="G426" s="21"/>
      <c r="H426" s="21"/>
      <c r="I426" s="21" t="s">
        <v>25</v>
      </c>
      <c r="J426" s="21" t="s">
        <v>32</v>
      </c>
      <c r="M426" s="12"/>
    </row>
    <row r="427" spans="1:13" ht="18" customHeight="1">
      <c r="A427" s="4">
        <v>426</v>
      </c>
      <c r="B427" s="37">
        <v>40742</v>
      </c>
      <c r="C427" s="34" t="s">
        <v>35</v>
      </c>
      <c r="D427" s="34" t="s">
        <v>148</v>
      </c>
      <c r="E427" s="34" t="s">
        <v>15</v>
      </c>
      <c r="F427" s="34" t="s">
        <v>41</v>
      </c>
      <c r="G427" s="21"/>
      <c r="H427" s="21"/>
      <c r="I427" s="21" t="s">
        <v>19</v>
      </c>
      <c r="J427" s="21" t="s">
        <v>38</v>
      </c>
      <c r="M427" s="12"/>
    </row>
    <row r="428" spans="1:13" ht="18" customHeight="1">
      <c r="A428" s="4">
        <v>427</v>
      </c>
      <c r="B428" s="37">
        <v>40742</v>
      </c>
      <c r="C428" s="34" t="s">
        <v>34</v>
      </c>
      <c r="D428" s="34" t="s">
        <v>7</v>
      </c>
      <c r="E428" s="34" t="s">
        <v>146</v>
      </c>
      <c r="F428" s="34" t="s">
        <v>72</v>
      </c>
      <c r="G428" s="21"/>
      <c r="H428" s="21"/>
      <c r="I428" s="21" t="s">
        <v>26</v>
      </c>
      <c r="J428" s="21" t="s">
        <v>8</v>
      </c>
      <c r="M428" s="12"/>
    </row>
    <row r="429" spans="1:13" ht="18" customHeight="1">
      <c r="A429" s="4">
        <v>428</v>
      </c>
      <c r="B429" s="37">
        <v>40742</v>
      </c>
      <c r="C429" s="34" t="s">
        <v>29</v>
      </c>
      <c r="D429" s="34" t="s">
        <v>12</v>
      </c>
      <c r="E429" s="34" t="s">
        <v>27</v>
      </c>
      <c r="F429" s="34" t="s">
        <v>28</v>
      </c>
      <c r="G429" s="21"/>
      <c r="H429" s="21"/>
      <c r="I429" s="21" t="s">
        <v>37</v>
      </c>
      <c r="J429" s="21" t="s">
        <v>20</v>
      </c>
      <c r="M429" s="12"/>
    </row>
    <row r="430" spans="1:13" ht="18" customHeight="1">
      <c r="A430" s="4">
        <v>429</v>
      </c>
      <c r="B430" s="37">
        <v>40742</v>
      </c>
      <c r="C430" s="34" t="s">
        <v>17</v>
      </c>
      <c r="D430" s="34" t="s">
        <v>40</v>
      </c>
      <c r="E430" s="34" t="s">
        <v>22</v>
      </c>
      <c r="F430" s="34" t="s">
        <v>16</v>
      </c>
      <c r="G430" s="21"/>
      <c r="H430" s="21"/>
      <c r="I430" s="21" t="s">
        <v>13</v>
      </c>
      <c r="J430" s="21" t="s">
        <v>14</v>
      </c>
      <c r="M430" s="12"/>
    </row>
    <row r="431" spans="1:13" ht="18" customHeight="1">
      <c r="A431" s="4">
        <v>430</v>
      </c>
      <c r="B431" s="37">
        <v>40743</v>
      </c>
      <c r="C431" s="34" t="s">
        <v>28</v>
      </c>
      <c r="D431" s="34" t="s">
        <v>144</v>
      </c>
      <c r="E431" s="34" t="s">
        <v>48</v>
      </c>
      <c r="F431" s="34" t="s">
        <v>131</v>
      </c>
      <c r="G431" s="21"/>
      <c r="H431" s="21"/>
      <c r="I431" s="21" t="s">
        <v>31</v>
      </c>
      <c r="J431" s="21" t="s">
        <v>9</v>
      </c>
      <c r="M431" s="12"/>
    </row>
    <row r="432" spans="1:13" ht="18" customHeight="1">
      <c r="A432" s="4">
        <v>431</v>
      </c>
      <c r="B432" s="37">
        <v>40743</v>
      </c>
      <c r="C432" s="34" t="s">
        <v>23</v>
      </c>
      <c r="D432" s="34" t="s">
        <v>142</v>
      </c>
      <c r="E432" s="34" t="s">
        <v>7</v>
      </c>
      <c r="F432" s="34" t="s">
        <v>146</v>
      </c>
      <c r="G432" s="21"/>
      <c r="H432" s="21"/>
      <c r="I432" s="21" t="s">
        <v>26</v>
      </c>
      <c r="J432" s="21" t="s">
        <v>8</v>
      </c>
      <c r="M432" s="12"/>
    </row>
    <row r="433" spans="1:13" ht="18" customHeight="1">
      <c r="A433" s="4">
        <v>432</v>
      </c>
      <c r="B433" s="37">
        <v>40743</v>
      </c>
      <c r="C433" s="34" t="s">
        <v>21</v>
      </c>
      <c r="D433" s="34" t="s">
        <v>10</v>
      </c>
      <c r="E433" s="34" t="s">
        <v>12</v>
      </c>
      <c r="F433" s="34" t="s">
        <v>27</v>
      </c>
      <c r="G433" s="21"/>
      <c r="H433" s="21"/>
      <c r="I433" s="21" t="s">
        <v>37</v>
      </c>
      <c r="J433" s="21" t="s">
        <v>20</v>
      </c>
      <c r="M433" s="12"/>
    </row>
    <row r="434" spans="1:13" ht="18" customHeight="1">
      <c r="A434" s="4">
        <v>433</v>
      </c>
      <c r="B434" s="37">
        <v>40743</v>
      </c>
      <c r="C434" s="34" t="s">
        <v>163</v>
      </c>
      <c r="D434" s="34" t="s">
        <v>4</v>
      </c>
      <c r="E434" s="34" t="s">
        <v>50</v>
      </c>
      <c r="F434" s="34" t="s">
        <v>33</v>
      </c>
      <c r="G434" s="21"/>
      <c r="H434" s="21"/>
      <c r="I434" s="21" t="s">
        <v>25</v>
      </c>
      <c r="J434" s="21" t="s">
        <v>32</v>
      </c>
      <c r="M434" s="12"/>
    </row>
    <row r="435" spans="1:13" ht="18" customHeight="1">
      <c r="A435" s="4">
        <v>434</v>
      </c>
      <c r="B435" s="37">
        <v>40743</v>
      </c>
      <c r="C435" s="34" t="s">
        <v>16</v>
      </c>
      <c r="D435" s="34" t="s">
        <v>49</v>
      </c>
      <c r="E435" s="34" t="s">
        <v>40</v>
      </c>
      <c r="F435" s="34" t="s">
        <v>22</v>
      </c>
      <c r="G435" s="21"/>
      <c r="H435" s="21"/>
      <c r="I435" s="21" t="s">
        <v>13</v>
      </c>
      <c r="J435" s="21" t="s">
        <v>14</v>
      </c>
      <c r="M435" s="12"/>
    </row>
    <row r="436" spans="1:13" ht="18" customHeight="1">
      <c r="A436" s="4">
        <v>435</v>
      </c>
      <c r="B436" s="37">
        <v>40744</v>
      </c>
      <c r="C436" s="34" t="s">
        <v>72</v>
      </c>
      <c r="D436" s="34" t="s">
        <v>34</v>
      </c>
      <c r="E436" s="34" t="s">
        <v>47</v>
      </c>
      <c r="F436" s="34" t="s">
        <v>161</v>
      </c>
      <c r="G436" s="21"/>
      <c r="H436" s="21"/>
      <c r="I436" s="21" t="s">
        <v>26</v>
      </c>
      <c r="J436" s="21" t="s">
        <v>8</v>
      </c>
      <c r="M436" s="12"/>
    </row>
    <row r="437" spans="1:13" ht="18" customHeight="1">
      <c r="A437" s="4">
        <v>436</v>
      </c>
      <c r="B437" s="37">
        <v>40744</v>
      </c>
      <c r="C437" s="34" t="s">
        <v>131</v>
      </c>
      <c r="D437" s="34" t="s">
        <v>29</v>
      </c>
      <c r="E437" s="36" t="s">
        <v>144</v>
      </c>
      <c r="F437" s="34" t="s">
        <v>48</v>
      </c>
      <c r="G437" s="21"/>
      <c r="H437" s="21"/>
      <c r="I437" s="21" t="s">
        <v>31</v>
      </c>
      <c r="J437" s="21" t="s">
        <v>9</v>
      </c>
      <c r="M437" s="12"/>
    </row>
    <row r="438" spans="1:13" ht="18" customHeight="1">
      <c r="A438" s="4">
        <v>437</v>
      </c>
      <c r="B438" s="37">
        <v>40744</v>
      </c>
      <c r="C438" s="34" t="s">
        <v>15</v>
      </c>
      <c r="D438" s="34" t="s">
        <v>35</v>
      </c>
      <c r="E438" s="34" t="s">
        <v>46</v>
      </c>
      <c r="F438" s="34" t="s">
        <v>148</v>
      </c>
      <c r="G438" s="21"/>
      <c r="H438" s="21"/>
      <c r="I438" s="21" t="s">
        <v>19</v>
      </c>
      <c r="J438" s="21" t="s">
        <v>38</v>
      </c>
      <c r="M438" s="12"/>
    </row>
    <row r="439" spans="1:13" ht="18" customHeight="1">
      <c r="A439" s="4">
        <v>438</v>
      </c>
      <c r="B439" s="37">
        <v>40744</v>
      </c>
      <c r="C439" s="34" t="s">
        <v>27</v>
      </c>
      <c r="D439" s="34" t="s">
        <v>30</v>
      </c>
      <c r="E439" s="34" t="s">
        <v>10</v>
      </c>
      <c r="F439" s="34" t="s">
        <v>12</v>
      </c>
      <c r="G439" s="21"/>
      <c r="H439" s="21"/>
      <c r="I439" s="21" t="s">
        <v>37</v>
      </c>
      <c r="J439" s="21" t="s">
        <v>20</v>
      </c>
      <c r="M439" s="12"/>
    </row>
    <row r="440" spans="1:13" ht="18" customHeight="1">
      <c r="A440" s="4">
        <v>439</v>
      </c>
      <c r="B440" s="37">
        <v>40744</v>
      </c>
      <c r="C440" s="34" t="s">
        <v>33</v>
      </c>
      <c r="D440" s="34" t="s">
        <v>39</v>
      </c>
      <c r="E440" s="34" t="s">
        <v>4</v>
      </c>
      <c r="F440" s="34" t="s">
        <v>50</v>
      </c>
      <c r="G440" s="21"/>
      <c r="H440" s="21"/>
      <c r="I440" s="21" t="s">
        <v>25</v>
      </c>
      <c r="J440" s="21" t="s">
        <v>32</v>
      </c>
      <c r="M440" s="12"/>
    </row>
    <row r="441" spans="1:13" ht="18" customHeight="1">
      <c r="A441" s="4">
        <v>440</v>
      </c>
      <c r="B441" s="37">
        <v>40746</v>
      </c>
      <c r="C441" s="34" t="s">
        <v>17</v>
      </c>
      <c r="D441" s="36" t="s">
        <v>72</v>
      </c>
      <c r="E441" s="34" t="s">
        <v>35</v>
      </c>
      <c r="F441" s="34" t="s">
        <v>29</v>
      </c>
      <c r="G441" s="21" t="s">
        <v>148</v>
      </c>
      <c r="H441" s="21" t="s">
        <v>34</v>
      </c>
      <c r="I441" s="21" t="s">
        <v>134</v>
      </c>
      <c r="J441" s="21" t="s">
        <v>133</v>
      </c>
      <c r="M441" s="12"/>
    </row>
    <row r="442" spans="1:13" ht="18" customHeight="1">
      <c r="A442" s="4">
        <v>441</v>
      </c>
      <c r="B442" s="37">
        <v>40747</v>
      </c>
      <c r="C442" s="34" t="s">
        <v>29</v>
      </c>
      <c r="D442" s="34" t="s">
        <v>35</v>
      </c>
      <c r="E442" s="34" t="s">
        <v>148</v>
      </c>
      <c r="F442" s="34" t="s">
        <v>34</v>
      </c>
      <c r="G442" s="21" t="s">
        <v>72</v>
      </c>
      <c r="H442" s="21" t="s">
        <v>17</v>
      </c>
      <c r="I442" s="21" t="s">
        <v>133</v>
      </c>
      <c r="J442" s="21" t="s">
        <v>134</v>
      </c>
      <c r="M442" s="12"/>
    </row>
    <row r="443" spans="1:13" ht="18" customHeight="1">
      <c r="A443" s="4">
        <v>442</v>
      </c>
      <c r="B443" s="37">
        <v>40748</v>
      </c>
      <c r="C443" s="34" t="s">
        <v>34</v>
      </c>
      <c r="D443" s="34" t="s">
        <v>17</v>
      </c>
      <c r="E443" s="34" t="s">
        <v>72</v>
      </c>
      <c r="F443" s="34" t="s">
        <v>148</v>
      </c>
      <c r="G443" s="21" t="s">
        <v>35</v>
      </c>
      <c r="H443" s="21" t="s">
        <v>29</v>
      </c>
      <c r="I443" s="21" t="s">
        <v>133</v>
      </c>
      <c r="J443" s="21" t="s">
        <v>134</v>
      </c>
      <c r="M443" s="12"/>
    </row>
    <row r="444" spans="1:13" ht="18" customHeight="1">
      <c r="A444" s="4">
        <v>443</v>
      </c>
      <c r="B444" s="37">
        <v>40749</v>
      </c>
      <c r="C444" s="34" t="s">
        <v>12</v>
      </c>
      <c r="D444" s="34" t="s">
        <v>18</v>
      </c>
      <c r="E444" s="34" t="s">
        <v>39</v>
      </c>
      <c r="F444" s="34" t="s">
        <v>21</v>
      </c>
      <c r="G444" s="21"/>
      <c r="H444" s="21"/>
      <c r="I444" s="21" t="s">
        <v>32</v>
      </c>
      <c r="J444" s="21" t="s">
        <v>8</v>
      </c>
      <c r="M444" s="12"/>
    </row>
    <row r="445" spans="1:13" ht="18" customHeight="1">
      <c r="A445" s="4">
        <v>444</v>
      </c>
      <c r="B445" s="37">
        <v>40750</v>
      </c>
      <c r="C445" s="34" t="s">
        <v>5</v>
      </c>
      <c r="D445" s="34" t="s">
        <v>27</v>
      </c>
      <c r="E445" s="34" t="s">
        <v>10</v>
      </c>
      <c r="F445" s="34" t="s">
        <v>40</v>
      </c>
      <c r="G445" s="21"/>
      <c r="H445" s="21"/>
      <c r="I445" s="21" t="s">
        <v>31</v>
      </c>
      <c r="J445" s="21" t="s">
        <v>26</v>
      </c>
      <c r="M445" s="12"/>
    </row>
    <row r="446" spans="1:13" ht="18" customHeight="1">
      <c r="A446" s="4">
        <v>445</v>
      </c>
      <c r="B446" s="37">
        <v>40750</v>
      </c>
      <c r="C446" s="34" t="s">
        <v>49</v>
      </c>
      <c r="D446" s="34" t="s">
        <v>163</v>
      </c>
      <c r="E446" s="34" t="s">
        <v>4</v>
      </c>
      <c r="F446" s="34" t="s">
        <v>11</v>
      </c>
      <c r="G446" s="21"/>
      <c r="H446" s="21"/>
      <c r="I446" s="21" t="s">
        <v>14</v>
      </c>
      <c r="J446" s="21" t="s">
        <v>19</v>
      </c>
      <c r="M446" s="12"/>
    </row>
    <row r="447" spans="1:13" ht="18" customHeight="1">
      <c r="A447" s="4">
        <v>446</v>
      </c>
      <c r="B447" s="37">
        <v>40750</v>
      </c>
      <c r="C447" s="34" t="s">
        <v>46</v>
      </c>
      <c r="D447" s="34" t="s">
        <v>153</v>
      </c>
      <c r="E447" s="34" t="s">
        <v>161</v>
      </c>
      <c r="F447" s="34" t="s">
        <v>47</v>
      </c>
      <c r="G447" s="21"/>
      <c r="H447" s="21"/>
      <c r="I447" s="21" t="s">
        <v>38</v>
      </c>
      <c r="J447" s="21" t="s">
        <v>20</v>
      </c>
      <c r="M447" s="12"/>
    </row>
    <row r="448" spans="1:13" ht="18" customHeight="1">
      <c r="A448" s="4">
        <v>447</v>
      </c>
      <c r="B448" s="37">
        <v>40750</v>
      </c>
      <c r="C448" s="34" t="s">
        <v>6</v>
      </c>
      <c r="D448" s="34" t="s">
        <v>36</v>
      </c>
      <c r="E448" s="34" t="s">
        <v>142</v>
      </c>
      <c r="F448" s="34" t="s">
        <v>30</v>
      </c>
      <c r="G448" s="21"/>
      <c r="H448" s="21"/>
      <c r="I448" s="21" t="s">
        <v>37</v>
      </c>
      <c r="J448" s="21" t="s">
        <v>13</v>
      </c>
      <c r="M448" s="12"/>
    </row>
    <row r="449" spans="1:13" ht="18" customHeight="1">
      <c r="A449" s="4">
        <v>448</v>
      </c>
      <c r="B449" s="37">
        <v>40750</v>
      </c>
      <c r="C449" s="34" t="s">
        <v>21</v>
      </c>
      <c r="D449" s="34" t="s">
        <v>22</v>
      </c>
      <c r="E449" s="34" t="s">
        <v>18</v>
      </c>
      <c r="F449" s="34" t="s">
        <v>39</v>
      </c>
      <c r="G449" s="21"/>
      <c r="H449" s="21"/>
      <c r="I449" s="21" t="s">
        <v>32</v>
      </c>
      <c r="J449" s="21" t="s">
        <v>8</v>
      </c>
      <c r="M449" s="12"/>
    </row>
    <row r="450" spans="1:13" ht="18" customHeight="1">
      <c r="A450" s="4">
        <v>449</v>
      </c>
      <c r="B450" s="37">
        <v>40750</v>
      </c>
      <c r="C450" s="34" t="s">
        <v>146</v>
      </c>
      <c r="D450" s="34" t="s">
        <v>16</v>
      </c>
      <c r="E450" s="34" t="s">
        <v>24</v>
      </c>
      <c r="F450" s="34" t="s">
        <v>144</v>
      </c>
      <c r="G450" s="21"/>
      <c r="H450" s="21"/>
      <c r="I450" s="21" t="s">
        <v>25</v>
      </c>
      <c r="J450" s="21" t="s">
        <v>9</v>
      </c>
      <c r="M450" s="12"/>
    </row>
    <row r="451" spans="1:13" ht="18" customHeight="1">
      <c r="A451" s="4">
        <v>450</v>
      </c>
      <c r="B451" s="37">
        <v>40751</v>
      </c>
      <c r="C451" s="34" t="s">
        <v>39</v>
      </c>
      <c r="D451" s="34" t="s">
        <v>12</v>
      </c>
      <c r="E451" s="34" t="s">
        <v>22</v>
      </c>
      <c r="F451" s="34" t="s">
        <v>18</v>
      </c>
      <c r="G451" s="21"/>
      <c r="H451" s="21"/>
      <c r="I451" s="21" t="s">
        <v>32</v>
      </c>
      <c r="J451" s="21" t="s">
        <v>8</v>
      </c>
      <c r="M451" s="12"/>
    </row>
    <row r="452" spans="1:13" ht="18" customHeight="1">
      <c r="A452" s="4">
        <v>451</v>
      </c>
      <c r="B452" s="37">
        <v>40751</v>
      </c>
      <c r="C452" s="34" t="s">
        <v>40</v>
      </c>
      <c r="D452" s="34" t="s">
        <v>131</v>
      </c>
      <c r="E452" s="34" t="s">
        <v>27</v>
      </c>
      <c r="F452" s="34" t="s">
        <v>10</v>
      </c>
      <c r="G452" s="21"/>
      <c r="H452" s="21"/>
      <c r="I452" s="21" t="s">
        <v>31</v>
      </c>
      <c r="J452" s="21" t="s">
        <v>26</v>
      </c>
      <c r="M452" s="12"/>
    </row>
    <row r="453" spans="1:13" ht="18" customHeight="1">
      <c r="A453" s="4">
        <v>452</v>
      </c>
      <c r="B453" s="37">
        <v>40751</v>
      </c>
      <c r="C453" s="34" t="s">
        <v>47</v>
      </c>
      <c r="D453" s="34" t="s">
        <v>15</v>
      </c>
      <c r="E453" s="34" t="s">
        <v>153</v>
      </c>
      <c r="F453" s="34" t="s">
        <v>161</v>
      </c>
      <c r="G453" s="21"/>
      <c r="H453" s="21"/>
      <c r="I453" s="21" t="s">
        <v>38</v>
      </c>
      <c r="J453" s="21" t="s">
        <v>20</v>
      </c>
      <c r="M453" s="12"/>
    </row>
    <row r="454" spans="1:13" ht="18" customHeight="1">
      <c r="A454" s="4">
        <v>453</v>
      </c>
      <c r="B454" s="37">
        <v>40751</v>
      </c>
      <c r="C454" s="34" t="s">
        <v>30</v>
      </c>
      <c r="D454" s="34" t="s">
        <v>33</v>
      </c>
      <c r="E454" s="34" t="s">
        <v>36</v>
      </c>
      <c r="F454" s="34" t="s">
        <v>142</v>
      </c>
      <c r="G454" s="21"/>
      <c r="H454" s="21"/>
      <c r="I454" s="21" t="s">
        <v>37</v>
      </c>
      <c r="J454" s="21" t="s">
        <v>13</v>
      </c>
      <c r="M454" s="12"/>
    </row>
    <row r="455" spans="1:13" ht="18" customHeight="1">
      <c r="A455" s="4">
        <v>454</v>
      </c>
      <c r="B455" s="37">
        <v>40751</v>
      </c>
      <c r="C455" s="34" t="s">
        <v>144</v>
      </c>
      <c r="D455" s="34" t="s">
        <v>23</v>
      </c>
      <c r="E455" s="34" t="s">
        <v>16</v>
      </c>
      <c r="F455" s="34" t="s">
        <v>24</v>
      </c>
      <c r="G455" s="21"/>
      <c r="H455" s="21"/>
      <c r="I455" s="21" t="s">
        <v>25</v>
      </c>
      <c r="J455" s="21" t="s">
        <v>9</v>
      </c>
      <c r="M455" s="12"/>
    </row>
    <row r="456" spans="1:13" ht="18" customHeight="1">
      <c r="A456" s="4">
        <v>455</v>
      </c>
      <c r="B456" s="37">
        <v>40751</v>
      </c>
      <c r="C456" s="34" t="s">
        <v>11</v>
      </c>
      <c r="D456" s="34" t="s">
        <v>34</v>
      </c>
      <c r="E456" s="34" t="s">
        <v>163</v>
      </c>
      <c r="F456" s="34" t="s">
        <v>4</v>
      </c>
      <c r="G456" s="21"/>
      <c r="H456" s="21"/>
      <c r="I456" s="21" t="s">
        <v>14</v>
      </c>
      <c r="J456" s="21" t="s">
        <v>19</v>
      </c>
      <c r="M456" s="12"/>
    </row>
    <row r="457" spans="1:13" ht="18" customHeight="1">
      <c r="A457" s="4">
        <v>456</v>
      </c>
      <c r="B457" s="37">
        <v>40752</v>
      </c>
      <c r="C457" s="34" t="s">
        <v>161</v>
      </c>
      <c r="D457" s="34" t="s">
        <v>46</v>
      </c>
      <c r="E457" s="36" t="s">
        <v>15</v>
      </c>
      <c r="F457" s="34" t="s">
        <v>153</v>
      </c>
      <c r="G457" s="21"/>
      <c r="H457" s="21"/>
      <c r="I457" s="21" t="s">
        <v>38</v>
      </c>
      <c r="J457" s="21" t="s">
        <v>20</v>
      </c>
      <c r="M457" s="12"/>
    </row>
    <row r="458" spans="1:13" ht="18" customHeight="1">
      <c r="A458" s="4">
        <v>457</v>
      </c>
      <c r="B458" s="37">
        <v>40752</v>
      </c>
      <c r="C458" s="34" t="s">
        <v>4</v>
      </c>
      <c r="D458" s="34" t="s">
        <v>49</v>
      </c>
      <c r="E458" s="34" t="s">
        <v>34</v>
      </c>
      <c r="F458" s="34" t="s">
        <v>163</v>
      </c>
      <c r="G458" s="21"/>
      <c r="H458" s="21"/>
      <c r="I458" s="21" t="s">
        <v>14</v>
      </c>
      <c r="J458" s="21" t="s">
        <v>19</v>
      </c>
      <c r="M458" s="12"/>
    </row>
    <row r="459" spans="1:13" ht="18" customHeight="1">
      <c r="A459" s="4">
        <v>458</v>
      </c>
      <c r="B459" s="37">
        <v>40752</v>
      </c>
      <c r="C459" s="34" t="s">
        <v>142</v>
      </c>
      <c r="D459" s="34" t="s">
        <v>6</v>
      </c>
      <c r="E459" s="34" t="s">
        <v>33</v>
      </c>
      <c r="F459" s="34" t="s">
        <v>36</v>
      </c>
      <c r="G459" s="21"/>
      <c r="H459" s="21"/>
      <c r="I459" s="21" t="s">
        <v>37</v>
      </c>
      <c r="J459" s="21" t="s">
        <v>13</v>
      </c>
      <c r="M459" s="12"/>
    </row>
    <row r="460" spans="1:13" ht="18" customHeight="1">
      <c r="A460" s="4">
        <v>459</v>
      </c>
      <c r="B460" s="37">
        <v>40752</v>
      </c>
      <c r="C460" s="34" t="s">
        <v>24</v>
      </c>
      <c r="D460" s="34" t="s">
        <v>146</v>
      </c>
      <c r="E460" s="34" t="s">
        <v>23</v>
      </c>
      <c r="F460" s="34" t="s">
        <v>16</v>
      </c>
      <c r="G460" s="21"/>
      <c r="H460" s="21"/>
      <c r="I460" s="21" t="s">
        <v>25</v>
      </c>
      <c r="J460" s="21" t="s">
        <v>9</v>
      </c>
      <c r="M460" s="12"/>
    </row>
    <row r="461" spans="1:13" ht="18" customHeight="1">
      <c r="A461" s="4">
        <v>460</v>
      </c>
      <c r="B461" s="37">
        <v>40752</v>
      </c>
      <c r="C461" s="34" t="s">
        <v>18</v>
      </c>
      <c r="D461" s="34" t="s">
        <v>21</v>
      </c>
      <c r="E461" s="34" t="s">
        <v>12</v>
      </c>
      <c r="F461" s="34" t="s">
        <v>17</v>
      </c>
      <c r="G461" s="21"/>
      <c r="H461" s="21"/>
      <c r="I461" s="21" t="s">
        <v>32</v>
      </c>
      <c r="J461" s="21" t="s">
        <v>8</v>
      </c>
      <c r="M461" s="12"/>
    </row>
    <row r="462" spans="1:13" ht="18" customHeight="1">
      <c r="A462" s="4">
        <v>461</v>
      </c>
      <c r="B462" s="37">
        <v>40753</v>
      </c>
      <c r="C462" s="34" t="s">
        <v>153</v>
      </c>
      <c r="D462" s="34" t="s">
        <v>47</v>
      </c>
      <c r="E462" s="34" t="s">
        <v>46</v>
      </c>
      <c r="F462" s="34" t="s">
        <v>43</v>
      </c>
      <c r="G462" s="21"/>
      <c r="H462" s="21"/>
      <c r="I462" s="21" t="s">
        <v>38</v>
      </c>
      <c r="J462" s="21" t="s">
        <v>13</v>
      </c>
      <c r="M462" s="12"/>
    </row>
    <row r="463" spans="1:13" ht="18" customHeight="1">
      <c r="A463" s="4">
        <v>462</v>
      </c>
      <c r="B463" s="37">
        <v>40753</v>
      </c>
      <c r="C463" s="34" t="s">
        <v>10</v>
      </c>
      <c r="D463" s="34" t="s">
        <v>39</v>
      </c>
      <c r="E463" s="34" t="s">
        <v>21</v>
      </c>
      <c r="F463" s="34" t="s">
        <v>27</v>
      </c>
      <c r="G463" s="21"/>
      <c r="H463" s="21"/>
      <c r="I463" s="21" t="s">
        <v>14</v>
      </c>
      <c r="J463" s="21" t="s">
        <v>37</v>
      </c>
      <c r="M463" s="12"/>
    </row>
    <row r="464" spans="1:13" ht="18" customHeight="1">
      <c r="A464" s="4">
        <v>463</v>
      </c>
      <c r="B464" s="37">
        <v>40753</v>
      </c>
      <c r="C464" s="34" t="s">
        <v>36</v>
      </c>
      <c r="D464" s="34" t="s">
        <v>5</v>
      </c>
      <c r="E464" s="34" t="s">
        <v>42</v>
      </c>
      <c r="F464" s="34" t="s">
        <v>35</v>
      </c>
      <c r="G464" s="21"/>
      <c r="H464" s="21"/>
      <c r="I464" s="21" t="s">
        <v>8</v>
      </c>
      <c r="J464" s="21" t="s">
        <v>9</v>
      </c>
      <c r="M464" s="12"/>
    </row>
    <row r="465" spans="1:13" ht="18" customHeight="1">
      <c r="A465" s="4">
        <v>464</v>
      </c>
      <c r="B465" s="37">
        <v>40753</v>
      </c>
      <c r="C465" s="34" t="s">
        <v>163</v>
      </c>
      <c r="D465" s="34" t="s">
        <v>11</v>
      </c>
      <c r="E465" s="34" t="s">
        <v>49</v>
      </c>
      <c r="F465" s="34" t="s">
        <v>148</v>
      </c>
      <c r="G465" s="21"/>
      <c r="H465" s="21"/>
      <c r="I465" s="21" t="s">
        <v>32</v>
      </c>
      <c r="J465" s="21" t="s">
        <v>26</v>
      </c>
      <c r="M465" s="12"/>
    </row>
    <row r="466" spans="1:13" ht="18" customHeight="1">
      <c r="A466" s="4">
        <v>465</v>
      </c>
      <c r="B466" s="37">
        <v>40753</v>
      </c>
      <c r="C466" s="34" t="s">
        <v>22</v>
      </c>
      <c r="D466" s="34" t="s">
        <v>144</v>
      </c>
      <c r="E466" s="34" t="s">
        <v>146</v>
      </c>
      <c r="F466" s="34" t="s">
        <v>15</v>
      </c>
      <c r="G466" s="21"/>
      <c r="H466" s="21"/>
      <c r="I466" s="21" t="s">
        <v>19</v>
      </c>
      <c r="J466" s="21" t="s">
        <v>20</v>
      </c>
      <c r="M466" s="12"/>
    </row>
    <row r="467" spans="1:13" ht="18" customHeight="1">
      <c r="A467" s="4">
        <v>466</v>
      </c>
      <c r="B467" s="37">
        <v>40753</v>
      </c>
      <c r="C467" s="34" t="s">
        <v>16</v>
      </c>
      <c r="D467" s="34" t="s">
        <v>72</v>
      </c>
      <c r="E467" s="34" t="s">
        <v>29</v>
      </c>
      <c r="F467" s="34" t="s">
        <v>23</v>
      </c>
      <c r="G467" s="21"/>
      <c r="H467" s="21"/>
      <c r="I467" s="21" t="s">
        <v>25</v>
      </c>
      <c r="J467" s="21" t="s">
        <v>31</v>
      </c>
      <c r="M467" s="12"/>
    </row>
    <row r="468" spans="1:13" ht="18" customHeight="1">
      <c r="A468" s="4">
        <v>467</v>
      </c>
      <c r="B468" s="37">
        <v>40754</v>
      </c>
      <c r="C468" s="34" t="s">
        <v>148</v>
      </c>
      <c r="D468" s="34" t="s">
        <v>142</v>
      </c>
      <c r="E468" s="34" t="s">
        <v>11</v>
      </c>
      <c r="F468" s="34" t="s">
        <v>49</v>
      </c>
      <c r="G468" s="21"/>
      <c r="H468" s="21"/>
      <c r="I468" s="21" t="s">
        <v>32</v>
      </c>
      <c r="J468" s="21" t="s">
        <v>26</v>
      </c>
      <c r="M468" s="12"/>
    </row>
    <row r="469" spans="1:13" ht="18" customHeight="1">
      <c r="A469" s="4">
        <v>468</v>
      </c>
      <c r="B469" s="37">
        <v>40754</v>
      </c>
      <c r="C469" s="34" t="s">
        <v>35</v>
      </c>
      <c r="D469" s="34" t="s">
        <v>4</v>
      </c>
      <c r="E469" s="34" t="s">
        <v>5</v>
      </c>
      <c r="F469" s="34" t="s">
        <v>42</v>
      </c>
      <c r="G469" s="21"/>
      <c r="H469" s="21"/>
      <c r="I469" s="21" t="s">
        <v>8</v>
      </c>
      <c r="J469" s="21" t="s">
        <v>9</v>
      </c>
      <c r="M469" s="12"/>
    </row>
    <row r="470" spans="1:13" ht="18" customHeight="1">
      <c r="A470" s="4">
        <v>469</v>
      </c>
      <c r="B470" s="37">
        <v>40754</v>
      </c>
      <c r="C470" s="34" t="s">
        <v>23</v>
      </c>
      <c r="D470" s="34" t="s">
        <v>24</v>
      </c>
      <c r="E470" s="34" t="s">
        <v>72</v>
      </c>
      <c r="F470" s="34" t="s">
        <v>29</v>
      </c>
      <c r="G470" s="21"/>
      <c r="H470" s="21"/>
      <c r="I470" s="21" t="s">
        <v>25</v>
      </c>
      <c r="J470" s="21" t="s">
        <v>31</v>
      </c>
      <c r="M470" s="12"/>
    </row>
    <row r="471" spans="1:13" ht="18" customHeight="1">
      <c r="A471" s="4">
        <v>470</v>
      </c>
      <c r="B471" s="37">
        <v>40754</v>
      </c>
      <c r="C471" s="34" t="s">
        <v>43</v>
      </c>
      <c r="D471" s="34" t="s">
        <v>7</v>
      </c>
      <c r="E471" s="34" t="s">
        <v>47</v>
      </c>
      <c r="F471" s="34" t="s">
        <v>46</v>
      </c>
      <c r="G471" s="21"/>
      <c r="H471" s="21"/>
      <c r="I471" s="21" t="s">
        <v>38</v>
      </c>
      <c r="J471" s="21" t="s">
        <v>13</v>
      </c>
      <c r="M471" s="12"/>
    </row>
    <row r="472" spans="1:13" ht="18" customHeight="1">
      <c r="A472" s="4">
        <v>471</v>
      </c>
      <c r="B472" s="37">
        <v>40754</v>
      </c>
      <c r="C472" s="34" t="s">
        <v>15</v>
      </c>
      <c r="D472" s="34" t="s">
        <v>161</v>
      </c>
      <c r="E472" s="34" t="s">
        <v>144</v>
      </c>
      <c r="F472" s="34" t="s">
        <v>146</v>
      </c>
      <c r="G472" s="21"/>
      <c r="H472" s="21"/>
      <c r="I472" s="21" t="s">
        <v>19</v>
      </c>
      <c r="J472" s="21" t="s">
        <v>20</v>
      </c>
      <c r="M472" s="12"/>
    </row>
    <row r="473" spans="1:13" ht="18" customHeight="1">
      <c r="A473" s="4">
        <v>472</v>
      </c>
      <c r="B473" s="37">
        <v>40754</v>
      </c>
      <c r="C473" s="34" t="s">
        <v>17</v>
      </c>
      <c r="D473" s="34" t="s">
        <v>41</v>
      </c>
      <c r="E473" s="34" t="s">
        <v>131</v>
      </c>
      <c r="F473" s="34" t="s">
        <v>33</v>
      </c>
      <c r="G473" s="21"/>
      <c r="H473" s="21"/>
      <c r="I473" s="21" t="s">
        <v>14</v>
      </c>
      <c r="J473" s="21" t="s">
        <v>37</v>
      </c>
      <c r="M473" s="12"/>
    </row>
    <row r="474" spans="1:13" ht="18" customHeight="1">
      <c r="A474" s="4">
        <v>473</v>
      </c>
      <c r="B474" s="37">
        <v>40755</v>
      </c>
      <c r="C474" s="34" t="s">
        <v>42</v>
      </c>
      <c r="D474" s="34" t="s">
        <v>36</v>
      </c>
      <c r="E474" s="34" t="s">
        <v>4</v>
      </c>
      <c r="F474" s="34" t="s">
        <v>5</v>
      </c>
      <c r="G474" s="21"/>
      <c r="H474" s="21"/>
      <c r="I474" s="21" t="s">
        <v>8</v>
      </c>
      <c r="J474" s="21" t="s">
        <v>9</v>
      </c>
      <c r="M474" s="12"/>
    </row>
    <row r="475" spans="1:13" ht="18" customHeight="1">
      <c r="A475" s="4">
        <v>474</v>
      </c>
      <c r="B475" s="37">
        <v>40755</v>
      </c>
      <c r="C475" s="34" t="s">
        <v>49</v>
      </c>
      <c r="D475" s="34" t="s">
        <v>163</v>
      </c>
      <c r="E475" s="34" t="s">
        <v>142</v>
      </c>
      <c r="F475" s="34" t="s">
        <v>11</v>
      </c>
      <c r="G475" s="21"/>
      <c r="H475" s="21"/>
      <c r="I475" s="21" t="s">
        <v>32</v>
      </c>
      <c r="J475" s="21" t="s">
        <v>26</v>
      </c>
      <c r="M475" s="12"/>
    </row>
    <row r="476" spans="1:13" ht="18" customHeight="1">
      <c r="A476" s="4">
        <v>475</v>
      </c>
      <c r="B476" s="37">
        <v>40755</v>
      </c>
      <c r="C476" s="34" t="s">
        <v>46</v>
      </c>
      <c r="D476" s="34" t="s">
        <v>153</v>
      </c>
      <c r="E476" s="34" t="s">
        <v>7</v>
      </c>
      <c r="F476" s="34" t="s">
        <v>47</v>
      </c>
      <c r="G476" s="21"/>
      <c r="H476" s="21"/>
      <c r="I476" s="21" t="s">
        <v>38</v>
      </c>
      <c r="J476" s="21" t="s">
        <v>13</v>
      </c>
      <c r="M476" s="12"/>
    </row>
    <row r="477" spans="1:13" ht="18" customHeight="1">
      <c r="A477" s="4">
        <v>476</v>
      </c>
      <c r="B477" s="37">
        <v>40755</v>
      </c>
      <c r="C477" s="34" t="s">
        <v>29</v>
      </c>
      <c r="D477" s="34" t="s">
        <v>16</v>
      </c>
      <c r="E477" s="34" t="s">
        <v>24</v>
      </c>
      <c r="F477" s="34" t="s">
        <v>72</v>
      </c>
      <c r="G477" s="21"/>
      <c r="H477" s="21"/>
      <c r="I477" s="21" t="s">
        <v>25</v>
      </c>
      <c r="J477" s="21" t="s">
        <v>31</v>
      </c>
      <c r="M477" s="12"/>
    </row>
    <row r="478" spans="1:13" ht="18" customHeight="1">
      <c r="A478" s="4">
        <v>477</v>
      </c>
      <c r="B478" s="37">
        <v>40755</v>
      </c>
      <c r="C478" s="34" t="s">
        <v>33</v>
      </c>
      <c r="D478" s="34" t="s">
        <v>10</v>
      </c>
      <c r="E478" s="34" t="s">
        <v>41</v>
      </c>
      <c r="F478" s="34" t="s">
        <v>131</v>
      </c>
      <c r="G478" s="21"/>
      <c r="H478" s="21"/>
      <c r="I478" s="21" t="s">
        <v>14</v>
      </c>
      <c r="J478" s="21" t="s">
        <v>37</v>
      </c>
      <c r="M478" s="12"/>
    </row>
    <row r="479" spans="1:13" ht="18" customHeight="1">
      <c r="A479" s="4">
        <v>478</v>
      </c>
      <c r="B479" s="37">
        <v>40755</v>
      </c>
      <c r="C479" s="34" t="s">
        <v>146</v>
      </c>
      <c r="D479" s="34" t="s">
        <v>22</v>
      </c>
      <c r="E479" s="34" t="s">
        <v>161</v>
      </c>
      <c r="F479" s="34" t="s">
        <v>144</v>
      </c>
      <c r="G479" s="21"/>
      <c r="H479" s="21"/>
      <c r="I479" s="21" t="s">
        <v>19</v>
      </c>
      <c r="J479" s="21" t="s">
        <v>20</v>
      </c>
      <c r="M479" s="12"/>
    </row>
    <row r="480" spans="1:13" ht="18" customHeight="1">
      <c r="A480" s="4">
        <v>479</v>
      </c>
      <c r="B480" s="37">
        <v>40757</v>
      </c>
      <c r="C480" s="34" t="s">
        <v>72</v>
      </c>
      <c r="D480" s="34" t="s">
        <v>43</v>
      </c>
      <c r="E480" s="34" t="s">
        <v>34</v>
      </c>
      <c r="F480" s="34" t="s">
        <v>7</v>
      </c>
      <c r="G480" s="21"/>
      <c r="H480" s="21"/>
      <c r="I480" s="21" t="s">
        <v>26</v>
      </c>
      <c r="J480" s="21" t="s">
        <v>25</v>
      </c>
      <c r="M480" s="12"/>
    </row>
    <row r="481" spans="1:13" ht="18" customHeight="1">
      <c r="A481" s="4">
        <v>480</v>
      </c>
      <c r="B481" s="37">
        <v>40757</v>
      </c>
      <c r="C481" s="34" t="s">
        <v>47</v>
      </c>
      <c r="D481" s="34" t="s">
        <v>17</v>
      </c>
      <c r="E481" s="36" t="s">
        <v>6</v>
      </c>
      <c r="F481" s="34" t="s">
        <v>44</v>
      </c>
      <c r="G481" s="21"/>
      <c r="H481" s="21"/>
      <c r="I481" s="21" t="s">
        <v>31</v>
      </c>
      <c r="J481" s="21" t="s">
        <v>8</v>
      </c>
      <c r="M481" s="12"/>
    </row>
    <row r="482" spans="1:13" ht="18" customHeight="1">
      <c r="A482" s="4">
        <v>481</v>
      </c>
      <c r="B482" s="37">
        <v>40757</v>
      </c>
      <c r="C482" s="34" t="s">
        <v>5</v>
      </c>
      <c r="D482" s="34" t="s">
        <v>35</v>
      </c>
      <c r="E482" s="34" t="s">
        <v>12</v>
      </c>
      <c r="F482" s="34" t="s">
        <v>142</v>
      </c>
      <c r="G482" s="21"/>
      <c r="H482" s="21"/>
      <c r="I482" s="21" t="s">
        <v>20</v>
      </c>
      <c r="J482" s="21" t="s">
        <v>14</v>
      </c>
      <c r="M482" s="12"/>
    </row>
    <row r="483" spans="1:13" ht="18" customHeight="1">
      <c r="A483" s="4">
        <v>482</v>
      </c>
      <c r="B483" s="37">
        <v>40757</v>
      </c>
      <c r="C483" s="34" t="s">
        <v>131</v>
      </c>
      <c r="D483" s="34" t="s">
        <v>28</v>
      </c>
      <c r="E483" s="34" t="s">
        <v>22</v>
      </c>
      <c r="F483" s="34" t="s">
        <v>41</v>
      </c>
      <c r="G483" s="21"/>
      <c r="H483" s="21"/>
      <c r="I483" s="21" t="s">
        <v>13</v>
      </c>
      <c r="J483" s="21" t="s">
        <v>19</v>
      </c>
      <c r="M483" s="12"/>
    </row>
    <row r="484" spans="1:13" ht="18" customHeight="1">
      <c r="A484" s="4">
        <v>483</v>
      </c>
      <c r="B484" s="37">
        <v>40757</v>
      </c>
      <c r="C484" s="34" t="s">
        <v>144</v>
      </c>
      <c r="D484" s="34" t="s">
        <v>148</v>
      </c>
      <c r="E484" s="34" t="s">
        <v>36</v>
      </c>
      <c r="F484" s="34" t="s">
        <v>27</v>
      </c>
      <c r="G484" s="21"/>
      <c r="H484" s="21"/>
      <c r="I484" s="21" t="s">
        <v>37</v>
      </c>
      <c r="J484" s="21" t="s">
        <v>38</v>
      </c>
      <c r="M484" s="12"/>
    </row>
    <row r="485" spans="1:13" ht="18" customHeight="1">
      <c r="A485" s="4">
        <v>484</v>
      </c>
      <c r="B485" s="37">
        <v>40757</v>
      </c>
      <c r="C485" s="34" t="s">
        <v>50</v>
      </c>
      <c r="D485" s="34" t="s">
        <v>30</v>
      </c>
      <c r="E485" s="34" t="s">
        <v>153</v>
      </c>
      <c r="F485" s="34" t="s">
        <v>18</v>
      </c>
      <c r="G485" s="21"/>
      <c r="H485" s="21"/>
      <c r="I485" s="21" t="s">
        <v>9</v>
      </c>
      <c r="J485" s="21" t="s">
        <v>32</v>
      </c>
      <c r="M485" s="12"/>
    </row>
    <row r="486" spans="1:13" ht="18" customHeight="1">
      <c r="A486" s="4">
        <v>485</v>
      </c>
      <c r="B486" s="37">
        <v>40758</v>
      </c>
      <c r="C486" s="34" t="s">
        <v>7</v>
      </c>
      <c r="D486" s="34" t="s">
        <v>146</v>
      </c>
      <c r="E486" s="34" t="s">
        <v>43</v>
      </c>
      <c r="F486" s="34" t="s">
        <v>34</v>
      </c>
      <c r="G486" s="21"/>
      <c r="H486" s="21"/>
      <c r="I486" s="21" t="s">
        <v>26</v>
      </c>
      <c r="J486" s="21" t="s">
        <v>25</v>
      </c>
      <c r="M486" s="12"/>
    </row>
    <row r="487" spans="1:13" ht="18" customHeight="1">
      <c r="A487" s="4">
        <v>486</v>
      </c>
      <c r="B487" s="37">
        <v>40758</v>
      </c>
      <c r="C487" s="34" t="s">
        <v>41</v>
      </c>
      <c r="D487" s="34" t="s">
        <v>49</v>
      </c>
      <c r="E487" s="34" t="s">
        <v>28</v>
      </c>
      <c r="F487" s="34" t="s">
        <v>22</v>
      </c>
      <c r="G487" s="21"/>
      <c r="H487" s="21"/>
      <c r="I487" s="21" t="s">
        <v>13</v>
      </c>
      <c r="J487" s="21" t="s">
        <v>19</v>
      </c>
      <c r="M487" s="12"/>
    </row>
    <row r="488" spans="1:13" ht="18" customHeight="1">
      <c r="A488" s="4">
        <v>487</v>
      </c>
      <c r="B488" s="37">
        <v>40758</v>
      </c>
      <c r="C488" s="34" t="s">
        <v>44</v>
      </c>
      <c r="D488" s="34" t="s">
        <v>33</v>
      </c>
      <c r="E488" s="34" t="s">
        <v>17</v>
      </c>
      <c r="F488" s="34" t="s">
        <v>6</v>
      </c>
      <c r="G488" s="21"/>
      <c r="H488" s="21"/>
      <c r="I488" s="21" t="s">
        <v>31</v>
      </c>
      <c r="J488" s="21" t="s">
        <v>8</v>
      </c>
      <c r="M488" s="12"/>
    </row>
    <row r="489" spans="1:13" ht="18" customHeight="1">
      <c r="A489" s="4">
        <v>488</v>
      </c>
      <c r="B489" s="37">
        <v>40758</v>
      </c>
      <c r="C489" s="34" t="s">
        <v>142</v>
      </c>
      <c r="D489" s="34" t="s">
        <v>42</v>
      </c>
      <c r="E489" s="34" t="s">
        <v>35</v>
      </c>
      <c r="F489" s="34" t="s">
        <v>12</v>
      </c>
      <c r="G489" s="21"/>
      <c r="H489" s="21"/>
      <c r="I489" s="21" t="s">
        <v>20</v>
      </c>
      <c r="J489" s="21" t="s">
        <v>14</v>
      </c>
      <c r="M489" s="12"/>
    </row>
    <row r="490" spans="1:13" ht="18" customHeight="1">
      <c r="A490" s="4">
        <v>489</v>
      </c>
      <c r="B490" s="37">
        <v>40758</v>
      </c>
      <c r="C490" s="34" t="s">
        <v>18</v>
      </c>
      <c r="D490" s="34" t="s">
        <v>46</v>
      </c>
      <c r="E490" s="34" t="s">
        <v>30</v>
      </c>
      <c r="F490" s="34" t="s">
        <v>153</v>
      </c>
      <c r="G490" s="21"/>
      <c r="H490" s="21"/>
      <c r="I490" s="21" t="s">
        <v>9</v>
      </c>
      <c r="J490" s="21" t="s">
        <v>32</v>
      </c>
      <c r="M490" s="12"/>
    </row>
    <row r="491" spans="1:13" ht="18" customHeight="1">
      <c r="A491" s="4">
        <v>490</v>
      </c>
      <c r="B491" s="37">
        <v>40758</v>
      </c>
      <c r="C491" s="34" t="s">
        <v>27</v>
      </c>
      <c r="D491" s="34" t="s">
        <v>29</v>
      </c>
      <c r="E491" s="34" t="s">
        <v>148</v>
      </c>
      <c r="F491" s="34" t="s">
        <v>36</v>
      </c>
      <c r="G491" s="21"/>
      <c r="H491" s="21"/>
      <c r="I491" s="21" t="s">
        <v>37</v>
      </c>
      <c r="J491" s="21" t="s">
        <v>38</v>
      </c>
      <c r="M491" s="12"/>
    </row>
    <row r="492" spans="1:13" ht="18" customHeight="1">
      <c r="A492" s="4">
        <v>491</v>
      </c>
      <c r="B492" s="37">
        <v>40759</v>
      </c>
      <c r="C492" s="34" t="s">
        <v>153</v>
      </c>
      <c r="D492" s="36" t="s">
        <v>50</v>
      </c>
      <c r="E492" s="34" t="s">
        <v>46</v>
      </c>
      <c r="F492" s="34" t="s">
        <v>30</v>
      </c>
      <c r="G492" s="21"/>
      <c r="H492" s="21"/>
      <c r="I492" s="21" t="s">
        <v>9</v>
      </c>
      <c r="J492" s="21" t="s">
        <v>32</v>
      </c>
      <c r="M492" s="12"/>
    </row>
    <row r="493" spans="1:13" ht="18" customHeight="1">
      <c r="A493" s="4">
        <v>492</v>
      </c>
      <c r="B493" s="37">
        <v>40759</v>
      </c>
      <c r="C493" s="34" t="s">
        <v>34</v>
      </c>
      <c r="D493" s="34" t="s">
        <v>72</v>
      </c>
      <c r="E493" s="34" t="s">
        <v>146</v>
      </c>
      <c r="F493" s="34" t="s">
        <v>43</v>
      </c>
      <c r="G493" s="21"/>
      <c r="H493" s="21"/>
      <c r="I493" s="21" t="s">
        <v>26</v>
      </c>
      <c r="J493" s="21" t="s">
        <v>25</v>
      </c>
      <c r="M493" s="12"/>
    </row>
    <row r="494" spans="1:13" ht="18" customHeight="1">
      <c r="A494" s="4">
        <v>493</v>
      </c>
      <c r="B494" s="37">
        <v>40759</v>
      </c>
      <c r="C494" s="34" t="s">
        <v>36</v>
      </c>
      <c r="D494" s="34" t="s">
        <v>144</v>
      </c>
      <c r="E494" s="34" t="s">
        <v>29</v>
      </c>
      <c r="F494" s="34" t="s">
        <v>148</v>
      </c>
      <c r="G494" s="21"/>
      <c r="H494" s="21"/>
      <c r="I494" s="21" t="s">
        <v>37</v>
      </c>
      <c r="J494" s="21" t="s">
        <v>38</v>
      </c>
      <c r="M494" s="12"/>
    </row>
    <row r="495" spans="1:13" ht="18" customHeight="1">
      <c r="A495" s="4">
        <v>494</v>
      </c>
      <c r="B495" s="37">
        <v>40759</v>
      </c>
      <c r="C495" s="34" t="s">
        <v>6</v>
      </c>
      <c r="D495" s="34" t="s">
        <v>47</v>
      </c>
      <c r="E495" s="34" t="s">
        <v>33</v>
      </c>
      <c r="F495" s="34" t="s">
        <v>17</v>
      </c>
      <c r="G495" s="21"/>
      <c r="H495" s="21"/>
      <c r="I495" s="21" t="s">
        <v>31</v>
      </c>
      <c r="J495" s="21" t="s">
        <v>8</v>
      </c>
      <c r="M495" s="12"/>
    </row>
    <row r="496" spans="1:13" ht="18" customHeight="1">
      <c r="A496" s="4">
        <v>495</v>
      </c>
      <c r="B496" s="37">
        <v>40759</v>
      </c>
      <c r="C496" s="34" t="s">
        <v>22</v>
      </c>
      <c r="D496" s="34" t="s">
        <v>131</v>
      </c>
      <c r="E496" s="34" t="s">
        <v>49</v>
      </c>
      <c r="F496" s="34" t="s">
        <v>28</v>
      </c>
      <c r="G496" s="21"/>
      <c r="H496" s="21"/>
      <c r="I496" s="21" t="s">
        <v>13</v>
      </c>
      <c r="J496" s="21" t="s">
        <v>19</v>
      </c>
      <c r="M496" s="12"/>
    </row>
    <row r="497" spans="1:13" ht="18" customHeight="1">
      <c r="A497" s="4">
        <v>496</v>
      </c>
      <c r="B497" s="37">
        <v>40759</v>
      </c>
      <c r="C497" s="34" t="s">
        <v>12</v>
      </c>
      <c r="D497" s="34" t="s">
        <v>5</v>
      </c>
      <c r="E497" s="34" t="s">
        <v>42</v>
      </c>
      <c r="F497" s="34" t="s">
        <v>35</v>
      </c>
      <c r="G497" s="21"/>
      <c r="H497" s="21"/>
      <c r="I497" s="21" t="s">
        <v>20</v>
      </c>
      <c r="J497" s="21" t="s">
        <v>14</v>
      </c>
      <c r="M497" s="12"/>
    </row>
    <row r="498" spans="1:13" ht="18" customHeight="1">
      <c r="A498" s="4">
        <v>497</v>
      </c>
      <c r="B498" s="37">
        <v>40760</v>
      </c>
      <c r="C498" s="34" t="s">
        <v>148</v>
      </c>
      <c r="D498" s="34" t="s">
        <v>41</v>
      </c>
      <c r="E498" s="34" t="s">
        <v>16</v>
      </c>
      <c r="F498" s="34" t="s">
        <v>29</v>
      </c>
      <c r="G498" s="21"/>
      <c r="H498" s="21"/>
      <c r="I498" s="21" t="s">
        <v>32</v>
      </c>
      <c r="J498" s="21" t="s">
        <v>25</v>
      </c>
      <c r="M498" s="12"/>
    </row>
    <row r="499" spans="1:13" ht="18" customHeight="1">
      <c r="A499" s="4">
        <v>498</v>
      </c>
      <c r="B499" s="37">
        <v>40760</v>
      </c>
      <c r="C499" s="34" t="s">
        <v>35</v>
      </c>
      <c r="D499" s="34" t="s">
        <v>23</v>
      </c>
      <c r="E499" s="34" t="s">
        <v>5</v>
      </c>
      <c r="F499" s="34" t="s">
        <v>4</v>
      </c>
      <c r="G499" s="21"/>
      <c r="H499" s="21"/>
      <c r="I499" s="21" t="s">
        <v>20</v>
      </c>
      <c r="J499" s="21" t="s">
        <v>13</v>
      </c>
      <c r="M499" s="12"/>
    </row>
    <row r="500" spans="1:13" ht="18" customHeight="1">
      <c r="A500" s="4">
        <v>499</v>
      </c>
      <c r="B500" s="37">
        <v>40760</v>
      </c>
      <c r="C500" s="34" t="s">
        <v>28</v>
      </c>
      <c r="D500" s="34" t="s">
        <v>27</v>
      </c>
      <c r="E500" s="34" t="s">
        <v>10</v>
      </c>
      <c r="F500" s="34" t="s">
        <v>21</v>
      </c>
      <c r="G500" s="21"/>
      <c r="H500" s="21"/>
      <c r="I500" s="21" t="s">
        <v>8</v>
      </c>
      <c r="J500" s="21" t="s">
        <v>26</v>
      </c>
      <c r="M500" s="12"/>
    </row>
    <row r="501" spans="1:13" ht="18" customHeight="1">
      <c r="A501" s="4">
        <v>500</v>
      </c>
      <c r="B501" s="37">
        <v>40760</v>
      </c>
      <c r="C501" s="34" t="s">
        <v>30</v>
      </c>
      <c r="D501" s="34" t="s">
        <v>18</v>
      </c>
      <c r="E501" s="34" t="s">
        <v>50</v>
      </c>
      <c r="F501" s="34" t="s">
        <v>46</v>
      </c>
      <c r="G501" s="21"/>
      <c r="H501" s="21"/>
      <c r="I501" s="21" t="s">
        <v>9</v>
      </c>
      <c r="J501" s="21" t="s">
        <v>31</v>
      </c>
      <c r="M501" s="12"/>
    </row>
    <row r="502" spans="1:13" ht="18" customHeight="1">
      <c r="A502" s="4">
        <v>501</v>
      </c>
      <c r="B502" s="37">
        <v>40760</v>
      </c>
      <c r="C502" s="34" t="s">
        <v>43</v>
      </c>
      <c r="D502" s="34" t="s">
        <v>142</v>
      </c>
      <c r="E502" s="34" t="s">
        <v>163</v>
      </c>
      <c r="F502" s="34" t="s">
        <v>146</v>
      </c>
      <c r="G502" s="21"/>
      <c r="H502" s="21"/>
      <c r="I502" s="21" t="s">
        <v>38</v>
      </c>
      <c r="J502" s="21" t="s">
        <v>14</v>
      </c>
      <c r="M502" s="12"/>
    </row>
    <row r="503" spans="1:13" ht="18" customHeight="1">
      <c r="A503" s="4">
        <v>502</v>
      </c>
      <c r="B503" s="37">
        <v>40760</v>
      </c>
      <c r="C503" s="34" t="s">
        <v>15</v>
      </c>
      <c r="D503" s="34" t="s">
        <v>7</v>
      </c>
      <c r="E503" s="34" t="s">
        <v>72</v>
      </c>
      <c r="F503" s="34" t="s">
        <v>161</v>
      </c>
      <c r="G503" s="21"/>
      <c r="H503" s="21"/>
      <c r="I503" s="21" t="s">
        <v>19</v>
      </c>
      <c r="J503" s="21" t="s">
        <v>37</v>
      </c>
      <c r="M503" s="12"/>
    </row>
    <row r="504" spans="1:13" ht="18" customHeight="1">
      <c r="A504" s="4">
        <v>503</v>
      </c>
      <c r="B504" s="37">
        <v>40761</v>
      </c>
      <c r="C504" s="34" t="s">
        <v>161</v>
      </c>
      <c r="D504" s="34" t="s">
        <v>12</v>
      </c>
      <c r="E504" s="34" t="s">
        <v>7</v>
      </c>
      <c r="F504" s="34" t="s">
        <v>72</v>
      </c>
      <c r="G504" s="21"/>
      <c r="H504" s="21"/>
      <c r="I504" s="21" t="s">
        <v>19</v>
      </c>
      <c r="J504" s="21" t="s">
        <v>37</v>
      </c>
      <c r="M504" s="12"/>
    </row>
    <row r="505" spans="1:13" ht="18" customHeight="1">
      <c r="A505" s="4">
        <v>504</v>
      </c>
      <c r="B505" s="37">
        <v>40761</v>
      </c>
      <c r="C505" s="34" t="s">
        <v>4</v>
      </c>
      <c r="D505" s="34" t="s">
        <v>24</v>
      </c>
      <c r="E505" s="34" t="s">
        <v>23</v>
      </c>
      <c r="F505" s="34" t="s">
        <v>5</v>
      </c>
      <c r="G505" s="21"/>
      <c r="H505" s="21"/>
      <c r="I505" s="21" t="s">
        <v>20</v>
      </c>
      <c r="J505" s="21" t="s">
        <v>13</v>
      </c>
      <c r="M505" s="12"/>
    </row>
    <row r="506" spans="1:13" ht="18" customHeight="1">
      <c r="A506" s="4">
        <v>505</v>
      </c>
      <c r="B506" s="37">
        <v>40761</v>
      </c>
      <c r="C506" s="34" t="s">
        <v>46</v>
      </c>
      <c r="D506" s="34" t="s">
        <v>153</v>
      </c>
      <c r="E506" s="34" t="s">
        <v>18</v>
      </c>
      <c r="F506" s="34" t="s">
        <v>50</v>
      </c>
      <c r="G506" s="21"/>
      <c r="H506" s="21"/>
      <c r="I506" s="21" t="s">
        <v>9</v>
      </c>
      <c r="J506" s="21" t="s">
        <v>31</v>
      </c>
      <c r="M506" s="12"/>
    </row>
    <row r="507" spans="1:13" ht="18" customHeight="1">
      <c r="A507" s="4">
        <v>506</v>
      </c>
      <c r="B507" s="37">
        <v>40761</v>
      </c>
      <c r="C507" s="34" t="s">
        <v>29</v>
      </c>
      <c r="D507" s="34" t="s">
        <v>22</v>
      </c>
      <c r="E507" s="34" t="s">
        <v>41</v>
      </c>
      <c r="F507" s="34" t="s">
        <v>16</v>
      </c>
      <c r="G507" s="21"/>
      <c r="H507" s="21"/>
      <c r="I507" s="21" t="s">
        <v>32</v>
      </c>
      <c r="J507" s="21" t="s">
        <v>25</v>
      </c>
      <c r="M507" s="12"/>
    </row>
    <row r="508" spans="1:13" ht="18" customHeight="1">
      <c r="A508" s="4">
        <v>507</v>
      </c>
      <c r="B508" s="37">
        <v>40761</v>
      </c>
      <c r="C508" s="34" t="s">
        <v>21</v>
      </c>
      <c r="D508" s="34" t="s">
        <v>39</v>
      </c>
      <c r="E508" s="34" t="s">
        <v>27</v>
      </c>
      <c r="F508" s="34" t="s">
        <v>10</v>
      </c>
      <c r="G508" s="21"/>
      <c r="H508" s="21"/>
      <c r="I508" s="21" t="s">
        <v>8</v>
      </c>
      <c r="J508" s="21" t="s">
        <v>26</v>
      </c>
      <c r="M508" s="12"/>
    </row>
    <row r="509" spans="1:13" ht="18" customHeight="1">
      <c r="A509" s="4">
        <v>508</v>
      </c>
      <c r="B509" s="37">
        <v>40761</v>
      </c>
      <c r="C509" s="34" t="s">
        <v>146</v>
      </c>
      <c r="D509" s="34" t="s">
        <v>34</v>
      </c>
      <c r="E509" s="34" t="s">
        <v>142</v>
      </c>
      <c r="F509" s="34" t="s">
        <v>163</v>
      </c>
      <c r="G509" s="21"/>
      <c r="H509" s="21"/>
      <c r="I509" s="21" t="s">
        <v>38</v>
      </c>
      <c r="J509" s="21" t="s">
        <v>14</v>
      </c>
      <c r="M509" s="12"/>
    </row>
    <row r="510" spans="1:13" ht="18" customHeight="1">
      <c r="A510" s="4">
        <v>509</v>
      </c>
      <c r="B510" s="37">
        <v>40762</v>
      </c>
      <c r="C510" s="34" t="s">
        <v>72</v>
      </c>
      <c r="D510" s="34" t="s">
        <v>15</v>
      </c>
      <c r="E510" s="34" t="s">
        <v>12</v>
      </c>
      <c r="F510" s="34" t="s">
        <v>7</v>
      </c>
      <c r="G510" s="21"/>
      <c r="H510" s="21"/>
      <c r="I510" s="21" t="s">
        <v>19</v>
      </c>
      <c r="J510" s="21" t="s">
        <v>37</v>
      </c>
      <c r="M510" s="12"/>
    </row>
    <row r="511" spans="1:13" ht="18" customHeight="1">
      <c r="A511" s="4">
        <v>510</v>
      </c>
      <c r="B511" s="37">
        <v>40762</v>
      </c>
      <c r="C511" s="34" t="s">
        <v>5</v>
      </c>
      <c r="D511" s="34" t="s">
        <v>35</v>
      </c>
      <c r="E511" s="34" t="s">
        <v>24</v>
      </c>
      <c r="F511" s="34" t="s">
        <v>23</v>
      </c>
      <c r="G511" s="21"/>
      <c r="H511" s="21"/>
      <c r="I511" s="21" t="s">
        <v>20</v>
      </c>
      <c r="J511" s="21" t="s">
        <v>13</v>
      </c>
      <c r="M511" s="12"/>
    </row>
    <row r="512" spans="1:13" ht="18" customHeight="1">
      <c r="A512" s="4">
        <v>511</v>
      </c>
      <c r="B512" s="37">
        <v>40762</v>
      </c>
      <c r="C512" s="34" t="s">
        <v>10</v>
      </c>
      <c r="D512" s="34" t="s">
        <v>28</v>
      </c>
      <c r="E512" s="34" t="s">
        <v>39</v>
      </c>
      <c r="F512" s="34" t="s">
        <v>27</v>
      </c>
      <c r="G512" s="21"/>
      <c r="H512" s="21"/>
      <c r="I512" s="21" t="s">
        <v>8</v>
      </c>
      <c r="J512" s="21" t="s">
        <v>26</v>
      </c>
      <c r="M512" s="12"/>
    </row>
    <row r="513" spans="1:13" ht="18" customHeight="1">
      <c r="A513" s="4">
        <v>512</v>
      </c>
      <c r="B513" s="37">
        <v>40762</v>
      </c>
      <c r="C513" s="34" t="s">
        <v>50</v>
      </c>
      <c r="D513" s="34" t="s">
        <v>30</v>
      </c>
      <c r="E513" s="34" t="s">
        <v>153</v>
      </c>
      <c r="F513" s="34" t="s">
        <v>18</v>
      </c>
      <c r="G513" s="21"/>
      <c r="H513" s="21"/>
      <c r="I513" s="21" t="s">
        <v>9</v>
      </c>
      <c r="J513" s="21" t="s">
        <v>31</v>
      </c>
      <c r="M513" s="12"/>
    </row>
    <row r="514" spans="1:13" ht="18" customHeight="1">
      <c r="A514" s="4">
        <v>513</v>
      </c>
      <c r="B514" s="37">
        <v>40762</v>
      </c>
      <c r="C514" s="34" t="s">
        <v>163</v>
      </c>
      <c r="D514" s="34" t="s">
        <v>43</v>
      </c>
      <c r="E514" s="34" t="s">
        <v>34</v>
      </c>
      <c r="F514" s="34" t="s">
        <v>142</v>
      </c>
      <c r="G514" s="21"/>
      <c r="H514" s="21"/>
      <c r="I514" s="21" t="s">
        <v>38</v>
      </c>
      <c r="J514" s="21" t="s">
        <v>14</v>
      </c>
      <c r="M514" s="12"/>
    </row>
    <row r="515" spans="1:13" ht="18" customHeight="1">
      <c r="A515" s="4">
        <v>514</v>
      </c>
      <c r="B515" s="37">
        <v>40762</v>
      </c>
      <c r="C515" s="34" t="s">
        <v>16</v>
      </c>
      <c r="D515" s="34" t="s">
        <v>148</v>
      </c>
      <c r="E515" s="34" t="s">
        <v>22</v>
      </c>
      <c r="F515" s="34" t="s">
        <v>41</v>
      </c>
      <c r="G515" s="21"/>
      <c r="H515" s="21"/>
      <c r="I515" s="21" t="s">
        <v>32</v>
      </c>
      <c r="J515" s="21" t="s">
        <v>25</v>
      </c>
      <c r="M515" s="12"/>
    </row>
    <row r="516" spans="1:13" ht="18" customHeight="1">
      <c r="A516" s="4">
        <v>515</v>
      </c>
      <c r="B516" s="37">
        <v>40763</v>
      </c>
      <c r="C516" s="34" t="s">
        <v>18</v>
      </c>
      <c r="D516" s="34" t="s">
        <v>46</v>
      </c>
      <c r="E516" s="34" t="s">
        <v>30</v>
      </c>
      <c r="F516" s="34" t="s">
        <v>153</v>
      </c>
      <c r="G516" s="21"/>
      <c r="H516" s="21"/>
      <c r="I516" s="21" t="s">
        <v>9</v>
      </c>
      <c r="J516" s="21" t="s">
        <v>31</v>
      </c>
      <c r="M516" s="12"/>
    </row>
    <row r="517" spans="1:13" ht="18" customHeight="1">
      <c r="A517" s="4">
        <v>516</v>
      </c>
      <c r="B517" s="37">
        <v>40764</v>
      </c>
      <c r="C517" s="36" t="s">
        <v>7</v>
      </c>
      <c r="D517" s="34" t="s">
        <v>146</v>
      </c>
      <c r="E517" s="34" t="s">
        <v>15</v>
      </c>
      <c r="F517" s="34" t="s">
        <v>12</v>
      </c>
      <c r="G517" s="21"/>
      <c r="H517" s="21"/>
      <c r="I517" s="21" t="s">
        <v>25</v>
      </c>
      <c r="J517" s="21" t="s">
        <v>8</v>
      </c>
      <c r="M517" s="13"/>
    </row>
    <row r="518" spans="1:13" ht="18" customHeight="1">
      <c r="A518" s="4">
        <v>517</v>
      </c>
      <c r="B518" s="37">
        <v>40764</v>
      </c>
      <c r="C518" s="34" t="s">
        <v>41</v>
      </c>
      <c r="D518" s="34" t="s">
        <v>21</v>
      </c>
      <c r="E518" s="34" t="s">
        <v>144</v>
      </c>
      <c r="F518" s="34" t="s">
        <v>11</v>
      </c>
      <c r="G518" s="21"/>
      <c r="H518" s="21"/>
      <c r="I518" s="21" t="s">
        <v>19</v>
      </c>
      <c r="J518" s="21" t="s">
        <v>14</v>
      </c>
      <c r="M518" s="12"/>
    </row>
    <row r="519" spans="1:13" ht="18" customHeight="1">
      <c r="A519" s="4">
        <v>518</v>
      </c>
      <c r="B519" s="37">
        <v>40764</v>
      </c>
      <c r="C519" s="34" t="s">
        <v>49</v>
      </c>
      <c r="D519" s="34" t="s">
        <v>4</v>
      </c>
      <c r="E519" s="34" t="s">
        <v>131</v>
      </c>
      <c r="F519" s="34" t="s">
        <v>24</v>
      </c>
      <c r="G519" s="21"/>
      <c r="H519" s="21"/>
      <c r="I519" s="21" t="s">
        <v>20</v>
      </c>
      <c r="J519" s="21" t="s">
        <v>38</v>
      </c>
      <c r="M519" s="12"/>
    </row>
    <row r="520" spans="1:13" ht="18" customHeight="1">
      <c r="A520" s="4">
        <v>519</v>
      </c>
      <c r="B520" s="37">
        <v>40764</v>
      </c>
      <c r="C520" s="34" t="s">
        <v>23</v>
      </c>
      <c r="D520" s="34" t="s">
        <v>6</v>
      </c>
      <c r="E520" s="34" t="s">
        <v>28</v>
      </c>
      <c r="F520" s="34" t="s">
        <v>33</v>
      </c>
      <c r="G520" s="21"/>
      <c r="H520" s="21"/>
      <c r="I520" s="21" t="s">
        <v>32</v>
      </c>
      <c r="J520" s="21" t="s">
        <v>31</v>
      </c>
      <c r="M520" s="12"/>
    </row>
    <row r="521" spans="1:13" ht="18" customHeight="1">
      <c r="A521" s="4">
        <v>520</v>
      </c>
      <c r="B521" s="37">
        <v>40764</v>
      </c>
      <c r="C521" s="34" t="s">
        <v>142</v>
      </c>
      <c r="D521" s="34" t="s">
        <v>161</v>
      </c>
      <c r="E521" s="34" t="s">
        <v>47</v>
      </c>
      <c r="F521" s="34" t="s">
        <v>132</v>
      </c>
      <c r="G521" s="21"/>
      <c r="H521" s="21"/>
      <c r="I521" s="21" t="s">
        <v>26</v>
      </c>
      <c r="J521" s="21" t="s">
        <v>9</v>
      </c>
      <c r="M521" s="12"/>
    </row>
    <row r="522" spans="1:13" ht="18" customHeight="1">
      <c r="A522" s="4">
        <v>521</v>
      </c>
      <c r="B522" s="37">
        <v>40764</v>
      </c>
      <c r="C522" s="34" t="s">
        <v>17</v>
      </c>
      <c r="D522" s="34" t="s">
        <v>36</v>
      </c>
      <c r="E522" s="34" t="s">
        <v>148</v>
      </c>
      <c r="F522" s="34" t="s">
        <v>39</v>
      </c>
      <c r="G522" s="21"/>
      <c r="H522" s="21"/>
      <c r="I522" s="21" t="s">
        <v>13</v>
      </c>
      <c r="J522" s="21" t="s">
        <v>37</v>
      </c>
      <c r="M522" s="12"/>
    </row>
    <row r="523" spans="1:13" ht="18" customHeight="1">
      <c r="A523" s="4">
        <v>522</v>
      </c>
      <c r="B523" s="37">
        <v>40765</v>
      </c>
      <c r="C523" s="34" t="s">
        <v>39</v>
      </c>
      <c r="D523" s="34" t="s">
        <v>16</v>
      </c>
      <c r="E523" s="34" t="s">
        <v>36</v>
      </c>
      <c r="F523" s="34" t="s">
        <v>148</v>
      </c>
      <c r="G523" s="21"/>
      <c r="H523" s="21"/>
      <c r="I523" s="21" t="s">
        <v>13</v>
      </c>
      <c r="J523" s="21" t="s">
        <v>37</v>
      </c>
      <c r="M523" s="12"/>
    </row>
    <row r="524" spans="1:13" ht="18" customHeight="1">
      <c r="A524" s="4">
        <v>523</v>
      </c>
      <c r="B524" s="37">
        <v>40765</v>
      </c>
      <c r="C524" s="34" t="s">
        <v>153</v>
      </c>
      <c r="D524" s="34" t="s">
        <v>163</v>
      </c>
      <c r="E524" s="34" t="s">
        <v>132</v>
      </c>
      <c r="F524" s="34" t="s">
        <v>47</v>
      </c>
      <c r="G524" s="21"/>
      <c r="H524" s="21"/>
      <c r="I524" s="21" t="s">
        <v>26</v>
      </c>
      <c r="J524" s="21" t="s">
        <v>9</v>
      </c>
      <c r="M524" s="12"/>
    </row>
    <row r="525" spans="1:13" ht="18" customHeight="1">
      <c r="A525" s="4">
        <v>524</v>
      </c>
      <c r="B525" s="37">
        <v>40765</v>
      </c>
      <c r="C525" s="34" t="s">
        <v>24</v>
      </c>
      <c r="D525" s="34" t="s">
        <v>40</v>
      </c>
      <c r="E525" s="34" t="s">
        <v>4</v>
      </c>
      <c r="F525" s="34" t="s">
        <v>131</v>
      </c>
      <c r="G525" s="21"/>
      <c r="H525" s="21"/>
      <c r="I525" s="21" t="s">
        <v>20</v>
      </c>
      <c r="J525" s="21" t="s">
        <v>38</v>
      </c>
      <c r="M525" s="12"/>
    </row>
    <row r="526" spans="1:13" ht="18" customHeight="1">
      <c r="A526" s="4">
        <v>525</v>
      </c>
      <c r="B526" s="37">
        <v>40765</v>
      </c>
      <c r="C526" s="34" t="s">
        <v>11</v>
      </c>
      <c r="D526" s="34" t="s">
        <v>10</v>
      </c>
      <c r="E526" s="34" t="s">
        <v>21</v>
      </c>
      <c r="F526" s="34" t="s">
        <v>144</v>
      </c>
      <c r="G526" s="21"/>
      <c r="H526" s="21"/>
      <c r="I526" s="21" t="s">
        <v>19</v>
      </c>
      <c r="J526" s="21" t="s">
        <v>14</v>
      </c>
      <c r="M526" s="12"/>
    </row>
    <row r="527" spans="1:13" ht="18" customHeight="1">
      <c r="A527" s="4">
        <v>526</v>
      </c>
      <c r="B527" s="37">
        <v>40765</v>
      </c>
      <c r="C527" s="34" t="s">
        <v>33</v>
      </c>
      <c r="D527" s="34" t="s">
        <v>5</v>
      </c>
      <c r="E527" s="34" t="s">
        <v>6</v>
      </c>
      <c r="F527" s="34" t="s">
        <v>28</v>
      </c>
      <c r="G527" s="21"/>
      <c r="H527" s="21"/>
      <c r="I527" s="21" t="s">
        <v>32</v>
      </c>
      <c r="J527" s="21" t="s">
        <v>31</v>
      </c>
      <c r="M527" s="12"/>
    </row>
    <row r="528" spans="1:13" ht="18" customHeight="1">
      <c r="A528" s="4">
        <v>527</v>
      </c>
      <c r="B528" s="37">
        <v>40765</v>
      </c>
      <c r="C528" s="34" t="s">
        <v>12</v>
      </c>
      <c r="D528" s="34" t="s">
        <v>72</v>
      </c>
      <c r="E528" s="34" t="s">
        <v>146</v>
      </c>
      <c r="F528" s="34" t="s">
        <v>15</v>
      </c>
      <c r="G528" s="21"/>
      <c r="H528" s="21"/>
      <c r="I528" s="21" t="s">
        <v>25</v>
      </c>
      <c r="J528" s="21" t="s">
        <v>8</v>
      </c>
      <c r="M528" s="12"/>
    </row>
    <row r="529" spans="1:13" ht="18" customHeight="1">
      <c r="A529" s="4">
        <v>528</v>
      </c>
      <c r="B529" s="37">
        <v>40766</v>
      </c>
      <c r="C529" s="34" t="s">
        <v>148</v>
      </c>
      <c r="D529" s="34" t="s">
        <v>17</v>
      </c>
      <c r="E529" s="34" t="s">
        <v>16</v>
      </c>
      <c r="F529" s="34" t="s">
        <v>36</v>
      </c>
      <c r="G529" s="21"/>
      <c r="H529" s="21"/>
      <c r="I529" s="21" t="s">
        <v>13</v>
      </c>
      <c r="J529" s="21" t="s">
        <v>37</v>
      </c>
      <c r="M529" s="12"/>
    </row>
    <row r="530" spans="1:13" ht="18" customHeight="1">
      <c r="A530" s="4">
        <v>529</v>
      </c>
      <c r="B530" s="37">
        <v>40766</v>
      </c>
      <c r="C530" s="34" t="s">
        <v>47</v>
      </c>
      <c r="D530" s="34" t="s">
        <v>132</v>
      </c>
      <c r="E530" s="34" t="s">
        <v>142</v>
      </c>
      <c r="F530" s="34" t="s">
        <v>163</v>
      </c>
      <c r="G530" s="21"/>
      <c r="H530" s="21"/>
      <c r="I530" s="21" t="s">
        <v>26</v>
      </c>
      <c r="J530" s="21" t="s">
        <v>9</v>
      </c>
      <c r="M530" s="12"/>
    </row>
    <row r="531" spans="1:13" ht="18" customHeight="1">
      <c r="A531" s="4">
        <v>530</v>
      </c>
      <c r="B531" s="37">
        <v>40766</v>
      </c>
      <c r="C531" s="34" t="s">
        <v>28</v>
      </c>
      <c r="D531" s="34" t="s">
        <v>23</v>
      </c>
      <c r="E531" s="34" t="s">
        <v>5</v>
      </c>
      <c r="F531" s="34" t="s">
        <v>6</v>
      </c>
      <c r="G531" s="21"/>
      <c r="H531" s="21"/>
      <c r="I531" s="21" t="s">
        <v>32</v>
      </c>
      <c r="J531" s="21" t="s">
        <v>31</v>
      </c>
      <c r="M531" s="12"/>
    </row>
    <row r="532" spans="1:13" ht="18" customHeight="1">
      <c r="A532" s="4">
        <v>531</v>
      </c>
      <c r="B532" s="37">
        <v>40766</v>
      </c>
      <c r="C532" s="34" t="s">
        <v>131</v>
      </c>
      <c r="D532" s="34" t="s">
        <v>49</v>
      </c>
      <c r="E532" s="34" t="s">
        <v>40</v>
      </c>
      <c r="F532" s="34" t="s">
        <v>4</v>
      </c>
      <c r="G532" s="21"/>
      <c r="H532" s="21"/>
      <c r="I532" s="21" t="s">
        <v>20</v>
      </c>
      <c r="J532" s="21" t="s">
        <v>38</v>
      </c>
      <c r="M532" s="12"/>
    </row>
    <row r="533" spans="1:13" ht="18" customHeight="1">
      <c r="A533" s="4">
        <v>532</v>
      </c>
      <c r="B533" s="37">
        <v>40766</v>
      </c>
      <c r="C533" s="34" t="s">
        <v>144</v>
      </c>
      <c r="D533" s="34" t="s">
        <v>41</v>
      </c>
      <c r="E533" s="34" t="s">
        <v>10</v>
      </c>
      <c r="F533" s="34" t="s">
        <v>21</v>
      </c>
      <c r="G533" s="21"/>
      <c r="H533" s="21"/>
      <c r="I533" s="21" t="s">
        <v>19</v>
      </c>
      <c r="J533" s="21" t="s">
        <v>14</v>
      </c>
      <c r="M533" s="12"/>
    </row>
    <row r="534" spans="1:13" ht="18" customHeight="1">
      <c r="A534" s="4">
        <v>533</v>
      </c>
      <c r="B534" s="37">
        <v>40766</v>
      </c>
      <c r="C534" s="34" t="s">
        <v>15</v>
      </c>
      <c r="D534" s="34" t="s">
        <v>7</v>
      </c>
      <c r="E534" s="34" t="s">
        <v>72</v>
      </c>
      <c r="F534" s="34" t="s">
        <v>146</v>
      </c>
      <c r="G534" s="21"/>
      <c r="H534" s="21"/>
      <c r="I534" s="21" t="s">
        <v>25</v>
      </c>
      <c r="J534" s="21" t="s">
        <v>8</v>
      </c>
      <c r="M534" s="12"/>
    </row>
    <row r="535" spans="1:13" ht="18" customHeight="1">
      <c r="A535" s="4">
        <v>534</v>
      </c>
      <c r="B535" s="37">
        <v>40767</v>
      </c>
      <c r="C535" s="34" t="s">
        <v>4</v>
      </c>
      <c r="D535" s="34" t="s">
        <v>24</v>
      </c>
      <c r="E535" s="36" t="s">
        <v>23</v>
      </c>
      <c r="F535" s="34" t="s">
        <v>30</v>
      </c>
      <c r="G535" s="21"/>
      <c r="H535" s="21"/>
      <c r="I535" s="21" t="s">
        <v>37</v>
      </c>
      <c r="J535" s="21" t="s">
        <v>19</v>
      </c>
      <c r="M535" s="12"/>
    </row>
    <row r="536" spans="1:13" ht="18" customHeight="1">
      <c r="A536" s="4">
        <v>535</v>
      </c>
      <c r="B536" s="37">
        <v>40767</v>
      </c>
      <c r="C536" s="34" t="s">
        <v>36</v>
      </c>
      <c r="D536" s="34" t="s">
        <v>39</v>
      </c>
      <c r="E536" s="34" t="s">
        <v>35</v>
      </c>
      <c r="F536" s="34" t="s">
        <v>16</v>
      </c>
      <c r="G536" s="21"/>
      <c r="H536" s="21"/>
      <c r="I536" s="21" t="s">
        <v>9</v>
      </c>
      <c r="J536" s="21" t="s">
        <v>8</v>
      </c>
      <c r="M536" s="12"/>
    </row>
    <row r="537" spans="1:13" ht="18" customHeight="1">
      <c r="A537" s="4">
        <v>536</v>
      </c>
      <c r="B537" s="37">
        <v>40767</v>
      </c>
      <c r="C537" s="34" t="s">
        <v>6</v>
      </c>
      <c r="D537" s="34" t="s">
        <v>33</v>
      </c>
      <c r="E537" s="34" t="s">
        <v>17</v>
      </c>
      <c r="F537" s="34" t="s">
        <v>10</v>
      </c>
      <c r="G537" s="21"/>
      <c r="H537" s="21"/>
      <c r="I537" s="21" t="s">
        <v>14</v>
      </c>
      <c r="J537" s="21" t="s">
        <v>38</v>
      </c>
      <c r="M537" s="12"/>
    </row>
    <row r="538" spans="1:13" ht="18" customHeight="1">
      <c r="A538" s="4">
        <v>537</v>
      </c>
      <c r="B538" s="37">
        <v>40767</v>
      </c>
      <c r="C538" s="34" t="s">
        <v>27</v>
      </c>
      <c r="D538" s="34" t="s">
        <v>29</v>
      </c>
      <c r="E538" s="34" t="s">
        <v>161</v>
      </c>
      <c r="F538" s="34" t="s">
        <v>22</v>
      </c>
      <c r="G538" s="21"/>
      <c r="H538" s="21"/>
      <c r="I538" s="21" t="s">
        <v>31</v>
      </c>
      <c r="J538" s="21" t="s">
        <v>25</v>
      </c>
      <c r="M538" s="12"/>
    </row>
    <row r="539" spans="1:13" ht="18" customHeight="1">
      <c r="A539" s="4">
        <v>538</v>
      </c>
      <c r="B539" s="37">
        <v>40767</v>
      </c>
      <c r="C539" s="34" t="s">
        <v>146</v>
      </c>
      <c r="D539" s="34" t="s">
        <v>11</v>
      </c>
      <c r="E539" s="34" t="s">
        <v>46</v>
      </c>
      <c r="F539" s="34" t="s">
        <v>142</v>
      </c>
      <c r="G539" s="21"/>
      <c r="H539" s="21"/>
      <c r="I539" s="21" t="s">
        <v>26</v>
      </c>
      <c r="J539" s="21" t="s">
        <v>32</v>
      </c>
      <c r="M539" s="12"/>
    </row>
    <row r="540" spans="1:13" ht="18" customHeight="1">
      <c r="A540" s="4">
        <v>539</v>
      </c>
      <c r="B540" s="37">
        <v>40768</v>
      </c>
      <c r="C540" s="34" t="s">
        <v>10</v>
      </c>
      <c r="D540" s="34" t="s">
        <v>47</v>
      </c>
      <c r="E540" s="34" t="s">
        <v>33</v>
      </c>
      <c r="F540" s="34" t="s">
        <v>17</v>
      </c>
      <c r="G540" s="21"/>
      <c r="H540" s="21"/>
      <c r="I540" s="21" t="s">
        <v>14</v>
      </c>
      <c r="J540" s="21" t="s">
        <v>38</v>
      </c>
      <c r="M540" s="12"/>
    </row>
    <row r="541" spans="1:13" ht="18" customHeight="1">
      <c r="A541" s="4">
        <v>540</v>
      </c>
      <c r="B541" s="37">
        <v>40768</v>
      </c>
      <c r="C541" s="34" t="s">
        <v>30</v>
      </c>
      <c r="D541" s="34" t="s">
        <v>131</v>
      </c>
      <c r="E541" s="34" t="s">
        <v>24</v>
      </c>
      <c r="F541" s="34" t="s">
        <v>23</v>
      </c>
      <c r="G541" s="21"/>
      <c r="H541" s="21"/>
      <c r="I541" s="21" t="s">
        <v>37</v>
      </c>
      <c r="J541" s="21" t="s">
        <v>19</v>
      </c>
      <c r="M541" s="12"/>
    </row>
    <row r="542" spans="1:13" ht="18" customHeight="1">
      <c r="A542" s="4">
        <v>541</v>
      </c>
      <c r="B542" s="37">
        <v>40768</v>
      </c>
      <c r="C542" s="34" t="s">
        <v>21</v>
      </c>
      <c r="D542" s="34" t="s">
        <v>12</v>
      </c>
      <c r="E542" s="34" t="s">
        <v>49</v>
      </c>
      <c r="F542" s="34" t="s">
        <v>40</v>
      </c>
      <c r="G542" s="21"/>
      <c r="H542" s="21"/>
      <c r="I542" s="21" t="s">
        <v>13</v>
      </c>
      <c r="J542" s="21" t="s">
        <v>20</v>
      </c>
      <c r="M542" s="12"/>
    </row>
    <row r="543" spans="1:13" ht="18" customHeight="1">
      <c r="A543" s="4">
        <v>542</v>
      </c>
      <c r="B543" s="37">
        <v>40768</v>
      </c>
      <c r="C543" s="34" t="s">
        <v>163</v>
      </c>
      <c r="D543" s="34" t="s">
        <v>15</v>
      </c>
      <c r="E543" s="34" t="s">
        <v>11</v>
      </c>
      <c r="F543" s="34" t="s">
        <v>46</v>
      </c>
      <c r="G543" s="21"/>
      <c r="H543" s="21"/>
      <c r="I543" s="21" t="s">
        <v>26</v>
      </c>
      <c r="J543" s="21" t="s">
        <v>32</v>
      </c>
      <c r="M543" s="12"/>
    </row>
    <row r="544" spans="1:13" ht="18" customHeight="1">
      <c r="A544" s="4">
        <v>543</v>
      </c>
      <c r="B544" s="37">
        <v>40768</v>
      </c>
      <c r="C544" s="34" t="s">
        <v>22</v>
      </c>
      <c r="D544" s="34" t="s">
        <v>28</v>
      </c>
      <c r="E544" s="34" t="s">
        <v>29</v>
      </c>
      <c r="F544" s="34" t="s">
        <v>161</v>
      </c>
      <c r="G544" s="21"/>
      <c r="H544" s="21"/>
      <c r="I544" s="21" t="s">
        <v>31</v>
      </c>
      <c r="J544" s="21" t="s">
        <v>25</v>
      </c>
      <c r="M544" s="12"/>
    </row>
    <row r="545" spans="1:13" ht="18" customHeight="1">
      <c r="A545" s="4">
        <v>544</v>
      </c>
      <c r="B545" s="37">
        <v>40768</v>
      </c>
      <c r="C545" s="34" t="s">
        <v>16</v>
      </c>
      <c r="D545" s="34" t="s">
        <v>148</v>
      </c>
      <c r="E545" s="34" t="s">
        <v>39</v>
      </c>
      <c r="F545" s="34" t="s">
        <v>35</v>
      </c>
      <c r="G545" s="21"/>
      <c r="H545" s="21"/>
      <c r="I545" s="21" t="s">
        <v>9</v>
      </c>
      <c r="J545" s="21" t="s">
        <v>8</v>
      </c>
      <c r="M545" s="12"/>
    </row>
    <row r="546" spans="1:13" ht="18" customHeight="1">
      <c r="A546" s="4">
        <v>545</v>
      </c>
      <c r="B546" s="37">
        <v>40769</v>
      </c>
      <c r="C546" s="34" t="s">
        <v>161</v>
      </c>
      <c r="D546" s="34" t="s">
        <v>27</v>
      </c>
      <c r="E546" s="34" t="s">
        <v>28</v>
      </c>
      <c r="F546" s="34" t="s">
        <v>29</v>
      </c>
      <c r="G546" s="21"/>
      <c r="H546" s="21"/>
      <c r="I546" s="21" t="s">
        <v>31</v>
      </c>
      <c r="J546" s="21" t="s">
        <v>25</v>
      </c>
      <c r="M546" s="12"/>
    </row>
    <row r="547" spans="1:13" ht="18" customHeight="1">
      <c r="A547" s="4">
        <v>546</v>
      </c>
      <c r="B547" s="37">
        <v>40769</v>
      </c>
      <c r="C547" s="34" t="s">
        <v>40</v>
      </c>
      <c r="D547" s="34" t="s">
        <v>144</v>
      </c>
      <c r="E547" s="34" t="s">
        <v>12</v>
      </c>
      <c r="F547" s="34" t="s">
        <v>49</v>
      </c>
      <c r="G547" s="21"/>
      <c r="H547" s="21"/>
      <c r="I547" s="21" t="s">
        <v>13</v>
      </c>
      <c r="J547" s="21" t="s">
        <v>20</v>
      </c>
      <c r="M547" s="12"/>
    </row>
    <row r="548" spans="1:13" ht="18" customHeight="1">
      <c r="A548" s="4">
        <v>547</v>
      </c>
      <c r="B548" s="37">
        <v>40769</v>
      </c>
      <c r="C548" s="34" t="s">
        <v>35</v>
      </c>
      <c r="D548" s="34" t="s">
        <v>36</v>
      </c>
      <c r="E548" s="34" t="s">
        <v>148</v>
      </c>
      <c r="F548" s="34" t="s">
        <v>39</v>
      </c>
      <c r="G548" s="21"/>
      <c r="H548" s="21"/>
      <c r="I548" s="21" t="s">
        <v>9</v>
      </c>
      <c r="J548" s="21" t="s">
        <v>8</v>
      </c>
      <c r="M548" s="12"/>
    </row>
    <row r="549" spans="1:13" ht="18" customHeight="1">
      <c r="A549" s="4">
        <v>548</v>
      </c>
      <c r="B549" s="37">
        <v>40769</v>
      </c>
      <c r="C549" s="34" t="s">
        <v>46</v>
      </c>
      <c r="D549" s="34" t="s">
        <v>146</v>
      </c>
      <c r="E549" s="34" t="s">
        <v>15</v>
      </c>
      <c r="F549" s="34" t="s">
        <v>11</v>
      </c>
      <c r="G549" s="21"/>
      <c r="H549" s="21"/>
      <c r="I549" s="21" t="s">
        <v>26</v>
      </c>
      <c r="J549" s="21" t="s">
        <v>32</v>
      </c>
      <c r="M549" s="12"/>
    </row>
    <row r="550" spans="1:13" ht="18" customHeight="1">
      <c r="A550" s="4">
        <v>549</v>
      </c>
      <c r="B550" s="37">
        <v>40769</v>
      </c>
      <c r="C550" s="34" t="s">
        <v>23</v>
      </c>
      <c r="D550" s="34" t="s">
        <v>4</v>
      </c>
      <c r="E550" s="34" t="s">
        <v>131</v>
      </c>
      <c r="F550" s="34" t="s">
        <v>24</v>
      </c>
      <c r="G550" s="21"/>
      <c r="H550" s="21"/>
      <c r="I550" s="21" t="s">
        <v>37</v>
      </c>
      <c r="J550" s="21" t="s">
        <v>19</v>
      </c>
      <c r="M550" s="12"/>
    </row>
    <row r="551" spans="1:13" ht="18" customHeight="1">
      <c r="A551" s="4">
        <v>550</v>
      </c>
      <c r="B551" s="37">
        <v>40769</v>
      </c>
      <c r="C551" s="34" t="s">
        <v>17</v>
      </c>
      <c r="D551" s="34" t="s">
        <v>6</v>
      </c>
      <c r="E551" s="34" t="s">
        <v>47</v>
      </c>
      <c r="F551" s="34" t="s">
        <v>33</v>
      </c>
      <c r="G551" s="21"/>
      <c r="H551" s="21"/>
      <c r="I551" s="21" t="s">
        <v>14</v>
      </c>
      <c r="J551" s="21" t="s">
        <v>38</v>
      </c>
      <c r="M551" s="12"/>
    </row>
    <row r="552" spans="1:13" ht="18" customHeight="1">
      <c r="A552" s="4">
        <v>551</v>
      </c>
      <c r="B552" s="37">
        <v>40771</v>
      </c>
      <c r="C552" s="34" t="s">
        <v>42</v>
      </c>
      <c r="D552" s="34" t="s">
        <v>10</v>
      </c>
      <c r="E552" s="34" t="s">
        <v>36</v>
      </c>
      <c r="F552" s="34" t="s">
        <v>5</v>
      </c>
      <c r="G552" s="21"/>
      <c r="H552" s="21"/>
      <c r="I552" s="21" t="s">
        <v>32</v>
      </c>
      <c r="J552" s="21" t="s">
        <v>9</v>
      </c>
      <c r="M552" s="12"/>
    </row>
    <row r="553" spans="1:13" ht="18" customHeight="1">
      <c r="A553" s="4">
        <v>552</v>
      </c>
      <c r="B553" s="37">
        <v>40771</v>
      </c>
      <c r="C553" s="34" t="s">
        <v>44</v>
      </c>
      <c r="D553" s="34" t="s">
        <v>16</v>
      </c>
      <c r="E553" s="34" t="s">
        <v>7</v>
      </c>
      <c r="F553" s="34" t="s">
        <v>72</v>
      </c>
      <c r="G553" s="21"/>
      <c r="H553" s="21"/>
      <c r="I553" s="21" t="s">
        <v>38</v>
      </c>
      <c r="J553" s="21" t="s">
        <v>19</v>
      </c>
      <c r="M553" s="12"/>
    </row>
    <row r="554" spans="1:13" ht="18" customHeight="1">
      <c r="A554" s="4">
        <v>553</v>
      </c>
      <c r="B554" s="37">
        <v>40771</v>
      </c>
      <c r="C554" s="34" t="s">
        <v>29</v>
      </c>
      <c r="D554" s="34" t="s">
        <v>22</v>
      </c>
      <c r="E554" s="34" t="s">
        <v>144</v>
      </c>
      <c r="F554" s="34" t="s">
        <v>157</v>
      </c>
      <c r="G554" s="21"/>
      <c r="H554" s="21"/>
      <c r="I554" s="21" t="s">
        <v>8</v>
      </c>
      <c r="J554" s="21" t="s">
        <v>31</v>
      </c>
      <c r="M554" s="12"/>
    </row>
    <row r="555" spans="1:13" ht="18" customHeight="1">
      <c r="A555" s="4">
        <v>554</v>
      </c>
      <c r="B555" s="37">
        <v>40771</v>
      </c>
      <c r="C555" s="34" t="s">
        <v>142</v>
      </c>
      <c r="D555" s="34" t="s">
        <v>163</v>
      </c>
      <c r="E555" s="34" t="s">
        <v>43</v>
      </c>
      <c r="F555" s="34" t="s">
        <v>6</v>
      </c>
      <c r="G555" s="21"/>
      <c r="H555" s="21"/>
      <c r="I555" s="21" t="s">
        <v>20</v>
      </c>
      <c r="J555" s="21" t="s">
        <v>37</v>
      </c>
      <c r="M555" s="12"/>
    </row>
    <row r="556" spans="1:13" ht="18" customHeight="1">
      <c r="A556" s="4">
        <v>555</v>
      </c>
      <c r="B556" s="37">
        <v>40771</v>
      </c>
      <c r="C556" s="34" t="s">
        <v>50</v>
      </c>
      <c r="D556" s="34" t="s">
        <v>153</v>
      </c>
      <c r="E556" s="34" t="s">
        <v>34</v>
      </c>
      <c r="F556" s="34" t="s">
        <v>131</v>
      </c>
      <c r="G556" s="21"/>
      <c r="H556" s="21"/>
      <c r="I556" s="21" t="s">
        <v>25</v>
      </c>
      <c r="J556" s="21" t="s">
        <v>26</v>
      </c>
      <c r="M556" s="12"/>
    </row>
    <row r="557" spans="1:13" ht="18" customHeight="1">
      <c r="A557" s="4">
        <v>556</v>
      </c>
      <c r="B557" s="37">
        <v>40771</v>
      </c>
      <c r="C557" s="34" t="s">
        <v>33</v>
      </c>
      <c r="D557" s="34" t="s">
        <v>48</v>
      </c>
      <c r="E557" s="34" t="s">
        <v>4</v>
      </c>
      <c r="F557" s="34" t="s">
        <v>27</v>
      </c>
      <c r="G557" s="21"/>
      <c r="H557" s="21"/>
      <c r="I557" s="21" t="s">
        <v>14</v>
      </c>
      <c r="J557" s="21" t="s">
        <v>13</v>
      </c>
      <c r="M557" s="12"/>
    </row>
    <row r="558" spans="1:13" ht="18" customHeight="1">
      <c r="A558" s="4">
        <v>557</v>
      </c>
      <c r="B558" s="37">
        <v>40772</v>
      </c>
      <c r="C558" s="34" t="s">
        <v>72</v>
      </c>
      <c r="D558" s="34" t="s">
        <v>161</v>
      </c>
      <c r="E558" s="34" t="s">
        <v>16</v>
      </c>
      <c r="F558" s="34" t="s">
        <v>7</v>
      </c>
      <c r="G558" s="21"/>
      <c r="H558" s="21"/>
      <c r="I558" s="21" t="s">
        <v>38</v>
      </c>
      <c r="J558" s="21" t="s">
        <v>19</v>
      </c>
      <c r="M558" s="12"/>
    </row>
    <row r="559" spans="1:13" ht="18" customHeight="1">
      <c r="A559" s="4">
        <v>558</v>
      </c>
      <c r="B559" s="37">
        <v>40772</v>
      </c>
      <c r="C559" s="34" t="s">
        <v>157</v>
      </c>
      <c r="D559" s="34" t="s">
        <v>35</v>
      </c>
      <c r="E559" s="34" t="s">
        <v>22</v>
      </c>
      <c r="F559" s="34" t="s">
        <v>144</v>
      </c>
      <c r="G559" s="21"/>
      <c r="H559" s="21"/>
      <c r="I559" s="21" t="s">
        <v>8</v>
      </c>
      <c r="J559" s="21" t="s">
        <v>31</v>
      </c>
      <c r="M559" s="12"/>
    </row>
    <row r="560" spans="1:13" ht="18" customHeight="1">
      <c r="A560" s="4">
        <v>559</v>
      </c>
      <c r="B560" s="37">
        <v>40772</v>
      </c>
      <c r="C560" s="34" t="s">
        <v>5</v>
      </c>
      <c r="D560" s="34" t="s">
        <v>17</v>
      </c>
      <c r="E560" s="34" t="s">
        <v>10</v>
      </c>
      <c r="F560" s="34" t="s">
        <v>36</v>
      </c>
      <c r="G560" s="21"/>
      <c r="H560" s="21"/>
      <c r="I560" s="21" t="s">
        <v>32</v>
      </c>
      <c r="J560" s="21" t="s">
        <v>9</v>
      </c>
      <c r="M560" s="12"/>
    </row>
    <row r="561" spans="1:13" ht="18" customHeight="1">
      <c r="A561" s="4">
        <v>560</v>
      </c>
      <c r="B561" s="37">
        <v>40772</v>
      </c>
      <c r="C561" s="34" t="s">
        <v>6</v>
      </c>
      <c r="D561" s="34" t="s">
        <v>18</v>
      </c>
      <c r="E561" s="34" t="s">
        <v>163</v>
      </c>
      <c r="F561" s="34" t="s">
        <v>43</v>
      </c>
      <c r="G561" s="21"/>
      <c r="H561" s="21"/>
      <c r="I561" s="21" t="s">
        <v>20</v>
      </c>
      <c r="J561" s="21" t="s">
        <v>37</v>
      </c>
      <c r="M561" s="12"/>
    </row>
    <row r="562" spans="1:13" ht="18" customHeight="1">
      <c r="A562" s="4">
        <v>561</v>
      </c>
      <c r="B562" s="37">
        <v>40772</v>
      </c>
      <c r="C562" s="36" t="s">
        <v>131</v>
      </c>
      <c r="D562" s="34" t="s">
        <v>46</v>
      </c>
      <c r="E562" s="34" t="s">
        <v>153</v>
      </c>
      <c r="F562" s="34" t="s">
        <v>34</v>
      </c>
      <c r="G562" s="21"/>
      <c r="H562" s="21"/>
      <c r="I562" s="21" t="s">
        <v>25</v>
      </c>
      <c r="J562" s="21" t="s">
        <v>26</v>
      </c>
      <c r="M562" s="13"/>
    </row>
    <row r="563" spans="1:13" ht="18" customHeight="1">
      <c r="A563" s="4">
        <v>562</v>
      </c>
      <c r="B563" s="37">
        <v>40772</v>
      </c>
      <c r="C563" s="34" t="s">
        <v>27</v>
      </c>
      <c r="D563" s="34" t="s">
        <v>30</v>
      </c>
      <c r="E563" s="34" t="s">
        <v>48</v>
      </c>
      <c r="F563" s="34" t="s">
        <v>4</v>
      </c>
      <c r="G563" s="21"/>
      <c r="H563" s="21"/>
      <c r="I563" s="21" t="s">
        <v>14</v>
      </c>
      <c r="J563" s="21" t="s">
        <v>13</v>
      </c>
      <c r="M563" s="12"/>
    </row>
    <row r="564" spans="1:13" ht="18" customHeight="1">
      <c r="A564" s="4">
        <v>563</v>
      </c>
      <c r="B564" s="37">
        <v>40773</v>
      </c>
      <c r="C564" s="34" t="s">
        <v>4</v>
      </c>
      <c r="D564" s="34" t="s">
        <v>33</v>
      </c>
      <c r="E564" s="34" t="s">
        <v>30</v>
      </c>
      <c r="F564" s="34" t="s">
        <v>48</v>
      </c>
      <c r="G564" s="21"/>
      <c r="H564" s="21"/>
      <c r="I564" s="21" t="s">
        <v>14</v>
      </c>
      <c r="J564" s="21" t="s">
        <v>13</v>
      </c>
      <c r="M564" s="12"/>
    </row>
    <row r="565" spans="1:13" ht="18" customHeight="1">
      <c r="A565" s="4">
        <v>564</v>
      </c>
      <c r="B565" s="37">
        <v>40773</v>
      </c>
      <c r="C565" s="34" t="s">
        <v>7</v>
      </c>
      <c r="D565" s="34" t="s">
        <v>44</v>
      </c>
      <c r="E565" s="34" t="s">
        <v>23</v>
      </c>
      <c r="F565" s="34" t="s">
        <v>16</v>
      </c>
      <c r="G565" s="21"/>
      <c r="H565" s="21"/>
      <c r="I565" s="21" t="s">
        <v>38</v>
      </c>
      <c r="J565" s="21" t="s">
        <v>19</v>
      </c>
      <c r="M565" s="12"/>
    </row>
    <row r="566" spans="1:13" ht="18" customHeight="1">
      <c r="A566" s="4">
        <v>565</v>
      </c>
      <c r="B566" s="37">
        <v>40773</v>
      </c>
      <c r="C566" s="34" t="s">
        <v>34</v>
      </c>
      <c r="D566" s="34" t="s">
        <v>50</v>
      </c>
      <c r="E566" s="34" t="s">
        <v>46</v>
      </c>
      <c r="F566" s="34" t="s">
        <v>153</v>
      </c>
      <c r="G566" s="21"/>
      <c r="H566" s="21"/>
      <c r="I566" s="21" t="s">
        <v>25</v>
      </c>
      <c r="J566" s="21" t="s">
        <v>26</v>
      </c>
      <c r="M566" s="12"/>
    </row>
    <row r="567" spans="1:13" ht="18" customHeight="1">
      <c r="A567" s="4">
        <v>566</v>
      </c>
      <c r="B567" s="37">
        <v>40773</v>
      </c>
      <c r="C567" s="34" t="s">
        <v>49</v>
      </c>
      <c r="D567" s="34" t="s">
        <v>21</v>
      </c>
      <c r="E567" s="34" t="s">
        <v>35</v>
      </c>
      <c r="F567" s="34" t="s">
        <v>22</v>
      </c>
      <c r="G567" s="21"/>
      <c r="H567" s="21"/>
      <c r="I567" s="21" t="s">
        <v>8</v>
      </c>
      <c r="J567" s="21" t="s">
        <v>31</v>
      </c>
      <c r="M567" s="12"/>
    </row>
    <row r="568" spans="1:13" ht="18" customHeight="1">
      <c r="A568" s="4">
        <v>567</v>
      </c>
      <c r="B568" s="37">
        <v>40773</v>
      </c>
      <c r="C568" s="34" t="s">
        <v>36</v>
      </c>
      <c r="D568" s="34" t="s">
        <v>42</v>
      </c>
      <c r="E568" s="34" t="s">
        <v>17</v>
      </c>
      <c r="F568" s="34" t="s">
        <v>10</v>
      </c>
      <c r="G568" s="21"/>
      <c r="H568" s="21"/>
      <c r="I568" s="21" t="s">
        <v>32</v>
      </c>
      <c r="J568" s="21" t="s">
        <v>9</v>
      </c>
      <c r="M568" s="12"/>
    </row>
    <row r="569" spans="1:13" ht="18" customHeight="1">
      <c r="A569" s="4">
        <v>568</v>
      </c>
      <c r="B569" s="37">
        <v>40773</v>
      </c>
      <c r="C569" s="34" t="s">
        <v>43</v>
      </c>
      <c r="D569" s="34" t="s">
        <v>142</v>
      </c>
      <c r="E569" s="34" t="s">
        <v>18</v>
      </c>
      <c r="F569" s="34" t="s">
        <v>163</v>
      </c>
      <c r="G569" s="21"/>
      <c r="H569" s="21"/>
      <c r="I569" s="21" t="s">
        <v>20</v>
      </c>
      <c r="J569" s="21" t="s">
        <v>37</v>
      </c>
      <c r="M569" s="12"/>
    </row>
    <row r="570" spans="1:13" ht="18" customHeight="1">
      <c r="A570" s="4">
        <v>569</v>
      </c>
      <c r="B570" s="37">
        <v>40774</v>
      </c>
      <c r="C570" s="34" t="s">
        <v>153</v>
      </c>
      <c r="D570" s="34" t="s">
        <v>131</v>
      </c>
      <c r="E570" s="34" t="s">
        <v>50</v>
      </c>
      <c r="F570" s="34" t="s">
        <v>46</v>
      </c>
      <c r="G570" s="21"/>
      <c r="H570" s="21"/>
      <c r="I570" s="21" t="s">
        <v>25</v>
      </c>
      <c r="J570" s="21" t="s">
        <v>9</v>
      </c>
      <c r="M570" s="12"/>
    </row>
    <row r="571" spans="1:13" ht="18" customHeight="1">
      <c r="A571" s="4">
        <v>570</v>
      </c>
      <c r="B571" s="37">
        <v>40774</v>
      </c>
      <c r="C571" s="34" t="s">
        <v>10</v>
      </c>
      <c r="D571" s="34" t="s">
        <v>5</v>
      </c>
      <c r="E571" s="34" t="s">
        <v>21</v>
      </c>
      <c r="F571" s="34" t="s">
        <v>18</v>
      </c>
      <c r="G571" s="21"/>
      <c r="H571" s="21"/>
      <c r="I571" s="21" t="s">
        <v>37</v>
      </c>
      <c r="J571" s="21" t="s">
        <v>14</v>
      </c>
      <c r="M571" s="12"/>
    </row>
    <row r="572" spans="1:13" ht="18" customHeight="1">
      <c r="A572" s="4">
        <v>571</v>
      </c>
      <c r="B572" s="37">
        <v>40774</v>
      </c>
      <c r="C572" s="34" t="s">
        <v>144</v>
      </c>
      <c r="D572" s="34" t="s">
        <v>157</v>
      </c>
      <c r="E572" s="34" t="s">
        <v>148</v>
      </c>
      <c r="F572" s="34" t="s">
        <v>12</v>
      </c>
      <c r="G572" s="21"/>
      <c r="H572" s="21"/>
      <c r="I572" s="21" t="s">
        <v>31</v>
      </c>
      <c r="J572" s="21" t="s">
        <v>26</v>
      </c>
      <c r="M572" s="12"/>
    </row>
    <row r="573" spans="1:13" ht="18" customHeight="1">
      <c r="A573" s="4">
        <v>572</v>
      </c>
      <c r="B573" s="37">
        <v>40774</v>
      </c>
      <c r="C573" s="34" t="s">
        <v>163</v>
      </c>
      <c r="D573" s="34" t="s">
        <v>6</v>
      </c>
      <c r="E573" s="34" t="s">
        <v>24</v>
      </c>
      <c r="F573" s="34" t="s">
        <v>15</v>
      </c>
      <c r="G573" s="21"/>
      <c r="H573" s="21"/>
      <c r="I573" s="21" t="s">
        <v>20</v>
      </c>
      <c r="J573" s="21" t="s">
        <v>19</v>
      </c>
      <c r="M573" s="12"/>
    </row>
    <row r="574" spans="1:13" ht="18" customHeight="1">
      <c r="A574" s="4">
        <v>573</v>
      </c>
      <c r="B574" s="37">
        <v>40775</v>
      </c>
      <c r="C574" s="34" t="s">
        <v>35</v>
      </c>
      <c r="D574" s="34" t="s">
        <v>41</v>
      </c>
      <c r="E574" s="34" t="s">
        <v>29</v>
      </c>
      <c r="F574" s="34" t="s">
        <v>33</v>
      </c>
      <c r="G574" s="21"/>
      <c r="H574" s="21"/>
      <c r="I574" s="21" t="s">
        <v>13</v>
      </c>
      <c r="J574" s="21" t="s">
        <v>38</v>
      </c>
      <c r="M574" s="12"/>
    </row>
    <row r="575" spans="1:13" ht="18" customHeight="1">
      <c r="A575" s="4">
        <v>574</v>
      </c>
      <c r="B575" s="37">
        <v>40775</v>
      </c>
      <c r="C575" s="34" t="s">
        <v>46</v>
      </c>
      <c r="D575" s="34" t="s">
        <v>34</v>
      </c>
      <c r="E575" s="34" t="s">
        <v>131</v>
      </c>
      <c r="F575" s="34" t="s">
        <v>50</v>
      </c>
      <c r="G575" s="21"/>
      <c r="H575" s="21"/>
      <c r="I575" s="21" t="s">
        <v>25</v>
      </c>
      <c r="J575" s="21" t="s">
        <v>9</v>
      </c>
      <c r="M575" s="12"/>
    </row>
    <row r="576" spans="1:13" ht="18" customHeight="1">
      <c r="A576" s="4">
        <v>575</v>
      </c>
      <c r="B576" s="37">
        <v>40775</v>
      </c>
      <c r="C576" s="34" t="s">
        <v>30</v>
      </c>
      <c r="D576" s="34" t="s">
        <v>49</v>
      </c>
      <c r="E576" s="34" t="s">
        <v>27</v>
      </c>
      <c r="F576" s="34" t="s">
        <v>146</v>
      </c>
      <c r="G576" s="21"/>
      <c r="H576" s="21"/>
      <c r="I576" s="21" t="s">
        <v>8</v>
      </c>
      <c r="J576" s="21" t="s">
        <v>32</v>
      </c>
      <c r="M576" s="12"/>
    </row>
    <row r="577" spans="1:13" ht="18" customHeight="1">
      <c r="A577" s="4">
        <v>576</v>
      </c>
      <c r="B577" s="37">
        <v>40775</v>
      </c>
      <c r="C577" s="34" t="s">
        <v>15</v>
      </c>
      <c r="D577" s="34" t="s">
        <v>43</v>
      </c>
      <c r="E577" s="34" t="s">
        <v>6</v>
      </c>
      <c r="F577" s="34" t="s">
        <v>24</v>
      </c>
      <c r="G577" s="21"/>
      <c r="H577" s="21"/>
      <c r="I577" s="21" t="s">
        <v>20</v>
      </c>
      <c r="J577" s="21" t="s">
        <v>19</v>
      </c>
      <c r="M577" s="12"/>
    </row>
    <row r="578" spans="1:13" ht="18" customHeight="1">
      <c r="A578" s="4">
        <v>577</v>
      </c>
      <c r="B578" s="37">
        <v>40775</v>
      </c>
      <c r="C578" s="34" t="s">
        <v>18</v>
      </c>
      <c r="D578" s="34" t="s">
        <v>4</v>
      </c>
      <c r="E578" s="34" t="s">
        <v>5</v>
      </c>
      <c r="F578" s="34" t="s">
        <v>21</v>
      </c>
      <c r="G578" s="21"/>
      <c r="H578" s="21"/>
      <c r="I578" s="21" t="s">
        <v>37</v>
      </c>
      <c r="J578" s="21" t="s">
        <v>14</v>
      </c>
      <c r="M578" s="12"/>
    </row>
    <row r="579" spans="1:13" ht="18" customHeight="1">
      <c r="A579" s="4">
        <v>578</v>
      </c>
      <c r="B579" s="37">
        <v>40775</v>
      </c>
      <c r="C579" s="34" t="s">
        <v>12</v>
      </c>
      <c r="D579" s="34" t="s">
        <v>36</v>
      </c>
      <c r="E579" s="34" t="s">
        <v>157</v>
      </c>
      <c r="F579" s="34" t="s">
        <v>148</v>
      </c>
      <c r="G579" s="21"/>
      <c r="H579" s="21"/>
      <c r="I579" s="21" t="s">
        <v>31</v>
      </c>
      <c r="J579" s="21" t="s">
        <v>26</v>
      </c>
      <c r="M579" s="12"/>
    </row>
    <row r="580" spans="1:13" ht="18" customHeight="1">
      <c r="A580" s="4">
        <v>579</v>
      </c>
      <c r="B580" s="37">
        <v>40776</v>
      </c>
      <c r="C580" s="34" t="s">
        <v>148</v>
      </c>
      <c r="D580" s="34" t="s">
        <v>144</v>
      </c>
      <c r="E580" s="34" t="s">
        <v>36</v>
      </c>
      <c r="F580" s="34" t="s">
        <v>157</v>
      </c>
      <c r="G580" s="21"/>
      <c r="H580" s="21"/>
      <c r="I580" s="21" t="s">
        <v>31</v>
      </c>
      <c r="J580" s="21" t="s">
        <v>26</v>
      </c>
      <c r="M580" s="12"/>
    </row>
    <row r="581" spans="1:13" ht="18" customHeight="1">
      <c r="A581" s="4">
        <v>580</v>
      </c>
      <c r="B581" s="37">
        <v>40776</v>
      </c>
      <c r="C581" s="34" t="s">
        <v>24</v>
      </c>
      <c r="D581" s="34" t="s">
        <v>163</v>
      </c>
      <c r="E581" s="34" t="s">
        <v>43</v>
      </c>
      <c r="F581" s="34" t="s">
        <v>6</v>
      </c>
      <c r="G581" s="21"/>
      <c r="H581" s="21"/>
      <c r="I581" s="21" t="s">
        <v>20</v>
      </c>
      <c r="J581" s="21" t="s">
        <v>19</v>
      </c>
      <c r="M581" s="12"/>
    </row>
    <row r="582" spans="1:13" ht="18" customHeight="1">
      <c r="A582" s="4">
        <v>581</v>
      </c>
      <c r="B582" s="37">
        <v>40776</v>
      </c>
      <c r="C582" s="34" t="s">
        <v>50</v>
      </c>
      <c r="D582" s="34" t="s">
        <v>153</v>
      </c>
      <c r="E582" s="34" t="s">
        <v>34</v>
      </c>
      <c r="F582" s="34" t="s">
        <v>131</v>
      </c>
      <c r="G582" s="21"/>
      <c r="H582" s="21"/>
      <c r="I582" s="21" t="s">
        <v>25</v>
      </c>
      <c r="J582" s="21" t="s">
        <v>9</v>
      </c>
      <c r="M582" s="12"/>
    </row>
    <row r="583" spans="1:13" ht="18" customHeight="1">
      <c r="A583" s="4">
        <v>582</v>
      </c>
      <c r="B583" s="37">
        <v>40776</v>
      </c>
      <c r="C583" s="34" t="s">
        <v>21</v>
      </c>
      <c r="D583" s="34" t="s">
        <v>10</v>
      </c>
      <c r="E583" s="34" t="s">
        <v>4</v>
      </c>
      <c r="F583" s="34" t="s">
        <v>5</v>
      </c>
      <c r="G583" s="21"/>
      <c r="H583" s="21"/>
      <c r="I583" s="21" t="s">
        <v>37</v>
      </c>
      <c r="J583" s="21" t="s">
        <v>14</v>
      </c>
      <c r="M583" s="12"/>
    </row>
    <row r="584" spans="1:13" ht="18" customHeight="1">
      <c r="A584" s="4">
        <v>583</v>
      </c>
      <c r="B584" s="37">
        <v>40776</v>
      </c>
      <c r="C584" s="34" t="s">
        <v>33</v>
      </c>
      <c r="D584" s="34" t="s">
        <v>22</v>
      </c>
      <c r="E584" s="34" t="s">
        <v>41</v>
      </c>
      <c r="F584" s="34" t="s">
        <v>29</v>
      </c>
      <c r="G584" s="21"/>
      <c r="H584" s="21"/>
      <c r="I584" s="21" t="s">
        <v>13</v>
      </c>
      <c r="J584" s="21" t="s">
        <v>38</v>
      </c>
      <c r="M584" s="12"/>
    </row>
    <row r="585" spans="1:13" ht="18" customHeight="1">
      <c r="A585" s="4">
        <v>584</v>
      </c>
      <c r="B585" s="37">
        <v>40776</v>
      </c>
      <c r="C585" s="34" t="s">
        <v>146</v>
      </c>
      <c r="D585" s="34" t="s">
        <v>47</v>
      </c>
      <c r="E585" s="34" t="s">
        <v>49</v>
      </c>
      <c r="F585" s="34" t="s">
        <v>27</v>
      </c>
      <c r="G585" s="21"/>
      <c r="H585" s="21"/>
      <c r="I585" s="21" t="s">
        <v>8</v>
      </c>
      <c r="J585" s="21" t="s">
        <v>32</v>
      </c>
      <c r="M585" s="12"/>
    </row>
    <row r="586" spans="1:13" ht="18" customHeight="1">
      <c r="A586" s="4">
        <v>585</v>
      </c>
      <c r="B586" s="37">
        <v>40778</v>
      </c>
      <c r="C586" s="34" t="s">
        <v>34</v>
      </c>
      <c r="D586" s="34" t="s">
        <v>50</v>
      </c>
      <c r="E586" s="34" t="s">
        <v>46</v>
      </c>
      <c r="F586" s="34" t="s">
        <v>23</v>
      </c>
      <c r="G586" s="21"/>
      <c r="H586" s="21"/>
      <c r="I586" s="21" t="s">
        <v>19</v>
      </c>
      <c r="J586" s="21" t="s">
        <v>13</v>
      </c>
      <c r="M586" s="12"/>
    </row>
    <row r="587" spans="1:13" ht="18" customHeight="1">
      <c r="A587" s="4">
        <v>586</v>
      </c>
      <c r="B587" s="37">
        <v>40778</v>
      </c>
      <c r="C587" s="34" t="s">
        <v>6</v>
      </c>
      <c r="D587" s="34" t="s">
        <v>30</v>
      </c>
      <c r="E587" s="34" t="s">
        <v>22</v>
      </c>
      <c r="F587" s="34" t="s">
        <v>17</v>
      </c>
      <c r="G587" s="21"/>
      <c r="H587" s="21"/>
      <c r="I587" s="21" t="s">
        <v>37</v>
      </c>
      <c r="J587" s="21" t="s">
        <v>38</v>
      </c>
      <c r="M587" s="12"/>
    </row>
    <row r="588" spans="1:13" ht="18" customHeight="1">
      <c r="A588" s="4">
        <v>587</v>
      </c>
      <c r="B588" s="37">
        <v>40778</v>
      </c>
      <c r="C588" s="34" t="s">
        <v>29</v>
      </c>
      <c r="D588" s="34" t="s">
        <v>12</v>
      </c>
      <c r="E588" s="34" t="s">
        <v>144</v>
      </c>
      <c r="F588" s="34" t="s">
        <v>36</v>
      </c>
      <c r="G588" s="21"/>
      <c r="H588" s="21"/>
      <c r="I588" s="21" t="s">
        <v>31</v>
      </c>
      <c r="J588" s="21" t="s">
        <v>9</v>
      </c>
      <c r="M588" s="12"/>
    </row>
    <row r="589" spans="1:13" ht="18" customHeight="1">
      <c r="A589" s="4">
        <v>588</v>
      </c>
      <c r="B589" s="37">
        <v>40778</v>
      </c>
      <c r="C589" s="34" t="s">
        <v>142</v>
      </c>
      <c r="D589" s="34" t="s">
        <v>18</v>
      </c>
      <c r="E589" s="34" t="s">
        <v>161</v>
      </c>
      <c r="F589" s="34" t="s">
        <v>11</v>
      </c>
      <c r="G589" s="21"/>
      <c r="H589" s="21"/>
      <c r="I589" s="21" t="s">
        <v>25</v>
      </c>
      <c r="J589" s="21" t="s">
        <v>8</v>
      </c>
      <c r="M589" s="12"/>
    </row>
    <row r="590" spans="1:13" ht="18" customHeight="1">
      <c r="A590" s="4">
        <v>589</v>
      </c>
      <c r="B590" s="37">
        <v>40778</v>
      </c>
      <c r="C590" s="34" t="s">
        <v>27</v>
      </c>
      <c r="D590" s="34" t="s">
        <v>35</v>
      </c>
      <c r="E590" s="34" t="s">
        <v>39</v>
      </c>
      <c r="F590" s="34" t="s">
        <v>4</v>
      </c>
      <c r="G590" s="21"/>
      <c r="H590" s="21"/>
      <c r="I590" s="21" t="s">
        <v>32</v>
      </c>
      <c r="J590" s="21" t="s">
        <v>26</v>
      </c>
      <c r="M590" s="12"/>
    </row>
    <row r="591" spans="1:13" ht="18" customHeight="1">
      <c r="A591" s="4">
        <v>590</v>
      </c>
      <c r="B591" s="37">
        <v>40778</v>
      </c>
      <c r="C591" s="34" t="s">
        <v>16</v>
      </c>
      <c r="D591" s="34" t="s">
        <v>28</v>
      </c>
      <c r="E591" s="34" t="s">
        <v>47</v>
      </c>
      <c r="F591" s="34" t="s">
        <v>41</v>
      </c>
      <c r="G591" s="21"/>
      <c r="H591" s="21"/>
      <c r="I591" s="21" t="s">
        <v>14</v>
      </c>
      <c r="J591" s="21" t="s">
        <v>20</v>
      </c>
      <c r="M591" s="12"/>
    </row>
    <row r="592" spans="1:13" ht="18" customHeight="1">
      <c r="A592" s="4">
        <v>591</v>
      </c>
      <c r="B592" s="37">
        <v>40779</v>
      </c>
      <c r="C592" s="34" t="s">
        <v>41</v>
      </c>
      <c r="D592" s="34" t="s">
        <v>16</v>
      </c>
      <c r="E592" s="34" t="s">
        <v>28</v>
      </c>
      <c r="F592" s="34" t="s">
        <v>47</v>
      </c>
      <c r="G592" s="21"/>
      <c r="H592" s="21"/>
      <c r="I592" s="21" t="s">
        <v>14</v>
      </c>
      <c r="J592" s="21" t="s">
        <v>20</v>
      </c>
      <c r="M592" s="12"/>
    </row>
    <row r="593" spans="1:13" ht="18" customHeight="1">
      <c r="A593" s="4">
        <v>592</v>
      </c>
      <c r="B593" s="37">
        <v>40779</v>
      </c>
      <c r="C593" s="34" t="s">
        <v>36</v>
      </c>
      <c r="D593" s="34" t="s">
        <v>148</v>
      </c>
      <c r="E593" s="34" t="s">
        <v>12</v>
      </c>
      <c r="F593" s="34" t="s">
        <v>144</v>
      </c>
      <c r="G593" s="21"/>
      <c r="H593" s="21"/>
      <c r="I593" s="21" t="s">
        <v>31</v>
      </c>
      <c r="J593" s="21" t="s">
        <v>9</v>
      </c>
      <c r="M593" s="12"/>
    </row>
    <row r="594" spans="1:13" ht="18" customHeight="1">
      <c r="A594" s="4">
        <v>593</v>
      </c>
      <c r="B594" s="37">
        <v>40779</v>
      </c>
      <c r="C594" s="34" t="s">
        <v>23</v>
      </c>
      <c r="D594" s="34" t="s">
        <v>72</v>
      </c>
      <c r="E594" s="34" t="s">
        <v>50</v>
      </c>
      <c r="F594" s="34" t="s">
        <v>46</v>
      </c>
      <c r="G594" s="21"/>
      <c r="H594" s="21"/>
      <c r="I594" s="21" t="s">
        <v>19</v>
      </c>
      <c r="J594" s="21" t="s">
        <v>13</v>
      </c>
      <c r="M594" s="12"/>
    </row>
    <row r="595" spans="1:13" ht="18" customHeight="1">
      <c r="A595" s="4">
        <v>594</v>
      </c>
      <c r="B595" s="37">
        <v>40779</v>
      </c>
      <c r="C595" s="34" t="s">
        <v>11</v>
      </c>
      <c r="D595" s="34" t="s">
        <v>21</v>
      </c>
      <c r="E595" s="36" t="s">
        <v>18</v>
      </c>
      <c r="F595" s="34" t="s">
        <v>161</v>
      </c>
      <c r="G595" s="21"/>
      <c r="H595" s="21"/>
      <c r="I595" s="21" t="s">
        <v>25</v>
      </c>
      <c r="J595" s="21" t="s">
        <v>8</v>
      </c>
      <c r="M595" s="12"/>
    </row>
    <row r="596" spans="1:13" ht="18" customHeight="1">
      <c r="A596" s="4">
        <v>595</v>
      </c>
      <c r="B596" s="37">
        <v>40779</v>
      </c>
      <c r="C596" s="34" t="s">
        <v>17</v>
      </c>
      <c r="D596" s="34" t="s">
        <v>146</v>
      </c>
      <c r="E596" s="34" t="s">
        <v>30</v>
      </c>
      <c r="F596" s="34" t="s">
        <v>22</v>
      </c>
      <c r="G596" s="21"/>
      <c r="H596" s="21"/>
      <c r="I596" s="21" t="s">
        <v>37</v>
      </c>
      <c r="J596" s="21" t="s">
        <v>38</v>
      </c>
      <c r="M596" s="12"/>
    </row>
    <row r="597" spans="1:13" ht="18" customHeight="1">
      <c r="A597" s="4">
        <v>596</v>
      </c>
      <c r="B597" s="37">
        <v>40780</v>
      </c>
      <c r="C597" s="34" t="s">
        <v>161</v>
      </c>
      <c r="D597" s="34" t="s">
        <v>142</v>
      </c>
      <c r="E597" s="34" t="s">
        <v>21</v>
      </c>
      <c r="F597" s="34" t="s">
        <v>18</v>
      </c>
      <c r="G597" s="21"/>
      <c r="H597" s="21"/>
      <c r="I597" s="21" t="s">
        <v>25</v>
      </c>
      <c r="J597" s="21" t="s">
        <v>8</v>
      </c>
      <c r="M597" s="12"/>
    </row>
    <row r="598" spans="1:13" ht="18" customHeight="1">
      <c r="A598" s="4">
        <v>597</v>
      </c>
      <c r="B598" s="37">
        <v>40780</v>
      </c>
      <c r="C598" s="34" t="s">
        <v>4</v>
      </c>
      <c r="D598" s="34" t="s">
        <v>33</v>
      </c>
      <c r="E598" s="34" t="s">
        <v>35</v>
      </c>
      <c r="F598" s="34" t="s">
        <v>39</v>
      </c>
      <c r="G598" s="21"/>
      <c r="H598" s="21"/>
      <c r="I598" s="21" t="s">
        <v>32</v>
      </c>
      <c r="J598" s="21" t="s">
        <v>26</v>
      </c>
      <c r="M598" s="12"/>
    </row>
    <row r="599" spans="1:13" ht="18" customHeight="1">
      <c r="A599" s="4">
        <v>598</v>
      </c>
      <c r="B599" s="37">
        <v>40780</v>
      </c>
      <c r="C599" s="34" t="s">
        <v>47</v>
      </c>
      <c r="D599" s="34" t="s">
        <v>10</v>
      </c>
      <c r="E599" s="34" t="s">
        <v>16</v>
      </c>
      <c r="F599" s="34" t="s">
        <v>28</v>
      </c>
      <c r="G599" s="21"/>
      <c r="H599" s="21"/>
      <c r="I599" s="21" t="s">
        <v>14</v>
      </c>
      <c r="J599" s="21" t="s">
        <v>20</v>
      </c>
      <c r="M599" s="12"/>
    </row>
    <row r="600" spans="1:13" ht="18" customHeight="1">
      <c r="A600" s="4">
        <v>599</v>
      </c>
      <c r="B600" s="37">
        <v>40780</v>
      </c>
      <c r="C600" s="34" t="s">
        <v>46</v>
      </c>
      <c r="D600" s="34" t="s">
        <v>34</v>
      </c>
      <c r="E600" s="34" t="s">
        <v>72</v>
      </c>
      <c r="F600" s="34" t="s">
        <v>50</v>
      </c>
      <c r="G600" s="21"/>
      <c r="H600" s="21"/>
      <c r="I600" s="21" t="s">
        <v>19</v>
      </c>
      <c r="J600" s="21" t="s">
        <v>13</v>
      </c>
      <c r="M600" s="12"/>
    </row>
    <row r="601" spans="1:13" ht="18" customHeight="1">
      <c r="A601" s="4">
        <v>600</v>
      </c>
      <c r="B601" s="37">
        <v>40780</v>
      </c>
      <c r="C601" s="34" t="s">
        <v>144</v>
      </c>
      <c r="D601" s="36" t="s">
        <v>29</v>
      </c>
      <c r="E601" s="34" t="s">
        <v>148</v>
      </c>
      <c r="F601" s="34" t="s">
        <v>12</v>
      </c>
      <c r="G601" s="21"/>
      <c r="H601" s="21"/>
      <c r="I601" s="21" t="s">
        <v>31</v>
      </c>
      <c r="J601" s="21" t="s">
        <v>9</v>
      </c>
      <c r="M601" s="12"/>
    </row>
    <row r="602" spans="1:13" ht="18" customHeight="1">
      <c r="A602" s="4">
        <v>601</v>
      </c>
      <c r="B602" s="37">
        <v>40780</v>
      </c>
      <c r="C602" s="34" t="s">
        <v>22</v>
      </c>
      <c r="D602" s="34" t="s">
        <v>6</v>
      </c>
      <c r="E602" s="34" t="s">
        <v>146</v>
      </c>
      <c r="F602" s="34" t="s">
        <v>30</v>
      </c>
      <c r="G602" s="21"/>
      <c r="H602" s="21"/>
      <c r="I602" s="21" t="s">
        <v>37</v>
      </c>
      <c r="J602" s="21" t="s">
        <v>38</v>
      </c>
      <c r="M602" s="12"/>
    </row>
    <row r="603" spans="1:13" ht="18" customHeight="1">
      <c r="A603" s="4">
        <v>602</v>
      </c>
      <c r="B603" s="37">
        <v>40781</v>
      </c>
      <c r="C603" s="34" t="s">
        <v>72</v>
      </c>
      <c r="D603" s="34" t="s">
        <v>11</v>
      </c>
      <c r="E603" s="34" t="s">
        <v>34</v>
      </c>
      <c r="F603" s="34" t="s">
        <v>153</v>
      </c>
      <c r="G603" s="21"/>
      <c r="H603" s="21"/>
      <c r="I603" s="21" t="s">
        <v>26</v>
      </c>
      <c r="J603" s="21" t="s">
        <v>8</v>
      </c>
      <c r="M603" s="12"/>
    </row>
    <row r="604" spans="1:13" ht="18" customHeight="1">
      <c r="A604" s="4">
        <v>603</v>
      </c>
      <c r="B604" s="37">
        <v>40781</v>
      </c>
      <c r="C604" s="36" t="s">
        <v>39</v>
      </c>
      <c r="D604" s="34" t="s">
        <v>17</v>
      </c>
      <c r="E604" s="34" t="s">
        <v>10</v>
      </c>
      <c r="F604" s="34" t="s">
        <v>5</v>
      </c>
      <c r="G604" s="21"/>
      <c r="H604" s="21"/>
      <c r="I604" s="21" t="s">
        <v>32</v>
      </c>
      <c r="J604" s="21" t="s">
        <v>31</v>
      </c>
      <c r="M604" s="13"/>
    </row>
    <row r="605" spans="1:13" ht="18" customHeight="1">
      <c r="A605" s="4">
        <v>604</v>
      </c>
      <c r="B605" s="37">
        <v>40781</v>
      </c>
      <c r="C605" s="34" t="s">
        <v>28</v>
      </c>
      <c r="D605" s="34" t="s">
        <v>41</v>
      </c>
      <c r="E605" s="34" t="s">
        <v>16</v>
      </c>
      <c r="F605" s="34" t="s">
        <v>49</v>
      </c>
      <c r="G605" s="21"/>
      <c r="H605" s="21"/>
      <c r="I605" s="21" t="s">
        <v>9</v>
      </c>
      <c r="J605" s="21" t="s">
        <v>25</v>
      </c>
      <c r="M605" s="12"/>
    </row>
    <row r="606" spans="1:13" ht="18" customHeight="1">
      <c r="A606" s="4">
        <v>605</v>
      </c>
      <c r="B606" s="37">
        <v>40781</v>
      </c>
      <c r="C606" s="34" t="s">
        <v>50</v>
      </c>
      <c r="D606" s="34" t="s">
        <v>7</v>
      </c>
      <c r="E606" s="34" t="s">
        <v>163</v>
      </c>
      <c r="F606" s="34" t="s">
        <v>44</v>
      </c>
      <c r="G606" s="21"/>
      <c r="H606" s="21"/>
      <c r="I606" s="21" t="s">
        <v>38</v>
      </c>
      <c r="J606" s="21" t="s">
        <v>14</v>
      </c>
      <c r="M606" s="12"/>
    </row>
    <row r="607" spans="1:13" ht="18" customHeight="1">
      <c r="A607" s="4">
        <v>606</v>
      </c>
      <c r="B607" s="37">
        <v>40781</v>
      </c>
      <c r="C607" s="34" t="s">
        <v>18</v>
      </c>
      <c r="D607" s="34" t="s">
        <v>23</v>
      </c>
      <c r="E607" s="34" t="s">
        <v>142</v>
      </c>
      <c r="F607" s="34" t="s">
        <v>21</v>
      </c>
      <c r="G607" s="21"/>
      <c r="H607" s="21"/>
      <c r="I607" s="21" t="s">
        <v>19</v>
      </c>
      <c r="J607" s="21" t="s">
        <v>37</v>
      </c>
      <c r="M607" s="12"/>
    </row>
    <row r="608" spans="1:13" ht="18" customHeight="1">
      <c r="A608" s="4">
        <v>607</v>
      </c>
      <c r="B608" s="37">
        <v>40782</v>
      </c>
      <c r="C608" s="34" t="s">
        <v>35</v>
      </c>
      <c r="D608" s="34" t="s">
        <v>40</v>
      </c>
      <c r="E608" s="34" t="s">
        <v>131</v>
      </c>
      <c r="F608" s="34" t="s">
        <v>6</v>
      </c>
      <c r="G608" s="21"/>
      <c r="H608" s="21"/>
      <c r="I608" s="21" t="s">
        <v>13</v>
      </c>
      <c r="J608" s="21" t="s">
        <v>20</v>
      </c>
      <c r="M608" s="12"/>
    </row>
    <row r="609" spans="1:13" ht="18" customHeight="1">
      <c r="A609" s="4">
        <v>608</v>
      </c>
      <c r="B609" s="37">
        <v>40782</v>
      </c>
      <c r="C609" s="34" t="s">
        <v>153</v>
      </c>
      <c r="D609" s="34" t="s">
        <v>47</v>
      </c>
      <c r="E609" s="34" t="s">
        <v>11</v>
      </c>
      <c r="F609" s="34" t="s">
        <v>34</v>
      </c>
      <c r="G609" s="21"/>
      <c r="H609" s="21"/>
      <c r="I609" s="21" t="s">
        <v>26</v>
      </c>
      <c r="J609" s="21" t="s">
        <v>8</v>
      </c>
      <c r="M609" s="12"/>
    </row>
    <row r="610" spans="1:13" ht="18" customHeight="1">
      <c r="A610" s="4">
        <v>609</v>
      </c>
      <c r="B610" s="37">
        <v>40782</v>
      </c>
      <c r="C610" s="34" t="s">
        <v>5</v>
      </c>
      <c r="D610" s="34" t="s">
        <v>22</v>
      </c>
      <c r="E610" s="34" t="s">
        <v>17</v>
      </c>
      <c r="F610" s="34" t="s">
        <v>10</v>
      </c>
      <c r="G610" s="21"/>
      <c r="H610" s="21"/>
      <c r="I610" s="21" t="s">
        <v>32</v>
      </c>
      <c r="J610" s="21" t="s">
        <v>31</v>
      </c>
      <c r="M610" s="12"/>
    </row>
    <row r="611" spans="1:13" ht="18" customHeight="1">
      <c r="A611" s="4">
        <v>610</v>
      </c>
      <c r="B611" s="37">
        <v>40782</v>
      </c>
      <c r="C611" s="34" t="s">
        <v>49</v>
      </c>
      <c r="D611" s="34" t="s">
        <v>4</v>
      </c>
      <c r="E611" s="34" t="s">
        <v>41</v>
      </c>
      <c r="F611" s="34" t="s">
        <v>16</v>
      </c>
      <c r="G611" s="21"/>
      <c r="H611" s="21"/>
      <c r="I611" s="21" t="s">
        <v>9</v>
      </c>
      <c r="J611" s="21" t="s">
        <v>25</v>
      </c>
      <c r="M611" s="12"/>
    </row>
    <row r="612" spans="1:13" ht="18" customHeight="1">
      <c r="A612" s="4">
        <v>611</v>
      </c>
      <c r="B612" s="37">
        <v>40782</v>
      </c>
      <c r="C612" s="34" t="s">
        <v>21</v>
      </c>
      <c r="D612" s="34" t="s">
        <v>27</v>
      </c>
      <c r="E612" s="34" t="s">
        <v>23</v>
      </c>
      <c r="F612" s="34" t="s">
        <v>142</v>
      </c>
      <c r="G612" s="21"/>
      <c r="H612" s="21"/>
      <c r="I612" s="21" t="s">
        <v>19</v>
      </c>
      <c r="J612" s="21" t="s">
        <v>37</v>
      </c>
      <c r="M612" s="12"/>
    </row>
    <row r="613" spans="1:13" ht="18" customHeight="1">
      <c r="A613" s="4">
        <v>612</v>
      </c>
      <c r="B613" s="37">
        <v>40783</v>
      </c>
      <c r="C613" s="34" t="s">
        <v>34</v>
      </c>
      <c r="D613" s="34" t="s">
        <v>72</v>
      </c>
      <c r="E613" s="34" t="s">
        <v>47</v>
      </c>
      <c r="F613" s="34" t="s">
        <v>11</v>
      </c>
      <c r="G613" s="21"/>
      <c r="H613" s="21"/>
      <c r="I613" s="21" t="s">
        <v>26</v>
      </c>
      <c r="J613" s="21" t="s">
        <v>8</v>
      </c>
      <c r="M613" s="12"/>
    </row>
    <row r="614" spans="1:13" ht="18" customHeight="1">
      <c r="A614" s="4">
        <v>613</v>
      </c>
      <c r="B614" s="37">
        <v>40783</v>
      </c>
      <c r="C614" s="34" t="s">
        <v>10</v>
      </c>
      <c r="D614" s="34" t="s">
        <v>39</v>
      </c>
      <c r="E614" s="34" t="s">
        <v>22</v>
      </c>
      <c r="F614" s="34" t="s">
        <v>17</v>
      </c>
      <c r="G614" s="21"/>
      <c r="H614" s="21"/>
      <c r="I614" s="21" t="s">
        <v>32</v>
      </c>
      <c r="J614" s="21" t="s">
        <v>31</v>
      </c>
      <c r="M614" s="12"/>
    </row>
    <row r="615" spans="1:13" ht="18" customHeight="1">
      <c r="A615" s="4">
        <v>614</v>
      </c>
      <c r="B615" s="37">
        <v>40783</v>
      </c>
      <c r="C615" s="34" t="s">
        <v>6</v>
      </c>
      <c r="D615" s="34" t="s">
        <v>30</v>
      </c>
      <c r="E615" s="34" t="s">
        <v>40</v>
      </c>
      <c r="F615" s="34" t="s">
        <v>131</v>
      </c>
      <c r="G615" s="21"/>
      <c r="H615" s="21"/>
      <c r="I615" s="21" t="s">
        <v>13</v>
      </c>
      <c r="J615" s="21" t="s">
        <v>20</v>
      </c>
      <c r="M615" s="12"/>
    </row>
    <row r="616" spans="1:13" ht="18" customHeight="1">
      <c r="A616" s="4">
        <v>615</v>
      </c>
      <c r="B616" s="37">
        <v>40783</v>
      </c>
      <c r="C616" s="34" t="s">
        <v>142</v>
      </c>
      <c r="D616" s="34" t="s">
        <v>18</v>
      </c>
      <c r="E616" s="34" t="s">
        <v>27</v>
      </c>
      <c r="F616" s="34" t="s">
        <v>23</v>
      </c>
      <c r="G616" s="21"/>
      <c r="H616" s="21"/>
      <c r="I616" s="21" t="s">
        <v>19</v>
      </c>
      <c r="J616" s="21" t="s">
        <v>37</v>
      </c>
      <c r="M616" s="12"/>
    </row>
    <row r="617" spans="1:13" ht="18" customHeight="1">
      <c r="A617" s="4">
        <v>616</v>
      </c>
      <c r="B617" s="37">
        <v>40783</v>
      </c>
      <c r="C617" s="34" t="s">
        <v>163</v>
      </c>
      <c r="D617" s="34" t="s">
        <v>50</v>
      </c>
      <c r="E617" s="34" t="s">
        <v>161</v>
      </c>
      <c r="F617" s="34" t="s">
        <v>7</v>
      </c>
      <c r="G617" s="21"/>
      <c r="H617" s="21"/>
      <c r="I617" s="21" t="s">
        <v>38</v>
      </c>
      <c r="J617" s="21" t="s">
        <v>14</v>
      </c>
      <c r="M617" s="12"/>
    </row>
    <row r="618" spans="1:13" ht="18" customHeight="1">
      <c r="A618" s="4">
        <v>617</v>
      </c>
      <c r="B618" s="37">
        <v>40783</v>
      </c>
      <c r="C618" s="34" t="s">
        <v>16</v>
      </c>
      <c r="D618" s="34" t="s">
        <v>28</v>
      </c>
      <c r="E618" s="34" t="s">
        <v>4</v>
      </c>
      <c r="F618" s="34" t="s">
        <v>41</v>
      </c>
      <c r="G618" s="21"/>
      <c r="H618" s="21"/>
      <c r="I618" s="21" t="s">
        <v>9</v>
      </c>
      <c r="J618" s="21" t="s">
        <v>25</v>
      </c>
      <c r="M618" s="12"/>
    </row>
    <row r="619" spans="1:13" ht="18" customHeight="1">
      <c r="A619" s="4">
        <v>618</v>
      </c>
      <c r="B619" s="37">
        <v>40785</v>
      </c>
      <c r="C619" s="34" t="s">
        <v>7</v>
      </c>
      <c r="D619" s="34" t="s">
        <v>44</v>
      </c>
      <c r="E619" s="34" t="s">
        <v>146</v>
      </c>
      <c r="F619" s="34" t="s">
        <v>72</v>
      </c>
      <c r="G619" s="21"/>
      <c r="H619" s="21"/>
      <c r="I619" s="21" t="s">
        <v>20</v>
      </c>
      <c r="J619" s="21" t="s">
        <v>38</v>
      </c>
      <c r="M619" s="12"/>
    </row>
    <row r="620" spans="1:13" ht="18" customHeight="1">
      <c r="A620" s="4">
        <v>619</v>
      </c>
      <c r="B620" s="37">
        <v>40785</v>
      </c>
      <c r="C620" s="34" t="s">
        <v>47</v>
      </c>
      <c r="D620" s="34" t="s">
        <v>24</v>
      </c>
      <c r="E620" s="34" t="s">
        <v>153</v>
      </c>
      <c r="F620" s="34" t="s">
        <v>15</v>
      </c>
      <c r="G620" s="21"/>
      <c r="H620" s="21"/>
      <c r="I620" s="21" t="s">
        <v>25</v>
      </c>
      <c r="J620" s="21" t="s">
        <v>26</v>
      </c>
      <c r="M620" s="12"/>
    </row>
    <row r="621" spans="1:13" ht="18" customHeight="1">
      <c r="A621" s="4">
        <v>620</v>
      </c>
      <c r="B621" s="37">
        <v>40785</v>
      </c>
      <c r="C621" s="34" t="s">
        <v>23</v>
      </c>
      <c r="D621" s="34" t="s">
        <v>46</v>
      </c>
      <c r="E621" s="34" t="s">
        <v>39</v>
      </c>
      <c r="F621" s="34" t="s">
        <v>33</v>
      </c>
      <c r="G621" s="21"/>
      <c r="H621" s="21"/>
      <c r="I621" s="21" t="s">
        <v>37</v>
      </c>
      <c r="J621" s="21" t="s">
        <v>13</v>
      </c>
      <c r="M621" s="12"/>
    </row>
    <row r="622" spans="1:13" ht="18" customHeight="1">
      <c r="A622" s="4">
        <v>621</v>
      </c>
      <c r="B622" s="37">
        <v>40785</v>
      </c>
      <c r="C622" s="34" t="s">
        <v>131</v>
      </c>
      <c r="D622" s="34" t="s">
        <v>49</v>
      </c>
      <c r="E622" s="34" t="s">
        <v>28</v>
      </c>
      <c r="F622" s="34" t="s">
        <v>4</v>
      </c>
      <c r="G622" s="21"/>
      <c r="H622" s="21"/>
      <c r="I622" s="21" t="s">
        <v>8</v>
      </c>
      <c r="J622" s="21" t="s">
        <v>31</v>
      </c>
      <c r="M622" s="12"/>
    </row>
    <row r="623" spans="1:13" ht="18" customHeight="1">
      <c r="A623" s="4">
        <v>622</v>
      </c>
      <c r="B623" s="37">
        <v>40785</v>
      </c>
      <c r="C623" s="34" t="s">
        <v>17</v>
      </c>
      <c r="D623" s="34" t="s">
        <v>5</v>
      </c>
      <c r="E623" s="34" t="s">
        <v>157</v>
      </c>
      <c r="F623" s="34" t="s">
        <v>148</v>
      </c>
      <c r="G623" s="21"/>
      <c r="H623" s="21"/>
      <c r="I623" s="21" t="s">
        <v>9</v>
      </c>
      <c r="J623" s="21" t="s">
        <v>32</v>
      </c>
      <c r="M623" s="12"/>
    </row>
    <row r="624" spans="1:13" ht="18" customHeight="1">
      <c r="A624" s="4">
        <v>623</v>
      </c>
      <c r="B624" s="37">
        <v>40785</v>
      </c>
      <c r="C624" s="34" t="s">
        <v>12</v>
      </c>
      <c r="D624" s="34" t="s">
        <v>36</v>
      </c>
      <c r="E624" s="34" t="s">
        <v>29</v>
      </c>
      <c r="F624" s="34" t="s">
        <v>40</v>
      </c>
      <c r="G624" s="21"/>
      <c r="H624" s="21"/>
      <c r="I624" s="21" t="s">
        <v>14</v>
      </c>
      <c r="J624" s="21" t="s">
        <v>19</v>
      </c>
      <c r="M624" s="12"/>
    </row>
    <row r="625" spans="1:13" ht="18" customHeight="1">
      <c r="A625" s="4">
        <v>624</v>
      </c>
      <c r="B625" s="37">
        <v>40786</v>
      </c>
      <c r="C625" s="34" t="s">
        <v>148</v>
      </c>
      <c r="D625" s="34" t="s">
        <v>10</v>
      </c>
      <c r="E625" s="34" t="s">
        <v>5</v>
      </c>
      <c r="F625" s="34" t="s">
        <v>157</v>
      </c>
      <c r="G625" s="21"/>
      <c r="H625" s="21"/>
      <c r="I625" s="21" t="s">
        <v>9</v>
      </c>
      <c r="J625" s="21" t="s">
        <v>32</v>
      </c>
      <c r="M625" s="12"/>
    </row>
    <row r="626" spans="1:13" ht="18" customHeight="1">
      <c r="A626" s="4">
        <v>625</v>
      </c>
      <c r="B626" s="37">
        <v>40786</v>
      </c>
      <c r="C626" s="34" t="s">
        <v>4</v>
      </c>
      <c r="D626" s="34" t="s">
        <v>42</v>
      </c>
      <c r="E626" s="34" t="s">
        <v>49</v>
      </c>
      <c r="F626" s="34" t="s">
        <v>28</v>
      </c>
      <c r="G626" s="21"/>
      <c r="H626" s="21"/>
      <c r="I626" s="21" t="s">
        <v>8</v>
      </c>
      <c r="J626" s="21" t="s">
        <v>31</v>
      </c>
      <c r="M626" s="12"/>
    </row>
    <row r="627" spans="1:13" ht="18" customHeight="1">
      <c r="A627" s="4">
        <v>626</v>
      </c>
      <c r="B627" s="37">
        <v>40786</v>
      </c>
      <c r="C627" s="34" t="s">
        <v>72</v>
      </c>
      <c r="D627" s="34" t="s">
        <v>16</v>
      </c>
      <c r="E627" s="34" t="s">
        <v>44</v>
      </c>
      <c r="F627" s="34" t="s">
        <v>146</v>
      </c>
      <c r="G627" s="21"/>
      <c r="H627" s="21"/>
      <c r="I627" s="21" t="s">
        <v>20</v>
      </c>
      <c r="J627" s="21" t="s">
        <v>38</v>
      </c>
      <c r="M627" s="12"/>
    </row>
    <row r="628" spans="1:13" ht="18" customHeight="1">
      <c r="A628" s="4">
        <v>627</v>
      </c>
      <c r="B628" s="37">
        <v>40786</v>
      </c>
      <c r="C628" s="34" t="s">
        <v>40</v>
      </c>
      <c r="D628" s="34" t="s">
        <v>144</v>
      </c>
      <c r="E628" s="34" t="s">
        <v>36</v>
      </c>
      <c r="F628" s="34" t="s">
        <v>29</v>
      </c>
      <c r="G628" s="21"/>
      <c r="H628" s="21"/>
      <c r="I628" s="21" t="s">
        <v>14</v>
      </c>
      <c r="J628" s="21" t="s">
        <v>19</v>
      </c>
      <c r="M628" s="12"/>
    </row>
    <row r="629" spans="1:13" ht="18" customHeight="1">
      <c r="A629" s="4">
        <v>628</v>
      </c>
      <c r="B629" s="37">
        <v>40786</v>
      </c>
      <c r="C629" s="34" t="s">
        <v>15</v>
      </c>
      <c r="D629" s="34" t="s">
        <v>43</v>
      </c>
      <c r="E629" s="34" t="s">
        <v>24</v>
      </c>
      <c r="F629" s="34" t="s">
        <v>153</v>
      </c>
      <c r="G629" s="21"/>
      <c r="H629" s="21"/>
      <c r="I629" s="21" t="s">
        <v>25</v>
      </c>
      <c r="J629" s="21" t="s">
        <v>26</v>
      </c>
      <c r="M629" s="12"/>
    </row>
    <row r="630" spans="1:13" ht="18" customHeight="1">
      <c r="A630" s="4">
        <v>629</v>
      </c>
      <c r="B630" s="37">
        <v>40786</v>
      </c>
      <c r="C630" s="34" t="s">
        <v>33</v>
      </c>
      <c r="D630" s="34" t="s">
        <v>163</v>
      </c>
      <c r="E630" s="34" t="s">
        <v>46</v>
      </c>
      <c r="F630" s="34" t="s">
        <v>39</v>
      </c>
      <c r="G630" s="21"/>
      <c r="H630" s="21"/>
      <c r="I630" s="21" t="s">
        <v>37</v>
      </c>
      <c r="J630" s="21" t="s">
        <v>13</v>
      </c>
      <c r="M630" s="12"/>
    </row>
    <row r="631" spans="1:13" ht="18" customHeight="1">
      <c r="A631" s="4">
        <v>630</v>
      </c>
      <c r="B631" s="37">
        <v>40787</v>
      </c>
      <c r="C631" s="34" t="s">
        <v>157</v>
      </c>
      <c r="D631" s="34" t="s">
        <v>17</v>
      </c>
      <c r="E631" s="34" t="s">
        <v>10</v>
      </c>
      <c r="F631" s="34" t="s">
        <v>5</v>
      </c>
      <c r="G631" s="21"/>
      <c r="H631" s="21"/>
      <c r="I631" s="21" t="s">
        <v>9</v>
      </c>
      <c r="J631" s="21" t="s">
        <v>32</v>
      </c>
      <c r="M631" s="12"/>
    </row>
    <row r="632" spans="1:13" ht="18" customHeight="1">
      <c r="A632" s="4">
        <v>631</v>
      </c>
      <c r="B632" s="37">
        <v>40787</v>
      </c>
      <c r="C632" s="34" t="s">
        <v>153</v>
      </c>
      <c r="D632" s="34" t="s">
        <v>47</v>
      </c>
      <c r="E632" s="34" t="s">
        <v>43</v>
      </c>
      <c r="F632" s="34" t="s">
        <v>24</v>
      </c>
      <c r="G632" s="21"/>
      <c r="H632" s="21"/>
      <c r="I632" s="21" t="s">
        <v>25</v>
      </c>
      <c r="J632" s="21" t="s">
        <v>26</v>
      </c>
      <c r="M632" s="12"/>
    </row>
    <row r="633" spans="1:13" ht="18" customHeight="1">
      <c r="A633" s="4">
        <v>632</v>
      </c>
      <c r="B633" s="37">
        <v>40787</v>
      </c>
      <c r="C633" s="34" t="s">
        <v>28</v>
      </c>
      <c r="D633" s="34" t="s">
        <v>131</v>
      </c>
      <c r="E633" s="34" t="s">
        <v>42</v>
      </c>
      <c r="F633" s="34" t="s">
        <v>49</v>
      </c>
      <c r="G633" s="21"/>
      <c r="H633" s="21"/>
      <c r="I633" s="21" t="s">
        <v>8</v>
      </c>
      <c r="J633" s="21" t="s">
        <v>31</v>
      </c>
      <c r="M633" s="12"/>
    </row>
    <row r="634" spans="1:13" ht="18" customHeight="1">
      <c r="A634" s="4">
        <v>633</v>
      </c>
      <c r="B634" s="37">
        <v>40787</v>
      </c>
      <c r="C634" s="34" t="s">
        <v>29</v>
      </c>
      <c r="D634" s="34" t="s">
        <v>12</v>
      </c>
      <c r="E634" s="34" t="s">
        <v>144</v>
      </c>
      <c r="F634" s="34" t="s">
        <v>36</v>
      </c>
      <c r="G634" s="21"/>
      <c r="H634" s="21"/>
      <c r="I634" s="21" t="s">
        <v>14</v>
      </c>
      <c r="J634" s="21" t="s">
        <v>19</v>
      </c>
      <c r="M634" s="12"/>
    </row>
    <row r="635" spans="1:13" ht="18" customHeight="1">
      <c r="A635" s="4">
        <v>634</v>
      </c>
      <c r="B635" s="37">
        <v>40787</v>
      </c>
      <c r="C635" s="34" t="s">
        <v>146</v>
      </c>
      <c r="D635" s="34" t="s">
        <v>7</v>
      </c>
      <c r="E635" s="34" t="s">
        <v>16</v>
      </c>
      <c r="F635" s="34" t="s">
        <v>44</v>
      </c>
      <c r="G635" s="21"/>
      <c r="H635" s="21"/>
      <c r="I635" s="21" t="s">
        <v>20</v>
      </c>
      <c r="J635" s="21" t="s">
        <v>38</v>
      </c>
      <c r="M635" s="12"/>
    </row>
    <row r="636" spans="1:13" ht="18" customHeight="1">
      <c r="A636" s="4">
        <v>635</v>
      </c>
      <c r="B636" s="37">
        <v>40788</v>
      </c>
      <c r="C636" s="34" t="s">
        <v>39</v>
      </c>
      <c r="D636" s="34" t="s">
        <v>72</v>
      </c>
      <c r="E636" s="34" t="s">
        <v>7</v>
      </c>
      <c r="F636" s="34" t="s">
        <v>46</v>
      </c>
      <c r="G636" s="21"/>
      <c r="H636" s="21"/>
      <c r="I636" s="21" t="s">
        <v>26</v>
      </c>
      <c r="J636" s="21" t="s">
        <v>31</v>
      </c>
      <c r="M636" s="12"/>
    </row>
    <row r="637" spans="1:13" ht="18" customHeight="1">
      <c r="A637" s="4">
        <v>636</v>
      </c>
      <c r="B637" s="37">
        <v>40788</v>
      </c>
      <c r="C637" s="34" t="s">
        <v>5</v>
      </c>
      <c r="D637" s="34" t="s">
        <v>41</v>
      </c>
      <c r="E637" s="34" t="s">
        <v>12</v>
      </c>
      <c r="F637" s="34" t="s">
        <v>10</v>
      </c>
      <c r="G637" s="21"/>
      <c r="H637" s="21"/>
      <c r="I637" s="21" t="s">
        <v>14</v>
      </c>
      <c r="J637" s="21" t="s">
        <v>37</v>
      </c>
      <c r="M637" s="12"/>
    </row>
    <row r="638" spans="1:13" ht="18" customHeight="1">
      <c r="A638" s="4">
        <v>637</v>
      </c>
      <c r="B638" s="37">
        <v>40788</v>
      </c>
      <c r="C638" s="34" t="s">
        <v>49</v>
      </c>
      <c r="D638" s="34" t="s">
        <v>148</v>
      </c>
      <c r="E638" s="34" t="s">
        <v>30</v>
      </c>
      <c r="F638" s="34" t="s">
        <v>42</v>
      </c>
      <c r="G638" s="21"/>
      <c r="H638" s="21"/>
      <c r="I638" s="21" t="s">
        <v>32</v>
      </c>
      <c r="J638" s="21" t="s">
        <v>25</v>
      </c>
      <c r="M638" s="12"/>
    </row>
    <row r="639" spans="1:13" ht="18" customHeight="1">
      <c r="A639" s="4">
        <v>638</v>
      </c>
      <c r="B639" s="37">
        <v>40788</v>
      </c>
      <c r="C639" s="34" t="s">
        <v>36</v>
      </c>
      <c r="D639" s="34" t="s">
        <v>35</v>
      </c>
      <c r="E639" s="36" t="s">
        <v>17</v>
      </c>
      <c r="F639" s="34" t="s">
        <v>27</v>
      </c>
      <c r="G639" s="21"/>
      <c r="H639" s="21"/>
      <c r="I639" s="21" t="s">
        <v>8</v>
      </c>
      <c r="J639" s="21" t="s">
        <v>9</v>
      </c>
      <c r="M639" s="12"/>
    </row>
    <row r="640" spans="1:13" ht="18" customHeight="1">
      <c r="A640" s="4">
        <v>639</v>
      </c>
      <c r="B640" s="37">
        <v>40789</v>
      </c>
      <c r="C640" s="34" t="s">
        <v>42</v>
      </c>
      <c r="D640" s="34" t="s">
        <v>6</v>
      </c>
      <c r="E640" s="34" t="s">
        <v>148</v>
      </c>
      <c r="F640" s="34" t="s">
        <v>30</v>
      </c>
      <c r="G640" s="21"/>
      <c r="H640" s="21"/>
      <c r="I640" s="21" t="s">
        <v>32</v>
      </c>
      <c r="J640" s="21" t="s">
        <v>25</v>
      </c>
      <c r="M640" s="12"/>
    </row>
    <row r="641" spans="1:13" ht="18" customHeight="1">
      <c r="A641" s="4">
        <v>640</v>
      </c>
      <c r="B641" s="37">
        <v>40789</v>
      </c>
      <c r="C641" s="34" t="s">
        <v>10</v>
      </c>
      <c r="D641" s="34" t="s">
        <v>33</v>
      </c>
      <c r="E641" s="34" t="s">
        <v>41</v>
      </c>
      <c r="F641" s="34" t="s">
        <v>12</v>
      </c>
      <c r="G641" s="21"/>
      <c r="H641" s="21"/>
      <c r="I641" s="21" t="s">
        <v>14</v>
      </c>
      <c r="J641" s="21" t="s">
        <v>37</v>
      </c>
      <c r="M641" s="12"/>
    </row>
    <row r="642" spans="1:13" ht="18" customHeight="1">
      <c r="A642" s="4">
        <v>641</v>
      </c>
      <c r="B642" s="37">
        <v>40789</v>
      </c>
      <c r="C642" s="34" t="s">
        <v>46</v>
      </c>
      <c r="D642" s="36" t="s">
        <v>23</v>
      </c>
      <c r="E642" s="34" t="s">
        <v>72</v>
      </c>
      <c r="F642" s="34" t="s">
        <v>7</v>
      </c>
      <c r="G642" s="21"/>
      <c r="H642" s="21"/>
      <c r="I642" s="21" t="s">
        <v>26</v>
      </c>
      <c r="J642" s="21" t="s">
        <v>31</v>
      </c>
      <c r="M642" s="12"/>
    </row>
    <row r="643" spans="1:13" ht="18" customHeight="1">
      <c r="A643" s="4">
        <v>642</v>
      </c>
      <c r="B643" s="37">
        <v>40789</v>
      </c>
      <c r="C643" s="34" t="s">
        <v>43</v>
      </c>
      <c r="D643" s="34" t="s">
        <v>153</v>
      </c>
      <c r="E643" s="34" t="s">
        <v>15</v>
      </c>
      <c r="F643" s="34" t="s">
        <v>47</v>
      </c>
      <c r="G643" s="21"/>
      <c r="H643" s="21"/>
      <c r="I643" s="21" t="s">
        <v>19</v>
      </c>
      <c r="J643" s="21" t="s">
        <v>20</v>
      </c>
      <c r="M643" s="12"/>
    </row>
    <row r="644" spans="1:13" ht="18" customHeight="1">
      <c r="A644" s="4">
        <v>643</v>
      </c>
      <c r="B644" s="37">
        <v>40789</v>
      </c>
      <c r="C644" s="34" t="s">
        <v>27</v>
      </c>
      <c r="D644" s="34" t="s">
        <v>29</v>
      </c>
      <c r="E644" s="34" t="s">
        <v>35</v>
      </c>
      <c r="F644" s="34" t="s">
        <v>17</v>
      </c>
      <c r="G644" s="21"/>
      <c r="H644" s="21"/>
      <c r="I644" s="21" t="s">
        <v>8</v>
      </c>
      <c r="J644" s="21" t="s">
        <v>9</v>
      </c>
      <c r="M644" s="12"/>
    </row>
    <row r="645" spans="1:13" ht="18" customHeight="1">
      <c r="A645" s="4">
        <v>644</v>
      </c>
      <c r="B645" s="37">
        <v>40790</v>
      </c>
      <c r="C645" s="34" t="s">
        <v>7</v>
      </c>
      <c r="D645" s="34" t="s">
        <v>39</v>
      </c>
      <c r="E645" s="34" t="s">
        <v>23</v>
      </c>
      <c r="F645" s="34" t="s">
        <v>72</v>
      </c>
      <c r="G645" s="21"/>
      <c r="H645" s="21"/>
      <c r="I645" s="21" t="s">
        <v>26</v>
      </c>
      <c r="J645" s="21" t="s">
        <v>31</v>
      </c>
      <c r="M645" s="12"/>
    </row>
    <row r="646" spans="1:13" ht="18" customHeight="1">
      <c r="A646" s="4">
        <v>645</v>
      </c>
      <c r="B646" s="37">
        <v>40790</v>
      </c>
      <c r="C646" s="34" t="s">
        <v>47</v>
      </c>
      <c r="D646" s="34" t="s">
        <v>22</v>
      </c>
      <c r="E646" s="34" t="s">
        <v>153</v>
      </c>
      <c r="F646" s="34" t="s">
        <v>15</v>
      </c>
      <c r="G646" s="21"/>
      <c r="H646" s="21"/>
      <c r="I646" s="21" t="s">
        <v>19</v>
      </c>
      <c r="J646" s="21" t="s">
        <v>20</v>
      </c>
      <c r="M646" s="12"/>
    </row>
    <row r="647" spans="1:13" ht="18" customHeight="1">
      <c r="A647" s="4">
        <v>646</v>
      </c>
      <c r="B647" s="37">
        <v>40790</v>
      </c>
      <c r="C647" s="34" t="s">
        <v>30</v>
      </c>
      <c r="D647" s="34" t="s">
        <v>49</v>
      </c>
      <c r="E647" s="34" t="s">
        <v>6</v>
      </c>
      <c r="F647" s="34" t="s">
        <v>148</v>
      </c>
      <c r="G647" s="21"/>
      <c r="H647" s="21"/>
      <c r="I647" s="21" t="s">
        <v>32</v>
      </c>
      <c r="J647" s="21" t="s">
        <v>25</v>
      </c>
      <c r="M647" s="12"/>
    </row>
    <row r="648" spans="1:13" ht="18" customHeight="1">
      <c r="A648" s="4">
        <v>647</v>
      </c>
      <c r="B648" s="37">
        <v>40790</v>
      </c>
      <c r="C648" s="34" t="s">
        <v>17</v>
      </c>
      <c r="D648" s="34" t="s">
        <v>36</v>
      </c>
      <c r="E648" s="34" t="s">
        <v>29</v>
      </c>
      <c r="F648" s="34" t="s">
        <v>35</v>
      </c>
      <c r="G648" s="21"/>
      <c r="H648" s="21"/>
      <c r="I648" s="21" t="s">
        <v>8</v>
      </c>
      <c r="J648" s="21" t="s">
        <v>9</v>
      </c>
      <c r="M648" s="12"/>
    </row>
    <row r="649" spans="1:13" ht="18" customHeight="1">
      <c r="A649" s="4">
        <v>648</v>
      </c>
      <c r="B649" s="37">
        <v>40790</v>
      </c>
      <c r="C649" s="34" t="s">
        <v>163</v>
      </c>
      <c r="D649" s="34" t="s">
        <v>161</v>
      </c>
      <c r="E649" s="34" t="s">
        <v>132</v>
      </c>
      <c r="F649" s="34" t="s">
        <v>142</v>
      </c>
      <c r="G649" s="21"/>
      <c r="H649" s="21"/>
      <c r="I649" s="21" t="s">
        <v>38</v>
      </c>
      <c r="J649" s="21" t="s">
        <v>13</v>
      </c>
      <c r="M649" s="12"/>
    </row>
    <row r="650" spans="1:13" ht="18" customHeight="1">
      <c r="A650" s="4">
        <v>649</v>
      </c>
      <c r="B650" s="37">
        <v>40790</v>
      </c>
      <c r="C650" s="34" t="s">
        <v>12</v>
      </c>
      <c r="D650" s="34" t="s">
        <v>5</v>
      </c>
      <c r="E650" s="34" t="s">
        <v>33</v>
      </c>
      <c r="F650" s="34" t="s">
        <v>41</v>
      </c>
      <c r="G650" s="21"/>
      <c r="H650" s="21"/>
      <c r="I650" s="21" t="s">
        <v>14</v>
      </c>
      <c r="J650" s="21" t="s">
        <v>37</v>
      </c>
      <c r="M650" s="12"/>
    </row>
    <row r="651" spans="1:13" ht="18" customHeight="1">
      <c r="A651" s="4">
        <v>650</v>
      </c>
      <c r="B651" s="37">
        <v>40791</v>
      </c>
      <c r="C651" s="34" t="s">
        <v>18</v>
      </c>
      <c r="D651" s="34" t="s">
        <v>4</v>
      </c>
      <c r="E651" s="34" t="s">
        <v>131</v>
      </c>
      <c r="F651" s="34" t="s">
        <v>21</v>
      </c>
      <c r="G651" s="21"/>
      <c r="H651" s="21"/>
      <c r="I651" s="21" t="s">
        <v>31</v>
      </c>
      <c r="J651" s="21" t="s">
        <v>25</v>
      </c>
      <c r="M651" s="12"/>
    </row>
    <row r="652" spans="1:13" ht="18" customHeight="1">
      <c r="A652" s="4">
        <v>651</v>
      </c>
      <c r="B652" s="37">
        <v>40792</v>
      </c>
      <c r="C652" s="34" t="s">
        <v>148</v>
      </c>
      <c r="D652" s="34" t="s">
        <v>48</v>
      </c>
      <c r="E652" s="34" t="s">
        <v>28</v>
      </c>
      <c r="F652" s="34" t="s">
        <v>36</v>
      </c>
      <c r="G652" s="21"/>
      <c r="H652" s="21"/>
      <c r="I652" s="21" t="s">
        <v>13</v>
      </c>
      <c r="J652" s="21" t="s">
        <v>14</v>
      </c>
      <c r="M652" s="12"/>
    </row>
    <row r="653" spans="1:13" ht="18" customHeight="1">
      <c r="A653" s="4">
        <v>652</v>
      </c>
      <c r="B653" s="37">
        <v>40792</v>
      </c>
      <c r="C653" s="34" t="s">
        <v>72</v>
      </c>
      <c r="D653" s="34" t="s">
        <v>46</v>
      </c>
      <c r="E653" s="34" t="s">
        <v>50</v>
      </c>
      <c r="F653" s="34" t="s">
        <v>23</v>
      </c>
      <c r="G653" s="21"/>
      <c r="H653" s="21"/>
      <c r="I653" s="21" t="s">
        <v>38</v>
      </c>
      <c r="J653" s="21" t="s">
        <v>19</v>
      </c>
      <c r="M653" s="12"/>
    </row>
    <row r="654" spans="1:13" ht="18" customHeight="1">
      <c r="A654" s="4">
        <v>653</v>
      </c>
      <c r="B654" s="37">
        <v>40792</v>
      </c>
      <c r="C654" s="34" t="s">
        <v>35</v>
      </c>
      <c r="D654" s="34" t="s">
        <v>42</v>
      </c>
      <c r="E654" s="34" t="s">
        <v>161</v>
      </c>
      <c r="F654" s="34" t="s">
        <v>6</v>
      </c>
      <c r="G654" s="21"/>
      <c r="H654" s="21"/>
      <c r="I654" s="21" t="s">
        <v>9</v>
      </c>
      <c r="J654" s="21" t="s">
        <v>26</v>
      </c>
      <c r="M654" s="12"/>
    </row>
    <row r="655" spans="1:13" ht="18" customHeight="1">
      <c r="A655" s="4">
        <v>654</v>
      </c>
      <c r="B655" s="37">
        <v>40792</v>
      </c>
      <c r="C655" s="34" t="s">
        <v>29</v>
      </c>
      <c r="D655" s="34" t="s">
        <v>24</v>
      </c>
      <c r="E655" s="34" t="s">
        <v>22</v>
      </c>
      <c r="F655" s="34" t="s">
        <v>33</v>
      </c>
      <c r="G655" s="21"/>
      <c r="H655" s="21"/>
      <c r="I655" s="21" t="s">
        <v>32</v>
      </c>
      <c r="J655" s="21" t="s">
        <v>8</v>
      </c>
      <c r="M655" s="12"/>
    </row>
    <row r="656" spans="1:13" ht="18" customHeight="1">
      <c r="A656" s="4">
        <v>655</v>
      </c>
      <c r="B656" s="37">
        <v>40792</v>
      </c>
      <c r="C656" s="34" t="s">
        <v>142</v>
      </c>
      <c r="D656" s="34" t="s">
        <v>16</v>
      </c>
      <c r="E656" s="34" t="s">
        <v>49</v>
      </c>
      <c r="F656" s="34" t="s">
        <v>144</v>
      </c>
      <c r="G656" s="21"/>
      <c r="H656" s="21"/>
      <c r="I656" s="21" t="s">
        <v>20</v>
      </c>
      <c r="J656" s="21" t="s">
        <v>37</v>
      </c>
      <c r="M656" s="12"/>
    </row>
    <row r="657" spans="1:13" ht="18" customHeight="1">
      <c r="A657" s="4">
        <v>656</v>
      </c>
      <c r="B657" s="37">
        <v>40792</v>
      </c>
      <c r="C657" s="34" t="s">
        <v>21</v>
      </c>
      <c r="D657" s="34" t="s">
        <v>30</v>
      </c>
      <c r="E657" s="34" t="s">
        <v>4</v>
      </c>
      <c r="F657" s="34" t="s">
        <v>131</v>
      </c>
      <c r="G657" s="21"/>
      <c r="H657" s="21"/>
      <c r="I657" s="21" t="s">
        <v>31</v>
      </c>
      <c r="J657" s="21" t="s">
        <v>25</v>
      </c>
      <c r="M657" s="12"/>
    </row>
    <row r="658" spans="1:13" ht="18" customHeight="1">
      <c r="A658" s="4">
        <v>657</v>
      </c>
      <c r="B658" s="37">
        <v>40793</v>
      </c>
      <c r="C658" s="34" t="s">
        <v>36</v>
      </c>
      <c r="D658" s="34" t="s">
        <v>10</v>
      </c>
      <c r="E658" s="34" t="s">
        <v>48</v>
      </c>
      <c r="F658" s="34" t="s">
        <v>28</v>
      </c>
      <c r="G658" s="21"/>
      <c r="H658" s="21"/>
      <c r="I658" s="21" t="s">
        <v>13</v>
      </c>
      <c r="J658" s="21" t="s">
        <v>14</v>
      </c>
      <c r="M658" s="12"/>
    </row>
    <row r="659" spans="1:13" ht="18" customHeight="1">
      <c r="A659" s="4">
        <v>658</v>
      </c>
      <c r="B659" s="37">
        <v>40793</v>
      </c>
      <c r="C659" s="34" t="s">
        <v>6</v>
      </c>
      <c r="D659" s="34" t="s">
        <v>7</v>
      </c>
      <c r="E659" s="34" t="s">
        <v>42</v>
      </c>
      <c r="F659" s="34" t="s">
        <v>161</v>
      </c>
      <c r="G659" s="21"/>
      <c r="H659" s="21"/>
      <c r="I659" s="21" t="s">
        <v>9</v>
      </c>
      <c r="J659" s="21" t="s">
        <v>26</v>
      </c>
      <c r="M659" s="12"/>
    </row>
    <row r="660" spans="1:13" ht="18" customHeight="1">
      <c r="A660" s="4">
        <v>659</v>
      </c>
      <c r="B660" s="37">
        <v>40793</v>
      </c>
      <c r="C660" s="34" t="s">
        <v>23</v>
      </c>
      <c r="D660" s="34" t="s">
        <v>44</v>
      </c>
      <c r="E660" s="34" t="s">
        <v>46</v>
      </c>
      <c r="F660" s="34" t="s">
        <v>50</v>
      </c>
      <c r="G660" s="21"/>
      <c r="H660" s="21"/>
      <c r="I660" s="21" t="s">
        <v>38</v>
      </c>
      <c r="J660" s="21" t="s">
        <v>19</v>
      </c>
      <c r="M660" s="12"/>
    </row>
    <row r="661" spans="1:13" ht="18" customHeight="1">
      <c r="A661" s="4">
        <v>660</v>
      </c>
      <c r="B661" s="37">
        <v>40793</v>
      </c>
      <c r="C661" s="34" t="s">
        <v>131</v>
      </c>
      <c r="D661" s="34" t="s">
        <v>18</v>
      </c>
      <c r="E661" s="34" t="s">
        <v>30</v>
      </c>
      <c r="F661" s="34" t="s">
        <v>4</v>
      </c>
      <c r="G661" s="21"/>
      <c r="H661" s="21"/>
      <c r="I661" s="21" t="s">
        <v>31</v>
      </c>
      <c r="J661" s="21" t="s">
        <v>25</v>
      </c>
      <c r="M661" s="12"/>
    </row>
    <row r="662" spans="1:13" ht="18" customHeight="1">
      <c r="A662" s="4">
        <v>661</v>
      </c>
      <c r="B662" s="37">
        <v>40793</v>
      </c>
      <c r="C662" s="34" t="s">
        <v>144</v>
      </c>
      <c r="D662" s="34" t="s">
        <v>34</v>
      </c>
      <c r="E662" s="34" t="s">
        <v>16</v>
      </c>
      <c r="F662" s="34" t="s">
        <v>49</v>
      </c>
      <c r="G662" s="21"/>
      <c r="H662" s="21"/>
      <c r="I662" s="21" t="s">
        <v>20</v>
      </c>
      <c r="J662" s="21" t="s">
        <v>37</v>
      </c>
      <c r="M662" s="12"/>
    </row>
    <row r="663" spans="1:13" ht="18" customHeight="1">
      <c r="A663" s="4">
        <v>662</v>
      </c>
      <c r="B663" s="37">
        <v>40793</v>
      </c>
      <c r="C663" s="34" t="s">
        <v>33</v>
      </c>
      <c r="D663" s="34" t="s">
        <v>41</v>
      </c>
      <c r="E663" s="34" t="s">
        <v>24</v>
      </c>
      <c r="F663" s="34" t="s">
        <v>22</v>
      </c>
      <c r="G663" s="21"/>
      <c r="H663" s="21"/>
      <c r="I663" s="21" t="s">
        <v>32</v>
      </c>
      <c r="J663" s="21" t="s">
        <v>8</v>
      </c>
      <c r="M663" s="12"/>
    </row>
    <row r="664" spans="1:13" ht="18" customHeight="1">
      <c r="A664" s="4">
        <v>663</v>
      </c>
      <c r="B664" s="37">
        <v>40794</v>
      </c>
      <c r="C664" s="34" t="s">
        <v>161</v>
      </c>
      <c r="D664" s="34" t="s">
        <v>35</v>
      </c>
      <c r="E664" s="34" t="s">
        <v>7</v>
      </c>
      <c r="F664" s="34" t="s">
        <v>42</v>
      </c>
      <c r="G664" s="21"/>
      <c r="H664" s="21"/>
      <c r="I664" s="21" t="s">
        <v>9</v>
      </c>
      <c r="J664" s="21" t="s">
        <v>26</v>
      </c>
      <c r="M664" s="12"/>
    </row>
    <row r="665" spans="1:13" ht="18" customHeight="1">
      <c r="A665" s="4">
        <v>664</v>
      </c>
      <c r="B665" s="37">
        <v>40794</v>
      </c>
      <c r="C665" s="34" t="s">
        <v>49</v>
      </c>
      <c r="D665" s="34" t="s">
        <v>142</v>
      </c>
      <c r="E665" s="34" t="s">
        <v>34</v>
      </c>
      <c r="F665" s="34" t="s">
        <v>16</v>
      </c>
      <c r="G665" s="21"/>
      <c r="H665" s="21"/>
      <c r="I665" s="21" t="s">
        <v>20</v>
      </c>
      <c r="J665" s="21" t="s">
        <v>37</v>
      </c>
      <c r="M665" s="12"/>
    </row>
    <row r="666" spans="1:13" ht="18" customHeight="1">
      <c r="A666" s="4">
        <v>665</v>
      </c>
      <c r="B666" s="37">
        <v>40794</v>
      </c>
      <c r="C666" s="34" t="s">
        <v>28</v>
      </c>
      <c r="D666" s="34" t="s">
        <v>148</v>
      </c>
      <c r="E666" s="34" t="s">
        <v>10</v>
      </c>
      <c r="F666" s="34" t="s">
        <v>48</v>
      </c>
      <c r="G666" s="21"/>
      <c r="H666" s="21"/>
      <c r="I666" s="21" t="s">
        <v>13</v>
      </c>
      <c r="J666" s="21" t="s">
        <v>14</v>
      </c>
      <c r="M666" s="12"/>
    </row>
    <row r="667" spans="1:13" ht="18" customHeight="1">
      <c r="A667" s="4">
        <v>666</v>
      </c>
      <c r="B667" s="37">
        <v>40794</v>
      </c>
      <c r="C667" s="36" t="s">
        <v>50</v>
      </c>
      <c r="D667" s="34" t="s">
        <v>15</v>
      </c>
      <c r="E667" s="34" t="s">
        <v>44</v>
      </c>
      <c r="F667" s="34" t="s">
        <v>46</v>
      </c>
      <c r="G667" s="21"/>
      <c r="H667" s="21"/>
      <c r="I667" s="21" t="s">
        <v>38</v>
      </c>
      <c r="J667" s="21" t="s">
        <v>19</v>
      </c>
      <c r="M667" s="13"/>
    </row>
    <row r="668" spans="1:13" ht="18" customHeight="1">
      <c r="A668" s="4">
        <v>667</v>
      </c>
      <c r="B668" s="37">
        <v>40794</v>
      </c>
      <c r="C668" s="34" t="s">
        <v>22</v>
      </c>
      <c r="D668" s="34" t="s">
        <v>29</v>
      </c>
      <c r="E668" s="34" t="s">
        <v>41</v>
      </c>
      <c r="F668" s="34" t="s">
        <v>24</v>
      </c>
      <c r="G668" s="21"/>
      <c r="H668" s="21"/>
      <c r="I668" s="21" t="s">
        <v>32</v>
      </c>
      <c r="J668" s="21" t="s">
        <v>8</v>
      </c>
      <c r="M668" s="12"/>
    </row>
    <row r="669" spans="1:13" ht="18" customHeight="1">
      <c r="A669" s="4">
        <v>668</v>
      </c>
      <c r="B669" s="37">
        <v>40795</v>
      </c>
      <c r="C669" s="34" t="s">
        <v>4</v>
      </c>
      <c r="D669" s="34" t="s">
        <v>21</v>
      </c>
      <c r="E669" s="34" t="s">
        <v>27</v>
      </c>
      <c r="F669" s="34" t="s">
        <v>30</v>
      </c>
      <c r="G669" s="21"/>
      <c r="H669" s="21"/>
      <c r="I669" s="21" t="s">
        <v>37</v>
      </c>
      <c r="J669" s="21" t="s">
        <v>19</v>
      </c>
      <c r="M669" s="12"/>
    </row>
    <row r="670" spans="1:13" ht="18" customHeight="1">
      <c r="A670" s="4">
        <v>669</v>
      </c>
      <c r="B670" s="37">
        <v>40795</v>
      </c>
      <c r="C670" s="34" t="s">
        <v>42</v>
      </c>
      <c r="D670" s="34" t="s">
        <v>6</v>
      </c>
      <c r="E670" s="34" t="s">
        <v>35</v>
      </c>
      <c r="F670" s="34" t="s">
        <v>7</v>
      </c>
      <c r="G670" s="21"/>
      <c r="H670" s="21"/>
      <c r="I670" s="21" t="s">
        <v>9</v>
      </c>
      <c r="J670" s="21" t="s">
        <v>31</v>
      </c>
      <c r="M670" s="12"/>
    </row>
    <row r="671" spans="1:13" ht="18" customHeight="1">
      <c r="A671" s="4">
        <v>670</v>
      </c>
      <c r="B671" s="37">
        <v>40795</v>
      </c>
      <c r="C671" s="34" t="s">
        <v>10</v>
      </c>
      <c r="D671" s="34" t="s">
        <v>12</v>
      </c>
      <c r="E671" s="34" t="s">
        <v>17</v>
      </c>
      <c r="F671" s="34" t="s">
        <v>41</v>
      </c>
      <c r="G671" s="21"/>
      <c r="H671" s="21"/>
      <c r="I671" s="21" t="s">
        <v>8</v>
      </c>
      <c r="J671" s="21" t="s">
        <v>25</v>
      </c>
      <c r="M671" s="12"/>
    </row>
    <row r="672" spans="1:13" ht="18" customHeight="1">
      <c r="A672" s="4">
        <v>671</v>
      </c>
      <c r="B672" s="37">
        <v>40795</v>
      </c>
      <c r="C672" s="34" t="s">
        <v>46</v>
      </c>
      <c r="D672" s="34" t="s">
        <v>146</v>
      </c>
      <c r="E672" s="34" t="s">
        <v>15</v>
      </c>
      <c r="F672" s="34" t="s">
        <v>44</v>
      </c>
      <c r="G672" s="21"/>
      <c r="H672" s="21"/>
      <c r="I672" s="21" t="s">
        <v>26</v>
      </c>
      <c r="J672" s="21" t="s">
        <v>32</v>
      </c>
      <c r="M672" s="12"/>
    </row>
    <row r="673" spans="1:13" ht="18" customHeight="1">
      <c r="A673" s="4">
        <v>672</v>
      </c>
      <c r="B673" s="37">
        <v>40795</v>
      </c>
      <c r="C673" s="34" t="s">
        <v>24</v>
      </c>
      <c r="D673" s="34" t="s">
        <v>36</v>
      </c>
      <c r="E673" s="34" t="s">
        <v>18</v>
      </c>
      <c r="F673" s="34" t="s">
        <v>153</v>
      </c>
      <c r="G673" s="21"/>
      <c r="H673" s="21"/>
      <c r="I673" s="21" t="s">
        <v>14</v>
      </c>
      <c r="J673" s="21" t="s">
        <v>38</v>
      </c>
      <c r="M673" s="12"/>
    </row>
    <row r="674" spans="1:13" ht="18" customHeight="1">
      <c r="A674" s="4">
        <v>673</v>
      </c>
      <c r="B674" s="37">
        <v>40795</v>
      </c>
      <c r="C674" s="34" t="s">
        <v>16</v>
      </c>
      <c r="D674" s="34" t="s">
        <v>144</v>
      </c>
      <c r="E674" s="34" t="s">
        <v>5</v>
      </c>
      <c r="F674" s="34" t="s">
        <v>34</v>
      </c>
      <c r="G674" s="21"/>
      <c r="H674" s="21"/>
      <c r="I674" s="21" t="s">
        <v>20</v>
      </c>
      <c r="J674" s="21" t="s">
        <v>13</v>
      </c>
      <c r="M674" s="12"/>
    </row>
    <row r="675" spans="1:13" ht="18" customHeight="1">
      <c r="A675" s="4">
        <v>674</v>
      </c>
      <c r="B675" s="37">
        <v>40796</v>
      </c>
      <c r="C675" s="34" t="s">
        <v>7</v>
      </c>
      <c r="D675" s="34" t="s">
        <v>161</v>
      </c>
      <c r="E675" s="34" t="s">
        <v>6</v>
      </c>
      <c r="F675" s="34" t="s">
        <v>35</v>
      </c>
      <c r="G675" s="21"/>
      <c r="H675" s="21"/>
      <c r="I675" s="21" t="s">
        <v>9</v>
      </c>
      <c r="J675" s="21" t="s">
        <v>31</v>
      </c>
      <c r="M675" s="12"/>
    </row>
    <row r="676" spans="1:13" ht="18" customHeight="1">
      <c r="A676" s="4">
        <v>675</v>
      </c>
      <c r="B676" s="37">
        <v>40796</v>
      </c>
      <c r="C676" s="34" t="s">
        <v>153</v>
      </c>
      <c r="D676" s="34" t="s">
        <v>131</v>
      </c>
      <c r="E676" s="34" t="s">
        <v>36</v>
      </c>
      <c r="F676" s="34" t="s">
        <v>18</v>
      </c>
      <c r="G676" s="21"/>
      <c r="H676" s="21"/>
      <c r="I676" s="21" t="s">
        <v>14</v>
      </c>
      <c r="J676" s="21" t="s">
        <v>38</v>
      </c>
      <c r="M676" s="12"/>
    </row>
    <row r="677" spans="1:13" ht="18" customHeight="1">
      <c r="A677" s="4">
        <v>676</v>
      </c>
      <c r="B677" s="37">
        <v>40796</v>
      </c>
      <c r="C677" s="34" t="s">
        <v>34</v>
      </c>
      <c r="D677" s="34" t="s">
        <v>50</v>
      </c>
      <c r="E677" s="34" t="s">
        <v>144</v>
      </c>
      <c r="F677" s="34" t="s">
        <v>5</v>
      </c>
      <c r="G677" s="21"/>
      <c r="H677" s="21"/>
      <c r="I677" s="21" t="s">
        <v>20</v>
      </c>
      <c r="J677" s="21" t="s">
        <v>13</v>
      </c>
      <c r="M677" s="12"/>
    </row>
    <row r="678" spans="1:13" ht="18" customHeight="1">
      <c r="A678" s="4">
        <v>677</v>
      </c>
      <c r="B678" s="37">
        <v>40796</v>
      </c>
      <c r="C678" s="34" t="s">
        <v>41</v>
      </c>
      <c r="D678" s="34" t="s">
        <v>40</v>
      </c>
      <c r="E678" s="34" t="s">
        <v>12</v>
      </c>
      <c r="F678" s="34" t="s">
        <v>17</v>
      </c>
      <c r="G678" s="21"/>
      <c r="H678" s="21"/>
      <c r="I678" s="21" t="s">
        <v>8</v>
      </c>
      <c r="J678" s="21" t="s">
        <v>25</v>
      </c>
      <c r="M678" s="12"/>
    </row>
    <row r="679" spans="1:13" ht="18" customHeight="1">
      <c r="A679" s="4">
        <v>678</v>
      </c>
      <c r="B679" s="37">
        <v>40796</v>
      </c>
      <c r="C679" s="34" t="s">
        <v>44</v>
      </c>
      <c r="D679" s="34" t="s">
        <v>47</v>
      </c>
      <c r="E679" s="34" t="s">
        <v>146</v>
      </c>
      <c r="F679" s="34" t="s">
        <v>15</v>
      </c>
      <c r="G679" s="21"/>
      <c r="H679" s="21"/>
      <c r="I679" s="21" t="s">
        <v>26</v>
      </c>
      <c r="J679" s="21" t="s">
        <v>32</v>
      </c>
      <c r="M679" s="12"/>
    </row>
    <row r="680" spans="1:13" ht="18" customHeight="1">
      <c r="A680" s="4">
        <v>679</v>
      </c>
      <c r="B680" s="37">
        <v>40796</v>
      </c>
      <c r="C680" s="34" t="s">
        <v>30</v>
      </c>
      <c r="D680" s="34" t="s">
        <v>163</v>
      </c>
      <c r="E680" s="34" t="s">
        <v>21</v>
      </c>
      <c r="F680" s="34" t="s">
        <v>27</v>
      </c>
      <c r="G680" s="21"/>
      <c r="H680" s="21"/>
      <c r="I680" s="21" t="s">
        <v>37</v>
      </c>
      <c r="J680" s="21" t="s">
        <v>19</v>
      </c>
      <c r="M680" s="12"/>
    </row>
    <row r="681" spans="1:13" ht="18" customHeight="1">
      <c r="A681" s="4">
        <v>680</v>
      </c>
      <c r="B681" s="37">
        <v>40797</v>
      </c>
      <c r="C681" s="34" t="s">
        <v>35</v>
      </c>
      <c r="D681" s="34" t="s">
        <v>42</v>
      </c>
      <c r="E681" s="34" t="s">
        <v>161</v>
      </c>
      <c r="F681" s="34" t="s">
        <v>6</v>
      </c>
      <c r="G681" s="21"/>
      <c r="H681" s="21"/>
      <c r="I681" s="21" t="s">
        <v>9</v>
      </c>
      <c r="J681" s="21" t="s">
        <v>31</v>
      </c>
      <c r="M681" s="12"/>
    </row>
    <row r="682" spans="1:13" ht="18" customHeight="1">
      <c r="A682" s="4">
        <v>681</v>
      </c>
      <c r="B682" s="37">
        <v>40797</v>
      </c>
      <c r="C682" s="34" t="s">
        <v>5</v>
      </c>
      <c r="D682" s="34" t="s">
        <v>16</v>
      </c>
      <c r="E682" s="34" t="s">
        <v>50</v>
      </c>
      <c r="F682" s="34" t="s">
        <v>144</v>
      </c>
      <c r="G682" s="21"/>
      <c r="H682" s="21"/>
      <c r="I682" s="21" t="s">
        <v>20</v>
      </c>
      <c r="J682" s="21" t="s">
        <v>13</v>
      </c>
      <c r="M682" s="12"/>
    </row>
    <row r="683" spans="1:13" ht="18" customHeight="1">
      <c r="A683" s="4">
        <v>682</v>
      </c>
      <c r="B683" s="37">
        <v>40797</v>
      </c>
      <c r="C683" s="34" t="s">
        <v>15</v>
      </c>
      <c r="D683" s="34" t="s">
        <v>46</v>
      </c>
      <c r="E683" s="34" t="s">
        <v>47</v>
      </c>
      <c r="F683" s="34" t="s">
        <v>146</v>
      </c>
      <c r="G683" s="21"/>
      <c r="H683" s="21"/>
      <c r="I683" s="21" t="s">
        <v>26</v>
      </c>
      <c r="J683" s="21" t="s">
        <v>32</v>
      </c>
      <c r="M683" s="12"/>
    </row>
    <row r="684" spans="1:13" ht="18" customHeight="1">
      <c r="A684" s="4">
        <v>683</v>
      </c>
      <c r="B684" s="37">
        <v>40797</v>
      </c>
      <c r="C684" s="34" t="s">
        <v>18</v>
      </c>
      <c r="D684" s="34" t="s">
        <v>24</v>
      </c>
      <c r="E684" s="34" t="s">
        <v>131</v>
      </c>
      <c r="F684" s="34" t="s">
        <v>36</v>
      </c>
      <c r="G684" s="21"/>
      <c r="H684" s="21"/>
      <c r="I684" s="21" t="s">
        <v>14</v>
      </c>
      <c r="J684" s="21" t="s">
        <v>38</v>
      </c>
      <c r="M684" s="12"/>
    </row>
    <row r="685" spans="1:13" ht="18" customHeight="1">
      <c r="A685" s="4">
        <v>684</v>
      </c>
      <c r="B685" s="37">
        <v>40797</v>
      </c>
      <c r="C685" s="34" t="s">
        <v>17</v>
      </c>
      <c r="D685" s="34" t="s">
        <v>10</v>
      </c>
      <c r="E685" s="34" t="s">
        <v>40</v>
      </c>
      <c r="F685" s="34" t="s">
        <v>12</v>
      </c>
      <c r="G685" s="21"/>
      <c r="H685" s="21"/>
      <c r="I685" s="21" t="s">
        <v>8</v>
      </c>
      <c r="J685" s="21" t="s">
        <v>25</v>
      </c>
      <c r="M685" s="12"/>
    </row>
    <row r="686" spans="1:13" ht="18" customHeight="1">
      <c r="A686" s="4">
        <v>685</v>
      </c>
      <c r="B686" s="37">
        <v>40797</v>
      </c>
      <c r="C686" s="34" t="s">
        <v>27</v>
      </c>
      <c r="D686" s="34" t="s">
        <v>4</v>
      </c>
      <c r="E686" s="36" t="s">
        <v>163</v>
      </c>
      <c r="F686" s="34" t="s">
        <v>21</v>
      </c>
      <c r="G686" s="21"/>
      <c r="H686" s="21"/>
      <c r="I686" s="21" t="s">
        <v>37</v>
      </c>
      <c r="J686" s="21" t="s">
        <v>19</v>
      </c>
      <c r="M686" s="12"/>
    </row>
    <row r="687" spans="1:13" ht="18" customHeight="1">
      <c r="A687" s="4">
        <v>686</v>
      </c>
      <c r="B687" s="37">
        <v>40799</v>
      </c>
      <c r="C687" s="34" t="s">
        <v>49</v>
      </c>
      <c r="D687" s="34" t="s">
        <v>23</v>
      </c>
      <c r="E687" s="34" t="s">
        <v>46</v>
      </c>
      <c r="F687" s="34" t="s">
        <v>29</v>
      </c>
      <c r="G687" s="21"/>
      <c r="H687" s="21"/>
      <c r="I687" s="21" t="s">
        <v>19</v>
      </c>
      <c r="J687" s="21" t="s">
        <v>14</v>
      </c>
      <c r="M687" s="12"/>
    </row>
    <row r="688" spans="1:13" ht="18" customHeight="1">
      <c r="A688" s="4">
        <v>687</v>
      </c>
      <c r="B688" s="37">
        <v>40799</v>
      </c>
      <c r="C688" s="34" t="s">
        <v>36</v>
      </c>
      <c r="D688" s="34" t="s">
        <v>33</v>
      </c>
      <c r="E688" s="34" t="s">
        <v>148</v>
      </c>
      <c r="F688" s="34" t="s">
        <v>39</v>
      </c>
      <c r="G688" s="21"/>
      <c r="H688" s="21"/>
      <c r="I688" s="21" t="s">
        <v>31</v>
      </c>
      <c r="J688" s="21" t="s">
        <v>8</v>
      </c>
      <c r="M688" s="12"/>
    </row>
    <row r="689" spans="1:13" ht="18" customHeight="1">
      <c r="A689" s="4">
        <v>688</v>
      </c>
      <c r="B689" s="37">
        <v>40799</v>
      </c>
      <c r="C689" s="34" t="s">
        <v>131</v>
      </c>
      <c r="D689" s="34" t="s">
        <v>17</v>
      </c>
      <c r="E689" s="34" t="s">
        <v>142</v>
      </c>
      <c r="F689" s="34" t="s">
        <v>163</v>
      </c>
      <c r="G689" s="21"/>
      <c r="H689" s="21"/>
      <c r="I689" s="21" t="s">
        <v>13</v>
      </c>
      <c r="J689" s="21" t="s">
        <v>37</v>
      </c>
      <c r="M689" s="12"/>
    </row>
    <row r="690" spans="1:13" ht="18" customHeight="1">
      <c r="A690" s="4">
        <v>689</v>
      </c>
      <c r="B690" s="37">
        <v>40799</v>
      </c>
      <c r="C690" s="34" t="s">
        <v>11</v>
      </c>
      <c r="D690" s="34" t="s">
        <v>44</v>
      </c>
      <c r="E690" s="34" t="s">
        <v>16</v>
      </c>
      <c r="F690" s="34" t="s">
        <v>47</v>
      </c>
      <c r="G690" s="21"/>
      <c r="H690" s="21"/>
      <c r="I690" s="21" t="s">
        <v>26</v>
      </c>
      <c r="J690" s="21" t="s">
        <v>9</v>
      </c>
      <c r="M690" s="12"/>
    </row>
    <row r="691" spans="1:13" ht="18" customHeight="1">
      <c r="A691" s="4">
        <v>690</v>
      </c>
      <c r="B691" s="37">
        <v>40799</v>
      </c>
      <c r="C691" s="34" t="s">
        <v>146</v>
      </c>
      <c r="D691" s="34" t="s">
        <v>72</v>
      </c>
      <c r="E691" s="34" t="s">
        <v>22</v>
      </c>
      <c r="F691" s="34" t="s">
        <v>43</v>
      </c>
      <c r="G691" s="21"/>
      <c r="H691" s="21"/>
      <c r="I691" s="21" t="s">
        <v>25</v>
      </c>
      <c r="J691" s="21" t="s">
        <v>32</v>
      </c>
      <c r="M691" s="12"/>
    </row>
    <row r="692" spans="1:13" ht="18" customHeight="1">
      <c r="A692" s="4">
        <v>691</v>
      </c>
      <c r="B692" s="37">
        <v>40799</v>
      </c>
      <c r="C692" s="34" t="s">
        <v>12</v>
      </c>
      <c r="D692" s="34" t="s">
        <v>28</v>
      </c>
      <c r="E692" s="34" t="s">
        <v>4</v>
      </c>
      <c r="F692" s="34" t="s">
        <v>50</v>
      </c>
      <c r="G692" s="21"/>
      <c r="H692" s="21"/>
      <c r="I692" s="21" t="s">
        <v>38</v>
      </c>
      <c r="J692" s="21" t="s">
        <v>20</v>
      </c>
      <c r="M692" s="12"/>
    </row>
    <row r="693" spans="1:13" ht="18" customHeight="1">
      <c r="A693" s="4">
        <v>692</v>
      </c>
      <c r="B693" s="37">
        <v>40800</v>
      </c>
      <c r="C693" s="34" t="s">
        <v>39</v>
      </c>
      <c r="D693" s="34" t="s">
        <v>18</v>
      </c>
      <c r="E693" s="34" t="s">
        <v>33</v>
      </c>
      <c r="F693" s="34" t="s">
        <v>148</v>
      </c>
      <c r="G693" s="21"/>
      <c r="H693" s="21"/>
      <c r="I693" s="21" t="s">
        <v>31</v>
      </c>
      <c r="J693" s="21" t="s">
        <v>8</v>
      </c>
      <c r="M693" s="12"/>
    </row>
    <row r="694" spans="1:13" ht="18" customHeight="1">
      <c r="A694" s="4">
        <v>693</v>
      </c>
      <c r="B694" s="37">
        <v>40800</v>
      </c>
      <c r="C694" s="34" t="s">
        <v>47</v>
      </c>
      <c r="D694" s="36" t="s">
        <v>153</v>
      </c>
      <c r="E694" s="34" t="s">
        <v>44</v>
      </c>
      <c r="F694" s="34" t="s">
        <v>16</v>
      </c>
      <c r="G694" s="21"/>
      <c r="H694" s="21"/>
      <c r="I694" s="21" t="s">
        <v>26</v>
      </c>
      <c r="J694" s="21" t="s">
        <v>9</v>
      </c>
      <c r="M694" s="12"/>
    </row>
    <row r="695" spans="1:13" ht="18" customHeight="1">
      <c r="A695" s="4">
        <v>694</v>
      </c>
      <c r="B695" s="37">
        <v>40800</v>
      </c>
      <c r="C695" s="34" t="s">
        <v>29</v>
      </c>
      <c r="D695" s="34" t="s">
        <v>5</v>
      </c>
      <c r="E695" s="34" t="s">
        <v>23</v>
      </c>
      <c r="F695" s="34" t="s">
        <v>46</v>
      </c>
      <c r="G695" s="21"/>
      <c r="H695" s="21"/>
      <c r="I695" s="21" t="s">
        <v>19</v>
      </c>
      <c r="J695" s="21" t="s">
        <v>14</v>
      </c>
      <c r="M695" s="12"/>
    </row>
    <row r="696" spans="1:13" ht="18" customHeight="1">
      <c r="A696" s="4">
        <v>695</v>
      </c>
      <c r="B696" s="37">
        <v>40800</v>
      </c>
      <c r="C696" s="36" t="s">
        <v>43</v>
      </c>
      <c r="D696" s="34" t="s">
        <v>27</v>
      </c>
      <c r="E696" s="34" t="s">
        <v>72</v>
      </c>
      <c r="F696" s="34" t="s">
        <v>22</v>
      </c>
      <c r="G696" s="21"/>
      <c r="H696" s="21"/>
      <c r="I696" s="21" t="s">
        <v>25</v>
      </c>
      <c r="J696" s="21" t="s">
        <v>32</v>
      </c>
      <c r="M696" s="13"/>
    </row>
    <row r="697" spans="1:13" ht="18" customHeight="1">
      <c r="A697" s="4">
        <v>696</v>
      </c>
      <c r="B697" s="37">
        <v>40800</v>
      </c>
      <c r="C697" s="34" t="s">
        <v>50</v>
      </c>
      <c r="D697" s="34" t="s">
        <v>15</v>
      </c>
      <c r="E697" s="34" t="s">
        <v>28</v>
      </c>
      <c r="F697" s="34" t="s">
        <v>4</v>
      </c>
      <c r="G697" s="21"/>
      <c r="H697" s="21"/>
      <c r="I697" s="21" t="s">
        <v>38</v>
      </c>
      <c r="J697" s="21" t="s">
        <v>20</v>
      </c>
      <c r="M697" s="12"/>
    </row>
    <row r="698" spans="1:13" ht="18" customHeight="1">
      <c r="A698" s="4">
        <v>697</v>
      </c>
      <c r="B698" s="37">
        <v>40800</v>
      </c>
      <c r="C698" s="34" t="s">
        <v>163</v>
      </c>
      <c r="D698" s="34" t="s">
        <v>40</v>
      </c>
      <c r="E698" s="34" t="s">
        <v>17</v>
      </c>
      <c r="F698" s="34" t="s">
        <v>142</v>
      </c>
      <c r="G698" s="21"/>
      <c r="H698" s="21"/>
      <c r="I698" s="21" t="s">
        <v>13</v>
      </c>
      <c r="J698" s="21" t="s">
        <v>37</v>
      </c>
      <c r="M698" s="12"/>
    </row>
    <row r="699" spans="1:13" ht="18" customHeight="1">
      <c r="A699" s="4">
        <v>698</v>
      </c>
      <c r="B699" s="37">
        <v>40801</v>
      </c>
      <c r="C699" s="34" t="s">
        <v>148</v>
      </c>
      <c r="D699" s="34" t="s">
        <v>36</v>
      </c>
      <c r="E699" s="34" t="s">
        <v>18</v>
      </c>
      <c r="F699" s="34" t="s">
        <v>33</v>
      </c>
      <c r="G699" s="21"/>
      <c r="H699" s="21"/>
      <c r="I699" s="21" t="s">
        <v>31</v>
      </c>
      <c r="J699" s="21" t="s">
        <v>8</v>
      </c>
      <c r="M699" s="12"/>
    </row>
    <row r="700" spans="1:13" ht="18" customHeight="1">
      <c r="A700" s="4">
        <v>699</v>
      </c>
      <c r="B700" s="37">
        <v>40801</v>
      </c>
      <c r="C700" s="34" t="s">
        <v>4</v>
      </c>
      <c r="D700" s="34" t="s">
        <v>12</v>
      </c>
      <c r="E700" s="34" t="s">
        <v>15</v>
      </c>
      <c r="F700" s="34" t="s">
        <v>28</v>
      </c>
      <c r="G700" s="21"/>
      <c r="H700" s="21"/>
      <c r="I700" s="21" t="s">
        <v>38</v>
      </c>
      <c r="J700" s="21" t="s">
        <v>20</v>
      </c>
      <c r="M700" s="12"/>
    </row>
    <row r="701" spans="1:13" ht="18" customHeight="1">
      <c r="A701" s="4">
        <v>700</v>
      </c>
      <c r="B701" s="37">
        <v>40801</v>
      </c>
      <c r="C701" s="34" t="s">
        <v>46</v>
      </c>
      <c r="D701" s="34" t="s">
        <v>49</v>
      </c>
      <c r="E701" s="34" t="s">
        <v>5</v>
      </c>
      <c r="F701" s="34" t="s">
        <v>23</v>
      </c>
      <c r="G701" s="21"/>
      <c r="H701" s="21"/>
      <c r="I701" s="21" t="s">
        <v>19</v>
      </c>
      <c r="J701" s="21" t="s">
        <v>14</v>
      </c>
      <c r="M701" s="12"/>
    </row>
    <row r="702" spans="1:13" ht="18" customHeight="1">
      <c r="A702" s="4">
        <v>701</v>
      </c>
      <c r="B702" s="37">
        <v>40801</v>
      </c>
      <c r="C702" s="34" t="s">
        <v>142</v>
      </c>
      <c r="D702" s="34" t="s">
        <v>131</v>
      </c>
      <c r="E702" s="34" t="s">
        <v>40</v>
      </c>
      <c r="F702" s="34" t="s">
        <v>17</v>
      </c>
      <c r="G702" s="21"/>
      <c r="H702" s="21"/>
      <c r="I702" s="21" t="s">
        <v>13</v>
      </c>
      <c r="J702" s="21" t="s">
        <v>37</v>
      </c>
      <c r="M702" s="12"/>
    </row>
    <row r="703" spans="1:13" ht="18" customHeight="1">
      <c r="A703" s="4">
        <v>702</v>
      </c>
      <c r="B703" s="37">
        <v>40801</v>
      </c>
      <c r="C703" s="34" t="s">
        <v>22</v>
      </c>
      <c r="D703" s="34" t="s">
        <v>146</v>
      </c>
      <c r="E703" s="34" t="s">
        <v>27</v>
      </c>
      <c r="F703" s="34" t="s">
        <v>72</v>
      </c>
      <c r="G703" s="21"/>
      <c r="H703" s="21"/>
      <c r="I703" s="21" t="s">
        <v>25</v>
      </c>
      <c r="J703" s="21" t="s">
        <v>32</v>
      </c>
      <c r="M703" s="12"/>
    </row>
    <row r="704" spans="1:13" ht="18" customHeight="1">
      <c r="A704" s="4">
        <v>703</v>
      </c>
      <c r="B704" s="37">
        <v>40801</v>
      </c>
      <c r="C704" s="34" t="s">
        <v>16</v>
      </c>
      <c r="D704" s="34" t="s">
        <v>11</v>
      </c>
      <c r="E704" s="34" t="s">
        <v>153</v>
      </c>
      <c r="F704" s="34" t="s">
        <v>44</v>
      </c>
      <c r="G704" s="21"/>
      <c r="H704" s="21"/>
      <c r="I704" s="21" t="s">
        <v>26</v>
      </c>
      <c r="J704" s="21" t="s">
        <v>9</v>
      </c>
      <c r="M704" s="12"/>
    </row>
    <row r="705" spans="1:13" ht="18" customHeight="1">
      <c r="A705" s="4">
        <v>704</v>
      </c>
      <c r="B705" s="37">
        <v>40802</v>
      </c>
      <c r="C705" s="34" t="s">
        <v>72</v>
      </c>
      <c r="D705" s="34" t="s">
        <v>43</v>
      </c>
      <c r="E705" s="34" t="s">
        <v>146</v>
      </c>
      <c r="F705" s="34" t="s">
        <v>27</v>
      </c>
      <c r="G705" s="21"/>
      <c r="H705" s="21"/>
      <c r="I705" s="21" t="s">
        <v>25</v>
      </c>
      <c r="J705" s="21" t="s">
        <v>31</v>
      </c>
      <c r="M705" s="12"/>
    </row>
    <row r="706" spans="1:13" ht="18" customHeight="1">
      <c r="A706" s="4">
        <v>705</v>
      </c>
      <c r="B706" s="37">
        <v>40802</v>
      </c>
      <c r="C706" s="34" t="s">
        <v>17</v>
      </c>
      <c r="D706" s="34" t="s">
        <v>30</v>
      </c>
      <c r="E706" s="34" t="s">
        <v>131</v>
      </c>
      <c r="F706" s="34" t="s">
        <v>55</v>
      </c>
      <c r="G706" s="21"/>
      <c r="H706" s="21"/>
      <c r="I706" s="21" t="s">
        <v>8</v>
      </c>
      <c r="J706" s="21" t="s">
        <v>26</v>
      </c>
      <c r="M706" s="12"/>
    </row>
    <row r="707" spans="1:13" ht="18" customHeight="1">
      <c r="A707" s="4">
        <v>706</v>
      </c>
      <c r="B707" s="37">
        <v>40802</v>
      </c>
      <c r="C707" s="34" t="s">
        <v>33</v>
      </c>
      <c r="D707" s="34" t="s">
        <v>29</v>
      </c>
      <c r="E707" s="34" t="s">
        <v>49</v>
      </c>
      <c r="F707" s="34" t="s">
        <v>6</v>
      </c>
      <c r="G707" s="21"/>
      <c r="H707" s="21"/>
      <c r="I707" s="21" t="s">
        <v>32</v>
      </c>
      <c r="J707" s="21" t="s">
        <v>9</v>
      </c>
      <c r="M707" s="12"/>
    </row>
    <row r="708" spans="1:13" ht="18" customHeight="1">
      <c r="A708" s="4">
        <v>707</v>
      </c>
      <c r="B708" s="37">
        <v>40803</v>
      </c>
      <c r="C708" s="34" t="s">
        <v>161</v>
      </c>
      <c r="D708" s="34" t="s">
        <v>163</v>
      </c>
      <c r="E708" s="34" t="s">
        <v>36</v>
      </c>
      <c r="F708" s="34" t="s">
        <v>153</v>
      </c>
      <c r="G708" s="21"/>
      <c r="H708" s="21"/>
      <c r="I708" s="21" t="s">
        <v>19</v>
      </c>
      <c r="J708" s="21" t="s">
        <v>38</v>
      </c>
      <c r="M708" s="12"/>
    </row>
    <row r="709" spans="1:13" ht="18" customHeight="1">
      <c r="A709" s="4">
        <v>708</v>
      </c>
      <c r="B709" s="37">
        <v>40803</v>
      </c>
      <c r="C709" s="34" t="s">
        <v>5</v>
      </c>
      <c r="D709" s="34" t="s">
        <v>157</v>
      </c>
      <c r="E709" s="34" t="s">
        <v>30</v>
      </c>
      <c r="F709" s="34" t="s">
        <v>12</v>
      </c>
      <c r="G709" s="21"/>
      <c r="H709" s="21"/>
      <c r="I709" s="21" t="s">
        <v>8</v>
      </c>
      <c r="J709" s="21" t="s">
        <v>26</v>
      </c>
      <c r="M709" s="12"/>
    </row>
    <row r="710" spans="1:13" ht="18" customHeight="1">
      <c r="A710" s="4">
        <v>709</v>
      </c>
      <c r="B710" s="37">
        <v>40803</v>
      </c>
      <c r="C710" s="34" t="s">
        <v>6</v>
      </c>
      <c r="D710" s="34" t="s">
        <v>4</v>
      </c>
      <c r="E710" s="34" t="s">
        <v>29</v>
      </c>
      <c r="F710" s="34" t="s">
        <v>49</v>
      </c>
      <c r="G710" s="21"/>
      <c r="H710" s="21"/>
      <c r="I710" s="21" t="s">
        <v>32</v>
      </c>
      <c r="J710" s="21" t="s">
        <v>9</v>
      </c>
      <c r="M710" s="12"/>
    </row>
    <row r="711" spans="1:13" ht="18" customHeight="1">
      <c r="A711" s="4">
        <v>710</v>
      </c>
      <c r="B711" s="37">
        <v>40803</v>
      </c>
      <c r="C711" s="34" t="s">
        <v>23</v>
      </c>
      <c r="D711" s="34" t="s">
        <v>35</v>
      </c>
      <c r="E711" s="34" t="s">
        <v>10</v>
      </c>
      <c r="F711" s="34" t="s">
        <v>15</v>
      </c>
      <c r="G711" s="21"/>
      <c r="H711" s="21"/>
      <c r="I711" s="21" t="s">
        <v>37</v>
      </c>
      <c r="J711" s="21" t="s">
        <v>20</v>
      </c>
      <c r="M711" s="12"/>
    </row>
    <row r="712" spans="1:13" ht="18" customHeight="1">
      <c r="A712" s="4">
        <v>711</v>
      </c>
      <c r="B712" s="37">
        <v>40803</v>
      </c>
      <c r="C712" s="34" t="s">
        <v>21</v>
      </c>
      <c r="D712" s="34" t="s">
        <v>39</v>
      </c>
      <c r="E712" s="34" t="s">
        <v>144</v>
      </c>
      <c r="F712" s="34" t="s">
        <v>48</v>
      </c>
      <c r="G712" s="21"/>
      <c r="H712" s="21"/>
      <c r="I712" s="21" t="s">
        <v>14</v>
      </c>
      <c r="J712" s="21" t="s">
        <v>13</v>
      </c>
      <c r="M712" s="12"/>
    </row>
    <row r="713" spans="1:13" ht="18" customHeight="1">
      <c r="A713" s="4">
        <v>712</v>
      </c>
      <c r="B713" s="37">
        <v>40803</v>
      </c>
      <c r="C713" s="34" t="s">
        <v>27</v>
      </c>
      <c r="D713" s="34" t="s">
        <v>22</v>
      </c>
      <c r="E713" s="34" t="s">
        <v>43</v>
      </c>
      <c r="F713" s="34" t="s">
        <v>146</v>
      </c>
      <c r="G713" s="21"/>
      <c r="H713" s="21"/>
      <c r="I713" s="21" t="s">
        <v>25</v>
      </c>
      <c r="J713" s="21" t="s">
        <v>31</v>
      </c>
      <c r="M713" s="12"/>
    </row>
    <row r="714" spans="1:13" ht="18" customHeight="1">
      <c r="A714" s="4">
        <v>713</v>
      </c>
      <c r="B714" s="37">
        <v>40804</v>
      </c>
      <c r="C714" s="34" t="s">
        <v>153</v>
      </c>
      <c r="D714" s="34" t="s">
        <v>24</v>
      </c>
      <c r="E714" s="36" t="s">
        <v>163</v>
      </c>
      <c r="F714" s="34" t="s">
        <v>36</v>
      </c>
      <c r="G714" s="21"/>
      <c r="H714" s="21"/>
      <c r="I714" s="21" t="s">
        <v>19</v>
      </c>
      <c r="J714" s="21" t="s">
        <v>38</v>
      </c>
      <c r="M714" s="12"/>
    </row>
    <row r="715" spans="1:13" ht="18" customHeight="1">
      <c r="A715" s="4">
        <v>714</v>
      </c>
      <c r="B715" s="37">
        <v>40804</v>
      </c>
      <c r="C715" s="34" t="s">
        <v>49</v>
      </c>
      <c r="D715" s="34" t="s">
        <v>33</v>
      </c>
      <c r="E715" s="34" t="s">
        <v>4</v>
      </c>
      <c r="F715" s="34" t="s">
        <v>29</v>
      </c>
      <c r="G715" s="21"/>
      <c r="H715" s="21"/>
      <c r="I715" s="21" t="s">
        <v>32</v>
      </c>
      <c r="J715" s="21" t="s">
        <v>9</v>
      </c>
      <c r="M715" s="12"/>
    </row>
    <row r="716" spans="1:13" ht="18" customHeight="1">
      <c r="A716" s="4">
        <v>715</v>
      </c>
      <c r="B716" s="37">
        <v>40804</v>
      </c>
      <c r="C716" s="34" t="s">
        <v>48</v>
      </c>
      <c r="D716" s="36" t="s">
        <v>142</v>
      </c>
      <c r="E716" s="34" t="s">
        <v>39</v>
      </c>
      <c r="F716" s="34" t="s">
        <v>144</v>
      </c>
      <c r="G716" s="21"/>
      <c r="H716" s="21"/>
      <c r="I716" s="21" t="s">
        <v>14</v>
      </c>
      <c r="J716" s="21" t="s">
        <v>13</v>
      </c>
      <c r="M716" s="12"/>
    </row>
    <row r="717" spans="1:13" ht="18" customHeight="1">
      <c r="A717" s="4">
        <v>716</v>
      </c>
      <c r="B717" s="37">
        <v>40804</v>
      </c>
      <c r="C717" s="34" t="s">
        <v>15</v>
      </c>
      <c r="D717" s="34" t="s">
        <v>148</v>
      </c>
      <c r="E717" s="34" t="s">
        <v>35</v>
      </c>
      <c r="F717" s="34" t="s">
        <v>10</v>
      </c>
      <c r="G717" s="21"/>
      <c r="H717" s="21"/>
      <c r="I717" s="21" t="s">
        <v>37</v>
      </c>
      <c r="J717" s="21" t="s">
        <v>20</v>
      </c>
      <c r="M717" s="12"/>
    </row>
    <row r="718" spans="1:13" ht="18" customHeight="1">
      <c r="A718" s="4">
        <v>717</v>
      </c>
      <c r="B718" s="37">
        <v>40804</v>
      </c>
      <c r="C718" s="34" t="s">
        <v>146</v>
      </c>
      <c r="D718" s="34" t="s">
        <v>72</v>
      </c>
      <c r="E718" s="34" t="s">
        <v>22</v>
      </c>
      <c r="F718" s="34" t="s">
        <v>43</v>
      </c>
      <c r="G718" s="21"/>
      <c r="H718" s="21"/>
      <c r="I718" s="21" t="s">
        <v>25</v>
      </c>
      <c r="J718" s="21" t="s">
        <v>31</v>
      </c>
      <c r="M718" s="12"/>
    </row>
    <row r="719" spans="1:13" ht="18" customHeight="1">
      <c r="A719" s="4">
        <v>718</v>
      </c>
      <c r="B719" s="37">
        <v>40804</v>
      </c>
      <c r="C719" s="34" t="s">
        <v>12</v>
      </c>
      <c r="D719" s="34" t="s">
        <v>17</v>
      </c>
      <c r="E719" s="34" t="s">
        <v>157</v>
      </c>
      <c r="F719" s="34" t="s">
        <v>30</v>
      </c>
      <c r="G719" s="21"/>
      <c r="H719" s="21"/>
      <c r="I719" s="21" t="s">
        <v>8</v>
      </c>
      <c r="J719" s="21" t="s">
        <v>26</v>
      </c>
      <c r="M719" s="12"/>
    </row>
    <row r="720" spans="1:13" ht="18" customHeight="1">
      <c r="A720" s="4">
        <v>719</v>
      </c>
      <c r="B720" s="37">
        <v>40805</v>
      </c>
      <c r="C720" s="34" t="s">
        <v>10</v>
      </c>
      <c r="D720" s="34" t="s">
        <v>23</v>
      </c>
      <c r="E720" s="34" t="s">
        <v>148</v>
      </c>
      <c r="F720" s="34" t="s">
        <v>35</v>
      </c>
      <c r="G720" s="21"/>
      <c r="H720" s="21"/>
      <c r="I720" s="21" t="s">
        <v>37</v>
      </c>
      <c r="J720" s="21" t="s">
        <v>20</v>
      </c>
      <c r="M720" s="12"/>
    </row>
    <row r="721" spans="1:13" ht="18" customHeight="1">
      <c r="A721" s="4">
        <v>720</v>
      </c>
      <c r="B721" s="37">
        <v>40805</v>
      </c>
      <c r="C721" s="34" t="s">
        <v>36</v>
      </c>
      <c r="D721" s="34" t="s">
        <v>161</v>
      </c>
      <c r="E721" s="34" t="s">
        <v>24</v>
      </c>
      <c r="F721" s="34" t="s">
        <v>163</v>
      </c>
      <c r="G721" s="21"/>
      <c r="H721" s="21"/>
      <c r="I721" s="21" t="s">
        <v>19</v>
      </c>
      <c r="J721" s="21" t="s">
        <v>38</v>
      </c>
      <c r="M721" s="12"/>
    </row>
    <row r="722" spans="1:13" ht="18" customHeight="1">
      <c r="A722" s="4">
        <v>721</v>
      </c>
      <c r="B722" s="37">
        <v>40805</v>
      </c>
      <c r="C722" s="34" t="s">
        <v>29</v>
      </c>
      <c r="D722" s="34" t="s">
        <v>6</v>
      </c>
      <c r="E722" s="34" t="s">
        <v>17</v>
      </c>
      <c r="F722" s="34" t="s">
        <v>157</v>
      </c>
      <c r="G722" s="21"/>
      <c r="H722" s="21"/>
      <c r="I722" s="21" t="s">
        <v>32</v>
      </c>
      <c r="J722" s="21" t="s">
        <v>31</v>
      </c>
      <c r="M722" s="12"/>
    </row>
    <row r="723" spans="1:13" ht="18" customHeight="1">
      <c r="A723" s="4">
        <v>722</v>
      </c>
      <c r="B723" s="37">
        <v>40805</v>
      </c>
      <c r="C723" s="34" t="s">
        <v>144</v>
      </c>
      <c r="D723" s="34" t="s">
        <v>21</v>
      </c>
      <c r="E723" s="34" t="s">
        <v>142</v>
      </c>
      <c r="F723" s="34" t="s">
        <v>39</v>
      </c>
      <c r="G723" s="21"/>
      <c r="H723" s="21"/>
      <c r="I723" s="21" t="s">
        <v>14</v>
      </c>
      <c r="J723" s="21" t="s">
        <v>13</v>
      </c>
      <c r="M723" s="12"/>
    </row>
    <row r="724" spans="1:13" ht="18" customHeight="1">
      <c r="A724" s="4">
        <v>723</v>
      </c>
      <c r="B724" s="37">
        <v>40806</v>
      </c>
      <c r="C724" s="34" t="s">
        <v>7</v>
      </c>
      <c r="D724" s="34" t="s">
        <v>132</v>
      </c>
      <c r="E724" s="34" t="s">
        <v>47</v>
      </c>
      <c r="F724" s="34" t="s">
        <v>72</v>
      </c>
      <c r="G724" s="21"/>
      <c r="H724" s="21"/>
      <c r="I724" s="21" t="s">
        <v>26</v>
      </c>
      <c r="J724" s="21" t="s">
        <v>25</v>
      </c>
      <c r="M724" s="12"/>
    </row>
    <row r="725" spans="1:13" ht="18" customHeight="1">
      <c r="A725" s="4">
        <v>724</v>
      </c>
      <c r="B725" s="37">
        <v>40806</v>
      </c>
      <c r="C725" s="36" t="s">
        <v>39</v>
      </c>
      <c r="D725" s="34" t="s">
        <v>16</v>
      </c>
      <c r="E725" s="34" t="s">
        <v>33</v>
      </c>
      <c r="F725" s="34" t="s">
        <v>148</v>
      </c>
      <c r="G725" s="21"/>
      <c r="H725" s="21"/>
      <c r="I725" s="21" t="s">
        <v>13</v>
      </c>
      <c r="J725" s="21" t="s">
        <v>20</v>
      </c>
      <c r="M725" s="13"/>
    </row>
    <row r="726" spans="1:13" ht="18" customHeight="1">
      <c r="A726" s="4">
        <v>725</v>
      </c>
      <c r="B726" s="37">
        <v>40806</v>
      </c>
      <c r="C726" s="34" t="s">
        <v>157</v>
      </c>
      <c r="D726" s="34" t="s">
        <v>12</v>
      </c>
      <c r="E726" s="34" t="s">
        <v>6</v>
      </c>
      <c r="F726" s="34" t="s">
        <v>17</v>
      </c>
      <c r="G726" s="21"/>
      <c r="H726" s="21"/>
      <c r="I726" s="21" t="s">
        <v>32</v>
      </c>
      <c r="J726" s="21" t="s">
        <v>31</v>
      </c>
      <c r="M726" s="12"/>
    </row>
    <row r="727" spans="1:13" ht="18" customHeight="1">
      <c r="A727" s="4">
        <v>726</v>
      </c>
      <c r="B727" s="37">
        <v>40806</v>
      </c>
      <c r="C727" s="34" t="s">
        <v>35</v>
      </c>
      <c r="D727" s="34" t="s">
        <v>15</v>
      </c>
      <c r="E727" s="34" t="s">
        <v>23</v>
      </c>
      <c r="F727" s="34" t="s">
        <v>22</v>
      </c>
      <c r="G727" s="21"/>
      <c r="H727" s="21"/>
      <c r="I727" s="21" t="s">
        <v>37</v>
      </c>
      <c r="J727" s="21" t="s">
        <v>14</v>
      </c>
      <c r="M727" s="12"/>
    </row>
    <row r="728" spans="1:13" ht="18" customHeight="1">
      <c r="A728" s="4">
        <v>727</v>
      </c>
      <c r="B728" s="37">
        <v>40807</v>
      </c>
      <c r="C728" s="34" t="s">
        <v>72</v>
      </c>
      <c r="D728" s="34" t="s">
        <v>43</v>
      </c>
      <c r="E728" s="34" t="s">
        <v>132</v>
      </c>
      <c r="F728" s="34" t="s">
        <v>47</v>
      </c>
      <c r="G728" s="21"/>
      <c r="H728" s="21"/>
      <c r="I728" s="21" t="s">
        <v>26</v>
      </c>
      <c r="J728" s="21" t="s">
        <v>25</v>
      </c>
      <c r="M728" s="12"/>
    </row>
    <row r="729" spans="1:13" ht="18" customHeight="1">
      <c r="A729" s="4">
        <v>728</v>
      </c>
      <c r="B729" s="37">
        <v>40808</v>
      </c>
      <c r="C729" s="34" t="s">
        <v>6</v>
      </c>
      <c r="D729" s="34" t="s">
        <v>27</v>
      </c>
      <c r="E729" s="34" t="s">
        <v>34</v>
      </c>
      <c r="F729" s="34" t="s">
        <v>16</v>
      </c>
      <c r="G729" s="21"/>
      <c r="H729" s="21"/>
      <c r="I729" s="21" t="s">
        <v>13</v>
      </c>
      <c r="J729" s="21" t="s">
        <v>19</v>
      </c>
      <c r="M729" s="12"/>
    </row>
    <row r="730" spans="1:13" ht="18" customHeight="1">
      <c r="A730" s="4">
        <v>729</v>
      </c>
      <c r="B730" s="37">
        <v>40808</v>
      </c>
      <c r="C730" s="34" t="s">
        <v>142</v>
      </c>
      <c r="D730" s="34" t="s">
        <v>163</v>
      </c>
      <c r="E730" s="34" t="s">
        <v>11</v>
      </c>
      <c r="F730" s="34" t="s">
        <v>153</v>
      </c>
      <c r="G730" s="21"/>
      <c r="H730" s="21"/>
      <c r="I730" s="21" t="s">
        <v>20</v>
      </c>
      <c r="J730" s="21" t="s">
        <v>14</v>
      </c>
      <c r="M730" s="12"/>
    </row>
    <row r="731" spans="1:13" ht="18" customHeight="1">
      <c r="A731" s="4">
        <v>730</v>
      </c>
      <c r="B731" s="37">
        <v>40809</v>
      </c>
      <c r="C731" s="34" t="s">
        <v>47</v>
      </c>
      <c r="D731" s="34" t="s">
        <v>85</v>
      </c>
      <c r="E731" s="34" t="s">
        <v>144</v>
      </c>
      <c r="F731" s="34" t="s">
        <v>29</v>
      </c>
      <c r="G731" s="21"/>
      <c r="H731" s="21"/>
      <c r="I731" s="21" t="s">
        <v>38</v>
      </c>
      <c r="J731" s="21" t="s">
        <v>37</v>
      </c>
      <c r="M731" s="12"/>
    </row>
    <row r="732" spans="1:13" ht="18" customHeight="1">
      <c r="A732" s="4">
        <v>731</v>
      </c>
      <c r="B732" s="37">
        <v>40809</v>
      </c>
      <c r="C732" s="34" t="s">
        <v>153</v>
      </c>
      <c r="D732" s="34" t="s">
        <v>146</v>
      </c>
      <c r="E732" s="34" t="s">
        <v>163</v>
      </c>
      <c r="F732" s="34" t="s">
        <v>11</v>
      </c>
      <c r="G732" s="21"/>
      <c r="H732" s="21"/>
      <c r="I732" s="21" t="s">
        <v>20</v>
      </c>
      <c r="J732" s="21" t="s">
        <v>14</v>
      </c>
      <c r="M732" s="12"/>
    </row>
    <row r="733" spans="1:13" ht="18" customHeight="1">
      <c r="A733" s="4">
        <v>732</v>
      </c>
      <c r="B733" s="37">
        <v>40809</v>
      </c>
      <c r="C733" s="34" t="s">
        <v>5</v>
      </c>
      <c r="D733" s="34" t="s">
        <v>41</v>
      </c>
      <c r="E733" s="34" t="s">
        <v>30</v>
      </c>
      <c r="F733" s="34" t="s">
        <v>46</v>
      </c>
      <c r="G733" s="21"/>
      <c r="H733" s="21"/>
      <c r="I733" s="21" t="s">
        <v>31</v>
      </c>
      <c r="J733" s="21" t="s">
        <v>26</v>
      </c>
      <c r="M733" s="12"/>
    </row>
    <row r="734" spans="1:13" ht="18" customHeight="1">
      <c r="A734" s="4">
        <v>733</v>
      </c>
      <c r="B734" s="37">
        <v>40809</v>
      </c>
      <c r="C734" s="34" t="s">
        <v>28</v>
      </c>
      <c r="D734" s="34" t="s">
        <v>49</v>
      </c>
      <c r="E734" s="34" t="s">
        <v>10</v>
      </c>
      <c r="F734" s="34" t="s">
        <v>15</v>
      </c>
      <c r="G734" s="21"/>
      <c r="H734" s="21"/>
      <c r="I734" s="21" t="s">
        <v>9</v>
      </c>
      <c r="J734" s="21" t="s">
        <v>25</v>
      </c>
      <c r="M734" s="12"/>
    </row>
    <row r="735" spans="1:13" ht="18" customHeight="1">
      <c r="A735" s="4">
        <v>734</v>
      </c>
      <c r="B735" s="37">
        <v>40809</v>
      </c>
      <c r="C735" s="34" t="s">
        <v>21</v>
      </c>
      <c r="D735" s="34" t="s">
        <v>36</v>
      </c>
      <c r="E735" s="34" t="s">
        <v>4</v>
      </c>
      <c r="F735" s="34" t="s">
        <v>18</v>
      </c>
      <c r="G735" s="21"/>
      <c r="H735" s="21"/>
      <c r="I735" s="21" t="s">
        <v>32</v>
      </c>
      <c r="J735" s="21" t="s">
        <v>8</v>
      </c>
      <c r="M735" s="12"/>
    </row>
    <row r="736" spans="1:13" ht="18" customHeight="1">
      <c r="A736" s="4">
        <v>735</v>
      </c>
      <c r="B736" s="37">
        <v>40809</v>
      </c>
      <c r="C736" s="34" t="s">
        <v>16</v>
      </c>
      <c r="D736" s="34" t="s">
        <v>17</v>
      </c>
      <c r="E736" s="34" t="s">
        <v>27</v>
      </c>
      <c r="F736" s="34" t="s">
        <v>34</v>
      </c>
      <c r="G736" s="21"/>
      <c r="H736" s="21"/>
      <c r="I736" s="21" t="s">
        <v>13</v>
      </c>
      <c r="J736" s="21" t="s">
        <v>19</v>
      </c>
      <c r="M736" s="12"/>
    </row>
    <row r="737" spans="1:13" ht="18" customHeight="1">
      <c r="A737" s="4">
        <v>736</v>
      </c>
      <c r="B737" s="37">
        <v>40810</v>
      </c>
      <c r="C737" s="34" t="s">
        <v>34</v>
      </c>
      <c r="D737" s="34" t="s">
        <v>6</v>
      </c>
      <c r="E737" s="34" t="s">
        <v>17</v>
      </c>
      <c r="F737" s="34" t="s">
        <v>27</v>
      </c>
      <c r="G737" s="21"/>
      <c r="H737" s="21"/>
      <c r="I737" s="21" t="s">
        <v>13</v>
      </c>
      <c r="J737" s="21" t="s">
        <v>19</v>
      </c>
      <c r="M737" s="12"/>
    </row>
    <row r="738" spans="1:13" ht="18" customHeight="1">
      <c r="A738" s="4">
        <v>737</v>
      </c>
      <c r="B738" s="37">
        <v>40810</v>
      </c>
      <c r="C738" s="34" t="s">
        <v>46</v>
      </c>
      <c r="D738" s="34" t="s">
        <v>131</v>
      </c>
      <c r="E738" s="34" t="s">
        <v>41</v>
      </c>
      <c r="F738" s="34" t="s">
        <v>30</v>
      </c>
      <c r="G738" s="21"/>
      <c r="H738" s="21"/>
      <c r="I738" s="21" t="s">
        <v>31</v>
      </c>
      <c r="J738" s="21" t="s">
        <v>26</v>
      </c>
      <c r="M738" s="12"/>
    </row>
    <row r="739" spans="1:13" ht="18" customHeight="1">
      <c r="A739" s="4">
        <v>738</v>
      </c>
      <c r="B739" s="37">
        <v>40810</v>
      </c>
      <c r="C739" s="34" t="s">
        <v>29</v>
      </c>
      <c r="D739" s="34" t="s">
        <v>72</v>
      </c>
      <c r="E739" s="34" t="s">
        <v>7</v>
      </c>
      <c r="F739" s="34" t="s">
        <v>144</v>
      </c>
      <c r="G739" s="21"/>
      <c r="H739" s="21"/>
      <c r="I739" s="21" t="s">
        <v>38</v>
      </c>
      <c r="J739" s="21" t="s">
        <v>37</v>
      </c>
      <c r="M739" s="12"/>
    </row>
    <row r="740" spans="1:13" ht="18" customHeight="1">
      <c r="A740" s="4">
        <v>739</v>
      </c>
      <c r="B740" s="37">
        <v>40810</v>
      </c>
      <c r="C740" s="34" t="s">
        <v>15</v>
      </c>
      <c r="D740" s="34" t="s">
        <v>50</v>
      </c>
      <c r="E740" s="34" t="s">
        <v>49</v>
      </c>
      <c r="F740" s="34" t="s">
        <v>10</v>
      </c>
      <c r="G740" s="21"/>
      <c r="H740" s="21"/>
      <c r="I740" s="21" t="s">
        <v>9</v>
      </c>
      <c r="J740" s="21" t="s">
        <v>25</v>
      </c>
      <c r="M740" s="12"/>
    </row>
    <row r="741" spans="1:13" ht="18" customHeight="1">
      <c r="A741" s="4">
        <v>740</v>
      </c>
      <c r="B741" s="37">
        <v>40810</v>
      </c>
      <c r="C741" s="34" t="s">
        <v>11</v>
      </c>
      <c r="D741" s="34" t="s">
        <v>142</v>
      </c>
      <c r="E741" s="34" t="s">
        <v>146</v>
      </c>
      <c r="F741" s="34" t="s">
        <v>163</v>
      </c>
      <c r="G741" s="21"/>
      <c r="H741" s="21"/>
      <c r="I741" s="21" t="s">
        <v>20</v>
      </c>
      <c r="J741" s="21" t="s">
        <v>14</v>
      </c>
      <c r="M741" s="12"/>
    </row>
    <row r="742" spans="1:13" ht="18" customHeight="1">
      <c r="A742" s="4">
        <v>741</v>
      </c>
      <c r="B742" s="37">
        <v>40810</v>
      </c>
      <c r="C742" s="34" t="s">
        <v>18</v>
      </c>
      <c r="D742" s="34" t="s">
        <v>148</v>
      </c>
      <c r="E742" s="34" t="s">
        <v>36</v>
      </c>
      <c r="F742" s="34" t="s">
        <v>4</v>
      </c>
      <c r="G742" s="21"/>
      <c r="H742" s="21"/>
      <c r="I742" s="21" t="s">
        <v>8</v>
      </c>
      <c r="J742" s="21" t="s">
        <v>32</v>
      </c>
      <c r="M742" s="12"/>
    </row>
    <row r="743" spans="1:13" ht="18" customHeight="1">
      <c r="A743" s="4">
        <v>742</v>
      </c>
      <c r="B743" s="37">
        <v>40811</v>
      </c>
      <c r="C743" s="34" t="s">
        <v>4</v>
      </c>
      <c r="D743" s="34" t="s">
        <v>21</v>
      </c>
      <c r="E743" s="34" t="s">
        <v>148</v>
      </c>
      <c r="F743" s="34" t="s">
        <v>36</v>
      </c>
      <c r="G743" s="21"/>
      <c r="H743" s="21"/>
      <c r="I743" s="21" t="s">
        <v>8</v>
      </c>
      <c r="J743" s="21" t="s">
        <v>32</v>
      </c>
      <c r="M743" s="12"/>
    </row>
    <row r="744" spans="1:13" ht="18" customHeight="1">
      <c r="A744" s="4">
        <v>743</v>
      </c>
      <c r="B744" s="37">
        <v>40811</v>
      </c>
      <c r="C744" s="34" t="s">
        <v>10</v>
      </c>
      <c r="D744" s="34" t="s">
        <v>28</v>
      </c>
      <c r="E744" s="34" t="s">
        <v>50</v>
      </c>
      <c r="F744" s="34" t="s">
        <v>49</v>
      </c>
      <c r="G744" s="21"/>
      <c r="H744" s="21"/>
      <c r="I744" s="21" t="s">
        <v>9</v>
      </c>
      <c r="J744" s="21" t="s">
        <v>25</v>
      </c>
      <c r="M744" s="12"/>
    </row>
    <row r="745" spans="1:13" ht="18" customHeight="1">
      <c r="A745" s="4">
        <v>744</v>
      </c>
      <c r="B745" s="37">
        <v>40811</v>
      </c>
      <c r="C745" s="34" t="s">
        <v>30</v>
      </c>
      <c r="D745" s="34" t="s">
        <v>5</v>
      </c>
      <c r="E745" s="34" t="s">
        <v>131</v>
      </c>
      <c r="F745" s="34" t="s">
        <v>41</v>
      </c>
      <c r="G745" s="21"/>
      <c r="H745" s="21"/>
      <c r="I745" s="21" t="s">
        <v>31</v>
      </c>
      <c r="J745" s="21" t="s">
        <v>26</v>
      </c>
      <c r="M745" s="12"/>
    </row>
    <row r="746" spans="1:13" ht="18" customHeight="1">
      <c r="A746" s="4">
        <v>745</v>
      </c>
      <c r="B746" s="37">
        <v>40811</v>
      </c>
      <c r="C746" s="34" t="s">
        <v>144</v>
      </c>
      <c r="D746" s="34" t="s">
        <v>47</v>
      </c>
      <c r="E746" s="34" t="s">
        <v>72</v>
      </c>
      <c r="F746" s="34" t="s">
        <v>7</v>
      </c>
      <c r="G746" s="21"/>
      <c r="H746" s="21"/>
      <c r="I746" s="21" t="s">
        <v>38</v>
      </c>
      <c r="J746" s="21" t="s">
        <v>37</v>
      </c>
      <c r="M746" s="12"/>
    </row>
    <row r="747" spans="1:13" ht="18" customHeight="1">
      <c r="A747" s="4">
        <v>746</v>
      </c>
      <c r="B747" s="37">
        <v>40811</v>
      </c>
      <c r="C747" s="34" t="s">
        <v>27</v>
      </c>
      <c r="D747" s="34" t="s">
        <v>16</v>
      </c>
      <c r="E747" s="34" t="s">
        <v>6</v>
      </c>
      <c r="F747" s="34" t="s">
        <v>17</v>
      </c>
      <c r="G747" s="21"/>
      <c r="H747" s="21"/>
      <c r="I747" s="21" t="s">
        <v>13</v>
      </c>
      <c r="J747" s="21" t="s">
        <v>19</v>
      </c>
      <c r="M747" s="12"/>
    </row>
    <row r="748" spans="1:13" ht="18" customHeight="1">
      <c r="A748" s="4">
        <v>747</v>
      </c>
      <c r="B748" s="37">
        <v>40811</v>
      </c>
      <c r="C748" s="34" t="s">
        <v>163</v>
      </c>
      <c r="D748" s="34" t="s">
        <v>153</v>
      </c>
      <c r="E748" s="34" t="s">
        <v>142</v>
      </c>
      <c r="F748" s="34" t="s">
        <v>146</v>
      </c>
      <c r="G748" s="21"/>
      <c r="H748" s="21"/>
      <c r="I748" s="21" t="s">
        <v>20</v>
      </c>
      <c r="J748" s="21" t="s">
        <v>14</v>
      </c>
      <c r="M748" s="12"/>
    </row>
    <row r="749" spans="1:13" ht="18" customHeight="1">
      <c r="A749" s="4">
        <v>748</v>
      </c>
      <c r="B749" s="37">
        <v>40812</v>
      </c>
      <c r="C749" s="34" t="s">
        <v>36</v>
      </c>
      <c r="D749" s="34" t="s">
        <v>18</v>
      </c>
      <c r="E749" s="34" t="s">
        <v>21</v>
      </c>
      <c r="F749" s="34" t="s">
        <v>148</v>
      </c>
      <c r="G749" s="21"/>
      <c r="H749" s="21"/>
      <c r="I749" s="21" t="s">
        <v>8</v>
      </c>
      <c r="J749" s="21" t="s">
        <v>32</v>
      </c>
      <c r="M749" s="12"/>
    </row>
    <row r="750" spans="1:13" ht="18" customHeight="1">
      <c r="A750" s="4">
        <v>749</v>
      </c>
      <c r="B750" s="37">
        <v>40813</v>
      </c>
      <c r="C750" s="34" t="s">
        <v>148</v>
      </c>
      <c r="D750" s="34" t="s">
        <v>29</v>
      </c>
      <c r="E750" s="34" t="s">
        <v>39</v>
      </c>
      <c r="F750" s="34" t="s">
        <v>21</v>
      </c>
      <c r="G750" s="21"/>
      <c r="H750" s="21"/>
      <c r="I750" s="21" t="s">
        <v>14</v>
      </c>
      <c r="J750" s="21" t="s">
        <v>38</v>
      </c>
      <c r="M750" s="12"/>
    </row>
    <row r="751" spans="1:13" ht="18" customHeight="1">
      <c r="A751" s="4">
        <v>750</v>
      </c>
      <c r="B751" s="37">
        <v>40813</v>
      </c>
      <c r="C751" s="34" t="s">
        <v>161</v>
      </c>
      <c r="D751" s="34" t="s">
        <v>11</v>
      </c>
      <c r="E751" s="34" t="s">
        <v>153</v>
      </c>
      <c r="F751" s="34" t="s">
        <v>72</v>
      </c>
      <c r="G751" s="21"/>
      <c r="H751" s="21"/>
      <c r="I751" s="21" t="s">
        <v>26</v>
      </c>
      <c r="J751" s="21" t="s">
        <v>8</v>
      </c>
      <c r="M751" s="12"/>
    </row>
    <row r="752" spans="1:13" ht="18" customHeight="1">
      <c r="A752" s="4">
        <v>751</v>
      </c>
      <c r="B752" s="37">
        <v>40813</v>
      </c>
      <c r="C752" s="34" t="s">
        <v>7</v>
      </c>
      <c r="D752" s="34" t="s">
        <v>34</v>
      </c>
      <c r="E752" s="34" t="s">
        <v>35</v>
      </c>
      <c r="F752" s="34" t="s">
        <v>44</v>
      </c>
      <c r="G752" s="21"/>
      <c r="H752" s="21"/>
      <c r="I752" s="21" t="s">
        <v>19</v>
      </c>
      <c r="J752" s="21" t="s">
        <v>20</v>
      </c>
      <c r="M752" s="12"/>
    </row>
    <row r="753" spans="1:13" ht="18" customHeight="1">
      <c r="A753" s="4">
        <v>752</v>
      </c>
      <c r="B753" s="37">
        <v>40813</v>
      </c>
      <c r="C753" s="34" t="s">
        <v>49</v>
      </c>
      <c r="D753" s="34" t="s">
        <v>22</v>
      </c>
      <c r="E753" s="36" t="s">
        <v>28</v>
      </c>
      <c r="F753" s="34" t="s">
        <v>50</v>
      </c>
      <c r="G753" s="21"/>
      <c r="H753" s="21"/>
      <c r="I753" s="21" t="s">
        <v>9</v>
      </c>
      <c r="J753" s="21" t="s">
        <v>32</v>
      </c>
      <c r="M753" s="12"/>
    </row>
    <row r="754" spans="1:13" ht="18" customHeight="1">
      <c r="A754" s="4">
        <v>753</v>
      </c>
      <c r="B754" s="37">
        <v>40813</v>
      </c>
      <c r="C754" s="34" t="s">
        <v>43</v>
      </c>
      <c r="D754" s="34" t="s">
        <v>142</v>
      </c>
      <c r="E754" s="34" t="s">
        <v>47</v>
      </c>
      <c r="F754" s="34" t="s">
        <v>23</v>
      </c>
      <c r="G754" s="21"/>
      <c r="H754" s="21"/>
      <c r="I754" s="21" t="s">
        <v>25</v>
      </c>
      <c r="J754" s="21" t="s">
        <v>31</v>
      </c>
      <c r="M754" s="12"/>
    </row>
    <row r="755" spans="1:13" ht="18" customHeight="1">
      <c r="A755" s="4">
        <v>754</v>
      </c>
      <c r="B755" s="37">
        <v>40813</v>
      </c>
      <c r="C755" s="34" t="s">
        <v>33</v>
      </c>
      <c r="D755" s="34" t="s">
        <v>40</v>
      </c>
      <c r="E755" s="34" t="s">
        <v>18</v>
      </c>
      <c r="F755" s="34" t="s">
        <v>12</v>
      </c>
      <c r="G755" s="21"/>
      <c r="H755" s="21"/>
      <c r="I755" s="21" t="s">
        <v>13</v>
      </c>
      <c r="J755" s="21" t="s">
        <v>37</v>
      </c>
      <c r="M755" s="12"/>
    </row>
    <row r="756" spans="1:13" ht="18" customHeight="1">
      <c r="A756" s="4">
        <v>755</v>
      </c>
      <c r="B756" s="37">
        <v>40814</v>
      </c>
      <c r="C756" s="34" t="s">
        <v>72</v>
      </c>
      <c r="D756" s="34" t="s">
        <v>24</v>
      </c>
      <c r="E756" s="34" t="s">
        <v>11</v>
      </c>
      <c r="F756" s="34" t="s">
        <v>153</v>
      </c>
      <c r="G756" s="21"/>
      <c r="H756" s="21"/>
      <c r="I756" s="21" t="s">
        <v>26</v>
      </c>
      <c r="J756" s="21" t="s">
        <v>8</v>
      </c>
      <c r="M756" s="12"/>
    </row>
    <row r="757" spans="1:13" ht="18" customHeight="1">
      <c r="A757" s="4">
        <v>756</v>
      </c>
      <c r="B757" s="37">
        <v>40814</v>
      </c>
      <c r="C757" s="34" t="s">
        <v>44</v>
      </c>
      <c r="D757" s="34" t="s">
        <v>144</v>
      </c>
      <c r="E757" s="34" t="s">
        <v>34</v>
      </c>
      <c r="F757" s="34" t="s">
        <v>35</v>
      </c>
      <c r="G757" s="21"/>
      <c r="H757" s="21"/>
      <c r="I757" s="21" t="s">
        <v>19</v>
      </c>
      <c r="J757" s="21" t="s">
        <v>20</v>
      </c>
      <c r="M757" s="12"/>
    </row>
    <row r="758" spans="1:13" ht="18" customHeight="1">
      <c r="A758" s="4">
        <v>757</v>
      </c>
      <c r="B758" s="37">
        <v>40814</v>
      </c>
      <c r="C758" s="34" t="s">
        <v>23</v>
      </c>
      <c r="D758" s="34" t="s">
        <v>163</v>
      </c>
      <c r="E758" s="34" t="s">
        <v>142</v>
      </c>
      <c r="F758" s="34" t="s">
        <v>47</v>
      </c>
      <c r="G758" s="21"/>
      <c r="H758" s="21"/>
      <c r="I758" s="21" t="s">
        <v>25</v>
      </c>
      <c r="J758" s="21" t="s">
        <v>31</v>
      </c>
      <c r="M758" s="12"/>
    </row>
    <row r="759" spans="1:13" ht="18" customHeight="1">
      <c r="A759" s="4">
        <v>758</v>
      </c>
      <c r="B759" s="37">
        <v>40814</v>
      </c>
      <c r="C759" s="34" t="s">
        <v>50</v>
      </c>
      <c r="D759" s="34" t="s">
        <v>10</v>
      </c>
      <c r="E759" s="34" t="s">
        <v>22</v>
      </c>
      <c r="F759" s="34" t="s">
        <v>28</v>
      </c>
      <c r="G759" s="21"/>
      <c r="H759" s="21"/>
      <c r="I759" s="21" t="s">
        <v>9</v>
      </c>
      <c r="J759" s="21" t="s">
        <v>32</v>
      </c>
      <c r="M759" s="12"/>
    </row>
    <row r="760" spans="1:13" ht="18" customHeight="1">
      <c r="A760" s="4">
        <v>759</v>
      </c>
      <c r="B760" s="37">
        <v>40814</v>
      </c>
      <c r="C760" s="34" t="s">
        <v>21</v>
      </c>
      <c r="D760" s="34" t="s">
        <v>36</v>
      </c>
      <c r="E760" s="34" t="s">
        <v>29</v>
      </c>
      <c r="F760" s="34" t="s">
        <v>39</v>
      </c>
      <c r="G760" s="21"/>
      <c r="H760" s="21"/>
      <c r="I760" s="21" t="s">
        <v>14</v>
      </c>
      <c r="J760" s="21" t="s">
        <v>38</v>
      </c>
      <c r="M760" s="12"/>
    </row>
    <row r="761" spans="1:13" ht="18" customHeight="1">
      <c r="A761" s="4">
        <v>760</v>
      </c>
      <c r="B761" s="37">
        <v>40814</v>
      </c>
      <c r="C761" s="34" t="s">
        <v>12</v>
      </c>
      <c r="D761" s="34" t="s">
        <v>4</v>
      </c>
      <c r="E761" s="34" t="s">
        <v>40</v>
      </c>
      <c r="F761" s="34" t="s">
        <v>18</v>
      </c>
      <c r="G761" s="21"/>
      <c r="H761" s="21"/>
      <c r="I761" s="21" t="s">
        <v>13</v>
      </c>
      <c r="J761" s="21" t="s">
        <v>37</v>
      </c>
      <c r="M761" s="12"/>
    </row>
    <row r="762" spans="1:13" ht="18" customHeight="1">
      <c r="A762" s="4">
        <v>761</v>
      </c>
      <c r="B762" s="37">
        <v>40815</v>
      </c>
      <c r="C762" s="34" t="s">
        <v>39</v>
      </c>
      <c r="D762" s="34" t="s">
        <v>148</v>
      </c>
      <c r="E762" s="34" t="s">
        <v>36</v>
      </c>
      <c r="F762" s="34" t="s">
        <v>29</v>
      </c>
      <c r="G762" s="21"/>
      <c r="H762" s="21"/>
      <c r="I762" s="21" t="s">
        <v>14</v>
      </c>
      <c r="J762" s="21" t="s">
        <v>38</v>
      </c>
      <c r="M762" s="12"/>
    </row>
    <row r="763" spans="1:13" ht="18" customHeight="1">
      <c r="A763" s="4">
        <v>762</v>
      </c>
      <c r="B763" s="37">
        <v>40815</v>
      </c>
      <c r="C763" s="34" t="s">
        <v>35</v>
      </c>
      <c r="D763" s="34" t="s">
        <v>7</v>
      </c>
      <c r="E763" s="34" t="s">
        <v>144</v>
      </c>
      <c r="F763" s="34" t="s">
        <v>34</v>
      </c>
      <c r="G763" s="21"/>
      <c r="H763" s="21"/>
      <c r="I763" s="21" t="s">
        <v>19</v>
      </c>
      <c r="J763" s="21" t="s">
        <v>20</v>
      </c>
      <c r="M763" s="12"/>
    </row>
    <row r="764" spans="1:13" ht="18" customHeight="1">
      <c r="A764" s="4">
        <v>763</v>
      </c>
      <c r="B764" s="37">
        <v>40815</v>
      </c>
      <c r="C764" s="34" t="s">
        <v>47</v>
      </c>
      <c r="D764" s="34" t="s">
        <v>43</v>
      </c>
      <c r="E764" s="34" t="s">
        <v>163</v>
      </c>
      <c r="F764" s="34" t="s">
        <v>142</v>
      </c>
      <c r="G764" s="21"/>
      <c r="H764" s="21"/>
      <c r="I764" s="21" t="s">
        <v>25</v>
      </c>
      <c r="J764" s="21" t="s">
        <v>31</v>
      </c>
      <c r="M764" s="12"/>
    </row>
    <row r="765" spans="1:13" ht="18" customHeight="1">
      <c r="A765" s="4">
        <v>764</v>
      </c>
      <c r="B765" s="37">
        <v>40815</v>
      </c>
      <c r="C765" s="34" t="s">
        <v>153</v>
      </c>
      <c r="D765" s="34" t="s">
        <v>161</v>
      </c>
      <c r="E765" s="34" t="s">
        <v>24</v>
      </c>
      <c r="F765" s="34" t="s">
        <v>11</v>
      </c>
      <c r="G765" s="21"/>
      <c r="H765" s="21"/>
      <c r="I765" s="21" t="s">
        <v>26</v>
      </c>
      <c r="J765" s="21" t="s">
        <v>8</v>
      </c>
      <c r="M765" s="12"/>
    </row>
    <row r="766" spans="1:13" ht="18" customHeight="1">
      <c r="A766" s="4">
        <v>765</v>
      </c>
      <c r="B766" s="37">
        <v>40815</v>
      </c>
      <c r="C766" s="34" t="s">
        <v>28</v>
      </c>
      <c r="D766" s="34" t="s">
        <v>49</v>
      </c>
      <c r="E766" s="34" t="s">
        <v>10</v>
      </c>
      <c r="F766" s="34" t="s">
        <v>22</v>
      </c>
      <c r="G766" s="21"/>
      <c r="H766" s="21"/>
      <c r="I766" s="21" t="s">
        <v>9</v>
      </c>
      <c r="J766" s="21" t="s">
        <v>32</v>
      </c>
      <c r="M766" s="12"/>
    </row>
    <row r="767" spans="1:13" ht="18" customHeight="1">
      <c r="A767" s="4">
        <v>766</v>
      </c>
      <c r="B767" s="37">
        <v>40815</v>
      </c>
      <c r="C767" s="34" t="s">
        <v>18</v>
      </c>
      <c r="D767" s="34" t="s">
        <v>33</v>
      </c>
      <c r="E767" s="34" t="s">
        <v>4</v>
      </c>
      <c r="F767" s="34" t="s">
        <v>40</v>
      </c>
      <c r="G767" s="21"/>
      <c r="H767" s="21"/>
      <c r="I767" s="21" t="s">
        <v>13</v>
      </c>
      <c r="J767" s="21" t="s">
        <v>37</v>
      </c>
      <c r="M767" s="12"/>
    </row>
    <row r="768" spans="1:13" ht="18" customHeight="1">
      <c r="A768" s="4">
        <v>767</v>
      </c>
      <c r="B768" s="37">
        <v>40816</v>
      </c>
      <c r="C768" s="34" t="s">
        <v>40</v>
      </c>
      <c r="D768" s="36" t="s">
        <v>30</v>
      </c>
      <c r="E768" s="34" t="s">
        <v>33</v>
      </c>
      <c r="F768" s="34" t="s">
        <v>4</v>
      </c>
      <c r="G768" s="21"/>
      <c r="H768" s="21"/>
      <c r="I768" s="21" t="s">
        <v>13</v>
      </c>
      <c r="J768" s="21" t="s">
        <v>14</v>
      </c>
      <c r="M768" s="12"/>
    </row>
    <row r="769" spans="1:13" ht="18" customHeight="1">
      <c r="A769" s="4">
        <v>768</v>
      </c>
      <c r="B769" s="37">
        <v>40816</v>
      </c>
      <c r="C769" s="34" t="s">
        <v>29</v>
      </c>
      <c r="D769" s="34" t="s">
        <v>48</v>
      </c>
      <c r="E769" s="34" t="s">
        <v>6</v>
      </c>
      <c r="F769" s="34" t="s">
        <v>36</v>
      </c>
      <c r="G769" s="21"/>
      <c r="H769" s="21"/>
      <c r="I769" s="21" t="s">
        <v>8</v>
      </c>
      <c r="J769" s="21" t="s">
        <v>31</v>
      </c>
      <c r="M769" s="12"/>
    </row>
    <row r="770" spans="1:13" ht="18" customHeight="1">
      <c r="A770" s="4">
        <v>769</v>
      </c>
      <c r="B770" s="37">
        <v>40816</v>
      </c>
      <c r="C770" s="34" t="s">
        <v>131</v>
      </c>
      <c r="D770" s="34" t="s">
        <v>27</v>
      </c>
      <c r="E770" s="34" t="s">
        <v>148</v>
      </c>
      <c r="F770" s="34" t="s">
        <v>17</v>
      </c>
      <c r="G770" s="21"/>
      <c r="H770" s="21"/>
      <c r="I770" s="21" t="s">
        <v>37</v>
      </c>
      <c r="J770" s="21" t="s">
        <v>19</v>
      </c>
      <c r="M770" s="12"/>
    </row>
    <row r="771" spans="1:13" ht="18" customHeight="1">
      <c r="A771" s="4">
        <v>770</v>
      </c>
      <c r="B771" s="37">
        <v>40816</v>
      </c>
      <c r="C771" s="34" t="s">
        <v>142</v>
      </c>
      <c r="D771" s="34" t="s">
        <v>44</v>
      </c>
      <c r="E771" s="34" t="s">
        <v>7</v>
      </c>
      <c r="F771" s="34" t="s">
        <v>46</v>
      </c>
      <c r="G771" s="21"/>
      <c r="H771" s="21"/>
      <c r="I771" s="21" t="s">
        <v>26</v>
      </c>
      <c r="J771" s="21" t="s">
        <v>9</v>
      </c>
      <c r="M771" s="12"/>
    </row>
    <row r="772" spans="1:13" ht="18" customHeight="1">
      <c r="A772" s="4">
        <v>771</v>
      </c>
      <c r="B772" s="37">
        <v>40816</v>
      </c>
      <c r="C772" s="34" t="s">
        <v>22</v>
      </c>
      <c r="D772" s="34" t="s">
        <v>72</v>
      </c>
      <c r="E772" s="34" t="s">
        <v>157</v>
      </c>
      <c r="F772" s="34" t="s">
        <v>5</v>
      </c>
      <c r="G772" s="21"/>
      <c r="H772" s="21"/>
      <c r="I772" s="21" t="s">
        <v>32</v>
      </c>
      <c r="J772" s="21" t="s">
        <v>25</v>
      </c>
      <c r="M772" s="12"/>
    </row>
    <row r="773" spans="1:13" ht="18" customHeight="1">
      <c r="A773" s="4">
        <v>772</v>
      </c>
      <c r="B773" s="37">
        <v>40816</v>
      </c>
      <c r="C773" s="34" t="s">
        <v>16</v>
      </c>
      <c r="D773" s="34" t="s">
        <v>23</v>
      </c>
      <c r="E773" s="34" t="s">
        <v>43</v>
      </c>
      <c r="F773" s="34" t="s">
        <v>24</v>
      </c>
      <c r="G773" s="21"/>
      <c r="H773" s="21"/>
      <c r="I773" s="21" t="s">
        <v>38</v>
      </c>
      <c r="J773" s="21" t="s">
        <v>20</v>
      </c>
      <c r="M773" s="12"/>
    </row>
    <row r="774" spans="1:13" ht="18" customHeight="1">
      <c r="A774" s="4">
        <v>773</v>
      </c>
      <c r="B774" s="37">
        <v>40817</v>
      </c>
      <c r="C774" s="34" t="s">
        <v>4</v>
      </c>
      <c r="D774" s="34" t="s">
        <v>18</v>
      </c>
      <c r="E774" s="34" t="s">
        <v>30</v>
      </c>
      <c r="F774" s="34" t="s">
        <v>33</v>
      </c>
      <c r="G774" s="21"/>
      <c r="H774" s="21"/>
      <c r="I774" s="21" t="s">
        <v>13</v>
      </c>
      <c r="J774" s="21" t="s">
        <v>14</v>
      </c>
      <c r="M774" s="12"/>
    </row>
    <row r="775" spans="1:13" ht="18" customHeight="1">
      <c r="A775" s="4">
        <v>774</v>
      </c>
      <c r="B775" s="37">
        <v>40817</v>
      </c>
      <c r="C775" s="34" t="s">
        <v>5</v>
      </c>
      <c r="D775" s="34" t="s">
        <v>35</v>
      </c>
      <c r="E775" s="34" t="s">
        <v>72</v>
      </c>
      <c r="F775" s="34" t="s">
        <v>157</v>
      </c>
      <c r="G775" s="21"/>
      <c r="H775" s="21"/>
      <c r="I775" s="21" t="s">
        <v>32</v>
      </c>
      <c r="J775" s="21" t="s">
        <v>25</v>
      </c>
      <c r="M775" s="12"/>
    </row>
    <row r="776" spans="1:13" ht="18" customHeight="1">
      <c r="A776" s="4">
        <v>775</v>
      </c>
      <c r="B776" s="37">
        <v>40817</v>
      </c>
      <c r="C776" s="34" t="s">
        <v>36</v>
      </c>
      <c r="D776" s="34" t="s">
        <v>39</v>
      </c>
      <c r="E776" s="34" t="s">
        <v>48</v>
      </c>
      <c r="F776" s="34" t="s">
        <v>6</v>
      </c>
      <c r="G776" s="21"/>
      <c r="H776" s="21"/>
      <c r="I776" s="21" t="s">
        <v>8</v>
      </c>
      <c r="J776" s="21" t="s">
        <v>31</v>
      </c>
      <c r="M776" s="12"/>
    </row>
    <row r="777" spans="1:13" ht="18" customHeight="1">
      <c r="A777" s="4">
        <v>776</v>
      </c>
      <c r="B777" s="37">
        <v>40817</v>
      </c>
      <c r="C777" s="34" t="s">
        <v>46</v>
      </c>
      <c r="D777" s="34" t="s">
        <v>47</v>
      </c>
      <c r="E777" s="34" t="s">
        <v>44</v>
      </c>
      <c r="F777" s="34" t="s">
        <v>7</v>
      </c>
      <c r="G777" s="21"/>
      <c r="H777" s="21"/>
      <c r="I777" s="21" t="s">
        <v>26</v>
      </c>
      <c r="J777" s="21" t="s">
        <v>9</v>
      </c>
      <c r="M777" s="12"/>
    </row>
    <row r="778" spans="1:13" ht="18" customHeight="1">
      <c r="A778" s="4">
        <v>777</v>
      </c>
      <c r="B778" s="37">
        <v>40817</v>
      </c>
      <c r="C778" s="34" t="s">
        <v>24</v>
      </c>
      <c r="D778" s="34" t="s">
        <v>153</v>
      </c>
      <c r="E778" s="34" t="s">
        <v>23</v>
      </c>
      <c r="F778" s="34" t="s">
        <v>43</v>
      </c>
      <c r="G778" s="21"/>
      <c r="H778" s="21"/>
      <c r="I778" s="21" t="s">
        <v>38</v>
      </c>
      <c r="J778" s="21" t="s">
        <v>20</v>
      </c>
      <c r="M778" s="12"/>
    </row>
    <row r="779" spans="1:13" ht="18" customHeight="1">
      <c r="A779" s="4">
        <v>778</v>
      </c>
      <c r="B779" s="37">
        <v>40817</v>
      </c>
      <c r="C779" s="34" t="s">
        <v>17</v>
      </c>
      <c r="D779" s="34" t="s">
        <v>28</v>
      </c>
      <c r="E779" s="34" t="s">
        <v>27</v>
      </c>
      <c r="F779" s="34" t="s">
        <v>148</v>
      </c>
      <c r="G779" s="21"/>
      <c r="H779" s="21"/>
      <c r="I779" s="21" t="s">
        <v>37</v>
      </c>
      <c r="J779" s="21" t="s">
        <v>19</v>
      </c>
      <c r="M779" s="12"/>
    </row>
    <row r="780" spans="1:13" ht="18" customHeight="1">
      <c r="A780" s="4">
        <v>779</v>
      </c>
      <c r="B780" s="37">
        <v>40818</v>
      </c>
      <c r="C780" s="34" t="s">
        <v>148</v>
      </c>
      <c r="D780" s="34" t="s">
        <v>131</v>
      </c>
      <c r="E780" s="34" t="s">
        <v>28</v>
      </c>
      <c r="F780" s="34" t="s">
        <v>27</v>
      </c>
      <c r="G780" s="21"/>
      <c r="H780" s="21"/>
      <c r="I780" s="21" t="s">
        <v>37</v>
      </c>
      <c r="J780" s="21" t="s">
        <v>19</v>
      </c>
      <c r="M780" s="12"/>
    </row>
    <row r="781" spans="1:13" ht="18" customHeight="1">
      <c r="A781" s="4">
        <v>780</v>
      </c>
      <c r="B781" s="37">
        <v>40818</v>
      </c>
      <c r="C781" s="34" t="s">
        <v>7</v>
      </c>
      <c r="D781" s="34" t="s">
        <v>15</v>
      </c>
      <c r="E781" s="34" t="s">
        <v>47</v>
      </c>
      <c r="F781" s="34" t="s">
        <v>44</v>
      </c>
      <c r="G781" s="21"/>
      <c r="H781" s="21"/>
      <c r="I781" s="21" t="s">
        <v>26</v>
      </c>
      <c r="J781" s="21" t="s">
        <v>9</v>
      </c>
      <c r="M781" s="12"/>
    </row>
    <row r="782" spans="1:13" ht="18" customHeight="1">
      <c r="A782" s="4">
        <v>781</v>
      </c>
      <c r="B782" s="37">
        <v>40818</v>
      </c>
      <c r="C782" s="34" t="s">
        <v>157</v>
      </c>
      <c r="D782" s="34" t="s">
        <v>22</v>
      </c>
      <c r="E782" s="34" t="s">
        <v>35</v>
      </c>
      <c r="F782" s="34" t="s">
        <v>72</v>
      </c>
      <c r="G782" s="21"/>
      <c r="H782" s="21"/>
      <c r="I782" s="21" t="s">
        <v>32</v>
      </c>
      <c r="J782" s="21" t="s">
        <v>25</v>
      </c>
      <c r="M782" s="12"/>
    </row>
    <row r="783" spans="1:13" ht="18" customHeight="1">
      <c r="A783" s="4">
        <v>782</v>
      </c>
      <c r="B783" s="37">
        <v>40818</v>
      </c>
      <c r="C783" s="34" t="s">
        <v>6</v>
      </c>
      <c r="D783" s="34" t="s">
        <v>29</v>
      </c>
      <c r="E783" s="34" t="s">
        <v>39</v>
      </c>
      <c r="F783" s="34" t="s">
        <v>48</v>
      </c>
      <c r="G783" s="21"/>
      <c r="H783" s="21"/>
      <c r="I783" s="21" t="s">
        <v>8</v>
      </c>
      <c r="J783" s="21" t="s">
        <v>31</v>
      </c>
      <c r="M783" s="12"/>
    </row>
    <row r="784" spans="1:13" ht="18" customHeight="1">
      <c r="A784" s="4">
        <v>783</v>
      </c>
      <c r="B784" s="37">
        <v>40818</v>
      </c>
      <c r="C784" s="34" t="s">
        <v>43</v>
      </c>
      <c r="D784" s="34" t="s">
        <v>16</v>
      </c>
      <c r="E784" s="34" t="s">
        <v>153</v>
      </c>
      <c r="F784" s="34" t="s">
        <v>23</v>
      </c>
      <c r="G784" s="21"/>
      <c r="H784" s="21"/>
      <c r="I784" s="21" t="s">
        <v>38</v>
      </c>
      <c r="J784" s="21" t="s">
        <v>20</v>
      </c>
      <c r="M784" s="12"/>
    </row>
    <row r="785" spans="1:13" ht="18" customHeight="1">
      <c r="A785" s="4">
        <v>784</v>
      </c>
      <c r="B785" s="37">
        <v>40818</v>
      </c>
      <c r="C785" s="34" t="s">
        <v>33</v>
      </c>
      <c r="D785" s="34" t="s">
        <v>40</v>
      </c>
      <c r="E785" s="34" t="s">
        <v>18</v>
      </c>
      <c r="F785" s="34" t="s">
        <v>144</v>
      </c>
      <c r="G785" s="21"/>
      <c r="H785" s="21"/>
      <c r="I785" s="21" t="s">
        <v>13</v>
      </c>
      <c r="J785" s="21" t="s">
        <v>14</v>
      </c>
      <c r="M785" s="12"/>
    </row>
    <row r="786" spans="1:13" ht="18" customHeight="1">
      <c r="A786" s="4">
        <v>785</v>
      </c>
      <c r="B786" s="37">
        <v>40820</v>
      </c>
      <c r="C786" s="34" t="s">
        <v>72</v>
      </c>
      <c r="D786" s="34" t="s">
        <v>5</v>
      </c>
      <c r="E786" s="34" t="s">
        <v>36</v>
      </c>
      <c r="F786" s="34" t="s">
        <v>35</v>
      </c>
      <c r="G786" s="21"/>
      <c r="H786" s="21"/>
      <c r="I786" s="21" t="s">
        <v>37</v>
      </c>
      <c r="J786" s="21" t="s">
        <v>13</v>
      </c>
      <c r="M786" s="12"/>
    </row>
    <row r="787" spans="1:13" ht="18" customHeight="1">
      <c r="A787" s="4">
        <v>786</v>
      </c>
      <c r="B787" s="37">
        <v>40820</v>
      </c>
      <c r="C787" s="34" t="s">
        <v>23</v>
      </c>
      <c r="D787" s="34" t="s">
        <v>46</v>
      </c>
      <c r="E787" s="34" t="s">
        <v>161</v>
      </c>
      <c r="F787" s="34" t="s">
        <v>15</v>
      </c>
      <c r="G787" s="21"/>
      <c r="H787" s="21"/>
      <c r="I787" s="21" t="s">
        <v>38</v>
      </c>
      <c r="J787" s="21" t="s">
        <v>14</v>
      </c>
      <c r="M787" s="12"/>
    </row>
    <row r="788" spans="1:13" ht="18" customHeight="1">
      <c r="A788" s="4">
        <v>787</v>
      </c>
      <c r="B788" s="37">
        <v>40820</v>
      </c>
      <c r="C788" s="34" t="s">
        <v>30</v>
      </c>
      <c r="D788" s="34" t="s">
        <v>6</v>
      </c>
      <c r="E788" s="34" t="s">
        <v>22</v>
      </c>
      <c r="F788" s="34" t="s">
        <v>42</v>
      </c>
      <c r="G788" s="21"/>
      <c r="H788" s="21"/>
      <c r="I788" s="21" t="s">
        <v>8</v>
      </c>
      <c r="J788" s="21" t="s">
        <v>25</v>
      </c>
      <c r="M788" s="12"/>
    </row>
    <row r="789" spans="1:13" ht="18" customHeight="1">
      <c r="A789" s="4">
        <v>788</v>
      </c>
      <c r="B789" s="37">
        <v>40820</v>
      </c>
      <c r="C789" s="34" t="s">
        <v>144</v>
      </c>
      <c r="D789" s="34" t="s">
        <v>17</v>
      </c>
      <c r="E789" s="34" t="s">
        <v>41</v>
      </c>
      <c r="F789" s="34" t="s">
        <v>10</v>
      </c>
      <c r="G789" s="21"/>
      <c r="H789" s="21"/>
      <c r="I789" s="21" t="s">
        <v>32</v>
      </c>
      <c r="J789" s="21" t="s">
        <v>26</v>
      </c>
      <c r="M789" s="12"/>
    </row>
    <row r="790" spans="1:13" ht="18" customHeight="1">
      <c r="A790" s="4">
        <v>789</v>
      </c>
      <c r="B790" s="37">
        <v>40820</v>
      </c>
      <c r="C790" s="34" t="s">
        <v>50</v>
      </c>
      <c r="D790" s="34" t="s">
        <v>21</v>
      </c>
      <c r="E790" s="34" t="s">
        <v>131</v>
      </c>
      <c r="F790" s="34" t="s">
        <v>18</v>
      </c>
      <c r="G790" s="21"/>
      <c r="H790" s="21"/>
      <c r="I790" s="21" t="s">
        <v>20</v>
      </c>
      <c r="J790" s="21" t="s">
        <v>19</v>
      </c>
      <c r="M790" s="12"/>
    </row>
    <row r="791" spans="1:13" ht="18" customHeight="1">
      <c r="A791" s="4">
        <v>790</v>
      </c>
      <c r="B791" s="37">
        <v>40820</v>
      </c>
      <c r="C791" s="34" t="s">
        <v>27</v>
      </c>
      <c r="D791" s="34" t="s">
        <v>12</v>
      </c>
      <c r="E791" s="34" t="s">
        <v>146</v>
      </c>
      <c r="F791" s="34" t="s">
        <v>163</v>
      </c>
      <c r="G791" s="21"/>
      <c r="H791" s="21"/>
      <c r="I791" s="21" t="s">
        <v>31</v>
      </c>
      <c r="J791" s="21" t="s">
        <v>9</v>
      </c>
      <c r="M791" s="12"/>
    </row>
    <row r="792" spans="1:13" ht="18" customHeight="1">
      <c r="A792" s="4">
        <v>791</v>
      </c>
      <c r="B792" s="37">
        <v>40821</v>
      </c>
      <c r="C792" s="34" t="s">
        <v>35</v>
      </c>
      <c r="D792" s="34" t="s">
        <v>7</v>
      </c>
      <c r="E792" s="34" t="s">
        <v>5</v>
      </c>
      <c r="F792" s="34" t="s">
        <v>36</v>
      </c>
      <c r="G792" s="21"/>
      <c r="H792" s="21"/>
      <c r="I792" s="21" t="s">
        <v>37</v>
      </c>
      <c r="J792" s="21" t="s">
        <v>13</v>
      </c>
      <c r="M792" s="12"/>
    </row>
    <row r="793" spans="1:13" ht="18" customHeight="1">
      <c r="A793" s="4">
        <v>792</v>
      </c>
      <c r="B793" s="37">
        <v>40821</v>
      </c>
      <c r="C793" s="34" t="s">
        <v>10</v>
      </c>
      <c r="D793" s="34" t="s">
        <v>16</v>
      </c>
      <c r="E793" s="34" t="s">
        <v>17</v>
      </c>
      <c r="F793" s="34" t="s">
        <v>41</v>
      </c>
      <c r="G793" s="21"/>
      <c r="H793" s="21"/>
      <c r="I793" s="21" t="s">
        <v>32</v>
      </c>
      <c r="J793" s="21" t="s">
        <v>26</v>
      </c>
      <c r="M793" s="12"/>
    </row>
    <row r="794" spans="1:13" ht="18" customHeight="1">
      <c r="A794" s="4">
        <v>793</v>
      </c>
      <c r="B794" s="37">
        <v>40821</v>
      </c>
      <c r="C794" s="34" t="s">
        <v>15</v>
      </c>
      <c r="D794" s="34" t="s">
        <v>142</v>
      </c>
      <c r="E794" s="36" t="s">
        <v>46</v>
      </c>
      <c r="F794" s="34" t="s">
        <v>161</v>
      </c>
      <c r="G794" s="21"/>
      <c r="H794" s="21"/>
      <c r="I794" s="21" t="s">
        <v>38</v>
      </c>
      <c r="J794" s="21" t="s">
        <v>14</v>
      </c>
      <c r="M794" s="12"/>
    </row>
    <row r="795" spans="1:13" ht="18" customHeight="1">
      <c r="A795" s="4">
        <v>794</v>
      </c>
      <c r="B795" s="37">
        <v>40821</v>
      </c>
      <c r="C795" s="34" t="s">
        <v>18</v>
      </c>
      <c r="D795" s="34" t="s">
        <v>4</v>
      </c>
      <c r="E795" s="34" t="s">
        <v>21</v>
      </c>
      <c r="F795" s="34" t="s">
        <v>131</v>
      </c>
      <c r="G795" s="21"/>
      <c r="H795" s="21"/>
      <c r="I795" s="21" t="s">
        <v>20</v>
      </c>
      <c r="J795" s="21" t="s">
        <v>19</v>
      </c>
      <c r="M795" s="12"/>
    </row>
    <row r="796" spans="1:13" ht="18" customHeight="1">
      <c r="A796" s="4">
        <v>795</v>
      </c>
      <c r="B796" s="37">
        <v>40821</v>
      </c>
      <c r="C796" s="34" t="s">
        <v>163</v>
      </c>
      <c r="D796" s="34" t="s">
        <v>33</v>
      </c>
      <c r="E796" s="34" t="s">
        <v>12</v>
      </c>
      <c r="F796" s="34" t="s">
        <v>146</v>
      </c>
      <c r="G796" s="21"/>
      <c r="H796" s="21"/>
      <c r="I796" s="21" t="s">
        <v>31</v>
      </c>
      <c r="J796" s="21" t="s">
        <v>9</v>
      </c>
      <c r="M796" s="12"/>
    </row>
    <row r="797" spans="1:13" ht="18" customHeight="1">
      <c r="A797" s="4">
        <v>796</v>
      </c>
      <c r="B797" s="37">
        <v>40822</v>
      </c>
      <c r="C797" s="34" t="s">
        <v>161</v>
      </c>
      <c r="D797" s="34" t="s">
        <v>23</v>
      </c>
      <c r="E797" s="34" t="s">
        <v>142</v>
      </c>
      <c r="F797" s="34" t="s">
        <v>46</v>
      </c>
      <c r="G797" s="21"/>
      <c r="H797" s="21"/>
      <c r="I797" s="21" t="s">
        <v>38</v>
      </c>
      <c r="J797" s="21" t="s">
        <v>14</v>
      </c>
      <c r="M797" s="12"/>
    </row>
    <row r="798" spans="1:13" ht="18" customHeight="1">
      <c r="A798" s="4">
        <v>797</v>
      </c>
      <c r="B798" s="37">
        <v>40822</v>
      </c>
      <c r="C798" s="34" t="s">
        <v>41</v>
      </c>
      <c r="D798" s="34" t="s">
        <v>144</v>
      </c>
      <c r="E798" s="34" t="s">
        <v>16</v>
      </c>
      <c r="F798" s="34" t="s">
        <v>17</v>
      </c>
      <c r="G798" s="21"/>
      <c r="H798" s="21"/>
      <c r="I798" s="21" t="s">
        <v>32</v>
      </c>
      <c r="J798" s="21" t="s">
        <v>26</v>
      </c>
      <c r="M798" s="12"/>
    </row>
    <row r="799" spans="1:13" ht="18" customHeight="1">
      <c r="A799" s="4">
        <v>798</v>
      </c>
      <c r="B799" s="37">
        <v>40822</v>
      </c>
      <c r="C799" s="34" t="s">
        <v>36</v>
      </c>
      <c r="D799" s="36" t="s">
        <v>72</v>
      </c>
      <c r="E799" s="34" t="s">
        <v>7</v>
      </c>
      <c r="F799" s="34" t="s">
        <v>5</v>
      </c>
      <c r="G799" s="21"/>
      <c r="H799" s="21"/>
      <c r="I799" s="21" t="s">
        <v>37</v>
      </c>
      <c r="J799" s="21" t="s">
        <v>13</v>
      </c>
      <c r="M799" s="12"/>
    </row>
    <row r="800" spans="1:13" ht="18" customHeight="1">
      <c r="A800" s="4">
        <v>799</v>
      </c>
      <c r="B800" s="37">
        <v>40822</v>
      </c>
      <c r="C800" s="34" t="s">
        <v>131</v>
      </c>
      <c r="D800" s="34" t="s">
        <v>50</v>
      </c>
      <c r="E800" s="34" t="s">
        <v>4</v>
      </c>
      <c r="F800" s="34" t="s">
        <v>21</v>
      </c>
      <c r="G800" s="21"/>
      <c r="H800" s="21"/>
      <c r="I800" s="21" t="s">
        <v>20</v>
      </c>
      <c r="J800" s="21" t="s">
        <v>19</v>
      </c>
      <c r="M800" s="12"/>
    </row>
    <row r="801" spans="1:13" ht="18" customHeight="1">
      <c r="A801" s="4">
        <v>800</v>
      </c>
      <c r="B801" s="37">
        <v>40822</v>
      </c>
      <c r="C801" s="34" t="s">
        <v>22</v>
      </c>
      <c r="D801" s="34" t="s">
        <v>30</v>
      </c>
      <c r="E801" s="34" t="s">
        <v>49</v>
      </c>
      <c r="F801" s="34" t="s">
        <v>6</v>
      </c>
      <c r="G801" s="21"/>
      <c r="H801" s="21"/>
      <c r="I801" s="21" t="s">
        <v>8</v>
      </c>
      <c r="J801" s="21" t="s">
        <v>25</v>
      </c>
      <c r="M801" s="12"/>
    </row>
    <row r="802" spans="1:13" ht="18" customHeight="1">
      <c r="A802" s="4">
        <v>801</v>
      </c>
      <c r="B802" s="37">
        <v>40822</v>
      </c>
      <c r="C802" s="34" t="s">
        <v>146</v>
      </c>
      <c r="D802" s="34" t="s">
        <v>27</v>
      </c>
      <c r="E802" s="34" t="s">
        <v>33</v>
      </c>
      <c r="F802" s="34" t="s">
        <v>12</v>
      </c>
      <c r="G802" s="21"/>
      <c r="H802" s="21"/>
      <c r="I802" s="21" t="s">
        <v>31</v>
      </c>
      <c r="J802" s="21" t="s">
        <v>9</v>
      </c>
      <c r="M802" s="12"/>
    </row>
    <row r="803" spans="1:13" ht="18" customHeight="1">
      <c r="A803" s="4">
        <v>802</v>
      </c>
      <c r="B803" s="37">
        <v>40823</v>
      </c>
      <c r="C803" s="34" t="s">
        <v>5</v>
      </c>
      <c r="D803" s="34" t="s">
        <v>35</v>
      </c>
      <c r="E803" s="34" t="s">
        <v>30</v>
      </c>
      <c r="F803" s="34" t="s">
        <v>7</v>
      </c>
      <c r="G803" s="21"/>
      <c r="H803" s="21"/>
      <c r="I803" s="21" t="s">
        <v>13</v>
      </c>
      <c r="J803" s="21" t="s">
        <v>38</v>
      </c>
      <c r="M803" s="12"/>
    </row>
    <row r="804" spans="1:13" ht="18" customHeight="1">
      <c r="A804" s="4">
        <v>803</v>
      </c>
      <c r="B804" s="37">
        <v>40823</v>
      </c>
      <c r="C804" s="34" t="s">
        <v>6</v>
      </c>
      <c r="D804" s="34" t="s">
        <v>10</v>
      </c>
      <c r="E804" s="34" t="s">
        <v>43</v>
      </c>
      <c r="F804" s="34" t="s">
        <v>16</v>
      </c>
      <c r="G804" s="21"/>
      <c r="H804" s="21"/>
      <c r="I804" s="21" t="s">
        <v>14</v>
      </c>
      <c r="J804" s="21" t="s">
        <v>19</v>
      </c>
      <c r="M804" s="12"/>
    </row>
    <row r="805" spans="1:13" ht="18" customHeight="1">
      <c r="A805" s="4">
        <v>804</v>
      </c>
      <c r="B805" s="37">
        <v>40823</v>
      </c>
      <c r="C805" s="34" t="s">
        <v>21</v>
      </c>
      <c r="D805" s="34" t="s">
        <v>39</v>
      </c>
      <c r="E805" s="34" t="s">
        <v>153</v>
      </c>
      <c r="F805" s="34" t="s">
        <v>4</v>
      </c>
      <c r="G805" s="21"/>
      <c r="H805" s="21"/>
      <c r="I805" s="21" t="s">
        <v>20</v>
      </c>
      <c r="J805" s="21" t="s">
        <v>37</v>
      </c>
      <c r="M805" s="12"/>
    </row>
    <row r="806" spans="1:13" ht="18" customHeight="1">
      <c r="A806" s="4">
        <v>805</v>
      </c>
      <c r="B806" s="37">
        <v>40823</v>
      </c>
      <c r="C806" s="34" t="s">
        <v>17</v>
      </c>
      <c r="D806" s="34" t="s">
        <v>148</v>
      </c>
      <c r="E806" s="34" t="s">
        <v>72</v>
      </c>
      <c r="F806" s="34" t="s">
        <v>29</v>
      </c>
      <c r="G806" s="21"/>
      <c r="H806" s="21"/>
      <c r="I806" s="21" t="s">
        <v>9</v>
      </c>
      <c r="J806" s="21" t="s">
        <v>8</v>
      </c>
      <c r="M806" s="12"/>
    </row>
    <row r="807" spans="1:13" ht="18" customHeight="1">
      <c r="A807" s="4">
        <v>806</v>
      </c>
      <c r="B807" s="37">
        <v>40824</v>
      </c>
      <c r="C807" s="34" t="s">
        <v>4</v>
      </c>
      <c r="D807" s="34" t="s">
        <v>131</v>
      </c>
      <c r="E807" s="34" t="s">
        <v>39</v>
      </c>
      <c r="F807" s="34" t="s">
        <v>153</v>
      </c>
      <c r="G807" s="21"/>
      <c r="H807" s="21"/>
      <c r="I807" s="21" t="s">
        <v>20</v>
      </c>
      <c r="J807" s="21" t="s">
        <v>37</v>
      </c>
      <c r="M807" s="12"/>
    </row>
    <row r="808" spans="1:13" ht="18" customHeight="1">
      <c r="A808" s="4">
        <v>807</v>
      </c>
      <c r="B808" s="37">
        <v>40824</v>
      </c>
      <c r="C808" s="34" t="s">
        <v>7</v>
      </c>
      <c r="D808" s="34" t="s">
        <v>22</v>
      </c>
      <c r="E808" s="34" t="s">
        <v>35</v>
      </c>
      <c r="F808" s="34" t="s">
        <v>30</v>
      </c>
      <c r="G808" s="21"/>
      <c r="H808" s="21"/>
      <c r="I808" s="21" t="s">
        <v>13</v>
      </c>
      <c r="J808" s="21" t="s">
        <v>38</v>
      </c>
      <c r="M808" s="12"/>
    </row>
    <row r="809" spans="1:13" ht="18" customHeight="1">
      <c r="A809" s="4">
        <v>808</v>
      </c>
      <c r="B809" s="37">
        <v>40824</v>
      </c>
      <c r="C809" s="34" t="s">
        <v>46</v>
      </c>
      <c r="D809" s="34" t="s">
        <v>15</v>
      </c>
      <c r="E809" s="34" t="s">
        <v>47</v>
      </c>
      <c r="F809" s="34" t="s">
        <v>142</v>
      </c>
      <c r="G809" s="21"/>
      <c r="H809" s="21"/>
      <c r="I809" s="21" t="s">
        <v>25</v>
      </c>
      <c r="J809" s="21" t="s">
        <v>26</v>
      </c>
      <c r="M809" s="12"/>
    </row>
    <row r="810" spans="1:13" ht="18" customHeight="1">
      <c r="A810" s="4">
        <v>809</v>
      </c>
      <c r="B810" s="37">
        <v>40824</v>
      </c>
      <c r="C810" s="34" t="s">
        <v>29</v>
      </c>
      <c r="D810" s="34" t="s">
        <v>36</v>
      </c>
      <c r="E810" s="34" t="s">
        <v>148</v>
      </c>
      <c r="F810" s="34" t="s">
        <v>72</v>
      </c>
      <c r="G810" s="21"/>
      <c r="H810" s="21"/>
      <c r="I810" s="21" t="s">
        <v>9</v>
      </c>
      <c r="J810" s="21" t="s">
        <v>8</v>
      </c>
      <c r="M810" s="12"/>
    </row>
    <row r="811" spans="1:13" ht="18" customHeight="1">
      <c r="A811" s="4">
        <v>810</v>
      </c>
      <c r="B811" s="37">
        <v>40824</v>
      </c>
      <c r="C811" s="34" t="s">
        <v>16</v>
      </c>
      <c r="D811" s="34" t="s">
        <v>50</v>
      </c>
      <c r="E811" s="34" t="s">
        <v>10</v>
      </c>
      <c r="F811" s="34" t="s">
        <v>43</v>
      </c>
      <c r="G811" s="21"/>
      <c r="H811" s="21"/>
      <c r="I811" s="21" t="s">
        <v>14</v>
      </c>
      <c r="J811" s="21" t="s">
        <v>19</v>
      </c>
      <c r="M811" s="12"/>
    </row>
    <row r="812" spans="1:13" ht="18" customHeight="1">
      <c r="A812" s="4">
        <v>811</v>
      </c>
      <c r="B812" s="37">
        <v>40824</v>
      </c>
      <c r="C812" s="34" t="s">
        <v>12</v>
      </c>
      <c r="D812" s="34" t="s">
        <v>163</v>
      </c>
      <c r="E812" s="34" t="s">
        <v>27</v>
      </c>
      <c r="F812" s="34" t="s">
        <v>33</v>
      </c>
      <c r="G812" s="21"/>
      <c r="H812" s="21"/>
      <c r="I812" s="21" t="s">
        <v>31</v>
      </c>
      <c r="J812" s="21" t="s">
        <v>32</v>
      </c>
      <c r="M812" s="12"/>
    </row>
    <row r="813" spans="1:13" ht="18" customHeight="1">
      <c r="A813" s="4">
        <v>812</v>
      </c>
      <c r="B813" s="37">
        <v>40825</v>
      </c>
      <c r="C813" s="34" t="s">
        <v>72</v>
      </c>
      <c r="D813" s="34" t="s">
        <v>17</v>
      </c>
      <c r="E813" s="34" t="s">
        <v>36</v>
      </c>
      <c r="F813" s="34" t="s">
        <v>148</v>
      </c>
      <c r="G813" s="21"/>
      <c r="H813" s="21"/>
      <c r="I813" s="21" t="s">
        <v>9</v>
      </c>
      <c r="J813" s="21" t="s">
        <v>8</v>
      </c>
      <c r="M813" s="12"/>
    </row>
    <row r="814" spans="1:13" ht="18" customHeight="1">
      <c r="A814" s="4">
        <v>813</v>
      </c>
      <c r="B814" s="37">
        <v>40825</v>
      </c>
      <c r="C814" s="34" t="s">
        <v>153</v>
      </c>
      <c r="D814" s="34" t="s">
        <v>21</v>
      </c>
      <c r="E814" s="34" t="s">
        <v>131</v>
      </c>
      <c r="F814" s="34" t="s">
        <v>39</v>
      </c>
      <c r="G814" s="21"/>
      <c r="H814" s="21"/>
      <c r="I814" s="21" t="s">
        <v>20</v>
      </c>
      <c r="J814" s="21" t="s">
        <v>37</v>
      </c>
      <c r="M814" s="12"/>
    </row>
    <row r="815" spans="1:13" ht="18" customHeight="1">
      <c r="A815" s="4">
        <v>814</v>
      </c>
      <c r="B815" s="37">
        <v>40825</v>
      </c>
      <c r="C815" s="34" t="s">
        <v>30</v>
      </c>
      <c r="D815" s="34" t="s">
        <v>5</v>
      </c>
      <c r="E815" s="34" t="s">
        <v>22</v>
      </c>
      <c r="F815" s="34" t="s">
        <v>35</v>
      </c>
      <c r="G815" s="21"/>
      <c r="H815" s="21"/>
      <c r="I815" s="21" t="s">
        <v>13</v>
      </c>
      <c r="J815" s="21" t="s">
        <v>38</v>
      </c>
      <c r="M815" s="12"/>
    </row>
    <row r="816" spans="1:13" ht="18" customHeight="1">
      <c r="A816" s="4">
        <v>815</v>
      </c>
      <c r="B816" s="37">
        <v>40825</v>
      </c>
      <c r="C816" s="34" t="s">
        <v>43</v>
      </c>
      <c r="D816" s="34" t="s">
        <v>6</v>
      </c>
      <c r="E816" s="34" t="s">
        <v>50</v>
      </c>
      <c r="F816" s="34" t="s">
        <v>10</v>
      </c>
      <c r="G816" s="21"/>
      <c r="H816" s="21"/>
      <c r="I816" s="21" t="s">
        <v>14</v>
      </c>
      <c r="J816" s="21" t="s">
        <v>19</v>
      </c>
      <c r="M816" s="12"/>
    </row>
    <row r="817" spans="1:13" ht="18" customHeight="1">
      <c r="A817" s="4">
        <v>816</v>
      </c>
      <c r="B817" s="37">
        <v>40825</v>
      </c>
      <c r="C817" s="34" t="s">
        <v>142</v>
      </c>
      <c r="D817" s="34" t="s">
        <v>161</v>
      </c>
      <c r="E817" s="34" t="s">
        <v>15</v>
      </c>
      <c r="F817" s="34" t="s">
        <v>47</v>
      </c>
      <c r="G817" s="21"/>
      <c r="H817" s="21"/>
      <c r="I817" s="21" t="s">
        <v>25</v>
      </c>
      <c r="J817" s="21" t="s">
        <v>26</v>
      </c>
      <c r="M817" s="12"/>
    </row>
    <row r="818" spans="1:13" ht="18" customHeight="1">
      <c r="A818" s="4">
        <v>817</v>
      </c>
      <c r="B818" s="37">
        <v>40825</v>
      </c>
      <c r="C818" s="34" t="s">
        <v>33</v>
      </c>
      <c r="D818" s="34" t="s">
        <v>146</v>
      </c>
      <c r="E818" s="34" t="s">
        <v>163</v>
      </c>
      <c r="F818" s="34" t="s">
        <v>27</v>
      </c>
      <c r="G818" s="21"/>
      <c r="H818" s="21"/>
      <c r="I818" s="21" t="s">
        <v>31</v>
      </c>
      <c r="J818" s="21" t="s">
        <v>32</v>
      </c>
      <c r="M818" s="12"/>
    </row>
    <row r="819" spans="1:13" ht="18" customHeight="1">
      <c r="A819" s="4">
        <v>818</v>
      </c>
      <c r="B819" s="37">
        <v>40826</v>
      </c>
      <c r="C819" s="34" t="s">
        <v>148</v>
      </c>
      <c r="D819" s="34" t="s">
        <v>29</v>
      </c>
      <c r="E819" s="34" t="s">
        <v>17</v>
      </c>
      <c r="F819" s="34" t="s">
        <v>36</v>
      </c>
      <c r="G819" s="21"/>
      <c r="H819" s="21"/>
      <c r="I819" s="21" t="s">
        <v>9</v>
      </c>
      <c r="J819" s="21" t="s">
        <v>8</v>
      </c>
      <c r="M819" s="12"/>
    </row>
    <row r="820" spans="1:13" ht="18" customHeight="1">
      <c r="A820" s="4">
        <v>819</v>
      </c>
      <c r="B820" s="37">
        <v>40826</v>
      </c>
      <c r="C820" s="34" t="s">
        <v>39</v>
      </c>
      <c r="D820" s="34" t="s">
        <v>7</v>
      </c>
      <c r="E820" s="34" t="s">
        <v>23</v>
      </c>
      <c r="F820" s="34" t="s">
        <v>24</v>
      </c>
      <c r="G820" s="21"/>
      <c r="H820" s="21"/>
      <c r="I820" s="21" t="s">
        <v>19</v>
      </c>
      <c r="J820" s="21" t="s">
        <v>13</v>
      </c>
      <c r="M820" s="12"/>
    </row>
    <row r="821" spans="1:13" ht="18" customHeight="1">
      <c r="A821" s="4">
        <v>820</v>
      </c>
      <c r="B821" s="37">
        <v>40826</v>
      </c>
      <c r="C821" s="34" t="s">
        <v>35</v>
      </c>
      <c r="D821" s="34" t="s">
        <v>16</v>
      </c>
      <c r="E821" s="34" t="s">
        <v>144</v>
      </c>
      <c r="F821" s="34" t="s">
        <v>50</v>
      </c>
      <c r="G821" s="21"/>
      <c r="H821" s="21"/>
      <c r="I821" s="21" t="s">
        <v>20</v>
      </c>
      <c r="J821" s="21" t="s">
        <v>14</v>
      </c>
      <c r="M821" s="12"/>
    </row>
    <row r="822" spans="1:13" ht="18" customHeight="1">
      <c r="A822" s="4">
        <v>821</v>
      </c>
      <c r="B822" s="37">
        <v>40826</v>
      </c>
      <c r="C822" s="34" t="s">
        <v>47</v>
      </c>
      <c r="D822" s="34" t="s">
        <v>46</v>
      </c>
      <c r="E822" s="34" t="s">
        <v>161</v>
      </c>
      <c r="F822" s="34" t="s">
        <v>15</v>
      </c>
      <c r="G822" s="21"/>
      <c r="H822" s="21"/>
      <c r="I822" s="21" t="s">
        <v>25</v>
      </c>
      <c r="J822" s="21" t="s">
        <v>26</v>
      </c>
      <c r="M822" s="12"/>
    </row>
    <row r="823" spans="1:13" ht="18" customHeight="1">
      <c r="A823" s="4">
        <v>822</v>
      </c>
      <c r="B823" s="37">
        <v>40826</v>
      </c>
      <c r="C823" s="34" t="s">
        <v>10</v>
      </c>
      <c r="D823" s="34" t="s">
        <v>4</v>
      </c>
      <c r="E823" s="34" t="s">
        <v>5</v>
      </c>
      <c r="F823" s="34" t="s">
        <v>131</v>
      </c>
      <c r="G823" s="21"/>
      <c r="H823" s="21"/>
      <c r="I823" s="21" t="s">
        <v>37</v>
      </c>
      <c r="J823" s="21" t="s">
        <v>38</v>
      </c>
      <c r="M823" s="12"/>
    </row>
    <row r="824" spans="1:13" ht="18" customHeight="1">
      <c r="A824" s="4">
        <v>823</v>
      </c>
      <c r="B824" s="37">
        <v>40826</v>
      </c>
      <c r="C824" s="34" t="s">
        <v>27</v>
      </c>
      <c r="D824" s="34" t="s">
        <v>12</v>
      </c>
      <c r="E824" s="34" t="s">
        <v>146</v>
      </c>
      <c r="F824" s="34" t="s">
        <v>163</v>
      </c>
      <c r="G824" s="21"/>
      <c r="H824" s="21"/>
      <c r="I824" s="21" t="s">
        <v>31</v>
      </c>
      <c r="J824" s="21" t="s">
        <v>32</v>
      </c>
      <c r="M824" s="12"/>
    </row>
    <row r="825" spans="1:13" ht="18" customHeight="1">
      <c r="A825" s="4">
        <v>824</v>
      </c>
      <c r="B825" s="37">
        <v>40827</v>
      </c>
      <c r="C825" s="34" t="s">
        <v>131</v>
      </c>
      <c r="D825" s="34" t="s">
        <v>49</v>
      </c>
      <c r="E825" s="34" t="s">
        <v>4</v>
      </c>
      <c r="F825" s="34" t="s">
        <v>5</v>
      </c>
      <c r="G825" s="21"/>
      <c r="H825" s="21"/>
      <c r="I825" s="21" t="s">
        <v>37</v>
      </c>
      <c r="J825" s="21" t="s">
        <v>38</v>
      </c>
      <c r="M825" s="12"/>
    </row>
    <row r="826" spans="1:13" ht="18" customHeight="1">
      <c r="A826" s="4">
        <v>825</v>
      </c>
      <c r="B826" s="37">
        <v>40827</v>
      </c>
      <c r="C826" s="34" t="s">
        <v>24</v>
      </c>
      <c r="D826" s="34" t="s">
        <v>153</v>
      </c>
      <c r="E826" s="34" t="s">
        <v>7</v>
      </c>
      <c r="F826" s="34" t="s">
        <v>23</v>
      </c>
      <c r="G826" s="21"/>
      <c r="H826" s="21"/>
      <c r="I826" s="21" t="s">
        <v>19</v>
      </c>
      <c r="J826" s="21" t="s">
        <v>13</v>
      </c>
      <c r="M826" s="12"/>
    </row>
    <row r="827" spans="1:13" ht="18" customHeight="1">
      <c r="A827" s="4">
        <v>826</v>
      </c>
      <c r="B827" s="37">
        <v>40827</v>
      </c>
      <c r="C827" s="34" t="s">
        <v>50</v>
      </c>
      <c r="D827" s="34" t="s">
        <v>30</v>
      </c>
      <c r="E827" s="34" t="s">
        <v>16</v>
      </c>
      <c r="F827" s="34" t="s">
        <v>144</v>
      </c>
      <c r="G827" s="21"/>
      <c r="H827" s="21"/>
      <c r="I827" s="21" t="s">
        <v>20</v>
      </c>
      <c r="J827" s="21" t="s">
        <v>14</v>
      </c>
      <c r="M827" s="12"/>
    </row>
    <row r="828" spans="1:13" ht="18" customHeight="1">
      <c r="A828" s="4">
        <v>827</v>
      </c>
      <c r="B828" s="37">
        <v>40827</v>
      </c>
      <c r="C828" s="34" t="s">
        <v>163</v>
      </c>
      <c r="D828" s="34" t="s">
        <v>33</v>
      </c>
      <c r="E828" s="34" t="s">
        <v>12</v>
      </c>
      <c r="F828" s="34" t="s">
        <v>146</v>
      </c>
      <c r="G828" s="21"/>
      <c r="H828" s="21"/>
      <c r="I828" s="21" t="s">
        <v>31</v>
      </c>
      <c r="J828" s="21" t="s">
        <v>32</v>
      </c>
      <c r="M828" s="12"/>
    </row>
    <row r="829" spans="1:13" ht="18" customHeight="1">
      <c r="A829" s="4">
        <v>828</v>
      </c>
      <c r="B829" s="37">
        <v>40828</v>
      </c>
      <c r="C829" s="34" t="s">
        <v>5</v>
      </c>
      <c r="D829" s="34" t="s">
        <v>10</v>
      </c>
      <c r="E829" s="34" t="s">
        <v>49</v>
      </c>
      <c r="F829" s="34" t="s">
        <v>4</v>
      </c>
      <c r="G829" s="21"/>
      <c r="H829" s="21"/>
      <c r="I829" s="21" t="s">
        <v>37</v>
      </c>
      <c r="J829" s="21" t="s">
        <v>38</v>
      </c>
      <c r="M829" s="12"/>
    </row>
    <row r="830" spans="1:13" ht="18" customHeight="1">
      <c r="A830" s="4">
        <v>829</v>
      </c>
      <c r="B830" s="37">
        <v>40828</v>
      </c>
      <c r="C830" s="34" t="s">
        <v>23</v>
      </c>
      <c r="D830" s="34" t="s">
        <v>39</v>
      </c>
      <c r="E830" s="34" t="s">
        <v>153</v>
      </c>
      <c r="F830" s="34" t="s">
        <v>7</v>
      </c>
      <c r="G830" s="21"/>
      <c r="H830" s="21"/>
      <c r="I830" s="21" t="s">
        <v>19</v>
      </c>
      <c r="J830" s="21" t="s">
        <v>13</v>
      </c>
      <c r="M830" s="12"/>
    </row>
    <row r="831" spans="1:13" ht="18" customHeight="1">
      <c r="A831" s="4">
        <v>830</v>
      </c>
      <c r="B831" s="37">
        <v>40828</v>
      </c>
      <c r="C831" s="34" t="s">
        <v>144</v>
      </c>
      <c r="D831" s="34" t="s">
        <v>35</v>
      </c>
      <c r="E831" s="34" t="s">
        <v>30</v>
      </c>
      <c r="F831" s="34" t="s">
        <v>16</v>
      </c>
      <c r="G831" s="21"/>
      <c r="H831" s="21"/>
      <c r="I831" s="21" t="s">
        <v>20</v>
      </c>
      <c r="J831" s="21" t="s">
        <v>14</v>
      </c>
      <c r="M831" s="12"/>
    </row>
    <row r="832" spans="1:13" ht="18" customHeight="1">
      <c r="A832" s="4">
        <v>831</v>
      </c>
      <c r="B832" s="37">
        <v>40828</v>
      </c>
      <c r="C832" s="34" t="s">
        <v>15</v>
      </c>
      <c r="D832" s="34" t="s">
        <v>43</v>
      </c>
      <c r="E832" s="34" t="s">
        <v>46</v>
      </c>
      <c r="F832" s="34" t="s">
        <v>161</v>
      </c>
      <c r="G832" s="21"/>
      <c r="H832" s="21"/>
      <c r="I832" s="21" t="s">
        <v>26</v>
      </c>
      <c r="J832" s="21" t="s">
        <v>31</v>
      </c>
      <c r="M832" s="12"/>
    </row>
    <row r="833" spans="1:13" ht="18" customHeight="1">
      <c r="A833" s="4">
        <v>832</v>
      </c>
      <c r="B833" s="37">
        <v>40828</v>
      </c>
      <c r="C833" s="34" t="s">
        <v>22</v>
      </c>
      <c r="D833" s="34" t="s">
        <v>18</v>
      </c>
      <c r="E833" s="34" t="s">
        <v>6</v>
      </c>
      <c r="F833" s="34" t="s">
        <v>21</v>
      </c>
      <c r="G833" s="21"/>
      <c r="H833" s="21"/>
      <c r="I833" s="21" t="s">
        <v>32</v>
      </c>
      <c r="J833" s="21" t="s">
        <v>8</v>
      </c>
      <c r="M833" s="12"/>
    </row>
    <row r="834" spans="1:13" ht="18" customHeight="1">
      <c r="A834" s="4">
        <v>833</v>
      </c>
      <c r="B834" s="37">
        <v>40829</v>
      </c>
      <c r="C834" s="34" t="s">
        <v>36</v>
      </c>
      <c r="D834" s="34" t="s">
        <v>148</v>
      </c>
      <c r="E834" s="34" t="s">
        <v>29</v>
      </c>
      <c r="F834" s="34" t="s">
        <v>17</v>
      </c>
      <c r="G834" s="21"/>
      <c r="H834" s="21"/>
      <c r="I834" s="21" t="s">
        <v>13</v>
      </c>
      <c r="J834" s="21" t="s">
        <v>38</v>
      </c>
      <c r="M834" s="12"/>
    </row>
    <row r="835" spans="1:13" ht="18" customHeight="1">
      <c r="A835" s="4">
        <v>834</v>
      </c>
      <c r="B835" s="37">
        <v>40829</v>
      </c>
      <c r="C835" s="34" t="s">
        <v>21</v>
      </c>
      <c r="D835" s="34" t="s">
        <v>131</v>
      </c>
      <c r="E835" s="36" t="s">
        <v>18</v>
      </c>
      <c r="F835" s="34" t="s">
        <v>6</v>
      </c>
      <c r="G835" s="21"/>
      <c r="H835" s="21"/>
      <c r="I835" s="21" t="s">
        <v>31</v>
      </c>
      <c r="J835" s="21" t="s">
        <v>25</v>
      </c>
      <c r="M835" s="12"/>
    </row>
    <row r="836" spans="1:13" ht="18" customHeight="1">
      <c r="A836" s="4">
        <v>835</v>
      </c>
      <c r="B836" s="37">
        <v>40829</v>
      </c>
      <c r="C836" s="34" t="s">
        <v>146</v>
      </c>
      <c r="D836" s="34" t="s">
        <v>72</v>
      </c>
      <c r="E836" s="34" t="s">
        <v>43</v>
      </c>
      <c r="F836" s="34" t="s">
        <v>153</v>
      </c>
      <c r="G836" s="21"/>
      <c r="H836" s="21"/>
      <c r="I836" s="21" t="s">
        <v>26</v>
      </c>
      <c r="J836" s="21" t="s">
        <v>8</v>
      </c>
      <c r="M836" s="12"/>
    </row>
    <row r="837" spans="1:13" ht="18" customHeight="1">
      <c r="A837" s="4">
        <v>836</v>
      </c>
      <c r="B837" s="37">
        <v>40829</v>
      </c>
      <c r="C837" s="34" t="s">
        <v>16</v>
      </c>
      <c r="D837" s="34" t="s">
        <v>50</v>
      </c>
      <c r="E837" s="34" t="s">
        <v>35</v>
      </c>
      <c r="F837" s="34" t="s">
        <v>30</v>
      </c>
      <c r="G837" s="21"/>
      <c r="H837" s="21"/>
      <c r="I837" s="21" t="s">
        <v>20</v>
      </c>
      <c r="J837" s="21" t="s">
        <v>14</v>
      </c>
      <c r="M837" s="12"/>
    </row>
    <row r="838" spans="1:13" ht="18" customHeight="1">
      <c r="A838" s="4">
        <v>837</v>
      </c>
      <c r="B838" s="37">
        <v>40830</v>
      </c>
      <c r="C838" s="34" t="s">
        <v>4</v>
      </c>
      <c r="D838" s="34" t="s">
        <v>5</v>
      </c>
      <c r="E838" s="34" t="s">
        <v>44</v>
      </c>
      <c r="F838" s="34" t="s">
        <v>10</v>
      </c>
      <c r="G838" s="21"/>
      <c r="H838" s="21"/>
      <c r="I838" s="21" t="s">
        <v>14</v>
      </c>
      <c r="J838" s="21" t="s">
        <v>38</v>
      </c>
      <c r="M838" s="12"/>
    </row>
    <row r="839" spans="1:13" ht="18" customHeight="1">
      <c r="A839" s="4">
        <v>838</v>
      </c>
      <c r="B839" s="37">
        <v>40830</v>
      </c>
      <c r="C839" s="34" t="s">
        <v>6</v>
      </c>
      <c r="D839" s="34" t="s">
        <v>22</v>
      </c>
      <c r="E839" s="34" t="s">
        <v>131</v>
      </c>
      <c r="F839" s="34" t="s">
        <v>18</v>
      </c>
      <c r="G839" s="21"/>
      <c r="H839" s="21"/>
      <c r="I839" s="21" t="s">
        <v>31</v>
      </c>
      <c r="J839" s="21" t="s">
        <v>26</v>
      </c>
      <c r="M839" s="12"/>
    </row>
    <row r="840" spans="1:13" ht="18" customHeight="1">
      <c r="A840" s="4">
        <v>839</v>
      </c>
      <c r="B840" s="37">
        <v>40830</v>
      </c>
      <c r="C840" s="34" t="s">
        <v>30</v>
      </c>
      <c r="D840" s="36" t="s">
        <v>142</v>
      </c>
      <c r="E840" s="34" t="s">
        <v>33</v>
      </c>
      <c r="F840" s="34" t="s">
        <v>46</v>
      </c>
      <c r="G840" s="21"/>
      <c r="H840" s="21"/>
      <c r="I840" s="21" t="s">
        <v>37</v>
      </c>
      <c r="J840" s="21" t="s">
        <v>20</v>
      </c>
      <c r="M840" s="12"/>
    </row>
    <row r="841" spans="1:13" ht="18" customHeight="1">
      <c r="A841" s="4">
        <v>840</v>
      </c>
      <c r="B841" s="37">
        <v>40831</v>
      </c>
      <c r="C841" s="34" t="s">
        <v>161</v>
      </c>
      <c r="D841" s="34" t="s">
        <v>163</v>
      </c>
      <c r="E841" s="34" t="s">
        <v>50</v>
      </c>
      <c r="F841" s="34" t="s">
        <v>47</v>
      </c>
      <c r="G841" s="21"/>
      <c r="H841" s="21"/>
      <c r="I841" s="21" t="s">
        <v>38</v>
      </c>
      <c r="J841" s="21" t="s">
        <v>19</v>
      </c>
      <c r="M841" s="12"/>
    </row>
    <row r="842" spans="1:13" ht="18" customHeight="1">
      <c r="A842" s="4">
        <v>841</v>
      </c>
      <c r="B842" s="37">
        <v>40831</v>
      </c>
      <c r="C842" s="34" t="s">
        <v>153</v>
      </c>
      <c r="D842" s="34" t="s">
        <v>23</v>
      </c>
      <c r="E842" s="34" t="s">
        <v>72</v>
      </c>
      <c r="F842" s="34" t="s">
        <v>43</v>
      </c>
      <c r="G842" s="21"/>
      <c r="H842" s="21"/>
      <c r="I842" s="21" t="s">
        <v>25</v>
      </c>
      <c r="J842" s="21" t="s">
        <v>8</v>
      </c>
      <c r="M842" s="12"/>
    </row>
    <row r="843" spans="1:13" ht="18" customHeight="1">
      <c r="A843" s="4">
        <v>842</v>
      </c>
      <c r="B843" s="37">
        <v>40831</v>
      </c>
      <c r="C843" s="34" t="s">
        <v>46</v>
      </c>
      <c r="D843" s="34" t="s">
        <v>36</v>
      </c>
      <c r="E843" s="34" t="s">
        <v>142</v>
      </c>
      <c r="F843" s="34" t="s">
        <v>33</v>
      </c>
      <c r="G843" s="21"/>
      <c r="H843" s="21"/>
      <c r="I843" s="21" t="s">
        <v>37</v>
      </c>
      <c r="J843" s="21" t="s">
        <v>20</v>
      </c>
      <c r="M843" s="12"/>
    </row>
    <row r="844" spans="1:13" ht="18" customHeight="1">
      <c r="A844" s="4">
        <v>843</v>
      </c>
      <c r="B844" s="37">
        <v>40831</v>
      </c>
      <c r="C844" s="34" t="s">
        <v>29</v>
      </c>
      <c r="D844" s="34" t="s">
        <v>49</v>
      </c>
      <c r="E844" s="34" t="s">
        <v>5</v>
      </c>
      <c r="F844" s="34" t="s">
        <v>44</v>
      </c>
      <c r="G844" s="21"/>
      <c r="H844" s="21"/>
      <c r="I844" s="21" t="s">
        <v>32</v>
      </c>
      <c r="J844" s="21" t="s">
        <v>9</v>
      </c>
      <c r="M844" s="12"/>
    </row>
    <row r="845" spans="1:13" ht="18" customHeight="1">
      <c r="A845" s="4">
        <v>844</v>
      </c>
      <c r="B845" s="37">
        <v>40831</v>
      </c>
      <c r="C845" s="34" t="s">
        <v>18</v>
      </c>
      <c r="D845" s="34" t="s">
        <v>21</v>
      </c>
      <c r="E845" s="34" t="s">
        <v>22</v>
      </c>
      <c r="F845" s="34" t="s">
        <v>131</v>
      </c>
      <c r="G845" s="21"/>
      <c r="H845" s="21"/>
      <c r="I845" s="21" t="s">
        <v>31</v>
      </c>
      <c r="J845" s="21" t="s">
        <v>26</v>
      </c>
      <c r="M845" s="12"/>
    </row>
    <row r="846" spans="1:13" ht="18" customHeight="1">
      <c r="A846" s="4">
        <v>845</v>
      </c>
      <c r="B846" s="37">
        <v>40831</v>
      </c>
      <c r="C846" s="34" t="s">
        <v>12</v>
      </c>
      <c r="D846" s="34" t="s">
        <v>27</v>
      </c>
      <c r="E846" s="34" t="s">
        <v>144</v>
      </c>
      <c r="F846" s="34" t="s">
        <v>148</v>
      </c>
      <c r="G846" s="21"/>
      <c r="H846" s="21"/>
      <c r="I846" s="21" t="s">
        <v>13</v>
      </c>
      <c r="J846" s="21" t="s">
        <v>14</v>
      </c>
      <c r="M846" s="12"/>
    </row>
    <row r="847" spans="1:13" ht="18" customHeight="1">
      <c r="A847" s="4">
        <v>846</v>
      </c>
      <c r="B847" s="37">
        <v>40832</v>
      </c>
      <c r="C847" s="36" t="s">
        <v>7</v>
      </c>
      <c r="D847" s="34" t="s">
        <v>15</v>
      </c>
      <c r="E847" s="34" t="s">
        <v>47</v>
      </c>
      <c r="F847" s="34" t="s">
        <v>50</v>
      </c>
      <c r="G847" s="21"/>
      <c r="H847" s="21"/>
      <c r="I847" s="21" t="s">
        <v>38</v>
      </c>
      <c r="J847" s="21" t="s">
        <v>19</v>
      </c>
      <c r="M847" s="13"/>
    </row>
    <row r="848" spans="1:13" ht="18" customHeight="1">
      <c r="A848" s="4">
        <v>847</v>
      </c>
      <c r="B848" s="37">
        <v>40832</v>
      </c>
      <c r="C848" s="34" t="s">
        <v>44</v>
      </c>
      <c r="D848" s="34" t="s">
        <v>4</v>
      </c>
      <c r="E848" s="34" t="s">
        <v>49</v>
      </c>
      <c r="F848" s="34" t="s">
        <v>5</v>
      </c>
      <c r="G848" s="21"/>
      <c r="H848" s="21"/>
      <c r="I848" s="21" t="s">
        <v>32</v>
      </c>
      <c r="J848" s="21" t="s">
        <v>25</v>
      </c>
      <c r="M848" s="12"/>
    </row>
    <row r="849" spans="1:13" ht="18" customHeight="1">
      <c r="A849" s="4">
        <v>848</v>
      </c>
      <c r="B849" s="37">
        <v>40832</v>
      </c>
      <c r="C849" s="34" t="s">
        <v>131</v>
      </c>
      <c r="D849" s="34" t="s">
        <v>6</v>
      </c>
      <c r="E849" s="34" t="s">
        <v>21</v>
      </c>
      <c r="F849" s="34" t="s">
        <v>22</v>
      </c>
      <c r="G849" s="21"/>
      <c r="H849" s="21"/>
      <c r="I849" s="21" t="s">
        <v>31</v>
      </c>
      <c r="J849" s="21" t="s">
        <v>9</v>
      </c>
      <c r="M849" s="12"/>
    </row>
    <row r="850" spans="1:13" ht="18" customHeight="1">
      <c r="A850" s="4">
        <v>849</v>
      </c>
      <c r="B850" s="37">
        <v>40832</v>
      </c>
      <c r="C850" s="34" t="s">
        <v>33</v>
      </c>
      <c r="D850" s="34" t="s">
        <v>30</v>
      </c>
      <c r="E850" s="34" t="s">
        <v>36</v>
      </c>
      <c r="F850" s="34" t="s">
        <v>142</v>
      </c>
      <c r="G850" s="21"/>
      <c r="H850" s="21"/>
      <c r="I850" s="21" t="s">
        <v>37</v>
      </c>
      <c r="J850" s="21" t="s">
        <v>20</v>
      </c>
      <c r="M850" s="12"/>
    </row>
    <row r="851" spans="1:13" ht="18" customHeight="1">
      <c r="A851" s="4">
        <v>850</v>
      </c>
      <c r="B851" s="37">
        <v>40833</v>
      </c>
      <c r="C851" s="34" t="s">
        <v>39</v>
      </c>
      <c r="D851" s="34" t="s">
        <v>148</v>
      </c>
      <c r="E851" s="34" t="s">
        <v>35</v>
      </c>
      <c r="F851" s="34" t="s">
        <v>49</v>
      </c>
      <c r="G851" s="21"/>
      <c r="H851" s="21"/>
      <c r="I851" s="21" t="s">
        <v>8</v>
      </c>
      <c r="J851" s="21" t="s">
        <v>32</v>
      </c>
      <c r="M851" s="12"/>
    </row>
    <row r="852" spans="1:13" ht="18" customHeight="1">
      <c r="A852" s="4">
        <v>851</v>
      </c>
      <c r="B852" s="37">
        <v>40834</v>
      </c>
      <c r="C852" s="34" t="s">
        <v>35</v>
      </c>
      <c r="D852" s="34" t="s">
        <v>29</v>
      </c>
      <c r="E852" s="34" t="s">
        <v>148</v>
      </c>
      <c r="F852" s="34" t="s">
        <v>21</v>
      </c>
      <c r="G852" s="21"/>
      <c r="H852" s="21"/>
      <c r="I852" s="21" t="s">
        <v>13</v>
      </c>
      <c r="J852" s="21" t="s">
        <v>20</v>
      </c>
      <c r="M852" s="12"/>
    </row>
    <row r="853" spans="1:13" ht="18" customHeight="1">
      <c r="A853" s="4">
        <v>852</v>
      </c>
      <c r="B853" s="37">
        <v>40834</v>
      </c>
      <c r="C853" s="34" t="s">
        <v>49</v>
      </c>
      <c r="D853" s="34" t="s">
        <v>18</v>
      </c>
      <c r="E853" s="34" t="s">
        <v>27</v>
      </c>
      <c r="F853" s="34" t="s">
        <v>144</v>
      </c>
      <c r="G853" s="21"/>
      <c r="H853" s="21"/>
      <c r="I853" s="21" t="s">
        <v>32</v>
      </c>
      <c r="J853" s="21" t="s">
        <v>31</v>
      </c>
      <c r="M853" s="12"/>
    </row>
    <row r="854" spans="1:13" ht="18" customHeight="1">
      <c r="A854" s="4">
        <v>853</v>
      </c>
      <c r="B854" s="37">
        <v>40834</v>
      </c>
      <c r="C854" s="34" t="s">
        <v>10</v>
      </c>
      <c r="D854" s="34" t="s">
        <v>12</v>
      </c>
      <c r="E854" s="34" t="s">
        <v>17</v>
      </c>
      <c r="F854" s="34" t="s">
        <v>36</v>
      </c>
      <c r="G854" s="21"/>
      <c r="H854" s="21"/>
      <c r="I854" s="21" t="s">
        <v>9</v>
      </c>
      <c r="J854" s="21" t="s">
        <v>8</v>
      </c>
      <c r="M854" s="12"/>
    </row>
    <row r="855" spans="1:13" ht="18" customHeight="1">
      <c r="A855" s="4">
        <v>854</v>
      </c>
      <c r="B855" s="37">
        <v>40834</v>
      </c>
      <c r="C855" s="34" t="s">
        <v>43</v>
      </c>
      <c r="D855" s="34" t="s">
        <v>16</v>
      </c>
      <c r="E855" s="34" t="s">
        <v>146</v>
      </c>
      <c r="F855" s="34" t="s">
        <v>47</v>
      </c>
      <c r="G855" s="21"/>
      <c r="H855" s="21"/>
      <c r="I855" s="21" t="s">
        <v>26</v>
      </c>
      <c r="J855" s="21" t="s">
        <v>25</v>
      </c>
      <c r="M855" s="12"/>
    </row>
    <row r="856" spans="1:13" ht="18" customHeight="1">
      <c r="A856" s="4">
        <v>855</v>
      </c>
      <c r="B856" s="37">
        <v>40834</v>
      </c>
      <c r="C856" s="34" t="s">
        <v>15</v>
      </c>
      <c r="D856" s="34" t="s">
        <v>7</v>
      </c>
      <c r="E856" s="34" t="s">
        <v>23</v>
      </c>
      <c r="F856" s="34" t="s">
        <v>72</v>
      </c>
      <c r="G856" s="21"/>
      <c r="H856" s="21"/>
      <c r="I856" s="21" t="s">
        <v>38</v>
      </c>
      <c r="J856" s="21" t="s">
        <v>14</v>
      </c>
      <c r="M856" s="12"/>
    </row>
    <row r="857" spans="1:13" ht="18" customHeight="1">
      <c r="A857" s="4">
        <v>856</v>
      </c>
      <c r="B857" s="37">
        <v>40835</v>
      </c>
      <c r="C857" s="34" t="s">
        <v>72</v>
      </c>
      <c r="D857" s="34" t="s">
        <v>46</v>
      </c>
      <c r="E857" s="34" t="s">
        <v>7</v>
      </c>
      <c r="F857" s="34" t="s">
        <v>23</v>
      </c>
      <c r="G857" s="21"/>
      <c r="H857" s="21"/>
      <c r="I857" s="21" t="s">
        <v>38</v>
      </c>
      <c r="J857" s="21" t="s">
        <v>13</v>
      </c>
      <c r="M857" s="12"/>
    </row>
    <row r="858" spans="1:13" ht="18" customHeight="1">
      <c r="A858" s="4">
        <v>857</v>
      </c>
      <c r="B858" s="37">
        <v>40835</v>
      </c>
      <c r="C858" s="34" t="s">
        <v>36</v>
      </c>
      <c r="D858" s="34" t="s">
        <v>33</v>
      </c>
      <c r="E858" s="34" t="s">
        <v>12</v>
      </c>
      <c r="F858" s="34" t="s">
        <v>17</v>
      </c>
      <c r="G858" s="21"/>
      <c r="H858" s="21"/>
      <c r="I858" s="21" t="s">
        <v>9</v>
      </c>
      <c r="J858" s="21" t="s">
        <v>8</v>
      </c>
      <c r="M858" s="12"/>
    </row>
    <row r="859" spans="1:13" ht="18" customHeight="1">
      <c r="A859" s="4">
        <v>858</v>
      </c>
      <c r="B859" s="37">
        <v>40835</v>
      </c>
      <c r="C859" s="34" t="s">
        <v>22</v>
      </c>
      <c r="D859" s="34" t="s">
        <v>5</v>
      </c>
      <c r="E859" s="34" t="s">
        <v>6</v>
      </c>
      <c r="F859" s="34" t="s">
        <v>4</v>
      </c>
      <c r="G859" s="21"/>
      <c r="H859" s="21"/>
      <c r="I859" s="21" t="s">
        <v>20</v>
      </c>
      <c r="J859" s="21" t="s">
        <v>14</v>
      </c>
      <c r="M859" s="12"/>
    </row>
    <row r="860" spans="1:13" ht="18" customHeight="1">
      <c r="A860" s="4">
        <v>859</v>
      </c>
      <c r="B860" s="37">
        <v>40836</v>
      </c>
      <c r="C860" s="34" t="s">
        <v>23</v>
      </c>
      <c r="D860" s="34" t="s">
        <v>153</v>
      </c>
      <c r="E860" s="34" t="s">
        <v>43</v>
      </c>
      <c r="F860" s="34" t="s">
        <v>7</v>
      </c>
      <c r="G860" s="21"/>
      <c r="H860" s="21"/>
      <c r="I860" s="21" t="s">
        <v>38</v>
      </c>
      <c r="J860" s="21" t="s">
        <v>13</v>
      </c>
      <c r="M860" s="12"/>
    </row>
    <row r="861" spans="1:13" ht="18" customHeight="1">
      <c r="A861" s="4">
        <v>860</v>
      </c>
      <c r="B861" s="37">
        <v>40836</v>
      </c>
      <c r="C861" s="34" t="s">
        <v>142</v>
      </c>
      <c r="D861" s="34" t="s">
        <v>24</v>
      </c>
      <c r="E861" s="34" t="s">
        <v>16</v>
      </c>
      <c r="F861" s="34" t="s">
        <v>163</v>
      </c>
      <c r="G861" s="34"/>
      <c r="H861" s="34"/>
      <c r="I861" s="34" t="s">
        <v>19</v>
      </c>
      <c r="J861" s="34" t="s">
        <v>20</v>
      </c>
      <c r="K861" s="12"/>
      <c r="M861" s="12"/>
    </row>
    <row r="862" spans="1:13" ht="18" customHeight="1">
      <c r="A862" s="4">
        <v>861</v>
      </c>
      <c r="B862" s="37">
        <v>40837</v>
      </c>
      <c r="C862" s="34" t="s">
        <v>7</v>
      </c>
      <c r="D862" s="34" t="s">
        <v>50</v>
      </c>
      <c r="E862" s="34" t="s">
        <v>46</v>
      </c>
      <c r="F862" s="34" t="s">
        <v>153</v>
      </c>
      <c r="G862" s="34"/>
      <c r="H862" s="34"/>
      <c r="I862" s="34" t="s">
        <v>38</v>
      </c>
      <c r="J862" s="34" t="s">
        <v>13</v>
      </c>
      <c r="K862" s="12"/>
      <c r="M862" s="12"/>
    </row>
    <row r="863" spans="1:13" ht="18" customHeight="1">
      <c r="A863" s="4">
        <v>862</v>
      </c>
      <c r="B863" s="37">
        <v>40838</v>
      </c>
      <c r="C863" s="34" t="s">
        <v>4</v>
      </c>
      <c r="D863" s="34" t="s">
        <v>36</v>
      </c>
      <c r="E863" s="34" t="s">
        <v>30</v>
      </c>
      <c r="F863" s="34" t="s">
        <v>29</v>
      </c>
      <c r="G863" s="34"/>
      <c r="H863" s="34"/>
      <c r="I863" s="34" t="s">
        <v>37</v>
      </c>
      <c r="J863" s="34" t="s">
        <v>13</v>
      </c>
      <c r="K863" s="12"/>
      <c r="M863" s="12"/>
    </row>
    <row r="864" spans="1:13" ht="18" customHeight="1">
      <c r="A864" s="4">
        <v>863</v>
      </c>
      <c r="B864" s="37">
        <v>40838</v>
      </c>
      <c r="C864" s="34" t="s">
        <v>27</v>
      </c>
      <c r="D864" s="34" t="s">
        <v>49</v>
      </c>
      <c r="E864" s="34" t="s">
        <v>131</v>
      </c>
      <c r="F864" s="34" t="s">
        <v>6</v>
      </c>
      <c r="G864" s="34"/>
      <c r="H864" s="34"/>
      <c r="I864" s="34" t="s">
        <v>8</v>
      </c>
      <c r="J864" s="34" t="s">
        <v>25</v>
      </c>
      <c r="K864" s="12"/>
      <c r="M864" s="12"/>
    </row>
    <row r="865" spans="1:13" ht="18" customHeight="1">
      <c r="A865" s="4">
        <v>864</v>
      </c>
      <c r="B865" s="37">
        <v>40838</v>
      </c>
      <c r="C865" s="34" t="s">
        <v>16</v>
      </c>
      <c r="D865" s="34" t="s">
        <v>142</v>
      </c>
      <c r="E865" s="34" t="s">
        <v>15</v>
      </c>
      <c r="F865" s="34" t="s">
        <v>24</v>
      </c>
      <c r="G865" s="34"/>
      <c r="H865" s="34"/>
      <c r="I865" s="34" t="s">
        <v>19</v>
      </c>
      <c r="J865" s="34" t="s">
        <v>38</v>
      </c>
      <c r="K865" s="12"/>
      <c r="M865" s="12"/>
    </row>
    <row r="866" spans="1:13" ht="18" customHeight="1">
      <c r="A866" s="4">
        <v>865</v>
      </c>
      <c r="B866" s="37">
        <v>40839</v>
      </c>
      <c r="C866" s="34" t="s">
        <v>24</v>
      </c>
      <c r="D866" s="34" t="s">
        <v>163</v>
      </c>
      <c r="E866" s="34" t="s">
        <v>142</v>
      </c>
      <c r="F866" s="34" t="s">
        <v>15</v>
      </c>
      <c r="G866" s="34"/>
      <c r="H866" s="34"/>
      <c r="I866" s="34" t="s">
        <v>19</v>
      </c>
      <c r="J866" s="34" t="s">
        <v>38</v>
      </c>
      <c r="K866" s="12"/>
      <c r="M866" s="12"/>
    </row>
    <row r="867" spans="1:13" ht="18" customHeight="1">
      <c r="A867" s="4">
        <v>866</v>
      </c>
      <c r="B867" s="37">
        <v>40840</v>
      </c>
      <c r="C867" s="34" t="s">
        <v>15</v>
      </c>
      <c r="D867" s="34" t="s">
        <v>16</v>
      </c>
      <c r="E867" s="34" t="s">
        <v>163</v>
      </c>
      <c r="F867" s="34" t="s">
        <v>142</v>
      </c>
      <c r="G867" s="34"/>
      <c r="H867" s="34"/>
      <c r="I867" s="34" t="s">
        <v>19</v>
      </c>
      <c r="J867" s="34" t="s">
        <v>38</v>
      </c>
      <c r="K867" s="12"/>
      <c r="M867" s="12"/>
    </row>
    <row r="868" spans="1:13" ht="18" customHeight="1">
      <c r="A868" s="4">
        <v>867</v>
      </c>
      <c r="B868" s="37">
        <v>40841</v>
      </c>
      <c r="C868" s="34" t="s">
        <v>29</v>
      </c>
      <c r="D868" s="34" t="s">
        <v>10</v>
      </c>
      <c r="E868" s="34" t="s">
        <v>36</v>
      </c>
      <c r="F868" s="34" t="s">
        <v>12</v>
      </c>
      <c r="G868" s="34"/>
      <c r="H868" s="34"/>
      <c r="I868" s="34" t="s">
        <v>14</v>
      </c>
      <c r="J868" s="34" t="s">
        <v>19</v>
      </c>
      <c r="K868" s="12"/>
      <c r="M868" s="12"/>
    </row>
    <row r="869" spans="1:13" ht="18" customHeight="1">
      <c r="A869" s="4">
        <v>868</v>
      </c>
      <c r="B869" s="37">
        <v>40845</v>
      </c>
      <c r="C869" s="34" t="s">
        <v>7</v>
      </c>
      <c r="D869" s="34" t="s">
        <v>144</v>
      </c>
      <c r="E869" s="34" t="s">
        <v>43</v>
      </c>
      <c r="F869" s="34" t="s">
        <v>12</v>
      </c>
      <c r="G869" s="34" t="s">
        <v>44</v>
      </c>
      <c r="H869" s="34" t="s">
        <v>148</v>
      </c>
      <c r="I869" s="34" t="s">
        <v>14</v>
      </c>
      <c r="J869" s="34" t="s">
        <v>37</v>
      </c>
      <c r="K869" s="12"/>
      <c r="M869" s="12"/>
    </row>
    <row r="870" spans="1:13" ht="18" customHeight="1">
      <c r="A870" s="4">
        <v>869</v>
      </c>
      <c r="B870" s="37">
        <v>40845</v>
      </c>
      <c r="C870" s="34" t="s">
        <v>49</v>
      </c>
      <c r="D870" s="34" t="s">
        <v>131</v>
      </c>
      <c r="E870" s="34" t="s">
        <v>33</v>
      </c>
      <c r="F870" s="34" t="s">
        <v>5</v>
      </c>
      <c r="G870" s="34" t="s">
        <v>18</v>
      </c>
      <c r="H870" s="34" t="s">
        <v>6</v>
      </c>
      <c r="I870" s="34" t="s">
        <v>31</v>
      </c>
      <c r="J870" s="34" t="s">
        <v>32</v>
      </c>
      <c r="K870" s="12"/>
      <c r="M870" s="12"/>
    </row>
    <row r="871" spans="1:13" ht="18" customHeight="1">
      <c r="A871" s="4">
        <v>870</v>
      </c>
      <c r="B871" s="37">
        <v>40846</v>
      </c>
      <c r="C871" s="34" t="s">
        <v>5</v>
      </c>
      <c r="D871" s="34" t="s">
        <v>33</v>
      </c>
      <c r="E871" s="34" t="s">
        <v>18</v>
      </c>
      <c r="F871" s="34" t="s">
        <v>6</v>
      </c>
      <c r="G871" s="34" t="s">
        <v>49</v>
      </c>
      <c r="H871" s="34" t="s">
        <v>131</v>
      </c>
      <c r="I871" s="34" t="s">
        <v>31</v>
      </c>
      <c r="J871" s="34" t="s">
        <v>32</v>
      </c>
      <c r="K871" s="12"/>
      <c r="M871" s="12"/>
    </row>
    <row r="872" spans="1:13" ht="18" customHeight="1">
      <c r="A872" s="4">
        <v>871</v>
      </c>
      <c r="B872" s="37">
        <v>40846</v>
      </c>
      <c r="C872" s="34" t="s">
        <v>12</v>
      </c>
      <c r="D872" s="34" t="s">
        <v>43</v>
      </c>
      <c r="E872" s="34" t="s">
        <v>44</v>
      </c>
      <c r="F872" s="34" t="s">
        <v>148</v>
      </c>
      <c r="G872" s="34" t="s">
        <v>7</v>
      </c>
      <c r="H872" s="34" t="s">
        <v>144</v>
      </c>
      <c r="I872" s="34" t="s">
        <v>14</v>
      </c>
      <c r="J872" s="34" t="s">
        <v>37</v>
      </c>
      <c r="K872" s="12"/>
      <c r="M872" s="12"/>
    </row>
    <row r="873" spans="1:13" ht="18" customHeight="1">
      <c r="A873" s="4">
        <v>872</v>
      </c>
      <c r="B873" s="37">
        <v>40847</v>
      </c>
      <c r="C873" s="34" t="s">
        <v>148</v>
      </c>
      <c r="D873" s="34" t="s">
        <v>44</v>
      </c>
      <c r="E873" s="34" t="s">
        <v>7</v>
      </c>
      <c r="F873" s="34" t="s">
        <v>144</v>
      </c>
      <c r="G873" s="34" t="s">
        <v>12</v>
      </c>
      <c r="H873" s="34" t="s">
        <v>43</v>
      </c>
      <c r="I873" s="34" t="s">
        <v>14</v>
      </c>
      <c r="J873" s="34" t="s">
        <v>37</v>
      </c>
      <c r="K873" s="12"/>
      <c r="M873" s="12"/>
    </row>
    <row r="874" spans="1:13" ht="18" customHeight="1">
      <c r="A874" s="4">
        <v>873</v>
      </c>
      <c r="B874" s="37">
        <v>40849</v>
      </c>
      <c r="C874" s="34" t="s">
        <v>10</v>
      </c>
      <c r="D874" s="34" t="s">
        <v>30</v>
      </c>
      <c r="E874" s="34" t="s">
        <v>27</v>
      </c>
      <c r="F874" s="34" t="s">
        <v>21</v>
      </c>
      <c r="G874" s="34" t="s">
        <v>46</v>
      </c>
      <c r="H874" s="34" t="s">
        <v>36</v>
      </c>
      <c r="I874" s="34" t="s">
        <v>20</v>
      </c>
      <c r="J874" s="34" t="s">
        <v>14</v>
      </c>
      <c r="K874" s="12"/>
      <c r="M874" s="12"/>
    </row>
    <row r="875" spans="1:13" ht="18" customHeight="1">
      <c r="A875" s="4">
        <v>874</v>
      </c>
      <c r="B875" s="37">
        <v>40850</v>
      </c>
      <c r="C875" s="34" t="s">
        <v>153</v>
      </c>
      <c r="D875" s="34" t="s">
        <v>15</v>
      </c>
      <c r="E875" s="34" t="s">
        <v>47</v>
      </c>
      <c r="F875" s="34" t="s">
        <v>24</v>
      </c>
      <c r="G875" s="34" t="s">
        <v>50</v>
      </c>
      <c r="H875" s="34" t="s">
        <v>22</v>
      </c>
      <c r="I875" s="34" t="s">
        <v>25</v>
      </c>
      <c r="J875" s="34" t="s">
        <v>32</v>
      </c>
      <c r="K875" s="12"/>
      <c r="M875" s="12"/>
    </row>
    <row r="876" spans="1:13" ht="18" customHeight="1">
      <c r="A876" s="4">
        <v>875</v>
      </c>
      <c r="B876" s="37">
        <v>40850</v>
      </c>
      <c r="C876" s="34" t="s">
        <v>21</v>
      </c>
      <c r="D876" s="34" t="s">
        <v>27</v>
      </c>
      <c r="E876" s="34" t="s">
        <v>46</v>
      </c>
      <c r="F876" s="34" t="s">
        <v>36</v>
      </c>
      <c r="G876" s="34" t="s">
        <v>10</v>
      </c>
      <c r="H876" s="34" t="s">
        <v>30</v>
      </c>
      <c r="I876" s="34" t="s">
        <v>20</v>
      </c>
      <c r="J876" s="34" t="s">
        <v>14</v>
      </c>
      <c r="K876" s="12"/>
      <c r="M876" s="12"/>
    </row>
    <row r="877" spans="1:13" ht="18" customHeight="1">
      <c r="A877" s="4">
        <v>876</v>
      </c>
      <c r="B877" s="37">
        <v>40851</v>
      </c>
      <c r="C877" s="34" t="s">
        <v>36</v>
      </c>
      <c r="D877" s="34" t="s">
        <v>46</v>
      </c>
      <c r="E877" s="34" t="s">
        <v>10</v>
      </c>
      <c r="F877" s="34" t="s">
        <v>30</v>
      </c>
      <c r="G877" s="34" t="s">
        <v>21</v>
      </c>
      <c r="H877" s="34" t="s">
        <v>27</v>
      </c>
      <c r="I877" s="34" t="s">
        <v>20</v>
      </c>
      <c r="J877" s="34" t="s">
        <v>14</v>
      </c>
      <c r="K877" s="12"/>
      <c r="M877" s="12"/>
    </row>
    <row r="878" spans="1:13" ht="18" customHeight="1">
      <c r="A878" s="4">
        <v>877</v>
      </c>
      <c r="B878" s="37">
        <v>40851</v>
      </c>
      <c r="C878" s="34" t="s">
        <v>24</v>
      </c>
      <c r="D878" s="34" t="s">
        <v>47</v>
      </c>
      <c r="E878" s="34" t="s">
        <v>50</v>
      </c>
      <c r="F878" s="34" t="s">
        <v>22</v>
      </c>
      <c r="G878" s="34" t="s">
        <v>153</v>
      </c>
      <c r="H878" s="34" t="s">
        <v>15</v>
      </c>
      <c r="I878" s="34" t="s">
        <v>25</v>
      </c>
      <c r="J878" s="34" t="s">
        <v>32</v>
      </c>
      <c r="K878" s="12"/>
      <c r="M878" s="12"/>
    </row>
    <row r="879" spans="1:13" ht="18" customHeight="1">
      <c r="A879" s="4">
        <v>878</v>
      </c>
      <c r="B879" s="37">
        <v>40852</v>
      </c>
      <c r="C879" s="34" t="s">
        <v>30</v>
      </c>
      <c r="D879" s="34" t="s">
        <v>10</v>
      </c>
      <c r="E879" s="34" t="s">
        <v>21</v>
      </c>
      <c r="F879" s="34" t="s">
        <v>27</v>
      </c>
      <c r="G879" s="34" t="s">
        <v>36</v>
      </c>
      <c r="H879" s="34" t="s">
        <v>46</v>
      </c>
      <c r="I879" s="34" t="s">
        <v>20</v>
      </c>
      <c r="J879" s="34" t="s">
        <v>14</v>
      </c>
      <c r="K879" s="12"/>
      <c r="M879" s="12"/>
    </row>
    <row r="880" spans="1:13" ht="18" customHeight="1">
      <c r="A880" s="4">
        <v>879</v>
      </c>
      <c r="B880" s="37">
        <v>40852</v>
      </c>
      <c r="C880" s="34" t="s">
        <v>22</v>
      </c>
      <c r="D880" s="34" t="s">
        <v>50</v>
      </c>
      <c r="E880" s="34" t="s">
        <v>153</v>
      </c>
      <c r="F880" s="34" t="s">
        <v>15</v>
      </c>
      <c r="G880" s="34" t="s">
        <v>24</v>
      </c>
      <c r="H880" s="34" t="s">
        <v>47</v>
      </c>
      <c r="I880" s="34" t="s">
        <v>25</v>
      </c>
      <c r="J880" s="34" t="s">
        <v>32</v>
      </c>
      <c r="K880" s="12"/>
      <c r="M880" s="12"/>
    </row>
    <row r="881" spans="1:13" ht="18" customHeight="1">
      <c r="A881" s="4">
        <v>880</v>
      </c>
      <c r="B881" s="37">
        <v>40853</v>
      </c>
      <c r="C881" s="34" t="s">
        <v>27</v>
      </c>
      <c r="D881" s="34" t="s">
        <v>21</v>
      </c>
      <c r="E881" s="34" t="s">
        <v>36</v>
      </c>
      <c r="F881" s="34" t="s">
        <v>46</v>
      </c>
      <c r="G881" s="34" t="s">
        <v>30</v>
      </c>
      <c r="H881" s="34" t="s">
        <v>10</v>
      </c>
      <c r="I881" s="34" t="s">
        <v>20</v>
      </c>
      <c r="J881" s="34" t="s">
        <v>14</v>
      </c>
      <c r="K881" s="12"/>
      <c r="M881" s="12"/>
    </row>
    <row r="882" spans="1:13" ht="18" customHeight="1">
      <c r="A882" s="4">
        <v>881</v>
      </c>
      <c r="B882" s="37">
        <v>40859</v>
      </c>
      <c r="C882" s="34" t="s">
        <v>142</v>
      </c>
      <c r="D882" s="34" t="s">
        <v>29</v>
      </c>
      <c r="E882" s="34" t="s">
        <v>4</v>
      </c>
      <c r="F882" s="34" t="s">
        <v>17</v>
      </c>
      <c r="G882" s="34" t="s">
        <v>23</v>
      </c>
      <c r="H882" s="34" t="s">
        <v>16</v>
      </c>
      <c r="I882" s="34" t="s">
        <v>25</v>
      </c>
      <c r="J882" s="34" t="s">
        <v>20</v>
      </c>
      <c r="K882" s="12"/>
      <c r="M882" s="12"/>
    </row>
    <row r="883" spans="1:13" ht="18" customHeight="1">
      <c r="A883" s="4">
        <v>882</v>
      </c>
      <c r="B883" s="37">
        <v>40860</v>
      </c>
      <c r="C883" s="34" t="s">
        <v>17</v>
      </c>
      <c r="D883" s="34" t="s">
        <v>4</v>
      </c>
      <c r="E883" s="34" t="s">
        <v>23</v>
      </c>
      <c r="F883" s="34" t="s">
        <v>16</v>
      </c>
      <c r="G883" s="34" t="s">
        <v>72</v>
      </c>
      <c r="H883" s="34" t="s">
        <v>35</v>
      </c>
      <c r="I883" s="34" t="s">
        <v>25</v>
      </c>
      <c r="J883" s="34" t="s">
        <v>20</v>
      </c>
      <c r="K883" s="12"/>
      <c r="M883" s="12"/>
    </row>
    <row r="884" spans="1:13" ht="18" customHeight="1">
      <c r="A884" s="4">
        <v>883</v>
      </c>
      <c r="B884" s="37">
        <v>40862</v>
      </c>
      <c r="C884" s="34" t="s">
        <v>16</v>
      </c>
      <c r="D884" s="34" t="s">
        <v>23</v>
      </c>
      <c r="E884" s="34" t="s">
        <v>72</v>
      </c>
      <c r="F884" s="34" t="s">
        <v>35</v>
      </c>
      <c r="G884" s="34" t="s">
        <v>142</v>
      </c>
      <c r="H884" s="34" t="s">
        <v>29</v>
      </c>
      <c r="I884" s="34" t="s">
        <v>20</v>
      </c>
      <c r="J884" s="34" t="s">
        <v>25</v>
      </c>
      <c r="K884" s="12"/>
      <c r="M884" s="55"/>
    </row>
    <row r="885" spans="1:13" ht="18" customHeight="1">
      <c r="A885" s="4">
        <v>884</v>
      </c>
      <c r="B885" s="37">
        <v>40863</v>
      </c>
      <c r="C885" s="34" t="s">
        <v>35</v>
      </c>
      <c r="D885" s="34" t="s">
        <v>72</v>
      </c>
      <c r="E885" s="34" t="s">
        <v>142</v>
      </c>
      <c r="F885" s="34" t="s">
        <v>29</v>
      </c>
      <c r="G885" s="34" t="s">
        <v>17</v>
      </c>
      <c r="H885" s="34" t="s">
        <v>4</v>
      </c>
      <c r="I885" s="34" t="s">
        <v>20</v>
      </c>
      <c r="J885" s="34" t="s">
        <v>25</v>
      </c>
      <c r="K885" s="12"/>
      <c r="M885" s="12"/>
    </row>
    <row r="886" spans="1:13" ht="18" customHeight="1">
      <c r="A886" s="4">
        <v>885</v>
      </c>
      <c r="B886" s="37">
        <v>40864</v>
      </c>
      <c r="C886" s="34" t="s">
        <v>29</v>
      </c>
      <c r="D886" s="34" t="s">
        <v>142</v>
      </c>
      <c r="E886" s="34" t="s">
        <v>17</v>
      </c>
      <c r="F886" s="34" t="s">
        <v>4</v>
      </c>
      <c r="G886" s="34" t="s">
        <v>16</v>
      </c>
      <c r="H886" s="34" t="s">
        <v>23</v>
      </c>
      <c r="I886" s="34" t="s">
        <v>20</v>
      </c>
      <c r="J886" s="34" t="s">
        <v>25</v>
      </c>
      <c r="K886" s="12"/>
      <c r="M886" s="12"/>
    </row>
    <row r="887" spans="1:13" ht="18" customHeight="1">
      <c r="A887" s="4">
        <v>886</v>
      </c>
      <c r="B887" s="37">
        <v>40866</v>
      </c>
      <c r="C887" s="34" t="s">
        <v>4</v>
      </c>
      <c r="D887" s="34" t="s">
        <v>17</v>
      </c>
      <c r="E887" s="34" t="s">
        <v>16</v>
      </c>
      <c r="F887" s="34" t="s">
        <v>23</v>
      </c>
      <c r="G887" s="34" t="s">
        <v>35</v>
      </c>
      <c r="H887" s="34" t="s">
        <v>72</v>
      </c>
      <c r="I887" s="34" t="s">
        <v>25</v>
      </c>
      <c r="J887" s="34" t="s">
        <v>20</v>
      </c>
      <c r="K887" s="12"/>
      <c r="M887" s="12"/>
    </row>
    <row r="888" spans="1:13" ht="18" customHeight="1">
      <c r="A888" s="4">
        <v>887</v>
      </c>
      <c r="B888" s="37">
        <v>40867</v>
      </c>
      <c r="C888" s="34" t="s">
        <v>23</v>
      </c>
      <c r="D888" s="34" t="s">
        <v>16</v>
      </c>
      <c r="E888" s="34" t="s">
        <v>35</v>
      </c>
      <c r="F888" s="34" t="s">
        <v>72</v>
      </c>
      <c r="G888" s="34" t="s">
        <v>29</v>
      </c>
      <c r="H888" s="34" t="s">
        <v>142</v>
      </c>
      <c r="I888" s="34" t="s">
        <v>25</v>
      </c>
      <c r="J888" s="34" t="s">
        <v>20</v>
      </c>
      <c r="K888" s="12"/>
      <c r="M888" s="12"/>
    </row>
    <row r="889" spans="1:13" ht="18" customHeight="1">
      <c r="B889" s="38"/>
      <c r="C889" s="21">
        <f t="shared" ref="C889:H889" si="4">SUBTOTAL(3,C2:C888)</f>
        <v>887</v>
      </c>
      <c r="D889" s="21">
        <f t="shared" si="4"/>
        <v>887</v>
      </c>
      <c r="E889" s="21">
        <f t="shared" si="4"/>
        <v>887</v>
      </c>
      <c r="F889" s="21">
        <f t="shared" si="4"/>
        <v>887</v>
      </c>
      <c r="G889" s="21">
        <f t="shared" si="4"/>
        <v>23</v>
      </c>
      <c r="H889" s="21">
        <f t="shared" si="4"/>
        <v>23</v>
      </c>
      <c r="I889" s="21"/>
      <c r="J889" s="21"/>
    </row>
    <row r="890" spans="1:13" ht="18" customHeight="1">
      <c r="I890" s="50" t="s">
        <v>127</v>
      </c>
      <c r="J890" s="10">
        <f>C889+D889+E889+F889+G889+H889</f>
        <v>3594</v>
      </c>
    </row>
  </sheetData>
  <sortState xmlns:xlrd2="http://schemas.microsoft.com/office/spreadsheetml/2017/richdata2" ref="M2:V133">
    <sortCondition descending="1" ref="N2:N133"/>
  </sortState>
  <mergeCells count="1">
    <mergeCell ref="L1:V1"/>
  </mergeCells>
  <phoneticPr fontId="1"/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22E5A-310E-4AC7-BEC7-4C1E5F5349EF}">
  <dimension ref="A1:X890"/>
  <sheetViews>
    <sheetView workbookViewId="0">
      <selection activeCell="X2" sqref="X2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10" width="11.625" style="9" customWidth="1"/>
    <col min="11" max="11" width="4.625" style="9" customWidth="1"/>
    <col min="12" max="12" width="3.5" style="20" bestFit="1" customWidth="1"/>
    <col min="13" max="13" width="11" style="9" bestFit="1" customWidth="1"/>
    <col min="14" max="15" width="6.625" style="9" customWidth="1"/>
    <col min="16" max="16" width="2.625" style="9" customWidth="1"/>
    <col min="17" max="22" width="6.625" style="9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4" t="s">
        <v>407</v>
      </c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4" ht="18" customHeight="1">
      <c r="A2" s="4">
        <v>1</v>
      </c>
      <c r="B2" s="35">
        <v>40257</v>
      </c>
      <c r="C2" s="36" t="s">
        <v>39</v>
      </c>
      <c r="D2" s="36" t="s">
        <v>12</v>
      </c>
      <c r="E2" s="36" t="s">
        <v>161</v>
      </c>
      <c r="F2" s="36" t="s">
        <v>47</v>
      </c>
      <c r="G2" s="21"/>
      <c r="H2" s="21"/>
      <c r="I2" s="21" t="s">
        <v>32</v>
      </c>
      <c r="J2" s="21" t="s">
        <v>8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  <c r="X2" s="9" t="s">
        <v>140</v>
      </c>
    </row>
    <row r="3" spans="1:24" ht="18" customHeight="1">
      <c r="A3" s="4">
        <v>2</v>
      </c>
      <c r="B3" s="35">
        <v>40257</v>
      </c>
      <c r="C3" s="36" t="s">
        <v>41</v>
      </c>
      <c r="D3" s="36" t="s">
        <v>148</v>
      </c>
      <c r="E3" s="36" t="s">
        <v>30</v>
      </c>
      <c r="F3" s="36" t="s">
        <v>131</v>
      </c>
      <c r="G3" s="21"/>
      <c r="H3" s="21"/>
      <c r="I3" s="21" t="s">
        <v>31</v>
      </c>
      <c r="J3" s="21" t="s">
        <v>25</v>
      </c>
      <c r="L3" s="4">
        <v>1</v>
      </c>
      <c r="M3" s="36" t="s">
        <v>87</v>
      </c>
      <c r="N3" s="10">
        <f>COUNTIF($C$2:$H$888,"栁田昌夫")</f>
        <v>120</v>
      </c>
      <c r="O3" s="10">
        <f t="shared" ref="O3:O34" si="0">SUM(Q3:V3)</f>
        <v>120</v>
      </c>
      <c r="P3" s="24"/>
      <c r="Q3" s="10">
        <f>COUNTIF($C$2:$C$888,"栁田昌夫")</f>
        <v>31</v>
      </c>
      <c r="R3" s="10">
        <f>COUNTIF($D$2:$D$888,"栁田昌夫")</f>
        <v>30</v>
      </c>
      <c r="S3" s="10">
        <f>COUNTIF($E$2:$E$888,"栁田昌夫")</f>
        <v>29</v>
      </c>
      <c r="T3" s="10">
        <f>COUNTIF($F$2:$F$888,"栁田昌夫")</f>
        <v>27</v>
      </c>
      <c r="U3" s="10">
        <f>COUNTIF($G$2:$G$888,"栁田昌夫")</f>
        <v>2</v>
      </c>
      <c r="V3" s="10">
        <f>COUNTIF($H$2:$H$888,"栁田昌夫")</f>
        <v>1</v>
      </c>
    </row>
    <row r="4" spans="1:24" ht="18" customHeight="1">
      <c r="A4" s="4">
        <v>3</v>
      </c>
      <c r="B4" s="35">
        <v>40257</v>
      </c>
      <c r="C4" s="36" t="s">
        <v>50</v>
      </c>
      <c r="D4" s="36" t="s">
        <v>142</v>
      </c>
      <c r="E4" s="36" t="s">
        <v>153</v>
      </c>
      <c r="F4" s="36" t="s">
        <v>23</v>
      </c>
      <c r="G4" s="21"/>
      <c r="H4" s="21"/>
      <c r="I4" s="21" t="s">
        <v>26</v>
      </c>
      <c r="J4" s="21" t="s">
        <v>9</v>
      </c>
      <c r="L4" s="4">
        <v>2</v>
      </c>
      <c r="M4" s="36" t="s">
        <v>94</v>
      </c>
      <c r="N4" s="10">
        <f>COUNTIF($C$2:$H$888,"秋村謙宏")</f>
        <v>116</v>
      </c>
      <c r="O4" s="10">
        <f t="shared" si="0"/>
        <v>116</v>
      </c>
      <c r="P4" s="24"/>
      <c r="Q4" s="10">
        <f>COUNTIF($C$2:$C$888,"秋村謙宏")</f>
        <v>29</v>
      </c>
      <c r="R4" s="10">
        <f>COUNTIF($D$2:$D$888,"秋村謙宏")</f>
        <v>25</v>
      </c>
      <c r="S4" s="10">
        <f>COUNTIF($E$2:$E$888,"秋村謙宏")</f>
        <v>29</v>
      </c>
      <c r="T4" s="10">
        <f>COUNTIF($F$2:$F$888,"秋村謙宏")</f>
        <v>30</v>
      </c>
      <c r="U4" s="10">
        <f>COUNTIF($G$2:$G$888,"秋村謙宏")</f>
        <v>1</v>
      </c>
      <c r="V4" s="10">
        <f>COUNTIF($H$2:$H$888,"秋村謙宏")</f>
        <v>2</v>
      </c>
    </row>
    <row r="5" spans="1:24" ht="18" customHeight="1">
      <c r="A5" s="4">
        <v>4</v>
      </c>
      <c r="B5" s="35">
        <v>40258</v>
      </c>
      <c r="C5" s="36" t="s">
        <v>47</v>
      </c>
      <c r="D5" s="36" t="s">
        <v>29</v>
      </c>
      <c r="E5" s="36" t="s">
        <v>12</v>
      </c>
      <c r="F5" s="36" t="s">
        <v>161</v>
      </c>
      <c r="G5" s="21"/>
      <c r="H5" s="21"/>
      <c r="I5" s="21" t="s">
        <v>32</v>
      </c>
      <c r="J5" s="21" t="s">
        <v>8</v>
      </c>
      <c r="L5" s="4">
        <v>3</v>
      </c>
      <c r="M5" s="36" t="s">
        <v>82</v>
      </c>
      <c r="N5" s="10">
        <f>COUNTIF($C$2:$H$888,"川口亘太")</f>
        <v>115</v>
      </c>
      <c r="O5" s="10">
        <f t="shared" si="0"/>
        <v>115</v>
      </c>
      <c r="P5" s="24"/>
      <c r="Q5" s="10">
        <f>COUNTIF($C$2:$C$888,"川口亘太")</f>
        <v>30</v>
      </c>
      <c r="R5" s="10">
        <f>COUNTIF($D$2:$D$888,"川口亘太")</f>
        <v>26</v>
      </c>
      <c r="S5" s="10">
        <f>COUNTIF($E$2:$E$888,"川口亘太")</f>
        <v>26</v>
      </c>
      <c r="T5" s="10">
        <f>COUNTIF($F$2:$F$888,"川口亘太")</f>
        <v>30</v>
      </c>
      <c r="U5" s="10">
        <f>COUNTIF($G$2:$G$888,"川口亘太")</f>
        <v>1</v>
      </c>
      <c r="V5" s="10">
        <f>COUNTIF($H$2:$H$888,"川口亘太")</f>
        <v>2</v>
      </c>
    </row>
    <row r="6" spans="1:24" ht="18" customHeight="1">
      <c r="A6" s="4">
        <v>5</v>
      </c>
      <c r="B6" s="35">
        <v>40258</v>
      </c>
      <c r="C6" s="36" t="s">
        <v>23</v>
      </c>
      <c r="D6" s="36" t="s">
        <v>44</v>
      </c>
      <c r="E6" s="36" t="s">
        <v>142</v>
      </c>
      <c r="F6" s="36" t="s">
        <v>153</v>
      </c>
      <c r="G6" s="21"/>
      <c r="H6" s="21"/>
      <c r="I6" s="21" t="s">
        <v>26</v>
      </c>
      <c r="J6" s="21" t="s">
        <v>9</v>
      </c>
      <c r="L6" s="4">
        <v>4</v>
      </c>
      <c r="M6" s="34" t="s">
        <v>139</v>
      </c>
      <c r="N6" s="10">
        <f>COUNTIF($C$2:$H$888,"中村稔")</f>
        <v>115</v>
      </c>
      <c r="O6" s="10">
        <f t="shared" si="0"/>
        <v>115</v>
      </c>
      <c r="P6" s="24"/>
      <c r="Q6" s="10">
        <f>COUNTIF($C$2:$C$888,"中村稔")</f>
        <v>30</v>
      </c>
      <c r="R6" s="10">
        <f>COUNTIF($D$2:$D$888,"中村稔")</f>
        <v>26</v>
      </c>
      <c r="S6" s="10">
        <f>COUNTIF($E$2:$E$888,"中村稔")</f>
        <v>29</v>
      </c>
      <c r="T6" s="10">
        <f>COUNTIF($F$2:$F$888,"中村稔")</f>
        <v>29</v>
      </c>
      <c r="U6" s="10">
        <f>COUNTIF($G$2:$G$888,"中村稔")</f>
        <v>0</v>
      </c>
      <c r="V6" s="10">
        <f>COUNTIF($H$2:$H$888,"中村稔")</f>
        <v>1</v>
      </c>
    </row>
    <row r="7" spans="1:24" ht="18" customHeight="1">
      <c r="A7" s="4">
        <v>6</v>
      </c>
      <c r="B7" s="35">
        <v>40258</v>
      </c>
      <c r="C7" s="36" t="s">
        <v>131</v>
      </c>
      <c r="D7" s="36" t="s">
        <v>5</v>
      </c>
      <c r="E7" s="36" t="s">
        <v>148</v>
      </c>
      <c r="F7" s="36" t="s">
        <v>30</v>
      </c>
      <c r="G7" s="21"/>
      <c r="H7" s="21"/>
      <c r="I7" s="21" t="s">
        <v>31</v>
      </c>
      <c r="J7" s="21" t="s">
        <v>25</v>
      </c>
      <c r="L7" s="4">
        <v>5</v>
      </c>
      <c r="M7" s="34" t="s">
        <v>149</v>
      </c>
      <c r="N7" s="10">
        <f>COUNTIF($C$2:$H$888,"栄村孝康")</f>
        <v>115</v>
      </c>
      <c r="O7" s="10">
        <f t="shared" si="0"/>
        <v>115</v>
      </c>
      <c r="P7" s="24"/>
      <c r="Q7" s="10">
        <f>COUNTIF($C$2:$C$888,"栄村孝康")</f>
        <v>29</v>
      </c>
      <c r="R7" s="10">
        <f>COUNTIF($D$2:$D$888,"栄村孝康")</f>
        <v>27</v>
      </c>
      <c r="S7" s="10">
        <f>COUNTIF($E$2:$E$888,"栄村孝康")</f>
        <v>30</v>
      </c>
      <c r="T7" s="10">
        <f>COUNTIF($F$2:$F$888,"栄村孝康")</f>
        <v>27</v>
      </c>
      <c r="U7" s="10">
        <f>COUNTIF($G$2:$G$888,"栄村孝康")</f>
        <v>1</v>
      </c>
      <c r="V7" s="10">
        <f>COUNTIF($H$2:$H$888,"栄村孝康")</f>
        <v>1</v>
      </c>
    </row>
    <row r="8" spans="1:24" ht="18" customHeight="1">
      <c r="A8" s="4">
        <v>7</v>
      </c>
      <c r="B8" s="35">
        <v>40259</v>
      </c>
      <c r="C8" s="36" t="s">
        <v>161</v>
      </c>
      <c r="D8" s="36" t="s">
        <v>39</v>
      </c>
      <c r="E8" s="36" t="s">
        <v>29</v>
      </c>
      <c r="F8" s="36" t="s">
        <v>12</v>
      </c>
      <c r="G8" s="21"/>
      <c r="H8" s="21"/>
      <c r="I8" s="21" t="s">
        <v>32</v>
      </c>
      <c r="J8" s="21" t="s">
        <v>8</v>
      </c>
      <c r="L8" s="4">
        <v>6</v>
      </c>
      <c r="M8" s="36" t="s">
        <v>96</v>
      </c>
      <c r="N8" s="10">
        <f>COUNTIF($C$2:$H$888,"津川力")</f>
        <v>114</v>
      </c>
      <c r="O8" s="10">
        <f t="shared" si="0"/>
        <v>114</v>
      </c>
      <c r="P8" s="24"/>
      <c r="Q8" s="10">
        <f>COUNTIF($C$2:$C$888,"津川力")</f>
        <v>30</v>
      </c>
      <c r="R8" s="10">
        <f>COUNTIF($D$2:$D$888,"津川力")</f>
        <v>28</v>
      </c>
      <c r="S8" s="10">
        <f>COUNTIF($E$2:$E$888,"津川力")</f>
        <v>28</v>
      </c>
      <c r="T8" s="10">
        <f>COUNTIF($F$2:$F$888,"津川力")</f>
        <v>25</v>
      </c>
      <c r="U8" s="10">
        <f>COUNTIF($G$2:$G$888,"津川力")</f>
        <v>2</v>
      </c>
      <c r="V8" s="10">
        <f>COUNTIF($H$2:$H$888,"津川力")</f>
        <v>1</v>
      </c>
    </row>
    <row r="9" spans="1:24" ht="18" customHeight="1">
      <c r="A9" s="4">
        <v>8</v>
      </c>
      <c r="B9" s="35">
        <v>40259</v>
      </c>
      <c r="C9" s="36" t="s">
        <v>153</v>
      </c>
      <c r="D9" s="36" t="s">
        <v>50</v>
      </c>
      <c r="E9" s="36" t="s">
        <v>44</v>
      </c>
      <c r="F9" s="36" t="s">
        <v>142</v>
      </c>
      <c r="G9" s="21"/>
      <c r="H9" s="21"/>
      <c r="I9" s="21" t="s">
        <v>26</v>
      </c>
      <c r="J9" s="21" t="s">
        <v>9</v>
      </c>
      <c r="L9" s="4">
        <v>7</v>
      </c>
      <c r="M9" s="36" t="s">
        <v>81</v>
      </c>
      <c r="N9" s="10">
        <f>COUNTIF($C$2:$H$888,"丹波幸一")</f>
        <v>107</v>
      </c>
      <c r="O9" s="10">
        <f t="shared" si="0"/>
        <v>107</v>
      </c>
      <c r="P9" s="24"/>
      <c r="Q9" s="10">
        <f>COUNTIF($C$2:$C$888,"丹波幸一")</f>
        <v>26</v>
      </c>
      <c r="R9" s="10">
        <f>COUNTIF($D$2:$D$888,"丹波幸一")</f>
        <v>25</v>
      </c>
      <c r="S9" s="10">
        <f>COUNTIF($E$2:$E$888,"丹波幸一")</f>
        <v>27</v>
      </c>
      <c r="T9" s="10">
        <f>COUNTIF($F$2:$F$888,"丹波幸一")</f>
        <v>27</v>
      </c>
      <c r="U9" s="10">
        <f>COUNTIF($G$2:$G$888,"丹波幸一")</f>
        <v>1</v>
      </c>
      <c r="V9" s="10">
        <f>COUNTIF($H$2:$H$888,"丹波幸一")</f>
        <v>1</v>
      </c>
    </row>
    <row r="10" spans="1:24" ht="18" customHeight="1">
      <c r="A10" s="4">
        <v>9</v>
      </c>
      <c r="B10" s="35">
        <v>40259</v>
      </c>
      <c r="C10" s="36" t="s">
        <v>30</v>
      </c>
      <c r="D10" s="36" t="s">
        <v>41</v>
      </c>
      <c r="E10" s="36" t="s">
        <v>5</v>
      </c>
      <c r="F10" s="36" t="s">
        <v>148</v>
      </c>
      <c r="G10" s="21"/>
      <c r="H10" s="21"/>
      <c r="I10" s="21" t="s">
        <v>31</v>
      </c>
      <c r="J10" s="21" t="s">
        <v>25</v>
      </c>
      <c r="L10" s="4">
        <v>8</v>
      </c>
      <c r="M10" s="36" t="s">
        <v>101</v>
      </c>
      <c r="N10" s="10">
        <f>COUNTIF($C$2:$H$888,"山路哲生")</f>
        <v>105</v>
      </c>
      <c r="O10" s="10">
        <f t="shared" si="0"/>
        <v>105</v>
      </c>
      <c r="P10" s="24"/>
      <c r="Q10" s="10">
        <f>COUNTIF($C$2:$C$888,"山路哲生")</f>
        <v>28</v>
      </c>
      <c r="R10" s="10">
        <f>COUNTIF($D$2:$D$888,"山路哲生")</f>
        <v>26</v>
      </c>
      <c r="S10" s="10">
        <f>COUNTIF($E$2:$E$888,"山路哲生")</f>
        <v>26</v>
      </c>
      <c r="T10" s="10">
        <f>COUNTIF($F$2:$F$888,"山路哲生")</f>
        <v>25</v>
      </c>
      <c r="U10" s="10">
        <f>COUNTIF($G$2:$G$888,"山路哲生")</f>
        <v>0</v>
      </c>
      <c r="V10" s="10">
        <f>COUNTIF($H$2:$H$888,"山路哲生")</f>
        <v>0</v>
      </c>
    </row>
    <row r="11" spans="1:24" ht="18" customHeight="1">
      <c r="A11" s="4">
        <v>10</v>
      </c>
      <c r="B11" s="35">
        <v>40263</v>
      </c>
      <c r="C11" s="36" t="s">
        <v>7</v>
      </c>
      <c r="D11" s="36" t="s">
        <v>15</v>
      </c>
      <c r="E11" s="36" t="s">
        <v>163</v>
      </c>
      <c r="F11" s="36" t="s">
        <v>35</v>
      </c>
      <c r="G11" s="21"/>
      <c r="H11" s="21"/>
      <c r="I11" s="21" t="s">
        <v>38</v>
      </c>
      <c r="J11" s="21" t="s">
        <v>13</v>
      </c>
      <c r="L11" s="4">
        <v>9</v>
      </c>
      <c r="M11" s="34" t="s">
        <v>143</v>
      </c>
      <c r="N11" s="10">
        <f>COUNTIF($C$2:$H$888,"東利夫")</f>
        <v>105</v>
      </c>
      <c r="O11" s="10">
        <f t="shared" si="0"/>
        <v>105</v>
      </c>
      <c r="P11" s="24"/>
      <c r="Q11" s="10">
        <f>COUNTIF($C$2:$C$888,"東利夫")</f>
        <v>26</v>
      </c>
      <c r="R11" s="10">
        <f>COUNTIF($D$2:$D$888,"東利夫")</f>
        <v>26</v>
      </c>
      <c r="S11" s="10">
        <f>COUNTIF($E$2:$E$888,"東利夫")</f>
        <v>24</v>
      </c>
      <c r="T11" s="10">
        <f>COUNTIF($F$2:$F$888,"東利夫")</f>
        <v>26</v>
      </c>
      <c r="U11" s="10">
        <f>COUNTIF($G$2:$G$888,"東利夫")</f>
        <v>2</v>
      </c>
      <c r="V11" s="10">
        <f>COUNTIF($H$2:$H$888,"東利夫")</f>
        <v>1</v>
      </c>
    </row>
    <row r="12" spans="1:24" ht="18" customHeight="1">
      <c r="A12" s="4">
        <v>11</v>
      </c>
      <c r="B12" s="35">
        <v>40263</v>
      </c>
      <c r="C12" s="36" t="s">
        <v>49</v>
      </c>
      <c r="D12" s="36" t="s">
        <v>144</v>
      </c>
      <c r="E12" s="36" t="s">
        <v>33</v>
      </c>
      <c r="F12" s="36" t="s">
        <v>72</v>
      </c>
      <c r="G12" s="21"/>
      <c r="H12" s="21"/>
      <c r="I12" s="21" t="s">
        <v>20</v>
      </c>
      <c r="J12" s="21" t="s">
        <v>19</v>
      </c>
      <c r="L12" s="4">
        <v>10</v>
      </c>
      <c r="M12" s="34" t="s">
        <v>53</v>
      </c>
      <c r="N12" s="10">
        <f>COUNTIF($C$2:$H$888,"佐藤純一")</f>
        <v>101</v>
      </c>
      <c r="O12" s="10">
        <f t="shared" si="0"/>
        <v>101</v>
      </c>
      <c r="P12" s="24"/>
      <c r="Q12" s="10">
        <f>COUNTIF($C$2:$C$888,"佐藤純一")</f>
        <v>26</v>
      </c>
      <c r="R12" s="10">
        <f>COUNTIF($D$2:$D$888,"佐藤純一")</f>
        <v>25</v>
      </c>
      <c r="S12" s="10">
        <f>COUNTIF($E$2:$E$888,"佐藤純一")</f>
        <v>25</v>
      </c>
      <c r="T12" s="10">
        <f>COUNTIF($F$2:$F$888,"佐藤純一")</f>
        <v>23</v>
      </c>
      <c r="U12" s="10">
        <f>COUNTIF($G$2:$G$888,"佐藤純一")</f>
        <v>1</v>
      </c>
      <c r="V12" s="10">
        <f>COUNTIF($H$2:$H$888,"佐藤純一")</f>
        <v>1</v>
      </c>
    </row>
    <row r="13" spans="1:24" ht="18" customHeight="1">
      <c r="A13" s="4">
        <v>12</v>
      </c>
      <c r="B13" s="35">
        <v>40263</v>
      </c>
      <c r="C13" s="36" t="s">
        <v>142</v>
      </c>
      <c r="D13" s="36" t="s">
        <v>47</v>
      </c>
      <c r="E13" s="36" t="s">
        <v>50</v>
      </c>
      <c r="F13" s="36" t="s">
        <v>146</v>
      </c>
      <c r="G13" s="21"/>
      <c r="H13" s="21"/>
      <c r="I13" s="21" t="s">
        <v>25</v>
      </c>
      <c r="J13" s="21" t="s">
        <v>26</v>
      </c>
      <c r="L13" s="4">
        <v>11</v>
      </c>
      <c r="M13" s="36" t="s">
        <v>126</v>
      </c>
      <c r="N13" s="10">
        <f>COUNTIF($C$2:$H$888,"笠原昌春")</f>
        <v>99</v>
      </c>
      <c r="O13" s="10">
        <f t="shared" si="0"/>
        <v>99</v>
      </c>
      <c r="P13" s="24"/>
      <c r="Q13" s="10">
        <f>COUNTIF($C$2:$C$888,"笠原昌春")</f>
        <v>25</v>
      </c>
      <c r="R13" s="10">
        <f>COUNTIF($D$2:$D$888,"笠原昌春")</f>
        <v>21</v>
      </c>
      <c r="S13" s="10">
        <f>COUNTIF($E$2:$E$888,"笠原昌春")</f>
        <v>22</v>
      </c>
      <c r="T13" s="10">
        <f>COUNTIF($F$2:$F$888,"笠原昌春")</f>
        <v>29</v>
      </c>
      <c r="U13" s="10">
        <f>COUNTIF($G$2:$G$888,"笠原昌春")</f>
        <v>1</v>
      </c>
      <c r="V13" s="10">
        <f>COUNTIF($H$2:$H$888,"笠原昌春")</f>
        <v>1</v>
      </c>
    </row>
    <row r="14" spans="1:24" ht="18" customHeight="1">
      <c r="A14" s="4">
        <v>13</v>
      </c>
      <c r="B14" s="35">
        <v>40263</v>
      </c>
      <c r="C14" s="36" t="s">
        <v>22</v>
      </c>
      <c r="D14" s="36" t="s">
        <v>10</v>
      </c>
      <c r="E14" s="36" t="s">
        <v>4</v>
      </c>
      <c r="F14" s="36" t="s">
        <v>16</v>
      </c>
      <c r="G14" s="21"/>
      <c r="H14" s="21"/>
      <c r="I14" s="21" t="s">
        <v>37</v>
      </c>
      <c r="J14" s="21" t="s">
        <v>14</v>
      </c>
      <c r="L14" s="4">
        <v>12</v>
      </c>
      <c r="M14" s="36" t="s">
        <v>10</v>
      </c>
      <c r="N14" s="10">
        <f>COUNTIF($C$2:$H$888,"森健次郎")</f>
        <v>98</v>
      </c>
      <c r="O14" s="10">
        <f t="shared" si="0"/>
        <v>98</v>
      </c>
      <c r="P14" s="24"/>
      <c r="Q14" s="10">
        <f>COUNTIF($C$2:$C$888,"森健次郎")</f>
        <v>20</v>
      </c>
      <c r="R14" s="10">
        <f>COUNTIF($D$2:$D$888,"森健次郎")</f>
        <v>26</v>
      </c>
      <c r="S14" s="10">
        <f>COUNTIF($E$2:$E$888,"森健次郎")</f>
        <v>28</v>
      </c>
      <c r="T14" s="10">
        <f>COUNTIF($F$2:$F$888,"森健次郎")</f>
        <v>22</v>
      </c>
      <c r="U14" s="10">
        <f>COUNTIF($G$2:$G$888,"森健次郎")</f>
        <v>1</v>
      </c>
      <c r="V14" s="10">
        <f>COUNTIF($H$2:$H$888,"森健次郎")</f>
        <v>1</v>
      </c>
    </row>
    <row r="15" spans="1:24" ht="18" customHeight="1">
      <c r="A15" s="4">
        <v>14</v>
      </c>
      <c r="B15" s="35">
        <v>40263</v>
      </c>
      <c r="C15" s="36" t="s">
        <v>12</v>
      </c>
      <c r="D15" s="36" t="s">
        <v>23</v>
      </c>
      <c r="E15" s="36" t="s">
        <v>157</v>
      </c>
      <c r="F15" s="36" t="s">
        <v>29</v>
      </c>
      <c r="G15" s="21"/>
      <c r="H15" s="21"/>
      <c r="I15" s="21" t="s">
        <v>8</v>
      </c>
      <c r="J15" s="21" t="s">
        <v>31</v>
      </c>
      <c r="L15" s="4">
        <v>13</v>
      </c>
      <c r="M15" s="36" t="s">
        <v>67</v>
      </c>
      <c r="N15" s="10">
        <f>COUNTIF($C$2:$H$888,"橘髙淳")</f>
        <v>97</v>
      </c>
      <c r="O15" s="10">
        <f t="shared" si="0"/>
        <v>97</v>
      </c>
      <c r="P15" s="24"/>
      <c r="Q15" s="10">
        <f>COUNTIF($C$2:$C$888,"橘髙淳")</f>
        <v>24</v>
      </c>
      <c r="R15" s="10">
        <f>COUNTIF($D$2:$D$888,"橘髙淳")</f>
        <v>23</v>
      </c>
      <c r="S15" s="10">
        <f>COUNTIF($E$2:$E$888,"橘髙淳")</f>
        <v>24</v>
      </c>
      <c r="T15" s="10">
        <f>COUNTIF($F$2:$F$888,"橘髙淳")</f>
        <v>25</v>
      </c>
      <c r="U15" s="10">
        <f>COUNTIF($G$2:$G$888,"橘髙淳")</f>
        <v>1</v>
      </c>
      <c r="V15" s="10">
        <f>COUNTIF($H$2:$H$888,"橘髙淳")</f>
        <v>0</v>
      </c>
    </row>
    <row r="16" spans="1:24" ht="18" customHeight="1">
      <c r="A16" s="4">
        <v>15</v>
      </c>
      <c r="B16" s="35">
        <v>40264</v>
      </c>
      <c r="C16" s="36" t="s">
        <v>148</v>
      </c>
      <c r="D16" s="36" t="s">
        <v>131</v>
      </c>
      <c r="E16" s="36" t="s">
        <v>41</v>
      </c>
      <c r="F16" s="36" t="s">
        <v>5</v>
      </c>
      <c r="G16" s="21"/>
      <c r="H16" s="21"/>
      <c r="I16" s="21" t="s">
        <v>9</v>
      </c>
      <c r="J16" s="21" t="s">
        <v>32</v>
      </c>
      <c r="L16" s="4">
        <v>14</v>
      </c>
      <c r="M16" s="34" t="s">
        <v>145</v>
      </c>
      <c r="N16" s="10">
        <f>COUNTIF($C$2:$H$888,"渡田均")</f>
        <v>97</v>
      </c>
      <c r="O16" s="10">
        <f t="shared" si="0"/>
        <v>97</v>
      </c>
      <c r="P16" s="24"/>
      <c r="Q16" s="10">
        <f>COUNTIF($C$2:$C$888,"渡田均")</f>
        <v>23</v>
      </c>
      <c r="R16" s="10">
        <f>COUNTIF($D$2:$D$888,"渡田均")</f>
        <v>26</v>
      </c>
      <c r="S16" s="10">
        <f>COUNTIF($E$2:$E$888,"渡田均")</f>
        <v>25</v>
      </c>
      <c r="T16" s="10">
        <f>COUNTIF($F$2:$F$888,"渡田均")</f>
        <v>22</v>
      </c>
      <c r="U16" s="10">
        <f>COUNTIF($G$2:$G$888,"渡田均")</f>
        <v>1</v>
      </c>
      <c r="V16" s="10">
        <f>COUNTIF($H$2:$H$888,"渡田均")</f>
        <v>0</v>
      </c>
    </row>
    <row r="17" spans="1:22" ht="18" customHeight="1">
      <c r="A17" s="4">
        <v>16</v>
      </c>
      <c r="B17" s="35">
        <v>40264</v>
      </c>
      <c r="C17" s="36" t="s">
        <v>72</v>
      </c>
      <c r="D17" s="36" t="s">
        <v>6</v>
      </c>
      <c r="E17" s="36" t="s">
        <v>144</v>
      </c>
      <c r="F17" s="36" t="s">
        <v>33</v>
      </c>
      <c r="G17" s="21"/>
      <c r="H17" s="21"/>
      <c r="I17" s="21" t="s">
        <v>20</v>
      </c>
      <c r="J17" s="21" t="s">
        <v>19</v>
      </c>
      <c r="L17" s="4">
        <v>15</v>
      </c>
      <c r="M17" s="34" t="s">
        <v>154</v>
      </c>
      <c r="N17" s="10">
        <f>COUNTIF($C$2:$H$888,"山村達也")</f>
        <v>97</v>
      </c>
      <c r="O17" s="10">
        <f t="shared" si="0"/>
        <v>97</v>
      </c>
      <c r="P17" s="24"/>
      <c r="Q17" s="10">
        <f>COUNTIF($C$2:$C$888,"山村達也")</f>
        <v>25</v>
      </c>
      <c r="R17" s="10">
        <f>COUNTIF($D$2:$D$888,"山村達也")</f>
        <v>22</v>
      </c>
      <c r="S17" s="10">
        <f>COUNTIF($E$2:$E$888,"山村達也")</f>
        <v>24</v>
      </c>
      <c r="T17" s="10">
        <f>COUNTIF($F$2:$F$888,"山村達也")</f>
        <v>26</v>
      </c>
      <c r="U17" s="10">
        <f>COUNTIF($G$2:$G$888,"山村達也")</f>
        <v>0</v>
      </c>
      <c r="V17" s="10">
        <f>COUNTIF($H$2:$H$888,"山村達也")</f>
        <v>0</v>
      </c>
    </row>
    <row r="18" spans="1:22" ht="18" customHeight="1">
      <c r="A18" s="4">
        <v>17</v>
      </c>
      <c r="B18" s="35">
        <v>40264</v>
      </c>
      <c r="C18" s="36" t="s">
        <v>35</v>
      </c>
      <c r="D18" s="36" t="s">
        <v>46</v>
      </c>
      <c r="E18" s="36" t="s">
        <v>15</v>
      </c>
      <c r="F18" s="36" t="s">
        <v>163</v>
      </c>
      <c r="G18" s="21"/>
      <c r="H18" s="21"/>
      <c r="I18" s="21" t="s">
        <v>38</v>
      </c>
      <c r="J18" s="21" t="s">
        <v>13</v>
      </c>
      <c r="L18" s="4">
        <v>16</v>
      </c>
      <c r="M18" s="34" t="s">
        <v>162</v>
      </c>
      <c r="N18" s="10">
        <f>COUNTIF($C$2:$H$888,"柿木園悟")</f>
        <v>97</v>
      </c>
      <c r="O18" s="10">
        <f t="shared" si="0"/>
        <v>97</v>
      </c>
      <c r="P18" s="24"/>
      <c r="Q18" s="10">
        <f>COUNTIF($C$2:$C$888,"柿木園悟")</f>
        <v>24</v>
      </c>
      <c r="R18" s="10">
        <f>COUNTIF($D$2:$D$888,"柿木園悟")</f>
        <v>25</v>
      </c>
      <c r="S18" s="10">
        <f>COUNTIF($E$2:$E$888,"柿木園悟")</f>
        <v>25</v>
      </c>
      <c r="T18" s="10">
        <f>COUNTIF($F$2:$F$888,"柿木園悟")</f>
        <v>23</v>
      </c>
      <c r="U18" s="10">
        <f>COUNTIF($G$2:$G$888,"柿木園悟")</f>
        <v>0</v>
      </c>
      <c r="V18" s="10">
        <f>COUNTIF($H$2:$H$888,"柿木園悟")</f>
        <v>0</v>
      </c>
    </row>
    <row r="19" spans="1:22" ht="18" customHeight="1">
      <c r="A19" s="4">
        <v>18</v>
      </c>
      <c r="B19" s="35">
        <v>40264</v>
      </c>
      <c r="C19" s="36" t="s">
        <v>29</v>
      </c>
      <c r="D19" s="36" t="s">
        <v>24</v>
      </c>
      <c r="E19" s="36" t="s">
        <v>23</v>
      </c>
      <c r="F19" s="36" t="s">
        <v>157</v>
      </c>
      <c r="G19" s="21"/>
      <c r="H19" s="21"/>
      <c r="I19" s="21" t="s">
        <v>8</v>
      </c>
      <c r="J19" s="21" t="s">
        <v>31</v>
      </c>
      <c r="L19" s="4">
        <v>17</v>
      </c>
      <c r="M19" s="34" t="s">
        <v>130</v>
      </c>
      <c r="N19" s="10">
        <f>COUNTIF($C$2:$H$888,"佐々木昌信")</f>
        <v>96</v>
      </c>
      <c r="O19" s="10">
        <f t="shared" si="0"/>
        <v>96</v>
      </c>
      <c r="P19" s="24"/>
      <c r="Q19" s="10">
        <f>COUNTIF($C$2:$C$888,"佐々木昌信")</f>
        <v>25</v>
      </c>
      <c r="R19" s="10">
        <f>COUNTIF($D$2:$D$888,"佐々木昌信")</f>
        <v>23</v>
      </c>
      <c r="S19" s="10">
        <f>COUNTIF($E$2:$E$888,"佐々木昌信")</f>
        <v>21</v>
      </c>
      <c r="T19" s="10">
        <f>COUNTIF($F$2:$F$888,"佐々木昌信")</f>
        <v>26</v>
      </c>
      <c r="U19" s="10">
        <f>COUNTIF($G$2:$G$888,"佐々木昌信")</f>
        <v>1</v>
      </c>
      <c r="V19" s="10">
        <f>COUNTIF($H$2:$H$888,"佐々木昌信")</f>
        <v>0</v>
      </c>
    </row>
    <row r="20" spans="1:22" ht="18" customHeight="1">
      <c r="A20" s="4">
        <v>19</v>
      </c>
      <c r="B20" s="35">
        <v>40264</v>
      </c>
      <c r="C20" s="36" t="s">
        <v>146</v>
      </c>
      <c r="D20" s="36" t="s">
        <v>153</v>
      </c>
      <c r="E20" s="36" t="s">
        <v>47</v>
      </c>
      <c r="F20" s="36" t="s">
        <v>50</v>
      </c>
      <c r="G20" s="21"/>
      <c r="H20" s="21"/>
      <c r="I20" s="21" t="s">
        <v>25</v>
      </c>
      <c r="J20" s="21" t="s">
        <v>26</v>
      </c>
      <c r="L20" s="4">
        <v>18</v>
      </c>
      <c r="M20" s="36" t="s">
        <v>80</v>
      </c>
      <c r="N20" s="10">
        <f>COUNTIF($C$2:$H$888,"眞鍋勝已")</f>
        <v>95</v>
      </c>
      <c r="O20" s="10">
        <f t="shared" si="0"/>
        <v>95</v>
      </c>
      <c r="P20" s="24"/>
      <c r="Q20" s="10">
        <f>COUNTIF($C$2:$C$888,"眞鍋勝已")</f>
        <v>26</v>
      </c>
      <c r="R20" s="10">
        <f>COUNTIF($D$2:$D$888,"眞鍋勝已")</f>
        <v>23</v>
      </c>
      <c r="S20" s="10">
        <f>COUNTIF($E$2:$E$888,"眞鍋勝已")</f>
        <v>21</v>
      </c>
      <c r="T20" s="10">
        <f>COUNTIF($F$2:$F$888,"眞鍋勝已")</f>
        <v>23</v>
      </c>
      <c r="U20" s="10">
        <f>COUNTIF($G$2:$G$888,"眞鍋勝已")</f>
        <v>2</v>
      </c>
      <c r="V20" s="10">
        <f>COUNTIF($H$2:$H$888,"眞鍋勝已")</f>
        <v>0</v>
      </c>
    </row>
    <row r="21" spans="1:22" ht="18" customHeight="1">
      <c r="A21" s="4">
        <v>20</v>
      </c>
      <c r="B21" s="35">
        <v>40264</v>
      </c>
      <c r="C21" s="36" t="s">
        <v>16</v>
      </c>
      <c r="D21" s="36" t="s">
        <v>27</v>
      </c>
      <c r="E21" s="36" t="s">
        <v>10</v>
      </c>
      <c r="F21" s="36" t="s">
        <v>4</v>
      </c>
      <c r="G21" s="21"/>
      <c r="H21" s="21"/>
      <c r="I21" s="21" t="s">
        <v>37</v>
      </c>
      <c r="J21" s="21" t="s">
        <v>14</v>
      </c>
      <c r="L21" s="4">
        <v>19</v>
      </c>
      <c r="M21" s="36" t="s">
        <v>90</v>
      </c>
      <c r="N21" s="10">
        <f>COUNTIF($C$2:$H$888,"杉永政信")</f>
        <v>91</v>
      </c>
      <c r="O21" s="10">
        <f t="shared" si="0"/>
        <v>91</v>
      </c>
      <c r="P21" s="24"/>
      <c r="Q21" s="10">
        <f>COUNTIF($C$2:$C$888,"杉永政信")</f>
        <v>23</v>
      </c>
      <c r="R21" s="10">
        <f>COUNTIF($D$2:$D$888,"杉永政信")</f>
        <v>24</v>
      </c>
      <c r="S21" s="10">
        <f>COUNTIF($E$2:$E$888,"杉永政信")</f>
        <v>22</v>
      </c>
      <c r="T21" s="10">
        <f>COUNTIF($F$2:$F$888,"杉永政信")</f>
        <v>20</v>
      </c>
      <c r="U21" s="10">
        <f>COUNTIF($G$2:$G$888,"杉永政信")</f>
        <v>1</v>
      </c>
      <c r="V21" s="10">
        <f>COUNTIF($H$2:$H$888,"杉永政信")</f>
        <v>1</v>
      </c>
    </row>
    <row r="22" spans="1:22" ht="18" customHeight="1">
      <c r="A22" s="4">
        <v>21</v>
      </c>
      <c r="B22" s="35">
        <v>40265</v>
      </c>
      <c r="C22" s="36" t="s">
        <v>4</v>
      </c>
      <c r="D22" s="36" t="s">
        <v>22</v>
      </c>
      <c r="E22" s="36" t="s">
        <v>27</v>
      </c>
      <c r="F22" s="36" t="s">
        <v>10</v>
      </c>
      <c r="G22" s="21"/>
      <c r="H22" s="21"/>
      <c r="I22" s="21" t="s">
        <v>37</v>
      </c>
      <c r="J22" s="21" t="s">
        <v>14</v>
      </c>
      <c r="L22" s="4">
        <v>20</v>
      </c>
      <c r="M22" s="34" t="s">
        <v>164</v>
      </c>
      <c r="N22" s="10">
        <f>COUNTIF($C$2:$H$888,"友寄正人")</f>
        <v>88</v>
      </c>
      <c r="O22" s="10">
        <f t="shared" si="0"/>
        <v>88</v>
      </c>
      <c r="P22" s="24"/>
      <c r="Q22" s="10">
        <f>COUNTIF($C$2:$C$888,"友寄正人")</f>
        <v>24</v>
      </c>
      <c r="R22" s="10">
        <f>COUNTIF($D$2:$D$888,"友寄正人")</f>
        <v>22</v>
      </c>
      <c r="S22" s="10">
        <f>COUNTIF($E$2:$E$888,"友寄正人")</f>
        <v>20</v>
      </c>
      <c r="T22" s="10">
        <f>COUNTIF($F$2:$F$888,"友寄正人")</f>
        <v>20</v>
      </c>
      <c r="U22" s="10">
        <f>COUNTIF($G$2:$G$888,"友寄正人")</f>
        <v>1</v>
      </c>
      <c r="V22" s="10">
        <f>COUNTIF($H$2:$H$888,"友寄正人")</f>
        <v>1</v>
      </c>
    </row>
    <row r="23" spans="1:22" ht="18" customHeight="1">
      <c r="A23" s="4">
        <v>22</v>
      </c>
      <c r="B23" s="35">
        <v>40265</v>
      </c>
      <c r="C23" s="36" t="s">
        <v>39</v>
      </c>
      <c r="D23" s="36" t="s">
        <v>12</v>
      </c>
      <c r="E23" s="36" t="s">
        <v>24</v>
      </c>
      <c r="F23" s="36" t="s">
        <v>23</v>
      </c>
      <c r="G23" s="21"/>
      <c r="H23" s="21"/>
      <c r="I23" s="21" t="s">
        <v>8</v>
      </c>
      <c r="J23" s="21" t="s">
        <v>31</v>
      </c>
      <c r="L23" s="4">
        <v>21</v>
      </c>
      <c r="M23" s="36" t="s">
        <v>79</v>
      </c>
      <c r="N23" s="10">
        <f>COUNTIF($C$2:$H$888,"有隅昭二")</f>
        <v>85</v>
      </c>
      <c r="O23" s="10">
        <f t="shared" si="0"/>
        <v>85</v>
      </c>
      <c r="P23" s="24"/>
      <c r="Q23" s="10">
        <f>COUNTIF($C$2:$C$888,"有隅昭二")</f>
        <v>23</v>
      </c>
      <c r="R23" s="10">
        <f>COUNTIF($D$2:$D$888,"有隅昭二")</f>
        <v>21</v>
      </c>
      <c r="S23" s="10">
        <f>COUNTIF($E$2:$E$888,"有隅昭二")</f>
        <v>23</v>
      </c>
      <c r="T23" s="10">
        <f>COUNTIF($F$2:$F$888,"有隅昭二")</f>
        <v>18</v>
      </c>
      <c r="U23" s="10">
        <f>COUNTIF($G$2:$G$888,"有隅昭二")</f>
        <v>0</v>
      </c>
      <c r="V23" s="10">
        <f>COUNTIF($H$2:$H$888,"有隅昭二")</f>
        <v>0</v>
      </c>
    </row>
    <row r="24" spans="1:22" ht="18" customHeight="1">
      <c r="A24" s="4">
        <v>23</v>
      </c>
      <c r="B24" s="35">
        <v>40265</v>
      </c>
      <c r="C24" s="36" t="s">
        <v>5</v>
      </c>
      <c r="D24" s="36" t="s">
        <v>30</v>
      </c>
      <c r="E24" s="36" t="s">
        <v>131</v>
      </c>
      <c r="F24" s="36" t="s">
        <v>41</v>
      </c>
      <c r="G24" s="21"/>
      <c r="H24" s="21"/>
      <c r="I24" s="21" t="s">
        <v>9</v>
      </c>
      <c r="J24" s="21" t="s">
        <v>32</v>
      </c>
      <c r="L24" s="4">
        <v>22</v>
      </c>
      <c r="M24" s="36" t="s">
        <v>78</v>
      </c>
      <c r="N24" s="10">
        <f>COUNTIF($C$2:$H$888,"西本欣司")</f>
        <v>84</v>
      </c>
      <c r="O24" s="10">
        <f t="shared" si="0"/>
        <v>84</v>
      </c>
      <c r="P24" s="24"/>
      <c r="Q24" s="10">
        <f>COUNTIF($C$2:$C$888,"西本欣司")</f>
        <v>21</v>
      </c>
      <c r="R24" s="10">
        <f>COUNTIF($D$2:$D$888,"西本欣司")</f>
        <v>21</v>
      </c>
      <c r="S24" s="10">
        <f>COUNTIF($E$2:$E$888,"西本欣司")</f>
        <v>20</v>
      </c>
      <c r="T24" s="10">
        <f>COUNTIF($F$2:$F$888,"西本欣司")</f>
        <v>21</v>
      </c>
      <c r="U24" s="10">
        <f>COUNTIF($G$2:$G$888,"西本欣司")</f>
        <v>0</v>
      </c>
      <c r="V24" s="10">
        <f>COUNTIF($H$2:$H$888,"西本欣司")</f>
        <v>1</v>
      </c>
    </row>
    <row r="25" spans="1:22" ht="18" customHeight="1">
      <c r="A25" s="4">
        <v>24</v>
      </c>
      <c r="B25" s="35">
        <v>40265</v>
      </c>
      <c r="C25" s="36" t="s">
        <v>50</v>
      </c>
      <c r="D25" s="36" t="s">
        <v>142</v>
      </c>
      <c r="E25" s="36" t="s">
        <v>153</v>
      </c>
      <c r="F25" s="36" t="s">
        <v>47</v>
      </c>
      <c r="G25" s="21"/>
      <c r="H25" s="21"/>
      <c r="I25" s="21" t="s">
        <v>25</v>
      </c>
      <c r="J25" s="21" t="s">
        <v>26</v>
      </c>
      <c r="L25" s="4">
        <v>23</v>
      </c>
      <c r="M25" s="36" t="s">
        <v>92</v>
      </c>
      <c r="N25" s="10">
        <f>COUNTIF($C$2:$H$888,"白井一行")</f>
        <v>83</v>
      </c>
      <c r="O25" s="10">
        <f t="shared" si="0"/>
        <v>83</v>
      </c>
      <c r="P25" s="24"/>
      <c r="Q25" s="10">
        <f>COUNTIF($C$2:$C$888,"白井一行")</f>
        <v>21</v>
      </c>
      <c r="R25" s="10">
        <f>COUNTIF($D$2:$D$888,"白井一行")</f>
        <v>24</v>
      </c>
      <c r="S25" s="10">
        <f>COUNTIF($E$2:$E$888,"白井一行")</f>
        <v>19</v>
      </c>
      <c r="T25" s="10">
        <f>COUNTIF($F$2:$F$888,"白井一行")</f>
        <v>19</v>
      </c>
      <c r="U25" s="10">
        <f>COUNTIF($G$2:$G$888,"白井一行")</f>
        <v>0</v>
      </c>
      <c r="V25" s="10">
        <f>COUNTIF($H$2:$H$888,"白井一行")</f>
        <v>0</v>
      </c>
    </row>
    <row r="26" spans="1:22" ht="18" customHeight="1">
      <c r="A26" s="4">
        <v>25</v>
      </c>
      <c r="B26" s="35">
        <v>40265</v>
      </c>
      <c r="C26" s="36" t="s">
        <v>33</v>
      </c>
      <c r="D26" s="36" t="s">
        <v>49</v>
      </c>
      <c r="E26" s="36" t="s">
        <v>6</v>
      </c>
      <c r="F26" s="36" t="s">
        <v>144</v>
      </c>
      <c r="G26" s="21"/>
      <c r="H26" s="21"/>
      <c r="I26" s="21" t="s">
        <v>20</v>
      </c>
      <c r="J26" s="21" t="s">
        <v>19</v>
      </c>
      <c r="L26" s="4">
        <v>24</v>
      </c>
      <c r="M26" s="34" t="s">
        <v>147</v>
      </c>
      <c r="N26" s="10">
        <f>COUNTIF($C$2:$H$888,"良川昌美")</f>
        <v>81</v>
      </c>
      <c r="O26" s="10">
        <f t="shared" si="0"/>
        <v>81</v>
      </c>
      <c r="P26" s="24"/>
      <c r="Q26" s="10">
        <f>COUNTIF($C$2:$C$888,"良川昌美")</f>
        <v>19</v>
      </c>
      <c r="R26" s="10">
        <f>COUNTIF($D$2:$D$888,"良川昌美")</f>
        <v>21</v>
      </c>
      <c r="S26" s="10">
        <f>COUNTIF($E$2:$E$888,"良川昌美")</f>
        <v>18</v>
      </c>
      <c r="T26" s="10">
        <f>COUNTIF($F$2:$F$888,"良川昌美")</f>
        <v>21</v>
      </c>
      <c r="U26" s="10">
        <f>COUNTIF($G$2:$G$888,"良川昌美")</f>
        <v>1</v>
      </c>
      <c r="V26" s="10">
        <f>COUNTIF($H$2:$H$888,"良川昌美")</f>
        <v>1</v>
      </c>
    </row>
    <row r="27" spans="1:22" ht="18" customHeight="1">
      <c r="A27" s="4">
        <v>26</v>
      </c>
      <c r="B27" s="35">
        <v>40265</v>
      </c>
      <c r="C27" s="36" t="s">
        <v>163</v>
      </c>
      <c r="D27" s="36" t="s">
        <v>7</v>
      </c>
      <c r="E27" s="36" t="s">
        <v>46</v>
      </c>
      <c r="F27" s="36" t="s">
        <v>15</v>
      </c>
      <c r="G27" s="21"/>
      <c r="H27" s="21"/>
      <c r="I27" s="21" t="s">
        <v>38</v>
      </c>
      <c r="J27" s="21" t="s">
        <v>13</v>
      </c>
      <c r="L27" s="4">
        <v>25</v>
      </c>
      <c r="M27" s="36" t="s">
        <v>88</v>
      </c>
      <c r="N27" s="10">
        <f>COUNTIF($C$2:$H$888,"木内九二生")</f>
        <v>80</v>
      </c>
      <c r="O27" s="10">
        <f t="shared" si="0"/>
        <v>80</v>
      </c>
      <c r="P27" s="24"/>
      <c r="Q27" s="10">
        <f>COUNTIF($C$2:$C$888,"木内九二生")</f>
        <v>19</v>
      </c>
      <c r="R27" s="10">
        <f>COUNTIF($D$2:$D$888,"木内九二生")</f>
        <v>21</v>
      </c>
      <c r="S27" s="10">
        <f>COUNTIF($E$2:$E$888,"木内九二生")</f>
        <v>20</v>
      </c>
      <c r="T27" s="10">
        <f>COUNTIF($F$2:$F$888,"木内九二生")</f>
        <v>19</v>
      </c>
      <c r="U27" s="10">
        <f>COUNTIF($G$2:$G$888,"木内九二生")</f>
        <v>0</v>
      </c>
      <c r="V27" s="10">
        <f>COUNTIF($H$2:$H$888,"木内九二生")</f>
        <v>1</v>
      </c>
    </row>
    <row r="28" spans="1:22" ht="18" customHeight="1">
      <c r="A28" s="4">
        <v>27</v>
      </c>
      <c r="B28" s="35">
        <v>40267</v>
      </c>
      <c r="C28" s="36" t="s">
        <v>47</v>
      </c>
      <c r="D28" s="36" t="s">
        <v>161</v>
      </c>
      <c r="E28" s="36" t="s">
        <v>30</v>
      </c>
      <c r="F28" s="36" t="s">
        <v>24</v>
      </c>
      <c r="G28" s="21"/>
      <c r="H28" s="21"/>
      <c r="I28" s="21" t="s">
        <v>8</v>
      </c>
      <c r="J28" s="21" t="s">
        <v>9</v>
      </c>
      <c r="L28" s="4">
        <v>26</v>
      </c>
      <c r="M28" s="36" t="s">
        <v>84</v>
      </c>
      <c r="N28" s="10">
        <f>COUNTIF($C$2:$H$888,"本田英志")</f>
        <v>76</v>
      </c>
      <c r="O28" s="10">
        <f t="shared" si="0"/>
        <v>76</v>
      </c>
      <c r="P28" s="24"/>
      <c r="Q28" s="10">
        <f>COUNTIF($C$2:$C$888,"本田英志")</f>
        <v>20</v>
      </c>
      <c r="R28" s="10">
        <f>COUNTIF($D$2:$D$888,"本田英志")</f>
        <v>18</v>
      </c>
      <c r="S28" s="10">
        <f>COUNTIF($E$2:$E$888,"本田英志")</f>
        <v>17</v>
      </c>
      <c r="T28" s="10">
        <f>COUNTIF($F$2:$F$888,"本田英志")</f>
        <v>19</v>
      </c>
      <c r="U28" s="10">
        <f>COUNTIF($G$2:$G$888,"本田英志")</f>
        <v>1</v>
      </c>
      <c r="V28" s="10">
        <f>COUNTIF($H$2:$H$888,"本田英志")</f>
        <v>1</v>
      </c>
    </row>
    <row r="29" spans="1:22" ht="18" customHeight="1">
      <c r="A29" s="4">
        <v>28</v>
      </c>
      <c r="B29" s="35">
        <v>40267</v>
      </c>
      <c r="C29" s="36" t="s">
        <v>41</v>
      </c>
      <c r="D29" s="36" t="s">
        <v>148</v>
      </c>
      <c r="E29" s="36" t="s">
        <v>44</v>
      </c>
      <c r="F29" s="36" t="s">
        <v>131</v>
      </c>
      <c r="G29" s="21"/>
      <c r="H29" s="21"/>
      <c r="I29" s="21" t="s">
        <v>32</v>
      </c>
      <c r="J29" s="21" t="s">
        <v>25</v>
      </c>
      <c r="L29" s="4">
        <v>27</v>
      </c>
      <c r="M29" s="36" t="s">
        <v>89</v>
      </c>
      <c r="N29" s="10">
        <f>COUNTIF($C$2:$H$888,"嶋田哲也")</f>
        <v>76</v>
      </c>
      <c r="O29" s="10">
        <f t="shared" si="0"/>
        <v>76</v>
      </c>
      <c r="P29" s="24"/>
      <c r="Q29" s="10">
        <f>COUNTIF($C$2:$C$888,"嶋田哲也")</f>
        <v>23</v>
      </c>
      <c r="R29" s="10">
        <f>COUNTIF($D$2:$D$888,"嶋田哲也")</f>
        <v>16</v>
      </c>
      <c r="S29" s="10">
        <f>COUNTIF($E$2:$E$888,"嶋田哲也")</f>
        <v>18</v>
      </c>
      <c r="T29" s="10">
        <f>COUNTIF($F$2:$F$888,"嶋田哲也")</f>
        <v>18</v>
      </c>
      <c r="U29" s="10">
        <f>COUNTIF($G$2:$G$888,"嶋田哲也")</f>
        <v>0</v>
      </c>
      <c r="V29" s="10">
        <f>COUNTIF($H$2:$H$888,"嶋田哲也")</f>
        <v>1</v>
      </c>
    </row>
    <row r="30" spans="1:22" ht="18" customHeight="1">
      <c r="A30" s="4">
        <v>29</v>
      </c>
      <c r="B30" s="35">
        <v>40267</v>
      </c>
      <c r="C30" s="36" t="s">
        <v>10</v>
      </c>
      <c r="D30" s="36" t="s">
        <v>18</v>
      </c>
      <c r="E30" s="36" t="s">
        <v>36</v>
      </c>
      <c r="F30" s="36" t="s">
        <v>300</v>
      </c>
      <c r="G30" s="21"/>
      <c r="H30" s="21"/>
      <c r="I30" s="21" t="s">
        <v>14</v>
      </c>
      <c r="J30" s="21" t="s">
        <v>20</v>
      </c>
      <c r="L30" s="4">
        <v>28</v>
      </c>
      <c r="M30" s="36" t="s">
        <v>91</v>
      </c>
      <c r="N30" s="10">
        <f>COUNTIF($C$2:$H$888,"飯塚富司")</f>
        <v>76</v>
      </c>
      <c r="O30" s="10">
        <f t="shared" si="0"/>
        <v>76</v>
      </c>
      <c r="P30" s="24"/>
      <c r="Q30" s="10">
        <f>COUNTIF($C$2:$C$888,"飯塚富司")</f>
        <v>21</v>
      </c>
      <c r="R30" s="10">
        <f>COUNTIF($D$2:$D$888,"飯塚富司")</f>
        <v>19</v>
      </c>
      <c r="S30" s="10">
        <f>COUNTIF($E$2:$E$888,"飯塚富司")</f>
        <v>19</v>
      </c>
      <c r="T30" s="10">
        <f>COUNTIF($F$2:$F$888,"飯塚富司")</f>
        <v>17</v>
      </c>
      <c r="U30" s="10">
        <f>COUNTIF($G$2:$G$888,"飯塚富司")</f>
        <v>0</v>
      </c>
      <c r="V30" s="10">
        <f>COUNTIF($H$2:$H$888,"飯塚富司")</f>
        <v>0</v>
      </c>
    </row>
    <row r="31" spans="1:22" ht="18" customHeight="1">
      <c r="A31" s="4">
        <v>30</v>
      </c>
      <c r="B31" s="35">
        <v>40267</v>
      </c>
      <c r="C31" s="36" t="s">
        <v>23</v>
      </c>
      <c r="D31" s="36" t="s">
        <v>29</v>
      </c>
      <c r="E31" s="36" t="s">
        <v>12</v>
      </c>
      <c r="F31" s="36" t="s">
        <v>153</v>
      </c>
      <c r="G31" s="21"/>
      <c r="H31" s="21"/>
      <c r="I31" s="21" t="s">
        <v>31</v>
      </c>
      <c r="J31" s="21" t="s">
        <v>26</v>
      </c>
      <c r="L31" s="4">
        <v>29</v>
      </c>
      <c r="M31" s="36" t="s">
        <v>86</v>
      </c>
      <c r="N31" s="10">
        <f>COUNTIF($C$2:$H$888,"敷田直人")</f>
        <v>73</v>
      </c>
      <c r="O31" s="10">
        <f t="shared" si="0"/>
        <v>73</v>
      </c>
      <c r="P31" s="24"/>
      <c r="Q31" s="10">
        <f>COUNTIF($C$2:$C$888,"敷田直人")</f>
        <v>19</v>
      </c>
      <c r="R31" s="10">
        <f>COUNTIF($D$2:$D$888,"敷田直人")</f>
        <v>18</v>
      </c>
      <c r="S31" s="10">
        <f>COUNTIF($E$2:$E$888,"敷田直人")</f>
        <v>15</v>
      </c>
      <c r="T31" s="10">
        <f>COUNTIF($F$2:$F$888,"敷田直人")</f>
        <v>21</v>
      </c>
      <c r="U31" s="10">
        <f>COUNTIF($G$2:$G$888,"敷田直人")</f>
        <v>0</v>
      </c>
      <c r="V31" s="10">
        <f>COUNTIF($H$2:$H$888,"敷田直人")</f>
        <v>0</v>
      </c>
    </row>
    <row r="32" spans="1:22" ht="18" customHeight="1">
      <c r="A32" s="4">
        <v>31</v>
      </c>
      <c r="B32" s="35">
        <v>40267</v>
      </c>
      <c r="C32" s="36" t="s">
        <v>144</v>
      </c>
      <c r="D32" s="36" t="s">
        <v>72</v>
      </c>
      <c r="E32" s="36" t="s">
        <v>21</v>
      </c>
      <c r="F32" s="36" t="s">
        <v>6</v>
      </c>
      <c r="G32" s="21"/>
      <c r="H32" s="21"/>
      <c r="I32" s="21" t="s">
        <v>13</v>
      </c>
      <c r="J32" s="21" t="s">
        <v>37</v>
      </c>
      <c r="L32" s="4">
        <v>30</v>
      </c>
      <c r="M32" s="36" t="s">
        <v>93</v>
      </c>
      <c r="N32" s="10">
        <f>COUNTIF($C$2:$H$888,"名幸一明")</f>
        <v>73</v>
      </c>
      <c r="O32" s="10">
        <f t="shared" si="0"/>
        <v>73</v>
      </c>
      <c r="P32" s="24"/>
      <c r="Q32" s="10">
        <f>COUNTIF($C$2:$C$888,"名幸一明")</f>
        <v>20</v>
      </c>
      <c r="R32" s="10">
        <f>COUNTIF($D$2:$D$888,"名幸一明")</f>
        <v>18</v>
      </c>
      <c r="S32" s="10">
        <f>COUNTIF($E$2:$E$888,"名幸一明")</f>
        <v>16</v>
      </c>
      <c r="T32" s="10">
        <f>COUNTIF($F$2:$F$888,"名幸一明")</f>
        <v>18</v>
      </c>
      <c r="U32" s="10">
        <f>COUNTIF($G$2:$G$888,"名幸一明")</f>
        <v>0</v>
      </c>
      <c r="V32" s="10">
        <f>COUNTIF($H$2:$H$888,"名幸一明")</f>
        <v>1</v>
      </c>
    </row>
    <row r="33" spans="1:22" ht="18" customHeight="1">
      <c r="A33" s="4">
        <v>32</v>
      </c>
      <c r="B33" s="35">
        <v>40267</v>
      </c>
      <c r="C33" s="36" t="s">
        <v>15</v>
      </c>
      <c r="D33" s="36" t="s">
        <v>17</v>
      </c>
      <c r="E33" s="36" t="s">
        <v>210</v>
      </c>
      <c r="F33" s="36" t="s">
        <v>46</v>
      </c>
      <c r="G33" s="21"/>
      <c r="H33" s="21"/>
      <c r="I33" s="21" t="s">
        <v>19</v>
      </c>
      <c r="J33" s="21" t="s">
        <v>38</v>
      </c>
      <c r="L33" s="4">
        <v>31</v>
      </c>
      <c r="M33" s="36" t="s">
        <v>98</v>
      </c>
      <c r="N33" s="10">
        <f>COUNTIF($C$2:$H$888,"橋本信治")</f>
        <v>73</v>
      </c>
      <c r="O33" s="10">
        <f t="shared" si="0"/>
        <v>73</v>
      </c>
      <c r="P33" s="24"/>
      <c r="Q33" s="10">
        <f>COUNTIF($C$2:$C$888,"橋本信治")</f>
        <v>21</v>
      </c>
      <c r="R33" s="10">
        <f>COUNTIF($D$2:$D$888,"橋本信治")</f>
        <v>21</v>
      </c>
      <c r="S33" s="10">
        <f>COUNTIF($E$2:$E$888,"橋本信治")</f>
        <v>13</v>
      </c>
      <c r="T33" s="10">
        <f>COUNTIF($F$2:$F$888,"橋本信治")</f>
        <v>17</v>
      </c>
      <c r="U33" s="10">
        <f>COUNTIF($G$2:$G$888,"橋本信治")</f>
        <v>0</v>
      </c>
      <c r="V33" s="10">
        <f>COUNTIF($H$2:$H$888,"橋本信治")</f>
        <v>1</v>
      </c>
    </row>
    <row r="34" spans="1:22" ht="18" customHeight="1">
      <c r="A34" s="4">
        <v>33</v>
      </c>
      <c r="B34" s="35">
        <v>40268</v>
      </c>
      <c r="C34" s="36" t="s">
        <v>153</v>
      </c>
      <c r="D34" s="36" t="s">
        <v>208</v>
      </c>
      <c r="E34" s="36" t="s">
        <v>29</v>
      </c>
      <c r="F34" s="36" t="s">
        <v>12</v>
      </c>
      <c r="G34" s="21"/>
      <c r="H34" s="21"/>
      <c r="I34" s="21" t="s">
        <v>31</v>
      </c>
      <c r="J34" s="21" t="s">
        <v>26</v>
      </c>
      <c r="L34" s="4">
        <v>32</v>
      </c>
      <c r="M34" s="36" t="s">
        <v>85</v>
      </c>
      <c r="N34" s="10">
        <f>COUNTIF($C$2:$H$888,"吉本文弘")</f>
        <v>72</v>
      </c>
      <c r="O34" s="10">
        <f t="shared" si="0"/>
        <v>72</v>
      </c>
      <c r="P34" s="24"/>
      <c r="Q34" s="10">
        <f>COUNTIF($C$2:$C$888,"吉本文弘")</f>
        <v>19</v>
      </c>
      <c r="R34" s="10">
        <f>COUNTIF($D$2:$D$888,"吉本文弘")</f>
        <v>17</v>
      </c>
      <c r="S34" s="10">
        <f>COUNTIF($E$2:$E$888,"吉本文弘")</f>
        <v>18</v>
      </c>
      <c r="T34" s="10">
        <f>COUNTIF($F$2:$F$888,"吉本文弘")</f>
        <v>17</v>
      </c>
      <c r="U34" s="10">
        <f>COUNTIF($G$2:$G$888,"吉本文弘")</f>
        <v>1</v>
      </c>
      <c r="V34" s="10">
        <f>COUNTIF($H$2:$H$888,"吉本文弘")</f>
        <v>0</v>
      </c>
    </row>
    <row r="35" spans="1:22" ht="18" customHeight="1">
      <c r="A35" s="4">
        <v>34</v>
      </c>
      <c r="B35" s="35">
        <v>40268</v>
      </c>
      <c r="C35" s="36" t="s">
        <v>46</v>
      </c>
      <c r="D35" s="36" t="s">
        <v>16</v>
      </c>
      <c r="E35" s="36" t="s">
        <v>17</v>
      </c>
      <c r="F35" s="36" t="s">
        <v>210</v>
      </c>
      <c r="G35" s="21"/>
      <c r="H35" s="21"/>
      <c r="I35" s="21" t="s">
        <v>19</v>
      </c>
      <c r="J35" s="21" t="s">
        <v>38</v>
      </c>
      <c r="L35" s="4">
        <v>33</v>
      </c>
      <c r="M35" s="36" t="s">
        <v>83</v>
      </c>
      <c r="N35" s="10">
        <f>COUNTIF($C$2:$H$888,"小林和公")</f>
        <v>68</v>
      </c>
      <c r="O35" s="10">
        <f t="shared" ref="O35:O53" si="1">SUM(Q35:V35)</f>
        <v>68</v>
      </c>
      <c r="P35" s="24"/>
      <c r="Q35" s="10">
        <f>COUNTIF($C$2:$C$888,"小林和公")</f>
        <v>17</v>
      </c>
      <c r="R35" s="10">
        <f>COUNTIF($D$2:$D$888,"小林和公")</f>
        <v>17</v>
      </c>
      <c r="S35" s="10">
        <f>COUNTIF($E$2:$E$888,"小林和公")</f>
        <v>17</v>
      </c>
      <c r="T35" s="10">
        <f>COUNTIF($F$2:$F$888,"小林和公")</f>
        <v>17</v>
      </c>
      <c r="U35" s="10">
        <f>COUNTIF($G$2:$G$888,"小林和公")</f>
        <v>0</v>
      </c>
      <c r="V35" s="10">
        <f>COUNTIF($H$2:$H$888,"小林和公")</f>
        <v>0</v>
      </c>
    </row>
    <row r="36" spans="1:22" ht="18" customHeight="1">
      <c r="A36" s="4">
        <v>35</v>
      </c>
      <c r="B36" s="37">
        <v>40268</v>
      </c>
      <c r="C36" s="34" t="s">
        <v>6</v>
      </c>
      <c r="D36" s="34" t="s">
        <v>4</v>
      </c>
      <c r="E36" s="34" t="s">
        <v>72</v>
      </c>
      <c r="F36" s="34" t="s">
        <v>21</v>
      </c>
      <c r="G36" s="21"/>
      <c r="H36" s="21"/>
      <c r="I36" s="21" t="s">
        <v>13</v>
      </c>
      <c r="J36" s="21" t="s">
        <v>37</v>
      </c>
      <c r="L36" s="4">
        <v>34</v>
      </c>
      <c r="M36" s="34" t="s">
        <v>136</v>
      </c>
      <c r="N36" s="10">
        <f>COUNTIF($C$2:$H$888,"杉本大成")</f>
        <v>63</v>
      </c>
      <c r="O36" s="10">
        <f t="shared" si="1"/>
        <v>63</v>
      </c>
      <c r="P36" s="24"/>
      <c r="Q36" s="10">
        <f>COUNTIF($C$2:$C$888,"杉本大成")</f>
        <v>18</v>
      </c>
      <c r="R36" s="10">
        <f>COUNTIF($D$2:$D$888,"杉本大成")</f>
        <v>15</v>
      </c>
      <c r="S36" s="10">
        <f>COUNTIF($E$2:$E$888,"杉本大成")</f>
        <v>16</v>
      </c>
      <c r="T36" s="10">
        <f>COUNTIF($F$2:$F$888,"杉本大成")</f>
        <v>14</v>
      </c>
      <c r="U36" s="10">
        <f>COUNTIF($G$2:$G$888,"杉本大成")</f>
        <v>0</v>
      </c>
      <c r="V36" s="10">
        <f>COUNTIF($H$2:$H$888,"杉本大成")</f>
        <v>0</v>
      </c>
    </row>
    <row r="37" spans="1:22" ht="18" customHeight="1">
      <c r="A37" s="4">
        <v>36</v>
      </c>
      <c r="B37" s="37">
        <v>40268</v>
      </c>
      <c r="C37" s="34" t="s">
        <v>131</v>
      </c>
      <c r="D37" s="34" t="s">
        <v>5</v>
      </c>
      <c r="E37" s="34" t="s">
        <v>148</v>
      </c>
      <c r="F37" s="34" t="s">
        <v>44</v>
      </c>
      <c r="G37" s="21"/>
      <c r="H37" s="21"/>
      <c r="I37" s="21" t="s">
        <v>32</v>
      </c>
      <c r="J37" s="21" t="s">
        <v>25</v>
      </c>
      <c r="L37" s="4">
        <v>35</v>
      </c>
      <c r="M37" s="36" t="s">
        <v>97</v>
      </c>
      <c r="N37" s="10">
        <f>COUNTIF($C$2:$H$888,"牧田匡平")</f>
        <v>58</v>
      </c>
      <c r="O37" s="10">
        <f t="shared" si="1"/>
        <v>58</v>
      </c>
      <c r="P37" s="24"/>
      <c r="Q37" s="10">
        <f>COUNTIF($C$2:$C$888,"牧田匡平")</f>
        <v>14</v>
      </c>
      <c r="R37" s="10">
        <f>COUNTIF($D$2:$D$888,"牧田匡平")</f>
        <v>16</v>
      </c>
      <c r="S37" s="10">
        <f>COUNTIF($E$2:$E$888,"牧田匡平")</f>
        <v>14</v>
      </c>
      <c r="T37" s="10">
        <f>COUNTIF($F$2:$F$888,"牧田匡平")</f>
        <v>13</v>
      </c>
      <c r="U37" s="10">
        <f>COUNTIF($G$2:$G$888,"牧田匡平")</f>
        <v>0</v>
      </c>
      <c r="V37" s="10">
        <f>COUNTIF($H$2:$H$888,"牧田匡平")</f>
        <v>1</v>
      </c>
    </row>
    <row r="38" spans="1:22" ht="18" customHeight="1">
      <c r="A38" s="4">
        <v>37</v>
      </c>
      <c r="B38" s="37">
        <v>40268</v>
      </c>
      <c r="C38" s="34" t="s">
        <v>24</v>
      </c>
      <c r="D38" s="34" t="s">
        <v>157</v>
      </c>
      <c r="E38" s="34" t="s">
        <v>161</v>
      </c>
      <c r="F38" s="34" t="s">
        <v>30</v>
      </c>
      <c r="G38" s="21"/>
      <c r="H38" s="21"/>
      <c r="I38" s="21" t="s">
        <v>8</v>
      </c>
      <c r="J38" s="21" t="s">
        <v>9</v>
      </c>
      <c r="L38" s="4">
        <v>36</v>
      </c>
      <c r="M38" s="36" t="s">
        <v>54</v>
      </c>
      <c r="N38" s="10">
        <f>COUNTIF($C$2:$H$888,"土山剛弘")</f>
        <v>56</v>
      </c>
      <c r="O38" s="10">
        <f t="shared" si="1"/>
        <v>56</v>
      </c>
      <c r="P38" s="24"/>
      <c r="Q38" s="10">
        <f>COUNTIF($C$2:$C$888,"土山剛弘")</f>
        <v>14</v>
      </c>
      <c r="R38" s="10">
        <f>COUNTIF($D$2:$D$888,"土山剛弘")</f>
        <v>13</v>
      </c>
      <c r="S38" s="10">
        <f>COUNTIF($E$2:$E$888,"土山剛弘")</f>
        <v>15</v>
      </c>
      <c r="T38" s="10">
        <f>COUNTIF($F$2:$F$888,"土山剛弘")</f>
        <v>14</v>
      </c>
      <c r="U38" s="10">
        <f>COUNTIF($G$2:$G$888,"土山剛弘")</f>
        <v>0</v>
      </c>
      <c r="V38" s="10">
        <f>COUNTIF($H$2:$H$888,"土山剛弘")</f>
        <v>0</v>
      </c>
    </row>
    <row r="39" spans="1:22" ht="18" customHeight="1">
      <c r="A39" s="4">
        <v>38</v>
      </c>
      <c r="B39" s="37">
        <v>40268</v>
      </c>
      <c r="C39" s="34" t="s">
        <v>27</v>
      </c>
      <c r="D39" s="34" t="s">
        <v>163</v>
      </c>
      <c r="E39" s="34" t="s">
        <v>18</v>
      </c>
      <c r="F39" s="34" t="s">
        <v>36</v>
      </c>
      <c r="G39" s="21"/>
      <c r="H39" s="21"/>
      <c r="I39" s="21" t="s">
        <v>14</v>
      </c>
      <c r="J39" s="21" t="s">
        <v>20</v>
      </c>
      <c r="L39" s="4">
        <v>37</v>
      </c>
      <c r="M39" s="36" t="s">
        <v>95</v>
      </c>
      <c r="N39" s="10">
        <f>COUNTIF($C$2:$H$888,"深谷篤")</f>
        <v>50</v>
      </c>
      <c r="O39" s="10">
        <f t="shared" si="1"/>
        <v>50</v>
      </c>
      <c r="P39" s="24"/>
      <c r="Q39" s="10">
        <f>COUNTIF($C$2:$C$888,"深谷篤")</f>
        <v>12</v>
      </c>
      <c r="R39" s="10">
        <f>COUNTIF($D$2:$D$888,"深谷篤")</f>
        <v>14</v>
      </c>
      <c r="S39" s="10">
        <f>COUNTIF($E$2:$E$888,"深谷篤")</f>
        <v>11</v>
      </c>
      <c r="T39" s="10">
        <f>COUNTIF($F$2:$F$888,"深谷篤")</f>
        <v>13</v>
      </c>
      <c r="U39" s="10">
        <f>COUNTIF($G$2:$G$888,"深谷篤")</f>
        <v>0</v>
      </c>
      <c r="V39" s="10">
        <f>COUNTIF($H$2:$H$888,"深谷篤")</f>
        <v>0</v>
      </c>
    </row>
    <row r="40" spans="1:22" ht="18" customHeight="1">
      <c r="A40" s="4">
        <v>39</v>
      </c>
      <c r="B40" s="37">
        <v>40269</v>
      </c>
      <c r="C40" s="34" t="s">
        <v>36</v>
      </c>
      <c r="D40" s="34" t="s">
        <v>10</v>
      </c>
      <c r="E40" s="34" t="s">
        <v>163</v>
      </c>
      <c r="F40" s="34" t="s">
        <v>18</v>
      </c>
      <c r="G40" s="21"/>
      <c r="H40" s="21"/>
      <c r="I40" s="21" t="s">
        <v>14</v>
      </c>
      <c r="J40" s="21" t="s">
        <v>20</v>
      </c>
      <c r="L40" s="4">
        <v>38</v>
      </c>
      <c r="M40" s="34" t="s">
        <v>204</v>
      </c>
      <c r="N40" s="10">
        <f>COUNTIF($C$2:$H$888,"山﨑夏生")</f>
        <v>50</v>
      </c>
      <c r="O40" s="10">
        <f t="shared" si="1"/>
        <v>50</v>
      </c>
      <c r="P40" s="24"/>
      <c r="Q40" s="10">
        <f>COUNTIF($C$2:$C$888,"山﨑夏生")</f>
        <v>0</v>
      </c>
      <c r="R40" s="10">
        <f>COUNTIF($D$2:$D$888,"山﨑夏生")</f>
        <v>16</v>
      </c>
      <c r="S40" s="10">
        <f>COUNTIF($E$2:$E$888,"山﨑夏生")</f>
        <v>16</v>
      </c>
      <c r="T40" s="10">
        <f>COUNTIF($F$2:$F$888,"山﨑夏生")</f>
        <v>18</v>
      </c>
      <c r="U40" s="10">
        <f>COUNTIF($G$2:$G$888,"山﨑夏生")</f>
        <v>0</v>
      </c>
      <c r="V40" s="10">
        <f>COUNTIF($H$2:$H$888,"山﨑夏生")</f>
        <v>0</v>
      </c>
    </row>
    <row r="41" spans="1:22" ht="18" customHeight="1">
      <c r="A41" s="4">
        <v>40</v>
      </c>
      <c r="B41" s="37">
        <v>40269</v>
      </c>
      <c r="C41" s="34" t="s">
        <v>44</v>
      </c>
      <c r="D41" s="34" t="s">
        <v>41</v>
      </c>
      <c r="E41" s="34" t="s">
        <v>5</v>
      </c>
      <c r="F41" s="34" t="s">
        <v>208</v>
      </c>
      <c r="G41" s="21"/>
      <c r="H41" s="21"/>
      <c r="I41" s="21" t="s">
        <v>32</v>
      </c>
      <c r="J41" s="21" t="s">
        <v>25</v>
      </c>
      <c r="L41" s="4">
        <v>39</v>
      </c>
      <c r="M41" s="36" t="s">
        <v>100</v>
      </c>
      <c r="N41" s="10">
        <f>COUNTIF($C$2:$H$888,"山本貴則")</f>
        <v>49</v>
      </c>
      <c r="O41" s="10">
        <f t="shared" si="1"/>
        <v>49</v>
      </c>
      <c r="P41" s="24"/>
      <c r="Q41" s="10">
        <f>COUNTIF($C$2:$C$888,"山本貴則")</f>
        <v>9</v>
      </c>
      <c r="R41" s="10">
        <f>COUNTIF($D$2:$D$888,"山本貴則")</f>
        <v>10</v>
      </c>
      <c r="S41" s="10">
        <f>COUNTIF($E$2:$E$888,"山本貴則")</f>
        <v>14</v>
      </c>
      <c r="T41" s="10">
        <f>COUNTIF($F$2:$F$888,"山本貴則")</f>
        <v>16</v>
      </c>
      <c r="U41" s="10">
        <f>COUNTIF($G$2:$G$888,"山本貴則")</f>
        <v>0</v>
      </c>
      <c r="V41" s="10">
        <f>COUNTIF($H$2:$H$888,"山本貴則")</f>
        <v>0</v>
      </c>
    </row>
    <row r="42" spans="1:22" ht="18" customHeight="1">
      <c r="A42" s="4">
        <v>41</v>
      </c>
      <c r="B42" s="37">
        <v>40269</v>
      </c>
      <c r="C42" s="34" t="s">
        <v>30</v>
      </c>
      <c r="D42" s="34" t="s">
        <v>47</v>
      </c>
      <c r="E42" s="34" t="s">
        <v>157</v>
      </c>
      <c r="F42" s="34" t="s">
        <v>161</v>
      </c>
      <c r="G42" s="21"/>
      <c r="H42" s="21"/>
      <c r="I42" s="21" t="s">
        <v>8</v>
      </c>
      <c r="J42" s="21" t="s">
        <v>9</v>
      </c>
      <c r="L42" s="4">
        <v>40</v>
      </c>
      <c r="M42" s="36" t="s">
        <v>102</v>
      </c>
      <c r="N42" s="10">
        <f>COUNTIF($C$2:$H$888,"石山智也")</f>
        <v>43</v>
      </c>
      <c r="O42" s="10">
        <f t="shared" si="1"/>
        <v>43</v>
      </c>
      <c r="P42" s="24"/>
      <c r="Q42" s="10">
        <f>COUNTIF($C$2:$C$888,"石山智也")</f>
        <v>10</v>
      </c>
      <c r="R42" s="10">
        <f>COUNTIF($D$2:$D$888,"石山智也")</f>
        <v>10</v>
      </c>
      <c r="S42" s="10">
        <f>COUNTIF($E$2:$E$888,"石山智也")</f>
        <v>11</v>
      </c>
      <c r="T42" s="10">
        <f>COUNTIF($F$2:$F$888,"石山智也")</f>
        <v>12</v>
      </c>
      <c r="U42" s="10">
        <f>COUNTIF($G$2:$G$888,"石山智也")</f>
        <v>0</v>
      </c>
      <c r="V42" s="10">
        <f>COUNTIF($H$2:$H$888,"石山智也")</f>
        <v>0</v>
      </c>
    </row>
    <row r="43" spans="1:22" ht="18" customHeight="1">
      <c r="A43" s="4">
        <v>42</v>
      </c>
      <c r="B43" s="37">
        <v>40269</v>
      </c>
      <c r="C43" s="34" t="s">
        <v>21</v>
      </c>
      <c r="D43" s="34" t="s">
        <v>144</v>
      </c>
      <c r="E43" s="34" t="s">
        <v>4</v>
      </c>
      <c r="F43" s="34" t="s">
        <v>72</v>
      </c>
      <c r="G43" s="21"/>
      <c r="H43" s="21"/>
      <c r="I43" s="21" t="s">
        <v>13</v>
      </c>
      <c r="J43" s="21" t="s">
        <v>37</v>
      </c>
      <c r="L43" s="4">
        <v>41</v>
      </c>
      <c r="M43" s="36" t="s">
        <v>99</v>
      </c>
      <c r="N43" s="10">
        <f>COUNTIF($C$2:$H$888,"福家英登")</f>
        <v>38</v>
      </c>
      <c r="O43" s="10">
        <f t="shared" si="1"/>
        <v>38</v>
      </c>
      <c r="P43" s="24"/>
      <c r="Q43" s="10">
        <f>COUNTIF($C$2:$C$888,"福家英登")</f>
        <v>10</v>
      </c>
      <c r="R43" s="10">
        <f>COUNTIF($D$2:$D$888,"福家英登")</f>
        <v>6</v>
      </c>
      <c r="S43" s="10">
        <f>COUNTIF($E$2:$E$888,"福家英登")</f>
        <v>13</v>
      </c>
      <c r="T43" s="10">
        <f>COUNTIF($F$2:$F$888,"福家英登")</f>
        <v>9</v>
      </c>
      <c r="U43" s="10">
        <f>COUNTIF($G$2:$G$888,"福家英登")</f>
        <v>0</v>
      </c>
      <c r="V43" s="10">
        <f>COUNTIF($H$2:$H$888,"福家英登")</f>
        <v>0</v>
      </c>
    </row>
    <row r="44" spans="1:22" ht="18" customHeight="1">
      <c r="A44" s="4">
        <v>43</v>
      </c>
      <c r="B44" s="37">
        <v>40270</v>
      </c>
      <c r="C44" s="34" t="s">
        <v>72</v>
      </c>
      <c r="D44" s="34" t="s">
        <v>33</v>
      </c>
      <c r="E44" s="34" t="s">
        <v>49</v>
      </c>
      <c r="F44" s="34" t="s">
        <v>163</v>
      </c>
      <c r="G44" s="21"/>
      <c r="H44" s="21"/>
      <c r="I44" s="21" t="s">
        <v>14</v>
      </c>
      <c r="J44" s="21" t="s">
        <v>13</v>
      </c>
      <c r="L44" s="4">
        <v>42</v>
      </c>
      <c r="M44" s="36" t="s">
        <v>52</v>
      </c>
      <c r="N44" s="10">
        <f>COUNTIF($C$2:$H$888,"原信一朗")</f>
        <v>32</v>
      </c>
      <c r="O44" s="10">
        <f t="shared" si="1"/>
        <v>32</v>
      </c>
      <c r="P44" s="24"/>
      <c r="Q44" s="10">
        <f>COUNTIF($C$2:$C$888,"原信一朗")</f>
        <v>9</v>
      </c>
      <c r="R44" s="10">
        <f>COUNTIF($D$2:$D$888,"原信一朗")</f>
        <v>7</v>
      </c>
      <c r="S44" s="10">
        <f>COUNTIF($E$2:$E$888,"原信一朗")</f>
        <v>9</v>
      </c>
      <c r="T44" s="10">
        <f>COUNTIF($F$2:$F$888,"原信一朗")</f>
        <v>7</v>
      </c>
      <c r="U44" s="10">
        <f>COUNTIF($G$2:$G$888,"原信一朗")</f>
        <v>0</v>
      </c>
      <c r="V44" s="10">
        <f>COUNTIF($H$2:$H$888,"原信一朗")</f>
        <v>0</v>
      </c>
    </row>
    <row r="45" spans="1:22" ht="18" customHeight="1">
      <c r="A45" s="4">
        <v>44</v>
      </c>
      <c r="B45" s="37">
        <v>40270</v>
      </c>
      <c r="C45" s="34" t="s">
        <v>29</v>
      </c>
      <c r="D45" s="34" t="s">
        <v>131</v>
      </c>
      <c r="E45" s="34" t="s">
        <v>41</v>
      </c>
      <c r="F45" s="34" t="s">
        <v>148</v>
      </c>
      <c r="G45" s="21"/>
      <c r="H45" s="21"/>
      <c r="I45" s="21" t="s">
        <v>9</v>
      </c>
      <c r="J45" s="21" t="s">
        <v>25</v>
      </c>
      <c r="L45" s="4">
        <v>43</v>
      </c>
      <c r="M45" s="34" t="s">
        <v>158</v>
      </c>
      <c r="N45" s="10">
        <f>COUNTIF($C$2:$H$888,"工藤和樹")</f>
        <v>23</v>
      </c>
      <c r="O45" s="10">
        <f t="shared" si="1"/>
        <v>23</v>
      </c>
      <c r="P45" s="24"/>
      <c r="Q45" s="10">
        <f>COUNTIF($C$2:$C$888,"工藤和樹")</f>
        <v>0</v>
      </c>
      <c r="R45" s="10">
        <f>COUNTIF($D$2:$D$888,"工藤和樹")</f>
        <v>9</v>
      </c>
      <c r="S45" s="10">
        <f>COUNTIF($E$2:$E$888,"工藤和樹")</f>
        <v>7</v>
      </c>
      <c r="T45" s="10">
        <f>COUNTIF($F$2:$F$888,"工藤和樹")</f>
        <v>7</v>
      </c>
      <c r="U45" s="10">
        <f>COUNTIF($G$2:$G$888,"工藤和樹")</f>
        <v>0</v>
      </c>
      <c r="V45" s="10">
        <f>COUNTIF($H$2:$H$888,"工藤和樹")</f>
        <v>0</v>
      </c>
    </row>
    <row r="46" spans="1:22" ht="18" customHeight="1">
      <c r="A46" s="4">
        <v>45</v>
      </c>
      <c r="B46" s="37">
        <v>40270</v>
      </c>
      <c r="C46" s="34" t="s">
        <v>18</v>
      </c>
      <c r="D46" s="34" t="s">
        <v>35</v>
      </c>
      <c r="E46" s="34" t="s">
        <v>22</v>
      </c>
      <c r="F46" s="34" t="s">
        <v>4</v>
      </c>
      <c r="G46" s="21"/>
      <c r="H46" s="21"/>
      <c r="I46" s="21" t="s">
        <v>20</v>
      </c>
      <c r="J46" s="21" t="s">
        <v>38</v>
      </c>
      <c r="L46" s="4">
        <v>44</v>
      </c>
      <c r="M46" s="34" t="s">
        <v>205</v>
      </c>
      <c r="N46" s="10">
        <f>COUNTIF($C$2:$H$888,"谷博")</f>
        <v>20</v>
      </c>
      <c r="O46" s="10">
        <f t="shared" si="1"/>
        <v>20</v>
      </c>
      <c r="P46" s="24"/>
      <c r="Q46" s="10">
        <f>COUNTIF($C$2:$C$888,"谷博")</f>
        <v>1</v>
      </c>
      <c r="R46" s="10">
        <f>COUNTIF($D$2:$D$888,"谷博")</f>
        <v>6</v>
      </c>
      <c r="S46" s="10">
        <f>COUNTIF($E$2:$E$888,"谷博")</f>
        <v>9</v>
      </c>
      <c r="T46" s="10">
        <f>COUNTIF($F$2:$F$888,"谷博")</f>
        <v>4</v>
      </c>
      <c r="U46" s="10">
        <f>COUNTIF($G$2:$G$888,"谷博")</f>
        <v>0</v>
      </c>
      <c r="V46" s="10">
        <f>COUNTIF($H$2:$H$888,"谷博")</f>
        <v>0</v>
      </c>
    </row>
    <row r="47" spans="1:22" ht="18" customHeight="1">
      <c r="A47" s="4">
        <v>46</v>
      </c>
      <c r="B47" s="37">
        <v>40270</v>
      </c>
      <c r="C47" s="34" t="s">
        <v>17</v>
      </c>
      <c r="D47" s="34" t="s">
        <v>46</v>
      </c>
      <c r="E47" s="34" t="s">
        <v>15</v>
      </c>
      <c r="F47" s="34" t="s">
        <v>16</v>
      </c>
      <c r="G47" s="21"/>
      <c r="H47" s="21"/>
      <c r="I47" s="21" t="s">
        <v>19</v>
      </c>
      <c r="J47" s="21" t="s">
        <v>37</v>
      </c>
      <c r="L47" s="4">
        <v>45</v>
      </c>
      <c r="M47" s="36" t="s">
        <v>104</v>
      </c>
      <c r="N47" s="10">
        <f>COUNTIF($C$2:$H$888,"市川貴之")</f>
        <v>17</v>
      </c>
      <c r="O47" s="10">
        <f t="shared" si="1"/>
        <v>17</v>
      </c>
      <c r="P47" s="24"/>
      <c r="Q47" s="10">
        <f>COUNTIF($C$2:$C$888,"市川貴之")</f>
        <v>3</v>
      </c>
      <c r="R47" s="10">
        <f>COUNTIF($D$2:$D$888,"市川貴之")</f>
        <v>6</v>
      </c>
      <c r="S47" s="10">
        <f>COUNTIF($E$2:$E$888,"市川貴之")</f>
        <v>5</v>
      </c>
      <c r="T47" s="10">
        <f>COUNTIF($F$2:$F$888,"市川貴之")</f>
        <v>3</v>
      </c>
      <c r="U47" s="10">
        <f>COUNTIF($G$2:$G$888,"市川貴之")</f>
        <v>0</v>
      </c>
      <c r="V47" s="10">
        <f>COUNTIF($H$2:$H$888,"市川貴之")</f>
        <v>0</v>
      </c>
    </row>
    <row r="48" spans="1:22" ht="18" customHeight="1">
      <c r="A48" s="4">
        <v>47</v>
      </c>
      <c r="B48" s="37">
        <v>40270</v>
      </c>
      <c r="C48" s="34" t="s">
        <v>146</v>
      </c>
      <c r="D48" s="34" t="s">
        <v>23</v>
      </c>
      <c r="E48" s="34" t="s">
        <v>47</v>
      </c>
      <c r="F48" s="34" t="s">
        <v>50</v>
      </c>
      <c r="G48" s="21"/>
      <c r="H48" s="21"/>
      <c r="I48" s="21" t="s">
        <v>26</v>
      </c>
      <c r="J48" s="21" t="s">
        <v>8</v>
      </c>
      <c r="L48" s="4">
        <v>46</v>
      </c>
      <c r="M48" s="36" t="s">
        <v>103</v>
      </c>
      <c r="N48" s="10">
        <f>COUNTIF($C$2:$H$888,"村山太朗")</f>
        <v>15</v>
      </c>
      <c r="O48" s="10">
        <f t="shared" si="1"/>
        <v>15</v>
      </c>
      <c r="P48" s="24"/>
      <c r="Q48" s="10">
        <f>COUNTIF($C$2:$C$888,"村山太朗")</f>
        <v>0</v>
      </c>
      <c r="R48" s="10">
        <f>COUNTIF($D$2:$D$888,"村山太朗")</f>
        <v>4</v>
      </c>
      <c r="S48" s="10">
        <f>COUNTIF($E$2:$E$888,"村山太朗")</f>
        <v>7</v>
      </c>
      <c r="T48" s="10">
        <f>COUNTIF($F$2:$F$888,"村山太朗")</f>
        <v>4</v>
      </c>
      <c r="U48" s="10">
        <f>COUNTIF($G$2:$G$888,"村山太朗")</f>
        <v>0</v>
      </c>
      <c r="V48" s="10">
        <f>COUNTIF($H$2:$H$888,"村山太朗")</f>
        <v>0</v>
      </c>
    </row>
    <row r="49" spans="1:22" ht="18" customHeight="1">
      <c r="A49" s="4">
        <v>48</v>
      </c>
      <c r="B49" s="37">
        <v>40270</v>
      </c>
      <c r="C49" s="34" t="s">
        <v>12</v>
      </c>
      <c r="D49" s="34" t="s">
        <v>39</v>
      </c>
      <c r="E49" s="34" t="s">
        <v>142</v>
      </c>
      <c r="F49" s="34" t="s">
        <v>5</v>
      </c>
      <c r="G49" s="21"/>
      <c r="H49" s="21"/>
      <c r="I49" s="21" t="s">
        <v>31</v>
      </c>
      <c r="J49" s="21" t="s">
        <v>32</v>
      </c>
      <c r="L49" s="4">
        <v>47</v>
      </c>
      <c r="M49" s="21" t="s">
        <v>209</v>
      </c>
      <c r="N49" s="10">
        <f>COUNTIF($C$2:$H$888,"鈴木章太")</f>
        <v>6</v>
      </c>
      <c r="O49" s="10">
        <f t="shared" si="1"/>
        <v>6</v>
      </c>
      <c r="P49" s="24"/>
      <c r="Q49" s="10">
        <f>COUNTIF($C$2:$C$888,"鈴木章太")</f>
        <v>0</v>
      </c>
      <c r="R49" s="10">
        <f>COUNTIF($D$2:$D$888,"鈴木章太")</f>
        <v>3</v>
      </c>
      <c r="S49" s="10">
        <f>COUNTIF($E$2:$E$888,"鈴木章太")</f>
        <v>0</v>
      </c>
      <c r="T49" s="10">
        <f>COUNTIF($F$2:$F$888,"鈴木章太")</f>
        <v>3</v>
      </c>
      <c r="U49" s="10">
        <f>COUNTIF($G$2:$G$888,"鈴木章太")</f>
        <v>0</v>
      </c>
      <c r="V49" s="10">
        <f>COUNTIF($H$2:$H$888,"鈴木章太")</f>
        <v>0</v>
      </c>
    </row>
    <row r="50" spans="1:22" ht="18" customHeight="1">
      <c r="A50" s="4">
        <v>49</v>
      </c>
      <c r="B50" s="37">
        <v>40271</v>
      </c>
      <c r="C50" s="34" t="s">
        <v>148</v>
      </c>
      <c r="D50" s="34" t="s">
        <v>44</v>
      </c>
      <c r="E50" s="34" t="s">
        <v>131</v>
      </c>
      <c r="F50" s="34" t="s">
        <v>41</v>
      </c>
      <c r="G50" s="21"/>
      <c r="H50" s="21"/>
      <c r="I50" s="21" t="s">
        <v>9</v>
      </c>
      <c r="J50" s="21" t="s">
        <v>25</v>
      </c>
      <c r="L50" s="4">
        <v>48</v>
      </c>
      <c r="M50" s="57" t="s">
        <v>138</v>
      </c>
      <c r="N50" s="40">
        <f>COUNTIF($C$2:$H$888,"坂井遼太郎")</f>
        <v>3</v>
      </c>
      <c r="O50" s="40">
        <f t="shared" si="1"/>
        <v>3</v>
      </c>
      <c r="P50" s="24"/>
      <c r="Q50" s="40">
        <f>COUNTIF($C$2:$C$888,"坂井遼太郎")</f>
        <v>0</v>
      </c>
      <c r="R50" s="40">
        <f>COUNTIF($D$2:$D$888,"坂井遼太郎")</f>
        <v>1</v>
      </c>
      <c r="S50" s="40">
        <f>COUNTIF($E$2:$E$888,"坂井遼太郎")</f>
        <v>1</v>
      </c>
      <c r="T50" s="40">
        <f>COUNTIF($F$2:$F$888,"坂井遼太郎")</f>
        <v>1</v>
      </c>
      <c r="U50" s="40">
        <f>COUNTIF($G$2:$G$888,"坂井遼太郎")</f>
        <v>0</v>
      </c>
      <c r="V50" s="40">
        <f>COUNTIF($H$2:$H$888,"坂井遼太郎")</f>
        <v>0</v>
      </c>
    </row>
    <row r="51" spans="1:22" ht="18" customHeight="1">
      <c r="A51" s="4">
        <v>50</v>
      </c>
      <c r="B51" s="37">
        <v>40271</v>
      </c>
      <c r="C51" s="34" t="s">
        <v>161</v>
      </c>
      <c r="D51" s="34" t="s">
        <v>153</v>
      </c>
      <c r="E51" s="34" t="s">
        <v>23</v>
      </c>
      <c r="F51" s="34" t="s">
        <v>47</v>
      </c>
      <c r="G51" s="21"/>
      <c r="H51" s="21"/>
      <c r="I51" s="21" t="s">
        <v>26</v>
      </c>
      <c r="J51" s="21" t="s">
        <v>8</v>
      </c>
      <c r="L51" s="4">
        <v>49</v>
      </c>
      <c r="M51" s="36" t="s">
        <v>105</v>
      </c>
      <c r="N51" s="10">
        <f>COUNTIF($C$2:$H$888,"山口義治")</f>
        <v>2</v>
      </c>
      <c r="O51" s="10">
        <f t="shared" si="1"/>
        <v>2</v>
      </c>
      <c r="P51" s="10"/>
      <c r="Q51" s="10">
        <f>COUNTIF($C$2:$C$888,"山口義治")</f>
        <v>0</v>
      </c>
      <c r="R51" s="10">
        <f>COUNTIF($D$2:$D$888,"山口義治")</f>
        <v>0</v>
      </c>
      <c r="S51" s="10">
        <f>COUNTIF($E$2:$E$888,"山口義治")</f>
        <v>1</v>
      </c>
      <c r="T51" s="10">
        <f>COUNTIF($F$2:$F$888,"山口義治")</f>
        <v>1</v>
      </c>
      <c r="U51" s="10">
        <f>COUNTIF($G$2:$G$888,"山口義治")</f>
        <v>0</v>
      </c>
      <c r="V51" s="10">
        <f>COUNTIF($H$2:$H$888,"山口義治")</f>
        <v>0</v>
      </c>
    </row>
    <row r="52" spans="1:22" ht="18" customHeight="1">
      <c r="A52" s="4">
        <v>51</v>
      </c>
      <c r="B52" s="37">
        <v>40271</v>
      </c>
      <c r="C52" s="34" t="s">
        <v>4</v>
      </c>
      <c r="D52" s="34" t="s">
        <v>36</v>
      </c>
      <c r="E52" s="34" t="s">
        <v>35</v>
      </c>
      <c r="F52" s="34" t="s">
        <v>22</v>
      </c>
      <c r="G52" s="21"/>
      <c r="H52" s="21"/>
      <c r="I52" s="21" t="s">
        <v>20</v>
      </c>
      <c r="J52" s="21" t="s">
        <v>38</v>
      </c>
      <c r="L52" s="4">
        <v>50</v>
      </c>
      <c r="M52" s="36" t="s">
        <v>106</v>
      </c>
      <c r="N52" s="10">
        <f>COUNTIF($C$2:$H$888,"芦原英智")</f>
        <v>1</v>
      </c>
      <c r="O52" s="10">
        <f t="shared" si="1"/>
        <v>1</v>
      </c>
      <c r="P52" s="10"/>
      <c r="Q52" s="10">
        <f>COUNTIF($C$2:$C$888,"芦原英智")</f>
        <v>0</v>
      </c>
      <c r="R52" s="10">
        <f>COUNTIF($D$2:$D$888,"芦原英智")</f>
        <v>0</v>
      </c>
      <c r="S52" s="10">
        <f>COUNTIF($E$2:$E$888,"芦原英智")</f>
        <v>0</v>
      </c>
      <c r="T52" s="10">
        <f>COUNTIF($F$2:$F$888,"芦原英智")</f>
        <v>1</v>
      </c>
      <c r="U52" s="10">
        <f>COUNTIF($G$2:$G$888,"芦原英智")</f>
        <v>0</v>
      </c>
      <c r="V52" s="10">
        <f>COUNTIF($H$2:$H$888,"芦原英智")</f>
        <v>0</v>
      </c>
    </row>
    <row r="53" spans="1:22" ht="18" customHeight="1">
      <c r="A53" s="4">
        <v>52</v>
      </c>
      <c r="B53" s="37">
        <v>40271</v>
      </c>
      <c r="C53" s="34" t="s">
        <v>5</v>
      </c>
      <c r="D53" s="34" t="s">
        <v>30</v>
      </c>
      <c r="E53" s="34" t="s">
        <v>39</v>
      </c>
      <c r="F53" s="34" t="s">
        <v>142</v>
      </c>
      <c r="G53" s="21"/>
      <c r="H53" s="21"/>
      <c r="I53" s="21" t="s">
        <v>31</v>
      </c>
      <c r="J53" s="21" t="s">
        <v>32</v>
      </c>
      <c r="L53" s="4">
        <v>51</v>
      </c>
      <c r="M53" s="34" t="s">
        <v>107</v>
      </c>
      <c r="N53" s="10">
        <f>COUNTIF($C$2:$H$888,"長井功一")</f>
        <v>0</v>
      </c>
      <c r="O53" s="10">
        <f t="shared" si="1"/>
        <v>0</v>
      </c>
      <c r="P53" s="10"/>
      <c r="Q53" s="10">
        <f>COUNTIF($C$2:$C$888,"長井功一")</f>
        <v>0</v>
      </c>
      <c r="R53" s="10">
        <f>COUNTIF($D$2:$D$888,"長井功一")</f>
        <v>0</v>
      </c>
      <c r="S53" s="10">
        <f>COUNTIF($E$2:$E$888,"長井功一")</f>
        <v>0</v>
      </c>
      <c r="T53" s="10">
        <f>COUNTIF($F$2:$F$888,"長井功一")</f>
        <v>0</v>
      </c>
      <c r="U53" s="10">
        <f>COUNTIF($G$2:$G$888,"長井功一")</f>
        <v>0</v>
      </c>
      <c r="V53" s="10">
        <f>COUNTIF($H$2:$H$888,"長井功一")</f>
        <v>0</v>
      </c>
    </row>
    <row r="54" spans="1:22" ht="18" customHeight="1">
      <c r="A54" s="4">
        <v>53</v>
      </c>
      <c r="B54" s="37">
        <v>40271</v>
      </c>
      <c r="C54" s="34" t="s">
        <v>163</v>
      </c>
      <c r="D54" s="34" t="s">
        <v>21</v>
      </c>
      <c r="E54" s="34" t="s">
        <v>33</v>
      </c>
      <c r="F54" s="34" t="s">
        <v>49</v>
      </c>
      <c r="G54" s="21"/>
      <c r="H54" s="21"/>
      <c r="I54" s="21" t="s">
        <v>14</v>
      </c>
      <c r="J54" s="21" t="s">
        <v>13</v>
      </c>
      <c r="L54" s="4">
        <v>52</v>
      </c>
      <c r="M54" s="34" t="s">
        <v>152</v>
      </c>
      <c r="N54" s="10">
        <f>COUNTIF($C$2:$H$888,"大和貴弘")</f>
        <v>0</v>
      </c>
      <c r="O54" s="10">
        <f t="shared" ref="O54" si="2">SUM(Q54:V54)</f>
        <v>0</v>
      </c>
      <c r="P54" s="10"/>
      <c r="Q54" s="10">
        <f>COUNTIF($C$2:$C$888,"大和貴弘")</f>
        <v>0</v>
      </c>
      <c r="R54" s="10">
        <f>COUNTIF($D$2:$D$888,"大和貴弘")</f>
        <v>0</v>
      </c>
      <c r="S54" s="10">
        <f>COUNTIF($E$2:$E$888,"大和貴弘")</f>
        <v>0</v>
      </c>
      <c r="T54" s="10">
        <f>COUNTIF($F$2:$F$888,"大和貴弘")</f>
        <v>0</v>
      </c>
      <c r="U54" s="10">
        <f>COUNTIF($G$2:$G$888,"大和貴弘")</f>
        <v>0</v>
      </c>
      <c r="V54" s="10">
        <f>COUNTIF($H$2:$H$888,"大和貴弘")</f>
        <v>0</v>
      </c>
    </row>
    <row r="55" spans="1:22" ht="18" customHeight="1">
      <c r="A55" s="4">
        <v>54</v>
      </c>
      <c r="B55" s="37">
        <v>40271</v>
      </c>
      <c r="C55" s="34" t="s">
        <v>16</v>
      </c>
      <c r="D55" s="34" t="s">
        <v>210</v>
      </c>
      <c r="E55" s="34" t="s">
        <v>46</v>
      </c>
      <c r="F55" s="34" t="s">
        <v>15</v>
      </c>
      <c r="G55" s="21"/>
      <c r="H55" s="21"/>
      <c r="I55" s="21" t="s">
        <v>19</v>
      </c>
      <c r="J55" s="21" t="s">
        <v>37</v>
      </c>
      <c r="L55" s="4">
        <v>53</v>
      </c>
      <c r="M55" s="34" t="s">
        <v>377</v>
      </c>
      <c r="N55" s="10">
        <f>COUNTIF($C$2:$H$888,"小椋好高")</f>
        <v>0</v>
      </c>
      <c r="O55" s="10">
        <f t="shared" ref="O55:O56" si="3">SUM(Q55:V55)</f>
        <v>0</v>
      </c>
      <c r="P55" s="10"/>
      <c r="Q55" s="10">
        <f>COUNTIF($C$2:$C$888,"小椋好高")</f>
        <v>0</v>
      </c>
      <c r="R55" s="10">
        <f>COUNTIF($D$2:$D$888,"小椋好高")</f>
        <v>0</v>
      </c>
      <c r="S55" s="10">
        <f>COUNTIF($E$2:$E$888,"小椋好高")</f>
        <v>0</v>
      </c>
      <c r="T55" s="10">
        <f>COUNTIF($F$2:$F$888,"小椋好高")</f>
        <v>0</v>
      </c>
      <c r="U55" s="10">
        <f>COUNTIF($G$2:$G$888,"小椋好高")</f>
        <v>0</v>
      </c>
      <c r="V55" s="10">
        <f>COUNTIF($H$2:$H$888,"小椋好高")</f>
        <v>0</v>
      </c>
    </row>
    <row r="56" spans="1:22" ht="18" customHeight="1">
      <c r="A56" s="4">
        <v>55</v>
      </c>
      <c r="B56" s="37">
        <v>40272</v>
      </c>
      <c r="C56" s="34" t="s">
        <v>41</v>
      </c>
      <c r="D56" s="34" t="s">
        <v>29</v>
      </c>
      <c r="E56" s="34" t="s">
        <v>44</v>
      </c>
      <c r="F56" s="34" t="s">
        <v>131</v>
      </c>
      <c r="G56" s="21"/>
      <c r="H56" s="21"/>
      <c r="I56" s="21" t="s">
        <v>9</v>
      </c>
      <c r="J56" s="21" t="s">
        <v>25</v>
      </c>
      <c r="L56" s="4">
        <v>54</v>
      </c>
      <c r="M56" s="34" t="s">
        <v>160</v>
      </c>
      <c r="N56" s="10">
        <f>COUNTIF($C$2:$H$888,"小林達郎")</f>
        <v>0</v>
      </c>
      <c r="O56" s="10">
        <f t="shared" si="3"/>
        <v>0</v>
      </c>
      <c r="P56" s="10"/>
      <c r="Q56" s="10">
        <f>COUNTIF($C$2:$C$888,"小林達郎")</f>
        <v>0</v>
      </c>
      <c r="R56" s="10">
        <f>COUNTIF($D$2:$D$888,"小林達郎")</f>
        <v>0</v>
      </c>
      <c r="S56" s="10">
        <f>COUNTIF($E$2:$E$888,"小林達郎")</f>
        <v>0</v>
      </c>
      <c r="T56" s="10">
        <f>COUNTIF($F$2:$F$888,"小林達郎")</f>
        <v>0</v>
      </c>
      <c r="U56" s="10">
        <f>COUNTIF($G$2:$G$888,"小林達郎")</f>
        <v>0</v>
      </c>
      <c r="V56" s="10">
        <f>COUNTIF($H$2:$H$888,"小林達郎")</f>
        <v>0</v>
      </c>
    </row>
    <row r="57" spans="1:22" ht="18" customHeight="1">
      <c r="A57" s="4">
        <v>56</v>
      </c>
      <c r="B57" s="37">
        <v>40272</v>
      </c>
      <c r="C57" s="34" t="s">
        <v>49</v>
      </c>
      <c r="D57" s="34" t="s">
        <v>72</v>
      </c>
      <c r="E57" s="34" t="s">
        <v>21</v>
      </c>
      <c r="F57" s="34" t="s">
        <v>33</v>
      </c>
      <c r="G57" s="21"/>
      <c r="H57" s="21"/>
      <c r="I57" s="21" t="s">
        <v>14</v>
      </c>
      <c r="J57" s="21" t="s">
        <v>13</v>
      </c>
      <c r="L57" s="4"/>
      <c r="M57" s="34" t="s">
        <v>401</v>
      </c>
      <c r="N57" s="10"/>
      <c r="O57" s="10"/>
      <c r="P57" s="10"/>
      <c r="Q57" s="10">
        <f t="shared" ref="Q57:V57" si="4">SUM(Q3:Q56)</f>
        <v>887</v>
      </c>
      <c r="R57" s="10">
        <f t="shared" si="4"/>
        <v>887</v>
      </c>
      <c r="S57" s="10">
        <f t="shared" si="4"/>
        <v>887</v>
      </c>
      <c r="T57" s="10">
        <f t="shared" si="4"/>
        <v>887</v>
      </c>
      <c r="U57" s="10">
        <f t="shared" si="4"/>
        <v>23</v>
      </c>
      <c r="V57" s="10">
        <f t="shared" si="4"/>
        <v>23</v>
      </c>
    </row>
    <row r="58" spans="1:22" ht="18" customHeight="1">
      <c r="A58" s="4">
        <v>57</v>
      </c>
      <c r="B58" s="37">
        <v>40272</v>
      </c>
      <c r="C58" s="34" t="s">
        <v>15</v>
      </c>
      <c r="D58" s="34" t="s">
        <v>17</v>
      </c>
      <c r="E58" s="34" t="s">
        <v>210</v>
      </c>
      <c r="F58" s="34" t="s">
        <v>46</v>
      </c>
      <c r="G58" s="21"/>
      <c r="H58" s="21"/>
      <c r="I58" s="21" t="s">
        <v>19</v>
      </c>
      <c r="J58" s="21" t="s">
        <v>37</v>
      </c>
      <c r="N58" s="24"/>
      <c r="O58" s="24"/>
      <c r="P58" s="24"/>
      <c r="Q58" s="24"/>
      <c r="R58" s="24"/>
      <c r="S58" s="24"/>
      <c r="T58" s="24"/>
      <c r="U58" s="24"/>
      <c r="V58" s="24"/>
    </row>
    <row r="59" spans="1:22" ht="18" customHeight="1">
      <c r="A59" s="4">
        <v>58</v>
      </c>
      <c r="B59" s="37">
        <v>40272</v>
      </c>
      <c r="C59" s="34" t="s">
        <v>142</v>
      </c>
      <c r="D59" s="34" t="s">
        <v>12</v>
      </c>
      <c r="E59" s="34" t="s">
        <v>30</v>
      </c>
      <c r="F59" s="34" t="s">
        <v>39</v>
      </c>
      <c r="G59" s="21"/>
      <c r="H59" s="21"/>
      <c r="I59" s="21" t="s">
        <v>31</v>
      </c>
      <c r="J59" s="21" t="s">
        <v>32</v>
      </c>
      <c r="M59" s="12"/>
      <c r="N59" s="24"/>
      <c r="O59" s="24"/>
      <c r="P59" s="24"/>
      <c r="Q59" s="24"/>
      <c r="R59" s="24"/>
      <c r="S59" s="24"/>
      <c r="T59" s="24"/>
      <c r="U59" s="24"/>
      <c r="V59" s="24"/>
    </row>
    <row r="60" spans="1:22" ht="18" customHeight="1">
      <c r="A60" s="4">
        <v>59</v>
      </c>
      <c r="B60" s="37">
        <v>40272</v>
      </c>
      <c r="C60" s="34" t="s">
        <v>50</v>
      </c>
      <c r="D60" s="34" t="s">
        <v>146</v>
      </c>
      <c r="E60" s="34" t="s">
        <v>153</v>
      </c>
      <c r="F60" s="34" t="s">
        <v>23</v>
      </c>
      <c r="G60" s="21"/>
      <c r="H60" s="21"/>
      <c r="I60" s="21" t="s">
        <v>26</v>
      </c>
      <c r="J60" s="21" t="s">
        <v>8</v>
      </c>
      <c r="M60" s="12"/>
      <c r="N60" s="24"/>
      <c r="O60" s="24"/>
      <c r="P60" s="24"/>
      <c r="Q60" s="24"/>
      <c r="R60" s="24"/>
      <c r="S60" s="24"/>
      <c r="T60" s="24"/>
      <c r="U60" s="24"/>
      <c r="V60" s="24"/>
    </row>
    <row r="61" spans="1:22" ht="18" customHeight="1">
      <c r="A61" s="4">
        <v>60</v>
      </c>
      <c r="B61" s="37">
        <v>40272</v>
      </c>
      <c r="C61" s="34" t="s">
        <v>22</v>
      </c>
      <c r="D61" s="34" t="s">
        <v>18</v>
      </c>
      <c r="E61" s="34" t="s">
        <v>36</v>
      </c>
      <c r="F61" s="34" t="s">
        <v>35</v>
      </c>
      <c r="G61" s="21"/>
      <c r="H61" s="21"/>
      <c r="I61" s="21" t="s">
        <v>20</v>
      </c>
      <c r="J61" s="21" t="s">
        <v>38</v>
      </c>
      <c r="M61" s="12"/>
      <c r="N61" s="24"/>
      <c r="O61" s="24"/>
      <c r="P61" s="24"/>
      <c r="Q61" s="24"/>
      <c r="R61" s="24"/>
      <c r="S61" s="24"/>
      <c r="T61" s="24"/>
      <c r="U61" s="24"/>
      <c r="V61" s="24"/>
    </row>
    <row r="62" spans="1:22" ht="18" customHeight="1">
      <c r="A62" s="4">
        <v>61</v>
      </c>
      <c r="B62" s="37">
        <v>40274</v>
      </c>
      <c r="C62" s="34" t="s">
        <v>39</v>
      </c>
      <c r="D62" s="34" t="s">
        <v>5</v>
      </c>
      <c r="E62" s="34" t="s">
        <v>12</v>
      </c>
      <c r="F62" s="34" t="s">
        <v>30</v>
      </c>
      <c r="G62" s="21"/>
      <c r="H62" s="21"/>
      <c r="I62" s="21" t="s">
        <v>31</v>
      </c>
      <c r="J62" s="21" t="s">
        <v>9</v>
      </c>
      <c r="M62" s="12"/>
      <c r="N62" s="24"/>
      <c r="O62" s="24"/>
      <c r="P62" s="24"/>
      <c r="Q62" s="24"/>
      <c r="R62" s="24"/>
      <c r="S62" s="24"/>
      <c r="T62" s="24"/>
      <c r="U62" s="24"/>
      <c r="V62" s="24"/>
    </row>
    <row r="63" spans="1:22" ht="18" customHeight="1">
      <c r="A63" s="4">
        <v>62</v>
      </c>
      <c r="B63" s="37">
        <v>40274</v>
      </c>
      <c r="C63" s="34" t="s">
        <v>35</v>
      </c>
      <c r="D63" s="34" t="s">
        <v>10</v>
      </c>
      <c r="E63" s="34" t="s">
        <v>48</v>
      </c>
      <c r="F63" s="34" t="s">
        <v>144</v>
      </c>
      <c r="G63" s="21"/>
      <c r="H63" s="21"/>
      <c r="I63" s="21" t="s">
        <v>14</v>
      </c>
      <c r="J63" s="21" t="s">
        <v>19</v>
      </c>
      <c r="M63" s="12"/>
      <c r="N63" s="24"/>
      <c r="O63" s="24"/>
      <c r="P63" s="24"/>
      <c r="Q63" s="24"/>
      <c r="R63" s="24"/>
      <c r="S63" s="24"/>
      <c r="T63" s="24"/>
      <c r="U63" s="24"/>
      <c r="V63" s="24"/>
    </row>
    <row r="64" spans="1:22" ht="18" customHeight="1">
      <c r="A64" s="4">
        <v>63</v>
      </c>
      <c r="B64" s="37">
        <v>40274</v>
      </c>
      <c r="C64" s="34" t="s">
        <v>47</v>
      </c>
      <c r="D64" s="34" t="s">
        <v>161</v>
      </c>
      <c r="E64" s="34" t="s">
        <v>146</v>
      </c>
      <c r="F64" s="34" t="s">
        <v>24</v>
      </c>
      <c r="G64" s="21"/>
      <c r="H64" s="21"/>
      <c r="I64" s="21" t="s">
        <v>25</v>
      </c>
      <c r="J64" s="21" t="s">
        <v>8</v>
      </c>
      <c r="M64" s="12"/>
      <c r="N64" s="24"/>
      <c r="O64" s="24"/>
      <c r="P64" s="24"/>
      <c r="Q64" s="24"/>
      <c r="R64" s="24"/>
      <c r="S64" s="24"/>
      <c r="T64" s="24"/>
      <c r="U64" s="24"/>
      <c r="V64" s="24"/>
    </row>
    <row r="65" spans="1:22" ht="18" customHeight="1">
      <c r="A65" s="4">
        <v>64</v>
      </c>
      <c r="B65" s="37">
        <v>40274</v>
      </c>
      <c r="C65" s="34" t="s">
        <v>46</v>
      </c>
      <c r="D65" s="34" t="s">
        <v>43</v>
      </c>
      <c r="E65" s="34" t="s">
        <v>72</v>
      </c>
      <c r="F65" s="34" t="s">
        <v>36</v>
      </c>
      <c r="G65" s="21"/>
      <c r="H65" s="21"/>
      <c r="I65" s="21" t="s">
        <v>38</v>
      </c>
      <c r="J65" s="21" t="s">
        <v>37</v>
      </c>
      <c r="M65" s="12"/>
      <c r="N65" s="24"/>
      <c r="O65" s="24"/>
      <c r="P65" s="24"/>
      <c r="Q65" s="24"/>
      <c r="R65" s="24"/>
      <c r="S65" s="24"/>
      <c r="T65" s="24"/>
      <c r="U65" s="24"/>
      <c r="V65" s="24"/>
    </row>
    <row r="66" spans="1:22" ht="18" customHeight="1">
      <c r="A66" s="4">
        <v>65</v>
      </c>
      <c r="B66" s="37">
        <v>40274</v>
      </c>
      <c r="C66" s="34" t="s">
        <v>131</v>
      </c>
      <c r="D66" s="34" t="s">
        <v>148</v>
      </c>
      <c r="E66" s="36" t="s">
        <v>29</v>
      </c>
      <c r="F66" s="34" t="s">
        <v>153</v>
      </c>
      <c r="G66" s="21"/>
      <c r="H66" s="21"/>
      <c r="I66" s="21" t="s">
        <v>32</v>
      </c>
      <c r="J66" s="21" t="s">
        <v>26</v>
      </c>
      <c r="M66" s="12"/>
      <c r="N66" s="24"/>
      <c r="O66" s="24"/>
      <c r="P66" s="24"/>
      <c r="Q66" s="24"/>
      <c r="R66" s="24"/>
      <c r="S66" s="24"/>
      <c r="T66" s="24"/>
      <c r="U66" s="24"/>
      <c r="V66" s="24"/>
    </row>
    <row r="67" spans="1:22" ht="18" customHeight="1">
      <c r="A67" s="4">
        <v>66</v>
      </c>
      <c r="B67" s="37">
        <v>40274</v>
      </c>
      <c r="C67" s="34" t="s">
        <v>33</v>
      </c>
      <c r="D67" s="34" t="s">
        <v>6</v>
      </c>
      <c r="E67" s="34" t="s">
        <v>34</v>
      </c>
      <c r="F67" s="34" t="s">
        <v>7</v>
      </c>
      <c r="G67" s="21"/>
      <c r="H67" s="21"/>
      <c r="I67" s="21" t="s">
        <v>13</v>
      </c>
      <c r="J67" s="21" t="s">
        <v>20</v>
      </c>
      <c r="M67" s="12"/>
      <c r="N67" s="24"/>
      <c r="O67" s="24"/>
      <c r="P67" s="24"/>
      <c r="Q67" s="24"/>
      <c r="R67" s="24"/>
      <c r="S67" s="24"/>
      <c r="T67" s="24"/>
      <c r="U67" s="24"/>
      <c r="V67" s="24"/>
    </row>
    <row r="68" spans="1:22" ht="18" customHeight="1">
      <c r="A68" s="4">
        <v>67</v>
      </c>
      <c r="B68" s="37">
        <v>40275</v>
      </c>
      <c r="C68" s="34" t="s">
        <v>7</v>
      </c>
      <c r="D68" s="34" t="s">
        <v>22</v>
      </c>
      <c r="E68" s="34" t="s">
        <v>6</v>
      </c>
      <c r="F68" s="34" t="s">
        <v>34</v>
      </c>
      <c r="G68" s="21"/>
      <c r="H68" s="21"/>
      <c r="I68" s="21" t="s">
        <v>13</v>
      </c>
      <c r="J68" s="21" t="s">
        <v>20</v>
      </c>
      <c r="M68" s="12"/>
      <c r="N68" s="24"/>
      <c r="O68" s="24"/>
      <c r="P68" s="24"/>
      <c r="Q68" s="24"/>
      <c r="R68" s="24"/>
      <c r="S68" s="24"/>
      <c r="T68" s="24"/>
      <c r="U68" s="24"/>
      <c r="V68" s="24"/>
    </row>
    <row r="69" spans="1:22" ht="18" customHeight="1">
      <c r="A69" s="4">
        <v>68</v>
      </c>
      <c r="B69" s="37">
        <v>40275</v>
      </c>
      <c r="C69" s="34" t="s">
        <v>153</v>
      </c>
      <c r="D69" s="34" t="s">
        <v>41</v>
      </c>
      <c r="E69" s="34" t="s">
        <v>148</v>
      </c>
      <c r="F69" s="34" t="s">
        <v>29</v>
      </c>
      <c r="G69" s="21"/>
      <c r="H69" s="21"/>
      <c r="I69" s="21" t="s">
        <v>32</v>
      </c>
      <c r="J69" s="21" t="s">
        <v>26</v>
      </c>
      <c r="M69" s="12"/>
      <c r="N69" s="24"/>
      <c r="O69" s="24"/>
      <c r="P69" s="24"/>
      <c r="Q69" s="24"/>
      <c r="R69" s="24"/>
      <c r="S69" s="24"/>
      <c r="T69" s="24"/>
      <c r="U69" s="24"/>
      <c r="V69" s="24"/>
    </row>
    <row r="70" spans="1:22" ht="18" customHeight="1">
      <c r="A70" s="4">
        <v>69</v>
      </c>
      <c r="B70" s="37">
        <v>40275</v>
      </c>
      <c r="C70" s="34" t="s">
        <v>36</v>
      </c>
      <c r="D70" s="34" t="s">
        <v>163</v>
      </c>
      <c r="E70" s="34" t="s">
        <v>43</v>
      </c>
      <c r="F70" s="34" t="s">
        <v>72</v>
      </c>
      <c r="G70" s="21"/>
      <c r="H70" s="21"/>
      <c r="I70" s="21" t="s">
        <v>38</v>
      </c>
      <c r="J70" s="21" t="s">
        <v>37</v>
      </c>
      <c r="M70" s="12"/>
      <c r="N70" s="24"/>
      <c r="O70" s="24"/>
      <c r="P70" s="24"/>
      <c r="Q70" s="24"/>
      <c r="R70" s="24"/>
      <c r="S70" s="24"/>
      <c r="T70" s="24"/>
      <c r="U70" s="24"/>
      <c r="V70" s="24"/>
    </row>
    <row r="71" spans="1:22" ht="18" customHeight="1">
      <c r="A71" s="4">
        <v>70</v>
      </c>
      <c r="B71" s="37">
        <v>40275</v>
      </c>
      <c r="C71" s="34" t="s">
        <v>30</v>
      </c>
      <c r="D71" s="34" t="s">
        <v>142</v>
      </c>
      <c r="E71" s="34" t="s">
        <v>5</v>
      </c>
      <c r="F71" s="34" t="s">
        <v>12</v>
      </c>
      <c r="G71" s="21"/>
      <c r="H71" s="21"/>
      <c r="I71" s="21" t="s">
        <v>31</v>
      </c>
      <c r="J71" s="21" t="s">
        <v>9</v>
      </c>
      <c r="M71" s="12"/>
      <c r="N71" s="24"/>
      <c r="O71" s="24"/>
      <c r="P71" s="24"/>
      <c r="Q71" s="24"/>
      <c r="R71" s="24"/>
      <c r="S71" s="24"/>
      <c r="T71" s="24"/>
      <c r="U71" s="24"/>
      <c r="V71" s="24"/>
    </row>
    <row r="72" spans="1:22" ht="18" customHeight="1">
      <c r="A72" s="4">
        <v>71</v>
      </c>
      <c r="B72" s="37">
        <v>40275</v>
      </c>
      <c r="C72" s="34" t="s">
        <v>144</v>
      </c>
      <c r="D72" s="34" t="s">
        <v>49</v>
      </c>
      <c r="E72" s="34" t="s">
        <v>10</v>
      </c>
      <c r="F72" s="34" t="s">
        <v>28</v>
      </c>
      <c r="G72" s="21"/>
      <c r="H72" s="21"/>
      <c r="I72" s="21" t="s">
        <v>14</v>
      </c>
      <c r="J72" s="21" t="s">
        <v>19</v>
      </c>
      <c r="N72" s="24"/>
      <c r="O72" s="24"/>
      <c r="P72" s="24"/>
      <c r="Q72" s="24"/>
      <c r="R72" s="24"/>
      <c r="S72" s="24"/>
      <c r="T72" s="24"/>
      <c r="U72" s="24"/>
      <c r="V72" s="24"/>
    </row>
    <row r="73" spans="1:22" ht="18" customHeight="1">
      <c r="A73" s="4">
        <v>72</v>
      </c>
      <c r="B73" s="37">
        <v>40275</v>
      </c>
      <c r="C73" s="34" t="s">
        <v>24</v>
      </c>
      <c r="D73" s="34" t="s">
        <v>50</v>
      </c>
      <c r="E73" s="34" t="s">
        <v>161</v>
      </c>
      <c r="F73" s="34" t="s">
        <v>146</v>
      </c>
      <c r="G73" s="21"/>
      <c r="H73" s="21"/>
      <c r="I73" s="21" t="s">
        <v>25</v>
      </c>
      <c r="J73" s="21" t="s">
        <v>8</v>
      </c>
      <c r="M73" s="12"/>
      <c r="N73" s="24"/>
      <c r="O73" s="24"/>
      <c r="P73" s="24"/>
      <c r="Q73" s="24"/>
      <c r="R73" s="24"/>
      <c r="S73" s="24"/>
      <c r="T73" s="24"/>
      <c r="U73" s="24"/>
      <c r="V73" s="24"/>
    </row>
    <row r="74" spans="1:22" ht="18" customHeight="1">
      <c r="A74" s="4">
        <v>73</v>
      </c>
      <c r="B74" s="37">
        <v>40276</v>
      </c>
      <c r="C74" s="34" t="s">
        <v>72</v>
      </c>
      <c r="D74" s="36" t="s">
        <v>46</v>
      </c>
      <c r="E74" s="34" t="s">
        <v>163</v>
      </c>
      <c r="F74" s="34" t="s">
        <v>43</v>
      </c>
      <c r="G74" s="21"/>
      <c r="H74" s="21"/>
      <c r="I74" s="21" t="s">
        <v>38</v>
      </c>
      <c r="J74" s="21" t="s">
        <v>37</v>
      </c>
      <c r="M74" s="12"/>
      <c r="N74" s="24"/>
      <c r="O74" s="24"/>
      <c r="P74" s="24"/>
      <c r="Q74" s="24"/>
      <c r="R74" s="24"/>
      <c r="S74" s="24"/>
      <c r="T74" s="24"/>
      <c r="U74" s="24"/>
      <c r="V74" s="24"/>
    </row>
    <row r="75" spans="1:22" ht="18" customHeight="1">
      <c r="A75" s="4">
        <v>74</v>
      </c>
      <c r="B75" s="37">
        <v>40276</v>
      </c>
      <c r="C75" s="34" t="s">
        <v>34</v>
      </c>
      <c r="D75" s="34" t="s">
        <v>33</v>
      </c>
      <c r="E75" s="34" t="s">
        <v>22</v>
      </c>
      <c r="F75" s="34" t="s">
        <v>6</v>
      </c>
      <c r="G75" s="21"/>
      <c r="H75" s="21"/>
      <c r="I75" s="21" t="s">
        <v>13</v>
      </c>
      <c r="J75" s="21" t="s">
        <v>20</v>
      </c>
      <c r="M75" s="12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40276</v>
      </c>
      <c r="C76" s="34" t="s">
        <v>28</v>
      </c>
      <c r="D76" s="34" t="s">
        <v>35</v>
      </c>
      <c r="E76" s="34" t="s">
        <v>49</v>
      </c>
      <c r="F76" s="34" t="s">
        <v>10</v>
      </c>
      <c r="G76" s="21"/>
      <c r="H76" s="21"/>
      <c r="I76" s="21" t="s">
        <v>14</v>
      </c>
      <c r="J76" s="21" t="s">
        <v>19</v>
      </c>
      <c r="M76" s="12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40276</v>
      </c>
      <c r="C77" s="36" t="s">
        <v>29</v>
      </c>
      <c r="D77" s="34" t="s">
        <v>131</v>
      </c>
      <c r="E77" s="34" t="s">
        <v>41</v>
      </c>
      <c r="F77" s="34" t="s">
        <v>148</v>
      </c>
      <c r="G77" s="21"/>
      <c r="H77" s="21"/>
      <c r="I77" s="21" t="s">
        <v>32</v>
      </c>
      <c r="J77" s="21" t="s">
        <v>26</v>
      </c>
      <c r="M77" s="12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40276</v>
      </c>
      <c r="C78" s="34" t="s">
        <v>146</v>
      </c>
      <c r="D78" s="34" t="s">
        <v>47</v>
      </c>
      <c r="E78" s="34" t="s">
        <v>50</v>
      </c>
      <c r="F78" s="34" t="s">
        <v>161</v>
      </c>
      <c r="G78" s="21"/>
      <c r="H78" s="21"/>
      <c r="I78" s="21" t="s">
        <v>25</v>
      </c>
      <c r="J78" s="21" t="s">
        <v>8</v>
      </c>
      <c r="M78" s="13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40276</v>
      </c>
      <c r="C79" s="34" t="s">
        <v>12</v>
      </c>
      <c r="D79" s="34" t="s">
        <v>39</v>
      </c>
      <c r="E79" s="34" t="s">
        <v>142</v>
      </c>
      <c r="F79" s="34" t="s">
        <v>5</v>
      </c>
      <c r="G79" s="21"/>
      <c r="H79" s="21"/>
      <c r="I79" s="21" t="s">
        <v>31</v>
      </c>
      <c r="J79" s="21" t="s">
        <v>9</v>
      </c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40277</v>
      </c>
      <c r="C80" s="34" t="s">
        <v>148</v>
      </c>
      <c r="D80" s="34" t="s">
        <v>30</v>
      </c>
      <c r="E80" s="34" t="s">
        <v>131</v>
      </c>
      <c r="F80" s="34" t="s">
        <v>208</v>
      </c>
      <c r="G80" s="21"/>
      <c r="H80" s="21"/>
      <c r="I80" s="21" t="s">
        <v>8</v>
      </c>
      <c r="J80" s="21" t="s">
        <v>32</v>
      </c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40277</v>
      </c>
      <c r="C81" s="34" t="s">
        <v>161</v>
      </c>
      <c r="D81" s="34" t="s">
        <v>24</v>
      </c>
      <c r="E81" s="34" t="s">
        <v>47</v>
      </c>
      <c r="F81" s="34" t="s">
        <v>11</v>
      </c>
      <c r="G81" s="21"/>
      <c r="H81" s="21"/>
      <c r="I81" s="21" t="s">
        <v>25</v>
      </c>
      <c r="J81" s="21" t="s">
        <v>31</v>
      </c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40277</v>
      </c>
      <c r="C82" s="34" t="s">
        <v>10</v>
      </c>
      <c r="D82" s="34" t="s">
        <v>7</v>
      </c>
      <c r="E82" s="34" t="s">
        <v>35</v>
      </c>
      <c r="F82" s="34" t="s">
        <v>17</v>
      </c>
      <c r="G82" s="21"/>
      <c r="H82" s="21"/>
      <c r="I82" s="21" t="s">
        <v>37</v>
      </c>
      <c r="J82" s="21" t="s">
        <v>20</v>
      </c>
      <c r="N82" s="24"/>
      <c r="O82" s="24"/>
      <c r="P82" s="24"/>
      <c r="Q82" s="24"/>
      <c r="R82" s="24"/>
      <c r="S82" s="24"/>
      <c r="T82" s="24"/>
      <c r="U82" s="24"/>
      <c r="V82" s="24"/>
    </row>
    <row r="83" spans="1:22" ht="18" customHeight="1">
      <c r="A83" s="4">
        <v>82</v>
      </c>
      <c r="B83" s="37">
        <v>40277</v>
      </c>
      <c r="C83" s="34" t="s">
        <v>6</v>
      </c>
      <c r="D83" s="34" t="s">
        <v>4</v>
      </c>
      <c r="E83" s="34" t="s">
        <v>40</v>
      </c>
      <c r="F83" s="34" t="s">
        <v>22</v>
      </c>
      <c r="G83" s="21"/>
      <c r="H83" s="21"/>
      <c r="I83" s="21" t="s">
        <v>13</v>
      </c>
      <c r="J83" s="21" t="s">
        <v>19</v>
      </c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40277</v>
      </c>
      <c r="C84" s="34" t="s">
        <v>23</v>
      </c>
      <c r="D84" s="34" t="s">
        <v>153</v>
      </c>
      <c r="E84" s="34" t="s">
        <v>39</v>
      </c>
      <c r="F84" s="34" t="s">
        <v>41</v>
      </c>
      <c r="G84" s="21"/>
      <c r="H84" s="21"/>
      <c r="I84" s="21" t="s">
        <v>9</v>
      </c>
      <c r="J84" s="21" t="s">
        <v>26</v>
      </c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18" customHeight="1">
      <c r="A85" s="4">
        <v>84</v>
      </c>
      <c r="B85" s="37">
        <v>40277</v>
      </c>
      <c r="C85" s="34" t="s">
        <v>43</v>
      </c>
      <c r="D85" s="34" t="s">
        <v>16</v>
      </c>
      <c r="E85" s="34" t="s">
        <v>27</v>
      </c>
      <c r="F85" s="34" t="s">
        <v>21</v>
      </c>
      <c r="G85" s="21"/>
      <c r="H85" s="21"/>
      <c r="I85" s="21" t="s">
        <v>38</v>
      </c>
      <c r="J85" s="21" t="s">
        <v>14</v>
      </c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18" customHeight="1">
      <c r="A86" s="4">
        <v>85</v>
      </c>
      <c r="B86" s="37">
        <v>40278</v>
      </c>
      <c r="C86" s="34" t="s">
        <v>41</v>
      </c>
      <c r="D86" s="34" t="s">
        <v>12</v>
      </c>
      <c r="E86" s="34" t="s">
        <v>153</v>
      </c>
      <c r="F86" s="34" t="s">
        <v>39</v>
      </c>
      <c r="G86" s="21"/>
      <c r="H86" s="21"/>
      <c r="I86" s="21" t="s">
        <v>9</v>
      </c>
      <c r="J86" s="21" t="s">
        <v>26</v>
      </c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40278</v>
      </c>
      <c r="C87" s="34" t="s">
        <v>5</v>
      </c>
      <c r="D87" s="34" t="s">
        <v>29</v>
      </c>
      <c r="E87" s="34" t="s">
        <v>30</v>
      </c>
      <c r="F87" s="34" t="s">
        <v>131</v>
      </c>
      <c r="G87" s="21"/>
      <c r="H87" s="21"/>
      <c r="I87" s="21" t="s">
        <v>8</v>
      </c>
      <c r="J87" s="21" t="s">
        <v>32</v>
      </c>
      <c r="N87" s="24"/>
      <c r="O87" s="24"/>
      <c r="P87" s="24"/>
      <c r="Q87" s="24"/>
      <c r="R87" s="24"/>
      <c r="S87" s="24"/>
      <c r="T87" s="24"/>
      <c r="U87" s="24"/>
      <c r="V87" s="24"/>
    </row>
    <row r="88" spans="1:22" ht="18" customHeight="1">
      <c r="A88" s="4">
        <v>87</v>
      </c>
      <c r="B88" s="37">
        <v>40278</v>
      </c>
      <c r="C88" s="34" t="s">
        <v>21</v>
      </c>
      <c r="D88" s="34" t="s">
        <v>34</v>
      </c>
      <c r="E88" s="34" t="s">
        <v>16</v>
      </c>
      <c r="F88" s="34" t="s">
        <v>27</v>
      </c>
      <c r="G88" s="21"/>
      <c r="H88" s="21"/>
      <c r="I88" s="21" t="s">
        <v>38</v>
      </c>
      <c r="J88" s="21" t="s">
        <v>14</v>
      </c>
      <c r="N88" s="24"/>
      <c r="O88" s="24"/>
      <c r="P88" s="24"/>
      <c r="Q88" s="24"/>
      <c r="R88" s="24"/>
      <c r="S88" s="24"/>
      <c r="T88" s="24"/>
      <c r="U88" s="24"/>
      <c r="V88" s="24"/>
    </row>
    <row r="89" spans="1:22" ht="18" customHeight="1">
      <c r="A89" s="4">
        <v>88</v>
      </c>
      <c r="B89" s="37">
        <v>40278</v>
      </c>
      <c r="C89" s="34" t="s">
        <v>11</v>
      </c>
      <c r="D89" s="34" t="s">
        <v>146</v>
      </c>
      <c r="E89" s="34" t="s">
        <v>24</v>
      </c>
      <c r="F89" s="34" t="s">
        <v>47</v>
      </c>
      <c r="G89" s="21"/>
      <c r="H89" s="21"/>
      <c r="I89" s="21" t="s">
        <v>25</v>
      </c>
      <c r="J89" s="21" t="s">
        <v>31</v>
      </c>
      <c r="N89" s="24"/>
      <c r="O89" s="24"/>
      <c r="P89" s="24"/>
      <c r="Q89" s="24"/>
      <c r="R89" s="24"/>
      <c r="S89" s="24"/>
      <c r="T89" s="24"/>
      <c r="U89" s="24"/>
      <c r="V89" s="24"/>
    </row>
    <row r="90" spans="1:22" ht="18" customHeight="1">
      <c r="A90" s="4">
        <v>89</v>
      </c>
      <c r="B90" s="37">
        <v>40278</v>
      </c>
      <c r="C90" s="34" t="s">
        <v>17</v>
      </c>
      <c r="D90" s="34" t="s">
        <v>28</v>
      </c>
      <c r="E90" s="34" t="s">
        <v>7</v>
      </c>
      <c r="F90" s="34" t="s">
        <v>35</v>
      </c>
      <c r="G90" s="21"/>
      <c r="H90" s="21"/>
      <c r="I90" s="21" t="s">
        <v>37</v>
      </c>
      <c r="J90" s="21" t="s">
        <v>20</v>
      </c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40278</v>
      </c>
      <c r="C91" s="34" t="s">
        <v>22</v>
      </c>
      <c r="D91" s="34" t="s">
        <v>144</v>
      </c>
      <c r="E91" s="34" t="s">
        <v>4</v>
      </c>
      <c r="F91" s="34" t="s">
        <v>40</v>
      </c>
      <c r="G91" s="21"/>
      <c r="H91" s="21"/>
      <c r="I91" s="21" t="s">
        <v>13</v>
      </c>
      <c r="J91" s="21" t="s">
        <v>19</v>
      </c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40279</v>
      </c>
      <c r="C92" s="34" t="s">
        <v>39</v>
      </c>
      <c r="D92" s="34" t="s">
        <v>23</v>
      </c>
      <c r="E92" s="34" t="s">
        <v>12</v>
      </c>
      <c r="F92" s="34" t="s">
        <v>153</v>
      </c>
      <c r="G92" s="21"/>
      <c r="H92" s="21"/>
      <c r="I92" s="21" t="s">
        <v>9</v>
      </c>
      <c r="J92" s="21" t="s">
        <v>26</v>
      </c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40279</v>
      </c>
      <c r="C93" s="34" t="s">
        <v>40</v>
      </c>
      <c r="D93" s="34" t="s">
        <v>6</v>
      </c>
      <c r="E93" s="34" t="s">
        <v>144</v>
      </c>
      <c r="F93" s="34" t="s">
        <v>4</v>
      </c>
      <c r="G93" s="21"/>
      <c r="H93" s="21"/>
      <c r="I93" s="21" t="s">
        <v>13</v>
      </c>
      <c r="J93" s="21" t="s">
        <v>19</v>
      </c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40279</v>
      </c>
      <c r="C94" s="34" t="s">
        <v>35</v>
      </c>
      <c r="D94" s="34" t="s">
        <v>10</v>
      </c>
      <c r="E94" s="34" t="s">
        <v>28</v>
      </c>
      <c r="F94" s="34" t="s">
        <v>7</v>
      </c>
      <c r="G94" s="21"/>
      <c r="H94" s="21"/>
      <c r="I94" s="21" t="s">
        <v>37</v>
      </c>
      <c r="J94" s="21" t="s">
        <v>20</v>
      </c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40279</v>
      </c>
      <c r="C95" s="34" t="s">
        <v>47</v>
      </c>
      <c r="D95" s="34" t="s">
        <v>161</v>
      </c>
      <c r="E95" s="36" t="s">
        <v>146</v>
      </c>
      <c r="F95" s="34" t="s">
        <v>24</v>
      </c>
      <c r="G95" s="21"/>
      <c r="H95" s="21"/>
      <c r="I95" s="21" t="s">
        <v>25</v>
      </c>
      <c r="J95" s="21" t="s">
        <v>31</v>
      </c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40279</v>
      </c>
      <c r="C96" s="34" t="s">
        <v>131</v>
      </c>
      <c r="D96" s="34" t="s">
        <v>148</v>
      </c>
      <c r="E96" s="34" t="s">
        <v>29</v>
      </c>
      <c r="F96" s="34" t="s">
        <v>30</v>
      </c>
      <c r="G96" s="21"/>
      <c r="H96" s="21"/>
      <c r="I96" s="21" t="s">
        <v>8</v>
      </c>
      <c r="J96" s="21" t="s">
        <v>32</v>
      </c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40279</v>
      </c>
      <c r="C97" s="34" t="s">
        <v>27</v>
      </c>
      <c r="D97" s="34" t="s">
        <v>43</v>
      </c>
      <c r="E97" s="34" t="s">
        <v>34</v>
      </c>
      <c r="F97" s="34" t="s">
        <v>16</v>
      </c>
      <c r="G97" s="21"/>
      <c r="H97" s="21"/>
      <c r="I97" s="21" t="s">
        <v>38</v>
      </c>
      <c r="J97" s="21" t="s">
        <v>14</v>
      </c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40281</v>
      </c>
      <c r="C98" s="34" t="s">
        <v>4</v>
      </c>
      <c r="D98" s="34" t="s">
        <v>22</v>
      </c>
      <c r="E98" s="34" t="s">
        <v>33</v>
      </c>
      <c r="F98" s="34" t="s">
        <v>144</v>
      </c>
      <c r="G98" s="21"/>
      <c r="H98" s="21"/>
      <c r="I98" s="21" t="s">
        <v>37</v>
      </c>
      <c r="J98" s="21" t="s">
        <v>38</v>
      </c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40281</v>
      </c>
      <c r="C99" s="34" t="s">
        <v>7</v>
      </c>
      <c r="D99" s="34" t="s">
        <v>72</v>
      </c>
      <c r="E99" s="34" t="s">
        <v>49</v>
      </c>
      <c r="F99" s="34" t="s">
        <v>163</v>
      </c>
      <c r="G99" s="21"/>
      <c r="H99" s="21"/>
      <c r="I99" s="21" t="s">
        <v>19</v>
      </c>
      <c r="J99" s="21" t="s">
        <v>14</v>
      </c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40281</v>
      </c>
      <c r="C100" s="34" t="s">
        <v>30</v>
      </c>
      <c r="D100" s="34" t="s">
        <v>157</v>
      </c>
      <c r="E100" s="34" t="s">
        <v>148</v>
      </c>
      <c r="F100" s="34" t="s">
        <v>12</v>
      </c>
      <c r="G100" s="21"/>
      <c r="H100" s="21"/>
      <c r="I100" s="21" t="s">
        <v>32</v>
      </c>
      <c r="J100" s="21" t="s">
        <v>9</v>
      </c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40281</v>
      </c>
      <c r="C101" s="34" t="s">
        <v>142</v>
      </c>
      <c r="D101" s="36" t="s">
        <v>11</v>
      </c>
      <c r="E101" s="34" t="s">
        <v>23</v>
      </c>
      <c r="F101" s="34" t="s">
        <v>50</v>
      </c>
      <c r="G101" s="21"/>
      <c r="H101" s="21"/>
      <c r="I101" s="21" t="s">
        <v>26</v>
      </c>
      <c r="J101" s="21" t="s">
        <v>25</v>
      </c>
      <c r="N101" s="24"/>
      <c r="O101" s="24"/>
      <c r="P101" s="24"/>
      <c r="Q101" s="24"/>
      <c r="R101" s="24"/>
      <c r="S101" s="24"/>
      <c r="T101" s="24"/>
      <c r="U101" s="24"/>
      <c r="V101" s="24"/>
    </row>
    <row r="102" spans="1:22" ht="18" customHeight="1">
      <c r="A102" s="4">
        <v>101</v>
      </c>
      <c r="B102" s="37">
        <v>40281</v>
      </c>
      <c r="C102" s="34" t="s">
        <v>24</v>
      </c>
      <c r="D102" s="34" t="s">
        <v>41</v>
      </c>
      <c r="E102" s="34" t="s">
        <v>161</v>
      </c>
      <c r="F102" s="34" t="s">
        <v>29</v>
      </c>
      <c r="G102" s="21"/>
      <c r="H102" s="21"/>
      <c r="I102" s="21" t="s">
        <v>31</v>
      </c>
      <c r="J102" s="21" t="s">
        <v>8</v>
      </c>
      <c r="N102" s="24"/>
      <c r="O102" s="24"/>
      <c r="P102" s="24"/>
      <c r="Q102" s="24"/>
      <c r="R102" s="24"/>
      <c r="S102" s="24"/>
      <c r="T102" s="24"/>
      <c r="U102" s="24"/>
      <c r="V102" s="24"/>
    </row>
    <row r="103" spans="1:22" ht="18" customHeight="1">
      <c r="A103" s="4">
        <v>102</v>
      </c>
      <c r="B103" s="37">
        <v>40281</v>
      </c>
      <c r="C103" s="34" t="s">
        <v>16</v>
      </c>
      <c r="D103" s="34" t="s">
        <v>21</v>
      </c>
      <c r="E103" s="34" t="s">
        <v>46</v>
      </c>
      <c r="F103" s="34" t="s">
        <v>15</v>
      </c>
      <c r="G103" s="21"/>
      <c r="H103" s="21"/>
      <c r="I103" s="21" t="s">
        <v>20</v>
      </c>
      <c r="J103" s="21" t="s">
        <v>13</v>
      </c>
      <c r="N103" s="24"/>
      <c r="O103" s="24"/>
      <c r="P103" s="24"/>
      <c r="Q103" s="24"/>
      <c r="R103" s="24"/>
      <c r="S103" s="24"/>
      <c r="T103" s="24"/>
      <c r="U103" s="24"/>
      <c r="V103" s="24"/>
    </row>
    <row r="104" spans="1:22" ht="18" customHeight="1">
      <c r="A104" s="4">
        <v>103</v>
      </c>
      <c r="B104" s="37">
        <v>40282</v>
      </c>
      <c r="C104" s="34" t="s">
        <v>29</v>
      </c>
      <c r="D104" s="34" t="s">
        <v>131</v>
      </c>
      <c r="E104" s="34" t="s">
        <v>41</v>
      </c>
      <c r="F104" s="34" t="s">
        <v>161</v>
      </c>
      <c r="G104" s="21"/>
      <c r="H104" s="21"/>
      <c r="I104" s="21" t="s">
        <v>31</v>
      </c>
      <c r="J104" s="21" t="s">
        <v>8</v>
      </c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40282</v>
      </c>
      <c r="C105" s="34" t="s">
        <v>144</v>
      </c>
      <c r="D105" s="34" t="s">
        <v>35</v>
      </c>
      <c r="E105" s="34" t="s">
        <v>22</v>
      </c>
      <c r="F105" s="34" t="s">
        <v>33</v>
      </c>
      <c r="G105" s="21"/>
      <c r="H105" s="21"/>
      <c r="I105" s="21" t="s">
        <v>37</v>
      </c>
      <c r="J105" s="21" t="s">
        <v>38</v>
      </c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40282</v>
      </c>
      <c r="C106" s="34" t="s">
        <v>15</v>
      </c>
      <c r="D106" s="34" t="s">
        <v>27</v>
      </c>
      <c r="E106" s="34" t="s">
        <v>21</v>
      </c>
      <c r="F106" s="34" t="s">
        <v>46</v>
      </c>
      <c r="G106" s="21"/>
      <c r="H106" s="21"/>
      <c r="I106" s="21" t="s">
        <v>20</v>
      </c>
      <c r="J106" s="21" t="s">
        <v>13</v>
      </c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40282</v>
      </c>
      <c r="C107" s="34" t="s">
        <v>50</v>
      </c>
      <c r="D107" s="34" t="s">
        <v>47</v>
      </c>
      <c r="E107" s="34" t="s">
        <v>11</v>
      </c>
      <c r="F107" s="34" t="s">
        <v>23</v>
      </c>
      <c r="G107" s="21"/>
      <c r="H107" s="21"/>
      <c r="I107" s="21" t="s">
        <v>26</v>
      </c>
      <c r="J107" s="21" t="s">
        <v>25</v>
      </c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40282</v>
      </c>
      <c r="C108" s="34" t="s">
        <v>163</v>
      </c>
      <c r="D108" s="34" t="s">
        <v>10</v>
      </c>
      <c r="E108" s="34" t="s">
        <v>72</v>
      </c>
      <c r="F108" s="34" t="s">
        <v>49</v>
      </c>
      <c r="G108" s="21"/>
      <c r="H108" s="21"/>
      <c r="I108" s="21" t="s">
        <v>19</v>
      </c>
      <c r="J108" s="21" t="s">
        <v>14</v>
      </c>
      <c r="N108" s="24"/>
      <c r="O108" s="24"/>
      <c r="P108" s="24"/>
      <c r="Q108" s="24"/>
      <c r="R108" s="24"/>
      <c r="S108" s="24"/>
      <c r="T108" s="24"/>
      <c r="U108" s="24"/>
      <c r="V108" s="24"/>
    </row>
    <row r="109" spans="1:22" ht="18" customHeight="1">
      <c r="A109" s="4">
        <v>108</v>
      </c>
      <c r="B109" s="37">
        <v>40282</v>
      </c>
      <c r="C109" s="34" t="s">
        <v>12</v>
      </c>
      <c r="D109" s="34" t="s">
        <v>208</v>
      </c>
      <c r="E109" s="34" t="s">
        <v>5</v>
      </c>
      <c r="F109" s="34" t="s">
        <v>148</v>
      </c>
      <c r="G109" s="21"/>
      <c r="H109" s="21"/>
      <c r="I109" s="21" t="s">
        <v>32</v>
      </c>
      <c r="J109" s="21" t="s">
        <v>9</v>
      </c>
      <c r="N109" s="24"/>
      <c r="O109" s="24"/>
      <c r="P109" s="24"/>
      <c r="Q109" s="24"/>
      <c r="R109" s="24"/>
      <c r="S109" s="24"/>
      <c r="T109" s="24"/>
      <c r="U109" s="24"/>
      <c r="V109" s="24"/>
    </row>
    <row r="110" spans="1:22" ht="18" customHeight="1">
      <c r="A110" s="4">
        <v>109</v>
      </c>
      <c r="B110" s="37">
        <v>40283</v>
      </c>
      <c r="C110" s="34" t="s">
        <v>148</v>
      </c>
      <c r="D110" s="34" t="s">
        <v>30</v>
      </c>
      <c r="E110" s="34" t="s">
        <v>157</v>
      </c>
      <c r="F110" s="34" t="s">
        <v>5</v>
      </c>
      <c r="G110" s="21"/>
      <c r="H110" s="21"/>
      <c r="I110" s="21" t="s">
        <v>32</v>
      </c>
      <c r="J110" s="21" t="s">
        <v>9</v>
      </c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40283</v>
      </c>
      <c r="C111" s="34" t="s">
        <v>161</v>
      </c>
      <c r="D111" s="34" t="s">
        <v>24</v>
      </c>
      <c r="E111" s="34" t="s">
        <v>131</v>
      </c>
      <c r="F111" s="34" t="s">
        <v>41</v>
      </c>
      <c r="G111" s="21"/>
      <c r="H111" s="21"/>
      <c r="I111" s="21" t="s">
        <v>31</v>
      </c>
      <c r="J111" s="21" t="s">
        <v>8</v>
      </c>
      <c r="N111" s="24"/>
      <c r="O111" s="24"/>
      <c r="P111" s="24"/>
      <c r="Q111" s="24"/>
      <c r="R111" s="24"/>
      <c r="S111" s="24"/>
      <c r="T111" s="24"/>
      <c r="U111" s="24"/>
      <c r="V111" s="24"/>
    </row>
    <row r="112" spans="1:22" ht="18" customHeight="1">
      <c r="A112" s="4">
        <v>111</v>
      </c>
      <c r="B112" s="37">
        <v>40283</v>
      </c>
      <c r="C112" s="34" t="s">
        <v>49</v>
      </c>
      <c r="D112" s="34" t="s">
        <v>7</v>
      </c>
      <c r="E112" s="34" t="s">
        <v>10</v>
      </c>
      <c r="F112" s="34" t="s">
        <v>72</v>
      </c>
      <c r="G112" s="21"/>
      <c r="H112" s="21"/>
      <c r="I112" s="21" t="s">
        <v>19</v>
      </c>
      <c r="J112" s="21" t="s">
        <v>14</v>
      </c>
      <c r="N112" s="24"/>
      <c r="O112" s="24"/>
      <c r="P112" s="24"/>
      <c r="Q112" s="24"/>
      <c r="R112" s="24"/>
      <c r="S112" s="24"/>
      <c r="T112" s="24"/>
      <c r="U112" s="24"/>
      <c r="V112" s="24"/>
    </row>
    <row r="113" spans="1:22" ht="18" customHeight="1">
      <c r="A113" s="4">
        <v>112</v>
      </c>
      <c r="B113" s="37">
        <v>40283</v>
      </c>
      <c r="C113" s="34" t="s">
        <v>46</v>
      </c>
      <c r="D113" s="34" t="s">
        <v>16</v>
      </c>
      <c r="E113" s="34" t="s">
        <v>27</v>
      </c>
      <c r="F113" s="34" t="s">
        <v>21</v>
      </c>
      <c r="G113" s="21"/>
      <c r="H113" s="21"/>
      <c r="I113" s="21" t="s">
        <v>20</v>
      </c>
      <c r="J113" s="21" t="s">
        <v>13</v>
      </c>
      <c r="N113" s="24"/>
      <c r="O113" s="24"/>
      <c r="P113" s="24"/>
      <c r="Q113" s="24"/>
      <c r="R113" s="24"/>
      <c r="S113" s="24"/>
      <c r="T113" s="24"/>
      <c r="U113" s="24"/>
      <c r="V113" s="24"/>
    </row>
    <row r="114" spans="1:22" ht="18" customHeight="1">
      <c r="A114" s="4">
        <v>113</v>
      </c>
      <c r="B114" s="37">
        <v>40283</v>
      </c>
      <c r="C114" s="34" t="s">
        <v>23</v>
      </c>
      <c r="D114" s="34" t="s">
        <v>142</v>
      </c>
      <c r="E114" s="34" t="s">
        <v>47</v>
      </c>
      <c r="F114" s="34" t="s">
        <v>11</v>
      </c>
      <c r="G114" s="21"/>
      <c r="H114" s="21"/>
      <c r="I114" s="21" t="s">
        <v>26</v>
      </c>
      <c r="J114" s="21" t="s">
        <v>25</v>
      </c>
      <c r="N114" s="24"/>
      <c r="O114" s="24"/>
      <c r="P114" s="24"/>
      <c r="Q114" s="24"/>
      <c r="R114" s="24"/>
      <c r="S114" s="24"/>
      <c r="T114" s="24"/>
      <c r="U114" s="24"/>
      <c r="V114" s="24"/>
    </row>
    <row r="115" spans="1:22" ht="18" customHeight="1">
      <c r="A115" s="4">
        <v>114</v>
      </c>
      <c r="B115" s="37">
        <v>40283</v>
      </c>
      <c r="C115" s="34" t="s">
        <v>33</v>
      </c>
      <c r="D115" s="34" t="s">
        <v>4</v>
      </c>
      <c r="E115" s="34" t="s">
        <v>35</v>
      </c>
      <c r="F115" s="34" t="s">
        <v>22</v>
      </c>
      <c r="G115" s="21"/>
      <c r="H115" s="21"/>
      <c r="I115" s="21" t="s">
        <v>37</v>
      </c>
      <c r="J115" s="21" t="s">
        <v>38</v>
      </c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40284</v>
      </c>
      <c r="C116" s="34" t="s">
        <v>72</v>
      </c>
      <c r="D116" s="34" t="s">
        <v>163</v>
      </c>
      <c r="E116" s="34" t="s">
        <v>7</v>
      </c>
      <c r="F116" s="34" t="s">
        <v>10</v>
      </c>
      <c r="G116" s="21"/>
      <c r="H116" s="21"/>
      <c r="I116" s="21" t="s">
        <v>19</v>
      </c>
      <c r="J116" s="21" t="s">
        <v>20</v>
      </c>
      <c r="N116" s="24"/>
      <c r="O116" s="24"/>
      <c r="P116" s="24"/>
      <c r="Q116" s="24"/>
      <c r="R116" s="24"/>
      <c r="S116" s="24"/>
      <c r="T116" s="24"/>
      <c r="U116" s="24"/>
      <c r="V116" s="24"/>
    </row>
    <row r="117" spans="1:22" ht="18" customHeight="1">
      <c r="A117" s="4">
        <v>116</v>
      </c>
      <c r="B117" s="37">
        <v>40284</v>
      </c>
      <c r="C117" s="34" t="s">
        <v>39</v>
      </c>
      <c r="D117" s="34" t="s">
        <v>29</v>
      </c>
      <c r="E117" s="34" t="s">
        <v>24</v>
      </c>
      <c r="F117" s="34" t="s">
        <v>131</v>
      </c>
      <c r="G117" s="21"/>
      <c r="H117" s="21"/>
      <c r="I117" s="21" t="s">
        <v>32</v>
      </c>
      <c r="J117" s="21" t="s">
        <v>31</v>
      </c>
    </row>
    <row r="118" spans="1:22" ht="18" customHeight="1">
      <c r="A118" s="4">
        <v>117</v>
      </c>
      <c r="B118" s="37">
        <v>40284</v>
      </c>
      <c r="C118" s="34" t="s">
        <v>153</v>
      </c>
      <c r="D118" s="34" t="s">
        <v>146</v>
      </c>
      <c r="E118" s="34" t="s">
        <v>142</v>
      </c>
      <c r="F118" s="34" t="s">
        <v>47</v>
      </c>
      <c r="G118" s="21"/>
      <c r="H118" s="21"/>
      <c r="I118" s="21" t="s">
        <v>25</v>
      </c>
      <c r="J118" s="21" t="s">
        <v>9</v>
      </c>
      <c r="M118" s="12"/>
    </row>
    <row r="119" spans="1:22" ht="18" customHeight="1">
      <c r="A119" s="4">
        <v>118</v>
      </c>
      <c r="B119" s="37">
        <v>40285</v>
      </c>
      <c r="C119" s="36" t="s">
        <v>47</v>
      </c>
      <c r="D119" s="34" t="s">
        <v>23</v>
      </c>
      <c r="E119" s="34" t="s">
        <v>146</v>
      </c>
      <c r="F119" s="34" t="s">
        <v>142</v>
      </c>
      <c r="G119" s="21"/>
      <c r="H119" s="21"/>
      <c r="I119" s="21" t="s">
        <v>25</v>
      </c>
      <c r="J119" s="21" t="s">
        <v>9</v>
      </c>
      <c r="M119" s="13"/>
    </row>
    <row r="120" spans="1:22" ht="18" customHeight="1">
      <c r="A120" s="4">
        <v>119</v>
      </c>
      <c r="B120" s="37">
        <v>40285</v>
      </c>
      <c r="C120" s="34" t="s">
        <v>41</v>
      </c>
      <c r="D120" s="34" t="s">
        <v>148</v>
      </c>
      <c r="E120" s="34" t="s">
        <v>12</v>
      </c>
      <c r="F120" s="34" t="s">
        <v>30</v>
      </c>
      <c r="G120" s="21"/>
      <c r="H120" s="21"/>
      <c r="I120" s="21" t="s">
        <v>8</v>
      </c>
      <c r="J120" s="21" t="s">
        <v>26</v>
      </c>
      <c r="M120" s="12"/>
    </row>
    <row r="121" spans="1:22" ht="18" customHeight="1">
      <c r="A121" s="4">
        <v>120</v>
      </c>
      <c r="B121" s="37">
        <v>40285</v>
      </c>
      <c r="C121" s="34" t="s">
        <v>10</v>
      </c>
      <c r="D121" s="34" t="s">
        <v>49</v>
      </c>
      <c r="E121" s="34" t="s">
        <v>163</v>
      </c>
      <c r="F121" s="34" t="s">
        <v>7</v>
      </c>
      <c r="G121" s="21"/>
      <c r="H121" s="21"/>
      <c r="I121" s="21" t="s">
        <v>19</v>
      </c>
      <c r="J121" s="21" t="s">
        <v>20</v>
      </c>
      <c r="M121" s="12"/>
    </row>
    <row r="122" spans="1:22" ht="18" customHeight="1">
      <c r="A122" s="4">
        <v>121</v>
      </c>
      <c r="B122" s="37">
        <v>40285</v>
      </c>
      <c r="C122" s="34" t="s">
        <v>131</v>
      </c>
      <c r="D122" s="34" t="s">
        <v>161</v>
      </c>
      <c r="E122" s="34" t="s">
        <v>29</v>
      </c>
      <c r="F122" s="34" t="s">
        <v>24</v>
      </c>
      <c r="G122" s="21"/>
      <c r="H122" s="21"/>
      <c r="I122" s="21" t="s">
        <v>32</v>
      </c>
      <c r="J122" s="21" t="s">
        <v>31</v>
      </c>
      <c r="M122" s="12"/>
    </row>
    <row r="123" spans="1:22" ht="18" customHeight="1">
      <c r="A123" s="4">
        <v>122</v>
      </c>
      <c r="B123" s="37">
        <v>40285</v>
      </c>
      <c r="C123" s="34" t="s">
        <v>27</v>
      </c>
      <c r="D123" s="34" t="s">
        <v>40</v>
      </c>
      <c r="E123" s="34" t="s">
        <v>15</v>
      </c>
      <c r="F123" s="34" t="s">
        <v>6</v>
      </c>
      <c r="G123" s="21"/>
      <c r="H123" s="21"/>
      <c r="I123" s="21" t="s">
        <v>13</v>
      </c>
      <c r="J123" s="21" t="s">
        <v>38</v>
      </c>
      <c r="M123" s="12"/>
    </row>
    <row r="124" spans="1:22" ht="18" customHeight="1">
      <c r="A124" s="4">
        <v>123</v>
      </c>
      <c r="B124" s="37">
        <v>40285</v>
      </c>
      <c r="C124" s="34" t="s">
        <v>22</v>
      </c>
      <c r="D124" s="34" t="s">
        <v>144</v>
      </c>
      <c r="E124" s="34" t="s">
        <v>4</v>
      </c>
      <c r="F124" s="34" t="s">
        <v>16</v>
      </c>
      <c r="G124" s="21"/>
      <c r="H124" s="21"/>
      <c r="I124" s="21" t="s">
        <v>14</v>
      </c>
      <c r="J124" s="21" t="s">
        <v>37</v>
      </c>
      <c r="M124" s="12"/>
    </row>
    <row r="125" spans="1:22" ht="18" customHeight="1">
      <c r="A125" s="4">
        <v>124</v>
      </c>
      <c r="B125" s="37">
        <v>40286</v>
      </c>
      <c r="C125" s="34" t="s">
        <v>7</v>
      </c>
      <c r="D125" s="34" t="s">
        <v>72</v>
      </c>
      <c r="E125" s="34" t="s">
        <v>49</v>
      </c>
      <c r="F125" s="34" t="s">
        <v>163</v>
      </c>
      <c r="G125" s="21"/>
      <c r="H125" s="21"/>
      <c r="I125" s="21" t="s">
        <v>19</v>
      </c>
      <c r="J125" s="21" t="s">
        <v>20</v>
      </c>
      <c r="M125" s="12"/>
    </row>
    <row r="126" spans="1:22" ht="18" customHeight="1">
      <c r="A126" s="4">
        <v>125</v>
      </c>
      <c r="B126" s="37">
        <v>40286</v>
      </c>
      <c r="C126" s="34" t="s">
        <v>6</v>
      </c>
      <c r="D126" s="34" t="s">
        <v>21</v>
      </c>
      <c r="E126" s="34" t="s">
        <v>40</v>
      </c>
      <c r="F126" s="34" t="s">
        <v>15</v>
      </c>
      <c r="G126" s="21"/>
      <c r="H126" s="21"/>
      <c r="I126" s="21" t="s">
        <v>13</v>
      </c>
      <c r="J126" s="21" t="s">
        <v>38</v>
      </c>
      <c r="M126" s="12"/>
    </row>
    <row r="127" spans="1:22" ht="18" customHeight="1">
      <c r="A127" s="4">
        <v>126</v>
      </c>
      <c r="B127" s="37">
        <v>40286</v>
      </c>
      <c r="C127" s="34" t="s">
        <v>30</v>
      </c>
      <c r="D127" s="34" t="s">
        <v>5</v>
      </c>
      <c r="E127" s="34" t="s">
        <v>148</v>
      </c>
      <c r="F127" s="34" t="s">
        <v>12</v>
      </c>
      <c r="G127" s="21"/>
      <c r="H127" s="21"/>
      <c r="I127" s="21" t="s">
        <v>8</v>
      </c>
      <c r="J127" s="21" t="s">
        <v>26</v>
      </c>
      <c r="M127" s="12"/>
    </row>
    <row r="128" spans="1:22" ht="18" customHeight="1">
      <c r="A128" s="4">
        <v>127</v>
      </c>
      <c r="B128" s="37">
        <v>40286</v>
      </c>
      <c r="C128" s="34" t="s">
        <v>142</v>
      </c>
      <c r="D128" s="34" t="s">
        <v>153</v>
      </c>
      <c r="E128" s="34" t="s">
        <v>23</v>
      </c>
      <c r="F128" s="34" t="s">
        <v>146</v>
      </c>
      <c r="G128" s="21"/>
      <c r="H128" s="21"/>
      <c r="I128" s="21" t="s">
        <v>25</v>
      </c>
      <c r="J128" s="21" t="s">
        <v>9</v>
      </c>
      <c r="M128" s="12"/>
    </row>
    <row r="129" spans="1:13" ht="18" customHeight="1">
      <c r="A129" s="4">
        <v>128</v>
      </c>
      <c r="B129" s="37">
        <v>40286</v>
      </c>
      <c r="C129" s="34" t="s">
        <v>24</v>
      </c>
      <c r="D129" s="34" t="s">
        <v>39</v>
      </c>
      <c r="E129" s="34" t="s">
        <v>161</v>
      </c>
      <c r="F129" s="34" t="s">
        <v>29</v>
      </c>
      <c r="G129" s="21"/>
      <c r="H129" s="21"/>
      <c r="I129" s="21" t="s">
        <v>32</v>
      </c>
      <c r="J129" s="21" t="s">
        <v>31</v>
      </c>
      <c r="M129" s="12"/>
    </row>
    <row r="130" spans="1:13" ht="18" customHeight="1">
      <c r="A130" s="4">
        <v>129</v>
      </c>
      <c r="B130" s="37">
        <v>40286</v>
      </c>
      <c r="C130" s="34" t="s">
        <v>16</v>
      </c>
      <c r="D130" s="34" t="s">
        <v>33</v>
      </c>
      <c r="E130" s="34" t="s">
        <v>144</v>
      </c>
      <c r="F130" s="34" t="s">
        <v>4</v>
      </c>
      <c r="G130" s="21"/>
      <c r="H130" s="21"/>
      <c r="I130" s="21" t="s">
        <v>14</v>
      </c>
      <c r="J130" s="21" t="s">
        <v>37</v>
      </c>
      <c r="M130" s="12"/>
    </row>
    <row r="131" spans="1:13" ht="18" customHeight="1">
      <c r="A131" s="4">
        <v>130</v>
      </c>
      <c r="B131" s="37">
        <v>40288</v>
      </c>
      <c r="C131" s="34" t="s">
        <v>29</v>
      </c>
      <c r="D131" s="34" t="s">
        <v>131</v>
      </c>
      <c r="E131" s="34" t="s">
        <v>39</v>
      </c>
      <c r="F131" s="34" t="s">
        <v>41</v>
      </c>
      <c r="G131" s="21"/>
      <c r="H131" s="21"/>
      <c r="I131" s="21" t="s">
        <v>9</v>
      </c>
      <c r="J131" s="21" t="s">
        <v>8</v>
      </c>
      <c r="M131" s="12"/>
    </row>
    <row r="132" spans="1:13" ht="18" customHeight="1">
      <c r="A132" s="4">
        <v>131</v>
      </c>
      <c r="B132" s="37">
        <v>40288</v>
      </c>
      <c r="C132" s="34" t="s">
        <v>15</v>
      </c>
      <c r="D132" s="34" t="s">
        <v>46</v>
      </c>
      <c r="E132" s="34" t="s">
        <v>34</v>
      </c>
      <c r="F132" s="34" t="s">
        <v>144</v>
      </c>
      <c r="G132" s="21"/>
      <c r="H132" s="21"/>
      <c r="I132" s="21" t="s">
        <v>38</v>
      </c>
      <c r="J132" s="21" t="s">
        <v>19</v>
      </c>
      <c r="M132" s="12"/>
    </row>
    <row r="133" spans="1:13" ht="18" customHeight="1">
      <c r="A133" s="4">
        <v>132</v>
      </c>
      <c r="B133" s="37">
        <v>40288</v>
      </c>
      <c r="C133" s="34" t="s">
        <v>17</v>
      </c>
      <c r="D133" s="34" t="s">
        <v>36</v>
      </c>
      <c r="E133" s="34" t="s">
        <v>4</v>
      </c>
      <c r="F133" s="34" t="s">
        <v>28</v>
      </c>
      <c r="G133" s="21"/>
      <c r="H133" s="21"/>
      <c r="I133" s="21" t="s">
        <v>20</v>
      </c>
      <c r="J133" s="21" t="s">
        <v>14</v>
      </c>
      <c r="M133" s="12"/>
    </row>
    <row r="134" spans="1:13" ht="18" customHeight="1">
      <c r="A134" s="4">
        <v>133</v>
      </c>
      <c r="B134" s="37">
        <v>40288</v>
      </c>
      <c r="C134" s="34" t="s">
        <v>163</v>
      </c>
      <c r="D134" s="34" t="s">
        <v>6</v>
      </c>
      <c r="E134" s="34" t="s">
        <v>43</v>
      </c>
      <c r="F134" s="34" t="s">
        <v>35</v>
      </c>
      <c r="G134" s="21"/>
      <c r="H134" s="21"/>
      <c r="I134" s="21" t="s">
        <v>37</v>
      </c>
      <c r="J134" s="21" t="s">
        <v>13</v>
      </c>
      <c r="M134" s="12"/>
    </row>
    <row r="135" spans="1:13" ht="18" customHeight="1">
      <c r="A135" s="4">
        <v>134</v>
      </c>
      <c r="B135" s="37">
        <v>40288</v>
      </c>
      <c r="C135" s="34" t="s">
        <v>146</v>
      </c>
      <c r="D135" s="34" t="s">
        <v>47</v>
      </c>
      <c r="E135" s="34" t="s">
        <v>153</v>
      </c>
      <c r="F135" s="34" t="s">
        <v>23</v>
      </c>
      <c r="G135" s="21"/>
      <c r="H135" s="21"/>
      <c r="I135" s="21" t="s">
        <v>25</v>
      </c>
      <c r="J135" s="21" t="s">
        <v>32</v>
      </c>
      <c r="M135" s="12"/>
    </row>
    <row r="136" spans="1:13" ht="18" customHeight="1">
      <c r="A136" s="4">
        <v>135</v>
      </c>
      <c r="B136" s="37">
        <v>40288</v>
      </c>
      <c r="C136" s="34" t="s">
        <v>12</v>
      </c>
      <c r="D136" s="34" t="s">
        <v>50</v>
      </c>
      <c r="E136" s="36" t="s">
        <v>5</v>
      </c>
      <c r="F136" s="34" t="s">
        <v>161</v>
      </c>
      <c r="G136" s="21"/>
      <c r="H136" s="21"/>
      <c r="I136" s="21" t="s">
        <v>26</v>
      </c>
      <c r="J136" s="21" t="s">
        <v>31</v>
      </c>
      <c r="M136" s="12"/>
    </row>
    <row r="137" spans="1:13" ht="18" customHeight="1">
      <c r="A137" s="4">
        <v>136</v>
      </c>
      <c r="B137" s="37">
        <v>40289</v>
      </c>
      <c r="C137" s="34" t="s">
        <v>148</v>
      </c>
      <c r="D137" s="34" t="s">
        <v>30</v>
      </c>
      <c r="E137" s="34" t="s">
        <v>131</v>
      </c>
      <c r="F137" s="34" t="s">
        <v>39</v>
      </c>
      <c r="G137" s="21"/>
      <c r="H137" s="21"/>
      <c r="I137" s="21" t="s">
        <v>9</v>
      </c>
      <c r="J137" s="21" t="s">
        <v>8</v>
      </c>
      <c r="M137" s="12"/>
    </row>
    <row r="138" spans="1:13" ht="18" customHeight="1">
      <c r="A138" s="4">
        <v>137</v>
      </c>
      <c r="B138" s="37">
        <v>40289</v>
      </c>
      <c r="C138" s="34" t="s">
        <v>161</v>
      </c>
      <c r="D138" s="34" t="s">
        <v>44</v>
      </c>
      <c r="E138" s="34" t="s">
        <v>50</v>
      </c>
      <c r="F138" s="34" t="s">
        <v>5</v>
      </c>
      <c r="G138" s="21"/>
      <c r="H138" s="21"/>
      <c r="I138" s="21" t="s">
        <v>26</v>
      </c>
      <c r="J138" s="21" t="s">
        <v>31</v>
      </c>
      <c r="M138" s="12"/>
    </row>
    <row r="139" spans="1:13" ht="18" customHeight="1">
      <c r="A139" s="4">
        <v>138</v>
      </c>
      <c r="B139" s="37">
        <v>40289</v>
      </c>
      <c r="C139" s="34" t="s">
        <v>35</v>
      </c>
      <c r="D139" s="34" t="s">
        <v>18</v>
      </c>
      <c r="E139" s="34" t="s">
        <v>6</v>
      </c>
      <c r="F139" s="34" t="s">
        <v>43</v>
      </c>
      <c r="G139" s="21"/>
      <c r="H139" s="21"/>
      <c r="I139" s="21" t="s">
        <v>37</v>
      </c>
      <c r="J139" s="21" t="s">
        <v>13</v>
      </c>
      <c r="M139" s="12"/>
    </row>
    <row r="140" spans="1:13" ht="18" customHeight="1">
      <c r="A140" s="4">
        <v>139</v>
      </c>
      <c r="B140" s="37">
        <v>40289</v>
      </c>
      <c r="C140" s="34" t="s">
        <v>28</v>
      </c>
      <c r="D140" s="34" t="s">
        <v>10</v>
      </c>
      <c r="E140" s="34" t="s">
        <v>36</v>
      </c>
      <c r="F140" s="34" t="s">
        <v>4</v>
      </c>
      <c r="G140" s="21"/>
      <c r="H140" s="21"/>
      <c r="I140" s="21" t="s">
        <v>20</v>
      </c>
      <c r="J140" s="21" t="s">
        <v>14</v>
      </c>
      <c r="M140" s="12"/>
    </row>
    <row r="141" spans="1:13" ht="18" customHeight="1">
      <c r="A141" s="4">
        <v>140</v>
      </c>
      <c r="B141" s="37">
        <v>40289</v>
      </c>
      <c r="C141" s="34" t="s">
        <v>23</v>
      </c>
      <c r="D141" s="36" t="s">
        <v>142</v>
      </c>
      <c r="E141" s="34" t="s">
        <v>47</v>
      </c>
      <c r="F141" s="34" t="s">
        <v>153</v>
      </c>
      <c r="G141" s="21"/>
      <c r="H141" s="21"/>
      <c r="I141" s="21" t="s">
        <v>25</v>
      </c>
      <c r="J141" s="21" t="s">
        <v>32</v>
      </c>
      <c r="M141" s="12"/>
    </row>
    <row r="142" spans="1:13" ht="18" customHeight="1">
      <c r="A142" s="4">
        <v>141</v>
      </c>
      <c r="B142" s="37">
        <v>40289</v>
      </c>
      <c r="C142" s="34" t="s">
        <v>144</v>
      </c>
      <c r="D142" s="34" t="s">
        <v>16</v>
      </c>
      <c r="E142" s="34" t="s">
        <v>46</v>
      </c>
      <c r="F142" s="34" t="s">
        <v>34</v>
      </c>
      <c r="G142" s="21"/>
      <c r="H142" s="21"/>
      <c r="I142" s="21" t="s">
        <v>38</v>
      </c>
      <c r="J142" s="21" t="s">
        <v>19</v>
      </c>
      <c r="M142" s="12"/>
    </row>
    <row r="143" spans="1:13" ht="18" customHeight="1">
      <c r="A143" s="4">
        <v>142</v>
      </c>
      <c r="B143" s="37">
        <v>40290</v>
      </c>
      <c r="C143" s="34" t="s">
        <v>4</v>
      </c>
      <c r="D143" s="34" t="s">
        <v>17</v>
      </c>
      <c r="E143" s="34" t="s">
        <v>10</v>
      </c>
      <c r="F143" s="34" t="s">
        <v>36</v>
      </c>
      <c r="G143" s="21"/>
      <c r="H143" s="21"/>
      <c r="I143" s="21" t="s">
        <v>20</v>
      </c>
      <c r="J143" s="21" t="s">
        <v>14</v>
      </c>
      <c r="M143" s="12"/>
    </row>
    <row r="144" spans="1:13" ht="18" customHeight="1">
      <c r="A144" s="4">
        <v>143</v>
      </c>
      <c r="B144" s="37">
        <v>40290</v>
      </c>
      <c r="C144" s="36" t="s">
        <v>153</v>
      </c>
      <c r="D144" s="34" t="s">
        <v>146</v>
      </c>
      <c r="E144" s="34" t="s">
        <v>142</v>
      </c>
      <c r="F144" s="34" t="s">
        <v>47</v>
      </c>
      <c r="G144" s="21"/>
      <c r="H144" s="21"/>
      <c r="I144" s="21" t="s">
        <v>25</v>
      </c>
      <c r="J144" s="21" t="s">
        <v>32</v>
      </c>
      <c r="M144" s="13"/>
    </row>
    <row r="145" spans="1:13" ht="18" customHeight="1">
      <c r="A145" s="4">
        <v>144</v>
      </c>
      <c r="B145" s="37">
        <v>40290</v>
      </c>
      <c r="C145" s="34" t="s">
        <v>5</v>
      </c>
      <c r="D145" s="34" t="s">
        <v>12</v>
      </c>
      <c r="E145" s="34" t="s">
        <v>44</v>
      </c>
      <c r="F145" s="34" t="s">
        <v>50</v>
      </c>
      <c r="G145" s="21"/>
      <c r="H145" s="21"/>
      <c r="I145" s="21" t="s">
        <v>26</v>
      </c>
      <c r="J145" s="21" t="s">
        <v>31</v>
      </c>
      <c r="M145" s="12"/>
    </row>
    <row r="146" spans="1:13" ht="18" customHeight="1">
      <c r="A146" s="4">
        <v>145</v>
      </c>
      <c r="B146" s="37">
        <v>40291</v>
      </c>
      <c r="C146" s="34" t="s">
        <v>41</v>
      </c>
      <c r="D146" s="34" t="s">
        <v>208</v>
      </c>
      <c r="E146" s="34" t="s">
        <v>12</v>
      </c>
      <c r="F146" s="34" t="s">
        <v>211</v>
      </c>
      <c r="G146" s="21"/>
      <c r="H146" s="21"/>
      <c r="I146" s="21" t="s">
        <v>8</v>
      </c>
      <c r="J146" s="21" t="s">
        <v>25</v>
      </c>
      <c r="M146" s="12"/>
    </row>
    <row r="147" spans="1:13" ht="18" customHeight="1">
      <c r="A147" s="4">
        <v>146</v>
      </c>
      <c r="B147" s="37">
        <v>40291</v>
      </c>
      <c r="C147" s="34" t="s">
        <v>36</v>
      </c>
      <c r="D147" s="34" t="s">
        <v>10</v>
      </c>
      <c r="E147" s="34" t="s">
        <v>72</v>
      </c>
      <c r="F147" s="34" t="s">
        <v>18</v>
      </c>
      <c r="G147" s="21"/>
      <c r="H147" s="21"/>
      <c r="I147" s="21" t="s">
        <v>37</v>
      </c>
      <c r="J147" s="21" t="s">
        <v>19</v>
      </c>
      <c r="M147" s="12"/>
    </row>
    <row r="148" spans="1:13" ht="18" customHeight="1">
      <c r="A148" s="4">
        <v>147</v>
      </c>
      <c r="B148" s="37">
        <v>40291</v>
      </c>
      <c r="C148" s="34" t="s">
        <v>46</v>
      </c>
      <c r="D148" s="34" t="s">
        <v>144</v>
      </c>
      <c r="E148" s="34" t="s">
        <v>22</v>
      </c>
      <c r="F148" s="34" t="s">
        <v>27</v>
      </c>
      <c r="G148" s="21"/>
      <c r="H148" s="21"/>
      <c r="I148" s="21" t="s">
        <v>38</v>
      </c>
      <c r="J148" s="21" t="s">
        <v>20</v>
      </c>
      <c r="M148" s="12"/>
    </row>
    <row r="149" spans="1:13" ht="18" customHeight="1">
      <c r="A149" s="4">
        <v>148</v>
      </c>
      <c r="B149" s="37">
        <v>40291</v>
      </c>
      <c r="C149" s="34" t="s">
        <v>6</v>
      </c>
      <c r="D149" s="34" t="s">
        <v>35</v>
      </c>
      <c r="E149" s="34" t="s">
        <v>33</v>
      </c>
      <c r="F149" s="34" t="s">
        <v>17</v>
      </c>
      <c r="G149" s="21"/>
      <c r="H149" s="21"/>
      <c r="I149" s="21" t="s">
        <v>13</v>
      </c>
      <c r="J149" s="21" t="s">
        <v>14</v>
      </c>
      <c r="M149" s="12"/>
    </row>
    <row r="150" spans="1:13" ht="18" customHeight="1">
      <c r="A150" s="4">
        <v>149</v>
      </c>
      <c r="B150" s="37">
        <v>40291</v>
      </c>
      <c r="C150" s="34" t="s">
        <v>131</v>
      </c>
      <c r="D150" s="34" t="s">
        <v>148</v>
      </c>
      <c r="E150" s="34" t="s">
        <v>29</v>
      </c>
      <c r="F150" s="34" t="s">
        <v>30</v>
      </c>
      <c r="G150" s="21"/>
      <c r="H150" s="21"/>
      <c r="I150" s="21" t="s">
        <v>9</v>
      </c>
      <c r="J150" s="21" t="s">
        <v>31</v>
      </c>
      <c r="M150" s="12"/>
    </row>
    <row r="151" spans="1:13" ht="18" customHeight="1">
      <c r="A151" s="4">
        <v>150</v>
      </c>
      <c r="B151" s="37">
        <v>40291</v>
      </c>
      <c r="C151" s="34" t="s">
        <v>11</v>
      </c>
      <c r="D151" s="34" t="s">
        <v>24</v>
      </c>
      <c r="E151" s="34" t="s">
        <v>146</v>
      </c>
      <c r="F151" s="34" t="s">
        <v>44</v>
      </c>
      <c r="G151" s="21"/>
      <c r="H151" s="21"/>
      <c r="I151" s="21" t="s">
        <v>26</v>
      </c>
      <c r="J151" s="21" t="s">
        <v>32</v>
      </c>
      <c r="M151" s="12"/>
    </row>
    <row r="152" spans="1:13" ht="18" customHeight="1">
      <c r="A152" s="4">
        <v>151</v>
      </c>
      <c r="B152" s="37">
        <v>40292</v>
      </c>
      <c r="C152" s="34" t="s">
        <v>47</v>
      </c>
      <c r="D152" s="34" t="s">
        <v>5</v>
      </c>
      <c r="E152" s="34" t="s">
        <v>211</v>
      </c>
      <c r="F152" s="34" t="s">
        <v>12</v>
      </c>
      <c r="G152" s="21"/>
      <c r="H152" s="21"/>
      <c r="I152" s="21" t="s">
        <v>8</v>
      </c>
      <c r="J152" s="21" t="s">
        <v>25</v>
      </c>
      <c r="M152" s="12"/>
    </row>
    <row r="153" spans="1:13" ht="18" customHeight="1">
      <c r="A153" s="4">
        <v>152</v>
      </c>
      <c r="B153" s="37">
        <v>40292</v>
      </c>
      <c r="C153" s="34" t="s">
        <v>44</v>
      </c>
      <c r="D153" s="34" t="s">
        <v>23</v>
      </c>
      <c r="E153" s="34" t="s">
        <v>24</v>
      </c>
      <c r="F153" s="34" t="s">
        <v>142</v>
      </c>
      <c r="G153" s="21"/>
      <c r="H153" s="21"/>
      <c r="I153" s="21" t="s">
        <v>26</v>
      </c>
      <c r="J153" s="21" t="s">
        <v>32</v>
      </c>
      <c r="M153" s="12"/>
    </row>
    <row r="154" spans="1:13" ht="18" customHeight="1">
      <c r="A154" s="4">
        <v>153</v>
      </c>
      <c r="B154" s="37">
        <v>40292</v>
      </c>
      <c r="C154" s="34" t="s">
        <v>30</v>
      </c>
      <c r="D154" s="34" t="s">
        <v>39</v>
      </c>
      <c r="E154" s="34" t="s">
        <v>148</v>
      </c>
      <c r="F154" s="34" t="s">
        <v>29</v>
      </c>
      <c r="G154" s="21"/>
      <c r="H154" s="21"/>
      <c r="I154" s="21" t="s">
        <v>9</v>
      </c>
      <c r="J154" s="21" t="s">
        <v>31</v>
      </c>
      <c r="M154" s="12"/>
    </row>
    <row r="155" spans="1:13" ht="18" customHeight="1">
      <c r="A155" s="4">
        <v>154</v>
      </c>
      <c r="B155" s="37">
        <v>40292</v>
      </c>
      <c r="C155" s="34" t="s">
        <v>18</v>
      </c>
      <c r="D155" s="34" t="s">
        <v>43</v>
      </c>
      <c r="E155" s="34" t="s">
        <v>10</v>
      </c>
      <c r="F155" s="34" t="s">
        <v>72</v>
      </c>
      <c r="G155" s="21"/>
      <c r="H155" s="21"/>
      <c r="I155" s="21" t="s">
        <v>37</v>
      </c>
      <c r="J155" s="21" t="s">
        <v>19</v>
      </c>
      <c r="M155" s="12"/>
    </row>
    <row r="156" spans="1:13" ht="18" customHeight="1">
      <c r="A156" s="4">
        <v>155</v>
      </c>
      <c r="B156" s="37">
        <v>40292</v>
      </c>
      <c r="C156" s="34" t="s">
        <v>27</v>
      </c>
      <c r="D156" s="34" t="s">
        <v>34</v>
      </c>
      <c r="E156" s="34" t="s">
        <v>144</v>
      </c>
      <c r="F156" s="34" t="s">
        <v>22</v>
      </c>
      <c r="G156" s="21"/>
      <c r="H156" s="21"/>
      <c r="I156" s="21" t="s">
        <v>38</v>
      </c>
      <c r="J156" s="21" t="s">
        <v>20</v>
      </c>
      <c r="M156" s="12"/>
    </row>
    <row r="157" spans="1:13" ht="18" customHeight="1">
      <c r="A157" s="4">
        <v>156</v>
      </c>
      <c r="B157" s="37">
        <v>40292</v>
      </c>
      <c r="C157" s="34" t="s">
        <v>33</v>
      </c>
      <c r="D157" s="34" t="s">
        <v>4</v>
      </c>
      <c r="E157" s="34" t="s">
        <v>42</v>
      </c>
      <c r="F157" s="34" t="s">
        <v>35</v>
      </c>
      <c r="G157" s="21"/>
      <c r="H157" s="21"/>
      <c r="I157" s="21" t="s">
        <v>13</v>
      </c>
      <c r="J157" s="21" t="s">
        <v>14</v>
      </c>
      <c r="L157" s="53"/>
      <c r="M157" s="12"/>
    </row>
    <row r="158" spans="1:13" ht="18" customHeight="1">
      <c r="A158" s="4">
        <v>157</v>
      </c>
      <c r="B158" s="37">
        <v>40293</v>
      </c>
      <c r="C158" s="34" t="s">
        <v>72</v>
      </c>
      <c r="D158" s="34" t="s">
        <v>36</v>
      </c>
      <c r="E158" s="34" t="s">
        <v>43</v>
      </c>
      <c r="F158" s="34" t="s">
        <v>10</v>
      </c>
      <c r="G158" s="21"/>
      <c r="H158" s="21"/>
      <c r="I158" s="21" t="s">
        <v>37</v>
      </c>
      <c r="J158" s="21" t="s">
        <v>19</v>
      </c>
      <c r="L158" s="53"/>
      <c r="M158" s="12"/>
    </row>
    <row r="159" spans="1:13" ht="18" customHeight="1">
      <c r="A159" s="4">
        <v>158</v>
      </c>
      <c r="B159" s="37">
        <v>40293</v>
      </c>
      <c r="C159" s="34" t="s">
        <v>29</v>
      </c>
      <c r="D159" s="34" t="s">
        <v>131</v>
      </c>
      <c r="E159" s="36" t="s">
        <v>39</v>
      </c>
      <c r="F159" s="34" t="s">
        <v>148</v>
      </c>
      <c r="G159" s="21"/>
      <c r="H159" s="21"/>
      <c r="I159" s="21" t="s">
        <v>9</v>
      </c>
      <c r="J159" s="21" t="s">
        <v>31</v>
      </c>
      <c r="L159" s="53"/>
      <c r="M159" s="12"/>
    </row>
    <row r="160" spans="1:13" ht="18" customHeight="1">
      <c r="A160" s="4">
        <v>159</v>
      </c>
      <c r="B160" s="37">
        <v>40293</v>
      </c>
      <c r="C160" s="34" t="s">
        <v>50</v>
      </c>
      <c r="D160" s="34" t="s">
        <v>153</v>
      </c>
      <c r="E160" s="34" t="s">
        <v>23</v>
      </c>
      <c r="F160" s="34" t="s">
        <v>24</v>
      </c>
      <c r="G160" s="21"/>
      <c r="H160" s="21"/>
      <c r="I160" s="21" t="s">
        <v>26</v>
      </c>
      <c r="J160" s="21" t="s">
        <v>32</v>
      </c>
      <c r="L160" s="53"/>
      <c r="M160" s="12"/>
    </row>
    <row r="161" spans="1:13" ht="18" customHeight="1">
      <c r="A161" s="4">
        <v>160</v>
      </c>
      <c r="B161" s="37">
        <v>40293</v>
      </c>
      <c r="C161" s="34" t="s">
        <v>17</v>
      </c>
      <c r="D161" s="34" t="s">
        <v>42</v>
      </c>
      <c r="E161" s="34" t="s">
        <v>35</v>
      </c>
      <c r="F161" s="34" t="s">
        <v>4</v>
      </c>
      <c r="G161" s="21"/>
      <c r="H161" s="21"/>
      <c r="I161" s="21" t="s">
        <v>13</v>
      </c>
      <c r="J161" s="21" t="s">
        <v>14</v>
      </c>
      <c r="L161" s="53"/>
      <c r="M161" s="12"/>
    </row>
    <row r="162" spans="1:13" ht="18" customHeight="1">
      <c r="A162" s="4">
        <v>161</v>
      </c>
      <c r="B162" s="37">
        <v>40293</v>
      </c>
      <c r="C162" s="34" t="s">
        <v>22</v>
      </c>
      <c r="D162" s="34" t="s">
        <v>46</v>
      </c>
      <c r="E162" s="34" t="s">
        <v>34</v>
      </c>
      <c r="F162" s="34" t="s">
        <v>144</v>
      </c>
      <c r="G162" s="21"/>
      <c r="H162" s="21"/>
      <c r="I162" s="21" t="s">
        <v>38</v>
      </c>
      <c r="J162" s="21" t="s">
        <v>20</v>
      </c>
      <c r="M162" s="12"/>
    </row>
    <row r="163" spans="1:13" ht="18" customHeight="1">
      <c r="A163" s="4">
        <v>162</v>
      </c>
      <c r="B163" s="37">
        <v>40293</v>
      </c>
      <c r="C163" s="34" t="s">
        <v>12</v>
      </c>
      <c r="D163" s="34" t="s">
        <v>41</v>
      </c>
      <c r="E163" s="34" t="s">
        <v>5</v>
      </c>
      <c r="F163" s="34" t="s">
        <v>208</v>
      </c>
      <c r="G163" s="21"/>
      <c r="H163" s="21"/>
      <c r="I163" s="21" t="s">
        <v>8</v>
      </c>
      <c r="J163" s="21" t="s">
        <v>25</v>
      </c>
      <c r="M163" s="12"/>
    </row>
    <row r="164" spans="1:13" ht="18" customHeight="1">
      <c r="A164" s="4">
        <v>163</v>
      </c>
      <c r="B164" s="37">
        <v>40295</v>
      </c>
      <c r="C164" s="34" t="s">
        <v>148</v>
      </c>
      <c r="D164" s="34" t="s">
        <v>30</v>
      </c>
      <c r="E164" s="34" t="s">
        <v>131</v>
      </c>
      <c r="F164" s="34" t="s">
        <v>39</v>
      </c>
      <c r="G164" s="21"/>
      <c r="H164" s="21"/>
      <c r="I164" s="21" t="s">
        <v>32</v>
      </c>
      <c r="J164" s="21" t="s">
        <v>8</v>
      </c>
      <c r="M164" s="12"/>
    </row>
    <row r="165" spans="1:13" ht="18" customHeight="1">
      <c r="A165" s="4">
        <v>164</v>
      </c>
      <c r="B165" s="38">
        <v>40295</v>
      </c>
      <c r="C165" s="21" t="s">
        <v>35</v>
      </c>
      <c r="D165" s="21" t="s">
        <v>15</v>
      </c>
      <c r="E165" s="21" t="s">
        <v>46</v>
      </c>
      <c r="F165" s="21" t="s">
        <v>43</v>
      </c>
      <c r="G165" s="21"/>
      <c r="H165" s="21"/>
      <c r="I165" s="21" t="s">
        <v>19</v>
      </c>
      <c r="J165" s="21" t="s">
        <v>13</v>
      </c>
    </row>
    <row r="166" spans="1:13" ht="18" customHeight="1">
      <c r="A166" s="4">
        <v>165</v>
      </c>
      <c r="B166" s="38">
        <v>40295</v>
      </c>
      <c r="C166" s="21" t="s">
        <v>23</v>
      </c>
      <c r="D166" s="21" t="s">
        <v>50</v>
      </c>
      <c r="E166" s="21" t="s">
        <v>41</v>
      </c>
      <c r="F166" s="21" t="s">
        <v>5</v>
      </c>
      <c r="G166" s="21"/>
      <c r="H166" s="21"/>
      <c r="I166" s="21" t="s">
        <v>31</v>
      </c>
      <c r="J166" s="21" t="s">
        <v>26</v>
      </c>
    </row>
    <row r="167" spans="1:13" ht="18" customHeight="1">
      <c r="A167" s="4">
        <v>166</v>
      </c>
      <c r="B167" s="38">
        <v>40295</v>
      </c>
      <c r="C167" s="21" t="s">
        <v>142</v>
      </c>
      <c r="D167" s="21" t="s">
        <v>161</v>
      </c>
      <c r="E167" s="21" t="s">
        <v>153</v>
      </c>
      <c r="F167" s="21" t="s">
        <v>146</v>
      </c>
      <c r="G167" s="21"/>
      <c r="H167" s="21"/>
      <c r="I167" s="21" t="s">
        <v>25</v>
      </c>
      <c r="J167" s="21" t="s">
        <v>9</v>
      </c>
    </row>
    <row r="168" spans="1:13" ht="18" customHeight="1">
      <c r="A168" s="4">
        <v>167</v>
      </c>
      <c r="B168" s="38">
        <v>40295</v>
      </c>
      <c r="C168" s="21" t="s">
        <v>27</v>
      </c>
      <c r="D168" s="21" t="s">
        <v>7</v>
      </c>
      <c r="E168" s="21" t="s">
        <v>72</v>
      </c>
      <c r="F168" s="21" t="s">
        <v>16</v>
      </c>
      <c r="G168" s="21"/>
      <c r="H168" s="21"/>
      <c r="I168" s="21" t="s">
        <v>20</v>
      </c>
      <c r="J168" s="21" t="s">
        <v>37</v>
      </c>
    </row>
    <row r="169" spans="1:13" ht="18" customHeight="1">
      <c r="A169" s="4">
        <v>168</v>
      </c>
      <c r="B169" s="38">
        <v>40296</v>
      </c>
      <c r="C169" s="21" t="s">
        <v>39</v>
      </c>
      <c r="D169" s="21" t="s">
        <v>29</v>
      </c>
      <c r="E169" s="21" t="s">
        <v>30</v>
      </c>
      <c r="F169" s="21" t="s">
        <v>131</v>
      </c>
      <c r="G169" s="21"/>
      <c r="H169" s="21"/>
      <c r="I169" s="21" t="s">
        <v>32</v>
      </c>
      <c r="J169" s="21" t="s">
        <v>8</v>
      </c>
    </row>
    <row r="170" spans="1:13" ht="18" customHeight="1">
      <c r="A170" s="4">
        <v>169</v>
      </c>
      <c r="B170" s="38">
        <v>40296</v>
      </c>
      <c r="C170" s="21" t="s">
        <v>5</v>
      </c>
      <c r="D170" s="36" t="s">
        <v>12</v>
      </c>
      <c r="E170" s="21" t="s">
        <v>50</v>
      </c>
      <c r="F170" s="21" t="s">
        <v>41</v>
      </c>
      <c r="G170" s="21"/>
      <c r="H170" s="21"/>
      <c r="I170" s="21" t="s">
        <v>31</v>
      </c>
      <c r="J170" s="21" t="s">
        <v>26</v>
      </c>
    </row>
    <row r="171" spans="1:13" ht="18" customHeight="1">
      <c r="A171" s="4">
        <v>170</v>
      </c>
      <c r="B171" s="38">
        <v>40296</v>
      </c>
      <c r="C171" s="21" t="s">
        <v>43</v>
      </c>
      <c r="D171" s="21" t="s">
        <v>22</v>
      </c>
      <c r="E171" s="21" t="s">
        <v>15</v>
      </c>
      <c r="F171" s="21" t="s">
        <v>46</v>
      </c>
      <c r="G171" s="21"/>
      <c r="H171" s="21"/>
      <c r="I171" s="21" t="s">
        <v>19</v>
      </c>
      <c r="J171" s="21" t="s">
        <v>13</v>
      </c>
    </row>
    <row r="172" spans="1:13" ht="18" customHeight="1">
      <c r="A172" s="4">
        <v>171</v>
      </c>
      <c r="B172" s="38">
        <v>40296</v>
      </c>
      <c r="C172" s="36" t="s">
        <v>163</v>
      </c>
      <c r="D172" s="21" t="s">
        <v>28</v>
      </c>
      <c r="E172" s="21" t="s">
        <v>6</v>
      </c>
      <c r="F172" s="21" t="s">
        <v>21</v>
      </c>
      <c r="G172" s="21"/>
      <c r="H172" s="21"/>
      <c r="I172" s="21" t="s">
        <v>14</v>
      </c>
      <c r="J172" s="21" t="s">
        <v>38</v>
      </c>
      <c r="M172" s="13"/>
    </row>
    <row r="173" spans="1:13" ht="18" customHeight="1">
      <c r="A173" s="4">
        <v>172</v>
      </c>
      <c r="B173" s="38">
        <v>40296</v>
      </c>
      <c r="C173" s="21" t="s">
        <v>146</v>
      </c>
      <c r="D173" s="21" t="s">
        <v>24</v>
      </c>
      <c r="E173" s="21" t="s">
        <v>161</v>
      </c>
      <c r="F173" s="21" t="s">
        <v>153</v>
      </c>
      <c r="G173" s="21"/>
      <c r="H173" s="21"/>
      <c r="I173" s="21" t="s">
        <v>25</v>
      </c>
      <c r="J173" s="21" t="s">
        <v>9</v>
      </c>
    </row>
    <row r="174" spans="1:13" ht="18" customHeight="1">
      <c r="A174" s="4">
        <v>173</v>
      </c>
      <c r="B174" s="38">
        <v>40296</v>
      </c>
      <c r="C174" s="21" t="s">
        <v>16</v>
      </c>
      <c r="D174" s="21" t="s">
        <v>33</v>
      </c>
      <c r="E174" s="21" t="s">
        <v>7</v>
      </c>
      <c r="F174" s="21" t="s">
        <v>72</v>
      </c>
      <c r="G174" s="21"/>
      <c r="H174" s="21"/>
      <c r="I174" s="21" t="s">
        <v>20</v>
      </c>
      <c r="J174" s="21" t="s">
        <v>37</v>
      </c>
    </row>
    <row r="175" spans="1:13" ht="18" customHeight="1">
      <c r="A175" s="4">
        <v>174</v>
      </c>
      <c r="B175" s="38">
        <v>40297</v>
      </c>
      <c r="C175" s="21" t="s">
        <v>72</v>
      </c>
      <c r="D175" s="21" t="s">
        <v>27</v>
      </c>
      <c r="E175" s="21" t="s">
        <v>33</v>
      </c>
      <c r="F175" s="21" t="s">
        <v>7</v>
      </c>
      <c r="G175" s="21"/>
      <c r="H175" s="21"/>
      <c r="I175" s="21" t="s">
        <v>20</v>
      </c>
      <c r="J175" s="21" t="s">
        <v>37</v>
      </c>
    </row>
    <row r="176" spans="1:13" ht="18" customHeight="1">
      <c r="A176" s="4">
        <v>175</v>
      </c>
      <c r="B176" s="38">
        <v>40297</v>
      </c>
      <c r="C176" s="21" t="s">
        <v>153</v>
      </c>
      <c r="D176" s="21" t="s">
        <v>142</v>
      </c>
      <c r="E176" s="21" t="s">
        <v>24</v>
      </c>
      <c r="F176" s="21" t="s">
        <v>161</v>
      </c>
      <c r="G176" s="21"/>
      <c r="H176" s="21"/>
      <c r="I176" s="21" t="s">
        <v>25</v>
      </c>
      <c r="J176" s="21" t="s">
        <v>9</v>
      </c>
    </row>
    <row r="177" spans="1:13" ht="18" customHeight="1">
      <c r="A177" s="4">
        <v>176</v>
      </c>
      <c r="B177" s="37">
        <v>40297</v>
      </c>
      <c r="C177" s="34" t="s">
        <v>41</v>
      </c>
      <c r="D177" s="34" t="s">
        <v>23</v>
      </c>
      <c r="E177" s="34" t="s">
        <v>12</v>
      </c>
      <c r="F177" s="34" t="s">
        <v>50</v>
      </c>
      <c r="G177" s="21"/>
      <c r="H177" s="21"/>
      <c r="I177" s="21" t="s">
        <v>31</v>
      </c>
      <c r="J177" s="21" t="s">
        <v>26</v>
      </c>
      <c r="M177" s="12"/>
    </row>
    <row r="178" spans="1:13" ht="18" customHeight="1">
      <c r="A178" s="4">
        <v>177</v>
      </c>
      <c r="B178" s="37">
        <v>40297</v>
      </c>
      <c r="C178" s="34" t="s">
        <v>46</v>
      </c>
      <c r="D178" s="34" t="s">
        <v>35</v>
      </c>
      <c r="E178" s="34" t="s">
        <v>22</v>
      </c>
      <c r="F178" s="34" t="s">
        <v>15</v>
      </c>
      <c r="G178" s="21"/>
      <c r="H178" s="21"/>
      <c r="I178" s="21" t="s">
        <v>19</v>
      </c>
      <c r="J178" s="21" t="s">
        <v>13</v>
      </c>
      <c r="M178" s="12"/>
    </row>
    <row r="179" spans="1:13" ht="18" customHeight="1">
      <c r="A179" s="4">
        <v>178</v>
      </c>
      <c r="B179" s="37">
        <v>40297</v>
      </c>
      <c r="C179" s="34" t="s">
        <v>131</v>
      </c>
      <c r="D179" s="34" t="s">
        <v>148</v>
      </c>
      <c r="E179" s="34" t="s">
        <v>29</v>
      </c>
      <c r="F179" s="34" t="s">
        <v>30</v>
      </c>
      <c r="G179" s="21"/>
      <c r="H179" s="21"/>
      <c r="I179" s="21" t="s">
        <v>32</v>
      </c>
      <c r="J179" s="21" t="s">
        <v>8</v>
      </c>
      <c r="M179" s="12"/>
    </row>
    <row r="180" spans="1:13" ht="18" customHeight="1">
      <c r="A180" s="4">
        <v>179</v>
      </c>
      <c r="B180" s="37">
        <v>40297</v>
      </c>
      <c r="C180" s="34" t="s">
        <v>21</v>
      </c>
      <c r="D180" s="34" t="s">
        <v>49</v>
      </c>
      <c r="E180" s="34" t="s">
        <v>28</v>
      </c>
      <c r="F180" s="34" t="s">
        <v>6</v>
      </c>
      <c r="G180" s="21"/>
      <c r="H180" s="21"/>
      <c r="I180" s="21" t="s">
        <v>14</v>
      </c>
      <c r="J180" s="21" t="s">
        <v>38</v>
      </c>
      <c r="M180" s="12"/>
    </row>
    <row r="181" spans="1:13" ht="18" customHeight="1">
      <c r="A181" s="4">
        <v>180</v>
      </c>
      <c r="B181" s="37">
        <v>40298</v>
      </c>
      <c r="C181" s="34" t="s">
        <v>161</v>
      </c>
      <c r="D181" s="34" t="s">
        <v>146</v>
      </c>
      <c r="E181" s="34" t="s">
        <v>142</v>
      </c>
      <c r="F181" s="34" t="s">
        <v>24</v>
      </c>
      <c r="G181" s="21"/>
      <c r="H181" s="21"/>
      <c r="I181" s="21" t="s">
        <v>25</v>
      </c>
      <c r="J181" s="21" t="s">
        <v>8</v>
      </c>
      <c r="M181" s="12"/>
    </row>
    <row r="182" spans="1:13" ht="18" customHeight="1">
      <c r="A182" s="4">
        <v>181</v>
      </c>
      <c r="B182" s="37">
        <v>40298</v>
      </c>
      <c r="C182" s="34" t="s">
        <v>7</v>
      </c>
      <c r="D182" s="34" t="s">
        <v>16</v>
      </c>
      <c r="E182" s="34" t="s">
        <v>49</v>
      </c>
      <c r="F182" s="34" t="s">
        <v>4</v>
      </c>
      <c r="G182" s="21"/>
      <c r="H182" s="21"/>
      <c r="I182" s="21" t="s">
        <v>38</v>
      </c>
      <c r="J182" s="21" t="s">
        <v>37</v>
      </c>
      <c r="M182" s="12"/>
    </row>
    <row r="183" spans="1:13" ht="18" customHeight="1">
      <c r="A183" s="4">
        <v>182</v>
      </c>
      <c r="B183" s="37">
        <v>40298</v>
      </c>
      <c r="C183" s="34" t="s">
        <v>30</v>
      </c>
      <c r="D183" s="34" t="s">
        <v>157</v>
      </c>
      <c r="E183" s="34" t="s">
        <v>148</v>
      </c>
      <c r="F183" s="34" t="s">
        <v>29</v>
      </c>
      <c r="G183" s="21"/>
      <c r="H183" s="21"/>
      <c r="I183" s="21" t="s">
        <v>9</v>
      </c>
      <c r="J183" s="21" t="s">
        <v>26</v>
      </c>
      <c r="M183" s="12"/>
    </row>
    <row r="184" spans="1:13" ht="18" customHeight="1">
      <c r="A184" s="4">
        <v>183</v>
      </c>
      <c r="B184" s="37">
        <v>40298</v>
      </c>
      <c r="C184" s="34" t="s">
        <v>144</v>
      </c>
      <c r="D184" s="34" t="s">
        <v>163</v>
      </c>
      <c r="E184" s="34" t="s">
        <v>40</v>
      </c>
      <c r="F184" s="34" t="s">
        <v>36</v>
      </c>
      <c r="G184" s="21"/>
      <c r="H184" s="21"/>
      <c r="I184" s="21" t="s">
        <v>14</v>
      </c>
      <c r="J184" s="21" t="s">
        <v>13</v>
      </c>
      <c r="M184" s="12"/>
    </row>
    <row r="185" spans="1:13" ht="18" customHeight="1">
      <c r="A185" s="4">
        <v>184</v>
      </c>
      <c r="B185" s="37">
        <v>40298</v>
      </c>
      <c r="C185" s="34" t="s">
        <v>15</v>
      </c>
      <c r="D185" s="34" t="s">
        <v>43</v>
      </c>
      <c r="E185" s="34" t="s">
        <v>35</v>
      </c>
      <c r="F185" s="34" t="s">
        <v>22</v>
      </c>
      <c r="G185" s="21"/>
      <c r="H185" s="21"/>
      <c r="I185" s="21" t="s">
        <v>19</v>
      </c>
      <c r="J185" s="21" t="s">
        <v>20</v>
      </c>
      <c r="M185" s="12"/>
    </row>
    <row r="186" spans="1:13" ht="18" customHeight="1">
      <c r="A186" s="4">
        <v>185</v>
      </c>
      <c r="B186" s="37">
        <v>40298</v>
      </c>
      <c r="C186" s="34" t="s">
        <v>50</v>
      </c>
      <c r="D186" s="34" t="s">
        <v>5</v>
      </c>
      <c r="E186" s="34" t="s">
        <v>23</v>
      </c>
      <c r="F186" s="34" t="s">
        <v>12</v>
      </c>
      <c r="G186" s="21"/>
      <c r="H186" s="21"/>
      <c r="I186" s="21" t="s">
        <v>31</v>
      </c>
      <c r="J186" s="21" t="s">
        <v>32</v>
      </c>
      <c r="M186" s="12"/>
    </row>
    <row r="187" spans="1:13" ht="18" customHeight="1">
      <c r="A187" s="4">
        <v>186</v>
      </c>
      <c r="B187" s="37">
        <v>40299</v>
      </c>
      <c r="C187" s="34" t="s">
        <v>4</v>
      </c>
      <c r="D187" s="34" t="s">
        <v>72</v>
      </c>
      <c r="E187" s="34" t="s">
        <v>16</v>
      </c>
      <c r="F187" s="34" t="s">
        <v>49</v>
      </c>
      <c r="G187" s="21"/>
      <c r="H187" s="21"/>
      <c r="I187" s="21" t="s">
        <v>38</v>
      </c>
      <c r="J187" s="21" t="s">
        <v>37</v>
      </c>
      <c r="M187" s="12"/>
    </row>
    <row r="188" spans="1:13" ht="18" customHeight="1">
      <c r="A188" s="4">
        <v>187</v>
      </c>
      <c r="B188" s="37">
        <v>40299</v>
      </c>
      <c r="C188" s="34" t="s">
        <v>36</v>
      </c>
      <c r="D188" s="34" t="s">
        <v>21</v>
      </c>
      <c r="E188" s="36" t="s">
        <v>163</v>
      </c>
      <c r="F188" s="34" t="s">
        <v>40</v>
      </c>
      <c r="G188" s="21"/>
      <c r="H188" s="21"/>
      <c r="I188" s="21" t="s">
        <v>14</v>
      </c>
      <c r="J188" s="21" t="s">
        <v>13</v>
      </c>
      <c r="M188" s="12"/>
    </row>
    <row r="189" spans="1:13" ht="18" customHeight="1">
      <c r="A189" s="4">
        <v>188</v>
      </c>
      <c r="B189" s="37">
        <v>40299</v>
      </c>
      <c r="C189" s="34" t="s">
        <v>29</v>
      </c>
      <c r="D189" s="34" t="s">
        <v>131</v>
      </c>
      <c r="E189" s="34" t="s">
        <v>157</v>
      </c>
      <c r="F189" s="34" t="s">
        <v>148</v>
      </c>
      <c r="G189" s="21"/>
      <c r="H189" s="21"/>
      <c r="I189" s="21" t="s">
        <v>9</v>
      </c>
      <c r="J189" s="21" t="s">
        <v>26</v>
      </c>
      <c r="M189" s="12"/>
    </row>
    <row r="190" spans="1:13" ht="18" customHeight="1">
      <c r="A190" s="4">
        <v>189</v>
      </c>
      <c r="B190" s="37">
        <v>40299</v>
      </c>
      <c r="C190" s="34" t="s">
        <v>24</v>
      </c>
      <c r="D190" s="34" t="s">
        <v>153</v>
      </c>
      <c r="E190" s="34" t="s">
        <v>146</v>
      </c>
      <c r="F190" s="34" t="s">
        <v>142</v>
      </c>
      <c r="G190" s="21"/>
      <c r="H190" s="21"/>
      <c r="I190" s="21" t="s">
        <v>25</v>
      </c>
      <c r="J190" s="21" t="s">
        <v>8</v>
      </c>
      <c r="M190" s="12"/>
    </row>
    <row r="191" spans="1:13" ht="18" customHeight="1">
      <c r="A191" s="4">
        <v>190</v>
      </c>
      <c r="B191" s="37">
        <v>40299</v>
      </c>
      <c r="C191" s="34" t="s">
        <v>22</v>
      </c>
      <c r="D191" s="34" t="s">
        <v>46</v>
      </c>
      <c r="E191" s="34" t="s">
        <v>43</v>
      </c>
      <c r="F191" s="34" t="s">
        <v>35</v>
      </c>
      <c r="G191" s="21"/>
      <c r="H191" s="21"/>
      <c r="I191" s="21" t="s">
        <v>19</v>
      </c>
      <c r="J191" s="21" t="s">
        <v>20</v>
      </c>
      <c r="M191" s="12"/>
    </row>
    <row r="192" spans="1:13" ht="18" customHeight="1">
      <c r="A192" s="4">
        <v>191</v>
      </c>
      <c r="B192" s="37">
        <v>40299</v>
      </c>
      <c r="C192" s="34" t="s">
        <v>12</v>
      </c>
      <c r="D192" s="34" t="s">
        <v>41</v>
      </c>
      <c r="E192" s="34" t="s">
        <v>5</v>
      </c>
      <c r="F192" s="34" t="s">
        <v>23</v>
      </c>
      <c r="G192" s="21"/>
      <c r="H192" s="21"/>
      <c r="I192" s="21" t="s">
        <v>31</v>
      </c>
      <c r="J192" s="21" t="s">
        <v>32</v>
      </c>
      <c r="M192" s="12"/>
    </row>
    <row r="193" spans="1:13" ht="18" customHeight="1">
      <c r="A193" s="4">
        <v>192</v>
      </c>
      <c r="B193" s="37">
        <v>40300</v>
      </c>
      <c r="C193" s="34" t="s">
        <v>148</v>
      </c>
      <c r="D193" s="34" t="s">
        <v>30</v>
      </c>
      <c r="E193" s="34" t="s">
        <v>131</v>
      </c>
      <c r="F193" s="34" t="s">
        <v>157</v>
      </c>
      <c r="G193" s="21"/>
      <c r="H193" s="21"/>
      <c r="I193" s="21" t="s">
        <v>9</v>
      </c>
      <c r="J193" s="21" t="s">
        <v>26</v>
      </c>
      <c r="M193" s="12"/>
    </row>
    <row r="194" spans="1:13" ht="18" customHeight="1">
      <c r="A194" s="4">
        <v>193</v>
      </c>
      <c r="B194" s="37">
        <v>40300</v>
      </c>
      <c r="C194" s="34" t="s">
        <v>40</v>
      </c>
      <c r="D194" s="34" t="s">
        <v>144</v>
      </c>
      <c r="E194" s="34" t="s">
        <v>21</v>
      </c>
      <c r="F194" s="34" t="s">
        <v>6</v>
      </c>
      <c r="G194" s="21"/>
      <c r="H194" s="21"/>
      <c r="I194" s="21" t="s">
        <v>14</v>
      </c>
      <c r="J194" s="21" t="s">
        <v>13</v>
      </c>
      <c r="M194" s="12"/>
    </row>
    <row r="195" spans="1:13" ht="18" customHeight="1">
      <c r="A195" s="4">
        <v>194</v>
      </c>
      <c r="B195" s="37">
        <v>40300</v>
      </c>
      <c r="C195" s="34" t="s">
        <v>35</v>
      </c>
      <c r="D195" s="34" t="s">
        <v>15</v>
      </c>
      <c r="E195" s="34" t="s">
        <v>46</v>
      </c>
      <c r="F195" s="34" t="s">
        <v>43</v>
      </c>
      <c r="G195" s="21"/>
      <c r="H195" s="21"/>
      <c r="I195" s="21" t="s">
        <v>19</v>
      </c>
      <c r="J195" s="21" t="s">
        <v>20</v>
      </c>
      <c r="M195" s="12"/>
    </row>
    <row r="196" spans="1:13" ht="18" customHeight="1">
      <c r="A196" s="4">
        <v>195</v>
      </c>
      <c r="B196" s="37">
        <v>40300</v>
      </c>
      <c r="C196" s="34" t="s">
        <v>49</v>
      </c>
      <c r="D196" s="34" t="s">
        <v>7</v>
      </c>
      <c r="E196" s="34" t="s">
        <v>72</v>
      </c>
      <c r="F196" s="34" t="s">
        <v>16</v>
      </c>
      <c r="G196" s="21"/>
      <c r="H196" s="21"/>
      <c r="I196" s="21" t="s">
        <v>38</v>
      </c>
      <c r="J196" s="21" t="s">
        <v>37</v>
      </c>
      <c r="M196" s="12"/>
    </row>
    <row r="197" spans="1:13" ht="18" customHeight="1">
      <c r="A197" s="4">
        <v>196</v>
      </c>
      <c r="B197" s="37">
        <v>40300</v>
      </c>
      <c r="C197" s="34" t="s">
        <v>23</v>
      </c>
      <c r="D197" s="34" t="s">
        <v>50</v>
      </c>
      <c r="E197" s="34" t="s">
        <v>41</v>
      </c>
      <c r="F197" s="34" t="s">
        <v>5</v>
      </c>
      <c r="G197" s="21"/>
      <c r="H197" s="21"/>
      <c r="I197" s="21" t="s">
        <v>31</v>
      </c>
      <c r="J197" s="21" t="s">
        <v>32</v>
      </c>
      <c r="M197" s="12"/>
    </row>
    <row r="198" spans="1:13" ht="18" customHeight="1">
      <c r="A198" s="4">
        <v>197</v>
      </c>
      <c r="B198" s="37">
        <v>40300</v>
      </c>
      <c r="C198" s="34" t="s">
        <v>142</v>
      </c>
      <c r="D198" s="34" t="s">
        <v>161</v>
      </c>
      <c r="E198" s="34" t="s">
        <v>153</v>
      </c>
      <c r="F198" s="34" t="s">
        <v>146</v>
      </c>
      <c r="G198" s="21"/>
      <c r="H198" s="21"/>
      <c r="I198" s="21" t="s">
        <v>25</v>
      </c>
      <c r="J198" s="21" t="s">
        <v>8</v>
      </c>
      <c r="M198" s="12"/>
    </row>
    <row r="199" spans="1:13" ht="18" customHeight="1">
      <c r="A199" s="4">
        <v>198</v>
      </c>
      <c r="B199" s="37">
        <v>40301</v>
      </c>
      <c r="C199" s="34" t="s">
        <v>39</v>
      </c>
      <c r="D199" s="34" t="s">
        <v>29</v>
      </c>
      <c r="E199" s="34" t="s">
        <v>50</v>
      </c>
      <c r="F199" s="34" t="s">
        <v>131</v>
      </c>
      <c r="G199" s="21"/>
      <c r="H199" s="21"/>
      <c r="I199" s="21" t="s">
        <v>8</v>
      </c>
      <c r="J199" s="21" t="s">
        <v>31</v>
      </c>
      <c r="M199" s="12"/>
    </row>
    <row r="200" spans="1:13" ht="18" customHeight="1">
      <c r="A200" s="4">
        <v>199</v>
      </c>
      <c r="B200" s="37">
        <v>40301</v>
      </c>
      <c r="C200" s="34" t="s">
        <v>47</v>
      </c>
      <c r="D200" s="34" t="s">
        <v>24</v>
      </c>
      <c r="E200" s="34" t="s">
        <v>161</v>
      </c>
      <c r="F200" s="34" t="s">
        <v>44</v>
      </c>
      <c r="G200" s="21"/>
      <c r="H200" s="21"/>
      <c r="I200" s="21" t="s">
        <v>26</v>
      </c>
      <c r="J200" s="21" t="s">
        <v>25</v>
      </c>
      <c r="M200" s="12"/>
    </row>
    <row r="201" spans="1:13" ht="18" customHeight="1">
      <c r="A201" s="4">
        <v>200</v>
      </c>
      <c r="B201" s="37">
        <v>40301</v>
      </c>
      <c r="C201" s="34" t="s">
        <v>5</v>
      </c>
      <c r="D201" s="34" t="s">
        <v>12</v>
      </c>
      <c r="E201" s="34" t="s">
        <v>30</v>
      </c>
      <c r="F201" s="34" t="s">
        <v>41</v>
      </c>
      <c r="G201" s="21"/>
      <c r="H201" s="21"/>
      <c r="I201" s="21" t="s">
        <v>32</v>
      </c>
      <c r="J201" s="21" t="s">
        <v>9</v>
      </c>
      <c r="M201" s="12"/>
    </row>
    <row r="202" spans="1:13" ht="18" customHeight="1">
      <c r="A202" s="4">
        <v>201</v>
      </c>
      <c r="B202" s="37">
        <v>40301</v>
      </c>
      <c r="C202" s="34" t="s">
        <v>6</v>
      </c>
      <c r="D202" s="34" t="s">
        <v>36</v>
      </c>
      <c r="E202" s="34" t="s">
        <v>10</v>
      </c>
      <c r="F202" s="34" t="s">
        <v>18</v>
      </c>
      <c r="G202" s="21"/>
      <c r="H202" s="21"/>
      <c r="I202" s="21" t="s">
        <v>37</v>
      </c>
      <c r="J202" s="21" t="s">
        <v>14</v>
      </c>
      <c r="M202" s="12"/>
    </row>
    <row r="203" spans="1:13" ht="18" customHeight="1">
      <c r="A203" s="4">
        <v>202</v>
      </c>
      <c r="B203" s="37">
        <v>40301</v>
      </c>
      <c r="C203" s="34" t="s">
        <v>163</v>
      </c>
      <c r="D203" s="34" t="s">
        <v>4</v>
      </c>
      <c r="E203" s="34" t="s">
        <v>34</v>
      </c>
      <c r="F203" s="34" t="s">
        <v>72</v>
      </c>
      <c r="G203" s="21"/>
      <c r="H203" s="21"/>
      <c r="I203" s="21" t="s">
        <v>20</v>
      </c>
      <c r="J203" s="21" t="s">
        <v>38</v>
      </c>
      <c r="M203" s="12"/>
    </row>
    <row r="204" spans="1:13" ht="18" customHeight="1">
      <c r="A204" s="4">
        <v>203</v>
      </c>
      <c r="B204" s="37">
        <v>40301</v>
      </c>
      <c r="C204" s="34" t="s">
        <v>16</v>
      </c>
      <c r="D204" s="34" t="s">
        <v>17</v>
      </c>
      <c r="E204" s="34" t="s">
        <v>28</v>
      </c>
      <c r="F204" s="34" t="s">
        <v>27</v>
      </c>
      <c r="G204" s="21"/>
      <c r="H204" s="21"/>
      <c r="I204" s="21" t="s">
        <v>13</v>
      </c>
      <c r="J204" s="21" t="s">
        <v>19</v>
      </c>
      <c r="M204" s="12"/>
    </row>
    <row r="205" spans="1:13" ht="18" customHeight="1">
      <c r="A205" s="4">
        <v>204</v>
      </c>
      <c r="B205" s="37">
        <v>40302</v>
      </c>
      <c r="C205" s="34" t="s">
        <v>72</v>
      </c>
      <c r="D205" s="34" t="s">
        <v>33</v>
      </c>
      <c r="E205" s="34" t="s">
        <v>4</v>
      </c>
      <c r="F205" s="34" t="s">
        <v>34</v>
      </c>
      <c r="G205" s="21"/>
      <c r="H205" s="21"/>
      <c r="I205" s="21" t="s">
        <v>20</v>
      </c>
      <c r="J205" s="21" t="s">
        <v>38</v>
      </c>
      <c r="M205" s="12"/>
    </row>
    <row r="206" spans="1:13" ht="18" customHeight="1">
      <c r="A206" s="4">
        <v>205</v>
      </c>
      <c r="B206" s="37">
        <v>40302</v>
      </c>
      <c r="C206" s="34" t="s">
        <v>41</v>
      </c>
      <c r="D206" s="34" t="s">
        <v>148</v>
      </c>
      <c r="E206" s="34" t="s">
        <v>12</v>
      </c>
      <c r="F206" s="34" t="s">
        <v>30</v>
      </c>
      <c r="G206" s="21"/>
      <c r="H206" s="21"/>
      <c r="I206" s="21" t="s">
        <v>32</v>
      </c>
      <c r="J206" s="21" t="s">
        <v>9</v>
      </c>
      <c r="M206" s="12"/>
    </row>
    <row r="207" spans="1:13" ht="18" customHeight="1">
      <c r="A207" s="4">
        <v>206</v>
      </c>
      <c r="B207" s="37">
        <v>40302</v>
      </c>
      <c r="C207" s="34" t="s">
        <v>44</v>
      </c>
      <c r="D207" s="34" t="s">
        <v>142</v>
      </c>
      <c r="E207" s="34" t="s">
        <v>24</v>
      </c>
      <c r="F207" s="34" t="s">
        <v>153</v>
      </c>
      <c r="G207" s="21"/>
      <c r="H207" s="21"/>
      <c r="I207" s="21" t="s">
        <v>26</v>
      </c>
      <c r="J207" s="21" t="s">
        <v>25</v>
      </c>
      <c r="M207" s="12"/>
    </row>
    <row r="208" spans="1:13" ht="18" customHeight="1">
      <c r="A208" s="4">
        <v>207</v>
      </c>
      <c r="B208" s="37">
        <v>40302</v>
      </c>
      <c r="C208" s="34" t="s">
        <v>131</v>
      </c>
      <c r="D208" s="34" t="s">
        <v>23</v>
      </c>
      <c r="E208" s="34" t="s">
        <v>29</v>
      </c>
      <c r="F208" s="34" t="s">
        <v>50</v>
      </c>
      <c r="G208" s="21"/>
      <c r="H208" s="21"/>
      <c r="I208" s="21" t="s">
        <v>8</v>
      </c>
      <c r="J208" s="21" t="s">
        <v>31</v>
      </c>
      <c r="M208" s="12"/>
    </row>
    <row r="209" spans="1:13" ht="18" customHeight="1">
      <c r="A209" s="4">
        <v>208</v>
      </c>
      <c r="B209" s="37">
        <v>40302</v>
      </c>
      <c r="C209" s="34" t="s">
        <v>18</v>
      </c>
      <c r="D209" s="34" t="s">
        <v>144</v>
      </c>
      <c r="E209" s="34" t="s">
        <v>36</v>
      </c>
      <c r="F209" s="34" t="s">
        <v>10</v>
      </c>
      <c r="G209" s="21"/>
      <c r="H209" s="21"/>
      <c r="I209" s="21" t="s">
        <v>37</v>
      </c>
      <c r="J209" s="21" t="s">
        <v>14</v>
      </c>
      <c r="M209" s="12"/>
    </row>
    <row r="210" spans="1:13" ht="18" customHeight="1">
      <c r="A210" s="4">
        <v>209</v>
      </c>
      <c r="B210" s="37">
        <v>40302</v>
      </c>
      <c r="C210" s="34" t="s">
        <v>27</v>
      </c>
      <c r="D210" s="34" t="s">
        <v>22</v>
      </c>
      <c r="E210" s="34" t="s">
        <v>17</v>
      </c>
      <c r="F210" s="34" t="s">
        <v>28</v>
      </c>
      <c r="G210" s="21"/>
      <c r="H210" s="21"/>
      <c r="I210" s="21" t="s">
        <v>13</v>
      </c>
      <c r="J210" s="21" t="s">
        <v>19</v>
      </c>
      <c r="M210" s="12"/>
    </row>
    <row r="211" spans="1:13" ht="18" customHeight="1">
      <c r="A211" s="4">
        <v>210</v>
      </c>
      <c r="B211" s="37">
        <v>40303</v>
      </c>
      <c r="C211" s="34" t="s">
        <v>153</v>
      </c>
      <c r="D211" s="34" t="s">
        <v>47</v>
      </c>
      <c r="E211" s="34" t="s">
        <v>142</v>
      </c>
      <c r="F211" s="34" t="s">
        <v>24</v>
      </c>
      <c r="G211" s="21"/>
      <c r="H211" s="21"/>
      <c r="I211" s="21" t="s">
        <v>26</v>
      </c>
      <c r="J211" s="21" t="s">
        <v>25</v>
      </c>
      <c r="M211" s="12"/>
    </row>
    <row r="212" spans="1:13" ht="18" customHeight="1">
      <c r="A212" s="4">
        <v>211</v>
      </c>
      <c r="B212" s="37">
        <v>40303</v>
      </c>
      <c r="C212" s="34" t="s">
        <v>34</v>
      </c>
      <c r="D212" s="34" t="s">
        <v>163</v>
      </c>
      <c r="E212" s="34" t="s">
        <v>33</v>
      </c>
      <c r="F212" s="34" t="s">
        <v>4</v>
      </c>
      <c r="G212" s="21"/>
      <c r="H212" s="21"/>
      <c r="I212" s="21" t="s">
        <v>20</v>
      </c>
      <c r="J212" s="21" t="s">
        <v>38</v>
      </c>
      <c r="M212" s="12"/>
    </row>
    <row r="213" spans="1:13" ht="18" customHeight="1">
      <c r="A213" s="4">
        <v>212</v>
      </c>
      <c r="B213" s="37">
        <v>40303</v>
      </c>
      <c r="C213" s="34" t="s">
        <v>10</v>
      </c>
      <c r="D213" s="36" t="s">
        <v>6</v>
      </c>
      <c r="E213" s="34" t="s">
        <v>144</v>
      </c>
      <c r="F213" s="34" t="s">
        <v>36</v>
      </c>
      <c r="G213" s="21"/>
      <c r="H213" s="21"/>
      <c r="I213" s="21" t="s">
        <v>37</v>
      </c>
      <c r="J213" s="21" t="s">
        <v>14</v>
      </c>
      <c r="M213" s="12"/>
    </row>
    <row r="214" spans="1:13" ht="18" customHeight="1">
      <c r="A214" s="4">
        <v>213</v>
      </c>
      <c r="B214" s="37">
        <v>40303</v>
      </c>
      <c r="C214" s="34" t="s">
        <v>28</v>
      </c>
      <c r="D214" s="34" t="s">
        <v>16</v>
      </c>
      <c r="E214" s="34" t="s">
        <v>22</v>
      </c>
      <c r="F214" s="34" t="s">
        <v>17</v>
      </c>
      <c r="G214" s="21"/>
      <c r="H214" s="21"/>
      <c r="I214" s="21" t="s">
        <v>13</v>
      </c>
      <c r="J214" s="21" t="s">
        <v>19</v>
      </c>
      <c r="M214" s="12"/>
    </row>
    <row r="215" spans="1:13" ht="18" customHeight="1">
      <c r="A215" s="4">
        <v>214</v>
      </c>
      <c r="B215" s="37">
        <v>40303</v>
      </c>
      <c r="C215" s="34" t="s">
        <v>30</v>
      </c>
      <c r="D215" s="34" t="s">
        <v>5</v>
      </c>
      <c r="E215" s="34" t="s">
        <v>148</v>
      </c>
      <c r="F215" s="34" t="s">
        <v>12</v>
      </c>
      <c r="G215" s="21"/>
      <c r="H215" s="21"/>
      <c r="I215" s="21" t="s">
        <v>32</v>
      </c>
      <c r="J215" s="21" t="s">
        <v>9</v>
      </c>
      <c r="M215" s="12"/>
    </row>
    <row r="216" spans="1:13" ht="18" customHeight="1">
      <c r="A216" s="4">
        <v>215</v>
      </c>
      <c r="B216" s="37">
        <v>40303</v>
      </c>
      <c r="C216" s="34" t="s">
        <v>50</v>
      </c>
      <c r="D216" s="34" t="s">
        <v>39</v>
      </c>
      <c r="E216" s="34" t="s">
        <v>23</v>
      </c>
      <c r="F216" s="34" t="s">
        <v>29</v>
      </c>
      <c r="G216" s="21"/>
      <c r="H216" s="21"/>
      <c r="I216" s="21" t="s">
        <v>8</v>
      </c>
      <c r="J216" s="21" t="s">
        <v>31</v>
      </c>
      <c r="M216" s="12"/>
    </row>
    <row r="217" spans="1:13" ht="18" customHeight="1">
      <c r="A217" s="4">
        <v>216</v>
      </c>
      <c r="B217" s="37">
        <v>40305</v>
      </c>
      <c r="C217" s="34" t="s">
        <v>144</v>
      </c>
      <c r="D217" s="34" t="s">
        <v>18</v>
      </c>
      <c r="E217" s="34" t="s">
        <v>21</v>
      </c>
      <c r="F217" s="34" t="s">
        <v>17</v>
      </c>
      <c r="G217" s="21"/>
      <c r="H217" s="21"/>
      <c r="I217" s="21" t="s">
        <v>20</v>
      </c>
      <c r="J217" s="21" t="s">
        <v>14</v>
      </c>
      <c r="M217" s="12"/>
    </row>
    <row r="218" spans="1:13" ht="18" customHeight="1">
      <c r="A218" s="4">
        <v>217</v>
      </c>
      <c r="B218" s="37">
        <v>40305</v>
      </c>
      <c r="C218" s="34" t="s">
        <v>43</v>
      </c>
      <c r="D218" s="34" t="s">
        <v>72</v>
      </c>
      <c r="E218" s="34" t="s">
        <v>7</v>
      </c>
      <c r="F218" s="34" t="s">
        <v>46</v>
      </c>
      <c r="G218" s="21"/>
      <c r="H218" s="21"/>
      <c r="I218" s="21" t="s">
        <v>38</v>
      </c>
      <c r="J218" s="21" t="s">
        <v>19</v>
      </c>
      <c r="M218" s="12"/>
    </row>
    <row r="219" spans="1:13" ht="18" customHeight="1">
      <c r="A219" s="4">
        <v>218</v>
      </c>
      <c r="B219" s="37">
        <v>40305</v>
      </c>
      <c r="C219" s="34" t="s">
        <v>24</v>
      </c>
      <c r="D219" s="34" t="s">
        <v>146</v>
      </c>
      <c r="E219" s="34" t="s">
        <v>47</v>
      </c>
      <c r="F219" s="34" t="s">
        <v>161</v>
      </c>
      <c r="G219" s="21"/>
      <c r="H219" s="21"/>
      <c r="I219" s="21" t="s">
        <v>25</v>
      </c>
      <c r="J219" s="21" t="s">
        <v>32</v>
      </c>
      <c r="M219" s="12"/>
    </row>
    <row r="220" spans="1:13" ht="18" customHeight="1">
      <c r="A220" s="4">
        <v>219</v>
      </c>
      <c r="B220" s="37">
        <v>40306</v>
      </c>
      <c r="C220" s="36" t="s">
        <v>161</v>
      </c>
      <c r="D220" s="34" t="s">
        <v>30</v>
      </c>
      <c r="E220" s="34" t="s">
        <v>146</v>
      </c>
      <c r="F220" s="34" t="s">
        <v>47</v>
      </c>
      <c r="G220" s="21"/>
      <c r="H220" s="21"/>
      <c r="I220" s="21" t="s">
        <v>25</v>
      </c>
      <c r="J220" s="21" t="s">
        <v>32</v>
      </c>
      <c r="M220" s="13"/>
    </row>
    <row r="221" spans="1:13" ht="18" customHeight="1">
      <c r="A221" s="4">
        <v>220</v>
      </c>
      <c r="B221" s="37">
        <v>40306</v>
      </c>
      <c r="C221" s="34" t="s">
        <v>4</v>
      </c>
      <c r="D221" s="34" t="s">
        <v>22</v>
      </c>
      <c r="E221" s="34" t="s">
        <v>6</v>
      </c>
      <c r="F221" s="34" t="s">
        <v>33</v>
      </c>
      <c r="G221" s="21"/>
      <c r="H221" s="21"/>
      <c r="I221" s="21" t="s">
        <v>13</v>
      </c>
      <c r="J221" s="21" t="s">
        <v>37</v>
      </c>
      <c r="M221" s="12"/>
    </row>
    <row r="222" spans="1:13" ht="18" customHeight="1">
      <c r="A222" s="4">
        <v>221</v>
      </c>
      <c r="B222" s="37">
        <v>40306</v>
      </c>
      <c r="C222" s="34" t="s">
        <v>46</v>
      </c>
      <c r="D222" s="34" t="s">
        <v>34</v>
      </c>
      <c r="E222" s="34" t="s">
        <v>72</v>
      </c>
      <c r="F222" s="34" t="s">
        <v>7</v>
      </c>
      <c r="G222" s="21"/>
      <c r="H222" s="21"/>
      <c r="I222" s="21" t="s">
        <v>38</v>
      </c>
      <c r="J222" s="21" t="s">
        <v>19</v>
      </c>
      <c r="M222" s="12"/>
    </row>
    <row r="223" spans="1:13" ht="18" customHeight="1">
      <c r="A223" s="4">
        <v>222</v>
      </c>
      <c r="B223" s="37">
        <v>40306</v>
      </c>
      <c r="C223" s="34" t="s">
        <v>29</v>
      </c>
      <c r="D223" s="34" t="s">
        <v>153</v>
      </c>
      <c r="E223" s="34" t="s">
        <v>11</v>
      </c>
      <c r="F223" s="34" t="s">
        <v>23</v>
      </c>
      <c r="G223" s="21"/>
      <c r="H223" s="21"/>
      <c r="I223" s="21" t="s">
        <v>26</v>
      </c>
      <c r="J223" s="21" t="s">
        <v>8</v>
      </c>
      <c r="M223" s="12"/>
    </row>
    <row r="224" spans="1:13" ht="18" customHeight="1">
      <c r="A224" s="4">
        <v>223</v>
      </c>
      <c r="B224" s="37">
        <v>40306</v>
      </c>
      <c r="C224" s="34" t="s">
        <v>17</v>
      </c>
      <c r="D224" s="34" t="s">
        <v>10</v>
      </c>
      <c r="E224" s="34" t="s">
        <v>18</v>
      </c>
      <c r="F224" s="34" t="s">
        <v>21</v>
      </c>
      <c r="G224" s="21"/>
      <c r="H224" s="21"/>
      <c r="I224" s="21" t="s">
        <v>20</v>
      </c>
      <c r="J224" s="21" t="s">
        <v>14</v>
      </c>
      <c r="M224" s="12"/>
    </row>
    <row r="225" spans="1:13" ht="18" customHeight="1">
      <c r="A225" s="4">
        <v>224</v>
      </c>
      <c r="B225" s="37">
        <v>40306</v>
      </c>
      <c r="C225" s="34" t="s">
        <v>12</v>
      </c>
      <c r="D225" s="34" t="s">
        <v>41</v>
      </c>
      <c r="E225" s="34" t="s">
        <v>211</v>
      </c>
      <c r="F225" s="34" t="s">
        <v>39</v>
      </c>
      <c r="G225" s="21"/>
      <c r="H225" s="21"/>
      <c r="I225" s="21" t="s">
        <v>31</v>
      </c>
      <c r="J225" s="21" t="s">
        <v>9</v>
      </c>
      <c r="M225" s="12"/>
    </row>
    <row r="226" spans="1:13" ht="18" customHeight="1">
      <c r="A226" s="4">
        <v>225</v>
      </c>
      <c r="B226" s="37">
        <v>40307</v>
      </c>
      <c r="C226" s="34" t="s">
        <v>7</v>
      </c>
      <c r="D226" s="34" t="s">
        <v>43</v>
      </c>
      <c r="E226" s="34" t="s">
        <v>34</v>
      </c>
      <c r="F226" s="34" t="s">
        <v>72</v>
      </c>
      <c r="G226" s="21"/>
      <c r="H226" s="21"/>
      <c r="I226" s="21" t="s">
        <v>38</v>
      </c>
      <c r="J226" s="21" t="s">
        <v>19</v>
      </c>
      <c r="M226" s="12"/>
    </row>
    <row r="227" spans="1:13" ht="18" customHeight="1">
      <c r="A227" s="4">
        <v>226</v>
      </c>
      <c r="B227" s="37">
        <v>40307</v>
      </c>
      <c r="C227" s="34" t="s">
        <v>39</v>
      </c>
      <c r="D227" s="34" t="s">
        <v>131</v>
      </c>
      <c r="E227" s="34" t="s">
        <v>41</v>
      </c>
      <c r="F227" s="34" t="s">
        <v>211</v>
      </c>
      <c r="G227" s="21"/>
      <c r="H227" s="21"/>
      <c r="I227" s="21" t="s">
        <v>31</v>
      </c>
      <c r="J227" s="21" t="s">
        <v>9</v>
      </c>
      <c r="M227" s="12"/>
    </row>
    <row r="228" spans="1:13" ht="18" customHeight="1">
      <c r="A228" s="4">
        <v>227</v>
      </c>
      <c r="B228" s="37">
        <v>40307</v>
      </c>
      <c r="C228" s="34" t="s">
        <v>47</v>
      </c>
      <c r="D228" s="34" t="s">
        <v>24</v>
      </c>
      <c r="E228" s="34" t="s">
        <v>30</v>
      </c>
      <c r="F228" s="34" t="s">
        <v>146</v>
      </c>
      <c r="G228" s="21"/>
      <c r="H228" s="21"/>
      <c r="I228" s="21" t="s">
        <v>25</v>
      </c>
      <c r="J228" s="21" t="s">
        <v>32</v>
      </c>
      <c r="M228" s="12"/>
    </row>
    <row r="229" spans="1:13" ht="18" customHeight="1">
      <c r="A229" s="4">
        <v>228</v>
      </c>
      <c r="B229" s="37">
        <v>40307</v>
      </c>
      <c r="C229" s="34" t="s">
        <v>21</v>
      </c>
      <c r="D229" s="34" t="s">
        <v>144</v>
      </c>
      <c r="E229" s="34" t="s">
        <v>10</v>
      </c>
      <c r="F229" s="34" t="s">
        <v>18</v>
      </c>
      <c r="G229" s="21"/>
      <c r="H229" s="21"/>
      <c r="I229" s="21" t="s">
        <v>20</v>
      </c>
      <c r="J229" s="21" t="s">
        <v>14</v>
      </c>
      <c r="M229" s="12"/>
    </row>
    <row r="230" spans="1:13" ht="18" customHeight="1">
      <c r="A230" s="4">
        <v>229</v>
      </c>
      <c r="B230" s="37">
        <v>40307</v>
      </c>
      <c r="C230" s="34" t="s">
        <v>11</v>
      </c>
      <c r="D230" s="34" t="s">
        <v>23</v>
      </c>
      <c r="E230" s="34" t="s">
        <v>153</v>
      </c>
      <c r="F230" s="34" t="s">
        <v>142</v>
      </c>
      <c r="G230" s="21"/>
      <c r="H230" s="21"/>
      <c r="I230" s="21" t="s">
        <v>26</v>
      </c>
      <c r="J230" s="21" t="s">
        <v>8</v>
      </c>
      <c r="M230" s="12"/>
    </row>
    <row r="231" spans="1:13" ht="18" customHeight="1">
      <c r="A231" s="4">
        <v>230</v>
      </c>
      <c r="B231" s="37">
        <v>40307</v>
      </c>
      <c r="C231" s="34" t="s">
        <v>33</v>
      </c>
      <c r="D231" s="34" t="s">
        <v>35</v>
      </c>
      <c r="E231" s="34" t="s">
        <v>22</v>
      </c>
      <c r="F231" s="34" t="s">
        <v>6</v>
      </c>
      <c r="G231" s="21"/>
      <c r="H231" s="21"/>
      <c r="I231" s="21" t="s">
        <v>13</v>
      </c>
      <c r="J231" s="21" t="s">
        <v>37</v>
      </c>
      <c r="M231" s="12"/>
    </row>
    <row r="232" spans="1:13" ht="18" customHeight="1">
      <c r="A232" s="4">
        <v>231</v>
      </c>
      <c r="B232" s="37">
        <v>40310</v>
      </c>
      <c r="C232" s="34" t="s">
        <v>148</v>
      </c>
      <c r="D232" s="34" t="s">
        <v>17</v>
      </c>
      <c r="E232" s="34" t="s">
        <v>29</v>
      </c>
      <c r="F232" s="34" t="s">
        <v>35</v>
      </c>
      <c r="G232" s="21"/>
      <c r="H232" s="21"/>
      <c r="I232" s="21" t="s">
        <v>14</v>
      </c>
      <c r="J232" s="21" t="s">
        <v>26</v>
      </c>
      <c r="M232" s="12"/>
    </row>
    <row r="233" spans="1:13" ht="18" customHeight="1">
      <c r="A233" s="4">
        <v>232</v>
      </c>
      <c r="B233" s="37">
        <v>40310</v>
      </c>
      <c r="C233" s="34" t="s">
        <v>41</v>
      </c>
      <c r="D233" s="34" t="s">
        <v>4</v>
      </c>
      <c r="E233" s="34" t="s">
        <v>131</v>
      </c>
      <c r="F233" s="34" t="s">
        <v>49</v>
      </c>
      <c r="G233" s="21"/>
      <c r="H233" s="21"/>
      <c r="I233" s="21" t="s">
        <v>13</v>
      </c>
      <c r="J233" s="21" t="s">
        <v>8</v>
      </c>
      <c r="M233" s="12"/>
    </row>
    <row r="234" spans="1:13" ht="18" customHeight="1">
      <c r="A234" s="4">
        <v>233</v>
      </c>
      <c r="B234" s="37">
        <v>40310</v>
      </c>
      <c r="C234" s="34" t="s">
        <v>6</v>
      </c>
      <c r="D234" s="34" t="s">
        <v>161</v>
      </c>
      <c r="E234" s="34" t="s">
        <v>16</v>
      </c>
      <c r="F234" s="34" t="s">
        <v>24</v>
      </c>
      <c r="G234" s="21"/>
      <c r="H234" s="21"/>
      <c r="I234" s="21" t="s">
        <v>20</v>
      </c>
      <c r="J234" s="21" t="s">
        <v>25</v>
      </c>
      <c r="M234" s="12"/>
    </row>
    <row r="235" spans="1:13" ht="18" customHeight="1">
      <c r="A235" s="4">
        <v>234</v>
      </c>
      <c r="B235" s="37">
        <v>40310</v>
      </c>
      <c r="C235" s="34" t="s">
        <v>142</v>
      </c>
      <c r="D235" s="34" t="s">
        <v>46</v>
      </c>
      <c r="E235" s="36" t="s">
        <v>23</v>
      </c>
      <c r="F235" s="34" t="s">
        <v>15</v>
      </c>
      <c r="G235" s="21"/>
      <c r="H235" s="21"/>
      <c r="I235" s="21" t="s">
        <v>38</v>
      </c>
      <c r="J235" s="21" t="s">
        <v>31</v>
      </c>
      <c r="M235" s="12"/>
    </row>
    <row r="236" spans="1:13" ht="18" customHeight="1">
      <c r="A236" s="4">
        <v>235</v>
      </c>
      <c r="B236" s="37">
        <v>40310</v>
      </c>
      <c r="C236" s="34" t="s">
        <v>22</v>
      </c>
      <c r="D236" s="34" t="s">
        <v>12</v>
      </c>
      <c r="E236" s="34" t="s">
        <v>144</v>
      </c>
      <c r="F236" s="34" t="s">
        <v>5</v>
      </c>
      <c r="G236" s="21"/>
      <c r="H236" s="21"/>
      <c r="I236" s="21" t="s">
        <v>37</v>
      </c>
      <c r="J236" s="21" t="s">
        <v>32</v>
      </c>
      <c r="M236" s="12"/>
    </row>
    <row r="237" spans="1:13" ht="18" customHeight="1">
      <c r="A237" s="4">
        <v>236</v>
      </c>
      <c r="B237" s="37">
        <v>40311</v>
      </c>
      <c r="C237" s="34" t="s">
        <v>72</v>
      </c>
      <c r="D237" s="34" t="s">
        <v>50</v>
      </c>
      <c r="E237" s="34" t="s">
        <v>163</v>
      </c>
      <c r="F237" s="34" t="s">
        <v>153</v>
      </c>
      <c r="G237" s="21"/>
      <c r="H237" s="21"/>
      <c r="I237" s="21" t="s">
        <v>19</v>
      </c>
      <c r="J237" s="21" t="s">
        <v>9</v>
      </c>
      <c r="M237" s="12"/>
    </row>
    <row r="238" spans="1:13" ht="18" customHeight="1">
      <c r="A238" s="4">
        <v>237</v>
      </c>
      <c r="B238" s="37">
        <v>40311</v>
      </c>
      <c r="C238" s="34" t="s">
        <v>35</v>
      </c>
      <c r="D238" s="34" t="s">
        <v>30</v>
      </c>
      <c r="E238" s="34" t="s">
        <v>17</v>
      </c>
      <c r="F238" s="34" t="s">
        <v>39</v>
      </c>
      <c r="G238" s="21"/>
      <c r="H238" s="21"/>
      <c r="I238" s="21" t="s">
        <v>14</v>
      </c>
      <c r="J238" s="21" t="s">
        <v>26</v>
      </c>
      <c r="M238" s="12"/>
    </row>
    <row r="239" spans="1:13" ht="18" customHeight="1">
      <c r="A239" s="4">
        <v>238</v>
      </c>
      <c r="B239" s="37">
        <v>40311</v>
      </c>
      <c r="C239" s="34" t="s">
        <v>5</v>
      </c>
      <c r="D239" s="34" t="s">
        <v>21</v>
      </c>
      <c r="E239" s="34" t="s">
        <v>12</v>
      </c>
      <c r="F239" s="34" t="s">
        <v>144</v>
      </c>
      <c r="G239" s="21"/>
      <c r="H239" s="21"/>
      <c r="I239" s="21" t="s">
        <v>37</v>
      </c>
      <c r="J239" s="21" t="s">
        <v>32</v>
      </c>
      <c r="M239" s="12"/>
    </row>
    <row r="240" spans="1:13" ht="18" customHeight="1">
      <c r="A240" s="4">
        <v>239</v>
      </c>
      <c r="B240" s="37">
        <v>40311</v>
      </c>
      <c r="C240" s="34" t="s">
        <v>49</v>
      </c>
      <c r="D240" s="34" t="s">
        <v>157</v>
      </c>
      <c r="E240" s="34" t="s">
        <v>4</v>
      </c>
      <c r="F240" s="34" t="s">
        <v>131</v>
      </c>
      <c r="G240" s="21"/>
      <c r="H240" s="21"/>
      <c r="I240" s="21" t="s">
        <v>13</v>
      </c>
      <c r="J240" s="21" t="s">
        <v>8</v>
      </c>
      <c r="M240" s="12"/>
    </row>
    <row r="241" spans="1:13" ht="18" customHeight="1">
      <c r="A241" s="4">
        <v>240</v>
      </c>
      <c r="B241" s="37">
        <v>40311</v>
      </c>
      <c r="C241" s="34" t="s">
        <v>15</v>
      </c>
      <c r="D241" s="36" t="s">
        <v>47</v>
      </c>
      <c r="E241" s="34" t="s">
        <v>46</v>
      </c>
      <c r="F241" s="34" t="s">
        <v>23</v>
      </c>
      <c r="G241" s="21"/>
      <c r="H241" s="21"/>
      <c r="I241" s="21" t="s">
        <v>38</v>
      </c>
      <c r="J241" s="21" t="s">
        <v>31</v>
      </c>
      <c r="M241" s="12"/>
    </row>
    <row r="242" spans="1:13" ht="18" customHeight="1">
      <c r="A242" s="4">
        <v>241</v>
      </c>
      <c r="B242" s="37">
        <v>40311</v>
      </c>
      <c r="C242" s="34" t="s">
        <v>24</v>
      </c>
      <c r="D242" s="34" t="s">
        <v>27</v>
      </c>
      <c r="E242" s="34" t="s">
        <v>161</v>
      </c>
      <c r="F242" s="34" t="s">
        <v>16</v>
      </c>
      <c r="G242" s="21"/>
      <c r="H242" s="21"/>
      <c r="I242" s="21" t="s">
        <v>20</v>
      </c>
      <c r="J242" s="21" t="s">
        <v>25</v>
      </c>
      <c r="M242" s="12"/>
    </row>
    <row r="243" spans="1:13" ht="18" customHeight="1">
      <c r="A243" s="4">
        <v>242</v>
      </c>
      <c r="B243" s="37">
        <v>40312</v>
      </c>
      <c r="C243" s="34" t="s">
        <v>153</v>
      </c>
      <c r="D243" s="34" t="s">
        <v>36</v>
      </c>
      <c r="E243" s="34" t="s">
        <v>50</v>
      </c>
      <c r="F243" s="34" t="s">
        <v>163</v>
      </c>
      <c r="G243" s="21"/>
      <c r="H243" s="21"/>
      <c r="I243" s="21" t="s">
        <v>19</v>
      </c>
      <c r="J243" s="21" t="s">
        <v>9</v>
      </c>
      <c r="M243" s="12"/>
    </row>
    <row r="244" spans="1:13" ht="18" customHeight="1">
      <c r="A244" s="4">
        <v>243</v>
      </c>
      <c r="B244" s="37">
        <v>40313</v>
      </c>
      <c r="C244" s="34" t="s">
        <v>23</v>
      </c>
      <c r="D244" s="34" t="s">
        <v>34</v>
      </c>
      <c r="E244" s="34" t="s">
        <v>47</v>
      </c>
      <c r="F244" s="34" t="s">
        <v>46</v>
      </c>
      <c r="G244" s="21"/>
      <c r="H244" s="21"/>
      <c r="I244" s="21" t="s">
        <v>38</v>
      </c>
      <c r="J244" s="21" t="s">
        <v>9</v>
      </c>
      <c r="M244" s="12"/>
    </row>
    <row r="245" spans="1:13" ht="18" customHeight="1">
      <c r="A245" s="4">
        <v>244</v>
      </c>
      <c r="B245" s="37">
        <v>40313</v>
      </c>
      <c r="C245" s="34" t="s">
        <v>131</v>
      </c>
      <c r="D245" s="34" t="s">
        <v>10</v>
      </c>
      <c r="E245" s="34" t="s">
        <v>30</v>
      </c>
      <c r="F245" s="34" t="s">
        <v>28</v>
      </c>
      <c r="G245" s="21"/>
      <c r="H245" s="21"/>
      <c r="I245" s="21" t="s">
        <v>13</v>
      </c>
      <c r="J245" s="21" t="s">
        <v>32</v>
      </c>
      <c r="M245" s="12"/>
    </row>
    <row r="246" spans="1:13" ht="18" customHeight="1">
      <c r="A246" s="4">
        <v>245</v>
      </c>
      <c r="B246" s="37">
        <v>40313</v>
      </c>
      <c r="C246" s="34" t="s">
        <v>144</v>
      </c>
      <c r="D246" s="34" t="s">
        <v>148</v>
      </c>
      <c r="E246" s="34" t="s">
        <v>33</v>
      </c>
      <c r="F246" s="34" t="s">
        <v>29</v>
      </c>
      <c r="G246" s="21"/>
      <c r="H246" s="21"/>
      <c r="I246" s="21" t="s">
        <v>37</v>
      </c>
      <c r="J246" s="21" t="s">
        <v>8</v>
      </c>
      <c r="M246" s="12"/>
    </row>
    <row r="247" spans="1:13" ht="18" customHeight="1">
      <c r="A247" s="4">
        <v>246</v>
      </c>
      <c r="B247" s="37">
        <v>40313</v>
      </c>
      <c r="C247" s="34" t="s">
        <v>163</v>
      </c>
      <c r="D247" s="34" t="s">
        <v>146</v>
      </c>
      <c r="E247" s="34" t="s">
        <v>36</v>
      </c>
      <c r="F247" s="34" t="s">
        <v>50</v>
      </c>
      <c r="G247" s="21"/>
      <c r="H247" s="21"/>
      <c r="I247" s="21" t="s">
        <v>19</v>
      </c>
      <c r="J247" s="21" t="s">
        <v>31</v>
      </c>
      <c r="M247" s="12"/>
    </row>
    <row r="248" spans="1:13" ht="18" customHeight="1">
      <c r="A248" s="4">
        <v>247</v>
      </c>
      <c r="B248" s="37">
        <v>40313</v>
      </c>
      <c r="C248" s="34" t="s">
        <v>16</v>
      </c>
      <c r="D248" s="34" t="s">
        <v>24</v>
      </c>
      <c r="E248" s="34" t="s">
        <v>27</v>
      </c>
      <c r="F248" s="34" t="s">
        <v>161</v>
      </c>
      <c r="G248" s="21"/>
      <c r="H248" s="21"/>
      <c r="I248" s="21" t="s">
        <v>20</v>
      </c>
      <c r="J248" s="21" t="s">
        <v>26</v>
      </c>
      <c r="M248" s="12"/>
    </row>
    <row r="249" spans="1:13" ht="18" customHeight="1">
      <c r="A249" s="4">
        <v>248</v>
      </c>
      <c r="B249" s="37">
        <v>40313</v>
      </c>
      <c r="C249" s="34" t="s">
        <v>12</v>
      </c>
      <c r="D249" s="34" t="s">
        <v>40</v>
      </c>
      <c r="E249" s="34" t="s">
        <v>41</v>
      </c>
      <c r="F249" s="34" t="s">
        <v>4</v>
      </c>
      <c r="G249" s="21"/>
      <c r="H249" s="21"/>
      <c r="I249" s="21" t="s">
        <v>14</v>
      </c>
      <c r="J249" s="21" t="s">
        <v>25</v>
      </c>
      <c r="M249" s="12"/>
    </row>
    <row r="250" spans="1:13" ht="18" customHeight="1">
      <c r="A250" s="4">
        <v>249</v>
      </c>
      <c r="B250" s="37">
        <v>40314</v>
      </c>
      <c r="C250" s="34" t="s">
        <v>161</v>
      </c>
      <c r="D250" s="34" t="s">
        <v>35</v>
      </c>
      <c r="E250" s="34" t="s">
        <v>24</v>
      </c>
      <c r="F250" s="34" t="s">
        <v>27</v>
      </c>
      <c r="G250" s="21"/>
      <c r="H250" s="21"/>
      <c r="I250" s="21" t="s">
        <v>20</v>
      </c>
      <c r="J250" s="21" t="s">
        <v>26</v>
      </c>
      <c r="M250" s="12"/>
    </row>
    <row r="251" spans="1:13" ht="18" customHeight="1">
      <c r="A251" s="4">
        <v>250</v>
      </c>
      <c r="B251" s="37">
        <v>40314</v>
      </c>
      <c r="C251" s="34" t="s">
        <v>4</v>
      </c>
      <c r="D251" s="34" t="s">
        <v>39</v>
      </c>
      <c r="E251" s="34" t="s">
        <v>40</v>
      </c>
      <c r="F251" s="34" t="s">
        <v>41</v>
      </c>
      <c r="G251" s="21"/>
      <c r="H251" s="21"/>
      <c r="I251" s="21" t="s">
        <v>14</v>
      </c>
      <c r="J251" s="21" t="s">
        <v>25</v>
      </c>
      <c r="M251" s="12"/>
    </row>
    <row r="252" spans="1:13" ht="18" customHeight="1">
      <c r="A252" s="4">
        <v>251</v>
      </c>
      <c r="B252" s="37">
        <v>40314</v>
      </c>
      <c r="C252" s="34" t="s">
        <v>46</v>
      </c>
      <c r="D252" s="34" t="s">
        <v>153</v>
      </c>
      <c r="E252" s="34" t="s">
        <v>34</v>
      </c>
      <c r="F252" s="34" t="s">
        <v>47</v>
      </c>
      <c r="G252" s="21"/>
      <c r="H252" s="21"/>
      <c r="I252" s="21" t="s">
        <v>38</v>
      </c>
      <c r="J252" s="21" t="s">
        <v>9</v>
      </c>
      <c r="M252" s="12"/>
    </row>
    <row r="253" spans="1:13" ht="18" customHeight="1">
      <c r="A253" s="4">
        <v>252</v>
      </c>
      <c r="B253" s="38">
        <v>40314</v>
      </c>
      <c r="C253" s="21" t="s">
        <v>28</v>
      </c>
      <c r="D253" s="21" t="s">
        <v>5</v>
      </c>
      <c r="E253" s="21" t="s">
        <v>10</v>
      </c>
      <c r="F253" s="21" t="s">
        <v>30</v>
      </c>
      <c r="G253" s="21"/>
      <c r="H253" s="21"/>
      <c r="I253" s="21" t="s">
        <v>13</v>
      </c>
      <c r="J253" s="21" t="s">
        <v>32</v>
      </c>
    </row>
    <row r="254" spans="1:13" ht="18" customHeight="1">
      <c r="A254" s="4">
        <v>253</v>
      </c>
      <c r="B254" s="38">
        <v>40314</v>
      </c>
      <c r="C254" s="21" t="s">
        <v>29</v>
      </c>
      <c r="D254" s="21" t="s">
        <v>49</v>
      </c>
      <c r="E254" s="21" t="s">
        <v>148</v>
      </c>
      <c r="F254" s="21" t="s">
        <v>33</v>
      </c>
      <c r="G254" s="21"/>
      <c r="H254" s="21"/>
      <c r="I254" s="21" t="s">
        <v>37</v>
      </c>
      <c r="J254" s="21" t="s">
        <v>8</v>
      </c>
    </row>
    <row r="255" spans="1:13" ht="18" customHeight="1">
      <c r="A255" s="4">
        <v>254</v>
      </c>
      <c r="B255" s="38">
        <v>40314</v>
      </c>
      <c r="C255" s="21" t="s">
        <v>50</v>
      </c>
      <c r="D255" s="21" t="s">
        <v>15</v>
      </c>
      <c r="E255" s="21" t="s">
        <v>146</v>
      </c>
      <c r="F255" s="21" t="s">
        <v>36</v>
      </c>
      <c r="G255" s="21"/>
      <c r="H255" s="21"/>
      <c r="I255" s="21" t="s">
        <v>19</v>
      </c>
      <c r="J255" s="21" t="s">
        <v>31</v>
      </c>
    </row>
    <row r="256" spans="1:13" ht="18" customHeight="1">
      <c r="A256" s="4">
        <v>255</v>
      </c>
      <c r="B256" s="38">
        <v>40316</v>
      </c>
      <c r="C256" s="21" t="s">
        <v>39</v>
      </c>
      <c r="D256" s="21" t="s">
        <v>144</v>
      </c>
      <c r="E256" s="21" t="s">
        <v>5</v>
      </c>
      <c r="F256" s="21" t="s">
        <v>40</v>
      </c>
      <c r="G256" s="21"/>
      <c r="H256" s="21"/>
      <c r="I256" s="21" t="s">
        <v>32</v>
      </c>
      <c r="J256" s="21" t="s">
        <v>14</v>
      </c>
    </row>
    <row r="257" spans="1:13" ht="18" customHeight="1">
      <c r="A257" s="4">
        <v>256</v>
      </c>
      <c r="B257" s="38">
        <v>40316</v>
      </c>
      <c r="C257" s="21" t="s">
        <v>47</v>
      </c>
      <c r="D257" s="21" t="s">
        <v>16</v>
      </c>
      <c r="E257" s="21" t="s">
        <v>153</v>
      </c>
      <c r="F257" s="21" t="s">
        <v>34</v>
      </c>
      <c r="G257" s="21"/>
      <c r="H257" s="21"/>
      <c r="I257" s="21" t="s">
        <v>26</v>
      </c>
      <c r="J257" s="21" t="s">
        <v>19</v>
      </c>
    </row>
    <row r="258" spans="1:13" ht="18" customHeight="1">
      <c r="A258" s="4">
        <v>257</v>
      </c>
      <c r="B258" s="38">
        <v>40316</v>
      </c>
      <c r="C258" s="36" t="s">
        <v>10</v>
      </c>
      <c r="D258" s="21" t="s">
        <v>12</v>
      </c>
      <c r="E258" s="21" t="s">
        <v>22</v>
      </c>
      <c r="F258" s="21" t="s">
        <v>211</v>
      </c>
      <c r="G258" s="21"/>
      <c r="H258" s="21"/>
      <c r="I258" s="21" t="s">
        <v>8</v>
      </c>
      <c r="J258" s="21" t="s">
        <v>20</v>
      </c>
      <c r="M258" s="13"/>
    </row>
    <row r="259" spans="1:13" ht="18" customHeight="1">
      <c r="A259" s="4">
        <v>258</v>
      </c>
      <c r="B259" s="38">
        <v>40316</v>
      </c>
      <c r="C259" s="21" t="s">
        <v>36</v>
      </c>
      <c r="D259" s="21" t="s">
        <v>50</v>
      </c>
      <c r="E259" s="21" t="s">
        <v>21</v>
      </c>
      <c r="F259" s="21" t="s">
        <v>146</v>
      </c>
      <c r="G259" s="21"/>
      <c r="H259" s="21"/>
      <c r="I259" s="21" t="s">
        <v>25</v>
      </c>
      <c r="J259" s="21" t="s">
        <v>38</v>
      </c>
    </row>
    <row r="260" spans="1:13" ht="18" customHeight="1">
      <c r="A260" s="4">
        <v>259</v>
      </c>
      <c r="B260" s="38">
        <v>40316</v>
      </c>
      <c r="C260" s="21" t="s">
        <v>30</v>
      </c>
      <c r="D260" s="21" t="s">
        <v>72</v>
      </c>
      <c r="E260" s="21" t="s">
        <v>131</v>
      </c>
      <c r="F260" s="21" t="s">
        <v>17</v>
      </c>
      <c r="G260" s="21"/>
      <c r="H260" s="21"/>
      <c r="I260" s="21" t="s">
        <v>31</v>
      </c>
      <c r="J260" s="21" t="s">
        <v>37</v>
      </c>
    </row>
    <row r="261" spans="1:13" ht="18" customHeight="1">
      <c r="A261" s="4">
        <v>260</v>
      </c>
      <c r="B261" s="38">
        <v>40316</v>
      </c>
      <c r="C261" s="21" t="s">
        <v>33</v>
      </c>
      <c r="D261" s="21" t="s">
        <v>142</v>
      </c>
      <c r="E261" s="21" t="s">
        <v>18</v>
      </c>
      <c r="F261" s="21" t="s">
        <v>148</v>
      </c>
      <c r="G261" s="21"/>
      <c r="H261" s="21"/>
      <c r="I261" s="21" t="s">
        <v>9</v>
      </c>
      <c r="J261" s="21" t="s">
        <v>13</v>
      </c>
    </row>
    <row r="262" spans="1:13" ht="18" customHeight="1">
      <c r="A262" s="4">
        <v>261</v>
      </c>
      <c r="B262" s="38">
        <v>40317</v>
      </c>
      <c r="C262" s="21" t="s">
        <v>148</v>
      </c>
      <c r="D262" s="21" t="s">
        <v>4</v>
      </c>
      <c r="E262" s="21" t="s">
        <v>142</v>
      </c>
      <c r="F262" s="21" t="s">
        <v>18</v>
      </c>
      <c r="G262" s="21"/>
      <c r="H262" s="21"/>
      <c r="I262" s="21" t="s">
        <v>9</v>
      </c>
      <c r="J262" s="21" t="s">
        <v>13</v>
      </c>
    </row>
    <row r="263" spans="1:13" ht="18" customHeight="1">
      <c r="A263" s="4">
        <v>262</v>
      </c>
      <c r="B263" s="38">
        <v>40317</v>
      </c>
      <c r="C263" s="21" t="s">
        <v>40</v>
      </c>
      <c r="D263" s="21" t="s">
        <v>157</v>
      </c>
      <c r="E263" s="21" t="s">
        <v>144</v>
      </c>
      <c r="F263" s="21" t="s">
        <v>5</v>
      </c>
      <c r="G263" s="21"/>
      <c r="H263" s="21"/>
      <c r="I263" s="21" t="s">
        <v>32</v>
      </c>
      <c r="J263" s="21" t="s">
        <v>14</v>
      </c>
    </row>
    <row r="264" spans="1:13" ht="18" customHeight="1">
      <c r="A264" s="4">
        <v>263</v>
      </c>
      <c r="B264" s="38">
        <v>40317</v>
      </c>
      <c r="C264" s="21" t="s">
        <v>34</v>
      </c>
      <c r="D264" s="21" t="s">
        <v>161</v>
      </c>
      <c r="E264" s="21" t="s">
        <v>16</v>
      </c>
      <c r="F264" s="21" t="s">
        <v>153</v>
      </c>
      <c r="G264" s="21"/>
      <c r="H264" s="21"/>
      <c r="I264" s="21" t="s">
        <v>26</v>
      </c>
      <c r="J264" s="21" t="s">
        <v>19</v>
      </c>
    </row>
    <row r="265" spans="1:13" ht="18" customHeight="1">
      <c r="A265" s="4">
        <v>264</v>
      </c>
      <c r="B265" s="38">
        <v>40317</v>
      </c>
      <c r="C265" s="21" t="s">
        <v>41</v>
      </c>
      <c r="D265" s="21" t="s">
        <v>28</v>
      </c>
      <c r="E265" s="21" t="s">
        <v>12</v>
      </c>
      <c r="F265" s="21" t="s">
        <v>22</v>
      </c>
      <c r="G265" s="21"/>
      <c r="H265" s="21"/>
      <c r="I265" s="21" t="s">
        <v>8</v>
      </c>
      <c r="J265" s="21" t="s">
        <v>20</v>
      </c>
    </row>
    <row r="266" spans="1:13" ht="18" customHeight="1">
      <c r="A266" s="4">
        <v>265</v>
      </c>
      <c r="B266" s="38">
        <v>40317</v>
      </c>
      <c r="C266" s="21" t="s">
        <v>17</v>
      </c>
      <c r="D266" s="21" t="s">
        <v>29</v>
      </c>
      <c r="E266" s="21" t="s">
        <v>72</v>
      </c>
      <c r="F266" s="21" t="s">
        <v>131</v>
      </c>
      <c r="G266" s="21"/>
      <c r="H266" s="21"/>
      <c r="I266" s="21" t="s">
        <v>31</v>
      </c>
      <c r="J266" s="21" t="s">
        <v>37</v>
      </c>
    </row>
    <row r="267" spans="1:13" ht="18" customHeight="1">
      <c r="A267" s="4">
        <v>266</v>
      </c>
      <c r="B267" s="38">
        <v>40317</v>
      </c>
      <c r="C267" s="21" t="s">
        <v>146</v>
      </c>
      <c r="D267" s="21" t="s">
        <v>7</v>
      </c>
      <c r="E267" s="21" t="s">
        <v>50</v>
      </c>
      <c r="F267" s="21" t="s">
        <v>21</v>
      </c>
      <c r="G267" s="21"/>
      <c r="H267" s="21"/>
      <c r="I267" s="21" t="s">
        <v>25</v>
      </c>
      <c r="J267" s="21" t="s">
        <v>38</v>
      </c>
    </row>
    <row r="268" spans="1:13" ht="18" customHeight="1">
      <c r="A268" s="4">
        <v>267</v>
      </c>
      <c r="B268" s="38">
        <v>40319</v>
      </c>
      <c r="C268" s="21" t="s">
        <v>153</v>
      </c>
      <c r="D268" s="21" t="s">
        <v>163</v>
      </c>
      <c r="E268" s="21" t="s">
        <v>161</v>
      </c>
      <c r="F268" s="21" t="s">
        <v>7</v>
      </c>
      <c r="G268" s="21"/>
      <c r="H268" s="21"/>
      <c r="I268" s="21" t="s">
        <v>26</v>
      </c>
      <c r="J268" s="21" t="s">
        <v>38</v>
      </c>
    </row>
    <row r="269" spans="1:13" ht="18" customHeight="1">
      <c r="A269" s="4">
        <v>268</v>
      </c>
      <c r="B269" s="38">
        <v>40319</v>
      </c>
      <c r="C269" s="21" t="s">
        <v>5</v>
      </c>
      <c r="D269" s="21" t="s">
        <v>6</v>
      </c>
      <c r="E269" s="21" t="s">
        <v>23</v>
      </c>
      <c r="F269" s="21" t="s">
        <v>35</v>
      </c>
      <c r="G269" s="21"/>
      <c r="H269" s="21"/>
      <c r="I269" s="21" t="s">
        <v>32</v>
      </c>
      <c r="J269" s="21" t="s">
        <v>20</v>
      </c>
    </row>
    <row r="270" spans="1:13" ht="18" customHeight="1">
      <c r="A270" s="4">
        <v>269</v>
      </c>
      <c r="B270" s="37">
        <v>40319</v>
      </c>
      <c r="C270" s="34" t="s">
        <v>29</v>
      </c>
      <c r="D270" s="34" t="s">
        <v>10</v>
      </c>
      <c r="E270" s="34" t="s">
        <v>30</v>
      </c>
      <c r="F270" s="34" t="s">
        <v>72</v>
      </c>
      <c r="G270" s="21"/>
      <c r="H270" s="21"/>
      <c r="I270" s="21" t="s">
        <v>31</v>
      </c>
      <c r="J270" s="21" t="s">
        <v>13</v>
      </c>
      <c r="M270" s="12"/>
    </row>
    <row r="271" spans="1:13" ht="18" customHeight="1">
      <c r="A271" s="4">
        <v>270</v>
      </c>
      <c r="B271" s="37">
        <v>40319</v>
      </c>
      <c r="C271" s="34" t="s">
        <v>21</v>
      </c>
      <c r="D271" s="34" t="s">
        <v>47</v>
      </c>
      <c r="E271" s="34" t="s">
        <v>43</v>
      </c>
      <c r="F271" s="34" t="s">
        <v>44</v>
      </c>
      <c r="G271" s="21"/>
      <c r="H271" s="21"/>
      <c r="I271" s="21" t="s">
        <v>25</v>
      </c>
      <c r="J271" s="21" t="s">
        <v>19</v>
      </c>
      <c r="M271" s="12"/>
    </row>
    <row r="272" spans="1:13" ht="18" customHeight="1">
      <c r="A272" s="4">
        <v>271</v>
      </c>
      <c r="B272" s="37">
        <v>40319</v>
      </c>
      <c r="C272" s="34" t="s">
        <v>18</v>
      </c>
      <c r="D272" s="34" t="s">
        <v>211</v>
      </c>
      <c r="E272" s="34" t="s">
        <v>49</v>
      </c>
      <c r="F272" s="34" t="s">
        <v>12</v>
      </c>
      <c r="G272" s="21"/>
      <c r="H272" s="21"/>
      <c r="I272" s="21" t="s">
        <v>8</v>
      </c>
      <c r="J272" s="21" t="s">
        <v>14</v>
      </c>
      <c r="M272" s="12"/>
    </row>
    <row r="273" spans="1:13" ht="18" customHeight="1">
      <c r="A273" s="4">
        <v>272</v>
      </c>
      <c r="B273" s="37">
        <v>40319</v>
      </c>
      <c r="C273" s="34" t="s">
        <v>27</v>
      </c>
      <c r="D273" s="34" t="s">
        <v>148</v>
      </c>
      <c r="E273" s="34" t="s">
        <v>4</v>
      </c>
      <c r="F273" s="34" t="s">
        <v>142</v>
      </c>
      <c r="G273" s="21"/>
      <c r="H273" s="21"/>
      <c r="I273" s="21" t="s">
        <v>9</v>
      </c>
      <c r="J273" s="21" t="s">
        <v>37</v>
      </c>
      <c r="M273" s="12"/>
    </row>
    <row r="274" spans="1:13" ht="18" customHeight="1">
      <c r="A274" s="4">
        <v>273</v>
      </c>
      <c r="B274" s="37">
        <v>40320</v>
      </c>
      <c r="C274" s="34" t="s">
        <v>7</v>
      </c>
      <c r="D274" s="34" t="s">
        <v>24</v>
      </c>
      <c r="E274" s="34" t="s">
        <v>163</v>
      </c>
      <c r="F274" s="34" t="s">
        <v>161</v>
      </c>
      <c r="G274" s="21"/>
      <c r="H274" s="21"/>
      <c r="I274" s="21" t="s">
        <v>26</v>
      </c>
      <c r="J274" s="21" t="s">
        <v>38</v>
      </c>
      <c r="M274" s="12"/>
    </row>
    <row r="275" spans="1:13" ht="18" customHeight="1">
      <c r="A275" s="4">
        <v>274</v>
      </c>
      <c r="B275" s="37">
        <v>40320</v>
      </c>
      <c r="C275" s="34" t="s">
        <v>72</v>
      </c>
      <c r="D275" s="34" t="s">
        <v>131</v>
      </c>
      <c r="E275" s="34" t="s">
        <v>10</v>
      </c>
      <c r="F275" s="34" t="s">
        <v>30</v>
      </c>
      <c r="G275" s="21"/>
      <c r="H275" s="21"/>
      <c r="I275" s="21" t="s">
        <v>31</v>
      </c>
      <c r="J275" s="21" t="s">
        <v>13</v>
      </c>
      <c r="M275" s="12"/>
    </row>
    <row r="276" spans="1:13" ht="18" customHeight="1">
      <c r="A276" s="4">
        <v>275</v>
      </c>
      <c r="B276" s="37">
        <v>40320</v>
      </c>
      <c r="C276" s="34" t="s">
        <v>35</v>
      </c>
      <c r="D276" s="34" t="s">
        <v>41</v>
      </c>
      <c r="E276" s="34" t="s">
        <v>6</v>
      </c>
      <c r="F276" s="34" t="s">
        <v>23</v>
      </c>
      <c r="G276" s="21"/>
      <c r="H276" s="21"/>
      <c r="I276" s="21" t="s">
        <v>32</v>
      </c>
      <c r="J276" s="21" t="s">
        <v>20</v>
      </c>
      <c r="M276" s="12"/>
    </row>
    <row r="277" spans="1:13" ht="18" customHeight="1">
      <c r="A277" s="4">
        <v>276</v>
      </c>
      <c r="B277" s="37">
        <v>40320</v>
      </c>
      <c r="C277" s="34" t="s">
        <v>44</v>
      </c>
      <c r="D277" s="34" t="s">
        <v>46</v>
      </c>
      <c r="E277" s="34" t="s">
        <v>47</v>
      </c>
      <c r="F277" s="34" t="s">
        <v>43</v>
      </c>
      <c r="G277" s="21"/>
      <c r="H277" s="21"/>
      <c r="I277" s="21" t="s">
        <v>25</v>
      </c>
      <c r="J277" s="21" t="s">
        <v>19</v>
      </c>
      <c r="M277" s="12"/>
    </row>
    <row r="278" spans="1:13" ht="18" customHeight="1">
      <c r="A278" s="4">
        <v>277</v>
      </c>
      <c r="B278" s="37">
        <v>40320</v>
      </c>
      <c r="C278" s="34" t="s">
        <v>142</v>
      </c>
      <c r="D278" s="34" t="s">
        <v>17</v>
      </c>
      <c r="E278" s="34" t="s">
        <v>148</v>
      </c>
      <c r="F278" s="34" t="s">
        <v>4</v>
      </c>
      <c r="G278" s="21"/>
      <c r="H278" s="21"/>
      <c r="I278" s="21" t="s">
        <v>9</v>
      </c>
      <c r="J278" s="21" t="s">
        <v>37</v>
      </c>
      <c r="M278" s="12"/>
    </row>
    <row r="279" spans="1:13" ht="18" customHeight="1">
      <c r="A279" s="4">
        <v>278</v>
      </c>
      <c r="B279" s="37">
        <v>40320</v>
      </c>
      <c r="C279" s="34" t="s">
        <v>12</v>
      </c>
      <c r="D279" s="34" t="s">
        <v>42</v>
      </c>
      <c r="E279" s="36" t="s">
        <v>211</v>
      </c>
      <c r="F279" s="34" t="s">
        <v>49</v>
      </c>
      <c r="G279" s="21"/>
      <c r="H279" s="21"/>
      <c r="I279" s="21" t="s">
        <v>8</v>
      </c>
      <c r="J279" s="21" t="s">
        <v>14</v>
      </c>
      <c r="M279" s="12"/>
    </row>
    <row r="280" spans="1:13" ht="18" customHeight="1">
      <c r="A280" s="4">
        <v>279</v>
      </c>
      <c r="B280" s="37">
        <v>40321</v>
      </c>
      <c r="C280" s="34" t="s">
        <v>23</v>
      </c>
      <c r="D280" s="34" t="s">
        <v>27</v>
      </c>
      <c r="E280" s="34" t="s">
        <v>5</v>
      </c>
      <c r="F280" s="34" t="s">
        <v>10</v>
      </c>
      <c r="G280" s="21"/>
      <c r="H280" s="21"/>
      <c r="I280" s="21" t="s">
        <v>37</v>
      </c>
      <c r="J280" s="21" t="s">
        <v>26</v>
      </c>
      <c r="M280" s="12"/>
    </row>
    <row r="281" spans="1:13" ht="18" customHeight="1">
      <c r="A281" s="4">
        <v>280</v>
      </c>
      <c r="B281" s="37">
        <v>40321</v>
      </c>
      <c r="C281" s="34" t="s">
        <v>22</v>
      </c>
      <c r="D281" s="34" t="s">
        <v>153</v>
      </c>
      <c r="E281" s="34" t="s">
        <v>33</v>
      </c>
      <c r="F281" s="34" t="s">
        <v>157</v>
      </c>
      <c r="G281" s="21"/>
      <c r="H281" s="21"/>
      <c r="I281" s="21" t="s">
        <v>20</v>
      </c>
      <c r="J281" s="21" t="s">
        <v>9</v>
      </c>
      <c r="M281" s="12"/>
    </row>
    <row r="282" spans="1:13" ht="18" customHeight="1">
      <c r="A282" s="4">
        <v>281</v>
      </c>
      <c r="B282" s="37">
        <v>40322</v>
      </c>
      <c r="C282" s="34" t="s">
        <v>47</v>
      </c>
      <c r="D282" s="34" t="s">
        <v>35</v>
      </c>
      <c r="E282" s="34" t="s">
        <v>11</v>
      </c>
      <c r="F282" s="34" t="s">
        <v>46</v>
      </c>
      <c r="G282" s="21"/>
      <c r="H282" s="21"/>
      <c r="I282" s="21" t="s">
        <v>19</v>
      </c>
      <c r="J282" s="21" t="s">
        <v>32</v>
      </c>
      <c r="M282" s="12"/>
    </row>
    <row r="283" spans="1:13" ht="18" customHeight="1">
      <c r="A283" s="4">
        <v>282</v>
      </c>
      <c r="B283" s="37">
        <v>40322</v>
      </c>
      <c r="C283" s="34" t="s">
        <v>10</v>
      </c>
      <c r="D283" s="36" t="s">
        <v>12</v>
      </c>
      <c r="E283" s="34" t="s">
        <v>27</v>
      </c>
      <c r="F283" s="34" t="s">
        <v>29</v>
      </c>
      <c r="G283" s="21"/>
      <c r="H283" s="21"/>
      <c r="I283" s="21" t="s">
        <v>37</v>
      </c>
      <c r="J283" s="21" t="s">
        <v>26</v>
      </c>
      <c r="M283" s="12"/>
    </row>
    <row r="284" spans="1:13" ht="18" customHeight="1">
      <c r="A284" s="4">
        <v>283</v>
      </c>
      <c r="B284" s="37">
        <v>40322</v>
      </c>
      <c r="C284" s="34" t="s">
        <v>50</v>
      </c>
      <c r="D284" s="34" t="s">
        <v>33</v>
      </c>
      <c r="E284" s="34" t="s">
        <v>153</v>
      </c>
      <c r="F284" s="34" t="s">
        <v>48</v>
      </c>
      <c r="G284" s="21"/>
      <c r="H284" s="21"/>
      <c r="I284" s="21" t="s">
        <v>20</v>
      </c>
      <c r="J284" s="21" t="s">
        <v>9</v>
      </c>
      <c r="M284" s="12"/>
    </row>
    <row r="285" spans="1:13" ht="18" customHeight="1">
      <c r="A285" s="4">
        <v>284</v>
      </c>
      <c r="B285" s="37">
        <v>40322</v>
      </c>
      <c r="C285" s="34" t="s">
        <v>163</v>
      </c>
      <c r="D285" s="34" t="s">
        <v>44</v>
      </c>
      <c r="E285" s="34" t="s">
        <v>15</v>
      </c>
      <c r="F285" s="34" t="s">
        <v>24</v>
      </c>
      <c r="G285" s="21"/>
      <c r="H285" s="21"/>
      <c r="I285" s="21" t="s">
        <v>38</v>
      </c>
      <c r="J285" s="21" t="s">
        <v>8</v>
      </c>
      <c r="M285" s="12"/>
    </row>
    <row r="286" spans="1:13" ht="18" customHeight="1">
      <c r="A286" s="4">
        <v>285</v>
      </c>
      <c r="B286" s="37">
        <v>40323</v>
      </c>
      <c r="C286" s="34" t="s">
        <v>161</v>
      </c>
      <c r="D286" s="34" t="s">
        <v>15</v>
      </c>
      <c r="E286" s="34" t="s">
        <v>24</v>
      </c>
      <c r="F286" s="34" t="s">
        <v>163</v>
      </c>
      <c r="G286" s="21"/>
      <c r="H286" s="21"/>
      <c r="I286" s="21" t="s">
        <v>38</v>
      </c>
      <c r="J286" s="21" t="s">
        <v>8</v>
      </c>
      <c r="M286" s="12"/>
    </row>
    <row r="287" spans="1:13" ht="18" customHeight="1">
      <c r="A287" s="4">
        <v>286</v>
      </c>
      <c r="B287" s="37">
        <v>40323</v>
      </c>
      <c r="C287" s="36" t="s">
        <v>30</v>
      </c>
      <c r="D287" s="34" t="s">
        <v>18</v>
      </c>
      <c r="E287" s="34" t="s">
        <v>41</v>
      </c>
      <c r="F287" s="34" t="s">
        <v>6</v>
      </c>
      <c r="G287" s="21"/>
      <c r="H287" s="21"/>
      <c r="I287" s="21" t="s">
        <v>13</v>
      </c>
      <c r="J287" s="21" t="s">
        <v>25</v>
      </c>
      <c r="M287" s="13"/>
    </row>
    <row r="288" spans="1:13" ht="18" customHeight="1">
      <c r="A288" s="4">
        <v>287</v>
      </c>
      <c r="B288" s="37">
        <v>40323</v>
      </c>
      <c r="C288" s="34" t="s">
        <v>43</v>
      </c>
      <c r="D288" s="34" t="s">
        <v>11</v>
      </c>
      <c r="E288" s="34" t="s">
        <v>46</v>
      </c>
      <c r="F288" s="34" t="s">
        <v>47</v>
      </c>
      <c r="G288" s="21"/>
      <c r="H288" s="21"/>
      <c r="I288" s="21" t="s">
        <v>19</v>
      </c>
      <c r="J288" s="21" t="s">
        <v>32</v>
      </c>
      <c r="M288" s="12"/>
    </row>
    <row r="289" spans="1:13" ht="18" customHeight="1">
      <c r="A289" s="4">
        <v>288</v>
      </c>
      <c r="B289" s="37">
        <v>40324</v>
      </c>
      <c r="C289" s="34" t="s">
        <v>41</v>
      </c>
      <c r="D289" s="34" t="s">
        <v>10</v>
      </c>
      <c r="E289" s="34" t="s">
        <v>29</v>
      </c>
      <c r="F289" s="34" t="s">
        <v>33</v>
      </c>
      <c r="G289" s="21"/>
      <c r="H289" s="21"/>
      <c r="I289" s="21" t="s">
        <v>14</v>
      </c>
      <c r="J289" s="21" t="s">
        <v>9</v>
      </c>
      <c r="M289" s="12"/>
    </row>
    <row r="290" spans="1:13" ht="18" customHeight="1">
      <c r="A290" s="4">
        <v>289</v>
      </c>
      <c r="B290" s="37">
        <v>40324</v>
      </c>
      <c r="C290" s="34" t="s">
        <v>49</v>
      </c>
      <c r="D290" s="34" t="s">
        <v>39</v>
      </c>
      <c r="E290" s="34" t="s">
        <v>17</v>
      </c>
      <c r="F290" s="34" t="s">
        <v>5</v>
      </c>
      <c r="G290" s="21"/>
      <c r="H290" s="21"/>
      <c r="I290" s="21" t="s">
        <v>13</v>
      </c>
      <c r="J290" s="21" t="s">
        <v>26</v>
      </c>
      <c r="M290" s="12"/>
    </row>
    <row r="291" spans="1:13" ht="18" customHeight="1">
      <c r="A291" s="4">
        <v>290</v>
      </c>
      <c r="B291" s="37">
        <v>40324</v>
      </c>
      <c r="C291" s="34" t="s">
        <v>46</v>
      </c>
      <c r="D291" s="34" t="s">
        <v>47</v>
      </c>
      <c r="E291" s="34" t="s">
        <v>35</v>
      </c>
      <c r="F291" s="34" t="s">
        <v>11</v>
      </c>
      <c r="G291" s="21"/>
      <c r="H291" s="21"/>
      <c r="I291" s="21" t="s">
        <v>19</v>
      </c>
      <c r="J291" s="21" t="s">
        <v>8</v>
      </c>
      <c r="M291" s="12"/>
    </row>
    <row r="292" spans="1:13" ht="18" customHeight="1">
      <c r="A292" s="4">
        <v>291</v>
      </c>
      <c r="B292" s="37">
        <v>40324</v>
      </c>
      <c r="C292" s="34" t="s">
        <v>131</v>
      </c>
      <c r="D292" s="34" t="s">
        <v>22</v>
      </c>
      <c r="E292" s="34" t="s">
        <v>12</v>
      </c>
      <c r="F292" s="34" t="s">
        <v>4</v>
      </c>
      <c r="G292" s="21"/>
      <c r="H292" s="21"/>
      <c r="I292" s="21" t="s">
        <v>37</v>
      </c>
      <c r="J292" s="21" t="s">
        <v>25</v>
      </c>
      <c r="M292" s="12"/>
    </row>
    <row r="293" spans="1:13" ht="18" customHeight="1">
      <c r="A293" s="4">
        <v>292</v>
      </c>
      <c r="B293" s="37">
        <v>40324</v>
      </c>
      <c r="C293" s="34" t="s">
        <v>15</v>
      </c>
      <c r="D293" s="34" t="s">
        <v>23</v>
      </c>
      <c r="E293" s="34" t="s">
        <v>43</v>
      </c>
      <c r="F293" s="34" t="s">
        <v>153</v>
      </c>
      <c r="G293" s="21"/>
      <c r="H293" s="21"/>
      <c r="I293" s="21" t="s">
        <v>38</v>
      </c>
      <c r="J293" s="21" t="s">
        <v>32</v>
      </c>
      <c r="M293" s="12"/>
    </row>
    <row r="294" spans="1:13" ht="18" customHeight="1">
      <c r="A294" s="4">
        <v>293</v>
      </c>
      <c r="B294" s="37">
        <v>40325</v>
      </c>
      <c r="C294" s="34" t="s">
        <v>4</v>
      </c>
      <c r="D294" s="34" t="s">
        <v>148</v>
      </c>
      <c r="E294" s="34" t="s">
        <v>22</v>
      </c>
      <c r="F294" s="34" t="s">
        <v>12</v>
      </c>
      <c r="G294" s="21"/>
      <c r="H294" s="21"/>
      <c r="I294" s="21" t="s">
        <v>37</v>
      </c>
      <c r="J294" s="21" t="s">
        <v>25</v>
      </c>
      <c r="M294" s="12"/>
    </row>
    <row r="295" spans="1:13" ht="18" customHeight="1">
      <c r="A295" s="4">
        <v>294</v>
      </c>
      <c r="B295" s="37">
        <v>40325</v>
      </c>
      <c r="C295" s="34" t="s">
        <v>5</v>
      </c>
      <c r="D295" s="34" t="s">
        <v>6</v>
      </c>
      <c r="E295" s="34" t="s">
        <v>39</v>
      </c>
      <c r="F295" s="34" t="s">
        <v>17</v>
      </c>
      <c r="G295" s="21"/>
      <c r="H295" s="21"/>
      <c r="I295" s="21" t="s">
        <v>13</v>
      </c>
      <c r="J295" s="21" t="s">
        <v>26</v>
      </c>
      <c r="M295" s="12"/>
    </row>
    <row r="296" spans="1:13" ht="18" customHeight="1">
      <c r="A296" s="4">
        <v>295</v>
      </c>
      <c r="B296" s="37">
        <v>40325</v>
      </c>
      <c r="C296" s="34" t="s">
        <v>24</v>
      </c>
      <c r="D296" s="34" t="s">
        <v>72</v>
      </c>
      <c r="E296" s="34" t="s">
        <v>23</v>
      </c>
      <c r="F296" s="34" t="s">
        <v>43</v>
      </c>
      <c r="G296" s="21"/>
      <c r="H296" s="21"/>
      <c r="I296" s="21" t="s">
        <v>38</v>
      </c>
      <c r="J296" s="21" t="s">
        <v>32</v>
      </c>
      <c r="M296" s="12"/>
    </row>
    <row r="297" spans="1:13" ht="18" customHeight="1">
      <c r="A297" s="4">
        <v>296</v>
      </c>
      <c r="B297" s="37">
        <v>40325</v>
      </c>
      <c r="C297" s="34" t="s">
        <v>11</v>
      </c>
      <c r="D297" s="34" t="s">
        <v>144</v>
      </c>
      <c r="E297" s="34" t="s">
        <v>47</v>
      </c>
      <c r="F297" s="34" t="s">
        <v>35</v>
      </c>
      <c r="G297" s="21"/>
      <c r="H297" s="21"/>
      <c r="I297" s="21" t="s">
        <v>19</v>
      </c>
      <c r="J297" s="21" t="s">
        <v>8</v>
      </c>
      <c r="M297" s="12"/>
    </row>
    <row r="298" spans="1:13" ht="18" customHeight="1">
      <c r="A298" s="4">
        <v>297</v>
      </c>
      <c r="B298" s="37">
        <v>40325</v>
      </c>
      <c r="C298" s="34" t="s">
        <v>33</v>
      </c>
      <c r="D298" s="34" t="s">
        <v>157</v>
      </c>
      <c r="E298" s="34" t="s">
        <v>10</v>
      </c>
      <c r="F298" s="34" t="s">
        <v>29</v>
      </c>
      <c r="G298" s="21"/>
      <c r="H298" s="21"/>
      <c r="I298" s="21" t="s">
        <v>14</v>
      </c>
      <c r="J298" s="21" t="s">
        <v>9</v>
      </c>
      <c r="M298" s="12"/>
    </row>
    <row r="299" spans="1:13" ht="18" customHeight="1">
      <c r="A299" s="4">
        <v>298</v>
      </c>
      <c r="B299" s="37">
        <v>40325</v>
      </c>
      <c r="C299" s="34" t="s">
        <v>16</v>
      </c>
      <c r="D299" s="34" t="s">
        <v>50</v>
      </c>
      <c r="E299" s="34" t="s">
        <v>7</v>
      </c>
      <c r="F299" s="34" t="s">
        <v>142</v>
      </c>
      <c r="G299" s="21"/>
      <c r="H299" s="21"/>
      <c r="I299" s="21" t="s">
        <v>20</v>
      </c>
      <c r="J299" s="21" t="s">
        <v>31</v>
      </c>
      <c r="M299" s="12"/>
    </row>
    <row r="300" spans="1:13" ht="18" customHeight="1">
      <c r="A300" s="4">
        <v>299</v>
      </c>
      <c r="B300" s="37">
        <v>40327</v>
      </c>
      <c r="C300" s="34" t="s">
        <v>7</v>
      </c>
      <c r="D300" s="34" t="s">
        <v>146</v>
      </c>
      <c r="E300" s="34" t="s">
        <v>72</v>
      </c>
      <c r="F300" s="34" t="s">
        <v>23</v>
      </c>
      <c r="G300" s="21"/>
      <c r="H300" s="21"/>
      <c r="I300" s="21" t="s">
        <v>26</v>
      </c>
      <c r="J300" s="21" t="s">
        <v>14</v>
      </c>
      <c r="M300" s="12"/>
    </row>
    <row r="301" spans="1:13" ht="18" customHeight="1">
      <c r="A301" s="4">
        <v>300</v>
      </c>
      <c r="B301" s="37">
        <v>40327</v>
      </c>
      <c r="C301" s="34" t="s">
        <v>153</v>
      </c>
      <c r="D301" s="34" t="s">
        <v>34</v>
      </c>
      <c r="E301" s="34" t="s">
        <v>44</v>
      </c>
      <c r="F301" s="34" t="s">
        <v>144</v>
      </c>
      <c r="G301" s="21"/>
      <c r="H301" s="21"/>
      <c r="I301" s="21" t="s">
        <v>25</v>
      </c>
      <c r="J301" s="21" t="s">
        <v>20</v>
      </c>
      <c r="M301" s="12"/>
    </row>
    <row r="302" spans="1:13" ht="18" customHeight="1">
      <c r="A302" s="4">
        <v>301</v>
      </c>
      <c r="B302" s="37">
        <v>40327</v>
      </c>
      <c r="C302" s="34" t="s">
        <v>29</v>
      </c>
      <c r="D302" s="34" t="s">
        <v>36</v>
      </c>
      <c r="E302" s="34" t="s">
        <v>131</v>
      </c>
      <c r="F302" s="34" t="s">
        <v>21</v>
      </c>
      <c r="G302" s="21"/>
      <c r="H302" s="21"/>
      <c r="I302" s="21" t="s">
        <v>32</v>
      </c>
      <c r="J302" s="21" t="s">
        <v>37</v>
      </c>
      <c r="M302" s="12"/>
    </row>
    <row r="303" spans="1:13" ht="18" customHeight="1">
      <c r="A303" s="4">
        <v>302</v>
      </c>
      <c r="B303" s="37">
        <v>40327</v>
      </c>
      <c r="C303" s="34" t="s">
        <v>18</v>
      </c>
      <c r="D303" s="34" t="s">
        <v>161</v>
      </c>
      <c r="E303" s="34" t="s">
        <v>163</v>
      </c>
      <c r="F303" s="34" t="s">
        <v>148</v>
      </c>
      <c r="G303" s="21"/>
      <c r="H303" s="21"/>
      <c r="I303" s="21" t="s">
        <v>31</v>
      </c>
      <c r="J303" s="21" t="s">
        <v>38</v>
      </c>
      <c r="M303" s="12"/>
    </row>
    <row r="304" spans="1:13" ht="18" customHeight="1">
      <c r="A304" s="4">
        <v>303</v>
      </c>
      <c r="B304" s="37">
        <v>40327</v>
      </c>
      <c r="C304" s="34" t="s">
        <v>17</v>
      </c>
      <c r="D304" s="34" t="s">
        <v>41</v>
      </c>
      <c r="E304" s="34" t="s">
        <v>27</v>
      </c>
      <c r="F304" s="34" t="s">
        <v>47</v>
      </c>
      <c r="G304" s="21"/>
      <c r="H304" s="21"/>
      <c r="I304" s="21" t="s">
        <v>8</v>
      </c>
      <c r="J304" s="21" t="s">
        <v>13</v>
      </c>
      <c r="M304" s="12"/>
    </row>
    <row r="305" spans="1:13" ht="18" customHeight="1">
      <c r="A305" s="4">
        <v>304</v>
      </c>
      <c r="B305" s="37">
        <v>40327</v>
      </c>
      <c r="C305" s="34" t="s">
        <v>12</v>
      </c>
      <c r="D305" s="34" t="s">
        <v>49</v>
      </c>
      <c r="E305" s="34" t="s">
        <v>30</v>
      </c>
      <c r="F305" s="34" t="s">
        <v>22</v>
      </c>
      <c r="G305" s="21"/>
      <c r="H305" s="21"/>
      <c r="I305" s="21" t="s">
        <v>9</v>
      </c>
      <c r="J305" s="21" t="s">
        <v>19</v>
      </c>
      <c r="M305" s="12"/>
    </row>
    <row r="306" spans="1:13" ht="18" customHeight="1">
      <c r="A306" s="4">
        <v>305</v>
      </c>
      <c r="B306" s="37">
        <v>40328</v>
      </c>
      <c r="C306" s="34" t="s">
        <v>148</v>
      </c>
      <c r="D306" s="34" t="s">
        <v>4</v>
      </c>
      <c r="E306" s="34" t="s">
        <v>161</v>
      </c>
      <c r="F306" s="34" t="s">
        <v>163</v>
      </c>
      <c r="G306" s="21"/>
      <c r="H306" s="21"/>
      <c r="I306" s="21" t="s">
        <v>31</v>
      </c>
      <c r="J306" s="21" t="s">
        <v>38</v>
      </c>
      <c r="M306" s="12"/>
    </row>
    <row r="307" spans="1:13" ht="18" customHeight="1">
      <c r="A307" s="4">
        <v>306</v>
      </c>
      <c r="B307" s="37">
        <v>40328</v>
      </c>
      <c r="C307" s="34" t="s">
        <v>47</v>
      </c>
      <c r="D307" s="34" t="s">
        <v>27</v>
      </c>
      <c r="E307" s="34" t="s">
        <v>41</v>
      </c>
      <c r="F307" s="34" t="s">
        <v>48</v>
      </c>
      <c r="G307" s="21"/>
      <c r="H307" s="21"/>
      <c r="I307" s="21" t="s">
        <v>8</v>
      </c>
      <c r="J307" s="21" t="s">
        <v>13</v>
      </c>
      <c r="M307" s="12"/>
    </row>
    <row r="308" spans="1:13" ht="18" customHeight="1">
      <c r="A308" s="4">
        <v>307</v>
      </c>
      <c r="B308" s="37">
        <v>40328</v>
      </c>
      <c r="C308" s="34" t="s">
        <v>144</v>
      </c>
      <c r="D308" s="34" t="s">
        <v>24</v>
      </c>
      <c r="E308" s="36" t="s">
        <v>34</v>
      </c>
      <c r="F308" s="34" t="s">
        <v>44</v>
      </c>
      <c r="G308" s="21"/>
      <c r="H308" s="21"/>
      <c r="I308" s="21" t="s">
        <v>25</v>
      </c>
      <c r="J308" s="21" t="s">
        <v>20</v>
      </c>
      <c r="M308" s="12"/>
    </row>
    <row r="309" spans="1:13" ht="18" customHeight="1">
      <c r="A309" s="4">
        <v>308</v>
      </c>
      <c r="B309" s="37">
        <v>40328</v>
      </c>
      <c r="C309" s="34" t="s">
        <v>142</v>
      </c>
      <c r="D309" s="34" t="s">
        <v>16</v>
      </c>
      <c r="E309" s="34" t="s">
        <v>146</v>
      </c>
      <c r="F309" s="34" t="s">
        <v>72</v>
      </c>
      <c r="G309" s="21"/>
      <c r="H309" s="21"/>
      <c r="I309" s="21" t="s">
        <v>26</v>
      </c>
      <c r="J309" s="21" t="s">
        <v>14</v>
      </c>
      <c r="M309" s="12"/>
    </row>
    <row r="310" spans="1:13" ht="18" customHeight="1">
      <c r="A310" s="4">
        <v>309</v>
      </c>
      <c r="B310" s="37">
        <v>40328</v>
      </c>
      <c r="C310" s="34" t="s">
        <v>21</v>
      </c>
      <c r="D310" s="34" t="s">
        <v>39</v>
      </c>
      <c r="E310" s="34" t="s">
        <v>36</v>
      </c>
      <c r="F310" s="34" t="s">
        <v>131</v>
      </c>
      <c r="G310" s="21"/>
      <c r="H310" s="21"/>
      <c r="I310" s="21" t="s">
        <v>32</v>
      </c>
      <c r="J310" s="21" t="s">
        <v>37</v>
      </c>
      <c r="M310" s="12"/>
    </row>
    <row r="311" spans="1:13" ht="18" customHeight="1">
      <c r="A311" s="4">
        <v>310</v>
      </c>
      <c r="B311" s="37">
        <v>40328</v>
      </c>
      <c r="C311" s="34" t="s">
        <v>22</v>
      </c>
      <c r="D311" s="34" t="s">
        <v>5</v>
      </c>
      <c r="E311" s="34" t="s">
        <v>49</v>
      </c>
      <c r="F311" s="34" t="s">
        <v>30</v>
      </c>
      <c r="G311" s="21"/>
      <c r="H311" s="21"/>
      <c r="I311" s="21" t="s">
        <v>9</v>
      </c>
      <c r="J311" s="21" t="s">
        <v>19</v>
      </c>
      <c r="M311" s="12"/>
    </row>
    <row r="312" spans="1:13" ht="18" customHeight="1">
      <c r="A312" s="4">
        <v>311</v>
      </c>
      <c r="B312" s="37">
        <v>40330</v>
      </c>
      <c r="C312" s="34" t="s">
        <v>72</v>
      </c>
      <c r="D312" s="34" t="s">
        <v>23</v>
      </c>
      <c r="E312" s="34" t="s">
        <v>46</v>
      </c>
      <c r="F312" s="34" t="s">
        <v>146</v>
      </c>
      <c r="G312" s="21"/>
      <c r="H312" s="21"/>
      <c r="I312" s="21" t="s">
        <v>26</v>
      </c>
      <c r="J312" s="21" t="s">
        <v>20</v>
      </c>
      <c r="M312" s="12"/>
    </row>
    <row r="313" spans="1:13" ht="18" customHeight="1">
      <c r="A313" s="4">
        <v>312</v>
      </c>
      <c r="B313" s="37">
        <v>40330</v>
      </c>
      <c r="C313" s="34" t="s">
        <v>35</v>
      </c>
      <c r="D313" s="34" t="s">
        <v>29</v>
      </c>
      <c r="E313" s="34" t="s">
        <v>10</v>
      </c>
      <c r="F313" s="34" t="s">
        <v>41</v>
      </c>
      <c r="G313" s="21"/>
      <c r="H313" s="21"/>
      <c r="I313" s="21" t="s">
        <v>8</v>
      </c>
      <c r="J313" s="21" t="s">
        <v>37</v>
      </c>
      <c r="M313" s="12"/>
    </row>
    <row r="314" spans="1:13" ht="18" customHeight="1">
      <c r="A314" s="4">
        <v>313</v>
      </c>
      <c r="B314" s="37">
        <v>40330</v>
      </c>
      <c r="C314" s="34" t="s">
        <v>44</v>
      </c>
      <c r="D314" s="34" t="s">
        <v>144</v>
      </c>
      <c r="E314" s="34" t="s">
        <v>153</v>
      </c>
      <c r="F314" s="34" t="s">
        <v>34</v>
      </c>
      <c r="G314" s="21"/>
      <c r="H314" s="21"/>
      <c r="I314" s="21" t="s">
        <v>25</v>
      </c>
      <c r="J314" s="21" t="s">
        <v>14</v>
      </c>
      <c r="M314" s="12"/>
    </row>
    <row r="315" spans="1:13" ht="18" customHeight="1">
      <c r="A315" s="4">
        <v>314</v>
      </c>
      <c r="B315" s="37">
        <v>40330</v>
      </c>
      <c r="C315" s="34" t="s">
        <v>131</v>
      </c>
      <c r="D315" s="34" t="s">
        <v>40</v>
      </c>
      <c r="E315" s="34" t="s">
        <v>157</v>
      </c>
      <c r="F315" s="34" t="s">
        <v>6</v>
      </c>
      <c r="G315" s="21"/>
      <c r="H315" s="21"/>
      <c r="I315" s="21" t="s">
        <v>32</v>
      </c>
      <c r="J315" s="21" t="s">
        <v>13</v>
      </c>
      <c r="M315" s="12"/>
    </row>
    <row r="316" spans="1:13" ht="18" customHeight="1">
      <c r="A316" s="4">
        <v>315</v>
      </c>
      <c r="B316" s="37">
        <v>40330</v>
      </c>
      <c r="C316" s="34" t="s">
        <v>30</v>
      </c>
      <c r="D316" s="34" t="s">
        <v>17</v>
      </c>
      <c r="E316" s="34" t="s">
        <v>12</v>
      </c>
      <c r="F316" s="34" t="s">
        <v>49</v>
      </c>
      <c r="G316" s="21"/>
      <c r="H316" s="21"/>
      <c r="I316" s="21" t="s">
        <v>9</v>
      </c>
      <c r="J316" s="21" t="s">
        <v>38</v>
      </c>
      <c r="M316" s="12"/>
    </row>
    <row r="317" spans="1:13" ht="18" customHeight="1">
      <c r="A317" s="4">
        <v>316</v>
      </c>
      <c r="B317" s="37">
        <v>40330</v>
      </c>
      <c r="C317" s="34" t="s">
        <v>163</v>
      </c>
      <c r="D317" s="34" t="s">
        <v>148</v>
      </c>
      <c r="E317" s="34" t="s">
        <v>18</v>
      </c>
      <c r="F317" s="34" t="s">
        <v>161</v>
      </c>
      <c r="G317" s="21"/>
      <c r="H317" s="21"/>
      <c r="I317" s="21" t="s">
        <v>31</v>
      </c>
      <c r="J317" s="21" t="s">
        <v>19</v>
      </c>
      <c r="M317" s="12"/>
    </row>
    <row r="318" spans="1:13" ht="18" customHeight="1">
      <c r="A318" s="4">
        <v>317</v>
      </c>
      <c r="B318" s="37">
        <v>40331</v>
      </c>
      <c r="C318" s="34" t="s">
        <v>161</v>
      </c>
      <c r="D318" s="34" t="s">
        <v>18</v>
      </c>
      <c r="E318" s="34" t="s">
        <v>148</v>
      </c>
      <c r="F318" s="34" t="s">
        <v>4</v>
      </c>
      <c r="G318" s="21"/>
      <c r="H318" s="21"/>
      <c r="I318" s="21" t="s">
        <v>31</v>
      </c>
      <c r="J318" s="21" t="s">
        <v>19</v>
      </c>
      <c r="M318" s="12"/>
    </row>
    <row r="319" spans="1:13" ht="18" customHeight="1">
      <c r="A319" s="4">
        <v>318</v>
      </c>
      <c r="B319" s="37">
        <v>40331</v>
      </c>
      <c r="C319" s="34" t="s">
        <v>34</v>
      </c>
      <c r="D319" s="34" t="s">
        <v>153</v>
      </c>
      <c r="E319" s="34" t="s">
        <v>144</v>
      </c>
      <c r="F319" s="34" t="s">
        <v>24</v>
      </c>
      <c r="G319" s="21"/>
      <c r="H319" s="21"/>
      <c r="I319" s="21" t="s">
        <v>25</v>
      </c>
      <c r="J319" s="21" t="s">
        <v>14</v>
      </c>
      <c r="M319" s="12"/>
    </row>
    <row r="320" spans="1:13" ht="18" customHeight="1">
      <c r="A320" s="4">
        <v>319</v>
      </c>
      <c r="B320" s="37">
        <v>40331</v>
      </c>
      <c r="C320" s="34" t="s">
        <v>41</v>
      </c>
      <c r="D320" s="34" t="s">
        <v>21</v>
      </c>
      <c r="E320" s="34" t="s">
        <v>29</v>
      </c>
      <c r="F320" s="34" t="s">
        <v>10</v>
      </c>
      <c r="G320" s="21"/>
      <c r="H320" s="21"/>
      <c r="I320" s="21" t="s">
        <v>8</v>
      </c>
      <c r="J320" s="21" t="s">
        <v>37</v>
      </c>
      <c r="M320" s="12"/>
    </row>
    <row r="321" spans="1:13" ht="18" customHeight="1">
      <c r="A321" s="4">
        <v>320</v>
      </c>
      <c r="B321" s="37">
        <v>40331</v>
      </c>
      <c r="C321" s="34" t="s">
        <v>49</v>
      </c>
      <c r="D321" s="34" t="s">
        <v>12</v>
      </c>
      <c r="E321" s="34" t="s">
        <v>17</v>
      </c>
      <c r="F321" s="34" t="s">
        <v>5</v>
      </c>
      <c r="G321" s="21"/>
      <c r="H321" s="21"/>
      <c r="I321" s="21" t="s">
        <v>9</v>
      </c>
      <c r="J321" s="21" t="s">
        <v>38</v>
      </c>
      <c r="M321" s="12"/>
    </row>
    <row r="322" spans="1:13" ht="18" customHeight="1">
      <c r="A322" s="4">
        <v>321</v>
      </c>
      <c r="B322" s="37">
        <v>40331</v>
      </c>
      <c r="C322" s="34" t="s">
        <v>6</v>
      </c>
      <c r="D322" s="34" t="s">
        <v>47</v>
      </c>
      <c r="E322" s="34" t="s">
        <v>40</v>
      </c>
      <c r="F322" s="34" t="s">
        <v>157</v>
      </c>
      <c r="G322" s="21"/>
      <c r="H322" s="21"/>
      <c r="I322" s="21" t="s">
        <v>32</v>
      </c>
      <c r="J322" s="21" t="s">
        <v>13</v>
      </c>
      <c r="M322" s="12"/>
    </row>
    <row r="323" spans="1:13" ht="18" customHeight="1">
      <c r="A323" s="4">
        <v>322</v>
      </c>
      <c r="B323" s="37">
        <v>40331</v>
      </c>
      <c r="C323" s="34" t="s">
        <v>146</v>
      </c>
      <c r="D323" s="34" t="s">
        <v>43</v>
      </c>
      <c r="E323" s="34" t="s">
        <v>23</v>
      </c>
      <c r="F323" s="34" t="s">
        <v>46</v>
      </c>
      <c r="G323" s="21"/>
      <c r="H323" s="21"/>
      <c r="I323" s="21" t="s">
        <v>26</v>
      </c>
      <c r="J323" s="21" t="s">
        <v>20</v>
      </c>
      <c r="M323" s="12"/>
    </row>
    <row r="324" spans="1:13" ht="18" customHeight="1">
      <c r="A324" s="4">
        <v>323</v>
      </c>
      <c r="B324" s="37">
        <v>40333</v>
      </c>
      <c r="C324" s="34" t="s">
        <v>4</v>
      </c>
      <c r="D324" s="34" t="s">
        <v>131</v>
      </c>
      <c r="E324" s="34" t="s">
        <v>48</v>
      </c>
      <c r="F324" s="34" t="s">
        <v>148</v>
      </c>
      <c r="G324" s="21"/>
      <c r="H324" s="21"/>
      <c r="I324" s="21" t="s">
        <v>13</v>
      </c>
      <c r="J324" s="21" t="s">
        <v>9</v>
      </c>
      <c r="M324" s="12"/>
    </row>
    <row r="325" spans="1:13" ht="18" customHeight="1">
      <c r="A325" s="4">
        <v>324</v>
      </c>
      <c r="B325" s="37">
        <v>40333</v>
      </c>
      <c r="C325" s="34" t="s">
        <v>10</v>
      </c>
      <c r="D325" s="34" t="s">
        <v>211</v>
      </c>
      <c r="E325" s="34" t="s">
        <v>35</v>
      </c>
      <c r="F325" s="34" t="s">
        <v>29</v>
      </c>
      <c r="G325" s="21"/>
      <c r="H325" s="21"/>
      <c r="I325" s="21" t="s">
        <v>14</v>
      </c>
      <c r="J325" s="21" t="s">
        <v>32</v>
      </c>
      <c r="M325" s="12"/>
    </row>
    <row r="326" spans="1:13" ht="18" customHeight="1">
      <c r="A326" s="4">
        <v>325</v>
      </c>
      <c r="B326" s="37">
        <v>40333</v>
      </c>
      <c r="C326" s="34" t="s">
        <v>46</v>
      </c>
      <c r="D326" s="34" t="s">
        <v>50</v>
      </c>
      <c r="E326" s="34" t="s">
        <v>43</v>
      </c>
      <c r="F326" s="34" t="s">
        <v>153</v>
      </c>
      <c r="G326" s="21"/>
      <c r="H326" s="21"/>
      <c r="I326" s="21" t="s">
        <v>38</v>
      </c>
      <c r="J326" s="21" t="s">
        <v>26</v>
      </c>
      <c r="M326" s="12"/>
    </row>
    <row r="327" spans="1:13" ht="18" customHeight="1">
      <c r="A327" s="4">
        <v>326</v>
      </c>
      <c r="B327" s="37">
        <v>40333</v>
      </c>
      <c r="C327" s="34" t="s">
        <v>23</v>
      </c>
      <c r="D327" s="34" t="s">
        <v>33</v>
      </c>
      <c r="E327" s="34" t="s">
        <v>142</v>
      </c>
      <c r="F327" s="34" t="s">
        <v>16</v>
      </c>
      <c r="G327" s="21"/>
      <c r="H327" s="21"/>
      <c r="I327" s="21" t="s">
        <v>19</v>
      </c>
      <c r="J327" s="21" t="s">
        <v>25</v>
      </c>
      <c r="M327" s="12"/>
    </row>
    <row r="328" spans="1:13" ht="18" customHeight="1">
      <c r="A328" s="4">
        <v>327</v>
      </c>
      <c r="B328" s="37">
        <v>40333</v>
      </c>
      <c r="C328" s="34" t="s">
        <v>24</v>
      </c>
      <c r="D328" s="34" t="s">
        <v>7</v>
      </c>
      <c r="E328" s="34" t="s">
        <v>11</v>
      </c>
      <c r="F328" s="34" t="s">
        <v>28</v>
      </c>
      <c r="G328" s="21"/>
      <c r="H328" s="21"/>
      <c r="I328" s="21" t="s">
        <v>20</v>
      </c>
      <c r="J328" s="21" t="s">
        <v>8</v>
      </c>
      <c r="M328" s="12"/>
    </row>
    <row r="329" spans="1:13" ht="18" customHeight="1">
      <c r="A329" s="4">
        <v>328</v>
      </c>
      <c r="B329" s="37">
        <v>40333</v>
      </c>
      <c r="C329" s="34" t="s">
        <v>12</v>
      </c>
      <c r="D329" s="36" t="s">
        <v>22</v>
      </c>
      <c r="E329" s="34" t="s">
        <v>39</v>
      </c>
      <c r="F329" s="34" t="s">
        <v>27</v>
      </c>
      <c r="G329" s="21"/>
      <c r="H329" s="21"/>
      <c r="I329" s="21" t="s">
        <v>37</v>
      </c>
      <c r="J329" s="21" t="s">
        <v>31</v>
      </c>
      <c r="M329" s="12"/>
    </row>
    <row r="330" spans="1:13" ht="18" customHeight="1">
      <c r="A330" s="4">
        <v>329</v>
      </c>
      <c r="B330" s="37">
        <v>40334</v>
      </c>
      <c r="C330" s="36" t="s">
        <v>153</v>
      </c>
      <c r="D330" s="34" t="s">
        <v>163</v>
      </c>
      <c r="E330" s="34" t="s">
        <v>50</v>
      </c>
      <c r="F330" s="34" t="s">
        <v>43</v>
      </c>
      <c r="G330" s="21"/>
      <c r="H330" s="21"/>
      <c r="I330" s="21" t="s">
        <v>38</v>
      </c>
      <c r="J330" s="21" t="s">
        <v>26</v>
      </c>
      <c r="M330" s="13"/>
    </row>
    <row r="331" spans="1:13" ht="18" customHeight="1">
      <c r="A331" s="4">
        <v>330</v>
      </c>
      <c r="B331" s="37">
        <v>40334</v>
      </c>
      <c r="C331" s="34" t="s">
        <v>5</v>
      </c>
      <c r="D331" s="34" t="s">
        <v>144</v>
      </c>
      <c r="E331" s="34" t="s">
        <v>131</v>
      </c>
      <c r="F331" s="34" t="s">
        <v>48</v>
      </c>
      <c r="G331" s="21"/>
      <c r="H331" s="21"/>
      <c r="I331" s="21" t="s">
        <v>13</v>
      </c>
      <c r="J331" s="21" t="s">
        <v>9</v>
      </c>
      <c r="M331" s="12"/>
    </row>
    <row r="332" spans="1:13" ht="18" customHeight="1">
      <c r="A332" s="4">
        <v>331</v>
      </c>
      <c r="B332" s="37">
        <v>40334</v>
      </c>
      <c r="C332" s="34" t="s">
        <v>28</v>
      </c>
      <c r="D332" s="34" t="s">
        <v>146</v>
      </c>
      <c r="E332" s="34" t="s">
        <v>7</v>
      </c>
      <c r="F332" s="34" t="s">
        <v>11</v>
      </c>
      <c r="G332" s="21"/>
      <c r="H332" s="21"/>
      <c r="I332" s="21" t="s">
        <v>20</v>
      </c>
      <c r="J332" s="21" t="s">
        <v>8</v>
      </c>
      <c r="M332" s="12"/>
    </row>
    <row r="333" spans="1:13" ht="18" customHeight="1">
      <c r="A333" s="4">
        <v>332</v>
      </c>
      <c r="B333" s="37">
        <v>40334</v>
      </c>
      <c r="C333" s="34" t="s">
        <v>29</v>
      </c>
      <c r="D333" s="34" t="s">
        <v>6</v>
      </c>
      <c r="E333" s="34" t="s">
        <v>41</v>
      </c>
      <c r="F333" s="34" t="s">
        <v>35</v>
      </c>
      <c r="G333" s="21"/>
      <c r="H333" s="21"/>
      <c r="I333" s="21" t="s">
        <v>14</v>
      </c>
      <c r="J333" s="21" t="s">
        <v>32</v>
      </c>
      <c r="M333" s="12"/>
    </row>
    <row r="334" spans="1:13" ht="18" customHeight="1">
      <c r="A334" s="4">
        <v>333</v>
      </c>
      <c r="B334" s="37">
        <v>40334</v>
      </c>
      <c r="C334" s="34" t="s">
        <v>27</v>
      </c>
      <c r="D334" s="34" t="s">
        <v>30</v>
      </c>
      <c r="E334" s="34" t="s">
        <v>22</v>
      </c>
      <c r="F334" s="34" t="s">
        <v>39</v>
      </c>
      <c r="G334" s="21"/>
      <c r="H334" s="21"/>
      <c r="I334" s="21" t="s">
        <v>37</v>
      </c>
      <c r="J334" s="21" t="s">
        <v>31</v>
      </c>
      <c r="M334" s="12"/>
    </row>
    <row r="335" spans="1:13" ht="18" customHeight="1">
      <c r="A335" s="4">
        <v>334</v>
      </c>
      <c r="B335" s="37">
        <v>40334</v>
      </c>
      <c r="C335" s="34" t="s">
        <v>16</v>
      </c>
      <c r="D335" s="34" t="s">
        <v>161</v>
      </c>
      <c r="E335" s="34" t="s">
        <v>33</v>
      </c>
      <c r="F335" s="34" t="s">
        <v>142</v>
      </c>
      <c r="G335" s="21"/>
      <c r="H335" s="21"/>
      <c r="I335" s="21" t="s">
        <v>19</v>
      </c>
      <c r="J335" s="21" t="s">
        <v>25</v>
      </c>
      <c r="M335" s="12"/>
    </row>
    <row r="336" spans="1:13" ht="18" customHeight="1">
      <c r="A336" s="4">
        <v>335</v>
      </c>
      <c r="B336" s="37">
        <v>40335</v>
      </c>
      <c r="C336" s="34" t="s">
        <v>148</v>
      </c>
      <c r="D336" s="34" t="s">
        <v>17</v>
      </c>
      <c r="E336" s="34" t="s">
        <v>30</v>
      </c>
      <c r="F336" s="34" t="s">
        <v>36</v>
      </c>
      <c r="G336" s="21"/>
      <c r="H336" s="21"/>
      <c r="I336" s="21" t="s">
        <v>37</v>
      </c>
      <c r="J336" s="21" t="s">
        <v>9</v>
      </c>
      <c r="M336" s="12"/>
    </row>
    <row r="337" spans="1:13" ht="18" customHeight="1">
      <c r="A337" s="4">
        <v>336</v>
      </c>
      <c r="B337" s="37">
        <v>40335</v>
      </c>
      <c r="C337" s="34" t="s">
        <v>35</v>
      </c>
      <c r="D337" s="34" t="s">
        <v>41</v>
      </c>
      <c r="E337" s="34" t="s">
        <v>6</v>
      </c>
      <c r="F337" s="34" t="s">
        <v>131</v>
      </c>
      <c r="G337" s="21"/>
      <c r="H337" s="21"/>
      <c r="I337" s="21" t="s">
        <v>13</v>
      </c>
      <c r="J337" s="21" t="s">
        <v>31</v>
      </c>
      <c r="M337" s="12"/>
    </row>
    <row r="338" spans="1:13" ht="18" customHeight="1">
      <c r="A338" s="4">
        <v>337</v>
      </c>
      <c r="B338" s="37">
        <v>40335</v>
      </c>
      <c r="C338" s="34" t="s">
        <v>43</v>
      </c>
      <c r="D338" s="34" t="s">
        <v>47</v>
      </c>
      <c r="E338" s="34" t="s">
        <v>163</v>
      </c>
      <c r="F338" s="34" t="s">
        <v>50</v>
      </c>
      <c r="G338" s="21"/>
      <c r="H338" s="21"/>
      <c r="I338" s="21" t="s">
        <v>38</v>
      </c>
      <c r="J338" s="21" t="s">
        <v>25</v>
      </c>
      <c r="M338" s="12"/>
    </row>
    <row r="339" spans="1:13" ht="18" customHeight="1">
      <c r="A339" s="4">
        <v>338</v>
      </c>
      <c r="B339" s="37">
        <v>40335</v>
      </c>
      <c r="C339" s="34" t="s">
        <v>15</v>
      </c>
      <c r="D339" s="34" t="s">
        <v>12</v>
      </c>
      <c r="E339" s="34" t="s">
        <v>10</v>
      </c>
      <c r="F339" s="34" t="s">
        <v>211</v>
      </c>
      <c r="G339" s="21"/>
      <c r="H339" s="21"/>
      <c r="I339" s="21" t="s">
        <v>14</v>
      </c>
      <c r="J339" s="21" t="s">
        <v>8</v>
      </c>
      <c r="M339" s="12"/>
    </row>
    <row r="340" spans="1:13" ht="18" customHeight="1">
      <c r="A340" s="4">
        <v>339</v>
      </c>
      <c r="B340" s="37">
        <v>40335</v>
      </c>
      <c r="C340" s="34" t="s">
        <v>142</v>
      </c>
      <c r="D340" s="34" t="s">
        <v>72</v>
      </c>
      <c r="E340" s="34" t="s">
        <v>23</v>
      </c>
      <c r="F340" s="34" t="s">
        <v>33</v>
      </c>
      <c r="G340" s="21"/>
      <c r="H340" s="21"/>
      <c r="I340" s="21" t="s">
        <v>19</v>
      </c>
      <c r="J340" s="21" t="s">
        <v>26</v>
      </c>
      <c r="M340" s="12"/>
    </row>
    <row r="341" spans="1:13" ht="18" customHeight="1">
      <c r="A341" s="4">
        <v>340</v>
      </c>
      <c r="B341" s="37">
        <v>40335</v>
      </c>
      <c r="C341" s="34" t="s">
        <v>11</v>
      </c>
      <c r="D341" s="34" t="s">
        <v>49</v>
      </c>
      <c r="E341" s="34" t="s">
        <v>24</v>
      </c>
      <c r="F341" s="34" t="s">
        <v>7</v>
      </c>
      <c r="G341" s="21"/>
      <c r="H341" s="21"/>
      <c r="I341" s="21" t="s">
        <v>20</v>
      </c>
      <c r="J341" s="21" t="s">
        <v>32</v>
      </c>
      <c r="M341" s="12"/>
    </row>
    <row r="342" spans="1:13" ht="18" customHeight="1">
      <c r="A342" s="4">
        <v>341</v>
      </c>
      <c r="B342" s="37">
        <v>40336</v>
      </c>
      <c r="C342" s="34" t="s">
        <v>7</v>
      </c>
      <c r="D342" s="34" t="s">
        <v>24</v>
      </c>
      <c r="E342" s="34" t="s">
        <v>49</v>
      </c>
      <c r="F342" s="34" t="s">
        <v>146</v>
      </c>
      <c r="G342" s="21"/>
      <c r="H342" s="21"/>
      <c r="I342" s="21" t="s">
        <v>20</v>
      </c>
      <c r="J342" s="21" t="s">
        <v>32</v>
      </c>
      <c r="M342" s="12"/>
    </row>
    <row r="343" spans="1:13" ht="18" customHeight="1">
      <c r="A343" s="4">
        <v>342</v>
      </c>
      <c r="B343" s="37">
        <v>40336</v>
      </c>
      <c r="C343" s="34" t="s">
        <v>39</v>
      </c>
      <c r="D343" s="34" t="s">
        <v>27</v>
      </c>
      <c r="E343" s="34" t="s">
        <v>12</v>
      </c>
      <c r="F343" s="34" t="s">
        <v>10</v>
      </c>
      <c r="G343" s="21"/>
      <c r="H343" s="21"/>
      <c r="I343" s="21" t="s">
        <v>14</v>
      </c>
      <c r="J343" s="21" t="s">
        <v>8</v>
      </c>
      <c r="M343" s="12"/>
    </row>
    <row r="344" spans="1:13" ht="18" customHeight="1">
      <c r="A344" s="4">
        <v>343</v>
      </c>
      <c r="B344" s="37">
        <v>40336</v>
      </c>
      <c r="C344" s="34" t="s">
        <v>36</v>
      </c>
      <c r="D344" s="34" t="s">
        <v>29</v>
      </c>
      <c r="E344" s="34" t="s">
        <v>17</v>
      </c>
      <c r="F344" s="34" t="s">
        <v>30</v>
      </c>
      <c r="G344" s="21"/>
      <c r="H344" s="21"/>
      <c r="I344" s="21" t="s">
        <v>37</v>
      </c>
      <c r="J344" s="21" t="s">
        <v>9</v>
      </c>
      <c r="M344" s="12"/>
    </row>
    <row r="345" spans="1:13" ht="18" customHeight="1">
      <c r="A345" s="4">
        <v>344</v>
      </c>
      <c r="B345" s="37">
        <v>40336</v>
      </c>
      <c r="C345" s="34" t="s">
        <v>131</v>
      </c>
      <c r="D345" s="34" t="s">
        <v>28</v>
      </c>
      <c r="E345" s="34" t="s">
        <v>5</v>
      </c>
      <c r="F345" s="34" t="s">
        <v>6</v>
      </c>
      <c r="G345" s="21"/>
      <c r="H345" s="21"/>
      <c r="I345" s="21" t="s">
        <v>13</v>
      </c>
      <c r="J345" s="21" t="s">
        <v>31</v>
      </c>
      <c r="M345" s="12"/>
    </row>
    <row r="346" spans="1:13" ht="18" customHeight="1">
      <c r="A346" s="4">
        <v>345</v>
      </c>
      <c r="B346" s="37">
        <v>40336</v>
      </c>
      <c r="C346" s="34" t="s">
        <v>50</v>
      </c>
      <c r="D346" s="34" t="s">
        <v>16</v>
      </c>
      <c r="E346" s="34" t="s">
        <v>47</v>
      </c>
      <c r="F346" s="34" t="s">
        <v>163</v>
      </c>
      <c r="G346" s="21"/>
      <c r="H346" s="21"/>
      <c r="I346" s="21" t="s">
        <v>38</v>
      </c>
      <c r="J346" s="21" t="s">
        <v>25</v>
      </c>
      <c r="M346" s="12"/>
    </row>
    <row r="347" spans="1:13" ht="18" customHeight="1">
      <c r="A347" s="4">
        <v>346</v>
      </c>
      <c r="B347" s="37">
        <v>40336</v>
      </c>
      <c r="C347" s="34" t="s">
        <v>33</v>
      </c>
      <c r="D347" s="34" t="s">
        <v>23</v>
      </c>
      <c r="E347" s="34" t="s">
        <v>72</v>
      </c>
      <c r="F347" s="34" t="s">
        <v>161</v>
      </c>
      <c r="G347" s="21"/>
      <c r="H347" s="21"/>
      <c r="I347" s="21" t="s">
        <v>19</v>
      </c>
      <c r="J347" s="21" t="s">
        <v>26</v>
      </c>
      <c r="M347" s="12"/>
    </row>
    <row r="348" spans="1:13" ht="18" customHeight="1">
      <c r="A348" s="4">
        <v>347</v>
      </c>
      <c r="B348" s="37">
        <v>40338</v>
      </c>
      <c r="C348" s="34" t="s">
        <v>161</v>
      </c>
      <c r="D348" s="34" t="s">
        <v>46</v>
      </c>
      <c r="E348" s="34" t="s">
        <v>153</v>
      </c>
      <c r="F348" s="34" t="s">
        <v>22</v>
      </c>
      <c r="G348" s="21"/>
      <c r="H348" s="21"/>
      <c r="I348" s="21" t="s">
        <v>25</v>
      </c>
      <c r="J348" s="21" t="s">
        <v>13</v>
      </c>
      <c r="M348" s="12"/>
    </row>
    <row r="349" spans="1:13" ht="18" customHeight="1">
      <c r="A349" s="4">
        <v>348</v>
      </c>
      <c r="B349" s="37">
        <v>40338</v>
      </c>
      <c r="C349" s="34" t="s">
        <v>40</v>
      </c>
      <c r="D349" s="34" t="s">
        <v>211</v>
      </c>
      <c r="E349" s="34" t="s">
        <v>4</v>
      </c>
      <c r="F349" s="34" t="s">
        <v>12</v>
      </c>
      <c r="G349" s="21"/>
      <c r="H349" s="21"/>
      <c r="I349" s="21" t="s">
        <v>8</v>
      </c>
      <c r="J349" s="21" t="s">
        <v>19</v>
      </c>
      <c r="M349" s="12"/>
    </row>
    <row r="350" spans="1:13" ht="18" customHeight="1">
      <c r="A350" s="4">
        <v>349</v>
      </c>
      <c r="B350" s="37">
        <v>40338</v>
      </c>
      <c r="C350" s="34" t="s">
        <v>47</v>
      </c>
      <c r="D350" s="34" t="s">
        <v>7</v>
      </c>
      <c r="E350" s="34" t="s">
        <v>142</v>
      </c>
      <c r="F350" s="34" t="s">
        <v>72</v>
      </c>
      <c r="G350" s="21"/>
      <c r="H350" s="21"/>
      <c r="I350" s="21" t="s">
        <v>26</v>
      </c>
      <c r="J350" s="21" t="s">
        <v>37</v>
      </c>
      <c r="M350" s="12"/>
    </row>
    <row r="351" spans="1:13" ht="18" customHeight="1">
      <c r="A351" s="4">
        <v>350</v>
      </c>
      <c r="B351" s="37">
        <v>40338</v>
      </c>
      <c r="C351" s="34" t="s">
        <v>10</v>
      </c>
      <c r="D351" s="34" t="s">
        <v>24</v>
      </c>
      <c r="E351" s="34" t="s">
        <v>15</v>
      </c>
      <c r="F351" s="34" t="s">
        <v>41</v>
      </c>
      <c r="G351" s="21"/>
      <c r="H351" s="21"/>
      <c r="I351" s="21" t="s">
        <v>9</v>
      </c>
      <c r="J351" s="21" t="s">
        <v>20</v>
      </c>
      <c r="M351" s="12"/>
    </row>
    <row r="352" spans="1:13" ht="18" customHeight="1">
      <c r="A352" s="4">
        <v>351</v>
      </c>
      <c r="B352" s="37">
        <v>40338</v>
      </c>
      <c r="C352" s="34" t="s">
        <v>6</v>
      </c>
      <c r="D352" s="34" t="s">
        <v>39</v>
      </c>
      <c r="E352" s="34" t="s">
        <v>16</v>
      </c>
      <c r="F352" s="34" t="s">
        <v>5</v>
      </c>
      <c r="G352" s="21"/>
      <c r="H352" s="21"/>
      <c r="I352" s="21" t="s">
        <v>31</v>
      </c>
      <c r="J352" s="21" t="s">
        <v>14</v>
      </c>
      <c r="M352" s="12"/>
    </row>
    <row r="353" spans="1:13" ht="18" customHeight="1">
      <c r="A353" s="4">
        <v>352</v>
      </c>
      <c r="B353" s="37">
        <v>40338</v>
      </c>
      <c r="C353" s="34" t="s">
        <v>30</v>
      </c>
      <c r="D353" s="34" t="s">
        <v>42</v>
      </c>
      <c r="E353" s="34" t="s">
        <v>29</v>
      </c>
      <c r="F353" s="34" t="s">
        <v>144</v>
      </c>
      <c r="G353" s="21"/>
      <c r="H353" s="21"/>
      <c r="I353" s="21" t="s">
        <v>32</v>
      </c>
      <c r="J353" s="21" t="s">
        <v>38</v>
      </c>
      <c r="M353" s="12"/>
    </row>
    <row r="354" spans="1:13" ht="18" customHeight="1">
      <c r="A354" s="4">
        <v>353</v>
      </c>
      <c r="B354" s="37">
        <v>40339</v>
      </c>
      <c r="C354" s="34" t="s">
        <v>72</v>
      </c>
      <c r="D354" s="34" t="s">
        <v>142</v>
      </c>
      <c r="E354" s="34" t="s">
        <v>7</v>
      </c>
      <c r="F354" s="34" t="s">
        <v>23</v>
      </c>
      <c r="G354" s="21"/>
      <c r="H354" s="21"/>
      <c r="I354" s="21" t="s">
        <v>26</v>
      </c>
      <c r="J354" s="21" t="s">
        <v>37</v>
      </c>
      <c r="M354" s="12"/>
    </row>
    <row r="355" spans="1:13" ht="18" customHeight="1">
      <c r="A355" s="4">
        <v>354</v>
      </c>
      <c r="B355" s="37">
        <v>40339</v>
      </c>
      <c r="C355" s="34" t="s">
        <v>41</v>
      </c>
      <c r="D355" s="34" t="s">
        <v>21</v>
      </c>
      <c r="E355" s="34" t="s">
        <v>24</v>
      </c>
      <c r="F355" s="34" t="s">
        <v>15</v>
      </c>
      <c r="G355" s="21"/>
      <c r="H355" s="21"/>
      <c r="I355" s="21" t="s">
        <v>9</v>
      </c>
      <c r="J355" s="21" t="s">
        <v>20</v>
      </c>
      <c r="M355" s="12"/>
    </row>
    <row r="356" spans="1:13" ht="18" customHeight="1">
      <c r="A356" s="4">
        <v>355</v>
      </c>
      <c r="B356" s="37">
        <v>40339</v>
      </c>
      <c r="C356" s="34" t="s">
        <v>5</v>
      </c>
      <c r="D356" s="34" t="s">
        <v>35</v>
      </c>
      <c r="E356" s="34" t="s">
        <v>39</v>
      </c>
      <c r="F356" s="34" t="s">
        <v>16</v>
      </c>
      <c r="G356" s="21"/>
      <c r="H356" s="21"/>
      <c r="I356" s="21" t="s">
        <v>31</v>
      </c>
      <c r="J356" s="21" t="s">
        <v>14</v>
      </c>
      <c r="M356" s="12"/>
    </row>
    <row r="357" spans="1:13" ht="18" customHeight="1">
      <c r="A357" s="4">
        <v>356</v>
      </c>
      <c r="B357" s="37">
        <v>40339</v>
      </c>
      <c r="C357" s="34" t="s">
        <v>144</v>
      </c>
      <c r="D357" s="34" t="s">
        <v>131</v>
      </c>
      <c r="E357" s="34" t="s">
        <v>42</v>
      </c>
      <c r="F357" s="34" t="s">
        <v>29</v>
      </c>
      <c r="G357" s="21"/>
      <c r="H357" s="21"/>
      <c r="I357" s="21" t="s">
        <v>32</v>
      </c>
      <c r="J357" s="21" t="s">
        <v>38</v>
      </c>
      <c r="M357" s="12"/>
    </row>
    <row r="358" spans="1:13" ht="18" customHeight="1">
      <c r="A358" s="4">
        <v>357</v>
      </c>
      <c r="B358" s="37">
        <v>40339</v>
      </c>
      <c r="C358" s="34" t="s">
        <v>22</v>
      </c>
      <c r="D358" s="34" t="s">
        <v>44</v>
      </c>
      <c r="E358" s="34" t="s">
        <v>46</v>
      </c>
      <c r="F358" s="34" t="s">
        <v>153</v>
      </c>
      <c r="G358" s="21"/>
      <c r="H358" s="21"/>
      <c r="I358" s="21" t="s">
        <v>25</v>
      </c>
      <c r="J358" s="21" t="s">
        <v>13</v>
      </c>
      <c r="M358" s="12"/>
    </row>
    <row r="359" spans="1:13" ht="18" customHeight="1">
      <c r="A359" s="4">
        <v>358</v>
      </c>
      <c r="B359" s="37">
        <v>40339</v>
      </c>
      <c r="C359" s="34" t="s">
        <v>12</v>
      </c>
      <c r="D359" s="34" t="s">
        <v>36</v>
      </c>
      <c r="E359" s="34" t="s">
        <v>211</v>
      </c>
      <c r="F359" s="34" t="s">
        <v>4</v>
      </c>
      <c r="G359" s="21"/>
      <c r="H359" s="21"/>
      <c r="I359" s="21" t="s">
        <v>8</v>
      </c>
      <c r="J359" s="21" t="s">
        <v>19</v>
      </c>
      <c r="M359" s="12"/>
    </row>
    <row r="360" spans="1:13" ht="18" customHeight="1">
      <c r="A360" s="4">
        <v>359</v>
      </c>
      <c r="B360" s="37">
        <v>40341</v>
      </c>
      <c r="C360" s="34" t="s">
        <v>4</v>
      </c>
      <c r="D360" s="34" t="s">
        <v>30</v>
      </c>
      <c r="E360" s="34" t="s">
        <v>33</v>
      </c>
      <c r="F360" s="34" t="s">
        <v>148</v>
      </c>
      <c r="G360" s="21"/>
      <c r="H360" s="21"/>
      <c r="I360" s="21" t="s">
        <v>8</v>
      </c>
      <c r="J360" s="21" t="s">
        <v>38</v>
      </c>
      <c r="M360" s="12"/>
    </row>
    <row r="361" spans="1:13" ht="18" customHeight="1">
      <c r="A361" s="4">
        <v>360</v>
      </c>
      <c r="B361" s="37">
        <v>40341</v>
      </c>
      <c r="C361" s="34" t="s">
        <v>153</v>
      </c>
      <c r="D361" s="34" t="s">
        <v>22</v>
      </c>
      <c r="E361" s="34" t="s">
        <v>161</v>
      </c>
      <c r="F361" s="34" t="s">
        <v>46</v>
      </c>
      <c r="G361" s="21"/>
      <c r="H361" s="21"/>
      <c r="I361" s="21" t="s">
        <v>25</v>
      </c>
      <c r="J361" s="21" t="s">
        <v>37</v>
      </c>
      <c r="M361" s="12"/>
    </row>
    <row r="362" spans="1:13" ht="18" customHeight="1">
      <c r="A362" s="4">
        <v>361</v>
      </c>
      <c r="B362" s="37">
        <v>40341</v>
      </c>
      <c r="C362" s="34" t="s">
        <v>29</v>
      </c>
      <c r="D362" s="34" t="s">
        <v>18</v>
      </c>
      <c r="E362" s="34" t="s">
        <v>131</v>
      </c>
      <c r="F362" s="34" t="s">
        <v>17</v>
      </c>
      <c r="G362" s="21"/>
      <c r="H362" s="21"/>
      <c r="I362" s="21" t="s">
        <v>32</v>
      </c>
      <c r="J362" s="21" t="s">
        <v>19</v>
      </c>
      <c r="M362" s="12"/>
    </row>
    <row r="363" spans="1:13" ht="18" customHeight="1">
      <c r="A363" s="4">
        <v>362</v>
      </c>
      <c r="B363" s="37">
        <v>40341</v>
      </c>
      <c r="C363" s="34" t="s">
        <v>23</v>
      </c>
      <c r="D363" s="34" t="s">
        <v>163</v>
      </c>
      <c r="E363" s="34" t="s">
        <v>50</v>
      </c>
      <c r="F363" s="34" t="s">
        <v>72</v>
      </c>
      <c r="G363" s="21"/>
      <c r="H363" s="21"/>
      <c r="I363" s="21" t="s">
        <v>26</v>
      </c>
      <c r="J363" s="21" t="s">
        <v>13</v>
      </c>
      <c r="M363" s="12"/>
    </row>
    <row r="364" spans="1:13" ht="18" customHeight="1">
      <c r="A364" s="4">
        <v>363</v>
      </c>
      <c r="B364" s="37">
        <v>40341</v>
      </c>
      <c r="C364" s="34" t="s">
        <v>15</v>
      </c>
      <c r="D364" s="34" t="s">
        <v>41</v>
      </c>
      <c r="E364" s="34" t="s">
        <v>10</v>
      </c>
      <c r="F364" s="34" t="s">
        <v>24</v>
      </c>
      <c r="G364" s="21"/>
      <c r="H364" s="21"/>
      <c r="I364" s="21" t="s">
        <v>9</v>
      </c>
      <c r="J364" s="21" t="s">
        <v>14</v>
      </c>
      <c r="M364" s="12"/>
    </row>
    <row r="365" spans="1:13" ht="18" customHeight="1">
      <c r="A365" s="4">
        <v>364</v>
      </c>
      <c r="B365" s="37">
        <v>40341</v>
      </c>
      <c r="C365" s="34" t="s">
        <v>16</v>
      </c>
      <c r="D365" s="34" t="s">
        <v>5</v>
      </c>
      <c r="E365" s="34" t="s">
        <v>6</v>
      </c>
      <c r="F365" s="34" t="s">
        <v>39</v>
      </c>
      <c r="G365" s="21"/>
      <c r="H365" s="21"/>
      <c r="I365" s="21" t="s">
        <v>31</v>
      </c>
      <c r="J365" s="21" t="s">
        <v>20</v>
      </c>
      <c r="M365" s="12"/>
    </row>
    <row r="366" spans="1:13" ht="18" customHeight="1">
      <c r="A366" s="4">
        <v>365</v>
      </c>
      <c r="B366" s="37">
        <v>40342</v>
      </c>
      <c r="C366" s="34" t="s">
        <v>148</v>
      </c>
      <c r="D366" s="34" t="s">
        <v>33</v>
      </c>
      <c r="E366" s="34" t="s">
        <v>30</v>
      </c>
      <c r="F366" s="34" t="s">
        <v>28</v>
      </c>
      <c r="G366" s="21"/>
      <c r="H366" s="21"/>
      <c r="I366" s="21" t="s">
        <v>8</v>
      </c>
      <c r="J366" s="21" t="s">
        <v>38</v>
      </c>
      <c r="M366" s="12"/>
    </row>
    <row r="367" spans="1:13" ht="18" customHeight="1">
      <c r="A367" s="4">
        <v>366</v>
      </c>
      <c r="B367" s="37">
        <v>40342</v>
      </c>
      <c r="C367" s="34" t="s">
        <v>39</v>
      </c>
      <c r="D367" s="34" t="s">
        <v>6</v>
      </c>
      <c r="E367" s="34" t="s">
        <v>5</v>
      </c>
      <c r="F367" s="34" t="s">
        <v>35</v>
      </c>
      <c r="G367" s="21"/>
      <c r="H367" s="21"/>
      <c r="I367" s="21" t="s">
        <v>31</v>
      </c>
      <c r="J367" s="21" t="s">
        <v>20</v>
      </c>
      <c r="M367" s="12"/>
    </row>
    <row r="368" spans="1:13" ht="18" customHeight="1">
      <c r="A368" s="4">
        <v>367</v>
      </c>
      <c r="B368" s="37">
        <v>40342</v>
      </c>
      <c r="C368" s="34" t="s">
        <v>46</v>
      </c>
      <c r="D368" s="34" t="s">
        <v>161</v>
      </c>
      <c r="E368" s="36" t="s">
        <v>22</v>
      </c>
      <c r="F368" s="34" t="s">
        <v>44</v>
      </c>
      <c r="G368" s="21"/>
      <c r="H368" s="21"/>
      <c r="I368" s="21" t="s">
        <v>25</v>
      </c>
      <c r="J368" s="21" t="s">
        <v>37</v>
      </c>
      <c r="M368" s="12"/>
    </row>
    <row r="369" spans="1:13" ht="18" customHeight="1">
      <c r="A369" s="4">
        <v>368</v>
      </c>
      <c r="B369" s="37">
        <v>40342</v>
      </c>
      <c r="C369" s="34" t="s">
        <v>24</v>
      </c>
      <c r="D369" s="34" t="s">
        <v>10</v>
      </c>
      <c r="E369" s="34" t="s">
        <v>41</v>
      </c>
      <c r="F369" s="34" t="s">
        <v>21</v>
      </c>
      <c r="G369" s="21"/>
      <c r="H369" s="21"/>
      <c r="I369" s="21" t="s">
        <v>9</v>
      </c>
      <c r="J369" s="21" t="s">
        <v>14</v>
      </c>
      <c r="M369" s="12"/>
    </row>
    <row r="370" spans="1:13" ht="18" customHeight="1">
      <c r="A370" s="4">
        <v>369</v>
      </c>
      <c r="B370" s="37">
        <v>40342</v>
      </c>
      <c r="C370" s="34" t="s">
        <v>17</v>
      </c>
      <c r="D370" s="34" t="s">
        <v>12</v>
      </c>
      <c r="E370" s="34" t="s">
        <v>18</v>
      </c>
      <c r="F370" s="34" t="s">
        <v>131</v>
      </c>
      <c r="G370" s="21"/>
      <c r="H370" s="21"/>
      <c r="I370" s="21" t="s">
        <v>32</v>
      </c>
      <c r="J370" s="21" t="s">
        <v>19</v>
      </c>
      <c r="M370" s="12"/>
    </row>
    <row r="371" spans="1:13" ht="18" customHeight="1">
      <c r="A371" s="4">
        <v>370</v>
      </c>
      <c r="B371" s="37">
        <v>40342</v>
      </c>
      <c r="C371" s="34" t="s">
        <v>163</v>
      </c>
      <c r="D371" s="34" t="s">
        <v>50</v>
      </c>
      <c r="E371" s="34" t="s">
        <v>72</v>
      </c>
      <c r="F371" s="34" t="s">
        <v>142</v>
      </c>
      <c r="G371" s="21"/>
      <c r="H371" s="21"/>
      <c r="I371" s="21" t="s">
        <v>26</v>
      </c>
      <c r="J371" s="21" t="s">
        <v>13</v>
      </c>
      <c r="M371" s="12"/>
    </row>
    <row r="372" spans="1:13" ht="18" customHeight="1">
      <c r="A372" s="4">
        <v>371</v>
      </c>
      <c r="B372" s="37">
        <v>40343</v>
      </c>
      <c r="C372" s="34" t="s">
        <v>18</v>
      </c>
      <c r="D372" s="34" t="s">
        <v>29</v>
      </c>
      <c r="E372" s="34" t="s">
        <v>4</v>
      </c>
      <c r="F372" s="34" t="s">
        <v>211</v>
      </c>
      <c r="G372" s="21"/>
      <c r="H372" s="21"/>
      <c r="I372" s="21" t="s">
        <v>14</v>
      </c>
      <c r="J372" s="21" t="s">
        <v>31</v>
      </c>
      <c r="M372" s="12"/>
    </row>
    <row r="373" spans="1:13" ht="18" customHeight="1">
      <c r="A373" s="4">
        <v>372</v>
      </c>
      <c r="B373" s="37">
        <v>40344</v>
      </c>
      <c r="C373" s="34" t="s">
        <v>30</v>
      </c>
      <c r="D373" s="34" t="s">
        <v>27</v>
      </c>
      <c r="E373" s="34" t="s">
        <v>12</v>
      </c>
      <c r="F373" s="34" t="s">
        <v>33</v>
      </c>
      <c r="G373" s="21"/>
      <c r="H373" s="21"/>
      <c r="I373" s="21" t="s">
        <v>14</v>
      </c>
      <c r="J373" s="21" t="s">
        <v>31</v>
      </c>
      <c r="M373" s="12"/>
    </row>
    <row r="374" spans="1:13" ht="18" customHeight="1">
      <c r="A374" s="4">
        <v>373</v>
      </c>
      <c r="B374" s="37">
        <v>40344</v>
      </c>
      <c r="C374" s="34" t="s">
        <v>21</v>
      </c>
      <c r="D374" s="34" t="s">
        <v>39</v>
      </c>
      <c r="E374" s="34" t="s">
        <v>6</v>
      </c>
      <c r="F374" s="34" t="s">
        <v>5</v>
      </c>
      <c r="G374" s="21"/>
      <c r="H374" s="21"/>
      <c r="I374" s="21" t="s">
        <v>13</v>
      </c>
      <c r="J374" s="21" t="s">
        <v>25</v>
      </c>
      <c r="M374" s="12"/>
    </row>
    <row r="375" spans="1:13" ht="18" customHeight="1">
      <c r="A375" s="4">
        <v>374</v>
      </c>
      <c r="B375" s="37">
        <v>40345</v>
      </c>
      <c r="C375" s="34" t="s">
        <v>44</v>
      </c>
      <c r="D375" s="36" t="s">
        <v>7</v>
      </c>
      <c r="E375" s="34" t="s">
        <v>47</v>
      </c>
      <c r="F375" s="34" t="s">
        <v>16</v>
      </c>
      <c r="G375" s="21"/>
      <c r="H375" s="21"/>
      <c r="I375" s="21" t="s">
        <v>20</v>
      </c>
      <c r="J375" s="21" t="s">
        <v>31</v>
      </c>
      <c r="M375" s="12"/>
    </row>
    <row r="376" spans="1:13" ht="18" customHeight="1">
      <c r="A376" s="4">
        <v>375</v>
      </c>
      <c r="B376" s="37">
        <v>40347</v>
      </c>
      <c r="C376" s="34" t="s">
        <v>144</v>
      </c>
      <c r="D376" s="34" t="s">
        <v>6</v>
      </c>
      <c r="E376" s="34" t="s">
        <v>16</v>
      </c>
      <c r="F376" s="34" t="s">
        <v>49</v>
      </c>
      <c r="G376" s="21"/>
      <c r="H376" s="21"/>
      <c r="I376" s="21" t="s">
        <v>37</v>
      </c>
      <c r="J376" s="21" t="s">
        <v>20</v>
      </c>
      <c r="M376" s="12"/>
    </row>
    <row r="377" spans="1:13" ht="18" customHeight="1">
      <c r="A377" s="4">
        <v>376</v>
      </c>
      <c r="B377" s="37">
        <v>40347</v>
      </c>
      <c r="C377" s="34" t="s">
        <v>50</v>
      </c>
      <c r="D377" s="34" t="s">
        <v>47</v>
      </c>
      <c r="E377" s="34" t="s">
        <v>23</v>
      </c>
      <c r="F377" s="34" t="s">
        <v>153</v>
      </c>
      <c r="G377" s="21"/>
      <c r="H377" s="21"/>
      <c r="I377" s="21" t="s">
        <v>26</v>
      </c>
      <c r="J377" s="21" t="s">
        <v>31</v>
      </c>
      <c r="M377" s="12"/>
    </row>
    <row r="378" spans="1:13" ht="18" customHeight="1">
      <c r="A378" s="4">
        <v>377</v>
      </c>
      <c r="B378" s="37">
        <v>40347</v>
      </c>
      <c r="C378" s="36" t="s">
        <v>12</v>
      </c>
      <c r="D378" s="34" t="s">
        <v>142</v>
      </c>
      <c r="E378" s="34" t="s">
        <v>148</v>
      </c>
      <c r="F378" s="34" t="s">
        <v>29</v>
      </c>
      <c r="G378" s="21"/>
      <c r="H378" s="21"/>
      <c r="I378" s="21" t="s">
        <v>32</v>
      </c>
      <c r="J378" s="21" t="s">
        <v>25</v>
      </c>
      <c r="M378" s="13"/>
    </row>
    <row r="379" spans="1:13" ht="18" customHeight="1">
      <c r="A379" s="4">
        <v>378</v>
      </c>
      <c r="B379" s="37">
        <v>40348</v>
      </c>
      <c r="C379" s="34" t="s">
        <v>161</v>
      </c>
      <c r="D379" s="34" t="s">
        <v>211</v>
      </c>
      <c r="E379" s="34" t="s">
        <v>30</v>
      </c>
      <c r="F379" s="34" t="s">
        <v>131</v>
      </c>
      <c r="G379" s="21"/>
      <c r="H379" s="21"/>
      <c r="I379" s="21" t="s">
        <v>8</v>
      </c>
      <c r="J379" s="21" t="s">
        <v>9</v>
      </c>
      <c r="M379" s="12"/>
    </row>
    <row r="380" spans="1:13" ht="18" customHeight="1">
      <c r="A380" s="4">
        <v>379</v>
      </c>
      <c r="B380" s="37">
        <v>40348</v>
      </c>
      <c r="C380" s="34" t="s">
        <v>4</v>
      </c>
      <c r="D380" s="34" t="s">
        <v>7</v>
      </c>
      <c r="E380" s="34" t="s">
        <v>17</v>
      </c>
      <c r="F380" s="34" t="s">
        <v>34</v>
      </c>
      <c r="G380" s="21"/>
      <c r="H380" s="21"/>
      <c r="I380" s="21" t="s">
        <v>19</v>
      </c>
      <c r="J380" s="21" t="s">
        <v>14</v>
      </c>
      <c r="M380" s="12"/>
    </row>
    <row r="381" spans="1:13" ht="18" customHeight="1">
      <c r="A381" s="4">
        <v>380</v>
      </c>
      <c r="B381" s="37">
        <v>40348</v>
      </c>
      <c r="C381" s="34" t="s">
        <v>153</v>
      </c>
      <c r="D381" s="34" t="s">
        <v>24</v>
      </c>
      <c r="E381" s="34" t="s">
        <v>47</v>
      </c>
      <c r="F381" s="34" t="s">
        <v>23</v>
      </c>
      <c r="G381" s="21"/>
      <c r="H381" s="21"/>
      <c r="I381" s="21" t="s">
        <v>26</v>
      </c>
      <c r="J381" s="21" t="s">
        <v>31</v>
      </c>
      <c r="M381" s="12"/>
    </row>
    <row r="382" spans="1:13" ht="18" customHeight="1">
      <c r="A382" s="4">
        <v>381</v>
      </c>
      <c r="B382" s="37">
        <v>40348</v>
      </c>
      <c r="C382" s="34" t="s">
        <v>49</v>
      </c>
      <c r="D382" s="34" t="s">
        <v>21</v>
      </c>
      <c r="E382" s="34" t="s">
        <v>6</v>
      </c>
      <c r="F382" s="34" t="s">
        <v>16</v>
      </c>
      <c r="G382" s="21"/>
      <c r="H382" s="21"/>
      <c r="I382" s="21" t="s">
        <v>37</v>
      </c>
      <c r="J382" s="21" t="s">
        <v>20</v>
      </c>
      <c r="M382" s="12"/>
    </row>
    <row r="383" spans="1:13" ht="18" customHeight="1">
      <c r="A383" s="4">
        <v>382</v>
      </c>
      <c r="B383" s="37">
        <v>40348</v>
      </c>
      <c r="C383" s="34" t="s">
        <v>29</v>
      </c>
      <c r="D383" s="34" t="s">
        <v>5</v>
      </c>
      <c r="E383" s="34" t="s">
        <v>142</v>
      </c>
      <c r="F383" s="34" t="s">
        <v>148</v>
      </c>
      <c r="G383" s="21"/>
      <c r="H383" s="21"/>
      <c r="I383" s="21" t="s">
        <v>32</v>
      </c>
      <c r="J383" s="21" t="s">
        <v>25</v>
      </c>
      <c r="M383" s="12"/>
    </row>
    <row r="384" spans="1:13" ht="18" customHeight="1">
      <c r="A384" s="4">
        <v>383</v>
      </c>
      <c r="B384" s="37">
        <v>40348</v>
      </c>
      <c r="C384" s="34" t="s">
        <v>22</v>
      </c>
      <c r="D384" s="34" t="s">
        <v>18</v>
      </c>
      <c r="E384" s="34" t="s">
        <v>35</v>
      </c>
      <c r="F384" s="34" t="s">
        <v>40</v>
      </c>
      <c r="G384" s="21"/>
      <c r="H384" s="21"/>
      <c r="I384" s="21" t="s">
        <v>13</v>
      </c>
      <c r="J384" s="21" t="s">
        <v>38</v>
      </c>
      <c r="M384" s="12"/>
    </row>
    <row r="385" spans="1:13" ht="18" customHeight="1">
      <c r="A385" s="4">
        <v>384</v>
      </c>
      <c r="B385" s="37">
        <v>40349</v>
      </c>
      <c r="C385" s="34" t="s">
        <v>148</v>
      </c>
      <c r="D385" s="34" t="s">
        <v>12</v>
      </c>
      <c r="E385" s="34" t="s">
        <v>5</v>
      </c>
      <c r="F385" s="34" t="s">
        <v>142</v>
      </c>
      <c r="G385" s="21"/>
      <c r="H385" s="21"/>
      <c r="I385" s="21" t="s">
        <v>32</v>
      </c>
      <c r="J385" s="21" t="s">
        <v>25</v>
      </c>
      <c r="M385" s="12"/>
    </row>
    <row r="386" spans="1:13" ht="18" customHeight="1">
      <c r="A386" s="4">
        <v>385</v>
      </c>
      <c r="B386" s="37">
        <v>40349</v>
      </c>
      <c r="C386" s="34" t="s">
        <v>40</v>
      </c>
      <c r="D386" s="34" t="s">
        <v>10</v>
      </c>
      <c r="E386" s="34" t="s">
        <v>18</v>
      </c>
      <c r="F386" s="34" t="s">
        <v>35</v>
      </c>
      <c r="G386" s="21"/>
      <c r="H386" s="21"/>
      <c r="I386" s="21" t="s">
        <v>13</v>
      </c>
      <c r="J386" s="21" t="s">
        <v>38</v>
      </c>
      <c r="M386" s="12"/>
    </row>
    <row r="387" spans="1:13" ht="18" customHeight="1">
      <c r="A387" s="4">
        <v>386</v>
      </c>
      <c r="B387" s="37">
        <v>40349</v>
      </c>
      <c r="C387" s="34" t="s">
        <v>34</v>
      </c>
      <c r="D387" s="34" t="s">
        <v>72</v>
      </c>
      <c r="E387" s="34" t="s">
        <v>7</v>
      </c>
      <c r="F387" s="34" t="s">
        <v>17</v>
      </c>
      <c r="G387" s="21"/>
      <c r="H387" s="21"/>
      <c r="I387" s="21" t="s">
        <v>19</v>
      </c>
      <c r="J387" s="21" t="s">
        <v>14</v>
      </c>
      <c r="M387" s="12"/>
    </row>
    <row r="388" spans="1:13" ht="18" customHeight="1">
      <c r="A388" s="4">
        <v>387</v>
      </c>
      <c r="B388" s="37">
        <v>40349</v>
      </c>
      <c r="C388" s="34" t="s">
        <v>23</v>
      </c>
      <c r="D388" s="34" t="s">
        <v>50</v>
      </c>
      <c r="E388" s="34" t="s">
        <v>24</v>
      </c>
      <c r="F388" s="34" t="s">
        <v>47</v>
      </c>
      <c r="G388" s="21"/>
      <c r="H388" s="21"/>
      <c r="I388" s="21" t="s">
        <v>26</v>
      </c>
      <c r="J388" s="21" t="s">
        <v>31</v>
      </c>
      <c r="M388" s="12"/>
    </row>
    <row r="389" spans="1:13" ht="18" customHeight="1">
      <c r="A389" s="4">
        <v>388</v>
      </c>
      <c r="B389" s="37">
        <v>40349</v>
      </c>
      <c r="C389" s="34" t="s">
        <v>131</v>
      </c>
      <c r="D389" s="34" t="s">
        <v>41</v>
      </c>
      <c r="E389" s="34" t="s">
        <v>211</v>
      </c>
      <c r="F389" s="34" t="s">
        <v>30</v>
      </c>
      <c r="G389" s="21"/>
      <c r="H389" s="21"/>
      <c r="I389" s="21" t="s">
        <v>8</v>
      </c>
      <c r="J389" s="21" t="s">
        <v>9</v>
      </c>
      <c r="M389" s="12"/>
    </row>
    <row r="390" spans="1:13" ht="18" customHeight="1">
      <c r="A390" s="4">
        <v>389</v>
      </c>
      <c r="B390" s="37">
        <v>40349</v>
      </c>
      <c r="C390" s="34" t="s">
        <v>16</v>
      </c>
      <c r="D390" s="34" t="s">
        <v>144</v>
      </c>
      <c r="E390" s="34" t="s">
        <v>21</v>
      </c>
      <c r="F390" s="34" t="s">
        <v>6</v>
      </c>
      <c r="G390" s="21"/>
      <c r="H390" s="21"/>
      <c r="I390" s="21" t="s">
        <v>37</v>
      </c>
      <c r="J390" s="21" t="s">
        <v>20</v>
      </c>
      <c r="M390" s="12"/>
    </row>
    <row r="391" spans="1:13" ht="18" customHeight="1">
      <c r="A391" s="4">
        <v>390</v>
      </c>
      <c r="B391" s="37">
        <v>40351</v>
      </c>
      <c r="C391" s="34" t="s">
        <v>35</v>
      </c>
      <c r="D391" s="34" t="s">
        <v>15</v>
      </c>
      <c r="E391" s="34" t="s">
        <v>27</v>
      </c>
      <c r="F391" s="34" t="s">
        <v>163</v>
      </c>
      <c r="G391" s="21"/>
      <c r="H391" s="21"/>
      <c r="I391" s="21" t="s">
        <v>14</v>
      </c>
      <c r="J391" s="21" t="s">
        <v>37</v>
      </c>
      <c r="M391" s="12"/>
    </row>
    <row r="392" spans="1:13" ht="18" customHeight="1">
      <c r="A392" s="4">
        <v>391</v>
      </c>
      <c r="B392" s="37">
        <v>40351</v>
      </c>
      <c r="C392" s="34" t="s">
        <v>44</v>
      </c>
      <c r="D392" s="34" t="s">
        <v>153</v>
      </c>
      <c r="E392" s="34" t="s">
        <v>11</v>
      </c>
      <c r="F392" s="34" t="s">
        <v>146</v>
      </c>
      <c r="G392" s="21"/>
      <c r="H392" s="21"/>
      <c r="I392" s="21" t="s">
        <v>25</v>
      </c>
      <c r="J392" s="21" t="s">
        <v>31</v>
      </c>
      <c r="M392" s="12"/>
    </row>
    <row r="393" spans="1:13" ht="18" customHeight="1">
      <c r="A393" s="4">
        <v>392</v>
      </c>
      <c r="B393" s="37">
        <v>40351</v>
      </c>
      <c r="C393" s="34" t="s">
        <v>30</v>
      </c>
      <c r="D393" s="34" t="s">
        <v>161</v>
      </c>
      <c r="E393" s="34" t="s">
        <v>41</v>
      </c>
      <c r="F393" s="34" t="s">
        <v>5</v>
      </c>
      <c r="G393" s="21"/>
      <c r="H393" s="21"/>
      <c r="I393" s="21" t="s">
        <v>9</v>
      </c>
      <c r="J393" s="21" t="s">
        <v>32</v>
      </c>
      <c r="M393" s="12"/>
    </row>
    <row r="394" spans="1:13" ht="18" customHeight="1">
      <c r="A394" s="4">
        <v>393</v>
      </c>
      <c r="B394" s="37">
        <v>40351</v>
      </c>
      <c r="C394" s="34" t="s">
        <v>142</v>
      </c>
      <c r="D394" s="34" t="s">
        <v>29</v>
      </c>
      <c r="E394" s="34" t="s">
        <v>12</v>
      </c>
      <c r="F394" s="34" t="s">
        <v>39</v>
      </c>
      <c r="G394" s="21"/>
      <c r="H394" s="21"/>
      <c r="I394" s="21" t="s">
        <v>8</v>
      </c>
      <c r="J394" s="21" t="s">
        <v>26</v>
      </c>
      <c r="M394" s="12"/>
    </row>
    <row r="395" spans="1:13" ht="18" customHeight="1">
      <c r="A395" s="4">
        <v>394</v>
      </c>
      <c r="B395" s="37">
        <v>40351</v>
      </c>
      <c r="C395" s="36" t="s">
        <v>17</v>
      </c>
      <c r="D395" s="34" t="s">
        <v>4</v>
      </c>
      <c r="E395" s="34" t="s">
        <v>72</v>
      </c>
      <c r="F395" s="34" t="s">
        <v>7</v>
      </c>
      <c r="G395" s="21"/>
      <c r="H395" s="21"/>
      <c r="I395" s="21" t="s">
        <v>19</v>
      </c>
      <c r="J395" s="21" t="s">
        <v>38</v>
      </c>
      <c r="M395" s="13"/>
    </row>
    <row r="396" spans="1:13" ht="18" customHeight="1">
      <c r="A396" s="4">
        <v>395</v>
      </c>
      <c r="B396" s="37">
        <v>40351</v>
      </c>
      <c r="C396" s="34" t="s">
        <v>33</v>
      </c>
      <c r="D396" s="34" t="s">
        <v>46</v>
      </c>
      <c r="E396" s="34" t="s">
        <v>10</v>
      </c>
      <c r="F396" s="34" t="s">
        <v>21</v>
      </c>
      <c r="G396" s="21"/>
      <c r="H396" s="21"/>
      <c r="I396" s="21" t="s">
        <v>20</v>
      </c>
      <c r="J396" s="21" t="s">
        <v>13</v>
      </c>
      <c r="M396" s="12"/>
    </row>
    <row r="397" spans="1:13" ht="18" customHeight="1">
      <c r="A397" s="4">
        <v>396</v>
      </c>
      <c r="B397" s="37">
        <v>40352</v>
      </c>
      <c r="C397" s="34" t="s">
        <v>7</v>
      </c>
      <c r="D397" s="34" t="s">
        <v>16</v>
      </c>
      <c r="E397" s="34" t="s">
        <v>4</v>
      </c>
      <c r="F397" s="34" t="s">
        <v>72</v>
      </c>
      <c r="G397" s="21"/>
      <c r="H397" s="21"/>
      <c r="I397" s="21" t="s">
        <v>19</v>
      </c>
      <c r="J397" s="21" t="s">
        <v>38</v>
      </c>
      <c r="M397" s="12"/>
    </row>
    <row r="398" spans="1:13" ht="18" customHeight="1">
      <c r="A398" s="4">
        <v>397</v>
      </c>
      <c r="B398" s="37">
        <v>40352</v>
      </c>
      <c r="C398" s="34" t="s">
        <v>5</v>
      </c>
      <c r="D398" s="34" t="s">
        <v>131</v>
      </c>
      <c r="E398" s="34" t="s">
        <v>161</v>
      </c>
      <c r="F398" s="34" t="s">
        <v>41</v>
      </c>
      <c r="G398" s="21"/>
      <c r="H398" s="21"/>
      <c r="I398" s="21" t="s">
        <v>9</v>
      </c>
      <c r="J398" s="21" t="s">
        <v>32</v>
      </c>
      <c r="M398" s="12"/>
    </row>
    <row r="399" spans="1:13" ht="18" customHeight="1">
      <c r="A399" s="4">
        <v>398</v>
      </c>
      <c r="B399" s="37">
        <v>40352</v>
      </c>
      <c r="C399" s="21" t="s">
        <v>21</v>
      </c>
      <c r="D399" s="21" t="s">
        <v>36</v>
      </c>
      <c r="E399" s="21" t="s">
        <v>46</v>
      </c>
      <c r="F399" s="21" t="s">
        <v>10</v>
      </c>
      <c r="G399" s="21"/>
      <c r="H399" s="21"/>
      <c r="I399" s="21" t="s">
        <v>20</v>
      </c>
      <c r="J399" s="21" t="s">
        <v>13</v>
      </c>
      <c r="M399" s="12"/>
    </row>
    <row r="400" spans="1:13" ht="18" customHeight="1">
      <c r="A400" s="4">
        <v>399</v>
      </c>
      <c r="B400" s="37">
        <v>40352</v>
      </c>
      <c r="C400" s="34" t="s">
        <v>163</v>
      </c>
      <c r="D400" s="34" t="s">
        <v>28</v>
      </c>
      <c r="E400" s="34" t="s">
        <v>15</v>
      </c>
      <c r="F400" s="34" t="s">
        <v>27</v>
      </c>
      <c r="G400" s="21"/>
      <c r="H400" s="21"/>
      <c r="I400" s="21" t="s">
        <v>14</v>
      </c>
      <c r="J400" s="21" t="s">
        <v>37</v>
      </c>
      <c r="M400" s="12"/>
    </row>
    <row r="401" spans="1:13" ht="18" customHeight="1">
      <c r="A401" s="4">
        <v>400</v>
      </c>
      <c r="B401" s="37">
        <v>40352</v>
      </c>
      <c r="C401" s="34" t="s">
        <v>146</v>
      </c>
      <c r="D401" s="34" t="s">
        <v>23</v>
      </c>
      <c r="E401" s="34" t="s">
        <v>153</v>
      </c>
      <c r="F401" s="34" t="s">
        <v>11</v>
      </c>
      <c r="G401" s="21"/>
      <c r="H401" s="21"/>
      <c r="I401" s="21" t="s">
        <v>25</v>
      </c>
      <c r="J401" s="21" t="s">
        <v>31</v>
      </c>
      <c r="M401" s="12"/>
    </row>
    <row r="402" spans="1:13" ht="18" customHeight="1">
      <c r="A402" s="4">
        <v>401</v>
      </c>
      <c r="B402" s="37">
        <v>40353</v>
      </c>
      <c r="C402" s="34" t="s">
        <v>41</v>
      </c>
      <c r="D402" s="34" t="s">
        <v>30</v>
      </c>
      <c r="E402" s="34" t="s">
        <v>131</v>
      </c>
      <c r="F402" s="34" t="s">
        <v>161</v>
      </c>
      <c r="G402" s="21"/>
      <c r="H402" s="21"/>
      <c r="I402" s="21" t="s">
        <v>9</v>
      </c>
      <c r="J402" s="21" t="s">
        <v>32</v>
      </c>
      <c r="M402" s="12"/>
    </row>
    <row r="403" spans="1:13" ht="18" customHeight="1">
      <c r="A403" s="4">
        <v>402</v>
      </c>
      <c r="B403" s="37">
        <v>40353</v>
      </c>
      <c r="C403" s="34" t="s">
        <v>10</v>
      </c>
      <c r="D403" s="34" t="s">
        <v>33</v>
      </c>
      <c r="E403" s="34" t="s">
        <v>21</v>
      </c>
      <c r="F403" s="34" t="s">
        <v>46</v>
      </c>
      <c r="G403" s="21"/>
      <c r="H403" s="21"/>
      <c r="I403" s="21" t="s">
        <v>20</v>
      </c>
      <c r="J403" s="21" t="s">
        <v>13</v>
      </c>
      <c r="M403" s="12"/>
    </row>
    <row r="404" spans="1:13" ht="18" customHeight="1">
      <c r="A404" s="4">
        <v>403</v>
      </c>
      <c r="B404" s="37">
        <v>40353</v>
      </c>
      <c r="C404" s="34" t="s">
        <v>11</v>
      </c>
      <c r="D404" s="34" t="s">
        <v>44</v>
      </c>
      <c r="E404" s="34" t="s">
        <v>23</v>
      </c>
      <c r="F404" s="34" t="s">
        <v>153</v>
      </c>
      <c r="G404" s="21"/>
      <c r="H404" s="21"/>
      <c r="I404" s="21" t="s">
        <v>25</v>
      </c>
      <c r="J404" s="21" t="s">
        <v>31</v>
      </c>
      <c r="M404" s="12"/>
    </row>
    <row r="405" spans="1:13" ht="18" customHeight="1">
      <c r="A405" s="4">
        <v>404</v>
      </c>
      <c r="B405" s="37">
        <v>40353</v>
      </c>
      <c r="C405" s="34" t="s">
        <v>27</v>
      </c>
      <c r="D405" s="34" t="s">
        <v>35</v>
      </c>
      <c r="E405" s="34" t="s">
        <v>28</v>
      </c>
      <c r="F405" s="34" t="s">
        <v>15</v>
      </c>
      <c r="G405" s="21"/>
      <c r="H405" s="21"/>
      <c r="I405" s="21" t="s">
        <v>14</v>
      </c>
      <c r="J405" s="21" t="s">
        <v>37</v>
      </c>
      <c r="M405" s="12"/>
    </row>
    <row r="406" spans="1:13" ht="18" customHeight="1">
      <c r="A406" s="4">
        <v>405</v>
      </c>
      <c r="B406" s="37">
        <v>40353</v>
      </c>
      <c r="C406" s="34" t="s">
        <v>12</v>
      </c>
      <c r="D406" s="34" t="s">
        <v>142</v>
      </c>
      <c r="E406" s="34" t="s">
        <v>148</v>
      </c>
      <c r="F406" s="34" t="s">
        <v>29</v>
      </c>
      <c r="G406" s="21"/>
      <c r="H406" s="21"/>
      <c r="I406" s="21" t="s">
        <v>8</v>
      </c>
      <c r="J406" s="21" t="s">
        <v>26</v>
      </c>
      <c r="M406" s="12"/>
    </row>
    <row r="407" spans="1:13" ht="18" customHeight="1">
      <c r="A407" s="4">
        <v>406</v>
      </c>
      <c r="B407" s="38">
        <v>40354</v>
      </c>
      <c r="C407" s="21" t="s">
        <v>161</v>
      </c>
      <c r="D407" s="21" t="s">
        <v>5</v>
      </c>
      <c r="E407" s="21" t="s">
        <v>30</v>
      </c>
      <c r="F407" s="21" t="s">
        <v>131</v>
      </c>
      <c r="G407" s="21"/>
      <c r="H407" s="21"/>
      <c r="I407" s="21" t="s">
        <v>9</v>
      </c>
      <c r="J407" s="21" t="s">
        <v>25</v>
      </c>
      <c r="M407" s="12"/>
    </row>
    <row r="408" spans="1:13" ht="18" customHeight="1">
      <c r="A408" s="4">
        <v>407</v>
      </c>
      <c r="B408" s="37">
        <v>40354</v>
      </c>
      <c r="C408" s="34" t="s">
        <v>47</v>
      </c>
      <c r="D408" s="34" t="s">
        <v>211</v>
      </c>
      <c r="E408" s="34" t="s">
        <v>142</v>
      </c>
      <c r="F408" s="34" t="s">
        <v>148</v>
      </c>
      <c r="G408" s="21"/>
      <c r="H408" s="21"/>
      <c r="I408" s="21" t="s">
        <v>31</v>
      </c>
      <c r="J408" s="21" t="s">
        <v>8</v>
      </c>
      <c r="M408" s="12"/>
    </row>
    <row r="409" spans="1:13" ht="18" customHeight="1">
      <c r="A409" s="4">
        <v>408</v>
      </c>
      <c r="B409" s="37">
        <v>40354</v>
      </c>
      <c r="C409" s="34" t="s">
        <v>46</v>
      </c>
      <c r="D409" s="34" t="s">
        <v>34</v>
      </c>
      <c r="E409" s="34" t="s">
        <v>35</v>
      </c>
      <c r="F409" s="34" t="s">
        <v>33</v>
      </c>
      <c r="G409" s="21"/>
      <c r="H409" s="21"/>
      <c r="I409" s="21" t="s">
        <v>20</v>
      </c>
      <c r="J409" s="21" t="s">
        <v>19</v>
      </c>
      <c r="M409" s="12"/>
    </row>
    <row r="410" spans="1:13" ht="18" customHeight="1">
      <c r="A410" s="4">
        <v>409</v>
      </c>
      <c r="B410" s="37">
        <v>40354</v>
      </c>
      <c r="C410" s="34" t="s">
        <v>6</v>
      </c>
      <c r="D410" s="34" t="s">
        <v>17</v>
      </c>
      <c r="E410" s="34" t="s">
        <v>144</v>
      </c>
      <c r="F410" s="34" t="s">
        <v>28</v>
      </c>
      <c r="G410" s="21"/>
      <c r="H410" s="21"/>
      <c r="I410" s="21" t="s">
        <v>14</v>
      </c>
      <c r="J410" s="21" t="s">
        <v>38</v>
      </c>
      <c r="M410" s="12"/>
    </row>
    <row r="411" spans="1:13" ht="18" customHeight="1">
      <c r="A411" s="4">
        <v>410</v>
      </c>
      <c r="B411" s="37">
        <v>40354</v>
      </c>
      <c r="C411" s="34" t="s">
        <v>29</v>
      </c>
      <c r="D411" s="34" t="s">
        <v>146</v>
      </c>
      <c r="E411" s="34" t="s">
        <v>44</v>
      </c>
      <c r="F411" s="34" t="s">
        <v>23</v>
      </c>
      <c r="G411" s="21"/>
      <c r="H411" s="21"/>
      <c r="I411" s="21" t="s">
        <v>32</v>
      </c>
      <c r="J411" s="21" t="s">
        <v>26</v>
      </c>
      <c r="M411" s="12"/>
    </row>
    <row r="412" spans="1:13" ht="18" customHeight="1">
      <c r="A412" s="4">
        <v>411</v>
      </c>
      <c r="B412" s="37">
        <v>40354</v>
      </c>
      <c r="C412" s="34" t="s">
        <v>15</v>
      </c>
      <c r="D412" s="34" t="s">
        <v>163</v>
      </c>
      <c r="E412" s="34" t="s">
        <v>22</v>
      </c>
      <c r="F412" s="34" t="s">
        <v>4</v>
      </c>
      <c r="G412" s="21"/>
      <c r="H412" s="21"/>
      <c r="I412" s="21" t="s">
        <v>37</v>
      </c>
      <c r="J412" s="21" t="s">
        <v>13</v>
      </c>
      <c r="M412" s="12"/>
    </row>
    <row r="413" spans="1:13" ht="18" customHeight="1">
      <c r="A413" s="4">
        <v>412</v>
      </c>
      <c r="B413" s="37">
        <v>40355</v>
      </c>
      <c r="C413" s="34" t="s">
        <v>148</v>
      </c>
      <c r="D413" s="34" t="s">
        <v>11</v>
      </c>
      <c r="E413" s="36" t="s">
        <v>211</v>
      </c>
      <c r="F413" s="34" t="s">
        <v>142</v>
      </c>
      <c r="G413" s="21"/>
      <c r="H413" s="21"/>
      <c r="I413" s="21" t="s">
        <v>31</v>
      </c>
      <c r="J413" s="21" t="s">
        <v>8</v>
      </c>
      <c r="M413" s="12"/>
    </row>
    <row r="414" spans="1:13" ht="18" customHeight="1">
      <c r="A414" s="4">
        <v>413</v>
      </c>
      <c r="B414" s="37">
        <v>40355</v>
      </c>
      <c r="C414" s="34" t="s">
        <v>4</v>
      </c>
      <c r="D414" s="34" t="s">
        <v>27</v>
      </c>
      <c r="E414" s="34" t="s">
        <v>163</v>
      </c>
      <c r="F414" s="34" t="s">
        <v>22</v>
      </c>
      <c r="G414" s="21"/>
      <c r="H414" s="21"/>
      <c r="I414" s="21" t="s">
        <v>37</v>
      </c>
      <c r="J414" s="21" t="s">
        <v>13</v>
      </c>
      <c r="M414" s="12"/>
    </row>
    <row r="415" spans="1:13" ht="18" customHeight="1">
      <c r="A415" s="4">
        <v>414</v>
      </c>
      <c r="B415" s="37">
        <v>40355</v>
      </c>
      <c r="C415" s="34" t="s">
        <v>28</v>
      </c>
      <c r="D415" s="34" t="s">
        <v>10</v>
      </c>
      <c r="E415" s="34" t="s">
        <v>17</v>
      </c>
      <c r="F415" s="34" t="s">
        <v>21</v>
      </c>
      <c r="G415" s="21"/>
      <c r="H415" s="21"/>
      <c r="I415" s="21" t="s">
        <v>14</v>
      </c>
      <c r="J415" s="21" t="s">
        <v>38</v>
      </c>
      <c r="M415" s="12"/>
    </row>
    <row r="416" spans="1:13" ht="18" customHeight="1">
      <c r="A416" s="4">
        <v>415</v>
      </c>
      <c r="B416" s="37">
        <v>40355</v>
      </c>
      <c r="C416" s="34" t="s">
        <v>23</v>
      </c>
      <c r="D416" s="34" t="s">
        <v>12</v>
      </c>
      <c r="E416" s="34" t="s">
        <v>146</v>
      </c>
      <c r="F416" s="34" t="s">
        <v>44</v>
      </c>
      <c r="G416" s="21"/>
      <c r="H416" s="21"/>
      <c r="I416" s="21" t="s">
        <v>32</v>
      </c>
      <c r="J416" s="21" t="s">
        <v>26</v>
      </c>
      <c r="M416" s="12"/>
    </row>
    <row r="417" spans="1:13" ht="18" customHeight="1">
      <c r="A417" s="4">
        <v>416</v>
      </c>
      <c r="B417" s="37">
        <v>40355</v>
      </c>
      <c r="C417" s="34" t="s">
        <v>131</v>
      </c>
      <c r="D417" s="34" t="s">
        <v>41</v>
      </c>
      <c r="E417" s="34" t="s">
        <v>5</v>
      </c>
      <c r="F417" s="34" t="s">
        <v>30</v>
      </c>
      <c r="G417" s="21"/>
      <c r="H417" s="21"/>
      <c r="I417" s="21" t="s">
        <v>9</v>
      </c>
      <c r="J417" s="21" t="s">
        <v>25</v>
      </c>
      <c r="M417" s="12"/>
    </row>
    <row r="418" spans="1:13" ht="18" customHeight="1">
      <c r="A418" s="4">
        <v>417</v>
      </c>
      <c r="B418" s="37">
        <v>40355</v>
      </c>
      <c r="C418" s="34" t="s">
        <v>33</v>
      </c>
      <c r="D418" s="34" t="s">
        <v>7</v>
      </c>
      <c r="E418" s="34" t="s">
        <v>34</v>
      </c>
      <c r="F418" s="34" t="s">
        <v>35</v>
      </c>
      <c r="G418" s="21"/>
      <c r="H418" s="21"/>
      <c r="I418" s="21" t="s">
        <v>20</v>
      </c>
      <c r="J418" s="21" t="s">
        <v>19</v>
      </c>
      <c r="M418" s="12"/>
    </row>
    <row r="419" spans="1:13" ht="18" customHeight="1">
      <c r="A419" s="4">
        <v>418</v>
      </c>
      <c r="B419" s="37">
        <v>40356</v>
      </c>
      <c r="C419" s="34" t="s">
        <v>35</v>
      </c>
      <c r="D419" s="34" t="s">
        <v>46</v>
      </c>
      <c r="E419" s="34" t="s">
        <v>7</v>
      </c>
      <c r="F419" s="34" t="s">
        <v>34</v>
      </c>
      <c r="G419" s="21"/>
      <c r="H419" s="21"/>
      <c r="I419" s="21" t="s">
        <v>20</v>
      </c>
      <c r="J419" s="21" t="s">
        <v>19</v>
      </c>
      <c r="M419" s="12"/>
    </row>
    <row r="420" spans="1:13" ht="18" customHeight="1">
      <c r="A420" s="4">
        <v>419</v>
      </c>
      <c r="B420" s="37">
        <v>40356</v>
      </c>
      <c r="C420" s="34" t="s">
        <v>44</v>
      </c>
      <c r="D420" s="34" t="s">
        <v>29</v>
      </c>
      <c r="E420" s="34" t="s">
        <v>12</v>
      </c>
      <c r="F420" s="34" t="s">
        <v>146</v>
      </c>
      <c r="G420" s="21"/>
      <c r="H420" s="21"/>
      <c r="I420" s="21" t="s">
        <v>32</v>
      </c>
      <c r="J420" s="21" t="s">
        <v>26</v>
      </c>
      <c r="M420" s="12"/>
    </row>
    <row r="421" spans="1:13" ht="18" customHeight="1">
      <c r="A421" s="4">
        <v>420</v>
      </c>
      <c r="B421" s="37">
        <v>40356</v>
      </c>
      <c r="C421" s="34" t="s">
        <v>30</v>
      </c>
      <c r="D421" s="34" t="s">
        <v>161</v>
      </c>
      <c r="E421" s="34" t="s">
        <v>41</v>
      </c>
      <c r="F421" s="34" t="s">
        <v>5</v>
      </c>
      <c r="G421" s="21"/>
      <c r="H421" s="21"/>
      <c r="I421" s="21" t="s">
        <v>9</v>
      </c>
      <c r="J421" s="21" t="s">
        <v>25</v>
      </c>
      <c r="M421" s="12"/>
    </row>
    <row r="422" spans="1:13" ht="18" customHeight="1">
      <c r="A422" s="4">
        <v>421</v>
      </c>
      <c r="B422" s="37">
        <v>40356</v>
      </c>
      <c r="C422" s="34" t="s">
        <v>142</v>
      </c>
      <c r="D422" s="34" t="s">
        <v>47</v>
      </c>
      <c r="E422" s="34" t="s">
        <v>11</v>
      </c>
      <c r="F422" s="34" t="s">
        <v>211</v>
      </c>
      <c r="G422" s="21"/>
      <c r="H422" s="21"/>
      <c r="I422" s="21" t="s">
        <v>31</v>
      </c>
      <c r="J422" s="21" t="s">
        <v>8</v>
      </c>
      <c r="M422" s="12"/>
    </row>
    <row r="423" spans="1:13" ht="18" customHeight="1">
      <c r="A423" s="4">
        <v>422</v>
      </c>
      <c r="B423" s="37">
        <v>40356</v>
      </c>
      <c r="C423" s="34" t="s">
        <v>21</v>
      </c>
      <c r="D423" s="34" t="s">
        <v>6</v>
      </c>
      <c r="E423" s="34" t="s">
        <v>48</v>
      </c>
      <c r="F423" s="34" t="s">
        <v>144</v>
      </c>
      <c r="G423" s="21"/>
      <c r="H423" s="21"/>
      <c r="I423" s="21" t="s">
        <v>14</v>
      </c>
      <c r="J423" s="21" t="s">
        <v>38</v>
      </c>
      <c r="M423" s="12"/>
    </row>
    <row r="424" spans="1:13" ht="18" customHeight="1">
      <c r="A424" s="4">
        <v>423</v>
      </c>
      <c r="B424" s="37">
        <v>40356</v>
      </c>
      <c r="C424" s="34" t="s">
        <v>22</v>
      </c>
      <c r="D424" s="34" t="s">
        <v>15</v>
      </c>
      <c r="E424" s="34" t="s">
        <v>27</v>
      </c>
      <c r="F424" s="34" t="s">
        <v>163</v>
      </c>
      <c r="G424" s="21"/>
      <c r="H424" s="21"/>
      <c r="I424" s="21" t="s">
        <v>37</v>
      </c>
      <c r="J424" s="21" t="s">
        <v>13</v>
      </c>
      <c r="M424" s="12"/>
    </row>
    <row r="425" spans="1:13" ht="18" customHeight="1">
      <c r="A425" s="4">
        <v>424</v>
      </c>
      <c r="B425" s="37">
        <v>40358</v>
      </c>
      <c r="C425" s="34" t="s">
        <v>153</v>
      </c>
      <c r="D425" s="34" t="s">
        <v>23</v>
      </c>
      <c r="E425" s="34" t="s">
        <v>161</v>
      </c>
      <c r="F425" s="34" t="s">
        <v>50</v>
      </c>
      <c r="G425" s="21"/>
      <c r="H425" s="21"/>
      <c r="I425" s="21" t="s">
        <v>26</v>
      </c>
      <c r="J425" s="21" t="s">
        <v>9</v>
      </c>
      <c r="M425" s="12"/>
    </row>
    <row r="426" spans="1:13" ht="18" customHeight="1">
      <c r="A426" s="4">
        <v>425</v>
      </c>
      <c r="B426" s="37">
        <v>40358</v>
      </c>
      <c r="C426" s="34" t="s">
        <v>5</v>
      </c>
      <c r="D426" s="34" t="s">
        <v>211</v>
      </c>
      <c r="E426" s="34" t="s">
        <v>29</v>
      </c>
      <c r="F426" s="34" t="s">
        <v>12</v>
      </c>
      <c r="G426" s="21"/>
      <c r="H426" s="21"/>
      <c r="I426" s="21" t="s">
        <v>32</v>
      </c>
      <c r="J426" s="21" t="s">
        <v>31</v>
      </c>
      <c r="M426" s="12"/>
    </row>
    <row r="427" spans="1:13" ht="18" customHeight="1">
      <c r="A427" s="4">
        <v>426</v>
      </c>
      <c r="B427" s="37">
        <v>40358</v>
      </c>
      <c r="C427" s="34" t="s">
        <v>144</v>
      </c>
      <c r="D427" s="34" t="s">
        <v>4</v>
      </c>
      <c r="E427" s="34" t="s">
        <v>15</v>
      </c>
      <c r="F427" s="34" t="s">
        <v>72</v>
      </c>
      <c r="G427" s="21"/>
      <c r="H427" s="21"/>
      <c r="I427" s="21" t="s">
        <v>38</v>
      </c>
      <c r="J427" s="21" t="s">
        <v>20</v>
      </c>
      <c r="M427" s="12"/>
    </row>
    <row r="428" spans="1:13" ht="18" customHeight="1">
      <c r="A428" s="4">
        <v>427</v>
      </c>
      <c r="B428" s="37">
        <v>40358</v>
      </c>
      <c r="C428" s="34" t="s">
        <v>24</v>
      </c>
      <c r="D428" s="34" t="s">
        <v>131</v>
      </c>
      <c r="E428" s="34" t="s">
        <v>47</v>
      </c>
      <c r="F428" s="34" t="s">
        <v>41</v>
      </c>
      <c r="G428" s="21"/>
      <c r="H428" s="21"/>
      <c r="I428" s="21" t="s">
        <v>8</v>
      </c>
      <c r="J428" s="21" t="s">
        <v>25</v>
      </c>
      <c r="M428" s="12"/>
    </row>
    <row r="429" spans="1:13" ht="18" customHeight="1">
      <c r="A429" s="4">
        <v>428</v>
      </c>
      <c r="B429" s="37">
        <v>40358</v>
      </c>
      <c r="C429" s="34" t="s">
        <v>163</v>
      </c>
      <c r="D429" s="34" t="s">
        <v>6</v>
      </c>
      <c r="E429" s="34" t="s">
        <v>10</v>
      </c>
      <c r="F429" s="34" t="s">
        <v>27</v>
      </c>
      <c r="G429" s="21"/>
      <c r="H429" s="21"/>
      <c r="I429" s="21" t="s">
        <v>13</v>
      </c>
      <c r="J429" s="21" t="s">
        <v>14</v>
      </c>
      <c r="M429" s="12"/>
    </row>
    <row r="430" spans="1:13" ht="18" customHeight="1">
      <c r="A430" s="4">
        <v>429</v>
      </c>
      <c r="B430" s="37">
        <v>40358</v>
      </c>
      <c r="C430" s="34" t="s">
        <v>16</v>
      </c>
      <c r="D430" s="34" t="s">
        <v>49</v>
      </c>
      <c r="E430" s="34" t="s">
        <v>43</v>
      </c>
      <c r="F430" s="34" t="s">
        <v>46</v>
      </c>
      <c r="G430" s="21"/>
      <c r="H430" s="21"/>
      <c r="I430" s="21" t="s">
        <v>19</v>
      </c>
      <c r="J430" s="21" t="s">
        <v>37</v>
      </c>
      <c r="M430" s="12"/>
    </row>
    <row r="431" spans="1:13" ht="18" customHeight="1">
      <c r="A431" s="4">
        <v>430</v>
      </c>
      <c r="B431" s="37">
        <v>40359</v>
      </c>
      <c r="C431" s="34" t="s">
        <v>72</v>
      </c>
      <c r="D431" s="34" t="s">
        <v>18</v>
      </c>
      <c r="E431" s="34" t="s">
        <v>4</v>
      </c>
      <c r="F431" s="34" t="s">
        <v>15</v>
      </c>
      <c r="G431" s="21"/>
      <c r="H431" s="21"/>
      <c r="I431" s="21" t="s">
        <v>38</v>
      </c>
      <c r="J431" s="21" t="s">
        <v>20</v>
      </c>
      <c r="M431" s="12"/>
    </row>
    <row r="432" spans="1:13" ht="18" customHeight="1">
      <c r="A432" s="4">
        <v>431</v>
      </c>
      <c r="B432" s="37">
        <v>40359</v>
      </c>
      <c r="C432" s="34" t="s">
        <v>41</v>
      </c>
      <c r="D432" s="34" t="s">
        <v>148</v>
      </c>
      <c r="E432" s="34" t="s">
        <v>131</v>
      </c>
      <c r="F432" s="34" t="s">
        <v>47</v>
      </c>
      <c r="G432" s="21"/>
      <c r="H432" s="21"/>
      <c r="I432" s="21" t="s">
        <v>8</v>
      </c>
      <c r="J432" s="21" t="s">
        <v>25</v>
      </c>
      <c r="M432" s="12"/>
    </row>
    <row r="433" spans="1:13" ht="18" customHeight="1">
      <c r="A433" s="4">
        <v>432</v>
      </c>
      <c r="B433" s="37">
        <v>40359</v>
      </c>
      <c r="C433" s="34" t="s">
        <v>46</v>
      </c>
      <c r="D433" s="34" t="s">
        <v>22</v>
      </c>
      <c r="E433" s="34" t="s">
        <v>49</v>
      </c>
      <c r="F433" s="34" t="s">
        <v>43</v>
      </c>
      <c r="G433" s="21"/>
      <c r="H433" s="21"/>
      <c r="I433" s="21" t="s">
        <v>19</v>
      </c>
      <c r="J433" s="21" t="s">
        <v>37</v>
      </c>
      <c r="M433" s="12"/>
    </row>
    <row r="434" spans="1:13" ht="18" customHeight="1">
      <c r="A434" s="4">
        <v>433</v>
      </c>
      <c r="B434" s="37">
        <v>40359</v>
      </c>
      <c r="C434" s="34" t="s">
        <v>50</v>
      </c>
      <c r="D434" s="34" t="s">
        <v>142</v>
      </c>
      <c r="E434" s="34" t="s">
        <v>23</v>
      </c>
      <c r="F434" s="34" t="s">
        <v>161</v>
      </c>
      <c r="G434" s="21"/>
      <c r="H434" s="21"/>
      <c r="I434" s="21" t="s">
        <v>26</v>
      </c>
      <c r="J434" s="21" t="s">
        <v>9</v>
      </c>
      <c r="M434" s="12"/>
    </row>
    <row r="435" spans="1:13" ht="18" customHeight="1">
      <c r="A435" s="4">
        <v>434</v>
      </c>
      <c r="B435" s="37">
        <v>40359</v>
      </c>
      <c r="C435" s="34" t="s">
        <v>27</v>
      </c>
      <c r="D435" s="34" t="s">
        <v>33</v>
      </c>
      <c r="E435" s="34" t="s">
        <v>6</v>
      </c>
      <c r="F435" s="34" t="s">
        <v>10</v>
      </c>
      <c r="G435" s="21"/>
      <c r="H435" s="21"/>
      <c r="I435" s="21" t="s">
        <v>13</v>
      </c>
      <c r="J435" s="21" t="s">
        <v>14</v>
      </c>
      <c r="M435" s="12"/>
    </row>
    <row r="436" spans="1:13" ht="18" customHeight="1">
      <c r="A436" s="4">
        <v>435</v>
      </c>
      <c r="B436" s="37">
        <v>40359</v>
      </c>
      <c r="C436" s="34" t="s">
        <v>12</v>
      </c>
      <c r="D436" s="34" t="s">
        <v>30</v>
      </c>
      <c r="E436" s="34" t="s">
        <v>211</v>
      </c>
      <c r="F436" s="34" t="s">
        <v>29</v>
      </c>
      <c r="G436" s="21"/>
      <c r="H436" s="21"/>
      <c r="I436" s="21" t="s">
        <v>32</v>
      </c>
      <c r="J436" s="21" t="s">
        <v>31</v>
      </c>
      <c r="M436" s="12"/>
    </row>
    <row r="437" spans="1:13" ht="18" customHeight="1">
      <c r="A437" s="4">
        <v>436</v>
      </c>
      <c r="B437" s="37">
        <v>40360</v>
      </c>
      <c r="C437" s="34" t="s">
        <v>161</v>
      </c>
      <c r="D437" s="34" t="s">
        <v>153</v>
      </c>
      <c r="E437" s="36" t="s">
        <v>142</v>
      </c>
      <c r="F437" s="34" t="s">
        <v>23</v>
      </c>
      <c r="G437" s="21"/>
      <c r="H437" s="21"/>
      <c r="I437" s="21" t="s">
        <v>26</v>
      </c>
      <c r="J437" s="21" t="s">
        <v>9</v>
      </c>
      <c r="M437" s="12"/>
    </row>
    <row r="438" spans="1:13" ht="18" customHeight="1">
      <c r="A438" s="4">
        <v>437</v>
      </c>
      <c r="B438" s="37">
        <v>40360</v>
      </c>
      <c r="C438" s="34" t="s">
        <v>47</v>
      </c>
      <c r="D438" s="34" t="s">
        <v>24</v>
      </c>
      <c r="E438" s="34" t="s">
        <v>148</v>
      </c>
      <c r="F438" s="34" t="s">
        <v>131</v>
      </c>
      <c r="G438" s="21"/>
      <c r="H438" s="21"/>
      <c r="I438" s="21" t="s">
        <v>8</v>
      </c>
      <c r="J438" s="21" t="s">
        <v>25</v>
      </c>
      <c r="M438" s="12"/>
    </row>
    <row r="439" spans="1:13" ht="18" customHeight="1">
      <c r="A439" s="4">
        <v>438</v>
      </c>
      <c r="B439" s="37">
        <v>40360</v>
      </c>
      <c r="C439" s="34" t="s">
        <v>29</v>
      </c>
      <c r="D439" s="34" t="s">
        <v>5</v>
      </c>
      <c r="E439" s="34" t="s">
        <v>30</v>
      </c>
      <c r="F439" s="34" t="s">
        <v>211</v>
      </c>
      <c r="G439" s="21"/>
      <c r="H439" s="21"/>
      <c r="I439" s="21" t="s">
        <v>32</v>
      </c>
      <c r="J439" s="21" t="s">
        <v>31</v>
      </c>
      <c r="M439" s="12"/>
    </row>
    <row r="440" spans="1:13" ht="18" customHeight="1">
      <c r="A440" s="4">
        <v>439</v>
      </c>
      <c r="B440" s="37">
        <v>40360</v>
      </c>
      <c r="C440" s="34" t="s">
        <v>43</v>
      </c>
      <c r="D440" s="34" t="s">
        <v>16</v>
      </c>
      <c r="E440" s="34" t="s">
        <v>22</v>
      </c>
      <c r="F440" s="34" t="s">
        <v>49</v>
      </c>
      <c r="G440" s="21"/>
      <c r="H440" s="21"/>
      <c r="I440" s="21" t="s">
        <v>19</v>
      </c>
      <c r="J440" s="21" t="s">
        <v>37</v>
      </c>
      <c r="M440" s="12"/>
    </row>
    <row r="441" spans="1:13" ht="18" customHeight="1">
      <c r="A441" s="4">
        <v>440</v>
      </c>
      <c r="B441" s="37">
        <v>40360</v>
      </c>
      <c r="C441" s="34" t="s">
        <v>15</v>
      </c>
      <c r="D441" s="36" t="s">
        <v>144</v>
      </c>
      <c r="E441" s="34" t="s">
        <v>18</v>
      </c>
      <c r="F441" s="34" t="s">
        <v>4</v>
      </c>
      <c r="G441" s="21"/>
      <c r="H441" s="21"/>
      <c r="I441" s="21" t="s">
        <v>38</v>
      </c>
      <c r="J441" s="21" t="s">
        <v>20</v>
      </c>
      <c r="M441" s="12"/>
    </row>
    <row r="442" spans="1:13" ht="18" customHeight="1">
      <c r="A442" s="4">
        <v>441</v>
      </c>
      <c r="B442" s="37">
        <v>40361</v>
      </c>
      <c r="C442" s="34" t="s">
        <v>39</v>
      </c>
      <c r="D442" s="34" t="s">
        <v>12</v>
      </c>
      <c r="E442" s="34" t="s">
        <v>24</v>
      </c>
      <c r="F442" s="34" t="s">
        <v>148</v>
      </c>
      <c r="G442" s="21"/>
      <c r="H442" s="21"/>
      <c r="I442" s="21" t="s">
        <v>9</v>
      </c>
      <c r="J442" s="21" t="s">
        <v>31</v>
      </c>
      <c r="M442" s="12"/>
    </row>
    <row r="443" spans="1:13" ht="18" customHeight="1">
      <c r="A443" s="4">
        <v>442</v>
      </c>
      <c r="B443" s="37">
        <v>40361</v>
      </c>
      <c r="C443" s="34" t="s">
        <v>49</v>
      </c>
      <c r="D443" s="34" t="s">
        <v>46</v>
      </c>
      <c r="E443" s="34" t="s">
        <v>16</v>
      </c>
      <c r="F443" s="34" t="s">
        <v>22</v>
      </c>
      <c r="G443" s="21"/>
      <c r="H443" s="21"/>
      <c r="I443" s="21" t="s">
        <v>19</v>
      </c>
      <c r="J443" s="21" t="s">
        <v>13</v>
      </c>
      <c r="M443" s="12"/>
    </row>
    <row r="444" spans="1:13" ht="18" customHeight="1">
      <c r="A444" s="4">
        <v>443</v>
      </c>
      <c r="B444" s="37">
        <v>40361</v>
      </c>
      <c r="C444" s="34" t="s">
        <v>10</v>
      </c>
      <c r="D444" s="34" t="s">
        <v>33</v>
      </c>
      <c r="E444" s="34" t="s">
        <v>17</v>
      </c>
      <c r="F444" s="34" t="s">
        <v>6</v>
      </c>
      <c r="G444" s="21"/>
      <c r="H444" s="21"/>
      <c r="I444" s="21" t="s">
        <v>37</v>
      </c>
      <c r="J444" s="21" t="s">
        <v>38</v>
      </c>
      <c r="M444" s="12"/>
    </row>
    <row r="445" spans="1:13" ht="18" customHeight="1">
      <c r="A445" s="4">
        <v>444</v>
      </c>
      <c r="B445" s="37">
        <v>40361</v>
      </c>
      <c r="C445" s="34" t="s">
        <v>131</v>
      </c>
      <c r="D445" s="34" t="s">
        <v>41</v>
      </c>
      <c r="E445" s="34" t="s">
        <v>5</v>
      </c>
      <c r="F445" s="34" t="s">
        <v>30</v>
      </c>
      <c r="G445" s="21"/>
      <c r="H445" s="21"/>
      <c r="I445" s="21" t="s">
        <v>8</v>
      </c>
      <c r="J445" s="21" t="s">
        <v>32</v>
      </c>
      <c r="M445" s="12"/>
    </row>
    <row r="446" spans="1:13" ht="18" customHeight="1">
      <c r="A446" s="4">
        <v>445</v>
      </c>
      <c r="B446" s="37">
        <v>40361</v>
      </c>
      <c r="C446" s="34" t="s">
        <v>146</v>
      </c>
      <c r="D446" s="34" t="s">
        <v>50</v>
      </c>
      <c r="E446" s="34" t="s">
        <v>153</v>
      </c>
      <c r="F446" s="34" t="s">
        <v>142</v>
      </c>
      <c r="G446" s="21"/>
      <c r="H446" s="21"/>
      <c r="I446" s="21" t="s">
        <v>25</v>
      </c>
      <c r="J446" s="21" t="s">
        <v>26</v>
      </c>
      <c r="M446" s="12"/>
    </row>
    <row r="447" spans="1:13" ht="18" customHeight="1">
      <c r="A447" s="4">
        <v>446</v>
      </c>
      <c r="B447" s="37">
        <v>40362</v>
      </c>
      <c r="C447" s="34" t="s">
        <v>148</v>
      </c>
      <c r="D447" s="34" t="s">
        <v>47</v>
      </c>
      <c r="E447" s="34" t="s">
        <v>12</v>
      </c>
      <c r="F447" s="34" t="s">
        <v>24</v>
      </c>
      <c r="G447" s="21"/>
      <c r="H447" s="21"/>
      <c r="I447" s="21" t="s">
        <v>9</v>
      </c>
      <c r="J447" s="21" t="s">
        <v>31</v>
      </c>
      <c r="M447" s="12"/>
    </row>
    <row r="448" spans="1:13" ht="18" customHeight="1">
      <c r="A448" s="4">
        <v>447</v>
      </c>
      <c r="B448" s="37">
        <v>40362</v>
      </c>
      <c r="C448" s="34" t="s">
        <v>6</v>
      </c>
      <c r="D448" s="34" t="s">
        <v>35</v>
      </c>
      <c r="E448" s="34" t="s">
        <v>33</v>
      </c>
      <c r="F448" s="34" t="s">
        <v>17</v>
      </c>
      <c r="G448" s="21"/>
      <c r="H448" s="21"/>
      <c r="I448" s="21" t="s">
        <v>37</v>
      </c>
      <c r="J448" s="21" t="s">
        <v>38</v>
      </c>
      <c r="M448" s="12"/>
    </row>
    <row r="449" spans="1:13" ht="18" customHeight="1">
      <c r="A449" s="4">
        <v>448</v>
      </c>
      <c r="B449" s="37">
        <v>40362</v>
      </c>
      <c r="C449" s="34" t="s">
        <v>30</v>
      </c>
      <c r="D449" s="34" t="s">
        <v>29</v>
      </c>
      <c r="E449" s="34" t="s">
        <v>41</v>
      </c>
      <c r="F449" s="34" t="s">
        <v>5</v>
      </c>
      <c r="G449" s="21"/>
      <c r="H449" s="21"/>
      <c r="I449" s="21" t="s">
        <v>8</v>
      </c>
      <c r="J449" s="21" t="s">
        <v>32</v>
      </c>
      <c r="M449" s="12"/>
    </row>
    <row r="450" spans="1:13" ht="18" customHeight="1">
      <c r="A450" s="4">
        <v>449</v>
      </c>
      <c r="B450" s="37">
        <v>40362</v>
      </c>
      <c r="C450" s="34" t="s">
        <v>142</v>
      </c>
      <c r="D450" s="34" t="s">
        <v>161</v>
      </c>
      <c r="E450" s="34" t="s">
        <v>50</v>
      </c>
      <c r="F450" s="34" t="s">
        <v>153</v>
      </c>
      <c r="G450" s="21"/>
      <c r="H450" s="21"/>
      <c r="I450" s="21" t="s">
        <v>25</v>
      </c>
      <c r="J450" s="21" t="s">
        <v>26</v>
      </c>
      <c r="M450" s="12"/>
    </row>
    <row r="451" spans="1:13" ht="18" customHeight="1">
      <c r="A451" s="4">
        <v>450</v>
      </c>
      <c r="B451" s="37">
        <v>40362</v>
      </c>
      <c r="C451" s="34" t="s">
        <v>21</v>
      </c>
      <c r="D451" s="34" t="s">
        <v>42</v>
      </c>
      <c r="E451" s="34" t="s">
        <v>72</v>
      </c>
      <c r="F451" s="34" t="s">
        <v>18</v>
      </c>
      <c r="G451" s="21"/>
      <c r="H451" s="21"/>
      <c r="I451" s="21" t="s">
        <v>14</v>
      </c>
      <c r="J451" s="21" t="s">
        <v>20</v>
      </c>
      <c r="M451" s="12"/>
    </row>
    <row r="452" spans="1:13" ht="18" customHeight="1">
      <c r="A452" s="4">
        <v>451</v>
      </c>
      <c r="B452" s="37">
        <v>40363</v>
      </c>
      <c r="C452" s="34" t="s">
        <v>153</v>
      </c>
      <c r="D452" s="34" t="s">
        <v>146</v>
      </c>
      <c r="E452" s="34" t="s">
        <v>161</v>
      </c>
      <c r="F452" s="34" t="s">
        <v>50</v>
      </c>
      <c r="G452" s="21"/>
      <c r="H452" s="21"/>
      <c r="I452" s="21" t="s">
        <v>25</v>
      </c>
      <c r="J452" s="21" t="s">
        <v>26</v>
      </c>
      <c r="M452" s="12"/>
    </row>
    <row r="453" spans="1:13" ht="18" customHeight="1">
      <c r="A453" s="4">
        <v>452</v>
      </c>
      <c r="B453" s="37">
        <v>40363</v>
      </c>
      <c r="C453" s="34" t="s">
        <v>5</v>
      </c>
      <c r="D453" s="34" t="s">
        <v>131</v>
      </c>
      <c r="E453" s="34" t="s">
        <v>29</v>
      </c>
      <c r="F453" s="34" t="s">
        <v>41</v>
      </c>
      <c r="G453" s="21"/>
      <c r="H453" s="21"/>
      <c r="I453" s="21" t="s">
        <v>8</v>
      </c>
      <c r="J453" s="21" t="s">
        <v>32</v>
      </c>
      <c r="M453" s="12"/>
    </row>
    <row r="454" spans="1:13" ht="18" customHeight="1">
      <c r="A454" s="4">
        <v>453</v>
      </c>
      <c r="B454" s="37">
        <v>40363</v>
      </c>
      <c r="C454" s="34" t="s">
        <v>24</v>
      </c>
      <c r="D454" s="34" t="s">
        <v>39</v>
      </c>
      <c r="E454" s="34" t="s">
        <v>47</v>
      </c>
      <c r="F454" s="34" t="s">
        <v>12</v>
      </c>
      <c r="G454" s="21"/>
      <c r="H454" s="21"/>
      <c r="I454" s="21" t="s">
        <v>9</v>
      </c>
      <c r="J454" s="21" t="s">
        <v>31</v>
      </c>
      <c r="M454" s="12"/>
    </row>
    <row r="455" spans="1:13" ht="18" customHeight="1">
      <c r="A455" s="4">
        <v>454</v>
      </c>
      <c r="B455" s="37">
        <v>40363</v>
      </c>
      <c r="C455" s="34" t="s">
        <v>18</v>
      </c>
      <c r="D455" s="34" t="s">
        <v>72</v>
      </c>
      <c r="E455" s="34" t="s">
        <v>42</v>
      </c>
      <c r="F455" s="34" t="s">
        <v>144</v>
      </c>
      <c r="G455" s="21"/>
      <c r="H455" s="21"/>
      <c r="I455" s="21" t="s">
        <v>14</v>
      </c>
      <c r="J455" s="21" t="s">
        <v>20</v>
      </c>
      <c r="M455" s="12"/>
    </row>
    <row r="456" spans="1:13" ht="18" customHeight="1">
      <c r="A456" s="4">
        <v>455</v>
      </c>
      <c r="B456" s="37">
        <v>40363</v>
      </c>
      <c r="C456" s="34" t="s">
        <v>17</v>
      </c>
      <c r="D456" s="34" t="s">
        <v>10</v>
      </c>
      <c r="E456" s="34" t="s">
        <v>35</v>
      </c>
      <c r="F456" s="34" t="s">
        <v>4</v>
      </c>
      <c r="G456" s="21"/>
      <c r="H456" s="21"/>
      <c r="I456" s="21" t="s">
        <v>37</v>
      </c>
      <c r="J456" s="21" t="s">
        <v>38</v>
      </c>
      <c r="M456" s="12"/>
    </row>
    <row r="457" spans="1:13" ht="18" customHeight="1">
      <c r="A457" s="4">
        <v>456</v>
      </c>
      <c r="B457" s="37">
        <v>40363</v>
      </c>
      <c r="C457" s="34" t="s">
        <v>16</v>
      </c>
      <c r="D457" s="34" t="s">
        <v>49</v>
      </c>
      <c r="E457" s="36" t="s">
        <v>43</v>
      </c>
      <c r="F457" s="34" t="s">
        <v>46</v>
      </c>
      <c r="G457" s="21"/>
      <c r="H457" s="21"/>
      <c r="I457" s="21" t="s">
        <v>19</v>
      </c>
      <c r="J457" s="21" t="s">
        <v>13</v>
      </c>
      <c r="M457" s="12"/>
    </row>
    <row r="458" spans="1:13" ht="18" customHeight="1">
      <c r="A458" s="4">
        <v>457</v>
      </c>
      <c r="B458" s="37">
        <v>40365</v>
      </c>
      <c r="C458" s="34" t="s">
        <v>4</v>
      </c>
      <c r="D458" s="34" t="s">
        <v>21</v>
      </c>
      <c r="E458" s="34" t="s">
        <v>40</v>
      </c>
      <c r="F458" s="34" t="s">
        <v>35</v>
      </c>
      <c r="G458" s="21"/>
      <c r="H458" s="21"/>
      <c r="I458" s="21" t="s">
        <v>13</v>
      </c>
      <c r="J458" s="21" t="s">
        <v>20</v>
      </c>
      <c r="M458" s="12"/>
    </row>
    <row r="459" spans="1:13" ht="18" customHeight="1">
      <c r="A459" s="4">
        <v>458</v>
      </c>
      <c r="B459" s="37">
        <v>40365</v>
      </c>
      <c r="C459" s="34" t="s">
        <v>41</v>
      </c>
      <c r="D459" s="34" t="s">
        <v>30</v>
      </c>
      <c r="E459" s="34" t="s">
        <v>131</v>
      </c>
      <c r="F459" s="34" t="s">
        <v>29</v>
      </c>
      <c r="G459" s="21"/>
      <c r="H459" s="21"/>
      <c r="I459" s="21" t="s">
        <v>31</v>
      </c>
      <c r="J459" s="21" t="s">
        <v>25</v>
      </c>
      <c r="M459" s="12"/>
    </row>
    <row r="460" spans="1:13" ht="18" customHeight="1">
      <c r="A460" s="4">
        <v>459</v>
      </c>
      <c r="B460" s="37">
        <v>40365</v>
      </c>
      <c r="C460" s="34" t="s">
        <v>46</v>
      </c>
      <c r="D460" s="34" t="s">
        <v>163</v>
      </c>
      <c r="E460" s="34" t="s">
        <v>7</v>
      </c>
      <c r="F460" s="34" t="s">
        <v>43</v>
      </c>
      <c r="G460" s="21"/>
      <c r="H460" s="21"/>
      <c r="I460" s="21" t="s">
        <v>38</v>
      </c>
      <c r="J460" s="21" t="s">
        <v>14</v>
      </c>
      <c r="M460" s="12"/>
    </row>
    <row r="461" spans="1:13" ht="18" customHeight="1">
      <c r="A461" s="4">
        <v>460</v>
      </c>
      <c r="B461" s="37">
        <v>40365</v>
      </c>
      <c r="C461" s="34" t="s">
        <v>23</v>
      </c>
      <c r="D461" s="34" t="s">
        <v>142</v>
      </c>
      <c r="E461" s="34" t="s">
        <v>44</v>
      </c>
      <c r="F461" s="34" t="s">
        <v>146</v>
      </c>
      <c r="G461" s="21"/>
      <c r="H461" s="21"/>
      <c r="I461" s="21" t="s">
        <v>26</v>
      </c>
      <c r="J461" s="21" t="s">
        <v>32</v>
      </c>
      <c r="M461" s="12"/>
    </row>
    <row r="462" spans="1:13" ht="18" customHeight="1">
      <c r="A462" s="4">
        <v>461</v>
      </c>
      <c r="B462" s="37">
        <v>40365</v>
      </c>
      <c r="C462" s="34" t="s">
        <v>15</v>
      </c>
      <c r="D462" s="34" t="s">
        <v>33</v>
      </c>
      <c r="E462" s="34" t="s">
        <v>144</v>
      </c>
      <c r="F462" s="34" t="s">
        <v>72</v>
      </c>
      <c r="G462" s="21"/>
      <c r="H462" s="21"/>
      <c r="I462" s="21" t="s">
        <v>37</v>
      </c>
      <c r="J462" s="21" t="s">
        <v>19</v>
      </c>
      <c r="M462" s="12"/>
    </row>
    <row r="463" spans="1:13" ht="18" customHeight="1">
      <c r="A463" s="4">
        <v>462</v>
      </c>
      <c r="B463" s="37">
        <v>40365</v>
      </c>
      <c r="C463" s="34" t="s">
        <v>12</v>
      </c>
      <c r="D463" s="34" t="s">
        <v>148</v>
      </c>
      <c r="E463" s="34" t="s">
        <v>39</v>
      </c>
      <c r="F463" s="34" t="s">
        <v>47</v>
      </c>
      <c r="G463" s="21"/>
      <c r="H463" s="21"/>
      <c r="I463" s="21" t="s">
        <v>9</v>
      </c>
      <c r="J463" s="21" t="s">
        <v>8</v>
      </c>
      <c r="M463" s="12"/>
    </row>
    <row r="464" spans="1:13" ht="18" customHeight="1">
      <c r="A464" s="4">
        <v>463</v>
      </c>
      <c r="B464" s="37">
        <v>40366</v>
      </c>
      <c r="C464" s="34" t="s">
        <v>72</v>
      </c>
      <c r="D464" s="34" t="s">
        <v>17</v>
      </c>
      <c r="E464" s="34" t="s">
        <v>33</v>
      </c>
      <c r="F464" s="34" t="s">
        <v>144</v>
      </c>
      <c r="G464" s="21"/>
      <c r="H464" s="21"/>
      <c r="I464" s="21" t="s">
        <v>37</v>
      </c>
      <c r="J464" s="21" t="s">
        <v>19</v>
      </c>
      <c r="M464" s="12"/>
    </row>
    <row r="465" spans="1:13" ht="18" customHeight="1">
      <c r="A465" s="4">
        <v>464</v>
      </c>
      <c r="B465" s="37">
        <v>40366</v>
      </c>
      <c r="C465" s="34" t="s">
        <v>47</v>
      </c>
      <c r="D465" s="34" t="s">
        <v>24</v>
      </c>
      <c r="E465" s="34" t="s">
        <v>148</v>
      </c>
      <c r="F465" s="34" t="s">
        <v>39</v>
      </c>
      <c r="G465" s="21"/>
      <c r="H465" s="21"/>
      <c r="I465" s="21" t="s">
        <v>9</v>
      </c>
      <c r="J465" s="21" t="s">
        <v>8</v>
      </c>
      <c r="M465" s="12"/>
    </row>
    <row r="466" spans="1:13" ht="18" customHeight="1">
      <c r="A466" s="4">
        <v>465</v>
      </c>
      <c r="B466" s="37">
        <v>40366</v>
      </c>
      <c r="C466" s="34" t="s">
        <v>29</v>
      </c>
      <c r="D466" s="34" t="s">
        <v>5</v>
      </c>
      <c r="E466" s="34" t="s">
        <v>30</v>
      </c>
      <c r="F466" s="34" t="s">
        <v>131</v>
      </c>
      <c r="G466" s="21"/>
      <c r="H466" s="21"/>
      <c r="I466" s="21" t="s">
        <v>31</v>
      </c>
      <c r="J466" s="21" t="s">
        <v>25</v>
      </c>
      <c r="M466" s="12"/>
    </row>
    <row r="467" spans="1:13" ht="18" customHeight="1">
      <c r="A467" s="4">
        <v>466</v>
      </c>
      <c r="B467" s="37">
        <v>40366</v>
      </c>
      <c r="C467" s="34" t="s">
        <v>43</v>
      </c>
      <c r="D467" s="34" t="s">
        <v>16</v>
      </c>
      <c r="E467" s="34" t="s">
        <v>163</v>
      </c>
      <c r="F467" s="34" t="s">
        <v>7</v>
      </c>
      <c r="G467" s="21"/>
      <c r="H467" s="21"/>
      <c r="I467" s="21" t="s">
        <v>38</v>
      </c>
      <c r="J467" s="21" t="s">
        <v>14</v>
      </c>
      <c r="M467" s="12"/>
    </row>
    <row r="468" spans="1:13" ht="18" customHeight="1">
      <c r="A468" s="4">
        <v>467</v>
      </c>
      <c r="B468" s="37">
        <v>40366</v>
      </c>
      <c r="C468" s="34" t="s">
        <v>146</v>
      </c>
      <c r="D468" s="34" t="s">
        <v>153</v>
      </c>
      <c r="E468" s="34" t="s">
        <v>142</v>
      </c>
      <c r="F468" s="34" t="s">
        <v>44</v>
      </c>
      <c r="G468" s="21"/>
      <c r="H468" s="21"/>
      <c r="I468" s="21" t="s">
        <v>26</v>
      </c>
      <c r="J468" s="21" t="s">
        <v>32</v>
      </c>
      <c r="M468" s="12"/>
    </row>
    <row r="469" spans="1:13" ht="18" customHeight="1">
      <c r="A469" s="4">
        <v>468</v>
      </c>
      <c r="B469" s="37">
        <v>40367</v>
      </c>
      <c r="C469" s="34" t="s">
        <v>148</v>
      </c>
      <c r="D469" s="34" t="s">
        <v>39</v>
      </c>
      <c r="E469" s="34" t="s">
        <v>24</v>
      </c>
      <c r="F469" s="34" t="s">
        <v>12</v>
      </c>
      <c r="G469" s="21"/>
      <c r="H469" s="21"/>
      <c r="I469" s="21" t="s">
        <v>9</v>
      </c>
      <c r="J469" s="21" t="s">
        <v>8</v>
      </c>
      <c r="M469" s="12"/>
    </row>
    <row r="470" spans="1:13" ht="18" customHeight="1">
      <c r="A470" s="4">
        <v>469</v>
      </c>
      <c r="B470" s="37">
        <v>40367</v>
      </c>
      <c r="C470" s="34" t="s">
        <v>7</v>
      </c>
      <c r="D470" s="34" t="s">
        <v>46</v>
      </c>
      <c r="E470" s="34" t="s">
        <v>16</v>
      </c>
      <c r="F470" s="34" t="s">
        <v>163</v>
      </c>
      <c r="G470" s="21"/>
      <c r="H470" s="21"/>
      <c r="I470" s="21" t="s">
        <v>38</v>
      </c>
      <c r="J470" s="21" t="s">
        <v>14</v>
      </c>
      <c r="M470" s="12"/>
    </row>
    <row r="471" spans="1:13" ht="18" customHeight="1">
      <c r="A471" s="4">
        <v>470</v>
      </c>
      <c r="B471" s="37">
        <v>40367</v>
      </c>
      <c r="C471" s="34" t="s">
        <v>40</v>
      </c>
      <c r="D471" s="34" t="s">
        <v>4</v>
      </c>
      <c r="E471" s="34" t="s">
        <v>27</v>
      </c>
      <c r="F471" s="34" t="s">
        <v>21</v>
      </c>
      <c r="G471" s="21"/>
      <c r="H471" s="21"/>
      <c r="I471" s="21" t="s">
        <v>13</v>
      </c>
      <c r="J471" s="21" t="s">
        <v>20</v>
      </c>
      <c r="M471" s="12"/>
    </row>
    <row r="472" spans="1:13" ht="18" customHeight="1">
      <c r="A472" s="4">
        <v>471</v>
      </c>
      <c r="B472" s="37">
        <v>40367</v>
      </c>
      <c r="C472" s="34" t="s">
        <v>44</v>
      </c>
      <c r="D472" s="34" t="s">
        <v>23</v>
      </c>
      <c r="E472" s="34" t="s">
        <v>153</v>
      </c>
      <c r="F472" s="34" t="s">
        <v>142</v>
      </c>
      <c r="G472" s="21"/>
      <c r="H472" s="21"/>
      <c r="I472" s="21" t="s">
        <v>26</v>
      </c>
      <c r="J472" s="21" t="s">
        <v>32</v>
      </c>
      <c r="M472" s="12"/>
    </row>
    <row r="473" spans="1:13" ht="18" customHeight="1">
      <c r="A473" s="4">
        <v>472</v>
      </c>
      <c r="B473" s="37">
        <v>40367</v>
      </c>
      <c r="C473" s="34" t="s">
        <v>131</v>
      </c>
      <c r="D473" s="34" t="s">
        <v>41</v>
      </c>
      <c r="E473" s="34" t="s">
        <v>5</v>
      </c>
      <c r="F473" s="34" t="s">
        <v>211</v>
      </c>
      <c r="G473" s="21"/>
      <c r="H473" s="21"/>
      <c r="I473" s="21" t="s">
        <v>31</v>
      </c>
      <c r="J473" s="21" t="s">
        <v>25</v>
      </c>
      <c r="M473" s="12"/>
    </row>
    <row r="474" spans="1:13" ht="18" customHeight="1">
      <c r="A474" s="4">
        <v>473</v>
      </c>
      <c r="B474" s="37">
        <v>40368</v>
      </c>
      <c r="C474" s="34" t="s">
        <v>30</v>
      </c>
      <c r="D474" s="34" t="s">
        <v>29</v>
      </c>
      <c r="E474" s="34" t="s">
        <v>41</v>
      </c>
      <c r="F474" s="34" t="s">
        <v>39</v>
      </c>
      <c r="G474" s="21"/>
      <c r="H474" s="21"/>
      <c r="I474" s="21" t="s">
        <v>31</v>
      </c>
      <c r="J474" s="21" t="s">
        <v>26</v>
      </c>
      <c r="M474" s="12"/>
    </row>
    <row r="475" spans="1:13" ht="18" customHeight="1">
      <c r="A475" s="4">
        <v>474</v>
      </c>
      <c r="B475" s="37">
        <v>40368</v>
      </c>
      <c r="C475" s="34" t="s">
        <v>144</v>
      </c>
      <c r="D475" s="34" t="s">
        <v>35</v>
      </c>
      <c r="E475" s="34" t="s">
        <v>15</v>
      </c>
      <c r="F475" s="34" t="s">
        <v>33</v>
      </c>
      <c r="G475" s="21"/>
      <c r="H475" s="21"/>
      <c r="I475" s="21" t="s">
        <v>20</v>
      </c>
      <c r="J475" s="21" t="s">
        <v>37</v>
      </c>
      <c r="M475" s="12"/>
    </row>
    <row r="476" spans="1:13" ht="18" customHeight="1">
      <c r="A476" s="4">
        <v>475</v>
      </c>
      <c r="B476" s="37">
        <v>40368</v>
      </c>
      <c r="C476" s="34" t="s">
        <v>163</v>
      </c>
      <c r="D476" s="34" t="s">
        <v>210</v>
      </c>
      <c r="E476" s="34" t="s">
        <v>28</v>
      </c>
      <c r="F476" s="34" t="s">
        <v>10</v>
      </c>
      <c r="G476" s="21"/>
      <c r="H476" s="21"/>
      <c r="I476" s="21" t="s">
        <v>38</v>
      </c>
      <c r="J476" s="21" t="s">
        <v>13</v>
      </c>
      <c r="M476" s="12"/>
    </row>
    <row r="477" spans="1:13" ht="18" customHeight="1">
      <c r="A477" s="4">
        <v>476</v>
      </c>
      <c r="B477" s="37">
        <v>40369</v>
      </c>
      <c r="C477" s="34" t="s">
        <v>39</v>
      </c>
      <c r="D477" s="34" t="s">
        <v>131</v>
      </c>
      <c r="E477" s="34" t="s">
        <v>29</v>
      </c>
      <c r="F477" s="34" t="s">
        <v>41</v>
      </c>
      <c r="G477" s="21"/>
      <c r="H477" s="21"/>
      <c r="I477" s="21" t="s">
        <v>31</v>
      </c>
      <c r="J477" s="21" t="s">
        <v>26</v>
      </c>
      <c r="M477" s="12"/>
    </row>
    <row r="478" spans="1:13" ht="18" customHeight="1">
      <c r="A478" s="4">
        <v>477</v>
      </c>
      <c r="B478" s="37">
        <v>40369</v>
      </c>
      <c r="C478" s="34" t="s">
        <v>5</v>
      </c>
      <c r="D478" s="34" t="s">
        <v>50</v>
      </c>
      <c r="E478" s="34" t="s">
        <v>12</v>
      </c>
      <c r="F478" s="34" t="s">
        <v>153</v>
      </c>
      <c r="G478" s="21"/>
      <c r="H478" s="21"/>
      <c r="I478" s="21" t="s">
        <v>32</v>
      </c>
      <c r="J478" s="21" t="s">
        <v>9</v>
      </c>
      <c r="M478" s="12"/>
    </row>
    <row r="479" spans="1:13" ht="18" customHeight="1">
      <c r="A479" s="4">
        <v>478</v>
      </c>
      <c r="B479" s="37">
        <v>40369</v>
      </c>
      <c r="C479" s="34" t="s">
        <v>10</v>
      </c>
      <c r="D479" s="34" t="s">
        <v>72</v>
      </c>
      <c r="E479" s="34" t="s">
        <v>210</v>
      </c>
      <c r="F479" s="34" t="s">
        <v>28</v>
      </c>
      <c r="G479" s="21"/>
      <c r="H479" s="21"/>
      <c r="I479" s="21" t="s">
        <v>38</v>
      </c>
      <c r="J479" s="21" t="s">
        <v>13</v>
      </c>
      <c r="M479" s="12"/>
    </row>
    <row r="480" spans="1:13" ht="18" customHeight="1">
      <c r="A480" s="4">
        <v>479</v>
      </c>
      <c r="B480" s="37">
        <v>40369</v>
      </c>
      <c r="C480" s="34" t="s">
        <v>142</v>
      </c>
      <c r="D480" s="34" t="s">
        <v>146</v>
      </c>
      <c r="E480" s="34" t="s">
        <v>23</v>
      </c>
      <c r="F480" s="34" t="s">
        <v>161</v>
      </c>
      <c r="G480" s="21"/>
      <c r="H480" s="21"/>
      <c r="I480" s="21" t="s">
        <v>25</v>
      </c>
      <c r="J480" s="21" t="s">
        <v>8</v>
      </c>
      <c r="M480" s="12"/>
    </row>
    <row r="481" spans="1:13" ht="18" customHeight="1">
      <c r="A481" s="4">
        <v>480</v>
      </c>
      <c r="B481" s="37">
        <v>40369</v>
      </c>
      <c r="C481" s="34" t="s">
        <v>27</v>
      </c>
      <c r="D481" s="34" t="s">
        <v>42</v>
      </c>
      <c r="E481" s="36" t="s">
        <v>6</v>
      </c>
      <c r="F481" s="34" t="s">
        <v>4</v>
      </c>
      <c r="G481" s="21"/>
      <c r="H481" s="21"/>
      <c r="I481" s="21" t="s">
        <v>14</v>
      </c>
      <c r="J481" s="21" t="s">
        <v>19</v>
      </c>
      <c r="M481" s="12"/>
    </row>
    <row r="482" spans="1:13" ht="18" customHeight="1">
      <c r="A482" s="4">
        <v>481</v>
      </c>
      <c r="B482" s="37">
        <v>40369</v>
      </c>
      <c r="C482" s="34" t="s">
        <v>33</v>
      </c>
      <c r="D482" s="34" t="s">
        <v>18</v>
      </c>
      <c r="E482" s="34" t="s">
        <v>35</v>
      </c>
      <c r="F482" s="34" t="s">
        <v>15</v>
      </c>
      <c r="G482" s="21"/>
      <c r="H482" s="21"/>
      <c r="I482" s="21" t="s">
        <v>20</v>
      </c>
      <c r="J482" s="21" t="s">
        <v>37</v>
      </c>
      <c r="M482" s="12"/>
    </row>
    <row r="483" spans="1:13" ht="18" customHeight="1">
      <c r="A483" s="4">
        <v>482</v>
      </c>
      <c r="B483" s="37">
        <v>40370</v>
      </c>
      <c r="C483" s="34" t="s">
        <v>161</v>
      </c>
      <c r="D483" s="34" t="s">
        <v>44</v>
      </c>
      <c r="E483" s="34" t="s">
        <v>146</v>
      </c>
      <c r="F483" s="34" t="s">
        <v>23</v>
      </c>
      <c r="G483" s="21"/>
      <c r="H483" s="21"/>
      <c r="I483" s="21" t="s">
        <v>25</v>
      </c>
      <c r="J483" s="21" t="s">
        <v>8</v>
      </c>
      <c r="M483" s="12"/>
    </row>
    <row r="484" spans="1:13" ht="18" customHeight="1">
      <c r="A484" s="4">
        <v>483</v>
      </c>
      <c r="B484" s="37">
        <v>40370</v>
      </c>
      <c r="C484" s="34" t="s">
        <v>153</v>
      </c>
      <c r="D484" s="34" t="s">
        <v>157</v>
      </c>
      <c r="E484" s="34" t="s">
        <v>50</v>
      </c>
      <c r="F484" s="34" t="s">
        <v>12</v>
      </c>
      <c r="G484" s="21"/>
      <c r="H484" s="21"/>
      <c r="I484" s="21" t="s">
        <v>32</v>
      </c>
      <c r="J484" s="21" t="s">
        <v>9</v>
      </c>
      <c r="M484" s="12"/>
    </row>
    <row r="485" spans="1:13" ht="18" customHeight="1">
      <c r="A485" s="4">
        <v>484</v>
      </c>
      <c r="B485" s="37">
        <v>40370</v>
      </c>
      <c r="C485" s="34" t="s">
        <v>41</v>
      </c>
      <c r="D485" s="34" t="s">
        <v>30</v>
      </c>
      <c r="E485" s="34" t="s">
        <v>131</v>
      </c>
      <c r="F485" s="34" t="s">
        <v>29</v>
      </c>
      <c r="G485" s="21"/>
      <c r="H485" s="21"/>
      <c r="I485" s="21" t="s">
        <v>31</v>
      </c>
      <c r="J485" s="21" t="s">
        <v>26</v>
      </c>
      <c r="M485" s="12"/>
    </row>
    <row r="486" spans="1:13" ht="18" customHeight="1">
      <c r="A486" s="4">
        <v>485</v>
      </c>
      <c r="B486" s="37">
        <v>40370</v>
      </c>
      <c r="C486" s="34" t="s">
        <v>6</v>
      </c>
      <c r="D486" s="34" t="s">
        <v>21</v>
      </c>
      <c r="E486" s="34" t="s">
        <v>42</v>
      </c>
      <c r="F486" s="34" t="s">
        <v>49</v>
      </c>
      <c r="G486" s="21"/>
      <c r="H486" s="21"/>
      <c r="I486" s="21" t="s">
        <v>14</v>
      </c>
      <c r="J486" s="21" t="s">
        <v>19</v>
      </c>
      <c r="M486" s="12"/>
    </row>
    <row r="487" spans="1:13" ht="18" customHeight="1">
      <c r="A487" s="4">
        <v>486</v>
      </c>
      <c r="B487" s="37">
        <v>40370</v>
      </c>
      <c r="C487" s="34" t="s">
        <v>28</v>
      </c>
      <c r="D487" s="34" t="s">
        <v>163</v>
      </c>
      <c r="E487" s="34" t="s">
        <v>72</v>
      </c>
      <c r="F487" s="34" t="s">
        <v>210</v>
      </c>
      <c r="G487" s="21"/>
      <c r="H487" s="21"/>
      <c r="I487" s="21" t="s">
        <v>38</v>
      </c>
      <c r="J487" s="21" t="s">
        <v>13</v>
      </c>
      <c r="M487" s="12"/>
    </row>
    <row r="488" spans="1:13" ht="18" customHeight="1">
      <c r="A488" s="4">
        <v>487</v>
      </c>
      <c r="B488" s="37">
        <v>40370</v>
      </c>
      <c r="C488" s="34" t="s">
        <v>15</v>
      </c>
      <c r="D488" s="34" t="s">
        <v>144</v>
      </c>
      <c r="E488" s="34" t="s">
        <v>18</v>
      </c>
      <c r="F488" s="34" t="s">
        <v>35</v>
      </c>
      <c r="G488" s="21"/>
      <c r="H488" s="21"/>
      <c r="I488" s="21" t="s">
        <v>20</v>
      </c>
      <c r="J488" s="21" t="s">
        <v>37</v>
      </c>
      <c r="M488" s="12"/>
    </row>
    <row r="489" spans="1:13" ht="18" customHeight="1">
      <c r="A489" s="4">
        <v>488</v>
      </c>
      <c r="B489" s="37">
        <v>40372</v>
      </c>
      <c r="C489" s="34" t="s">
        <v>49</v>
      </c>
      <c r="D489" s="34" t="s">
        <v>6</v>
      </c>
      <c r="E489" s="34" t="s">
        <v>144</v>
      </c>
      <c r="F489" s="34" t="s">
        <v>17</v>
      </c>
      <c r="G489" s="21"/>
      <c r="H489" s="21"/>
      <c r="I489" s="21" t="s">
        <v>13</v>
      </c>
      <c r="J489" s="21" t="s">
        <v>19</v>
      </c>
      <c r="M489" s="12"/>
    </row>
    <row r="490" spans="1:13" ht="18" customHeight="1">
      <c r="A490" s="4">
        <v>489</v>
      </c>
      <c r="B490" s="37">
        <v>40372</v>
      </c>
      <c r="C490" s="34" t="s">
        <v>29</v>
      </c>
      <c r="D490" s="34" t="s">
        <v>153</v>
      </c>
      <c r="E490" s="34" t="s">
        <v>30</v>
      </c>
      <c r="F490" s="34" t="s">
        <v>50</v>
      </c>
      <c r="G490" s="21"/>
      <c r="H490" s="21"/>
      <c r="I490" s="21" t="s">
        <v>9</v>
      </c>
      <c r="J490" s="21" t="s">
        <v>25</v>
      </c>
      <c r="M490" s="12"/>
    </row>
    <row r="491" spans="1:13" ht="18" customHeight="1">
      <c r="A491" s="4">
        <v>490</v>
      </c>
      <c r="B491" s="37">
        <v>40372</v>
      </c>
      <c r="C491" s="34" t="s">
        <v>23</v>
      </c>
      <c r="D491" s="34" t="s">
        <v>5</v>
      </c>
      <c r="E491" s="34" t="s">
        <v>47</v>
      </c>
      <c r="F491" s="34" t="s">
        <v>131</v>
      </c>
      <c r="G491" s="21"/>
      <c r="H491" s="21"/>
      <c r="I491" s="21" t="s">
        <v>8</v>
      </c>
      <c r="J491" s="21" t="s">
        <v>26</v>
      </c>
      <c r="M491" s="12"/>
    </row>
    <row r="492" spans="1:13" ht="18" customHeight="1">
      <c r="A492" s="4">
        <v>491</v>
      </c>
      <c r="B492" s="37">
        <v>40372</v>
      </c>
      <c r="C492" s="34" t="s">
        <v>16</v>
      </c>
      <c r="D492" s="36" t="s">
        <v>7</v>
      </c>
      <c r="E492" s="34" t="s">
        <v>46</v>
      </c>
      <c r="F492" s="34" t="s">
        <v>4</v>
      </c>
      <c r="G492" s="21"/>
      <c r="H492" s="21"/>
      <c r="I492" s="21" t="s">
        <v>38</v>
      </c>
      <c r="J492" s="21" t="s">
        <v>37</v>
      </c>
      <c r="M492" s="12"/>
    </row>
    <row r="493" spans="1:13" ht="18" customHeight="1">
      <c r="A493" s="4">
        <v>492</v>
      </c>
      <c r="B493" s="37">
        <v>40372</v>
      </c>
      <c r="C493" s="34" t="s">
        <v>12</v>
      </c>
      <c r="D493" s="34" t="s">
        <v>142</v>
      </c>
      <c r="E493" s="34" t="s">
        <v>148</v>
      </c>
      <c r="F493" s="34" t="s">
        <v>24</v>
      </c>
      <c r="G493" s="21"/>
      <c r="H493" s="21"/>
      <c r="I493" s="21" t="s">
        <v>32</v>
      </c>
      <c r="J493" s="21" t="s">
        <v>31</v>
      </c>
      <c r="M493" s="12"/>
    </row>
    <row r="494" spans="1:13" ht="18" customHeight="1">
      <c r="A494" s="4">
        <v>493</v>
      </c>
      <c r="B494" s="37">
        <v>40373</v>
      </c>
      <c r="C494" s="34" t="s">
        <v>131</v>
      </c>
      <c r="D494" s="34" t="s">
        <v>211</v>
      </c>
      <c r="E494" s="34" t="s">
        <v>5</v>
      </c>
      <c r="F494" s="34" t="s">
        <v>47</v>
      </c>
      <c r="G494" s="21"/>
      <c r="H494" s="21"/>
      <c r="I494" s="21" t="s">
        <v>8</v>
      </c>
      <c r="J494" s="21" t="s">
        <v>26</v>
      </c>
      <c r="M494" s="12"/>
    </row>
    <row r="495" spans="1:13" ht="18" customHeight="1">
      <c r="A495" s="4">
        <v>494</v>
      </c>
      <c r="B495" s="37">
        <v>40373</v>
      </c>
      <c r="C495" s="34" t="s">
        <v>24</v>
      </c>
      <c r="D495" s="34" t="s">
        <v>161</v>
      </c>
      <c r="E495" s="34" t="s">
        <v>142</v>
      </c>
      <c r="F495" s="34" t="s">
        <v>148</v>
      </c>
      <c r="G495" s="21"/>
      <c r="H495" s="21"/>
      <c r="I495" s="21" t="s">
        <v>32</v>
      </c>
      <c r="J495" s="21" t="s">
        <v>31</v>
      </c>
      <c r="M495" s="12"/>
    </row>
    <row r="496" spans="1:13" ht="18" customHeight="1">
      <c r="A496" s="4">
        <v>495</v>
      </c>
      <c r="B496" s="37">
        <v>40373</v>
      </c>
      <c r="C496" s="34" t="s">
        <v>50</v>
      </c>
      <c r="D496" s="34" t="s">
        <v>41</v>
      </c>
      <c r="E496" s="34" t="s">
        <v>153</v>
      </c>
      <c r="F496" s="34" t="s">
        <v>30</v>
      </c>
      <c r="G496" s="21"/>
      <c r="H496" s="21"/>
      <c r="I496" s="21" t="s">
        <v>9</v>
      </c>
      <c r="J496" s="21" t="s">
        <v>25</v>
      </c>
      <c r="M496" s="12"/>
    </row>
    <row r="497" spans="1:13" ht="18" customHeight="1">
      <c r="A497" s="4">
        <v>496</v>
      </c>
      <c r="B497" s="37">
        <v>40373</v>
      </c>
      <c r="C497" s="34" t="s">
        <v>17</v>
      </c>
      <c r="D497" s="34" t="s">
        <v>48</v>
      </c>
      <c r="E497" s="34" t="s">
        <v>6</v>
      </c>
      <c r="F497" s="34" t="s">
        <v>144</v>
      </c>
      <c r="G497" s="21"/>
      <c r="H497" s="21"/>
      <c r="I497" s="21" t="s">
        <v>13</v>
      </c>
      <c r="J497" s="21" t="s">
        <v>19</v>
      </c>
      <c r="M497" s="12"/>
    </row>
    <row r="498" spans="1:13" ht="18" customHeight="1">
      <c r="A498" s="4">
        <v>497</v>
      </c>
      <c r="B498" s="37">
        <v>40373</v>
      </c>
      <c r="C498" s="34" t="s">
        <v>22</v>
      </c>
      <c r="D498" s="34" t="s">
        <v>28</v>
      </c>
      <c r="E498" s="34" t="s">
        <v>10</v>
      </c>
      <c r="F498" s="34" t="s">
        <v>21</v>
      </c>
      <c r="G498" s="21"/>
      <c r="H498" s="21"/>
      <c r="I498" s="21" t="s">
        <v>20</v>
      </c>
      <c r="J498" s="21" t="s">
        <v>14</v>
      </c>
      <c r="M498" s="12"/>
    </row>
    <row r="499" spans="1:13" ht="18" customHeight="1">
      <c r="A499" s="4">
        <v>498</v>
      </c>
      <c r="B499" s="37">
        <v>40374</v>
      </c>
      <c r="C499" s="34" t="s">
        <v>148</v>
      </c>
      <c r="D499" s="34" t="s">
        <v>12</v>
      </c>
      <c r="E499" s="34" t="s">
        <v>161</v>
      </c>
      <c r="F499" s="34" t="s">
        <v>142</v>
      </c>
      <c r="G499" s="21"/>
      <c r="H499" s="21"/>
      <c r="I499" s="21" t="s">
        <v>32</v>
      </c>
      <c r="J499" s="21" t="s">
        <v>31</v>
      </c>
      <c r="M499" s="12"/>
    </row>
    <row r="500" spans="1:13" ht="18" customHeight="1">
      <c r="A500" s="4">
        <v>499</v>
      </c>
      <c r="B500" s="37">
        <v>40374</v>
      </c>
      <c r="C500" s="34" t="s">
        <v>47</v>
      </c>
      <c r="D500" s="34" t="s">
        <v>23</v>
      </c>
      <c r="E500" s="34" t="s">
        <v>211</v>
      </c>
      <c r="F500" s="34" t="s">
        <v>5</v>
      </c>
      <c r="G500" s="21"/>
      <c r="H500" s="21"/>
      <c r="I500" s="21" t="s">
        <v>8</v>
      </c>
      <c r="J500" s="21" t="s">
        <v>26</v>
      </c>
      <c r="M500" s="12"/>
    </row>
    <row r="501" spans="1:13" ht="18" customHeight="1">
      <c r="A501" s="4">
        <v>500</v>
      </c>
      <c r="B501" s="37">
        <v>40374</v>
      </c>
      <c r="C501" s="34" t="s">
        <v>144</v>
      </c>
      <c r="D501" s="34" t="s">
        <v>49</v>
      </c>
      <c r="E501" s="34" t="s">
        <v>48</v>
      </c>
      <c r="F501" s="34" t="s">
        <v>33</v>
      </c>
      <c r="G501" s="21"/>
      <c r="H501" s="21"/>
      <c r="I501" s="21" t="s">
        <v>13</v>
      </c>
      <c r="J501" s="21" t="s">
        <v>19</v>
      </c>
      <c r="M501" s="12"/>
    </row>
    <row r="502" spans="1:13" ht="18" customHeight="1">
      <c r="A502" s="4">
        <v>501</v>
      </c>
      <c r="B502" s="37">
        <v>40374</v>
      </c>
      <c r="C502" s="34" t="s">
        <v>21</v>
      </c>
      <c r="D502" s="34" t="s">
        <v>34</v>
      </c>
      <c r="E502" s="34" t="s">
        <v>28</v>
      </c>
      <c r="F502" s="34" t="s">
        <v>10</v>
      </c>
      <c r="G502" s="21"/>
      <c r="H502" s="21"/>
      <c r="I502" s="21" t="s">
        <v>20</v>
      </c>
      <c r="J502" s="21" t="s">
        <v>14</v>
      </c>
      <c r="M502" s="12"/>
    </row>
    <row r="503" spans="1:13" ht="18" customHeight="1">
      <c r="A503" s="4">
        <v>502</v>
      </c>
      <c r="B503" s="37">
        <v>40375</v>
      </c>
      <c r="C503" s="34" t="s">
        <v>7</v>
      </c>
      <c r="D503" s="34" t="s">
        <v>43</v>
      </c>
      <c r="E503" s="34" t="s">
        <v>16</v>
      </c>
      <c r="F503" s="34" t="s">
        <v>72</v>
      </c>
      <c r="G503" s="21"/>
      <c r="H503" s="21"/>
      <c r="I503" s="21" t="s">
        <v>19</v>
      </c>
      <c r="J503" s="21" t="s">
        <v>20</v>
      </c>
      <c r="M503" s="12"/>
    </row>
    <row r="504" spans="1:13" ht="18" customHeight="1">
      <c r="A504" s="4">
        <v>503</v>
      </c>
      <c r="B504" s="37">
        <v>40375</v>
      </c>
      <c r="C504" s="34" t="s">
        <v>35</v>
      </c>
      <c r="D504" s="34" t="s">
        <v>163</v>
      </c>
      <c r="E504" s="34" t="s">
        <v>34</v>
      </c>
      <c r="F504" s="34" t="s">
        <v>6</v>
      </c>
      <c r="G504" s="21"/>
      <c r="H504" s="21"/>
      <c r="I504" s="21" t="s">
        <v>13</v>
      </c>
      <c r="J504" s="21" t="s">
        <v>37</v>
      </c>
      <c r="M504" s="12"/>
    </row>
    <row r="505" spans="1:13" ht="18" customHeight="1">
      <c r="A505" s="4">
        <v>504</v>
      </c>
      <c r="B505" s="37">
        <v>40375</v>
      </c>
      <c r="C505" s="34" t="s">
        <v>153</v>
      </c>
      <c r="D505" s="34" t="s">
        <v>50</v>
      </c>
      <c r="E505" s="34" t="s">
        <v>29</v>
      </c>
      <c r="F505" s="34" t="s">
        <v>41</v>
      </c>
      <c r="G505" s="21"/>
      <c r="H505" s="21"/>
      <c r="I505" s="21" t="s">
        <v>9</v>
      </c>
      <c r="J505" s="21" t="s">
        <v>31</v>
      </c>
      <c r="M505" s="12"/>
    </row>
    <row r="506" spans="1:13" ht="18" customHeight="1">
      <c r="A506" s="4">
        <v>505</v>
      </c>
      <c r="B506" s="37">
        <v>40375</v>
      </c>
      <c r="C506" s="34" t="s">
        <v>5</v>
      </c>
      <c r="D506" s="34" t="s">
        <v>131</v>
      </c>
      <c r="E506" s="34" t="s">
        <v>12</v>
      </c>
      <c r="F506" s="34" t="s">
        <v>211</v>
      </c>
      <c r="G506" s="21"/>
      <c r="H506" s="21"/>
      <c r="I506" s="21" t="s">
        <v>8</v>
      </c>
      <c r="J506" s="21" t="s">
        <v>32</v>
      </c>
      <c r="M506" s="12"/>
    </row>
    <row r="507" spans="1:13" ht="18" customHeight="1">
      <c r="A507" s="4">
        <v>506</v>
      </c>
      <c r="B507" s="37">
        <v>40375</v>
      </c>
      <c r="C507" s="34" t="s">
        <v>11</v>
      </c>
      <c r="D507" s="34" t="s">
        <v>24</v>
      </c>
      <c r="E507" s="34" t="s">
        <v>23</v>
      </c>
      <c r="F507" s="34" t="s">
        <v>146</v>
      </c>
      <c r="G507" s="21"/>
      <c r="H507" s="21"/>
      <c r="I507" s="21" t="s">
        <v>26</v>
      </c>
      <c r="J507" s="21" t="s">
        <v>25</v>
      </c>
      <c r="M507" s="12"/>
    </row>
    <row r="508" spans="1:13" ht="18" customHeight="1">
      <c r="A508" s="4">
        <v>507</v>
      </c>
      <c r="B508" s="37">
        <v>40375</v>
      </c>
      <c r="C508" s="34" t="s">
        <v>33</v>
      </c>
      <c r="D508" s="34" t="s">
        <v>22</v>
      </c>
      <c r="E508" s="34" t="s">
        <v>49</v>
      </c>
      <c r="F508" s="34" t="s">
        <v>18</v>
      </c>
      <c r="G508" s="21"/>
      <c r="H508" s="21"/>
      <c r="I508" s="21" t="s">
        <v>14</v>
      </c>
      <c r="J508" s="21" t="s">
        <v>38</v>
      </c>
      <c r="M508" s="12"/>
    </row>
    <row r="509" spans="1:13" ht="18" customHeight="1">
      <c r="A509" s="4">
        <v>508</v>
      </c>
      <c r="B509" s="37">
        <v>40376</v>
      </c>
      <c r="C509" s="34" t="s">
        <v>72</v>
      </c>
      <c r="D509" s="34" t="s">
        <v>46</v>
      </c>
      <c r="E509" s="34" t="s">
        <v>43</v>
      </c>
      <c r="F509" s="34" t="s">
        <v>16</v>
      </c>
      <c r="G509" s="21"/>
      <c r="H509" s="21"/>
      <c r="I509" s="21" t="s">
        <v>19</v>
      </c>
      <c r="J509" s="21" t="s">
        <v>20</v>
      </c>
      <c r="M509" s="12"/>
    </row>
    <row r="510" spans="1:13" ht="18" customHeight="1">
      <c r="A510" s="4">
        <v>509</v>
      </c>
      <c r="B510" s="37">
        <v>40376</v>
      </c>
      <c r="C510" s="34" t="s">
        <v>39</v>
      </c>
      <c r="D510" s="34" t="s">
        <v>148</v>
      </c>
      <c r="E510" s="34" t="s">
        <v>131</v>
      </c>
      <c r="F510" s="34" t="s">
        <v>12</v>
      </c>
      <c r="G510" s="21"/>
      <c r="H510" s="21"/>
      <c r="I510" s="21" t="s">
        <v>8</v>
      </c>
      <c r="J510" s="21" t="s">
        <v>32</v>
      </c>
      <c r="M510" s="12"/>
    </row>
    <row r="511" spans="1:13" ht="18" customHeight="1">
      <c r="A511" s="4">
        <v>510</v>
      </c>
      <c r="B511" s="37">
        <v>40376</v>
      </c>
      <c r="C511" s="34" t="s">
        <v>41</v>
      </c>
      <c r="D511" s="34" t="s">
        <v>30</v>
      </c>
      <c r="E511" s="34" t="s">
        <v>50</v>
      </c>
      <c r="F511" s="34" t="s">
        <v>29</v>
      </c>
      <c r="G511" s="21"/>
      <c r="H511" s="21"/>
      <c r="I511" s="21" t="s">
        <v>9</v>
      </c>
      <c r="J511" s="21" t="s">
        <v>31</v>
      </c>
      <c r="M511" s="12"/>
    </row>
    <row r="512" spans="1:13" ht="18" customHeight="1">
      <c r="A512" s="4">
        <v>511</v>
      </c>
      <c r="B512" s="37">
        <v>40376</v>
      </c>
      <c r="C512" s="34" t="s">
        <v>6</v>
      </c>
      <c r="D512" s="34" t="s">
        <v>40</v>
      </c>
      <c r="E512" s="34" t="s">
        <v>163</v>
      </c>
      <c r="F512" s="34" t="s">
        <v>34</v>
      </c>
      <c r="G512" s="21"/>
      <c r="H512" s="21"/>
      <c r="I512" s="21" t="s">
        <v>13</v>
      </c>
      <c r="J512" s="21" t="s">
        <v>37</v>
      </c>
      <c r="M512" s="12"/>
    </row>
    <row r="513" spans="1:13" ht="18" customHeight="1">
      <c r="A513" s="4">
        <v>512</v>
      </c>
      <c r="B513" s="37">
        <v>40376</v>
      </c>
      <c r="C513" s="34" t="s">
        <v>18</v>
      </c>
      <c r="D513" s="34" t="s">
        <v>4</v>
      </c>
      <c r="E513" s="34" t="s">
        <v>22</v>
      </c>
      <c r="F513" s="34" t="s">
        <v>49</v>
      </c>
      <c r="G513" s="21"/>
      <c r="H513" s="21"/>
      <c r="I513" s="21" t="s">
        <v>14</v>
      </c>
      <c r="J513" s="21" t="s">
        <v>38</v>
      </c>
      <c r="M513" s="12"/>
    </row>
    <row r="514" spans="1:13" ht="18" customHeight="1">
      <c r="A514" s="4">
        <v>513</v>
      </c>
      <c r="B514" s="37">
        <v>40376</v>
      </c>
      <c r="C514" s="34" t="s">
        <v>146</v>
      </c>
      <c r="D514" s="34" t="s">
        <v>47</v>
      </c>
      <c r="E514" s="34" t="s">
        <v>24</v>
      </c>
      <c r="F514" s="34" t="s">
        <v>23</v>
      </c>
      <c r="G514" s="21"/>
      <c r="H514" s="21"/>
      <c r="I514" s="21" t="s">
        <v>26</v>
      </c>
      <c r="J514" s="21" t="s">
        <v>25</v>
      </c>
      <c r="M514" s="12"/>
    </row>
    <row r="515" spans="1:13" ht="18" customHeight="1">
      <c r="A515" s="4">
        <v>514</v>
      </c>
      <c r="B515" s="37">
        <v>40377</v>
      </c>
      <c r="C515" s="34" t="s">
        <v>34</v>
      </c>
      <c r="D515" s="34" t="s">
        <v>35</v>
      </c>
      <c r="E515" s="34" t="s">
        <v>27</v>
      </c>
      <c r="F515" s="34" t="s">
        <v>163</v>
      </c>
      <c r="G515" s="21"/>
      <c r="H515" s="21"/>
      <c r="I515" s="21" t="s">
        <v>13</v>
      </c>
      <c r="J515" s="21" t="s">
        <v>37</v>
      </c>
      <c r="M515" s="12"/>
    </row>
    <row r="516" spans="1:13" ht="18" customHeight="1">
      <c r="A516" s="4">
        <v>515</v>
      </c>
      <c r="B516" s="37">
        <v>40377</v>
      </c>
      <c r="C516" s="34" t="s">
        <v>49</v>
      </c>
      <c r="D516" s="34" t="s">
        <v>33</v>
      </c>
      <c r="E516" s="34" t="s">
        <v>4</v>
      </c>
      <c r="F516" s="34" t="s">
        <v>22</v>
      </c>
      <c r="G516" s="21"/>
      <c r="H516" s="21"/>
      <c r="I516" s="21" t="s">
        <v>14</v>
      </c>
      <c r="J516" s="21" t="s">
        <v>38</v>
      </c>
      <c r="M516" s="12"/>
    </row>
    <row r="517" spans="1:13" ht="18" customHeight="1">
      <c r="A517" s="4">
        <v>516</v>
      </c>
      <c r="B517" s="37">
        <v>40377</v>
      </c>
      <c r="C517" s="36" t="s">
        <v>29</v>
      </c>
      <c r="D517" s="34" t="s">
        <v>153</v>
      </c>
      <c r="E517" s="34" t="s">
        <v>30</v>
      </c>
      <c r="F517" s="34" t="s">
        <v>50</v>
      </c>
      <c r="G517" s="21"/>
      <c r="H517" s="21"/>
      <c r="I517" s="21" t="s">
        <v>9</v>
      </c>
      <c r="J517" s="21" t="s">
        <v>31</v>
      </c>
      <c r="M517" s="13"/>
    </row>
    <row r="518" spans="1:13" ht="18" customHeight="1">
      <c r="A518" s="4">
        <v>517</v>
      </c>
      <c r="B518" s="37">
        <v>40377</v>
      </c>
      <c r="C518" s="34" t="s">
        <v>23</v>
      </c>
      <c r="D518" s="34" t="s">
        <v>11</v>
      </c>
      <c r="E518" s="34" t="s">
        <v>47</v>
      </c>
      <c r="F518" s="34" t="s">
        <v>161</v>
      </c>
      <c r="G518" s="21"/>
      <c r="H518" s="21"/>
      <c r="I518" s="21" t="s">
        <v>26</v>
      </c>
      <c r="J518" s="21" t="s">
        <v>25</v>
      </c>
      <c r="M518" s="12"/>
    </row>
    <row r="519" spans="1:13" ht="18" customHeight="1">
      <c r="A519" s="4">
        <v>518</v>
      </c>
      <c r="B519" s="37">
        <v>40377</v>
      </c>
      <c r="C519" s="34" t="s">
        <v>16</v>
      </c>
      <c r="D519" s="34" t="s">
        <v>7</v>
      </c>
      <c r="E519" s="34" t="s">
        <v>46</v>
      </c>
      <c r="F519" s="34" t="s">
        <v>43</v>
      </c>
      <c r="G519" s="21"/>
      <c r="H519" s="21"/>
      <c r="I519" s="21" t="s">
        <v>19</v>
      </c>
      <c r="J519" s="21" t="s">
        <v>20</v>
      </c>
      <c r="M519" s="12"/>
    </row>
    <row r="520" spans="1:13" ht="18" customHeight="1">
      <c r="A520" s="4">
        <v>519</v>
      </c>
      <c r="B520" s="37">
        <v>40377</v>
      </c>
      <c r="C520" s="34" t="s">
        <v>12</v>
      </c>
      <c r="D520" s="34" t="s">
        <v>5</v>
      </c>
      <c r="E520" s="34" t="s">
        <v>148</v>
      </c>
      <c r="F520" s="34" t="s">
        <v>157</v>
      </c>
      <c r="G520" s="21"/>
      <c r="H520" s="21"/>
      <c r="I520" s="21" t="s">
        <v>8</v>
      </c>
      <c r="J520" s="21" t="s">
        <v>32</v>
      </c>
      <c r="M520" s="12"/>
    </row>
    <row r="521" spans="1:13" ht="18" customHeight="1">
      <c r="A521" s="4">
        <v>520</v>
      </c>
      <c r="B521" s="37">
        <v>40378</v>
      </c>
      <c r="C521" s="34" t="s">
        <v>161</v>
      </c>
      <c r="D521" s="34" t="s">
        <v>146</v>
      </c>
      <c r="E521" s="34" t="s">
        <v>11</v>
      </c>
      <c r="F521" s="34" t="s">
        <v>47</v>
      </c>
      <c r="G521" s="21"/>
      <c r="H521" s="21"/>
      <c r="I521" s="21" t="s">
        <v>26</v>
      </c>
      <c r="J521" s="21" t="s">
        <v>9</v>
      </c>
      <c r="M521" s="12"/>
    </row>
    <row r="522" spans="1:13" ht="18" customHeight="1">
      <c r="A522" s="4">
        <v>521</v>
      </c>
      <c r="B522" s="37">
        <v>40378</v>
      </c>
      <c r="C522" s="34" t="s">
        <v>131</v>
      </c>
      <c r="D522" s="34" t="s">
        <v>41</v>
      </c>
      <c r="E522" s="34" t="s">
        <v>5</v>
      </c>
      <c r="F522" s="34" t="s">
        <v>148</v>
      </c>
      <c r="G522" s="21"/>
      <c r="H522" s="21"/>
      <c r="I522" s="21" t="s">
        <v>31</v>
      </c>
      <c r="J522" s="21" t="s">
        <v>8</v>
      </c>
      <c r="M522" s="12"/>
    </row>
    <row r="523" spans="1:13" ht="18" customHeight="1">
      <c r="A523" s="4">
        <v>522</v>
      </c>
      <c r="B523" s="37">
        <v>40378</v>
      </c>
      <c r="C523" s="34" t="s">
        <v>43</v>
      </c>
      <c r="D523" s="34" t="s">
        <v>72</v>
      </c>
      <c r="E523" s="34" t="s">
        <v>7</v>
      </c>
      <c r="F523" s="34" t="s">
        <v>15</v>
      </c>
      <c r="G523" s="21"/>
      <c r="H523" s="21"/>
      <c r="I523" s="21" t="s">
        <v>38</v>
      </c>
      <c r="J523" s="21" t="s">
        <v>19</v>
      </c>
      <c r="M523" s="12"/>
    </row>
    <row r="524" spans="1:13" ht="18" customHeight="1">
      <c r="A524" s="4">
        <v>523</v>
      </c>
      <c r="B524" s="37">
        <v>40378</v>
      </c>
      <c r="C524" s="34" t="s">
        <v>142</v>
      </c>
      <c r="D524" s="34" t="s">
        <v>44</v>
      </c>
      <c r="E524" s="34" t="s">
        <v>39</v>
      </c>
      <c r="F524" s="34" t="s">
        <v>24</v>
      </c>
      <c r="G524" s="21"/>
      <c r="H524" s="21"/>
      <c r="I524" s="21" t="s">
        <v>25</v>
      </c>
      <c r="J524" s="21" t="s">
        <v>32</v>
      </c>
      <c r="M524" s="12"/>
    </row>
    <row r="525" spans="1:13" ht="18" customHeight="1">
      <c r="A525" s="4">
        <v>524</v>
      </c>
      <c r="B525" s="37">
        <v>40378</v>
      </c>
      <c r="C525" s="34" t="s">
        <v>163</v>
      </c>
      <c r="D525" s="34" t="s">
        <v>18</v>
      </c>
      <c r="E525" s="34" t="s">
        <v>35</v>
      </c>
      <c r="F525" s="34" t="s">
        <v>27</v>
      </c>
      <c r="G525" s="21"/>
      <c r="H525" s="21"/>
      <c r="I525" s="21" t="s">
        <v>20</v>
      </c>
      <c r="J525" s="21" t="s">
        <v>13</v>
      </c>
      <c r="M525" s="12"/>
    </row>
    <row r="526" spans="1:13" ht="18" customHeight="1">
      <c r="A526" s="4">
        <v>525</v>
      </c>
      <c r="B526" s="37">
        <v>40378</v>
      </c>
      <c r="C526" s="34" t="s">
        <v>22</v>
      </c>
      <c r="D526" s="34" t="s">
        <v>17</v>
      </c>
      <c r="E526" s="34" t="s">
        <v>10</v>
      </c>
      <c r="F526" s="34" t="s">
        <v>4</v>
      </c>
      <c r="G526" s="21"/>
      <c r="H526" s="21"/>
      <c r="I526" s="21" t="s">
        <v>37</v>
      </c>
      <c r="J526" s="21" t="s">
        <v>14</v>
      </c>
      <c r="M526" s="12"/>
    </row>
    <row r="527" spans="1:13" ht="18" customHeight="1">
      <c r="A527" s="4">
        <v>526</v>
      </c>
      <c r="B527" s="37">
        <v>40379</v>
      </c>
      <c r="C527" s="34" t="s">
        <v>148</v>
      </c>
      <c r="D527" s="34" t="s">
        <v>12</v>
      </c>
      <c r="E527" s="34" t="s">
        <v>41</v>
      </c>
      <c r="F527" s="34" t="s">
        <v>5</v>
      </c>
      <c r="G527" s="21"/>
      <c r="H527" s="21"/>
      <c r="I527" s="21" t="s">
        <v>31</v>
      </c>
      <c r="J527" s="21" t="s">
        <v>8</v>
      </c>
      <c r="M527" s="12"/>
    </row>
    <row r="528" spans="1:13" ht="18" customHeight="1">
      <c r="A528" s="4">
        <v>527</v>
      </c>
      <c r="B528" s="37">
        <v>40379</v>
      </c>
      <c r="C528" s="34" t="s">
        <v>4</v>
      </c>
      <c r="D528" s="34" t="s">
        <v>49</v>
      </c>
      <c r="E528" s="34" t="s">
        <v>17</v>
      </c>
      <c r="F528" s="34" t="s">
        <v>10</v>
      </c>
      <c r="G528" s="21"/>
      <c r="H528" s="21"/>
      <c r="I528" s="21" t="s">
        <v>37</v>
      </c>
      <c r="J528" s="21" t="s">
        <v>14</v>
      </c>
      <c r="M528" s="12"/>
    </row>
    <row r="529" spans="1:13" ht="18" customHeight="1">
      <c r="A529" s="4">
        <v>528</v>
      </c>
      <c r="B529" s="37">
        <v>40379</v>
      </c>
      <c r="C529" s="34" t="s">
        <v>47</v>
      </c>
      <c r="D529" s="34" t="s">
        <v>23</v>
      </c>
      <c r="E529" s="34" t="s">
        <v>153</v>
      </c>
      <c r="F529" s="34" t="s">
        <v>11</v>
      </c>
      <c r="G529" s="21"/>
      <c r="H529" s="21"/>
      <c r="I529" s="21" t="s">
        <v>26</v>
      </c>
      <c r="J529" s="21" t="s">
        <v>9</v>
      </c>
      <c r="M529" s="12"/>
    </row>
    <row r="530" spans="1:13" ht="18" customHeight="1">
      <c r="A530" s="4">
        <v>529</v>
      </c>
      <c r="B530" s="37">
        <v>40379</v>
      </c>
      <c r="C530" s="34" t="s">
        <v>15</v>
      </c>
      <c r="D530" s="34" t="s">
        <v>16</v>
      </c>
      <c r="E530" s="34" t="s">
        <v>72</v>
      </c>
      <c r="F530" s="34" t="s">
        <v>7</v>
      </c>
      <c r="G530" s="21"/>
      <c r="H530" s="21"/>
      <c r="I530" s="21" t="s">
        <v>38</v>
      </c>
      <c r="J530" s="21" t="s">
        <v>19</v>
      </c>
      <c r="M530" s="12"/>
    </row>
    <row r="531" spans="1:13" ht="18" customHeight="1">
      <c r="A531" s="4">
        <v>530</v>
      </c>
      <c r="B531" s="37">
        <v>40379</v>
      </c>
      <c r="C531" s="34" t="s">
        <v>24</v>
      </c>
      <c r="D531" s="34" t="s">
        <v>39</v>
      </c>
      <c r="E531" s="34" t="s">
        <v>44</v>
      </c>
      <c r="F531" s="34" t="s">
        <v>211</v>
      </c>
      <c r="G531" s="21"/>
      <c r="H531" s="21"/>
      <c r="I531" s="21" t="s">
        <v>25</v>
      </c>
      <c r="J531" s="21" t="s">
        <v>32</v>
      </c>
      <c r="M531" s="12"/>
    </row>
    <row r="532" spans="1:13" ht="18" customHeight="1">
      <c r="A532" s="4">
        <v>531</v>
      </c>
      <c r="B532" s="37">
        <v>40379</v>
      </c>
      <c r="C532" s="34" t="s">
        <v>27</v>
      </c>
      <c r="D532" s="34" t="s">
        <v>144</v>
      </c>
      <c r="E532" s="34" t="s">
        <v>18</v>
      </c>
      <c r="F532" s="34" t="s">
        <v>35</v>
      </c>
      <c r="G532" s="21"/>
      <c r="H532" s="21"/>
      <c r="I532" s="21" t="s">
        <v>20</v>
      </c>
      <c r="J532" s="21" t="s">
        <v>13</v>
      </c>
      <c r="M532" s="12"/>
    </row>
    <row r="533" spans="1:13" ht="18" customHeight="1">
      <c r="A533" s="4">
        <v>532</v>
      </c>
      <c r="B533" s="37">
        <v>40380</v>
      </c>
      <c r="C533" s="34" t="s">
        <v>7</v>
      </c>
      <c r="D533" s="34" t="s">
        <v>43</v>
      </c>
      <c r="E533" s="34" t="s">
        <v>16</v>
      </c>
      <c r="F533" s="34" t="s">
        <v>72</v>
      </c>
      <c r="G533" s="21"/>
      <c r="H533" s="21"/>
      <c r="I533" s="21" t="s">
        <v>38</v>
      </c>
      <c r="J533" s="21" t="s">
        <v>19</v>
      </c>
      <c r="M533" s="12"/>
    </row>
    <row r="534" spans="1:13" ht="18" customHeight="1">
      <c r="A534" s="4">
        <v>533</v>
      </c>
      <c r="B534" s="37">
        <v>40380</v>
      </c>
      <c r="C534" s="34" t="s">
        <v>35</v>
      </c>
      <c r="D534" s="34" t="s">
        <v>163</v>
      </c>
      <c r="E534" s="34" t="s">
        <v>144</v>
      </c>
      <c r="F534" s="34" t="s">
        <v>18</v>
      </c>
      <c r="G534" s="21"/>
      <c r="H534" s="21"/>
      <c r="I534" s="21" t="s">
        <v>20</v>
      </c>
      <c r="J534" s="21" t="s">
        <v>13</v>
      </c>
      <c r="M534" s="12"/>
    </row>
    <row r="535" spans="1:13" ht="18" customHeight="1">
      <c r="A535" s="4">
        <v>534</v>
      </c>
      <c r="B535" s="37">
        <v>40380</v>
      </c>
      <c r="C535" s="34" t="s">
        <v>5</v>
      </c>
      <c r="D535" s="34" t="s">
        <v>131</v>
      </c>
      <c r="E535" s="36" t="s">
        <v>12</v>
      </c>
      <c r="F535" s="34" t="s">
        <v>41</v>
      </c>
      <c r="G535" s="21"/>
      <c r="H535" s="21"/>
      <c r="I535" s="21" t="s">
        <v>31</v>
      </c>
      <c r="J535" s="21" t="s">
        <v>8</v>
      </c>
      <c r="M535" s="12"/>
    </row>
    <row r="536" spans="1:13" ht="18" customHeight="1">
      <c r="A536" s="4">
        <v>535</v>
      </c>
      <c r="B536" s="37">
        <v>40380</v>
      </c>
      <c r="C536" s="34" t="s">
        <v>10</v>
      </c>
      <c r="D536" s="34" t="s">
        <v>22</v>
      </c>
      <c r="E536" s="34" t="s">
        <v>49</v>
      </c>
      <c r="F536" s="34" t="s">
        <v>17</v>
      </c>
      <c r="G536" s="21"/>
      <c r="H536" s="21"/>
      <c r="I536" s="21" t="s">
        <v>37</v>
      </c>
      <c r="J536" s="21" t="s">
        <v>14</v>
      </c>
      <c r="M536" s="12"/>
    </row>
    <row r="537" spans="1:13" ht="18" customHeight="1">
      <c r="A537" s="4">
        <v>536</v>
      </c>
      <c r="B537" s="37">
        <v>40380</v>
      </c>
      <c r="C537" s="34" t="s">
        <v>44</v>
      </c>
      <c r="D537" s="34" t="s">
        <v>211</v>
      </c>
      <c r="E537" s="34" t="s">
        <v>142</v>
      </c>
      <c r="F537" s="34" t="s">
        <v>39</v>
      </c>
      <c r="G537" s="21"/>
      <c r="H537" s="21"/>
      <c r="I537" s="21" t="s">
        <v>25</v>
      </c>
      <c r="J537" s="21" t="s">
        <v>32</v>
      </c>
      <c r="M537" s="12"/>
    </row>
    <row r="538" spans="1:13" ht="18" customHeight="1">
      <c r="A538" s="4">
        <v>537</v>
      </c>
      <c r="B538" s="37">
        <v>40380</v>
      </c>
      <c r="C538" s="34" t="s">
        <v>50</v>
      </c>
      <c r="D538" s="34" t="s">
        <v>161</v>
      </c>
      <c r="E538" s="34" t="s">
        <v>23</v>
      </c>
      <c r="F538" s="34" t="s">
        <v>153</v>
      </c>
      <c r="G538" s="21"/>
      <c r="H538" s="21"/>
      <c r="I538" s="21" t="s">
        <v>26</v>
      </c>
      <c r="J538" s="21" t="s">
        <v>9</v>
      </c>
      <c r="M538" s="12"/>
    </row>
    <row r="539" spans="1:13" ht="18" customHeight="1">
      <c r="A539" s="4">
        <v>538</v>
      </c>
      <c r="B539" s="37">
        <v>40382</v>
      </c>
      <c r="C539" s="34" t="s">
        <v>18</v>
      </c>
      <c r="D539" s="34" t="s">
        <v>142</v>
      </c>
      <c r="E539" s="34" t="s">
        <v>144</v>
      </c>
      <c r="F539" s="34" t="s">
        <v>211</v>
      </c>
      <c r="G539" s="21" t="s">
        <v>16</v>
      </c>
      <c r="H539" s="21" t="s">
        <v>39</v>
      </c>
      <c r="I539" s="21" t="s">
        <v>133</v>
      </c>
      <c r="J539" s="21" t="s">
        <v>134</v>
      </c>
      <c r="M539" s="12"/>
    </row>
    <row r="540" spans="1:13" ht="18" customHeight="1">
      <c r="A540" s="4">
        <v>539</v>
      </c>
      <c r="B540" s="37">
        <v>40383</v>
      </c>
      <c r="C540" s="34" t="s">
        <v>39</v>
      </c>
      <c r="D540" s="34" t="s">
        <v>16</v>
      </c>
      <c r="E540" s="34" t="s">
        <v>211</v>
      </c>
      <c r="F540" s="34" t="s">
        <v>144</v>
      </c>
      <c r="G540" s="21" t="s">
        <v>142</v>
      </c>
      <c r="H540" s="21" t="s">
        <v>18</v>
      </c>
      <c r="I540" s="21" t="s">
        <v>134</v>
      </c>
      <c r="J540" s="21" t="s">
        <v>133</v>
      </c>
      <c r="M540" s="12"/>
    </row>
    <row r="541" spans="1:13" ht="18" customHeight="1">
      <c r="A541" s="4">
        <v>540</v>
      </c>
      <c r="B541" s="37">
        <v>40386</v>
      </c>
      <c r="C541" s="34" t="s">
        <v>72</v>
      </c>
      <c r="D541" s="34" t="s">
        <v>22</v>
      </c>
      <c r="E541" s="34" t="s">
        <v>33</v>
      </c>
      <c r="F541" s="34" t="s">
        <v>34</v>
      </c>
      <c r="G541" s="21"/>
      <c r="H541" s="21"/>
      <c r="I541" s="21" t="s">
        <v>38</v>
      </c>
      <c r="J541" s="21" t="s">
        <v>13</v>
      </c>
      <c r="M541" s="12"/>
    </row>
    <row r="542" spans="1:13" ht="18" customHeight="1">
      <c r="A542" s="4">
        <v>541</v>
      </c>
      <c r="B542" s="37">
        <v>40386</v>
      </c>
      <c r="C542" s="34" t="s">
        <v>153</v>
      </c>
      <c r="D542" s="34" t="s">
        <v>44</v>
      </c>
      <c r="E542" s="34" t="s">
        <v>148</v>
      </c>
      <c r="F542" s="34" t="s">
        <v>12</v>
      </c>
      <c r="G542" s="21"/>
      <c r="H542" s="21"/>
      <c r="I542" s="21" t="s">
        <v>26</v>
      </c>
      <c r="J542" s="21" t="s">
        <v>31</v>
      </c>
      <c r="M542" s="12"/>
    </row>
    <row r="543" spans="1:13" ht="18" customHeight="1">
      <c r="A543" s="4">
        <v>542</v>
      </c>
      <c r="B543" s="37">
        <v>40386</v>
      </c>
      <c r="C543" s="34" t="s">
        <v>46</v>
      </c>
      <c r="D543" s="34" t="s">
        <v>49</v>
      </c>
      <c r="E543" s="34" t="s">
        <v>35</v>
      </c>
      <c r="F543" s="34" t="s">
        <v>27</v>
      </c>
      <c r="G543" s="21"/>
      <c r="H543" s="21"/>
      <c r="I543" s="21" t="s">
        <v>14</v>
      </c>
      <c r="J543" s="21" t="s">
        <v>19</v>
      </c>
      <c r="M543" s="12"/>
    </row>
    <row r="544" spans="1:13" ht="18" customHeight="1">
      <c r="A544" s="4">
        <v>543</v>
      </c>
      <c r="B544" s="37">
        <v>40386</v>
      </c>
      <c r="C544" s="34" t="s">
        <v>30</v>
      </c>
      <c r="D544" s="34" t="s">
        <v>41</v>
      </c>
      <c r="E544" s="34" t="s">
        <v>131</v>
      </c>
      <c r="F544" s="34" t="s">
        <v>5</v>
      </c>
      <c r="G544" s="21"/>
      <c r="H544" s="21"/>
      <c r="I544" s="21" t="s">
        <v>32</v>
      </c>
      <c r="J544" s="21" t="s">
        <v>8</v>
      </c>
      <c r="M544" s="12"/>
    </row>
    <row r="545" spans="1:13" ht="18" customHeight="1">
      <c r="A545" s="4">
        <v>544</v>
      </c>
      <c r="B545" s="37">
        <v>40386</v>
      </c>
      <c r="C545" s="34" t="s">
        <v>24</v>
      </c>
      <c r="D545" s="34" t="s">
        <v>47</v>
      </c>
      <c r="E545" s="34" t="s">
        <v>161</v>
      </c>
      <c r="F545" s="34" t="s">
        <v>23</v>
      </c>
      <c r="G545" s="21"/>
      <c r="H545" s="21"/>
      <c r="I545" s="21" t="s">
        <v>25</v>
      </c>
      <c r="J545" s="21" t="s">
        <v>9</v>
      </c>
      <c r="M545" s="12"/>
    </row>
    <row r="546" spans="1:13" ht="18" customHeight="1">
      <c r="A546" s="4">
        <v>545</v>
      </c>
      <c r="B546" s="37">
        <v>40386</v>
      </c>
      <c r="C546" s="34" t="s">
        <v>17</v>
      </c>
      <c r="D546" s="34" t="s">
        <v>4</v>
      </c>
      <c r="E546" s="34" t="s">
        <v>6</v>
      </c>
      <c r="F546" s="34" t="s">
        <v>21</v>
      </c>
      <c r="G546" s="21"/>
      <c r="H546" s="21"/>
      <c r="I546" s="21" t="s">
        <v>37</v>
      </c>
      <c r="J546" s="21" t="s">
        <v>20</v>
      </c>
      <c r="M546" s="12"/>
    </row>
    <row r="547" spans="1:13" ht="18" customHeight="1">
      <c r="A547" s="4">
        <v>546</v>
      </c>
      <c r="B547" s="37">
        <v>40387</v>
      </c>
      <c r="C547" s="34" t="s">
        <v>34</v>
      </c>
      <c r="D547" s="34" t="s">
        <v>7</v>
      </c>
      <c r="E547" s="34" t="s">
        <v>22</v>
      </c>
      <c r="F547" s="34" t="s">
        <v>33</v>
      </c>
      <c r="G547" s="21"/>
      <c r="H547" s="21"/>
      <c r="I547" s="21" t="s">
        <v>38</v>
      </c>
      <c r="J547" s="21" t="s">
        <v>13</v>
      </c>
      <c r="M547" s="12"/>
    </row>
    <row r="548" spans="1:13" ht="18" customHeight="1">
      <c r="A548" s="4">
        <v>547</v>
      </c>
      <c r="B548" s="37">
        <v>40387</v>
      </c>
      <c r="C548" s="34" t="s">
        <v>5</v>
      </c>
      <c r="D548" s="34" t="s">
        <v>29</v>
      </c>
      <c r="E548" s="34" t="s">
        <v>39</v>
      </c>
      <c r="F548" s="34" t="s">
        <v>131</v>
      </c>
      <c r="G548" s="21"/>
      <c r="H548" s="21"/>
      <c r="I548" s="21" t="s">
        <v>32</v>
      </c>
      <c r="J548" s="21" t="s">
        <v>8</v>
      </c>
      <c r="M548" s="12"/>
    </row>
    <row r="549" spans="1:13" ht="18" customHeight="1">
      <c r="A549" s="4">
        <v>548</v>
      </c>
      <c r="B549" s="37">
        <v>40387</v>
      </c>
      <c r="C549" s="34" t="s">
        <v>23</v>
      </c>
      <c r="D549" s="34" t="s">
        <v>11</v>
      </c>
      <c r="E549" s="34" t="s">
        <v>47</v>
      </c>
      <c r="F549" s="34" t="s">
        <v>161</v>
      </c>
      <c r="G549" s="21"/>
      <c r="H549" s="21"/>
      <c r="I549" s="21" t="s">
        <v>25</v>
      </c>
      <c r="J549" s="21" t="s">
        <v>9</v>
      </c>
      <c r="M549" s="12"/>
    </row>
    <row r="550" spans="1:13" ht="18" customHeight="1">
      <c r="A550" s="4">
        <v>549</v>
      </c>
      <c r="B550" s="37">
        <v>40387</v>
      </c>
      <c r="C550" s="34" t="s">
        <v>21</v>
      </c>
      <c r="D550" s="34" t="s">
        <v>10</v>
      </c>
      <c r="E550" s="34" t="s">
        <v>4</v>
      </c>
      <c r="F550" s="34" t="s">
        <v>6</v>
      </c>
      <c r="G550" s="21"/>
      <c r="H550" s="21"/>
      <c r="I550" s="21" t="s">
        <v>37</v>
      </c>
      <c r="J550" s="21" t="s">
        <v>20</v>
      </c>
      <c r="M550" s="12"/>
    </row>
    <row r="551" spans="1:13" ht="18" customHeight="1">
      <c r="A551" s="4">
        <v>550</v>
      </c>
      <c r="B551" s="37">
        <v>40387</v>
      </c>
      <c r="C551" s="34" t="s">
        <v>27</v>
      </c>
      <c r="D551" s="34" t="s">
        <v>18</v>
      </c>
      <c r="E551" s="34" t="s">
        <v>49</v>
      </c>
      <c r="F551" s="34" t="s">
        <v>35</v>
      </c>
      <c r="G551" s="21"/>
      <c r="H551" s="21"/>
      <c r="I551" s="21" t="s">
        <v>14</v>
      </c>
      <c r="J551" s="21" t="s">
        <v>19</v>
      </c>
      <c r="M551" s="12"/>
    </row>
    <row r="552" spans="1:13" ht="18" customHeight="1">
      <c r="A552" s="4">
        <v>551</v>
      </c>
      <c r="B552" s="37">
        <v>40387</v>
      </c>
      <c r="C552" s="34" t="s">
        <v>12</v>
      </c>
      <c r="D552" s="34" t="s">
        <v>142</v>
      </c>
      <c r="E552" s="34" t="s">
        <v>44</v>
      </c>
      <c r="F552" s="34" t="s">
        <v>148</v>
      </c>
      <c r="G552" s="21"/>
      <c r="H552" s="21"/>
      <c r="I552" s="21" t="s">
        <v>26</v>
      </c>
      <c r="J552" s="21" t="s">
        <v>31</v>
      </c>
      <c r="M552" s="12"/>
    </row>
    <row r="553" spans="1:13" ht="18" customHeight="1">
      <c r="A553" s="4">
        <v>552</v>
      </c>
      <c r="B553" s="37">
        <v>40388</v>
      </c>
      <c r="C553" s="34" t="s">
        <v>161</v>
      </c>
      <c r="D553" s="34" t="s">
        <v>24</v>
      </c>
      <c r="E553" s="34" t="s">
        <v>11</v>
      </c>
      <c r="F553" s="34" t="s">
        <v>47</v>
      </c>
      <c r="G553" s="21"/>
      <c r="H553" s="21"/>
      <c r="I553" s="21" t="s">
        <v>25</v>
      </c>
      <c r="J553" s="21" t="s">
        <v>9</v>
      </c>
      <c r="M553" s="12"/>
    </row>
    <row r="554" spans="1:13" ht="18" customHeight="1">
      <c r="A554" s="4">
        <v>553</v>
      </c>
      <c r="B554" s="37">
        <v>40388</v>
      </c>
      <c r="C554" s="34" t="s">
        <v>35</v>
      </c>
      <c r="D554" s="34" t="s">
        <v>46</v>
      </c>
      <c r="E554" s="34" t="s">
        <v>18</v>
      </c>
      <c r="F554" s="34" t="s">
        <v>49</v>
      </c>
      <c r="G554" s="21"/>
      <c r="H554" s="21"/>
      <c r="I554" s="21" t="s">
        <v>14</v>
      </c>
      <c r="J554" s="21" t="s">
        <v>19</v>
      </c>
      <c r="M554" s="12"/>
    </row>
    <row r="555" spans="1:13" ht="18" customHeight="1">
      <c r="A555" s="4">
        <v>554</v>
      </c>
      <c r="B555" s="37">
        <v>40388</v>
      </c>
      <c r="C555" s="34" t="s">
        <v>6</v>
      </c>
      <c r="D555" s="34" t="s">
        <v>28</v>
      </c>
      <c r="E555" s="34" t="s">
        <v>10</v>
      </c>
      <c r="F555" s="34" t="s">
        <v>144</v>
      </c>
      <c r="G555" s="21"/>
      <c r="H555" s="21"/>
      <c r="I555" s="21" t="s">
        <v>37</v>
      </c>
      <c r="J555" s="21" t="s">
        <v>20</v>
      </c>
      <c r="M555" s="12"/>
    </row>
    <row r="556" spans="1:13" ht="18" customHeight="1">
      <c r="A556" s="4">
        <v>555</v>
      </c>
      <c r="B556" s="37">
        <v>40388</v>
      </c>
      <c r="C556" s="34" t="s">
        <v>131</v>
      </c>
      <c r="D556" s="34" t="s">
        <v>30</v>
      </c>
      <c r="E556" s="34" t="s">
        <v>29</v>
      </c>
      <c r="F556" s="34" t="s">
        <v>41</v>
      </c>
      <c r="G556" s="21"/>
      <c r="H556" s="21"/>
      <c r="I556" s="21" t="s">
        <v>32</v>
      </c>
      <c r="J556" s="21" t="s">
        <v>8</v>
      </c>
      <c r="M556" s="12"/>
    </row>
    <row r="557" spans="1:13" ht="18" customHeight="1">
      <c r="A557" s="4">
        <v>556</v>
      </c>
      <c r="B557" s="37">
        <v>40389</v>
      </c>
      <c r="C557" s="34" t="s">
        <v>39</v>
      </c>
      <c r="D557" s="34" t="s">
        <v>23</v>
      </c>
      <c r="E557" s="34" t="s">
        <v>153</v>
      </c>
      <c r="F557" s="34" t="s">
        <v>50</v>
      </c>
      <c r="G557" s="21"/>
      <c r="H557" s="21"/>
      <c r="I557" s="21" t="s">
        <v>8</v>
      </c>
      <c r="J557" s="21" t="s">
        <v>25</v>
      </c>
      <c r="M557" s="12"/>
    </row>
    <row r="558" spans="1:13" ht="18" customHeight="1">
      <c r="A558" s="4">
        <v>557</v>
      </c>
      <c r="B558" s="37">
        <v>40389</v>
      </c>
      <c r="C558" s="34" t="s">
        <v>163</v>
      </c>
      <c r="D558" s="34" t="s">
        <v>34</v>
      </c>
      <c r="E558" s="34" t="s">
        <v>16</v>
      </c>
      <c r="F558" s="34" t="s">
        <v>4</v>
      </c>
      <c r="G558" s="21"/>
      <c r="H558" s="21"/>
      <c r="I558" s="21" t="s">
        <v>38</v>
      </c>
      <c r="J558" s="21" t="s">
        <v>20</v>
      </c>
      <c r="M558" s="12"/>
    </row>
    <row r="559" spans="1:13" ht="18" customHeight="1">
      <c r="A559" s="4">
        <v>558</v>
      </c>
      <c r="B559" s="37">
        <v>40389</v>
      </c>
      <c r="C559" s="34" t="s">
        <v>22</v>
      </c>
      <c r="D559" s="34" t="s">
        <v>15</v>
      </c>
      <c r="E559" s="34" t="s">
        <v>72</v>
      </c>
      <c r="F559" s="34" t="s">
        <v>7</v>
      </c>
      <c r="G559" s="21"/>
      <c r="H559" s="21"/>
      <c r="I559" s="21" t="s">
        <v>19</v>
      </c>
      <c r="J559" s="21" t="s">
        <v>37</v>
      </c>
      <c r="M559" s="12"/>
    </row>
    <row r="560" spans="1:13" ht="18" customHeight="1">
      <c r="A560" s="4">
        <v>559</v>
      </c>
      <c r="B560" s="37">
        <v>40389</v>
      </c>
      <c r="C560" s="34" t="s">
        <v>146</v>
      </c>
      <c r="D560" s="34" t="s">
        <v>12</v>
      </c>
      <c r="E560" s="34" t="s">
        <v>24</v>
      </c>
      <c r="F560" s="34" t="s">
        <v>142</v>
      </c>
      <c r="G560" s="21"/>
      <c r="H560" s="21"/>
      <c r="I560" s="21" t="s">
        <v>9</v>
      </c>
      <c r="J560" s="21" t="s">
        <v>26</v>
      </c>
      <c r="M560" s="12"/>
    </row>
    <row r="561" spans="1:13" ht="18" customHeight="1">
      <c r="A561" s="4">
        <v>560</v>
      </c>
      <c r="B561" s="37">
        <v>40390</v>
      </c>
      <c r="C561" s="34" t="s">
        <v>4</v>
      </c>
      <c r="D561" s="34" t="s">
        <v>6</v>
      </c>
      <c r="E561" s="34" t="s">
        <v>34</v>
      </c>
      <c r="F561" s="34" t="s">
        <v>16</v>
      </c>
      <c r="G561" s="21"/>
      <c r="H561" s="21"/>
      <c r="I561" s="21" t="s">
        <v>38</v>
      </c>
      <c r="J561" s="21" t="s">
        <v>20</v>
      </c>
      <c r="M561" s="12"/>
    </row>
    <row r="562" spans="1:13" ht="18" customHeight="1">
      <c r="A562" s="4">
        <v>561</v>
      </c>
      <c r="B562" s="37">
        <v>40390</v>
      </c>
      <c r="C562" s="36" t="s">
        <v>7</v>
      </c>
      <c r="D562" s="34" t="s">
        <v>33</v>
      </c>
      <c r="E562" s="34" t="s">
        <v>15</v>
      </c>
      <c r="F562" s="34" t="s">
        <v>72</v>
      </c>
      <c r="G562" s="21"/>
      <c r="H562" s="21"/>
      <c r="I562" s="21" t="s">
        <v>19</v>
      </c>
      <c r="J562" s="21" t="s">
        <v>37</v>
      </c>
      <c r="M562" s="13"/>
    </row>
    <row r="563" spans="1:13" ht="18" customHeight="1">
      <c r="A563" s="4">
        <v>562</v>
      </c>
      <c r="B563" s="37">
        <v>40390</v>
      </c>
      <c r="C563" s="34" t="s">
        <v>41</v>
      </c>
      <c r="D563" s="34" t="s">
        <v>5</v>
      </c>
      <c r="E563" s="34" t="s">
        <v>30</v>
      </c>
      <c r="F563" s="34" t="s">
        <v>29</v>
      </c>
      <c r="G563" s="21"/>
      <c r="H563" s="21"/>
      <c r="I563" s="21" t="s">
        <v>31</v>
      </c>
      <c r="J563" s="21" t="s">
        <v>32</v>
      </c>
      <c r="M563" s="12"/>
    </row>
    <row r="564" spans="1:13" ht="18" customHeight="1">
      <c r="A564" s="4">
        <v>563</v>
      </c>
      <c r="B564" s="37">
        <v>40390</v>
      </c>
      <c r="C564" s="34" t="s">
        <v>49</v>
      </c>
      <c r="D564" s="34" t="s">
        <v>144</v>
      </c>
      <c r="E564" s="34" t="s">
        <v>46</v>
      </c>
      <c r="F564" s="34" t="s">
        <v>42</v>
      </c>
      <c r="G564" s="21"/>
      <c r="H564" s="21"/>
      <c r="I564" s="21" t="s">
        <v>14</v>
      </c>
      <c r="J564" s="21" t="s">
        <v>13</v>
      </c>
      <c r="M564" s="12"/>
    </row>
    <row r="565" spans="1:13" ht="18" customHeight="1">
      <c r="A565" s="4">
        <v>564</v>
      </c>
      <c r="B565" s="37">
        <v>40390</v>
      </c>
      <c r="C565" s="34" t="s">
        <v>142</v>
      </c>
      <c r="D565" s="34" t="s">
        <v>148</v>
      </c>
      <c r="E565" s="34" t="s">
        <v>12</v>
      </c>
      <c r="F565" s="34" t="s">
        <v>24</v>
      </c>
      <c r="G565" s="21"/>
      <c r="H565" s="21"/>
      <c r="I565" s="21" t="s">
        <v>9</v>
      </c>
      <c r="J565" s="21" t="s">
        <v>26</v>
      </c>
      <c r="M565" s="12"/>
    </row>
    <row r="566" spans="1:13" ht="18" customHeight="1">
      <c r="A566" s="4">
        <v>565</v>
      </c>
      <c r="B566" s="37">
        <v>40390</v>
      </c>
      <c r="C566" s="34" t="s">
        <v>50</v>
      </c>
      <c r="D566" s="34" t="s">
        <v>161</v>
      </c>
      <c r="E566" s="34" t="s">
        <v>23</v>
      </c>
      <c r="F566" s="34" t="s">
        <v>153</v>
      </c>
      <c r="G566" s="21"/>
      <c r="H566" s="21"/>
      <c r="I566" s="21" t="s">
        <v>8</v>
      </c>
      <c r="J566" s="21" t="s">
        <v>25</v>
      </c>
      <c r="M566" s="12"/>
    </row>
    <row r="567" spans="1:13" ht="18" customHeight="1">
      <c r="A567" s="4">
        <v>566</v>
      </c>
      <c r="B567" s="37">
        <v>40391</v>
      </c>
      <c r="C567" s="34" t="s">
        <v>72</v>
      </c>
      <c r="D567" s="34" t="s">
        <v>22</v>
      </c>
      <c r="E567" s="34" t="s">
        <v>33</v>
      </c>
      <c r="F567" s="34" t="s">
        <v>15</v>
      </c>
      <c r="G567" s="21"/>
      <c r="H567" s="21"/>
      <c r="I567" s="21" t="s">
        <v>19</v>
      </c>
      <c r="J567" s="21" t="s">
        <v>37</v>
      </c>
      <c r="M567" s="12"/>
    </row>
    <row r="568" spans="1:13" ht="18" customHeight="1">
      <c r="A568" s="4">
        <v>567</v>
      </c>
      <c r="B568" s="37">
        <v>40391</v>
      </c>
      <c r="C568" s="34" t="s">
        <v>153</v>
      </c>
      <c r="D568" s="34" t="s">
        <v>39</v>
      </c>
      <c r="E568" s="34" t="s">
        <v>161</v>
      </c>
      <c r="F568" s="34" t="s">
        <v>23</v>
      </c>
      <c r="G568" s="21"/>
      <c r="H568" s="21"/>
      <c r="I568" s="21" t="s">
        <v>8</v>
      </c>
      <c r="J568" s="21" t="s">
        <v>25</v>
      </c>
      <c r="M568" s="12"/>
    </row>
    <row r="569" spans="1:13" ht="18" customHeight="1">
      <c r="A569" s="4">
        <v>568</v>
      </c>
      <c r="B569" s="37">
        <v>40391</v>
      </c>
      <c r="C569" s="34" t="s">
        <v>42</v>
      </c>
      <c r="D569" s="34" t="s">
        <v>35</v>
      </c>
      <c r="E569" s="34" t="s">
        <v>144</v>
      </c>
      <c r="F569" s="34" t="s">
        <v>46</v>
      </c>
      <c r="G569" s="21"/>
      <c r="H569" s="21"/>
      <c r="I569" s="21" t="s">
        <v>14</v>
      </c>
      <c r="J569" s="21" t="s">
        <v>13</v>
      </c>
      <c r="M569" s="12"/>
    </row>
    <row r="570" spans="1:13" ht="18" customHeight="1">
      <c r="A570" s="4">
        <v>569</v>
      </c>
      <c r="B570" s="37">
        <v>40391</v>
      </c>
      <c r="C570" s="34" t="s">
        <v>29</v>
      </c>
      <c r="D570" s="34" t="s">
        <v>131</v>
      </c>
      <c r="E570" s="34" t="s">
        <v>5</v>
      </c>
      <c r="F570" s="34" t="s">
        <v>30</v>
      </c>
      <c r="G570" s="21"/>
      <c r="H570" s="21"/>
      <c r="I570" s="21" t="s">
        <v>31</v>
      </c>
      <c r="J570" s="21" t="s">
        <v>32</v>
      </c>
      <c r="M570" s="12"/>
    </row>
    <row r="571" spans="1:13" ht="18" customHeight="1">
      <c r="A571" s="4">
        <v>570</v>
      </c>
      <c r="B571" s="37">
        <v>40391</v>
      </c>
      <c r="C571" s="34" t="s">
        <v>24</v>
      </c>
      <c r="D571" s="34" t="s">
        <v>146</v>
      </c>
      <c r="E571" s="34" t="s">
        <v>148</v>
      </c>
      <c r="F571" s="34" t="s">
        <v>12</v>
      </c>
      <c r="G571" s="21"/>
      <c r="H571" s="21"/>
      <c r="I571" s="21" t="s">
        <v>9</v>
      </c>
      <c r="J571" s="21" t="s">
        <v>26</v>
      </c>
      <c r="M571" s="12"/>
    </row>
    <row r="572" spans="1:13" ht="18" customHeight="1">
      <c r="A572" s="4">
        <v>571</v>
      </c>
      <c r="B572" s="37">
        <v>40391</v>
      </c>
      <c r="C572" s="34" t="s">
        <v>16</v>
      </c>
      <c r="D572" s="34" t="s">
        <v>163</v>
      </c>
      <c r="E572" s="34" t="s">
        <v>6</v>
      </c>
      <c r="F572" s="34" t="s">
        <v>34</v>
      </c>
      <c r="G572" s="21"/>
      <c r="H572" s="21"/>
      <c r="I572" s="21" t="s">
        <v>38</v>
      </c>
      <c r="J572" s="21" t="s">
        <v>20</v>
      </c>
      <c r="M572" s="12"/>
    </row>
    <row r="573" spans="1:13" ht="18" customHeight="1">
      <c r="A573" s="4">
        <v>572</v>
      </c>
      <c r="B573" s="37">
        <v>40393</v>
      </c>
      <c r="C573" s="34" t="s">
        <v>47</v>
      </c>
      <c r="D573" s="34" t="s">
        <v>44</v>
      </c>
      <c r="E573" s="34" t="s">
        <v>11</v>
      </c>
      <c r="F573" s="34" t="s">
        <v>161</v>
      </c>
      <c r="G573" s="21"/>
      <c r="H573" s="21"/>
      <c r="I573" s="21" t="s">
        <v>26</v>
      </c>
      <c r="J573" s="21" t="s">
        <v>32</v>
      </c>
      <c r="M573" s="12"/>
    </row>
    <row r="574" spans="1:13" ht="18" customHeight="1">
      <c r="A574" s="4">
        <v>573</v>
      </c>
      <c r="B574" s="37">
        <v>40393</v>
      </c>
      <c r="C574" s="34" t="s">
        <v>46</v>
      </c>
      <c r="D574" s="34" t="s">
        <v>4</v>
      </c>
      <c r="E574" s="34" t="s">
        <v>35</v>
      </c>
      <c r="F574" s="34" t="s">
        <v>33</v>
      </c>
      <c r="G574" s="21"/>
      <c r="H574" s="21"/>
      <c r="I574" s="21" t="s">
        <v>37</v>
      </c>
      <c r="J574" s="21" t="s">
        <v>38</v>
      </c>
      <c r="M574" s="12"/>
    </row>
    <row r="575" spans="1:13" ht="18" customHeight="1">
      <c r="A575" s="4">
        <v>574</v>
      </c>
      <c r="B575" s="37">
        <v>40393</v>
      </c>
      <c r="C575" s="34" t="s">
        <v>30</v>
      </c>
      <c r="D575" s="34" t="s">
        <v>41</v>
      </c>
      <c r="E575" s="34" t="s">
        <v>131</v>
      </c>
      <c r="F575" s="34" t="s">
        <v>5</v>
      </c>
      <c r="G575" s="21"/>
      <c r="H575" s="21"/>
      <c r="I575" s="21" t="s">
        <v>31</v>
      </c>
      <c r="J575" s="21" t="s">
        <v>25</v>
      </c>
      <c r="M575" s="12"/>
    </row>
    <row r="576" spans="1:13" ht="18" customHeight="1">
      <c r="A576" s="4">
        <v>575</v>
      </c>
      <c r="B576" s="37">
        <v>40393</v>
      </c>
      <c r="C576" s="34" t="s">
        <v>144</v>
      </c>
      <c r="D576" s="34" t="s">
        <v>27</v>
      </c>
      <c r="E576" s="34" t="s">
        <v>28</v>
      </c>
      <c r="F576" s="34" t="s">
        <v>10</v>
      </c>
      <c r="G576" s="21"/>
      <c r="H576" s="21"/>
      <c r="I576" s="21" t="s">
        <v>14</v>
      </c>
      <c r="J576" s="21" t="s">
        <v>20</v>
      </c>
      <c r="M576" s="12"/>
    </row>
    <row r="577" spans="1:13" ht="18" customHeight="1">
      <c r="A577" s="4">
        <v>576</v>
      </c>
      <c r="B577" s="37">
        <v>40393</v>
      </c>
      <c r="C577" s="34" t="s">
        <v>15</v>
      </c>
      <c r="D577" s="34" t="s">
        <v>21</v>
      </c>
      <c r="E577" s="34" t="s">
        <v>163</v>
      </c>
      <c r="F577" s="34" t="s">
        <v>43</v>
      </c>
      <c r="G577" s="21"/>
      <c r="H577" s="21"/>
      <c r="I577" s="21" t="s">
        <v>19</v>
      </c>
      <c r="J577" s="21" t="s">
        <v>13</v>
      </c>
      <c r="M577" s="12"/>
    </row>
    <row r="578" spans="1:13" ht="18" customHeight="1">
      <c r="A578" s="4">
        <v>577</v>
      </c>
      <c r="B578" s="37">
        <v>40393</v>
      </c>
      <c r="C578" s="34" t="s">
        <v>12</v>
      </c>
      <c r="D578" s="34" t="s">
        <v>142</v>
      </c>
      <c r="E578" s="34" t="s">
        <v>146</v>
      </c>
      <c r="F578" s="34" t="s">
        <v>148</v>
      </c>
      <c r="G578" s="21"/>
      <c r="H578" s="21"/>
      <c r="I578" s="21" t="s">
        <v>9</v>
      </c>
      <c r="J578" s="21" t="s">
        <v>8</v>
      </c>
      <c r="M578" s="12"/>
    </row>
    <row r="579" spans="1:13" ht="18" customHeight="1">
      <c r="A579" s="4">
        <v>578</v>
      </c>
      <c r="B579" s="37">
        <v>40394</v>
      </c>
      <c r="C579" s="34" t="s">
        <v>148</v>
      </c>
      <c r="D579" s="34" t="s">
        <v>24</v>
      </c>
      <c r="E579" s="34" t="s">
        <v>142</v>
      </c>
      <c r="F579" s="34" t="s">
        <v>146</v>
      </c>
      <c r="G579" s="21"/>
      <c r="H579" s="21"/>
      <c r="I579" s="21" t="s">
        <v>9</v>
      </c>
      <c r="J579" s="21" t="s">
        <v>8</v>
      </c>
      <c r="M579" s="12"/>
    </row>
    <row r="580" spans="1:13" ht="18" customHeight="1">
      <c r="A580" s="4">
        <v>579</v>
      </c>
      <c r="B580" s="37">
        <v>40394</v>
      </c>
      <c r="C580" s="34" t="s">
        <v>161</v>
      </c>
      <c r="D580" s="34" t="s">
        <v>153</v>
      </c>
      <c r="E580" s="34" t="s">
        <v>44</v>
      </c>
      <c r="F580" s="34" t="s">
        <v>11</v>
      </c>
      <c r="G580" s="21"/>
      <c r="H580" s="21"/>
      <c r="I580" s="21" t="s">
        <v>26</v>
      </c>
      <c r="J580" s="21" t="s">
        <v>32</v>
      </c>
      <c r="M580" s="12"/>
    </row>
    <row r="581" spans="1:13" ht="18" customHeight="1">
      <c r="A581" s="4">
        <v>580</v>
      </c>
      <c r="B581" s="37">
        <v>40394</v>
      </c>
      <c r="C581" s="34" t="s">
        <v>5</v>
      </c>
      <c r="D581" s="34" t="s">
        <v>29</v>
      </c>
      <c r="E581" s="34" t="s">
        <v>41</v>
      </c>
      <c r="F581" s="34" t="s">
        <v>131</v>
      </c>
      <c r="G581" s="21"/>
      <c r="H581" s="21"/>
      <c r="I581" s="21" t="s">
        <v>31</v>
      </c>
      <c r="J581" s="21" t="s">
        <v>25</v>
      </c>
      <c r="M581" s="12"/>
    </row>
    <row r="582" spans="1:13" ht="18" customHeight="1">
      <c r="A582" s="4">
        <v>581</v>
      </c>
      <c r="B582" s="37">
        <v>40394</v>
      </c>
      <c r="C582" s="34" t="s">
        <v>10</v>
      </c>
      <c r="D582" s="34" t="s">
        <v>48</v>
      </c>
      <c r="E582" s="34" t="s">
        <v>27</v>
      </c>
      <c r="F582" s="34" t="s">
        <v>28</v>
      </c>
      <c r="G582" s="21"/>
      <c r="H582" s="21"/>
      <c r="I582" s="21" t="s">
        <v>14</v>
      </c>
      <c r="J582" s="21" t="s">
        <v>20</v>
      </c>
      <c r="M582" s="12"/>
    </row>
    <row r="583" spans="1:13" ht="18" customHeight="1">
      <c r="A583" s="4">
        <v>582</v>
      </c>
      <c r="B583" s="37">
        <v>40394</v>
      </c>
      <c r="C583" s="34" t="s">
        <v>43</v>
      </c>
      <c r="D583" s="34" t="s">
        <v>16</v>
      </c>
      <c r="E583" s="34" t="s">
        <v>21</v>
      </c>
      <c r="F583" s="34" t="s">
        <v>163</v>
      </c>
      <c r="G583" s="21"/>
      <c r="H583" s="21"/>
      <c r="I583" s="21" t="s">
        <v>19</v>
      </c>
      <c r="J583" s="21" t="s">
        <v>13</v>
      </c>
      <c r="M583" s="12"/>
    </row>
    <row r="584" spans="1:13" ht="18" customHeight="1">
      <c r="A584" s="4">
        <v>583</v>
      </c>
      <c r="B584" s="37">
        <v>40394</v>
      </c>
      <c r="C584" s="34" t="s">
        <v>33</v>
      </c>
      <c r="D584" s="34" t="s">
        <v>36</v>
      </c>
      <c r="E584" s="34" t="s">
        <v>4</v>
      </c>
      <c r="F584" s="34" t="s">
        <v>35</v>
      </c>
      <c r="G584" s="21"/>
      <c r="H584" s="21"/>
      <c r="I584" s="21" t="s">
        <v>37</v>
      </c>
      <c r="J584" s="21" t="s">
        <v>38</v>
      </c>
      <c r="M584" s="12"/>
    </row>
    <row r="585" spans="1:13" ht="18" customHeight="1">
      <c r="A585" s="4">
        <v>584</v>
      </c>
      <c r="B585" s="37">
        <v>40395</v>
      </c>
      <c r="C585" s="34" t="s">
        <v>35</v>
      </c>
      <c r="D585" s="34" t="s">
        <v>46</v>
      </c>
      <c r="E585" s="34" t="s">
        <v>36</v>
      </c>
      <c r="F585" s="34" t="s">
        <v>4</v>
      </c>
      <c r="G585" s="21"/>
      <c r="H585" s="21"/>
      <c r="I585" s="21" t="s">
        <v>37</v>
      </c>
      <c r="J585" s="21" t="s">
        <v>38</v>
      </c>
      <c r="M585" s="12"/>
    </row>
    <row r="586" spans="1:13" ht="18" customHeight="1">
      <c r="A586" s="4">
        <v>585</v>
      </c>
      <c r="B586" s="37">
        <v>40395</v>
      </c>
      <c r="C586" s="34" t="s">
        <v>28</v>
      </c>
      <c r="D586" s="34" t="s">
        <v>144</v>
      </c>
      <c r="E586" s="34" t="s">
        <v>48</v>
      </c>
      <c r="F586" s="34" t="s">
        <v>27</v>
      </c>
      <c r="G586" s="21"/>
      <c r="H586" s="21"/>
      <c r="I586" s="21" t="s">
        <v>14</v>
      </c>
      <c r="J586" s="21" t="s">
        <v>20</v>
      </c>
      <c r="M586" s="12"/>
    </row>
    <row r="587" spans="1:13" ht="18" customHeight="1">
      <c r="A587" s="4">
        <v>586</v>
      </c>
      <c r="B587" s="37">
        <v>40395</v>
      </c>
      <c r="C587" s="34" t="s">
        <v>11</v>
      </c>
      <c r="D587" s="34" t="s">
        <v>47</v>
      </c>
      <c r="E587" s="34" t="s">
        <v>153</v>
      </c>
      <c r="F587" s="34" t="s">
        <v>50</v>
      </c>
      <c r="G587" s="21"/>
      <c r="H587" s="21"/>
      <c r="I587" s="21" t="s">
        <v>26</v>
      </c>
      <c r="J587" s="21" t="s">
        <v>32</v>
      </c>
      <c r="M587" s="12"/>
    </row>
    <row r="588" spans="1:13" ht="18" customHeight="1">
      <c r="A588" s="4">
        <v>587</v>
      </c>
      <c r="B588" s="37">
        <v>40395</v>
      </c>
      <c r="C588" s="34" t="s">
        <v>163</v>
      </c>
      <c r="D588" s="34" t="s">
        <v>15</v>
      </c>
      <c r="E588" s="34" t="s">
        <v>16</v>
      </c>
      <c r="F588" s="34" t="s">
        <v>21</v>
      </c>
      <c r="G588" s="21"/>
      <c r="H588" s="21"/>
      <c r="I588" s="21" t="s">
        <v>19</v>
      </c>
      <c r="J588" s="21" t="s">
        <v>13</v>
      </c>
      <c r="M588" s="12"/>
    </row>
    <row r="589" spans="1:13" ht="18" customHeight="1">
      <c r="A589" s="4">
        <v>588</v>
      </c>
      <c r="B589" s="37">
        <v>40395</v>
      </c>
      <c r="C589" s="34" t="s">
        <v>146</v>
      </c>
      <c r="D589" s="34" t="s">
        <v>12</v>
      </c>
      <c r="E589" s="34" t="s">
        <v>24</v>
      </c>
      <c r="F589" s="34" t="s">
        <v>142</v>
      </c>
      <c r="G589" s="21"/>
      <c r="H589" s="21"/>
      <c r="I589" s="21" t="s">
        <v>9</v>
      </c>
      <c r="J589" s="21" t="s">
        <v>8</v>
      </c>
      <c r="M589" s="12"/>
    </row>
    <row r="590" spans="1:13" ht="18" customHeight="1">
      <c r="A590" s="4">
        <v>589</v>
      </c>
      <c r="B590" s="37">
        <v>40396</v>
      </c>
      <c r="C590" s="34" t="s">
        <v>4</v>
      </c>
      <c r="D590" s="34" t="s">
        <v>40</v>
      </c>
      <c r="E590" s="34" t="s">
        <v>17</v>
      </c>
      <c r="F590" s="34" t="s">
        <v>36</v>
      </c>
      <c r="G590" s="21"/>
      <c r="H590" s="21"/>
      <c r="I590" s="21" t="s">
        <v>13</v>
      </c>
      <c r="J590" s="21" t="s">
        <v>14</v>
      </c>
      <c r="M590" s="12"/>
    </row>
    <row r="591" spans="1:13" ht="18" customHeight="1">
      <c r="A591" s="4">
        <v>590</v>
      </c>
      <c r="B591" s="37">
        <v>40396</v>
      </c>
      <c r="C591" s="34" t="s">
        <v>39</v>
      </c>
      <c r="D591" s="34" t="s">
        <v>148</v>
      </c>
      <c r="E591" s="34" t="s">
        <v>12</v>
      </c>
      <c r="F591" s="34" t="s">
        <v>44</v>
      </c>
      <c r="G591" s="21"/>
      <c r="H591" s="21"/>
      <c r="I591" s="21" t="s">
        <v>32</v>
      </c>
      <c r="J591" s="21" t="s">
        <v>25</v>
      </c>
      <c r="M591" s="12"/>
    </row>
    <row r="592" spans="1:13" ht="18" customHeight="1">
      <c r="A592" s="4">
        <v>591</v>
      </c>
      <c r="B592" s="37">
        <v>40396</v>
      </c>
      <c r="C592" s="34" t="s">
        <v>131</v>
      </c>
      <c r="D592" s="34" t="s">
        <v>30</v>
      </c>
      <c r="E592" s="34" t="s">
        <v>29</v>
      </c>
      <c r="F592" s="34" t="s">
        <v>41</v>
      </c>
      <c r="G592" s="21"/>
      <c r="H592" s="21"/>
      <c r="I592" s="21" t="s">
        <v>31</v>
      </c>
      <c r="J592" s="21" t="s">
        <v>9</v>
      </c>
      <c r="M592" s="12"/>
    </row>
    <row r="593" spans="1:13" ht="18" customHeight="1">
      <c r="A593" s="4">
        <v>592</v>
      </c>
      <c r="B593" s="37">
        <v>40396</v>
      </c>
      <c r="C593" s="34" t="s">
        <v>50</v>
      </c>
      <c r="D593" s="34" t="s">
        <v>161</v>
      </c>
      <c r="E593" s="34" t="s">
        <v>47</v>
      </c>
      <c r="F593" s="34" t="s">
        <v>153</v>
      </c>
      <c r="G593" s="21"/>
      <c r="H593" s="21"/>
      <c r="I593" s="21" t="s">
        <v>26</v>
      </c>
      <c r="J593" s="21" t="s">
        <v>8</v>
      </c>
      <c r="M593" s="12"/>
    </row>
    <row r="594" spans="1:13" ht="18" customHeight="1">
      <c r="A594" s="4">
        <v>593</v>
      </c>
      <c r="B594" s="37">
        <v>40396</v>
      </c>
      <c r="C594" s="34" t="s">
        <v>21</v>
      </c>
      <c r="D594" s="34" t="s">
        <v>43</v>
      </c>
      <c r="E594" s="34" t="s">
        <v>15</v>
      </c>
      <c r="F594" s="34" t="s">
        <v>16</v>
      </c>
      <c r="G594" s="21"/>
      <c r="H594" s="21"/>
      <c r="I594" s="21" t="s">
        <v>20</v>
      </c>
      <c r="J594" s="21" t="s">
        <v>38</v>
      </c>
      <c r="M594" s="12"/>
    </row>
    <row r="595" spans="1:13" ht="18" customHeight="1">
      <c r="A595" s="4">
        <v>594</v>
      </c>
      <c r="B595" s="37">
        <v>40396</v>
      </c>
      <c r="C595" s="34" t="s">
        <v>27</v>
      </c>
      <c r="D595" s="34" t="s">
        <v>49</v>
      </c>
      <c r="E595" s="36" t="s">
        <v>144</v>
      </c>
      <c r="F595" s="34" t="s">
        <v>18</v>
      </c>
      <c r="G595" s="21"/>
      <c r="H595" s="21"/>
      <c r="I595" s="21" t="s">
        <v>37</v>
      </c>
      <c r="J595" s="21" t="s">
        <v>19</v>
      </c>
      <c r="M595" s="12"/>
    </row>
    <row r="596" spans="1:13" ht="18" customHeight="1">
      <c r="A596" s="4">
        <v>595</v>
      </c>
      <c r="B596" s="37">
        <v>40397</v>
      </c>
      <c r="C596" s="34" t="s">
        <v>153</v>
      </c>
      <c r="D596" s="34" t="s">
        <v>11</v>
      </c>
      <c r="E596" s="34" t="s">
        <v>161</v>
      </c>
      <c r="F596" s="34" t="s">
        <v>23</v>
      </c>
      <c r="G596" s="21"/>
      <c r="H596" s="21"/>
      <c r="I596" s="21" t="s">
        <v>26</v>
      </c>
      <c r="J596" s="21" t="s">
        <v>8</v>
      </c>
      <c r="M596" s="12"/>
    </row>
    <row r="597" spans="1:13" ht="18" customHeight="1">
      <c r="A597" s="4">
        <v>596</v>
      </c>
      <c r="B597" s="37">
        <v>40397</v>
      </c>
      <c r="C597" s="34" t="s">
        <v>41</v>
      </c>
      <c r="D597" s="34" t="s">
        <v>5</v>
      </c>
      <c r="E597" s="34" t="s">
        <v>30</v>
      </c>
      <c r="F597" s="34" t="s">
        <v>29</v>
      </c>
      <c r="G597" s="21"/>
      <c r="H597" s="21"/>
      <c r="I597" s="21" t="s">
        <v>31</v>
      </c>
      <c r="J597" s="21" t="s">
        <v>9</v>
      </c>
      <c r="M597" s="12"/>
    </row>
    <row r="598" spans="1:13" ht="18" customHeight="1">
      <c r="A598" s="4">
        <v>597</v>
      </c>
      <c r="B598" s="37">
        <v>40397</v>
      </c>
      <c r="C598" s="34" t="s">
        <v>36</v>
      </c>
      <c r="D598" s="34" t="s">
        <v>35</v>
      </c>
      <c r="E598" s="34" t="s">
        <v>40</v>
      </c>
      <c r="F598" s="34" t="s">
        <v>17</v>
      </c>
      <c r="G598" s="21"/>
      <c r="H598" s="21"/>
      <c r="I598" s="21" t="s">
        <v>13</v>
      </c>
      <c r="J598" s="21" t="s">
        <v>14</v>
      </c>
      <c r="M598" s="12"/>
    </row>
    <row r="599" spans="1:13" ht="18" customHeight="1">
      <c r="A599" s="4">
        <v>598</v>
      </c>
      <c r="B599" s="37">
        <v>40397</v>
      </c>
      <c r="C599" s="34" t="s">
        <v>44</v>
      </c>
      <c r="D599" s="34" t="s">
        <v>211</v>
      </c>
      <c r="E599" s="34" t="s">
        <v>148</v>
      </c>
      <c r="F599" s="34" t="s">
        <v>12</v>
      </c>
      <c r="G599" s="21"/>
      <c r="H599" s="21"/>
      <c r="I599" s="21" t="s">
        <v>32</v>
      </c>
      <c r="J599" s="21" t="s">
        <v>25</v>
      </c>
      <c r="M599" s="12"/>
    </row>
    <row r="600" spans="1:13" ht="18" customHeight="1">
      <c r="A600" s="4">
        <v>599</v>
      </c>
      <c r="B600" s="37">
        <v>40397</v>
      </c>
      <c r="C600" s="34" t="s">
        <v>18</v>
      </c>
      <c r="D600" s="34" t="s">
        <v>10</v>
      </c>
      <c r="E600" s="34" t="s">
        <v>49</v>
      </c>
      <c r="F600" s="34" t="s">
        <v>144</v>
      </c>
      <c r="G600" s="21"/>
      <c r="H600" s="21"/>
      <c r="I600" s="21" t="s">
        <v>37</v>
      </c>
      <c r="J600" s="21" t="s">
        <v>19</v>
      </c>
      <c r="M600" s="12"/>
    </row>
    <row r="601" spans="1:13" ht="18" customHeight="1">
      <c r="A601" s="4">
        <v>600</v>
      </c>
      <c r="B601" s="37">
        <v>40397</v>
      </c>
      <c r="C601" s="34" t="s">
        <v>16</v>
      </c>
      <c r="D601" s="36" t="s">
        <v>163</v>
      </c>
      <c r="E601" s="34" t="s">
        <v>43</v>
      </c>
      <c r="F601" s="34" t="s">
        <v>15</v>
      </c>
      <c r="G601" s="21"/>
      <c r="H601" s="21"/>
      <c r="I601" s="21" t="s">
        <v>20</v>
      </c>
      <c r="J601" s="21" t="s">
        <v>38</v>
      </c>
      <c r="M601" s="12"/>
    </row>
    <row r="602" spans="1:13" ht="18" customHeight="1">
      <c r="A602" s="4">
        <v>601</v>
      </c>
      <c r="B602" s="37">
        <v>40398</v>
      </c>
      <c r="C602" s="34" t="s">
        <v>29</v>
      </c>
      <c r="D602" s="34" t="s">
        <v>131</v>
      </c>
      <c r="E602" s="34" t="s">
        <v>5</v>
      </c>
      <c r="F602" s="34" t="s">
        <v>30</v>
      </c>
      <c r="G602" s="21"/>
      <c r="H602" s="21"/>
      <c r="I602" s="21" t="s">
        <v>31</v>
      </c>
      <c r="J602" s="21" t="s">
        <v>9</v>
      </c>
      <c r="M602" s="12"/>
    </row>
    <row r="603" spans="1:13" ht="18" customHeight="1">
      <c r="A603" s="4">
        <v>602</v>
      </c>
      <c r="B603" s="37">
        <v>40398</v>
      </c>
      <c r="C603" s="34" t="s">
        <v>23</v>
      </c>
      <c r="D603" s="34" t="s">
        <v>50</v>
      </c>
      <c r="E603" s="34" t="s">
        <v>11</v>
      </c>
      <c r="F603" s="34" t="s">
        <v>24</v>
      </c>
      <c r="G603" s="21"/>
      <c r="H603" s="21"/>
      <c r="I603" s="21" t="s">
        <v>26</v>
      </c>
      <c r="J603" s="21" t="s">
        <v>8</v>
      </c>
      <c r="M603" s="12"/>
    </row>
    <row r="604" spans="1:13" ht="18" customHeight="1">
      <c r="A604" s="4">
        <v>603</v>
      </c>
      <c r="B604" s="37">
        <v>40398</v>
      </c>
      <c r="C604" s="36" t="s">
        <v>144</v>
      </c>
      <c r="D604" s="34" t="s">
        <v>27</v>
      </c>
      <c r="E604" s="34" t="s">
        <v>10</v>
      </c>
      <c r="F604" s="34" t="s">
        <v>49</v>
      </c>
      <c r="G604" s="21"/>
      <c r="H604" s="21"/>
      <c r="I604" s="21" t="s">
        <v>37</v>
      </c>
      <c r="J604" s="21" t="s">
        <v>19</v>
      </c>
      <c r="M604" s="13"/>
    </row>
    <row r="605" spans="1:13" ht="18" customHeight="1">
      <c r="A605" s="4">
        <v>604</v>
      </c>
      <c r="B605" s="37">
        <v>40398</v>
      </c>
      <c r="C605" s="34" t="s">
        <v>15</v>
      </c>
      <c r="D605" s="34" t="s">
        <v>21</v>
      </c>
      <c r="E605" s="34" t="s">
        <v>163</v>
      </c>
      <c r="F605" s="34" t="s">
        <v>43</v>
      </c>
      <c r="G605" s="21"/>
      <c r="H605" s="21"/>
      <c r="I605" s="21" t="s">
        <v>20</v>
      </c>
      <c r="J605" s="21" t="s">
        <v>38</v>
      </c>
      <c r="M605" s="12"/>
    </row>
    <row r="606" spans="1:13" ht="18" customHeight="1">
      <c r="A606" s="4">
        <v>605</v>
      </c>
      <c r="B606" s="37">
        <v>40398</v>
      </c>
      <c r="C606" s="34" t="s">
        <v>17</v>
      </c>
      <c r="D606" s="34" t="s">
        <v>4</v>
      </c>
      <c r="E606" s="34" t="s">
        <v>35</v>
      </c>
      <c r="F606" s="34" t="s">
        <v>40</v>
      </c>
      <c r="G606" s="21"/>
      <c r="H606" s="21"/>
      <c r="I606" s="21" t="s">
        <v>13</v>
      </c>
      <c r="J606" s="21" t="s">
        <v>14</v>
      </c>
      <c r="M606" s="12"/>
    </row>
    <row r="607" spans="1:13" ht="18" customHeight="1">
      <c r="A607" s="4">
        <v>606</v>
      </c>
      <c r="B607" s="37">
        <v>40398</v>
      </c>
      <c r="C607" s="34" t="s">
        <v>12</v>
      </c>
      <c r="D607" s="34" t="s">
        <v>39</v>
      </c>
      <c r="E607" s="34" t="s">
        <v>211</v>
      </c>
      <c r="F607" s="34" t="s">
        <v>148</v>
      </c>
      <c r="G607" s="21"/>
      <c r="H607" s="21"/>
      <c r="I607" s="21" t="s">
        <v>32</v>
      </c>
      <c r="J607" s="21" t="s">
        <v>25</v>
      </c>
      <c r="M607" s="12"/>
    </row>
    <row r="608" spans="1:13" ht="18" customHeight="1">
      <c r="A608" s="4">
        <v>607</v>
      </c>
      <c r="B608" s="37">
        <v>40400</v>
      </c>
      <c r="C608" s="34" t="s">
        <v>148</v>
      </c>
      <c r="D608" s="34" t="s">
        <v>12</v>
      </c>
      <c r="E608" s="34" t="s">
        <v>50</v>
      </c>
      <c r="F608" s="34" t="s">
        <v>47</v>
      </c>
      <c r="G608" s="21"/>
      <c r="H608" s="21"/>
      <c r="I608" s="21" t="s">
        <v>9</v>
      </c>
      <c r="J608" s="21" t="s">
        <v>32</v>
      </c>
      <c r="M608" s="12"/>
    </row>
    <row r="609" spans="1:13" ht="18" customHeight="1">
      <c r="A609" s="4">
        <v>608</v>
      </c>
      <c r="B609" s="37">
        <v>40400</v>
      </c>
      <c r="C609" s="34" t="s">
        <v>40</v>
      </c>
      <c r="D609" s="34" t="s">
        <v>17</v>
      </c>
      <c r="E609" s="34" t="s">
        <v>22</v>
      </c>
      <c r="F609" s="34" t="s">
        <v>6</v>
      </c>
      <c r="G609" s="21"/>
      <c r="H609" s="21"/>
      <c r="I609" s="21" t="s">
        <v>13</v>
      </c>
      <c r="J609" s="21" t="s">
        <v>20</v>
      </c>
      <c r="M609" s="12"/>
    </row>
    <row r="610" spans="1:13" ht="18" customHeight="1">
      <c r="A610" s="4">
        <v>609</v>
      </c>
      <c r="B610" s="37">
        <v>40400</v>
      </c>
      <c r="C610" s="34" t="s">
        <v>49</v>
      </c>
      <c r="D610" s="34" t="s">
        <v>18</v>
      </c>
      <c r="E610" s="34" t="s">
        <v>46</v>
      </c>
      <c r="F610" s="34" t="s">
        <v>34</v>
      </c>
      <c r="G610" s="21"/>
      <c r="H610" s="21"/>
      <c r="I610" s="21" t="s">
        <v>19</v>
      </c>
      <c r="J610" s="21" t="s">
        <v>38</v>
      </c>
      <c r="M610" s="12"/>
    </row>
    <row r="611" spans="1:13" ht="18" customHeight="1">
      <c r="A611" s="4">
        <v>610</v>
      </c>
      <c r="B611" s="37">
        <v>40400</v>
      </c>
      <c r="C611" s="34" t="s">
        <v>30</v>
      </c>
      <c r="D611" s="34" t="s">
        <v>157</v>
      </c>
      <c r="E611" s="34" t="s">
        <v>131</v>
      </c>
      <c r="F611" s="34" t="s">
        <v>5</v>
      </c>
      <c r="G611" s="21"/>
      <c r="H611" s="21"/>
      <c r="I611" s="21" t="s">
        <v>8</v>
      </c>
      <c r="J611" s="21" t="s">
        <v>31</v>
      </c>
      <c r="M611" s="12"/>
    </row>
    <row r="612" spans="1:13" ht="18" customHeight="1">
      <c r="A612" s="4">
        <v>611</v>
      </c>
      <c r="B612" s="37">
        <v>40400</v>
      </c>
      <c r="C612" s="34" t="s">
        <v>43</v>
      </c>
      <c r="D612" s="34" t="s">
        <v>72</v>
      </c>
      <c r="E612" s="34" t="s">
        <v>21</v>
      </c>
      <c r="F612" s="34" t="s">
        <v>10</v>
      </c>
      <c r="G612" s="21"/>
      <c r="H612" s="21"/>
      <c r="I612" s="21" t="s">
        <v>14</v>
      </c>
      <c r="J612" s="21" t="s">
        <v>37</v>
      </c>
      <c r="M612" s="12"/>
    </row>
    <row r="613" spans="1:13" ht="18" customHeight="1">
      <c r="A613" s="4">
        <v>612</v>
      </c>
      <c r="B613" s="37">
        <v>40400</v>
      </c>
      <c r="C613" s="34" t="s">
        <v>142</v>
      </c>
      <c r="D613" s="34" t="s">
        <v>44</v>
      </c>
      <c r="E613" s="34" t="s">
        <v>146</v>
      </c>
      <c r="F613" s="34" t="s">
        <v>161</v>
      </c>
      <c r="G613" s="21"/>
      <c r="H613" s="21"/>
      <c r="I613" s="21" t="s">
        <v>25</v>
      </c>
      <c r="J613" s="21" t="s">
        <v>26</v>
      </c>
      <c r="M613" s="12"/>
    </row>
    <row r="614" spans="1:13" ht="18" customHeight="1">
      <c r="A614" s="4">
        <v>613</v>
      </c>
      <c r="B614" s="37">
        <v>40401</v>
      </c>
      <c r="C614" s="34" t="s">
        <v>161</v>
      </c>
      <c r="D614" s="34" t="s">
        <v>23</v>
      </c>
      <c r="E614" s="34" t="s">
        <v>44</v>
      </c>
      <c r="F614" s="34" t="s">
        <v>146</v>
      </c>
      <c r="G614" s="21"/>
      <c r="H614" s="21"/>
      <c r="I614" s="21" t="s">
        <v>25</v>
      </c>
      <c r="J614" s="21" t="s">
        <v>26</v>
      </c>
      <c r="M614" s="12"/>
    </row>
    <row r="615" spans="1:13" ht="18" customHeight="1">
      <c r="A615" s="4">
        <v>614</v>
      </c>
      <c r="B615" s="37">
        <v>40401</v>
      </c>
      <c r="C615" s="34" t="s">
        <v>5</v>
      </c>
      <c r="D615" s="34" t="s">
        <v>29</v>
      </c>
      <c r="E615" s="34" t="s">
        <v>157</v>
      </c>
      <c r="F615" s="34" t="s">
        <v>131</v>
      </c>
      <c r="G615" s="21"/>
      <c r="H615" s="21"/>
      <c r="I615" s="21" t="s">
        <v>8</v>
      </c>
      <c r="J615" s="21" t="s">
        <v>31</v>
      </c>
      <c r="M615" s="12"/>
    </row>
    <row r="616" spans="1:13" ht="18" customHeight="1">
      <c r="A616" s="4">
        <v>615</v>
      </c>
      <c r="B616" s="37">
        <v>40401</v>
      </c>
      <c r="C616" s="34" t="s">
        <v>10</v>
      </c>
      <c r="D616" s="34" t="s">
        <v>28</v>
      </c>
      <c r="E616" s="34" t="s">
        <v>72</v>
      </c>
      <c r="F616" s="34" t="s">
        <v>21</v>
      </c>
      <c r="G616" s="21"/>
      <c r="H616" s="21"/>
      <c r="I616" s="21" t="s">
        <v>14</v>
      </c>
      <c r="J616" s="21" t="s">
        <v>37</v>
      </c>
      <c r="M616" s="12"/>
    </row>
    <row r="617" spans="1:13" ht="18" customHeight="1">
      <c r="A617" s="4">
        <v>616</v>
      </c>
      <c r="B617" s="37">
        <v>40401</v>
      </c>
      <c r="C617" s="34" t="s">
        <v>6</v>
      </c>
      <c r="D617" s="34" t="s">
        <v>144</v>
      </c>
      <c r="E617" s="34" t="s">
        <v>17</v>
      </c>
      <c r="F617" s="34" t="s">
        <v>22</v>
      </c>
      <c r="G617" s="21"/>
      <c r="H617" s="21"/>
      <c r="I617" s="21" t="s">
        <v>13</v>
      </c>
      <c r="J617" s="21" t="s">
        <v>20</v>
      </c>
      <c r="M617" s="12"/>
    </row>
    <row r="618" spans="1:13" ht="18" customHeight="1">
      <c r="A618" s="4">
        <v>617</v>
      </c>
      <c r="B618" s="37">
        <v>40402</v>
      </c>
      <c r="C618" s="34" t="s">
        <v>46</v>
      </c>
      <c r="D618" s="34" t="s">
        <v>49</v>
      </c>
      <c r="E618" s="34" t="s">
        <v>210</v>
      </c>
      <c r="F618" s="34" t="s">
        <v>18</v>
      </c>
      <c r="G618" s="21"/>
      <c r="H618" s="21"/>
      <c r="I618" s="21" t="s">
        <v>19</v>
      </c>
      <c r="J618" s="21" t="s">
        <v>38</v>
      </c>
      <c r="M618" s="12"/>
    </row>
    <row r="619" spans="1:13" ht="18" customHeight="1">
      <c r="A619" s="4">
        <v>618</v>
      </c>
      <c r="B619" s="37">
        <v>40402</v>
      </c>
      <c r="C619" s="34" t="s">
        <v>131</v>
      </c>
      <c r="D619" s="34" t="s">
        <v>30</v>
      </c>
      <c r="E619" s="34" t="s">
        <v>29</v>
      </c>
      <c r="F619" s="34" t="s">
        <v>157</v>
      </c>
      <c r="G619" s="21"/>
      <c r="H619" s="21"/>
      <c r="I619" s="21" t="s">
        <v>8</v>
      </c>
      <c r="J619" s="21" t="s">
        <v>31</v>
      </c>
      <c r="M619" s="12"/>
    </row>
    <row r="620" spans="1:13" ht="18" customHeight="1">
      <c r="A620" s="4">
        <v>619</v>
      </c>
      <c r="B620" s="37">
        <v>40402</v>
      </c>
      <c r="C620" s="34" t="s">
        <v>50</v>
      </c>
      <c r="D620" s="34" t="s">
        <v>148</v>
      </c>
      <c r="E620" s="34" t="s">
        <v>211</v>
      </c>
      <c r="F620" s="34" t="s">
        <v>12</v>
      </c>
      <c r="G620" s="21"/>
      <c r="H620" s="21"/>
      <c r="I620" s="21" t="s">
        <v>9</v>
      </c>
      <c r="J620" s="21" t="s">
        <v>32</v>
      </c>
      <c r="M620" s="12"/>
    </row>
    <row r="621" spans="1:13" ht="18" customHeight="1">
      <c r="A621" s="4">
        <v>620</v>
      </c>
      <c r="B621" s="37">
        <v>40402</v>
      </c>
      <c r="C621" s="34" t="s">
        <v>21</v>
      </c>
      <c r="D621" s="34" t="s">
        <v>43</v>
      </c>
      <c r="E621" s="34" t="s">
        <v>28</v>
      </c>
      <c r="F621" s="34" t="s">
        <v>72</v>
      </c>
      <c r="G621" s="21"/>
      <c r="H621" s="21"/>
      <c r="I621" s="21" t="s">
        <v>14</v>
      </c>
      <c r="J621" s="21" t="s">
        <v>37</v>
      </c>
      <c r="M621" s="12"/>
    </row>
    <row r="622" spans="1:13" ht="18" customHeight="1">
      <c r="A622" s="4">
        <v>621</v>
      </c>
      <c r="B622" s="37">
        <v>40402</v>
      </c>
      <c r="C622" s="34" t="s">
        <v>22</v>
      </c>
      <c r="D622" s="34" t="s">
        <v>40</v>
      </c>
      <c r="E622" s="34" t="s">
        <v>144</v>
      </c>
      <c r="F622" s="34" t="s">
        <v>17</v>
      </c>
      <c r="G622" s="21"/>
      <c r="H622" s="21"/>
      <c r="I622" s="21" t="s">
        <v>13</v>
      </c>
      <c r="J622" s="21" t="s">
        <v>20</v>
      </c>
      <c r="M622" s="12"/>
    </row>
    <row r="623" spans="1:13" ht="18" customHeight="1">
      <c r="A623" s="4">
        <v>622</v>
      </c>
      <c r="B623" s="37">
        <v>40402</v>
      </c>
      <c r="C623" s="34" t="s">
        <v>146</v>
      </c>
      <c r="D623" s="34" t="s">
        <v>142</v>
      </c>
      <c r="E623" s="34" t="s">
        <v>23</v>
      </c>
      <c r="F623" s="34" t="s">
        <v>44</v>
      </c>
      <c r="G623" s="21"/>
      <c r="H623" s="21"/>
      <c r="I623" s="21" t="s">
        <v>25</v>
      </c>
      <c r="J623" s="21" t="s">
        <v>26</v>
      </c>
      <c r="M623" s="12"/>
    </row>
    <row r="624" spans="1:13" ht="18" customHeight="1">
      <c r="A624" s="4">
        <v>623</v>
      </c>
      <c r="B624" s="37">
        <v>40403</v>
      </c>
      <c r="C624" s="34" t="s">
        <v>72</v>
      </c>
      <c r="D624" s="34" t="s">
        <v>16</v>
      </c>
      <c r="E624" s="34" t="s">
        <v>4</v>
      </c>
      <c r="F624" s="34" t="s">
        <v>36</v>
      </c>
      <c r="G624" s="21"/>
      <c r="H624" s="21"/>
      <c r="I624" s="21" t="s">
        <v>37</v>
      </c>
      <c r="J624" s="21" t="s">
        <v>13</v>
      </c>
      <c r="M624" s="12"/>
    </row>
    <row r="625" spans="1:13" ht="18" customHeight="1">
      <c r="A625" s="4">
        <v>624</v>
      </c>
      <c r="B625" s="37">
        <v>40403</v>
      </c>
      <c r="C625" s="34" t="s">
        <v>41</v>
      </c>
      <c r="D625" s="34" t="s">
        <v>47</v>
      </c>
      <c r="E625" s="34" t="s">
        <v>148</v>
      </c>
      <c r="F625" s="34" t="s">
        <v>211</v>
      </c>
      <c r="G625" s="21"/>
      <c r="H625" s="21"/>
      <c r="I625" s="21" t="s">
        <v>32</v>
      </c>
      <c r="J625" s="21" t="s">
        <v>26</v>
      </c>
      <c r="M625" s="12"/>
    </row>
    <row r="626" spans="1:13" ht="18" customHeight="1">
      <c r="A626" s="4">
        <v>625</v>
      </c>
      <c r="B626" s="37">
        <v>40403</v>
      </c>
      <c r="C626" s="34" t="s">
        <v>44</v>
      </c>
      <c r="D626" s="34" t="s">
        <v>161</v>
      </c>
      <c r="E626" s="34" t="s">
        <v>142</v>
      </c>
      <c r="F626" s="34" t="s">
        <v>23</v>
      </c>
      <c r="G626" s="21"/>
      <c r="H626" s="21"/>
      <c r="I626" s="21" t="s">
        <v>25</v>
      </c>
      <c r="J626" s="21" t="s">
        <v>31</v>
      </c>
      <c r="M626" s="12"/>
    </row>
    <row r="627" spans="1:13" ht="18" customHeight="1">
      <c r="A627" s="4">
        <v>626</v>
      </c>
      <c r="B627" s="37">
        <v>40403</v>
      </c>
      <c r="C627" s="34" t="s">
        <v>17</v>
      </c>
      <c r="D627" s="34" t="s">
        <v>6</v>
      </c>
      <c r="E627" s="34" t="s">
        <v>7</v>
      </c>
      <c r="F627" s="34" t="s">
        <v>33</v>
      </c>
      <c r="G627" s="21"/>
      <c r="H627" s="21"/>
      <c r="I627" s="21" t="s">
        <v>20</v>
      </c>
      <c r="J627" s="21" t="s">
        <v>19</v>
      </c>
      <c r="M627" s="12"/>
    </row>
    <row r="628" spans="1:13" ht="18" customHeight="1">
      <c r="A628" s="4">
        <v>627</v>
      </c>
      <c r="B628" s="37">
        <v>40403</v>
      </c>
      <c r="C628" s="34" t="s">
        <v>163</v>
      </c>
      <c r="D628" s="34" t="s">
        <v>15</v>
      </c>
      <c r="E628" s="34" t="s">
        <v>132</v>
      </c>
      <c r="F628" s="34" t="s">
        <v>35</v>
      </c>
      <c r="G628" s="21"/>
      <c r="H628" s="21"/>
      <c r="I628" s="21" t="s">
        <v>38</v>
      </c>
      <c r="J628" s="21" t="s">
        <v>14</v>
      </c>
      <c r="M628" s="12"/>
    </row>
    <row r="629" spans="1:13" ht="18" customHeight="1">
      <c r="A629" s="4">
        <v>628</v>
      </c>
      <c r="B629" s="37">
        <v>40403</v>
      </c>
      <c r="C629" s="34" t="s">
        <v>12</v>
      </c>
      <c r="D629" s="34" t="s">
        <v>5</v>
      </c>
      <c r="E629" s="34" t="s">
        <v>30</v>
      </c>
      <c r="F629" s="34" t="s">
        <v>29</v>
      </c>
      <c r="G629" s="21"/>
      <c r="H629" s="21"/>
      <c r="I629" s="21" t="s">
        <v>8</v>
      </c>
      <c r="J629" s="21" t="s">
        <v>9</v>
      </c>
      <c r="M629" s="12"/>
    </row>
    <row r="630" spans="1:13" ht="18" customHeight="1">
      <c r="A630" s="4">
        <v>629</v>
      </c>
      <c r="B630" s="37">
        <v>40404</v>
      </c>
      <c r="C630" s="34" t="s">
        <v>39</v>
      </c>
      <c r="D630" s="34" t="s">
        <v>131</v>
      </c>
      <c r="E630" s="34" t="s">
        <v>47</v>
      </c>
      <c r="F630" s="34" t="s">
        <v>148</v>
      </c>
      <c r="G630" s="21"/>
      <c r="H630" s="21"/>
      <c r="I630" s="21" t="s">
        <v>32</v>
      </c>
      <c r="J630" s="21" t="s">
        <v>26</v>
      </c>
      <c r="M630" s="12"/>
    </row>
    <row r="631" spans="1:13" ht="18" customHeight="1">
      <c r="A631" s="4">
        <v>630</v>
      </c>
      <c r="B631" s="37">
        <v>40404</v>
      </c>
      <c r="C631" s="34" t="s">
        <v>35</v>
      </c>
      <c r="D631" s="34" t="s">
        <v>210</v>
      </c>
      <c r="E631" s="34" t="s">
        <v>15</v>
      </c>
      <c r="F631" s="34" t="s">
        <v>132</v>
      </c>
      <c r="G631" s="21"/>
      <c r="H631" s="21"/>
      <c r="I631" s="21" t="s">
        <v>38</v>
      </c>
      <c r="J631" s="21" t="s">
        <v>14</v>
      </c>
      <c r="M631" s="12"/>
    </row>
    <row r="632" spans="1:13" ht="18" customHeight="1">
      <c r="A632" s="4">
        <v>631</v>
      </c>
      <c r="B632" s="37">
        <v>40404</v>
      </c>
      <c r="C632" s="34" t="s">
        <v>36</v>
      </c>
      <c r="D632" s="34" t="s">
        <v>22</v>
      </c>
      <c r="E632" s="34" t="s">
        <v>16</v>
      </c>
      <c r="F632" s="34" t="s">
        <v>4</v>
      </c>
      <c r="G632" s="21"/>
      <c r="H632" s="21"/>
      <c r="I632" s="21" t="s">
        <v>37</v>
      </c>
      <c r="J632" s="21" t="s">
        <v>13</v>
      </c>
      <c r="M632" s="12"/>
    </row>
    <row r="633" spans="1:13" ht="18" customHeight="1">
      <c r="A633" s="4">
        <v>632</v>
      </c>
      <c r="B633" s="37">
        <v>40404</v>
      </c>
      <c r="C633" s="34" t="s">
        <v>29</v>
      </c>
      <c r="D633" s="34" t="s">
        <v>50</v>
      </c>
      <c r="E633" s="34" t="s">
        <v>5</v>
      </c>
      <c r="F633" s="34" t="s">
        <v>30</v>
      </c>
      <c r="G633" s="21"/>
      <c r="H633" s="21"/>
      <c r="I633" s="21" t="s">
        <v>8</v>
      </c>
      <c r="J633" s="21" t="s">
        <v>9</v>
      </c>
      <c r="M633" s="12"/>
    </row>
    <row r="634" spans="1:13" ht="18" customHeight="1">
      <c r="A634" s="4">
        <v>633</v>
      </c>
      <c r="B634" s="37">
        <v>40404</v>
      </c>
      <c r="C634" s="34" t="s">
        <v>23</v>
      </c>
      <c r="D634" s="34" t="s">
        <v>146</v>
      </c>
      <c r="E634" s="34" t="s">
        <v>161</v>
      </c>
      <c r="F634" s="34" t="s">
        <v>142</v>
      </c>
      <c r="G634" s="21"/>
      <c r="H634" s="21"/>
      <c r="I634" s="21" t="s">
        <v>25</v>
      </c>
      <c r="J634" s="21" t="s">
        <v>31</v>
      </c>
      <c r="M634" s="12"/>
    </row>
    <row r="635" spans="1:13" ht="18" customHeight="1">
      <c r="A635" s="4">
        <v>634</v>
      </c>
      <c r="B635" s="37">
        <v>40404</v>
      </c>
      <c r="C635" s="34" t="s">
        <v>33</v>
      </c>
      <c r="D635" s="34" t="s">
        <v>10</v>
      </c>
      <c r="E635" s="34" t="s">
        <v>6</v>
      </c>
      <c r="F635" s="34" t="s">
        <v>7</v>
      </c>
      <c r="G635" s="21"/>
      <c r="H635" s="21"/>
      <c r="I635" s="21" t="s">
        <v>20</v>
      </c>
      <c r="J635" s="21" t="s">
        <v>19</v>
      </c>
      <c r="M635" s="12"/>
    </row>
    <row r="636" spans="1:13" ht="18" customHeight="1">
      <c r="A636" s="4">
        <v>635</v>
      </c>
      <c r="B636" s="37">
        <v>40405</v>
      </c>
      <c r="C636" s="34" t="s">
        <v>148</v>
      </c>
      <c r="D636" s="34" t="s">
        <v>41</v>
      </c>
      <c r="E636" s="34" t="s">
        <v>131</v>
      </c>
      <c r="F636" s="34" t="s">
        <v>47</v>
      </c>
      <c r="G636" s="21"/>
      <c r="H636" s="21"/>
      <c r="I636" s="21" t="s">
        <v>32</v>
      </c>
      <c r="J636" s="21" t="s">
        <v>26</v>
      </c>
      <c r="M636" s="12"/>
    </row>
    <row r="637" spans="1:13" ht="18" customHeight="1">
      <c r="A637" s="4">
        <v>636</v>
      </c>
      <c r="B637" s="37">
        <v>40405</v>
      </c>
      <c r="C637" s="34" t="s">
        <v>4</v>
      </c>
      <c r="D637" s="34" t="s">
        <v>72</v>
      </c>
      <c r="E637" s="34" t="s">
        <v>22</v>
      </c>
      <c r="F637" s="34" t="s">
        <v>16</v>
      </c>
      <c r="G637" s="21"/>
      <c r="H637" s="21"/>
      <c r="I637" s="21" t="s">
        <v>37</v>
      </c>
      <c r="J637" s="21" t="s">
        <v>13</v>
      </c>
      <c r="M637" s="12"/>
    </row>
    <row r="638" spans="1:13" ht="18" customHeight="1">
      <c r="A638" s="4">
        <v>637</v>
      </c>
      <c r="B638" s="37">
        <v>40405</v>
      </c>
      <c r="C638" s="34" t="s">
        <v>7</v>
      </c>
      <c r="D638" s="34" t="s">
        <v>17</v>
      </c>
      <c r="E638" s="34" t="s">
        <v>212</v>
      </c>
      <c r="F638" s="34" t="s">
        <v>6</v>
      </c>
      <c r="G638" s="21"/>
      <c r="H638" s="21"/>
      <c r="I638" s="21" t="s">
        <v>20</v>
      </c>
      <c r="J638" s="21" t="s">
        <v>19</v>
      </c>
      <c r="M638" s="12"/>
    </row>
    <row r="639" spans="1:13" ht="18" customHeight="1">
      <c r="A639" s="4">
        <v>638</v>
      </c>
      <c r="B639" s="37">
        <v>40405</v>
      </c>
      <c r="C639" s="34" t="s">
        <v>30</v>
      </c>
      <c r="D639" s="34" t="s">
        <v>211</v>
      </c>
      <c r="E639" s="36" t="s">
        <v>50</v>
      </c>
      <c r="F639" s="34" t="s">
        <v>5</v>
      </c>
      <c r="G639" s="21"/>
      <c r="H639" s="21"/>
      <c r="I639" s="21" t="s">
        <v>8</v>
      </c>
      <c r="J639" s="21" t="s">
        <v>9</v>
      </c>
      <c r="M639" s="12"/>
    </row>
    <row r="640" spans="1:13" ht="18" customHeight="1">
      <c r="A640" s="4">
        <v>639</v>
      </c>
      <c r="B640" s="37">
        <v>40405</v>
      </c>
      <c r="C640" s="34" t="s">
        <v>15</v>
      </c>
      <c r="D640" s="34" t="s">
        <v>132</v>
      </c>
      <c r="E640" s="34" t="s">
        <v>210</v>
      </c>
      <c r="F640" s="34" t="s">
        <v>163</v>
      </c>
      <c r="G640" s="21"/>
      <c r="H640" s="21"/>
      <c r="I640" s="21" t="s">
        <v>38</v>
      </c>
      <c r="J640" s="21" t="s">
        <v>14</v>
      </c>
      <c r="M640" s="12"/>
    </row>
    <row r="641" spans="1:13" ht="18" customHeight="1">
      <c r="A641" s="4">
        <v>640</v>
      </c>
      <c r="B641" s="37">
        <v>40405</v>
      </c>
      <c r="C641" s="34" t="s">
        <v>142</v>
      </c>
      <c r="D641" s="34" t="s">
        <v>44</v>
      </c>
      <c r="E641" s="34" t="s">
        <v>146</v>
      </c>
      <c r="F641" s="34" t="s">
        <v>161</v>
      </c>
      <c r="G641" s="21"/>
      <c r="H641" s="21"/>
      <c r="I641" s="21" t="s">
        <v>25</v>
      </c>
      <c r="J641" s="21" t="s">
        <v>31</v>
      </c>
      <c r="M641" s="12"/>
    </row>
    <row r="642" spans="1:13" ht="18" customHeight="1">
      <c r="A642" s="4">
        <v>641</v>
      </c>
      <c r="B642" s="37">
        <v>40407</v>
      </c>
      <c r="C642" s="34" t="s">
        <v>47</v>
      </c>
      <c r="D642" s="36" t="s">
        <v>29</v>
      </c>
      <c r="E642" s="34" t="s">
        <v>41</v>
      </c>
      <c r="F642" s="34" t="s">
        <v>131</v>
      </c>
      <c r="G642" s="21"/>
      <c r="H642" s="21"/>
      <c r="I642" s="21" t="s">
        <v>31</v>
      </c>
      <c r="J642" s="21" t="s">
        <v>8</v>
      </c>
      <c r="M642" s="12"/>
    </row>
    <row r="643" spans="1:13" ht="18" customHeight="1">
      <c r="A643" s="4">
        <v>642</v>
      </c>
      <c r="B643" s="37">
        <v>40407</v>
      </c>
      <c r="C643" s="34" t="s">
        <v>5</v>
      </c>
      <c r="D643" s="34" t="s">
        <v>12</v>
      </c>
      <c r="E643" s="34" t="s">
        <v>39</v>
      </c>
      <c r="F643" s="34" t="s">
        <v>50</v>
      </c>
      <c r="G643" s="21"/>
      <c r="H643" s="21"/>
      <c r="I643" s="21" t="s">
        <v>32</v>
      </c>
      <c r="J643" s="21" t="s">
        <v>25</v>
      </c>
      <c r="M643" s="12"/>
    </row>
    <row r="644" spans="1:13" ht="18" customHeight="1">
      <c r="A644" s="4">
        <v>643</v>
      </c>
      <c r="B644" s="37">
        <v>40407</v>
      </c>
      <c r="C644" s="34" t="s">
        <v>6</v>
      </c>
      <c r="D644" s="34" t="s">
        <v>33</v>
      </c>
      <c r="E644" s="34" t="s">
        <v>18</v>
      </c>
      <c r="F644" s="34" t="s">
        <v>10</v>
      </c>
      <c r="G644" s="21"/>
      <c r="H644" s="21"/>
      <c r="I644" s="21" t="s">
        <v>13</v>
      </c>
      <c r="J644" s="21" t="s">
        <v>38</v>
      </c>
      <c r="M644" s="12"/>
    </row>
    <row r="645" spans="1:13" ht="18" customHeight="1">
      <c r="A645" s="4">
        <v>644</v>
      </c>
      <c r="B645" s="37">
        <v>40407</v>
      </c>
      <c r="C645" s="34" t="s">
        <v>144</v>
      </c>
      <c r="D645" s="34" t="s">
        <v>36</v>
      </c>
      <c r="E645" s="34" t="s">
        <v>72</v>
      </c>
      <c r="F645" s="34" t="s">
        <v>27</v>
      </c>
      <c r="G645" s="21"/>
      <c r="H645" s="21"/>
      <c r="I645" s="21" t="s">
        <v>19</v>
      </c>
      <c r="J645" s="21" t="s">
        <v>14</v>
      </c>
      <c r="M645" s="12"/>
    </row>
    <row r="646" spans="1:13" ht="18" customHeight="1">
      <c r="A646" s="4">
        <v>645</v>
      </c>
      <c r="B646" s="37">
        <v>40407</v>
      </c>
      <c r="C646" s="34" t="s">
        <v>24</v>
      </c>
      <c r="D646" s="34" t="s">
        <v>23</v>
      </c>
      <c r="E646" s="34" t="s">
        <v>11</v>
      </c>
      <c r="F646" s="34" t="s">
        <v>153</v>
      </c>
      <c r="G646" s="21"/>
      <c r="H646" s="21"/>
      <c r="I646" s="21" t="s">
        <v>26</v>
      </c>
      <c r="J646" s="21" t="s">
        <v>9</v>
      </c>
      <c r="M646" s="12"/>
    </row>
    <row r="647" spans="1:13" ht="18" customHeight="1">
      <c r="A647" s="4">
        <v>646</v>
      </c>
      <c r="B647" s="37">
        <v>40407</v>
      </c>
      <c r="C647" s="34" t="s">
        <v>16</v>
      </c>
      <c r="D647" s="34" t="s">
        <v>35</v>
      </c>
      <c r="E647" s="34" t="s">
        <v>49</v>
      </c>
      <c r="F647" s="34" t="s">
        <v>22</v>
      </c>
      <c r="G647" s="21"/>
      <c r="H647" s="21"/>
      <c r="I647" s="21" t="s">
        <v>20</v>
      </c>
      <c r="J647" s="21" t="s">
        <v>37</v>
      </c>
      <c r="M647" s="12"/>
    </row>
    <row r="648" spans="1:13" ht="18" customHeight="1">
      <c r="A648" s="4">
        <v>647</v>
      </c>
      <c r="B648" s="37">
        <v>40408</v>
      </c>
      <c r="C648" s="34" t="s">
        <v>10</v>
      </c>
      <c r="D648" s="34" t="s">
        <v>28</v>
      </c>
      <c r="E648" s="34" t="s">
        <v>33</v>
      </c>
      <c r="F648" s="34" t="s">
        <v>18</v>
      </c>
      <c r="G648" s="21"/>
      <c r="H648" s="21"/>
      <c r="I648" s="21" t="s">
        <v>13</v>
      </c>
      <c r="J648" s="21" t="s">
        <v>38</v>
      </c>
      <c r="M648" s="12"/>
    </row>
    <row r="649" spans="1:13" ht="18" customHeight="1">
      <c r="A649" s="4">
        <v>648</v>
      </c>
      <c r="B649" s="37">
        <v>40408</v>
      </c>
      <c r="C649" s="34" t="s">
        <v>131</v>
      </c>
      <c r="D649" s="34" t="s">
        <v>148</v>
      </c>
      <c r="E649" s="34" t="s">
        <v>29</v>
      </c>
      <c r="F649" s="34" t="s">
        <v>41</v>
      </c>
      <c r="G649" s="21"/>
      <c r="H649" s="21"/>
      <c r="I649" s="21" t="s">
        <v>31</v>
      </c>
      <c r="J649" s="21" t="s">
        <v>8</v>
      </c>
      <c r="M649" s="12"/>
    </row>
    <row r="650" spans="1:13" ht="18" customHeight="1">
      <c r="A650" s="4">
        <v>649</v>
      </c>
      <c r="B650" s="37">
        <v>40408</v>
      </c>
      <c r="C650" s="34" t="s">
        <v>50</v>
      </c>
      <c r="D650" s="34" t="s">
        <v>30</v>
      </c>
      <c r="E650" s="34" t="s">
        <v>157</v>
      </c>
      <c r="F650" s="34" t="s">
        <v>12</v>
      </c>
      <c r="G650" s="21"/>
      <c r="H650" s="21"/>
      <c r="I650" s="21" t="s">
        <v>32</v>
      </c>
      <c r="J650" s="21" t="s">
        <v>25</v>
      </c>
      <c r="M650" s="12"/>
    </row>
    <row r="651" spans="1:13" ht="18" customHeight="1">
      <c r="A651" s="4">
        <v>650</v>
      </c>
      <c r="B651" s="37">
        <v>40408</v>
      </c>
      <c r="C651" s="34" t="s">
        <v>11</v>
      </c>
      <c r="D651" s="34" t="s">
        <v>142</v>
      </c>
      <c r="E651" s="34" t="s">
        <v>23</v>
      </c>
      <c r="F651" s="34" t="s">
        <v>146</v>
      </c>
      <c r="G651" s="21"/>
      <c r="H651" s="21"/>
      <c r="I651" s="21" t="s">
        <v>26</v>
      </c>
      <c r="J651" s="21" t="s">
        <v>9</v>
      </c>
      <c r="M651" s="12"/>
    </row>
    <row r="652" spans="1:13" ht="18" customHeight="1">
      <c r="A652" s="4">
        <v>651</v>
      </c>
      <c r="B652" s="37">
        <v>40408</v>
      </c>
      <c r="C652" s="34" t="s">
        <v>27</v>
      </c>
      <c r="D652" s="34" t="s">
        <v>7</v>
      </c>
      <c r="E652" s="34" t="s">
        <v>36</v>
      </c>
      <c r="F652" s="34" t="s">
        <v>72</v>
      </c>
      <c r="G652" s="21"/>
      <c r="H652" s="21"/>
      <c r="I652" s="21" t="s">
        <v>19</v>
      </c>
      <c r="J652" s="21" t="s">
        <v>14</v>
      </c>
      <c r="M652" s="12"/>
    </row>
    <row r="653" spans="1:13" ht="18" customHeight="1">
      <c r="A653" s="4">
        <v>652</v>
      </c>
      <c r="B653" s="37">
        <v>40408</v>
      </c>
      <c r="C653" s="34" t="s">
        <v>22</v>
      </c>
      <c r="D653" s="34" t="s">
        <v>163</v>
      </c>
      <c r="E653" s="34" t="s">
        <v>35</v>
      </c>
      <c r="F653" s="34" t="s">
        <v>49</v>
      </c>
      <c r="G653" s="21"/>
      <c r="H653" s="21"/>
      <c r="I653" s="21" t="s">
        <v>20</v>
      </c>
      <c r="J653" s="21" t="s">
        <v>37</v>
      </c>
      <c r="M653" s="12"/>
    </row>
    <row r="654" spans="1:13" ht="18" customHeight="1">
      <c r="A654" s="4">
        <v>653</v>
      </c>
      <c r="B654" s="37">
        <v>40409</v>
      </c>
      <c r="C654" s="34" t="s">
        <v>72</v>
      </c>
      <c r="D654" s="34" t="s">
        <v>144</v>
      </c>
      <c r="E654" s="34" t="s">
        <v>7</v>
      </c>
      <c r="F654" s="34" t="s">
        <v>36</v>
      </c>
      <c r="G654" s="21"/>
      <c r="H654" s="21"/>
      <c r="I654" s="21" t="s">
        <v>19</v>
      </c>
      <c r="J654" s="21" t="s">
        <v>14</v>
      </c>
      <c r="M654" s="12"/>
    </row>
    <row r="655" spans="1:13" ht="18" customHeight="1">
      <c r="A655" s="4">
        <v>654</v>
      </c>
      <c r="B655" s="37">
        <v>40409</v>
      </c>
      <c r="C655" s="34" t="s">
        <v>41</v>
      </c>
      <c r="D655" s="34" t="s">
        <v>47</v>
      </c>
      <c r="E655" s="34" t="s">
        <v>148</v>
      </c>
      <c r="F655" s="34" t="s">
        <v>29</v>
      </c>
      <c r="G655" s="21"/>
      <c r="H655" s="21"/>
      <c r="I655" s="21" t="s">
        <v>31</v>
      </c>
      <c r="J655" s="21" t="s">
        <v>8</v>
      </c>
      <c r="M655" s="12"/>
    </row>
    <row r="656" spans="1:13" ht="18" customHeight="1">
      <c r="A656" s="4">
        <v>655</v>
      </c>
      <c r="B656" s="37">
        <v>40409</v>
      </c>
      <c r="C656" s="34" t="s">
        <v>49</v>
      </c>
      <c r="D656" s="34" t="s">
        <v>16</v>
      </c>
      <c r="E656" s="34" t="s">
        <v>163</v>
      </c>
      <c r="F656" s="34" t="s">
        <v>35</v>
      </c>
      <c r="G656" s="21"/>
      <c r="H656" s="21"/>
      <c r="I656" s="21" t="s">
        <v>20</v>
      </c>
      <c r="J656" s="21" t="s">
        <v>37</v>
      </c>
      <c r="M656" s="12"/>
    </row>
    <row r="657" spans="1:13" ht="18" customHeight="1">
      <c r="A657" s="4">
        <v>656</v>
      </c>
      <c r="B657" s="37">
        <v>40409</v>
      </c>
      <c r="C657" s="34" t="s">
        <v>18</v>
      </c>
      <c r="D657" s="34" t="s">
        <v>6</v>
      </c>
      <c r="E657" s="34" t="s">
        <v>28</v>
      </c>
      <c r="F657" s="34" t="s">
        <v>33</v>
      </c>
      <c r="G657" s="21"/>
      <c r="H657" s="21"/>
      <c r="I657" s="21" t="s">
        <v>13</v>
      </c>
      <c r="J657" s="21" t="s">
        <v>38</v>
      </c>
      <c r="M657" s="12"/>
    </row>
    <row r="658" spans="1:13" ht="18" customHeight="1">
      <c r="A658" s="4">
        <v>657</v>
      </c>
      <c r="B658" s="37">
        <v>40409</v>
      </c>
      <c r="C658" s="34" t="s">
        <v>146</v>
      </c>
      <c r="D658" s="34" t="s">
        <v>24</v>
      </c>
      <c r="E658" s="34" t="s">
        <v>142</v>
      </c>
      <c r="F658" s="34" t="s">
        <v>23</v>
      </c>
      <c r="G658" s="21"/>
      <c r="H658" s="21"/>
      <c r="I658" s="21" t="s">
        <v>26</v>
      </c>
      <c r="J658" s="21" t="s">
        <v>9</v>
      </c>
      <c r="M658" s="12"/>
    </row>
    <row r="659" spans="1:13" ht="18" customHeight="1">
      <c r="A659" s="4">
        <v>658</v>
      </c>
      <c r="B659" s="37">
        <v>40409</v>
      </c>
      <c r="C659" s="34" t="s">
        <v>12</v>
      </c>
      <c r="D659" s="34" t="s">
        <v>5</v>
      </c>
      <c r="E659" s="34" t="s">
        <v>30</v>
      </c>
      <c r="F659" s="34" t="s">
        <v>211</v>
      </c>
      <c r="G659" s="21"/>
      <c r="H659" s="21"/>
      <c r="I659" s="21" t="s">
        <v>32</v>
      </c>
      <c r="J659" s="21" t="s">
        <v>25</v>
      </c>
      <c r="M659" s="12"/>
    </row>
    <row r="660" spans="1:13" ht="18" customHeight="1">
      <c r="A660" s="4">
        <v>659</v>
      </c>
      <c r="B660" s="37">
        <v>40410</v>
      </c>
      <c r="C660" s="34" t="s">
        <v>161</v>
      </c>
      <c r="D660" s="34" t="s">
        <v>131</v>
      </c>
      <c r="E660" s="34" t="s">
        <v>44</v>
      </c>
      <c r="F660" s="34" t="s">
        <v>30</v>
      </c>
      <c r="G660" s="21"/>
      <c r="H660" s="21"/>
      <c r="I660" s="21" t="s">
        <v>9</v>
      </c>
      <c r="J660" s="21" t="s">
        <v>25</v>
      </c>
      <c r="M660" s="12"/>
    </row>
    <row r="661" spans="1:13" ht="18" customHeight="1">
      <c r="A661" s="4">
        <v>660</v>
      </c>
      <c r="B661" s="37">
        <v>40410</v>
      </c>
      <c r="C661" s="34" t="s">
        <v>35</v>
      </c>
      <c r="D661" s="34" t="s">
        <v>22</v>
      </c>
      <c r="E661" s="34" t="s">
        <v>4</v>
      </c>
      <c r="F661" s="34" t="s">
        <v>40</v>
      </c>
      <c r="G661" s="21"/>
      <c r="H661" s="21"/>
      <c r="I661" s="21" t="s">
        <v>20</v>
      </c>
      <c r="J661" s="21" t="s">
        <v>14</v>
      </c>
      <c r="M661" s="12"/>
    </row>
    <row r="662" spans="1:13" ht="18" customHeight="1">
      <c r="A662" s="4">
        <v>661</v>
      </c>
      <c r="B662" s="37">
        <v>40410</v>
      </c>
      <c r="C662" s="34" t="s">
        <v>153</v>
      </c>
      <c r="D662" s="34" t="s">
        <v>50</v>
      </c>
      <c r="E662" s="34" t="s">
        <v>47</v>
      </c>
      <c r="F662" s="34" t="s">
        <v>148</v>
      </c>
      <c r="G662" s="21"/>
      <c r="H662" s="21"/>
      <c r="I662" s="21" t="s">
        <v>31</v>
      </c>
      <c r="J662" s="21" t="s">
        <v>32</v>
      </c>
      <c r="M662" s="12"/>
    </row>
    <row r="663" spans="1:13" ht="18" customHeight="1">
      <c r="A663" s="4">
        <v>662</v>
      </c>
      <c r="B663" s="37">
        <v>40410</v>
      </c>
      <c r="C663" s="34" t="s">
        <v>36</v>
      </c>
      <c r="D663" s="34" t="s">
        <v>27</v>
      </c>
      <c r="E663" s="34" t="s">
        <v>16</v>
      </c>
      <c r="F663" s="34" t="s">
        <v>7</v>
      </c>
      <c r="G663" s="21"/>
      <c r="H663" s="21"/>
      <c r="I663" s="21" t="s">
        <v>19</v>
      </c>
      <c r="J663" s="21" t="s">
        <v>13</v>
      </c>
      <c r="M663" s="12"/>
    </row>
    <row r="664" spans="1:13" ht="18" customHeight="1">
      <c r="A664" s="4">
        <v>663</v>
      </c>
      <c r="B664" s="37">
        <v>40410</v>
      </c>
      <c r="C664" s="34" t="s">
        <v>29</v>
      </c>
      <c r="D664" s="34" t="s">
        <v>39</v>
      </c>
      <c r="E664" s="34" t="s">
        <v>5</v>
      </c>
      <c r="F664" s="34" t="s">
        <v>142</v>
      </c>
      <c r="G664" s="21"/>
      <c r="H664" s="21"/>
      <c r="I664" s="21" t="s">
        <v>8</v>
      </c>
      <c r="J664" s="21" t="s">
        <v>26</v>
      </c>
      <c r="M664" s="12"/>
    </row>
    <row r="665" spans="1:13" ht="18" customHeight="1">
      <c r="A665" s="4">
        <v>664</v>
      </c>
      <c r="B665" s="37">
        <v>40410</v>
      </c>
      <c r="C665" s="34" t="s">
        <v>15</v>
      </c>
      <c r="D665" s="34" t="s">
        <v>10</v>
      </c>
      <c r="E665" s="34" t="s">
        <v>144</v>
      </c>
      <c r="F665" s="34" t="s">
        <v>163</v>
      </c>
      <c r="G665" s="21"/>
      <c r="H665" s="21"/>
      <c r="I665" s="21" t="s">
        <v>37</v>
      </c>
      <c r="J665" s="21" t="s">
        <v>38</v>
      </c>
      <c r="M665" s="12"/>
    </row>
    <row r="666" spans="1:13" ht="18" customHeight="1">
      <c r="A666" s="4">
        <v>665</v>
      </c>
      <c r="B666" s="37">
        <v>40411</v>
      </c>
      <c r="C666" s="34" t="s">
        <v>148</v>
      </c>
      <c r="D666" s="34" t="s">
        <v>12</v>
      </c>
      <c r="E666" s="34" t="s">
        <v>50</v>
      </c>
      <c r="F666" s="34" t="s">
        <v>47</v>
      </c>
      <c r="G666" s="21"/>
      <c r="H666" s="21"/>
      <c r="I666" s="21" t="s">
        <v>31</v>
      </c>
      <c r="J666" s="21" t="s">
        <v>32</v>
      </c>
      <c r="M666" s="12"/>
    </row>
    <row r="667" spans="1:13" ht="18" customHeight="1">
      <c r="A667" s="4">
        <v>666</v>
      </c>
      <c r="B667" s="37">
        <v>40411</v>
      </c>
      <c r="C667" s="36" t="s">
        <v>7</v>
      </c>
      <c r="D667" s="34" t="s">
        <v>72</v>
      </c>
      <c r="E667" s="34" t="s">
        <v>27</v>
      </c>
      <c r="F667" s="34" t="s">
        <v>16</v>
      </c>
      <c r="G667" s="21"/>
      <c r="H667" s="21"/>
      <c r="I667" s="21" t="s">
        <v>19</v>
      </c>
      <c r="J667" s="21" t="s">
        <v>13</v>
      </c>
      <c r="M667" s="13"/>
    </row>
    <row r="668" spans="1:13" ht="18" customHeight="1">
      <c r="A668" s="4">
        <v>667</v>
      </c>
      <c r="B668" s="37">
        <v>40411</v>
      </c>
      <c r="C668" s="34" t="s">
        <v>40</v>
      </c>
      <c r="D668" s="34" t="s">
        <v>46</v>
      </c>
      <c r="E668" s="34" t="s">
        <v>22</v>
      </c>
      <c r="F668" s="34" t="s">
        <v>4</v>
      </c>
      <c r="G668" s="21"/>
      <c r="H668" s="21"/>
      <c r="I668" s="21" t="s">
        <v>20</v>
      </c>
      <c r="J668" s="21" t="s">
        <v>14</v>
      </c>
      <c r="M668" s="12"/>
    </row>
    <row r="669" spans="1:13" ht="18" customHeight="1">
      <c r="A669" s="4">
        <v>668</v>
      </c>
      <c r="B669" s="37">
        <v>40411</v>
      </c>
      <c r="C669" s="34" t="s">
        <v>30</v>
      </c>
      <c r="D669" s="34" t="s">
        <v>41</v>
      </c>
      <c r="E669" s="34" t="s">
        <v>131</v>
      </c>
      <c r="F669" s="34" t="s">
        <v>44</v>
      </c>
      <c r="G669" s="21"/>
      <c r="H669" s="21"/>
      <c r="I669" s="21" t="s">
        <v>9</v>
      </c>
      <c r="J669" s="21" t="s">
        <v>25</v>
      </c>
      <c r="M669" s="12"/>
    </row>
    <row r="670" spans="1:13" ht="18" customHeight="1">
      <c r="A670" s="4">
        <v>669</v>
      </c>
      <c r="B670" s="37">
        <v>40411</v>
      </c>
      <c r="C670" s="34" t="s">
        <v>142</v>
      </c>
      <c r="D670" s="34" t="s">
        <v>146</v>
      </c>
      <c r="E670" s="34" t="s">
        <v>39</v>
      </c>
      <c r="F670" s="34" t="s">
        <v>5</v>
      </c>
      <c r="G670" s="21"/>
      <c r="H670" s="21"/>
      <c r="I670" s="21" t="s">
        <v>8</v>
      </c>
      <c r="J670" s="21" t="s">
        <v>26</v>
      </c>
      <c r="M670" s="12"/>
    </row>
    <row r="671" spans="1:13" ht="18" customHeight="1">
      <c r="A671" s="4">
        <v>670</v>
      </c>
      <c r="B671" s="37">
        <v>40411</v>
      </c>
      <c r="C671" s="34" t="s">
        <v>163</v>
      </c>
      <c r="D671" s="34" t="s">
        <v>17</v>
      </c>
      <c r="E671" s="34" t="s">
        <v>10</v>
      </c>
      <c r="F671" s="34" t="s">
        <v>144</v>
      </c>
      <c r="G671" s="21"/>
      <c r="H671" s="21"/>
      <c r="I671" s="21" t="s">
        <v>37</v>
      </c>
      <c r="J671" s="21" t="s">
        <v>38</v>
      </c>
      <c r="M671" s="12"/>
    </row>
    <row r="672" spans="1:13" ht="18" customHeight="1">
      <c r="A672" s="4">
        <v>671</v>
      </c>
      <c r="B672" s="37">
        <v>40412</v>
      </c>
      <c r="C672" s="34" t="s">
        <v>4</v>
      </c>
      <c r="D672" s="34" t="s">
        <v>35</v>
      </c>
      <c r="E672" s="34" t="s">
        <v>46</v>
      </c>
      <c r="F672" s="34" t="s">
        <v>22</v>
      </c>
      <c r="G672" s="21"/>
      <c r="H672" s="21"/>
      <c r="I672" s="21" t="s">
        <v>20</v>
      </c>
      <c r="J672" s="21" t="s">
        <v>14</v>
      </c>
      <c r="M672" s="12"/>
    </row>
    <row r="673" spans="1:13" ht="18" customHeight="1">
      <c r="A673" s="4">
        <v>672</v>
      </c>
      <c r="B673" s="37">
        <v>40412</v>
      </c>
      <c r="C673" s="34" t="s">
        <v>47</v>
      </c>
      <c r="D673" s="34" t="s">
        <v>153</v>
      </c>
      <c r="E673" s="34" t="s">
        <v>12</v>
      </c>
      <c r="F673" s="34" t="s">
        <v>50</v>
      </c>
      <c r="G673" s="21"/>
      <c r="H673" s="21"/>
      <c r="I673" s="21" t="s">
        <v>31</v>
      </c>
      <c r="J673" s="21" t="s">
        <v>32</v>
      </c>
      <c r="M673" s="12"/>
    </row>
    <row r="674" spans="1:13" ht="18" customHeight="1">
      <c r="A674" s="4">
        <v>673</v>
      </c>
      <c r="B674" s="37">
        <v>40412</v>
      </c>
      <c r="C674" s="34" t="s">
        <v>5</v>
      </c>
      <c r="D674" s="34" t="s">
        <v>29</v>
      </c>
      <c r="E674" s="34" t="s">
        <v>146</v>
      </c>
      <c r="F674" s="34" t="s">
        <v>39</v>
      </c>
      <c r="G674" s="21"/>
      <c r="H674" s="21"/>
      <c r="I674" s="21" t="s">
        <v>8</v>
      </c>
      <c r="J674" s="21" t="s">
        <v>26</v>
      </c>
      <c r="M674" s="12"/>
    </row>
    <row r="675" spans="1:13" ht="18" customHeight="1">
      <c r="A675" s="4">
        <v>674</v>
      </c>
      <c r="B675" s="37">
        <v>40412</v>
      </c>
      <c r="C675" s="34" t="s">
        <v>44</v>
      </c>
      <c r="D675" s="34" t="s">
        <v>161</v>
      </c>
      <c r="E675" s="34" t="s">
        <v>41</v>
      </c>
      <c r="F675" s="34" t="s">
        <v>131</v>
      </c>
      <c r="G675" s="21"/>
      <c r="H675" s="21"/>
      <c r="I675" s="21" t="s">
        <v>9</v>
      </c>
      <c r="J675" s="21" t="s">
        <v>25</v>
      </c>
      <c r="M675" s="12"/>
    </row>
    <row r="676" spans="1:13" ht="18" customHeight="1">
      <c r="A676" s="4">
        <v>675</v>
      </c>
      <c r="B676" s="37">
        <v>40412</v>
      </c>
      <c r="C676" s="34" t="s">
        <v>144</v>
      </c>
      <c r="D676" s="34" t="s">
        <v>15</v>
      </c>
      <c r="E676" s="34" t="s">
        <v>17</v>
      </c>
      <c r="F676" s="34" t="s">
        <v>10</v>
      </c>
      <c r="G676" s="21"/>
      <c r="H676" s="21"/>
      <c r="I676" s="21" t="s">
        <v>37</v>
      </c>
      <c r="J676" s="21" t="s">
        <v>38</v>
      </c>
      <c r="M676" s="12"/>
    </row>
    <row r="677" spans="1:13" ht="18" customHeight="1">
      <c r="A677" s="4">
        <v>676</v>
      </c>
      <c r="B677" s="37">
        <v>40412</v>
      </c>
      <c r="C677" s="34" t="s">
        <v>16</v>
      </c>
      <c r="D677" s="34" t="s">
        <v>36</v>
      </c>
      <c r="E677" s="34" t="s">
        <v>72</v>
      </c>
      <c r="F677" s="34" t="s">
        <v>27</v>
      </c>
      <c r="G677" s="21"/>
      <c r="H677" s="21"/>
      <c r="I677" s="21" t="s">
        <v>19</v>
      </c>
      <c r="J677" s="21" t="s">
        <v>13</v>
      </c>
      <c r="M677" s="12"/>
    </row>
    <row r="678" spans="1:13" ht="18" customHeight="1">
      <c r="A678" s="4">
        <v>677</v>
      </c>
      <c r="B678" s="37">
        <v>40414</v>
      </c>
      <c r="C678" s="34" t="s">
        <v>23</v>
      </c>
      <c r="D678" s="34" t="s">
        <v>142</v>
      </c>
      <c r="E678" s="34" t="s">
        <v>153</v>
      </c>
      <c r="F678" s="34" t="s">
        <v>146</v>
      </c>
      <c r="G678" s="21"/>
      <c r="H678" s="21"/>
      <c r="I678" s="21" t="s">
        <v>25</v>
      </c>
      <c r="J678" s="21" t="s">
        <v>26</v>
      </c>
      <c r="M678" s="12"/>
    </row>
    <row r="679" spans="1:13" ht="18" customHeight="1">
      <c r="A679" s="4">
        <v>678</v>
      </c>
      <c r="B679" s="37">
        <v>40414</v>
      </c>
      <c r="C679" s="34" t="s">
        <v>131</v>
      </c>
      <c r="D679" s="34" t="s">
        <v>30</v>
      </c>
      <c r="E679" s="34" t="s">
        <v>161</v>
      </c>
      <c r="F679" s="34" t="s">
        <v>41</v>
      </c>
      <c r="G679" s="21"/>
      <c r="H679" s="21"/>
      <c r="I679" s="21" t="s">
        <v>9</v>
      </c>
      <c r="J679" s="21" t="s">
        <v>31</v>
      </c>
      <c r="M679" s="12"/>
    </row>
    <row r="680" spans="1:13" ht="18" customHeight="1">
      <c r="A680" s="4">
        <v>679</v>
      </c>
      <c r="B680" s="37">
        <v>40414</v>
      </c>
      <c r="C680" s="34" t="s">
        <v>21</v>
      </c>
      <c r="D680" s="34" t="s">
        <v>163</v>
      </c>
      <c r="E680" s="34" t="s">
        <v>15</v>
      </c>
      <c r="F680" s="34" t="s">
        <v>17</v>
      </c>
      <c r="G680" s="21"/>
      <c r="H680" s="21"/>
      <c r="I680" s="21" t="s">
        <v>38</v>
      </c>
      <c r="J680" s="21" t="s">
        <v>19</v>
      </c>
      <c r="M680" s="12"/>
    </row>
    <row r="681" spans="1:13" ht="18" customHeight="1">
      <c r="A681" s="4">
        <v>680</v>
      </c>
      <c r="B681" s="37">
        <v>40414</v>
      </c>
      <c r="C681" s="34" t="s">
        <v>33</v>
      </c>
      <c r="D681" s="34" t="s">
        <v>210</v>
      </c>
      <c r="E681" s="34" t="s">
        <v>6</v>
      </c>
      <c r="F681" s="34" t="s">
        <v>46</v>
      </c>
      <c r="G681" s="21"/>
      <c r="H681" s="21"/>
      <c r="I681" s="21" t="s">
        <v>37</v>
      </c>
      <c r="J681" s="21" t="s">
        <v>20</v>
      </c>
      <c r="M681" s="12"/>
    </row>
    <row r="682" spans="1:13" ht="18" customHeight="1">
      <c r="A682" s="4">
        <v>681</v>
      </c>
      <c r="B682" s="37">
        <v>40414</v>
      </c>
      <c r="C682" s="34" t="s">
        <v>22</v>
      </c>
      <c r="D682" s="34" t="s">
        <v>40</v>
      </c>
      <c r="E682" s="34" t="s">
        <v>36</v>
      </c>
      <c r="F682" s="34" t="s">
        <v>49</v>
      </c>
      <c r="G682" s="21"/>
      <c r="H682" s="21"/>
      <c r="I682" s="21" t="s">
        <v>14</v>
      </c>
      <c r="J682" s="21" t="s">
        <v>13</v>
      </c>
      <c r="M682" s="12"/>
    </row>
    <row r="683" spans="1:13" ht="18" customHeight="1">
      <c r="A683" s="4">
        <v>682</v>
      </c>
      <c r="B683" s="37">
        <v>40414</v>
      </c>
      <c r="C683" s="34" t="s">
        <v>12</v>
      </c>
      <c r="D683" s="34" t="s">
        <v>5</v>
      </c>
      <c r="E683" s="34" t="s">
        <v>148</v>
      </c>
      <c r="F683" s="34" t="s">
        <v>29</v>
      </c>
      <c r="G683" s="21"/>
      <c r="H683" s="21"/>
      <c r="I683" s="21" t="s">
        <v>8</v>
      </c>
      <c r="J683" s="21" t="s">
        <v>32</v>
      </c>
      <c r="M683" s="12"/>
    </row>
    <row r="684" spans="1:13" ht="18" customHeight="1">
      <c r="A684" s="4">
        <v>683</v>
      </c>
      <c r="B684" s="37">
        <v>40415</v>
      </c>
      <c r="C684" s="34" t="s">
        <v>41</v>
      </c>
      <c r="D684" s="34" t="s">
        <v>44</v>
      </c>
      <c r="E684" s="34" t="s">
        <v>30</v>
      </c>
      <c r="F684" s="34" t="s">
        <v>161</v>
      </c>
      <c r="G684" s="21"/>
      <c r="H684" s="21"/>
      <c r="I684" s="21" t="s">
        <v>9</v>
      </c>
      <c r="J684" s="21" t="s">
        <v>31</v>
      </c>
      <c r="M684" s="12"/>
    </row>
    <row r="685" spans="1:13" ht="18" customHeight="1">
      <c r="A685" s="4">
        <v>684</v>
      </c>
      <c r="B685" s="37">
        <v>40415</v>
      </c>
      <c r="C685" s="34" t="s">
        <v>49</v>
      </c>
      <c r="D685" s="34" t="s">
        <v>144</v>
      </c>
      <c r="E685" s="34" t="s">
        <v>40</v>
      </c>
      <c r="F685" s="34" t="s">
        <v>36</v>
      </c>
      <c r="G685" s="21"/>
      <c r="H685" s="21"/>
      <c r="I685" s="21" t="s">
        <v>14</v>
      </c>
      <c r="J685" s="21" t="s">
        <v>13</v>
      </c>
      <c r="M685" s="12"/>
    </row>
    <row r="686" spans="1:13" ht="18" customHeight="1">
      <c r="A686" s="4">
        <v>685</v>
      </c>
      <c r="B686" s="37">
        <v>40415</v>
      </c>
      <c r="C686" s="34" t="s">
        <v>46</v>
      </c>
      <c r="D686" s="34" t="s">
        <v>4</v>
      </c>
      <c r="E686" s="36" t="s">
        <v>210</v>
      </c>
      <c r="F686" s="34" t="s">
        <v>6</v>
      </c>
      <c r="G686" s="21"/>
      <c r="H686" s="21"/>
      <c r="I686" s="21" t="s">
        <v>37</v>
      </c>
      <c r="J686" s="21" t="s">
        <v>20</v>
      </c>
      <c r="M686" s="12"/>
    </row>
    <row r="687" spans="1:13" ht="18" customHeight="1">
      <c r="A687" s="4">
        <v>686</v>
      </c>
      <c r="B687" s="37">
        <v>40415</v>
      </c>
      <c r="C687" s="34" t="s">
        <v>29</v>
      </c>
      <c r="D687" s="34" t="s">
        <v>211</v>
      </c>
      <c r="E687" s="34" t="s">
        <v>5</v>
      </c>
      <c r="F687" s="34" t="s">
        <v>148</v>
      </c>
      <c r="G687" s="21"/>
      <c r="H687" s="21"/>
      <c r="I687" s="21" t="s">
        <v>8</v>
      </c>
      <c r="J687" s="21" t="s">
        <v>32</v>
      </c>
      <c r="M687" s="12"/>
    </row>
    <row r="688" spans="1:13" ht="18" customHeight="1">
      <c r="A688" s="4">
        <v>687</v>
      </c>
      <c r="B688" s="37">
        <v>40415</v>
      </c>
      <c r="C688" s="34" t="s">
        <v>17</v>
      </c>
      <c r="D688" s="34" t="s">
        <v>34</v>
      </c>
      <c r="E688" s="34" t="s">
        <v>163</v>
      </c>
      <c r="F688" s="34" t="s">
        <v>15</v>
      </c>
      <c r="G688" s="21"/>
      <c r="H688" s="21"/>
      <c r="I688" s="21" t="s">
        <v>38</v>
      </c>
      <c r="J688" s="21" t="s">
        <v>19</v>
      </c>
      <c r="M688" s="12"/>
    </row>
    <row r="689" spans="1:13" ht="18" customHeight="1">
      <c r="A689" s="4">
        <v>688</v>
      </c>
      <c r="B689" s="37">
        <v>40415</v>
      </c>
      <c r="C689" s="34" t="s">
        <v>146</v>
      </c>
      <c r="D689" s="34" t="s">
        <v>24</v>
      </c>
      <c r="E689" s="34" t="s">
        <v>142</v>
      </c>
      <c r="F689" s="34" t="s">
        <v>153</v>
      </c>
      <c r="G689" s="21"/>
      <c r="H689" s="21"/>
      <c r="I689" s="21" t="s">
        <v>25</v>
      </c>
      <c r="J689" s="21" t="s">
        <v>26</v>
      </c>
      <c r="M689" s="12"/>
    </row>
    <row r="690" spans="1:13" ht="18" customHeight="1">
      <c r="A690" s="4">
        <v>689</v>
      </c>
      <c r="B690" s="37">
        <v>40416</v>
      </c>
      <c r="C690" s="34" t="s">
        <v>148</v>
      </c>
      <c r="D690" s="34" t="s">
        <v>12</v>
      </c>
      <c r="E690" s="34" t="s">
        <v>211</v>
      </c>
      <c r="F690" s="34" t="s">
        <v>5</v>
      </c>
      <c r="G690" s="21"/>
      <c r="H690" s="21"/>
      <c r="I690" s="21" t="s">
        <v>8</v>
      </c>
      <c r="J690" s="21" t="s">
        <v>32</v>
      </c>
      <c r="M690" s="12"/>
    </row>
    <row r="691" spans="1:13" ht="18" customHeight="1">
      <c r="A691" s="4">
        <v>690</v>
      </c>
      <c r="B691" s="37">
        <v>40416</v>
      </c>
      <c r="C691" s="34" t="s">
        <v>153</v>
      </c>
      <c r="D691" s="34" t="s">
        <v>23</v>
      </c>
      <c r="E691" s="34" t="s">
        <v>24</v>
      </c>
      <c r="F691" s="34" t="s">
        <v>142</v>
      </c>
      <c r="G691" s="21"/>
      <c r="H691" s="21"/>
      <c r="I691" s="21" t="s">
        <v>25</v>
      </c>
      <c r="J691" s="21" t="s">
        <v>26</v>
      </c>
      <c r="M691" s="12"/>
    </row>
    <row r="692" spans="1:13" ht="18" customHeight="1">
      <c r="A692" s="4">
        <v>691</v>
      </c>
      <c r="B692" s="37">
        <v>40416</v>
      </c>
      <c r="C692" s="34" t="s">
        <v>36</v>
      </c>
      <c r="D692" s="34" t="s">
        <v>22</v>
      </c>
      <c r="E692" s="34" t="s">
        <v>144</v>
      </c>
      <c r="F692" s="34" t="s">
        <v>40</v>
      </c>
      <c r="G692" s="21"/>
      <c r="H692" s="21"/>
      <c r="I692" s="21" t="s">
        <v>14</v>
      </c>
      <c r="J692" s="21" t="s">
        <v>13</v>
      </c>
      <c r="M692" s="12"/>
    </row>
    <row r="693" spans="1:13" ht="18" customHeight="1">
      <c r="A693" s="4">
        <v>692</v>
      </c>
      <c r="B693" s="37">
        <v>40416</v>
      </c>
      <c r="C693" s="34" t="s">
        <v>6</v>
      </c>
      <c r="D693" s="34" t="s">
        <v>33</v>
      </c>
      <c r="E693" s="34" t="s">
        <v>4</v>
      </c>
      <c r="F693" s="34" t="s">
        <v>210</v>
      </c>
      <c r="G693" s="21"/>
      <c r="H693" s="21"/>
      <c r="I693" s="21" t="s">
        <v>37</v>
      </c>
      <c r="J693" s="21" t="s">
        <v>20</v>
      </c>
      <c r="M693" s="12"/>
    </row>
    <row r="694" spans="1:13" ht="18" customHeight="1">
      <c r="A694" s="4">
        <v>693</v>
      </c>
      <c r="B694" s="37">
        <v>40416</v>
      </c>
      <c r="C694" s="34" t="s">
        <v>15</v>
      </c>
      <c r="D694" s="36" t="s">
        <v>21</v>
      </c>
      <c r="E694" s="34" t="s">
        <v>34</v>
      </c>
      <c r="F694" s="34" t="s">
        <v>163</v>
      </c>
      <c r="G694" s="21"/>
      <c r="H694" s="21"/>
      <c r="I694" s="21" t="s">
        <v>38</v>
      </c>
      <c r="J694" s="21" t="s">
        <v>19</v>
      </c>
      <c r="M694" s="12"/>
    </row>
    <row r="695" spans="1:13" ht="18" customHeight="1">
      <c r="A695" s="4">
        <v>694</v>
      </c>
      <c r="B695" s="37">
        <v>40417</v>
      </c>
      <c r="C695" s="34" t="s">
        <v>161</v>
      </c>
      <c r="D695" s="34" t="s">
        <v>29</v>
      </c>
      <c r="E695" s="34" t="s">
        <v>44</v>
      </c>
      <c r="F695" s="34" t="s">
        <v>39</v>
      </c>
      <c r="G695" s="21"/>
      <c r="H695" s="21"/>
      <c r="I695" s="21" t="s">
        <v>26</v>
      </c>
      <c r="J695" s="21" t="s">
        <v>31</v>
      </c>
      <c r="M695" s="12"/>
    </row>
    <row r="696" spans="1:13" ht="18" customHeight="1">
      <c r="A696" s="4">
        <v>695</v>
      </c>
      <c r="B696" s="37">
        <v>40417</v>
      </c>
      <c r="C696" s="36" t="s">
        <v>5</v>
      </c>
      <c r="D696" s="34" t="s">
        <v>157</v>
      </c>
      <c r="E696" s="34" t="s">
        <v>12</v>
      </c>
      <c r="F696" s="34" t="s">
        <v>30</v>
      </c>
      <c r="G696" s="21"/>
      <c r="H696" s="21"/>
      <c r="I696" s="21" t="s">
        <v>32</v>
      </c>
      <c r="J696" s="21" t="s">
        <v>9</v>
      </c>
      <c r="M696" s="13"/>
    </row>
    <row r="697" spans="1:13" ht="18" customHeight="1">
      <c r="A697" s="4">
        <v>696</v>
      </c>
      <c r="B697" s="37">
        <v>40417</v>
      </c>
      <c r="C697" s="34" t="s">
        <v>10</v>
      </c>
      <c r="D697" s="34" t="s">
        <v>46</v>
      </c>
      <c r="E697" s="34" t="s">
        <v>21</v>
      </c>
      <c r="F697" s="34" t="s">
        <v>34</v>
      </c>
      <c r="G697" s="21"/>
      <c r="H697" s="21"/>
      <c r="I697" s="21" t="s">
        <v>19</v>
      </c>
      <c r="J697" s="21" t="s">
        <v>37</v>
      </c>
      <c r="M697" s="12"/>
    </row>
    <row r="698" spans="1:13" ht="18" customHeight="1">
      <c r="A698" s="4">
        <v>697</v>
      </c>
      <c r="B698" s="37">
        <v>40417</v>
      </c>
      <c r="C698" s="34" t="s">
        <v>43</v>
      </c>
      <c r="D698" s="34" t="s">
        <v>16</v>
      </c>
      <c r="E698" s="34" t="s">
        <v>33</v>
      </c>
      <c r="F698" s="34" t="s">
        <v>4</v>
      </c>
      <c r="G698" s="21"/>
      <c r="H698" s="21"/>
      <c r="I698" s="21" t="s">
        <v>14</v>
      </c>
      <c r="J698" s="21" t="s">
        <v>38</v>
      </c>
      <c r="M698" s="12"/>
    </row>
    <row r="699" spans="1:13" ht="18" customHeight="1">
      <c r="A699" s="4">
        <v>698</v>
      </c>
      <c r="B699" s="37">
        <v>40417</v>
      </c>
      <c r="C699" s="34" t="s">
        <v>142</v>
      </c>
      <c r="D699" s="34" t="s">
        <v>146</v>
      </c>
      <c r="E699" s="34" t="s">
        <v>23</v>
      </c>
      <c r="F699" s="34" t="s">
        <v>24</v>
      </c>
      <c r="G699" s="21"/>
      <c r="H699" s="21"/>
      <c r="I699" s="21" t="s">
        <v>25</v>
      </c>
      <c r="J699" s="21" t="s">
        <v>8</v>
      </c>
      <c r="M699" s="12"/>
    </row>
    <row r="700" spans="1:13" ht="18" customHeight="1">
      <c r="A700" s="4">
        <v>699</v>
      </c>
      <c r="B700" s="37">
        <v>40417</v>
      </c>
      <c r="C700" s="34" t="s">
        <v>27</v>
      </c>
      <c r="D700" s="34" t="s">
        <v>72</v>
      </c>
      <c r="E700" s="34" t="s">
        <v>48</v>
      </c>
      <c r="F700" s="34" t="s">
        <v>35</v>
      </c>
      <c r="G700" s="21"/>
      <c r="H700" s="21"/>
      <c r="I700" s="21" t="s">
        <v>13</v>
      </c>
      <c r="J700" s="21" t="s">
        <v>20</v>
      </c>
      <c r="M700" s="12"/>
    </row>
    <row r="701" spans="1:13" ht="18" customHeight="1">
      <c r="A701" s="4">
        <v>700</v>
      </c>
      <c r="B701" s="37">
        <v>40418</v>
      </c>
      <c r="C701" s="34" t="s">
        <v>4</v>
      </c>
      <c r="D701" s="34" t="s">
        <v>18</v>
      </c>
      <c r="E701" s="34" t="s">
        <v>16</v>
      </c>
      <c r="F701" s="34" t="s">
        <v>33</v>
      </c>
      <c r="G701" s="21"/>
      <c r="H701" s="21"/>
      <c r="I701" s="21" t="s">
        <v>14</v>
      </c>
      <c r="J701" s="21" t="s">
        <v>38</v>
      </c>
      <c r="M701" s="12"/>
    </row>
    <row r="702" spans="1:13" ht="18" customHeight="1">
      <c r="A702" s="4">
        <v>701</v>
      </c>
      <c r="B702" s="37">
        <v>40418</v>
      </c>
      <c r="C702" s="34" t="s">
        <v>39</v>
      </c>
      <c r="D702" s="34" t="s">
        <v>47</v>
      </c>
      <c r="E702" s="34" t="s">
        <v>29</v>
      </c>
      <c r="F702" s="34" t="s">
        <v>44</v>
      </c>
      <c r="G702" s="21"/>
      <c r="H702" s="21"/>
      <c r="I702" s="21" t="s">
        <v>26</v>
      </c>
      <c r="J702" s="21" t="s">
        <v>31</v>
      </c>
      <c r="M702" s="12"/>
    </row>
    <row r="703" spans="1:13" ht="18" customHeight="1">
      <c r="A703" s="4">
        <v>702</v>
      </c>
      <c r="B703" s="37">
        <v>40418</v>
      </c>
      <c r="C703" s="34" t="s">
        <v>35</v>
      </c>
      <c r="D703" s="34" t="s">
        <v>48</v>
      </c>
      <c r="E703" s="34" t="s">
        <v>210</v>
      </c>
      <c r="F703" s="34" t="s">
        <v>72</v>
      </c>
      <c r="G703" s="21"/>
      <c r="H703" s="21"/>
      <c r="I703" s="21" t="s">
        <v>13</v>
      </c>
      <c r="J703" s="21" t="s">
        <v>20</v>
      </c>
      <c r="M703" s="12"/>
    </row>
    <row r="704" spans="1:13" ht="18" customHeight="1">
      <c r="A704" s="4">
        <v>703</v>
      </c>
      <c r="B704" s="37">
        <v>40418</v>
      </c>
      <c r="C704" s="34" t="s">
        <v>34</v>
      </c>
      <c r="D704" s="34" t="s">
        <v>15</v>
      </c>
      <c r="E704" s="34" t="s">
        <v>46</v>
      </c>
      <c r="F704" s="34" t="s">
        <v>21</v>
      </c>
      <c r="G704" s="21"/>
      <c r="H704" s="21"/>
      <c r="I704" s="21" t="s">
        <v>19</v>
      </c>
      <c r="J704" s="21" t="s">
        <v>37</v>
      </c>
      <c r="M704" s="12"/>
    </row>
    <row r="705" spans="1:13" ht="18" customHeight="1">
      <c r="A705" s="4">
        <v>704</v>
      </c>
      <c r="B705" s="37">
        <v>40418</v>
      </c>
      <c r="C705" s="34" t="s">
        <v>30</v>
      </c>
      <c r="D705" s="34" t="s">
        <v>41</v>
      </c>
      <c r="E705" s="34" t="s">
        <v>131</v>
      </c>
      <c r="F705" s="34" t="s">
        <v>211</v>
      </c>
      <c r="G705" s="21"/>
      <c r="H705" s="21"/>
      <c r="I705" s="21" t="s">
        <v>32</v>
      </c>
      <c r="J705" s="21" t="s">
        <v>9</v>
      </c>
      <c r="M705" s="12"/>
    </row>
    <row r="706" spans="1:13" ht="18" customHeight="1">
      <c r="A706" s="4">
        <v>705</v>
      </c>
      <c r="B706" s="37">
        <v>40418</v>
      </c>
      <c r="C706" s="34" t="s">
        <v>24</v>
      </c>
      <c r="D706" s="34" t="s">
        <v>153</v>
      </c>
      <c r="E706" s="34" t="s">
        <v>146</v>
      </c>
      <c r="F706" s="34" t="s">
        <v>23</v>
      </c>
      <c r="G706" s="21"/>
      <c r="H706" s="21"/>
      <c r="I706" s="21" t="s">
        <v>25</v>
      </c>
      <c r="J706" s="21" t="s">
        <v>8</v>
      </c>
      <c r="M706" s="12"/>
    </row>
    <row r="707" spans="1:13" ht="18" customHeight="1">
      <c r="A707" s="4">
        <v>706</v>
      </c>
      <c r="B707" s="37">
        <v>40419</v>
      </c>
      <c r="C707" s="34" t="s">
        <v>72</v>
      </c>
      <c r="D707" s="34" t="s">
        <v>210</v>
      </c>
      <c r="E707" s="34" t="s">
        <v>27</v>
      </c>
      <c r="F707" s="34" t="s">
        <v>48</v>
      </c>
      <c r="G707" s="21"/>
      <c r="H707" s="21"/>
      <c r="I707" s="21" t="s">
        <v>13</v>
      </c>
      <c r="J707" s="21" t="s">
        <v>20</v>
      </c>
      <c r="M707" s="12"/>
    </row>
    <row r="708" spans="1:13" ht="18" customHeight="1">
      <c r="A708" s="4">
        <v>707</v>
      </c>
      <c r="B708" s="37">
        <v>40419</v>
      </c>
      <c r="C708" s="34" t="s">
        <v>44</v>
      </c>
      <c r="D708" s="34" t="s">
        <v>161</v>
      </c>
      <c r="E708" s="34" t="s">
        <v>47</v>
      </c>
      <c r="F708" s="34" t="s">
        <v>29</v>
      </c>
      <c r="G708" s="21"/>
      <c r="H708" s="21"/>
      <c r="I708" s="21" t="s">
        <v>26</v>
      </c>
      <c r="J708" s="21" t="s">
        <v>31</v>
      </c>
      <c r="M708" s="12"/>
    </row>
    <row r="709" spans="1:13" ht="18" customHeight="1">
      <c r="A709" s="4">
        <v>708</v>
      </c>
      <c r="B709" s="37">
        <v>40419</v>
      </c>
      <c r="C709" s="34" t="s">
        <v>23</v>
      </c>
      <c r="D709" s="34" t="s">
        <v>142</v>
      </c>
      <c r="E709" s="34" t="s">
        <v>153</v>
      </c>
      <c r="F709" s="34" t="s">
        <v>146</v>
      </c>
      <c r="G709" s="21"/>
      <c r="H709" s="21"/>
      <c r="I709" s="21" t="s">
        <v>25</v>
      </c>
      <c r="J709" s="21" t="s">
        <v>8</v>
      </c>
      <c r="M709" s="12"/>
    </row>
    <row r="710" spans="1:13" ht="18" customHeight="1">
      <c r="A710" s="4">
        <v>709</v>
      </c>
      <c r="B710" s="37">
        <v>40419</v>
      </c>
      <c r="C710" s="34" t="s">
        <v>21</v>
      </c>
      <c r="D710" s="34" t="s">
        <v>10</v>
      </c>
      <c r="E710" s="34" t="s">
        <v>15</v>
      </c>
      <c r="F710" s="34" t="s">
        <v>46</v>
      </c>
      <c r="G710" s="21"/>
      <c r="H710" s="21"/>
      <c r="I710" s="21" t="s">
        <v>19</v>
      </c>
      <c r="J710" s="21" t="s">
        <v>37</v>
      </c>
      <c r="M710" s="12"/>
    </row>
    <row r="711" spans="1:13" ht="18" customHeight="1">
      <c r="A711" s="4">
        <v>710</v>
      </c>
      <c r="B711" s="37">
        <v>40419</v>
      </c>
      <c r="C711" s="34" t="s">
        <v>33</v>
      </c>
      <c r="D711" s="34" t="s">
        <v>43</v>
      </c>
      <c r="E711" s="34" t="s">
        <v>18</v>
      </c>
      <c r="F711" s="34" t="s">
        <v>16</v>
      </c>
      <c r="G711" s="21"/>
      <c r="H711" s="21"/>
      <c r="I711" s="21" t="s">
        <v>14</v>
      </c>
      <c r="J711" s="21" t="s">
        <v>38</v>
      </c>
      <c r="M711" s="12"/>
    </row>
    <row r="712" spans="1:13" ht="18" customHeight="1">
      <c r="A712" s="4">
        <v>711</v>
      </c>
      <c r="B712" s="37">
        <v>40419</v>
      </c>
      <c r="C712" s="34" t="s">
        <v>12</v>
      </c>
      <c r="D712" s="34" t="s">
        <v>148</v>
      </c>
      <c r="E712" s="34" t="s">
        <v>41</v>
      </c>
      <c r="F712" s="34" t="s">
        <v>131</v>
      </c>
      <c r="G712" s="21"/>
      <c r="H712" s="21"/>
      <c r="I712" s="21" t="s">
        <v>32</v>
      </c>
      <c r="J712" s="21" t="s">
        <v>9</v>
      </c>
      <c r="M712" s="12"/>
    </row>
    <row r="713" spans="1:13" ht="18" customHeight="1">
      <c r="A713" s="4">
        <v>712</v>
      </c>
      <c r="B713" s="37">
        <v>40421</v>
      </c>
      <c r="C713" s="34" t="s">
        <v>46</v>
      </c>
      <c r="D713" s="34" t="s">
        <v>7</v>
      </c>
      <c r="E713" s="34" t="s">
        <v>10</v>
      </c>
      <c r="F713" s="34" t="s">
        <v>163</v>
      </c>
      <c r="G713" s="21"/>
      <c r="H713" s="21"/>
      <c r="I713" s="21" t="s">
        <v>38</v>
      </c>
      <c r="J713" s="21" t="s">
        <v>13</v>
      </c>
      <c r="M713" s="12"/>
    </row>
    <row r="714" spans="1:13" ht="18" customHeight="1">
      <c r="A714" s="4">
        <v>713</v>
      </c>
      <c r="B714" s="37">
        <v>40421</v>
      </c>
      <c r="C714" s="34" t="s">
        <v>29</v>
      </c>
      <c r="D714" s="34" t="s">
        <v>39</v>
      </c>
      <c r="E714" s="36" t="s">
        <v>148</v>
      </c>
      <c r="F714" s="34" t="s">
        <v>41</v>
      </c>
      <c r="G714" s="21"/>
      <c r="H714" s="21"/>
      <c r="I714" s="21" t="s">
        <v>32</v>
      </c>
      <c r="J714" s="21" t="s">
        <v>26</v>
      </c>
      <c r="M714" s="12"/>
    </row>
    <row r="715" spans="1:13" ht="18" customHeight="1">
      <c r="A715" s="4">
        <v>714</v>
      </c>
      <c r="B715" s="37">
        <v>40421</v>
      </c>
      <c r="C715" s="34" t="s">
        <v>131</v>
      </c>
      <c r="D715" s="34" t="s">
        <v>30</v>
      </c>
      <c r="E715" s="34" t="s">
        <v>161</v>
      </c>
      <c r="F715" s="34" t="s">
        <v>153</v>
      </c>
      <c r="G715" s="21"/>
      <c r="H715" s="21"/>
      <c r="I715" s="21" t="s">
        <v>8</v>
      </c>
      <c r="J715" s="21" t="s">
        <v>9</v>
      </c>
      <c r="M715" s="12"/>
    </row>
    <row r="716" spans="1:13" ht="18" customHeight="1">
      <c r="A716" s="4">
        <v>715</v>
      </c>
      <c r="B716" s="37">
        <v>40421</v>
      </c>
      <c r="C716" s="34" t="s">
        <v>144</v>
      </c>
      <c r="D716" s="36" t="s">
        <v>17</v>
      </c>
      <c r="E716" s="34" t="s">
        <v>43</v>
      </c>
      <c r="F716" s="34" t="s">
        <v>28</v>
      </c>
      <c r="G716" s="21"/>
      <c r="H716" s="21"/>
      <c r="I716" s="21" t="s">
        <v>20</v>
      </c>
      <c r="J716" s="21" t="s">
        <v>19</v>
      </c>
      <c r="M716" s="12"/>
    </row>
    <row r="717" spans="1:13" ht="18" customHeight="1">
      <c r="A717" s="4">
        <v>716</v>
      </c>
      <c r="B717" s="37">
        <v>40421</v>
      </c>
      <c r="C717" s="34" t="s">
        <v>146</v>
      </c>
      <c r="D717" s="34" t="s">
        <v>5</v>
      </c>
      <c r="E717" s="34" t="s">
        <v>142</v>
      </c>
      <c r="F717" s="34" t="s">
        <v>47</v>
      </c>
      <c r="G717" s="21"/>
      <c r="H717" s="21"/>
      <c r="I717" s="21" t="s">
        <v>31</v>
      </c>
      <c r="J717" s="21" t="s">
        <v>25</v>
      </c>
      <c r="M717" s="12"/>
    </row>
    <row r="718" spans="1:13" ht="18" customHeight="1">
      <c r="A718" s="4">
        <v>717</v>
      </c>
      <c r="B718" s="37">
        <v>40421</v>
      </c>
      <c r="C718" s="34" t="s">
        <v>16</v>
      </c>
      <c r="D718" s="34" t="s">
        <v>35</v>
      </c>
      <c r="E718" s="34" t="s">
        <v>34</v>
      </c>
      <c r="F718" s="34" t="s">
        <v>18</v>
      </c>
      <c r="G718" s="21"/>
      <c r="H718" s="21"/>
      <c r="I718" s="21" t="s">
        <v>37</v>
      </c>
      <c r="J718" s="21" t="s">
        <v>14</v>
      </c>
      <c r="M718" s="12"/>
    </row>
    <row r="719" spans="1:13" ht="18" customHeight="1">
      <c r="A719" s="4">
        <v>718</v>
      </c>
      <c r="B719" s="37">
        <v>40422</v>
      </c>
      <c r="C719" s="34" t="s">
        <v>47</v>
      </c>
      <c r="D719" s="34" t="s">
        <v>211</v>
      </c>
      <c r="E719" s="34" t="s">
        <v>5</v>
      </c>
      <c r="F719" s="34" t="s">
        <v>142</v>
      </c>
      <c r="G719" s="21"/>
      <c r="H719" s="21"/>
      <c r="I719" s="21" t="s">
        <v>31</v>
      </c>
      <c r="J719" s="21" t="s">
        <v>25</v>
      </c>
      <c r="M719" s="12"/>
    </row>
    <row r="720" spans="1:13" ht="18" customHeight="1">
      <c r="A720" s="4">
        <v>719</v>
      </c>
      <c r="B720" s="37">
        <v>40422</v>
      </c>
      <c r="C720" s="34" t="s">
        <v>153</v>
      </c>
      <c r="D720" s="34" t="s">
        <v>23</v>
      </c>
      <c r="E720" s="34" t="s">
        <v>30</v>
      </c>
      <c r="F720" s="34" t="s">
        <v>161</v>
      </c>
      <c r="G720" s="21"/>
      <c r="H720" s="21"/>
      <c r="I720" s="21" t="s">
        <v>8</v>
      </c>
      <c r="J720" s="21" t="s">
        <v>9</v>
      </c>
      <c r="M720" s="12"/>
    </row>
    <row r="721" spans="1:13" ht="18" customHeight="1">
      <c r="A721" s="4">
        <v>720</v>
      </c>
      <c r="B721" s="37">
        <v>40422</v>
      </c>
      <c r="C721" s="34" t="s">
        <v>41</v>
      </c>
      <c r="D721" s="34" t="s">
        <v>12</v>
      </c>
      <c r="E721" s="34" t="s">
        <v>39</v>
      </c>
      <c r="F721" s="34" t="s">
        <v>148</v>
      </c>
      <c r="G721" s="21"/>
      <c r="H721" s="21"/>
      <c r="I721" s="21" t="s">
        <v>32</v>
      </c>
      <c r="J721" s="21" t="s">
        <v>26</v>
      </c>
      <c r="M721" s="12"/>
    </row>
    <row r="722" spans="1:13" ht="18" customHeight="1">
      <c r="A722" s="4">
        <v>721</v>
      </c>
      <c r="B722" s="37">
        <v>40422</v>
      </c>
      <c r="C722" s="34" t="s">
        <v>28</v>
      </c>
      <c r="D722" s="34" t="s">
        <v>6</v>
      </c>
      <c r="E722" s="34" t="s">
        <v>17</v>
      </c>
      <c r="F722" s="34" t="s">
        <v>43</v>
      </c>
      <c r="G722" s="21"/>
      <c r="H722" s="21"/>
      <c r="I722" s="21" t="s">
        <v>20</v>
      </c>
      <c r="J722" s="21" t="s">
        <v>19</v>
      </c>
      <c r="M722" s="12"/>
    </row>
    <row r="723" spans="1:13" ht="18" customHeight="1">
      <c r="A723" s="4">
        <v>722</v>
      </c>
      <c r="B723" s="37">
        <v>40422</v>
      </c>
      <c r="C723" s="34" t="s">
        <v>18</v>
      </c>
      <c r="D723" s="34" t="s">
        <v>72</v>
      </c>
      <c r="E723" s="34" t="s">
        <v>35</v>
      </c>
      <c r="F723" s="34" t="s">
        <v>34</v>
      </c>
      <c r="G723" s="21"/>
      <c r="H723" s="21"/>
      <c r="I723" s="21" t="s">
        <v>37</v>
      </c>
      <c r="J723" s="21" t="s">
        <v>14</v>
      </c>
      <c r="M723" s="12"/>
    </row>
    <row r="724" spans="1:13" ht="18" customHeight="1">
      <c r="A724" s="4">
        <v>723</v>
      </c>
      <c r="B724" s="37">
        <v>40422</v>
      </c>
      <c r="C724" s="34" t="s">
        <v>163</v>
      </c>
      <c r="D724" s="34" t="s">
        <v>210</v>
      </c>
      <c r="E724" s="34" t="s">
        <v>7</v>
      </c>
      <c r="F724" s="34" t="s">
        <v>10</v>
      </c>
      <c r="G724" s="21"/>
      <c r="H724" s="21"/>
      <c r="I724" s="21" t="s">
        <v>38</v>
      </c>
      <c r="J724" s="21" t="s">
        <v>13</v>
      </c>
      <c r="M724" s="12"/>
    </row>
    <row r="725" spans="1:13" ht="18" customHeight="1">
      <c r="A725" s="4">
        <v>724</v>
      </c>
      <c r="B725" s="37">
        <v>40423</v>
      </c>
      <c r="C725" s="36" t="s">
        <v>148</v>
      </c>
      <c r="D725" s="34" t="s">
        <v>29</v>
      </c>
      <c r="E725" s="34" t="s">
        <v>12</v>
      </c>
      <c r="F725" s="34" t="s">
        <v>39</v>
      </c>
      <c r="G725" s="21"/>
      <c r="H725" s="21"/>
      <c r="I725" s="21" t="s">
        <v>32</v>
      </c>
      <c r="J725" s="21" t="s">
        <v>26</v>
      </c>
      <c r="M725" s="13"/>
    </row>
    <row r="726" spans="1:13" ht="18" customHeight="1">
      <c r="A726" s="4">
        <v>725</v>
      </c>
      <c r="B726" s="37">
        <v>40423</v>
      </c>
      <c r="C726" s="34" t="s">
        <v>161</v>
      </c>
      <c r="D726" s="34" t="s">
        <v>131</v>
      </c>
      <c r="E726" s="34" t="s">
        <v>23</v>
      </c>
      <c r="F726" s="34" t="s">
        <v>157</v>
      </c>
      <c r="G726" s="21"/>
      <c r="H726" s="21"/>
      <c r="I726" s="21" t="s">
        <v>8</v>
      </c>
      <c r="J726" s="21" t="s">
        <v>9</v>
      </c>
      <c r="M726" s="12"/>
    </row>
    <row r="727" spans="1:13" ht="18" customHeight="1">
      <c r="A727" s="4">
        <v>726</v>
      </c>
      <c r="B727" s="37">
        <v>40423</v>
      </c>
      <c r="C727" s="34" t="s">
        <v>10</v>
      </c>
      <c r="D727" s="34" t="s">
        <v>46</v>
      </c>
      <c r="E727" s="34" t="s">
        <v>210</v>
      </c>
      <c r="F727" s="34" t="s">
        <v>7</v>
      </c>
      <c r="G727" s="21"/>
      <c r="H727" s="21"/>
      <c r="I727" s="21" t="s">
        <v>38</v>
      </c>
      <c r="J727" s="21" t="s">
        <v>13</v>
      </c>
      <c r="M727" s="12"/>
    </row>
    <row r="728" spans="1:13" ht="18" customHeight="1">
      <c r="A728" s="4">
        <v>727</v>
      </c>
      <c r="B728" s="37">
        <v>40423</v>
      </c>
      <c r="C728" s="34" t="s">
        <v>43</v>
      </c>
      <c r="D728" s="34" t="s">
        <v>144</v>
      </c>
      <c r="E728" s="34" t="s">
        <v>6</v>
      </c>
      <c r="F728" s="34" t="s">
        <v>17</v>
      </c>
      <c r="G728" s="21"/>
      <c r="H728" s="21"/>
      <c r="I728" s="21" t="s">
        <v>20</v>
      </c>
      <c r="J728" s="21" t="s">
        <v>19</v>
      </c>
      <c r="M728" s="12"/>
    </row>
    <row r="729" spans="1:13" ht="18" customHeight="1">
      <c r="A729" s="4">
        <v>728</v>
      </c>
      <c r="B729" s="37">
        <v>40423</v>
      </c>
      <c r="C729" s="34" t="s">
        <v>142</v>
      </c>
      <c r="D729" s="34" t="s">
        <v>146</v>
      </c>
      <c r="E729" s="34" t="s">
        <v>211</v>
      </c>
      <c r="F729" s="34" t="s">
        <v>5</v>
      </c>
      <c r="G729" s="21"/>
      <c r="H729" s="21"/>
      <c r="I729" s="21" t="s">
        <v>31</v>
      </c>
      <c r="J729" s="21" t="s">
        <v>25</v>
      </c>
      <c r="M729" s="12"/>
    </row>
    <row r="730" spans="1:13" ht="18" customHeight="1">
      <c r="A730" s="4">
        <v>729</v>
      </c>
      <c r="B730" s="37">
        <v>40424</v>
      </c>
      <c r="C730" s="34" t="s">
        <v>39</v>
      </c>
      <c r="D730" s="34" t="s">
        <v>153</v>
      </c>
      <c r="E730" s="34" t="s">
        <v>131</v>
      </c>
      <c r="F730" s="34" t="s">
        <v>211</v>
      </c>
      <c r="G730" s="21"/>
      <c r="H730" s="21"/>
      <c r="I730" s="21" t="s">
        <v>8</v>
      </c>
      <c r="J730" s="21" t="s">
        <v>31</v>
      </c>
      <c r="M730" s="12"/>
    </row>
    <row r="731" spans="1:13" ht="18" customHeight="1">
      <c r="A731" s="4">
        <v>730</v>
      </c>
      <c r="B731" s="37">
        <v>40424</v>
      </c>
      <c r="C731" s="34" t="s">
        <v>35</v>
      </c>
      <c r="D731" s="34" t="s">
        <v>16</v>
      </c>
      <c r="E731" s="34" t="s">
        <v>72</v>
      </c>
      <c r="F731" s="34" t="s">
        <v>4</v>
      </c>
      <c r="G731" s="21"/>
      <c r="H731" s="21"/>
      <c r="I731" s="21" t="s">
        <v>20</v>
      </c>
      <c r="J731" s="21" t="s">
        <v>37</v>
      </c>
      <c r="M731" s="12"/>
    </row>
    <row r="732" spans="1:13" ht="18" customHeight="1">
      <c r="A732" s="4">
        <v>731</v>
      </c>
      <c r="B732" s="37">
        <v>40424</v>
      </c>
      <c r="C732" s="34" t="s">
        <v>30</v>
      </c>
      <c r="D732" s="34" t="s">
        <v>41</v>
      </c>
      <c r="E732" s="34" t="s">
        <v>29</v>
      </c>
      <c r="F732" s="34" t="s">
        <v>12</v>
      </c>
      <c r="G732" s="21"/>
      <c r="H732" s="21"/>
      <c r="I732" s="21" t="s">
        <v>9</v>
      </c>
      <c r="J732" s="21" t="s">
        <v>32</v>
      </c>
      <c r="M732" s="12"/>
    </row>
    <row r="733" spans="1:13" ht="18" customHeight="1">
      <c r="A733" s="4">
        <v>732</v>
      </c>
      <c r="B733" s="37">
        <v>40424</v>
      </c>
      <c r="C733" s="34" t="s">
        <v>50</v>
      </c>
      <c r="D733" s="34" t="s">
        <v>24</v>
      </c>
      <c r="E733" s="34" t="s">
        <v>44</v>
      </c>
      <c r="F733" s="34" t="s">
        <v>23</v>
      </c>
      <c r="G733" s="21"/>
      <c r="H733" s="21"/>
      <c r="I733" s="21" t="s">
        <v>26</v>
      </c>
      <c r="J733" s="21" t="s">
        <v>25</v>
      </c>
      <c r="M733" s="12"/>
    </row>
    <row r="734" spans="1:13" ht="18" customHeight="1">
      <c r="A734" s="4">
        <v>733</v>
      </c>
      <c r="B734" s="37">
        <v>40424</v>
      </c>
      <c r="C734" s="34" t="s">
        <v>17</v>
      </c>
      <c r="D734" s="34" t="s">
        <v>42</v>
      </c>
      <c r="E734" s="34" t="s">
        <v>144</v>
      </c>
      <c r="F734" s="34" t="s">
        <v>27</v>
      </c>
      <c r="G734" s="21"/>
      <c r="H734" s="21"/>
      <c r="I734" s="21" t="s">
        <v>13</v>
      </c>
      <c r="J734" s="21" t="s">
        <v>14</v>
      </c>
      <c r="M734" s="12"/>
    </row>
    <row r="735" spans="1:13" ht="18" customHeight="1">
      <c r="A735" s="4">
        <v>734</v>
      </c>
      <c r="B735" s="37">
        <v>40424</v>
      </c>
      <c r="C735" s="34" t="s">
        <v>22</v>
      </c>
      <c r="D735" s="34" t="s">
        <v>49</v>
      </c>
      <c r="E735" s="34" t="s">
        <v>46</v>
      </c>
      <c r="F735" s="34" t="s">
        <v>6</v>
      </c>
      <c r="G735" s="21"/>
      <c r="H735" s="21"/>
      <c r="I735" s="21" t="s">
        <v>19</v>
      </c>
      <c r="J735" s="21" t="s">
        <v>38</v>
      </c>
      <c r="M735" s="12"/>
    </row>
    <row r="736" spans="1:13" ht="18" customHeight="1">
      <c r="A736" s="4">
        <v>735</v>
      </c>
      <c r="B736" s="37">
        <v>40425</v>
      </c>
      <c r="C736" s="34" t="s">
        <v>4</v>
      </c>
      <c r="D736" s="34" t="s">
        <v>43</v>
      </c>
      <c r="E736" s="34" t="s">
        <v>16</v>
      </c>
      <c r="F736" s="34" t="s">
        <v>72</v>
      </c>
      <c r="G736" s="21"/>
      <c r="H736" s="21"/>
      <c r="I736" s="21" t="s">
        <v>20</v>
      </c>
      <c r="J736" s="21" t="s">
        <v>37</v>
      </c>
      <c r="M736" s="12"/>
    </row>
    <row r="737" spans="1:13" ht="18" customHeight="1">
      <c r="A737" s="4">
        <v>736</v>
      </c>
      <c r="B737" s="37">
        <v>40425</v>
      </c>
      <c r="C737" s="34" t="s">
        <v>5</v>
      </c>
      <c r="D737" s="34" t="s">
        <v>161</v>
      </c>
      <c r="E737" s="34" t="s">
        <v>153</v>
      </c>
      <c r="F737" s="34" t="s">
        <v>131</v>
      </c>
      <c r="G737" s="21"/>
      <c r="H737" s="21"/>
      <c r="I737" s="21" t="s">
        <v>8</v>
      </c>
      <c r="J737" s="21" t="s">
        <v>31</v>
      </c>
      <c r="M737" s="12"/>
    </row>
    <row r="738" spans="1:13" ht="18" customHeight="1">
      <c r="A738" s="4">
        <v>737</v>
      </c>
      <c r="B738" s="37">
        <v>40425</v>
      </c>
      <c r="C738" s="34" t="s">
        <v>6</v>
      </c>
      <c r="D738" s="34" t="s">
        <v>163</v>
      </c>
      <c r="E738" s="34" t="s">
        <v>49</v>
      </c>
      <c r="F738" s="34" t="s">
        <v>46</v>
      </c>
      <c r="G738" s="21"/>
      <c r="H738" s="21"/>
      <c r="I738" s="21" t="s">
        <v>19</v>
      </c>
      <c r="J738" s="21" t="s">
        <v>38</v>
      </c>
      <c r="M738" s="12"/>
    </row>
    <row r="739" spans="1:13" ht="18" customHeight="1">
      <c r="A739" s="4">
        <v>738</v>
      </c>
      <c r="B739" s="37">
        <v>40425</v>
      </c>
      <c r="C739" s="34" t="s">
        <v>23</v>
      </c>
      <c r="D739" s="34" t="s">
        <v>47</v>
      </c>
      <c r="E739" s="34" t="s">
        <v>11</v>
      </c>
      <c r="F739" s="34" t="s">
        <v>24</v>
      </c>
      <c r="G739" s="21"/>
      <c r="H739" s="21"/>
      <c r="I739" s="21" t="s">
        <v>26</v>
      </c>
      <c r="J739" s="21" t="s">
        <v>25</v>
      </c>
      <c r="M739" s="12"/>
    </row>
    <row r="740" spans="1:13" ht="18" customHeight="1">
      <c r="A740" s="4">
        <v>739</v>
      </c>
      <c r="B740" s="37">
        <v>40425</v>
      </c>
      <c r="C740" s="34" t="s">
        <v>27</v>
      </c>
      <c r="D740" s="34" t="s">
        <v>21</v>
      </c>
      <c r="E740" s="34" t="s">
        <v>10</v>
      </c>
      <c r="F740" s="34" t="s">
        <v>42</v>
      </c>
      <c r="G740" s="21"/>
      <c r="H740" s="21"/>
      <c r="I740" s="21" t="s">
        <v>13</v>
      </c>
      <c r="J740" s="21" t="s">
        <v>14</v>
      </c>
      <c r="M740" s="12"/>
    </row>
    <row r="741" spans="1:13" ht="18" customHeight="1">
      <c r="A741" s="4">
        <v>740</v>
      </c>
      <c r="B741" s="37">
        <v>40425</v>
      </c>
      <c r="C741" s="34" t="s">
        <v>12</v>
      </c>
      <c r="D741" s="34" t="s">
        <v>148</v>
      </c>
      <c r="E741" s="34" t="s">
        <v>41</v>
      </c>
      <c r="F741" s="34" t="s">
        <v>29</v>
      </c>
      <c r="G741" s="21"/>
      <c r="H741" s="21"/>
      <c r="I741" s="21" t="s">
        <v>9</v>
      </c>
      <c r="J741" s="21" t="s">
        <v>32</v>
      </c>
      <c r="M741" s="12"/>
    </row>
    <row r="742" spans="1:13" ht="18" customHeight="1">
      <c r="A742" s="4">
        <v>741</v>
      </c>
      <c r="B742" s="37">
        <v>40426</v>
      </c>
      <c r="C742" s="34" t="s">
        <v>72</v>
      </c>
      <c r="D742" s="34" t="s">
        <v>35</v>
      </c>
      <c r="E742" s="34" t="s">
        <v>43</v>
      </c>
      <c r="F742" s="34" t="s">
        <v>16</v>
      </c>
      <c r="G742" s="21"/>
      <c r="H742" s="21"/>
      <c r="I742" s="21" t="s">
        <v>20</v>
      </c>
      <c r="J742" s="21" t="s">
        <v>37</v>
      </c>
      <c r="M742" s="12"/>
    </row>
    <row r="743" spans="1:13" ht="18" customHeight="1">
      <c r="A743" s="4">
        <v>742</v>
      </c>
      <c r="B743" s="37">
        <v>40426</v>
      </c>
      <c r="C743" s="34" t="s">
        <v>42</v>
      </c>
      <c r="D743" s="34" t="s">
        <v>10</v>
      </c>
      <c r="E743" s="34" t="s">
        <v>21</v>
      </c>
      <c r="F743" s="34" t="s">
        <v>144</v>
      </c>
      <c r="G743" s="21"/>
      <c r="H743" s="21"/>
      <c r="I743" s="21" t="s">
        <v>13</v>
      </c>
      <c r="J743" s="21" t="s">
        <v>14</v>
      </c>
      <c r="M743" s="12"/>
    </row>
    <row r="744" spans="1:13" ht="18" customHeight="1">
      <c r="A744" s="4">
        <v>743</v>
      </c>
      <c r="B744" s="37">
        <v>40426</v>
      </c>
      <c r="C744" s="34" t="s">
        <v>46</v>
      </c>
      <c r="D744" s="34" t="s">
        <v>22</v>
      </c>
      <c r="E744" s="34" t="s">
        <v>163</v>
      </c>
      <c r="F744" s="34" t="s">
        <v>49</v>
      </c>
      <c r="G744" s="21"/>
      <c r="H744" s="21"/>
      <c r="I744" s="21" t="s">
        <v>19</v>
      </c>
      <c r="J744" s="21" t="s">
        <v>38</v>
      </c>
      <c r="M744" s="12"/>
    </row>
    <row r="745" spans="1:13" ht="18" customHeight="1">
      <c r="A745" s="4">
        <v>744</v>
      </c>
      <c r="B745" s="37">
        <v>40426</v>
      </c>
      <c r="C745" s="34" t="s">
        <v>44</v>
      </c>
      <c r="D745" s="34" t="s">
        <v>142</v>
      </c>
      <c r="E745" s="34" t="s">
        <v>50</v>
      </c>
      <c r="F745" s="34" t="s">
        <v>11</v>
      </c>
      <c r="G745" s="21"/>
      <c r="H745" s="21"/>
      <c r="I745" s="21" t="s">
        <v>26</v>
      </c>
      <c r="J745" s="21" t="s">
        <v>25</v>
      </c>
      <c r="M745" s="12"/>
    </row>
    <row r="746" spans="1:13" ht="18" customHeight="1">
      <c r="A746" s="4">
        <v>745</v>
      </c>
      <c r="B746" s="37">
        <v>40426</v>
      </c>
      <c r="C746" s="34" t="s">
        <v>29</v>
      </c>
      <c r="D746" s="34" t="s">
        <v>30</v>
      </c>
      <c r="E746" s="34" t="s">
        <v>148</v>
      </c>
      <c r="F746" s="34" t="s">
        <v>41</v>
      </c>
      <c r="G746" s="21"/>
      <c r="H746" s="21"/>
      <c r="I746" s="21" t="s">
        <v>9</v>
      </c>
      <c r="J746" s="21" t="s">
        <v>32</v>
      </c>
      <c r="M746" s="12"/>
    </row>
    <row r="747" spans="1:13" ht="18" customHeight="1">
      <c r="A747" s="4">
        <v>746</v>
      </c>
      <c r="B747" s="37">
        <v>40426</v>
      </c>
      <c r="C747" s="34" t="s">
        <v>131</v>
      </c>
      <c r="D747" s="34" t="s">
        <v>39</v>
      </c>
      <c r="E747" s="34" t="s">
        <v>161</v>
      </c>
      <c r="F747" s="34" t="s">
        <v>153</v>
      </c>
      <c r="G747" s="21"/>
      <c r="H747" s="21"/>
      <c r="I747" s="21" t="s">
        <v>8</v>
      </c>
      <c r="J747" s="21" t="s">
        <v>31</v>
      </c>
      <c r="M747" s="12"/>
    </row>
    <row r="748" spans="1:13" ht="18" customHeight="1">
      <c r="A748" s="4">
        <v>747</v>
      </c>
      <c r="B748" s="37">
        <v>40428</v>
      </c>
      <c r="C748" s="34" t="s">
        <v>148</v>
      </c>
      <c r="D748" s="34" t="s">
        <v>131</v>
      </c>
      <c r="E748" s="34" t="s">
        <v>55</v>
      </c>
      <c r="F748" s="34" t="s">
        <v>12</v>
      </c>
      <c r="G748" s="21"/>
      <c r="H748" s="21"/>
      <c r="I748" s="21" t="s">
        <v>32</v>
      </c>
      <c r="J748" s="21" t="s">
        <v>31</v>
      </c>
      <c r="M748" s="12"/>
    </row>
    <row r="749" spans="1:13" ht="18" customHeight="1">
      <c r="A749" s="4">
        <v>748</v>
      </c>
      <c r="B749" s="37">
        <v>40428</v>
      </c>
      <c r="C749" s="34" t="s">
        <v>47</v>
      </c>
      <c r="D749" s="34" t="s">
        <v>211</v>
      </c>
      <c r="E749" s="34" t="s">
        <v>5</v>
      </c>
      <c r="F749" s="34" t="s">
        <v>44</v>
      </c>
      <c r="G749" s="21"/>
      <c r="H749" s="21"/>
      <c r="I749" s="21" t="s">
        <v>26</v>
      </c>
      <c r="J749" s="21" t="s">
        <v>8</v>
      </c>
      <c r="M749" s="12"/>
    </row>
    <row r="750" spans="1:13" ht="18" customHeight="1">
      <c r="A750" s="4">
        <v>749</v>
      </c>
      <c r="B750" s="37">
        <v>40428</v>
      </c>
      <c r="C750" s="34" t="s">
        <v>49</v>
      </c>
      <c r="D750" s="34" t="s">
        <v>6</v>
      </c>
      <c r="E750" s="34" t="s">
        <v>22</v>
      </c>
      <c r="F750" s="34" t="s">
        <v>10</v>
      </c>
      <c r="G750" s="21"/>
      <c r="H750" s="21"/>
      <c r="I750" s="21" t="s">
        <v>13</v>
      </c>
      <c r="J750" s="21" t="s">
        <v>37</v>
      </c>
      <c r="M750" s="12"/>
    </row>
    <row r="751" spans="1:13" ht="18" customHeight="1">
      <c r="A751" s="4">
        <v>750</v>
      </c>
      <c r="B751" s="37">
        <v>40428</v>
      </c>
      <c r="C751" s="34" t="s">
        <v>24</v>
      </c>
      <c r="D751" s="34" t="s">
        <v>23</v>
      </c>
      <c r="E751" s="34" t="s">
        <v>50</v>
      </c>
      <c r="F751" s="34" t="s">
        <v>142</v>
      </c>
      <c r="G751" s="21"/>
      <c r="H751" s="21"/>
      <c r="I751" s="21" t="s">
        <v>25</v>
      </c>
      <c r="J751" s="21" t="s">
        <v>9</v>
      </c>
      <c r="M751" s="12"/>
    </row>
    <row r="752" spans="1:13" ht="18" customHeight="1">
      <c r="A752" s="4">
        <v>751</v>
      </c>
      <c r="B752" s="37">
        <v>40428</v>
      </c>
      <c r="C752" s="34" t="s">
        <v>33</v>
      </c>
      <c r="D752" s="34" t="s">
        <v>4</v>
      </c>
      <c r="E752" s="34" t="s">
        <v>40</v>
      </c>
      <c r="F752" s="34" t="s">
        <v>21</v>
      </c>
      <c r="G752" s="21"/>
      <c r="H752" s="21"/>
      <c r="I752" s="21" t="s">
        <v>14</v>
      </c>
      <c r="J752" s="21" t="s">
        <v>19</v>
      </c>
      <c r="M752" s="12"/>
    </row>
    <row r="753" spans="1:13" ht="18" customHeight="1">
      <c r="A753" s="4">
        <v>752</v>
      </c>
      <c r="B753" s="37">
        <v>40428</v>
      </c>
      <c r="C753" s="34" t="s">
        <v>16</v>
      </c>
      <c r="D753" s="34" t="s">
        <v>15</v>
      </c>
      <c r="E753" s="36" t="s">
        <v>144</v>
      </c>
      <c r="F753" s="34" t="s">
        <v>163</v>
      </c>
      <c r="G753" s="21"/>
      <c r="H753" s="21"/>
      <c r="I753" s="21" t="s">
        <v>38</v>
      </c>
      <c r="J753" s="21" t="s">
        <v>20</v>
      </c>
      <c r="M753" s="12"/>
    </row>
    <row r="754" spans="1:13" ht="18" customHeight="1">
      <c r="A754" s="4">
        <v>753</v>
      </c>
      <c r="B754" s="37">
        <v>40429</v>
      </c>
      <c r="C754" s="34" t="s">
        <v>161</v>
      </c>
      <c r="D754" s="34" t="s">
        <v>153</v>
      </c>
      <c r="E754" s="34" t="s">
        <v>211</v>
      </c>
      <c r="F754" s="34" t="s">
        <v>5</v>
      </c>
      <c r="G754" s="21"/>
      <c r="H754" s="21"/>
      <c r="I754" s="21" t="s">
        <v>26</v>
      </c>
      <c r="J754" s="21" t="s">
        <v>8</v>
      </c>
      <c r="M754" s="12"/>
    </row>
    <row r="755" spans="1:13" ht="18" customHeight="1">
      <c r="A755" s="4">
        <v>754</v>
      </c>
      <c r="B755" s="37">
        <v>40429</v>
      </c>
      <c r="C755" s="34" t="s">
        <v>39</v>
      </c>
      <c r="D755" s="34" t="s">
        <v>41</v>
      </c>
      <c r="E755" s="34" t="s">
        <v>131</v>
      </c>
      <c r="F755" s="34" t="s">
        <v>30</v>
      </c>
      <c r="G755" s="21"/>
      <c r="H755" s="21"/>
      <c r="I755" s="21" t="s">
        <v>32</v>
      </c>
      <c r="J755" s="21" t="s">
        <v>31</v>
      </c>
      <c r="M755" s="12"/>
    </row>
    <row r="756" spans="1:13" ht="18" customHeight="1">
      <c r="A756" s="4">
        <v>755</v>
      </c>
      <c r="B756" s="37">
        <v>40429</v>
      </c>
      <c r="C756" s="34" t="s">
        <v>142</v>
      </c>
      <c r="D756" s="34" t="s">
        <v>146</v>
      </c>
      <c r="E756" s="34" t="s">
        <v>23</v>
      </c>
      <c r="F756" s="34" t="s">
        <v>50</v>
      </c>
      <c r="G756" s="21"/>
      <c r="H756" s="21"/>
      <c r="I756" s="21" t="s">
        <v>25</v>
      </c>
      <c r="J756" s="21" t="s">
        <v>9</v>
      </c>
      <c r="M756" s="12"/>
    </row>
    <row r="757" spans="1:13" ht="18" customHeight="1">
      <c r="A757" s="4">
        <v>756</v>
      </c>
      <c r="B757" s="37">
        <v>40429</v>
      </c>
      <c r="C757" s="34" t="s">
        <v>163</v>
      </c>
      <c r="D757" s="34" t="s">
        <v>7</v>
      </c>
      <c r="E757" s="34" t="s">
        <v>15</v>
      </c>
      <c r="F757" s="34" t="s">
        <v>144</v>
      </c>
      <c r="G757" s="21"/>
      <c r="H757" s="21"/>
      <c r="I757" s="21" t="s">
        <v>38</v>
      </c>
      <c r="J757" s="21" t="s">
        <v>20</v>
      </c>
      <c r="M757" s="12"/>
    </row>
    <row r="758" spans="1:13" ht="18" customHeight="1">
      <c r="A758" s="4">
        <v>757</v>
      </c>
      <c r="B758" s="37">
        <v>40430</v>
      </c>
      <c r="C758" s="34" t="s">
        <v>40</v>
      </c>
      <c r="D758" s="34" t="s">
        <v>33</v>
      </c>
      <c r="E758" s="34" t="s">
        <v>18</v>
      </c>
      <c r="F758" s="34" t="s">
        <v>4</v>
      </c>
      <c r="G758" s="21"/>
      <c r="H758" s="21"/>
      <c r="I758" s="21" t="s">
        <v>14</v>
      </c>
      <c r="J758" s="21" t="s">
        <v>19</v>
      </c>
      <c r="M758" s="12"/>
    </row>
    <row r="759" spans="1:13" ht="18" customHeight="1">
      <c r="A759" s="4">
        <v>758</v>
      </c>
      <c r="B759" s="37">
        <v>40430</v>
      </c>
      <c r="C759" s="34" t="s">
        <v>30</v>
      </c>
      <c r="D759" s="34" t="s">
        <v>148</v>
      </c>
      <c r="E759" s="34" t="s">
        <v>41</v>
      </c>
      <c r="F759" s="34" t="s">
        <v>29</v>
      </c>
      <c r="G759" s="21"/>
      <c r="H759" s="21"/>
      <c r="I759" s="21" t="s">
        <v>32</v>
      </c>
      <c r="J759" s="21" t="s">
        <v>31</v>
      </c>
      <c r="M759" s="12"/>
    </row>
    <row r="760" spans="1:13" ht="18" customHeight="1">
      <c r="A760" s="4">
        <v>759</v>
      </c>
      <c r="B760" s="37">
        <v>40430</v>
      </c>
      <c r="C760" s="34" t="s">
        <v>144</v>
      </c>
      <c r="D760" s="34" t="s">
        <v>16</v>
      </c>
      <c r="E760" s="34" t="s">
        <v>7</v>
      </c>
      <c r="F760" s="34" t="s">
        <v>15</v>
      </c>
      <c r="G760" s="21"/>
      <c r="H760" s="21"/>
      <c r="I760" s="21" t="s">
        <v>38</v>
      </c>
      <c r="J760" s="21" t="s">
        <v>20</v>
      </c>
      <c r="M760" s="12"/>
    </row>
    <row r="761" spans="1:13" ht="18" customHeight="1">
      <c r="A761" s="4">
        <v>760</v>
      </c>
      <c r="B761" s="37">
        <v>40430</v>
      </c>
      <c r="C761" s="34" t="s">
        <v>50</v>
      </c>
      <c r="D761" s="34" t="s">
        <v>24</v>
      </c>
      <c r="E761" s="34" t="s">
        <v>146</v>
      </c>
      <c r="F761" s="34" t="s">
        <v>23</v>
      </c>
      <c r="G761" s="21"/>
      <c r="H761" s="21"/>
      <c r="I761" s="21" t="s">
        <v>25</v>
      </c>
      <c r="J761" s="21" t="s">
        <v>9</v>
      </c>
      <c r="M761" s="12"/>
    </row>
    <row r="762" spans="1:13" ht="18" customHeight="1">
      <c r="A762" s="4">
        <v>761</v>
      </c>
      <c r="B762" s="37">
        <v>40430</v>
      </c>
      <c r="C762" s="34" t="s">
        <v>22</v>
      </c>
      <c r="D762" s="34" t="s">
        <v>49</v>
      </c>
      <c r="E762" s="34" t="s">
        <v>28</v>
      </c>
      <c r="F762" s="34" t="s">
        <v>6</v>
      </c>
      <c r="G762" s="21"/>
      <c r="H762" s="21"/>
      <c r="I762" s="21" t="s">
        <v>13</v>
      </c>
      <c r="J762" s="21" t="s">
        <v>37</v>
      </c>
      <c r="M762" s="12"/>
    </row>
    <row r="763" spans="1:13" ht="18" customHeight="1">
      <c r="A763" s="4">
        <v>762</v>
      </c>
      <c r="B763" s="37">
        <v>40431</v>
      </c>
      <c r="C763" s="34" t="s">
        <v>5</v>
      </c>
      <c r="D763" s="34" t="s">
        <v>47</v>
      </c>
      <c r="E763" s="34" t="s">
        <v>153</v>
      </c>
      <c r="F763" s="34" t="s">
        <v>41</v>
      </c>
      <c r="G763" s="21"/>
      <c r="H763" s="21"/>
      <c r="I763" s="21" t="s">
        <v>9</v>
      </c>
      <c r="J763" s="21" t="s">
        <v>26</v>
      </c>
      <c r="M763" s="12"/>
    </row>
    <row r="764" spans="1:13" ht="18" customHeight="1">
      <c r="A764" s="4">
        <v>763</v>
      </c>
      <c r="B764" s="37">
        <v>40431</v>
      </c>
      <c r="C764" s="34" t="s">
        <v>36</v>
      </c>
      <c r="D764" s="34" t="s">
        <v>27</v>
      </c>
      <c r="E764" s="34" t="s">
        <v>35</v>
      </c>
      <c r="F764" s="34" t="s">
        <v>46</v>
      </c>
      <c r="G764" s="21"/>
      <c r="H764" s="21"/>
      <c r="I764" s="21" t="s">
        <v>37</v>
      </c>
      <c r="J764" s="21" t="s">
        <v>19</v>
      </c>
      <c r="M764" s="12"/>
    </row>
    <row r="765" spans="1:13" ht="18" customHeight="1">
      <c r="A765" s="4">
        <v>764</v>
      </c>
      <c r="B765" s="37">
        <v>40431</v>
      </c>
      <c r="C765" s="34" t="s">
        <v>6</v>
      </c>
      <c r="D765" s="34" t="s">
        <v>163</v>
      </c>
      <c r="E765" s="34" t="s">
        <v>49</v>
      </c>
      <c r="F765" s="34" t="s">
        <v>7</v>
      </c>
      <c r="G765" s="21"/>
      <c r="H765" s="21"/>
      <c r="I765" s="21" t="s">
        <v>20</v>
      </c>
      <c r="J765" s="21" t="s">
        <v>13</v>
      </c>
      <c r="M765" s="12"/>
    </row>
    <row r="766" spans="1:13" ht="18" customHeight="1">
      <c r="A766" s="4">
        <v>765</v>
      </c>
      <c r="B766" s="37">
        <v>40431</v>
      </c>
      <c r="C766" s="34" t="s">
        <v>23</v>
      </c>
      <c r="D766" s="34" t="s">
        <v>142</v>
      </c>
      <c r="E766" s="34" t="s">
        <v>24</v>
      </c>
      <c r="F766" s="34" t="s">
        <v>146</v>
      </c>
      <c r="G766" s="21"/>
      <c r="H766" s="21"/>
      <c r="I766" s="21" t="s">
        <v>25</v>
      </c>
      <c r="J766" s="21" t="s">
        <v>31</v>
      </c>
      <c r="M766" s="12"/>
    </row>
    <row r="767" spans="1:13" ht="18" customHeight="1">
      <c r="A767" s="4">
        <v>766</v>
      </c>
      <c r="B767" s="37">
        <v>40431</v>
      </c>
      <c r="C767" s="34" t="s">
        <v>131</v>
      </c>
      <c r="D767" s="34" t="s">
        <v>29</v>
      </c>
      <c r="E767" s="34" t="s">
        <v>12</v>
      </c>
      <c r="F767" s="34" t="s">
        <v>211</v>
      </c>
      <c r="G767" s="21"/>
      <c r="H767" s="21"/>
      <c r="I767" s="21" t="s">
        <v>32</v>
      </c>
      <c r="J767" s="21" t="s">
        <v>8</v>
      </c>
      <c r="M767" s="12"/>
    </row>
    <row r="768" spans="1:13" ht="18" customHeight="1">
      <c r="A768" s="4">
        <v>767</v>
      </c>
      <c r="B768" s="37">
        <v>40431</v>
      </c>
      <c r="C768" s="34" t="s">
        <v>15</v>
      </c>
      <c r="D768" s="36" t="s">
        <v>72</v>
      </c>
      <c r="E768" s="34" t="s">
        <v>210</v>
      </c>
      <c r="F768" s="34" t="s">
        <v>34</v>
      </c>
      <c r="G768" s="21"/>
      <c r="H768" s="21"/>
      <c r="I768" s="21" t="s">
        <v>38</v>
      </c>
      <c r="J768" s="21" t="s">
        <v>14</v>
      </c>
      <c r="M768" s="12"/>
    </row>
    <row r="769" spans="1:13" ht="18" customHeight="1">
      <c r="A769" s="4">
        <v>768</v>
      </c>
      <c r="B769" s="37">
        <v>40432</v>
      </c>
      <c r="C769" s="34" t="s">
        <v>7</v>
      </c>
      <c r="D769" s="34" t="s">
        <v>22</v>
      </c>
      <c r="E769" s="34" t="s">
        <v>163</v>
      </c>
      <c r="F769" s="34" t="s">
        <v>49</v>
      </c>
      <c r="G769" s="21"/>
      <c r="H769" s="21"/>
      <c r="I769" s="21" t="s">
        <v>20</v>
      </c>
      <c r="J769" s="21" t="s">
        <v>13</v>
      </c>
      <c r="M769" s="12"/>
    </row>
    <row r="770" spans="1:13" ht="18" customHeight="1">
      <c r="A770" s="4">
        <v>769</v>
      </c>
      <c r="B770" s="37">
        <v>40432</v>
      </c>
      <c r="C770" s="34" t="s">
        <v>34</v>
      </c>
      <c r="D770" s="34" t="s">
        <v>144</v>
      </c>
      <c r="E770" s="34" t="s">
        <v>72</v>
      </c>
      <c r="F770" s="34" t="s">
        <v>210</v>
      </c>
      <c r="G770" s="21"/>
      <c r="H770" s="21"/>
      <c r="I770" s="21" t="s">
        <v>38</v>
      </c>
      <c r="J770" s="21" t="s">
        <v>14</v>
      </c>
      <c r="M770" s="12"/>
    </row>
    <row r="771" spans="1:13" ht="18" customHeight="1">
      <c r="A771" s="4">
        <v>770</v>
      </c>
      <c r="B771" s="37">
        <v>40432</v>
      </c>
      <c r="C771" s="34" t="s">
        <v>41</v>
      </c>
      <c r="D771" s="34" t="s">
        <v>30</v>
      </c>
      <c r="E771" s="34" t="s">
        <v>47</v>
      </c>
      <c r="F771" s="34" t="s">
        <v>153</v>
      </c>
      <c r="G771" s="21"/>
      <c r="H771" s="21"/>
      <c r="I771" s="21" t="s">
        <v>9</v>
      </c>
      <c r="J771" s="21" t="s">
        <v>26</v>
      </c>
      <c r="M771" s="12"/>
    </row>
    <row r="772" spans="1:13" ht="18" customHeight="1">
      <c r="A772" s="4">
        <v>771</v>
      </c>
      <c r="B772" s="37">
        <v>40432</v>
      </c>
      <c r="C772" s="34" t="s">
        <v>46</v>
      </c>
      <c r="D772" s="34" t="s">
        <v>10</v>
      </c>
      <c r="E772" s="34" t="s">
        <v>27</v>
      </c>
      <c r="F772" s="34" t="s">
        <v>35</v>
      </c>
      <c r="G772" s="21"/>
      <c r="H772" s="21"/>
      <c r="I772" s="21" t="s">
        <v>37</v>
      </c>
      <c r="J772" s="21" t="s">
        <v>19</v>
      </c>
      <c r="M772" s="12"/>
    </row>
    <row r="773" spans="1:13" ht="18" customHeight="1">
      <c r="A773" s="4">
        <v>772</v>
      </c>
      <c r="B773" s="37">
        <v>40432</v>
      </c>
      <c r="C773" s="34" t="s">
        <v>146</v>
      </c>
      <c r="D773" s="34" t="s">
        <v>50</v>
      </c>
      <c r="E773" s="34" t="s">
        <v>142</v>
      </c>
      <c r="F773" s="34" t="s">
        <v>24</v>
      </c>
      <c r="G773" s="21"/>
      <c r="H773" s="21"/>
      <c r="I773" s="21" t="s">
        <v>25</v>
      </c>
      <c r="J773" s="21" t="s">
        <v>31</v>
      </c>
      <c r="M773" s="12"/>
    </row>
    <row r="774" spans="1:13" ht="18" customHeight="1">
      <c r="A774" s="4">
        <v>773</v>
      </c>
      <c r="B774" s="37">
        <v>40432</v>
      </c>
      <c r="C774" s="34" t="s">
        <v>12</v>
      </c>
      <c r="D774" s="34" t="s">
        <v>39</v>
      </c>
      <c r="E774" s="34" t="s">
        <v>29</v>
      </c>
      <c r="F774" s="34" t="s">
        <v>148</v>
      </c>
      <c r="G774" s="21"/>
      <c r="H774" s="21"/>
      <c r="I774" s="21" t="s">
        <v>32</v>
      </c>
      <c r="J774" s="21" t="s">
        <v>8</v>
      </c>
      <c r="M774" s="12"/>
    </row>
    <row r="775" spans="1:13" ht="18" customHeight="1">
      <c r="A775" s="4">
        <v>774</v>
      </c>
      <c r="B775" s="37">
        <v>40433</v>
      </c>
      <c r="C775" s="34" t="s">
        <v>35</v>
      </c>
      <c r="D775" s="34" t="s">
        <v>36</v>
      </c>
      <c r="E775" s="34" t="s">
        <v>10</v>
      </c>
      <c r="F775" s="34" t="s">
        <v>27</v>
      </c>
      <c r="G775" s="21"/>
      <c r="H775" s="21"/>
      <c r="I775" s="21" t="s">
        <v>37</v>
      </c>
      <c r="J775" s="21" t="s">
        <v>19</v>
      </c>
      <c r="M775" s="12"/>
    </row>
    <row r="776" spans="1:13" ht="18" customHeight="1">
      <c r="A776" s="4">
        <v>775</v>
      </c>
      <c r="B776" s="37">
        <v>40433</v>
      </c>
      <c r="C776" s="34" t="s">
        <v>153</v>
      </c>
      <c r="D776" s="34" t="s">
        <v>5</v>
      </c>
      <c r="E776" s="34" t="s">
        <v>30</v>
      </c>
      <c r="F776" s="34" t="s">
        <v>47</v>
      </c>
      <c r="G776" s="21"/>
      <c r="H776" s="21"/>
      <c r="I776" s="21" t="s">
        <v>9</v>
      </c>
      <c r="J776" s="21" t="s">
        <v>26</v>
      </c>
      <c r="M776" s="12"/>
    </row>
    <row r="777" spans="1:13" ht="18" customHeight="1">
      <c r="A777" s="4">
        <v>776</v>
      </c>
      <c r="B777" s="37">
        <v>40433</v>
      </c>
      <c r="C777" s="34" t="s">
        <v>49</v>
      </c>
      <c r="D777" s="34" t="s">
        <v>6</v>
      </c>
      <c r="E777" s="34" t="s">
        <v>22</v>
      </c>
      <c r="F777" s="34" t="s">
        <v>163</v>
      </c>
      <c r="G777" s="21"/>
      <c r="H777" s="21"/>
      <c r="I777" s="21" t="s">
        <v>20</v>
      </c>
      <c r="J777" s="21" t="s">
        <v>13</v>
      </c>
      <c r="M777" s="12"/>
    </row>
    <row r="778" spans="1:13" ht="18" customHeight="1">
      <c r="A778" s="4">
        <v>777</v>
      </c>
      <c r="B778" s="37">
        <v>40433</v>
      </c>
      <c r="C778" s="34" t="s">
        <v>29</v>
      </c>
      <c r="D778" s="34" t="s">
        <v>211</v>
      </c>
      <c r="E778" s="34" t="s">
        <v>131</v>
      </c>
      <c r="F778" s="34" t="s">
        <v>39</v>
      </c>
      <c r="G778" s="21"/>
      <c r="H778" s="21"/>
      <c r="I778" s="21" t="s">
        <v>32</v>
      </c>
      <c r="J778" s="21" t="s">
        <v>8</v>
      </c>
      <c r="M778" s="12"/>
    </row>
    <row r="779" spans="1:13" ht="18" customHeight="1">
      <c r="A779" s="4">
        <v>778</v>
      </c>
      <c r="B779" s="37">
        <v>40433</v>
      </c>
      <c r="C779" s="34" t="s">
        <v>210</v>
      </c>
      <c r="D779" s="34" t="s">
        <v>15</v>
      </c>
      <c r="E779" s="34" t="s">
        <v>144</v>
      </c>
      <c r="F779" s="34" t="s">
        <v>72</v>
      </c>
      <c r="G779" s="21"/>
      <c r="H779" s="21"/>
      <c r="I779" s="21" t="s">
        <v>38</v>
      </c>
      <c r="J779" s="21" t="s">
        <v>14</v>
      </c>
      <c r="M779" s="12"/>
    </row>
    <row r="780" spans="1:13" ht="18" customHeight="1">
      <c r="A780" s="4">
        <v>779</v>
      </c>
      <c r="B780" s="37">
        <v>40433</v>
      </c>
      <c r="C780" s="34" t="s">
        <v>24</v>
      </c>
      <c r="D780" s="34" t="s">
        <v>23</v>
      </c>
      <c r="E780" s="34" t="s">
        <v>50</v>
      </c>
      <c r="F780" s="34" t="s">
        <v>142</v>
      </c>
      <c r="G780" s="21"/>
      <c r="H780" s="21"/>
      <c r="I780" s="21" t="s">
        <v>25</v>
      </c>
      <c r="J780" s="21" t="s">
        <v>31</v>
      </c>
      <c r="M780" s="12"/>
    </row>
    <row r="781" spans="1:13" ht="18" customHeight="1">
      <c r="A781" s="4">
        <v>780</v>
      </c>
      <c r="B781" s="37">
        <v>40435</v>
      </c>
      <c r="C781" s="34" t="s">
        <v>72</v>
      </c>
      <c r="D781" s="34" t="s">
        <v>34</v>
      </c>
      <c r="E781" s="34" t="s">
        <v>17</v>
      </c>
      <c r="F781" s="34" t="s">
        <v>4</v>
      </c>
      <c r="G781" s="21"/>
      <c r="H781" s="21"/>
      <c r="I781" s="21" t="s">
        <v>19</v>
      </c>
      <c r="J781" s="21" t="s">
        <v>20</v>
      </c>
      <c r="M781" s="12"/>
    </row>
    <row r="782" spans="1:13" ht="18" customHeight="1">
      <c r="A782" s="4">
        <v>781</v>
      </c>
      <c r="B782" s="37">
        <v>40435</v>
      </c>
      <c r="C782" s="34" t="s">
        <v>44</v>
      </c>
      <c r="D782" s="34" t="s">
        <v>161</v>
      </c>
      <c r="E782" s="34" t="s">
        <v>23</v>
      </c>
      <c r="F782" s="34" t="s">
        <v>11</v>
      </c>
      <c r="G782" s="21"/>
      <c r="H782" s="21"/>
      <c r="I782" s="21" t="s">
        <v>26</v>
      </c>
      <c r="J782" s="21" t="s">
        <v>32</v>
      </c>
      <c r="M782" s="12"/>
    </row>
    <row r="783" spans="1:13" ht="18" customHeight="1">
      <c r="A783" s="4">
        <v>782</v>
      </c>
      <c r="B783" s="37">
        <v>40435</v>
      </c>
      <c r="C783" s="34" t="s">
        <v>30</v>
      </c>
      <c r="D783" s="34" t="s">
        <v>12</v>
      </c>
      <c r="E783" s="34" t="s">
        <v>41</v>
      </c>
      <c r="F783" s="34" t="s">
        <v>131</v>
      </c>
      <c r="G783" s="21"/>
      <c r="H783" s="21"/>
      <c r="I783" s="21" t="s">
        <v>31</v>
      </c>
      <c r="J783" s="21" t="s">
        <v>9</v>
      </c>
      <c r="M783" s="12"/>
    </row>
    <row r="784" spans="1:13" ht="18" customHeight="1">
      <c r="A784" s="4">
        <v>783</v>
      </c>
      <c r="B784" s="37">
        <v>40435</v>
      </c>
      <c r="C784" s="34" t="s">
        <v>142</v>
      </c>
      <c r="D784" s="34" t="s">
        <v>153</v>
      </c>
      <c r="E784" s="34" t="s">
        <v>148</v>
      </c>
      <c r="F784" s="34" t="s">
        <v>5</v>
      </c>
      <c r="G784" s="21"/>
      <c r="H784" s="21"/>
      <c r="I784" s="21" t="s">
        <v>8</v>
      </c>
      <c r="J784" s="21" t="s">
        <v>25</v>
      </c>
      <c r="M784" s="12"/>
    </row>
    <row r="785" spans="1:13" ht="18" customHeight="1">
      <c r="A785" s="4">
        <v>784</v>
      </c>
      <c r="B785" s="37">
        <v>40435</v>
      </c>
      <c r="C785" s="34" t="s">
        <v>27</v>
      </c>
      <c r="D785" s="34" t="s">
        <v>46</v>
      </c>
      <c r="E785" s="34" t="s">
        <v>36</v>
      </c>
      <c r="F785" s="34" t="s">
        <v>28</v>
      </c>
      <c r="G785" s="21"/>
      <c r="H785" s="21"/>
      <c r="I785" s="21" t="s">
        <v>13</v>
      </c>
      <c r="J785" s="21" t="s">
        <v>38</v>
      </c>
      <c r="M785" s="12"/>
    </row>
    <row r="786" spans="1:13" ht="18" customHeight="1">
      <c r="A786" s="4">
        <v>785</v>
      </c>
      <c r="B786" s="37">
        <v>40435</v>
      </c>
      <c r="C786" s="34" t="s">
        <v>163</v>
      </c>
      <c r="D786" s="34" t="s">
        <v>21</v>
      </c>
      <c r="E786" s="34" t="s">
        <v>16</v>
      </c>
      <c r="F786" s="34" t="s">
        <v>18</v>
      </c>
      <c r="G786" s="21"/>
      <c r="H786" s="21"/>
      <c r="I786" s="21" t="s">
        <v>14</v>
      </c>
      <c r="J786" s="21" t="s">
        <v>37</v>
      </c>
      <c r="M786" s="12"/>
    </row>
    <row r="787" spans="1:13" ht="18" customHeight="1">
      <c r="A787" s="4">
        <v>786</v>
      </c>
      <c r="B787" s="37">
        <v>40436</v>
      </c>
      <c r="C787" s="34" t="s">
        <v>4</v>
      </c>
      <c r="D787" s="34" t="s">
        <v>33</v>
      </c>
      <c r="E787" s="34" t="s">
        <v>34</v>
      </c>
      <c r="F787" s="34" t="s">
        <v>17</v>
      </c>
      <c r="G787" s="21"/>
      <c r="H787" s="21"/>
      <c r="I787" s="21" t="s">
        <v>19</v>
      </c>
      <c r="J787" s="21" t="s">
        <v>20</v>
      </c>
      <c r="M787" s="12"/>
    </row>
    <row r="788" spans="1:13" ht="18" customHeight="1">
      <c r="A788" s="4">
        <v>787</v>
      </c>
      <c r="B788" s="37">
        <v>40436</v>
      </c>
      <c r="C788" s="34" t="s">
        <v>5</v>
      </c>
      <c r="D788" s="34" t="s">
        <v>39</v>
      </c>
      <c r="E788" s="34" t="s">
        <v>153</v>
      </c>
      <c r="F788" s="34" t="s">
        <v>148</v>
      </c>
      <c r="G788" s="21"/>
      <c r="H788" s="21"/>
      <c r="I788" s="21" t="s">
        <v>8</v>
      </c>
      <c r="J788" s="21" t="s">
        <v>25</v>
      </c>
      <c r="M788" s="12"/>
    </row>
    <row r="789" spans="1:13" ht="18" customHeight="1">
      <c r="A789" s="4">
        <v>788</v>
      </c>
      <c r="B789" s="37">
        <v>40436</v>
      </c>
      <c r="C789" s="34" t="s">
        <v>28</v>
      </c>
      <c r="D789" s="34" t="s">
        <v>35</v>
      </c>
      <c r="E789" s="34" t="s">
        <v>46</v>
      </c>
      <c r="F789" s="34" t="s">
        <v>36</v>
      </c>
      <c r="G789" s="21"/>
      <c r="H789" s="21"/>
      <c r="I789" s="21" t="s">
        <v>13</v>
      </c>
      <c r="J789" s="21" t="s">
        <v>38</v>
      </c>
      <c r="M789" s="12"/>
    </row>
    <row r="790" spans="1:13" ht="18" customHeight="1">
      <c r="A790" s="4">
        <v>789</v>
      </c>
      <c r="B790" s="37">
        <v>40436</v>
      </c>
      <c r="C790" s="34" t="s">
        <v>131</v>
      </c>
      <c r="D790" s="34" t="s">
        <v>29</v>
      </c>
      <c r="E790" s="34" t="s">
        <v>12</v>
      </c>
      <c r="F790" s="34" t="s">
        <v>41</v>
      </c>
      <c r="G790" s="21"/>
      <c r="H790" s="21"/>
      <c r="I790" s="21" t="s">
        <v>31</v>
      </c>
      <c r="J790" s="21" t="s">
        <v>9</v>
      </c>
      <c r="M790" s="12"/>
    </row>
    <row r="791" spans="1:13" ht="18" customHeight="1">
      <c r="A791" s="4">
        <v>790</v>
      </c>
      <c r="B791" s="37">
        <v>40436</v>
      </c>
      <c r="C791" s="34" t="s">
        <v>11</v>
      </c>
      <c r="D791" s="34" t="s">
        <v>24</v>
      </c>
      <c r="E791" s="34" t="s">
        <v>161</v>
      </c>
      <c r="F791" s="34" t="s">
        <v>23</v>
      </c>
      <c r="G791" s="21"/>
      <c r="H791" s="21"/>
      <c r="I791" s="21" t="s">
        <v>26</v>
      </c>
      <c r="J791" s="21" t="s">
        <v>32</v>
      </c>
      <c r="M791" s="12"/>
    </row>
    <row r="792" spans="1:13" ht="18" customHeight="1">
      <c r="A792" s="4">
        <v>791</v>
      </c>
      <c r="B792" s="37">
        <v>40436</v>
      </c>
      <c r="C792" s="34" t="s">
        <v>18</v>
      </c>
      <c r="D792" s="34" t="s">
        <v>49</v>
      </c>
      <c r="E792" s="34" t="s">
        <v>21</v>
      </c>
      <c r="F792" s="34" t="s">
        <v>16</v>
      </c>
      <c r="G792" s="21"/>
      <c r="H792" s="21"/>
      <c r="I792" s="21" t="s">
        <v>14</v>
      </c>
      <c r="J792" s="21" t="s">
        <v>37</v>
      </c>
      <c r="M792" s="12"/>
    </row>
    <row r="793" spans="1:13" ht="18" customHeight="1">
      <c r="A793" s="4">
        <v>792</v>
      </c>
      <c r="B793" s="37">
        <v>40437</v>
      </c>
      <c r="C793" s="34" t="s">
        <v>148</v>
      </c>
      <c r="D793" s="34" t="s">
        <v>142</v>
      </c>
      <c r="E793" s="34" t="s">
        <v>211</v>
      </c>
      <c r="F793" s="34" t="s">
        <v>153</v>
      </c>
      <c r="G793" s="21"/>
      <c r="H793" s="21"/>
      <c r="I793" s="21" t="s">
        <v>8</v>
      </c>
      <c r="J793" s="21" t="s">
        <v>25</v>
      </c>
      <c r="M793" s="12"/>
    </row>
    <row r="794" spans="1:13" ht="18" customHeight="1">
      <c r="A794" s="4">
        <v>793</v>
      </c>
      <c r="B794" s="37">
        <v>40437</v>
      </c>
      <c r="C794" s="34" t="s">
        <v>41</v>
      </c>
      <c r="D794" s="34" t="s">
        <v>30</v>
      </c>
      <c r="E794" s="36" t="s">
        <v>29</v>
      </c>
      <c r="F794" s="34" t="s">
        <v>12</v>
      </c>
      <c r="G794" s="21"/>
      <c r="H794" s="21"/>
      <c r="I794" s="21" t="s">
        <v>31</v>
      </c>
      <c r="J794" s="21" t="s">
        <v>9</v>
      </c>
      <c r="M794" s="12"/>
    </row>
    <row r="795" spans="1:13" ht="18" customHeight="1">
      <c r="A795" s="4">
        <v>794</v>
      </c>
      <c r="B795" s="37">
        <v>40437</v>
      </c>
      <c r="C795" s="34" t="s">
        <v>36</v>
      </c>
      <c r="D795" s="34" t="s">
        <v>27</v>
      </c>
      <c r="E795" s="34" t="s">
        <v>35</v>
      </c>
      <c r="F795" s="34" t="s">
        <v>46</v>
      </c>
      <c r="G795" s="21"/>
      <c r="H795" s="21"/>
      <c r="I795" s="21" t="s">
        <v>13</v>
      </c>
      <c r="J795" s="21" t="s">
        <v>38</v>
      </c>
      <c r="M795" s="12"/>
    </row>
    <row r="796" spans="1:13" ht="18" customHeight="1">
      <c r="A796" s="4">
        <v>795</v>
      </c>
      <c r="B796" s="37">
        <v>40437</v>
      </c>
      <c r="C796" s="34" t="s">
        <v>23</v>
      </c>
      <c r="D796" s="34" t="s">
        <v>44</v>
      </c>
      <c r="E796" s="34" t="s">
        <v>47</v>
      </c>
      <c r="F796" s="34" t="s">
        <v>161</v>
      </c>
      <c r="G796" s="21"/>
      <c r="H796" s="21"/>
      <c r="I796" s="21" t="s">
        <v>26</v>
      </c>
      <c r="J796" s="21" t="s">
        <v>32</v>
      </c>
      <c r="M796" s="12"/>
    </row>
    <row r="797" spans="1:13" ht="18" customHeight="1">
      <c r="A797" s="4">
        <v>796</v>
      </c>
      <c r="B797" s="37">
        <v>40437</v>
      </c>
      <c r="C797" s="34" t="s">
        <v>17</v>
      </c>
      <c r="D797" s="34" t="s">
        <v>72</v>
      </c>
      <c r="E797" s="34" t="s">
        <v>33</v>
      </c>
      <c r="F797" s="34" t="s">
        <v>34</v>
      </c>
      <c r="G797" s="21"/>
      <c r="H797" s="21"/>
      <c r="I797" s="21" t="s">
        <v>19</v>
      </c>
      <c r="J797" s="21" t="s">
        <v>20</v>
      </c>
      <c r="M797" s="12"/>
    </row>
    <row r="798" spans="1:13" ht="18" customHeight="1">
      <c r="A798" s="4">
        <v>797</v>
      </c>
      <c r="B798" s="37">
        <v>40437</v>
      </c>
      <c r="C798" s="34" t="s">
        <v>16</v>
      </c>
      <c r="D798" s="34" t="s">
        <v>163</v>
      </c>
      <c r="E798" s="34" t="s">
        <v>49</v>
      </c>
      <c r="F798" s="34" t="s">
        <v>21</v>
      </c>
      <c r="G798" s="21"/>
      <c r="H798" s="21"/>
      <c r="I798" s="21" t="s">
        <v>14</v>
      </c>
      <c r="J798" s="21" t="s">
        <v>37</v>
      </c>
      <c r="M798" s="12"/>
    </row>
    <row r="799" spans="1:13" ht="18" customHeight="1">
      <c r="A799" s="4">
        <v>798</v>
      </c>
      <c r="B799" s="37">
        <v>40439</v>
      </c>
      <c r="C799" s="34" t="s">
        <v>47</v>
      </c>
      <c r="D799" s="36" t="s">
        <v>23</v>
      </c>
      <c r="E799" s="34" t="s">
        <v>146</v>
      </c>
      <c r="F799" s="34" t="s">
        <v>44</v>
      </c>
      <c r="G799" s="21"/>
      <c r="H799" s="21"/>
      <c r="I799" s="21" t="s">
        <v>25</v>
      </c>
      <c r="J799" s="21" t="s">
        <v>32</v>
      </c>
      <c r="M799" s="12"/>
    </row>
    <row r="800" spans="1:13" ht="18" customHeight="1">
      <c r="A800" s="4">
        <v>799</v>
      </c>
      <c r="B800" s="37">
        <v>40439</v>
      </c>
      <c r="C800" s="34" t="s">
        <v>46</v>
      </c>
      <c r="D800" s="34" t="s">
        <v>4</v>
      </c>
      <c r="E800" s="34" t="s">
        <v>72</v>
      </c>
      <c r="F800" s="34" t="s">
        <v>33</v>
      </c>
      <c r="G800" s="21"/>
      <c r="H800" s="21"/>
      <c r="I800" s="21" t="s">
        <v>38</v>
      </c>
      <c r="J800" s="21" t="s">
        <v>37</v>
      </c>
      <c r="M800" s="12"/>
    </row>
    <row r="801" spans="1:13" ht="18" customHeight="1">
      <c r="A801" s="4">
        <v>800</v>
      </c>
      <c r="B801" s="37">
        <v>40439</v>
      </c>
      <c r="C801" s="34" t="s">
        <v>50</v>
      </c>
      <c r="D801" s="34" t="s">
        <v>148</v>
      </c>
      <c r="E801" s="34" t="s">
        <v>5</v>
      </c>
      <c r="F801" s="34" t="s">
        <v>142</v>
      </c>
      <c r="G801" s="21"/>
      <c r="H801" s="21"/>
      <c r="I801" s="21" t="s">
        <v>9</v>
      </c>
      <c r="J801" s="21" t="s">
        <v>8</v>
      </c>
      <c r="M801" s="12"/>
    </row>
    <row r="802" spans="1:13" ht="18" customHeight="1">
      <c r="A802" s="4">
        <v>801</v>
      </c>
      <c r="B802" s="37">
        <v>40439</v>
      </c>
      <c r="C802" s="34" t="s">
        <v>21</v>
      </c>
      <c r="D802" s="34" t="s">
        <v>48</v>
      </c>
      <c r="E802" s="34" t="s">
        <v>43</v>
      </c>
      <c r="F802" s="34" t="s">
        <v>10</v>
      </c>
      <c r="G802" s="21"/>
      <c r="H802" s="21"/>
      <c r="I802" s="21" t="s">
        <v>13</v>
      </c>
      <c r="J802" s="21" t="s">
        <v>19</v>
      </c>
      <c r="M802" s="12"/>
    </row>
    <row r="803" spans="1:13" ht="18" customHeight="1">
      <c r="A803" s="4">
        <v>802</v>
      </c>
      <c r="B803" s="37">
        <v>40439</v>
      </c>
      <c r="C803" s="34" t="s">
        <v>22</v>
      </c>
      <c r="D803" s="34" t="s">
        <v>28</v>
      </c>
      <c r="E803" s="34" t="s">
        <v>144</v>
      </c>
      <c r="F803" s="34" t="s">
        <v>35</v>
      </c>
      <c r="G803" s="21"/>
      <c r="H803" s="21"/>
      <c r="I803" s="21" t="s">
        <v>14</v>
      </c>
      <c r="J803" s="21" t="s">
        <v>20</v>
      </c>
      <c r="M803" s="12"/>
    </row>
    <row r="804" spans="1:13" ht="18" customHeight="1">
      <c r="A804" s="4">
        <v>803</v>
      </c>
      <c r="B804" s="37">
        <v>40439</v>
      </c>
      <c r="C804" s="34" t="s">
        <v>12</v>
      </c>
      <c r="D804" s="34" t="s">
        <v>131</v>
      </c>
      <c r="E804" s="34" t="s">
        <v>30</v>
      </c>
      <c r="F804" s="34" t="s">
        <v>29</v>
      </c>
      <c r="G804" s="21"/>
      <c r="H804" s="21"/>
      <c r="I804" s="21" t="s">
        <v>31</v>
      </c>
      <c r="J804" s="21" t="s">
        <v>26</v>
      </c>
      <c r="M804" s="12"/>
    </row>
    <row r="805" spans="1:13" ht="18" customHeight="1">
      <c r="A805" s="4">
        <v>804</v>
      </c>
      <c r="B805" s="37">
        <v>40440</v>
      </c>
      <c r="C805" s="34" t="s">
        <v>35</v>
      </c>
      <c r="D805" s="34" t="s">
        <v>36</v>
      </c>
      <c r="E805" s="34" t="s">
        <v>28</v>
      </c>
      <c r="F805" s="34" t="s">
        <v>144</v>
      </c>
      <c r="G805" s="21"/>
      <c r="H805" s="21"/>
      <c r="I805" s="21" t="s">
        <v>14</v>
      </c>
      <c r="J805" s="21" t="s">
        <v>20</v>
      </c>
      <c r="M805" s="12"/>
    </row>
    <row r="806" spans="1:13" ht="18" customHeight="1">
      <c r="A806" s="4">
        <v>805</v>
      </c>
      <c r="B806" s="37">
        <v>40440</v>
      </c>
      <c r="C806" s="34" t="s">
        <v>10</v>
      </c>
      <c r="D806" s="34" t="s">
        <v>17</v>
      </c>
      <c r="E806" s="34" t="s">
        <v>48</v>
      </c>
      <c r="F806" s="34" t="s">
        <v>43</v>
      </c>
      <c r="G806" s="21"/>
      <c r="H806" s="21"/>
      <c r="I806" s="21" t="s">
        <v>13</v>
      </c>
      <c r="J806" s="21" t="s">
        <v>19</v>
      </c>
      <c r="M806" s="12"/>
    </row>
    <row r="807" spans="1:13" ht="18" customHeight="1">
      <c r="A807" s="4">
        <v>806</v>
      </c>
      <c r="B807" s="37">
        <v>40440</v>
      </c>
      <c r="C807" s="34" t="s">
        <v>44</v>
      </c>
      <c r="D807" s="34" t="s">
        <v>161</v>
      </c>
      <c r="E807" s="34" t="s">
        <v>23</v>
      </c>
      <c r="F807" s="34" t="s">
        <v>146</v>
      </c>
      <c r="G807" s="21"/>
      <c r="H807" s="21"/>
      <c r="I807" s="21" t="s">
        <v>25</v>
      </c>
      <c r="J807" s="21" t="s">
        <v>32</v>
      </c>
      <c r="M807" s="12"/>
    </row>
    <row r="808" spans="1:13" ht="18" customHeight="1">
      <c r="A808" s="4">
        <v>807</v>
      </c>
      <c r="B808" s="37">
        <v>40440</v>
      </c>
      <c r="C808" s="34" t="s">
        <v>29</v>
      </c>
      <c r="D808" s="34" t="s">
        <v>41</v>
      </c>
      <c r="E808" s="34" t="s">
        <v>131</v>
      </c>
      <c r="F808" s="34" t="s">
        <v>30</v>
      </c>
      <c r="G808" s="21"/>
      <c r="H808" s="21"/>
      <c r="I808" s="21" t="s">
        <v>31</v>
      </c>
      <c r="J808" s="21" t="s">
        <v>26</v>
      </c>
      <c r="M808" s="12"/>
    </row>
    <row r="809" spans="1:13" ht="18" customHeight="1">
      <c r="A809" s="4">
        <v>808</v>
      </c>
      <c r="B809" s="37">
        <v>40440</v>
      </c>
      <c r="C809" s="34" t="s">
        <v>142</v>
      </c>
      <c r="D809" s="34" t="s">
        <v>211</v>
      </c>
      <c r="E809" s="34" t="s">
        <v>148</v>
      </c>
      <c r="F809" s="34" t="s">
        <v>5</v>
      </c>
      <c r="G809" s="21"/>
      <c r="H809" s="21"/>
      <c r="I809" s="21" t="s">
        <v>9</v>
      </c>
      <c r="J809" s="21" t="s">
        <v>8</v>
      </c>
      <c r="M809" s="12"/>
    </row>
    <row r="810" spans="1:13" ht="18" customHeight="1">
      <c r="A810" s="4">
        <v>809</v>
      </c>
      <c r="B810" s="37">
        <v>40440</v>
      </c>
      <c r="C810" s="34" t="s">
        <v>33</v>
      </c>
      <c r="D810" s="34" t="s">
        <v>16</v>
      </c>
      <c r="E810" s="34" t="s">
        <v>4</v>
      </c>
      <c r="F810" s="34" t="s">
        <v>72</v>
      </c>
      <c r="G810" s="21"/>
      <c r="H810" s="21"/>
      <c r="I810" s="21" t="s">
        <v>38</v>
      </c>
      <c r="J810" s="21" t="s">
        <v>37</v>
      </c>
      <c r="M810" s="12"/>
    </row>
    <row r="811" spans="1:13" ht="18" customHeight="1">
      <c r="A811" s="4">
        <v>810</v>
      </c>
      <c r="B811" s="37">
        <v>40441</v>
      </c>
      <c r="C811" s="34" t="s">
        <v>72</v>
      </c>
      <c r="D811" s="34" t="s">
        <v>46</v>
      </c>
      <c r="E811" s="34" t="s">
        <v>16</v>
      </c>
      <c r="F811" s="34" t="s">
        <v>4</v>
      </c>
      <c r="G811" s="21"/>
      <c r="H811" s="21"/>
      <c r="I811" s="21" t="s">
        <v>38</v>
      </c>
      <c r="J811" s="21" t="s">
        <v>37</v>
      </c>
      <c r="M811" s="12"/>
    </row>
    <row r="812" spans="1:13" ht="18" customHeight="1">
      <c r="A812" s="4">
        <v>811</v>
      </c>
      <c r="B812" s="37">
        <v>40441</v>
      </c>
      <c r="C812" s="34" t="s">
        <v>5</v>
      </c>
      <c r="D812" s="34" t="s">
        <v>50</v>
      </c>
      <c r="E812" s="34" t="s">
        <v>211</v>
      </c>
      <c r="F812" s="34" t="s">
        <v>148</v>
      </c>
      <c r="G812" s="21"/>
      <c r="H812" s="21"/>
      <c r="I812" s="21" t="s">
        <v>9</v>
      </c>
      <c r="J812" s="21" t="s">
        <v>8</v>
      </c>
      <c r="M812" s="12"/>
    </row>
    <row r="813" spans="1:13" ht="18" customHeight="1">
      <c r="A813" s="4">
        <v>812</v>
      </c>
      <c r="B813" s="37">
        <v>40441</v>
      </c>
      <c r="C813" s="34" t="s">
        <v>30</v>
      </c>
      <c r="D813" s="34" t="s">
        <v>12</v>
      </c>
      <c r="E813" s="34" t="s">
        <v>41</v>
      </c>
      <c r="F813" s="34" t="s">
        <v>131</v>
      </c>
      <c r="G813" s="21"/>
      <c r="H813" s="21"/>
      <c r="I813" s="21" t="s">
        <v>31</v>
      </c>
      <c r="J813" s="21" t="s">
        <v>26</v>
      </c>
      <c r="M813" s="12"/>
    </row>
    <row r="814" spans="1:13" ht="18" customHeight="1">
      <c r="A814" s="4">
        <v>813</v>
      </c>
      <c r="B814" s="37">
        <v>40441</v>
      </c>
      <c r="C814" s="34" t="s">
        <v>144</v>
      </c>
      <c r="D814" s="34" t="s">
        <v>18</v>
      </c>
      <c r="E814" s="34" t="s">
        <v>22</v>
      </c>
      <c r="F814" s="34" t="s">
        <v>28</v>
      </c>
      <c r="G814" s="21"/>
      <c r="H814" s="21"/>
      <c r="I814" s="21" t="s">
        <v>14</v>
      </c>
      <c r="J814" s="21" t="s">
        <v>20</v>
      </c>
      <c r="M814" s="12"/>
    </row>
    <row r="815" spans="1:13" ht="18" customHeight="1">
      <c r="A815" s="4">
        <v>814</v>
      </c>
      <c r="B815" s="37">
        <v>40441</v>
      </c>
      <c r="C815" s="34" t="s">
        <v>43</v>
      </c>
      <c r="D815" s="34" t="s">
        <v>21</v>
      </c>
      <c r="E815" s="34" t="s">
        <v>17</v>
      </c>
      <c r="F815" s="34" t="s">
        <v>6</v>
      </c>
      <c r="G815" s="21"/>
      <c r="H815" s="21"/>
      <c r="I815" s="21" t="s">
        <v>13</v>
      </c>
      <c r="J815" s="21" t="s">
        <v>19</v>
      </c>
      <c r="M815" s="12"/>
    </row>
    <row r="816" spans="1:13" ht="18" customHeight="1">
      <c r="A816" s="4">
        <v>815</v>
      </c>
      <c r="B816" s="37">
        <v>40441</v>
      </c>
      <c r="C816" s="34" t="s">
        <v>146</v>
      </c>
      <c r="D816" s="34" t="s">
        <v>47</v>
      </c>
      <c r="E816" s="34" t="s">
        <v>161</v>
      </c>
      <c r="F816" s="34" t="s">
        <v>23</v>
      </c>
      <c r="G816" s="21"/>
      <c r="H816" s="21"/>
      <c r="I816" s="21" t="s">
        <v>25</v>
      </c>
      <c r="J816" s="21" t="s">
        <v>32</v>
      </c>
      <c r="M816" s="12"/>
    </row>
    <row r="817" spans="1:13" ht="18" customHeight="1">
      <c r="A817" s="4">
        <v>816</v>
      </c>
      <c r="B817" s="37">
        <v>40442</v>
      </c>
      <c r="C817" s="34" t="s">
        <v>148</v>
      </c>
      <c r="D817" s="34" t="s">
        <v>142</v>
      </c>
      <c r="E817" s="34" t="s">
        <v>50</v>
      </c>
      <c r="F817" s="34" t="s">
        <v>211</v>
      </c>
      <c r="G817" s="21"/>
      <c r="H817" s="21"/>
      <c r="I817" s="21" t="s">
        <v>9</v>
      </c>
      <c r="J817" s="21" t="s">
        <v>8</v>
      </c>
      <c r="M817" s="12"/>
    </row>
    <row r="818" spans="1:13" ht="18" customHeight="1">
      <c r="A818" s="4">
        <v>817</v>
      </c>
      <c r="B818" s="37">
        <v>40442</v>
      </c>
      <c r="C818" s="34" t="s">
        <v>4</v>
      </c>
      <c r="D818" s="34" t="s">
        <v>10</v>
      </c>
      <c r="E818" s="34" t="s">
        <v>15</v>
      </c>
      <c r="F818" s="34" t="s">
        <v>16</v>
      </c>
      <c r="G818" s="21"/>
      <c r="H818" s="21"/>
      <c r="I818" s="21" t="s">
        <v>20</v>
      </c>
      <c r="J818" s="21" t="s">
        <v>38</v>
      </c>
      <c r="M818" s="12"/>
    </row>
    <row r="819" spans="1:13" ht="18" customHeight="1">
      <c r="A819" s="4">
        <v>818</v>
      </c>
      <c r="B819" s="37">
        <v>40442</v>
      </c>
      <c r="C819" s="34" t="s">
        <v>6</v>
      </c>
      <c r="D819" s="34" t="s">
        <v>22</v>
      </c>
      <c r="E819" s="34" t="s">
        <v>7</v>
      </c>
      <c r="F819" s="34" t="s">
        <v>17</v>
      </c>
      <c r="G819" s="21"/>
      <c r="H819" s="21"/>
      <c r="I819" s="21" t="s">
        <v>37</v>
      </c>
      <c r="J819" s="21" t="s">
        <v>13</v>
      </c>
      <c r="M819" s="12"/>
    </row>
    <row r="820" spans="1:13" ht="18" customHeight="1">
      <c r="A820" s="4">
        <v>819</v>
      </c>
      <c r="B820" s="37">
        <v>40442</v>
      </c>
      <c r="C820" s="34" t="s">
        <v>131</v>
      </c>
      <c r="D820" s="34" t="s">
        <v>29</v>
      </c>
      <c r="E820" s="34" t="s">
        <v>12</v>
      </c>
      <c r="F820" s="34" t="s">
        <v>41</v>
      </c>
      <c r="G820" s="21"/>
      <c r="H820" s="21"/>
      <c r="I820" s="21" t="s">
        <v>31</v>
      </c>
      <c r="J820" s="21" t="s">
        <v>26</v>
      </c>
      <c r="M820" s="12"/>
    </row>
    <row r="821" spans="1:13" ht="18" customHeight="1">
      <c r="A821" s="4">
        <v>820</v>
      </c>
      <c r="B821" s="37">
        <v>40442</v>
      </c>
      <c r="C821" s="34" t="s">
        <v>163</v>
      </c>
      <c r="D821" s="34" t="s">
        <v>35</v>
      </c>
      <c r="E821" s="34" t="s">
        <v>42</v>
      </c>
      <c r="F821" s="34" t="s">
        <v>27</v>
      </c>
      <c r="G821" s="21"/>
      <c r="H821" s="21"/>
      <c r="I821" s="21" t="s">
        <v>19</v>
      </c>
      <c r="J821" s="21" t="s">
        <v>14</v>
      </c>
      <c r="M821" s="12"/>
    </row>
    <row r="822" spans="1:13" ht="18" customHeight="1">
      <c r="A822" s="4">
        <v>821</v>
      </c>
      <c r="B822" s="37">
        <v>40443</v>
      </c>
      <c r="C822" s="34" t="s">
        <v>41</v>
      </c>
      <c r="D822" s="34" t="s">
        <v>30</v>
      </c>
      <c r="E822" s="34" t="s">
        <v>29</v>
      </c>
      <c r="F822" s="34" t="s">
        <v>12</v>
      </c>
      <c r="G822" s="21"/>
      <c r="H822" s="21"/>
      <c r="I822" s="21" t="s">
        <v>31</v>
      </c>
      <c r="J822" s="21" t="s">
        <v>9</v>
      </c>
      <c r="M822" s="12"/>
    </row>
    <row r="823" spans="1:13" ht="18" customHeight="1">
      <c r="A823" s="4">
        <v>822</v>
      </c>
      <c r="B823" s="37">
        <v>40443</v>
      </c>
      <c r="C823" s="34" t="s">
        <v>17</v>
      </c>
      <c r="D823" s="34" t="s">
        <v>144</v>
      </c>
      <c r="E823" s="34" t="s">
        <v>22</v>
      </c>
      <c r="F823" s="34" t="s">
        <v>7</v>
      </c>
      <c r="G823" s="21"/>
      <c r="H823" s="21"/>
      <c r="I823" s="21" t="s">
        <v>37</v>
      </c>
      <c r="J823" s="21" t="s">
        <v>13</v>
      </c>
      <c r="M823" s="12"/>
    </row>
    <row r="824" spans="1:13" ht="18" customHeight="1">
      <c r="A824" s="4">
        <v>823</v>
      </c>
      <c r="B824" s="37">
        <v>40443</v>
      </c>
      <c r="C824" s="34" t="s">
        <v>27</v>
      </c>
      <c r="D824" s="34" t="s">
        <v>46</v>
      </c>
      <c r="E824" s="34" t="s">
        <v>35</v>
      </c>
      <c r="F824" s="34" t="s">
        <v>42</v>
      </c>
      <c r="G824" s="21"/>
      <c r="H824" s="21"/>
      <c r="I824" s="21" t="s">
        <v>19</v>
      </c>
      <c r="J824" s="21" t="s">
        <v>14</v>
      </c>
      <c r="M824" s="12"/>
    </row>
    <row r="825" spans="1:13" ht="18" customHeight="1">
      <c r="A825" s="4">
        <v>824</v>
      </c>
      <c r="B825" s="37">
        <v>40443</v>
      </c>
      <c r="C825" s="34" t="s">
        <v>16</v>
      </c>
      <c r="D825" s="34" t="s">
        <v>43</v>
      </c>
      <c r="E825" s="34" t="s">
        <v>10</v>
      </c>
      <c r="F825" s="34" t="s">
        <v>15</v>
      </c>
      <c r="G825" s="21"/>
      <c r="H825" s="21"/>
      <c r="I825" s="21" t="s">
        <v>20</v>
      </c>
      <c r="J825" s="21" t="s">
        <v>38</v>
      </c>
      <c r="M825" s="12"/>
    </row>
    <row r="826" spans="1:13" ht="18" customHeight="1">
      <c r="A826" s="4">
        <v>825</v>
      </c>
      <c r="B826" s="37">
        <v>40444</v>
      </c>
      <c r="C826" s="34" t="s">
        <v>161</v>
      </c>
      <c r="D826" s="34" t="s">
        <v>146</v>
      </c>
      <c r="E826" s="34" t="s">
        <v>44</v>
      </c>
      <c r="F826" s="34" t="s">
        <v>47</v>
      </c>
      <c r="G826" s="21"/>
      <c r="H826" s="21"/>
      <c r="I826" s="21" t="s">
        <v>25</v>
      </c>
      <c r="J826" s="21" t="s">
        <v>8</v>
      </c>
      <c r="M826" s="12"/>
    </row>
    <row r="827" spans="1:13" ht="18" customHeight="1">
      <c r="A827" s="4">
        <v>826</v>
      </c>
      <c r="B827" s="37">
        <v>40444</v>
      </c>
      <c r="C827" s="34" t="s">
        <v>7</v>
      </c>
      <c r="D827" s="34" t="s">
        <v>6</v>
      </c>
      <c r="E827" s="34" t="s">
        <v>144</v>
      </c>
      <c r="F827" s="34" t="s">
        <v>22</v>
      </c>
      <c r="G827" s="21"/>
      <c r="H827" s="21"/>
      <c r="I827" s="21" t="s">
        <v>37</v>
      </c>
      <c r="J827" s="21" t="s">
        <v>13</v>
      </c>
      <c r="M827" s="12"/>
    </row>
    <row r="828" spans="1:13" ht="18" customHeight="1">
      <c r="A828" s="4">
        <v>827</v>
      </c>
      <c r="B828" s="37">
        <v>40444</v>
      </c>
      <c r="C828" s="34" t="s">
        <v>42</v>
      </c>
      <c r="D828" s="34" t="s">
        <v>163</v>
      </c>
      <c r="E828" s="34" t="s">
        <v>46</v>
      </c>
      <c r="F828" s="34" t="s">
        <v>35</v>
      </c>
      <c r="G828" s="21"/>
      <c r="H828" s="21"/>
      <c r="I828" s="21" t="s">
        <v>19</v>
      </c>
      <c r="J828" s="21" t="s">
        <v>14</v>
      </c>
      <c r="M828" s="12"/>
    </row>
    <row r="829" spans="1:13" ht="18" customHeight="1">
      <c r="A829" s="4">
        <v>828</v>
      </c>
      <c r="B829" s="37">
        <v>40444</v>
      </c>
      <c r="C829" s="34" t="s">
        <v>15</v>
      </c>
      <c r="D829" s="34" t="s">
        <v>4</v>
      </c>
      <c r="E829" s="34" t="s">
        <v>43</v>
      </c>
      <c r="F829" s="34" t="s">
        <v>10</v>
      </c>
      <c r="G829" s="21"/>
      <c r="H829" s="21"/>
      <c r="I829" s="21" t="s">
        <v>20</v>
      </c>
      <c r="J829" s="21" t="s">
        <v>38</v>
      </c>
      <c r="M829" s="12"/>
    </row>
    <row r="830" spans="1:13" ht="18" customHeight="1">
      <c r="A830" s="4">
        <v>829</v>
      </c>
      <c r="B830" s="37">
        <v>40444</v>
      </c>
      <c r="C830" s="34" t="s">
        <v>24</v>
      </c>
      <c r="D830" s="34" t="s">
        <v>148</v>
      </c>
      <c r="E830" s="34" t="s">
        <v>5</v>
      </c>
      <c r="F830" s="34" t="s">
        <v>153</v>
      </c>
      <c r="G830" s="21"/>
      <c r="H830" s="21"/>
      <c r="I830" s="21" t="s">
        <v>32</v>
      </c>
      <c r="J830" s="21" t="s">
        <v>9</v>
      </c>
      <c r="M830" s="12"/>
    </row>
    <row r="831" spans="1:13" ht="18" customHeight="1">
      <c r="A831" s="4">
        <v>830</v>
      </c>
      <c r="B831" s="37">
        <v>40445</v>
      </c>
      <c r="C831" s="34" t="s">
        <v>12</v>
      </c>
      <c r="D831" s="34" t="s">
        <v>131</v>
      </c>
      <c r="E831" s="34" t="s">
        <v>30</v>
      </c>
      <c r="F831" s="34" t="s">
        <v>29</v>
      </c>
      <c r="G831" s="21"/>
      <c r="H831" s="21"/>
      <c r="I831" s="21" t="s">
        <v>9</v>
      </c>
      <c r="J831" s="21" t="s">
        <v>31</v>
      </c>
      <c r="M831" s="12"/>
    </row>
    <row r="832" spans="1:13" ht="18" customHeight="1">
      <c r="A832" s="4">
        <v>831</v>
      </c>
      <c r="B832" s="37">
        <v>40446</v>
      </c>
      <c r="C832" s="34" t="s">
        <v>35</v>
      </c>
      <c r="D832" s="34" t="s">
        <v>33</v>
      </c>
      <c r="E832" s="34" t="s">
        <v>21</v>
      </c>
      <c r="F832" s="34" t="s">
        <v>144</v>
      </c>
      <c r="G832" s="21"/>
      <c r="H832" s="21"/>
      <c r="I832" s="21" t="s">
        <v>13</v>
      </c>
      <c r="J832" s="21" t="s">
        <v>20</v>
      </c>
      <c r="M832" s="12"/>
    </row>
    <row r="833" spans="1:13" ht="18" customHeight="1">
      <c r="A833" s="4">
        <v>832</v>
      </c>
      <c r="B833" s="37">
        <v>40446</v>
      </c>
      <c r="C833" s="34" t="s">
        <v>153</v>
      </c>
      <c r="D833" s="34" t="s">
        <v>24</v>
      </c>
      <c r="E833" s="34" t="s">
        <v>148</v>
      </c>
      <c r="F833" s="34" t="s">
        <v>5</v>
      </c>
      <c r="G833" s="21"/>
      <c r="H833" s="21"/>
      <c r="I833" s="21" t="s">
        <v>31</v>
      </c>
      <c r="J833" s="21" t="s">
        <v>25</v>
      </c>
      <c r="M833" s="12"/>
    </row>
    <row r="834" spans="1:13" ht="18" customHeight="1">
      <c r="A834" s="4">
        <v>833</v>
      </c>
      <c r="B834" s="37">
        <v>40446</v>
      </c>
      <c r="C834" s="34" t="s">
        <v>10</v>
      </c>
      <c r="D834" s="34" t="s">
        <v>27</v>
      </c>
      <c r="E834" s="34" t="s">
        <v>6</v>
      </c>
      <c r="F834" s="34" t="s">
        <v>49</v>
      </c>
      <c r="G834" s="21"/>
      <c r="H834" s="21"/>
      <c r="I834" s="21" t="s">
        <v>14</v>
      </c>
      <c r="J834" s="21" t="s">
        <v>37</v>
      </c>
      <c r="M834" s="12"/>
    </row>
    <row r="835" spans="1:13" ht="18" customHeight="1">
      <c r="A835" s="4">
        <v>834</v>
      </c>
      <c r="B835" s="37">
        <v>40446</v>
      </c>
      <c r="C835" s="34" t="s">
        <v>29</v>
      </c>
      <c r="D835" s="34" t="s">
        <v>41</v>
      </c>
      <c r="E835" s="36" t="s">
        <v>131</v>
      </c>
      <c r="F835" s="34" t="s">
        <v>30</v>
      </c>
      <c r="G835" s="21"/>
      <c r="H835" s="21"/>
      <c r="I835" s="21" t="s">
        <v>9</v>
      </c>
      <c r="J835" s="21" t="s">
        <v>32</v>
      </c>
      <c r="M835" s="12"/>
    </row>
    <row r="836" spans="1:13" ht="18" customHeight="1">
      <c r="A836" s="4">
        <v>835</v>
      </c>
      <c r="B836" s="37">
        <v>40446</v>
      </c>
      <c r="C836" s="34" t="s">
        <v>23</v>
      </c>
      <c r="D836" s="34" t="s">
        <v>161</v>
      </c>
      <c r="E836" s="34" t="s">
        <v>11</v>
      </c>
      <c r="F836" s="34" t="s">
        <v>142</v>
      </c>
      <c r="G836" s="21"/>
      <c r="H836" s="21"/>
      <c r="I836" s="21" t="s">
        <v>26</v>
      </c>
      <c r="J836" s="21" t="s">
        <v>8</v>
      </c>
      <c r="M836" s="12"/>
    </row>
    <row r="837" spans="1:13" ht="18" customHeight="1">
      <c r="A837" s="4">
        <v>836</v>
      </c>
      <c r="B837" s="37">
        <v>40446</v>
      </c>
      <c r="C837" s="34" t="s">
        <v>43</v>
      </c>
      <c r="D837" s="34" t="s">
        <v>72</v>
      </c>
      <c r="E837" s="34" t="s">
        <v>15</v>
      </c>
      <c r="F837" s="34" t="s">
        <v>16</v>
      </c>
      <c r="G837" s="21"/>
      <c r="H837" s="21"/>
      <c r="I837" s="21" t="s">
        <v>38</v>
      </c>
      <c r="J837" s="21" t="s">
        <v>19</v>
      </c>
      <c r="M837" s="12"/>
    </row>
    <row r="838" spans="1:13" ht="18" customHeight="1">
      <c r="A838" s="4">
        <v>837</v>
      </c>
      <c r="B838" s="37">
        <v>40447</v>
      </c>
      <c r="C838" s="34" t="s">
        <v>47</v>
      </c>
      <c r="D838" s="34" t="s">
        <v>44</v>
      </c>
      <c r="E838" s="34" t="s">
        <v>142</v>
      </c>
      <c r="F838" s="34" t="s">
        <v>161</v>
      </c>
      <c r="G838" s="21"/>
      <c r="H838" s="21"/>
      <c r="I838" s="21" t="s">
        <v>26</v>
      </c>
      <c r="J838" s="21" t="s">
        <v>8</v>
      </c>
      <c r="M838" s="12"/>
    </row>
    <row r="839" spans="1:13" ht="18" customHeight="1">
      <c r="A839" s="4">
        <v>838</v>
      </c>
      <c r="B839" s="37">
        <v>40447</v>
      </c>
      <c r="C839" s="34" t="s">
        <v>5</v>
      </c>
      <c r="D839" s="34" t="s">
        <v>211</v>
      </c>
      <c r="E839" s="34" t="s">
        <v>24</v>
      </c>
      <c r="F839" s="34" t="s">
        <v>148</v>
      </c>
      <c r="G839" s="21"/>
      <c r="H839" s="21"/>
      <c r="I839" s="21" t="s">
        <v>31</v>
      </c>
      <c r="J839" s="21" t="s">
        <v>32</v>
      </c>
      <c r="M839" s="12"/>
    </row>
    <row r="840" spans="1:13" ht="18" customHeight="1">
      <c r="A840" s="4">
        <v>839</v>
      </c>
      <c r="B840" s="37">
        <v>40447</v>
      </c>
      <c r="C840" s="34" t="s">
        <v>6</v>
      </c>
      <c r="D840" s="36" t="s">
        <v>18</v>
      </c>
      <c r="E840" s="34" t="s">
        <v>4</v>
      </c>
      <c r="F840" s="34" t="s">
        <v>22</v>
      </c>
      <c r="G840" s="21"/>
      <c r="H840" s="21"/>
      <c r="I840" s="21" t="s">
        <v>14</v>
      </c>
      <c r="J840" s="21" t="s">
        <v>20</v>
      </c>
      <c r="M840" s="12"/>
    </row>
    <row r="841" spans="1:13" ht="18" customHeight="1">
      <c r="A841" s="4">
        <v>840</v>
      </c>
      <c r="B841" s="37">
        <v>40447</v>
      </c>
      <c r="C841" s="34" t="s">
        <v>30</v>
      </c>
      <c r="D841" s="34" t="s">
        <v>12</v>
      </c>
      <c r="E841" s="34" t="s">
        <v>41</v>
      </c>
      <c r="F841" s="34" t="s">
        <v>131</v>
      </c>
      <c r="G841" s="21"/>
      <c r="H841" s="21"/>
      <c r="I841" s="21" t="s">
        <v>9</v>
      </c>
      <c r="J841" s="21" t="s">
        <v>25</v>
      </c>
      <c r="M841" s="12"/>
    </row>
    <row r="842" spans="1:13" ht="18" customHeight="1">
      <c r="A842" s="4">
        <v>841</v>
      </c>
      <c r="B842" s="37">
        <v>40447</v>
      </c>
      <c r="C842" s="34" t="s">
        <v>144</v>
      </c>
      <c r="D842" s="34" t="s">
        <v>36</v>
      </c>
      <c r="E842" s="34" t="s">
        <v>33</v>
      </c>
      <c r="F842" s="34" t="s">
        <v>21</v>
      </c>
      <c r="G842" s="21"/>
      <c r="H842" s="21"/>
      <c r="I842" s="21" t="s">
        <v>13</v>
      </c>
      <c r="J842" s="21" t="s">
        <v>37</v>
      </c>
      <c r="M842" s="12"/>
    </row>
    <row r="843" spans="1:13" ht="18" customHeight="1">
      <c r="A843" s="4">
        <v>842</v>
      </c>
      <c r="B843" s="37">
        <v>40449</v>
      </c>
      <c r="C843" s="34" t="s">
        <v>148</v>
      </c>
      <c r="D843" s="34" t="s">
        <v>47</v>
      </c>
      <c r="E843" s="34" t="s">
        <v>44</v>
      </c>
      <c r="F843" s="34" t="s">
        <v>39</v>
      </c>
      <c r="G843" s="21"/>
      <c r="H843" s="21"/>
      <c r="I843" s="21" t="s">
        <v>8</v>
      </c>
      <c r="J843" s="21" t="s">
        <v>9</v>
      </c>
      <c r="M843" s="12"/>
    </row>
    <row r="844" spans="1:13" ht="18" customHeight="1">
      <c r="A844" s="4">
        <v>843</v>
      </c>
      <c r="B844" s="37">
        <v>40449</v>
      </c>
      <c r="C844" s="34" t="s">
        <v>142</v>
      </c>
      <c r="D844" s="34" t="s">
        <v>153</v>
      </c>
      <c r="E844" s="34" t="s">
        <v>161</v>
      </c>
      <c r="F844" s="34" t="s">
        <v>45</v>
      </c>
      <c r="G844" s="21"/>
      <c r="H844" s="21"/>
      <c r="I844" s="21" t="s">
        <v>26</v>
      </c>
      <c r="J844" s="21" t="s">
        <v>31</v>
      </c>
      <c r="M844" s="12"/>
    </row>
    <row r="845" spans="1:13" ht="18" customHeight="1">
      <c r="A845" s="4">
        <v>844</v>
      </c>
      <c r="B845" s="37">
        <v>40449</v>
      </c>
      <c r="C845" s="34" t="s">
        <v>18</v>
      </c>
      <c r="D845" s="34" t="s">
        <v>17</v>
      </c>
      <c r="E845" s="34" t="s">
        <v>36</v>
      </c>
      <c r="F845" s="34" t="s">
        <v>6</v>
      </c>
      <c r="G845" s="21"/>
      <c r="H845" s="21"/>
      <c r="I845" s="21" t="s">
        <v>13</v>
      </c>
      <c r="J845" s="21" t="s">
        <v>14</v>
      </c>
      <c r="M845" s="12"/>
    </row>
    <row r="846" spans="1:13" ht="18" customHeight="1">
      <c r="A846" s="4">
        <v>845</v>
      </c>
      <c r="B846" s="37">
        <v>40449</v>
      </c>
      <c r="C846" s="34" t="s">
        <v>16</v>
      </c>
      <c r="D846" s="34" t="s">
        <v>163</v>
      </c>
      <c r="E846" s="34" t="s">
        <v>7</v>
      </c>
      <c r="F846" s="34" t="s">
        <v>22</v>
      </c>
      <c r="G846" s="21"/>
      <c r="H846" s="21"/>
      <c r="I846" s="21" t="s">
        <v>38</v>
      </c>
      <c r="J846" s="21" t="s">
        <v>37</v>
      </c>
      <c r="M846" s="12"/>
    </row>
    <row r="847" spans="1:13" ht="18" customHeight="1">
      <c r="A847" s="4">
        <v>846</v>
      </c>
      <c r="B847" s="37">
        <v>40450</v>
      </c>
      <c r="C847" s="36" t="s">
        <v>72</v>
      </c>
      <c r="D847" s="34" t="s">
        <v>27</v>
      </c>
      <c r="E847" s="34" t="s">
        <v>46</v>
      </c>
      <c r="F847" s="34" t="s">
        <v>15</v>
      </c>
      <c r="G847" s="21"/>
      <c r="H847" s="21"/>
      <c r="I847" s="21" t="s">
        <v>19</v>
      </c>
      <c r="J847" s="21" t="s">
        <v>13</v>
      </c>
      <c r="M847" s="13"/>
    </row>
    <row r="848" spans="1:13" ht="18" customHeight="1">
      <c r="A848" s="4">
        <v>847</v>
      </c>
      <c r="B848" s="37">
        <v>40450</v>
      </c>
      <c r="C848" s="34" t="s">
        <v>41</v>
      </c>
      <c r="D848" s="34" t="s">
        <v>30</v>
      </c>
      <c r="E848" s="34" t="s">
        <v>29</v>
      </c>
      <c r="F848" s="34" t="s">
        <v>12</v>
      </c>
      <c r="G848" s="21"/>
      <c r="H848" s="21"/>
      <c r="I848" s="21" t="s">
        <v>9</v>
      </c>
      <c r="J848" s="21" t="s">
        <v>32</v>
      </c>
      <c r="M848" s="12"/>
    </row>
    <row r="849" spans="1:13" ht="18" customHeight="1">
      <c r="A849" s="4">
        <v>848</v>
      </c>
      <c r="B849" s="37">
        <v>40450</v>
      </c>
      <c r="C849" s="34" t="s">
        <v>44</v>
      </c>
      <c r="D849" s="34" t="s">
        <v>5</v>
      </c>
      <c r="E849" s="34" t="s">
        <v>47</v>
      </c>
      <c r="F849" s="34" t="s">
        <v>55</v>
      </c>
      <c r="G849" s="21"/>
      <c r="H849" s="21"/>
      <c r="I849" s="21" t="s">
        <v>8</v>
      </c>
      <c r="J849" s="21" t="s">
        <v>26</v>
      </c>
      <c r="M849" s="12"/>
    </row>
    <row r="850" spans="1:13" ht="18" customHeight="1">
      <c r="A850" s="4">
        <v>849</v>
      </c>
      <c r="B850" s="37">
        <v>40450</v>
      </c>
      <c r="C850" s="34" t="s">
        <v>22</v>
      </c>
      <c r="D850" s="34" t="s">
        <v>10</v>
      </c>
      <c r="E850" s="34" t="s">
        <v>163</v>
      </c>
      <c r="F850" s="34" t="s">
        <v>7</v>
      </c>
      <c r="G850" s="21"/>
      <c r="H850" s="21"/>
      <c r="I850" s="21" t="s">
        <v>38</v>
      </c>
      <c r="J850" s="21" t="s">
        <v>37</v>
      </c>
      <c r="M850" s="12"/>
    </row>
    <row r="851" spans="1:13" ht="18" customHeight="1">
      <c r="A851" s="4">
        <v>850</v>
      </c>
      <c r="B851" s="37">
        <v>40451</v>
      </c>
      <c r="C851" s="34" t="s">
        <v>7</v>
      </c>
      <c r="D851" s="34" t="s">
        <v>16</v>
      </c>
      <c r="E851" s="34" t="s">
        <v>10</v>
      </c>
      <c r="F851" s="34" t="s">
        <v>34</v>
      </c>
      <c r="G851" s="21"/>
      <c r="H851" s="21"/>
      <c r="I851" s="21" t="s">
        <v>38</v>
      </c>
      <c r="J851" s="21" t="s">
        <v>13</v>
      </c>
      <c r="M851" s="12"/>
    </row>
    <row r="852" spans="1:13" ht="18" customHeight="1">
      <c r="A852" s="4">
        <v>851</v>
      </c>
      <c r="B852" s="37">
        <v>40451</v>
      </c>
      <c r="C852" s="34" t="s">
        <v>15</v>
      </c>
      <c r="D852" s="34" t="s">
        <v>21</v>
      </c>
      <c r="E852" s="34" t="s">
        <v>93</v>
      </c>
      <c r="F852" s="34" t="s">
        <v>46</v>
      </c>
      <c r="G852" s="21"/>
      <c r="H852" s="21"/>
      <c r="I852" s="21" t="s">
        <v>19</v>
      </c>
      <c r="J852" s="21" t="s">
        <v>14</v>
      </c>
      <c r="M852" s="12"/>
    </row>
    <row r="853" spans="1:13" ht="18" customHeight="1">
      <c r="A853" s="4">
        <v>852</v>
      </c>
      <c r="B853" s="37">
        <v>40452</v>
      </c>
      <c r="C853" s="34" t="s">
        <v>47</v>
      </c>
      <c r="D853" s="34" t="s">
        <v>148</v>
      </c>
      <c r="E853" s="34" t="s">
        <v>5</v>
      </c>
      <c r="F853" s="34" t="s">
        <v>211</v>
      </c>
      <c r="G853" s="21"/>
      <c r="H853" s="21"/>
      <c r="I853" s="21" t="s">
        <v>8</v>
      </c>
      <c r="J853" s="21" t="s">
        <v>26</v>
      </c>
      <c r="M853" s="12"/>
    </row>
    <row r="854" spans="1:13" ht="18" customHeight="1">
      <c r="A854" s="4">
        <v>853</v>
      </c>
      <c r="B854" s="37">
        <v>40452</v>
      </c>
      <c r="C854" s="34" t="s">
        <v>46</v>
      </c>
      <c r="D854" s="34" t="s">
        <v>72</v>
      </c>
      <c r="E854" s="34" t="s">
        <v>21</v>
      </c>
      <c r="F854" s="34" t="s">
        <v>27</v>
      </c>
      <c r="G854" s="21"/>
      <c r="H854" s="21"/>
      <c r="I854" s="21" t="s">
        <v>19</v>
      </c>
      <c r="J854" s="21" t="s">
        <v>38</v>
      </c>
      <c r="M854" s="12"/>
    </row>
    <row r="855" spans="1:13" ht="18" customHeight="1">
      <c r="A855" s="4">
        <v>854</v>
      </c>
      <c r="B855" s="37">
        <v>40453</v>
      </c>
      <c r="C855" s="34" t="s">
        <v>4</v>
      </c>
      <c r="D855" s="34" t="s">
        <v>35</v>
      </c>
      <c r="E855" s="34" t="s">
        <v>18</v>
      </c>
      <c r="F855" s="34" t="s">
        <v>36</v>
      </c>
      <c r="G855" s="21"/>
      <c r="H855" s="21"/>
      <c r="I855" s="21" t="s">
        <v>37</v>
      </c>
      <c r="J855" s="21" t="s">
        <v>13</v>
      </c>
      <c r="M855" s="12"/>
    </row>
    <row r="856" spans="1:13" ht="18" customHeight="1">
      <c r="A856" s="4">
        <v>855</v>
      </c>
      <c r="B856" s="37">
        <v>40453</v>
      </c>
      <c r="C856" s="34" t="s">
        <v>27</v>
      </c>
      <c r="D856" s="34" t="s">
        <v>15</v>
      </c>
      <c r="E856" s="34" t="s">
        <v>72</v>
      </c>
      <c r="F856" s="34" t="s">
        <v>21</v>
      </c>
      <c r="G856" s="21"/>
      <c r="H856" s="21"/>
      <c r="I856" s="21" t="s">
        <v>19</v>
      </c>
      <c r="J856" s="21" t="s">
        <v>38</v>
      </c>
      <c r="M856" s="12"/>
    </row>
    <row r="857" spans="1:13" ht="18" customHeight="1">
      <c r="A857" s="4">
        <v>856</v>
      </c>
      <c r="B857" s="37">
        <v>40453</v>
      </c>
      <c r="C857" s="34" t="s">
        <v>163</v>
      </c>
      <c r="D857" s="34" t="s">
        <v>6</v>
      </c>
      <c r="E857" s="34" t="s">
        <v>16</v>
      </c>
      <c r="F857" s="34" t="s">
        <v>10</v>
      </c>
      <c r="G857" s="21"/>
      <c r="H857" s="21"/>
      <c r="I857" s="21" t="s">
        <v>20</v>
      </c>
      <c r="J857" s="21" t="s">
        <v>14</v>
      </c>
      <c r="M857" s="12"/>
    </row>
    <row r="858" spans="1:13" ht="18" customHeight="1">
      <c r="A858" s="4">
        <v>857</v>
      </c>
      <c r="B858" s="37">
        <v>40454</v>
      </c>
      <c r="C858" s="34" t="s">
        <v>21</v>
      </c>
      <c r="D858" s="34" t="s">
        <v>46</v>
      </c>
      <c r="E858" s="34" t="s">
        <v>15</v>
      </c>
      <c r="F858" s="34" t="s">
        <v>72</v>
      </c>
      <c r="G858" s="21"/>
      <c r="H858" s="21"/>
      <c r="I858" s="21" t="s">
        <v>19</v>
      </c>
      <c r="J858" s="21" t="s">
        <v>38</v>
      </c>
      <c r="M858" s="12"/>
    </row>
    <row r="859" spans="1:13" ht="18" customHeight="1">
      <c r="A859" s="4">
        <v>858</v>
      </c>
      <c r="B859" s="37">
        <v>40454</v>
      </c>
      <c r="C859" s="34" t="s">
        <v>33</v>
      </c>
      <c r="D859" s="34" t="s">
        <v>22</v>
      </c>
      <c r="E859" s="34" t="s">
        <v>17</v>
      </c>
      <c r="F859" s="34" t="s">
        <v>35</v>
      </c>
      <c r="G859" s="21"/>
      <c r="H859" s="21"/>
      <c r="I859" s="21" t="s">
        <v>14</v>
      </c>
      <c r="J859" s="21" t="s">
        <v>13</v>
      </c>
      <c r="M859" s="12"/>
    </row>
    <row r="860" spans="1:13" ht="18" customHeight="1">
      <c r="A860" s="4">
        <v>859</v>
      </c>
      <c r="B860" s="37">
        <v>40456</v>
      </c>
      <c r="C860" s="34" t="s">
        <v>35</v>
      </c>
      <c r="D860" s="34" t="s">
        <v>4</v>
      </c>
      <c r="E860" s="34" t="s">
        <v>6</v>
      </c>
      <c r="F860" s="34" t="s">
        <v>17</v>
      </c>
      <c r="G860" s="21"/>
      <c r="H860" s="21"/>
      <c r="I860" s="21" t="s">
        <v>13</v>
      </c>
      <c r="J860" s="21" t="s">
        <v>37</v>
      </c>
      <c r="M860" s="12"/>
    </row>
    <row r="861" spans="1:13" ht="18" customHeight="1">
      <c r="A861" s="4">
        <v>860</v>
      </c>
      <c r="B861" s="37">
        <v>40456</v>
      </c>
      <c r="C861" s="34" t="s">
        <v>10</v>
      </c>
      <c r="D861" s="34" t="s">
        <v>144</v>
      </c>
      <c r="E861" s="34" t="s">
        <v>22</v>
      </c>
      <c r="F861" s="34" t="s">
        <v>27</v>
      </c>
      <c r="G861" s="34"/>
      <c r="H861" s="34"/>
      <c r="I861" s="34" t="s">
        <v>14</v>
      </c>
      <c r="J861" s="34" t="s">
        <v>38</v>
      </c>
      <c r="K861" s="12"/>
      <c r="M861" s="12"/>
    </row>
    <row r="862" spans="1:13" ht="18" customHeight="1">
      <c r="A862" s="4">
        <v>861</v>
      </c>
      <c r="B862" s="37">
        <v>40457</v>
      </c>
      <c r="C862" s="34" t="s">
        <v>6</v>
      </c>
      <c r="D862" s="34" t="s">
        <v>27</v>
      </c>
      <c r="E862" s="34" t="s">
        <v>314</v>
      </c>
      <c r="F862" s="34" t="s">
        <v>16</v>
      </c>
      <c r="G862" s="34"/>
      <c r="H862" s="34"/>
      <c r="I862" s="34" t="s">
        <v>13</v>
      </c>
      <c r="J862" s="34" t="s">
        <v>38</v>
      </c>
      <c r="K862" s="12"/>
      <c r="M862" s="12"/>
    </row>
    <row r="863" spans="1:13" ht="18" customHeight="1">
      <c r="A863" s="4">
        <v>862</v>
      </c>
      <c r="B863" s="37">
        <v>40457</v>
      </c>
      <c r="C863" s="34" t="s">
        <v>17</v>
      </c>
      <c r="D863" s="34" t="s">
        <v>33</v>
      </c>
      <c r="E863" s="34" t="s">
        <v>4</v>
      </c>
      <c r="F863" s="34" t="s">
        <v>22</v>
      </c>
      <c r="G863" s="34"/>
      <c r="H863" s="34"/>
      <c r="I863" s="34" t="s">
        <v>14</v>
      </c>
      <c r="J863" s="34" t="s">
        <v>19</v>
      </c>
      <c r="K863" s="12"/>
      <c r="M863" s="12"/>
    </row>
    <row r="864" spans="1:13" ht="18" customHeight="1">
      <c r="A864" s="4">
        <v>863</v>
      </c>
      <c r="B864" s="37">
        <v>40458</v>
      </c>
      <c r="C864" s="34" t="s">
        <v>22</v>
      </c>
      <c r="D864" s="34" t="s">
        <v>10</v>
      </c>
      <c r="E864" s="34" t="s">
        <v>33</v>
      </c>
      <c r="F864" s="34" t="s">
        <v>35</v>
      </c>
      <c r="G864" s="34"/>
      <c r="H864" s="34"/>
      <c r="I864" s="34" t="s">
        <v>37</v>
      </c>
      <c r="J864" s="34" t="s">
        <v>19</v>
      </c>
      <c r="K864" s="12"/>
      <c r="M864" s="12"/>
    </row>
    <row r="865" spans="1:13" ht="18" customHeight="1">
      <c r="A865" s="4">
        <v>864</v>
      </c>
      <c r="B865" s="37">
        <v>40458</v>
      </c>
      <c r="C865" s="34" t="s">
        <v>16</v>
      </c>
      <c r="D865" s="34" t="s">
        <v>21</v>
      </c>
      <c r="E865" s="34" t="s">
        <v>27</v>
      </c>
      <c r="F865" s="34" t="s">
        <v>144</v>
      </c>
      <c r="G865" s="34"/>
      <c r="H865" s="34"/>
      <c r="I865" s="34" t="s">
        <v>13</v>
      </c>
      <c r="J865" s="34" t="s">
        <v>38</v>
      </c>
      <c r="K865" s="12"/>
      <c r="M865" s="12"/>
    </row>
    <row r="866" spans="1:13" ht="18" customHeight="1">
      <c r="A866" s="4">
        <v>865</v>
      </c>
      <c r="B866" s="37">
        <v>40459</v>
      </c>
      <c r="C866" s="34" t="s">
        <v>144</v>
      </c>
      <c r="D866" s="34" t="s">
        <v>35</v>
      </c>
      <c r="E866" s="34" t="s">
        <v>10</v>
      </c>
      <c r="F866" s="34" t="s">
        <v>4</v>
      </c>
      <c r="G866" s="34"/>
      <c r="H866" s="34"/>
      <c r="I866" s="34" t="s">
        <v>37</v>
      </c>
      <c r="J866" s="34" t="s">
        <v>14</v>
      </c>
      <c r="K866" s="12"/>
      <c r="M866" s="12"/>
    </row>
    <row r="867" spans="1:13" ht="18" customHeight="1">
      <c r="A867" s="4">
        <v>866</v>
      </c>
      <c r="B867" s="37">
        <v>40460</v>
      </c>
      <c r="C867" s="34" t="s">
        <v>30</v>
      </c>
      <c r="D867" s="34" t="s">
        <v>148</v>
      </c>
      <c r="E867" s="34" t="s">
        <v>5</v>
      </c>
      <c r="F867" s="34" t="s">
        <v>131</v>
      </c>
      <c r="G867" s="34" t="s">
        <v>12</v>
      </c>
      <c r="H867" s="34" t="s">
        <v>29</v>
      </c>
      <c r="I867" s="34" t="s">
        <v>32</v>
      </c>
      <c r="J867" s="34" t="s">
        <v>8</v>
      </c>
      <c r="K867" s="12"/>
      <c r="M867" s="12"/>
    </row>
    <row r="868" spans="1:13" ht="18" customHeight="1">
      <c r="A868" s="4">
        <v>867</v>
      </c>
      <c r="B868" s="37">
        <v>40461</v>
      </c>
      <c r="C868" s="34" t="s">
        <v>4</v>
      </c>
      <c r="D868" s="34" t="s">
        <v>17</v>
      </c>
      <c r="E868" s="34" t="s">
        <v>35</v>
      </c>
      <c r="F868" s="34" t="s">
        <v>33</v>
      </c>
      <c r="G868" s="34"/>
      <c r="H868" s="34"/>
      <c r="I868" s="34" t="s">
        <v>14</v>
      </c>
      <c r="J868" s="34" t="s">
        <v>19</v>
      </c>
      <c r="K868" s="12"/>
      <c r="M868" s="12"/>
    </row>
    <row r="869" spans="1:13" ht="18" customHeight="1">
      <c r="A869" s="4">
        <v>868</v>
      </c>
      <c r="B869" s="37">
        <v>40461</v>
      </c>
      <c r="C869" s="34" t="s">
        <v>131</v>
      </c>
      <c r="D869" s="34" t="s">
        <v>12</v>
      </c>
      <c r="E869" s="34" t="s">
        <v>148</v>
      </c>
      <c r="F869" s="34" t="s">
        <v>29</v>
      </c>
      <c r="G869" s="34" t="s">
        <v>30</v>
      </c>
      <c r="H869" s="34" t="s">
        <v>5</v>
      </c>
      <c r="I869" s="34" t="s">
        <v>32</v>
      </c>
      <c r="J869" s="34" t="s">
        <v>8</v>
      </c>
      <c r="K869" s="12"/>
      <c r="M869" s="12"/>
    </row>
    <row r="870" spans="1:13" ht="18" customHeight="1">
      <c r="A870" s="4">
        <v>869</v>
      </c>
      <c r="B870" s="37">
        <v>40465</v>
      </c>
      <c r="C870" s="34" t="s">
        <v>23</v>
      </c>
      <c r="D870" s="34" t="s">
        <v>5</v>
      </c>
      <c r="E870" s="34" t="s">
        <v>142</v>
      </c>
      <c r="F870" s="34" t="s">
        <v>47</v>
      </c>
      <c r="G870" s="34" t="s">
        <v>148</v>
      </c>
      <c r="H870" s="34" t="s">
        <v>12</v>
      </c>
      <c r="I870" s="34" t="s">
        <v>25</v>
      </c>
      <c r="J870" s="34" t="s">
        <v>8</v>
      </c>
      <c r="K870" s="12"/>
      <c r="M870" s="12"/>
    </row>
    <row r="871" spans="1:13" ht="18" customHeight="1">
      <c r="A871" s="4">
        <v>870</v>
      </c>
      <c r="B871" s="37">
        <v>40466</v>
      </c>
      <c r="C871" s="34" t="s">
        <v>12</v>
      </c>
      <c r="D871" s="34" t="s">
        <v>148</v>
      </c>
      <c r="E871" s="34" t="s">
        <v>5</v>
      </c>
      <c r="F871" s="34" t="s">
        <v>142</v>
      </c>
      <c r="G871" s="34" t="s">
        <v>23</v>
      </c>
      <c r="H871" s="34" t="s">
        <v>47</v>
      </c>
      <c r="I871" s="34" t="s">
        <v>25</v>
      </c>
      <c r="J871" s="34" t="s">
        <v>8</v>
      </c>
      <c r="K871" s="12"/>
      <c r="M871" s="12"/>
    </row>
    <row r="872" spans="1:13" ht="18" customHeight="1">
      <c r="A872" s="4">
        <v>871</v>
      </c>
      <c r="B872" s="37">
        <v>40467</v>
      </c>
      <c r="C872" s="34" t="s">
        <v>35</v>
      </c>
      <c r="D872" s="34" t="s">
        <v>27</v>
      </c>
      <c r="E872" s="34" t="s">
        <v>16</v>
      </c>
      <c r="F872" s="34" t="s">
        <v>21</v>
      </c>
      <c r="G872" s="34" t="s">
        <v>7</v>
      </c>
      <c r="H872" s="34" t="s">
        <v>6</v>
      </c>
      <c r="I872" s="34" t="s">
        <v>38</v>
      </c>
      <c r="J872" s="34" t="s">
        <v>37</v>
      </c>
      <c r="K872" s="12"/>
      <c r="M872" s="12"/>
    </row>
    <row r="873" spans="1:13" ht="18" customHeight="1">
      <c r="A873" s="4">
        <v>872</v>
      </c>
      <c r="B873" s="37">
        <v>40467</v>
      </c>
      <c r="C873" s="34" t="s">
        <v>47</v>
      </c>
      <c r="D873" s="34" t="s">
        <v>23</v>
      </c>
      <c r="E873" s="34" t="s">
        <v>148</v>
      </c>
      <c r="F873" s="34" t="s">
        <v>5</v>
      </c>
      <c r="G873" s="34" t="s">
        <v>12</v>
      </c>
      <c r="H873" s="34" t="s">
        <v>142</v>
      </c>
      <c r="I873" s="34" t="s">
        <v>25</v>
      </c>
      <c r="J873" s="34" t="s">
        <v>8</v>
      </c>
      <c r="K873" s="12"/>
      <c r="M873" s="12"/>
    </row>
    <row r="874" spans="1:13" ht="18" customHeight="1">
      <c r="A874" s="4">
        <v>873</v>
      </c>
      <c r="B874" s="37">
        <v>40468</v>
      </c>
      <c r="C874" s="34" t="s">
        <v>142</v>
      </c>
      <c r="D874" s="34" t="s">
        <v>12</v>
      </c>
      <c r="E874" s="34" t="s">
        <v>23</v>
      </c>
      <c r="F874" s="34" t="s">
        <v>148</v>
      </c>
      <c r="G874" s="34" t="s">
        <v>47</v>
      </c>
      <c r="H874" s="34" t="s">
        <v>5</v>
      </c>
      <c r="I874" s="34" t="s">
        <v>25</v>
      </c>
      <c r="J874" s="34" t="s">
        <v>8</v>
      </c>
      <c r="K874" s="12"/>
      <c r="M874" s="12"/>
    </row>
    <row r="875" spans="1:13" ht="18" customHeight="1">
      <c r="A875" s="4">
        <v>874</v>
      </c>
      <c r="B875" s="37">
        <v>40468</v>
      </c>
      <c r="C875" s="34" t="s">
        <v>21</v>
      </c>
      <c r="D875" s="34" t="s">
        <v>16</v>
      </c>
      <c r="E875" s="34" t="s">
        <v>7</v>
      </c>
      <c r="F875" s="34" t="s">
        <v>6</v>
      </c>
      <c r="G875" s="34" t="s">
        <v>35</v>
      </c>
      <c r="H875" s="34" t="s">
        <v>27</v>
      </c>
      <c r="I875" s="34" t="s">
        <v>38</v>
      </c>
      <c r="J875" s="34" t="s">
        <v>37</v>
      </c>
      <c r="K875" s="12"/>
      <c r="M875" s="12"/>
    </row>
    <row r="876" spans="1:13" ht="18" customHeight="1">
      <c r="A876" s="4">
        <v>875</v>
      </c>
      <c r="B876" s="37">
        <v>40469</v>
      </c>
      <c r="C876" s="34" t="s">
        <v>5</v>
      </c>
      <c r="D876" s="34" t="s">
        <v>47</v>
      </c>
      <c r="E876" s="34" t="s">
        <v>12</v>
      </c>
      <c r="F876" s="34" t="s">
        <v>23</v>
      </c>
      <c r="G876" s="34" t="s">
        <v>142</v>
      </c>
      <c r="H876" s="34" t="s">
        <v>148</v>
      </c>
      <c r="I876" s="34" t="s">
        <v>25</v>
      </c>
      <c r="J876" s="34" t="s">
        <v>8</v>
      </c>
      <c r="K876" s="12"/>
      <c r="M876" s="12"/>
    </row>
    <row r="877" spans="1:13" ht="18" customHeight="1">
      <c r="A877" s="4">
        <v>876</v>
      </c>
      <c r="B877" s="37">
        <v>40470</v>
      </c>
      <c r="C877" s="34" t="s">
        <v>148</v>
      </c>
      <c r="D877" s="34" t="s">
        <v>142</v>
      </c>
      <c r="E877" s="34" t="s">
        <v>47</v>
      </c>
      <c r="F877" s="34" t="s">
        <v>12</v>
      </c>
      <c r="G877" s="34" t="s">
        <v>5</v>
      </c>
      <c r="H877" s="34" t="s">
        <v>23</v>
      </c>
      <c r="I877" s="34" t="s">
        <v>25</v>
      </c>
      <c r="J877" s="34" t="s">
        <v>8</v>
      </c>
      <c r="K877" s="12"/>
      <c r="M877" s="12"/>
    </row>
    <row r="878" spans="1:13" ht="18" customHeight="1">
      <c r="A878" s="4">
        <v>877</v>
      </c>
      <c r="B878" s="37">
        <v>40471</v>
      </c>
      <c r="C878" s="34" t="s">
        <v>72</v>
      </c>
      <c r="D878" s="34" t="s">
        <v>15</v>
      </c>
      <c r="E878" s="34" t="s">
        <v>33</v>
      </c>
      <c r="F878" s="34" t="s">
        <v>16</v>
      </c>
      <c r="G878" s="34" t="s">
        <v>10</v>
      </c>
      <c r="H878" s="34" t="s">
        <v>17</v>
      </c>
      <c r="I878" s="34" t="s">
        <v>20</v>
      </c>
      <c r="J878" s="34" t="s">
        <v>37</v>
      </c>
      <c r="K878" s="12"/>
      <c r="M878" s="12"/>
    </row>
    <row r="879" spans="1:13" ht="18" customHeight="1">
      <c r="A879" s="4">
        <v>878</v>
      </c>
      <c r="B879" s="37">
        <v>40472</v>
      </c>
      <c r="C879" s="34" t="s">
        <v>16</v>
      </c>
      <c r="D879" s="34" t="s">
        <v>33</v>
      </c>
      <c r="E879" s="34" t="s">
        <v>10</v>
      </c>
      <c r="F879" s="34" t="s">
        <v>17</v>
      </c>
      <c r="G879" s="34" t="s">
        <v>72</v>
      </c>
      <c r="H879" s="34" t="s">
        <v>15</v>
      </c>
      <c r="I879" s="34" t="s">
        <v>20</v>
      </c>
      <c r="J879" s="34" t="s">
        <v>37</v>
      </c>
      <c r="K879" s="12"/>
      <c r="M879" s="12"/>
    </row>
    <row r="880" spans="1:13" ht="18" customHeight="1">
      <c r="A880" s="4">
        <v>879</v>
      </c>
      <c r="B880" s="37">
        <v>40473</v>
      </c>
      <c r="C880" s="34" t="s">
        <v>17</v>
      </c>
      <c r="D880" s="34" t="s">
        <v>10</v>
      </c>
      <c r="E880" s="34" t="s">
        <v>72</v>
      </c>
      <c r="F880" s="34" t="s">
        <v>15</v>
      </c>
      <c r="G880" s="34" t="s">
        <v>16</v>
      </c>
      <c r="H880" s="34" t="s">
        <v>33</v>
      </c>
      <c r="I880" s="34" t="s">
        <v>20</v>
      </c>
      <c r="J880" s="34" t="s">
        <v>37</v>
      </c>
      <c r="K880" s="12"/>
      <c r="M880" s="12"/>
    </row>
    <row r="881" spans="1:13" ht="18" customHeight="1">
      <c r="A881" s="4">
        <v>880</v>
      </c>
      <c r="B881" s="37">
        <v>40474</v>
      </c>
      <c r="C881" s="34" t="s">
        <v>15</v>
      </c>
      <c r="D881" s="34" t="s">
        <v>72</v>
      </c>
      <c r="E881" s="34" t="s">
        <v>16</v>
      </c>
      <c r="F881" s="34" t="s">
        <v>33</v>
      </c>
      <c r="G881" s="34" t="s">
        <v>17</v>
      </c>
      <c r="H881" s="34" t="s">
        <v>10</v>
      </c>
      <c r="I881" s="34" t="s">
        <v>20</v>
      </c>
      <c r="J881" s="34" t="s">
        <v>37</v>
      </c>
      <c r="K881" s="12"/>
      <c r="M881" s="12"/>
    </row>
    <row r="882" spans="1:13" ht="18" customHeight="1">
      <c r="A882" s="4">
        <v>881</v>
      </c>
      <c r="B882" s="37">
        <v>40481</v>
      </c>
      <c r="C882" s="34" t="s">
        <v>144</v>
      </c>
      <c r="D882" s="34" t="s">
        <v>131</v>
      </c>
      <c r="E882" s="34" t="s">
        <v>163</v>
      </c>
      <c r="F882" s="34" t="s">
        <v>29</v>
      </c>
      <c r="G882" s="34" t="s">
        <v>46</v>
      </c>
      <c r="H882" s="34" t="s">
        <v>30</v>
      </c>
      <c r="I882" s="34" t="s">
        <v>20</v>
      </c>
      <c r="J882" s="34" t="s">
        <v>8</v>
      </c>
      <c r="K882" s="12"/>
      <c r="M882" s="12"/>
    </row>
    <row r="883" spans="1:13" ht="18" customHeight="1">
      <c r="A883" s="4">
        <v>882</v>
      </c>
      <c r="B883" s="37">
        <v>40482</v>
      </c>
      <c r="C883" s="34" t="s">
        <v>30</v>
      </c>
      <c r="D883" s="34" t="s">
        <v>46</v>
      </c>
      <c r="E883" s="34" t="s">
        <v>131</v>
      </c>
      <c r="F883" s="34" t="s">
        <v>163</v>
      </c>
      <c r="G883" s="34" t="s">
        <v>146</v>
      </c>
      <c r="H883" s="34" t="s">
        <v>4</v>
      </c>
      <c r="I883" s="34" t="s">
        <v>20</v>
      </c>
      <c r="J883" s="34" t="s">
        <v>8</v>
      </c>
      <c r="K883" s="12"/>
      <c r="M883" s="12"/>
    </row>
    <row r="884" spans="1:13" ht="18" customHeight="1">
      <c r="A884" s="4">
        <v>883</v>
      </c>
      <c r="B884" s="37">
        <v>40484</v>
      </c>
      <c r="C884" s="34" t="s">
        <v>4</v>
      </c>
      <c r="D884" s="34" t="s">
        <v>146</v>
      </c>
      <c r="E884" s="34" t="s">
        <v>46</v>
      </c>
      <c r="F884" s="34" t="s">
        <v>131</v>
      </c>
      <c r="G884" s="34" t="s">
        <v>144</v>
      </c>
      <c r="H884" s="34" t="s">
        <v>29</v>
      </c>
      <c r="I884" s="34" t="s">
        <v>8</v>
      </c>
      <c r="J884" s="34" t="s">
        <v>20</v>
      </c>
      <c r="K884" s="12"/>
      <c r="M884" s="55"/>
    </row>
    <row r="885" spans="1:13" ht="18" customHeight="1">
      <c r="A885" s="4">
        <v>884</v>
      </c>
      <c r="B885" s="37">
        <v>40485</v>
      </c>
      <c r="C885" s="34" t="s">
        <v>29</v>
      </c>
      <c r="D885" s="34" t="s">
        <v>144</v>
      </c>
      <c r="E885" s="34" t="s">
        <v>146</v>
      </c>
      <c r="F885" s="34" t="s">
        <v>46</v>
      </c>
      <c r="G885" s="34" t="s">
        <v>30</v>
      </c>
      <c r="H885" s="34" t="s">
        <v>163</v>
      </c>
      <c r="I885" s="34" t="s">
        <v>8</v>
      </c>
      <c r="J885" s="34" t="s">
        <v>20</v>
      </c>
      <c r="K885" s="12"/>
      <c r="M885" s="12"/>
    </row>
    <row r="886" spans="1:13" ht="18" customHeight="1">
      <c r="A886" s="4">
        <v>885</v>
      </c>
      <c r="B886" s="37">
        <v>40486</v>
      </c>
      <c r="C886" s="34" t="s">
        <v>163</v>
      </c>
      <c r="D886" s="34" t="s">
        <v>30</v>
      </c>
      <c r="E886" s="34" t="s">
        <v>144</v>
      </c>
      <c r="F886" s="34" t="s">
        <v>146</v>
      </c>
      <c r="G886" s="34" t="s">
        <v>4</v>
      </c>
      <c r="H886" s="34" t="s">
        <v>131</v>
      </c>
      <c r="I886" s="34" t="s">
        <v>8</v>
      </c>
      <c r="J886" s="34" t="s">
        <v>20</v>
      </c>
      <c r="K886" s="12"/>
      <c r="M886" s="12"/>
    </row>
    <row r="887" spans="1:13" ht="18" customHeight="1">
      <c r="A887" s="4">
        <v>886</v>
      </c>
      <c r="B887" s="37">
        <v>40488</v>
      </c>
      <c r="C887" s="34" t="s">
        <v>131</v>
      </c>
      <c r="D887" s="34" t="s">
        <v>4</v>
      </c>
      <c r="E887" s="34" t="s">
        <v>30</v>
      </c>
      <c r="F887" s="34" t="s">
        <v>144</v>
      </c>
      <c r="G887" s="34" t="s">
        <v>29</v>
      </c>
      <c r="H887" s="34" t="s">
        <v>46</v>
      </c>
      <c r="I887" s="34" t="s">
        <v>20</v>
      </c>
      <c r="J887" s="34" t="s">
        <v>8</v>
      </c>
      <c r="K887" s="12"/>
      <c r="M887" s="12"/>
    </row>
    <row r="888" spans="1:13" ht="18" customHeight="1">
      <c r="A888" s="4">
        <v>887</v>
      </c>
      <c r="B888" s="37">
        <v>40489</v>
      </c>
      <c r="C888" s="34" t="s">
        <v>46</v>
      </c>
      <c r="D888" s="34" t="s">
        <v>29</v>
      </c>
      <c r="E888" s="34" t="s">
        <v>4</v>
      </c>
      <c r="F888" s="34" t="s">
        <v>30</v>
      </c>
      <c r="G888" s="34" t="s">
        <v>163</v>
      </c>
      <c r="H888" s="34" t="s">
        <v>146</v>
      </c>
      <c r="I888" s="34" t="s">
        <v>20</v>
      </c>
      <c r="J888" s="34" t="s">
        <v>8</v>
      </c>
      <c r="K888" s="12"/>
      <c r="M888" s="12"/>
    </row>
    <row r="889" spans="1:13" ht="18" customHeight="1">
      <c r="B889" s="38"/>
      <c r="C889" s="21">
        <f t="shared" ref="C889:H889" si="5">SUBTOTAL(3,C2:C888)</f>
        <v>887</v>
      </c>
      <c r="D889" s="21">
        <f t="shared" si="5"/>
        <v>887</v>
      </c>
      <c r="E889" s="21">
        <f t="shared" si="5"/>
        <v>887</v>
      </c>
      <c r="F889" s="21">
        <f t="shared" si="5"/>
        <v>887</v>
      </c>
      <c r="G889" s="21">
        <f t="shared" si="5"/>
        <v>23</v>
      </c>
      <c r="H889" s="21">
        <f t="shared" si="5"/>
        <v>23</v>
      </c>
      <c r="I889" s="21"/>
      <c r="J889" s="21"/>
    </row>
    <row r="890" spans="1:13" ht="18" customHeight="1">
      <c r="I890" s="50" t="s">
        <v>127</v>
      </c>
      <c r="J890" s="10">
        <f>C889+D889+E889+F889+G889+H889</f>
        <v>3594</v>
      </c>
    </row>
  </sheetData>
  <sortState xmlns:xlrd2="http://schemas.microsoft.com/office/spreadsheetml/2017/richdata2" ref="M2:V116">
    <sortCondition descending="1" ref="N2:N116"/>
  </sortState>
  <mergeCells count="1">
    <mergeCell ref="L1:V1"/>
  </mergeCells>
  <phoneticPr fontId="1"/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34687-D22E-4BE6-BBA0-BD3030E8FC4D}">
  <dimension ref="A1:X888"/>
  <sheetViews>
    <sheetView workbookViewId="0">
      <selection activeCell="X2" sqref="X2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10" width="11.625" style="9" customWidth="1"/>
    <col min="11" max="11" width="4.625" style="9" customWidth="1"/>
    <col min="12" max="12" width="3.5" style="20" bestFit="1" customWidth="1"/>
    <col min="13" max="13" width="11" style="9" bestFit="1" customWidth="1"/>
    <col min="14" max="15" width="6.625" style="9" customWidth="1"/>
    <col min="16" max="16" width="2.625" style="9" customWidth="1"/>
    <col min="17" max="22" width="6.625" style="9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4" t="s">
        <v>406</v>
      </c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4" ht="18" customHeight="1">
      <c r="A2" s="4">
        <v>1</v>
      </c>
      <c r="B2" s="35">
        <v>39906</v>
      </c>
      <c r="C2" s="36" t="s">
        <v>4</v>
      </c>
      <c r="D2" s="36" t="s">
        <v>49</v>
      </c>
      <c r="E2" s="36" t="s">
        <v>46</v>
      </c>
      <c r="F2" s="36" t="s">
        <v>15</v>
      </c>
      <c r="G2" s="21"/>
      <c r="H2" s="21"/>
      <c r="I2" s="21" t="s">
        <v>20</v>
      </c>
      <c r="J2" s="21" t="s">
        <v>13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  <c r="X2" s="9" t="s">
        <v>282</v>
      </c>
    </row>
    <row r="3" spans="1:24" ht="18" customHeight="1">
      <c r="A3" s="4">
        <v>2</v>
      </c>
      <c r="B3" s="35">
        <v>39906</v>
      </c>
      <c r="C3" s="36" t="s">
        <v>23</v>
      </c>
      <c r="D3" s="36" t="s">
        <v>5</v>
      </c>
      <c r="E3" s="36" t="s">
        <v>213</v>
      </c>
      <c r="F3" s="36" t="s">
        <v>148</v>
      </c>
      <c r="G3" s="21"/>
      <c r="H3" s="21"/>
      <c r="I3" s="21" t="s">
        <v>8</v>
      </c>
      <c r="J3" s="21" t="s">
        <v>32</v>
      </c>
      <c r="L3" s="4">
        <v>1</v>
      </c>
      <c r="M3" s="36" t="s">
        <v>10</v>
      </c>
      <c r="N3" s="10">
        <f>COUNTIF($C$2:$H$886,"森健次郎")</f>
        <v>98</v>
      </c>
      <c r="O3" s="10">
        <f t="shared" ref="O3:O31" si="0">SUM(Q3:V3)</f>
        <v>98</v>
      </c>
      <c r="P3" s="24"/>
      <c r="Q3" s="10">
        <f>COUNTIF($C$2:$C$886,"森健次郎")</f>
        <v>26</v>
      </c>
      <c r="R3" s="10">
        <f>COUNTIF($D$2:$D$886,"森健次郎")</f>
        <v>24</v>
      </c>
      <c r="S3" s="10">
        <f>COUNTIF($E$2:$E$886,"森健次郎")</f>
        <v>22</v>
      </c>
      <c r="T3" s="10">
        <f>COUNTIF($F$2:$F$886,"森健次郎")</f>
        <v>24</v>
      </c>
      <c r="U3" s="10">
        <f>COUNTIF($G$2:$G$886,"森健次郎")</f>
        <v>1</v>
      </c>
      <c r="V3" s="10">
        <f>COUNTIF($H$2:$H$886,"森健次郎")</f>
        <v>1</v>
      </c>
    </row>
    <row r="4" spans="1:24" ht="18" customHeight="1">
      <c r="A4" s="4">
        <v>3</v>
      </c>
      <c r="B4" s="35">
        <v>39906</v>
      </c>
      <c r="C4" s="36" t="s">
        <v>30</v>
      </c>
      <c r="D4" s="36" t="s">
        <v>29</v>
      </c>
      <c r="E4" s="36" t="s">
        <v>131</v>
      </c>
      <c r="F4" s="36" t="s">
        <v>41</v>
      </c>
      <c r="G4" s="21"/>
      <c r="H4" s="21"/>
      <c r="I4" s="21" t="s">
        <v>31</v>
      </c>
      <c r="J4" s="21" t="s">
        <v>9</v>
      </c>
      <c r="L4" s="4">
        <v>2</v>
      </c>
      <c r="M4" s="36" t="s">
        <v>67</v>
      </c>
      <c r="N4" s="10">
        <f>COUNTIF($C$2:$H$886,"橘髙淳")</f>
        <v>93</v>
      </c>
      <c r="O4" s="10">
        <f t="shared" si="0"/>
        <v>93</v>
      </c>
      <c r="P4" s="24"/>
      <c r="Q4" s="10">
        <f>COUNTIF($C$2:$C$886,"橘髙淳")</f>
        <v>24</v>
      </c>
      <c r="R4" s="10">
        <f>COUNTIF($D$2:$D$886,"橘髙淳")</f>
        <v>21</v>
      </c>
      <c r="S4" s="10">
        <f>COUNTIF($E$2:$E$886,"橘髙淳")</f>
        <v>21</v>
      </c>
      <c r="T4" s="10">
        <f>COUNTIF($F$2:$F$886,"橘髙淳")</f>
        <v>26</v>
      </c>
      <c r="U4" s="10">
        <f>COUNTIF($G$2:$G$886,"橘髙淳")</f>
        <v>1</v>
      </c>
      <c r="V4" s="10">
        <f>COUNTIF($H$2:$H$886,"橘髙淳")</f>
        <v>0</v>
      </c>
    </row>
    <row r="5" spans="1:24" ht="18" customHeight="1">
      <c r="A5" s="4">
        <v>4</v>
      </c>
      <c r="B5" s="35">
        <v>39906</v>
      </c>
      <c r="C5" s="36" t="s">
        <v>24</v>
      </c>
      <c r="D5" s="36" t="s">
        <v>153</v>
      </c>
      <c r="E5" s="36" t="s">
        <v>142</v>
      </c>
      <c r="F5" s="36" t="s">
        <v>161</v>
      </c>
      <c r="G5" s="21"/>
      <c r="H5" s="21"/>
      <c r="I5" s="21" t="s">
        <v>25</v>
      </c>
      <c r="J5" s="21" t="s">
        <v>26</v>
      </c>
      <c r="L5" s="4">
        <v>3</v>
      </c>
      <c r="M5" s="36" t="s">
        <v>90</v>
      </c>
      <c r="N5" s="10">
        <f>COUNTIF($C$2:$H$886,"杉永政信")</f>
        <v>92</v>
      </c>
      <c r="O5" s="10">
        <f t="shared" si="0"/>
        <v>92</v>
      </c>
      <c r="P5" s="24"/>
      <c r="Q5" s="10">
        <f>COUNTIF($C$2:$C$886,"杉永政信")</f>
        <v>21</v>
      </c>
      <c r="R5" s="10">
        <f>COUNTIF($D$2:$D$886,"杉永政信")</f>
        <v>24</v>
      </c>
      <c r="S5" s="10">
        <f>COUNTIF($E$2:$E$886,"杉永政信")</f>
        <v>25</v>
      </c>
      <c r="T5" s="10">
        <f>COUNTIF($F$2:$F$886,"杉永政信")</f>
        <v>21</v>
      </c>
      <c r="U5" s="10">
        <f>COUNTIF($G$2:$G$886,"杉永政信")</f>
        <v>0</v>
      </c>
      <c r="V5" s="10">
        <f>COUNTIF($H$2:$H$886,"杉永政信")</f>
        <v>1</v>
      </c>
    </row>
    <row r="6" spans="1:24" ht="18" customHeight="1">
      <c r="A6" s="4">
        <v>5</v>
      </c>
      <c r="B6" s="35">
        <v>39906</v>
      </c>
      <c r="C6" s="36" t="s">
        <v>17</v>
      </c>
      <c r="D6" s="36" t="s">
        <v>7</v>
      </c>
      <c r="E6" s="36" t="s">
        <v>72</v>
      </c>
      <c r="F6" s="36" t="s">
        <v>163</v>
      </c>
      <c r="G6" s="21"/>
      <c r="H6" s="21"/>
      <c r="I6" s="21" t="s">
        <v>38</v>
      </c>
      <c r="J6" s="21" t="s">
        <v>14</v>
      </c>
      <c r="L6" s="4">
        <v>4</v>
      </c>
      <c r="M6" s="36" t="s">
        <v>126</v>
      </c>
      <c r="N6" s="10">
        <f>COUNTIF($C$2:$H$886,"笠原昌春")</f>
        <v>91</v>
      </c>
      <c r="O6" s="10">
        <f t="shared" si="0"/>
        <v>91</v>
      </c>
      <c r="P6" s="24"/>
      <c r="Q6" s="10">
        <f>COUNTIF($C$2:$C$886,"笠原昌春")</f>
        <v>23</v>
      </c>
      <c r="R6" s="10">
        <f>COUNTIF($D$2:$D$886,"笠原昌春")</f>
        <v>23</v>
      </c>
      <c r="S6" s="10">
        <f>COUNTIF($E$2:$E$886,"笠原昌春")</f>
        <v>23</v>
      </c>
      <c r="T6" s="10">
        <f>COUNTIF($F$2:$F$886,"笠原昌春")</f>
        <v>21</v>
      </c>
      <c r="U6" s="10">
        <f>COUNTIF($G$2:$G$886,"笠原昌春")</f>
        <v>0</v>
      </c>
      <c r="V6" s="10">
        <f>COUNTIF($H$2:$H$886,"笠原昌春")</f>
        <v>1</v>
      </c>
    </row>
    <row r="7" spans="1:24" ht="18" customHeight="1">
      <c r="A7" s="4">
        <v>6</v>
      </c>
      <c r="B7" s="35">
        <v>39906</v>
      </c>
      <c r="C7" s="36" t="s">
        <v>16</v>
      </c>
      <c r="D7" s="36" t="s">
        <v>166</v>
      </c>
      <c r="E7" s="36" t="s">
        <v>35</v>
      </c>
      <c r="F7" s="36" t="s">
        <v>22</v>
      </c>
      <c r="G7" s="21"/>
      <c r="H7" s="21"/>
      <c r="I7" s="21" t="s">
        <v>37</v>
      </c>
      <c r="J7" s="21" t="s">
        <v>19</v>
      </c>
      <c r="L7" s="4">
        <v>5</v>
      </c>
      <c r="M7" s="34" t="s">
        <v>130</v>
      </c>
      <c r="N7" s="10">
        <f>COUNTIF($C$2:$H$886,"佐々木昌信")</f>
        <v>90</v>
      </c>
      <c r="O7" s="10">
        <f t="shared" si="0"/>
        <v>90</v>
      </c>
      <c r="P7" s="24"/>
      <c r="Q7" s="10">
        <f>COUNTIF($C$2:$C$886,"佐々木昌信")</f>
        <v>23</v>
      </c>
      <c r="R7" s="10">
        <f>COUNTIF($D$2:$D$886,"佐々木昌信")</f>
        <v>20</v>
      </c>
      <c r="S7" s="10">
        <f>COUNTIF($E$2:$E$886,"佐々木昌信")</f>
        <v>23</v>
      </c>
      <c r="T7" s="10">
        <f>COUNTIF($F$2:$F$886,"佐々木昌信")</f>
        <v>22</v>
      </c>
      <c r="U7" s="10">
        <f>COUNTIF($G$2:$G$886,"佐々木昌信")</f>
        <v>2</v>
      </c>
      <c r="V7" s="10">
        <f>COUNTIF($H$2:$H$886,"佐々木昌信")</f>
        <v>0</v>
      </c>
    </row>
    <row r="8" spans="1:24" ht="18" customHeight="1">
      <c r="A8" s="4">
        <v>7</v>
      </c>
      <c r="B8" s="35">
        <v>39907</v>
      </c>
      <c r="C8" s="36" t="s">
        <v>148</v>
      </c>
      <c r="D8" s="36" t="s">
        <v>39</v>
      </c>
      <c r="E8" s="36" t="s">
        <v>5</v>
      </c>
      <c r="F8" s="36" t="s">
        <v>213</v>
      </c>
      <c r="G8" s="21"/>
      <c r="H8" s="21"/>
      <c r="I8" s="21" t="s">
        <v>8</v>
      </c>
      <c r="J8" s="21" t="s">
        <v>32</v>
      </c>
      <c r="L8" s="4">
        <v>6</v>
      </c>
      <c r="M8" s="36" t="s">
        <v>80</v>
      </c>
      <c r="N8" s="10">
        <f>COUNTIF($C$2:$H$886,"眞鍋勝已")</f>
        <v>95</v>
      </c>
      <c r="O8" s="10">
        <f t="shared" si="0"/>
        <v>95</v>
      </c>
      <c r="P8" s="24"/>
      <c r="Q8" s="10">
        <f>COUNTIF($C$2:$C$886,"眞鍋勝已")</f>
        <v>26</v>
      </c>
      <c r="R8" s="10">
        <f>COUNTIF($D$2:$D$886,"眞鍋勝已")</f>
        <v>21</v>
      </c>
      <c r="S8" s="10">
        <f>COUNTIF($E$2:$E$886,"眞鍋勝已")</f>
        <v>22</v>
      </c>
      <c r="T8" s="10">
        <f>COUNTIF($F$2:$F$886,"眞鍋勝已")</f>
        <v>24</v>
      </c>
      <c r="U8" s="10">
        <f>COUNTIF($G$2:$G$886,"眞鍋勝已")</f>
        <v>0</v>
      </c>
      <c r="V8" s="10">
        <f>COUNTIF($H$2:$H$886,"眞鍋勝已")</f>
        <v>2</v>
      </c>
    </row>
    <row r="9" spans="1:24" ht="18" customHeight="1">
      <c r="A9" s="4">
        <v>8</v>
      </c>
      <c r="B9" s="35">
        <v>39907</v>
      </c>
      <c r="C9" s="36" t="s">
        <v>161</v>
      </c>
      <c r="D9" s="36" t="s">
        <v>47</v>
      </c>
      <c r="E9" s="36" t="s">
        <v>153</v>
      </c>
      <c r="F9" s="36" t="s">
        <v>142</v>
      </c>
      <c r="G9" s="21"/>
      <c r="H9" s="21"/>
      <c r="I9" s="21" t="s">
        <v>25</v>
      </c>
      <c r="J9" s="21" t="s">
        <v>26</v>
      </c>
      <c r="L9" s="4">
        <v>7</v>
      </c>
      <c r="M9" s="34" t="s">
        <v>145</v>
      </c>
      <c r="N9" s="10">
        <f>COUNTIF($C$2:$H$886,"渡田均")</f>
        <v>88</v>
      </c>
      <c r="O9" s="10">
        <f t="shared" si="0"/>
        <v>88</v>
      </c>
      <c r="P9" s="24"/>
      <c r="Q9" s="10">
        <f>COUNTIF($C$2:$C$886,"渡田均")</f>
        <v>22</v>
      </c>
      <c r="R9" s="10">
        <f>COUNTIF($D$2:$D$886,"渡田均")</f>
        <v>22</v>
      </c>
      <c r="S9" s="10">
        <f>COUNTIF($E$2:$E$886,"渡田均")</f>
        <v>22</v>
      </c>
      <c r="T9" s="10">
        <f>COUNTIF($F$2:$F$886,"渡田均")</f>
        <v>20</v>
      </c>
      <c r="U9" s="10">
        <f>COUNTIF($G$2:$G$886,"渡田均")</f>
        <v>1</v>
      </c>
      <c r="V9" s="10">
        <f>COUNTIF($H$2:$H$886,"渡田均")</f>
        <v>1</v>
      </c>
    </row>
    <row r="10" spans="1:24" ht="18" customHeight="1">
      <c r="A10" s="4">
        <v>9</v>
      </c>
      <c r="B10" s="35">
        <v>39907</v>
      </c>
      <c r="C10" s="36" t="s">
        <v>41</v>
      </c>
      <c r="D10" s="36" t="s">
        <v>12</v>
      </c>
      <c r="E10" s="36" t="s">
        <v>29</v>
      </c>
      <c r="F10" s="36" t="s">
        <v>131</v>
      </c>
      <c r="G10" s="21"/>
      <c r="H10" s="21"/>
      <c r="I10" s="21" t="s">
        <v>31</v>
      </c>
      <c r="J10" s="21" t="s">
        <v>9</v>
      </c>
      <c r="L10" s="4">
        <v>8</v>
      </c>
      <c r="M10" s="34" t="s">
        <v>164</v>
      </c>
      <c r="N10" s="10">
        <f>COUNTIF($C$2:$H$886,"友寄正人")</f>
        <v>85</v>
      </c>
      <c r="O10" s="10">
        <f t="shared" si="0"/>
        <v>85</v>
      </c>
      <c r="P10" s="24"/>
      <c r="Q10" s="10">
        <f>COUNTIF($C$2:$C$886,"友寄正人")</f>
        <v>20</v>
      </c>
      <c r="R10" s="10">
        <f>COUNTIF($D$2:$D$886,"友寄正人")</f>
        <v>24</v>
      </c>
      <c r="S10" s="10">
        <f>COUNTIF($E$2:$E$886,"友寄正人")</f>
        <v>18</v>
      </c>
      <c r="T10" s="10">
        <f>COUNTIF($F$2:$F$886,"友寄正人")</f>
        <v>22</v>
      </c>
      <c r="U10" s="10">
        <f>COUNTIF($G$2:$G$886,"友寄正人")</f>
        <v>0</v>
      </c>
      <c r="V10" s="10">
        <f>COUNTIF($H$2:$H$886,"友寄正人")</f>
        <v>1</v>
      </c>
    </row>
    <row r="11" spans="1:24" ht="18" customHeight="1">
      <c r="A11" s="4">
        <v>10</v>
      </c>
      <c r="B11" s="35">
        <v>39907</v>
      </c>
      <c r="C11" s="36" t="s">
        <v>15</v>
      </c>
      <c r="D11" s="36" t="s">
        <v>10</v>
      </c>
      <c r="E11" s="36" t="s">
        <v>49</v>
      </c>
      <c r="F11" s="36" t="s">
        <v>46</v>
      </c>
      <c r="G11" s="21"/>
      <c r="H11" s="21"/>
      <c r="I11" s="21" t="s">
        <v>20</v>
      </c>
      <c r="J11" s="21" t="s">
        <v>13</v>
      </c>
      <c r="L11" s="4">
        <v>9</v>
      </c>
      <c r="M11" s="36" t="s">
        <v>79</v>
      </c>
      <c r="N11" s="10">
        <f>COUNTIF($C$2:$H$886,"有隅昭二")</f>
        <v>80</v>
      </c>
      <c r="O11" s="10">
        <f t="shared" si="0"/>
        <v>80</v>
      </c>
      <c r="P11" s="24"/>
      <c r="Q11" s="10">
        <f>COUNTIF($C$2:$C$886,"有隅昭二")</f>
        <v>21</v>
      </c>
      <c r="R11" s="10">
        <f>COUNTIF($D$2:$D$886,"有隅昭二")</f>
        <v>20</v>
      </c>
      <c r="S11" s="10">
        <f>COUNTIF($E$2:$E$886,"有隅昭二")</f>
        <v>19</v>
      </c>
      <c r="T11" s="10">
        <f>COUNTIF($F$2:$F$886,"有隅昭二")</f>
        <v>19</v>
      </c>
      <c r="U11" s="10">
        <f>COUNTIF($G$2:$G$886,"有隅昭二")</f>
        <v>1</v>
      </c>
      <c r="V11" s="10">
        <f>COUNTIF($H$2:$H$886,"有隅昭二")</f>
        <v>0</v>
      </c>
    </row>
    <row r="12" spans="1:24" ht="18" customHeight="1">
      <c r="A12" s="4">
        <v>11</v>
      </c>
      <c r="B12" s="35">
        <v>39907</v>
      </c>
      <c r="C12" s="36" t="s">
        <v>163</v>
      </c>
      <c r="D12" s="36" t="s">
        <v>210</v>
      </c>
      <c r="E12" s="36" t="s">
        <v>7</v>
      </c>
      <c r="F12" s="36" t="s">
        <v>72</v>
      </c>
      <c r="G12" s="21"/>
      <c r="H12" s="21"/>
      <c r="I12" s="21" t="s">
        <v>38</v>
      </c>
      <c r="J12" s="21" t="s">
        <v>14</v>
      </c>
      <c r="L12" s="4">
        <v>10</v>
      </c>
      <c r="M12" s="21" t="s">
        <v>166</v>
      </c>
      <c r="N12" s="10">
        <f>COUNTIF($C$2:$H$886,"井野修")</f>
        <v>79</v>
      </c>
      <c r="O12" s="10">
        <f t="shared" si="0"/>
        <v>79</v>
      </c>
      <c r="P12" s="24"/>
      <c r="Q12" s="10">
        <f>COUNTIF($C$2:$C$886,"井野修")</f>
        <v>17</v>
      </c>
      <c r="R12" s="10">
        <f>COUNTIF($D$2:$D$886,"井野修")</f>
        <v>22</v>
      </c>
      <c r="S12" s="10">
        <f>COUNTIF($E$2:$E$886,"井野修")</f>
        <v>19</v>
      </c>
      <c r="T12" s="10">
        <f>COUNTIF($F$2:$F$886,"井野修")</f>
        <v>21</v>
      </c>
      <c r="U12" s="10">
        <f>COUNTIF($G$2:$G$886,"井野修")</f>
        <v>0</v>
      </c>
      <c r="V12" s="10">
        <f>COUNTIF($H$2:$H$886,"井野修")</f>
        <v>0</v>
      </c>
    </row>
    <row r="13" spans="1:24" ht="18" customHeight="1">
      <c r="A13" s="4">
        <v>12</v>
      </c>
      <c r="B13" s="35">
        <v>39907</v>
      </c>
      <c r="C13" s="36" t="s">
        <v>22</v>
      </c>
      <c r="D13" s="36" t="s">
        <v>144</v>
      </c>
      <c r="E13" s="36" t="s">
        <v>166</v>
      </c>
      <c r="F13" s="36" t="s">
        <v>35</v>
      </c>
      <c r="G13" s="21"/>
      <c r="H13" s="21"/>
      <c r="I13" s="21" t="s">
        <v>37</v>
      </c>
      <c r="J13" s="21" t="s">
        <v>19</v>
      </c>
      <c r="L13" s="4">
        <v>11</v>
      </c>
      <c r="M13" s="36" t="s">
        <v>78</v>
      </c>
      <c r="N13" s="10">
        <f>COUNTIF($C$2:$H$886,"西本欣司")</f>
        <v>78</v>
      </c>
      <c r="O13" s="10">
        <f t="shared" si="0"/>
        <v>78</v>
      </c>
      <c r="P13" s="24"/>
      <c r="Q13" s="10">
        <f>COUNTIF($C$2:$C$886,"西本欣司")</f>
        <v>20</v>
      </c>
      <c r="R13" s="10">
        <f>COUNTIF($D$2:$D$886,"西本欣司")</f>
        <v>20</v>
      </c>
      <c r="S13" s="10">
        <f>COUNTIF($E$2:$E$886,"西本欣司")</f>
        <v>18</v>
      </c>
      <c r="T13" s="10">
        <f>COUNTIF($F$2:$F$886,"西本欣司")</f>
        <v>18</v>
      </c>
      <c r="U13" s="10">
        <f>COUNTIF($G$2:$G$886,"西本欣司")</f>
        <v>1</v>
      </c>
      <c r="V13" s="10">
        <f>COUNTIF($H$2:$H$886,"西本欣司")</f>
        <v>1</v>
      </c>
    </row>
    <row r="14" spans="1:24" ht="18" customHeight="1">
      <c r="A14" s="4">
        <v>13</v>
      </c>
      <c r="B14" s="35">
        <v>39908</v>
      </c>
      <c r="C14" s="36" t="s">
        <v>72</v>
      </c>
      <c r="D14" s="36" t="s">
        <v>17</v>
      </c>
      <c r="E14" s="36" t="s">
        <v>210</v>
      </c>
      <c r="F14" s="36" t="s">
        <v>7</v>
      </c>
      <c r="G14" s="21"/>
      <c r="H14" s="21"/>
      <c r="I14" s="21" t="s">
        <v>38</v>
      </c>
      <c r="J14" s="21" t="s">
        <v>14</v>
      </c>
      <c r="L14" s="4">
        <v>12</v>
      </c>
      <c r="M14" s="36" t="s">
        <v>88</v>
      </c>
      <c r="N14" s="10">
        <f>COUNTIF($C$2:$H$886,"木内九二生")</f>
        <v>78</v>
      </c>
      <c r="O14" s="10">
        <f t="shared" si="0"/>
        <v>78</v>
      </c>
      <c r="P14" s="24"/>
      <c r="Q14" s="10">
        <f>COUNTIF($C$2:$C$886,"木内九二生")</f>
        <v>18</v>
      </c>
      <c r="R14" s="10">
        <f>COUNTIF($D$2:$D$886,"木内九二生")</f>
        <v>16</v>
      </c>
      <c r="S14" s="10">
        <f>COUNTIF($E$2:$E$886,"木内九二生")</f>
        <v>24</v>
      </c>
      <c r="T14" s="10">
        <f>COUNTIF($F$2:$F$886,"木内九二生")</f>
        <v>18</v>
      </c>
      <c r="U14" s="10">
        <f>COUNTIF($G$2:$G$886,"木内九二生")</f>
        <v>1</v>
      </c>
      <c r="V14" s="10">
        <f>COUNTIF($H$2:$H$886,"木内九二生")</f>
        <v>1</v>
      </c>
    </row>
    <row r="15" spans="1:24" ht="18" customHeight="1">
      <c r="A15" s="4">
        <v>14</v>
      </c>
      <c r="B15" s="35">
        <v>39908</v>
      </c>
      <c r="C15" s="36" t="s">
        <v>35</v>
      </c>
      <c r="D15" s="36" t="s">
        <v>16</v>
      </c>
      <c r="E15" s="36" t="s">
        <v>144</v>
      </c>
      <c r="F15" s="36" t="s">
        <v>6</v>
      </c>
      <c r="G15" s="21"/>
      <c r="H15" s="21"/>
      <c r="I15" s="21" t="s">
        <v>37</v>
      </c>
      <c r="J15" s="21" t="s">
        <v>19</v>
      </c>
      <c r="L15" s="4">
        <v>13</v>
      </c>
      <c r="M15" s="36" t="s">
        <v>89</v>
      </c>
      <c r="N15" s="10">
        <f>COUNTIF($C$2:$H$886,"嶋田哲也")</f>
        <v>76</v>
      </c>
      <c r="O15" s="10">
        <f t="shared" si="0"/>
        <v>76</v>
      </c>
      <c r="P15" s="24"/>
      <c r="Q15" s="10">
        <f>COUNTIF($C$2:$C$886,"嶋田哲也")</f>
        <v>19</v>
      </c>
      <c r="R15" s="10">
        <f>COUNTIF($D$2:$D$886,"嶋田哲也")</f>
        <v>20</v>
      </c>
      <c r="S15" s="10">
        <f>COUNTIF($E$2:$E$886,"嶋田哲也")</f>
        <v>21</v>
      </c>
      <c r="T15" s="10">
        <f>COUNTIF($F$2:$F$886,"嶋田哲也")</f>
        <v>14</v>
      </c>
      <c r="U15" s="10">
        <f>COUNTIF($G$2:$G$886,"嶋田哲也")</f>
        <v>0</v>
      </c>
      <c r="V15" s="10">
        <f>COUNTIF($H$2:$H$886,"嶋田哲也")</f>
        <v>2</v>
      </c>
    </row>
    <row r="16" spans="1:24" ht="18" customHeight="1">
      <c r="A16" s="4">
        <v>15</v>
      </c>
      <c r="B16" s="35">
        <v>39908</v>
      </c>
      <c r="C16" s="36" t="s">
        <v>213</v>
      </c>
      <c r="D16" s="36" t="s">
        <v>23</v>
      </c>
      <c r="E16" s="36" t="s">
        <v>208</v>
      </c>
      <c r="F16" s="36" t="s">
        <v>5</v>
      </c>
      <c r="G16" s="21"/>
      <c r="H16" s="21"/>
      <c r="I16" s="21" t="s">
        <v>8</v>
      </c>
      <c r="J16" s="21" t="s">
        <v>32</v>
      </c>
      <c r="L16" s="4">
        <v>14</v>
      </c>
      <c r="M16" s="36" t="s">
        <v>86</v>
      </c>
      <c r="N16" s="10">
        <f>COUNTIF($C$2:$H$886,"敷田直人")</f>
        <v>75</v>
      </c>
      <c r="O16" s="10">
        <f t="shared" si="0"/>
        <v>75</v>
      </c>
      <c r="P16" s="24"/>
      <c r="Q16" s="10">
        <f>COUNTIF($C$2:$C$886,"敷田直人")</f>
        <v>18</v>
      </c>
      <c r="R16" s="10">
        <f>COUNTIF($D$2:$D$886,"敷田直人")</f>
        <v>22</v>
      </c>
      <c r="S16" s="10">
        <f>COUNTIF($E$2:$E$886,"敷田直人")</f>
        <v>18</v>
      </c>
      <c r="T16" s="10">
        <f>COUNTIF($F$2:$F$886,"敷田直人")</f>
        <v>17</v>
      </c>
      <c r="U16" s="10">
        <f>COUNTIF($G$2:$G$886,"敷田直人")</f>
        <v>0</v>
      </c>
      <c r="V16" s="10">
        <f>COUNTIF($H$2:$H$886,"敷田直人")</f>
        <v>0</v>
      </c>
    </row>
    <row r="17" spans="1:22" ht="18" customHeight="1">
      <c r="A17" s="4">
        <v>16</v>
      </c>
      <c r="B17" s="35">
        <v>39908</v>
      </c>
      <c r="C17" s="36" t="s">
        <v>46</v>
      </c>
      <c r="D17" s="36" t="s">
        <v>4</v>
      </c>
      <c r="E17" s="36" t="s">
        <v>10</v>
      </c>
      <c r="F17" s="36" t="s">
        <v>49</v>
      </c>
      <c r="G17" s="21"/>
      <c r="H17" s="21"/>
      <c r="I17" s="21" t="s">
        <v>20</v>
      </c>
      <c r="J17" s="21" t="s">
        <v>13</v>
      </c>
      <c r="L17" s="4">
        <v>15</v>
      </c>
      <c r="M17" s="36" t="s">
        <v>85</v>
      </c>
      <c r="N17" s="10">
        <f>COUNTIF($C$2:$H$886,"吉本文弘")</f>
        <v>73</v>
      </c>
      <c r="O17" s="10">
        <f t="shared" si="0"/>
        <v>73</v>
      </c>
      <c r="P17" s="24"/>
      <c r="Q17" s="10">
        <f>COUNTIF($C$2:$C$886,"吉本文弘")</f>
        <v>19</v>
      </c>
      <c r="R17" s="10">
        <f>COUNTIF($D$2:$D$886,"吉本文弘")</f>
        <v>19</v>
      </c>
      <c r="S17" s="10">
        <f>COUNTIF($E$2:$E$886,"吉本文弘")</f>
        <v>16</v>
      </c>
      <c r="T17" s="10">
        <f>COUNTIF($F$2:$F$886,"吉本文弘")</f>
        <v>18</v>
      </c>
      <c r="U17" s="10">
        <f>COUNTIF($G$2:$G$886,"吉本文弘")</f>
        <v>1</v>
      </c>
      <c r="V17" s="10">
        <f>COUNTIF($H$2:$H$886,"吉本文弘")</f>
        <v>0</v>
      </c>
    </row>
    <row r="18" spans="1:22" ht="18" customHeight="1">
      <c r="A18" s="4">
        <v>17</v>
      </c>
      <c r="B18" s="35">
        <v>39908</v>
      </c>
      <c r="C18" s="36" t="s">
        <v>131</v>
      </c>
      <c r="D18" s="36" t="s">
        <v>30</v>
      </c>
      <c r="E18" s="36" t="s">
        <v>12</v>
      </c>
      <c r="F18" s="36" t="s">
        <v>29</v>
      </c>
      <c r="G18" s="21"/>
      <c r="H18" s="21"/>
      <c r="I18" s="21" t="s">
        <v>31</v>
      </c>
      <c r="J18" s="21" t="s">
        <v>9</v>
      </c>
      <c r="L18" s="4">
        <v>16</v>
      </c>
      <c r="M18" s="36" t="s">
        <v>93</v>
      </c>
      <c r="N18" s="10">
        <f>COUNTIF($C$2:$H$886,"名幸一明")</f>
        <v>72</v>
      </c>
      <c r="O18" s="10">
        <f t="shared" si="0"/>
        <v>72</v>
      </c>
      <c r="P18" s="24"/>
      <c r="Q18" s="10">
        <f>COUNTIF($C$2:$C$886,"名幸一明")</f>
        <v>18</v>
      </c>
      <c r="R18" s="10">
        <f>COUNTIF($D$2:$D$886,"名幸一明")</f>
        <v>15</v>
      </c>
      <c r="S18" s="10">
        <f>COUNTIF($E$2:$E$886,"名幸一明")</f>
        <v>21</v>
      </c>
      <c r="T18" s="10">
        <f>COUNTIF($F$2:$F$886,"名幸一明")</f>
        <v>17</v>
      </c>
      <c r="U18" s="10">
        <f>COUNTIF($G$2:$G$886,"名幸一明")</f>
        <v>1</v>
      </c>
      <c r="V18" s="10">
        <f>COUNTIF($H$2:$H$886,"名幸一明")</f>
        <v>0</v>
      </c>
    </row>
    <row r="19" spans="1:22" ht="18" customHeight="1">
      <c r="A19" s="4">
        <v>18</v>
      </c>
      <c r="B19" s="35">
        <v>39908</v>
      </c>
      <c r="C19" s="36" t="s">
        <v>142</v>
      </c>
      <c r="D19" s="36" t="s">
        <v>24</v>
      </c>
      <c r="E19" s="36" t="s">
        <v>47</v>
      </c>
      <c r="F19" s="36" t="s">
        <v>153</v>
      </c>
      <c r="G19" s="21"/>
      <c r="H19" s="21"/>
      <c r="I19" s="21" t="s">
        <v>25</v>
      </c>
      <c r="J19" s="21" t="s">
        <v>26</v>
      </c>
      <c r="L19" s="4">
        <v>17</v>
      </c>
      <c r="M19" s="36" t="s">
        <v>83</v>
      </c>
      <c r="N19" s="10">
        <f>COUNTIF($C$2:$H$886,"小林和公")</f>
        <v>71</v>
      </c>
      <c r="O19" s="10">
        <f t="shared" si="0"/>
        <v>71</v>
      </c>
      <c r="P19" s="24"/>
      <c r="Q19" s="10">
        <f>COUNTIF($C$2:$C$886,"小林和公")</f>
        <v>18</v>
      </c>
      <c r="R19" s="10">
        <f>COUNTIF($D$2:$D$886,"小林和公")</f>
        <v>20</v>
      </c>
      <c r="S19" s="10">
        <f>COUNTIF($E$2:$E$886,"小林和公")</f>
        <v>15</v>
      </c>
      <c r="T19" s="10">
        <f>COUNTIF($F$2:$F$886,"小林和公")</f>
        <v>18</v>
      </c>
      <c r="U19" s="10">
        <f>COUNTIF($G$2:$G$886,"小林和公")</f>
        <v>0</v>
      </c>
      <c r="V19" s="10">
        <f>COUNTIF($H$2:$H$886,"小林和公")</f>
        <v>0</v>
      </c>
    </row>
    <row r="20" spans="1:22" ht="18" customHeight="1">
      <c r="A20" s="4">
        <v>19</v>
      </c>
      <c r="B20" s="35">
        <v>39910</v>
      </c>
      <c r="C20" s="36" t="s">
        <v>7</v>
      </c>
      <c r="D20" s="36" t="s">
        <v>15</v>
      </c>
      <c r="E20" s="36" t="s">
        <v>27</v>
      </c>
      <c r="F20" s="36" t="s">
        <v>10</v>
      </c>
      <c r="G20" s="21"/>
      <c r="H20" s="21"/>
      <c r="I20" s="21" t="s">
        <v>38</v>
      </c>
      <c r="J20" s="21" t="s">
        <v>19</v>
      </c>
      <c r="L20" s="4">
        <v>18</v>
      </c>
      <c r="M20" s="36" t="s">
        <v>84</v>
      </c>
      <c r="N20" s="10">
        <f>COUNTIF($C$2:$H$886,"本田英志")</f>
        <v>70</v>
      </c>
      <c r="O20" s="10">
        <f t="shared" si="0"/>
        <v>70</v>
      </c>
      <c r="P20" s="24"/>
      <c r="Q20" s="10">
        <f>COUNTIF($C$2:$C$886,"本田英志")</f>
        <v>18</v>
      </c>
      <c r="R20" s="10">
        <f>COUNTIF($D$2:$D$886,"本田英志")</f>
        <v>19</v>
      </c>
      <c r="S20" s="10">
        <f>COUNTIF($E$2:$E$886,"本田英志")</f>
        <v>17</v>
      </c>
      <c r="T20" s="10">
        <f>COUNTIF($F$2:$F$886,"本田英志")</f>
        <v>16</v>
      </c>
      <c r="U20" s="10">
        <f>COUNTIF($G$2:$G$886,"本田英志")</f>
        <v>0</v>
      </c>
      <c r="V20" s="10">
        <f>COUNTIF($H$2:$H$886,"本田英志")</f>
        <v>0</v>
      </c>
    </row>
    <row r="21" spans="1:22" ht="18" customHeight="1">
      <c r="A21" s="4">
        <v>20</v>
      </c>
      <c r="B21" s="35">
        <v>39910</v>
      </c>
      <c r="C21" s="36" t="s">
        <v>153</v>
      </c>
      <c r="D21" s="36" t="s">
        <v>161</v>
      </c>
      <c r="E21" s="36" t="s">
        <v>23</v>
      </c>
      <c r="F21" s="36" t="s">
        <v>47</v>
      </c>
      <c r="G21" s="21"/>
      <c r="H21" s="21"/>
      <c r="I21" s="21" t="s">
        <v>32</v>
      </c>
      <c r="J21" s="21" t="s">
        <v>26</v>
      </c>
      <c r="L21" s="4">
        <v>19</v>
      </c>
      <c r="M21" s="36" t="s">
        <v>95</v>
      </c>
      <c r="N21" s="10">
        <f>COUNTIF($C$2:$H$886,"深谷篤")</f>
        <v>66</v>
      </c>
      <c r="O21" s="10">
        <f t="shared" si="0"/>
        <v>66</v>
      </c>
      <c r="P21" s="24"/>
      <c r="Q21" s="10">
        <f>COUNTIF($C$2:$C$886,"深谷篤")</f>
        <v>14</v>
      </c>
      <c r="R21" s="10">
        <f>COUNTIF($D$2:$D$886,"深谷篤")</f>
        <v>16</v>
      </c>
      <c r="S21" s="10">
        <f>COUNTIF($E$2:$E$886,"深谷篤")</f>
        <v>17</v>
      </c>
      <c r="T21" s="10">
        <f>COUNTIF($F$2:$F$886,"深谷篤")</f>
        <v>19</v>
      </c>
      <c r="U21" s="10">
        <f>COUNTIF($G$2:$G$886,"深谷篤")</f>
        <v>0</v>
      </c>
      <c r="V21" s="10">
        <f>COUNTIF($H$2:$H$886,"深谷篤")</f>
        <v>0</v>
      </c>
    </row>
    <row r="22" spans="1:22" ht="18" customHeight="1">
      <c r="A22" s="4">
        <v>21</v>
      </c>
      <c r="B22" s="35">
        <v>39910</v>
      </c>
      <c r="C22" s="36" t="s">
        <v>5</v>
      </c>
      <c r="D22" s="36" t="s">
        <v>148</v>
      </c>
      <c r="E22" s="36" t="s">
        <v>24</v>
      </c>
      <c r="F22" s="36" t="s">
        <v>39</v>
      </c>
      <c r="G22" s="21"/>
      <c r="H22" s="21"/>
      <c r="I22" s="21" t="s">
        <v>9</v>
      </c>
      <c r="J22" s="21" t="s">
        <v>25</v>
      </c>
      <c r="L22" s="4">
        <v>20</v>
      </c>
      <c r="M22" s="34" t="s">
        <v>205</v>
      </c>
      <c r="N22" s="10">
        <f>COUNTIF($C$2:$H$886,"谷博")</f>
        <v>58</v>
      </c>
      <c r="O22" s="10">
        <f t="shared" si="0"/>
        <v>58</v>
      </c>
      <c r="P22" s="24"/>
      <c r="Q22" s="10">
        <f>COUNTIF($C$2:$C$886,"谷博")</f>
        <v>15</v>
      </c>
      <c r="R22" s="10">
        <f>COUNTIF($D$2:$D$886,"谷博")</f>
        <v>14</v>
      </c>
      <c r="S22" s="10">
        <f>COUNTIF($E$2:$E$886,"谷博")</f>
        <v>14</v>
      </c>
      <c r="T22" s="10">
        <f>COUNTIF($F$2:$F$886,"谷博")</f>
        <v>15</v>
      </c>
      <c r="U22" s="10">
        <f>COUNTIF($G$2:$G$886,"谷博")</f>
        <v>0</v>
      </c>
      <c r="V22" s="10">
        <f>COUNTIF($H$2:$H$886,"谷博")</f>
        <v>0</v>
      </c>
    </row>
    <row r="23" spans="1:22" ht="18" customHeight="1">
      <c r="A23" s="4">
        <v>22</v>
      </c>
      <c r="B23" s="35">
        <v>39910</v>
      </c>
      <c r="C23" s="36" t="s">
        <v>49</v>
      </c>
      <c r="D23" s="36" t="s">
        <v>21</v>
      </c>
      <c r="E23" s="36" t="s">
        <v>16</v>
      </c>
      <c r="F23" s="36" t="s">
        <v>166</v>
      </c>
      <c r="G23" s="21"/>
      <c r="H23" s="21"/>
      <c r="I23" s="21" t="s">
        <v>14</v>
      </c>
      <c r="J23" s="21" t="s">
        <v>20</v>
      </c>
      <c r="L23" s="4">
        <v>21</v>
      </c>
      <c r="M23" s="36" t="s">
        <v>54</v>
      </c>
      <c r="N23" s="10">
        <f>COUNTIF($C$2:$H$886,"土山剛弘")</f>
        <v>55</v>
      </c>
      <c r="O23" s="10">
        <f t="shared" si="0"/>
        <v>55</v>
      </c>
      <c r="P23" s="24"/>
      <c r="Q23" s="10">
        <f>COUNTIF($C$2:$C$886,"土山剛弘")</f>
        <v>13</v>
      </c>
      <c r="R23" s="10">
        <f>COUNTIF($D$2:$D$886,"土山剛弘")</f>
        <v>10</v>
      </c>
      <c r="S23" s="10">
        <f>COUNTIF($E$2:$E$886,"土山剛弘")</f>
        <v>14</v>
      </c>
      <c r="T23" s="10">
        <f>COUNTIF($F$2:$F$886,"土山剛弘")</f>
        <v>17</v>
      </c>
      <c r="U23" s="10">
        <f>COUNTIF($G$2:$G$886,"土山剛弘")</f>
        <v>1</v>
      </c>
      <c r="V23" s="10">
        <f>COUNTIF($H$2:$H$886,"土山剛弘")</f>
        <v>0</v>
      </c>
    </row>
    <row r="24" spans="1:22" ht="18" customHeight="1">
      <c r="A24" s="4">
        <v>23</v>
      </c>
      <c r="B24" s="35">
        <v>39910</v>
      </c>
      <c r="C24" s="36" t="s">
        <v>6</v>
      </c>
      <c r="D24" s="36" t="s">
        <v>36</v>
      </c>
      <c r="E24" s="36" t="s">
        <v>33</v>
      </c>
      <c r="F24" s="36" t="s">
        <v>144</v>
      </c>
      <c r="G24" s="21"/>
      <c r="H24" s="21"/>
      <c r="I24" s="21" t="s">
        <v>13</v>
      </c>
      <c r="J24" s="21" t="s">
        <v>37</v>
      </c>
      <c r="L24" s="4">
        <v>22</v>
      </c>
      <c r="M24" s="36" t="s">
        <v>97</v>
      </c>
      <c r="N24" s="10">
        <f>COUNTIF($C$2:$H$886,"牧田匡平")</f>
        <v>53</v>
      </c>
      <c r="O24" s="10">
        <f t="shared" si="0"/>
        <v>53</v>
      </c>
      <c r="P24" s="24"/>
      <c r="Q24" s="10">
        <f>COUNTIF($C$2:$C$886,"牧田匡平")</f>
        <v>12</v>
      </c>
      <c r="R24" s="10">
        <f>COUNTIF($D$2:$D$886,"牧田匡平")</f>
        <v>12</v>
      </c>
      <c r="S24" s="10">
        <f>COUNTIF($E$2:$E$886,"牧田匡平")</f>
        <v>14</v>
      </c>
      <c r="T24" s="10">
        <f>COUNTIF($F$2:$F$886,"牧田匡平")</f>
        <v>15</v>
      </c>
      <c r="U24" s="10">
        <f>COUNTIF($G$2:$G$886,"牧田匡平")</f>
        <v>0</v>
      </c>
      <c r="V24" s="10">
        <f>COUNTIF($H$2:$H$886,"牧田匡平")</f>
        <v>0</v>
      </c>
    </row>
    <row r="25" spans="1:22" ht="18" customHeight="1">
      <c r="A25" s="4">
        <v>24</v>
      </c>
      <c r="B25" s="35">
        <v>39910</v>
      </c>
      <c r="C25" s="36" t="s">
        <v>29</v>
      </c>
      <c r="D25" s="36" t="s">
        <v>41</v>
      </c>
      <c r="E25" s="36" t="s">
        <v>30</v>
      </c>
      <c r="F25" s="36" t="s">
        <v>12</v>
      </c>
      <c r="G25" s="21"/>
      <c r="H25" s="21"/>
      <c r="I25" s="21" t="s">
        <v>31</v>
      </c>
      <c r="J25" s="21" t="s">
        <v>8</v>
      </c>
      <c r="L25" s="4">
        <v>23</v>
      </c>
      <c r="M25" s="36" t="s">
        <v>100</v>
      </c>
      <c r="N25" s="10">
        <f>COUNTIF($C$2:$H$886,"山本貴則")</f>
        <v>45</v>
      </c>
      <c r="O25" s="10">
        <f t="shared" si="0"/>
        <v>45</v>
      </c>
      <c r="P25" s="24"/>
      <c r="Q25" s="10">
        <f>COUNTIF($C$2:$C$886,"山本貴則")</f>
        <v>12</v>
      </c>
      <c r="R25" s="10">
        <f>COUNTIF($D$2:$D$886,"山本貴則")</f>
        <v>11</v>
      </c>
      <c r="S25" s="10">
        <f>COUNTIF($E$2:$E$886,"山本貴則")</f>
        <v>11</v>
      </c>
      <c r="T25" s="10">
        <f>COUNTIF($F$2:$F$886,"山本貴則")</f>
        <v>11</v>
      </c>
      <c r="U25" s="10">
        <f>COUNTIF($G$2:$G$886,"山本貴則")</f>
        <v>0</v>
      </c>
      <c r="V25" s="10">
        <f>COUNTIF($H$2:$H$886,"山本貴則")</f>
        <v>0</v>
      </c>
    </row>
    <row r="26" spans="1:22" ht="18" customHeight="1">
      <c r="A26" s="4">
        <v>25</v>
      </c>
      <c r="B26" s="35">
        <v>39911</v>
      </c>
      <c r="C26" s="36" t="s">
        <v>166</v>
      </c>
      <c r="D26" s="36" t="s">
        <v>35</v>
      </c>
      <c r="E26" s="36" t="s">
        <v>21</v>
      </c>
      <c r="F26" s="36" t="s">
        <v>16</v>
      </c>
      <c r="G26" s="21"/>
      <c r="H26" s="21"/>
      <c r="I26" s="21" t="s">
        <v>14</v>
      </c>
      <c r="J26" s="21" t="s">
        <v>20</v>
      </c>
      <c r="L26" s="4">
        <v>24</v>
      </c>
      <c r="M26" s="36" t="s">
        <v>52</v>
      </c>
      <c r="N26" s="10">
        <f>COUNTIF($C$2:$H$886,"原信一朗")</f>
        <v>7</v>
      </c>
      <c r="O26" s="10">
        <f t="shared" si="0"/>
        <v>7</v>
      </c>
      <c r="P26" s="24"/>
      <c r="Q26" s="10">
        <f>COUNTIF($C$2:$C$886,"原信一朗")</f>
        <v>0</v>
      </c>
      <c r="R26" s="10">
        <f>COUNTIF($D$2:$D$886,"原信一朗")</f>
        <v>3</v>
      </c>
      <c r="S26" s="10">
        <f>COUNTIF($E$2:$E$886,"原信一朗")</f>
        <v>2</v>
      </c>
      <c r="T26" s="10">
        <f>COUNTIF($F$2:$F$886,"原信一朗")</f>
        <v>2</v>
      </c>
      <c r="U26" s="10">
        <f>COUNTIF($G$2:$G$886,"原信一朗")</f>
        <v>0</v>
      </c>
      <c r="V26" s="10">
        <f>COUNTIF($H$2:$H$886,"原信一朗")</f>
        <v>0</v>
      </c>
    </row>
    <row r="27" spans="1:22" ht="18" customHeight="1">
      <c r="A27" s="4">
        <v>26</v>
      </c>
      <c r="B27" s="35">
        <v>39911</v>
      </c>
      <c r="C27" s="36" t="s">
        <v>39</v>
      </c>
      <c r="D27" s="36" t="s">
        <v>142</v>
      </c>
      <c r="E27" s="36" t="s">
        <v>148</v>
      </c>
      <c r="F27" s="36" t="s">
        <v>24</v>
      </c>
      <c r="G27" s="21"/>
      <c r="H27" s="21"/>
      <c r="I27" s="21" t="s">
        <v>9</v>
      </c>
      <c r="J27" s="21" t="s">
        <v>25</v>
      </c>
      <c r="L27" s="4">
        <v>25</v>
      </c>
      <c r="M27" s="36" t="s">
        <v>103</v>
      </c>
      <c r="N27" s="10">
        <f>COUNTIF($C$2:$H$886,"村山太朗")</f>
        <v>0</v>
      </c>
      <c r="O27" s="10">
        <f t="shared" si="0"/>
        <v>0</v>
      </c>
      <c r="P27" s="24"/>
      <c r="Q27" s="10">
        <f>COUNTIF($C$2:$C$886,"村山太朗")</f>
        <v>0</v>
      </c>
      <c r="R27" s="10">
        <f>COUNTIF($D$2:$D$886,"村山太朗")</f>
        <v>0</v>
      </c>
      <c r="S27" s="10">
        <f>COUNTIF($E$2:$E$886,"村山太朗")</f>
        <v>0</v>
      </c>
      <c r="T27" s="10">
        <f>COUNTIF($F$2:$F$886,"村山太朗")</f>
        <v>0</v>
      </c>
      <c r="U27" s="10">
        <f>COUNTIF($G$2:$G$886,"村山太朗")</f>
        <v>0</v>
      </c>
      <c r="V27" s="10">
        <f>COUNTIF($H$2:$H$886,"村山太朗")</f>
        <v>0</v>
      </c>
    </row>
    <row r="28" spans="1:22" ht="18" customHeight="1">
      <c r="A28" s="4">
        <v>27</v>
      </c>
      <c r="B28" s="35">
        <v>39911</v>
      </c>
      <c r="C28" s="36" t="s">
        <v>47</v>
      </c>
      <c r="D28" s="36" t="s">
        <v>213</v>
      </c>
      <c r="E28" s="36" t="s">
        <v>161</v>
      </c>
      <c r="F28" s="36" t="s">
        <v>23</v>
      </c>
      <c r="G28" s="21"/>
      <c r="H28" s="21"/>
      <c r="I28" s="21" t="s">
        <v>32</v>
      </c>
      <c r="J28" s="21" t="s">
        <v>26</v>
      </c>
      <c r="L28" s="4">
        <v>26</v>
      </c>
      <c r="M28" s="36" t="s">
        <v>104</v>
      </c>
      <c r="N28" s="10">
        <f>COUNTIF($C$2:$H$886,"市川貴之")</f>
        <v>0</v>
      </c>
      <c r="O28" s="10">
        <f t="shared" si="0"/>
        <v>0</v>
      </c>
      <c r="P28" s="24"/>
      <c r="Q28" s="10">
        <f>COUNTIF($C$2:$C$886,"市川貴之")</f>
        <v>0</v>
      </c>
      <c r="R28" s="10">
        <f>COUNTIF($D$2:$D$886,"市川貴之")</f>
        <v>0</v>
      </c>
      <c r="S28" s="10">
        <f>COUNTIF($E$2:$E$886,"市川貴之")</f>
        <v>0</v>
      </c>
      <c r="T28" s="10">
        <f>COUNTIF($F$2:$F$886,"市川貴之")</f>
        <v>0</v>
      </c>
      <c r="U28" s="10">
        <f>COUNTIF($G$2:$G$886,"市川貴之")</f>
        <v>0</v>
      </c>
      <c r="V28" s="10">
        <f>COUNTIF($H$2:$H$886,"市川貴之")</f>
        <v>0</v>
      </c>
    </row>
    <row r="29" spans="1:22" ht="18" customHeight="1">
      <c r="A29" s="4">
        <v>28</v>
      </c>
      <c r="B29" s="35">
        <v>39911</v>
      </c>
      <c r="C29" s="36" t="s">
        <v>10</v>
      </c>
      <c r="D29" s="36" t="s">
        <v>46</v>
      </c>
      <c r="E29" s="36" t="s">
        <v>15</v>
      </c>
      <c r="F29" s="36" t="s">
        <v>27</v>
      </c>
      <c r="G29" s="21"/>
      <c r="H29" s="21"/>
      <c r="I29" s="21" t="s">
        <v>38</v>
      </c>
      <c r="J29" s="21" t="s">
        <v>19</v>
      </c>
      <c r="L29" s="4">
        <v>27</v>
      </c>
      <c r="M29" s="34" t="s">
        <v>138</v>
      </c>
      <c r="N29" s="10">
        <f>COUNTIF($C$2:$H$886,"坂井遼太郎")</f>
        <v>0</v>
      </c>
      <c r="O29" s="10">
        <f t="shared" si="0"/>
        <v>0</v>
      </c>
      <c r="P29" s="10"/>
      <c r="Q29" s="10">
        <f>COUNTIF($C$2:$C$886,"坂井遼太郎")</f>
        <v>0</v>
      </c>
      <c r="R29" s="10">
        <f>COUNTIF($D$2:$D$886,"坂井遼太郎")</f>
        <v>0</v>
      </c>
      <c r="S29" s="10">
        <f>COUNTIF($E$2:$E$886,"坂井遼太郎")</f>
        <v>0</v>
      </c>
      <c r="T29" s="10">
        <f>COUNTIF($F$2:$F$886,"坂井遼太郎")</f>
        <v>0</v>
      </c>
      <c r="U29" s="10">
        <f>COUNTIF($G$2:$G$886,"坂井遼太郎")</f>
        <v>0</v>
      </c>
      <c r="V29" s="10">
        <f>COUNTIF($H$2:$H$886,"坂井遼太郎")</f>
        <v>0</v>
      </c>
    </row>
    <row r="30" spans="1:22" ht="18" customHeight="1">
      <c r="A30" s="4">
        <v>29</v>
      </c>
      <c r="B30" s="35">
        <v>39911</v>
      </c>
      <c r="C30" s="36" t="s">
        <v>144</v>
      </c>
      <c r="D30" s="36" t="s">
        <v>72</v>
      </c>
      <c r="E30" s="36" t="s">
        <v>36</v>
      </c>
      <c r="F30" s="36" t="s">
        <v>33</v>
      </c>
      <c r="G30" s="21"/>
      <c r="H30" s="21"/>
      <c r="I30" s="21" t="s">
        <v>13</v>
      </c>
      <c r="J30" s="21" t="s">
        <v>37</v>
      </c>
      <c r="L30" s="4">
        <v>28</v>
      </c>
      <c r="M30" s="34" t="s">
        <v>152</v>
      </c>
      <c r="N30" s="10">
        <f>COUNTIF($C$2:$H$886,"大和貴弘")</f>
        <v>0</v>
      </c>
      <c r="O30" s="10">
        <f t="shared" si="0"/>
        <v>0</v>
      </c>
      <c r="P30" s="10"/>
      <c r="Q30" s="10">
        <f>COUNTIF($C$2:$C$886,"大和貴弘")</f>
        <v>0</v>
      </c>
      <c r="R30" s="10">
        <f>COUNTIF($D$2:$D$886,"大和貴弘")</f>
        <v>0</v>
      </c>
      <c r="S30" s="10">
        <f>COUNTIF($E$2:$E$886,"大和貴弘")</f>
        <v>0</v>
      </c>
      <c r="T30" s="10">
        <f>COUNTIF($F$2:$F$886,"大和貴弘")</f>
        <v>0</v>
      </c>
      <c r="U30" s="10">
        <f>COUNTIF($G$2:$G$886,"大和貴弘")</f>
        <v>0</v>
      </c>
      <c r="V30" s="10">
        <f>COUNTIF($H$2:$H$886,"大和貴弘")</f>
        <v>0</v>
      </c>
    </row>
    <row r="31" spans="1:22" ht="18" customHeight="1">
      <c r="A31" s="4">
        <v>30</v>
      </c>
      <c r="B31" s="35">
        <v>39911</v>
      </c>
      <c r="C31" s="36" t="s">
        <v>12</v>
      </c>
      <c r="D31" s="36" t="s">
        <v>131</v>
      </c>
      <c r="E31" s="36" t="s">
        <v>41</v>
      </c>
      <c r="F31" s="36" t="s">
        <v>30</v>
      </c>
      <c r="G31" s="21"/>
      <c r="H31" s="21"/>
      <c r="I31" s="21" t="s">
        <v>31</v>
      </c>
      <c r="J31" s="21" t="s">
        <v>8</v>
      </c>
      <c r="L31" s="4"/>
      <c r="M31" s="21" t="s">
        <v>216</v>
      </c>
      <c r="N31" s="10">
        <f>COUNTIF($C$2:$H$886,"水落朋大")</f>
        <v>0</v>
      </c>
      <c r="O31" s="10">
        <f t="shared" si="0"/>
        <v>0</v>
      </c>
      <c r="P31" s="10"/>
      <c r="Q31" s="10">
        <f>COUNTIF($C$2:$C$886,"水落朋大")</f>
        <v>0</v>
      </c>
      <c r="R31" s="10">
        <f>COUNTIF($D$2:$D$886,"水落朋大")</f>
        <v>0</v>
      </c>
      <c r="S31" s="10">
        <f>COUNTIF($E$2:$E$886,"水落朋大")</f>
        <v>0</v>
      </c>
      <c r="T31" s="10">
        <f>COUNTIF($F$2:$F$886,"水落朋大")</f>
        <v>0</v>
      </c>
      <c r="U31" s="10">
        <f>COUNTIF($G$2:$G$886,"水落朋大")</f>
        <v>0</v>
      </c>
      <c r="V31" s="10">
        <f>COUNTIF($H$2:$H$886,"水落朋大")</f>
        <v>0</v>
      </c>
    </row>
    <row r="32" spans="1:22" ht="18" customHeight="1">
      <c r="A32" s="4">
        <v>31</v>
      </c>
      <c r="B32" s="35">
        <v>39912</v>
      </c>
      <c r="C32" s="36" t="s">
        <v>23</v>
      </c>
      <c r="D32" s="36" t="s">
        <v>153</v>
      </c>
      <c r="E32" s="36" t="s">
        <v>213</v>
      </c>
      <c r="F32" s="36" t="s">
        <v>208</v>
      </c>
      <c r="G32" s="21"/>
      <c r="H32" s="21"/>
      <c r="I32" s="21" t="s">
        <v>32</v>
      </c>
      <c r="J32" s="21" t="s">
        <v>26</v>
      </c>
      <c r="L32" s="4"/>
      <c r="M32" s="21" t="s">
        <v>374</v>
      </c>
      <c r="N32" s="10">
        <f>SUM(N3:N31)</f>
        <v>1768</v>
      </c>
      <c r="O32" s="10">
        <f t="shared" ref="O32:V32" si="1">SUM(O3:O31)</f>
        <v>1768</v>
      </c>
      <c r="P32" s="10"/>
      <c r="Q32" s="10">
        <f t="shared" si="1"/>
        <v>437</v>
      </c>
      <c r="R32" s="10">
        <f t="shared" si="1"/>
        <v>438</v>
      </c>
      <c r="S32" s="10">
        <f t="shared" si="1"/>
        <v>436</v>
      </c>
      <c r="T32" s="10">
        <f t="shared" si="1"/>
        <v>435</v>
      </c>
      <c r="U32" s="10">
        <f t="shared" si="1"/>
        <v>11</v>
      </c>
      <c r="V32" s="10">
        <f t="shared" si="1"/>
        <v>11</v>
      </c>
    </row>
    <row r="33" spans="1:22" ht="18" customHeight="1">
      <c r="A33" s="4">
        <v>32</v>
      </c>
      <c r="B33" s="35">
        <v>39912</v>
      </c>
      <c r="C33" s="36" t="s">
        <v>24</v>
      </c>
      <c r="D33" s="36" t="s">
        <v>5</v>
      </c>
      <c r="E33" s="36" t="s">
        <v>142</v>
      </c>
      <c r="F33" s="36" t="s">
        <v>148</v>
      </c>
      <c r="G33" s="21"/>
      <c r="H33" s="21"/>
      <c r="I33" s="21" t="s">
        <v>9</v>
      </c>
      <c r="J33" s="21" t="s">
        <v>25</v>
      </c>
    </row>
    <row r="34" spans="1:22" ht="18" customHeight="1">
      <c r="A34" s="4">
        <v>33</v>
      </c>
      <c r="B34" s="35">
        <v>39912</v>
      </c>
      <c r="C34" s="36" t="s">
        <v>27</v>
      </c>
      <c r="D34" s="36" t="s">
        <v>7</v>
      </c>
      <c r="E34" s="36" t="s">
        <v>46</v>
      </c>
      <c r="F34" s="36" t="s">
        <v>15</v>
      </c>
      <c r="G34" s="21"/>
      <c r="H34" s="21"/>
      <c r="I34" s="21" t="s">
        <v>38</v>
      </c>
      <c r="J34" s="21" t="s">
        <v>19</v>
      </c>
      <c r="L34" s="94" t="s">
        <v>460</v>
      </c>
      <c r="M34" s="94"/>
      <c r="N34" s="94"/>
      <c r="O34" s="94"/>
      <c r="P34" s="94"/>
      <c r="Q34" s="94"/>
      <c r="R34" s="94"/>
      <c r="S34" s="94"/>
      <c r="T34" s="94"/>
      <c r="U34" s="94"/>
      <c r="V34" s="94"/>
    </row>
    <row r="35" spans="1:22" ht="18" customHeight="1">
      <c r="A35" s="4">
        <v>34</v>
      </c>
      <c r="B35" s="35">
        <v>39912</v>
      </c>
      <c r="C35" s="36" t="s">
        <v>33</v>
      </c>
      <c r="D35" s="36" t="s">
        <v>6</v>
      </c>
      <c r="E35" s="36" t="s">
        <v>72</v>
      </c>
      <c r="F35" s="36" t="s">
        <v>36</v>
      </c>
      <c r="G35" s="21"/>
      <c r="H35" s="21"/>
      <c r="I35" s="21" t="s">
        <v>13</v>
      </c>
      <c r="J35" s="21" t="s">
        <v>37</v>
      </c>
      <c r="L35" s="45"/>
      <c r="M35" s="60" t="s">
        <v>125</v>
      </c>
      <c r="N35" s="32" t="s">
        <v>127</v>
      </c>
      <c r="O35" s="32" t="s">
        <v>127</v>
      </c>
      <c r="P35" s="22"/>
      <c r="Q35" s="32" t="s">
        <v>68</v>
      </c>
      <c r="R35" s="32" t="s">
        <v>69</v>
      </c>
      <c r="S35" s="32" t="s">
        <v>70</v>
      </c>
      <c r="T35" s="32" t="s">
        <v>71</v>
      </c>
      <c r="U35" s="32" t="s">
        <v>128</v>
      </c>
      <c r="V35" s="32" t="s">
        <v>129</v>
      </c>
    </row>
    <row r="36" spans="1:22" ht="18" customHeight="1">
      <c r="A36" s="4">
        <v>35</v>
      </c>
      <c r="B36" s="37">
        <v>39912</v>
      </c>
      <c r="C36" s="34" t="s">
        <v>16</v>
      </c>
      <c r="D36" s="34" t="s">
        <v>49</v>
      </c>
      <c r="E36" s="34" t="s">
        <v>35</v>
      </c>
      <c r="F36" s="34" t="s">
        <v>21</v>
      </c>
      <c r="G36" s="21"/>
      <c r="H36" s="21"/>
      <c r="I36" s="21" t="s">
        <v>14</v>
      </c>
      <c r="J36" s="21" t="s">
        <v>20</v>
      </c>
      <c r="L36" s="4">
        <v>1</v>
      </c>
      <c r="M36" s="36" t="s">
        <v>94</v>
      </c>
      <c r="N36" s="10">
        <f>COUNTIF($C$2:$H$886,"秋村謙宏")</f>
        <v>120</v>
      </c>
      <c r="O36" s="10">
        <f t="shared" ref="O36:O62" si="2">SUM(Q36:V36)</f>
        <v>120</v>
      </c>
      <c r="P36" s="24"/>
      <c r="Q36" s="10">
        <f>COUNTIF($C$2:$C$886,"秋村謙宏")</f>
        <v>29</v>
      </c>
      <c r="R36" s="10">
        <f>COUNTIF($D$2:$D$886,"秋村謙宏")</f>
        <v>31</v>
      </c>
      <c r="S36" s="10">
        <f>COUNTIF($E$2:$E$886,"秋村謙宏")</f>
        <v>29</v>
      </c>
      <c r="T36" s="10">
        <f>COUNTIF($F$2:$F$886,"秋村謙宏")</f>
        <v>29</v>
      </c>
      <c r="U36" s="10">
        <f>COUNTIF($G$2:$G$886,"秋村謙宏")</f>
        <v>1</v>
      </c>
      <c r="V36" s="10">
        <f>COUNTIF($H$2:$H$886,"秋村謙宏")</f>
        <v>1</v>
      </c>
    </row>
    <row r="37" spans="1:22" ht="18" customHeight="1">
      <c r="A37" s="4">
        <v>36</v>
      </c>
      <c r="B37" s="37">
        <v>39913</v>
      </c>
      <c r="C37" s="34" t="s">
        <v>148</v>
      </c>
      <c r="D37" s="34" t="s">
        <v>39</v>
      </c>
      <c r="E37" s="34" t="s">
        <v>5</v>
      </c>
      <c r="F37" s="34" t="s">
        <v>142</v>
      </c>
      <c r="G37" s="21"/>
      <c r="H37" s="21"/>
      <c r="I37" s="21" t="s">
        <v>9</v>
      </c>
      <c r="J37" s="21" t="s">
        <v>32</v>
      </c>
      <c r="L37" s="4">
        <v>2</v>
      </c>
      <c r="M37" s="36" t="s">
        <v>82</v>
      </c>
      <c r="N37" s="10">
        <f>COUNTIF($C$2:$H$886,"川口亘太")</f>
        <v>113</v>
      </c>
      <c r="O37" s="10">
        <f t="shared" si="2"/>
        <v>113</v>
      </c>
      <c r="P37" s="24"/>
      <c r="Q37" s="10">
        <f>COUNTIF($C$2:$C$886,"川口亘太")</f>
        <v>30</v>
      </c>
      <c r="R37" s="10">
        <f>COUNTIF($D$2:$D$886,"川口亘太")</f>
        <v>28</v>
      </c>
      <c r="S37" s="10">
        <f>COUNTIF($E$2:$E$886,"川口亘太")</f>
        <v>27</v>
      </c>
      <c r="T37" s="10">
        <f>COUNTIF($F$2:$F$886,"川口亘太")</f>
        <v>25</v>
      </c>
      <c r="U37" s="10">
        <f>COUNTIF($G$2:$G$886,"川口亘太")</f>
        <v>1</v>
      </c>
      <c r="V37" s="10">
        <f>COUNTIF($H$2:$H$886,"川口亘太")</f>
        <v>2</v>
      </c>
    </row>
    <row r="38" spans="1:22" ht="18" customHeight="1">
      <c r="A38" s="4">
        <v>37</v>
      </c>
      <c r="B38" s="37">
        <v>39913</v>
      </c>
      <c r="C38" s="34" t="s">
        <v>161</v>
      </c>
      <c r="D38" s="34" t="s">
        <v>47</v>
      </c>
      <c r="E38" s="34" t="s">
        <v>214</v>
      </c>
      <c r="F38" s="34" t="s">
        <v>50</v>
      </c>
      <c r="G38" s="21"/>
      <c r="H38" s="21"/>
      <c r="I38" s="21" t="s">
        <v>26</v>
      </c>
      <c r="J38" s="21" t="s">
        <v>8</v>
      </c>
      <c r="L38" s="4">
        <v>3</v>
      </c>
      <c r="M38" s="36" t="s">
        <v>87</v>
      </c>
      <c r="N38" s="10">
        <f>COUNTIF($C$2:$H$886,"栁田昌夫")</f>
        <v>113</v>
      </c>
      <c r="O38" s="10">
        <f t="shared" si="2"/>
        <v>113</v>
      </c>
      <c r="P38" s="24"/>
      <c r="Q38" s="10">
        <f>COUNTIF($C$2:$C$886,"栁田昌夫")</f>
        <v>30</v>
      </c>
      <c r="R38" s="10">
        <f>COUNTIF($D$2:$D$886,"栁田昌夫")</f>
        <v>29</v>
      </c>
      <c r="S38" s="10">
        <f>COUNTIF($E$2:$E$886,"栁田昌夫")</f>
        <v>27</v>
      </c>
      <c r="T38" s="10">
        <f>COUNTIF($F$2:$F$886,"栁田昌夫")</f>
        <v>25</v>
      </c>
      <c r="U38" s="10">
        <f>COUNTIF($G$2:$G$886,"栁田昌夫")</f>
        <v>2</v>
      </c>
      <c r="V38" s="10">
        <f>COUNTIF($H$2:$H$886,"栁田昌夫")</f>
        <v>0</v>
      </c>
    </row>
    <row r="39" spans="1:22" ht="18" customHeight="1">
      <c r="A39" s="4">
        <v>38</v>
      </c>
      <c r="B39" s="37">
        <v>39913</v>
      </c>
      <c r="C39" s="34" t="s">
        <v>36</v>
      </c>
      <c r="D39" s="34" t="s">
        <v>18</v>
      </c>
      <c r="E39" s="34" t="s">
        <v>6</v>
      </c>
      <c r="F39" s="34" t="s">
        <v>35</v>
      </c>
      <c r="G39" s="21"/>
      <c r="H39" s="21"/>
      <c r="I39" s="21" t="s">
        <v>13</v>
      </c>
      <c r="J39" s="21" t="s">
        <v>14</v>
      </c>
      <c r="L39" s="4">
        <v>4</v>
      </c>
      <c r="M39" s="36" t="s">
        <v>96</v>
      </c>
      <c r="N39" s="10">
        <f>COUNTIF($C$2:$H$886,"津川力")</f>
        <v>110</v>
      </c>
      <c r="O39" s="10">
        <f t="shared" si="2"/>
        <v>110</v>
      </c>
      <c r="P39" s="24"/>
      <c r="Q39" s="10">
        <f>COUNTIF($C$2:$C$886,"津川力")</f>
        <v>30</v>
      </c>
      <c r="R39" s="10">
        <f>COUNTIF($D$2:$D$886,"津川力")</f>
        <v>25</v>
      </c>
      <c r="S39" s="10">
        <f>COUNTIF($E$2:$E$886,"津川力")</f>
        <v>25</v>
      </c>
      <c r="T39" s="10">
        <f>COUNTIF($F$2:$F$886,"津川力")</f>
        <v>27</v>
      </c>
      <c r="U39" s="10">
        <f>COUNTIF($G$2:$G$886,"津川力")</f>
        <v>1</v>
      </c>
      <c r="V39" s="10">
        <f>COUNTIF($H$2:$H$886,"津川力")</f>
        <v>2</v>
      </c>
    </row>
    <row r="40" spans="1:22" ht="18" customHeight="1">
      <c r="A40" s="4">
        <v>39</v>
      </c>
      <c r="B40" s="37">
        <v>39913</v>
      </c>
      <c r="C40" s="34" t="s">
        <v>30</v>
      </c>
      <c r="D40" s="34" t="s">
        <v>29</v>
      </c>
      <c r="E40" s="34" t="s">
        <v>131</v>
      </c>
      <c r="F40" s="34" t="s">
        <v>41</v>
      </c>
      <c r="G40" s="21"/>
      <c r="H40" s="21"/>
      <c r="I40" s="21" t="s">
        <v>25</v>
      </c>
      <c r="J40" s="21" t="s">
        <v>31</v>
      </c>
      <c r="L40" s="4">
        <v>5</v>
      </c>
      <c r="M40" s="34" t="s">
        <v>139</v>
      </c>
      <c r="N40" s="10">
        <f>COUNTIF($C$2:$H$886,"中村稔")</f>
        <v>109</v>
      </c>
      <c r="O40" s="10">
        <f t="shared" si="2"/>
        <v>109</v>
      </c>
      <c r="P40" s="24"/>
      <c r="Q40" s="10">
        <f>COUNTIF($C$2:$C$886,"中村稔")</f>
        <v>27</v>
      </c>
      <c r="R40" s="10">
        <f>COUNTIF($D$2:$D$886,"中村稔")</f>
        <v>21</v>
      </c>
      <c r="S40" s="10">
        <f>COUNTIF($E$2:$E$886,"中村稔")</f>
        <v>30</v>
      </c>
      <c r="T40" s="10">
        <f>COUNTIF($F$2:$F$886,"中村稔")</f>
        <v>30</v>
      </c>
      <c r="U40" s="10">
        <f>COUNTIF($G$2:$G$886,"中村稔")</f>
        <v>0</v>
      </c>
      <c r="V40" s="10">
        <f>COUNTIF($H$2:$H$886,"中村稔")</f>
        <v>1</v>
      </c>
    </row>
    <row r="41" spans="1:22" ht="18" customHeight="1">
      <c r="A41" s="4">
        <v>40</v>
      </c>
      <c r="B41" s="37">
        <v>39913</v>
      </c>
      <c r="C41" s="34" t="s">
        <v>15</v>
      </c>
      <c r="D41" s="34" t="s">
        <v>163</v>
      </c>
      <c r="E41" s="34" t="s">
        <v>7</v>
      </c>
      <c r="F41" s="34" t="s">
        <v>210</v>
      </c>
      <c r="G41" s="21"/>
      <c r="H41" s="21"/>
      <c r="I41" s="21" t="s">
        <v>19</v>
      </c>
      <c r="J41" s="21" t="s">
        <v>20</v>
      </c>
      <c r="L41" s="4">
        <v>6</v>
      </c>
      <c r="M41" s="34" t="s">
        <v>149</v>
      </c>
      <c r="N41" s="10">
        <f>COUNTIF($C$2:$H$886,"栄村孝康")</f>
        <v>106</v>
      </c>
      <c r="O41" s="10">
        <f t="shared" si="2"/>
        <v>106</v>
      </c>
      <c r="P41" s="24"/>
      <c r="Q41" s="10">
        <f>COUNTIF($C$2:$C$886,"栄村孝康")</f>
        <v>29</v>
      </c>
      <c r="R41" s="10">
        <f>COUNTIF($D$2:$D$886,"栄村孝康")</f>
        <v>29</v>
      </c>
      <c r="S41" s="10">
        <f>COUNTIF($E$2:$E$886,"栄村孝康")</f>
        <v>23</v>
      </c>
      <c r="T41" s="10">
        <f>COUNTIF($F$2:$F$886,"栄村孝康")</f>
        <v>25</v>
      </c>
      <c r="U41" s="10">
        <f>COUNTIF($G$2:$G$886,"栄村孝康")</f>
        <v>0</v>
      </c>
      <c r="V41" s="10">
        <f>COUNTIF($H$2:$H$886,"栄村孝康")</f>
        <v>0</v>
      </c>
    </row>
    <row r="42" spans="1:22" ht="18" customHeight="1">
      <c r="A42" s="4">
        <v>41</v>
      </c>
      <c r="B42" s="37">
        <v>39913</v>
      </c>
      <c r="C42" s="34" t="s">
        <v>21</v>
      </c>
      <c r="D42" s="34" t="s">
        <v>22</v>
      </c>
      <c r="E42" s="34" t="s">
        <v>4</v>
      </c>
      <c r="F42" s="34" t="s">
        <v>72</v>
      </c>
      <c r="G42" s="21"/>
      <c r="H42" s="21"/>
      <c r="I42" s="21" t="s">
        <v>37</v>
      </c>
      <c r="J42" s="21" t="s">
        <v>38</v>
      </c>
      <c r="L42" s="4">
        <v>7</v>
      </c>
      <c r="M42" s="34" t="s">
        <v>203</v>
      </c>
      <c r="N42" s="10">
        <f>COUNTIF($C$2:$H$886,"山本隆造")</f>
        <v>101</v>
      </c>
      <c r="O42" s="10">
        <f t="shared" si="2"/>
        <v>101</v>
      </c>
      <c r="P42" s="24"/>
      <c r="Q42" s="10">
        <f>COUNTIF($C$2:$C$886,"山本隆造")</f>
        <v>26</v>
      </c>
      <c r="R42" s="10">
        <f>COUNTIF($D$2:$D$886,"山本隆造")</f>
        <v>29</v>
      </c>
      <c r="S42" s="10">
        <f>COUNTIF($E$2:$E$886,"山本隆造")</f>
        <v>24</v>
      </c>
      <c r="T42" s="10">
        <f>COUNTIF($F$2:$F$886,"山本隆造")</f>
        <v>22</v>
      </c>
      <c r="U42" s="10">
        <f>COUNTIF($G$2:$G$886,"山本隆造")</f>
        <v>0</v>
      </c>
      <c r="V42" s="10">
        <f>COUNTIF($H$2:$H$886,"山本隆造")</f>
        <v>0</v>
      </c>
    </row>
    <row r="43" spans="1:22" ht="18" customHeight="1">
      <c r="A43" s="4">
        <v>42</v>
      </c>
      <c r="B43" s="37">
        <v>39914</v>
      </c>
      <c r="C43" s="34" t="s">
        <v>72</v>
      </c>
      <c r="D43" s="34" t="s">
        <v>33</v>
      </c>
      <c r="E43" s="34" t="s">
        <v>22</v>
      </c>
      <c r="F43" s="34" t="s">
        <v>4</v>
      </c>
      <c r="G43" s="21"/>
      <c r="H43" s="21"/>
      <c r="I43" s="21" t="s">
        <v>37</v>
      </c>
      <c r="J43" s="21" t="s">
        <v>38</v>
      </c>
      <c r="L43" s="4">
        <v>8</v>
      </c>
      <c r="M43" s="34" t="s">
        <v>162</v>
      </c>
      <c r="N43" s="10">
        <f>COUNTIF($C$2:$H$886,"柿木園悟")</f>
        <v>100</v>
      </c>
      <c r="O43" s="10">
        <f t="shared" si="2"/>
        <v>100</v>
      </c>
      <c r="P43" s="24"/>
      <c r="Q43" s="10">
        <f>COUNTIF($C$2:$C$886,"柿木園悟")</f>
        <v>26</v>
      </c>
      <c r="R43" s="10">
        <f>COUNTIF($D$2:$D$886,"柿木園悟")</f>
        <v>22</v>
      </c>
      <c r="S43" s="10">
        <f>COUNTIF($E$2:$E$886,"柿木園悟")</f>
        <v>26</v>
      </c>
      <c r="T43" s="10">
        <f>COUNTIF($F$2:$F$886,"柿木園悟")</f>
        <v>25</v>
      </c>
      <c r="U43" s="10">
        <f>COUNTIF($G$2:$G$886,"柿木園悟")</f>
        <v>1</v>
      </c>
      <c r="V43" s="10">
        <f>COUNTIF($H$2:$H$886,"柿木園悟")</f>
        <v>0</v>
      </c>
    </row>
    <row r="44" spans="1:22" ht="18" customHeight="1">
      <c r="A44" s="4">
        <v>43</v>
      </c>
      <c r="B44" s="37">
        <v>39914</v>
      </c>
      <c r="C44" s="34" t="s">
        <v>35</v>
      </c>
      <c r="D44" s="34" t="s">
        <v>28</v>
      </c>
      <c r="E44" s="34" t="s">
        <v>10</v>
      </c>
      <c r="F44" s="34" t="s">
        <v>6</v>
      </c>
      <c r="G44" s="21"/>
      <c r="H44" s="21"/>
      <c r="I44" s="21" t="s">
        <v>13</v>
      </c>
      <c r="J44" s="21" t="s">
        <v>14</v>
      </c>
      <c r="L44" s="4">
        <v>9</v>
      </c>
      <c r="M44" s="34" t="s">
        <v>143</v>
      </c>
      <c r="N44" s="10">
        <f>COUNTIF($C$2:$H$886,"東利夫")</f>
        <v>99</v>
      </c>
      <c r="O44" s="10">
        <f t="shared" si="2"/>
        <v>99</v>
      </c>
      <c r="P44" s="24"/>
      <c r="Q44" s="10">
        <f>COUNTIF($C$2:$C$886,"東利夫")</f>
        <v>27</v>
      </c>
      <c r="R44" s="10">
        <f>COUNTIF($D$2:$D$886,"東利夫")</f>
        <v>22</v>
      </c>
      <c r="S44" s="10">
        <f>COUNTIF($E$2:$E$886,"東利夫")</f>
        <v>24</v>
      </c>
      <c r="T44" s="10">
        <f>COUNTIF($F$2:$F$886,"東利夫")</f>
        <v>24</v>
      </c>
      <c r="U44" s="10">
        <f>COUNTIF($G$2:$G$886,"東利夫")</f>
        <v>1</v>
      </c>
      <c r="V44" s="10">
        <f>COUNTIF($H$2:$H$886,"東利夫")</f>
        <v>1</v>
      </c>
    </row>
    <row r="45" spans="1:22" ht="18" customHeight="1">
      <c r="A45" s="4">
        <v>44</v>
      </c>
      <c r="B45" s="37">
        <v>39914</v>
      </c>
      <c r="C45" s="34" t="s">
        <v>41</v>
      </c>
      <c r="D45" s="34" t="s">
        <v>12</v>
      </c>
      <c r="E45" s="34" t="s">
        <v>29</v>
      </c>
      <c r="F45" s="34" t="s">
        <v>131</v>
      </c>
      <c r="G45" s="21"/>
      <c r="H45" s="21"/>
      <c r="I45" s="21" t="s">
        <v>25</v>
      </c>
      <c r="J45" s="21" t="s">
        <v>31</v>
      </c>
      <c r="L45" s="4">
        <v>10</v>
      </c>
      <c r="M45" s="36" t="s">
        <v>81</v>
      </c>
      <c r="N45" s="10">
        <f>COUNTIF($C$2:$H$886,"丹波幸一")</f>
        <v>97</v>
      </c>
      <c r="O45" s="10">
        <f t="shared" si="2"/>
        <v>97</v>
      </c>
      <c r="P45" s="24"/>
      <c r="Q45" s="10">
        <f>COUNTIF($C$2:$C$886,"丹波幸一")</f>
        <v>23</v>
      </c>
      <c r="R45" s="10">
        <f>COUNTIF($D$2:$D$886,"丹波幸一")</f>
        <v>20</v>
      </c>
      <c r="S45" s="10">
        <f>COUNTIF($E$2:$E$886,"丹波幸一")</f>
        <v>26</v>
      </c>
      <c r="T45" s="10">
        <f>COUNTIF($F$2:$F$886,"丹波幸一")</f>
        <v>26</v>
      </c>
      <c r="U45" s="10">
        <f>COUNTIF($G$2:$G$886,"丹波幸一")</f>
        <v>1</v>
      </c>
      <c r="V45" s="10">
        <f>COUNTIF($H$2:$H$886,"丹波幸一")</f>
        <v>1</v>
      </c>
    </row>
    <row r="46" spans="1:22" ht="18" customHeight="1">
      <c r="A46" s="4">
        <v>45</v>
      </c>
      <c r="B46" s="37">
        <v>39914</v>
      </c>
      <c r="C46" s="34" t="s">
        <v>210</v>
      </c>
      <c r="D46" s="34" t="s">
        <v>144</v>
      </c>
      <c r="E46" s="34" t="s">
        <v>163</v>
      </c>
      <c r="F46" s="34" t="s">
        <v>7</v>
      </c>
      <c r="G46" s="21"/>
      <c r="H46" s="21"/>
      <c r="I46" s="21" t="s">
        <v>19</v>
      </c>
      <c r="J46" s="21" t="s">
        <v>20</v>
      </c>
      <c r="L46" s="4">
        <v>11</v>
      </c>
      <c r="M46" s="36" t="s">
        <v>101</v>
      </c>
      <c r="N46" s="10">
        <f>COUNTIF($C$2:$H$886,"山路哲生")</f>
        <v>96</v>
      </c>
      <c r="O46" s="10">
        <f t="shared" si="2"/>
        <v>96</v>
      </c>
      <c r="P46" s="24"/>
      <c r="Q46" s="10">
        <f>COUNTIF($C$2:$C$886,"山路哲生")</f>
        <v>22</v>
      </c>
      <c r="R46" s="10">
        <f>COUNTIF($D$2:$D$886,"山路哲生")</f>
        <v>23</v>
      </c>
      <c r="S46" s="10">
        <f>COUNTIF($E$2:$E$886,"山路哲生")</f>
        <v>25</v>
      </c>
      <c r="T46" s="10">
        <f>COUNTIF($F$2:$F$886,"山路哲生")</f>
        <v>25</v>
      </c>
      <c r="U46" s="10">
        <f>COUNTIF($G$2:$G$886,"山路哲生")</f>
        <v>0</v>
      </c>
      <c r="V46" s="10">
        <f>COUNTIF($H$2:$H$886,"山路哲生")</f>
        <v>1</v>
      </c>
    </row>
    <row r="47" spans="1:22" ht="18" customHeight="1">
      <c r="A47" s="4">
        <v>46</v>
      </c>
      <c r="B47" s="37">
        <v>39914</v>
      </c>
      <c r="C47" s="34" t="s">
        <v>142</v>
      </c>
      <c r="D47" s="34" t="s">
        <v>24</v>
      </c>
      <c r="E47" s="34" t="s">
        <v>39</v>
      </c>
      <c r="F47" s="34" t="s">
        <v>5</v>
      </c>
      <c r="G47" s="21"/>
      <c r="H47" s="21"/>
      <c r="I47" s="21" t="s">
        <v>9</v>
      </c>
      <c r="J47" s="21" t="s">
        <v>32</v>
      </c>
      <c r="L47" s="4">
        <v>12</v>
      </c>
      <c r="M47" s="34" t="s">
        <v>154</v>
      </c>
      <c r="N47" s="10">
        <f>COUNTIF($C$2:$H$886,"山村達也")</f>
        <v>93</v>
      </c>
      <c r="O47" s="10">
        <f t="shared" si="2"/>
        <v>93</v>
      </c>
      <c r="P47" s="24"/>
      <c r="Q47" s="10">
        <f>COUNTIF($C$2:$C$886,"山村達也")</f>
        <v>26</v>
      </c>
      <c r="R47" s="10">
        <f>COUNTIF($D$2:$D$886,"山村達也")</f>
        <v>25</v>
      </c>
      <c r="S47" s="10">
        <f>COUNTIF($E$2:$E$886,"山村達也")</f>
        <v>20</v>
      </c>
      <c r="T47" s="10">
        <f>COUNTIF($F$2:$F$886,"山村達也")</f>
        <v>20</v>
      </c>
      <c r="U47" s="10">
        <f>COUNTIF($G$2:$G$886,"山村達也")</f>
        <v>1</v>
      </c>
      <c r="V47" s="10">
        <f>COUNTIF($H$2:$H$886,"山村達也")</f>
        <v>1</v>
      </c>
    </row>
    <row r="48" spans="1:22" ht="18" customHeight="1">
      <c r="A48" s="4">
        <v>47</v>
      </c>
      <c r="B48" s="37">
        <v>39914</v>
      </c>
      <c r="C48" s="34" t="s">
        <v>50</v>
      </c>
      <c r="D48" s="34" t="s">
        <v>23</v>
      </c>
      <c r="E48" s="34" t="s">
        <v>153</v>
      </c>
      <c r="F48" s="34" t="s">
        <v>214</v>
      </c>
      <c r="G48" s="21"/>
      <c r="H48" s="21"/>
      <c r="I48" s="21" t="s">
        <v>26</v>
      </c>
      <c r="J48" s="21" t="s">
        <v>8</v>
      </c>
      <c r="L48" s="4">
        <v>13</v>
      </c>
      <c r="M48" s="34" t="s">
        <v>53</v>
      </c>
      <c r="N48" s="10">
        <f>COUNTIF($C$2:$H$886,"佐藤純一")</f>
        <v>89</v>
      </c>
      <c r="O48" s="10">
        <f t="shared" si="2"/>
        <v>89</v>
      </c>
      <c r="P48" s="24"/>
      <c r="Q48" s="10">
        <f>COUNTIF($C$2:$C$886,"佐藤純一")</f>
        <v>22</v>
      </c>
      <c r="R48" s="10">
        <f>COUNTIF($D$2:$D$886,"佐藤純一")</f>
        <v>22</v>
      </c>
      <c r="S48" s="10">
        <f>COUNTIF($E$2:$E$886,"佐藤純一")</f>
        <v>23</v>
      </c>
      <c r="T48" s="10">
        <f>COUNTIF($F$2:$F$886,"佐藤純一")</f>
        <v>22</v>
      </c>
      <c r="U48" s="10">
        <f>COUNTIF($G$2:$G$886,"佐藤純一")</f>
        <v>0</v>
      </c>
      <c r="V48" s="10">
        <f>COUNTIF($H$2:$H$886,"佐藤純一")</f>
        <v>0</v>
      </c>
    </row>
    <row r="49" spans="1:22" ht="18" customHeight="1">
      <c r="A49" s="4">
        <v>48</v>
      </c>
      <c r="B49" s="37">
        <v>39915</v>
      </c>
      <c r="C49" s="34" t="s">
        <v>4</v>
      </c>
      <c r="D49" s="34" t="s">
        <v>21</v>
      </c>
      <c r="E49" s="34" t="s">
        <v>33</v>
      </c>
      <c r="F49" s="34" t="s">
        <v>22</v>
      </c>
      <c r="G49" s="21"/>
      <c r="H49" s="21"/>
      <c r="I49" s="21" t="s">
        <v>37</v>
      </c>
      <c r="J49" s="21" t="s">
        <v>38</v>
      </c>
      <c r="L49" s="4">
        <v>14</v>
      </c>
      <c r="M49" s="36" t="s">
        <v>91</v>
      </c>
      <c r="N49" s="10">
        <f>COUNTIF($C$2:$H$886,"飯塚富司")</f>
        <v>71</v>
      </c>
      <c r="O49" s="10">
        <f t="shared" si="2"/>
        <v>71</v>
      </c>
      <c r="P49" s="24"/>
      <c r="Q49" s="10">
        <f>COUNTIF($C$2:$C$886,"飯塚富司")</f>
        <v>19</v>
      </c>
      <c r="R49" s="10">
        <f>COUNTIF($D$2:$D$886,"飯塚富司")</f>
        <v>17</v>
      </c>
      <c r="S49" s="10">
        <f>COUNTIF($E$2:$E$886,"飯塚富司")</f>
        <v>16</v>
      </c>
      <c r="T49" s="10">
        <f>COUNTIF($F$2:$F$886,"飯塚富司")</f>
        <v>19</v>
      </c>
      <c r="U49" s="10">
        <f>COUNTIF($G$2:$G$886,"飯塚富司")</f>
        <v>0</v>
      </c>
      <c r="V49" s="10">
        <f>COUNTIF($H$2:$H$886,"飯塚富司")</f>
        <v>0</v>
      </c>
    </row>
    <row r="50" spans="1:22" ht="18" customHeight="1">
      <c r="A50" s="4">
        <v>49</v>
      </c>
      <c r="B50" s="37">
        <v>39915</v>
      </c>
      <c r="C50" s="34" t="s">
        <v>7</v>
      </c>
      <c r="D50" s="34" t="s">
        <v>15</v>
      </c>
      <c r="E50" s="34" t="s">
        <v>144</v>
      </c>
      <c r="F50" s="34" t="s">
        <v>163</v>
      </c>
      <c r="G50" s="21"/>
      <c r="H50" s="21"/>
      <c r="I50" s="21" t="s">
        <v>19</v>
      </c>
      <c r="J50" s="21" t="s">
        <v>20</v>
      </c>
      <c r="L50" s="4">
        <v>15</v>
      </c>
      <c r="M50" s="36" t="s">
        <v>92</v>
      </c>
      <c r="N50" s="10">
        <f>COUNTIF($C$2:$H$886,"白井一行")</f>
        <v>71</v>
      </c>
      <c r="O50" s="10">
        <f t="shared" si="2"/>
        <v>71</v>
      </c>
      <c r="P50" s="24"/>
      <c r="Q50" s="10">
        <f>COUNTIF($C$2:$C$886,"白井一行")</f>
        <v>18</v>
      </c>
      <c r="R50" s="10">
        <f>COUNTIF($D$2:$D$886,"白井一行")</f>
        <v>15</v>
      </c>
      <c r="S50" s="10">
        <f>COUNTIF($E$2:$E$886,"白井一行")</f>
        <v>18</v>
      </c>
      <c r="T50" s="10">
        <f>COUNTIF($F$2:$F$886,"白井一行")</f>
        <v>20</v>
      </c>
      <c r="U50" s="10">
        <f>COUNTIF($G$2:$G$886,"白井一行")</f>
        <v>0</v>
      </c>
      <c r="V50" s="10">
        <f>COUNTIF($H$2:$H$886,"白井一行")</f>
        <v>0</v>
      </c>
    </row>
    <row r="51" spans="1:22" ht="18" customHeight="1">
      <c r="A51" s="4">
        <v>50</v>
      </c>
      <c r="B51" s="37">
        <v>39915</v>
      </c>
      <c r="C51" s="34" t="s">
        <v>5</v>
      </c>
      <c r="D51" s="34" t="s">
        <v>148</v>
      </c>
      <c r="E51" s="34" t="s">
        <v>24</v>
      </c>
      <c r="F51" s="34" t="s">
        <v>39</v>
      </c>
      <c r="G51" s="21"/>
      <c r="H51" s="21"/>
      <c r="I51" s="21" t="s">
        <v>9</v>
      </c>
      <c r="J51" s="21" t="s">
        <v>32</v>
      </c>
      <c r="L51" s="4">
        <v>16</v>
      </c>
      <c r="M51" s="36" t="s">
        <v>98</v>
      </c>
      <c r="N51" s="10">
        <f>COUNTIF($C$2:$H$886,"橋本信治")</f>
        <v>71</v>
      </c>
      <c r="O51" s="10">
        <f t="shared" si="2"/>
        <v>71</v>
      </c>
      <c r="P51" s="24"/>
      <c r="Q51" s="10">
        <f>COUNTIF($C$2:$C$886,"橋本信治")</f>
        <v>22</v>
      </c>
      <c r="R51" s="10">
        <f>COUNTIF($D$2:$D$886,"橋本信治")</f>
        <v>17</v>
      </c>
      <c r="S51" s="10">
        <f>COUNTIF($E$2:$E$886,"橋本信治")</f>
        <v>16</v>
      </c>
      <c r="T51" s="10">
        <f>COUNTIF($F$2:$F$886,"橋本信治")</f>
        <v>16</v>
      </c>
      <c r="U51" s="10">
        <f>COUNTIF($G$2:$G$886,"橋本信治")</f>
        <v>0</v>
      </c>
      <c r="V51" s="10">
        <f>COUNTIF($H$2:$H$886,"橋本信治")</f>
        <v>0</v>
      </c>
    </row>
    <row r="52" spans="1:22" ht="18" customHeight="1">
      <c r="A52" s="4">
        <v>51</v>
      </c>
      <c r="B52" s="37">
        <v>39915</v>
      </c>
      <c r="C52" s="34" t="s">
        <v>6</v>
      </c>
      <c r="D52" s="34" t="s">
        <v>10</v>
      </c>
      <c r="E52" s="34" t="s">
        <v>28</v>
      </c>
      <c r="F52" s="34" t="s">
        <v>36</v>
      </c>
      <c r="G52" s="21"/>
      <c r="H52" s="21"/>
      <c r="I52" s="21" t="s">
        <v>13</v>
      </c>
      <c r="J52" s="21" t="s">
        <v>14</v>
      </c>
      <c r="L52" s="4">
        <v>17</v>
      </c>
      <c r="M52" s="34" t="s">
        <v>147</v>
      </c>
      <c r="N52" s="10">
        <f>COUNTIF($C$2:$H$886,"良川昌美")</f>
        <v>52</v>
      </c>
      <c r="O52" s="10">
        <f t="shared" si="2"/>
        <v>52</v>
      </c>
      <c r="P52" s="24"/>
      <c r="Q52" s="10">
        <f>COUNTIF($C$2:$C$886,"良川昌美")</f>
        <v>16</v>
      </c>
      <c r="R52" s="10">
        <f>COUNTIF($D$2:$D$886,"良川昌美")</f>
        <v>11</v>
      </c>
      <c r="S52" s="10">
        <f>COUNTIF($E$2:$E$886,"良川昌美")</f>
        <v>12</v>
      </c>
      <c r="T52" s="10">
        <f>COUNTIF($F$2:$F$886,"良川昌美")</f>
        <v>12</v>
      </c>
      <c r="U52" s="10">
        <f>COUNTIF($G$2:$G$886,"良川昌美")</f>
        <v>1</v>
      </c>
      <c r="V52" s="10">
        <f>COUNTIF($H$2:$H$886,"良川昌美")</f>
        <v>0</v>
      </c>
    </row>
    <row r="53" spans="1:22" ht="18" customHeight="1">
      <c r="A53" s="4">
        <v>52</v>
      </c>
      <c r="B53" s="37">
        <v>39915</v>
      </c>
      <c r="C53" s="34" t="s">
        <v>131</v>
      </c>
      <c r="D53" s="34" t="s">
        <v>30</v>
      </c>
      <c r="E53" s="34" t="s">
        <v>12</v>
      </c>
      <c r="F53" s="34" t="s">
        <v>29</v>
      </c>
      <c r="G53" s="21"/>
      <c r="H53" s="21"/>
      <c r="I53" s="21" t="s">
        <v>25</v>
      </c>
      <c r="J53" s="21" t="s">
        <v>31</v>
      </c>
      <c r="L53" s="4">
        <v>18</v>
      </c>
      <c r="M53" s="34" t="s">
        <v>136</v>
      </c>
      <c r="N53" s="10">
        <f>COUNTIF($C$2:$H$886,"杉本大成")</f>
        <v>47</v>
      </c>
      <c r="O53" s="10">
        <f t="shared" si="2"/>
        <v>47</v>
      </c>
      <c r="P53" s="24"/>
      <c r="Q53" s="10">
        <f>COUNTIF($C$2:$C$886,"杉本大成")</f>
        <v>15</v>
      </c>
      <c r="R53" s="10">
        <f>COUNTIF($D$2:$D$886,"杉本大成")</f>
        <v>13</v>
      </c>
      <c r="S53" s="10">
        <f>COUNTIF($E$2:$E$886,"杉本大成")</f>
        <v>9</v>
      </c>
      <c r="T53" s="10">
        <f>COUNTIF($F$2:$F$886,"杉本大成")</f>
        <v>10</v>
      </c>
      <c r="U53" s="10">
        <f>COUNTIF($G$2:$G$886,"杉本大成")</f>
        <v>0</v>
      </c>
      <c r="V53" s="10">
        <f>COUNTIF($H$2:$H$886,"杉本大成")</f>
        <v>0</v>
      </c>
    </row>
    <row r="54" spans="1:22" ht="18" customHeight="1">
      <c r="A54" s="4">
        <v>53</v>
      </c>
      <c r="B54" s="37">
        <v>39915</v>
      </c>
      <c r="C54" s="34" t="s">
        <v>146</v>
      </c>
      <c r="D54" s="34" t="s">
        <v>161</v>
      </c>
      <c r="E54" s="34" t="s">
        <v>23</v>
      </c>
      <c r="F54" s="34" t="s">
        <v>153</v>
      </c>
      <c r="G54" s="21"/>
      <c r="H54" s="21"/>
      <c r="I54" s="21" t="s">
        <v>26</v>
      </c>
      <c r="J54" s="21" t="s">
        <v>8</v>
      </c>
      <c r="L54" s="4">
        <v>19</v>
      </c>
      <c r="M54" s="34" t="s">
        <v>204</v>
      </c>
      <c r="N54" s="10">
        <f>COUNTIF($C$2:$H$886,"山﨑夏生")</f>
        <v>29</v>
      </c>
      <c r="O54" s="10">
        <f t="shared" si="2"/>
        <v>29</v>
      </c>
      <c r="P54" s="24"/>
      <c r="Q54" s="10">
        <f>COUNTIF($C$2:$C$886,"山﨑夏生")</f>
        <v>0</v>
      </c>
      <c r="R54" s="10">
        <f>COUNTIF($D$2:$D$886,"山﨑夏生")</f>
        <v>8</v>
      </c>
      <c r="S54" s="10">
        <f>COUNTIF($E$2:$E$886,"山﨑夏生")</f>
        <v>12</v>
      </c>
      <c r="T54" s="10">
        <f>COUNTIF($F$2:$F$886,"山﨑夏生")</f>
        <v>9</v>
      </c>
      <c r="U54" s="10">
        <f>COUNTIF($G$2:$G$886,"山﨑夏生")</f>
        <v>0</v>
      </c>
      <c r="V54" s="10">
        <f>COUNTIF($H$2:$H$886,"山﨑夏生")</f>
        <v>0</v>
      </c>
    </row>
    <row r="55" spans="1:22" ht="18" customHeight="1">
      <c r="A55" s="4">
        <v>54</v>
      </c>
      <c r="B55" s="37">
        <v>39917</v>
      </c>
      <c r="C55" s="34" t="s">
        <v>153</v>
      </c>
      <c r="D55" s="34" t="s">
        <v>44</v>
      </c>
      <c r="E55" s="34" t="s">
        <v>47</v>
      </c>
      <c r="F55" s="34" t="s">
        <v>12</v>
      </c>
      <c r="G55" s="21"/>
      <c r="H55" s="21"/>
      <c r="I55" s="21" t="s">
        <v>25</v>
      </c>
      <c r="J55" s="21" t="s">
        <v>32</v>
      </c>
      <c r="L55" s="4">
        <v>20</v>
      </c>
      <c r="M55" s="34" t="s">
        <v>158</v>
      </c>
      <c r="N55" s="10">
        <f>COUNTIF($C$2:$H$886,"工藤和樹")</f>
        <v>28</v>
      </c>
      <c r="O55" s="10">
        <f t="shared" si="2"/>
        <v>28</v>
      </c>
      <c r="P55" s="24"/>
      <c r="Q55" s="10">
        <f>COUNTIF($C$2:$C$886,"工藤和樹")</f>
        <v>0</v>
      </c>
      <c r="R55" s="10">
        <f>COUNTIF($D$2:$D$886,"工藤和樹")</f>
        <v>9</v>
      </c>
      <c r="S55" s="10">
        <f>COUNTIF($E$2:$E$886,"工藤和樹")</f>
        <v>9</v>
      </c>
      <c r="T55" s="10">
        <f>COUNTIF($F$2:$F$886,"工藤和樹")</f>
        <v>10</v>
      </c>
      <c r="U55" s="10">
        <f>COUNTIF($G$2:$G$886,"工藤和樹")</f>
        <v>0</v>
      </c>
      <c r="V55" s="10">
        <f>COUNTIF($H$2:$H$886,"工藤和樹")</f>
        <v>0</v>
      </c>
    </row>
    <row r="56" spans="1:22" ht="18" customHeight="1">
      <c r="A56" s="4">
        <v>55</v>
      </c>
      <c r="B56" s="37">
        <v>39917</v>
      </c>
      <c r="C56" s="34" t="s">
        <v>213</v>
      </c>
      <c r="D56" s="34" t="s">
        <v>208</v>
      </c>
      <c r="E56" s="34" t="s">
        <v>161</v>
      </c>
      <c r="F56" s="34" t="s">
        <v>23</v>
      </c>
      <c r="G56" s="21"/>
      <c r="H56" s="21"/>
      <c r="I56" s="21" t="s">
        <v>31</v>
      </c>
      <c r="J56" s="21" t="s">
        <v>26</v>
      </c>
      <c r="L56" s="4">
        <v>21</v>
      </c>
      <c r="M56" s="36" t="s">
        <v>102</v>
      </c>
      <c r="N56" s="10">
        <f>COUNTIF($C$2:$H$886,"石山智也")</f>
        <v>26</v>
      </c>
      <c r="O56" s="10">
        <f t="shared" si="2"/>
        <v>26</v>
      </c>
      <c r="P56" s="24"/>
      <c r="Q56" s="10">
        <f>COUNTIF($C$2:$C$886,"石山智也")</f>
        <v>6</v>
      </c>
      <c r="R56" s="10">
        <f>COUNTIF($D$2:$D$886,"石山智也")</f>
        <v>5</v>
      </c>
      <c r="S56" s="10">
        <f>COUNTIF($E$2:$E$886,"石山智也")</f>
        <v>7</v>
      </c>
      <c r="T56" s="10">
        <f>COUNTIF($F$2:$F$886,"石山智也")</f>
        <v>8</v>
      </c>
      <c r="U56" s="10">
        <f>COUNTIF($G$2:$G$886,"石山智也")</f>
        <v>0</v>
      </c>
      <c r="V56" s="10">
        <f>COUNTIF($H$2:$H$886,"石山智也")</f>
        <v>0</v>
      </c>
    </row>
    <row r="57" spans="1:22" ht="18" customHeight="1">
      <c r="A57" s="4">
        <v>56</v>
      </c>
      <c r="B57" s="37">
        <v>39917</v>
      </c>
      <c r="C57" s="34" t="s">
        <v>29</v>
      </c>
      <c r="D57" s="34" t="s">
        <v>5</v>
      </c>
      <c r="E57" s="34" t="s">
        <v>30</v>
      </c>
      <c r="F57" s="34" t="s">
        <v>148</v>
      </c>
      <c r="G57" s="21"/>
      <c r="H57" s="21"/>
      <c r="I57" s="21" t="s">
        <v>8</v>
      </c>
      <c r="J57" s="21" t="s">
        <v>9</v>
      </c>
      <c r="L57" s="4">
        <v>22</v>
      </c>
      <c r="M57" s="21" t="s">
        <v>209</v>
      </c>
      <c r="N57" s="10">
        <f>COUNTIF($C$2:$H$886,"鈴木章太")</f>
        <v>26</v>
      </c>
      <c r="O57" s="10">
        <f t="shared" si="2"/>
        <v>26</v>
      </c>
      <c r="P57" s="24"/>
      <c r="Q57" s="10">
        <f>COUNTIF($C$2:$C$886,"鈴木章太")</f>
        <v>0</v>
      </c>
      <c r="R57" s="10">
        <f>COUNTIF($D$2:$D$886,"鈴木章太")</f>
        <v>8</v>
      </c>
      <c r="S57" s="10">
        <f>COUNTIF($E$2:$E$886,"鈴木章太")</f>
        <v>8</v>
      </c>
      <c r="T57" s="10">
        <f>COUNTIF($F$2:$F$886,"鈴木章太")</f>
        <v>10</v>
      </c>
      <c r="U57" s="10">
        <f>COUNTIF($G$2:$G$886,"鈴木章太")</f>
        <v>0</v>
      </c>
      <c r="V57" s="10">
        <f>COUNTIF($H$2:$H$886,"鈴木章太")</f>
        <v>0</v>
      </c>
    </row>
    <row r="58" spans="1:22" ht="18" customHeight="1">
      <c r="A58" s="4">
        <v>57</v>
      </c>
      <c r="B58" s="37">
        <v>39917</v>
      </c>
      <c r="C58" s="34" t="s">
        <v>18</v>
      </c>
      <c r="D58" s="34" t="s">
        <v>166</v>
      </c>
      <c r="E58" s="34" t="s">
        <v>34</v>
      </c>
      <c r="F58" s="34" t="s">
        <v>46</v>
      </c>
      <c r="G58" s="21"/>
      <c r="H58" s="21"/>
      <c r="I58" s="21" t="s">
        <v>19</v>
      </c>
      <c r="J58" s="21" t="s">
        <v>13</v>
      </c>
      <c r="L58" s="4">
        <v>23</v>
      </c>
      <c r="M58" s="36" t="s">
        <v>99</v>
      </c>
      <c r="N58" s="10">
        <f>COUNTIF($C$2:$H$886,"福家英登")</f>
        <v>24</v>
      </c>
      <c r="O58" s="10">
        <f t="shared" si="2"/>
        <v>24</v>
      </c>
      <c r="P58" s="24"/>
      <c r="Q58" s="10">
        <f>COUNTIF($C$2:$C$886,"福家英登")</f>
        <v>5</v>
      </c>
      <c r="R58" s="10">
        <f>COUNTIF($D$2:$D$886,"福家英登")</f>
        <v>8</v>
      </c>
      <c r="S58" s="10">
        <f>COUNTIF($E$2:$E$886,"福家英登")</f>
        <v>5</v>
      </c>
      <c r="T58" s="10">
        <f>COUNTIF($F$2:$F$886,"福家英登")</f>
        <v>6</v>
      </c>
      <c r="U58" s="10">
        <f>COUNTIF($G$2:$G$886,"福家英登")</f>
        <v>0</v>
      </c>
      <c r="V58" s="10">
        <f>COUNTIF($H$2:$H$886,"福家英登")</f>
        <v>0</v>
      </c>
    </row>
    <row r="59" spans="1:22" ht="18" customHeight="1">
      <c r="A59" s="4">
        <v>58</v>
      </c>
      <c r="B59" s="37">
        <v>39918</v>
      </c>
      <c r="C59" s="34" t="s">
        <v>148</v>
      </c>
      <c r="D59" s="34" t="s">
        <v>131</v>
      </c>
      <c r="E59" s="34" t="s">
        <v>5</v>
      </c>
      <c r="F59" s="34" t="s">
        <v>30</v>
      </c>
      <c r="G59" s="21"/>
      <c r="H59" s="21"/>
      <c r="I59" s="21" t="s">
        <v>8</v>
      </c>
      <c r="J59" s="21" t="s">
        <v>9</v>
      </c>
      <c r="L59" s="4">
        <v>24</v>
      </c>
      <c r="M59" s="36" t="s">
        <v>206</v>
      </c>
      <c r="N59" s="10">
        <f>COUNTIF($C$2:$H$886,"林忠良")</f>
        <v>23</v>
      </c>
      <c r="O59" s="10">
        <f t="shared" si="2"/>
        <v>23</v>
      </c>
      <c r="P59" s="24"/>
      <c r="Q59" s="10">
        <f>COUNTIF($C$2:$C$886,"林忠良")</f>
        <v>0</v>
      </c>
      <c r="R59" s="10">
        <f>COUNTIF($D$2:$D$886,"林忠良")</f>
        <v>10</v>
      </c>
      <c r="S59" s="10">
        <f>COUNTIF($E$2:$E$886,"林忠良")</f>
        <v>8</v>
      </c>
      <c r="T59" s="10">
        <f>COUNTIF($F$2:$F$886,"林忠良")</f>
        <v>5</v>
      </c>
      <c r="U59" s="10">
        <f>COUNTIF($G$2:$G$886,"林忠良")</f>
        <v>0</v>
      </c>
      <c r="V59" s="10">
        <f>COUNTIF($H$2:$H$886,"林忠良")</f>
        <v>0</v>
      </c>
    </row>
    <row r="60" spans="1:22" ht="18" customHeight="1">
      <c r="A60" s="4">
        <v>59</v>
      </c>
      <c r="B60" s="37">
        <v>39918</v>
      </c>
      <c r="C60" s="34" t="s">
        <v>10</v>
      </c>
      <c r="D60" s="34" t="s">
        <v>27</v>
      </c>
      <c r="E60" s="34" t="s">
        <v>43</v>
      </c>
      <c r="F60" s="34" t="s">
        <v>17</v>
      </c>
      <c r="G60" s="21"/>
      <c r="H60" s="21"/>
      <c r="I60" s="21" t="s">
        <v>14</v>
      </c>
      <c r="J60" s="21" t="s">
        <v>37</v>
      </c>
      <c r="L60" s="4">
        <v>25</v>
      </c>
      <c r="M60" s="36" t="s">
        <v>105</v>
      </c>
      <c r="N60" s="10">
        <f>COUNTIF($C$2:$H$886,"山口義治")</f>
        <v>0</v>
      </c>
      <c r="O60" s="10">
        <f t="shared" si="2"/>
        <v>0</v>
      </c>
      <c r="P60" s="24"/>
      <c r="Q60" s="10">
        <f>COUNTIF($C$2:$C$886,"山口義治")</f>
        <v>0</v>
      </c>
      <c r="R60" s="10">
        <f>COUNTIF($D$2:$D$886,"山口義治")</f>
        <v>0</v>
      </c>
      <c r="S60" s="10">
        <f>COUNTIF($E$2:$E$886,"山口義治")</f>
        <v>0</v>
      </c>
      <c r="T60" s="10">
        <f>COUNTIF($F$2:$F$886,"山口義治")</f>
        <v>0</v>
      </c>
      <c r="U60" s="10">
        <f>COUNTIF($G$2:$G$886,"山口義治")</f>
        <v>0</v>
      </c>
      <c r="V60" s="10">
        <f>COUNTIF($H$2:$H$886,"山口義治")</f>
        <v>0</v>
      </c>
    </row>
    <row r="61" spans="1:22" ht="18" customHeight="1">
      <c r="A61" s="4">
        <v>60</v>
      </c>
      <c r="B61" s="37">
        <v>39918</v>
      </c>
      <c r="C61" s="34" t="s">
        <v>46</v>
      </c>
      <c r="D61" s="34" t="s">
        <v>4</v>
      </c>
      <c r="E61" s="34" t="s">
        <v>166</v>
      </c>
      <c r="F61" s="34" t="s">
        <v>34</v>
      </c>
      <c r="G61" s="21"/>
      <c r="H61" s="21"/>
      <c r="I61" s="21" t="s">
        <v>19</v>
      </c>
      <c r="J61" s="21" t="s">
        <v>13</v>
      </c>
      <c r="L61" s="4">
        <v>26</v>
      </c>
      <c r="M61" s="36" t="s">
        <v>106</v>
      </c>
      <c r="N61" s="10">
        <f>COUNTIF($C$2:$H$886,"芦原英智")</f>
        <v>0</v>
      </c>
      <c r="O61" s="10">
        <f t="shared" si="2"/>
        <v>0</v>
      </c>
      <c r="P61" s="24"/>
      <c r="Q61" s="10">
        <f>COUNTIF($C$2:$C$886,"芦原英智")</f>
        <v>0</v>
      </c>
      <c r="R61" s="10">
        <f>COUNTIF($D$2:$D$886,"芦原英智")</f>
        <v>0</v>
      </c>
      <c r="S61" s="10">
        <f>COUNTIF($E$2:$E$886,"芦原英智")</f>
        <v>0</v>
      </c>
      <c r="T61" s="10">
        <f>COUNTIF($F$2:$F$886,"芦原英智")</f>
        <v>0</v>
      </c>
      <c r="U61" s="10">
        <f>COUNTIF($G$2:$G$886,"芦原英智")</f>
        <v>0</v>
      </c>
      <c r="V61" s="10">
        <f>COUNTIF($H$2:$H$886,"芦原英智")</f>
        <v>0</v>
      </c>
    </row>
    <row r="62" spans="1:22" ht="18" customHeight="1">
      <c r="A62" s="4">
        <v>61</v>
      </c>
      <c r="B62" s="37">
        <v>39918</v>
      </c>
      <c r="C62" s="34" t="s">
        <v>23</v>
      </c>
      <c r="D62" s="34" t="s">
        <v>214</v>
      </c>
      <c r="E62" s="34" t="s">
        <v>208</v>
      </c>
      <c r="F62" s="34" t="s">
        <v>161</v>
      </c>
      <c r="G62" s="21"/>
      <c r="H62" s="21"/>
      <c r="I62" s="21" t="s">
        <v>31</v>
      </c>
      <c r="J62" s="21" t="s">
        <v>26</v>
      </c>
      <c r="L62" s="48">
        <v>27</v>
      </c>
      <c r="M62" s="57" t="s">
        <v>107</v>
      </c>
      <c r="N62" s="40">
        <f>COUNTIF($C$2:$H$886,"長井功一")</f>
        <v>0</v>
      </c>
      <c r="O62" s="40">
        <f t="shared" si="2"/>
        <v>0</v>
      </c>
      <c r="P62" s="24"/>
      <c r="Q62" s="40">
        <f>COUNTIF($C$2:$C$886,"長井功一")</f>
        <v>0</v>
      </c>
      <c r="R62" s="40">
        <f>COUNTIF($D$2:$D$886,"長井功一")</f>
        <v>0</v>
      </c>
      <c r="S62" s="40">
        <f>COUNTIF($E$2:$E$886,"長井功一")</f>
        <v>0</v>
      </c>
      <c r="T62" s="40">
        <f>COUNTIF($F$2:$F$886,"長井功一")</f>
        <v>0</v>
      </c>
      <c r="U62" s="40">
        <f>COUNTIF($G$2:$G$886,"長井功一")</f>
        <v>0</v>
      </c>
      <c r="V62" s="40">
        <f>COUNTIF($H$2:$H$886,"長井功一")</f>
        <v>0</v>
      </c>
    </row>
    <row r="63" spans="1:22" ht="18" customHeight="1">
      <c r="A63" s="4">
        <v>62</v>
      </c>
      <c r="B63" s="37">
        <v>39918</v>
      </c>
      <c r="C63" s="34" t="s">
        <v>144</v>
      </c>
      <c r="D63" s="34" t="s">
        <v>72</v>
      </c>
      <c r="E63" s="34" t="s">
        <v>16</v>
      </c>
      <c r="F63" s="34" t="s">
        <v>21</v>
      </c>
      <c r="G63" s="21"/>
      <c r="H63" s="21"/>
      <c r="I63" s="21" t="s">
        <v>38</v>
      </c>
      <c r="J63" s="21" t="s">
        <v>20</v>
      </c>
      <c r="L63" s="4"/>
      <c r="M63" s="21" t="s">
        <v>400</v>
      </c>
      <c r="N63" s="10"/>
      <c r="O63" s="10"/>
      <c r="P63" s="10"/>
      <c r="Q63" s="10">
        <f t="shared" ref="Q63:V63" si="3">SUM(Q36:Q62)</f>
        <v>448</v>
      </c>
      <c r="R63" s="10">
        <f t="shared" si="3"/>
        <v>447</v>
      </c>
      <c r="S63" s="10">
        <f t="shared" si="3"/>
        <v>449</v>
      </c>
      <c r="T63" s="10">
        <f t="shared" si="3"/>
        <v>450</v>
      </c>
      <c r="U63" s="10">
        <f t="shared" si="3"/>
        <v>10</v>
      </c>
      <c r="V63" s="10">
        <f t="shared" si="3"/>
        <v>10</v>
      </c>
    </row>
    <row r="64" spans="1:22" ht="18" customHeight="1">
      <c r="A64" s="4">
        <v>63</v>
      </c>
      <c r="B64" s="37">
        <v>39918</v>
      </c>
      <c r="C64" s="34" t="s">
        <v>12</v>
      </c>
      <c r="D64" s="34" t="s">
        <v>146</v>
      </c>
      <c r="E64" s="34" t="s">
        <v>44</v>
      </c>
      <c r="F64" s="34" t="s">
        <v>47</v>
      </c>
      <c r="G64" s="21"/>
      <c r="H64" s="21"/>
      <c r="I64" s="21" t="s">
        <v>25</v>
      </c>
      <c r="J64" s="21" t="s">
        <v>32</v>
      </c>
      <c r="L64" s="4"/>
      <c r="M64" s="21" t="s">
        <v>401</v>
      </c>
      <c r="N64" s="10"/>
      <c r="O64" s="10"/>
      <c r="P64" s="10"/>
      <c r="Q64" s="10">
        <f t="shared" ref="Q64:V64" si="4">Q63+Q32</f>
        <v>885</v>
      </c>
      <c r="R64" s="10">
        <f t="shared" si="4"/>
        <v>885</v>
      </c>
      <c r="S64" s="10">
        <f t="shared" si="4"/>
        <v>885</v>
      </c>
      <c r="T64" s="10">
        <f t="shared" si="4"/>
        <v>885</v>
      </c>
      <c r="U64" s="10">
        <f t="shared" si="4"/>
        <v>21</v>
      </c>
      <c r="V64" s="10">
        <f t="shared" si="4"/>
        <v>21</v>
      </c>
    </row>
    <row r="65" spans="1:10" ht="18" customHeight="1">
      <c r="A65" s="4">
        <v>64</v>
      </c>
      <c r="B65" s="37">
        <v>39919</v>
      </c>
      <c r="C65" s="34" t="s">
        <v>161</v>
      </c>
      <c r="D65" s="34" t="s">
        <v>213</v>
      </c>
      <c r="E65" s="34" t="s">
        <v>214</v>
      </c>
      <c r="F65" s="34" t="s">
        <v>208</v>
      </c>
      <c r="G65" s="21"/>
      <c r="H65" s="21"/>
      <c r="I65" s="21" t="s">
        <v>31</v>
      </c>
      <c r="J65" s="21" t="s">
        <v>26</v>
      </c>
    </row>
    <row r="66" spans="1:10" ht="18" customHeight="1">
      <c r="A66" s="4">
        <v>65</v>
      </c>
      <c r="B66" s="37">
        <v>39919</v>
      </c>
      <c r="C66" s="34" t="s">
        <v>47</v>
      </c>
      <c r="D66" s="34" t="s">
        <v>153</v>
      </c>
      <c r="E66" s="36" t="s">
        <v>146</v>
      </c>
      <c r="F66" s="34" t="s">
        <v>44</v>
      </c>
      <c r="G66" s="21"/>
      <c r="H66" s="21"/>
      <c r="I66" s="21" t="s">
        <v>25</v>
      </c>
      <c r="J66" s="21" t="s">
        <v>32</v>
      </c>
    </row>
    <row r="67" spans="1:10" ht="18" customHeight="1">
      <c r="A67" s="4">
        <v>66</v>
      </c>
      <c r="B67" s="37">
        <v>39919</v>
      </c>
      <c r="C67" s="34" t="s">
        <v>34</v>
      </c>
      <c r="D67" s="34" t="s">
        <v>18</v>
      </c>
      <c r="E67" s="34" t="s">
        <v>4</v>
      </c>
      <c r="F67" s="34" t="s">
        <v>166</v>
      </c>
      <c r="G67" s="21"/>
      <c r="H67" s="21"/>
      <c r="I67" s="21" t="s">
        <v>19</v>
      </c>
      <c r="J67" s="21" t="s">
        <v>13</v>
      </c>
    </row>
    <row r="68" spans="1:10" ht="18" customHeight="1">
      <c r="A68" s="4">
        <v>67</v>
      </c>
      <c r="B68" s="37">
        <v>39919</v>
      </c>
      <c r="C68" s="34" t="s">
        <v>30</v>
      </c>
      <c r="D68" s="34" t="s">
        <v>29</v>
      </c>
      <c r="E68" s="34" t="s">
        <v>131</v>
      </c>
      <c r="F68" s="34" t="s">
        <v>5</v>
      </c>
      <c r="G68" s="21"/>
      <c r="H68" s="21"/>
      <c r="I68" s="21" t="s">
        <v>8</v>
      </c>
      <c r="J68" s="21" t="s">
        <v>9</v>
      </c>
    </row>
    <row r="69" spans="1:10" ht="18" customHeight="1">
      <c r="A69" s="4">
        <v>68</v>
      </c>
      <c r="B69" s="37">
        <v>39919</v>
      </c>
      <c r="C69" s="34" t="s">
        <v>21</v>
      </c>
      <c r="D69" s="34" t="s">
        <v>22</v>
      </c>
      <c r="E69" s="34" t="s">
        <v>72</v>
      </c>
      <c r="F69" s="34" t="s">
        <v>16</v>
      </c>
      <c r="G69" s="21"/>
      <c r="H69" s="21"/>
      <c r="I69" s="21" t="s">
        <v>38</v>
      </c>
      <c r="J69" s="21" t="s">
        <v>20</v>
      </c>
    </row>
    <row r="70" spans="1:10" ht="18" customHeight="1">
      <c r="A70" s="4">
        <v>69</v>
      </c>
      <c r="B70" s="37">
        <v>39919</v>
      </c>
      <c r="C70" s="34" t="s">
        <v>17</v>
      </c>
      <c r="D70" s="34" t="s">
        <v>163</v>
      </c>
      <c r="E70" s="34" t="s">
        <v>27</v>
      </c>
      <c r="F70" s="34" t="s">
        <v>43</v>
      </c>
      <c r="G70" s="21"/>
      <c r="H70" s="21"/>
      <c r="I70" s="21" t="s">
        <v>14</v>
      </c>
      <c r="J70" s="21" t="s">
        <v>37</v>
      </c>
    </row>
    <row r="71" spans="1:10" ht="18" customHeight="1">
      <c r="A71" s="4">
        <v>70</v>
      </c>
      <c r="B71" s="37">
        <v>39920</v>
      </c>
      <c r="C71" s="34" t="s">
        <v>5</v>
      </c>
      <c r="D71" s="34" t="s">
        <v>41</v>
      </c>
      <c r="E71" s="34" t="s">
        <v>213</v>
      </c>
      <c r="F71" s="34" t="s">
        <v>131</v>
      </c>
      <c r="G71" s="21"/>
      <c r="H71" s="21"/>
      <c r="I71" s="21" t="s">
        <v>32</v>
      </c>
      <c r="J71" s="21" t="s">
        <v>31</v>
      </c>
    </row>
    <row r="72" spans="1:10" ht="18" customHeight="1">
      <c r="A72" s="4">
        <v>71</v>
      </c>
      <c r="B72" s="37">
        <v>39920</v>
      </c>
      <c r="C72" s="34" t="s">
        <v>43</v>
      </c>
      <c r="D72" s="34" t="s">
        <v>33</v>
      </c>
      <c r="E72" s="34" t="s">
        <v>163</v>
      </c>
      <c r="F72" s="34" t="s">
        <v>49</v>
      </c>
      <c r="G72" s="21"/>
      <c r="H72" s="21"/>
      <c r="I72" s="21" t="s">
        <v>13</v>
      </c>
      <c r="J72" s="21" t="s">
        <v>38</v>
      </c>
    </row>
    <row r="73" spans="1:10" ht="18" customHeight="1">
      <c r="A73" s="4">
        <v>72</v>
      </c>
      <c r="B73" s="37">
        <v>39920</v>
      </c>
      <c r="C73" s="34" t="s">
        <v>142</v>
      </c>
      <c r="D73" s="34" t="s">
        <v>148</v>
      </c>
      <c r="E73" s="34" t="s">
        <v>29</v>
      </c>
      <c r="F73" s="34" t="s">
        <v>24</v>
      </c>
      <c r="G73" s="21"/>
      <c r="H73" s="21"/>
      <c r="I73" s="21" t="s">
        <v>8</v>
      </c>
      <c r="J73" s="21" t="s">
        <v>25</v>
      </c>
    </row>
    <row r="74" spans="1:10" ht="18" customHeight="1">
      <c r="A74" s="4">
        <v>73</v>
      </c>
      <c r="B74" s="37">
        <v>39920</v>
      </c>
      <c r="C74" s="34" t="s">
        <v>27</v>
      </c>
      <c r="D74" s="36" t="s">
        <v>6</v>
      </c>
      <c r="E74" s="34" t="s">
        <v>18</v>
      </c>
      <c r="F74" s="34" t="s">
        <v>144</v>
      </c>
      <c r="G74" s="21"/>
      <c r="H74" s="21"/>
      <c r="I74" s="21" t="s">
        <v>14</v>
      </c>
      <c r="J74" s="21" t="s">
        <v>19</v>
      </c>
    </row>
    <row r="75" spans="1:10" ht="18" customHeight="1">
      <c r="A75" s="4">
        <v>74</v>
      </c>
      <c r="B75" s="37">
        <v>39920</v>
      </c>
      <c r="C75" s="34" t="s">
        <v>16</v>
      </c>
      <c r="D75" s="34" t="s">
        <v>46</v>
      </c>
      <c r="E75" s="34" t="s">
        <v>35</v>
      </c>
      <c r="F75" s="34" t="s">
        <v>4</v>
      </c>
      <c r="G75" s="21"/>
      <c r="H75" s="21"/>
      <c r="I75" s="21" t="s">
        <v>20</v>
      </c>
      <c r="J75" s="21" t="s">
        <v>37</v>
      </c>
    </row>
    <row r="76" spans="1:10" ht="18" customHeight="1">
      <c r="A76" s="4">
        <v>75</v>
      </c>
      <c r="B76" s="37">
        <v>39921</v>
      </c>
      <c r="C76" s="34" t="s">
        <v>166</v>
      </c>
      <c r="D76" s="34" t="s">
        <v>10</v>
      </c>
      <c r="E76" s="34" t="s">
        <v>6</v>
      </c>
      <c r="F76" s="34" t="s">
        <v>18</v>
      </c>
      <c r="G76" s="21"/>
      <c r="H76" s="21"/>
      <c r="I76" s="21" t="s">
        <v>14</v>
      </c>
      <c r="J76" s="21" t="s">
        <v>19</v>
      </c>
    </row>
    <row r="77" spans="1:10" ht="18" customHeight="1">
      <c r="A77" s="4">
        <v>76</v>
      </c>
      <c r="B77" s="37">
        <v>39921</v>
      </c>
      <c r="C77" s="36" t="s">
        <v>4</v>
      </c>
      <c r="D77" s="34" t="s">
        <v>34</v>
      </c>
      <c r="E77" s="34" t="s">
        <v>46</v>
      </c>
      <c r="F77" s="34" t="s">
        <v>35</v>
      </c>
      <c r="G77" s="21"/>
      <c r="H77" s="21"/>
      <c r="I77" s="21" t="s">
        <v>20</v>
      </c>
      <c r="J77" s="21" t="s">
        <v>37</v>
      </c>
    </row>
    <row r="78" spans="1:10" ht="18" customHeight="1">
      <c r="A78" s="4">
        <v>77</v>
      </c>
      <c r="B78" s="37">
        <v>39921</v>
      </c>
      <c r="C78" s="34" t="s">
        <v>39</v>
      </c>
      <c r="D78" s="34" t="s">
        <v>12</v>
      </c>
      <c r="E78" s="34" t="s">
        <v>148</v>
      </c>
      <c r="F78" s="34" t="s">
        <v>29</v>
      </c>
      <c r="G78" s="21"/>
      <c r="H78" s="21"/>
      <c r="I78" s="21" t="s">
        <v>26</v>
      </c>
      <c r="J78" s="21" t="s">
        <v>9</v>
      </c>
    </row>
    <row r="79" spans="1:10" ht="18" customHeight="1">
      <c r="A79" s="4">
        <v>78</v>
      </c>
      <c r="B79" s="37">
        <v>39921</v>
      </c>
      <c r="C79" s="34" t="s">
        <v>49</v>
      </c>
      <c r="D79" s="34" t="s">
        <v>17</v>
      </c>
      <c r="E79" s="34" t="s">
        <v>33</v>
      </c>
      <c r="F79" s="34" t="s">
        <v>163</v>
      </c>
      <c r="G79" s="21"/>
      <c r="H79" s="21"/>
      <c r="I79" s="21" t="s">
        <v>13</v>
      </c>
      <c r="J79" s="21" t="s">
        <v>38</v>
      </c>
    </row>
    <row r="80" spans="1:10" ht="18" customHeight="1">
      <c r="A80" s="4">
        <v>79</v>
      </c>
      <c r="B80" s="37">
        <v>39921</v>
      </c>
      <c r="C80" s="34" t="s">
        <v>131</v>
      </c>
      <c r="D80" s="34" t="s">
        <v>30</v>
      </c>
      <c r="E80" s="34" t="s">
        <v>153</v>
      </c>
      <c r="F80" s="34" t="s">
        <v>213</v>
      </c>
      <c r="G80" s="21"/>
      <c r="H80" s="21"/>
      <c r="I80" s="21" t="s">
        <v>32</v>
      </c>
      <c r="J80" s="21" t="s">
        <v>31</v>
      </c>
    </row>
    <row r="81" spans="1:22" ht="18" customHeight="1">
      <c r="A81" s="4">
        <v>80</v>
      </c>
      <c r="B81" s="37">
        <v>39921</v>
      </c>
      <c r="C81" s="34" t="s">
        <v>24</v>
      </c>
      <c r="D81" s="34" t="s">
        <v>161</v>
      </c>
      <c r="E81" s="34" t="s">
        <v>41</v>
      </c>
      <c r="F81" s="34" t="s">
        <v>50</v>
      </c>
      <c r="G81" s="21"/>
      <c r="H81" s="21"/>
      <c r="I81" s="21" t="s">
        <v>8</v>
      </c>
      <c r="J81" s="21" t="s">
        <v>25</v>
      </c>
    </row>
    <row r="82" spans="1:22" ht="18" customHeight="1">
      <c r="A82" s="4">
        <v>81</v>
      </c>
      <c r="B82" s="37">
        <v>39922</v>
      </c>
      <c r="C82" s="34" t="s">
        <v>35</v>
      </c>
      <c r="D82" s="34" t="s">
        <v>16</v>
      </c>
      <c r="E82" s="34" t="s">
        <v>34</v>
      </c>
      <c r="F82" s="34" t="s">
        <v>46</v>
      </c>
      <c r="G82" s="21"/>
      <c r="H82" s="21"/>
      <c r="I82" s="21" t="s">
        <v>20</v>
      </c>
      <c r="J82" s="21" t="s">
        <v>37</v>
      </c>
      <c r="M82" s="12"/>
      <c r="N82" s="24"/>
      <c r="O82" s="24"/>
      <c r="P82" s="24"/>
      <c r="Q82" s="24"/>
      <c r="R82" s="24"/>
      <c r="S82" s="24"/>
      <c r="T82" s="24"/>
      <c r="U82" s="24"/>
      <c r="V82" s="24"/>
    </row>
    <row r="83" spans="1:22" ht="18" customHeight="1">
      <c r="A83" s="4">
        <v>82</v>
      </c>
      <c r="B83" s="37">
        <v>39922</v>
      </c>
      <c r="C83" s="34" t="s">
        <v>213</v>
      </c>
      <c r="D83" s="34" t="s">
        <v>208</v>
      </c>
      <c r="E83" s="34" t="s">
        <v>30</v>
      </c>
      <c r="F83" s="34" t="s">
        <v>153</v>
      </c>
      <c r="G83" s="21"/>
      <c r="H83" s="21"/>
      <c r="I83" s="21" t="s">
        <v>32</v>
      </c>
      <c r="J83" s="21" t="s">
        <v>31</v>
      </c>
      <c r="M83" s="12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39922</v>
      </c>
      <c r="C84" s="34" t="s">
        <v>29</v>
      </c>
      <c r="D84" s="34" t="s">
        <v>5</v>
      </c>
      <c r="E84" s="34" t="s">
        <v>12</v>
      </c>
      <c r="F84" s="34" t="s">
        <v>148</v>
      </c>
      <c r="G84" s="21"/>
      <c r="H84" s="21"/>
      <c r="I84" s="21" t="s">
        <v>26</v>
      </c>
      <c r="J84" s="21" t="s">
        <v>9</v>
      </c>
      <c r="M84" s="12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18" customHeight="1">
      <c r="A85" s="4">
        <v>84</v>
      </c>
      <c r="B85" s="37">
        <v>39922</v>
      </c>
      <c r="C85" s="34" t="s">
        <v>50</v>
      </c>
      <c r="D85" s="34" t="s">
        <v>142</v>
      </c>
      <c r="E85" s="34" t="s">
        <v>161</v>
      </c>
      <c r="F85" s="34" t="s">
        <v>41</v>
      </c>
      <c r="G85" s="21"/>
      <c r="H85" s="21"/>
      <c r="I85" s="21" t="s">
        <v>8</v>
      </c>
      <c r="J85" s="21" t="s">
        <v>25</v>
      </c>
      <c r="M85" s="12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18" customHeight="1">
      <c r="A86" s="4">
        <v>85</v>
      </c>
      <c r="B86" s="37">
        <v>39922</v>
      </c>
      <c r="C86" s="34" t="s">
        <v>18</v>
      </c>
      <c r="D86" s="34" t="s">
        <v>144</v>
      </c>
      <c r="E86" s="34" t="s">
        <v>10</v>
      </c>
      <c r="F86" s="34" t="s">
        <v>27</v>
      </c>
      <c r="G86" s="21"/>
      <c r="H86" s="21"/>
      <c r="I86" s="21" t="s">
        <v>14</v>
      </c>
      <c r="J86" s="21" t="s">
        <v>19</v>
      </c>
      <c r="M86" s="12"/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39922</v>
      </c>
      <c r="C87" s="34" t="s">
        <v>33</v>
      </c>
      <c r="D87" s="34" t="s">
        <v>163</v>
      </c>
      <c r="E87" s="34" t="s">
        <v>17</v>
      </c>
      <c r="F87" s="34" t="s">
        <v>43</v>
      </c>
      <c r="G87" s="21"/>
      <c r="H87" s="21"/>
      <c r="I87" s="21" t="s">
        <v>13</v>
      </c>
      <c r="J87" s="21" t="s">
        <v>38</v>
      </c>
      <c r="M87" s="12"/>
      <c r="N87" s="24"/>
      <c r="O87" s="24"/>
      <c r="P87" s="24"/>
      <c r="Q87" s="24"/>
      <c r="R87" s="24"/>
      <c r="S87" s="24"/>
      <c r="T87" s="24"/>
      <c r="U87" s="24"/>
      <c r="V87" s="24"/>
    </row>
    <row r="88" spans="1:22" ht="18" customHeight="1">
      <c r="A88" s="4">
        <v>87</v>
      </c>
      <c r="B88" s="37">
        <v>39924</v>
      </c>
      <c r="C88" s="34" t="s">
        <v>148</v>
      </c>
      <c r="D88" s="34" t="s">
        <v>213</v>
      </c>
      <c r="E88" s="34" t="s">
        <v>5</v>
      </c>
      <c r="F88" s="34" t="s">
        <v>30</v>
      </c>
      <c r="G88" s="21"/>
      <c r="H88" s="21"/>
      <c r="I88" s="21" t="s">
        <v>31</v>
      </c>
      <c r="J88" s="21" t="s">
        <v>25</v>
      </c>
      <c r="M88" s="12"/>
      <c r="N88" s="24"/>
      <c r="O88" s="24"/>
      <c r="P88" s="24"/>
      <c r="Q88" s="24"/>
      <c r="R88" s="24"/>
      <c r="S88" s="24"/>
      <c r="T88" s="24"/>
      <c r="U88" s="24"/>
      <c r="V88" s="24"/>
    </row>
    <row r="89" spans="1:22" ht="18" customHeight="1">
      <c r="A89" s="4">
        <v>88</v>
      </c>
      <c r="B89" s="37">
        <v>39924</v>
      </c>
      <c r="C89" s="34" t="s">
        <v>153</v>
      </c>
      <c r="D89" s="34" t="s">
        <v>23</v>
      </c>
      <c r="E89" s="34" t="s">
        <v>142</v>
      </c>
      <c r="F89" s="34" t="s">
        <v>44</v>
      </c>
      <c r="G89" s="21"/>
      <c r="H89" s="21"/>
      <c r="I89" s="21" t="s">
        <v>26</v>
      </c>
      <c r="J89" s="21" t="s">
        <v>32</v>
      </c>
      <c r="M89" s="12"/>
      <c r="N89" s="24"/>
      <c r="O89" s="24"/>
      <c r="P89" s="24"/>
      <c r="Q89" s="24"/>
      <c r="R89" s="24"/>
      <c r="S89" s="24"/>
      <c r="T89" s="24"/>
      <c r="U89" s="24"/>
      <c r="V89" s="24"/>
    </row>
    <row r="90" spans="1:22" ht="18" customHeight="1">
      <c r="A90" s="4">
        <v>89</v>
      </c>
      <c r="B90" s="37">
        <v>39924</v>
      </c>
      <c r="C90" s="34" t="s">
        <v>46</v>
      </c>
      <c r="D90" s="34" t="s">
        <v>21</v>
      </c>
      <c r="E90" s="34" t="s">
        <v>22</v>
      </c>
      <c r="F90" s="34" t="s">
        <v>72</v>
      </c>
      <c r="G90" s="21"/>
      <c r="H90" s="21"/>
      <c r="I90" s="21" t="s">
        <v>37</v>
      </c>
      <c r="J90" s="21" t="s">
        <v>14</v>
      </c>
      <c r="M90" s="12"/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39924</v>
      </c>
      <c r="C91" s="34" t="s">
        <v>163</v>
      </c>
      <c r="D91" s="34" t="s">
        <v>166</v>
      </c>
      <c r="E91" s="34" t="s">
        <v>6</v>
      </c>
      <c r="F91" s="34" t="s">
        <v>17</v>
      </c>
      <c r="G91" s="21"/>
      <c r="H91" s="21"/>
      <c r="I91" s="21" t="s">
        <v>20</v>
      </c>
      <c r="J91" s="21" t="s">
        <v>38</v>
      </c>
      <c r="M91" s="12"/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39925</v>
      </c>
      <c r="C92" s="34" t="s">
        <v>72</v>
      </c>
      <c r="D92" s="34" t="s">
        <v>35</v>
      </c>
      <c r="E92" s="34" t="s">
        <v>21</v>
      </c>
      <c r="F92" s="34" t="s">
        <v>22</v>
      </c>
      <c r="G92" s="21"/>
      <c r="H92" s="21"/>
      <c r="I92" s="21" t="s">
        <v>37</v>
      </c>
      <c r="J92" s="21" t="s">
        <v>14</v>
      </c>
      <c r="M92" s="12"/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39925</v>
      </c>
      <c r="C93" s="34" t="s">
        <v>44</v>
      </c>
      <c r="D93" s="34" t="s">
        <v>11</v>
      </c>
      <c r="E93" s="34" t="s">
        <v>23</v>
      </c>
      <c r="F93" s="34" t="s">
        <v>142</v>
      </c>
      <c r="G93" s="21"/>
      <c r="H93" s="21"/>
      <c r="I93" s="21" t="s">
        <v>26</v>
      </c>
      <c r="J93" s="21" t="s">
        <v>32</v>
      </c>
      <c r="M93" s="12"/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39925</v>
      </c>
      <c r="C94" s="34" t="s">
        <v>30</v>
      </c>
      <c r="D94" s="34" t="s">
        <v>157</v>
      </c>
      <c r="E94" s="34" t="s">
        <v>213</v>
      </c>
      <c r="F94" s="34" t="s">
        <v>5</v>
      </c>
      <c r="G94" s="21"/>
      <c r="H94" s="21"/>
      <c r="I94" s="21" t="s">
        <v>31</v>
      </c>
      <c r="J94" s="21" t="s">
        <v>25</v>
      </c>
      <c r="M94" s="12"/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39925</v>
      </c>
      <c r="C95" s="34" t="s">
        <v>144</v>
      </c>
      <c r="D95" s="34" t="s">
        <v>15</v>
      </c>
      <c r="E95" s="36" t="s">
        <v>210</v>
      </c>
      <c r="F95" s="34" t="s">
        <v>16</v>
      </c>
      <c r="G95" s="21"/>
      <c r="H95" s="21"/>
      <c r="I95" s="21" t="s">
        <v>13</v>
      </c>
      <c r="J95" s="21" t="s">
        <v>19</v>
      </c>
      <c r="M95" s="12"/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39925</v>
      </c>
      <c r="C96" s="34" t="s">
        <v>17</v>
      </c>
      <c r="D96" s="34" t="s">
        <v>33</v>
      </c>
      <c r="E96" s="34" t="s">
        <v>166</v>
      </c>
      <c r="F96" s="34" t="s">
        <v>6</v>
      </c>
      <c r="G96" s="21"/>
      <c r="H96" s="21"/>
      <c r="I96" s="21" t="s">
        <v>20</v>
      </c>
      <c r="J96" s="21" t="s">
        <v>38</v>
      </c>
      <c r="M96" s="12"/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39925</v>
      </c>
      <c r="C97" s="34" t="s">
        <v>12</v>
      </c>
      <c r="D97" s="34" t="s">
        <v>29</v>
      </c>
      <c r="E97" s="34" t="s">
        <v>131</v>
      </c>
      <c r="F97" s="34" t="s">
        <v>47</v>
      </c>
      <c r="G97" s="21"/>
      <c r="H97" s="21"/>
      <c r="I97" s="21" t="s">
        <v>9</v>
      </c>
      <c r="J97" s="21" t="s">
        <v>8</v>
      </c>
      <c r="M97" s="12"/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39926</v>
      </c>
      <c r="C98" s="34" t="s">
        <v>47</v>
      </c>
      <c r="D98" s="34" t="s">
        <v>41</v>
      </c>
      <c r="E98" s="34" t="s">
        <v>29</v>
      </c>
      <c r="F98" s="34" t="s">
        <v>131</v>
      </c>
      <c r="G98" s="21"/>
      <c r="H98" s="21"/>
      <c r="I98" s="21" t="s">
        <v>9</v>
      </c>
      <c r="J98" s="21" t="s">
        <v>8</v>
      </c>
      <c r="M98" s="12"/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39926</v>
      </c>
      <c r="C99" s="34" t="s">
        <v>5</v>
      </c>
      <c r="D99" s="34" t="s">
        <v>148</v>
      </c>
      <c r="E99" s="34" t="s">
        <v>211</v>
      </c>
      <c r="F99" s="34" t="s">
        <v>208</v>
      </c>
      <c r="G99" s="21"/>
      <c r="H99" s="21"/>
      <c r="I99" s="21" t="s">
        <v>31</v>
      </c>
      <c r="J99" s="21" t="s">
        <v>25</v>
      </c>
      <c r="M99" s="12"/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39926</v>
      </c>
      <c r="C100" s="34" t="s">
        <v>6</v>
      </c>
      <c r="D100" s="34" t="s">
        <v>163</v>
      </c>
      <c r="E100" s="34" t="s">
        <v>33</v>
      </c>
      <c r="F100" s="34" t="s">
        <v>166</v>
      </c>
      <c r="G100" s="21"/>
      <c r="H100" s="21"/>
      <c r="I100" s="21" t="s">
        <v>20</v>
      </c>
      <c r="J100" s="21" t="s">
        <v>38</v>
      </c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39926</v>
      </c>
      <c r="C101" s="34" t="s">
        <v>142</v>
      </c>
      <c r="D101" s="36" t="s">
        <v>153</v>
      </c>
      <c r="E101" s="34" t="s">
        <v>11</v>
      </c>
      <c r="F101" s="34" t="s">
        <v>23</v>
      </c>
      <c r="G101" s="21"/>
      <c r="H101" s="21"/>
      <c r="I101" s="21" t="s">
        <v>26</v>
      </c>
      <c r="J101" s="21" t="s">
        <v>32</v>
      </c>
    </row>
    <row r="102" spans="1:22" ht="18" customHeight="1">
      <c r="A102" s="4">
        <v>101</v>
      </c>
      <c r="B102" s="37">
        <v>39926</v>
      </c>
      <c r="C102" s="34" t="s">
        <v>22</v>
      </c>
      <c r="D102" s="34" t="s">
        <v>46</v>
      </c>
      <c r="E102" s="34" t="s">
        <v>35</v>
      </c>
      <c r="F102" s="34" t="s">
        <v>21</v>
      </c>
      <c r="G102" s="21"/>
      <c r="H102" s="21"/>
      <c r="I102" s="21" t="s">
        <v>37</v>
      </c>
      <c r="J102" s="21" t="s">
        <v>14</v>
      </c>
    </row>
    <row r="103" spans="1:22" ht="18" customHeight="1">
      <c r="A103" s="4">
        <v>102</v>
      </c>
      <c r="B103" s="37">
        <v>39926</v>
      </c>
      <c r="C103" s="34" t="s">
        <v>16</v>
      </c>
      <c r="D103" s="34" t="s">
        <v>7</v>
      </c>
      <c r="E103" s="34" t="s">
        <v>15</v>
      </c>
      <c r="F103" s="34" t="s">
        <v>210</v>
      </c>
      <c r="G103" s="21"/>
      <c r="H103" s="21"/>
      <c r="I103" s="21" t="s">
        <v>13</v>
      </c>
      <c r="J103" s="21" t="s">
        <v>19</v>
      </c>
    </row>
    <row r="104" spans="1:22" ht="18" customHeight="1">
      <c r="A104" s="4">
        <v>103</v>
      </c>
      <c r="B104" s="37">
        <v>39927</v>
      </c>
      <c r="C104" s="34" t="s">
        <v>161</v>
      </c>
      <c r="D104" s="34" t="s">
        <v>24</v>
      </c>
      <c r="E104" s="34" t="s">
        <v>50</v>
      </c>
      <c r="F104" s="34" t="s">
        <v>146</v>
      </c>
      <c r="G104" s="21"/>
      <c r="H104" s="21"/>
      <c r="I104" s="21" t="s">
        <v>25</v>
      </c>
      <c r="J104" s="21" t="s">
        <v>9</v>
      </c>
      <c r="M104" s="12"/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39927</v>
      </c>
      <c r="C105" s="34" t="s">
        <v>39</v>
      </c>
      <c r="D105" s="34" t="s">
        <v>12</v>
      </c>
      <c r="E105" s="34" t="s">
        <v>148</v>
      </c>
      <c r="F105" s="34" t="s">
        <v>41</v>
      </c>
      <c r="G105" s="21"/>
      <c r="H105" s="21"/>
      <c r="I105" s="21" t="s">
        <v>32</v>
      </c>
      <c r="J105" s="21" t="s">
        <v>8</v>
      </c>
      <c r="M105" s="12"/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39927</v>
      </c>
      <c r="C106" s="34" t="s">
        <v>210</v>
      </c>
      <c r="D106" s="34" t="s">
        <v>4</v>
      </c>
      <c r="E106" s="34" t="s">
        <v>49</v>
      </c>
      <c r="F106" s="34" t="s">
        <v>28</v>
      </c>
      <c r="G106" s="21"/>
      <c r="H106" s="21"/>
      <c r="I106" s="21" t="s">
        <v>14</v>
      </c>
      <c r="J106" s="21" t="s">
        <v>13</v>
      </c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39927</v>
      </c>
      <c r="C107" s="34" t="s">
        <v>23</v>
      </c>
      <c r="D107" s="34" t="s">
        <v>44</v>
      </c>
      <c r="E107" s="34" t="s">
        <v>153</v>
      </c>
      <c r="F107" s="34" t="s">
        <v>213</v>
      </c>
      <c r="G107" s="21"/>
      <c r="H107" s="21"/>
      <c r="I107" s="21" t="s">
        <v>26</v>
      </c>
      <c r="J107" s="21" t="s">
        <v>31</v>
      </c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39927</v>
      </c>
      <c r="C108" s="34" t="s">
        <v>21</v>
      </c>
      <c r="D108" s="34" t="s">
        <v>72</v>
      </c>
      <c r="E108" s="34" t="s">
        <v>46</v>
      </c>
      <c r="F108" s="34" t="s">
        <v>10</v>
      </c>
      <c r="G108" s="21"/>
      <c r="H108" s="21"/>
      <c r="I108" s="21" t="s">
        <v>19</v>
      </c>
      <c r="J108" s="21" t="s">
        <v>38</v>
      </c>
      <c r="N108" s="24"/>
      <c r="O108" s="24"/>
      <c r="P108" s="24"/>
      <c r="Q108" s="24"/>
      <c r="R108" s="24"/>
      <c r="S108" s="24"/>
      <c r="T108" s="24"/>
      <c r="U108" s="24"/>
      <c r="V108" s="24"/>
    </row>
    <row r="109" spans="1:22" ht="18" customHeight="1">
      <c r="A109" s="4">
        <v>108</v>
      </c>
      <c r="B109" s="37">
        <v>39927</v>
      </c>
      <c r="C109" s="34" t="s">
        <v>27</v>
      </c>
      <c r="D109" s="34" t="s">
        <v>144</v>
      </c>
      <c r="E109" s="34" t="s">
        <v>7</v>
      </c>
      <c r="F109" s="34" t="s">
        <v>15</v>
      </c>
      <c r="G109" s="21"/>
      <c r="H109" s="21"/>
      <c r="I109" s="21" t="s">
        <v>37</v>
      </c>
      <c r="J109" s="21" t="s">
        <v>20</v>
      </c>
      <c r="N109" s="24"/>
      <c r="O109" s="24"/>
      <c r="P109" s="24"/>
      <c r="Q109" s="24"/>
      <c r="R109" s="24"/>
      <c r="S109" s="24"/>
      <c r="T109" s="24"/>
      <c r="U109" s="24"/>
      <c r="V109" s="24"/>
    </row>
    <row r="110" spans="1:22" ht="18" customHeight="1">
      <c r="A110" s="4">
        <v>109</v>
      </c>
      <c r="B110" s="37">
        <v>39928</v>
      </c>
      <c r="C110" s="34" t="s">
        <v>10</v>
      </c>
      <c r="D110" s="34" t="s">
        <v>22</v>
      </c>
      <c r="E110" s="34" t="s">
        <v>72</v>
      </c>
      <c r="F110" s="34" t="s">
        <v>46</v>
      </c>
      <c r="G110" s="21"/>
      <c r="H110" s="21"/>
      <c r="I110" s="21" t="s">
        <v>19</v>
      </c>
      <c r="J110" s="21" t="s">
        <v>38</v>
      </c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39928</v>
      </c>
      <c r="C111" s="34" t="s">
        <v>131</v>
      </c>
      <c r="D111" s="34" t="s">
        <v>5</v>
      </c>
      <c r="E111" s="34" t="s">
        <v>12</v>
      </c>
      <c r="F111" s="34" t="s">
        <v>148</v>
      </c>
      <c r="G111" s="21"/>
      <c r="H111" s="21"/>
      <c r="I111" s="21" t="s">
        <v>32</v>
      </c>
      <c r="J111" s="21" t="s">
        <v>8</v>
      </c>
      <c r="N111" s="24"/>
      <c r="O111" s="24"/>
      <c r="P111" s="24"/>
      <c r="Q111" s="24"/>
      <c r="R111" s="24"/>
      <c r="S111" s="24"/>
      <c r="T111" s="24"/>
      <c r="U111" s="24"/>
      <c r="V111" s="24"/>
    </row>
    <row r="112" spans="1:22" ht="18" customHeight="1">
      <c r="A112" s="4">
        <v>111</v>
      </c>
      <c r="B112" s="37">
        <v>39928</v>
      </c>
      <c r="C112" s="34" t="s">
        <v>15</v>
      </c>
      <c r="D112" s="34" t="s">
        <v>16</v>
      </c>
      <c r="E112" s="34" t="s">
        <v>144</v>
      </c>
      <c r="F112" s="34" t="s">
        <v>7</v>
      </c>
      <c r="G112" s="21"/>
      <c r="H112" s="21"/>
      <c r="I112" s="21" t="s">
        <v>37</v>
      </c>
      <c r="J112" s="21" t="s">
        <v>20</v>
      </c>
      <c r="N112" s="24"/>
      <c r="O112" s="24"/>
      <c r="P112" s="24"/>
      <c r="Q112" s="24"/>
      <c r="R112" s="24"/>
      <c r="S112" s="24"/>
      <c r="T112" s="24"/>
      <c r="U112" s="24"/>
      <c r="V112" s="24"/>
    </row>
    <row r="113" spans="1:22" ht="18" customHeight="1">
      <c r="A113" s="4">
        <v>112</v>
      </c>
      <c r="B113" s="37">
        <v>39928</v>
      </c>
      <c r="C113" s="34" t="s">
        <v>146</v>
      </c>
      <c r="D113" s="34" t="s">
        <v>30</v>
      </c>
      <c r="E113" s="34" t="s">
        <v>24</v>
      </c>
      <c r="F113" s="34" t="s">
        <v>50</v>
      </c>
      <c r="G113" s="21"/>
      <c r="H113" s="21"/>
      <c r="I113" s="21" t="s">
        <v>25</v>
      </c>
      <c r="J113" s="21" t="s">
        <v>9</v>
      </c>
      <c r="N113" s="24"/>
      <c r="O113" s="24"/>
      <c r="P113" s="24"/>
      <c r="Q113" s="24"/>
      <c r="R113" s="24"/>
      <c r="S113" s="24"/>
      <c r="T113" s="24"/>
      <c r="U113" s="24"/>
      <c r="V113" s="24"/>
    </row>
    <row r="114" spans="1:22" ht="18" customHeight="1">
      <c r="A114" s="4">
        <v>113</v>
      </c>
      <c r="B114" s="37">
        <v>39929</v>
      </c>
      <c r="C114" s="34" t="s">
        <v>148</v>
      </c>
      <c r="D114" s="34" t="s">
        <v>39</v>
      </c>
      <c r="E114" s="34" t="s">
        <v>5</v>
      </c>
      <c r="F114" s="34" t="s">
        <v>29</v>
      </c>
      <c r="G114" s="21"/>
      <c r="H114" s="21"/>
      <c r="I114" s="21" t="s">
        <v>32</v>
      </c>
      <c r="J114" s="21" t="s">
        <v>8</v>
      </c>
      <c r="N114" s="24"/>
      <c r="O114" s="24"/>
      <c r="P114" s="24"/>
      <c r="Q114" s="24"/>
      <c r="R114" s="24"/>
      <c r="S114" s="24"/>
      <c r="T114" s="24"/>
      <c r="U114" s="24"/>
      <c r="V114" s="24"/>
    </row>
    <row r="115" spans="1:22" ht="18" customHeight="1">
      <c r="A115" s="4">
        <v>114</v>
      </c>
      <c r="B115" s="37">
        <v>39929</v>
      </c>
      <c r="C115" s="34" t="s">
        <v>7</v>
      </c>
      <c r="D115" s="34" t="s">
        <v>27</v>
      </c>
      <c r="E115" s="34" t="s">
        <v>16</v>
      </c>
      <c r="F115" s="34" t="s">
        <v>144</v>
      </c>
      <c r="G115" s="21"/>
      <c r="H115" s="21"/>
      <c r="I115" s="21" t="s">
        <v>37</v>
      </c>
      <c r="J115" s="21" t="s">
        <v>20</v>
      </c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39929</v>
      </c>
      <c r="C116" s="34" t="s">
        <v>153</v>
      </c>
      <c r="D116" s="34" t="s">
        <v>47</v>
      </c>
      <c r="E116" s="34" t="s">
        <v>142</v>
      </c>
      <c r="F116" s="34" t="s">
        <v>11</v>
      </c>
      <c r="G116" s="21"/>
      <c r="H116" s="21"/>
      <c r="I116" s="21" t="s">
        <v>26</v>
      </c>
      <c r="J116" s="21" t="s">
        <v>31</v>
      </c>
      <c r="N116" s="24"/>
      <c r="O116" s="24"/>
      <c r="P116" s="24"/>
      <c r="Q116" s="24"/>
      <c r="R116" s="24"/>
      <c r="S116" s="24"/>
      <c r="T116" s="24"/>
      <c r="U116" s="24"/>
      <c r="V116" s="24"/>
    </row>
    <row r="117" spans="1:22" ht="18" customHeight="1">
      <c r="A117" s="4">
        <v>116</v>
      </c>
      <c r="B117" s="37">
        <v>39929</v>
      </c>
      <c r="C117" s="34" t="s">
        <v>49</v>
      </c>
      <c r="D117" s="34" t="s">
        <v>210</v>
      </c>
      <c r="E117" s="34" t="s">
        <v>28</v>
      </c>
      <c r="F117" s="34" t="s">
        <v>4</v>
      </c>
      <c r="G117" s="21"/>
      <c r="H117" s="21"/>
      <c r="I117" s="21" t="s">
        <v>14</v>
      </c>
      <c r="J117" s="21" t="s">
        <v>13</v>
      </c>
      <c r="N117" s="24"/>
      <c r="O117" s="24"/>
      <c r="P117" s="24"/>
      <c r="Q117" s="24"/>
      <c r="R117" s="24"/>
      <c r="S117" s="24"/>
      <c r="T117" s="24"/>
      <c r="U117" s="24"/>
      <c r="V117" s="24"/>
    </row>
    <row r="118" spans="1:22" ht="18" customHeight="1">
      <c r="A118" s="4">
        <v>117</v>
      </c>
      <c r="B118" s="37">
        <v>39929</v>
      </c>
      <c r="C118" s="34" t="s">
        <v>46</v>
      </c>
      <c r="D118" s="34" t="s">
        <v>21</v>
      </c>
      <c r="E118" s="34" t="s">
        <v>22</v>
      </c>
      <c r="F118" s="34" t="s">
        <v>72</v>
      </c>
      <c r="G118" s="21"/>
      <c r="H118" s="21"/>
      <c r="I118" s="21" t="s">
        <v>19</v>
      </c>
      <c r="J118" s="21" t="s">
        <v>38</v>
      </c>
      <c r="N118" s="24"/>
      <c r="O118" s="24"/>
      <c r="P118" s="24"/>
      <c r="Q118" s="24"/>
      <c r="R118" s="24"/>
      <c r="S118" s="24"/>
      <c r="T118" s="24"/>
      <c r="U118" s="24"/>
      <c r="V118" s="24"/>
    </row>
    <row r="119" spans="1:22" ht="18" customHeight="1">
      <c r="A119" s="4">
        <v>118</v>
      </c>
      <c r="B119" s="37">
        <v>39929</v>
      </c>
      <c r="C119" s="36" t="s">
        <v>50</v>
      </c>
      <c r="D119" s="34" t="s">
        <v>161</v>
      </c>
      <c r="E119" s="34" t="s">
        <v>30</v>
      </c>
      <c r="F119" s="34" t="s">
        <v>24</v>
      </c>
      <c r="G119" s="21"/>
      <c r="H119" s="21"/>
      <c r="I119" s="21" t="s">
        <v>25</v>
      </c>
      <c r="J119" s="21" t="s">
        <v>9</v>
      </c>
      <c r="N119" s="24"/>
      <c r="O119" s="24"/>
      <c r="P119" s="24"/>
      <c r="Q119" s="24"/>
      <c r="R119" s="24"/>
      <c r="S119" s="24"/>
      <c r="T119" s="24"/>
      <c r="U119" s="24"/>
      <c r="V119" s="24"/>
    </row>
    <row r="120" spans="1:22" ht="18" customHeight="1">
      <c r="A120" s="4">
        <v>119</v>
      </c>
      <c r="B120" s="37">
        <v>39931</v>
      </c>
      <c r="C120" s="34" t="s">
        <v>4</v>
      </c>
      <c r="D120" s="34" t="s">
        <v>17</v>
      </c>
      <c r="E120" s="34" t="s">
        <v>163</v>
      </c>
      <c r="F120" s="34" t="s">
        <v>36</v>
      </c>
      <c r="G120" s="21"/>
      <c r="H120" s="21"/>
      <c r="I120" s="21" t="s">
        <v>20</v>
      </c>
      <c r="J120" s="21" t="s">
        <v>14</v>
      </c>
      <c r="N120" s="24"/>
      <c r="O120" s="24"/>
      <c r="P120" s="24"/>
      <c r="Q120" s="24"/>
      <c r="R120" s="24"/>
      <c r="S120" s="24"/>
      <c r="T120" s="24"/>
      <c r="U120" s="24"/>
      <c r="V120" s="24"/>
    </row>
    <row r="121" spans="1:22" ht="18" customHeight="1">
      <c r="A121" s="4">
        <v>120</v>
      </c>
      <c r="B121" s="37">
        <v>39931</v>
      </c>
      <c r="C121" s="34" t="s">
        <v>72</v>
      </c>
      <c r="D121" s="34" t="s">
        <v>15</v>
      </c>
      <c r="E121" s="34" t="s">
        <v>27</v>
      </c>
      <c r="F121" s="34" t="s">
        <v>16</v>
      </c>
      <c r="G121" s="21"/>
      <c r="H121" s="21"/>
      <c r="I121" s="21" t="s">
        <v>38</v>
      </c>
      <c r="J121" s="21" t="s">
        <v>13</v>
      </c>
      <c r="N121" s="24"/>
      <c r="O121" s="24"/>
      <c r="P121" s="24"/>
      <c r="Q121" s="24"/>
      <c r="R121" s="24"/>
      <c r="S121" s="24"/>
      <c r="T121" s="24"/>
      <c r="U121" s="24"/>
      <c r="V121" s="24"/>
    </row>
    <row r="122" spans="1:22" ht="18" customHeight="1">
      <c r="A122" s="4">
        <v>121</v>
      </c>
      <c r="B122" s="37">
        <v>39931</v>
      </c>
      <c r="C122" s="34" t="s">
        <v>29</v>
      </c>
      <c r="D122" s="34" t="s">
        <v>213</v>
      </c>
      <c r="E122" s="34" t="s">
        <v>161</v>
      </c>
      <c r="F122" s="34" t="s">
        <v>30</v>
      </c>
      <c r="G122" s="21"/>
      <c r="H122" s="21"/>
      <c r="I122" s="21" t="s">
        <v>9</v>
      </c>
      <c r="J122" s="21" t="s">
        <v>31</v>
      </c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39931</v>
      </c>
      <c r="C123" s="34" t="s">
        <v>144</v>
      </c>
      <c r="D123" s="34" t="s">
        <v>10</v>
      </c>
      <c r="E123" s="34" t="s">
        <v>33</v>
      </c>
      <c r="F123" s="34" t="s">
        <v>166</v>
      </c>
      <c r="G123" s="21"/>
      <c r="H123" s="21"/>
      <c r="I123" s="21" t="s">
        <v>19</v>
      </c>
      <c r="J123" s="21" t="s">
        <v>37</v>
      </c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39931</v>
      </c>
      <c r="C124" s="34" t="s">
        <v>24</v>
      </c>
      <c r="D124" s="34" t="s">
        <v>208</v>
      </c>
      <c r="E124" s="34" t="s">
        <v>47</v>
      </c>
      <c r="F124" s="34" t="s">
        <v>142</v>
      </c>
      <c r="G124" s="21"/>
      <c r="H124" s="21"/>
      <c r="I124" s="21" t="s">
        <v>32</v>
      </c>
      <c r="J124" s="21" t="s">
        <v>25</v>
      </c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39931</v>
      </c>
      <c r="C125" s="34" t="s">
        <v>12</v>
      </c>
      <c r="D125" s="34" t="s">
        <v>131</v>
      </c>
      <c r="E125" s="34" t="s">
        <v>41</v>
      </c>
      <c r="F125" s="34" t="s">
        <v>5</v>
      </c>
      <c r="G125" s="21"/>
      <c r="H125" s="21"/>
      <c r="I125" s="21" t="s">
        <v>8</v>
      </c>
      <c r="J125" s="21" t="s">
        <v>26</v>
      </c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39932</v>
      </c>
      <c r="C126" s="34" t="s">
        <v>166</v>
      </c>
      <c r="D126" s="34" t="s">
        <v>6</v>
      </c>
      <c r="E126" s="34" t="s">
        <v>10</v>
      </c>
      <c r="F126" s="34" t="s">
        <v>33</v>
      </c>
      <c r="G126" s="21"/>
      <c r="H126" s="21"/>
      <c r="I126" s="21" t="s">
        <v>19</v>
      </c>
      <c r="J126" s="21" t="s">
        <v>37</v>
      </c>
      <c r="N126" s="24"/>
      <c r="O126" s="24"/>
      <c r="P126" s="24"/>
      <c r="Q126" s="24"/>
      <c r="R126" s="24"/>
      <c r="S126" s="24"/>
      <c r="T126" s="24"/>
      <c r="U126" s="24"/>
      <c r="V126" s="24"/>
    </row>
    <row r="127" spans="1:22" ht="18" customHeight="1">
      <c r="A127" s="4">
        <v>126</v>
      </c>
      <c r="B127" s="37">
        <v>39932</v>
      </c>
      <c r="C127" s="34" t="s">
        <v>5</v>
      </c>
      <c r="D127" s="34" t="s">
        <v>50</v>
      </c>
      <c r="E127" s="34" t="s">
        <v>131</v>
      </c>
      <c r="F127" s="34" t="s">
        <v>41</v>
      </c>
      <c r="G127" s="21"/>
      <c r="H127" s="21"/>
      <c r="I127" s="21" t="s">
        <v>8</v>
      </c>
      <c r="J127" s="21" t="s">
        <v>26</v>
      </c>
      <c r="N127" s="24"/>
      <c r="O127" s="24"/>
      <c r="P127" s="24"/>
      <c r="Q127" s="24"/>
      <c r="R127" s="24"/>
      <c r="S127" s="24"/>
      <c r="T127" s="24"/>
      <c r="U127" s="24"/>
      <c r="V127" s="24"/>
    </row>
    <row r="128" spans="1:22" ht="18" customHeight="1">
      <c r="A128" s="4">
        <v>127</v>
      </c>
      <c r="B128" s="37">
        <v>39932</v>
      </c>
      <c r="C128" s="34" t="s">
        <v>36</v>
      </c>
      <c r="D128" s="34" t="s">
        <v>49</v>
      </c>
      <c r="E128" s="34" t="s">
        <v>17</v>
      </c>
      <c r="F128" s="34" t="s">
        <v>163</v>
      </c>
      <c r="G128" s="21"/>
      <c r="H128" s="21"/>
      <c r="I128" s="21" t="s">
        <v>20</v>
      </c>
      <c r="J128" s="21" t="s">
        <v>14</v>
      </c>
      <c r="N128" s="24"/>
      <c r="O128" s="24"/>
      <c r="P128" s="24"/>
      <c r="Q128" s="24"/>
      <c r="R128" s="24"/>
      <c r="S128" s="24"/>
      <c r="T128" s="24"/>
      <c r="U128" s="24"/>
      <c r="V128" s="24"/>
    </row>
    <row r="129" spans="1:22" ht="18" customHeight="1">
      <c r="A129" s="4">
        <v>128</v>
      </c>
      <c r="B129" s="37">
        <v>39932</v>
      </c>
      <c r="C129" s="34" t="s">
        <v>30</v>
      </c>
      <c r="D129" s="34" t="s">
        <v>148</v>
      </c>
      <c r="E129" s="34" t="s">
        <v>213</v>
      </c>
      <c r="F129" s="34" t="s">
        <v>161</v>
      </c>
      <c r="G129" s="21"/>
      <c r="H129" s="21"/>
      <c r="I129" s="21" t="s">
        <v>9</v>
      </c>
      <c r="J129" s="21" t="s">
        <v>31</v>
      </c>
      <c r="N129" s="24"/>
      <c r="O129" s="24"/>
      <c r="P129" s="24"/>
      <c r="Q129" s="24"/>
      <c r="R129" s="24"/>
      <c r="S129" s="24"/>
      <c r="T129" s="24"/>
      <c r="U129" s="24"/>
      <c r="V129" s="24"/>
    </row>
    <row r="130" spans="1:22" ht="18" customHeight="1">
      <c r="A130" s="4">
        <v>129</v>
      </c>
      <c r="B130" s="37">
        <v>39932</v>
      </c>
      <c r="C130" s="34" t="s">
        <v>142</v>
      </c>
      <c r="D130" s="34" t="s">
        <v>23</v>
      </c>
      <c r="E130" s="34" t="s">
        <v>208</v>
      </c>
      <c r="F130" s="34" t="s">
        <v>47</v>
      </c>
      <c r="G130" s="21"/>
      <c r="H130" s="21"/>
      <c r="I130" s="21" t="s">
        <v>32</v>
      </c>
      <c r="J130" s="21" t="s">
        <v>25</v>
      </c>
      <c r="N130" s="24"/>
      <c r="O130" s="24"/>
      <c r="P130" s="24"/>
      <c r="Q130" s="24"/>
      <c r="R130" s="24"/>
      <c r="S130" s="24"/>
      <c r="T130" s="24"/>
      <c r="U130" s="24"/>
      <c r="V130" s="24"/>
    </row>
    <row r="131" spans="1:22" ht="18" customHeight="1">
      <c r="A131" s="4">
        <v>130</v>
      </c>
      <c r="B131" s="37">
        <v>39932</v>
      </c>
      <c r="C131" s="34" t="s">
        <v>16</v>
      </c>
      <c r="D131" s="34" t="s">
        <v>7</v>
      </c>
      <c r="E131" s="34" t="s">
        <v>15</v>
      </c>
      <c r="F131" s="34" t="s">
        <v>27</v>
      </c>
      <c r="G131" s="21"/>
      <c r="H131" s="21"/>
      <c r="I131" s="21" t="s">
        <v>38</v>
      </c>
      <c r="J131" s="21" t="s">
        <v>13</v>
      </c>
      <c r="N131" s="24"/>
      <c r="O131" s="24"/>
      <c r="P131" s="24"/>
      <c r="Q131" s="24"/>
      <c r="R131" s="24"/>
      <c r="S131" s="24"/>
      <c r="T131" s="24"/>
      <c r="U131" s="24"/>
      <c r="V131" s="24"/>
    </row>
    <row r="132" spans="1:22" ht="18" customHeight="1">
      <c r="A132" s="4">
        <v>131</v>
      </c>
      <c r="B132" s="37">
        <v>39933</v>
      </c>
      <c r="C132" s="34" t="s">
        <v>161</v>
      </c>
      <c r="D132" s="34" t="s">
        <v>29</v>
      </c>
      <c r="E132" s="34" t="s">
        <v>148</v>
      </c>
      <c r="F132" s="34" t="s">
        <v>213</v>
      </c>
      <c r="G132" s="21"/>
      <c r="H132" s="21"/>
      <c r="I132" s="21" t="s">
        <v>9</v>
      </c>
      <c r="J132" s="21" t="s">
        <v>31</v>
      </c>
      <c r="N132" s="24"/>
      <c r="O132" s="24"/>
      <c r="P132" s="24"/>
      <c r="Q132" s="24"/>
      <c r="R132" s="24"/>
      <c r="S132" s="24"/>
      <c r="T132" s="24"/>
      <c r="U132" s="24"/>
      <c r="V132" s="24"/>
    </row>
    <row r="133" spans="1:22" ht="18" customHeight="1">
      <c r="A133" s="4">
        <v>132</v>
      </c>
      <c r="B133" s="37">
        <v>39933</v>
      </c>
      <c r="C133" s="34" t="s">
        <v>47</v>
      </c>
      <c r="D133" s="34" t="s">
        <v>24</v>
      </c>
      <c r="E133" s="34" t="s">
        <v>23</v>
      </c>
      <c r="F133" s="34" t="s">
        <v>208</v>
      </c>
      <c r="G133" s="21"/>
      <c r="H133" s="21"/>
      <c r="I133" s="21" t="s">
        <v>32</v>
      </c>
      <c r="J133" s="21" t="s">
        <v>25</v>
      </c>
      <c r="N133" s="24"/>
      <c r="O133" s="24"/>
      <c r="P133" s="24"/>
      <c r="Q133" s="24"/>
      <c r="R133" s="24"/>
      <c r="S133" s="24"/>
      <c r="T133" s="24"/>
      <c r="U133" s="24"/>
      <c r="V133" s="24"/>
    </row>
    <row r="134" spans="1:22" ht="18" customHeight="1">
      <c r="A134" s="4">
        <v>133</v>
      </c>
      <c r="B134" s="37">
        <v>39933</v>
      </c>
      <c r="C134" s="34" t="s">
        <v>41</v>
      </c>
      <c r="D134" s="34" t="s">
        <v>12</v>
      </c>
      <c r="E134" s="34" t="s">
        <v>50</v>
      </c>
      <c r="F134" s="34" t="s">
        <v>211</v>
      </c>
      <c r="G134" s="21"/>
      <c r="H134" s="21"/>
      <c r="I134" s="21" t="s">
        <v>8</v>
      </c>
      <c r="J134" s="21" t="s">
        <v>26</v>
      </c>
      <c r="N134" s="24"/>
      <c r="O134" s="24"/>
      <c r="P134" s="24"/>
      <c r="Q134" s="24"/>
      <c r="R134" s="24"/>
      <c r="S134" s="24"/>
      <c r="T134" s="24"/>
      <c r="U134" s="24"/>
      <c r="V134" s="24"/>
    </row>
    <row r="135" spans="1:22" ht="18" customHeight="1">
      <c r="A135" s="4">
        <v>134</v>
      </c>
      <c r="B135" s="37">
        <v>39933</v>
      </c>
      <c r="C135" s="34" t="s">
        <v>27</v>
      </c>
      <c r="D135" s="34" t="s">
        <v>72</v>
      </c>
      <c r="E135" s="34" t="s">
        <v>7</v>
      </c>
      <c r="F135" s="34" t="s">
        <v>15</v>
      </c>
      <c r="G135" s="21"/>
      <c r="H135" s="21"/>
      <c r="I135" s="21" t="s">
        <v>38</v>
      </c>
      <c r="J135" s="21" t="s">
        <v>13</v>
      </c>
      <c r="N135" s="24"/>
      <c r="O135" s="24"/>
      <c r="P135" s="24"/>
      <c r="Q135" s="24"/>
      <c r="R135" s="24"/>
      <c r="S135" s="24"/>
      <c r="T135" s="24"/>
      <c r="U135" s="24"/>
      <c r="V135" s="24"/>
    </row>
    <row r="136" spans="1:22" ht="18" customHeight="1">
      <c r="A136" s="4">
        <v>135</v>
      </c>
      <c r="B136" s="37">
        <v>39933</v>
      </c>
      <c r="C136" s="34" t="s">
        <v>33</v>
      </c>
      <c r="D136" s="34" t="s">
        <v>144</v>
      </c>
      <c r="E136" s="36" t="s">
        <v>6</v>
      </c>
      <c r="F136" s="34" t="s">
        <v>10</v>
      </c>
      <c r="G136" s="21"/>
      <c r="H136" s="21"/>
      <c r="I136" s="21" t="s">
        <v>19</v>
      </c>
      <c r="J136" s="21" t="s">
        <v>37</v>
      </c>
      <c r="N136" s="24"/>
      <c r="O136" s="24"/>
      <c r="P136" s="24"/>
      <c r="Q136" s="24"/>
      <c r="R136" s="24"/>
      <c r="S136" s="24"/>
      <c r="T136" s="24"/>
      <c r="U136" s="24"/>
      <c r="V136" s="24"/>
    </row>
    <row r="137" spans="1:22" ht="18" customHeight="1">
      <c r="A137" s="4">
        <v>136</v>
      </c>
      <c r="B137" s="37">
        <v>39933</v>
      </c>
      <c r="C137" s="34" t="s">
        <v>163</v>
      </c>
      <c r="D137" s="34" t="s">
        <v>4</v>
      </c>
      <c r="E137" s="34" t="s">
        <v>49</v>
      </c>
      <c r="F137" s="34" t="s">
        <v>17</v>
      </c>
      <c r="G137" s="21"/>
      <c r="H137" s="21"/>
      <c r="I137" s="21" t="s">
        <v>20</v>
      </c>
      <c r="J137" s="21" t="s">
        <v>14</v>
      </c>
      <c r="N137" s="24"/>
      <c r="O137" s="24"/>
      <c r="P137" s="24"/>
      <c r="Q137" s="24"/>
      <c r="R137" s="24"/>
      <c r="S137" s="24"/>
      <c r="T137" s="24"/>
      <c r="U137" s="24"/>
      <c r="V137" s="24"/>
    </row>
    <row r="138" spans="1:22" ht="18" customHeight="1">
      <c r="A138" s="4">
        <v>137</v>
      </c>
      <c r="B138" s="37">
        <v>39934</v>
      </c>
      <c r="C138" s="34" t="s">
        <v>213</v>
      </c>
      <c r="D138" s="34" t="s">
        <v>30</v>
      </c>
      <c r="E138" s="34" t="s">
        <v>29</v>
      </c>
      <c r="F138" s="34" t="s">
        <v>148</v>
      </c>
      <c r="G138" s="21"/>
      <c r="H138" s="21"/>
      <c r="I138" s="21" t="s">
        <v>9</v>
      </c>
      <c r="J138" s="21" t="s">
        <v>26</v>
      </c>
      <c r="N138" s="24"/>
      <c r="O138" s="24"/>
      <c r="P138" s="24"/>
      <c r="Q138" s="24"/>
      <c r="R138" s="24"/>
      <c r="S138" s="24"/>
      <c r="T138" s="24"/>
      <c r="U138" s="24"/>
      <c r="V138" s="24"/>
    </row>
    <row r="139" spans="1:22" ht="18" customHeight="1">
      <c r="A139" s="4">
        <v>138</v>
      </c>
      <c r="B139" s="37">
        <v>39934</v>
      </c>
      <c r="C139" s="34" t="s">
        <v>44</v>
      </c>
      <c r="D139" s="34" t="s">
        <v>142</v>
      </c>
      <c r="E139" s="34" t="s">
        <v>24</v>
      </c>
      <c r="F139" s="34" t="s">
        <v>23</v>
      </c>
      <c r="G139" s="21"/>
      <c r="H139" s="21"/>
      <c r="I139" s="21" t="s">
        <v>25</v>
      </c>
      <c r="J139" s="21" t="s">
        <v>8</v>
      </c>
      <c r="N139" s="24"/>
      <c r="O139" s="24"/>
      <c r="P139" s="24"/>
      <c r="Q139" s="24"/>
      <c r="R139" s="24"/>
      <c r="S139" s="24"/>
      <c r="T139" s="24"/>
      <c r="U139" s="24"/>
      <c r="V139" s="24"/>
    </row>
    <row r="140" spans="1:22" ht="18" customHeight="1">
      <c r="A140" s="4">
        <v>139</v>
      </c>
      <c r="B140" s="37">
        <v>39934</v>
      </c>
      <c r="C140" s="34" t="s">
        <v>131</v>
      </c>
      <c r="D140" s="34" t="s">
        <v>5</v>
      </c>
      <c r="E140" s="34" t="s">
        <v>12</v>
      </c>
      <c r="F140" s="34" t="s">
        <v>153</v>
      </c>
      <c r="G140" s="21"/>
      <c r="H140" s="21"/>
      <c r="I140" s="21" t="s">
        <v>31</v>
      </c>
      <c r="J140" s="21" t="s">
        <v>32</v>
      </c>
      <c r="N140" s="24"/>
      <c r="O140" s="24"/>
      <c r="P140" s="24"/>
      <c r="Q140" s="24"/>
      <c r="R140" s="24"/>
      <c r="S140" s="24"/>
      <c r="T140" s="24"/>
      <c r="U140" s="24"/>
      <c r="V140" s="24"/>
    </row>
    <row r="141" spans="1:22" ht="18" customHeight="1">
      <c r="A141" s="4">
        <v>140</v>
      </c>
      <c r="B141" s="37">
        <v>39935</v>
      </c>
      <c r="C141" s="34" t="s">
        <v>148</v>
      </c>
      <c r="D141" s="36" t="s">
        <v>161</v>
      </c>
      <c r="E141" s="34" t="s">
        <v>30</v>
      </c>
      <c r="F141" s="34" t="s">
        <v>29</v>
      </c>
      <c r="G141" s="21"/>
      <c r="H141" s="21"/>
      <c r="I141" s="21" t="s">
        <v>9</v>
      </c>
      <c r="J141" s="21" t="s">
        <v>26</v>
      </c>
      <c r="N141" s="24"/>
      <c r="O141" s="24"/>
      <c r="P141" s="24"/>
      <c r="Q141" s="24"/>
      <c r="R141" s="24"/>
      <c r="S141" s="24"/>
      <c r="T141" s="24"/>
      <c r="U141" s="24"/>
      <c r="V141" s="24"/>
    </row>
    <row r="142" spans="1:22" ht="18" customHeight="1">
      <c r="A142" s="4">
        <v>141</v>
      </c>
      <c r="B142" s="37">
        <v>39935</v>
      </c>
      <c r="C142" s="34" t="s">
        <v>153</v>
      </c>
      <c r="D142" s="34" t="s">
        <v>41</v>
      </c>
      <c r="E142" s="34" t="s">
        <v>5</v>
      </c>
      <c r="F142" s="34" t="s">
        <v>12</v>
      </c>
      <c r="G142" s="21"/>
      <c r="H142" s="21"/>
      <c r="I142" s="21" t="s">
        <v>31</v>
      </c>
      <c r="J142" s="21" t="s">
        <v>32</v>
      </c>
      <c r="N142" s="24"/>
      <c r="O142" s="24"/>
      <c r="P142" s="24"/>
      <c r="Q142" s="24"/>
      <c r="R142" s="24"/>
      <c r="S142" s="24"/>
      <c r="T142" s="24"/>
      <c r="U142" s="24"/>
      <c r="V142" s="24"/>
    </row>
    <row r="143" spans="1:22" ht="18" customHeight="1">
      <c r="A143" s="4">
        <v>142</v>
      </c>
      <c r="B143" s="37">
        <v>39935</v>
      </c>
      <c r="C143" s="34" t="s">
        <v>10</v>
      </c>
      <c r="D143" s="34" t="s">
        <v>166</v>
      </c>
      <c r="E143" s="34" t="s">
        <v>43</v>
      </c>
      <c r="F143" s="34" t="s">
        <v>22</v>
      </c>
      <c r="G143" s="21"/>
      <c r="H143" s="21"/>
      <c r="I143" s="21" t="s">
        <v>13</v>
      </c>
      <c r="J143" s="21" t="s">
        <v>20</v>
      </c>
      <c r="M143" s="12"/>
    </row>
    <row r="144" spans="1:22" ht="18" customHeight="1">
      <c r="A144" s="4">
        <v>143</v>
      </c>
      <c r="B144" s="37">
        <v>39935</v>
      </c>
      <c r="C144" s="36" t="s">
        <v>23</v>
      </c>
      <c r="D144" s="34" t="s">
        <v>47</v>
      </c>
      <c r="E144" s="34" t="s">
        <v>142</v>
      </c>
      <c r="F144" s="34" t="s">
        <v>24</v>
      </c>
      <c r="G144" s="21"/>
      <c r="H144" s="21"/>
      <c r="I144" s="21" t="s">
        <v>25</v>
      </c>
      <c r="J144" s="21" t="s">
        <v>8</v>
      </c>
      <c r="M144" s="13"/>
    </row>
    <row r="145" spans="1:13" ht="18" customHeight="1">
      <c r="A145" s="4">
        <v>144</v>
      </c>
      <c r="B145" s="37">
        <v>39935</v>
      </c>
      <c r="C145" s="34" t="s">
        <v>15</v>
      </c>
      <c r="D145" s="34" t="s">
        <v>36</v>
      </c>
      <c r="E145" s="34" t="s">
        <v>4</v>
      </c>
      <c r="F145" s="34" t="s">
        <v>6</v>
      </c>
      <c r="G145" s="21"/>
      <c r="H145" s="21"/>
      <c r="I145" s="21" t="s">
        <v>38</v>
      </c>
      <c r="J145" s="21" t="s">
        <v>37</v>
      </c>
      <c r="M145" s="12"/>
    </row>
    <row r="146" spans="1:13" ht="18" customHeight="1">
      <c r="A146" s="4">
        <v>145</v>
      </c>
      <c r="B146" s="37">
        <v>39935</v>
      </c>
      <c r="C146" s="34" t="s">
        <v>17</v>
      </c>
      <c r="D146" s="34" t="s">
        <v>35</v>
      </c>
      <c r="E146" s="34" t="s">
        <v>210</v>
      </c>
      <c r="F146" s="34" t="s">
        <v>34</v>
      </c>
      <c r="G146" s="21"/>
      <c r="H146" s="21"/>
      <c r="I146" s="21" t="s">
        <v>19</v>
      </c>
      <c r="J146" s="21" t="s">
        <v>14</v>
      </c>
      <c r="M146" s="12"/>
    </row>
    <row r="147" spans="1:13" ht="18" customHeight="1">
      <c r="A147" s="4">
        <v>146</v>
      </c>
      <c r="B147" s="37">
        <v>39936</v>
      </c>
      <c r="C147" s="34" t="s">
        <v>34</v>
      </c>
      <c r="D147" s="34" t="s">
        <v>27</v>
      </c>
      <c r="E147" s="34" t="s">
        <v>35</v>
      </c>
      <c r="F147" s="34" t="s">
        <v>210</v>
      </c>
      <c r="G147" s="21"/>
      <c r="H147" s="21"/>
      <c r="I147" s="21" t="s">
        <v>19</v>
      </c>
      <c r="J147" s="21" t="s">
        <v>14</v>
      </c>
      <c r="M147" s="12"/>
    </row>
    <row r="148" spans="1:13" ht="18" customHeight="1">
      <c r="A148" s="4">
        <v>147</v>
      </c>
      <c r="B148" s="37">
        <v>39936</v>
      </c>
      <c r="C148" s="34" t="s">
        <v>6</v>
      </c>
      <c r="D148" s="34" t="s">
        <v>163</v>
      </c>
      <c r="E148" s="34" t="s">
        <v>36</v>
      </c>
      <c r="F148" s="34" t="s">
        <v>4</v>
      </c>
      <c r="G148" s="21"/>
      <c r="H148" s="21"/>
      <c r="I148" s="21" t="s">
        <v>38</v>
      </c>
      <c r="J148" s="21" t="s">
        <v>37</v>
      </c>
      <c r="M148" s="12"/>
    </row>
    <row r="149" spans="1:13" ht="18" customHeight="1">
      <c r="A149" s="4">
        <v>148</v>
      </c>
      <c r="B149" s="37">
        <v>39936</v>
      </c>
      <c r="C149" s="34" t="s">
        <v>29</v>
      </c>
      <c r="D149" s="34" t="s">
        <v>213</v>
      </c>
      <c r="E149" s="34" t="s">
        <v>161</v>
      </c>
      <c r="F149" s="34" t="s">
        <v>30</v>
      </c>
      <c r="G149" s="21"/>
      <c r="H149" s="21"/>
      <c r="I149" s="21" t="s">
        <v>9</v>
      </c>
      <c r="J149" s="21" t="s">
        <v>26</v>
      </c>
      <c r="M149" s="12"/>
    </row>
    <row r="150" spans="1:13" ht="18" customHeight="1">
      <c r="A150" s="4">
        <v>149</v>
      </c>
      <c r="B150" s="37">
        <v>39936</v>
      </c>
      <c r="C150" s="34" t="s">
        <v>24</v>
      </c>
      <c r="D150" s="34" t="s">
        <v>44</v>
      </c>
      <c r="E150" s="34" t="s">
        <v>47</v>
      </c>
      <c r="F150" s="34" t="s">
        <v>142</v>
      </c>
      <c r="G150" s="21"/>
      <c r="H150" s="21"/>
      <c r="I150" s="21" t="s">
        <v>25</v>
      </c>
      <c r="J150" s="21" t="s">
        <v>8</v>
      </c>
      <c r="M150" s="12"/>
    </row>
    <row r="151" spans="1:13" ht="18" customHeight="1">
      <c r="A151" s="4">
        <v>150</v>
      </c>
      <c r="B151" s="37">
        <v>39936</v>
      </c>
      <c r="C151" s="34" t="s">
        <v>22</v>
      </c>
      <c r="D151" s="34" t="s">
        <v>18</v>
      </c>
      <c r="E151" s="34" t="s">
        <v>166</v>
      </c>
      <c r="F151" s="34" t="s">
        <v>43</v>
      </c>
      <c r="G151" s="21"/>
      <c r="H151" s="21"/>
      <c r="I151" s="21" t="s">
        <v>13</v>
      </c>
      <c r="J151" s="21" t="s">
        <v>20</v>
      </c>
      <c r="M151" s="12"/>
    </row>
    <row r="152" spans="1:13" ht="18" customHeight="1">
      <c r="A152" s="4">
        <v>151</v>
      </c>
      <c r="B152" s="37">
        <v>39936</v>
      </c>
      <c r="C152" s="34" t="s">
        <v>12</v>
      </c>
      <c r="D152" s="34" t="s">
        <v>131</v>
      </c>
      <c r="E152" s="34" t="s">
        <v>41</v>
      </c>
      <c r="F152" s="34" t="s">
        <v>5</v>
      </c>
      <c r="G152" s="21"/>
      <c r="H152" s="21"/>
      <c r="I152" s="21" t="s">
        <v>31</v>
      </c>
      <c r="J152" s="21" t="s">
        <v>32</v>
      </c>
      <c r="M152" s="12"/>
    </row>
    <row r="153" spans="1:13" ht="18" customHeight="1">
      <c r="A153" s="4">
        <v>152</v>
      </c>
      <c r="B153" s="37">
        <v>39937</v>
      </c>
      <c r="C153" s="34" t="s">
        <v>4</v>
      </c>
      <c r="D153" s="34" t="s">
        <v>15</v>
      </c>
      <c r="E153" s="34" t="s">
        <v>163</v>
      </c>
      <c r="F153" s="34" t="s">
        <v>36</v>
      </c>
      <c r="G153" s="21"/>
      <c r="H153" s="21"/>
      <c r="I153" s="21" t="s">
        <v>38</v>
      </c>
      <c r="J153" s="21" t="s">
        <v>37</v>
      </c>
      <c r="M153" s="12"/>
    </row>
    <row r="154" spans="1:13" ht="18" customHeight="1">
      <c r="A154" s="4">
        <v>153</v>
      </c>
      <c r="B154" s="37">
        <v>39937</v>
      </c>
      <c r="C154" s="34" t="s">
        <v>5</v>
      </c>
      <c r="D154" s="34" t="s">
        <v>153</v>
      </c>
      <c r="E154" s="34" t="s">
        <v>131</v>
      </c>
      <c r="F154" s="34" t="s">
        <v>161</v>
      </c>
      <c r="G154" s="21"/>
      <c r="H154" s="21"/>
      <c r="I154" s="21" t="s">
        <v>8</v>
      </c>
      <c r="J154" s="21" t="s">
        <v>31</v>
      </c>
      <c r="M154" s="12"/>
    </row>
    <row r="155" spans="1:13" ht="18" customHeight="1">
      <c r="A155" s="4">
        <v>154</v>
      </c>
      <c r="B155" s="37">
        <v>39937</v>
      </c>
      <c r="C155" s="34" t="s">
        <v>210</v>
      </c>
      <c r="D155" s="34" t="s">
        <v>17</v>
      </c>
      <c r="E155" s="34" t="s">
        <v>27</v>
      </c>
      <c r="F155" s="34" t="s">
        <v>35</v>
      </c>
      <c r="G155" s="21"/>
      <c r="H155" s="21"/>
      <c r="I155" s="21" t="s">
        <v>19</v>
      </c>
      <c r="J155" s="21" t="s">
        <v>14</v>
      </c>
      <c r="M155" s="12"/>
    </row>
    <row r="156" spans="1:13" ht="18" customHeight="1">
      <c r="A156" s="4">
        <v>155</v>
      </c>
      <c r="B156" s="37">
        <v>39937</v>
      </c>
      <c r="C156" s="34" t="s">
        <v>30</v>
      </c>
      <c r="D156" s="34" t="s">
        <v>148</v>
      </c>
      <c r="E156" s="34" t="s">
        <v>213</v>
      </c>
      <c r="F156" s="34" t="s">
        <v>41</v>
      </c>
      <c r="G156" s="21"/>
      <c r="H156" s="21"/>
      <c r="I156" s="21" t="s">
        <v>32</v>
      </c>
      <c r="J156" s="21" t="s">
        <v>9</v>
      </c>
      <c r="M156" s="12"/>
    </row>
    <row r="157" spans="1:13" ht="18" customHeight="1">
      <c r="A157" s="4">
        <v>156</v>
      </c>
      <c r="B157" s="37">
        <v>39937</v>
      </c>
      <c r="C157" s="34" t="s">
        <v>43</v>
      </c>
      <c r="D157" s="34" t="s">
        <v>10</v>
      </c>
      <c r="E157" s="34" t="s">
        <v>144</v>
      </c>
      <c r="F157" s="34" t="s">
        <v>18</v>
      </c>
      <c r="G157" s="21"/>
      <c r="H157" s="21"/>
      <c r="I157" s="21" t="s">
        <v>13</v>
      </c>
      <c r="J157" s="21" t="s">
        <v>20</v>
      </c>
      <c r="L157" s="53"/>
      <c r="M157" s="12"/>
    </row>
    <row r="158" spans="1:13" ht="18" customHeight="1">
      <c r="A158" s="4">
        <v>157</v>
      </c>
      <c r="B158" s="37">
        <v>39937</v>
      </c>
      <c r="C158" s="34" t="s">
        <v>142</v>
      </c>
      <c r="D158" s="34" t="s">
        <v>214</v>
      </c>
      <c r="E158" s="34" t="s">
        <v>146</v>
      </c>
      <c r="F158" s="34" t="s">
        <v>50</v>
      </c>
      <c r="G158" s="21"/>
      <c r="H158" s="21"/>
      <c r="I158" s="21" t="s">
        <v>26</v>
      </c>
      <c r="J158" s="21" t="s">
        <v>25</v>
      </c>
      <c r="L158" s="53"/>
      <c r="M158" s="12"/>
    </row>
    <row r="159" spans="1:13" ht="18" customHeight="1">
      <c r="A159" s="4">
        <v>158</v>
      </c>
      <c r="B159" s="37">
        <v>39938</v>
      </c>
      <c r="C159" s="34" t="s">
        <v>161</v>
      </c>
      <c r="D159" s="34" t="s">
        <v>29</v>
      </c>
      <c r="E159" s="36" t="s">
        <v>153</v>
      </c>
      <c r="F159" s="34" t="s">
        <v>131</v>
      </c>
      <c r="G159" s="21"/>
      <c r="H159" s="21"/>
      <c r="I159" s="21" t="s">
        <v>8</v>
      </c>
      <c r="J159" s="21" t="s">
        <v>31</v>
      </c>
      <c r="L159" s="53"/>
      <c r="M159" s="12"/>
    </row>
    <row r="160" spans="1:13" ht="18" customHeight="1">
      <c r="A160" s="4">
        <v>159</v>
      </c>
      <c r="B160" s="37">
        <v>39938</v>
      </c>
      <c r="C160" s="34" t="s">
        <v>35</v>
      </c>
      <c r="D160" s="34" t="s">
        <v>34</v>
      </c>
      <c r="E160" s="34" t="s">
        <v>33</v>
      </c>
      <c r="F160" s="34" t="s">
        <v>72</v>
      </c>
      <c r="G160" s="21"/>
      <c r="H160" s="21"/>
      <c r="I160" s="21" t="s">
        <v>20</v>
      </c>
      <c r="J160" s="21" t="s">
        <v>19</v>
      </c>
      <c r="L160" s="53"/>
      <c r="M160" s="12"/>
    </row>
    <row r="161" spans="1:13" ht="18" customHeight="1">
      <c r="A161" s="4">
        <v>160</v>
      </c>
      <c r="B161" s="37">
        <v>39938</v>
      </c>
      <c r="C161" s="34" t="s">
        <v>41</v>
      </c>
      <c r="D161" s="34" t="s">
        <v>12</v>
      </c>
      <c r="E161" s="34" t="s">
        <v>148</v>
      </c>
      <c r="F161" s="34" t="s">
        <v>213</v>
      </c>
      <c r="G161" s="21"/>
      <c r="H161" s="21"/>
      <c r="I161" s="21" t="s">
        <v>32</v>
      </c>
      <c r="J161" s="21" t="s">
        <v>9</v>
      </c>
      <c r="L161" s="53"/>
      <c r="M161" s="12"/>
    </row>
    <row r="162" spans="1:13" ht="18" customHeight="1">
      <c r="A162" s="4">
        <v>161</v>
      </c>
      <c r="B162" s="37">
        <v>39938</v>
      </c>
      <c r="C162" s="34" t="s">
        <v>36</v>
      </c>
      <c r="D162" s="34" t="s">
        <v>21</v>
      </c>
      <c r="E162" s="34" t="s">
        <v>10</v>
      </c>
      <c r="F162" s="34" t="s">
        <v>49</v>
      </c>
      <c r="G162" s="21"/>
      <c r="H162" s="21"/>
      <c r="I162" s="21" t="s">
        <v>37</v>
      </c>
      <c r="J162" s="21" t="s">
        <v>13</v>
      </c>
      <c r="M162" s="12"/>
    </row>
    <row r="163" spans="1:13" ht="18" customHeight="1">
      <c r="A163" s="4">
        <v>162</v>
      </c>
      <c r="B163" s="37">
        <v>39938</v>
      </c>
      <c r="C163" s="34" t="s">
        <v>50</v>
      </c>
      <c r="D163" s="34" t="s">
        <v>24</v>
      </c>
      <c r="E163" s="34" t="s">
        <v>23</v>
      </c>
      <c r="F163" s="34" t="s">
        <v>146</v>
      </c>
      <c r="G163" s="21"/>
      <c r="H163" s="21"/>
      <c r="I163" s="21" t="s">
        <v>26</v>
      </c>
      <c r="J163" s="21" t="s">
        <v>25</v>
      </c>
      <c r="M163" s="12"/>
    </row>
    <row r="164" spans="1:13" ht="18" customHeight="1">
      <c r="A164" s="4">
        <v>163</v>
      </c>
      <c r="B164" s="37">
        <v>39939</v>
      </c>
      <c r="C164" s="34" t="s">
        <v>72</v>
      </c>
      <c r="D164" s="34" t="s">
        <v>46</v>
      </c>
      <c r="E164" s="34" t="s">
        <v>34</v>
      </c>
      <c r="F164" s="34" t="s">
        <v>33</v>
      </c>
      <c r="G164" s="21"/>
      <c r="H164" s="21"/>
      <c r="I164" s="21" t="s">
        <v>20</v>
      </c>
      <c r="J164" s="21" t="s">
        <v>19</v>
      </c>
      <c r="M164" s="12"/>
    </row>
    <row r="165" spans="1:13" ht="18" customHeight="1">
      <c r="A165" s="4">
        <v>164</v>
      </c>
      <c r="B165" s="38">
        <v>39939</v>
      </c>
      <c r="C165" s="21" t="s">
        <v>213</v>
      </c>
      <c r="D165" s="21" t="s">
        <v>30</v>
      </c>
      <c r="E165" s="21" t="s">
        <v>12</v>
      </c>
      <c r="F165" s="21" t="s">
        <v>148</v>
      </c>
      <c r="G165" s="21"/>
      <c r="H165" s="21"/>
      <c r="I165" s="21" t="s">
        <v>32</v>
      </c>
      <c r="J165" s="21" t="s">
        <v>9</v>
      </c>
    </row>
    <row r="166" spans="1:13" ht="18" customHeight="1">
      <c r="A166" s="4">
        <v>165</v>
      </c>
      <c r="B166" s="38">
        <v>39939</v>
      </c>
      <c r="C166" s="21" t="s">
        <v>49</v>
      </c>
      <c r="D166" s="21" t="s">
        <v>4</v>
      </c>
      <c r="E166" s="21" t="s">
        <v>21</v>
      </c>
      <c r="F166" s="21" t="s">
        <v>10</v>
      </c>
      <c r="G166" s="21"/>
      <c r="H166" s="21"/>
      <c r="I166" s="21" t="s">
        <v>37</v>
      </c>
      <c r="J166" s="21" t="s">
        <v>13</v>
      </c>
    </row>
    <row r="167" spans="1:13" ht="18" customHeight="1">
      <c r="A167" s="4">
        <v>166</v>
      </c>
      <c r="B167" s="38">
        <v>39939</v>
      </c>
      <c r="C167" s="21" t="s">
        <v>131</v>
      </c>
      <c r="D167" s="21" t="s">
        <v>5</v>
      </c>
      <c r="E167" s="21" t="s">
        <v>29</v>
      </c>
      <c r="F167" s="21" t="s">
        <v>153</v>
      </c>
      <c r="G167" s="21"/>
      <c r="H167" s="21"/>
      <c r="I167" s="21" t="s">
        <v>8</v>
      </c>
      <c r="J167" s="21" t="s">
        <v>31</v>
      </c>
    </row>
    <row r="168" spans="1:13" ht="18" customHeight="1">
      <c r="A168" s="4">
        <v>167</v>
      </c>
      <c r="B168" s="38">
        <v>39939</v>
      </c>
      <c r="C168" s="21" t="s">
        <v>146</v>
      </c>
      <c r="D168" s="21" t="s">
        <v>142</v>
      </c>
      <c r="E168" s="21" t="s">
        <v>214</v>
      </c>
      <c r="F168" s="21" t="s">
        <v>47</v>
      </c>
      <c r="G168" s="21"/>
      <c r="H168" s="21"/>
      <c r="I168" s="21" t="s">
        <v>26</v>
      </c>
      <c r="J168" s="21" t="s">
        <v>25</v>
      </c>
    </row>
    <row r="169" spans="1:13" ht="18" customHeight="1">
      <c r="A169" s="4">
        <v>168</v>
      </c>
      <c r="B169" s="38">
        <v>39940</v>
      </c>
      <c r="C169" s="21" t="s">
        <v>166</v>
      </c>
      <c r="D169" s="21" t="s">
        <v>18</v>
      </c>
      <c r="E169" s="21" t="s">
        <v>43</v>
      </c>
      <c r="F169" s="21" t="s">
        <v>22</v>
      </c>
      <c r="G169" s="21"/>
      <c r="H169" s="21"/>
      <c r="I169" s="21" t="s">
        <v>14</v>
      </c>
      <c r="J169" s="21" t="s">
        <v>38</v>
      </c>
    </row>
    <row r="170" spans="1:13" ht="18" customHeight="1">
      <c r="A170" s="4">
        <v>169</v>
      </c>
      <c r="B170" s="38">
        <v>39940</v>
      </c>
      <c r="C170" s="21" t="s">
        <v>10</v>
      </c>
      <c r="D170" s="36" t="s">
        <v>36</v>
      </c>
      <c r="E170" s="21" t="s">
        <v>4</v>
      </c>
      <c r="F170" s="21" t="s">
        <v>21</v>
      </c>
      <c r="G170" s="21"/>
      <c r="H170" s="21"/>
      <c r="I170" s="21" t="s">
        <v>37</v>
      </c>
      <c r="J170" s="21" t="s">
        <v>13</v>
      </c>
    </row>
    <row r="171" spans="1:13" ht="18" customHeight="1">
      <c r="A171" s="4">
        <v>170</v>
      </c>
      <c r="B171" s="38">
        <v>39940</v>
      </c>
      <c r="C171" s="21" t="s">
        <v>33</v>
      </c>
      <c r="D171" s="21" t="s">
        <v>35</v>
      </c>
      <c r="E171" s="21" t="s">
        <v>46</v>
      </c>
      <c r="F171" s="21" t="s">
        <v>34</v>
      </c>
      <c r="G171" s="21"/>
      <c r="H171" s="21"/>
      <c r="I171" s="21" t="s">
        <v>20</v>
      </c>
      <c r="J171" s="21" t="s">
        <v>19</v>
      </c>
    </row>
    <row r="172" spans="1:13" ht="18" customHeight="1">
      <c r="A172" s="4">
        <v>171</v>
      </c>
      <c r="B172" s="38">
        <v>39941</v>
      </c>
      <c r="C172" s="36" t="s">
        <v>148</v>
      </c>
      <c r="D172" s="21" t="s">
        <v>208</v>
      </c>
      <c r="E172" s="21" t="s">
        <v>30</v>
      </c>
      <c r="F172" s="21" t="s">
        <v>29</v>
      </c>
      <c r="G172" s="21"/>
      <c r="H172" s="21"/>
      <c r="I172" s="21" t="s">
        <v>31</v>
      </c>
      <c r="J172" s="21" t="s">
        <v>26</v>
      </c>
      <c r="M172" s="13"/>
    </row>
    <row r="173" spans="1:13" ht="18" customHeight="1">
      <c r="A173" s="4">
        <v>172</v>
      </c>
      <c r="B173" s="38">
        <v>39941</v>
      </c>
      <c r="C173" s="21" t="s">
        <v>39</v>
      </c>
      <c r="D173" s="21" t="s">
        <v>41</v>
      </c>
      <c r="E173" s="21" t="s">
        <v>5</v>
      </c>
      <c r="F173" s="21" t="s">
        <v>12</v>
      </c>
      <c r="G173" s="21"/>
      <c r="H173" s="21"/>
      <c r="I173" s="21" t="s">
        <v>8</v>
      </c>
      <c r="J173" s="21" t="s">
        <v>9</v>
      </c>
    </row>
    <row r="174" spans="1:13" ht="18" customHeight="1">
      <c r="A174" s="4">
        <v>173</v>
      </c>
      <c r="B174" s="38">
        <v>39941</v>
      </c>
      <c r="C174" s="21" t="s">
        <v>153</v>
      </c>
      <c r="D174" s="21" t="s">
        <v>23</v>
      </c>
      <c r="E174" s="21" t="s">
        <v>142</v>
      </c>
      <c r="F174" s="21" t="s">
        <v>24</v>
      </c>
      <c r="G174" s="21"/>
      <c r="H174" s="21"/>
      <c r="I174" s="21" t="s">
        <v>25</v>
      </c>
      <c r="J174" s="21" t="s">
        <v>32</v>
      </c>
    </row>
    <row r="175" spans="1:13" ht="18" customHeight="1">
      <c r="A175" s="4">
        <v>174</v>
      </c>
      <c r="B175" s="38">
        <v>39941</v>
      </c>
      <c r="C175" s="21" t="s">
        <v>34</v>
      </c>
      <c r="D175" s="21" t="s">
        <v>144</v>
      </c>
      <c r="E175" s="21" t="s">
        <v>17</v>
      </c>
      <c r="F175" s="21" t="s">
        <v>46</v>
      </c>
      <c r="G175" s="21"/>
      <c r="H175" s="21"/>
      <c r="I175" s="21" t="s">
        <v>13</v>
      </c>
      <c r="J175" s="21" t="s">
        <v>38</v>
      </c>
    </row>
    <row r="176" spans="1:13" ht="18" customHeight="1">
      <c r="A176" s="4">
        <v>175</v>
      </c>
      <c r="B176" s="38">
        <v>39941</v>
      </c>
      <c r="C176" s="21" t="s">
        <v>21</v>
      </c>
      <c r="D176" s="21" t="s">
        <v>72</v>
      </c>
      <c r="E176" s="21" t="s">
        <v>163</v>
      </c>
      <c r="F176" s="21" t="s">
        <v>43</v>
      </c>
      <c r="G176" s="21"/>
      <c r="H176" s="21"/>
      <c r="I176" s="21" t="s">
        <v>37</v>
      </c>
      <c r="J176" s="21" t="s">
        <v>20</v>
      </c>
    </row>
    <row r="177" spans="1:13" ht="18" customHeight="1">
      <c r="A177" s="4">
        <v>176</v>
      </c>
      <c r="B177" s="37">
        <v>39942</v>
      </c>
      <c r="C177" s="34" t="s">
        <v>46</v>
      </c>
      <c r="D177" s="34" t="s">
        <v>33</v>
      </c>
      <c r="E177" s="34" t="s">
        <v>144</v>
      </c>
      <c r="F177" s="34" t="s">
        <v>17</v>
      </c>
      <c r="G177" s="21"/>
      <c r="H177" s="21"/>
      <c r="I177" s="21" t="s">
        <v>13</v>
      </c>
      <c r="J177" s="21" t="s">
        <v>38</v>
      </c>
      <c r="M177" s="12"/>
    </row>
    <row r="178" spans="1:13" ht="18" customHeight="1">
      <c r="A178" s="4">
        <v>177</v>
      </c>
      <c r="B178" s="37">
        <v>39942</v>
      </c>
      <c r="C178" s="34" t="s">
        <v>29</v>
      </c>
      <c r="D178" s="34" t="s">
        <v>213</v>
      </c>
      <c r="E178" s="34" t="s">
        <v>208</v>
      </c>
      <c r="F178" s="34" t="s">
        <v>30</v>
      </c>
      <c r="G178" s="21"/>
      <c r="H178" s="21"/>
      <c r="I178" s="21" t="s">
        <v>31</v>
      </c>
      <c r="J178" s="21" t="s">
        <v>26</v>
      </c>
      <c r="M178" s="12"/>
    </row>
    <row r="179" spans="1:13" ht="18" customHeight="1">
      <c r="A179" s="4">
        <v>178</v>
      </c>
      <c r="B179" s="37">
        <v>39942</v>
      </c>
      <c r="C179" s="34" t="s">
        <v>43</v>
      </c>
      <c r="D179" s="34" t="s">
        <v>10</v>
      </c>
      <c r="E179" s="34" t="s">
        <v>72</v>
      </c>
      <c r="F179" s="34" t="s">
        <v>163</v>
      </c>
      <c r="G179" s="21"/>
      <c r="H179" s="21"/>
      <c r="I179" s="21" t="s">
        <v>37</v>
      </c>
      <c r="J179" s="21" t="s">
        <v>20</v>
      </c>
      <c r="M179" s="12"/>
    </row>
    <row r="180" spans="1:13" ht="18" customHeight="1">
      <c r="A180" s="4">
        <v>179</v>
      </c>
      <c r="B180" s="37">
        <v>39942</v>
      </c>
      <c r="C180" s="34" t="s">
        <v>24</v>
      </c>
      <c r="D180" s="34" t="s">
        <v>146</v>
      </c>
      <c r="E180" s="34" t="s">
        <v>23</v>
      </c>
      <c r="F180" s="34" t="s">
        <v>142</v>
      </c>
      <c r="G180" s="21"/>
      <c r="H180" s="21"/>
      <c r="I180" s="21" t="s">
        <v>25</v>
      </c>
      <c r="J180" s="21" t="s">
        <v>32</v>
      </c>
      <c r="M180" s="12"/>
    </row>
    <row r="181" spans="1:13" ht="18" customHeight="1">
      <c r="A181" s="4">
        <v>180</v>
      </c>
      <c r="B181" s="37">
        <v>39942</v>
      </c>
      <c r="C181" s="34" t="s">
        <v>22</v>
      </c>
      <c r="D181" s="34" t="s">
        <v>49</v>
      </c>
      <c r="E181" s="34" t="s">
        <v>16</v>
      </c>
      <c r="F181" s="34" t="s">
        <v>28</v>
      </c>
      <c r="G181" s="21"/>
      <c r="H181" s="21"/>
      <c r="I181" s="21" t="s">
        <v>14</v>
      </c>
      <c r="J181" s="21" t="s">
        <v>19</v>
      </c>
      <c r="M181" s="12"/>
    </row>
    <row r="182" spans="1:13" ht="18" customHeight="1">
      <c r="A182" s="4">
        <v>181</v>
      </c>
      <c r="B182" s="37">
        <v>39942</v>
      </c>
      <c r="C182" s="34" t="s">
        <v>12</v>
      </c>
      <c r="D182" s="34" t="s">
        <v>131</v>
      </c>
      <c r="E182" s="34" t="s">
        <v>41</v>
      </c>
      <c r="F182" s="34" t="s">
        <v>5</v>
      </c>
      <c r="G182" s="21"/>
      <c r="H182" s="21"/>
      <c r="I182" s="21" t="s">
        <v>8</v>
      </c>
      <c r="J182" s="21" t="s">
        <v>9</v>
      </c>
      <c r="M182" s="12"/>
    </row>
    <row r="183" spans="1:13" ht="18" customHeight="1">
      <c r="A183" s="4">
        <v>182</v>
      </c>
      <c r="B183" s="37">
        <v>39943</v>
      </c>
      <c r="C183" s="34" t="s">
        <v>5</v>
      </c>
      <c r="D183" s="34" t="s">
        <v>39</v>
      </c>
      <c r="E183" s="34" t="s">
        <v>131</v>
      </c>
      <c r="F183" s="34" t="s">
        <v>157</v>
      </c>
      <c r="G183" s="21"/>
      <c r="H183" s="21"/>
      <c r="I183" s="21" t="s">
        <v>8</v>
      </c>
      <c r="J183" s="21" t="s">
        <v>9</v>
      </c>
      <c r="M183" s="12"/>
    </row>
    <row r="184" spans="1:13" ht="18" customHeight="1">
      <c r="A184" s="4">
        <v>183</v>
      </c>
      <c r="B184" s="37">
        <v>39943</v>
      </c>
      <c r="C184" s="34" t="s">
        <v>28</v>
      </c>
      <c r="D184" s="34" t="s">
        <v>166</v>
      </c>
      <c r="E184" s="34" t="s">
        <v>49</v>
      </c>
      <c r="F184" s="34" t="s">
        <v>16</v>
      </c>
      <c r="G184" s="21"/>
      <c r="H184" s="21"/>
      <c r="I184" s="21" t="s">
        <v>14</v>
      </c>
      <c r="J184" s="21" t="s">
        <v>19</v>
      </c>
      <c r="M184" s="12"/>
    </row>
    <row r="185" spans="1:13" ht="18" customHeight="1">
      <c r="A185" s="4">
        <v>184</v>
      </c>
      <c r="B185" s="37">
        <v>39943</v>
      </c>
      <c r="C185" s="34" t="s">
        <v>30</v>
      </c>
      <c r="D185" s="34" t="s">
        <v>148</v>
      </c>
      <c r="E185" s="34" t="s">
        <v>213</v>
      </c>
      <c r="F185" s="34" t="s">
        <v>208</v>
      </c>
      <c r="G185" s="21"/>
      <c r="H185" s="21"/>
      <c r="I185" s="21" t="s">
        <v>31</v>
      </c>
      <c r="J185" s="21" t="s">
        <v>26</v>
      </c>
      <c r="M185" s="12"/>
    </row>
    <row r="186" spans="1:13" ht="18" customHeight="1">
      <c r="A186" s="4">
        <v>185</v>
      </c>
      <c r="B186" s="37">
        <v>39943</v>
      </c>
      <c r="C186" s="34" t="s">
        <v>142</v>
      </c>
      <c r="D186" s="34" t="s">
        <v>153</v>
      </c>
      <c r="E186" s="34" t="s">
        <v>146</v>
      </c>
      <c r="F186" s="34" t="s">
        <v>23</v>
      </c>
      <c r="G186" s="21"/>
      <c r="H186" s="21"/>
      <c r="I186" s="21" t="s">
        <v>25</v>
      </c>
      <c r="J186" s="21" t="s">
        <v>32</v>
      </c>
      <c r="M186" s="12"/>
    </row>
    <row r="187" spans="1:13" ht="18" customHeight="1">
      <c r="A187" s="4">
        <v>186</v>
      </c>
      <c r="B187" s="37">
        <v>39943</v>
      </c>
      <c r="C187" s="34" t="s">
        <v>17</v>
      </c>
      <c r="D187" s="34" t="s">
        <v>34</v>
      </c>
      <c r="E187" s="34" t="s">
        <v>33</v>
      </c>
      <c r="F187" s="34" t="s">
        <v>144</v>
      </c>
      <c r="G187" s="21"/>
      <c r="H187" s="21"/>
      <c r="I187" s="21" t="s">
        <v>13</v>
      </c>
      <c r="J187" s="21" t="s">
        <v>38</v>
      </c>
      <c r="M187" s="12"/>
    </row>
    <row r="188" spans="1:13" ht="18" customHeight="1">
      <c r="A188" s="4">
        <v>187</v>
      </c>
      <c r="B188" s="37">
        <v>39943</v>
      </c>
      <c r="C188" s="34" t="s">
        <v>163</v>
      </c>
      <c r="D188" s="34" t="s">
        <v>21</v>
      </c>
      <c r="E188" s="36" t="s">
        <v>10</v>
      </c>
      <c r="F188" s="34" t="s">
        <v>72</v>
      </c>
      <c r="G188" s="21"/>
      <c r="H188" s="21"/>
      <c r="I188" s="21" t="s">
        <v>37</v>
      </c>
      <c r="J188" s="21" t="s">
        <v>20</v>
      </c>
      <c r="M188" s="12"/>
    </row>
    <row r="189" spans="1:13" ht="18" customHeight="1">
      <c r="A189" s="4">
        <v>188</v>
      </c>
      <c r="B189" s="37">
        <v>39945</v>
      </c>
      <c r="C189" s="34" t="s">
        <v>72</v>
      </c>
      <c r="D189" s="34" t="s">
        <v>27</v>
      </c>
      <c r="E189" s="34" t="s">
        <v>18</v>
      </c>
      <c r="F189" s="34" t="s">
        <v>35</v>
      </c>
      <c r="G189" s="21"/>
      <c r="H189" s="21"/>
      <c r="I189" s="21" t="s">
        <v>13</v>
      </c>
      <c r="J189" s="21" t="s">
        <v>37</v>
      </c>
      <c r="M189" s="12"/>
    </row>
    <row r="190" spans="1:13" ht="18" customHeight="1">
      <c r="A190" s="4">
        <v>189</v>
      </c>
      <c r="B190" s="37">
        <v>39945</v>
      </c>
      <c r="C190" s="34" t="s">
        <v>47</v>
      </c>
      <c r="D190" s="34" t="s">
        <v>161</v>
      </c>
      <c r="E190" s="34" t="s">
        <v>39</v>
      </c>
      <c r="F190" s="34" t="s">
        <v>50</v>
      </c>
      <c r="G190" s="21"/>
      <c r="H190" s="21"/>
      <c r="I190" s="21" t="s">
        <v>26</v>
      </c>
      <c r="J190" s="21" t="s">
        <v>32</v>
      </c>
      <c r="M190" s="12"/>
    </row>
    <row r="191" spans="1:13" ht="18" customHeight="1">
      <c r="A191" s="4">
        <v>190</v>
      </c>
      <c r="B191" s="37">
        <v>39945</v>
      </c>
      <c r="C191" s="34" t="s">
        <v>41</v>
      </c>
      <c r="D191" s="34" t="s">
        <v>12</v>
      </c>
      <c r="E191" s="34" t="s">
        <v>148</v>
      </c>
      <c r="F191" s="34" t="s">
        <v>213</v>
      </c>
      <c r="G191" s="21"/>
      <c r="H191" s="21"/>
      <c r="I191" s="21" t="s">
        <v>9</v>
      </c>
      <c r="J191" s="21" t="s">
        <v>31</v>
      </c>
      <c r="M191" s="12"/>
    </row>
    <row r="192" spans="1:13" ht="18" customHeight="1">
      <c r="A192" s="4">
        <v>191</v>
      </c>
      <c r="B192" s="37">
        <v>39945</v>
      </c>
      <c r="C192" s="34" t="s">
        <v>23</v>
      </c>
      <c r="D192" s="34" t="s">
        <v>24</v>
      </c>
      <c r="E192" s="34" t="s">
        <v>153</v>
      </c>
      <c r="F192" s="34" t="s">
        <v>44</v>
      </c>
      <c r="G192" s="21"/>
      <c r="H192" s="21"/>
      <c r="I192" s="21" t="s">
        <v>25</v>
      </c>
      <c r="J192" s="21" t="s">
        <v>8</v>
      </c>
      <c r="M192" s="12"/>
    </row>
    <row r="193" spans="1:13" ht="18" customHeight="1">
      <c r="A193" s="4">
        <v>192</v>
      </c>
      <c r="B193" s="37">
        <v>39945</v>
      </c>
      <c r="C193" s="34" t="s">
        <v>144</v>
      </c>
      <c r="D193" s="34" t="s">
        <v>15</v>
      </c>
      <c r="E193" s="34" t="s">
        <v>6</v>
      </c>
      <c r="F193" s="34" t="s">
        <v>4</v>
      </c>
      <c r="G193" s="21"/>
      <c r="H193" s="21"/>
      <c r="I193" s="21" t="s">
        <v>20</v>
      </c>
      <c r="J193" s="21" t="s">
        <v>14</v>
      </c>
      <c r="M193" s="12"/>
    </row>
    <row r="194" spans="1:13" ht="18" customHeight="1">
      <c r="A194" s="4">
        <v>193</v>
      </c>
      <c r="B194" s="37">
        <v>39945</v>
      </c>
      <c r="C194" s="34" t="s">
        <v>16</v>
      </c>
      <c r="D194" s="34" t="s">
        <v>46</v>
      </c>
      <c r="E194" s="34" t="s">
        <v>210</v>
      </c>
      <c r="F194" s="34" t="s">
        <v>49</v>
      </c>
      <c r="G194" s="21"/>
      <c r="H194" s="21"/>
      <c r="I194" s="21" t="s">
        <v>38</v>
      </c>
      <c r="J194" s="21" t="s">
        <v>19</v>
      </c>
      <c r="M194" s="12"/>
    </row>
    <row r="195" spans="1:13" ht="18" customHeight="1">
      <c r="A195" s="4">
        <v>194</v>
      </c>
      <c r="B195" s="37">
        <v>39946</v>
      </c>
      <c r="C195" s="34" t="s">
        <v>4</v>
      </c>
      <c r="D195" s="34" t="s">
        <v>7</v>
      </c>
      <c r="E195" s="34" t="s">
        <v>15</v>
      </c>
      <c r="F195" s="34" t="s">
        <v>6</v>
      </c>
      <c r="G195" s="21"/>
      <c r="H195" s="21"/>
      <c r="I195" s="21" t="s">
        <v>20</v>
      </c>
      <c r="J195" s="21" t="s">
        <v>14</v>
      </c>
      <c r="M195" s="12"/>
    </row>
    <row r="196" spans="1:13" ht="18" customHeight="1">
      <c r="A196" s="4">
        <v>195</v>
      </c>
      <c r="B196" s="37">
        <v>39946</v>
      </c>
      <c r="C196" s="34" t="s">
        <v>35</v>
      </c>
      <c r="D196" s="34" t="s">
        <v>163</v>
      </c>
      <c r="E196" s="34" t="s">
        <v>27</v>
      </c>
      <c r="F196" s="34" t="s">
        <v>18</v>
      </c>
      <c r="G196" s="21"/>
      <c r="H196" s="21"/>
      <c r="I196" s="21" t="s">
        <v>13</v>
      </c>
      <c r="J196" s="21" t="s">
        <v>37</v>
      </c>
      <c r="M196" s="12"/>
    </row>
    <row r="197" spans="1:13" ht="18" customHeight="1">
      <c r="A197" s="4">
        <v>196</v>
      </c>
      <c r="B197" s="37">
        <v>39946</v>
      </c>
      <c r="C197" s="34" t="s">
        <v>213</v>
      </c>
      <c r="D197" s="34" t="s">
        <v>5</v>
      </c>
      <c r="E197" s="34" t="s">
        <v>12</v>
      </c>
      <c r="F197" s="34" t="s">
        <v>148</v>
      </c>
      <c r="G197" s="21"/>
      <c r="H197" s="21"/>
      <c r="I197" s="21" t="s">
        <v>9</v>
      </c>
      <c r="J197" s="21" t="s">
        <v>31</v>
      </c>
      <c r="M197" s="12"/>
    </row>
    <row r="198" spans="1:13" ht="18" customHeight="1">
      <c r="A198" s="4">
        <v>197</v>
      </c>
      <c r="B198" s="37">
        <v>39946</v>
      </c>
      <c r="C198" s="34" t="s">
        <v>49</v>
      </c>
      <c r="D198" s="34" t="s">
        <v>36</v>
      </c>
      <c r="E198" s="34" t="s">
        <v>46</v>
      </c>
      <c r="F198" s="34" t="s">
        <v>210</v>
      </c>
      <c r="G198" s="21"/>
      <c r="H198" s="21"/>
      <c r="I198" s="21" t="s">
        <v>38</v>
      </c>
      <c r="J198" s="21" t="s">
        <v>19</v>
      </c>
      <c r="M198" s="12"/>
    </row>
    <row r="199" spans="1:13" ht="18" customHeight="1">
      <c r="A199" s="4">
        <v>198</v>
      </c>
      <c r="B199" s="37">
        <v>39946</v>
      </c>
      <c r="C199" s="34" t="s">
        <v>44</v>
      </c>
      <c r="D199" s="34" t="s">
        <v>142</v>
      </c>
      <c r="E199" s="34" t="s">
        <v>24</v>
      </c>
      <c r="F199" s="34" t="s">
        <v>153</v>
      </c>
      <c r="G199" s="21"/>
      <c r="H199" s="21"/>
      <c r="I199" s="21" t="s">
        <v>25</v>
      </c>
      <c r="J199" s="21" t="s">
        <v>8</v>
      </c>
      <c r="M199" s="12"/>
    </row>
    <row r="200" spans="1:13" ht="18" customHeight="1">
      <c r="A200" s="4">
        <v>199</v>
      </c>
      <c r="B200" s="37">
        <v>39946</v>
      </c>
      <c r="C200" s="34" t="s">
        <v>50</v>
      </c>
      <c r="D200" s="34" t="s">
        <v>214</v>
      </c>
      <c r="E200" s="34" t="s">
        <v>161</v>
      </c>
      <c r="F200" s="34" t="s">
        <v>39</v>
      </c>
      <c r="G200" s="21"/>
      <c r="H200" s="21"/>
      <c r="I200" s="21" t="s">
        <v>26</v>
      </c>
      <c r="J200" s="21" t="s">
        <v>32</v>
      </c>
      <c r="M200" s="12"/>
    </row>
    <row r="201" spans="1:13" ht="18" customHeight="1">
      <c r="A201" s="4">
        <v>200</v>
      </c>
      <c r="B201" s="37">
        <v>39947</v>
      </c>
      <c r="C201" s="34" t="s">
        <v>148</v>
      </c>
      <c r="D201" s="34" t="s">
        <v>41</v>
      </c>
      <c r="E201" s="34" t="s">
        <v>5</v>
      </c>
      <c r="F201" s="34" t="s">
        <v>12</v>
      </c>
      <c r="G201" s="21"/>
      <c r="H201" s="21"/>
      <c r="I201" s="21" t="s">
        <v>9</v>
      </c>
      <c r="J201" s="21" t="s">
        <v>31</v>
      </c>
      <c r="M201" s="12"/>
    </row>
    <row r="202" spans="1:13" ht="18" customHeight="1">
      <c r="A202" s="4">
        <v>201</v>
      </c>
      <c r="B202" s="37">
        <v>39947</v>
      </c>
      <c r="C202" s="34" t="s">
        <v>39</v>
      </c>
      <c r="D202" s="34" t="s">
        <v>47</v>
      </c>
      <c r="E202" s="34" t="s">
        <v>214</v>
      </c>
      <c r="F202" s="34" t="s">
        <v>161</v>
      </c>
      <c r="G202" s="21"/>
      <c r="H202" s="21"/>
      <c r="I202" s="21" t="s">
        <v>26</v>
      </c>
      <c r="J202" s="21" t="s">
        <v>32</v>
      </c>
      <c r="M202" s="12"/>
    </row>
    <row r="203" spans="1:13" ht="18" customHeight="1">
      <c r="A203" s="4">
        <v>202</v>
      </c>
      <c r="B203" s="37">
        <v>39947</v>
      </c>
      <c r="C203" s="34" t="s">
        <v>153</v>
      </c>
      <c r="D203" s="34" t="s">
        <v>23</v>
      </c>
      <c r="E203" s="34" t="s">
        <v>142</v>
      </c>
      <c r="F203" s="34" t="s">
        <v>24</v>
      </c>
      <c r="G203" s="21"/>
      <c r="H203" s="21"/>
      <c r="I203" s="21" t="s">
        <v>25</v>
      </c>
      <c r="J203" s="21" t="s">
        <v>8</v>
      </c>
      <c r="M203" s="12"/>
    </row>
    <row r="204" spans="1:13" ht="18" customHeight="1">
      <c r="A204" s="4">
        <v>203</v>
      </c>
      <c r="B204" s="37">
        <v>39947</v>
      </c>
      <c r="C204" s="34" t="s">
        <v>6</v>
      </c>
      <c r="D204" s="34" t="s">
        <v>144</v>
      </c>
      <c r="E204" s="34" t="s">
        <v>7</v>
      </c>
      <c r="F204" s="34" t="s">
        <v>15</v>
      </c>
      <c r="G204" s="21"/>
      <c r="H204" s="21"/>
      <c r="I204" s="21" t="s">
        <v>20</v>
      </c>
      <c r="J204" s="21" t="s">
        <v>14</v>
      </c>
      <c r="M204" s="12"/>
    </row>
    <row r="205" spans="1:13" ht="18" customHeight="1">
      <c r="A205" s="4">
        <v>204</v>
      </c>
      <c r="B205" s="37">
        <v>39947</v>
      </c>
      <c r="C205" s="34" t="s">
        <v>210</v>
      </c>
      <c r="D205" s="34" t="s">
        <v>16</v>
      </c>
      <c r="E205" s="34" t="s">
        <v>36</v>
      </c>
      <c r="F205" s="34" t="s">
        <v>46</v>
      </c>
      <c r="G205" s="21"/>
      <c r="H205" s="21"/>
      <c r="I205" s="21" t="s">
        <v>38</v>
      </c>
      <c r="J205" s="21" t="s">
        <v>19</v>
      </c>
      <c r="M205" s="12"/>
    </row>
    <row r="206" spans="1:13" ht="18" customHeight="1">
      <c r="A206" s="4">
        <v>205</v>
      </c>
      <c r="B206" s="37">
        <v>39947</v>
      </c>
      <c r="C206" s="34" t="s">
        <v>18</v>
      </c>
      <c r="D206" s="34" t="s">
        <v>72</v>
      </c>
      <c r="E206" s="34" t="s">
        <v>163</v>
      </c>
      <c r="F206" s="34" t="s">
        <v>10</v>
      </c>
      <c r="G206" s="21"/>
      <c r="H206" s="21"/>
      <c r="I206" s="21" t="s">
        <v>13</v>
      </c>
      <c r="J206" s="21" t="s">
        <v>37</v>
      </c>
      <c r="M206" s="12"/>
    </row>
    <row r="207" spans="1:13" ht="18" customHeight="1">
      <c r="A207" s="4">
        <v>206</v>
      </c>
      <c r="B207" s="37">
        <v>39948</v>
      </c>
      <c r="C207" s="34" t="s">
        <v>10</v>
      </c>
      <c r="D207" s="34" t="s">
        <v>22</v>
      </c>
      <c r="E207" s="34" t="s">
        <v>33</v>
      </c>
      <c r="F207" s="34" t="s">
        <v>163</v>
      </c>
      <c r="G207" s="21"/>
      <c r="H207" s="21"/>
      <c r="I207" s="21" t="s">
        <v>14</v>
      </c>
      <c r="J207" s="21" t="s">
        <v>38</v>
      </c>
      <c r="M207" s="12"/>
    </row>
    <row r="208" spans="1:13" ht="18" customHeight="1">
      <c r="A208" s="4">
        <v>207</v>
      </c>
      <c r="B208" s="37">
        <v>39948</v>
      </c>
      <c r="C208" s="34" t="s">
        <v>131</v>
      </c>
      <c r="D208" s="34" t="s">
        <v>29</v>
      </c>
      <c r="E208" s="34" t="s">
        <v>208</v>
      </c>
      <c r="F208" s="34" t="s">
        <v>157</v>
      </c>
      <c r="G208" s="21"/>
      <c r="H208" s="21"/>
      <c r="I208" s="21" t="s">
        <v>8</v>
      </c>
      <c r="J208" s="21" t="s">
        <v>32</v>
      </c>
      <c r="M208" s="12"/>
    </row>
    <row r="209" spans="1:13" ht="18" customHeight="1">
      <c r="A209" s="4">
        <v>208</v>
      </c>
      <c r="B209" s="37">
        <v>39948</v>
      </c>
      <c r="C209" s="34" t="s">
        <v>15</v>
      </c>
      <c r="D209" s="34" t="s">
        <v>4</v>
      </c>
      <c r="E209" s="34" t="s">
        <v>166</v>
      </c>
      <c r="F209" s="34" t="s">
        <v>7</v>
      </c>
      <c r="G209" s="21"/>
      <c r="H209" s="21"/>
      <c r="I209" s="21" t="s">
        <v>20</v>
      </c>
      <c r="J209" s="21" t="s">
        <v>13</v>
      </c>
      <c r="M209" s="12"/>
    </row>
    <row r="210" spans="1:13" ht="18" customHeight="1">
      <c r="A210" s="4">
        <v>209</v>
      </c>
      <c r="B210" s="37">
        <v>39948</v>
      </c>
      <c r="C210" s="34" t="s">
        <v>24</v>
      </c>
      <c r="D210" s="34" t="s">
        <v>50</v>
      </c>
      <c r="E210" s="34" t="s">
        <v>47</v>
      </c>
      <c r="F210" s="34" t="s">
        <v>214</v>
      </c>
      <c r="G210" s="21"/>
      <c r="H210" s="21"/>
      <c r="I210" s="21" t="s">
        <v>26</v>
      </c>
      <c r="J210" s="21" t="s">
        <v>31</v>
      </c>
      <c r="M210" s="12"/>
    </row>
    <row r="211" spans="1:13" ht="18" customHeight="1">
      <c r="A211" s="4">
        <v>210</v>
      </c>
      <c r="B211" s="37">
        <v>39948</v>
      </c>
      <c r="C211" s="34" t="s">
        <v>27</v>
      </c>
      <c r="D211" s="34" t="s">
        <v>49</v>
      </c>
      <c r="E211" s="34" t="s">
        <v>16</v>
      </c>
      <c r="F211" s="34" t="s">
        <v>36</v>
      </c>
      <c r="G211" s="21"/>
      <c r="H211" s="21"/>
      <c r="I211" s="21" t="s">
        <v>19</v>
      </c>
      <c r="J211" s="21" t="s">
        <v>37</v>
      </c>
      <c r="M211" s="12"/>
    </row>
    <row r="212" spans="1:13" ht="18" customHeight="1">
      <c r="A212" s="4">
        <v>211</v>
      </c>
      <c r="B212" s="37">
        <v>39948</v>
      </c>
      <c r="C212" s="34" t="s">
        <v>12</v>
      </c>
      <c r="D212" s="34" t="s">
        <v>213</v>
      </c>
      <c r="E212" s="34" t="s">
        <v>41</v>
      </c>
      <c r="F212" s="34" t="s">
        <v>5</v>
      </c>
      <c r="G212" s="21"/>
      <c r="H212" s="21"/>
      <c r="I212" s="21" t="s">
        <v>9</v>
      </c>
      <c r="J212" s="21" t="s">
        <v>25</v>
      </c>
      <c r="M212" s="12"/>
    </row>
    <row r="213" spans="1:13" ht="18" customHeight="1">
      <c r="A213" s="4">
        <v>212</v>
      </c>
      <c r="B213" s="37">
        <v>39949</v>
      </c>
      <c r="C213" s="34" t="s">
        <v>161</v>
      </c>
      <c r="D213" s="36" t="s">
        <v>30</v>
      </c>
      <c r="E213" s="34" t="s">
        <v>29</v>
      </c>
      <c r="F213" s="34" t="s">
        <v>208</v>
      </c>
      <c r="G213" s="21"/>
      <c r="H213" s="21"/>
      <c r="I213" s="21" t="s">
        <v>8</v>
      </c>
      <c r="J213" s="21" t="s">
        <v>32</v>
      </c>
      <c r="M213" s="12"/>
    </row>
    <row r="214" spans="1:13" ht="18" customHeight="1">
      <c r="A214" s="4">
        <v>213</v>
      </c>
      <c r="B214" s="37">
        <v>39949</v>
      </c>
      <c r="C214" s="34" t="s">
        <v>7</v>
      </c>
      <c r="D214" s="34" t="s">
        <v>6</v>
      </c>
      <c r="E214" s="34" t="s">
        <v>4</v>
      </c>
      <c r="F214" s="34" t="s">
        <v>166</v>
      </c>
      <c r="G214" s="21"/>
      <c r="H214" s="21"/>
      <c r="I214" s="21" t="s">
        <v>20</v>
      </c>
      <c r="J214" s="21" t="s">
        <v>13</v>
      </c>
      <c r="M214" s="12"/>
    </row>
    <row r="215" spans="1:13" ht="18" customHeight="1">
      <c r="A215" s="4">
        <v>214</v>
      </c>
      <c r="B215" s="37">
        <v>39949</v>
      </c>
      <c r="C215" s="34" t="s">
        <v>5</v>
      </c>
      <c r="D215" s="34" t="s">
        <v>148</v>
      </c>
      <c r="E215" s="34" t="s">
        <v>213</v>
      </c>
      <c r="F215" s="34" t="s">
        <v>41</v>
      </c>
      <c r="G215" s="21"/>
      <c r="H215" s="21"/>
      <c r="I215" s="21" t="s">
        <v>9</v>
      </c>
      <c r="J215" s="21" t="s">
        <v>25</v>
      </c>
      <c r="M215" s="12"/>
    </row>
    <row r="216" spans="1:13" ht="18" customHeight="1">
      <c r="A216" s="4">
        <v>215</v>
      </c>
      <c r="B216" s="37">
        <v>39949</v>
      </c>
      <c r="C216" s="34" t="s">
        <v>36</v>
      </c>
      <c r="D216" s="34" t="s">
        <v>210</v>
      </c>
      <c r="E216" s="34" t="s">
        <v>49</v>
      </c>
      <c r="F216" s="34" t="s">
        <v>16</v>
      </c>
      <c r="G216" s="21"/>
      <c r="H216" s="21"/>
      <c r="I216" s="21" t="s">
        <v>19</v>
      </c>
      <c r="J216" s="21" t="s">
        <v>37</v>
      </c>
      <c r="M216" s="12"/>
    </row>
    <row r="217" spans="1:13" ht="18" customHeight="1">
      <c r="A217" s="4">
        <v>216</v>
      </c>
      <c r="B217" s="37">
        <v>39949</v>
      </c>
      <c r="C217" s="34" t="s">
        <v>142</v>
      </c>
      <c r="D217" s="34" t="s">
        <v>153</v>
      </c>
      <c r="E217" s="34" t="s">
        <v>23</v>
      </c>
      <c r="F217" s="34" t="s">
        <v>47</v>
      </c>
      <c r="G217" s="21"/>
      <c r="H217" s="21"/>
      <c r="I217" s="21" t="s">
        <v>26</v>
      </c>
      <c r="J217" s="21" t="s">
        <v>31</v>
      </c>
      <c r="M217" s="12"/>
    </row>
    <row r="218" spans="1:13" ht="18" customHeight="1">
      <c r="A218" s="4">
        <v>217</v>
      </c>
      <c r="B218" s="37">
        <v>39949</v>
      </c>
      <c r="C218" s="34" t="s">
        <v>163</v>
      </c>
      <c r="D218" s="34" t="s">
        <v>35</v>
      </c>
      <c r="E218" s="34" t="s">
        <v>22</v>
      </c>
      <c r="F218" s="34" t="s">
        <v>33</v>
      </c>
      <c r="G218" s="21"/>
      <c r="H218" s="21"/>
      <c r="I218" s="21" t="s">
        <v>14</v>
      </c>
      <c r="J218" s="21" t="s">
        <v>38</v>
      </c>
      <c r="M218" s="12"/>
    </row>
    <row r="219" spans="1:13" ht="18" customHeight="1">
      <c r="A219" s="4">
        <v>218</v>
      </c>
      <c r="B219" s="37">
        <v>39950</v>
      </c>
      <c r="C219" s="34" t="s">
        <v>166</v>
      </c>
      <c r="D219" s="34" t="s">
        <v>15</v>
      </c>
      <c r="E219" s="34" t="s">
        <v>6</v>
      </c>
      <c r="F219" s="34" t="s">
        <v>4</v>
      </c>
      <c r="G219" s="21"/>
      <c r="H219" s="21"/>
      <c r="I219" s="21" t="s">
        <v>20</v>
      </c>
      <c r="J219" s="21" t="s">
        <v>13</v>
      </c>
      <c r="M219" s="12"/>
    </row>
    <row r="220" spans="1:13" ht="18" customHeight="1">
      <c r="A220" s="4">
        <v>219</v>
      </c>
      <c r="B220" s="37">
        <v>39950</v>
      </c>
      <c r="C220" s="36" t="s">
        <v>47</v>
      </c>
      <c r="D220" s="34" t="s">
        <v>44</v>
      </c>
      <c r="E220" s="34" t="s">
        <v>50</v>
      </c>
      <c r="F220" s="34" t="s">
        <v>23</v>
      </c>
      <c r="G220" s="21"/>
      <c r="H220" s="21"/>
      <c r="I220" s="21" t="s">
        <v>26</v>
      </c>
      <c r="J220" s="21" t="s">
        <v>31</v>
      </c>
      <c r="M220" s="13"/>
    </row>
    <row r="221" spans="1:13" ht="18" customHeight="1">
      <c r="A221" s="4">
        <v>220</v>
      </c>
      <c r="B221" s="37">
        <v>39950</v>
      </c>
      <c r="C221" s="34" t="s">
        <v>29</v>
      </c>
      <c r="D221" s="34" t="s">
        <v>208</v>
      </c>
      <c r="E221" s="34" t="s">
        <v>131</v>
      </c>
      <c r="F221" s="34" t="s">
        <v>30</v>
      </c>
      <c r="G221" s="21"/>
      <c r="H221" s="21"/>
      <c r="I221" s="21" t="s">
        <v>8</v>
      </c>
      <c r="J221" s="21" t="s">
        <v>32</v>
      </c>
      <c r="M221" s="12"/>
    </row>
    <row r="222" spans="1:13" ht="18" customHeight="1">
      <c r="A222" s="4">
        <v>221</v>
      </c>
      <c r="B222" s="37">
        <v>39950</v>
      </c>
      <c r="C222" s="34" t="s">
        <v>33</v>
      </c>
      <c r="D222" s="34" t="s">
        <v>17</v>
      </c>
      <c r="E222" s="34" t="s">
        <v>35</v>
      </c>
      <c r="F222" s="34" t="s">
        <v>22</v>
      </c>
      <c r="G222" s="21"/>
      <c r="H222" s="21"/>
      <c r="I222" s="21" t="s">
        <v>14</v>
      </c>
      <c r="J222" s="21" t="s">
        <v>38</v>
      </c>
      <c r="M222" s="12"/>
    </row>
    <row r="223" spans="1:13" ht="18" customHeight="1">
      <c r="A223" s="4">
        <v>222</v>
      </c>
      <c r="B223" s="37">
        <v>39950</v>
      </c>
      <c r="C223" s="34" t="s">
        <v>16</v>
      </c>
      <c r="D223" s="34" t="s">
        <v>27</v>
      </c>
      <c r="E223" s="34" t="s">
        <v>210</v>
      </c>
      <c r="F223" s="34" t="s">
        <v>49</v>
      </c>
      <c r="G223" s="21"/>
      <c r="H223" s="21"/>
      <c r="I223" s="21" t="s">
        <v>19</v>
      </c>
      <c r="J223" s="21" t="s">
        <v>37</v>
      </c>
      <c r="M223" s="12"/>
    </row>
    <row r="224" spans="1:13" ht="18" customHeight="1">
      <c r="A224" s="4">
        <v>223</v>
      </c>
      <c r="B224" s="37">
        <v>39952</v>
      </c>
      <c r="C224" s="34" t="s">
        <v>4</v>
      </c>
      <c r="D224" s="34" t="s">
        <v>5</v>
      </c>
      <c r="E224" s="34" t="s">
        <v>27</v>
      </c>
      <c r="F224" s="34" t="s">
        <v>148</v>
      </c>
      <c r="G224" s="21"/>
      <c r="H224" s="21"/>
      <c r="I224" s="21" t="s">
        <v>8</v>
      </c>
      <c r="J224" s="21" t="s">
        <v>13</v>
      </c>
      <c r="M224" s="12"/>
    </row>
    <row r="225" spans="1:13" ht="18" customHeight="1">
      <c r="A225" s="4">
        <v>224</v>
      </c>
      <c r="B225" s="37">
        <v>39952</v>
      </c>
      <c r="C225" s="34" t="s">
        <v>213</v>
      </c>
      <c r="D225" s="34" t="s">
        <v>43</v>
      </c>
      <c r="E225" s="34" t="s">
        <v>12</v>
      </c>
      <c r="F225" s="34" t="s">
        <v>17</v>
      </c>
      <c r="G225" s="21"/>
      <c r="H225" s="21"/>
      <c r="I225" s="21" t="s">
        <v>32</v>
      </c>
      <c r="J225" s="21" t="s">
        <v>20</v>
      </c>
      <c r="M225" s="12"/>
    </row>
    <row r="226" spans="1:13" ht="18" customHeight="1">
      <c r="A226" s="4">
        <v>225</v>
      </c>
      <c r="B226" s="37">
        <v>39952</v>
      </c>
      <c r="C226" s="34" t="s">
        <v>46</v>
      </c>
      <c r="D226" s="34" t="s">
        <v>142</v>
      </c>
      <c r="E226" s="34" t="s">
        <v>72</v>
      </c>
      <c r="F226" s="34" t="s">
        <v>24</v>
      </c>
      <c r="G226" s="21"/>
      <c r="H226" s="21"/>
      <c r="I226" s="21" t="s">
        <v>25</v>
      </c>
      <c r="J226" s="21" t="s">
        <v>38</v>
      </c>
      <c r="M226" s="12"/>
    </row>
    <row r="227" spans="1:13" ht="18" customHeight="1">
      <c r="A227" s="4">
        <v>226</v>
      </c>
      <c r="B227" s="37">
        <v>39952</v>
      </c>
      <c r="C227" s="34" t="s">
        <v>23</v>
      </c>
      <c r="D227" s="34" t="s">
        <v>7</v>
      </c>
      <c r="E227" s="34" t="s">
        <v>161</v>
      </c>
      <c r="F227" s="34" t="s">
        <v>34</v>
      </c>
      <c r="G227" s="21"/>
      <c r="H227" s="21"/>
      <c r="I227" s="21" t="s">
        <v>26</v>
      </c>
      <c r="J227" s="21" t="s">
        <v>19</v>
      </c>
      <c r="M227" s="12"/>
    </row>
    <row r="228" spans="1:13" ht="18" customHeight="1">
      <c r="A228" s="4">
        <v>227</v>
      </c>
      <c r="B228" s="37">
        <v>39952</v>
      </c>
      <c r="C228" s="34" t="s">
        <v>30</v>
      </c>
      <c r="D228" s="34" t="s">
        <v>10</v>
      </c>
      <c r="E228" s="34" t="s">
        <v>153</v>
      </c>
      <c r="F228" s="34" t="s">
        <v>144</v>
      </c>
      <c r="G228" s="21"/>
      <c r="H228" s="21"/>
      <c r="I228" s="21" t="s">
        <v>9</v>
      </c>
      <c r="J228" s="21" t="s">
        <v>14</v>
      </c>
      <c r="M228" s="12"/>
    </row>
    <row r="229" spans="1:13" ht="18" customHeight="1">
      <c r="A229" s="4">
        <v>228</v>
      </c>
      <c r="B229" s="37">
        <v>39952</v>
      </c>
      <c r="C229" s="34" t="s">
        <v>22</v>
      </c>
      <c r="D229" s="34" t="s">
        <v>39</v>
      </c>
      <c r="E229" s="34" t="s">
        <v>35</v>
      </c>
      <c r="F229" s="34" t="s">
        <v>131</v>
      </c>
      <c r="G229" s="21"/>
      <c r="H229" s="21"/>
      <c r="I229" s="21" t="s">
        <v>31</v>
      </c>
      <c r="J229" s="21" t="s">
        <v>37</v>
      </c>
      <c r="M229" s="12"/>
    </row>
    <row r="230" spans="1:13" ht="18" customHeight="1">
      <c r="A230" s="4">
        <v>229</v>
      </c>
      <c r="B230" s="37">
        <v>39953</v>
      </c>
      <c r="C230" s="34" t="s">
        <v>148</v>
      </c>
      <c r="D230" s="34" t="s">
        <v>166</v>
      </c>
      <c r="E230" s="34" t="s">
        <v>5</v>
      </c>
      <c r="F230" s="34" t="s">
        <v>27</v>
      </c>
      <c r="G230" s="21"/>
      <c r="H230" s="21"/>
      <c r="I230" s="21" t="s">
        <v>8</v>
      </c>
      <c r="J230" s="21" t="s">
        <v>13</v>
      </c>
      <c r="M230" s="12"/>
    </row>
    <row r="231" spans="1:13" ht="18" customHeight="1">
      <c r="A231" s="4">
        <v>230</v>
      </c>
      <c r="B231" s="37">
        <v>39953</v>
      </c>
      <c r="C231" s="34" t="s">
        <v>34</v>
      </c>
      <c r="D231" s="34" t="s">
        <v>47</v>
      </c>
      <c r="E231" s="34" t="s">
        <v>7</v>
      </c>
      <c r="F231" s="34" t="s">
        <v>161</v>
      </c>
      <c r="G231" s="21"/>
      <c r="H231" s="21"/>
      <c r="I231" s="21" t="s">
        <v>26</v>
      </c>
      <c r="J231" s="21" t="s">
        <v>19</v>
      </c>
      <c r="M231" s="12"/>
    </row>
    <row r="232" spans="1:13" ht="18" customHeight="1">
      <c r="A232" s="4">
        <v>231</v>
      </c>
      <c r="B232" s="37">
        <v>39953</v>
      </c>
      <c r="C232" s="34" t="s">
        <v>131</v>
      </c>
      <c r="D232" s="34" t="s">
        <v>33</v>
      </c>
      <c r="E232" s="34" t="s">
        <v>39</v>
      </c>
      <c r="F232" s="34" t="s">
        <v>35</v>
      </c>
      <c r="G232" s="21"/>
      <c r="H232" s="21"/>
      <c r="I232" s="21" t="s">
        <v>31</v>
      </c>
      <c r="J232" s="21" t="s">
        <v>37</v>
      </c>
      <c r="M232" s="12"/>
    </row>
    <row r="233" spans="1:13" ht="18" customHeight="1">
      <c r="A233" s="4">
        <v>232</v>
      </c>
      <c r="B233" s="37">
        <v>39953</v>
      </c>
      <c r="C233" s="34" t="s">
        <v>144</v>
      </c>
      <c r="D233" s="34" t="s">
        <v>29</v>
      </c>
      <c r="E233" s="34" t="s">
        <v>10</v>
      </c>
      <c r="F233" s="34" t="s">
        <v>153</v>
      </c>
      <c r="G233" s="21"/>
      <c r="H233" s="21"/>
      <c r="I233" s="21" t="s">
        <v>9</v>
      </c>
      <c r="J233" s="21" t="s">
        <v>14</v>
      </c>
      <c r="M233" s="12"/>
    </row>
    <row r="234" spans="1:13" ht="18" customHeight="1">
      <c r="A234" s="4">
        <v>233</v>
      </c>
      <c r="B234" s="37">
        <v>39953</v>
      </c>
      <c r="C234" s="34" t="s">
        <v>24</v>
      </c>
      <c r="D234" s="34" t="s">
        <v>21</v>
      </c>
      <c r="E234" s="34" t="s">
        <v>142</v>
      </c>
      <c r="F234" s="34" t="s">
        <v>72</v>
      </c>
      <c r="G234" s="21"/>
      <c r="H234" s="21"/>
      <c r="I234" s="21" t="s">
        <v>25</v>
      </c>
      <c r="J234" s="21" t="s">
        <v>38</v>
      </c>
      <c r="M234" s="12"/>
    </row>
    <row r="235" spans="1:13" ht="18" customHeight="1">
      <c r="A235" s="4">
        <v>234</v>
      </c>
      <c r="B235" s="37">
        <v>39953</v>
      </c>
      <c r="C235" s="34" t="s">
        <v>17</v>
      </c>
      <c r="D235" s="34" t="s">
        <v>41</v>
      </c>
      <c r="E235" s="36" t="s">
        <v>43</v>
      </c>
      <c r="F235" s="34" t="s">
        <v>12</v>
      </c>
      <c r="G235" s="21"/>
      <c r="H235" s="21"/>
      <c r="I235" s="21" t="s">
        <v>32</v>
      </c>
      <c r="J235" s="21" t="s">
        <v>20</v>
      </c>
      <c r="M235" s="12"/>
    </row>
    <row r="236" spans="1:13" ht="18" customHeight="1">
      <c r="A236" s="4">
        <v>235</v>
      </c>
      <c r="B236" s="37">
        <v>39955</v>
      </c>
      <c r="C236" s="34" t="s">
        <v>161</v>
      </c>
      <c r="D236" s="34" t="s">
        <v>163</v>
      </c>
      <c r="E236" s="34" t="s">
        <v>47</v>
      </c>
      <c r="F236" s="34" t="s">
        <v>7</v>
      </c>
      <c r="G236" s="21"/>
      <c r="H236" s="21"/>
      <c r="I236" s="21" t="s">
        <v>26</v>
      </c>
      <c r="J236" s="21" t="s">
        <v>38</v>
      </c>
      <c r="M236" s="12"/>
    </row>
    <row r="237" spans="1:13" ht="18" customHeight="1">
      <c r="A237" s="4">
        <v>236</v>
      </c>
      <c r="B237" s="37">
        <v>39955</v>
      </c>
      <c r="C237" s="34" t="s">
        <v>7</v>
      </c>
      <c r="D237" s="34" t="s">
        <v>214</v>
      </c>
      <c r="E237" s="34" t="s">
        <v>163</v>
      </c>
      <c r="F237" s="34" t="s">
        <v>47</v>
      </c>
      <c r="G237" s="21"/>
      <c r="H237" s="21"/>
      <c r="I237" s="21" t="s">
        <v>26</v>
      </c>
      <c r="J237" s="21" t="s">
        <v>38</v>
      </c>
      <c r="M237" s="12"/>
    </row>
    <row r="238" spans="1:13" ht="18" customHeight="1">
      <c r="A238" s="4">
        <v>237</v>
      </c>
      <c r="B238" s="37">
        <v>39955</v>
      </c>
      <c r="C238" s="34" t="s">
        <v>72</v>
      </c>
      <c r="D238" s="34" t="s">
        <v>24</v>
      </c>
      <c r="E238" s="34" t="s">
        <v>21</v>
      </c>
      <c r="F238" s="34" t="s">
        <v>142</v>
      </c>
      <c r="G238" s="21"/>
      <c r="H238" s="21"/>
      <c r="I238" s="21" t="s">
        <v>25</v>
      </c>
      <c r="J238" s="21" t="s">
        <v>19</v>
      </c>
      <c r="M238" s="12"/>
    </row>
    <row r="239" spans="1:13" ht="18" customHeight="1">
      <c r="A239" s="4">
        <v>238</v>
      </c>
      <c r="B239" s="37">
        <v>39955</v>
      </c>
      <c r="C239" s="34" t="s">
        <v>35</v>
      </c>
      <c r="D239" s="34" t="s">
        <v>131</v>
      </c>
      <c r="E239" s="34" t="s">
        <v>33</v>
      </c>
      <c r="F239" s="34" t="s">
        <v>39</v>
      </c>
      <c r="G239" s="21"/>
      <c r="H239" s="21"/>
      <c r="I239" s="21" t="s">
        <v>31</v>
      </c>
      <c r="J239" s="21" t="s">
        <v>14</v>
      </c>
      <c r="M239" s="12"/>
    </row>
    <row r="240" spans="1:13" ht="18" customHeight="1">
      <c r="A240" s="4">
        <v>239</v>
      </c>
      <c r="B240" s="37">
        <v>39955</v>
      </c>
      <c r="C240" s="34" t="s">
        <v>153</v>
      </c>
      <c r="D240" s="34" t="s">
        <v>144</v>
      </c>
      <c r="E240" s="34" t="s">
        <v>29</v>
      </c>
      <c r="F240" s="34" t="s">
        <v>10</v>
      </c>
      <c r="G240" s="21"/>
      <c r="H240" s="21"/>
      <c r="I240" s="21" t="s">
        <v>9</v>
      </c>
      <c r="J240" s="21" t="s">
        <v>37</v>
      </c>
      <c r="M240" s="12"/>
    </row>
    <row r="241" spans="1:13" ht="18" customHeight="1">
      <c r="A241" s="4">
        <v>240</v>
      </c>
      <c r="B241" s="37">
        <v>39955</v>
      </c>
      <c r="C241" s="34" t="s">
        <v>6</v>
      </c>
      <c r="D241" s="36" t="s">
        <v>213</v>
      </c>
      <c r="E241" s="34" t="s">
        <v>18</v>
      </c>
      <c r="F241" s="34" t="s">
        <v>5</v>
      </c>
      <c r="G241" s="21"/>
      <c r="H241" s="21"/>
      <c r="I241" s="21" t="s">
        <v>8</v>
      </c>
      <c r="J241" s="21" t="s">
        <v>20</v>
      </c>
      <c r="M241" s="12"/>
    </row>
    <row r="242" spans="1:13" ht="18" customHeight="1">
      <c r="A242" s="4">
        <v>241</v>
      </c>
      <c r="B242" s="37">
        <v>39955</v>
      </c>
      <c r="C242" s="34" t="s">
        <v>12</v>
      </c>
      <c r="D242" s="34" t="s">
        <v>22</v>
      </c>
      <c r="E242" s="34" t="s">
        <v>41</v>
      </c>
      <c r="F242" s="34" t="s">
        <v>43</v>
      </c>
      <c r="G242" s="21"/>
      <c r="H242" s="21"/>
      <c r="I242" s="21" t="s">
        <v>32</v>
      </c>
      <c r="J242" s="21" t="s">
        <v>13</v>
      </c>
      <c r="M242" s="12"/>
    </row>
    <row r="243" spans="1:13" ht="18" customHeight="1">
      <c r="A243" s="4">
        <v>242</v>
      </c>
      <c r="B243" s="37">
        <v>39956</v>
      </c>
      <c r="C243" s="34" t="s">
        <v>39</v>
      </c>
      <c r="D243" s="34" t="s">
        <v>16</v>
      </c>
      <c r="E243" s="34" t="s">
        <v>131</v>
      </c>
      <c r="F243" s="34" t="s">
        <v>33</v>
      </c>
      <c r="G243" s="21"/>
      <c r="H243" s="21"/>
      <c r="I243" s="21" t="s">
        <v>31</v>
      </c>
      <c r="J243" s="21" t="s">
        <v>14</v>
      </c>
      <c r="M243" s="12"/>
    </row>
    <row r="244" spans="1:13" ht="18" customHeight="1">
      <c r="A244" s="4">
        <v>243</v>
      </c>
      <c r="B244" s="37">
        <v>39956</v>
      </c>
      <c r="C244" s="34" t="s">
        <v>5</v>
      </c>
      <c r="D244" s="34" t="s">
        <v>17</v>
      </c>
      <c r="E244" s="34" t="s">
        <v>30</v>
      </c>
      <c r="F244" s="34" t="s">
        <v>18</v>
      </c>
      <c r="G244" s="21"/>
      <c r="H244" s="21"/>
      <c r="I244" s="21" t="s">
        <v>8</v>
      </c>
      <c r="J244" s="21" t="s">
        <v>20</v>
      </c>
      <c r="M244" s="12"/>
    </row>
    <row r="245" spans="1:13" ht="18" customHeight="1">
      <c r="A245" s="4">
        <v>244</v>
      </c>
      <c r="B245" s="37">
        <v>39956</v>
      </c>
      <c r="C245" s="34" t="s">
        <v>10</v>
      </c>
      <c r="D245" s="34" t="s">
        <v>208</v>
      </c>
      <c r="E245" s="34" t="s">
        <v>144</v>
      </c>
      <c r="F245" s="34" t="s">
        <v>29</v>
      </c>
      <c r="G245" s="21"/>
      <c r="H245" s="21"/>
      <c r="I245" s="21" t="s">
        <v>9</v>
      </c>
      <c r="J245" s="21" t="s">
        <v>37</v>
      </c>
      <c r="M245" s="12"/>
    </row>
    <row r="246" spans="1:13" ht="18" customHeight="1">
      <c r="A246" s="4">
        <v>245</v>
      </c>
      <c r="B246" s="37">
        <v>39956</v>
      </c>
      <c r="C246" s="34" t="s">
        <v>43</v>
      </c>
      <c r="D246" s="34" t="s">
        <v>148</v>
      </c>
      <c r="E246" s="34" t="s">
        <v>22</v>
      </c>
      <c r="F246" s="34" t="s">
        <v>41</v>
      </c>
      <c r="G246" s="21"/>
      <c r="H246" s="21"/>
      <c r="I246" s="21" t="s">
        <v>32</v>
      </c>
      <c r="J246" s="21" t="s">
        <v>13</v>
      </c>
      <c r="M246" s="12"/>
    </row>
    <row r="247" spans="1:13" ht="18" customHeight="1">
      <c r="A247" s="4">
        <v>246</v>
      </c>
      <c r="B247" s="37">
        <v>39956</v>
      </c>
      <c r="C247" s="34" t="s">
        <v>142</v>
      </c>
      <c r="D247" s="34" t="s">
        <v>34</v>
      </c>
      <c r="E247" s="34" t="s">
        <v>24</v>
      </c>
      <c r="F247" s="34" t="s">
        <v>21</v>
      </c>
      <c r="G247" s="21"/>
      <c r="H247" s="21"/>
      <c r="I247" s="21" t="s">
        <v>25</v>
      </c>
      <c r="J247" s="21" t="s">
        <v>19</v>
      </c>
      <c r="M247" s="12"/>
    </row>
    <row r="248" spans="1:13" ht="18" customHeight="1">
      <c r="A248" s="4">
        <v>247</v>
      </c>
      <c r="B248" s="37">
        <v>39957</v>
      </c>
      <c r="C248" s="34" t="s">
        <v>44</v>
      </c>
      <c r="D248" s="34" t="s">
        <v>27</v>
      </c>
      <c r="E248" s="34" t="s">
        <v>148</v>
      </c>
      <c r="F248" s="34" t="s">
        <v>166</v>
      </c>
      <c r="G248" s="21"/>
      <c r="H248" s="21"/>
      <c r="I248" s="21" t="s">
        <v>20</v>
      </c>
      <c r="J248" s="21" t="s">
        <v>31</v>
      </c>
      <c r="M248" s="12"/>
    </row>
    <row r="249" spans="1:13" ht="18" customHeight="1">
      <c r="A249" s="4">
        <v>248</v>
      </c>
      <c r="B249" s="37">
        <v>39957</v>
      </c>
      <c r="C249" s="34" t="s">
        <v>21</v>
      </c>
      <c r="D249" s="34" t="s">
        <v>12</v>
      </c>
      <c r="E249" s="34" t="s">
        <v>16</v>
      </c>
      <c r="F249" s="34" t="s">
        <v>30</v>
      </c>
      <c r="G249" s="21"/>
      <c r="H249" s="21"/>
      <c r="I249" s="21" t="s">
        <v>37</v>
      </c>
      <c r="J249" s="21" t="s">
        <v>26</v>
      </c>
      <c r="M249" s="12"/>
    </row>
    <row r="250" spans="1:13" ht="18" customHeight="1">
      <c r="A250" s="4">
        <v>249</v>
      </c>
      <c r="B250" s="37">
        <v>39957</v>
      </c>
      <c r="C250" s="34" t="s">
        <v>18</v>
      </c>
      <c r="D250" s="34" t="s">
        <v>29</v>
      </c>
      <c r="E250" s="34" t="s">
        <v>17</v>
      </c>
      <c r="F250" s="34" t="s">
        <v>208</v>
      </c>
      <c r="G250" s="21"/>
      <c r="H250" s="21"/>
      <c r="I250" s="21" t="s">
        <v>14</v>
      </c>
      <c r="J250" s="21" t="s">
        <v>25</v>
      </c>
      <c r="M250" s="12"/>
    </row>
    <row r="251" spans="1:13" ht="18" customHeight="1">
      <c r="A251" s="4">
        <v>250</v>
      </c>
      <c r="B251" s="37">
        <v>39957</v>
      </c>
      <c r="C251" s="34" t="s">
        <v>33</v>
      </c>
      <c r="D251" s="34" t="s">
        <v>157</v>
      </c>
      <c r="E251" s="34" t="s">
        <v>6</v>
      </c>
      <c r="F251" s="34" t="s">
        <v>131</v>
      </c>
      <c r="G251" s="21"/>
      <c r="H251" s="21"/>
      <c r="I251" s="21" t="s">
        <v>13</v>
      </c>
      <c r="J251" s="21" t="s">
        <v>9</v>
      </c>
      <c r="M251" s="12"/>
    </row>
    <row r="252" spans="1:13" ht="18" customHeight="1">
      <c r="A252" s="4">
        <v>251</v>
      </c>
      <c r="B252" s="37">
        <v>39957</v>
      </c>
      <c r="C252" s="34" t="s">
        <v>146</v>
      </c>
      <c r="D252" s="34" t="s">
        <v>72</v>
      </c>
      <c r="E252" s="34" t="s">
        <v>161</v>
      </c>
      <c r="F252" s="34" t="s">
        <v>163</v>
      </c>
      <c r="G252" s="21"/>
      <c r="H252" s="21"/>
      <c r="I252" s="21" t="s">
        <v>19</v>
      </c>
      <c r="J252" s="21" t="s">
        <v>32</v>
      </c>
      <c r="M252" s="12"/>
    </row>
    <row r="253" spans="1:13" ht="18" customHeight="1">
      <c r="A253" s="4">
        <v>252</v>
      </c>
      <c r="B253" s="38">
        <v>39958</v>
      </c>
      <c r="C253" s="21" t="s">
        <v>166</v>
      </c>
      <c r="D253" s="21" t="s">
        <v>5</v>
      </c>
      <c r="E253" s="21" t="s">
        <v>27</v>
      </c>
      <c r="F253" s="21" t="s">
        <v>148</v>
      </c>
      <c r="G253" s="21"/>
      <c r="H253" s="21"/>
      <c r="I253" s="21" t="s">
        <v>20</v>
      </c>
      <c r="J253" s="21" t="s">
        <v>31</v>
      </c>
    </row>
    <row r="254" spans="1:13" ht="18" customHeight="1">
      <c r="A254" s="4">
        <v>253</v>
      </c>
      <c r="B254" s="38">
        <v>39958</v>
      </c>
      <c r="C254" s="21" t="s">
        <v>41</v>
      </c>
      <c r="D254" s="21" t="s">
        <v>10</v>
      </c>
      <c r="E254" s="21" t="s">
        <v>208</v>
      </c>
      <c r="F254" s="21" t="s">
        <v>17</v>
      </c>
      <c r="G254" s="21"/>
      <c r="H254" s="21"/>
      <c r="I254" s="21" t="s">
        <v>14</v>
      </c>
      <c r="J254" s="21" t="s">
        <v>25</v>
      </c>
    </row>
    <row r="255" spans="1:13" ht="18" customHeight="1">
      <c r="A255" s="4">
        <v>254</v>
      </c>
      <c r="B255" s="38">
        <v>39958</v>
      </c>
      <c r="C255" s="21" t="s">
        <v>210</v>
      </c>
      <c r="D255" s="21" t="s">
        <v>153</v>
      </c>
      <c r="E255" s="21" t="s">
        <v>46</v>
      </c>
      <c r="F255" s="21" t="s">
        <v>23</v>
      </c>
      <c r="G255" s="21"/>
      <c r="H255" s="21"/>
      <c r="I255" s="21" t="s">
        <v>38</v>
      </c>
      <c r="J255" s="21" t="s">
        <v>8</v>
      </c>
    </row>
    <row r="256" spans="1:13" ht="18" customHeight="1">
      <c r="A256" s="4">
        <v>255</v>
      </c>
      <c r="B256" s="38">
        <v>39958</v>
      </c>
      <c r="C256" s="21" t="s">
        <v>131</v>
      </c>
      <c r="D256" s="21" t="s">
        <v>4</v>
      </c>
      <c r="E256" s="21" t="s">
        <v>157</v>
      </c>
      <c r="F256" s="21" t="s">
        <v>6</v>
      </c>
      <c r="G256" s="21"/>
      <c r="H256" s="21"/>
      <c r="I256" s="21" t="s">
        <v>13</v>
      </c>
      <c r="J256" s="21" t="s">
        <v>9</v>
      </c>
    </row>
    <row r="257" spans="1:13" ht="18" customHeight="1">
      <c r="A257" s="4">
        <v>256</v>
      </c>
      <c r="B257" s="38">
        <v>39958</v>
      </c>
      <c r="C257" s="21" t="s">
        <v>30</v>
      </c>
      <c r="D257" s="21" t="s">
        <v>43</v>
      </c>
      <c r="E257" s="21" t="s">
        <v>12</v>
      </c>
      <c r="F257" s="21" t="s">
        <v>16</v>
      </c>
      <c r="G257" s="21"/>
      <c r="H257" s="21"/>
      <c r="I257" s="21" t="s">
        <v>37</v>
      </c>
      <c r="J257" s="21" t="s">
        <v>26</v>
      </c>
    </row>
    <row r="258" spans="1:13" ht="18" customHeight="1">
      <c r="A258" s="4">
        <v>257</v>
      </c>
      <c r="B258" s="38">
        <v>39958</v>
      </c>
      <c r="C258" s="36" t="s">
        <v>163</v>
      </c>
      <c r="D258" s="21" t="s">
        <v>142</v>
      </c>
      <c r="E258" s="21" t="s">
        <v>72</v>
      </c>
      <c r="F258" s="21" t="s">
        <v>161</v>
      </c>
      <c r="G258" s="21"/>
      <c r="H258" s="21"/>
      <c r="I258" s="21" t="s">
        <v>19</v>
      </c>
      <c r="J258" s="21" t="s">
        <v>32</v>
      </c>
      <c r="M258" s="13"/>
    </row>
    <row r="259" spans="1:13" ht="18" customHeight="1">
      <c r="A259" s="4">
        <v>258</v>
      </c>
      <c r="B259" s="38">
        <v>39959</v>
      </c>
      <c r="C259" s="21" t="s">
        <v>47</v>
      </c>
      <c r="D259" s="21" t="s">
        <v>46</v>
      </c>
      <c r="E259" s="21" t="s">
        <v>23</v>
      </c>
      <c r="F259" s="21" t="s">
        <v>210</v>
      </c>
      <c r="G259" s="21"/>
      <c r="H259" s="21"/>
      <c r="I259" s="21" t="s">
        <v>38</v>
      </c>
      <c r="J259" s="21" t="s">
        <v>8</v>
      </c>
    </row>
    <row r="260" spans="1:13" ht="18" customHeight="1">
      <c r="A260" s="4">
        <v>259</v>
      </c>
      <c r="B260" s="38">
        <v>39960</v>
      </c>
      <c r="C260" s="21" t="s">
        <v>148</v>
      </c>
      <c r="D260" s="21" t="s">
        <v>166</v>
      </c>
      <c r="E260" s="21" t="s">
        <v>5</v>
      </c>
      <c r="F260" s="21" t="s">
        <v>46</v>
      </c>
      <c r="G260" s="21"/>
      <c r="H260" s="21"/>
      <c r="I260" s="21" t="s">
        <v>20</v>
      </c>
      <c r="J260" s="21" t="s">
        <v>9</v>
      </c>
    </row>
    <row r="261" spans="1:13" ht="18" customHeight="1">
      <c r="A261" s="4">
        <v>260</v>
      </c>
      <c r="B261" s="38">
        <v>39960</v>
      </c>
      <c r="C261" s="21" t="s">
        <v>161</v>
      </c>
      <c r="D261" s="21" t="s">
        <v>163</v>
      </c>
      <c r="E261" s="21" t="s">
        <v>142</v>
      </c>
      <c r="F261" s="21" t="s">
        <v>27</v>
      </c>
      <c r="G261" s="21"/>
      <c r="H261" s="21"/>
      <c r="I261" s="21" t="s">
        <v>19</v>
      </c>
      <c r="J261" s="21" t="s">
        <v>8</v>
      </c>
    </row>
    <row r="262" spans="1:13" ht="18" customHeight="1">
      <c r="A262" s="4">
        <v>261</v>
      </c>
      <c r="B262" s="38">
        <v>39960</v>
      </c>
      <c r="C262" s="21" t="s">
        <v>23</v>
      </c>
      <c r="D262" s="21" t="s">
        <v>15</v>
      </c>
      <c r="E262" s="21" t="s">
        <v>24</v>
      </c>
      <c r="F262" s="21" t="s">
        <v>72</v>
      </c>
      <c r="G262" s="21"/>
      <c r="H262" s="21"/>
      <c r="I262" s="21" t="s">
        <v>38</v>
      </c>
      <c r="J262" s="21" t="s">
        <v>32</v>
      </c>
    </row>
    <row r="263" spans="1:13" ht="18" customHeight="1">
      <c r="A263" s="4">
        <v>262</v>
      </c>
      <c r="B263" s="38">
        <v>39960</v>
      </c>
      <c r="C263" s="21" t="s">
        <v>17</v>
      </c>
      <c r="D263" s="21" t="s">
        <v>41</v>
      </c>
      <c r="E263" s="21" t="s">
        <v>18</v>
      </c>
      <c r="F263" s="21" t="s">
        <v>39</v>
      </c>
      <c r="G263" s="21"/>
      <c r="H263" s="21"/>
      <c r="I263" s="21" t="s">
        <v>13</v>
      </c>
      <c r="J263" s="21" t="s">
        <v>31</v>
      </c>
    </row>
    <row r="264" spans="1:13" ht="18" customHeight="1">
      <c r="A264" s="4">
        <v>263</v>
      </c>
      <c r="B264" s="38">
        <v>39960</v>
      </c>
      <c r="C264" s="21" t="s">
        <v>22</v>
      </c>
      <c r="D264" s="21" t="s">
        <v>30</v>
      </c>
      <c r="E264" s="21" t="s">
        <v>4</v>
      </c>
      <c r="F264" s="21" t="s">
        <v>211</v>
      </c>
      <c r="G264" s="21"/>
      <c r="H264" s="21"/>
      <c r="I264" s="21" t="s">
        <v>14</v>
      </c>
      <c r="J264" s="21" t="s">
        <v>26</v>
      </c>
    </row>
    <row r="265" spans="1:13" ht="18" customHeight="1">
      <c r="A265" s="4">
        <v>264</v>
      </c>
      <c r="B265" s="38">
        <v>39960</v>
      </c>
      <c r="C265" s="21" t="s">
        <v>16</v>
      </c>
      <c r="D265" s="21" t="s">
        <v>213</v>
      </c>
      <c r="E265" s="21" t="s">
        <v>35</v>
      </c>
      <c r="F265" s="21" t="s">
        <v>29</v>
      </c>
      <c r="G265" s="21"/>
      <c r="H265" s="21"/>
      <c r="I265" s="21" t="s">
        <v>37</v>
      </c>
      <c r="J265" s="21" t="s">
        <v>25</v>
      </c>
    </row>
    <row r="266" spans="1:13" ht="18" customHeight="1">
      <c r="A266" s="4">
        <v>265</v>
      </c>
      <c r="B266" s="38">
        <v>39961</v>
      </c>
      <c r="C266" s="21" t="s">
        <v>72</v>
      </c>
      <c r="D266" s="21" t="s">
        <v>50</v>
      </c>
      <c r="E266" s="21" t="s">
        <v>15</v>
      </c>
      <c r="F266" s="21" t="s">
        <v>24</v>
      </c>
      <c r="G266" s="21"/>
      <c r="H266" s="21"/>
      <c r="I266" s="21" t="s">
        <v>38</v>
      </c>
      <c r="J266" s="21" t="s">
        <v>32</v>
      </c>
    </row>
    <row r="267" spans="1:13" ht="18" customHeight="1">
      <c r="A267" s="4">
        <v>266</v>
      </c>
      <c r="B267" s="38">
        <v>39961</v>
      </c>
      <c r="C267" s="21" t="s">
        <v>46</v>
      </c>
      <c r="D267" s="21" t="s">
        <v>131</v>
      </c>
      <c r="E267" s="21" t="s">
        <v>166</v>
      </c>
      <c r="F267" s="21" t="s">
        <v>5</v>
      </c>
      <c r="G267" s="21"/>
      <c r="H267" s="21"/>
      <c r="I267" s="21" t="s">
        <v>20</v>
      </c>
      <c r="J267" s="21" t="s">
        <v>9</v>
      </c>
    </row>
    <row r="268" spans="1:13" ht="18" customHeight="1">
      <c r="A268" s="4">
        <v>267</v>
      </c>
      <c r="B268" s="38">
        <v>39961</v>
      </c>
      <c r="C268" s="21" t="s">
        <v>29</v>
      </c>
      <c r="D268" s="21" t="s">
        <v>210</v>
      </c>
      <c r="E268" s="21" t="s">
        <v>213</v>
      </c>
      <c r="F268" s="21" t="s">
        <v>35</v>
      </c>
      <c r="G268" s="21"/>
      <c r="H268" s="21"/>
      <c r="I268" s="21" t="s">
        <v>37</v>
      </c>
      <c r="J268" s="21" t="s">
        <v>25</v>
      </c>
    </row>
    <row r="269" spans="1:13" ht="18" customHeight="1">
      <c r="A269" s="4">
        <v>268</v>
      </c>
      <c r="B269" s="38">
        <v>39961</v>
      </c>
      <c r="C269" s="21" t="s">
        <v>27</v>
      </c>
      <c r="D269" s="21" t="s">
        <v>11</v>
      </c>
      <c r="E269" s="21" t="s">
        <v>163</v>
      </c>
      <c r="F269" s="21" t="s">
        <v>142</v>
      </c>
      <c r="G269" s="21"/>
      <c r="H269" s="21"/>
      <c r="I269" s="21" t="s">
        <v>19</v>
      </c>
      <c r="J269" s="21" t="s">
        <v>8</v>
      </c>
    </row>
    <row r="270" spans="1:13" ht="18" customHeight="1">
      <c r="A270" s="4">
        <v>269</v>
      </c>
      <c r="B270" s="37">
        <v>39961</v>
      </c>
      <c r="C270" s="34" t="s">
        <v>12</v>
      </c>
      <c r="D270" s="34" t="s">
        <v>49</v>
      </c>
      <c r="E270" s="34" t="s">
        <v>30</v>
      </c>
      <c r="F270" s="34" t="s">
        <v>4</v>
      </c>
      <c r="G270" s="21"/>
      <c r="H270" s="21"/>
      <c r="I270" s="21" t="s">
        <v>14</v>
      </c>
      <c r="J270" s="21" t="s">
        <v>26</v>
      </c>
      <c r="M270" s="12"/>
    </row>
    <row r="271" spans="1:13" ht="18" customHeight="1">
      <c r="A271" s="4">
        <v>270</v>
      </c>
      <c r="B271" s="37">
        <v>39962</v>
      </c>
      <c r="C271" s="34" t="s">
        <v>39</v>
      </c>
      <c r="D271" s="34" t="s">
        <v>36</v>
      </c>
      <c r="E271" s="34" t="s">
        <v>41</v>
      </c>
      <c r="F271" s="34" t="s">
        <v>18</v>
      </c>
      <c r="G271" s="21"/>
      <c r="H271" s="21"/>
      <c r="I271" s="21" t="s">
        <v>13</v>
      </c>
      <c r="J271" s="21" t="s">
        <v>31</v>
      </c>
      <c r="M271" s="12"/>
    </row>
    <row r="272" spans="1:13" ht="18" customHeight="1">
      <c r="A272" s="4">
        <v>271</v>
      </c>
      <c r="B272" s="37">
        <v>39963</v>
      </c>
      <c r="C272" s="34" t="s">
        <v>4</v>
      </c>
      <c r="D272" s="34" t="s">
        <v>47</v>
      </c>
      <c r="E272" s="34" t="s">
        <v>36</v>
      </c>
      <c r="F272" s="34" t="s">
        <v>213</v>
      </c>
      <c r="G272" s="21"/>
      <c r="H272" s="21"/>
      <c r="I272" s="21" t="s">
        <v>31</v>
      </c>
      <c r="J272" s="21" t="s">
        <v>38</v>
      </c>
      <c r="M272" s="12"/>
    </row>
    <row r="273" spans="1:13" ht="18" customHeight="1">
      <c r="A273" s="4">
        <v>272</v>
      </c>
      <c r="B273" s="37">
        <v>39963</v>
      </c>
      <c r="C273" s="34" t="s">
        <v>41</v>
      </c>
      <c r="D273" s="34" t="s">
        <v>28</v>
      </c>
      <c r="E273" s="34" t="s">
        <v>131</v>
      </c>
      <c r="F273" s="34" t="s">
        <v>166</v>
      </c>
      <c r="G273" s="21"/>
      <c r="H273" s="21"/>
      <c r="I273" s="21" t="s">
        <v>8</v>
      </c>
      <c r="J273" s="21" t="s">
        <v>14</v>
      </c>
      <c r="M273" s="12"/>
    </row>
    <row r="274" spans="1:13" ht="18" customHeight="1">
      <c r="A274" s="4">
        <v>273</v>
      </c>
      <c r="B274" s="37">
        <v>39963</v>
      </c>
      <c r="C274" s="34" t="s">
        <v>5</v>
      </c>
      <c r="D274" s="34" t="s">
        <v>33</v>
      </c>
      <c r="E274" s="34" t="s">
        <v>208</v>
      </c>
      <c r="F274" s="34" t="s">
        <v>49</v>
      </c>
      <c r="G274" s="21"/>
      <c r="H274" s="21"/>
      <c r="I274" s="21" t="s">
        <v>32</v>
      </c>
      <c r="J274" s="21" t="s">
        <v>37</v>
      </c>
      <c r="M274" s="12"/>
    </row>
    <row r="275" spans="1:13" ht="18" customHeight="1">
      <c r="A275" s="4">
        <v>274</v>
      </c>
      <c r="B275" s="37">
        <v>39963</v>
      </c>
      <c r="C275" s="34" t="s">
        <v>144</v>
      </c>
      <c r="D275" s="34" t="s">
        <v>153</v>
      </c>
      <c r="E275" s="34" t="s">
        <v>15</v>
      </c>
      <c r="F275" s="34" t="s">
        <v>50</v>
      </c>
      <c r="G275" s="21"/>
      <c r="H275" s="21"/>
      <c r="I275" s="21" t="s">
        <v>25</v>
      </c>
      <c r="J275" s="21" t="s">
        <v>20</v>
      </c>
      <c r="M275" s="12"/>
    </row>
    <row r="276" spans="1:13" ht="18" customHeight="1">
      <c r="A276" s="4">
        <v>275</v>
      </c>
      <c r="B276" s="37">
        <v>39963</v>
      </c>
      <c r="C276" s="34" t="s">
        <v>142</v>
      </c>
      <c r="D276" s="34" t="s">
        <v>16</v>
      </c>
      <c r="E276" s="34" t="s">
        <v>161</v>
      </c>
      <c r="F276" s="34" t="s">
        <v>163</v>
      </c>
      <c r="G276" s="21"/>
      <c r="H276" s="21"/>
      <c r="I276" s="21" t="s">
        <v>26</v>
      </c>
      <c r="J276" s="21" t="s">
        <v>13</v>
      </c>
      <c r="M276" s="12"/>
    </row>
    <row r="277" spans="1:13" ht="18" customHeight="1">
      <c r="A277" s="4">
        <v>276</v>
      </c>
      <c r="B277" s="37">
        <v>39964</v>
      </c>
      <c r="C277" s="34" t="s">
        <v>166</v>
      </c>
      <c r="D277" s="34" t="s">
        <v>12</v>
      </c>
      <c r="E277" s="34" t="s">
        <v>28</v>
      </c>
      <c r="F277" s="34" t="s">
        <v>131</v>
      </c>
      <c r="G277" s="21"/>
      <c r="H277" s="21"/>
      <c r="I277" s="21" t="s">
        <v>8</v>
      </c>
      <c r="J277" s="21" t="s">
        <v>14</v>
      </c>
      <c r="M277" s="12"/>
    </row>
    <row r="278" spans="1:13" ht="18" customHeight="1">
      <c r="A278" s="4">
        <v>277</v>
      </c>
      <c r="B278" s="37">
        <v>39964</v>
      </c>
      <c r="C278" s="34" t="s">
        <v>213</v>
      </c>
      <c r="D278" s="34" t="s">
        <v>6</v>
      </c>
      <c r="E278" s="34" t="s">
        <v>47</v>
      </c>
      <c r="F278" s="34" t="s">
        <v>36</v>
      </c>
      <c r="G278" s="21"/>
      <c r="H278" s="21"/>
      <c r="I278" s="21" t="s">
        <v>31</v>
      </c>
      <c r="J278" s="21" t="s">
        <v>38</v>
      </c>
      <c r="M278" s="12"/>
    </row>
    <row r="279" spans="1:13" ht="18" customHeight="1">
      <c r="A279" s="4">
        <v>278</v>
      </c>
      <c r="B279" s="37">
        <v>39964</v>
      </c>
      <c r="C279" s="34" t="s">
        <v>49</v>
      </c>
      <c r="D279" s="34" t="s">
        <v>29</v>
      </c>
      <c r="E279" s="36" t="s">
        <v>33</v>
      </c>
      <c r="F279" s="34" t="s">
        <v>208</v>
      </c>
      <c r="G279" s="21"/>
      <c r="H279" s="21"/>
      <c r="I279" s="21" t="s">
        <v>32</v>
      </c>
      <c r="J279" s="21" t="s">
        <v>37</v>
      </c>
      <c r="M279" s="12"/>
    </row>
    <row r="280" spans="1:13" ht="18" customHeight="1">
      <c r="A280" s="4">
        <v>279</v>
      </c>
      <c r="B280" s="37">
        <v>39964</v>
      </c>
      <c r="C280" s="34" t="s">
        <v>30</v>
      </c>
      <c r="D280" s="34" t="s">
        <v>46</v>
      </c>
      <c r="E280" s="34" t="s">
        <v>148</v>
      </c>
      <c r="F280" s="34" t="s">
        <v>210</v>
      </c>
      <c r="G280" s="21"/>
      <c r="H280" s="21"/>
      <c r="I280" s="21" t="s">
        <v>9</v>
      </c>
      <c r="J280" s="21" t="s">
        <v>19</v>
      </c>
      <c r="M280" s="12"/>
    </row>
    <row r="281" spans="1:13" ht="18" customHeight="1">
      <c r="A281" s="4">
        <v>280</v>
      </c>
      <c r="B281" s="37">
        <v>39964</v>
      </c>
      <c r="C281" s="34" t="s">
        <v>50</v>
      </c>
      <c r="D281" s="34" t="s">
        <v>27</v>
      </c>
      <c r="E281" s="34" t="s">
        <v>153</v>
      </c>
      <c r="F281" s="34" t="s">
        <v>15</v>
      </c>
      <c r="G281" s="21"/>
      <c r="H281" s="21"/>
      <c r="I281" s="21" t="s">
        <v>25</v>
      </c>
      <c r="J281" s="21" t="s">
        <v>20</v>
      </c>
      <c r="M281" s="12"/>
    </row>
    <row r="282" spans="1:13" ht="18" customHeight="1">
      <c r="A282" s="4">
        <v>281</v>
      </c>
      <c r="B282" s="37">
        <v>39964</v>
      </c>
      <c r="C282" s="34" t="s">
        <v>163</v>
      </c>
      <c r="D282" s="34" t="s">
        <v>161</v>
      </c>
      <c r="E282" s="34" t="s">
        <v>16</v>
      </c>
      <c r="F282" s="34" t="s">
        <v>23</v>
      </c>
      <c r="G282" s="21"/>
      <c r="H282" s="21"/>
      <c r="I282" s="21" t="s">
        <v>26</v>
      </c>
      <c r="J282" s="21" t="s">
        <v>13</v>
      </c>
      <c r="M282" s="12"/>
    </row>
    <row r="283" spans="1:13" ht="18" customHeight="1">
      <c r="A283" s="4">
        <v>282</v>
      </c>
      <c r="B283" s="37">
        <v>39965</v>
      </c>
      <c r="C283" s="34" t="s">
        <v>35</v>
      </c>
      <c r="D283" s="36" t="s">
        <v>148</v>
      </c>
      <c r="E283" s="34" t="s">
        <v>210</v>
      </c>
      <c r="F283" s="34" t="s">
        <v>30</v>
      </c>
      <c r="G283" s="21"/>
      <c r="H283" s="21"/>
      <c r="I283" s="21" t="s">
        <v>9</v>
      </c>
      <c r="J283" s="21" t="s">
        <v>19</v>
      </c>
      <c r="M283" s="12"/>
    </row>
    <row r="284" spans="1:13" ht="18" customHeight="1">
      <c r="A284" s="4">
        <v>283</v>
      </c>
      <c r="B284" s="37">
        <v>39966</v>
      </c>
      <c r="C284" s="34" t="s">
        <v>36</v>
      </c>
      <c r="D284" s="34" t="s">
        <v>213</v>
      </c>
      <c r="E284" s="34" t="s">
        <v>46</v>
      </c>
      <c r="F284" s="34" t="s">
        <v>47</v>
      </c>
      <c r="G284" s="21"/>
      <c r="H284" s="21"/>
      <c r="I284" s="21" t="s">
        <v>31</v>
      </c>
      <c r="J284" s="21" t="s">
        <v>19</v>
      </c>
      <c r="M284" s="12"/>
    </row>
    <row r="285" spans="1:13" ht="18" customHeight="1">
      <c r="A285" s="4">
        <v>284</v>
      </c>
      <c r="B285" s="37">
        <v>39966</v>
      </c>
      <c r="C285" s="34" t="s">
        <v>29</v>
      </c>
      <c r="D285" s="34" t="s">
        <v>22</v>
      </c>
      <c r="E285" s="34" t="s">
        <v>39</v>
      </c>
      <c r="F285" s="34" t="s">
        <v>28</v>
      </c>
      <c r="G285" s="21"/>
      <c r="H285" s="21"/>
      <c r="I285" s="21" t="s">
        <v>32</v>
      </c>
      <c r="J285" s="21" t="s">
        <v>14</v>
      </c>
      <c r="M285" s="12"/>
    </row>
    <row r="286" spans="1:13" ht="18" customHeight="1">
      <c r="A286" s="4">
        <v>285</v>
      </c>
      <c r="B286" s="37">
        <v>39966</v>
      </c>
      <c r="C286" s="34" t="s">
        <v>210</v>
      </c>
      <c r="D286" s="34" t="s">
        <v>30</v>
      </c>
      <c r="E286" s="34" t="s">
        <v>6</v>
      </c>
      <c r="F286" s="34" t="s">
        <v>148</v>
      </c>
      <c r="G286" s="21"/>
      <c r="H286" s="21"/>
      <c r="I286" s="21" t="s">
        <v>9</v>
      </c>
      <c r="J286" s="21" t="s">
        <v>38</v>
      </c>
      <c r="M286" s="12"/>
    </row>
    <row r="287" spans="1:13" ht="18" customHeight="1">
      <c r="A287" s="4">
        <v>286</v>
      </c>
      <c r="B287" s="37">
        <v>39966</v>
      </c>
      <c r="C287" s="36" t="s">
        <v>131</v>
      </c>
      <c r="D287" s="34" t="s">
        <v>21</v>
      </c>
      <c r="E287" s="34" t="s">
        <v>12</v>
      </c>
      <c r="F287" s="34" t="s">
        <v>10</v>
      </c>
      <c r="G287" s="21"/>
      <c r="H287" s="21"/>
      <c r="I287" s="21" t="s">
        <v>8</v>
      </c>
      <c r="J287" s="21" t="s">
        <v>37</v>
      </c>
      <c r="M287" s="13"/>
    </row>
    <row r="288" spans="1:13" ht="18" customHeight="1">
      <c r="A288" s="4">
        <v>287</v>
      </c>
      <c r="B288" s="37">
        <v>39966</v>
      </c>
      <c r="C288" s="34" t="s">
        <v>15</v>
      </c>
      <c r="D288" s="34" t="s">
        <v>50</v>
      </c>
      <c r="E288" s="34" t="s">
        <v>144</v>
      </c>
      <c r="F288" s="34" t="s">
        <v>153</v>
      </c>
      <c r="G288" s="21"/>
      <c r="H288" s="21"/>
      <c r="I288" s="21" t="s">
        <v>25</v>
      </c>
      <c r="J288" s="21" t="s">
        <v>13</v>
      </c>
      <c r="M288" s="12"/>
    </row>
    <row r="289" spans="1:13" ht="18" customHeight="1">
      <c r="A289" s="4">
        <v>288</v>
      </c>
      <c r="B289" s="37">
        <v>39966</v>
      </c>
      <c r="C289" s="34" t="s">
        <v>24</v>
      </c>
      <c r="D289" s="34" t="s">
        <v>34</v>
      </c>
      <c r="E289" s="34" t="s">
        <v>23</v>
      </c>
      <c r="F289" s="34" t="s">
        <v>16</v>
      </c>
      <c r="G289" s="21"/>
      <c r="H289" s="21"/>
      <c r="I289" s="21" t="s">
        <v>26</v>
      </c>
      <c r="J289" s="21" t="s">
        <v>20</v>
      </c>
      <c r="M289" s="12"/>
    </row>
    <row r="290" spans="1:13" ht="18" customHeight="1">
      <c r="A290" s="4">
        <v>289</v>
      </c>
      <c r="B290" s="37">
        <v>39967</v>
      </c>
      <c r="C290" s="34" t="s">
        <v>148</v>
      </c>
      <c r="D290" s="34" t="s">
        <v>72</v>
      </c>
      <c r="E290" s="34" t="s">
        <v>30</v>
      </c>
      <c r="F290" s="34" t="s">
        <v>6</v>
      </c>
      <c r="G290" s="21"/>
      <c r="H290" s="21"/>
      <c r="I290" s="21" t="s">
        <v>9</v>
      </c>
      <c r="J290" s="21" t="s">
        <v>38</v>
      </c>
      <c r="M290" s="12"/>
    </row>
    <row r="291" spans="1:13" ht="18" customHeight="1">
      <c r="A291" s="4">
        <v>290</v>
      </c>
      <c r="B291" s="37">
        <v>39967</v>
      </c>
      <c r="C291" s="34" t="s">
        <v>47</v>
      </c>
      <c r="D291" s="34" t="s">
        <v>49</v>
      </c>
      <c r="E291" s="34" t="s">
        <v>213</v>
      </c>
      <c r="F291" s="34" t="s">
        <v>46</v>
      </c>
      <c r="G291" s="21"/>
      <c r="H291" s="21"/>
      <c r="I291" s="21" t="s">
        <v>31</v>
      </c>
      <c r="J291" s="21" t="s">
        <v>19</v>
      </c>
      <c r="M291" s="12"/>
    </row>
    <row r="292" spans="1:13" ht="18" customHeight="1">
      <c r="A292" s="4">
        <v>291</v>
      </c>
      <c r="B292" s="37">
        <v>39967</v>
      </c>
      <c r="C292" s="34" t="s">
        <v>153</v>
      </c>
      <c r="D292" s="34" t="s">
        <v>7</v>
      </c>
      <c r="E292" s="34" t="s">
        <v>50</v>
      </c>
      <c r="F292" s="34" t="s">
        <v>144</v>
      </c>
      <c r="G292" s="21"/>
      <c r="H292" s="21"/>
      <c r="I292" s="21" t="s">
        <v>25</v>
      </c>
      <c r="J292" s="21" t="s">
        <v>13</v>
      </c>
      <c r="M292" s="12"/>
    </row>
    <row r="293" spans="1:13" ht="18" customHeight="1">
      <c r="A293" s="4">
        <v>292</v>
      </c>
      <c r="B293" s="37">
        <v>39967</v>
      </c>
      <c r="C293" s="34" t="s">
        <v>10</v>
      </c>
      <c r="D293" s="34" t="s">
        <v>5</v>
      </c>
      <c r="E293" s="34" t="s">
        <v>21</v>
      </c>
      <c r="F293" s="34" t="s">
        <v>12</v>
      </c>
      <c r="G293" s="21"/>
      <c r="H293" s="21"/>
      <c r="I293" s="21" t="s">
        <v>8</v>
      </c>
      <c r="J293" s="21" t="s">
        <v>37</v>
      </c>
      <c r="M293" s="12"/>
    </row>
    <row r="294" spans="1:13" ht="18" customHeight="1">
      <c r="A294" s="4">
        <v>293</v>
      </c>
      <c r="B294" s="37">
        <v>39967</v>
      </c>
      <c r="C294" s="34" t="s">
        <v>28</v>
      </c>
      <c r="D294" s="34" t="s">
        <v>208</v>
      </c>
      <c r="E294" s="34" t="s">
        <v>22</v>
      </c>
      <c r="F294" s="34" t="s">
        <v>39</v>
      </c>
      <c r="G294" s="21"/>
      <c r="H294" s="21"/>
      <c r="I294" s="21" t="s">
        <v>32</v>
      </c>
      <c r="J294" s="21" t="s">
        <v>14</v>
      </c>
      <c r="M294" s="12"/>
    </row>
    <row r="295" spans="1:13" ht="18" customHeight="1">
      <c r="A295" s="4">
        <v>294</v>
      </c>
      <c r="B295" s="37">
        <v>39967</v>
      </c>
      <c r="C295" s="34" t="s">
        <v>16</v>
      </c>
      <c r="D295" s="34" t="s">
        <v>23</v>
      </c>
      <c r="E295" s="34" t="s">
        <v>34</v>
      </c>
      <c r="F295" s="34" t="s">
        <v>142</v>
      </c>
      <c r="G295" s="21"/>
      <c r="H295" s="21"/>
      <c r="I295" s="21" t="s">
        <v>26</v>
      </c>
      <c r="J295" s="21" t="s">
        <v>20</v>
      </c>
      <c r="M295" s="12"/>
    </row>
    <row r="296" spans="1:13" ht="18" customHeight="1">
      <c r="A296" s="4">
        <v>295</v>
      </c>
      <c r="B296" s="37">
        <v>39969</v>
      </c>
      <c r="C296" s="34" t="s">
        <v>7</v>
      </c>
      <c r="D296" s="34" t="s">
        <v>44</v>
      </c>
      <c r="E296" s="34" t="s">
        <v>17</v>
      </c>
      <c r="F296" s="34" t="s">
        <v>50</v>
      </c>
      <c r="G296" s="21"/>
      <c r="H296" s="21"/>
      <c r="I296" s="21" t="s">
        <v>19</v>
      </c>
      <c r="J296" s="21" t="s">
        <v>25</v>
      </c>
      <c r="M296" s="12"/>
    </row>
    <row r="297" spans="1:13" ht="18" customHeight="1">
      <c r="A297" s="4">
        <v>296</v>
      </c>
      <c r="B297" s="37">
        <v>39969</v>
      </c>
      <c r="C297" s="34" t="s">
        <v>46</v>
      </c>
      <c r="D297" s="34" t="s">
        <v>47</v>
      </c>
      <c r="E297" s="34" t="s">
        <v>43</v>
      </c>
      <c r="F297" s="34" t="s">
        <v>23</v>
      </c>
      <c r="G297" s="21"/>
      <c r="H297" s="21"/>
      <c r="I297" s="21" t="s">
        <v>38</v>
      </c>
      <c r="J297" s="21" t="s">
        <v>26</v>
      </c>
      <c r="M297" s="12"/>
    </row>
    <row r="298" spans="1:13" ht="18" customHeight="1">
      <c r="A298" s="4">
        <v>297</v>
      </c>
      <c r="B298" s="37">
        <v>39969</v>
      </c>
      <c r="C298" s="34" t="s">
        <v>6</v>
      </c>
      <c r="D298" s="34" t="s">
        <v>29</v>
      </c>
      <c r="E298" s="34" t="s">
        <v>33</v>
      </c>
      <c r="F298" s="34" t="s">
        <v>30</v>
      </c>
      <c r="G298" s="21"/>
      <c r="H298" s="21"/>
      <c r="I298" s="21" t="s">
        <v>14</v>
      </c>
      <c r="J298" s="21" t="s">
        <v>9</v>
      </c>
      <c r="M298" s="12"/>
    </row>
    <row r="299" spans="1:13" ht="18" customHeight="1">
      <c r="A299" s="4">
        <v>298</v>
      </c>
      <c r="B299" s="37">
        <v>39969</v>
      </c>
      <c r="C299" s="34" t="s">
        <v>142</v>
      </c>
      <c r="D299" s="34" t="s">
        <v>4</v>
      </c>
      <c r="E299" s="34" t="s">
        <v>161</v>
      </c>
      <c r="F299" s="34" t="s">
        <v>22</v>
      </c>
      <c r="G299" s="21"/>
      <c r="H299" s="21"/>
      <c r="I299" s="21" t="s">
        <v>20</v>
      </c>
      <c r="J299" s="21" t="s">
        <v>8</v>
      </c>
      <c r="M299" s="12"/>
    </row>
    <row r="300" spans="1:13" ht="18" customHeight="1">
      <c r="A300" s="4">
        <v>299</v>
      </c>
      <c r="B300" s="37">
        <v>39969</v>
      </c>
      <c r="C300" s="34" t="s">
        <v>12</v>
      </c>
      <c r="D300" s="34" t="s">
        <v>166</v>
      </c>
      <c r="E300" s="34" t="s">
        <v>5</v>
      </c>
      <c r="F300" s="34" t="s">
        <v>72</v>
      </c>
      <c r="G300" s="21"/>
      <c r="H300" s="21"/>
      <c r="I300" s="21" t="s">
        <v>37</v>
      </c>
      <c r="J300" s="21" t="s">
        <v>31</v>
      </c>
      <c r="M300" s="12"/>
    </row>
    <row r="301" spans="1:13" ht="18" customHeight="1">
      <c r="A301" s="4">
        <v>300</v>
      </c>
      <c r="B301" s="37">
        <v>39970</v>
      </c>
      <c r="C301" s="34" t="s">
        <v>72</v>
      </c>
      <c r="D301" s="34" t="s">
        <v>213</v>
      </c>
      <c r="E301" s="34" t="s">
        <v>166</v>
      </c>
      <c r="F301" s="34" t="s">
        <v>5</v>
      </c>
      <c r="G301" s="21"/>
      <c r="H301" s="21"/>
      <c r="I301" s="21" t="s">
        <v>37</v>
      </c>
      <c r="J301" s="21" t="s">
        <v>31</v>
      </c>
      <c r="M301" s="12"/>
    </row>
    <row r="302" spans="1:13" ht="18" customHeight="1">
      <c r="A302" s="4">
        <v>301</v>
      </c>
      <c r="B302" s="37">
        <v>39970</v>
      </c>
      <c r="C302" s="34" t="s">
        <v>23</v>
      </c>
      <c r="D302" s="34" t="s">
        <v>163</v>
      </c>
      <c r="E302" s="34" t="s">
        <v>47</v>
      </c>
      <c r="F302" s="34" t="s">
        <v>43</v>
      </c>
      <c r="G302" s="21"/>
      <c r="H302" s="21"/>
      <c r="I302" s="21" t="s">
        <v>38</v>
      </c>
      <c r="J302" s="21" t="s">
        <v>26</v>
      </c>
      <c r="M302" s="12"/>
    </row>
    <row r="303" spans="1:13" ht="18" customHeight="1">
      <c r="A303" s="4">
        <v>302</v>
      </c>
      <c r="B303" s="37">
        <v>39970</v>
      </c>
      <c r="C303" s="34" t="s">
        <v>30</v>
      </c>
      <c r="D303" s="34" t="s">
        <v>33</v>
      </c>
      <c r="E303" s="34" t="s">
        <v>29</v>
      </c>
      <c r="F303" s="34" t="s">
        <v>144</v>
      </c>
      <c r="G303" s="21"/>
      <c r="H303" s="21"/>
      <c r="I303" s="21" t="s">
        <v>14</v>
      </c>
      <c r="J303" s="21" t="s">
        <v>9</v>
      </c>
      <c r="M303" s="12"/>
    </row>
    <row r="304" spans="1:13" ht="18" customHeight="1">
      <c r="A304" s="4">
        <v>303</v>
      </c>
      <c r="B304" s="37">
        <v>39970</v>
      </c>
      <c r="C304" s="34" t="s">
        <v>50</v>
      </c>
      <c r="D304" s="34" t="s">
        <v>10</v>
      </c>
      <c r="E304" s="34" t="s">
        <v>44</v>
      </c>
      <c r="F304" s="34" t="s">
        <v>17</v>
      </c>
      <c r="G304" s="21"/>
      <c r="H304" s="21"/>
      <c r="I304" s="21" t="s">
        <v>19</v>
      </c>
      <c r="J304" s="21" t="s">
        <v>25</v>
      </c>
      <c r="M304" s="12"/>
    </row>
    <row r="305" spans="1:13" ht="18" customHeight="1">
      <c r="A305" s="4">
        <v>304</v>
      </c>
      <c r="B305" s="37">
        <v>39970</v>
      </c>
      <c r="C305" s="34" t="s">
        <v>21</v>
      </c>
      <c r="D305" s="34" t="s">
        <v>148</v>
      </c>
      <c r="E305" s="34" t="s">
        <v>35</v>
      </c>
      <c r="F305" s="34" t="s">
        <v>131</v>
      </c>
      <c r="G305" s="21"/>
      <c r="H305" s="21"/>
      <c r="I305" s="21" t="s">
        <v>13</v>
      </c>
      <c r="J305" s="21" t="s">
        <v>32</v>
      </c>
      <c r="M305" s="12"/>
    </row>
    <row r="306" spans="1:13" ht="18" customHeight="1">
      <c r="A306" s="4">
        <v>305</v>
      </c>
      <c r="B306" s="37">
        <v>39970</v>
      </c>
      <c r="C306" s="34" t="s">
        <v>22</v>
      </c>
      <c r="D306" s="34" t="s">
        <v>153</v>
      </c>
      <c r="E306" s="34" t="s">
        <v>4</v>
      </c>
      <c r="F306" s="34" t="s">
        <v>161</v>
      </c>
      <c r="G306" s="21"/>
      <c r="H306" s="21"/>
      <c r="I306" s="21" t="s">
        <v>20</v>
      </c>
      <c r="J306" s="21" t="s">
        <v>8</v>
      </c>
      <c r="M306" s="12"/>
    </row>
    <row r="307" spans="1:13" ht="18" customHeight="1">
      <c r="A307" s="4">
        <v>306</v>
      </c>
      <c r="B307" s="37">
        <v>39971</v>
      </c>
      <c r="C307" s="34" t="s">
        <v>161</v>
      </c>
      <c r="D307" s="34" t="s">
        <v>7</v>
      </c>
      <c r="E307" s="34" t="s">
        <v>142</v>
      </c>
      <c r="F307" s="34" t="s">
        <v>4</v>
      </c>
      <c r="G307" s="21"/>
      <c r="H307" s="21"/>
      <c r="I307" s="21" t="s">
        <v>20</v>
      </c>
      <c r="J307" s="21" t="s">
        <v>32</v>
      </c>
      <c r="M307" s="12"/>
    </row>
    <row r="308" spans="1:13" ht="18" customHeight="1">
      <c r="A308" s="4">
        <v>307</v>
      </c>
      <c r="B308" s="37">
        <v>39971</v>
      </c>
      <c r="C308" s="34" t="s">
        <v>5</v>
      </c>
      <c r="D308" s="34" t="s">
        <v>49</v>
      </c>
      <c r="E308" s="36" t="s">
        <v>213</v>
      </c>
      <c r="F308" s="34" t="s">
        <v>35</v>
      </c>
      <c r="G308" s="21"/>
      <c r="H308" s="21"/>
      <c r="I308" s="21" t="s">
        <v>37</v>
      </c>
      <c r="J308" s="21" t="s">
        <v>9</v>
      </c>
      <c r="M308" s="12"/>
    </row>
    <row r="309" spans="1:13" ht="18" customHeight="1">
      <c r="A309" s="4">
        <v>308</v>
      </c>
      <c r="B309" s="37">
        <v>39971</v>
      </c>
      <c r="C309" s="34" t="s">
        <v>131</v>
      </c>
      <c r="D309" s="34" t="s">
        <v>6</v>
      </c>
      <c r="E309" s="34" t="s">
        <v>39</v>
      </c>
      <c r="F309" s="34" t="s">
        <v>33</v>
      </c>
      <c r="G309" s="21"/>
      <c r="H309" s="21"/>
      <c r="I309" s="21" t="s">
        <v>13</v>
      </c>
      <c r="J309" s="21" t="s">
        <v>8</v>
      </c>
      <c r="M309" s="12"/>
    </row>
    <row r="310" spans="1:13" ht="18" customHeight="1">
      <c r="A310" s="4">
        <v>309</v>
      </c>
      <c r="B310" s="37">
        <v>39971</v>
      </c>
      <c r="C310" s="34" t="s">
        <v>144</v>
      </c>
      <c r="D310" s="34" t="s">
        <v>12</v>
      </c>
      <c r="E310" s="34" t="s">
        <v>27</v>
      </c>
      <c r="F310" s="34" t="s">
        <v>41</v>
      </c>
      <c r="G310" s="21"/>
      <c r="H310" s="21"/>
      <c r="I310" s="21" t="s">
        <v>14</v>
      </c>
      <c r="J310" s="21" t="s">
        <v>31</v>
      </c>
      <c r="M310" s="12"/>
    </row>
    <row r="311" spans="1:13" ht="18" customHeight="1">
      <c r="A311" s="4">
        <v>310</v>
      </c>
      <c r="B311" s="37">
        <v>39971</v>
      </c>
      <c r="C311" s="34" t="s">
        <v>43</v>
      </c>
      <c r="D311" s="34" t="s">
        <v>50</v>
      </c>
      <c r="E311" s="34" t="s">
        <v>10</v>
      </c>
      <c r="F311" s="34" t="s">
        <v>44</v>
      </c>
      <c r="G311" s="21"/>
      <c r="H311" s="21"/>
      <c r="I311" s="21" t="s">
        <v>19</v>
      </c>
      <c r="J311" s="21" t="s">
        <v>26</v>
      </c>
      <c r="M311" s="12"/>
    </row>
    <row r="312" spans="1:13" ht="18" customHeight="1">
      <c r="A312" s="4">
        <v>311</v>
      </c>
      <c r="B312" s="37">
        <v>39971</v>
      </c>
      <c r="C312" s="34" t="s">
        <v>17</v>
      </c>
      <c r="D312" s="34" t="s">
        <v>11</v>
      </c>
      <c r="E312" s="34" t="s">
        <v>163</v>
      </c>
      <c r="F312" s="34" t="s">
        <v>47</v>
      </c>
      <c r="G312" s="21"/>
      <c r="H312" s="21"/>
      <c r="I312" s="21" t="s">
        <v>38</v>
      </c>
      <c r="J312" s="21" t="s">
        <v>25</v>
      </c>
      <c r="M312" s="12"/>
    </row>
    <row r="313" spans="1:13" ht="18" customHeight="1">
      <c r="A313" s="4">
        <v>312</v>
      </c>
      <c r="B313" s="37">
        <v>39972</v>
      </c>
      <c r="C313" s="34" t="s">
        <v>4</v>
      </c>
      <c r="D313" s="34" t="s">
        <v>142</v>
      </c>
      <c r="E313" s="34" t="s">
        <v>7</v>
      </c>
      <c r="F313" s="34" t="s">
        <v>153</v>
      </c>
      <c r="G313" s="21"/>
      <c r="H313" s="21"/>
      <c r="I313" s="21" t="s">
        <v>20</v>
      </c>
      <c r="J313" s="21" t="s">
        <v>32</v>
      </c>
      <c r="M313" s="12"/>
    </row>
    <row r="314" spans="1:13" ht="18" customHeight="1">
      <c r="A314" s="4">
        <v>313</v>
      </c>
      <c r="B314" s="37">
        <v>39972</v>
      </c>
      <c r="C314" s="34" t="s">
        <v>35</v>
      </c>
      <c r="D314" s="34" t="s">
        <v>30</v>
      </c>
      <c r="E314" s="34" t="s">
        <v>49</v>
      </c>
      <c r="F314" s="34" t="s">
        <v>213</v>
      </c>
      <c r="G314" s="21"/>
      <c r="H314" s="21"/>
      <c r="I314" s="21" t="s">
        <v>37</v>
      </c>
      <c r="J314" s="21" t="s">
        <v>9</v>
      </c>
      <c r="M314" s="12"/>
    </row>
    <row r="315" spans="1:13" ht="18" customHeight="1">
      <c r="A315" s="4">
        <v>314</v>
      </c>
      <c r="B315" s="37">
        <v>39972</v>
      </c>
      <c r="C315" s="34" t="s">
        <v>47</v>
      </c>
      <c r="D315" s="34" t="s">
        <v>72</v>
      </c>
      <c r="E315" s="34" t="s">
        <v>23</v>
      </c>
      <c r="F315" s="34" t="s">
        <v>210</v>
      </c>
      <c r="G315" s="21"/>
      <c r="H315" s="21"/>
      <c r="I315" s="21" t="s">
        <v>38</v>
      </c>
      <c r="J315" s="21" t="s">
        <v>25</v>
      </c>
      <c r="M315" s="12"/>
    </row>
    <row r="316" spans="1:13" ht="18" customHeight="1">
      <c r="A316" s="4">
        <v>315</v>
      </c>
      <c r="B316" s="37">
        <v>39972</v>
      </c>
      <c r="C316" s="34" t="s">
        <v>41</v>
      </c>
      <c r="D316" s="34" t="s">
        <v>21</v>
      </c>
      <c r="E316" s="34" t="s">
        <v>12</v>
      </c>
      <c r="F316" s="34" t="s">
        <v>166</v>
      </c>
      <c r="G316" s="21"/>
      <c r="H316" s="21"/>
      <c r="I316" s="21" t="s">
        <v>14</v>
      </c>
      <c r="J316" s="21" t="s">
        <v>31</v>
      </c>
      <c r="M316" s="12"/>
    </row>
    <row r="317" spans="1:13" ht="18" customHeight="1">
      <c r="A317" s="4">
        <v>316</v>
      </c>
      <c r="B317" s="37">
        <v>39972</v>
      </c>
      <c r="C317" s="34" t="s">
        <v>44</v>
      </c>
      <c r="D317" s="34" t="s">
        <v>16</v>
      </c>
      <c r="E317" s="34" t="s">
        <v>50</v>
      </c>
      <c r="F317" s="34" t="s">
        <v>10</v>
      </c>
      <c r="G317" s="21"/>
      <c r="H317" s="21"/>
      <c r="I317" s="21" t="s">
        <v>19</v>
      </c>
      <c r="J317" s="21" t="s">
        <v>26</v>
      </c>
      <c r="M317" s="12"/>
    </row>
    <row r="318" spans="1:13" ht="18" customHeight="1">
      <c r="A318" s="4">
        <v>317</v>
      </c>
      <c r="B318" s="37">
        <v>39972</v>
      </c>
      <c r="C318" s="34" t="s">
        <v>33</v>
      </c>
      <c r="D318" s="34" t="s">
        <v>39</v>
      </c>
      <c r="E318" s="34" t="s">
        <v>6</v>
      </c>
      <c r="F318" s="34" t="s">
        <v>208</v>
      </c>
      <c r="G318" s="21"/>
      <c r="H318" s="21"/>
      <c r="I318" s="21" t="s">
        <v>13</v>
      </c>
      <c r="J318" s="21" t="s">
        <v>8</v>
      </c>
      <c r="M318" s="12"/>
    </row>
    <row r="319" spans="1:13" ht="18" customHeight="1">
      <c r="A319" s="4">
        <v>318</v>
      </c>
      <c r="B319" s="37">
        <v>39974</v>
      </c>
      <c r="C319" s="34" t="s">
        <v>166</v>
      </c>
      <c r="D319" s="34" t="s">
        <v>208</v>
      </c>
      <c r="E319" s="34" t="s">
        <v>21</v>
      </c>
      <c r="F319" s="34" t="s">
        <v>29</v>
      </c>
      <c r="G319" s="21"/>
      <c r="H319" s="21"/>
      <c r="I319" s="21" t="s">
        <v>8</v>
      </c>
      <c r="J319" s="21" t="s">
        <v>19</v>
      </c>
      <c r="M319" s="12"/>
    </row>
    <row r="320" spans="1:13" ht="18" customHeight="1">
      <c r="A320" s="4">
        <v>319</v>
      </c>
      <c r="B320" s="37">
        <v>39974</v>
      </c>
      <c r="C320" s="34" t="s">
        <v>153</v>
      </c>
      <c r="D320" s="34" t="s">
        <v>46</v>
      </c>
      <c r="E320" s="34" t="s">
        <v>11</v>
      </c>
      <c r="F320" s="34" t="s">
        <v>7</v>
      </c>
      <c r="G320" s="21"/>
      <c r="H320" s="21"/>
      <c r="I320" s="21" t="s">
        <v>26</v>
      </c>
      <c r="J320" s="21" t="s">
        <v>37</v>
      </c>
      <c r="M320" s="12"/>
    </row>
    <row r="321" spans="1:13" ht="18" customHeight="1">
      <c r="A321" s="4">
        <v>320</v>
      </c>
      <c r="B321" s="37">
        <v>39974</v>
      </c>
      <c r="C321" s="34" t="s">
        <v>213</v>
      </c>
      <c r="D321" s="34" t="s">
        <v>144</v>
      </c>
      <c r="E321" s="34" t="s">
        <v>148</v>
      </c>
      <c r="F321" s="34" t="s">
        <v>27</v>
      </c>
      <c r="G321" s="21"/>
      <c r="H321" s="21"/>
      <c r="I321" s="21" t="s">
        <v>32</v>
      </c>
      <c r="J321" s="21" t="s">
        <v>38</v>
      </c>
      <c r="M321" s="12"/>
    </row>
    <row r="322" spans="1:13" ht="18" customHeight="1">
      <c r="A322" s="4">
        <v>321</v>
      </c>
      <c r="B322" s="37">
        <v>39974</v>
      </c>
      <c r="C322" s="34" t="s">
        <v>49</v>
      </c>
      <c r="D322" s="34" t="s">
        <v>131</v>
      </c>
      <c r="E322" s="34" t="s">
        <v>18</v>
      </c>
      <c r="F322" s="34" t="s">
        <v>39</v>
      </c>
      <c r="G322" s="21"/>
      <c r="H322" s="21"/>
      <c r="I322" s="21" t="s">
        <v>9</v>
      </c>
      <c r="J322" s="21" t="s">
        <v>20</v>
      </c>
      <c r="M322" s="12"/>
    </row>
    <row r="323" spans="1:13" ht="18" customHeight="1">
      <c r="A323" s="4">
        <v>322</v>
      </c>
      <c r="B323" s="37">
        <v>39974</v>
      </c>
      <c r="C323" s="34" t="s">
        <v>210</v>
      </c>
      <c r="D323" s="34" t="s">
        <v>161</v>
      </c>
      <c r="E323" s="34" t="s">
        <v>16</v>
      </c>
      <c r="F323" s="34" t="s">
        <v>142</v>
      </c>
      <c r="G323" s="21"/>
      <c r="H323" s="21"/>
      <c r="I323" s="21" t="s">
        <v>25</v>
      </c>
      <c r="J323" s="21" t="s">
        <v>14</v>
      </c>
      <c r="M323" s="12"/>
    </row>
    <row r="324" spans="1:13" ht="18" customHeight="1">
      <c r="A324" s="4">
        <v>323</v>
      </c>
      <c r="B324" s="37">
        <v>39974</v>
      </c>
      <c r="C324" s="34" t="s">
        <v>12</v>
      </c>
      <c r="D324" s="34" t="s">
        <v>15</v>
      </c>
      <c r="E324" s="34" t="s">
        <v>41</v>
      </c>
      <c r="F324" s="34" t="s">
        <v>163</v>
      </c>
      <c r="G324" s="21"/>
      <c r="H324" s="21"/>
      <c r="I324" s="21" t="s">
        <v>31</v>
      </c>
      <c r="J324" s="21" t="s">
        <v>13</v>
      </c>
      <c r="M324" s="12"/>
    </row>
    <row r="325" spans="1:13" ht="18" customHeight="1">
      <c r="A325" s="4">
        <v>324</v>
      </c>
      <c r="B325" s="37">
        <v>39975</v>
      </c>
      <c r="C325" s="34" t="s">
        <v>7</v>
      </c>
      <c r="D325" s="34" t="s">
        <v>47</v>
      </c>
      <c r="E325" s="34" t="s">
        <v>46</v>
      </c>
      <c r="F325" s="34" t="s">
        <v>11</v>
      </c>
      <c r="G325" s="21"/>
      <c r="H325" s="21"/>
      <c r="I325" s="21" t="s">
        <v>26</v>
      </c>
      <c r="J325" s="21" t="s">
        <v>37</v>
      </c>
      <c r="M325" s="12"/>
    </row>
    <row r="326" spans="1:13" ht="18" customHeight="1">
      <c r="A326" s="4">
        <v>325</v>
      </c>
      <c r="B326" s="37">
        <v>39975</v>
      </c>
      <c r="C326" s="34" t="s">
        <v>39</v>
      </c>
      <c r="D326" s="34" t="s">
        <v>18</v>
      </c>
      <c r="E326" s="34" t="s">
        <v>131</v>
      </c>
      <c r="F326" s="34" t="s">
        <v>33</v>
      </c>
      <c r="G326" s="21"/>
      <c r="H326" s="21"/>
      <c r="I326" s="21" t="s">
        <v>9</v>
      </c>
      <c r="J326" s="21" t="s">
        <v>20</v>
      </c>
      <c r="M326" s="12"/>
    </row>
    <row r="327" spans="1:13" ht="18" customHeight="1">
      <c r="A327" s="4">
        <v>326</v>
      </c>
      <c r="B327" s="37">
        <v>39975</v>
      </c>
      <c r="C327" s="34" t="s">
        <v>29</v>
      </c>
      <c r="D327" s="34" t="s">
        <v>36</v>
      </c>
      <c r="E327" s="34" t="s">
        <v>208</v>
      </c>
      <c r="F327" s="34" t="s">
        <v>21</v>
      </c>
      <c r="G327" s="21"/>
      <c r="H327" s="21"/>
      <c r="I327" s="21" t="s">
        <v>8</v>
      </c>
      <c r="J327" s="21" t="s">
        <v>19</v>
      </c>
      <c r="M327" s="12"/>
    </row>
    <row r="328" spans="1:13" ht="18" customHeight="1">
      <c r="A328" s="4">
        <v>327</v>
      </c>
      <c r="B328" s="37">
        <v>39975</v>
      </c>
      <c r="C328" s="34" t="s">
        <v>142</v>
      </c>
      <c r="D328" s="34" t="s">
        <v>22</v>
      </c>
      <c r="E328" s="34" t="s">
        <v>161</v>
      </c>
      <c r="F328" s="34" t="s">
        <v>16</v>
      </c>
      <c r="G328" s="21"/>
      <c r="H328" s="21"/>
      <c r="I328" s="21" t="s">
        <v>25</v>
      </c>
      <c r="J328" s="21" t="s">
        <v>14</v>
      </c>
      <c r="M328" s="12"/>
    </row>
    <row r="329" spans="1:13" ht="18" customHeight="1">
      <c r="A329" s="4">
        <v>328</v>
      </c>
      <c r="B329" s="37">
        <v>39975</v>
      </c>
      <c r="C329" s="34" t="s">
        <v>27</v>
      </c>
      <c r="D329" s="36" t="s">
        <v>5</v>
      </c>
      <c r="E329" s="34" t="s">
        <v>144</v>
      </c>
      <c r="F329" s="34" t="s">
        <v>148</v>
      </c>
      <c r="G329" s="21"/>
      <c r="H329" s="21"/>
      <c r="I329" s="21" t="s">
        <v>32</v>
      </c>
      <c r="J329" s="21" t="s">
        <v>38</v>
      </c>
      <c r="M329" s="12"/>
    </row>
    <row r="330" spans="1:13" ht="18" customHeight="1">
      <c r="A330" s="4">
        <v>329</v>
      </c>
      <c r="B330" s="37">
        <v>39975</v>
      </c>
      <c r="C330" s="36" t="s">
        <v>163</v>
      </c>
      <c r="D330" s="34" t="s">
        <v>41</v>
      </c>
      <c r="E330" s="34" t="s">
        <v>15</v>
      </c>
      <c r="F330" s="34" t="s">
        <v>30</v>
      </c>
      <c r="G330" s="21"/>
      <c r="H330" s="21"/>
      <c r="I330" s="21" t="s">
        <v>31</v>
      </c>
      <c r="J330" s="21" t="s">
        <v>13</v>
      </c>
      <c r="M330" s="13"/>
    </row>
    <row r="331" spans="1:13" ht="18" customHeight="1">
      <c r="A331" s="4">
        <v>330</v>
      </c>
      <c r="B331" s="37">
        <v>39977</v>
      </c>
      <c r="C331" s="34" t="s">
        <v>148</v>
      </c>
      <c r="D331" s="34" t="s">
        <v>33</v>
      </c>
      <c r="E331" s="34" t="s">
        <v>5</v>
      </c>
      <c r="F331" s="34" t="s">
        <v>18</v>
      </c>
      <c r="G331" s="21"/>
      <c r="H331" s="21"/>
      <c r="I331" s="21" t="s">
        <v>32</v>
      </c>
      <c r="J331" s="21" t="s">
        <v>19</v>
      </c>
      <c r="M331" s="12"/>
    </row>
    <row r="332" spans="1:13" ht="18" customHeight="1">
      <c r="A332" s="4">
        <v>331</v>
      </c>
      <c r="B332" s="37">
        <v>39977</v>
      </c>
      <c r="C332" s="34" t="s">
        <v>10</v>
      </c>
      <c r="D332" s="34" t="s">
        <v>29</v>
      </c>
      <c r="E332" s="34" t="s">
        <v>49</v>
      </c>
      <c r="F332" s="34" t="s">
        <v>23</v>
      </c>
      <c r="G332" s="21"/>
      <c r="H332" s="21"/>
      <c r="I332" s="21" t="s">
        <v>8</v>
      </c>
      <c r="J332" s="21" t="s">
        <v>38</v>
      </c>
      <c r="M332" s="12"/>
    </row>
    <row r="333" spans="1:13" ht="18" customHeight="1">
      <c r="A333" s="4">
        <v>332</v>
      </c>
      <c r="B333" s="37">
        <v>39977</v>
      </c>
      <c r="C333" s="34" t="s">
        <v>30</v>
      </c>
      <c r="D333" s="34" t="s">
        <v>17</v>
      </c>
      <c r="E333" s="34" t="s">
        <v>12</v>
      </c>
      <c r="F333" s="34" t="s">
        <v>144</v>
      </c>
      <c r="G333" s="21"/>
      <c r="H333" s="21"/>
      <c r="I333" s="21" t="s">
        <v>31</v>
      </c>
      <c r="J333" s="21" t="s">
        <v>20</v>
      </c>
      <c r="M333" s="12"/>
    </row>
    <row r="334" spans="1:13" ht="18" customHeight="1">
      <c r="A334" s="4">
        <v>333</v>
      </c>
      <c r="B334" s="37">
        <v>39977</v>
      </c>
      <c r="C334" s="34" t="s">
        <v>15</v>
      </c>
      <c r="D334" s="34" t="s">
        <v>39</v>
      </c>
      <c r="E334" s="34" t="s">
        <v>36</v>
      </c>
      <c r="F334" s="34" t="s">
        <v>131</v>
      </c>
      <c r="G334" s="21"/>
      <c r="H334" s="21"/>
      <c r="I334" s="21" t="s">
        <v>9</v>
      </c>
      <c r="J334" s="21" t="s">
        <v>13</v>
      </c>
      <c r="M334" s="12"/>
    </row>
    <row r="335" spans="1:13" ht="18" customHeight="1">
      <c r="A335" s="4">
        <v>334</v>
      </c>
      <c r="B335" s="37">
        <v>39977</v>
      </c>
      <c r="C335" s="34" t="s">
        <v>11</v>
      </c>
      <c r="D335" s="34" t="s">
        <v>210</v>
      </c>
      <c r="E335" s="34" t="s">
        <v>47</v>
      </c>
      <c r="F335" s="34" t="s">
        <v>72</v>
      </c>
      <c r="G335" s="21"/>
      <c r="H335" s="21"/>
      <c r="I335" s="21" t="s">
        <v>26</v>
      </c>
      <c r="J335" s="21" t="s">
        <v>14</v>
      </c>
      <c r="M335" s="12"/>
    </row>
    <row r="336" spans="1:13" ht="18" customHeight="1">
      <c r="A336" s="4">
        <v>335</v>
      </c>
      <c r="B336" s="37">
        <v>39977</v>
      </c>
      <c r="C336" s="34" t="s">
        <v>16</v>
      </c>
      <c r="D336" s="34" t="s">
        <v>142</v>
      </c>
      <c r="E336" s="34" t="s">
        <v>22</v>
      </c>
      <c r="F336" s="34" t="s">
        <v>161</v>
      </c>
      <c r="G336" s="21"/>
      <c r="H336" s="21"/>
      <c r="I336" s="21" t="s">
        <v>25</v>
      </c>
      <c r="J336" s="21" t="s">
        <v>37</v>
      </c>
      <c r="M336" s="12"/>
    </row>
    <row r="337" spans="1:13" ht="18" customHeight="1">
      <c r="A337" s="4">
        <v>336</v>
      </c>
      <c r="B337" s="37">
        <v>39978</v>
      </c>
      <c r="C337" s="34" t="s">
        <v>161</v>
      </c>
      <c r="D337" s="34" t="s">
        <v>35</v>
      </c>
      <c r="E337" s="34" t="s">
        <v>142</v>
      </c>
      <c r="F337" s="34" t="s">
        <v>22</v>
      </c>
      <c r="G337" s="21"/>
      <c r="H337" s="21"/>
      <c r="I337" s="21" t="s">
        <v>25</v>
      </c>
      <c r="J337" s="21" t="s">
        <v>37</v>
      </c>
      <c r="M337" s="12"/>
    </row>
    <row r="338" spans="1:13" ht="18" customHeight="1">
      <c r="A338" s="4">
        <v>337</v>
      </c>
      <c r="B338" s="37">
        <v>39978</v>
      </c>
      <c r="C338" s="34" t="s">
        <v>72</v>
      </c>
      <c r="D338" s="34" t="s">
        <v>153</v>
      </c>
      <c r="E338" s="34" t="s">
        <v>210</v>
      </c>
      <c r="F338" s="34" t="s">
        <v>50</v>
      </c>
      <c r="G338" s="21"/>
      <c r="H338" s="21"/>
      <c r="I338" s="21" t="s">
        <v>26</v>
      </c>
      <c r="J338" s="21" t="s">
        <v>14</v>
      </c>
      <c r="M338" s="12"/>
    </row>
    <row r="339" spans="1:13" ht="18" customHeight="1">
      <c r="A339" s="4">
        <v>338</v>
      </c>
      <c r="B339" s="37">
        <v>39978</v>
      </c>
      <c r="C339" s="34" t="s">
        <v>23</v>
      </c>
      <c r="D339" s="34" t="s">
        <v>27</v>
      </c>
      <c r="E339" s="34" t="s">
        <v>29</v>
      </c>
      <c r="F339" s="34" t="s">
        <v>49</v>
      </c>
      <c r="G339" s="21"/>
      <c r="H339" s="21"/>
      <c r="I339" s="21" t="s">
        <v>8</v>
      </c>
      <c r="J339" s="21" t="s">
        <v>38</v>
      </c>
      <c r="M339" s="12"/>
    </row>
    <row r="340" spans="1:13" ht="18" customHeight="1">
      <c r="A340" s="4">
        <v>339</v>
      </c>
      <c r="B340" s="37">
        <v>39978</v>
      </c>
      <c r="C340" s="34" t="s">
        <v>131</v>
      </c>
      <c r="D340" s="34" t="s">
        <v>163</v>
      </c>
      <c r="E340" s="34" t="s">
        <v>39</v>
      </c>
      <c r="F340" s="34" t="s">
        <v>36</v>
      </c>
      <c r="G340" s="21"/>
      <c r="H340" s="21"/>
      <c r="I340" s="21" t="s">
        <v>9</v>
      </c>
      <c r="J340" s="21" t="s">
        <v>13</v>
      </c>
      <c r="M340" s="12"/>
    </row>
    <row r="341" spans="1:13" ht="18" customHeight="1">
      <c r="A341" s="4">
        <v>340</v>
      </c>
      <c r="B341" s="37">
        <v>39978</v>
      </c>
      <c r="C341" s="34" t="s">
        <v>144</v>
      </c>
      <c r="D341" s="34" t="s">
        <v>12</v>
      </c>
      <c r="E341" s="34" t="s">
        <v>17</v>
      </c>
      <c r="F341" s="34" t="s">
        <v>41</v>
      </c>
      <c r="G341" s="21"/>
      <c r="H341" s="21"/>
      <c r="I341" s="21" t="s">
        <v>31</v>
      </c>
      <c r="J341" s="21" t="s">
        <v>20</v>
      </c>
      <c r="M341" s="12"/>
    </row>
    <row r="342" spans="1:13" ht="18" customHeight="1">
      <c r="A342" s="4">
        <v>341</v>
      </c>
      <c r="B342" s="37">
        <v>39978</v>
      </c>
      <c r="C342" s="34" t="s">
        <v>18</v>
      </c>
      <c r="D342" s="34" t="s">
        <v>213</v>
      </c>
      <c r="E342" s="34" t="s">
        <v>33</v>
      </c>
      <c r="F342" s="34" t="s">
        <v>5</v>
      </c>
      <c r="G342" s="21"/>
      <c r="H342" s="21"/>
      <c r="I342" s="21" t="s">
        <v>32</v>
      </c>
      <c r="J342" s="21" t="s">
        <v>19</v>
      </c>
      <c r="M342" s="12"/>
    </row>
    <row r="343" spans="1:13" ht="18" customHeight="1">
      <c r="A343" s="4">
        <v>342</v>
      </c>
      <c r="B343" s="37">
        <v>39980</v>
      </c>
      <c r="C343" s="34" t="s">
        <v>47</v>
      </c>
      <c r="D343" s="34" t="s">
        <v>7</v>
      </c>
      <c r="E343" s="34" t="s">
        <v>44</v>
      </c>
      <c r="F343" s="34" t="s">
        <v>46</v>
      </c>
      <c r="G343" s="21"/>
      <c r="H343" s="21"/>
      <c r="I343" s="21" t="s">
        <v>20</v>
      </c>
      <c r="J343" s="21" t="s">
        <v>25</v>
      </c>
      <c r="M343" s="12"/>
    </row>
    <row r="344" spans="1:13" ht="18" customHeight="1">
      <c r="A344" s="4">
        <v>343</v>
      </c>
      <c r="B344" s="37">
        <v>39980</v>
      </c>
      <c r="C344" s="34" t="s">
        <v>36</v>
      </c>
      <c r="D344" s="34" t="s">
        <v>148</v>
      </c>
      <c r="E344" s="34" t="s">
        <v>10</v>
      </c>
      <c r="F344" s="34" t="s">
        <v>29</v>
      </c>
      <c r="G344" s="21"/>
      <c r="H344" s="21"/>
      <c r="I344" s="21" t="s">
        <v>13</v>
      </c>
      <c r="J344" s="21" t="s">
        <v>26</v>
      </c>
      <c r="M344" s="12"/>
    </row>
    <row r="345" spans="1:13" ht="18" customHeight="1">
      <c r="A345" s="4">
        <v>344</v>
      </c>
      <c r="B345" s="37">
        <v>39980</v>
      </c>
      <c r="C345" s="34" t="s">
        <v>21</v>
      </c>
      <c r="D345" s="34" t="s">
        <v>30</v>
      </c>
      <c r="E345" s="34" t="s">
        <v>166</v>
      </c>
      <c r="F345" s="34" t="s">
        <v>208</v>
      </c>
      <c r="G345" s="21"/>
      <c r="H345" s="21"/>
      <c r="I345" s="21" t="s">
        <v>37</v>
      </c>
      <c r="J345" s="21" t="s">
        <v>32</v>
      </c>
      <c r="M345" s="12"/>
    </row>
    <row r="346" spans="1:13" ht="18" customHeight="1">
      <c r="A346" s="4">
        <v>345</v>
      </c>
      <c r="B346" s="37">
        <v>39980</v>
      </c>
      <c r="C346" s="34" t="s">
        <v>146</v>
      </c>
      <c r="D346" s="34" t="s">
        <v>15</v>
      </c>
      <c r="E346" s="34" t="s">
        <v>50</v>
      </c>
      <c r="F346" s="34" t="s">
        <v>210</v>
      </c>
      <c r="G346" s="21"/>
      <c r="H346" s="21"/>
      <c r="I346" s="21" t="s">
        <v>38</v>
      </c>
      <c r="J346" s="21" t="s">
        <v>31</v>
      </c>
      <c r="M346" s="12"/>
    </row>
    <row r="347" spans="1:13" ht="18" customHeight="1">
      <c r="A347" s="4">
        <v>346</v>
      </c>
      <c r="B347" s="37">
        <v>39981</v>
      </c>
      <c r="C347" s="34" t="s">
        <v>5</v>
      </c>
      <c r="D347" s="34" t="s">
        <v>18</v>
      </c>
      <c r="E347" s="34" t="s">
        <v>131</v>
      </c>
      <c r="F347" s="34" t="s">
        <v>10</v>
      </c>
      <c r="G347" s="21"/>
      <c r="H347" s="21"/>
      <c r="I347" s="21" t="s">
        <v>13</v>
      </c>
      <c r="J347" s="21" t="s">
        <v>26</v>
      </c>
      <c r="M347" s="12"/>
    </row>
    <row r="348" spans="1:13" ht="18" customHeight="1">
      <c r="A348" s="4">
        <v>347</v>
      </c>
      <c r="B348" s="37">
        <v>39981</v>
      </c>
      <c r="C348" s="34" t="s">
        <v>46</v>
      </c>
      <c r="D348" s="34" t="s">
        <v>214</v>
      </c>
      <c r="E348" s="34" t="s">
        <v>7</v>
      </c>
      <c r="F348" s="34" t="s">
        <v>44</v>
      </c>
      <c r="G348" s="21"/>
      <c r="H348" s="21"/>
      <c r="I348" s="21" t="s">
        <v>20</v>
      </c>
      <c r="J348" s="21" t="s">
        <v>25</v>
      </c>
      <c r="M348" s="12"/>
    </row>
    <row r="349" spans="1:13" ht="18" customHeight="1">
      <c r="A349" s="4">
        <v>348</v>
      </c>
      <c r="B349" s="37">
        <v>39981</v>
      </c>
      <c r="C349" s="34" t="s">
        <v>29</v>
      </c>
      <c r="D349" s="34" t="s">
        <v>4</v>
      </c>
      <c r="E349" s="34" t="s">
        <v>213</v>
      </c>
      <c r="F349" s="34" t="s">
        <v>166</v>
      </c>
      <c r="G349" s="21"/>
      <c r="H349" s="21"/>
      <c r="I349" s="21" t="s">
        <v>37</v>
      </c>
      <c r="J349" s="21" t="s">
        <v>32</v>
      </c>
      <c r="M349" s="12"/>
    </row>
    <row r="350" spans="1:13" ht="18" customHeight="1">
      <c r="A350" s="4">
        <v>349</v>
      </c>
      <c r="B350" s="37">
        <v>39981</v>
      </c>
      <c r="C350" s="34" t="s">
        <v>210</v>
      </c>
      <c r="D350" s="34" t="s">
        <v>50</v>
      </c>
      <c r="E350" s="34" t="s">
        <v>15</v>
      </c>
      <c r="F350" s="34" t="s">
        <v>161</v>
      </c>
      <c r="G350" s="21"/>
      <c r="H350" s="21"/>
      <c r="I350" s="21" t="s">
        <v>38</v>
      </c>
      <c r="J350" s="21" t="s">
        <v>31</v>
      </c>
      <c r="M350" s="12"/>
    </row>
    <row r="351" spans="1:13" ht="18" customHeight="1">
      <c r="A351" s="4">
        <v>350</v>
      </c>
      <c r="B351" s="37">
        <v>39981</v>
      </c>
      <c r="C351" s="34" t="s">
        <v>142</v>
      </c>
      <c r="D351" s="34" t="s">
        <v>6</v>
      </c>
      <c r="E351" s="34" t="s">
        <v>153</v>
      </c>
      <c r="F351" s="34" t="s">
        <v>34</v>
      </c>
      <c r="G351" s="21"/>
      <c r="H351" s="21"/>
      <c r="I351" s="21" t="s">
        <v>19</v>
      </c>
      <c r="J351" s="21" t="s">
        <v>9</v>
      </c>
      <c r="M351" s="12"/>
    </row>
    <row r="352" spans="1:13" ht="18" customHeight="1">
      <c r="A352" s="4">
        <v>351</v>
      </c>
      <c r="B352" s="37">
        <v>39981</v>
      </c>
      <c r="C352" s="34" t="s">
        <v>22</v>
      </c>
      <c r="D352" s="34" t="s">
        <v>157</v>
      </c>
      <c r="E352" s="34" t="s">
        <v>28</v>
      </c>
      <c r="F352" s="34" t="s">
        <v>12</v>
      </c>
      <c r="G352" s="21"/>
      <c r="H352" s="21"/>
      <c r="I352" s="21" t="s">
        <v>14</v>
      </c>
      <c r="J352" s="21" t="s">
        <v>8</v>
      </c>
      <c r="M352" s="12"/>
    </row>
    <row r="353" spans="1:13" ht="18" customHeight="1">
      <c r="A353" s="4">
        <v>352</v>
      </c>
      <c r="B353" s="37">
        <v>39982</v>
      </c>
      <c r="C353" s="34" t="s">
        <v>34</v>
      </c>
      <c r="D353" s="34" t="s">
        <v>23</v>
      </c>
      <c r="E353" s="34" t="s">
        <v>6</v>
      </c>
      <c r="F353" s="34" t="s">
        <v>153</v>
      </c>
      <c r="G353" s="21"/>
      <c r="H353" s="21"/>
      <c r="I353" s="21" t="s">
        <v>19</v>
      </c>
      <c r="J353" s="21" t="s">
        <v>9</v>
      </c>
      <c r="M353" s="12"/>
    </row>
    <row r="354" spans="1:13" ht="18" customHeight="1">
      <c r="A354" s="4">
        <v>353</v>
      </c>
      <c r="B354" s="37">
        <v>39982</v>
      </c>
      <c r="C354" s="34" t="s">
        <v>12</v>
      </c>
      <c r="D354" s="34" t="s">
        <v>144</v>
      </c>
      <c r="E354" s="34" t="s">
        <v>157</v>
      </c>
      <c r="F354" s="34" t="s">
        <v>28</v>
      </c>
      <c r="G354" s="21"/>
      <c r="H354" s="21"/>
      <c r="I354" s="21" t="s">
        <v>14</v>
      </c>
      <c r="J354" s="21" t="s">
        <v>8</v>
      </c>
      <c r="M354" s="12"/>
    </row>
    <row r="355" spans="1:13" ht="18" customHeight="1">
      <c r="A355" s="4">
        <v>354</v>
      </c>
      <c r="B355" s="37">
        <v>39983</v>
      </c>
      <c r="C355" s="34" t="s">
        <v>39</v>
      </c>
      <c r="D355" s="34" t="s">
        <v>17</v>
      </c>
      <c r="E355" s="34" t="s">
        <v>148</v>
      </c>
      <c r="F355" s="34" t="s">
        <v>49</v>
      </c>
      <c r="G355" s="21"/>
      <c r="H355" s="21"/>
      <c r="I355" s="21" t="s">
        <v>13</v>
      </c>
      <c r="J355" s="21" t="s">
        <v>32</v>
      </c>
      <c r="M355" s="12"/>
    </row>
    <row r="356" spans="1:13" ht="18" customHeight="1">
      <c r="A356" s="4">
        <v>355</v>
      </c>
      <c r="B356" s="37">
        <v>39984</v>
      </c>
      <c r="C356" s="34" t="s">
        <v>148</v>
      </c>
      <c r="D356" s="34" t="s">
        <v>36</v>
      </c>
      <c r="E356" s="34" t="s">
        <v>30</v>
      </c>
      <c r="F356" s="34" t="s">
        <v>4</v>
      </c>
      <c r="G356" s="21"/>
      <c r="H356" s="21"/>
      <c r="I356" s="21" t="s">
        <v>37</v>
      </c>
      <c r="J356" s="21" t="s">
        <v>8</v>
      </c>
      <c r="M356" s="12"/>
    </row>
    <row r="357" spans="1:13" ht="18" customHeight="1">
      <c r="A357" s="4">
        <v>356</v>
      </c>
      <c r="B357" s="37">
        <v>39984</v>
      </c>
      <c r="C357" s="34" t="s">
        <v>161</v>
      </c>
      <c r="D357" s="34" t="s">
        <v>34</v>
      </c>
      <c r="E357" s="34" t="s">
        <v>47</v>
      </c>
      <c r="F357" s="34" t="s">
        <v>163</v>
      </c>
      <c r="G357" s="21"/>
      <c r="H357" s="21"/>
      <c r="I357" s="21" t="s">
        <v>38</v>
      </c>
      <c r="J357" s="21" t="s">
        <v>9</v>
      </c>
      <c r="M357" s="12"/>
    </row>
    <row r="358" spans="1:13" ht="18" customHeight="1">
      <c r="A358" s="4">
        <v>357</v>
      </c>
      <c r="B358" s="37">
        <v>39984</v>
      </c>
      <c r="C358" s="34" t="s">
        <v>35</v>
      </c>
      <c r="D358" s="34" t="s">
        <v>142</v>
      </c>
      <c r="E358" s="34" t="s">
        <v>43</v>
      </c>
      <c r="F358" s="34" t="s">
        <v>50</v>
      </c>
      <c r="G358" s="21"/>
      <c r="H358" s="21"/>
      <c r="I358" s="21" t="s">
        <v>20</v>
      </c>
      <c r="J358" s="21" t="s">
        <v>26</v>
      </c>
      <c r="M358" s="12"/>
    </row>
    <row r="359" spans="1:13" ht="18" customHeight="1">
      <c r="A359" s="4">
        <v>358</v>
      </c>
      <c r="B359" s="37">
        <v>39984</v>
      </c>
      <c r="C359" s="34" t="s">
        <v>153</v>
      </c>
      <c r="D359" s="34" t="s">
        <v>46</v>
      </c>
      <c r="E359" s="34" t="s">
        <v>23</v>
      </c>
      <c r="F359" s="34" t="s">
        <v>6</v>
      </c>
      <c r="G359" s="21"/>
      <c r="H359" s="21"/>
      <c r="I359" s="21" t="s">
        <v>19</v>
      </c>
      <c r="J359" s="21" t="s">
        <v>31</v>
      </c>
      <c r="M359" s="12"/>
    </row>
    <row r="360" spans="1:13" ht="18" customHeight="1">
      <c r="A360" s="4">
        <v>359</v>
      </c>
      <c r="B360" s="37">
        <v>39984</v>
      </c>
      <c r="C360" s="34" t="s">
        <v>49</v>
      </c>
      <c r="D360" s="34" t="s">
        <v>5</v>
      </c>
      <c r="E360" s="34" t="s">
        <v>72</v>
      </c>
      <c r="F360" s="34" t="s">
        <v>131</v>
      </c>
      <c r="G360" s="21"/>
      <c r="H360" s="21"/>
      <c r="I360" s="21" t="s">
        <v>13</v>
      </c>
      <c r="J360" s="21" t="s">
        <v>25</v>
      </c>
      <c r="M360" s="12"/>
    </row>
    <row r="361" spans="1:13" ht="18" customHeight="1">
      <c r="A361" s="4">
        <v>360</v>
      </c>
      <c r="B361" s="37">
        <v>39984</v>
      </c>
      <c r="C361" s="34" t="s">
        <v>10</v>
      </c>
      <c r="D361" s="34" t="s">
        <v>29</v>
      </c>
      <c r="E361" s="34" t="s">
        <v>27</v>
      </c>
      <c r="F361" s="34" t="s">
        <v>213</v>
      </c>
      <c r="G361" s="21"/>
      <c r="H361" s="21"/>
      <c r="I361" s="21" t="s">
        <v>14</v>
      </c>
      <c r="J361" s="21" t="s">
        <v>32</v>
      </c>
      <c r="M361" s="12"/>
    </row>
    <row r="362" spans="1:13" ht="18" customHeight="1">
      <c r="A362" s="4">
        <v>361</v>
      </c>
      <c r="B362" s="37">
        <v>39985</v>
      </c>
      <c r="C362" s="34" t="s">
        <v>4</v>
      </c>
      <c r="D362" s="34" t="s">
        <v>12</v>
      </c>
      <c r="E362" s="34" t="s">
        <v>36</v>
      </c>
      <c r="F362" s="34" t="s">
        <v>30</v>
      </c>
      <c r="G362" s="21"/>
      <c r="H362" s="21"/>
      <c r="I362" s="21" t="s">
        <v>37</v>
      </c>
      <c r="J362" s="21" t="s">
        <v>8</v>
      </c>
      <c r="M362" s="12"/>
    </row>
    <row r="363" spans="1:13" ht="18" customHeight="1">
      <c r="A363" s="4">
        <v>362</v>
      </c>
      <c r="B363" s="37">
        <v>39985</v>
      </c>
      <c r="C363" s="34" t="s">
        <v>213</v>
      </c>
      <c r="D363" s="34" t="s">
        <v>166</v>
      </c>
      <c r="E363" s="34" t="s">
        <v>29</v>
      </c>
      <c r="F363" s="34" t="s">
        <v>27</v>
      </c>
      <c r="G363" s="21"/>
      <c r="H363" s="21"/>
      <c r="I363" s="21" t="s">
        <v>14</v>
      </c>
      <c r="J363" s="21" t="s">
        <v>32</v>
      </c>
      <c r="M363" s="12"/>
    </row>
    <row r="364" spans="1:13" ht="18" customHeight="1">
      <c r="A364" s="4">
        <v>363</v>
      </c>
      <c r="B364" s="37">
        <v>39985</v>
      </c>
      <c r="C364" s="34" t="s">
        <v>41</v>
      </c>
      <c r="D364" s="34" t="s">
        <v>17</v>
      </c>
      <c r="E364" s="34" t="s">
        <v>5</v>
      </c>
      <c r="F364" s="34" t="s">
        <v>72</v>
      </c>
      <c r="G364" s="21"/>
      <c r="H364" s="21"/>
      <c r="I364" s="21" t="s">
        <v>13</v>
      </c>
      <c r="J364" s="21" t="s">
        <v>25</v>
      </c>
      <c r="M364" s="12"/>
    </row>
    <row r="365" spans="1:13" ht="18" customHeight="1">
      <c r="A365" s="4">
        <v>364</v>
      </c>
      <c r="B365" s="37">
        <v>39985</v>
      </c>
      <c r="C365" s="34" t="s">
        <v>6</v>
      </c>
      <c r="D365" s="34" t="s">
        <v>11</v>
      </c>
      <c r="E365" s="34" t="s">
        <v>46</v>
      </c>
      <c r="F365" s="34" t="s">
        <v>23</v>
      </c>
      <c r="G365" s="21"/>
      <c r="H365" s="21"/>
      <c r="I365" s="21" t="s">
        <v>19</v>
      </c>
      <c r="J365" s="21" t="s">
        <v>31</v>
      </c>
      <c r="M365" s="12"/>
    </row>
    <row r="366" spans="1:13" ht="18" customHeight="1">
      <c r="A366" s="4">
        <v>365</v>
      </c>
      <c r="B366" s="37">
        <v>39985</v>
      </c>
      <c r="C366" s="34" t="s">
        <v>50</v>
      </c>
      <c r="D366" s="34" t="s">
        <v>16</v>
      </c>
      <c r="E366" s="34" t="s">
        <v>142</v>
      </c>
      <c r="F366" s="34" t="s">
        <v>43</v>
      </c>
      <c r="G366" s="21"/>
      <c r="H366" s="21"/>
      <c r="I366" s="21" t="s">
        <v>20</v>
      </c>
      <c r="J366" s="21" t="s">
        <v>26</v>
      </c>
      <c r="M366" s="12"/>
    </row>
    <row r="367" spans="1:13" ht="18" customHeight="1">
      <c r="A367" s="4">
        <v>366</v>
      </c>
      <c r="B367" s="37">
        <v>39985</v>
      </c>
      <c r="C367" s="34" t="s">
        <v>163</v>
      </c>
      <c r="D367" s="34" t="s">
        <v>44</v>
      </c>
      <c r="E367" s="34" t="s">
        <v>34</v>
      </c>
      <c r="F367" s="34" t="s">
        <v>47</v>
      </c>
      <c r="G367" s="21"/>
      <c r="H367" s="21"/>
      <c r="I367" s="21" t="s">
        <v>38</v>
      </c>
      <c r="J367" s="21" t="s">
        <v>9</v>
      </c>
      <c r="M367" s="12"/>
    </row>
    <row r="368" spans="1:13" ht="18" customHeight="1">
      <c r="A368" s="4">
        <v>367</v>
      </c>
      <c r="B368" s="37">
        <v>39990</v>
      </c>
      <c r="C368" s="34" t="s">
        <v>46</v>
      </c>
      <c r="D368" s="34" t="s">
        <v>10</v>
      </c>
      <c r="E368" s="36" t="s">
        <v>72</v>
      </c>
      <c r="F368" s="34" t="s">
        <v>166</v>
      </c>
      <c r="G368" s="21"/>
      <c r="H368" s="21"/>
      <c r="I368" s="21" t="s">
        <v>38</v>
      </c>
      <c r="J368" s="21" t="s">
        <v>13</v>
      </c>
      <c r="M368" s="12"/>
    </row>
    <row r="369" spans="1:13" ht="18" customHeight="1">
      <c r="A369" s="4">
        <v>368</v>
      </c>
      <c r="B369" s="37">
        <v>39990</v>
      </c>
      <c r="C369" s="34" t="s">
        <v>29</v>
      </c>
      <c r="D369" s="34" t="s">
        <v>213</v>
      </c>
      <c r="E369" s="34" t="s">
        <v>12</v>
      </c>
      <c r="F369" s="34" t="s">
        <v>157</v>
      </c>
      <c r="G369" s="21"/>
      <c r="H369" s="21"/>
      <c r="I369" s="21" t="s">
        <v>8</v>
      </c>
      <c r="J369" s="21" t="s">
        <v>31</v>
      </c>
      <c r="M369" s="12"/>
    </row>
    <row r="370" spans="1:13" ht="18" customHeight="1">
      <c r="A370" s="4">
        <v>369</v>
      </c>
      <c r="B370" s="37">
        <v>39990</v>
      </c>
      <c r="C370" s="34" t="s">
        <v>30</v>
      </c>
      <c r="D370" s="34" t="s">
        <v>131</v>
      </c>
      <c r="E370" s="34" t="s">
        <v>5</v>
      </c>
      <c r="F370" s="34" t="s">
        <v>148</v>
      </c>
      <c r="G370" s="21"/>
      <c r="H370" s="21"/>
      <c r="I370" s="21" t="s">
        <v>32</v>
      </c>
      <c r="J370" s="21" t="s">
        <v>25</v>
      </c>
      <c r="M370" s="12"/>
    </row>
    <row r="371" spans="1:13" ht="18" customHeight="1">
      <c r="A371" s="4">
        <v>370</v>
      </c>
      <c r="B371" s="37">
        <v>39990</v>
      </c>
      <c r="C371" s="34" t="s">
        <v>15</v>
      </c>
      <c r="D371" s="34" t="s">
        <v>35</v>
      </c>
      <c r="E371" s="34" t="s">
        <v>144</v>
      </c>
      <c r="F371" s="34" t="s">
        <v>49</v>
      </c>
      <c r="G371" s="21"/>
      <c r="H371" s="21"/>
      <c r="I371" s="21" t="s">
        <v>37</v>
      </c>
      <c r="J371" s="21" t="s">
        <v>14</v>
      </c>
      <c r="M371" s="12"/>
    </row>
    <row r="372" spans="1:13" ht="18" customHeight="1">
      <c r="A372" s="4">
        <v>371</v>
      </c>
      <c r="B372" s="37">
        <v>39990</v>
      </c>
      <c r="C372" s="34" t="s">
        <v>142</v>
      </c>
      <c r="D372" s="34" t="s">
        <v>24</v>
      </c>
      <c r="E372" s="34" t="s">
        <v>23</v>
      </c>
      <c r="F372" s="34" t="s">
        <v>11</v>
      </c>
      <c r="G372" s="21"/>
      <c r="H372" s="21"/>
      <c r="I372" s="21" t="s">
        <v>26</v>
      </c>
      <c r="J372" s="21" t="s">
        <v>9</v>
      </c>
      <c r="M372" s="12"/>
    </row>
    <row r="373" spans="1:13" ht="18" customHeight="1">
      <c r="A373" s="4">
        <v>372</v>
      </c>
      <c r="B373" s="37">
        <v>39990</v>
      </c>
      <c r="C373" s="34" t="s">
        <v>21</v>
      </c>
      <c r="D373" s="34" t="s">
        <v>4</v>
      </c>
      <c r="E373" s="34" t="s">
        <v>16</v>
      </c>
      <c r="F373" s="34" t="s">
        <v>7</v>
      </c>
      <c r="G373" s="21"/>
      <c r="H373" s="21"/>
      <c r="I373" s="21" t="s">
        <v>19</v>
      </c>
      <c r="J373" s="21" t="s">
        <v>20</v>
      </c>
      <c r="M373" s="12"/>
    </row>
    <row r="374" spans="1:13" ht="18" customHeight="1">
      <c r="A374" s="4">
        <v>373</v>
      </c>
      <c r="B374" s="37">
        <v>39991</v>
      </c>
      <c r="C374" s="34" t="s">
        <v>166</v>
      </c>
      <c r="D374" s="34" t="s">
        <v>17</v>
      </c>
      <c r="E374" s="34" t="s">
        <v>10</v>
      </c>
      <c r="F374" s="34" t="s">
        <v>72</v>
      </c>
      <c r="G374" s="21"/>
      <c r="H374" s="21"/>
      <c r="I374" s="21" t="s">
        <v>38</v>
      </c>
      <c r="J374" s="21" t="s">
        <v>13</v>
      </c>
      <c r="M374" s="12"/>
    </row>
    <row r="375" spans="1:13" ht="18" customHeight="1">
      <c r="A375" s="4">
        <v>374</v>
      </c>
      <c r="B375" s="37">
        <v>39991</v>
      </c>
      <c r="C375" s="34" t="s">
        <v>148</v>
      </c>
      <c r="D375" s="36" t="s">
        <v>41</v>
      </c>
      <c r="E375" s="34" t="s">
        <v>131</v>
      </c>
      <c r="F375" s="34" t="s">
        <v>5</v>
      </c>
      <c r="G375" s="21"/>
      <c r="H375" s="21"/>
      <c r="I375" s="21" t="s">
        <v>32</v>
      </c>
      <c r="J375" s="21" t="s">
        <v>25</v>
      </c>
      <c r="M375" s="12"/>
    </row>
    <row r="376" spans="1:13" ht="18" customHeight="1">
      <c r="A376" s="4">
        <v>375</v>
      </c>
      <c r="B376" s="37">
        <v>39991</v>
      </c>
      <c r="C376" s="34" t="s">
        <v>7</v>
      </c>
      <c r="D376" s="34" t="s">
        <v>163</v>
      </c>
      <c r="E376" s="34" t="s">
        <v>4</v>
      </c>
      <c r="F376" s="34" t="s">
        <v>16</v>
      </c>
      <c r="G376" s="21"/>
      <c r="H376" s="21"/>
      <c r="I376" s="21" t="s">
        <v>19</v>
      </c>
      <c r="J376" s="21" t="s">
        <v>20</v>
      </c>
      <c r="M376" s="12"/>
    </row>
    <row r="377" spans="1:13" ht="18" customHeight="1">
      <c r="A377" s="4">
        <v>376</v>
      </c>
      <c r="B377" s="37">
        <v>39991</v>
      </c>
      <c r="C377" s="34" t="s">
        <v>39</v>
      </c>
      <c r="D377" s="34" t="s">
        <v>211</v>
      </c>
      <c r="E377" s="34" t="s">
        <v>213</v>
      </c>
      <c r="F377" s="34" t="s">
        <v>12</v>
      </c>
      <c r="G377" s="21"/>
      <c r="H377" s="21"/>
      <c r="I377" s="21" t="s">
        <v>8</v>
      </c>
      <c r="J377" s="21" t="s">
        <v>31</v>
      </c>
      <c r="M377" s="12"/>
    </row>
    <row r="378" spans="1:13" ht="18" customHeight="1">
      <c r="A378" s="4">
        <v>377</v>
      </c>
      <c r="B378" s="37">
        <v>39991</v>
      </c>
      <c r="C378" s="36" t="s">
        <v>49</v>
      </c>
      <c r="D378" s="34" t="s">
        <v>22</v>
      </c>
      <c r="E378" s="34" t="s">
        <v>35</v>
      </c>
      <c r="F378" s="34" t="s">
        <v>144</v>
      </c>
      <c r="G378" s="21"/>
      <c r="H378" s="21"/>
      <c r="I378" s="21" t="s">
        <v>37</v>
      </c>
      <c r="J378" s="21" t="s">
        <v>14</v>
      </c>
      <c r="M378" s="13"/>
    </row>
    <row r="379" spans="1:13" ht="18" customHeight="1">
      <c r="A379" s="4">
        <v>378</v>
      </c>
      <c r="B379" s="37">
        <v>39991</v>
      </c>
      <c r="C379" s="34" t="s">
        <v>11</v>
      </c>
      <c r="D379" s="34" t="s">
        <v>50</v>
      </c>
      <c r="E379" s="34" t="s">
        <v>24</v>
      </c>
      <c r="F379" s="34" t="s">
        <v>47</v>
      </c>
      <c r="G379" s="21"/>
      <c r="H379" s="21"/>
      <c r="I379" s="21" t="s">
        <v>26</v>
      </c>
      <c r="J379" s="21" t="s">
        <v>9</v>
      </c>
      <c r="M379" s="12"/>
    </row>
    <row r="380" spans="1:13" ht="18" customHeight="1">
      <c r="A380" s="4">
        <v>379</v>
      </c>
      <c r="B380" s="37">
        <v>39992</v>
      </c>
      <c r="C380" s="34" t="s">
        <v>72</v>
      </c>
      <c r="D380" s="34" t="s">
        <v>46</v>
      </c>
      <c r="E380" s="34" t="s">
        <v>17</v>
      </c>
      <c r="F380" s="34" t="s">
        <v>10</v>
      </c>
      <c r="G380" s="21"/>
      <c r="H380" s="21"/>
      <c r="I380" s="21" t="s">
        <v>38</v>
      </c>
      <c r="J380" s="21" t="s">
        <v>13</v>
      </c>
      <c r="M380" s="12"/>
    </row>
    <row r="381" spans="1:13" ht="18" customHeight="1">
      <c r="A381" s="4">
        <v>380</v>
      </c>
      <c r="B381" s="37">
        <v>39992</v>
      </c>
      <c r="C381" s="34" t="s">
        <v>153</v>
      </c>
      <c r="D381" s="34" t="s">
        <v>23</v>
      </c>
      <c r="E381" s="34" t="s">
        <v>44</v>
      </c>
      <c r="F381" s="34" t="s">
        <v>50</v>
      </c>
      <c r="G381" s="21"/>
      <c r="H381" s="21"/>
      <c r="I381" s="21" t="s">
        <v>26</v>
      </c>
      <c r="J381" s="21" t="s">
        <v>9</v>
      </c>
      <c r="M381" s="12"/>
    </row>
    <row r="382" spans="1:13" ht="18" customHeight="1">
      <c r="A382" s="4">
        <v>381</v>
      </c>
      <c r="B382" s="37">
        <v>39992</v>
      </c>
      <c r="C382" s="34" t="s">
        <v>5</v>
      </c>
      <c r="D382" s="34" t="s">
        <v>30</v>
      </c>
      <c r="E382" s="34" t="s">
        <v>41</v>
      </c>
      <c r="F382" s="34" t="s">
        <v>131</v>
      </c>
      <c r="G382" s="21"/>
      <c r="H382" s="21"/>
      <c r="I382" s="21" t="s">
        <v>32</v>
      </c>
      <c r="J382" s="21" t="s">
        <v>25</v>
      </c>
      <c r="M382" s="12"/>
    </row>
    <row r="383" spans="1:13" ht="18" customHeight="1">
      <c r="A383" s="4">
        <v>382</v>
      </c>
      <c r="B383" s="37">
        <v>39992</v>
      </c>
      <c r="C383" s="34" t="s">
        <v>144</v>
      </c>
      <c r="D383" s="34" t="s">
        <v>15</v>
      </c>
      <c r="E383" s="34" t="s">
        <v>22</v>
      </c>
      <c r="F383" s="34" t="s">
        <v>35</v>
      </c>
      <c r="G383" s="21"/>
      <c r="H383" s="21"/>
      <c r="I383" s="21" t="s">
        <v>37</v>
      </c>
      <c r="J383" s="21" t="s">
        <v>14</v>
      </c>
      <c r="M383" s="12"/>
    </row>
    <row r="384" spans="1:13" ht="18" customHeight="1">
      <c r="A384" s="4">
        <v>383</v>
      </c>
      <c r="B384" s="37">
        <v>39992</v>
      </c>
      <c r="C384" s="34" t="s">
        <v>16</v>
      </c>
      <c r="D384" s="34" t="s">
        <v>21</v>
      </c>
      <c r="E384" s="34" t="s">
        <v>163</v>
      </c>
      <c r="F384" s="34" t="s">
        <v>4</v>
      </c>
      <c r="G384" s="21"/>
      <c r="H384" s="21"/>
      <c r="I384" s="21" t="s">
        <v>19</v>
      </c>
      <c r="J384" s="21" t="s">
        <v>20</v>
      </c>
      <c r="M384" s="12"/>
    </row>
    <row r="385" spans="1:13" ht="18" customHeight="1">
      <c r="A385" s="4">
        <v>384</v>
      </c>
      <c r="B385" s="37">
        <v>39992</v>
      </c>
      <c r="C385" s="34" t="s">
        <v>12</v>
      </c>
      <c r="D385" s="34" t="s">
        <v>29</v>
      </c>
      <c r="E385" s="34" t="s">
        <v>211</v>
      </c>
      <c r="F385" s="34" t="s">
        <v>213</v>
      </c>
      <c r="G385" s="21"/>
      <c r="H385" s="21"/>
      <c r="I385" s="21" t="s">
        <v>8</v>
      </c>
      <c r="J385" s="21" t="s">
        <v>31</v>
      </c>
      <c r="M385" s="12"/>
    </row>
    <row r="386" spans="1:13" ht="18" customHeight="1">
      <c r="A386" s="4">
        <v>385</v>
      </c>
      <c r="B386" s="37">
        <v>39994</v>
      </c>
      <c r="C386" s="34" t="s">
        <v>161</v>
      </c>
      <c r="D386" s="34" t="s">
        <v>142</v>
      </c>
      <c r="E386" s="34" t="s">
        <v>47</v>
      </c>
      <c r="F386" s="34" t="s">
        <v>24</v>
      </c>
      <c r="G386" s="21"/>
      <c r="H386" s="21"/>
      <c r="I386" s="21" t="s">
        <v>25</v>
      </c>
      <c r="J386" s="21" t="s">
        <v>26</v>
      </c>
      <c r="M386" s="12"/>
    </row>
    <row r="387" spans="1:13" ht="18" customHeight="1">
      <c r="A387" s="4">
        <v>386</v>
      </c>
      <c r="B387" s="37">
        <v>39994</v>
      </c>
      <c r="C387" s="34" t="s">
        <v>4</v>
      </c>
      <c r="D387" s="34" t="s">
        <v>36</v>
      </c>
      <c r="E387" s="34" t="s">
        <v>33</v>
      </c>
      <c r="F387" s="34" t="s">
        <v>22</v>
      </c>
      <c r="G387" s="21"/>
      <c r="H387" s="21"/>
      <c r="I387" s="21" t="s">
        <v>13</v>
      </c>
      <c r="J387" s="21" t="s">
        <v>14</v>
      </c>
      <c r="M387" s="12"/>
    </row>
    <row r="388" spans="1:13" ht="18" customHeight="1">
      <c r="A388" s="4">
        <v>387</v>
      </c>
      <c r="B388" s="37">
        <v>39994</v>
      </c>
      <c r="C388" s="34" t="s">
        <v>35</v>
      </c>
      <c r="D388" s="34" t="s">
        <v>7</v>
      </c>
      <c r="E388" s="34" t="s">
        <v>15</v>
      </c>
      <c r="F388" s="34" t="s">
        <v>163</v>
      </c>
      <c r="G388" s="21"/>
      <c r="H388" s="21"/>
      <c r="I388" s="21" t="s">
        <v>20</v>
      </c>
      <c r="J388" s="21" t="s">
        <v>38</v>
      </c>
      <c r="M388" s="12"/>
    </row>
    <row r="389" spans="1:13" ht="18" customHeight="1">
      <c r="A389" s="4">
        <v>388</v>
      </c>
      <c r="B389" s="37">
        <v>39994</v>
      </c>
      <c r="C389" s="34" t="s">
        <v>213</v>
      </c>
      <c r="D389" s="34" t="s">
        <v>148</v>
      </c>
      <c r="E389" s="34" t="s">
        <v>211</v>
      </c>
      <c r="F389" s="34" t="s">
        <v>29</v>
      </c>
      <c r="G389" s="21"/>
      <c r="H389" s="21"/>
      <c r="I389" s="21" t="s">
        <v>32</v>
      </c>
      <c r="J389" s="21" t="s">
        <v>8</v>
      </c>
      <c r="M389" s="12"/>
    </row>
    <row r="390" spans="1:13" ht="18" customHeight="1">
      <c r="A390" s="4">
        <v>389</v>
      </c>
      <c r="B390" s="37">
        <v>39994</v>
      </c>
      <c r="C390" s="34" t="s">
        <v>10</v>
      </c>
      <c r="D390" s="34" t="s">
        <v>210</v>
      </c>
      <c r="E390" s="34" t="s">
        <v>46</v>
      </c>
      <c r="F390" s="34" t="s">
        <v>17</v>
      </c>
      <c r="G390" s="21"/>
      <c r="H390" s="21"/>
      <c r="I390" s="21" t="s">
        <v>37</v>
      </c>
      <c r="J390" s="21" t="s">
        <v>19</v>
      </c>
      <c r="M390" s="12"/>
    </row>
    <row r="391" spans="1:13" ht="18" customHeight="1">
      <c r="A391" s="4">
        <v>390</v>
      </c>
      <c r="B391" s="37">
        <v>39994</v>
      </c>
      <c r="C391" s="34" t="s">
        <v>131</v>
      </c>
      <c r="D391" s="34" t="s">
        <v>39</v>
      </c>
      <c r="E391" s="34" t="s">
        <v>30</v>
      </c>
      <c r="F391" s="34" t="s">
        <v>41</v>
      </c>
      <c r="G391" s="21"/>
      <c r="H391" s="21"/>
      <c r="I391" s="21" t="s">
        <v>31</v>
      </c>
      <c r="J391" s="21" t="s">
        <v>9</v>
      </c>
      <c r="M391" s="12"/>
    </row>
    <row r="392" spans="1:13" ht="18" customHeight="1">
      <c r="A392" s="4">
        <v>391</v>
      </c>
      <c r="B392" s="37">
        <v>39995</v>
      </c>
      <c r="C392" s="34" t="s">
        <v>41</v>
      </c>
      <c r="D392" s="34" t="s">
        <v>5</v>
      </c>
      <c r="E392" s="34" t="s">
        <v>39</v>
      </c>
      <c r="F392" s="34" t="s">
        <v>30</v>
      </c>
      <c r="G392" s="21"/>
      <c r="H392" s="21"/>
      <c r="I392" s="21" t="s">
        <v>31</v>
      </c>
      <c r="J392" s="21" t="s">
        <v>9</v>
      </c>
      <c r="M392" s="12"/>
    </row>
    <row r="393" spans="1:13" ht="18" customHeight="1">
      <c r="A393" s="4">
        <v>392</v>
      </c>
      <c r="B393" s="37">
        <v>39995</v>
      </c>
      <c r="C393" s="34" t="s">
        <v>29</v>
      </c>
      <c r="D393" s="34" t="s">
        <v>12</v>
      </c>
      <c r="E393" s="34" t="s">
        <v>148</v>
      </c>
      <c r="F393" s="34" t="s">
        <v>157</v>
      </c>
      <c r="G393" s="21"/>
      <c r="H393" s="21"/>
      <c r="I393" s="21" t="s">
        <v>32</v>
      </c>
      <c r="J393" s="21" t="s">
        <v>8</v>
      </c>
      <c r="M393" s="12"/>
    </row>
    <row r="394" spans="1:13" ht="18" customHeight="1">
      <c r="A394" s="4">
        <v>393</v>
      </c>
      <c r="B394" s="37">
        <v>39995</v>
      </c>
      <c r="C394" s="34" t="s">
        <v>17</v>
      </c>
      <c r="D394" s="34" t="s">
        <v>27</v>
      </c>
      <c r="E394" s="34" t="s">
        <v>210</v>
      </c>
      <c r="F394" s="34" t="s">
        <v>46</v>
      </c>
      <c r="G394" s="21"/>
      <c r="H394" s="21"/>
      <c r="I394" s="21" t="s">
        <v>37</v>
      </c>
      <c r="J394" s="21" t="s">
        <v>19</v>
      </c>
      <c r="M394" s="12"/>
    </row>
    <row r="395" spans="1:13" ht="18" customHeight="1">
      <c r="A395" s="4">
        <v>394</v>
      </c>
      <c r="B395" s="37">
        <v>39995</v>
      </c>
      <c r="C395" s="36" t="s">
        <v>163</v>
      </c>
      <c r="D395" s="34" t="s">
        <v>144</v>
      </c>
      <c r="E395" s="34" t="s">
        <v>7</v>
      </c>
      <c r="F395" s="34" t="s">
        <v>15</v>
      </c>
      <c r="G395" s="21"/>
      <c r="H395" s="21"/>
      <c r="I395" s="21" t="s">
        <v>20</v>
      </c>
      <c r="J395" s="21" t="s">
        <v>38</v>
      </c>
      <c r="M395" s="13"/>
    </row>
    <row r="396" spans="1:13" ht="18" customHeight="1">
      <c r="A396" s="4">
        <v>395</v>
      </c>
      <c r="B396" s="37">
        <v>39995</v>
      </c>
      <c r="C396" s="34" t="s">
        <v>22</v>
      </c>
      <c r="D396" s="34" t="s">
        <v>6</v>
      </c>
      <c r="E396" s="34" t="s">
        <v>36</v>
      </c>
      <c r="F396" s="34" t="s">
        <v>33</v>
      </c>
      <c r="G396" s="21"/>
      <c r="H396" s="21"/>
      <c r="I396" s="21" t="s">
        <v>13</v>
      </c>
      <c r="J396" s="21" t="s">
        <v>14</v>
      </c>
      <c r="M396" s="12"/>
    </row>
    <row r="397" spans="1:13" ht="18" customHeight="1">
      <c r="A397" s="4">
        <v>396</v>
      </c>
      <c r="B397" s="37">
        <v>39996</v>
      </c>
      <c r="C397" s="34" t="s">
        <v>148</v>
      </c>
      <c r="D397" s="34" t="s">
        <v>213</v>
      </c>
      <c r="E397" s="34" t="s">
        <v>157</v>
      </c>
      <c r="F397" s="34" t="s">
        <v>211</v>
      </c>
      <c r="G397" s="21"/>
      <c r="H397" s="21"/>
      <c r="I397" s="21" t="s">
        <v>32</v>
      </c>
      <c r="J397" s="21" t="s">
        <v>8</v>
      </c>
      <c r="M397" s="12"/>
    </row>
    <row r="398" spans="1:13" ht="18" customHeight="1">
      <c r="A398" s="4">
        <v>397</v>
      </c>
      <c r="B398" s="37">
        <v>39996</v>
      </c>
      <c r="C398" s="34" t="s">
        <v>47</v>
      </c>
      <c r="D398" s="34" t="s">
        <v>161</v>
      </c>
      <c r="E398" s="34" t="s">
        <v>153</v>
      </c>
      <c r="F398" s="34" t="s">
        <v>142</v>
      </c>
      <c r="G398" s="21"/>
      <c r="H398" s="21"/>
      <c r="I398" s="21" t="s">
        <v>25</v>
      </c>
      <c r="J398" s="21" t="s">
        <v>26</v>
      </c>
      <c r="M398" s="12"/>
    </row>
    <row r="399" spans="1:13" ht="18" customHeight="1">
      <c r="A399" s="4">
        <v>398</v>
      </c>
      <c r="B399" s="37">
        <v>39996</v>
      </c>
      <c r="C399" s="21" t="s">
        <v>46</v>
      </c>
      <c r="D399" s="21" t="s">
        <v>10</v>
      </c>
      <c r="E399" s="21" t="s">
        <v>27</v>
      </c>
      <c r="F399" s="21" t="s">
        <v>210</v>
      </c>
      <c r="G399" s="21"/>
      <c r="H399" s="21"/>
      <c r="I399" s="21" t="s">
        <v>37</v>
      </c>
      <c r="J399" s="21" t="s">
        <v>19</v>
      </c>
      <c r="M399" s="12"/>
    </row>
    <row r="400" spans="1:13" ht="18" customHeight="1">
      <c r="A400" s="4">
        <v>399</v>
      </c>
      <c r="B400" s="37">
        <v>39996</v>
      </c>
      <c r="C400" s="34" t="s">
        <v>30</v>
      </c>
      <c r="D400" s="34" t="s">
        <v>131</v>
      </c>
      <c r="E400" s="34" t="s">
        <v>5</v>
      </c>
      <c r="F400" s="34" t="s">
        <v>39</v>
      </c>
      <c r="G400" s="21"/>
      <c r="H400" s="21"/>
      <c r="I400" s="21" t="s">
        <v>31</v>
      </c>
      <c r="J400" s="21" t="s">
        <v>9</v>
      </c>
      <c r="M400" s="12"/>
    </row>
    <row r="401" spans="1:13" ht="18" customHeight="1">
      <c r="A401" s="4">
        <v>400</v>
      </c>
      <c r="B401" s="37">
        <v>39996</v>
      </c>
      <c r="C401" s="34" t="s">
        <v>15</v>
      </c>
      <c r="D401" s="34" t="s">
        <v>35</v>
      </c>
      <c r="E401" s="34" t="s">
        <v>144</v>
      </c>
      <c r="F401" s="34" t="s">
        <v>7</v>
      </c>
      <c r="G401" s="21"/>
      <c r="H401" s="21"/>
      <c r="I401" s="21" t="s">
        <v>20</v>
      </c>
      <c r="J401" s="21" t="s">
        <v>38</v>
      </c>
      <c r="M401" s="12"/>
    </row>
    <row r="402" spans="1:13" ht="18" customHeight="1">
      <c r="A402" s="4">
        <v>401</v>
      </c>
      <c r="B402" s="37">
        <v>39997</v>
      </c>
      <c r="C402" s="34" t="s">
        <v>7</v>
      </c>
      <c r="D402" s="34" t="s">
        <v>163</v>
      </c>
      <c r="E402" s="34" t="s">
        <v>35</v>
      </c>
      <c r="F402" s="34" t="s">
        <v>144</v>
      </c>
      <c r="G402" s="21"/>
      <c r="H402" s="21"/>
      <c r="I402" s="21" t="s">
        <v>38</v>
      </c>
      <c r="J402" s="21" t="s">
        <v>14</v>
      </c>
      <c r="M402" s="12"/>
    </row>
    <row r="403" spans="1:13" ht="18" customHeight="1">
      <c r="A403" s="4">
        <v>402</v>
      </c>
      <c r="B403" s="37">
        <v>39997</v>
      </c>
      <c r="C403" s="34" t="s">
        <v>210</v>
      </c>
      <c r="D403" s="34" t="s">
        <v>16</v>
      </c>
      <c r="E403" s="34" t="s">
        <v>18</v>
      </c>
      <c r="F403" s="34" t="s">
        <v>36</v>
      </c>
      <c r="G403" s="21"/>
      <c r="H403" s="21"/>
      <c r="I403" s="21" t="s">
        <v>13</v>
      </c>
      <c r="J403" s="21" t="s">
        <v>19</v>
      </c>
      <c r="M403" s="12"/>
    </row>
    <row r="404" spans="1:13" ht="18" customHeight="1">
      <c r="A404" s="4">
        <v>403</v>
      </c>
      <c r="B404" s="37">
        <v>39997</v>
      </c>
      <c r="C404" s="34" t="s">
        <v>33</v>
      </c>
      <c r="D404" s="34" t="s">
        <v>166</v>
      </c>
      <c r="E404" s="34" t="s">
        <v>6</v>
      </c>
      <c r="F404" s="34" t="s">
        <v>27</v>
      </c>
      <c r="G404" s="21"/>
      <c r="H404" s="21"/>
      <c r="I404" s="21" t="s">
        <v>20</v>
      </c>
      <c r="J404" s="21" t="s">
        <v>37</v>
      </c>
      <c r="M404" s="12"/>
    </row>
    <row r="405" spans="1:13" ht="18" customHeight="1">
      <c r="A405" s="4">
        <v>404</v>
      </c>
      <c r="B405" s="37">
        <v>39997</v>
      </c>
      <c r="C405" s="34" t="s">
        <v>146</v>
      </c>
      <c r="D405" s="34" t="s">
        <v>211</v>
      </c>
      <c r="E405" s="34" t="s">
        <v>161</v>
      </c>
      <c r="F405" s="34" t="s">
        <v>50</v>
      </c>
      <c r="G405" s="21"/>
      <c r="H405" s="21"/>
      <c r="I405" s="21" t="s">
        <v>8</v>
      </c>
      <c r="J405" s="21" t="s">
        <v>26</v>
      </c>
      <c r="M405" s="12"/>
    </row>
    <row r="406" spans="1:13" ht="18" customHeight="1">
      <c r="A406" s="4">
        <v>405</v>
      </c>
      <c r="B406" s="37">
        <v>39997</v>
      </c>
      <c r="C406" s="34" t="s">
        <v>12</v>
      </c>
      <c r="D406" s="34" t="s">
        <v>29</v>
      </c>
      <c r="E406" s="34" t="s">
        <v>213</v>
      </c>
      <c r="F406" s="34" t="s">
        <v>23</v>
      </c>
      <c r="G406" s="21"/>
      <c r="H406" s="21"/>
      <c r="I406" s="21" t="s">
        <v>9</v>
      </c>
      <c r="J406" s="21" t="s">
        <v>32</v>
      </c>
      <c r="M406" s="12"/>
    </row>
    <row r="407" spans="1:13" ht="18" customHeight="1">
      <c r="A407" s="4">
        <v>406</v>
      </c>
      <c r="B407" s="38">
        <v>39998</v>
      </c>
      <c r="C407" s="21" t="s">
        <v>39</v>
      </c>
      <c r="D407" s="21" t="s">
        <v>41</v>
      </c>
      <c r="E407" s="21" t="s">
        <v>131</v>
      </c>
      <c r="F407" s="21" t="s">
        <v>5</v>
      </c>
      <c r="G407" s="21"/>
      <c r="H407" s="21"/>
      <c r="I407" s="21" t="s">
        <v>31</v>
      </c>
      <c r="J407" s="21" t="s">
        <v>25</v>
      </c>
      <c r="M407" s="12"/>
    </row>
    <row r="408" spans="1:13" ht="18" customHeight="1">
      <c r="A408" s="4">
        <v>407</v>
      </c>
      <c r="B408" s="37">
        <v>39998</v>
      </c>
      <c r="C408" s="34" t="s">
        <v>36</v>
      </c>
      <c r="D408" s="34" t="s">
        <v>46</v>
      </c>
      <c r="E408" s="34" t="s">
        <v>16</v>
      </c>
      <c r="F408" s="34" t="s">
        <v>18</v>
      </c>
      <c r="G408" s="21"/>
      <c r="H408" s="21"/>
      <c r="I408" s="21" t="s">
        <v>13</v>
      </c>
      <c r="J408" s="21" t="s">
        <v>19</v>
      </c>
      <c r="M408" s="12"/>
    </row>
    <row r="409" spans="1:13" ht="18" customHeight="1">
      <c r="A409" s="4">
        <v>408</v>
      </c>
      <c r="B409" s="37">
        <v>39998</v>
      </c>
      <c r="C409" s="34" t="s">
        <v>23</v>
      </c>
      <c r="D409" s="34" t="s">
        <v>148</v>
      </c>
      <c r="E409" s="34" t="s">
        <v>29</v>
      </c>
      <c r="F409" s="34" t="s">
        <v>213</v>
      </c>
      <c r="G409" s="21"/>
      <c r="H409" s="21"/>
      <c r="I409" s="21" t="s">
        <v>9</v>
      </c>
      <c r="J409" s="21" t="s">
        <v>32</v>
      </c>
      <c r="M409" s="12"/>
    </row>
    <row r="410" spans="1:13" ht="18" customHeight="1">
      <c r="A410" s="4">
        <v>409</v>
      </c>
      <c r="B410" s="37">
        <v>39998</v>
      </c>
      <c r="C410" s="34" t="s">
        <v>144</v>
      </c>
      <c r="D410" s="34" t="s">
        <v>15</v>
      </c>
      <c r="E410" s="34" t="s">
        <v>163</v>
      </c>
      <c r="F410" s="34" t="s">
        <v>35</v>
      </c>
      <c r="G410" s="21"/>
      <c r="H410" s="21"/>
      <c r="I410" s="21" t="s">
        <v>38</v>
      </c>
      <c r="J410" s="21" t="s">
        <v>14</v>
      </c>
      <c r="M410" s="12"/>
    </row>
    <row r="411" spans="1:13" ht="18" customHeight="1">
      <c r="A411" s="4">
        <v>410</v>
      </c>
      <c r="B411" s="37">
        <v>39998</v>
      </c>
      <c r="C411" s="34" t="s">
        <v>50</v>
      </c>
      <c r="D411" s="34" t="s">
        <v>47</v>
      </c>
      <c r="E411" s="34" t="s">
        <v>211</v>
      </c>
      <c r="F411" s="34" t="s">
        <v>161</v>
      </c>
      <c r="G411" s="21"/>
      <c r="H411" s="21"/>
      <c r="I411" s="21" t="s">
        <v>8</v>
      </c>
      <c r="J411" s="21" t="s">
        <v>26</v>
      </c>
      <c r="M411" s="12"/>
    </row>
    <row r="412" spans="1:13" ht="18" customHeight="1">
      <c r="A412" s="4">
        <v>411</v>
      </c>
      <c r="B412" s="37">
        <v>39998</v>
      </c>
      <c r="C412" s="34" t="s">
        <v>27</v>
      </c>
      <c r="D412" s="34" t="s">
        <v>72</v>
      </c>
      <c r="E412" s="34" t="s">
        <v>166</v>
      </c>
      <c r="F412" s="34" t="s">
        <v>6</v>
      </c>
      <c r="G412" s="21"/>
      <c r="H412" s="21"/>
      <c r="I412" s="21" t="s">
        <v>20</v>
      </c>
      <c r="J412" s="21" t="s">
        <v>37</v>
      </c>
      <c r="M412" s="12"/>
    </row>
    <row r="413" spans="1:13" ht="18" customHeight="1">
      <c r="A413" s="4">
        <v>412</v>
      </c>
      <c r="B413" s="37">
        <v>39999</v>
      </c>
      <c r="C413" s="34" t="s">
        <v>161</v>
      </c>
      <c r="D413" s="34" t="s">
        <v>146</v>
      </c>
      <c r="E413" s="36" t="s">
        <v>47</v>
      </c>
      <c r="F413" s="34" t="s">
        <v>157</v>
      </c>
      <c r="G413" s="21"/>
      <c r="H413" s="21"/>
      <c r="I413" s="21" t="s">
        <v>8</v>
      </c>
      <c r="J413" s="21" t="s">
        <v>26</v>
      </c>
      <c r="M413" s="12"/>
    </row>
    <row r="414" spans="1:13" ht="18" customHeight="1">
      <c r="A414" s="4">
        <v>413</v>
      </c>
      <c r="B414" s="37">
        <v>39999</v>
      </c>
      <c r="C414" s="34" t="s">
        <v>35</v>
      </c>
      <c r="D414" s="34" t="s">
        <v>7</v>
      </c>
      <c r="E414" s="34" t="s">
        <v>15</v>
      </c>
      <c r="F414" s="34" t="s">
        <v>163</v>
      </c>
      <c r="G414" s="21"/>
      <c r="H414" s="21"/>
      <c r="I414" s="21" t="s">
        <v>38</v>
      </c>
      <c r="J414" s="21" t="s">
        <v>14</v>
      </c>
      <c r="M414" s="12"/>
    </row>
    <row r="415" spans="1:13" ht="18" customHeight="1">
      <c r="A415" s="4">
        <v>414</v>
      </c>
      <c r="B415" s="37">
        <v>39999</v>
      </c>
      <c r="C415" s="34" t="s">
        <v>213</v>
      </c>
      <c r="D415" s="34" t="s">
        <v>12</v>
      </c>
      <c r="E415" s="34" t="s">
        <v>148</v>
      </c>
      <c r="F415" s="34" t="s">
        <v>29</v>
      </c>
      <c r="G415" s="21"/>
      <c r="H415" s="21"/>
      <c r="I415" s="21" t="s">
        <v>9</v>
      </c>
      <c r="J415" s="21" t="s">
        <v>32</v>
      </c>
      <c r="M415" s="12"/>
    </row>
    <row r="416" spans="1:13" ht="18" customHeight="1">
      <c r="A416" s="4">
        <v>415</v>
      </c>
      <c r="B416" s="37">
        <v>39999</v>
      </c>
      <c r="C416" s="34" t="s">
        <v>5</v>
      </c>
      <c r="D416" s="34" t="s">
        <v>30</v>
      </c>
      <c r="E416" s="34" t="s">
        <v>41</v>
      </c>
      <c r="F416" s="34" t="s">
        <v>131</v>
      </c>
      <c r="G416" s="21"/>
      <c r="H416" s="21"/>
      <c r="I416" s="21" t="s">
        <v>31</v>
      </c>
      <c r="J416" s="21" t="s">
        <v>25</v>
      </c>
      <c r="M416" s="12"/>
    </row>
    <row r="417" spans="1:13" ht="18" customHeight="1">
      <c r="A417" s="4">
        <v>416</v>
      </c>
      <c r="B417" s="37">
        <v>39999</v>
      </c>
      <c r="C417" s="34" t="s">
        <v>6</v>
      </c>
      <c r="D417" s="34" t="s">
        <v>33</v>
      </c>
      <c r="E417" s="34" t="s">
        <v>72</v>
      </c>
      <c r="F417" s="34" t="s">
        <v>166</v>
      </c>
      <c r="G417" s="21"/>
      <c r="H417" s="21"/>
      <c r="I417" s="21" t="s">
        <v>20</v>
      </c>
      <c r="J417" s="21" t="s">
        <v>37</v>
      </c>
      <c r="M417" s="12"/>
    </row>
    <row r="418" spans="1:13" ht="18" customHeight="1">
      <c r="A418" s="4">
        <v>417</v>
      </c>
      <c r="B418" s="37">
        <v>39999</v>
      </c>
      <c r="C418" s="34" t="s">
        <v>18</v>
      </c>
      <c r="D418" s="34" t="s">
        <v>210</v>
      </c>
      <c r="E418" s="34" t="s">
        <v>46</v>
      </c>
      <c r="F418" s="34" t="s">
        <v>16</v>
      </c>
      <c r="G418" s="21"/>
      <c r="H418" s="21"/>
      <c r="I418" s="21" t="s">
        <v>13</v>
      </c>
      <c r="J418" s="21" t="s">
        <v>19</v>
      </c>
      <c r="M418" s="12"/>
    </row>
    <row r="419" spans="1:13" ht="18" customHeight="1">
      <c r="A419" s="4">
        <v>418</v>
      </c>
      <c r="B419" s="37">
        <v>40001</v>
      </c>
      <c r="C419" s="34" t="s">
        <v>166</v>
      </c>
      <c r="D419" s="34" t="s">
        <v>22</v>
      </c>
      <c r="E419" s="34" t="s">
        <v>36</v>
      </c>
      <c r="F419" s="34" t="s">
        <v>10</v>
      </c>
      <c r="G419" s="21"/>
      <c r="H419" s="21"/>
      <c r="I419" s="21" t="s">
        <v>19</v>
      </c>
      <c r="J419" s="21" t="s">
        <v>38</v>
      </c>
      <c r="M419" s="12"/>
    </row>
    <row r="420" spans="1:13" ht="18" customHeight="1">
      <c r="A420" s="4">
        <v>419</v>
      </c>
      <c r="B420" s="37">
        <v>40001</v>
      </c>
      <c r="C420" s="34" t="s">
        <v>44</v>
      </c>
      <c r="D420" s="34" t="s">
        <v>23</v>
      </c>
      <c r="E420" s="34" t="s">
        <v>142</v>
      </c>
      <c r="F420" s="34" t="s">
        <v>153</v>
      </c>
      <c r="G420" s="21"/>
      <c r="H420" s="21"/>
      <c r="I420" s="21" t="s">
        <v>26</v>
      </c>
      <c r="J420" s="21" t="s">
        <v>25</v>
      </c>
      <c r="M420" s="12"/>
    </row>
    <row r="421" spans="1:13" ht="18" customHeight="1">
      <c r="A421" s="4">
        <v>420</v>
      </c>
      <c r="B421" s="37">
        <v>40001</v>
      </c>
      <c r="C421" s="34" t="s">
        <v>29</v>
      </c>
      <c r="D421" s="34" t="s">
        <v>157</v>
      </c>
      <c r="E421" s="34" t="s">
        <v>12</v>
      </c>
      <c r="F421" s="34" t="s">
        <v>148</v>
      </c>
      <c r="G421" s="21"/>
      <c r="H421" s="21"/>
      <c r="I421" s="21" t="s">
        <v>9</v>
      </c>
      <c r="J421" s="21" t="s">
        <v>8</v>
      </c>
      <c r="M421" s="12"/>
    </row>
    <row r="422" spans="1:13" ht="18" customHeight="1">
      <c r="A422" s="4">
        <v>421</v>
      </c>
      <c r="B422" s="37">
        <v>40001</v>
      </c>
      <c r="C422" s="34" t="s">
        <v>131</v>
      </c>
      <c r="D422" s="34" t="s">
        <v>5</v>
      </c>
      <c r="E422" s="34" t="s">
        <v>30</v>
      </c>
      <c r="F422" s="34" t="s">
        <v>41</v>
      </c>
      <c r="G422" s="21"/>
      <c r="H422" s="21"/>
      <c r="I422" s="21" t="s">
        <v>32</v>
      </c>
      <c r="J422" s="21" t="s">
        <v>31</v>
      </c>
      <c r="M422" s="12"/>
    </row>
    <row r="423" spans="1:13" ht="18" customHeight="1">
      <c r="A423" s="4">
        <v>422</v>
      </c>
      <c r="B423" s="37">
        <v>40001</v>
      </c>
      <c r="C423" s="34" t="s">
        <v>21</v>
      </c>
      <c r="D423" s="34" t="s">
        <v>144</v>
      </c>
      <c r="E423" s="34" t="s">
        <v>43</v>
      </c>
      <c r="F423" s="34" t="s">
        <v>72</v>
      </c>
      <c r="G423" s="21"/>
      <c r="H423" s="21"/>
      <c r="I423" s="21" t="s">
        <v>37</v>
      </c>
      <c r="J423" s="21" t="s">
        <v>13</v>
      </c>
      <c r="M423" s="12"/>
    </row>
    <row r="424" spans="1:13" ht="18" customHeight="1">
      <c r="A424" s="4">
        <v>423</v>
      </c>
      <c r="B424" s="37">
        <v>40001</v>
      </c>
      <c r="C424" s="34" t="s">
        <v>16</v>
      </c>
      <c r="D424" s="34" t="s">
        <v>4</v>
      </c>
      <c r="E424" s="34" t="s">
        <v>34</v>
      </c>
      <c r="F424" s="34" t="s">
        <v>49</v>
      </c>
      <c r="G424" s="21"/>
      <c r="H424" s="21"/>
      <c r="I424" s="21" t="s">
        <v>14</v>
      </c>
      <c r="J424" s="21" t="s">
        <v>20</v>
      </c>
      <c r="M424" s="12"/>
    </row>
    <row r="425" spans="1:13" ht="18" customHeight="1">
      <c r="A425" s="4">
        <v>424</v>
      </c>
      <c r="B425" s="37">
        <v>40002</v>
      </c>
      <c r="C425" s="34" t="s">
        <v>148</v>
      </c>
      <c r="D425" s="34" t="s">
        <v>213</v>
      </c>
      <c r="E425" s="34" t="s">
        <v>157</v>
      </c>
      <c r="F425" s="34" t="s">
        <v>12</v>
      </c>
      <c r="G425" s="21"/>
      <c r="H425" s="21"/>
      <c r="I425" s="21" t="s">
        <v>9</v>
      </c>
      <c r="J425" s="21" t="s">
        <v>8</v>
      </c>
      <c r="M425" s="12"/>
    </row>
    <row r="426" spans="1:13" ht="18" customHeight="1">
      <c r="A426" s="4">
        <v>425</v>
      </c>
      <c r="B426" s="37">
        <v>40002</v>
      </c>
      <c r="C426" s="34" t="s">
        <v>72</v>
      </c>
      <c r="D426" s="34" t="s">
        <v>35</v>
      </c>
      <c r="E426" s="34" t="s">
        <v>144</v>
      </c>
      <c r="F426" s="34" t="s">
        <v>43</v>
      </c>
      <c r="G426" s="21"/>
      <c r="H426" s="21"/>
      <c r="I426" s="21" t="s">
        <v>37</v>
      </c>
      <c r="J426" s="21" t="s">
        <v>13</v>
      </c>
      <c r="M426" s="12"/>
    </row>
    <row r="427" spans="1:13" ht="18" customHeight="1">
      <c r="A427" s="4">
        <v>426</v>
      </c>
      <c r="B427" s="37">
        <v>40002</v>
      </c>
      <c r="C427" s="34" t="s">
        <v>153</v>
      </c>
      <c r="D427" s="34" t="s">
        <v>214</v>
      </c>
      <c r="E427" s="34" t="s">
        <v>23</v>
      </c>
      <c r="F427" s="34" t="s">
        <v>142</v>
      </c>
      <c r="G427" s="21"/>
      <c r="H427" s="21"/>
      <c r="I427" s="21" t="s">
        <v>26</v>
      </c>
      <c r="J427" s="21" t="s">
        <v>25</v>
      </c>
      <c r="M427" s="12"/>
    </row>
    <row r="428" spans="1:13" ht="18" customHeight="1">
      <c r="A428" s="4">
        <v>427</v>
      </c>
      <c r="B428" s="37">
        <v>40002</v>
      </c>
      <c r="C428" s="34" t="s">
        <v>41</v>
      </c>
      <c r="D428" s="34" t="s">
        <v>161</v>
      </c>
      <c r="E428" s="34" t="s">
        <v>5</v>
      </c>
      <c r="F428" s="34" t="s">
        <v>30</v>
      </c>
      <c r="G428" s="21"/>
      <c r="H428" s="21"/>
      <c r="I428" s="21" t="s">
        <v>32</v>
      </c>
      <c r="J428" s="21" t="s">
        <v>31</v>
      </c>
      <c r="M428" s="12"/>
    </row>
    <row r="429" spans="1:13" ht="18" customHeight="1">
      <c r="A429" s="4">
        <v>428</v>
      </c>
      <c r="B429" s="37">
        <v>40002</v>
      </c>
      <c r="C429" s="34" t="s">
        <v>49</v>
      </c>
      <c r="D429" s="34" t="s">
        <v>6</v>
      </c>
      <c r="E429" s="34" t="s">
        <v>4</v>
      </c>
      <c r="F429" s="34" t="s">
        <v>34</v>
      </c>
      <c r="G429" s="21"/>
      <c r="H429" s="21"/>
      <c r="I429" s="21" t="s">
        <v>14</v>
      </c>
      <c r="J429" s="21" t="s">
        <v>20</v>
      </c>
      <c r="M429" s="12"/>
    </row>
    <row r="430" spans="1:13" ht="18" customHeight="1">
      <c r="A430" s="4">
        <v>429</v>
      </c>
      <c r="B430" s="37">
        <v>40002</v>
      </c>
      <c r="C430" s="34" t="s">
        <v>10</v>
      </c>
      <c r="D430" s="34" t="s">
        <v>18</v>
      </c>
      <c r="E430" s="34" t="s">
        <v>22</v>
      </c>
      <c r="F430" s="34" t="s">
        <v>36</v>
      </c>
      <c r="G430" s="21"/>
      <c r="H430" s="21"/>
      <c r="I430" s="21" t="s">
        <v>19</v>
      </c>
      <c r="J430" s="21" t="s">
        <v>38</v>
      </c>
      <c r="M430" s="12"/>
    </row>
    <row r="431" spans="1:13" ht="18" customHeight="1">
      <c r="A431" s="4">
        <v>430</v>
      </c>
      <c r="B431" s="37">
        <v>40003</v>
      </c>
      <c r="C431" s="34" t="s">
        <v>34</v>
      </c>
      <c r="D431" s="34" t="s">
        <v>16</v>
      </c>
      <c r="E431" s="34" t="s">
        <v>33</v>
      </c>
      <c r="F431" s="34" t="s">
        <v>6</v>
      </c>
      <c r="G431" s="21"/>
      <c r="H431" s="21"/>
      <c r="I431" s="21" t="s">
        <v>14</v>
      </c>
      <c r="J431" s="21" t="s">
        <v>20</v>
      </c>
      <c r="M431" s="12"/>
    </row>
    <row r="432" spans="1:13" ht="18" customHeight="1">
      <c r="A432" s="4">
        <v>431</v>
      </c>
      <c r="B432" s="37">
        <v>40003</v>
      </c>
      <c r="C432" s="34" t="s">
        <v>30</v>
      </c>
      <c r="D432" s="34" t="s">
        <v>131</v>
      </c>
      <c r="E432" s="34" t="s">
        <v>161</v>
      </c>
      <c r="F432" s="34" t="s">
        <v>39</v>
      </c>
      <c r="G432" s="21"/>
      <c r="H432" s="21"/>
      <c r="I432" s="21" t="s">
        <v>32</v>
      </c>
      <c r="J432" s="21" t="s">
        <v>31</v>
      </c>
      <c r="M432" s="12"/>
    </row>
    <row r="433" spans="1:13" ht="18" customHeight="1">
      <c r="A433" s="4">
        <v>432</v>
      </c>
      <c r="B433" s="37">
        <v>40003</v>
      </c>
      <c r="C433" s="34" t="s">
        <v>43</v>
      </c>
      <c r="D433" s="34" t="s">
        <v>21</v>
      </c>
      <c r="E433" s="34" t="s">
        <v>35</v>
      </c>
      <c r="F433" s="34" t="s">
        <v>144</v>
      </c>
      <c r="G433" s="21"/>
      <c r="H433" s="21"/>
      <c r="I433" s="21" t="s">
        <v>37</v>
      </c>
      <c r="J433" s="21" t="s">
        <v>13</v>
      </c>
      <c r="M433" s="12"/>
    </row>
    <row r="434" spans="1:13" ht="18" customHeight="1">
      <c r="A434" s="4">
        <v>433</v>
      </c>
      <c r="B434" s="37">
        <v>40003</v>
      </c>
      <c r="C434" s="34" t="s">
        <v>142</v>
      </c>
      <c r="D434" s="34" t="s">
        <v>50</v>
      </c>
      <c r="E434" s="34" t="s">
        <v>214</v>
      </c>
      <c r="F434" s="34" t="s">
        <v>44</v>
      </c>
      <c r="G434" s="21"/>
      <c r="H434" s="21"/>
      <c r="I434" s="21" t="s">
        <v>26</v>
      </c>
      <c r="J434" s="21" t="s">
        <v>25</v>
      </c>
      <c r="M434" s="12"/>
    </row>
    <row r="435" spans="1:13" ht="18" customHeight="1">
      <c r="A435" s="4">
        <v>434</v>
      </c>
      <c r="B435" s="37">
        <v>40003</v>
      </c>
      <c r="C435" s="34" t="s">
        <v>12</v>
      </c>
      <c r="D435" s="34" t="s">
        <v>29</v>
      </c>
      <c r="E435" s="34" t="s">
        <v>213</v>
      </c>
      <c r="F435" s="34" t="s">
        <v>157</v>
      </c>
      <c r="G435" s="21"/>
      <c r="H435" s="21"/>
      <c r="I435" s="21" t="s">
        <v>9</v>
      </c>
      <c r="J435" s="21" t="s">
        <v>8</v>
      </c>
      <c r="M435" s="12"/>
    </row>
    <row r="436" spans="1:13" ht="18" customHeight="1">
      <c r="A436" s="4">
        <v>435</v>
      </c>
      <c r="B436" s="37">
        <v>40004</v>
      </c>
      <c r="C436" s="34" t="s">
        <v>4</v>
      </c>
      <c r="D436" s="34" t="s">
        <v>49</v>
      </c>
      <c r="E436" s="34" t="s">
        <v>17</v>
      </c>
      <c r="F436" s="34" t="s">
        <v>46</v>
      </c>
      <c r="G436" s="21"/>
      <c r="H436" s="21"/>
      <c r="I436" s="21" t="s">
        <v>20</v>
      </c>
      <c r="J436" s="21" t="s">
        <v>19</v>
      </c>
      <c r="M436" s="12"/>
    </row>
    <row r="437" spans="1:13" ht="18" customHeight="1">
      <c r="A437" s="4">
        <v>436</v>
      </c>
      <c r="B437" s="37">
        <v>40004</v>
      </c>
      <c r="C437" s="34" t="s">
        <v>39</v>
      </c>
      <c r="D437" s="34" t="s">
        <v>41</v>
      </c>
      <c r="E437" s="36" t="s">
        <v>131</v>
      </c>
      <c r="F437" s="34" t="s">
        <v>161</v>
      </c>
      <c r="G437" s="21"/>
      <c r="H437" s="21"/>
      <c r="I437" s="21" t="s">
        <v>32</v>
      </c>
      <c r="J437" s="21" t="s">
        <v>26</v>
      </c>
      <c r="M437" s="12"/>
    </row>
    <row r="438" spans="1:13" ht="18" customHeight="1">
      <c r="A438" s="4">
        <v>437</v>
      </c>
      <c r="B438" s="37">
        <v>40004</v>
      </c>
      <c r="C438" s="34" t="s">
        <v>5</v>
      </c>
      <c r="D438" s="34" t="s">
        <v>148</v>
      </c>
      <c r="E438" s="34" t="s">
        <v>29</v>
      </c>
      <c r="F438" s="34" t="s">
        <v>213</v>
      </c>
      <c r="G438" s="21"/>
      <c r="H438" s="21"/>
      <c r="I438" s="21" t="s">
        <v>31</v>
      </c>
      <c r="J438" s="21" t="s">
        <v>8</v>
      </c>
      <c r="M438" s="12"/>
    </row>
    <row r="439" spans="1:13" ht="18" customHeight="1">
      <c r="A439" s="4">
        <v>438</v>
      </c>
      <c r="B439" s="37">
        <v>40004</v>
      </c>
      <c r="C439" s="34" t="s">
        <v>28</v>
      </c>
      <c r="D439" s="34" t="s">
        <v>166</v>
      </c>
      <c r="E439" s="34" t="s">
        <v>21</v>
      </c>
      <c r="F439" s="34" t="s">
        <v>33</v>
      </c>
      <c r="G439" s="21"/>
      <c r="H439" s="21"/>
      <c r="I439" s="21" t="s">
        <v>14</v>
      </c>
      <c r="J439" s="21" t="s">
        <v>13</v>
      </c>
      <c r="M439" s="12"/>
    </row>
    <row r="440" spans="1:13" ht="18" customHeight="1">
      <c r="A440" s="4">
        <v>439</v>
      </c>
      <c r="B440" s="37">
        <v>40004</v>
      </c>
      <c r="C440" s="34" t="s">
        <v>24</v>
      </c>
      <c r="D440" s="34" t="s">
        <v>153</v>
      </c>
      <c r="E440" s="34" t="s">
        <v>47</v>
      </c>
      <c r="F440" s="34" t="s">
        <v>23</v>
      </c>
      <c r="G440" s="21"/>
      <c r="H440" s="21"/>
      <c r="I440" s="21" t="s">
        <v>25</v>
      </c>
      <c r="J440" s="21" t="s">
        <v>9</v>
      </c>
      <c r="M440" s="12"/>
    </row>
    <row r="441" spans="1:13" ht="18" customHeight="1">
      <c r="A441" s="4">
        <v>440</v>
      </c>
      <c r="B441" s="37">
        <v>40004</v>
      </c>
      <c r="C441" s="34" t="s">
        <v>163</v>
      </c>
      <c r="D441" s="36" t="s">
        <v>72</v>
      </c>
      <c r="E441" s="34" t="s">
        <v>16</v>
      </c>
      <c r="F441" s="34" t="s">
        <v>22</v>
      </c>
      <c r="G441" s="21"/>
      <c r="H441" s="21"/>
      <c r="I441" s="21" t="s">
        <v>38</v>
      </c>
      <c r="J441" s="21" t="s">
        <v>37</v>
      </c>
      <c r="M441" s="12"/>
    </row>
    <row r="442" spans="1:13" ht="18" customHeight="1">
      <c r="A442" s="4">
        <v>441</v>
      </c>
      <c r="B442" s="37">
        <v>40005</v>
      </c>
      <c r="C442" s="34" t="s">
        <v>161</v>
      </c>
      <c r="D442" s="34" t="s">
        <v>30</v>
      </c>
      <c r="E442" s="34" t="s">
        <v>41</v>
      </c>
      <c r="F442" s="34" t="s">
        <v>131</v>
      </c>
      <c r="G442" s="21"/>
      <c r="H442" s="21"/>
      <c r="I442" s="21" t="s">
        <v>32</v>
      </c>
      <c r="J442" s="21" t="s">
        <v>26</v>
      </c>
      <c r="M442" s="12"/>
    </row>
    <row r="443" spans="1:13" ht="18" customHeight="1">
      <c r="A443" s="4">
        <v>442</v>
      </c>
      <c r="B443" s="37">
        <v>40005</v>
      </c>
      <c r="C443" s="34" t="s">
        <v>213</v>
      </c>
      <c r="D443" s="34" t="s">
        <v>12</v>
      </c>
      <c r="E443" s="34" t="s">
        <v>148</v>
      </c>
      <c r="F443" s="34" t="s">
        <v>29</v>
      </c>
      <c r="G443" s="21"/>
      <c r="H443" s="21"/>
      <c r="I443" s="21" t="s">
        <v>31</v>
      </c>
      <c r="J443" s="21" t="s">
        <v>8</v>
      </c>
      <c r="M443" s="12"/>
    </row>
    <row r="444" spans="1:13" ht="18" customHeight="1">
      <c r="A444" s="4">
        <v>443</v>
      </c>
      <c r="B444" s="37">
        <v>40005</v>
      </c>
      <c r="C444" s="34" t="s">
        <v>46</v>
      </c>
      <c r="D444" s="34" t="s">
        <v>34</v>
      </c>
      <c r="E444" s="34" t="s">
        <v>49</v>
      </c>
      <c r="F444" s="34" t="s">
        <v>17</v>
      </c>
      <c r="G444" s="21"/>
      <c r="H444" s="21"/>
      <c r="I444" s="21" t="s">
        <v>20</v>
      </c>
      <c r="J444" s="21" t="s">
        <v>19</v>
      </c>
      <c r="M444" s="12"/>
    </row>
    <row r="445" spans="1:13" ht="18" customHeight="1">
      <c r="A445" s="4">
        <v>444</v>
      </c>
      <c r="B445" s="37">
        <v>40005</v>
      </c>
      <c r="C445" s="34" t="s">
        <v>23</v>
      </c>
      <c r="D445" s="34" t="s">
        <v>142</v>
      </c>
      <c r="E445" s="34" t="s">
        <v>153</v>
      </c>
      <c r="F445" s="34" t="s">
        <v>47</v>
      </c>
      <c r="G445" s="21"/>
      <c r="H445" s="21"/>
      <c r="I445" s="21" t="s">
        <v>25</v>
      </c>
      <c r="J445" s="21" t="s">
        <v>9</v>
      </c>
      <c r="M445" s="12"/>
    </row>
    <row r="446" spans="1:13" ht="18" customHeight="1">
      <c r="A446" s="4">
        <v>445</v>
      </c>
      <c r="B446" s="37">
        <v>40005</v>
      </c>
      <c r="C446" s="34" t="s">
        <v>33</v>
      </c>
      <c r="D446" s="34" t="s">
        <v>10</v>
      </c>
      <c r="E446" s="34" t="s">
        <v>166</v>
      </c>
      <c r="F446" s="34" t="s">
        <v>27</v>
      </c>
      <c r="G446" s="21"/>
      <c r="H446" s="21"/>
      <c r="I446" s="21" t="s">
        <v>14</v>
      </c>
      <c r="J446" s="21" t="s">
        <v>13</v>
      </c>
      <c r="M446" s="12"/>
    </row>
    <row r="447" spans="1:13" ht="18" customHeight="1">
      <c r="A447" s="4">
        <v>446</v>
      </c>
      <c r="B447" s="37">
        <v>40005</v>
      </c>
      <c r="C447" s="34" t="s">
        <v>22</v>
      </c>
      <c r="D447" s="34" t="s">
        <v>43</v>
      </c>
      <c r="E447" s="34" t="s">
        <v>72</v>
      </c>
      <c r="F447" s="34" t="s">
        <v>16</v>
      </c>
      <c r="G447" s="21"/>
      <c r="H447" s="21"/>
      <c r="I447" s="21" t="s">
        <v>38</v>
      </c>
      <c r="J447" s="21" t="s">
        <v>37</v>
      </c>
      <c r="M447" s="12"/>
    </row>
    <row r="448" spans="1:13" ht="18" customHeight="1">
      <c r="A448" s="4">
        <v>447</v>
      </c>
      <c r="B448" s="37">
        <v>40006</v>
      </c>
      <c r="C448" s="34" t="s">
        <v>47</v>
      </c>
      <c r="D448" s="34" t="s">
        <v>24</v>
      </c>
      <c r="E448" s="34" t="s">
        <v>142</v>
      </c>
      <c r="F448" s="34" t="s">
        <v>153</v>
      </c>
      <c r="G448" s="21"/>
      <c r="H448" s="21"/>
      <c r="I448" s="21" t="s">
        <v>25</v>
      </c>
      <c r="J448" s="21" t="s">
        <v>9</v>
      </c>
      <c r="M448" s="12"/>
    </row>
    <row r="449" spans="1:13" ht="18" customHeight="1">
      <c r="A449" s="4">
        <v>448</v>
      </c>
      <c r="B449" s="37">
        <v>40006</v>
      </c>
      <c r="C449" s="34" t="s">
        <v>29</v>
      </c>
      <c r="D449" s="34" t="s">
        <v>5</v>
      </c>
      <c r="E449" s="34" t="s">
        <v>12</v>
      </c>
      <c r="F449" s="34" t="s">
        <v>148</v>
      </c>
      <c r="G449" s="21"/>
      <c r="H449" s="21"/>
      <c r="I449" s="21" t="s">
        <v>31</v>
      </c>
      <c r="J449" s="21" t="s">
        <v>8</v>
      </c>
      <c r="M449" s="12"/>
    </row>
    <row r="450" spans="1:13" ht="18" customHeight="1">
      <c r="A450" s="4">
        <v>449</v>
      </c>
      <c r="B450" s="37">
        <v>40006</v>
      </c>
      <c r="C450" s="34" t="s">
        <v>131</v>
      </c>
      <c r="D450" s="34" t="s">
        <v>39</v>
      </c>
      <c r="E450" s="34" t="s">
        <v>30</v>
      </c>
      <c r="F450" s="34" t="s">
        <v>41</v>
      </c>
      <c r="G450" s="21"/>
      <c r="H450" s="21"/>
      <c r="I450" s="21" t="s">
        <v>32</v>
      </c>
      <c r="J450" s="21" t="s">
        <v>26</v>
      </c>
      <c r="M450" s="12"/>
    </row>
    <row r="451" spans="1:13" ht="18" customHeight="1">
      <c r="A451" s="4">
        <v>450</v>
      </c>
      <c r="B451" s="37">
        <v>40006</v>
      </c>
      <c r="C451" s="34" t="s">
        <v>17</v>
      </c>
      <c r="D451" s="34" t="s">
        <v>4</v>
      </c>
      <c r="E451" s="34" t="s">
        <v>34</v>
      </c>
      <c r="F451" s="34" t="s">
        <v>49</v>
      </c>
      <c r="G451" s="21"/>
      <c r="H451" s="21"/>
      <c r="I451" s="21" t="s">
        <v>20</v>
      </c>
      <c r="J451" s="21" t="s">
        <v>19</v>
      </c>
      <c r="M451" s="12"/>
    </row>
    <row r="452" spans="1:13" ht="18" customHeight="1">
      <c r="A452" s="4">
        <v>451</v>
      </c>
      <c r="B452" s="37">
        <v>40006</v>
      </c>
      <c r="C452" s="34" t="s">
        <v>27</v>
      </c>
      <c r="D452" s="34" t="s">
        <v>28</v>
      </c>
      <c r="E452" s="34" t="s">
        <v>10</v>
      </c>
      <c r="F452" s="34" t="s">
        <v>21</v>
      </c>
      <c r="G452" s="21"/>
      <c r="H452" s="21"/>
      <c r="I452" s="21" t="s">
        <v>14</v>
      </c>
      <c r="J452" s="21" t="s">
        <v>13</v>
      </c>
      <c r="M452" s="12"/>
    </row>
    <row r="453" spans="1:13" ht="18" customHeight="1">
      <c r="A453" s="4">
        <v>452</v>
      </c>
      <c r="B453" s="37">
        <v>40006</v>
      </c>
      <c r="C453" s="34" t="s">
        <v>16</v>
      </c>
      <c r="D453" s="34" t="s">
        <v>163</v>
      </c>
      <c r="E453" s="34" t="s">
        <v>43</v>
      </c>
      <c r="F453" s="34" t="s">
        <v>72</v>
      </c>
      <c r="G453" s="21"/>
      <c r="H453" s="21"/>
      <c r="I453" s="21" t="s">
        <v>38</v>
      </c>
      <c r="J453" s="21" t="s">
        <v>37</v>
      </c>
      <c r="M453" s="12"/>
    </row>
    <row r="454" spans="1:13" ht="18" customHeight="1">
      <c r="A454" s="4">
        <v>453</v>
      </c>
      <c r="B454" s="37">
        <v>40008</v>
      </c>
      <c r="C454" s="34" t="s">
        <v>166</v>
      </c>
      <c r="D454" s="34" t="s">
        <v>18</v>
      </c>
      <c r="E454" s="34" t="s">
        <v>4</v>
      </c>
      <c r="F454" s="34" t="s">
        <v>35</v>
      </c>
      <c r="G454" s="21"/>
      <c r="H454" s="21"/>
      <c r="I454" s="21" t="s">
        <v>14</v>
      </c>
      <c r="J454" s="21" t="s">
        <v>37</v>
      </c>
      <c r="M454" s="12"/>
    </row>
    <row r="455" spans="1:13" ht="18" customHeight="1">
      <c r="A455" s="4">
        <v>454</v>
      </c>
      <c r="B455" s="37">
        <v>40008</v>
      </c>
      <c r="C455" s="34" t="s">
        <v>148</v>
      </c>
      <c r="D455" s="34" t="s">
        <v>213</v>
      </c>
      <c r="E455" s="34" t="s">
        <v>39</v>
      </c>
      <c r="F455" s="34" t="s">
        <v>12</v>
      </c>
      <c r="G455" s="21"/>
      <c r="H455" s="21"/>
      <c r="I455" s="21" t="s">
        <v>32</v>
      </c>
      <c r="J455" s="21" t="s">
        <v>9</v>
      </c>
      <c r="M455" s="12"/>
    </row>
    <row r="456" spans="1:13" ht="18" customHeight="1">
      <c r="A456" s="4">
        <v>455</v>
      </c>
      <c r="B456" s="37">
        <v>40008</v>
      </c>
      <c r="C456" s="34" t="s">
        <v>72</v>
      </c>
      <c r="D456" s="34" t="s">
        <v>46</v>
      </c>
      <c r="E456" s="34" t="s">
        <v>210</v>
      </c>
      <c r="F456" s="34" t="s">
        <v>43</v>
      </c>
      <c r="G456" s="21"/>
      <c r="H456" s="21"/>
      <c r="I456" s="21" t="s">
        <v>38</v>
      </c>
      <c r="J456" s="21" t="s">
        <v>20</v>
      </c>
      <c r="M456" s="12"/>
    </row>
    <row r="457" spans="1:13" ht="18" customHeight="1">
      <c r="A457" s="4">
        <v>456</v>
      </c>
      <c r="B457" s="37">
        <v>40008</v>
      </c>
      <c r="C457" s="34" t="s">
        <v>153</v>
      </c>
      <c r="D457" s="34" t="s">
        <v>11</v>
      </c>
      <c r="E457" s="36" t="s">
        <v>24</v>
      </c>
      <c r="F457" s="34" t="s">
        <v>142</v>
      </c>
      <c r="G457" s="21"/>
      <c r="H457" s="21"/>
      <c r="I457" s="21" t="s">
        <v>25</v>
      </c>
      <c r="J457" s="21" t="s">
        <v>31</v>
      </c>
      <c r="M457" s="12"/>
    </row>
    <row r="458" spans="1:13" ht="18" customHeight="1">
      <c r="A458" s="4">
        <v>457</v>
      </c>
      <c r="B458" s="37">
        <v>40008</v>
      </c>
      <c r="C458" s="34" t="s">
        <v>144</v>
      </c>
      <c r="D458" s="34" t="s">
        <v>17</v>
      </c>
      <c r="E458" s="34" t="s">
        <v>36</v>
      </c>
      <c r="F458" s="34" t="s">
        <v>7</v>
      </c>
      <c r="G458" s="21"/>
      <c r="H458" s="21"/>
      <c r="I458" s="21" t="s">
        <v>19</v>
      </c>
      <c r="J458" s="21" t="s">
        <v>13</v>
      </c>
      <c r="M458" s="12"/>
    </row>
    <row r="459" spans="1:13" ht="18" customHeight="1">
      <c r="A459" s="4">
        <v>458</v>
      </c>
      <c r="B459" s="37">
        <v>40008</v>
      </c>
      <c r="C459" s="34" t="s">
        <v>50</v>
      </c>
      <c r="D459" s="34" t="s">
        <v>161</v>
      </c>
      <c r="E459" s="34" t="s">
        <v>23</v>
      </c>
      <c r="F459" s="34" t="s">
        <v>30</v>
      </c>
      <c r="G459" s="21"/>
      <c r="H459" s="21"/>
      <c r="I459" s="21" t="s">
        <v>26</v>
      </c>
      <c r="J459" s="21" t="s">
        <v>8</v>
      </c>
      <c r="M459" s="12"/>
    </row>
    <row r="460" spans="1:13" ht="18" customHeight="1">
      <c r="A460" s="4">
        <v>459</v>
      </c>
      <c r="B460" s="37">
        <v>40009</v>
      </c>
      <c r="C460" s="34" t="s">
        <v>7</v>
      </c>
      <c r="D460" s="34" t="s">
        <v>163</v>
      </c>
      <c r="E460" s="34" t="s">
        <v>17</v>
      </c>
      <c r="F460" s="34" t="s">
        <v>36</v>
      </c>
      <c r="G460" s="21"/>
      <c r="H460" s="21"/>
      <c r="I460" s="21" t="s">
        <v>19</v>
      </c>
      <c r="J460" s="21" t="s">
        <v>13</v>
      </c>
      <c r="M460" s="12"/>
    </row>
    <row r="461" spans="1:13" ht="18" customHeight="1">
      <c r="A461" s="4">
        <v>460</v>
      </c>
      <c r="B461" s="37">
        <v>40009</v>
      </c>
      <c r="C461" s="34" t="s">
        <v>35</v>
      </c>
      <c r="D461" s="34" t="s">
        <v>6</v>
      </c>
      <c r="E461" s="34" t="s">
        <v>18</v>
      </c>
      <c r="F461" s="34" t="s">
        <v>4</v>
      </c>
      <c r="G461" s="21"/>
      <c r="H461" s="21"/>
      <c r="I461" s="21" t="s">
        <v>14</v>
      </c>
      <c r="J461" s="21" t="s">
        <v>37</v>
      </c>
      <c r="M461" s="12"/>
    </row>
    <row r="462" spans="1:13" ht="18" customHeight="1">
      <c r="A462" s="4">
        <v>461</v>
      </c>
      <c r="B462" s="37">
        <v>40009</v>
      </c>
      <c r="C462" s="34" t="s">
        <v>30</v>
      </c>
      <c r="D462" s="34" t="s">
        <v>23</v>
      </c>
      <c r="E462" s="34" t="s">
        <v>44</v>
      </c>
      <c r="F462" s="34" t="s">
        <v>161</v>
      </c>
      <c r="G462" s="21"/>
      <c r="H462" s="21"/>
      <c r="I462" s="21" t="s">
        <v>26</v>
      </c>
      <c r="J462" s="21" t="s">
        <v>8</v>
      </c>
      <c r="M462" s="12"/>
    </row>
    <row r="463" spans="1:13" ht="18" customHeight="1">
      <c r="A463" s="4">
        <v>462</v>
      </c>
      <c r="B463" s="37">
        <v>40009</v>
      </c>
      <c r="C463" s="34" t="s">
        <v>43</v>
      </c>
      <c r="D463" s="34" t="s">
        <v>27</v>
      </c>
      <c r="E463" s="34" t="s">
        <v>46</v>
      </c>
      <c r="F463" s="34" t="s">
        <v>210</v>
      </c>
      <c r="G463" s="21"/>
      <c r="H463" s="21"/>
      <c r="I463" s="21" t="s">
        <v>38</v>
      </c>
      <c r="J463" s="21" t="s">
        <v>20</v>
      </c>
      <c r="M463" s="12"/>
    </row>
    <row r="464" spans="1:13" ht="18" customHeight="1">
      <c r="A464" s="4">
        <v>463</v>
      </c>
      <c r="B464" s="37">
        <v>40009</v>
      </c>
      <c r="C464" s="34" t="s">
        <v>142</v>
      </c>
      <c r="D464" s="34" t="s">
        <v>47</v>
      </c>
      <c r="E464" s="34" t="s">
        <v>11</v>
      </c>
      <c r="F464" s="34" t="s">
        <v>24</v>
      </c>
      <c r="G464" s="21"/>
      <c r="H464" s="21"/>
      <c r="I464" s="21" t="s">
        <v>25</v>
      </c>
      <c r="J464" s="21" t="s">
        <v>31</v>
      </c>
      <c r="M464" s="12"/>
    </row>
    <row r="465" spans="1:13" ht="18" customHeight="1">
      <c r="A465" s="4">
        <v>464</v>
      </c>
      <c r="B465" s="37">
        <v>40009</v>
      </c>
      <c r="C465" s="34" t="s">
        <v>12</v>
      </c>
      <c r="D465" s="34" t="s">
        <v>29</v>
      </c>
      <c r="E465" s="34" t="s">
        <v>131</v>
      </c>
      <c r="F465" s="34" t="s">
        <v>39</v>
      </c>
      <c r="G465" s="21"/>
      <c r="H465" s="21"/>
      <c r="I465" s="21" t="s">
        <v>32</v>
      </c>
      <c r="J465" s="21" t="s">
        <v>9</v>
      </c>
      <c r="M465" s="12"/>
    </row>
    <row r="466" spans="1:13" ht="18" customHeight="1">
      <c r="A466" s="4">
        <v>465</v>
      </c>
      <c r="B466" s="37">
        <v>40010</v>
      </c>
      <c r="C466" s="34" t="s">
        <v>5</v>
      </c>
      <c r="D466" s="34" t="s">
        <v>148</v>
      </c>
      <c r="E466" s="34" t="s">
        <v>41</v>
      </c>
      <c r="F466" s="34" t="s">
        <v>131</v>
      </c>
      <c r="G466" s="21"/>
      <c r="H466" s="21"/>
      <c r="I466" s="21" t="s">
        <v>32</v>
      </c>
      <c r="J466" s="21" t="s">
        <v>9</v>
      </c>
      <c r="M466" s="12"/>
    </row>
    <row r="467" spans="1:13" ht="18" customHeight="1">
      <c r="A467" s="4">
        <v>466</v>
      </c>
      <c r="B467" s="37">
        <v>40010</v>
      </c>
      <c r="C467" s="34" t="s">
        <v>36</v>
      </c>
      <c r="D467" s="34" t="s">
        <v>144</v>
      </c>
      <c r="E467" s="34" t="s">
        <v>163</v>
      </c>
      <c r="F467" s="34" t="s">
        <v>17</v>
      </c>
      <c r="G467" s="21"/>
      <c r="H467" s="21"/>
      <c r="I467" s="21" t="s">
        <v>19</v>
      </c>
      <c r="J467" s="21" t="s">
        <v>13</v>
      </c>
      <c r="M467" s="12"/>
    </row>
    <row r="468" spans="1:13" ht="18" customHeight="1">
      <c r="A468" s="4">
        <v>467</v>
      </c>
      <c r="B468" s="37">
        <v>40010</v>
      </c>
      <c r="C468" s="34" t="s">
        <v>44</v>
      </c>
      <c r="D468" s="34" t="s">
        <v>50</v>
      </c>
      <c r="E468" s="34" t="s">
        <v>161</v>
      </c>
      <c r="F468" s="34" t="s">
        <v>214</v>
      </c>
      <c r="G468" s="21"/>
      <c r="H468" s="21"/>
      <c r="I468" s="21" t="s">
        <v>26</v>
      </c>
      <c r="J468" s="21" t="s">
        <v>8</v>
      </c>
      <c r="M468" s="12"/>
    </row>
    <row r="469" spans="1:13" ht="18" customHeight="1">
      <c r="A469" s="4">
        <v>468</v>
      </c>
      <c r="B469" s="37">
        <v>40010</v>
      </c>
      <c r="C469" s="34" t="s">
        <v>210</v>
      </c>
      <c r="D469" s="34" t="s">
        <v>72</v>
      </c>
      <c r="E469" s="34" t="s">
        <v>27</v>
      </c>
      <c r="F469" s="34" t="s">
        <v>46</v>
      </c>
      <c r="G469" s="21"/>
      <c r="H469" s="21"/>
      <c r="I469" s="21" t="s">
        <v>38</v>
      </c>
      <c r="J469" s="21" t="s">
        <v>20</v>
      </c>
      <c r="M469" s="12"/>
    </row>
    <row r="470" spans="1:13" ht="18" customHeight="1">
      <c r="A470" s="4">
        <v>469</v>
      </c>
      <c r="B470" s="37">
        <v>40010</v>
      </c>
      <c r="C470" s="34" t="s">
        <v>24</v>
      </c>
      <c r="D470" s="34" t="s">
        <v>153</v>
      </c>
      <c r="E470" s="34" t="s">
        <v>47</v>
      </c>
      <c r="F470" s="34" t="s">
        <v>11</v>
      </c>
      <c r="G470" s="21"/>
      <c r="H470" s="21"/>
      <c r="I470" s="21" t="s">
        <v>25</v>
      </c>
      <c r="J470" s="21" t="s">
        <v>31</v>
      </c>
      <c r="M470" s="12"/>
    </row>
    <row r="471" spans="1:13" ht="18" customHeight="1">
      <c r="A471" s="4">
        <v>470</v>
      </c>
      <c r="B471" s="37">
        <v>40011</v>
      </c>
      <c r="C471" s="34" t="s">
        <v>4</v>
      </c>
      <c r="D471" s="34" t="s">
        <v>166</v>
      </c>
      <c r="E471" s="34" t="s">
        <v>33</v>
      </c>
      <c r="F471" s="34" t="s">
        <v>10</v>
      </c>
      <c r="G471" s="21"/>
      <c r="H471" s="21"/>
      <c r="I471" s="21" t="s">
        <v>37</v>
      </c>
      <c r="J471" s="21" t="s">
        <v>38</v>
      </c>
      <c r="M471" s="12"/>
    </row>
    <row r="472" spans="1:13" ht="18" customHeight="1">
      <c r="A472" s="4">
        <v>471</v>
      </c>
      <c r="B472" s="37">
        <v>40011</v>
      </c>
      <c r="C472" s="34" t="s">
        <v>39</v>
      </c>
      <c r="D472" s="34" t="s">
        <v>12</v>
      </c>
      <c r="E472" s="34" t="s">
        <v>29</v>
      </c>
      <c r="F472" s="34" t="s">
        <v>23</v>
      </c>
      <c r="G472" s="21"/>
      <c r="H472" s="21"/>
      <c r="I472" s="21" t="s">
        <v>9</v>
      </c>
      <c r="J472" s="21" t="s">
        <v>26</v>
      </c>
      <c r="M472" s="12"/>
    </row>
    <row r="473" spans="1:13" ht="18" customHeight="1">
      <c r="A473" s="4">
        <v>472</v>
      </c>
      <c r="B473" s="37">
        <v>40011</v>
      </c>
      <c r="C473" s="34" t="s">
        <v>46</v>
      </c>
      <c r="D473" s="34" t="s">
        <v>7</v>
      </c>
      <c r="E473" s="34" t="s">
        <v>72</v>
      </c>
      <c r="F473" s="34" t="s">
        <v>163</v>
      </c>
      <c r="G473" s="21"/>
      <c r="H473" s="21"/>
      <c r="I473" s="21" t="s">
        <v>19</v>
      </c>
      <c r="J473" s="21" t="s">
        <v>14</v>
      </c>
      <c r="M473" s="12"/>
    </row>
    <row r="474" spans="1:13" ht="18" customHeight="1">
      <c r="A474" s="4">
        <v>473</v>
      </c>
      <c r="B474" s="37">
        <v>40011</v>
      </c>
      <c r="C474" s="34" t="s">
        <v>131</v>
      </c>
      <c r="D474" s="34" t="s">
        <v>30</v>
      </c>
      <c r="E474" s="34" t="s">
        <v>148</v>
      </c>
      <c r="F474" s="34" t="s">
        <v>47</v>
      </c>
      <c r="G474" s="21"/>
      <c r="H474" s="21"/>
      <c r="I474" s="21" t="s">
        <v>8</v>
      </c>
      <c r="J474" s="21" t="s">
        <v>25</v>
      </c>
      <c r="M474" s="12"/>
    </row>
    <row r="475" spans="1:13" ht="18" customHeight="1">
      <c r="A475" s="4">
        <v>474</v>
      </c>
      <c r="B475" s="37">
        <v>40011</v>
      </c>
      <c r="C475" s="34" t="s">
        <v>17</v>
      </c>
      <c r="D475" s="34" t="s">
        <v>21</v>
      </c>
      <c r="E475" s="34" t="s">
        <v>15</v>
      </c>
      <c r="F475" s="34" t="s">
        <v>6</v>
      </c>
      <c r="G475" s="21"/>
      <c r="H475" s="21"/>
      <c r="I475" s="21" t="s">
        <v>13</v>
      </c>
      <c r="J475" s="21" t="s">
        <v>20</v>
      </c>
      <c r="M475" s="12"/>
    </row>
    <row r="476" spans="1:13" ht="18" customHeight="1">
      <c r="A476" s="4">
        <v>475</v>
      </c>
      <c r="B476" s="37">
        <v>40012</v>
      </c>
      <c r="C476" s="34" t="s">
        <v>47</v>
      </c>
      <c r="D476" s="34" t="s">
        <v>214</v>
      </c>
      <c r="E476" s="34" t="s">
        <v>30</v>
      </c>
      <c r="F476" s="34" t="s">
        <v>148</v>
      </c>
      <c r="G476" s="21"/>
      <c r="H476" s="21"/>
      <c r="I476" s="21" t="s">
        <v>8</v>
      </c>
      <c r="J476" s="21" t="s">
        <v>25</v>
      </c>
      <c r="M476" s="12"/>
    </row>
    <row r="477" spans="1:13" ht="18" customHeight="1">
      <c r="A477" s="4">
        <v>476</v>
      </c>
      <c r="B477" s="37">
        <v>40012</v>
      </c>
      <c r="C477" s="34" t="s">
        <v>10</v>
      </c>
      <c r="D477" s="34" t="s">
        <v>49</v>
      </c>
      <c r="E477" s="34" t="s">
        <v>144</v>
      </c>
      <c r="F477" s="34" t="s">
        <v>33</v>
      </c>
      <c r="G477" s="21"/>
      <c r="H477" s="21"/>
      <c r="I477" s="21" t="s">
        <v>37</v>
      </c>
      <c r="J477" s="21" t="s">
        <v>38</v>
      </c>
      <c r="M477" s="12"/>
    </row>
    <row r="478" spans="1:13" ht="18" customHeight="1">
      <c r="A478" s="4">
        <v>477</v>
      </c>
      <c r="B478" s="37">
        <v>40012</v>
      </c>
      <c r="C478" s="34" t="s">
        <v>6</v>
      </c>
      <c r="D478" s="34" t="s">
        <v>22</v>
      </c>
      <c r="E478" s="34" t="s">
        <v>21</v>
      </c>
      <c r="F478" s="34" t="s">
        <v>15</v>
      </c>
      <c r="G478" s="21"/>
      <c r="H478" s="21"/>
      <c r="I478" s="21" t="s">
        <v>13</v>
      </c>
      <c r="J478" s="21" t="s">
        <v>20</v>
      </c>
      <c r="M478" s="12"/>
    </row>
    <row r="479" spans="1:13" ht="18" customHeight="1">
      <c r="A479" s="4">
        <v>478</v>
      </c>
      <c r="B479" s="37">
        <v>40012</v>
      </c>
      <c r="C479" s="34" t="s">
        <v>163</v>
      </c>
      <c r="D479" s="34" t="s">
        <v>16</v>
      </c>
      <c r="E479" s="34" t="s">
        <v>7</v>
      </c>
      <c r="F479" s="34" t="s">
        <v>72</v>
      </c>
      <c r="G479" s="21"/>
      <c r="H479" s="21"/>
      <c r="I479" s="21" t="s">
        <v>19</v>
      </c>
      <c r="J479" s="21" t="s">
        <v>14</v>
      </c>
      <c r="M479" s="12"/>
    </row>
    <row r="480" spans="1:13" ht="18" customHeight="1">
      <c r="A480" s="4">
        <v>479</v>
      </c>
      <c r="B480" s="37">
        <v>40013</v>
      </c>
      <c r="C480" s="34" t="s">
        <v>148</v>
      </c>
      <c r="D480" s="34" t="s">
        <v>131</v>
      </c>
      <c r="E480" s="34" t="s">
        <v>211</v>
      </c>
      <c r="F480" s="34" t="s">
        <v>30</v>
      </c>
      <c r="G480" s="21"/>
      <c r="H480" s="21"/>
      <c r="I480" s="21" t="s">
        <v>8</v>
      </c>
      <c r="J480" s="21" t="s">
        <v>25</v>
      </c>
      <c r="M480" s="12"/>
    </row>
    <row r="481" spans="1:13" ht="18" customHeight="1">
      <c r="A481" s="4">
        <v>480</v>
      </c>
      <c r="B481" s="37">
        <v>40013</v>
      </c>
      <c r="C481" s="34" t="s">
        <v>72</v>
      </c>
      <c r="D481" s="34" t="s">
        <v>46</v>
      </c>
      <c r="E481" s="36" t="s">
        <v>16</v>
      </c>
      <c r="F481" s="34" t="s">
        <v>7</v>
      </c>
      <c r="G481" s="21"/>
      <c r="H481" s="21"/>
      <c r="I481" s="21" t="s">
        <v>19</v>
      </c>
      <c r="J481" s="21" t="s">
        <v>14</v>
      </c>
      <c r="M481" s="12"/>
    </row>
    <row r="482" spans="1:13" ht="18" customHeight="1">
      <c r="A482" s="4">
        <v>481</v>
      </c>
      <c r="B482" s="37">
        <v>40013</v>
      </c>
      <c r="C482" s="34" t="s">
        <v>29</v>
      </c>
      <c r="D482" s="34" t="s">
        <v>39</v>
      </c>
      <c r="E482" s="34" t="s">
        <v>157</v>
      </c>
      <c r="F482" s="34" t="s">
        <v>12</v>
      </c>
      <c r="G482" s="21"/>
      <c r="H482" s="21"/>
      <c r="I482" s="21" t="s">
        <v>9</v>
      </c>
      <c r="J482" s="21" t="s">
        <v>26</v>
      </c>
      <c r="M482" s="12"/>
    </row>
    <row r="483" spans="1:13" ht="18" customHeight="1">
      <c r="A483" s="4">
        <v>482</v>
      </c>
      <c r="B483" s="37">
        <v>40013</v>
      </c>
      <c r="C483" s="34" t="s">
        <v>15</v>
      </c>
      <c r="D483" s="34" t="s">
        <v>17</v>
      </c>
      <c r="E483" s="34" t="s">
        <v>22</v>
      </c>
      <c r="F483" s="34" t="s">
        <v>21</v>
      </c>
      <c r="G483" s="21"/>
      <c r="H483" s="21"/>
      <c r="I483" s="21" t="s">
        <v>13</v>
      </c>
      <c r="J483" s="21" t="s">
        <v>20</v>
      </c>
      <c r="M483" s="12"/>
    </row>
    <row r="484" spans="1:13" ht="18" customHeight="1">
      <c r="A484" s="4">
        <v>483</v>
      </c>
      <c r="B484" s="37">
        <v>40013</v>
      </c>
      <c r="C484" s="34" t="s">
        <v>33</v>
      </c>
      <c r="D484" s="34" t="s">
        <v>4</v>
      </c>
      <c r="E484" s="34" t="s">
        <v>49</v>
      </c>
      <c r="F484" s="34" t="s">
        <v>166</v>
      </c>
      <c r="G484" s="21"/>
      <c r="H484" s="21"/>
      <c r="I484" s="21" t="s">
        <v>37</v>
      </c>
      <c r="J484" s="21" t="s">
        <v>38</v>
      </c>
      <c r="M484" s="12"/>
    </row>
    <row r="485" spans="1:13" ht="18" customHeight="1">
      <c r="A485" s="4">
        <v>484</v>
      </c>
      <c r="B485" s="37">
        <v>40014</v>
      </c>
      <c r="C485" s="34" t="s">
        <v>7</v>
      </c>
      <c r="D485" s="34" t="s">
        <v>163</v>
      </c>
      <c r="E485" s="34" t="s">
        <v>34</v>
      </c>
      <c r="F485" s="34" t="s">
        <v>16</v>
      </c>
      <c r="G485" s="21"/>
      <c r="H485" s="21"/>
      <c r="I485" s="21" t="s">
        <v>38</v>
      </c>
      <c r="J485" s="21" t="s">
        <v>14</v>
      </c>
      <c r="M485" s="12"/>
    </row>
    <row r="486" spans="1:13" ht="18" customHeight="1">
      <c r="A486" s="4">
        <v>485</v>
      </c>
      <c r="B486" s="37">
        <v>40014</v>
      </c>
      <c r="C486" s="34" t="s">
        <v>213</v>
      </c>
      <c r="D486" s="34" t="s">
        <v>161</v>
      </c>
      <c r="E486" s="34" t="s">
        <v>5</v>
      </c>
      <c r="F486" s="34" t="s">
        <v>146</v>
      </c>
      <c r="G486" s="21"/>
      <c r="H486" s="21"/>
      <c r="I486" s="21" t="s">
        <v>31</v>
      </c>
      <c r="J486" s="21" t="s">
        <v>8</v>
      </c>
      <c r="M486" s="12"/>
    </row>
    <row r="487" spans="1:13" ht="18" customHeight="1">
      <c r="A487" s="4">
        <v>486</v>
      </c>
      <c r="B487" s="37">
        <v>40014</v>
      </c>
      <c r="C487" s="34" t="s">
        <v>49</v>
      </c>
      <c r="D487" s="34" t="s">
        <v>35</v>
      </c>
      <c r="E487" s="34" t="s">
        <v>27</v>
      </c>
      <c r="F487" s="34" t="s">
        <v>144</v>
      </c>
      <c r="G487" s="21"/>
      <c r="H487" s="21"/>
      <c r="I487" s="21" t="s">
        <v>13</v>
      </c>
      <c r="J487" s="21" t="s">
        <v>37</v>
      </c>
      <c r="M487" s="12"/>
    </row>
    <row r="488" spans="1:13" ht="18" customHeight="1">
      <c r="A488" s="4">
        <v>487</v>
      </c>
      <c r="B488" s="37">
        <v>40014</v>
      </c>
      <c r="C488" s="34" t="s">
        <v>21</v>
      </c>
      <c r="D488" s="34" t="s">
        <v>10</v>
      </c>
      <c r="E488" s="34" t="s">
        <v>18</v>
      </c>
      <c r="F488" s="34" t="s">
        <v>22</v>
      </c>
      <c r="G488" s="21"/>
      <c r="H488" s="21"/>
      <c r="I488" s="21" t="s">
        <v>20</v>
      </c>
      <c r="J488" s="21" t="s">
        <v>19</v>
      </c>
      <c r="M488" s="12"/>
    </row>
    <row r="489" spans="1:13" ht="18" customHeight="1">
      <c r="A489" s="4">
        <v>488</v>
      </c>
      <c r="B489" s="37">
        <v>40014</v>
      </c>
      <c r="C489" s="34" t="s">
        <v>11</v>
      </c>
      <c r="D489" s="34" t="s">
        <v>142</v>
      </c>
      <c r="E489" s="34" t="s">
        <v>153</v>
      </c>
      <c r="F489" s="34" t="s">
        <v>50</v>
      </c>
      <c r="G489" s="21"/>
      <c r="H489" s="21"/>
      <c r="I489" s="21" t="s">
        <v>25</v>
      </c>
      <c r="J489" s="21" t="s">
        <v>9</v>
      </c>
      <c r="M489" s="12"/>
    </row>
    <row r="490" spans="1:13" ht="18" customHeight="1">
      <c r="A490" s="4">
        <v>489</v>
      </c>
      <c r="B490" s="37">
        <v>40014</v>
      </c>
      <c r="C490" s="34" t="s">
        <v>12</v>
      </c>
      <c r="D490" s="34" t="s">
        <v>211</v>
      </c>
      <c r="E490" s="34" t="s">
        <v>131</v>
      </c>
      <c r="F490" s="34" t="s">
        <v>157</v>
      </c>
      <c r="G490" s="21"/>
      <c r="H490" s="21"/>
      <c r="I490" s="21" t="s">
        <v>32</v>
      </c>
      <c r="J490" s="21" t="s">
        <v>26</v>
      </c>
      <c r="M490" s="12"/>
    </row>
    <row r="491" spans="1:13" ht="18" customHeight="1">
      <c r="A491" s="4">
        <v>490</v>
      </c>
      <c r="B491" s="37">
        <v>40015</v>
      </c>
      <c r="C491" s="34" t="s">
        <v>30</v>
      </c>
      <c r="D491" s="34" t="s">
        <v>29</v>
      </c>
      <c r="E491" s="34" t="s">
        <v>39</v>
      </c>
      <c r="F491" s="34" t="s">
        <v>131</v>
      </c>
      <c r="G491" s="21"/>
      <c r="H491" s="21"/>
      <c r="I491" s="21" t="s">
        <v>32</v>
      </c>
      <c r="J491" s="21" t="s">
        <v>26</v>
      </c>
      <c r="M491" s="12"/>
    </row>
    <row r="492" spans="1:13" ht="18" customHeight="1">
      <c r="A492" s="4">
        <v>491</v>
      </c>
      <c r="B492" s="37">
        <v>40015</v>
      </c>
      <c r="C492" s="34" t="s">
        <v>144</v>
      </c>
      <c r="D492" s="36" t="s">
        <v>36</v>
      </c>
      <c r="E492" s="34" t="s">
        <v>4</v>
      </c>
      <c r="F492" s="34" t="s">
        <v>35</v>
      </c>
      <c r="G492" s="21"/>
      <c r="H492" s="21"/>
      <c r="I492" s="21" t="s">
        <v>13</v>
      </c>
      <c r="J492" s="21" t="s">
        <v>37</v>
      </c>
      <c r="M492" s="12"/>
    </row>
    <row r="493" spans="1:13" ht="18" customHeight="1">
      <c r="A493" s="4">
        <v>492</v>
      </c>
      <c r="B493" s="37">
        <v>40015</v>
      </c>
      <c r="C493" s="34" t="s">
        <v>50</v>
      </c>
      <c r="D493" s="34" t="s">
        <v>24</v>
      </c>
      <c r="E493" s="34" t="s">
        <v>142</v>
      </c>
      <c r="F493" s="34" t="s">
        <v>153</v>
      </c>
      <c r="G493" s="21"/>
      <c r="H493" s="21"/>
      <c r="I493" s="21" t="s">
        <v>25</v>
      </c>
      <c r="J493" s="21" t="s">
        <v>9</v>
      </c>
      <c r="M493" s="12"/>
    </row>
    <row r="494" spans="1:13" ht="18" customHeight="1">
      <c r="A494" s="4">
        <v>493</v>
      </c>
      <c r="B494" s="37">
        <v>40015</v>
      </c>
      <c r="C494" s="34" t="s">
        <v>22</v>
      </c>
      <c r="D494" s="34" t="s">
        <v>33</v>
      </c>
      <c r="E494" s="34" t="s">
        <v>10</v>
      </c>
      <c r="F494" s="34" t="s">
        <v>18</v>
      </c>
      <c r="G494" s="21"/>
      <c r="H494" s="21"/>
      <c r="I494" s="21" t="s">
        <v>20</v>
      </c>
      <c r="J494" s="21" t="s">
        <v>19</v>
      </c>
      <c r="M494" s="12"/>
    </row>
    <row r="495" spans="1:13" ht="18" customHeight="1">
      <c r="A495" s="4">
        <v>494</v>
      </c>
      <c r="B495" s="37">
        <v>40015</v>
      </c>
      <c r="C495" s="34" t="s">
        <v>146</v>
      </c>
      <c r="D495" s="34" t="s">
        <v>41</v>
      </c>
      <c r="E495" s="34" t="s">
        <v>161</v>
      </c>
      <c r="F495" s="34" t="s">
        <v>5</v>
      </c>
      <c r="G495" s="21"/>
      <c r="H495" s="21"/>
      <c r="I495" s="21" t="s">
        <v>31</v>
      </c>
      <c r="J495" s="21" t="s">
        <v>8</v>
      </c>
      <c r="M495" s="12"/>
    </row>
    <row r="496" spans="1:13" ht="18" customHeight="1">
      <c r="A496" s="4">
        <v>495</v>
      </c>
      <c r="B496" s="37">
        <v>40016</v>
      </c>
      <c r="C496" s="34" t="s">
        <v>39</v>
      </c>
      <c r="D496" s="34" t="s">
        <v>148</v>
      </c>
      <c r="E496" s="34" t="s">
        <v>12</v>
      </c>
      <c r="F496" s="34" t="s">
        <v>29</v>
      </c>
      <c r="G496" s="21"/>
      <c r="H496" s="21"/>
      <c r="I496" s="21" t="s">
        <v>32</v>
      </c>
      <c r="J496" s="21" t="s">
        <v>26</v>
      </c>
      <c r="M496" s="12"/>
    </row>
    <row r="497" spans="1:13" ht="18" customHeight="1">
      <c r="A497" s="4">
        <v>496</v>
      </c>
      <c r="B497" s="37">
        <v>40016</v>
      </c>
      <c r="C497" s="34" t="s">
        <v>153</v>
      </c>
      <c r="D497" s="34" t="s">
        <v>11</v>
      </c>
      <c r="E497" s="34" t="s">
        <v>24</v>
      </c>
      <c r="F497" s="34" t="s">
        <v>142</v>
      </c>
      <c r="G497" s="21"/>
      <c r="H497" s="21"/>
      <c r="I497" s="21" t="s">
        <v>25</v>
      </c>
      <c r="J497" s="21" t="s">
        <v>9</v>
      </c>
      <c r="M497" s="12"/>
    </row>
    <row r="498" spans="1:13" ht="18" customHeight="1">
      <c r="A498" s="4">
        <v>497</v>
      </c>
      <c r="B498" s="37">
        <v>40016</v>
      </c>
      <c r="C498" s="34" t="s">
        <v>34</v>
      </c>
      <c r="D498" s="34" t="s">
        <v>72</v>
      </c>
      <c r="E498" s="34" t="s">
        <v>15</v>
      </c>
      <c r="F498" s="34" t="s">
        <v>163</v>
      </c>
      <c r="G498" s="21"/>
      <c r="H498" s="21"/>
      <c r="I498" s="21" t="s">
        <v>38</v>
      </c>
      <c r="J498" s="21" t="s">
        <v>14</v>
      </c>
      <c r="M498" s="12"/>
    </row>
    <row r="499" spans="1:13" ht="18" customHeight="1">
      <c r="A499" s="4">
        <v>498</v>
      </c>
      <c r="B499" s="37">
        <v>40016</v>
      </c>
      <c r="C499" s="34" t="s">
        <v>5</v>
      </c>
      <c r="D499" s="34" t="s">
        <v>213</v>
      </c>
      <c r="E499" s="34" t="s">
        <v>41</v>
      </c>
      <c r="F499" s="34" t="s">
        <v>161</v>
      </c>
      <c r="G499" s="21"/>
      <c r="H499" s="21"/>
      <c r="I499" s="21" t="s">
        <v>31</v>
      </c>
      <c r="J499" s="21" t="s">
        <v>8</v>
      </c>
      <c r="M499" s="12"/>
    </row>
    <row r="500" spans="1:13" ht="18" customHeight="1">
      <c r="A500" s="4">
        <v>499</v>
      </c>
      <c r="B500" s="37">
        <v>40016</v>
      </c>
      <c r="C500" s="34" t="s">
        <v>18</v>
      </c>
      <c r="D500" s="34" t="s">
        <v>21</v>
      </c>
      <c r="E500" s="34" t="s">
        <v>33</v>
      </c>
      <c r="F500" s="34" t="s">
        <v>10</v>
      </c>
      <c r="G500" s="21"/>
      <c r="H500" s="21"/>
      <c r="I500" s="21" t="s">
        <v>20</v>
      </c>
      <c r="J500" s="21" t="s">
        <v>19</v>
      </c>
      <c r="M500" s="12"/>
    </row>
    <row r="501" spans="1:13" ht="18" customHeight="1">
      <c r="A501" s="4">
        <v>500</v>
      </c>
      <c r="B501" s="37">
        <v>40016</v>
      </c>
      <c r="C501" s="34" t="s">
        <v>27</v>
      </c>
      <c r="D501" s="34" t="s">
        <v>49</v>
      </c>
      <c r="E501" s="34" t="s">
        <v>35</v>
      </c>
      <c r="F501" s="34" t="s">
        <v>4</v>
      </c>
      <c r="G501" s="21"/>
      <c r="H501" s="21"/>
      <c r="I501" s="21" t="s">
        <v>13</v>
      </c>
      <c r="J501" s="21" t="s">
        <v>37</v>
      </c>
      <c r="M501" s="12"/>
    </row>
    <row r="502" spans="1:13" ht="18" customHeight="1">
      <c r="A502" s="4">
        <v>501</v>
      </c>
      <c r="B502" s="37">
        <v>40018</v>
      </c>
      <c r="C502" s="34" t="s">
        <v>41</v>
      </c>
      <c r="D502" s="34" t="s">
        <v>43</v>
      </c>
      <c r="E502" s="34" t="s">
        <v>146</v>
      </c>
      <c r="F502" s="34" t="s">
        <v>36</v>
      </c>
      <c r="G502" s="21" t="s">
        <v>5</v>
      </c>
      <c r="H502" s="21" t="s">
        <v>15</v>
      </c>
      <c r="I502" s="21" t="s">
        <v>133</v>
      </c>
      <c r="J502" s="21" t="s">
        <v>134</v>
      </c>
      <c r="M502" s="12"/>
    </row>
    <row r="503" spans="1:13" ht="18" customHeight="1">
      <c r="A503" s="4">
        <v>502</v>
      </c>
      <c r="B503" s="37">
        <v>40019</v>
      </c>
      <c r="C503" s="34" t="s">
        <v>15</v>
      </c>
      <c r="D503" s="34" t="s">
        <v>5</v>
      </c>
      <c r="E503" s="34" t="s">
        <v>36</v>
      </c>
      <c r="F503" s="34" t="s">
        <v>146</v>
      </c>
      <c r="G503" s="21" t="s">
        <v>43</v>
      </c>
      <c r="H503" s="21" t="s">
        <v>41</v>
      </c>
      <c r="I503" s="21" t="s">
        <v>134</v>
      </c>
      <c r="J503" s="21" t="s">
        <v>133</v>
      </c>
      <c r="M503" s="12"/>
    </row>
    <row r="504" spans="1:13" ht="18" customHeight="1">
      <c r="A504" s="4">
        <v>503</v>
      </c>
      <c r="B504" s="37">
        <v>40022</v>
      </c>
      <c r="C504" s="34" t="s">
        <v>4</v>
      </c>
      <c r="D504" s="34" t="s">
        <v>49</v>
      </c>
      <c r="E504" s="34" t="s">
        <v>10</v>
      </c>
      <c r="F504" s="34" t="s">
        <v>36</v>
      </c>
      <c r="G504" s="21"/>
      <c r="H504" s="21"/>
      <c r="I504" s="21" t="s">
        <v>14</v>
      </c>
      <c r="J504" s="21" t="s">
        <v>19</v>
      </c>
      <c r="M504" s="12"/>
    </row>
    <row r="505" spans="1:13" ht="18" customHeight="1">
      <c r="A505" s="4">
        <v>504</v>
      </c>
      <c r="B505" s="37">
        <v>40022</v>
      </c>
      <c r="C505" s="34" t="s">
        <v>35</v>
      </c>
      <c r="D505" s="34" t="s">
        <v>22</v>
      </c>
      <c r="E505" s="34" t="s">
        <v>16</v>
      </c>
      <c r="F505" s="34" t="s">
        <v>6</v>
      </c>
      <c r="G505" s="21"/>
      <c r="H505" s="21"/>
      <c r="I505" s="21" t="s">
        <v>37</v>
      </c>
      <c r="J505" s="21" t="s">
        <v>20</v>
      </c>
      <c r="M505" s="12"/>
    </row>
    <row r="506" spans="1:13" ht="18" customHeight="1">
      <c r="A506" s="4">
        <v>505</v>
      </c>
      <c r="B506" s="37">
        <v>40022</v>
      </c>
      <c r="C506" s="34" t="s">
        <v>213</v>
      </c>
      <c r="D506" s="34" t="s">
        <v>12</v>
      </c>
      <c r="E506" s="34" t="s">
        <v>47</v>
      </c>
      <c r="F506" s="34" t="s">
        <v>29</v>
      </c>
      <c r="G506" s="21"/>
      <c r="H506" s="21"/>
      <c r="I506" s="21" t="s">
        <v>9</v>
      </c>
      <c r="J506" s="21" t="s">
        <v>32</v>
      </c>
      <c r="M506" s="12"/>
    </row>
    <row r="507" spans="1:13" ht="18" customHeight="1">
      <c r="A507" s="4">
        <v>506</v>
      </c>
      <c r="B507" s="37">
        <v>40022</v>
      </c>
      <c r="C507" s="34" t="s">
        <v>142</v>
      </c>
      <c r="D507" s="34" t="s">
        <v>41</v>
      </c>
      <c r="E507" s="34" t="s">
        <v>131</v>
      </c>
      <c r="F507" s="34" t="s">
        <v>5</v>
      </c>
      <c r="G507" s="21"/>
      <c r="H507" s="21"/>
      <c r="I507" s="21" t="s">
        <v>8</v>
      </c>
      <c r="J507" s="21" t="s">
        <v>31</v>
      </c>
      <c r="M507" s="12"/>
    </row>
    <row r="508" spans="1:13" ht="18" customHeight="1">
      <c r="A508" s="4">
        <v>507</v>
      </c>
      <c r="B508" s="37">
        <v>40022</v>
      </c>
      <c r="C508" s="34" t="s">
        <v>24</v>
      </c>
      <c r="D508" s="34" t="s">
        <v>153</v>
      </c>
      <c r="E508" s="34" t="s">
        <v>23</v>
      </c>
      <c r="F508" s="34" t="s">
        <v>161</v>
      </c>
      <c r="G508" s="21"/>
      <c r="H508" s="21"/>
      <c r="I508" s="21" t="s">
        <v>25</v>
      </c>
      <c r="J508" s="21" t="s">
        <v>26</v>
      </c>
      <c r="M508" s="12"/>
    </row>
    <row r="509" spans="1:13" ht="18" customHeight="1">
      <c r="A509" s="4">
        <v>508</v>
      </c>
      <c r="B509" s="37">
        <v>40022</v>
      </c>
      <c r="C509" s="34" t="s">
        <v>163</v>
      </c>
      <c r="D509" s="34" t="s">
        <v>210</v>
      </c>
      <c r="E509" s="34" t="s">
        <v>46</v>
      </c>
      <c r="F509" s="34" t="s">
        <v>43</v>
      </c>
      <c r="G509" s="21"/>
      <c r="H509" s="21"/>
      <c r="I509" s="21" t="s">
        <v>38</v>
      </c>
      <c r="J509" s="21" t="s">
        <v>13</v>
      </c>
      <c r="M509" s="12"/>
    </row>
    <row r="510" spans="1:13" ht="18" customHeight="1">
      <c r="A510" s="4">
        <v>509</v>
      </c>
      <c r="B510" s="37">
        <v>40023</v>
      </c>
      <c r="C510" s="34" t="s">
        <v>161</v>
      </c>
      <c r="D510" s="34" t="s">
        <v>44</v>
      </c>
      <c r="E510" s="34" t="s">
        <v>153</v>
      </c>
      <c r="F510" s="34" t="s">
        <v>23</v>
      </c>
      <c r="G510" s="21"/>
      <c r="H510" s="21"/>
      <c r="I510" s="21" t="s">
        <v>25</v>
      </c>
      <c r="J510" s="21" t="s">
        <v>26</v>
      </c>
      <c r="M510" s="12"/>
    </row>
    <row r="511" spans="1:13" ht="18" customHeight="1">
      <c r="A511" s="4">
        <v>510</v>
      </c>
      <c r="B511" s="37">
        <v>40023</v>
      </c>
      <c r="C511" s="34" t="s">
        <v>5</v>
      </c>
      <c r="D511" s="34" t="s">
        <v>148</v>
      </c>
      <c r="E511" s="34" t="s">
        <v>41</v>
      </c>
      <c r="F511" s="34" t="s">
        <v>131</v>
      </c>
      <c r="G511" s="21"/>
      <c r="H511" s="21"/>
      <c r="I511" s="21" t="s">
        <v>8</v>
      </c>
      <c r="J511" s="21" t="s">
        <v>31</v>
      </c>
      <c r="M511" s="12"/>
    </row>
    <row r="512" spans="1:13" ht="18" customHeight="1">
      <c r="A512" s="4">
        <v>511</v>
      </c>
      <c r="B512" s="37">
        <v>40023</v>
      </c>
      <c r="C512" s="34" t="s">
        <v>36</v>
      </c>
      <c r="D512" s="34" t="s">
        <v>27</v>
      </c>
      <c r="E512" s="34" t="s">
        <v>49</v>
      </c>
      <c r="F512" s="34" t="s">
        <v>10</v>
      </c>
      <c r="G512" s="21"/>
      <c r="H512" s="21"/>
      <c r="I512" s="21" t="s">
        <v>14</v>
      </c>
      <c r="J512" s="21" t="s">
        <v>19</v>
      </c>
      <c r="M512" s="12"/>
    </row>
    <row r="513" spans="1:13" ht="18" customHeight="1">
      <c r="A513" s="4">
        <v>512</v>
      </c>
      <c r="B513" s="37">
        <v>40023</v>
      </c>
      <c r="C513" s="34" t="s">
        <v>6</v>
      </c>
      <c r="D513" s="34" t="s">
        <v>166</v>
      </c>
      <c r="E513" s="34" t="s">
        <v>22</v>
      </c>
      <c r="F513" s="34" t="s">
        <v>16</v>
      </c>
      <c r="G513" s="21"/>
      <c r="H513" s="21"/>
      <c r="I513" s="21" t="s">
        <v>37</v>
      </c>
      <c r="J513" s="21" t="s">
        <v>20</v>
      </c>
      <c r="M513" s="12"/>
    </row>
    <row r="514" spans="1:13" ht="18" customHeight="1">
      <c r="A514" s="4">
        <v>513</v>
      </c>
      <c r="B514" s="37">
        <v>40023</v>
      </c>
      <c r="C514" s="34" t="s">
        <v>43</v>
      </c>
      <c r="D514" s="34" t="s">
        <v>15</v>
      </c>
      <c r="E514" s="34" t="s">
        <v>210</v>
      </c>
      <c r="F514" s="34" t="s">
        <v>46</v>
      </c>
      <c r="G514" s="21"/>
      <c r="H514" s="21"/>
      <c r="I514" s="21" t="s">
        <v>38</v>
      </c>
      <c r="J514" s="21" t="s">
        <v>13</v>
      </c>
      <c r="M514" s="12"/>
    </row>
    <row r="515" spans="1:13" ht="18" customHeight="1">
      <c r="A515" s="4">
        <v>514</v>
      </c>
      <c r="B515" s="37">
        <v>40024</v>
      </c>
      <c r="C515" s="34" t="s">
        <v>10</v>
      </c>
      <c r="D515" s="34" t="s">
        <v>4</v>
      </c>
      <c r="E515" s="34" t="s">
        <v>27</v>
      </c>
      <c r="F515" s="34" t="s">
        <v>18</v>
      </c>
      <c r="G515" s="21"/>
      <c r="H515" s="21"/>
      <c r="I515" s="21" t="s">
        <v>14</v>
      </c>
      <c r="J515" s="21" t="s">
        <v>19</v>
      </c>
      <c r="M515" s="12"/>
    </row>
    <row r="516" spans="1:13" ht="18" customHeight="1">
      <c r="A516" s="4">
        <v>515</v>
      </c>
      <c r="B516" s="37">
        <v>40024</v>
      </c>
      <c r="C516" s="34" t="s">
        <v>46</v>
      </c>
      <c r="D516" s="34" t="s">
        <v>163</v>
      </c>
      <c r="E516" s="34" t="s">
        <v>15</v>
      </c>
      <c r="F516" s="34" t="s">
        <v>210</v>
      </c>
      <c r="G516" s="21"/>
      <c r="H516" s="21"/>
      <c r="I516" s="21" t="s">
        <v>38</v>
      </c>
      <c r="J516" s="21" t="s">
        <v>13</v>
      </c>
      <c r="M516" s="12"/>
    </row>
    <row r="517" spans="1:13" ht="18" customHeight="1">
      <c r="A517" s="4">
        <v>516</v>
      </c>
      <c r="B517" s="37">
        <v>40024</v>
      </c>
      <c r="C517" s="36" t="s">
        <v>23</v>
      </c>
      <c r="D517" s="34" t="s">
        <v>24</v>
      </c>
      <c r="E517" s="34" t="s">
        <v>44</v>
      </c>
      <c r="F517" s="34" t="s">
        <v>153</v>
      </c>
      <c r="G517" s="21"/>
      <c r="H517" s="21"/>
      <c r="I517" s="21" t="s">
        <v>25</v>
      </c>
      <c r="J517" s="21" t="s">
        <v>26</v>
      </c>
      <c r="M517" s="13"/>
    </row>
    <row r="518" spans="1:13" ht="18" customHeight="1">
      <c r="A518" s="4">
        <v>517</v>
      </c>
      <c r="B518" s="37">
        <v>40024</v>
      </c>
      <c r="C518" s="34" t="s">
        <v>131</v>
      </c>
      <c r="D518" s="34" t="s">
        <v>142</v>
      </c>
      <c r="E518" s="34" t="s">
        <v>148</v>
      </c>
      <c r="F518" s="34" t="s">
        <v>41</v>
      </c>
      <c r="G518" s="21"/>
      <c r="H518" s="21"/>
      <c r="I518" s="21" t="s">
        <v>8</v>
      </c>
      <c r="J518" s="21" t="s">
        <v>31</v>
      </c>
      <c r="M518" s="12"/>
    </row>
    <row r="519" spans="1:13" ht="18" customHeight="1">
      <c r="A519" s="4">
        <v>518</v>
      </c>
      <c r="B519" s="37">
        <v>40024</v>
      </c>
      <c r="C519" s="34" t="s">
        <v>16</v>
      </c>
      <c r="D519" s="34" t="s">
        <v>17</v>
      </c>
      <c r="E519" s="34" t="s">
        <v>166</v>
      </c>
      <c r="F519" s="34" t="s">
        <v>33</v>
      </c>
      <c r="G519" s="21"/>
      <c r="H519" s="21"/>
      <c r="I519" s="21" t="s">
        <v>37</v>
      </c>
      <c r="J519" s="21" t="s">
        <v>20</v>
      </c>
      <c r="M519" s="12"/>
    </row>
    <row r="520" spans="1:13" ht="18" customHeight="1">
      <c r="A520" s="4">
        <v>519</v>
      </c>
      <c r="B520" s="37">
        <v>40025</v>
      </c>
      <c r="C520" s="34" t="s">
        <v>47</v>
      </c>
      <c r="D520" s="34" t="s">
        <v>213</v>
      </c>
      <c r="E520" s="34" t="s">
        <v>30</v>
      </c>
      <c r="F520" s="34" t="s">
        <v>12</v>
      </c>
      <c r="G520" s="21"/>
      <c r="H520" s="21"/>
      <c r="I520" s="21" t="s">
        <v>31</v>
      </c>
      <c r="J520" s="21" t="s">
        <v>25</v>
      </c>
      <c r="M520" s="12"/>
    </row>
    <row r="521" spans="1:13" ht="18" customHeight="1">
      <c r="A521" s="4">
        <v>520</v>
      </c>
      <c r="B521" s="37">
        <v>40025</v>
      </c>
      <c r="C521" s="34" t="s">
        <v>41</v>
      </c>
      <c r="D521" s="34" t="s">
        <v>5</v>
      </c>
      <c r="E521" s="34" t="s">
        <v>142</v>
      </c>
      <c r="F521" s="34" t="s">
        <v>148</v>
      </c>
      <c r="G521" s="21"/>
      <c r="H521" s="21"/>
      <c r="I521" s="21" t="s">
        <v>8</v>
      </c>
      <c r="J521" s="21" t="s">
        <v>9</v>
      </c>
      <c r="M521" s="12"/>
    </row>
    <row r="522" spans="1:13" ht="18" customHeight="1">
      <c r="A522" s="4">
        <v>521</v>
      </c>
      <c r="B522" s="37">
        <v>40025</v>
      </c>
      <c r="C522" s="34" t="s">
        <v>49</v>
      </c>
      <c r="D522" s="34" t="s">
        <v>144</v>
      </c>
      <c r="E522" s="34" t="s">
        <v>21</v>
      </c>
      <c r="F522" s="34" t="s">
        <v>72</v>
      </c>
      <c r="G522" s="21"/>
      <c r="H522" s="21"/>
      <c r="I522" s="21" t="s">
        <v>38</v>
      </c>
      <c r="J522" s="21" t="s">
        <v>37</v>
      </c>
      <c r="M522" s="12"/>
    </row>
    <row r="523" spans="1:13" ht="18" customHeight="1">
      <c r="A523" s="4">
        <v>522</v>
      </c>
      <c r="B523" s="37">
        <v>40025</v>
      </c>
      <c r="C523" s="34" t="s">
        <v>33</v>
      </c>
      <c r="D523" s="34" t="s">
        <v>28</v>
      </c>
      <c r="E523" s="34" t="s">
        <v>17</v>
      </c>
      <c r="F523" s="34" t="s">
        <v>166</v>
      </c>
      <c r="G523" s="21"/>
      <c r="H523" s="21"/>
      <c r="I523" s="21" t="s">
        <v>14</v>
      </c>
      <c r="J523" s="21" t="s">
        <v>20</v>
      </c>
      <c r="M523" s="12"/>
    </row>
    <row r="524" spans="1:13" ht="18" customHeight="1">
      <c r="A524" s="4">
        <v>523</v>
      </c>
      <c r="B524" s="37">
        <v>40025</v>
      </c>
      <c r="C524" s="34" t="s">
        <v>22</v>
      </c>
      <c r="D524" s="34" t="s">
        <v>6</v>
      </c>
      <c r="E524" s="34" t="s">
        <v>35</v>
      </c>
      <c r="F524" s="34" t="s">
        <v>34</v>
      </c>
      <c r="G524" s="21"/>
      <c r="H524" s="21"/>
      <c r="I524" s="21" t="s">
        <v>19</v>
      </c>
      <c r="J524" s="21" t="s">
        <v>13</v>
      </c>
      <c r="M524" s="12"/>
    </row>
    <row r="525" spans="1:13" ht="18" customHeight="1">
      <c r="A525" s="4">
        <v>524</v>
      </c>
      <c r="B525" s="37">
        <v>40025</v>
      </c>
      <c r="C525" s="34" t="s">
        <v>146</v>
      </c>
      <c r="D525" s="34" t="s">
        <v>161</v>
      </c>
      <c r="E525" s="34" t="s">
        <v>50</v>
      </c>
      <c r="F525" s="34" t="s">
        <v>24</v>
      </c>
      <c r="G525" s="21"/>
      <c r="H525" s="21"/>
      <c r="I525" s="21" t="s">
        <v>26</v>
      </c>
      <c r="J525" s="21" t="s">
        <v>32</v>
      </c>
      <c r="M525" s="12"/>
    </row>
    <row r="526" spans="1:13" ht="18" customHeight="1">
      <c r="A526" s="4">
        <v>525</v>
      </c>
      <c r="B526" s="37">
        <v>40026</v>
      </c>
      <c r="C526" s="34" t="s">
        <v>166</v>
      </c>
      <c r="D526" s="34" t="s">
        <v>16</v>
      </c>
      <c r="E526" s="34" t="s">
        <v>28</v>
      </c>
      <c r="F526" s="34" t="s">
        <v>17</v>
      </c>
      <c r="G526" s="21"/>
      <c r="H526" s="21"/>
      <c r="I526" s="21" t="s">
        <v>14</v>
      </c>
      <c r="J526" s="21" t="s">
        <v>20</v>
      </c>
      <c r="M526" s="12"/>
    </row>
    <row r="527" spans="1:13" ht="18" customHeight="1">
      <c r="A527" s="4">
        <v>526</v>
      </c>
      <c r="B527" s="37">
        <v>40026</v>
      </c>
      <c r="C527" s="34" t="s">
        <v>148</v>
      </c>
      <c r="D527" s="34" t="s">
        <v>131</v>
      </c>
      <c r="E527" s="34" t="s">
        <v>5</v>
      </c>
      <c r="F527" s="34" t="s">
        <v>142</v>
      </c>
      <c r="G527" s="21"/>
      <c r="H527" s="21"/>
      <c r="I527" s="21" t="s">
        <v>8</v>
      </c>
      <c r="J527" s="21" t="s">
        <v>9</v>
      </c>
      <c r="M527" s="12"/>
    </row>
    <row r="528" spans="1:13" ht="18" customHeight="1">
      <c r="A528" s="4">
        <v>527</v>
      </c>
      <c r="B528" s="37">
        <v>40026</v>
      </c>
      <c r="C528" s="34" t="s">
        <v>72</v>
      </c>
      <c r="D528" s="34" t="s">
        <v>46</v>
      </c>
      <c r="E528" s="34" t="s">
        <v>144</v>
      </c>
      <c r="F528" s="34" t="s">
        <v>21</v>
      </c>
      <c r="G528" s="21"/>
      <c r="H528" s="21"/>
      <c r="I528" s="21" t="s">
        <v>38</v>
      </c>
      <c r="J528" s="21" t="s">
        <v>37</v>
      </c>
      <c r="M528" s="12"/>
    </row>
    <row r="529" spans="1:13" ht="18" customHeight="1">
      <c r="A529" s="4">
        <v>528</v>
      </c>
      <c r="B529" s="37">
        <v>40026</v>
      </c>
      <c r="C529" s="34" t="s">
        <v>153</v>
      </c>
      <c r="D529" s="34" t="s">
        <v>23</v>
      </c>
      <c r="E529" s="34" t="s">
        <v>161</v>
      </c>
      <c r="F529" s="34" t="s">
        <v>44</v>
      </c>
      <c r="G529" s="21"/>
      <c r="H529" s="21"/>
      <c r="I529" s="21" t="s">
        <v>26</v>
      </c>
      <c r="J529" s="21" t="s">
        <v>32</v>
      </c>
      <c r="M529" s="12"/>
    </row>
    <row r="530" spans="1:13" ht="18" customHeight="1">
      <c r="A530" s="4">
        <v>529</v>
      </c>
      <c r="B530" s="37">
        <v>40026</v>
      </c>
      <c r="C530" s="34" t="s">
        <v>34</v>
      </c>
      <c r="D530" s="34" t="s">
        <v>10</v>
      </c>
      <c r="E530" s="34" t="s">
        <v>6</v>
      </c>
      <c r="F530" s="34" t="s">
        <v>35</v>
      </c>
      <c r="G530" s="21"/>
      <c r="H530" s="21"/>
      <c r="I530" s="21" t="s">
        <v>19</v>
      </c>
      <c r="J530" s="21" t="s">
        <v>13</v>
      </c>
      <c r="M530" s="12"/>
    </row>
    <row r="531" spans="1:13" ht="18" customHeight="1">
      <c r="A531" s="4">
        <v>530</v>
      </c>
      <c r="B531" s="37">
        <v>40026</v>
      </c>
      <c r="C531" s="34" t="s">
        <v>12</v>
      </c>
      <c r="D531" s="34" t="s">
        <v>29</v>
      </c>
      <c r="E531" s="34" t="s">
        <v>213</v>
      </c>
      <c r="F531" s="34" t="s">
        <v>30</v>
      </c>
      <c r="G531" s="21"/>
      <c r="H531" s="21"/>
      <c r="I531" s="21" t="s">
        <v>31</v>
      </c>
      <c r="J531" s="21" t="s">
        <v>25</v>
      </c>
      <c r="M531" s="12"/>
    </row>
    <row r="532" spans="1:13" ht="18" customHeight="1">
      <c r="A532" s="4">
        <v>531</v>
      </c>
      <c r="B532" s="37">
        <v>40027</v>
      </c>
      <c r="C532" s="34" t="s">
        <v>39</v>
      </c>
      <c r="D532" s="34" t="s">
        <v>157</v>
      </c>
      <c r="E532" s="34" t="s">
        <v>131</v>
      </c>
      <c r="F532" s="34" t="s">
        <v>5</v>
      </c>
      <c r="G532" s="21"/>
      <c r="H532" s="21"/>
      <c r="I532" s="21" t="s">
        <v>8</v>
      </c>
      <c r="J532" s="21" t="s">
        <v>9</v>
      </c>
      <c r="M532" s="12"/>
    </row>
    <row r="533" spans="1:13" ht="18" customHeight="1">
      <c r="A533" s="4">
        <v>532</v>
      </c>
      <c r="B533" s="37">
        <v>40027</v>
      </c>
      <c r="C533" s="34" t="s">
        <v>35</v>
      </c>
      <c r="D533" s="34" t="s">
        <v>22</v>
      </c>
      <c r="E533" s="34" t="s">
        <v>10</v>
      </c>
      <c r="F533" s="34" t="s">
        <v>6</v>
      </c>
      <c r="G533" s="21"/>
      <c r="H533" s="21"/>
      <c r="I533" s="21" t="s">
        <v>19</v>
      </c>
      <c r="J533" s="21" t="s">
        <v>13</v>
      </c>
      <c r="M533" s="12"/>
    </row>
    <row r="534" spans="1:13" ht="18" customHeight="1">
      <c r="A534" s="4">
        <v>533</v>
      </c>
      <c r="B534" s="37">
        <v>40027</v>
      </c>
      <c r="C534" s="34" t="s">
        <v>44</v>
      </c>
      <c r="D534" s="34" t="s">
        <v>50</v>
      </c>
      <c r="E534" s="34" t="s">
        <v>23</v>
      </c>
      <c r="F534" s="34" t="s">
        <v>161</v>
      </c>
      <c r="G534" s="21"/>
      <c r="H534" s="21"/>
      <c r="I534" s="21" t="s">
        <v>26</v>
      </c>
      <c r="J534" s="21" t="s">
        <v>32</v>
      </c>
      <c r="M534" s="12"/>
    </row>
    <row r="535" spans="1:13" ht="18" customHeight="1">
      <c r="A535" s="4">
        <v>534</v>
      </c>
      <c r="B535" s="37">
        <v>40027</v>
      </c>
      <c r="C535" s="34" t="s">
        <v>30</v>
      </c>
      <c r="D535" s="34" t="s">
        <v>47</v>
      </c>
      <c r="E535" s="36" t="s">
        <v>29</v>
      </c>
      <c r="F535" s="34" t="s">
        <v>213</v>
      </c>
      <c r="G535" s="21"/>
      <c r="H535" s="21"/>
      <c r="I535" s="21" t="s">
        <v>31</v>
      </c>
      <c r="J535" s="21" t="s">
        <v>25</v>
      </c>
      <c r="M535" s="12"/>
    </row>
    <row r="536" spans="1:13" ht="18" customHeight="1">
      <c r="A536" s="4">
        <v>535</v>
      </c>
      <c r="B536" s="37">
        <v>40027</v>
      </c>
      <c r="C536" s="34" t="s">
        <v>21</v>
      </c>
      <c r="D536" s="34" t="s">
        <v>49</v>
      </c>
      <c r="E536" s="34" t="s">
        <v>46</v>
      </c>
      <c r="F536" s="34" t="s">
        <v>144</v>
      </c>
      <c r="G536" s="21"/>
      <c r="H536" s="21"/>
      <c r="I536" s="21" t="s">
        <v>38</v>
      </c>
      <c r="J536" s="21" t="s">
        <v>37</v>
      </c>
      <c r="M536" s="12"/>
    </row>
    <row r="537" spans="1:13" ht="18" customHeight="1">
      <c r="A537" s="4">
        <v>536</v>
      </c>
      <c r="B537" s="37">
        <v>40027</v>
      </c>
      <c r="C537" s="34" t="s">
        <v>17</v>
      </c>
      <c r="D537" s="34" t="s">
        <v>33</v>
      </c>
      <c r="E537" s="34" t="s">
        <v>16</v>
      </c>
      <c r="F537" s="34" t="s">
        <v>28</v>
      </c>
      <c r="G537" s="21"/>
      <c r="H537" s="21"/>
      <c r="I537" s="21" t="s">
        <v>14</v>
      </c>
      <c r="J537" s="21" t="s">
        <v>20</v>
      </c>
      <c r="M537" s="12"/>
    </row>
    <row r="538" spans="1:13" ht="18" customHeight="1">
      <c r="A538" s="4">
        <v>537</v>
      </c>
      <c r="B538" s="37">
        <v>40029</v>
      </c>
      <c r="C538" s="34" t="s">
        <v>161</v>
      </c>
      <c r="D538" s="34" t="s">
        <v>146</v>
      </c>
      <c r="E538" s="34" t="s">
        <v>41</v>
      </c>
      <c r="F538" s="34" t="s">
        <v>47</v>
      </c>
      <c r="G538" s="21"/>
      <c r="H538" s="21"/>
      <c r="I538" s="21" t="s">
        <v>26</v>
      </c>
      <c r="J538" s="21" t="s">
        <v>9</v>
      </c>
      <c r="M538" s="12"/>
    </row>
    <row r="539" spans="1:13" ht="18" customHeight="1">
      <c r="A539" s="4">
        <v>538</v>
      </c>
      <c r="B539" s="37">
        <v>40029</v>
      </c>
      <c r="C539" s="34" t="s">
        <v>213</v>
      </c>
      <c r="D539" s="34" t="s">
        <v>39</v>
      </c>
      <c r="E539" s="34" t="s">
        <v>211</v>
      </c>
      <c r="F539" s="34" t="s">
        <v>29</v>
      </c>
      <c r="G539" s="21"/>
      <c r="H539" s="21"/>
      <c r="I539" s="21" t="s">
        <v>32</v>
      </c>
      <c r="J539" s="21" t="s">
        <v>31</v>
      </c>
      <c r="M539" s="12"/>
    </row>
    <row r="540" spans="1:13" ht="18" customHeight="1">
      <c r="A540" s="4">
        <v>539</v>
      </c>
      <c r="B540" s="37">
        <v>40029</v>
      </c>
      <c r="C540" s="34" t="s">
        <v>5</v>
      </c>
      <c r="D540" s="34" t="s">
        <v>214</v>
      </c>
      <c r="E540" s="34" t="s">
        <v>24</v>
      </c>
      <c r="F540" s="34" t="s">
        <v>23</v>
      </c>
      <c r="G540" s="21"/>
      <c r="H540" s="21"/>
      <c r="I540" s="21" t="s">
        <v>25</v>
      </c>
      <c r="J540" s="21" t="s">
        <v>8</v>
      </c>
      <c r="M540" s="12"/>
    </row>
    <row r="541" spans="1:13" ht="18" customHeight="1">
      <c r="A541" s="4">
        <v>540</v>
      </c>
      <c r="B541" s="37">
        <v>40029</v>
      </c>
      <c r="C541" s="34" t="s">
        <v>6</v>
      </c>
      <c r="D541" s="34" t="s">
        <v>34</v>
      </c>
      <c r="E541" s="34" t="s">
        <v>4</v>
      </c>
      <c r="F541" s="34" t="s">
        <v>10</v>
      </c>
      <c r="G541" s="21"/>
      <c r="H541" s="21"/>
      <c r="I541" s="21" t="s">
        <v>20</v>
      </c>
      <c r="J541" s="21" t="s">
        <v>38</v>
      </c>
      <c r="M541" s="12"/>
    </row>
    <row r="542" spans="1:13" ht="18" customHeight="1">
      <c r="A542" s="4">
        <v>541</v>
      </c>
      <c r="B542" s="37">
        <v>40029</v>
      </c>
      <c r="C542" s="34" t="s">
        <v>210</v>
      </c>
      <c r="D542" s="34" t="s">
        <v>72</v>
      </c>
      <c r="E542" s="34" t="s">
        <v>166</v>
      </c>
      <c r="F542" s="34" t="s">
        <v>7</v>
      </c>
      <c r="G542" s="21"/>
      <c r="H542" s="21"/>
      <c r="I542" s="21" t="s">
        <v>37</v>
      </c>
      <c r="J542" s="21" t="s">
        <v>19</v>
      </c>
      <c r="M542" s="12"/>
    </row>
    <row r="543" spans="1:13" ht="18" customHeight="1">
      <c r="A543" s="4">
        <v>542</v>
      </c>
      <c r="B543" s="37">
        <v>40029</v>
      </c>
      <c r="C543" s="34" t="s">
        <v>144</v>
      </c>
      <c r="D543" s="34" t="s">
        <v>36</v>
      </c>
      <c r="E543" s="34" t="s">
        <v>27</v>
      </c>
      <c r="F543" s="34" t="s">
        <v>163</v>
      </c>
      <c r="G543" s="21"/>
      <c r="H543" s="21"/>
      <c r="I543" s="21" t="s">
        <v>13</v>
      </c>
      <c r="J543" s="21" t="s">
        <v>14</v>
      </c>
      <c r="M543" s="12"/>
    </row>
    <row r="544" spans="1:13" ht="18" customHeight="1">
      <c r="A544" s="4">
        <v>543</v>
      </c>
      <c r="B544" s="37">
        <v>40030</v>
      </c>
      <c r="C544" s="34" t="s">
        <v>7</v>
      </c>
      <c r="D544" s="34" t="s">
        <v>18</v>
      </c>
      <c r="E544" s="34" t="s">
        <v>72</v>
      </c>
      <c r="F544" s="34" t="s">
        <v>166</v>
      </c>
      <c r="G544" s="21"/>
      <c r="H544" s="21"/>
      <c r="I544" s="21" t="s">
        <v>37</v>
      </c>
      <c r="J544" s="21" t="s">
        <v>19</v>
      </c>
      <c r="M544" s="12"/>
    </row>
    <row r="545" spans="1:13" ht="18" customHeight="1">
      <c r="A545" s="4">
        <v>544</v>
      </c>
      <c r="B545" s="37">
        <v>40030</v>
      </c>
      <c r="C545" s="34" t="s">
        <v>10</v>
      </c>
      <c r="D545" s="34" t="s">
        <v>21</v>
      </c>
      <c r="E545" s="34" t="s">
        <v>34</v>
      </c>
      <c r="F545" s="34" t="s">
        <v>4</v>
      </c>
      <c r="G545" s="21"/>
      <c r="H545" s="21"/>
      <c r="I545" s="21" t="s">
        <v>20</v>
      </c>
      <c r="J545" s="21" t="s">
        <v>38</v>
      </c>
      <c r="M545" s="12"/>
    </row>
    <row r="546" spans="1:13" ht="18" customHeight="1">
      <c r="A546" s="4">
        <v>545</v>
      </c>
      <c r="B546" s="37">
        <v>40030</v>
      </c>
      <c r="C546" s="34" t="s">
        <v>29</v>
      </c>
      <c r="D546" s="34" t="s">
        <v>30</v>
      </c>
      <c r="E546" s="34" t="s">
        <v>39</v>
      </c>
      <c r="F546" s="34" t="s">
        <v>131</v>
      </c>
      <c r="G546" s="21"/>
      <c r="H546" s="21"/>
      <c r="I546" s="21" t="s">
        <v>32</v>
      </c>
      <c r="J546" s="21" t="s">
        <v>31</v>
      </c>
      <c r="M546" s="12"/>
    </row>
    <row r="547" spans="1:13" ht="18" customHeight="1">
      <c r="A547" s="4">
        <v>546</v>
      </c>
      <c r="B547" s="37">
        <v>40030</v>
      </c>
      <c r="C547" s="34" t="s">
        <v>23</v>
      </c>
      <c r="D547" s="34" t="s">
        <v>153</v>
      </c>
      <c r="E547" s="34" t="s">
        <v>214</v>
      </c>
      <c r="F547" s="34" t="s">
        <v>24</v>
      </c>
      <c r="G547" s="21"/>
      <c r="H547" s="21"/>
      <c r="I547" s="21" t="s">
        <v>25</v>
      </c>
      <c r="J547" s="21" t="s">
        <v>8</v>
      </c>
      <c r="M547" s="12"/>
    </row>
    <row r="548" spans="1:13" ht="18" customHeight="1">
      <c r="A548" s="4">
        <v>547</v>
      </c>
      <c r="B548" s="37">
        <v>40030</v>
      </c>
      <c r="C548" s="34" t="s">
        <v>142</v>
      </c>
      <c r="D548" s="34" t="s">
        <v>44</v>
      </c>
      <c r="E548" s="34" t="s">
        <v>47</v>
      </c>
      <c r="F548" s="34" t="s">
        <v>41</v>
      </c>
      <c r="G548" s="21"/>
      <c r="H548" s="21"/>
      <c r="I548" s="21" t="s">
        <v>26</v>
      </c>
      <c r="J548" s="21" t="s">
        <v>9</v>
      </c>
      <c r="M548" s="12"/>
    </row>
    <row r="549" spans="1:13" ht="18" customHeight="1">
      <c r="A549" s="4">
        <v>548</v>
      </c>
      <c r="B549" s="37">
        <v>40030</v>
      </c>
      <c r="C549" s="34" t="s">
        <v>163</v>
      </c>
      <c r="D549" s="34" t="s">
        <v>17</v>
      </c>
      <c r="E549" s="34" t="s">
        <v>36</v>
      </c>
      <c r="F549" s="34" t="s">
        <v>27</v>
      </c>
      <c r="G549" s="21"/>
      <c r="H549" s="21"/>
      <c r="I549" s="21" t="s">
        <v>13</v>
      </c>
      <c r="J549" s="21" t="s">
        <v>14</v>
      </c>
      <c r="M549" s="12"/>
    </row>
    <row r="550" spans="1:13" ht="18" customHeight="1">
      <c r="A550" s="4">
        <v>549</v>
      </c>
      <c r="B550" s="37">
        <v>40031</v>
      </c>
      <c r="C550" s="34" t="s">
        <v>4</v>
      </c>
      <c r="D550" s="34" t="s">
        <v>6</v>
      </c>
      <c r="E550" s="34" t="s">
        <v>21</v>
      </c>
      <c r="F550" s="34" t="s">
        <v>34</v>
      </c>
      <c r="G550" s="21"/>
      <c r="H550" s="21"/>
      <c r="I550" s="21" t="s">
        <v>20</v>
      </c>
      <c r="J550" s="21" t="s">
        <v>38</v>
      </c>
      <c r="M550" s="12"/>
    </row>
    <row r="551" spans="1:13" ht="18" customHeight="1">
      <c r="A551" s="4">
        <v>550</v>
      </c>
      <c r="B551" s="37">
        <v>40031</v>
      </c>
      <c r="C551" s="34" t="s">
        <v>41</v>
      </c>
      <c r="D551" s="34" t="s">
        <v>47</v>
      </c>
      <c r="E551" s="34" t="s">
        <v>11</v>
      </c>
      <c r="F551" s="34" t="s">
        <v>161</v>
      </c>
      <c r="G551" s="21"/>
      <c r="H551" s="21"/>
      <c r="I551" s="21" t="s">
        <v>26</v>
      </c>
      <c r="J551" s="21" t="s">
        <v>9</v>
      </c>
      <c r="M551" s="12"/>
    </row>
    <row r="552" spans="1:13" ht="18" customHeight="1">
      <c r="A552" s="4">
        <v>551</v>
      </c>
      <c r="B552" s="37">
        <v>40031</v>
      </c>
      <c r="C552" s="34" t="s">
        <v>24</v>
      </c>
      <c r="D552" s="34" t="s">
        <v>5</v>
      </c>
      <c r="E552" s="34" t="s">
        <v>153</v>
      </c>
      <c r="F552" s="34" t="s">
        <v>214</v>
      </c>
      <c r="G552" s="21"/>
      <c r="H552" s="21"/>
      <c r="I552" s="21" t="s">
        <v>25</v>
      </c>
      <c r="J552" s="21" t="s">
        <v>8</v>
      </c>
      <c r="M552" s="12"/>
    </row>
    <row r="553" spans="1:13" ht="18" customHeight="1">
      <c r="A553" s="4">
        <v>552</v>
      </c>
      <c r="B553" s="37">
        <v>40031</v>
      </c>
      <c r="C553" s="34" t="s">
        <v>27</v>
      </c>
      <c r="D553" s="34" t="s">
        <v>144</v>
      </c>
      <c r="E553" s="34" t="s">
        <v>17</v>
      </c>
      <c r="F553" s="34" t="s">
        <v>36</v>
      </c>
      <c r="G553" s="21"/>
      <c r="H553" s="21"/>
      <c r="I553" s="21" t="s">
        <v>13</v>
      </c>
      <c r="J553" s="21" t="s">
        <v>14</v>
      </c>
      <c r="M553" s="12"/>
    </row>
    <row r="554" spans="1:13" ht="18" customHeight="1">
      <c r="A554" s="4">
        <v>553</v>
      </c>
      <c r="B554" s="37">
        <v>40031</v>
      </c>
      <c r="C554" s="34" t="s">
        <v>12</v>
      </c>
      <c r="D554" s="34" t="s">
        <v>213</v>
      </c>
      <c r="E554" s="34" t="s">
        <v>157</v>
      </c>
      <c r="F554" s="34" t="s">
        <v>148</v>
      </c>
      <c r="G554" s="21"/>
      <c r="H554" s="21"/>
      <c r="I554" s="21" t="s">
        <v>32</v>
      </c>
      <c r="J554" s="21" t="s">
        <v>31</v>
      </c>
      <c r="M554" s="12"/>
    </row>
    <row r="555" spans="1:13" ht="18" customHeight="1">
      <c r="A555" s="4">
        <v>554</v>
      </c>
      <c r="B555" s="37">
        <v>40032</v>
      </c>
      <c r="C555" s="34" t="s">
        <v>166</v>
      </c>
      <c r="D555" s="34" t="s">
        <v>35</v>
      </c>
      <c r="E555" s="34" t="s">
        <v>46</v>
      </c>
      <c r="F555" s="34" t="s">
        <v>72</v>
      </c>
      <c r="G555" s="21"/>
      <c r="H555" s="21"/>
      <c r="I555" s="21" t="s">
        <v>13</v>
      </c>
      <c r="J555" s="21" t="s">
        <v>20</v>
      </c>
      <c r="M555" s="12"/>
    </row>
    <row r="556" spans="1:13" ht="18" customHeight="1">
      <c r="A556" s="4">
        <v>555</v>
      </c>
      <c r="B556" s="37">
        <v>40032</v>
      </c>
      <c r="C556" s="34" t="s">
        <v>148</v>
      </c>
      <c r="D556" s="34" t="s">
        <v>23</v>
      </c>
      <c r="E556" s="34" t="s">
        <v>5</v>
      </c>
      <c r="F556" s="34" t="s">
        <v>213</v>
      </c>
      <c r="G556" s="21"/>
      <c r="H556" s="21"/>
      <c r="I556" s="21" t="s">
        <v>32</v>
      </c>
      <c r="J556" s="21" t="s">
        <v>25</v>
      </c>
      <c r="M556" s="12"/>
    </row>
    <row r="557" spans="1:13" ht="18" customHeight="1">
      <c r="A557" s="4">
        <v>556</v>
      </c>
      <c r="B557" s="37">
        <v>40032</v>
      </c>
      <c r="C557" s="34" t="s">
        <v>34</v>
      </c>
      <c r="D557" s="34" t="s">
        <v>210</v>
      </c>
      <c r="E557" s="34" t="s">
        <v>18</v>
      </c>
      <c r="F557" s="34" t="s">
        <v>16</v>
      </c>
      <c r="G557" s="21"/>
      <c r="H557" s="21"/>
      <c r="I557" s="21" t="s">
        <v>19</v>
      </c>
      <c r="J557" s="21" t="s">
        <v>38</v>
      </c>
      <c r="M557" s="12"/>
    </row>
    <row r="558" spans="1:13" ht="18" customHeight="1">
      <c r="A558" s="4">
        <v>557</v>
      </c>
      <c r="B558" s="37">
        <v>40032</v>
      </c>
      <c r="C558" s="34" t="s">
        <v>36</v>
      </c>
      <c r="D558" s="34" t="s">
        <v>163</v>
      </c>
      <c r="E558" s="34" t="s">
        <v>144</v>
      </c>
      <c r="F558" s="34" t="s">
        <v>22</v>
      </c>
      <c r="G558" s="21"/>
      <c r="H558" s="21"/>
      <c r="I558" s="21" t="s">
        <v>37</v>
      </c>
      <c r="J558" s="21" t="s">
        <v>14</v>
      </c>
      <c r="M558" s="12"/>
    </row>
    <row r="559" spans="1:13" ht="18" customHeight="1">
      <c r="A559" s="4">
        <v>558</v>
      </c>
      <c r="B559" s="37">
        <v>40032</v>
      </c>
      <c r="C559" s="34" t="s">
        <v>131</v>
      </c>
      <c r="D559" s="34" t="s">
        <v>29</v>
      </c>
      <c r="E559" s="34" t="s">
        <v>30</v>
      </c>
      <c r="F559" s="34" t="s">
        <v>39</v>
      </c>
      <c r="G559" s="21"/>
      <c r="H559" s="21"/>
      <c r="I559" s="21" t="s">
        <v>9</v>
      </c>
      <c r="J559" s="21" t="s">
        <v>31</v>
      </c>
      <c r="M559" s="12"/>
    </row>
    <row r="560" spans="1:13" ht="18" customHeight="1">
      <c r="A560" s="4">
        <v>559</v>
      </c>
      <c r="B560" s="37">
        <v>40032</v>
      </c>
      <c r="C560" s="34" t="s">
        <v>11</v>
      </c>
      <c r="D560" s="34" t="s">
        <v>142</v>
      </c>
      <c r="E560" s="34" t="s">
        <v>146</v>
      </c>
      <c r="F560" s="34" t="s">
        <v>44</v>
      </c>
      <c r="G560" s="21"/>
      <c r="H560" s="21"/>
      <c r="I560" s="21" t="s">
        <v>26</v>
      </c>
      <c r="J560" s="21" t="s">
        <v>8</v>
      </c>
      <c r="M560" s="12"/>
    </row>
    <row r="561" spans="1:13" ht="18" customHeight="1">
      <c r="A561" s="4">
        <v>560</v>
      </c>
      <c r="B561" s="37">
        <v>40033</v>
      </c>
      <c r="C561" s="34" t="s">
        <v>72</v>
      </c>
      <c r="D561" s="34" t="s">
        <v>7</v>
      </c>
      <c r="E561" s="34" t="s">
        <v>35</v>
      </c>
      <c r="F561" s="34" t="s">
        <v>46</v>
      </c>
      <c r="G561" s="21"/>
      <c r="H561" s="21"/>
      <c r="I561" s="21" t="s">
        <v>13</v>
      </c>
      <c r="J561" s="21" t="s">
        <v>20</v>
      </c>
      <c r="M561" s="12"/>
    </row>
    <row r="562" spans="1:13" ht="18" customHeight="1">
      <c r="A562" s="4">
        <v>561</v>
      </c>
      <c r="B562" s="37">
        <v>40033</v>
      </c>
      <c r="C562" s="36" t="s">
        <v>39</v>
      </c>
      <c r="D562" s="34" t="s">
        <v>12</v>
      </c>
      <c r="E562" s="34" t="s">
        <v>29</v>
      </c>
      <c r="F562" s="34" t="s">
        <v>30</v>
      </c>
      <c r="G562" s="21"/>
      <c r="H562" s="21"/>
      <c r="I562" s="21" t="s">
        <v>9</v>
      </c>
      <c r="J562" s="21" t="s">
        <v>31</v>
      </c>
      <c r="M562" s="13"/>
    </row>
    <row r="563" spans="1:13" ht="18" customHeight="1">
      <c r="A563" s="4">
        <v>562</v>
      </c>
      <c r="B563" s="37">
        <v>40033</v>
      </c>
      <c r="C563" s="34" t="s">
        <v>47</v>
      </c>
      <c r="D563" s="34" t="s">
        <v>41</v>
      </c>
      <c r="E563" s="34" t="s">
        <v>23</v>
      </c>
      <c r="F563" s="34" t="s">
        <v>5</v>
      </c>
      <c r="G563" s="21"/>
      <c r="H563" s="21"/>
      <c r="I563" s="21" t="s">
        <v>32</v>
      </c>
      <c r="J563" s="21" t="s">
        <v>25</v>
      </c>
      <c r="M563" s="12"/>
    </row>
    <row r="564" spans="1:13" ht="18" customHeight="1">
      <c r="A564" s="4">
        <v>563</v>
      </c>
      <c r="B564" s="37">
        <v>40033</v>
      </c>
      <c r="C564" s="34" t="s">
        <v>153</v>
      </c>
      <c r="D564" s="34" t="s">
        <v>50</v>
      </c>
      <c r="E564" s="34" t="s">
        <v>142</v>
      </c>
      <c r="F564" s="34" t="s">
        <v>146</v>
      </c>
      <c r="G564" s="21"/>
      <c r="H564" s="21"/>
      <c r="I564" s="21" t="s">
        <v>26</v>
      </c>
      <c r="J564" s="21" t="s">
        <v>8</v>
      </c>
      <c r="M564" s="12"/>
    </row>
    <row r="565" spans="1:13" ht="18" customHeight="1">
      <c r="A565" s="4">
        <v>564</v>
      </c>
      <c r="B565" s="37">
        <v>40033</v>
      </c>
      <c r="C565" s="34" t="s">
        <v>22</v>
      </c>
      <c r="D565" s="34" t="s">
        <v>27</v>
      </c>
      <c r="E565" s="34" t="s">
        <v>163</v>
      </c>
      <c r="F565" s="34" t="s">
        <v>144</v>
      </c>
      <c r="G565" s="21"/>
      <c r="H565" s="21"/>
      <c r="I565" s="21" t="s">
        <v>37</v>
      </c>
      <c r="J565" s="21" t="s">
        <v>14</v>
      </c>
      <c r="M565" s="12"/>
    </row>
    <row r="566" spans="1:13" ht="18" customHeight="1">
      <c r="A566" s="4">
        <v>565</v>
      </c>
      <c r="B566" s="37">
        <v>40033</v>
      </c>
      <c r="C566" s="34" t="s">
        <v>16</v>
      </c>
      <c r="D566" s="34" t="s">
        <v>4</v>
      </c>
      <c r="E566" s="34" t="s">
        <v>210</v>
      </c>
      <c r="F566" s="34" t="s">
        <v>18</v>
      </c>
      <c r="G566" s="21"/>
      <c r="H566" s="21"/>
      <c r="I566" s="21" t="s">
        <v>19</v>
      </c>
      <c r="J566" s="21" t="s">
        <v>38</v>
      </c>
      <c r="M566" s="12"/>
    </row>
    <row r="567" spans="1:13" ht="18" customHeight="1">
      <c r="A567" s="4">
        <v>566</v>
      </c>
      <c r="B567" s="37">
        <v>40034</v>
      </c>
      <c r="C567" s="34" t="s">
        <v>213</v>
      </c>
      <c r="D567" s="34" t="s">
        <v>148</v>
      </c>
      <c r="E567" s="34" t="s">
        <v>41</v>
      </c>
      <c r="F567" s="34" t="s">
        <v>23</v>
      </c>
      <c r="G567" s="21"/>
      <c r="H567" s="21"/>
      <c r="I567" s="21" t="s">
        <v>32</v>
      </c>
      <c r="J567" s="21" t="s">
        <v>25</v>
      </c>
      <c r="M567" s="12"/>
    </row>
    <row r="568" spans="1:13" ht="18" customHeight="1">
      <c r="A568" s="4">
        <v>567</v>
      </c>
      <c r="B568" s="37">
        <v>40034</v>
      </c>
      <c r="C568" s="34" t="s">
        <v>46</v>
      </c>
      <c r="D568" s="34" t="s">
        <v>166</v>
      </c>
      <c r="E568" s="34" t="s">
        <v>7</v>
      </c>
      <c r="F568" s="34" t="s">
        <v>35</v>
      </c>
      <c r="G568" s="21"/>
      <c r="H568" s="21"/>
      <c r="I568" s="21" t="s">
        <v>13</v>
      </c>
      <c r="J568" s="21" t="s">
        <v>20</v>
      </c>
      <c r="M568" s="12"/>
    </row>
    <row r="569" spans="1:13" ht="18" customHeight="1">
      <c r="A569" s="4">
        <v>568</v>
      </c>
      <c r="B569" s="37">
        <v>40034</v>
      </c>
      <c r="C569" s="34" t="s">
        <v>30</v>
      </c>
      <c r="D569" s="34" t="s">
        <v>131</v>
      </c>
      <c r="E569" s="34" t="s">
        <v>12</v>
      </c>
      <c r="F569" s="34" t="s">
        <v>29</v>
      </c>
      <c r="G569" s="21"/>
      <c r="H569" s="21"/>
      <c r="I569" s="21" t="s">
        <v>9</v>
      </c>
      <c r="J569" s="21" t="s">
        <v>31</v>
      </c>
      <c r="M569" s="12"/>
    </row>
    <row r="570" spans="1:13" ht="18" customHeight="1">
      <c r="A570" s="4">
        <v>569</v>
      </c>
      <c r="B570" s="37">
        <v>40034</v>
      </c>
      <c r="C570" s="34" t="s">
        <v>144</v>
      </c>
      <c r="D570" s="34" t="s">
        <v>36</v>
      </c>
      <c r="E570" s="34" t="s">
        <v>27</v>
      </c>
      <c r="F570" s="34" t="s">
        <v>163</v>
      </c>
      <c r="G570" s="21"/>
      <c r="H570" s="21"/>
      <c r="I570" s="21" t="s">
        <v>37</v>
      </c>
      <c r="J570" s="21" t="s">
        <v>14</v>
      </c>
      <c r="M570" s="12"/>
    </row>
    <row r="571" spans="1:13" ht="18" customHeight="1">
      <c r="A571" s="4">
        <v>570</v>
      </c>
      <c r="B571" s="37">
        <v>40034</v>
      </c>
      <c r="C571" s="34" t="s">
        <v>18</v>
      </c>
      <c r="D571" s="34" t="s">
        <v>34</v>
      </c>
      <c r="E571" s="34" t="s">
        <v>4</v>
      </c>
      <c r="F571" s="34" t="s">
        <v>210</v>
      </c>
      <c r="G571" s="21"/>
      <c r="H571" s="21"/>
      <c r="I571" s="21" t="s">
        <v>19</v>
      </c>
      <c r="J571" s="21" t="s">
        <v>38</v>
      </c>
      <c r="M571" s="12"/>
    </row>
    <row r="572" spans="1:13" ht="18" customHeight="1">
      <c r="A572" s="4">
        <v>571</v>
      </c>
      <c r="B572" s="37">
        <v>40034</v>
      </c>
      <c r="C572" s="34" t="s">
        <v>146</v>
      </c>
      <c r="D572" s="34" t="s">
        <v>11</v>
      </c>
      <c r="E572" s="34" t="s">
        <v>50</v>
      </c>
      <c r="F572" s="34" t="s">
        <v>142</v>
      </c>
      <c r="G572" s="21"/>
      <c r="H572" s="21"/>
      <c r="I572" s="21" t="s">
        <v>26</v>
      </c>
      <c r="J572" s="21" t="s">
        <v>8</v>
      </c>
      <c r="M572" s="12"/>
    </row>
    <row r="573" spans="1:13" ht="18" customHeight="1">
      <c r="A573" s="4">
        <v>572</v>
      </c>
      <c r="B573" s="37">
        <v>40036</v>
      </c>
      <c r="C573" s="34" t="s">
        <v>35</v>
      </c>
      <c r="D573" s="34" t="s">
        <v>72</v>
      </c>
      <c r="E573" s="34" t="s">
        <v>21</v>
      </c>
      <c r="F573" s="34" t="s">
        <v>10</v>
      </c>
      <c r="G573" s="21"/>
      <c r="H573" s="21"/>
      <c r="I573" s="21" t="s">
        <v>14</v>
      </c>
      <c r="J573" s="21" t="s">
        <v>13</v>
      </c>
      <c r="M573" s="12"/>
    </row>
    <row r="574" spans="1:13" ht="18" customHeight="1">
      <c r="A574" s="4">
        <v>573</v>
      </c>
      <c r="B574" s="37">
        <v>40036</v>
      </c>
      <c r="C574" s="34" t="s">
        <v>5</v>
      </c>
      <c r="D574" s="34" t="s">
        <v>47</v>
      </c>
      <c r="E574" s="34" t="s">
        <v>161</v>
      </c>
      <c r="F574" s="34" t="s">
        <v>41</v>
      </c>
      <c r="G574" s="21"/>
      <c r="H574" s="21"/>
      <c r="I574" s="21" t="s">
        <v>9</v>
      </c>
      <c r="J574" s="21" t="s">
        <v>25</v>
      </c>
      <c r="M574" s="12"/>
    </row>
    <row r="575" spans="1:13" ht="18" customHeight="1">
      <c r="A575" s="4">
        <v>574</v>
      </c>
      <c r="B575" s="37">
        <v>40036</v>
      </c>
      <c r="C575" s="34" t="s">
        <v>29</v>
      </c>
      <c r="D575" s="34" t="s">
        <v>157</v>
      </c>
      <c r="E575" s="34" t="s">
        <v>148</v>
      </c>
      <c r="F575" s="34" t="s">
        <v>12</v>
      </c>
      <c r="G575" s="21"/>
      <c r="H575" s="21"/>
      <c r="I575" s="21" t="s">
        <v>31</v>
      </c>
      <c r="J575" s="21" t="s">
        <v>26</v>
      </c>
      <c r="M575" s="12"/>
    </row>
    <row r="576" spans="1:13" ht="18" customHeight="1">
      <c r="A576" s="4">
        <v>575</v>
      </c>
      <c r="B576" s="37">
        <v>40036</v>
      </c>
      <c r="C576" s="34" t="s">
        <v>210</v>
      </c>
      <c r="D576" s="34" t="s">
        <v>16</v>
      </c>
      <c r="E576" s="34" t="s">
        <v>15</v>
      </c>
      <c r="F576" s="34" t="s">
        <v>27</v>
      </c>
      <c r="G576" s="21"/>
      <c r="H576" s="21"/>
      <c r="I576" s="21" t="s">
        <v>38</v>
      </c>
      <c r="J576" s="21" t="s">
        <v>20</v>
      </c>
      <c r="M576" s="12"/>
    </row>
    <row r="577" spans="1:13" ht="18" customHeight="1">
      <c r="A577" s="4">
        <v>576</v>
      </c>
      <c r="B577" s="37">
        <v>40036</v>
      </c>
      <c r="C577" s="34" t="s">
        <v>23</v>
      </c>
      <c r="D577" s="34" t="s">
        <v>30</v>
      </c>
      <c r="E577" s="34" t="s">
        <v>131</v>
      </c>
      <c r="F577" s="34" t="s">
        <v>24</v>
      </c>
      <c r="G577" s="21"/>
      <c r="H577" s="21"/>
      <c r="I577" s="21" t="s">
        <v>8</v>
      </c>
      <c r="J577" s="21" t="s">
        <v>32</v>
      </c>
      <c r="M577" s="12"/>
    </row>
    <row r="578" spans="1:13" ht="18" customHeight="1">
      <c r="A578" s="4">
        <v>577</v>
      </c>
      <c r="B578" s="37">
        <v>40036</v>
      </c>
      <c r="C578" s="34" t="s">
        <v>163</v>
      </c>
      <c r="D578" s="34" t="s">
        <v>22</v>
      </c>
      <c r="E578" s="34" t="s">
        <v>33</v>
      </c>
      <c r="F578" s="34" t="s">
        <v>49</v>
      </c>
      <c r="G578" s="21"/>
      <c r="H578" s="21"/>
      <c r="I578" s="21" t="s">
        <v>19</v>
      </c>
      <c r="J578" s="21" t="s">
        <v>37</v>
      </c>
      <c r="M578" s="12"/>
    </row>
    <row r="579" spans="1:13" ht="18" customHeight="1">
      <c r="A579" s="4">
        <v>578</v>
      </c>
      <c r="B579" s="37">
        <v>40037</v>
      </c>
      <c r="C579" s="34" t="s">
        <v>41</v>
      </c>
      <c r="D579" s="34" t="s">
        <v>153</v>
      </c>
      <c r="E579" s="34" t="s">
        <v>47</v>
      </c>
      <c r="F579" s="34" t="s">
        <v>161</v>
      </c>
      <c r="G579" s="21"/>
      <c r="H579" s="21"/>
      <c r="I579" s="21" t="s">
        <v>9</v>
      </c>
      <c r="J579" s="21" t="s">
        <v>25</v>
      </c>
      <c r="M579" s="12"/>
    </row>
    <row r="580" spans="1:13" ht="18" customHeight="1">
      <c r="A580" s="4">
        <v>579</v>
      </c>
      <c r="B580" s="37">
        <v>40037</v>
      </c>
      <c r="C580" s="34" t="s">
        <v>49</v>
      </c>
      <c r="D580" s="34" t="s">
        <v>144</v>
      </c>
      <c r="E580" s="34" t="s">
        <v>22</v>
      </c>
      <c r="F580" s="34" t="s">
        <v>33</v>
      </c>
      <c r="G580" s="21"/>
      <c r="H580" s="21"/>
      <c r="I580" s="21" t="s">
        <v>19</v>
      </c>
      <c r="J580" s="21" t="s">
        <v>37</v>
      </c>
      <c r="M580" s="12"/>
    </row>
    <row r="581" spans="1:13" ht="18" customHeight="1">
      <c r="A581" s="4">
        <v>580</v>
      </c>
      <c r="B581" s="37">
        <v>40037</v>
      </c>
      <c r="C581" s="34" t="s">
        <v>10</v>
      </c>
      <c r="D581" s="34" t="s">
        <v>46</v>
      </c>
      <c r="E581" s="34" t="s">
        <v>72</v>
      </c>
      <c r="F581" s="34" t="s">
        <v>21</v>
      </c>
      <c r="G581" s="21"/>
      <c r="H581" s="21"/>
      <c r="I581" s="21" t="s">
        <v>14</v>
      </c>
      <c r="J581" s="21" t="s">
        <v>13</v>
      </c>
      <c r="M581" s="12"/>
    </row>
    <row r="582" spans="1:13" ht="18" customHeight="1">
      <c r="A582" s="4">
        <v>581</v>
      </c>
      <c r="B582" s="37">
        <v>40037</v>
      </c>
      <c r="C582" s="34" t="s">
        <v>24</v>
      </c>
      <c r="D582" s="34" t="s">
        <v>50</v>
      </c>
      <c r="E582" s="34" t="s">
        <v>30</v>
      </c>
      <c r="F582" s="34" t="s">
        <v>131</v>
      </c>
      <c r="G582" s="21"/>
      <c r="H582" s="21"/>
      <c r="I582" s="21" t="s">
        <v>8</v>
      </c>
      <c r="J582" s="21" t="s">
        <v>32</v>
      </c>
      <c r="M582" s="12"/>
    </row>
    <row r="583" spans="1:13" ht="18" customHeight="1">
      <c r="A583" s="4">
        <v>582</v>
      </c>
      <c r="B583" s="37">
        <v>40037</v>
      </c>
      <c r="C583" s="34" t="s">
        <v>27</v>
      </c>
      <c r="D583" s="34" t="s">
        <v>43</v>
      </c>
      <c r="E583" s="34" t="s">
        <v>16</v>
      </c>
      <c r="F583" s="34" t="s">
        <v>15</v>
      </c>
      <c r="G583" s="21"/>
      <c r="H583" s="21"/>
      <c r="I583" s="21" t="s">
        <v>38</v>
      </c>
      <c r="J583" s="21" t="s">
        <v>20</v>
      </c>
      <c r="M583" s="12"/>
    </row>
    <row r="584" spans="1:13" ht="18" customHeight="1">
      <c r="A584" s="4">
        <v>583</v>
      </c>
      <c r="B584" s="37">
        <v>40037</v>
      </c>
      <c r="C584" s="34" t="s">
        <v>12</v>
      </c>
      <c r="D584" s="34" t="s">
        <v>213</v>
      </c>
      <c r="E584" s="34" t="s">
        <v>211</v>
      </c>
      <c r="F584" s="34" t="s">
        <v>148</v>
      </c>
      <c r="G584" s="21"/>
      <c r="H584" s="21"/>
      <c r="I584" s="21" t="s">
        <v>31</v>
      </c>
      <c r="J584" s="21" t="s">
        <v>26</v>
      </c>
      <c r="M584" s="12"/>
    </row>
    <row r="585" spans="1:13" ht="18" customHeight="1">
      <c r="A585" s="4">
        <v>584</v>
      </c>
      <c r="B585" s="37">
        <v>40038</v>
      </c>
      <c r="C585" s="34" t="s">
        <v>148</v>
      </c>
      <c r="D585" s="34" t="s">
        <v>29</v>
      </c>
      <c r="E585" s="34" t="s">
        <v>213</v>
      </c>
      <c r="F585" s="34" t="s">
        <v>157</v>
      </c>
      <c r="G585" s="21"/>
      <c r="H585" s="21"/>
      <c r="I585" s="21" t="s">
        <v>31</v>
      </c>
      <c r="J585" s="21" t="s">
        <v>26</v>
      </c>
      <c r="M585" s="12"/>
    </row>
    <row r="586" spans="1:13" ht="18" customHeight="1">
      <c r="A586" s="4">
        <v>585</v>
      </c>
      <c r="B586" s="37">
        <v>40038</v>
      </c>
      <c r="C586" s="34" t="s">
        <v>161</v>
      </c>
      <c r="D586" s="34" t="s">
        <v>5</v>
      </c>
      <c r="E586" s="34" t="s">
        <v>153</v>
      </c>
      <c r="F586" s="34" t="s">
        <v>47</v>
      </c>
      <c r="G586" s="21"/>
      <c r="H586" s="21"/>
      <c r="I586" s="21" t="s">
        <v>9</v>
      </c>
      <c r="J586" s="21" t="s">
        <v>25</v>
      </c>
      <c r="M586" s="12"/>
    </row>
    <row r="587" spans="1:13" ht="18" customHeight="1">
      <c r="A587" s="4">
        <v>586</v>
      </c>
      <c r="B587" s="37">
        <v>40038</v>
      </c>
      <c r="C587" s="34" t="s">
        <v>131</v>
      </c>
      <c r="D587" s="34" t="s">
        <v>23</v>
      </c>
      <c r="E587" s="34" t="s">
        <v>50</v>
      </c>
      <c r="F587" s="34" t="s">
        <v>211</v>
      </c>
      <c r="G587" s="21"/>
      <c r="H587" s="21"/>
      <c r="I587" s="21" t="s">
        <v>8</v>
      </c>
      <c r="J587" s="21" t="s">
        <v>32</v>
      </c>
      <c r="M587" s="12"/>
    </row>
    <row r="588" spans="1:13" ht="18" customHeight="1">
      <c r="A588" s="4">
        <v>587</v>
      </c>
      <c r="B588" s="37">
        <v>40038</v>
      </c>
      <c r="C588" s="34" t="s">
        <v>15</v>
      </c>
      <c r="D588" s="34" t="s">
        <v>210</v>
      </c>
      <c r="E588" s="34" t="s">
        <v>43</v>
      </c>
      <c r="F588" s="34" t="s">
        <v>16</v>
      </c>
      <c r="G588" s="21"/>
      <c r="H588" s="21"/>
      <c r="I588" s="21" t="s">
        <v>38</v>
      </c>
      <c r="J588" s="21" t="s">
        <v>20</v>
      </c>
      <c r="M588" s="12"/>
    </row>
    <row r="589" spans="1:13" ht="18" customHeight="1">
      <c r="A589" s="4">
        <v>588</v>
      </c>
      <c r="B589" s="37">
        <v>40038</v>
      </c>
      <c r="C589" s="34" t="s">
        <v>21</v>
      </c>
      <c r="D589" s="34" t="s">
        <v>35</v>
      </c>
      <c r="E589" s="34" t="s">
        <v>46</v>
      </c>
      <c r="F589" s="34" t="s">
        <v>72</v>
      </c>
      <c r="G589" s="21"/>
      <c r="H589" s="21"/>
      <c r="I589" s="21" t="s">
        <v>14</v>
      </c>
      <c r="J589" s="21" t="s">
        <v>13</v>
      </c>
      <c r="M589" s="12"/>
    </row>
    <row r="590" spans="1:13" ht="18" customHeight="1">
      <c r="A590" s="4">
        <v>589</v>
      </c>
      <c r="B590" s="37">
        <v>40038</v>
      </c>
      <c r="C590" s="34" t="s">
        <v>33</v>
      </c>
      <c r="D590" s="34" t="s">
        <v>163</v>
      </c>
      <c r="E590" s="34" t="s">
        <v>144</v>
      </c>
      <c r="F590" s="34" t="s">
        <v>22</v>
      </c>
      <c r="G590" s="21"/>
      <c r="H590" s="21"/>
      <c r="I590" s="21" t="s">
        <v>19</v>
      </c>
      <c r="J590" s="21" t="s">
        <v>37</v>
      </c>
      <c r="M590" s="12"/>
    </row>
    <row r="591" spans="1:13" ht="18" customHeight="1">
      <c r="A591" s="4">
        <v>590</v>
      </c>
      <c r="B591" s="37">
        <v>40039</v>
      </c>
      <c r="C591" s="34" t="s">
        <v>72</v>
      </c>
      <c r="D591" s="34" t="s">
        <v>10</v>
      </c>
      <c r="E591" s="34" t="s">
        <v>17</v>
      </c>
      <c r="F591" s="34" t="s">
        <v>46</v>
      </c>
      <c r="G591" s="21"/>
      <c r="H591" s="21"/>
      <c r="I591" s="21" t="s">
        <v>37</v>
      </c>
      <c r="J591" s="21" t="s">
        <v>38</v>
      </c>
      <c r="M591" s="12"/>
    </row>
    <row r="592" spans="1:13" ht="18" customHeight="1">
      <c r="A592" s="4">
        <v>591</v>
      </c>
      <c r="B592" s="37">
        <v>40039</v>
      </c>
      <c r="C592" s="34" t="s">
        <v>47</v>
      </c>
      <c r="D592" s="34" t="s">
        <v>41</v>
      </c>
      <c r="E592" s="34" t="s">
        <v>5</v>
      </c>
      <c r="F592" s="34" t="s">
        <v>153</v>
      </c>
      <c r="G592" s="21"/>
      <c r="H592" s="21"/>
      <c r="I592" s="21" t="s">
        <v>9</v>
      </c>
      <c r="J592" s="21" t="s">
        <v>8</v>
      </c>
      <c r="M592" s="12"/>
    </row>
    <row r="593" spans="1:13" ht="18" customHeight="1">
      <c r="A593" s="4">
        <v>592</v>
      </c>
      <c r="B593" s="37">
        <v>40039</v>
      </c>
      <c r="C593" s="34" t="s">
        <v>44</v>
      </c>
      <c r="D593" s="34" t="s">
        <v>24</v>
      </c>
      <c r="E593" s="34" t="s">
        <v>23</v>
      </c>
      <c r="F593" s="34" t="s">
        <v>50</v>
      </c>
      <c r="G593" s="21"/>
      <c r="H593" s="21"/>
      <c r="I593" s="21" t="s">
        <v>26</v>
      </c>
      <c r="J593" s="21" t="s">
        <v>25</v>
      </c>
      <c r="M593" s="12"/>
    </row>
    <row r="594" spans="1:13" ht="18" customHeight="1">
      <c r="A594" s="4">
        <v>593</v>
      </c>
      <c r="B594" s="37">
        <v>40039</v>
      </c>
      <c r="C594" s="34" t="s">
        <v>6</v>
      </c>
      <c r="D594" s="34" t="s">
        <v>22</v>
      </c>
      <c r="E594" s="34" t="s">
        <v>166</v>
      </c>
      <c r="F594" s="34" t="s">
        <v>40</v>
      </c>
      <c r="G594" s="21"/>
      <c r="H594" s="21"/>
      <c r="I594" s="21" t="s">
        <v>13</v>
      </c>
      <c r="J594" s="21" t="s">
        <v>19</v>
      </c>
      <c r="M594" s="12"/>
    </row>
    <row r="595" spans="1:13" ht="18" customHeight="1">
      <c r="A595" s="4">
        <v>594</v>
      </c>
      <c r="B595" s="37">
        <v>40039</v>
      </c>
      <c r="C595" s="34" t="s">
        <v>142</v>
      </c>
      <c r="D595" s="34" t="s">
        <v>12</v>
      </c>
      <c r="E595" s="36" t="s">
        <v>29</v>
      </c>
      <c r="F595" s="34" t="s">
        <v>30</v>
      </c>
      <c r="G595" s="21"/>
      <c r="H595" s="21"/>
      <c r="I595" s="21" t="s">
        <v>31</v>
      </c>
      <c r="J595" s="21" t="s">
        <v>32</v>
      </c>
      <c r="M595" s="12"/>
    </row>
    <row r="596" spans="1:13" ht="18" customHeight="1">
      <c r="A596" s="4">
        <v>595</v>
      </c>
      <c r="B596" s="37">
        <v>40039</v>
      </c>
      <c r="C596" s="34" t="s">
        <v>16</v>
      </c>
      <c r="D596" s="34" t="s">
        <v>49</v>
      </c>
      <c r="E596" s="34" t="s">
        <v>35</v>
      </c>
      <c r="F596" s="34" t="s">
        <v>43</v>
      </c>
      <c r="G596" s="21"/>
      <c r="H596" s="21"/>
      <c r="I596" s="21" t="s">
        <v>20</v>
      </c>
      <c r="J596" s="21" t="s">
        <v>14</v>
      </c>
      <c r="M596" s="12"/>
    </row>
    <row r="597" spans="1:13" ht="18" customHeight="1">
      <c r="A597" s="4">
        <v>596</v>
      </c>
      <c r="B597" s="37">
        <v>40040</v>
      </c>
      <c r="C597" s="34" t="s">
        <v>153</v>
      </c>
      <c r="D597" s="34" t="s">
        <v>161</v>
      </c>
      <c r="E597" s="34" t="s">
        <v>41</v>
      </c>
      <c r="F597" s="34" t="s">
        <v>5</v>
      </c>
      <c r="G597" s="21"/>
      <c r="H597" s="21"/>
      <c r="I597" s="21" t="s">
        <v>9</v>
      </c>
      <c r="J597" s="21" t="s">
        <v>8</v>
      </c>
      <c r="M597" s="12"/>
    </row>
    <row r="598" spans="1:13" ht="18" customHeight="1">
      <c r="A598" s="4">
        <v>597</v>
      </c>
      <c r="B598" s="37">
        <v>40040</v>
      </c>
      <c r="C598" s="34" t="s">
        <v>46</v>
      </c>
      <c r="D598" s="34" t="s">
        <v>4</v>
      </c>
      <c r="E598" s="34" t="s">
        <v>10</v>
      </c>
      <c r="F598" s="34" t="s">
        <v>17</v>
      </c>
      <c r="G598" s="21"/>
      <c r="H598" s="21"/>
      <c r="I598" s="21" t="s">
        <v>37</v>
      </c>
      <c r="J598" s="21" t="s">
        <v>38</v>
      </c>
      <c r="M598" s="12"/>
    </row>
    <row r="599" spans="1:13" ht="18" customHeight="1">
      <c r="A599" s="4">
        <v>598</v>
      </c>
      <c r="B599" s="37">
        <v>40040</v>
      </c>
      <c r="C599" s="34" t="s">
        <v>30</v>
      </c>
      <c r="D599" s="34" t="s">
        <v>131</v>
      </c>
      <c r="E599" s="34" t="s">
        <v>12</v>
      </c>
      <c r="F599" s="34" t="s">
        <v>29</v>
      </c>
      <c r="G599" s="21"/>
      <c r="H599" s="21"/>
      <c r="I599" s="21" t="s">
        <v>31</v>
      </c>
      <c r="J599" s="21" t="s">
        <v>32</v>
      </c>
      <c r="M599" s="12"/>
    </row>
    <row r="600" spans="1:13" ht="18" customHeight="1">
      <c r="A600" s="4">
        <v>599</v>
      </c>
      <c r="B600" s="37">
        <v>40040</v>
      </c>
      <c r="C600" s="34" t="s">
        <v>144</v>
      </c>
      <c r="D600" s="34" t="s">
        <v>166</v>
      </c>
      <c r="E600" s="34" t="s">
        <v>40</v>
      </c>
      <c r="F600" s="34" t="s">
        <v>22</v>
      </c>
      <c r="G600" s="21"/>
      <c r="H600" s="21"/>
      <c r="I600" s="21" t="s">
        <v>13</v>
      </c>
      <c r="J600" s="21" t="s">
        <v>19</v>
      </c>
      <c r="M600" s="12"/>
    </row>
    <row r="601" spans="1:13" ht="18" customHeight="1">
      <c r="A601" s="4">
        <v>600</v>
      </c>
      <c r="B601" s="37">
        <v>40040</v>
      </c>
      <c r="C601" s="34" t="s">
        <v>43</v>
      </c>
      <c r="D601" s="36" t="s">
        <v>15</v>
      </c>
      <c r="E601" s="34" t="s">
        <v>49</v>
      </c>
      <c r="F601" s="34" t="s">
        <v>35</v>
      </c>
      <c r="G601" s="21"/>
      <c r="H601" s="21"/>
      <c r="I601" s="21" t="s">
        <v>20</v>
      </c>
      <c r="J601" s="21" t="s">
        <v>14</v>
      </c>
      <c r="M601" s="12"/>
    </row>
    <row r="602" spans="1:13" ht="18" customHeight="1">
      <c r="A602" s="4">
        <v>601</v>
      </c>
      <c r="B602" s="37">
        <v>40040</v>
      </c>
      <c r="C602" s="34" t="s">
        <v>50</v>
      </c>
      <c r="D602" s="34" t="s">
        <v>146</v>
      </c>
      <c r="E602" s="34" t="s">
        <v>24</v>
      </c>
      <c r="F602" s="34" t="s">
        <v>23</v>
      </c>
      <c r="G602" s="21"/>
      <c r="H602" s="21"/>
      <c r="I602" s="21" t="s">
        <v>26</v>
      </c>
      <c r="J602" s="21" t="s">
        <v>25</v>
      </c>
      <c r="M602" s="12"/>
    </row>
    <row r="603" spans="1:13" ht="18" customHeight="1">
      <c r="A603" s="4">
        <v>602</v>
      </c>
      <c r="B603" s="37">
        <v>40041</v>
      </c>
      <c r="C603" s="34" t="s">
        <v>35</v>
      </c>
      <c r="D603" s="34" t="s">
        <v>16</v>
      </c>
      <c r="E603" s="34" t="s">
        <v>15</v>
      </c>
      <c r="F603" s="34" t="s">
        <v>49</v>
      </c>
      <c r="G603" s="21"/>
      <c r="H603" s="21"/>
      <c r="I603" s="21" t="s">
        <v>20</v>
      </c>
      <c r="J603" s="21" t="s">
        <v>14</v>
      </c>
      <c r="M603" s="12"/>
    </row>
    <row r="604" spans="1:13" ht="18" customHeight="1">
      <c r="A604" s="4">
        <v>603</v>
      </c>
      <c r="B604" s="37">
        <v>40041</v>
      </c>
      <c r="C604" s="36" t="s">
        <v>5</v>
      </c>
      <c r="D604" s="34" t="s">
        <v>47</v>
      </c>
      <c r="E604" s="34" t="s">
        <v>161</v>
      </c>
      <c r="F604" s="34" t="s">
        <v>41</v>
      </c>
      <c r="G604" s="21"/>
      <c r="H604" s="21"/>
      <c r="I604" s="21" t="s">
        <v>9</v>
      </c>
      <c r="J604" s="21" t="s">
        <v>8</v>
      </c>
      <c r="M604" s="13"/>
    </row>
    <row r="605" spans="1:13" ht="18" customHeight="1">
      <c r="A605" s="4">
        <v>604</v>
      </c>
      <c r="B605" s="37">
        <v>40041</v>
      </c>
      <c r="C605" s="34" t="s">
        <v>29</v>
      </c>
      <c r="D605" s="34" t="s">
        <v>142</v>
      </c>
      <c r="E605" s="34" t="s">
        <v>131</v>
      </c>
      <c r="F605" s="34" t="s">
        <v>12</v>
      </c>
      <c r="G605" s="21"/>
      <c r="H605" s="21"/>
      <c r="I605" s="21" t="s">
        <v>31</v>
      </c>
      <c r="J605" s="21" t="s">
        <v>32</v>
      </c>
      <c r="M605" s="12"/>
    </row>
    <row r="606" spans="1:13" ht="18" customHeight="1">
      <c r="A606" s="4">
        <v>605</v>
      </c>
      <c r="B606" s="37">
        <v>40041</v>
      </c>
      <c r="C606" s="34" t="s">
        <v>23</v>
      </c>
      <c r="D606" s="34" t="s">
        <v>44</v>
      </c>
      <c r="E606" s="34" t="s">
        <v>146</v>
      </c>
      <c r="F606" s="34" t="s">
        <v>24</v>
      </c>
      <c r="G606" s="21"/>
      <c r="H606" s="21"/>
      <c r="I606" s="21" t="s">
        <v>26</v>
      </c>
      <c r="J606" s="21" t="s">
        <v>25</v>
      </c>
      <c r="M606" s="12"/>
    </row>
    <row r="607" spans="1:13" ht="18" customHeight="1">
      <c r="A607" s="4">
        <v>606</v>
      </c>
      <c r="B607" s="37">
        <v>40041</v>
      </c>
      <c r="C607" s="34" t="s">
        <v>17</v>
      </c>
      <c r="D607" s="34" t="s">
        <v>33</v>
      </c>
      <c r="E607" s="34" t="s">
        <v>4</v>
      </c>
      <c r="F607" s="34" t="s">
        <v>10</v>
      </c>
      <c r="G607" s="21"/>
      <c r="H607" s="21"/>
      <c r="I607" s="21" t="s">
        <v>37</v>
      </c>
      <c r="J607" s="21" t="s">
        <v>38</v>
      </c>
      <c r="M607" s="12"/>
    </row>
    <row r="608" spans="1:13" ht="18" customHeight="1">
      <c r="A608" s="4">
        <v>607</v>
      </c>
      <c r="B608" s="37">
        <v>40041</v>
      </c>
      <c r="C608" s="34" t="s">
        <v>22</v>
      </c>
      <c r="D608" s="34" t="s">
        <v>40</v>
      </c>
      <c r="E608" s="34" t="s">
        <v>6</v>
      </c>
      <c r="F608" s="34" t="s">
        <v>166</v>
      </c>
      <c r="G608" s="21"/>
      <c r="H608" s="21"/>
      <c r="I608" s="21" t="s">
        <v>13</v>
      </c>
      <c r="J608" s="21" t="s">
        <v>19</v>
      </c>
      <c r="M608" s="12"/>
    </row>
    <row r="609" spans="1:13" ht="18" customHeight="1">
      <c r="A609" s="4">
        <v>608</v>
      </c>
      <c r="B609" s="37">
        <v>40043</v>
      </c>
      <c r="C609" s="34" t="s">
        <v>166</v>
      </c>
      <c r="D609" s="34" t="s">
        <v>46</v>
      </c>
      <c r="E609" s="34" t="s">
        <v>28</v>
      </c>
      <c r="F609" s="34" t="s">
        <v>7</v>
      </c>
      <c r="G609" s="21"/>
      <c r="H609" s="21"/>
      <c r="I609" s="21" t="s">
        <v>19</v>
      </c>
      <c r="J609" s="21" t="s">
        <v>20</v>
      </c>
      <c r="M609" s="12"/>
    </row>
    <row r="610" spans="1:13" ht="18" customHeight="1">
      <c r="A610" s="4">
        <v>609</v>
      </c>
      <c r="B610" s="37">
        <v>40043</v>
      </c>
      <c r="C610" s="34" t="s">
        <v>49</v>
      </c>
      <c r="D610" s="34" t="s">
        <v>21</v>
      </c>
      <c r="E610" s="34" t="s">
        <v>16</v>
      </c>
      <c r="F610" s="34" t="s">
        <v>4</v>
      </c>
      <c r="G610" s="21"/>
      <c r="H610" s="21"/>
      <c r="I610" s="21" t="s">
        <v>37</v>
      </c>
      <c r="J610" s="21" t="s">
        <v>13</v>
      </c>
      <c r="M610" s="12"/>
    </row>
    <row r="611" spans="1:13" ht="18" customHeight="1">
      <c r="A611" s="4">
        <v>610</v>
      </c>
      <c r="B611" s="37">
        <v>40043</v>
      </c>
      <c r="C611" s="34" t="s">
        <v>10</v>
      </c>
      <c r="D611" s="34" t="s">
        <v>43</v>
      </c>
      <c r="E611" s="34" t="s">
        <v>33</v>
      </c>
      <c r="F611" s="34" t="s">
        <v>15</v>
      </c>
      <c r="G611" s="21"/>
      <c r="H611" s="21"/>
      <c r="I611" s="21" t="s">
        <v>14</v>
      </c>
      <c r="J611" s="21" t="s">
        <v>38</v>
      </c>
      <c r="M611" s="12"/>
    </row>
    <row r="612" spans="1:13" ht="18" customHeight="1">
      <c r="A612" s="4">
        <v>611</v>
      </c>
      <c r="B612" s="37">
        <v>40043</v>
      </c>
      <c r="C612" s="34" t="s">
        <v>24</v>
      </c>
      <c r="D612" s="34" t="s">
        <v>148</v>
      </c>
      <c r="E612" s="34" t="s">
        <v>39</v>
      </c>
      <c r="F612" s="34" t="s">
        <v>213</v>
      </c>
      <c r="G612" s="21"/>
      <c r="H612" s="21"/>
      <c r="I612" s="21" t="s">
        <v>8</v>
      </c>
      <c r="J612" s="21" t="s">
        <v>26</v>
      </c>
      <c r="M612" s="12"/>
    </row>
    <row r="613" spans="1:13" ht="18" customHeight="1">
      <c r="A613" s="4">
        <v>612</v>
      </c>
      <c r="B613" s="37">
        <v>40043</v>
      </c>
      <c r="C613" s="34" t="s">
        <v>146</v>
      </c>
      <c r="D613" s="34" t="s">
        <v>153</v>
      </c>
      <c r="E613" s="34" t="s">
        <v>50</v>
      </c>
      <c r="F613" s="34" t="s">
        <v>161</v>
      </c>
      <c r="G613" s="21"/>
      <c r="H613" s="21"/>
      <c r="I613" s="21" t="s">
        <v>25</v>
      </c>
      <c r="J613" s="21" t="s">
        <v>32</v>
      </c>
      <c r="M613" s="12"/>
    </row>
    <row r="614" spans="1:13" ht="18" customHeight="1">
      <c r="A614" s="4">
        <v>613</v>
      </c>
      <c r="B614" s="37">
        <v>40043</v>
      </c>
      <c r="C614" s="34" t="s">
        <v>12</v>
      </c>
      <c r="D614" s="34" t="s">
        <v>30</v>
      </c>
      <c r="E614" s="34" t="s">
        <v>142</v>
      </c>
      <c r="F614" s="34" t="s">
        <v>131</v>
      </c>
      <c r="G614" s="21"/>
      <c r="H614" s="21"/>
      <c r="I614" s="21" t="s">
        <v>31</v>
      </c>
      <c r="J614" s="21" t="s">
        <v>9</v>
      </c>
      <c r="M614" s="12"/>
    </row>
    <row r="615" spans="1:13" ht="18" customHeight="1">
      <c r="A615" s="4">
        <v>614</v>
      </c>
      <c r="B615" s="37">
        <v>40044</v>
      </c>
      <c r="C615" s="34" t="s">
        <v>161</v>
      </c>
      <c r="D615" s="34" t="s">
        <v>23</v>
      </c>
      <c r="E615" s="34" t="s">
        <v>153</v>
      </c>
      <c r="F615" s="34" t="s">
        <v>50</v>
      </c>
      <c r="G615" s="21"/>
      <c r="H615" s="21"/>
      <c r="I615" s="21" t="s">
        <v>25</v>
      </c>
      <c r="J615" s="21" t="s">
        <v>32</v>
      </c>
      <c r="M615" s="12"/>
    </row>
    <row r="616" spans="1:13" ht="18" customHeight="1">
      <c r="A616" s="4">
        <v>615</v>
      </c>
      <c r="B616" s="37">
        <v>40044</v>
      </c>
      <c r="C616" s="34" t="s">
        <v>4</v>
      </c>
      <c r="D616" s="34" t="s">
        <v>36</v>
      </c>
      <c r="E616" s="34" t="s">
        <v>21</v>
      </c>
      <c r="F616" s="34" t="s">
        <v>16</v>
      </c>
      <c r="G616" s="21"/>
      <c r="H616" s="21"/>
      <c r="I616" s="21" t="s">
        <v>37</v>
      </c>
      <c r="J616" s="21" t="s">
        <v>13</v>
      </c>
      <c r="M616" s="12"/>
    </row>
    <row r="617" spans="1:13" ht="18" customHeight="1">
      <c r="A617" s="4">
        <v>616</v>
      </c>
      <c r="B617" s="37">
        <v>40044</v>
      </c>
      <c r="C617" s="34" t="s">
        <v>7</v>
      </c>
      <c r="D617" s="34" t="s">
        <v>17</v>
      </c>
      <c r="E617" s="34" t="s">
        <v>46</v>
      </c>
      <c r="F617" s="34" t="s">
        <v>28</v>
      </c>
      <c r="G617" s="21"/>
      <c r="H617" s="21"/>
      <c r="I617" s="21" t="s">
        <v>19</v>
      </c>
      <c r="J617" s="21" t="s">
        <v>20</v>
      </c>
      <c r="M617" s="12"/>
    </row>
    <row r="618" spans="1:13" ht="18" customHeight="1">
      <c r="A618" s="4">
        <v>617</v>
      </c>
      <c r="B618" s="37">
        <v>40044</v>
      </c>
      <c r="C618" s="34" t="s">
        <v>213</v>
      </c>
      <c r="D618" s="34" t="s">
        <v>5</v>
      </c>
      <c r="E618" s="34" t="s">
        <v>148</v>
      </c>
      <c r="F618" s="34" t="s">
        <v>39</v>
      </c>
      <c r="G618" s="21"/>
      <c r="H618" s="21"/>
      <c r="I618" s="21" t="s">
        <v>8</v>
      </c>
      <c r="J618" s="21" t="s">
        <v>26</v>
      </c>
      <c r="M618" s="12"/>
    </row>
    <row r="619" spans="1:13" ht="18" customHeight="1">
      <c r="A619" s="4">
        <v>618</v>
      </c>
      <c r="B619" s="37">
        <v>40044</v>
      </c>
      <c r="C619" s="34" t="s">
        <v>15</v>
      </c>
      <c r="D619" s="34" t="s">
        <v>6</v>
      </c>
      <c r="E619" s="34" t="s">
        <v>43</v>
      </c>
      <c r="F619" s="34" t="s">
        <v>33</v>
      </c>
      <c r="G619" s="21"/>
      <c r="H619" s="21"/>
      <c r="I619" s="21" t="s">
        <v>14</v>
      </c>
      <c r="J619" s="21" t="s">
        <v>38</v>
      </c>
      <c r="M619" s="12"/>
    </row>
    <row r="620" spans="1:13" ht="18" customHeight="1">
      <c r="A620" s="4">
        <v>619</v>
      </c>
      <c r="B620" s="37">
        <v>40045</v>
      </c>
      <c r="C620" s="34" t="s">
        <v>39</v>
      </c>
      <c r="D620" s="34" t="s">
        <v>24</v>
      </c>
      <c r="E620" s="34" t="s">
        <v>5</v>
      </c>
      <c r="F620" s="34" t="s">
        <v>41</v>
      </c>
      <c r="G620" s="21"/>
      <c r="H620" s="21"/>
      <c r="I620" s="21" t="s">
        <v>8</v>
      </c>
      <c r="J620" s="21" t="s">
        <v>26</v>
      </c>
      <c r="M620" s="12"/>
    </row>
    <row r="621" spans="1:13" ht="18" customHeight="1">
      <c r="A621" s="4">
        <v>620</v>
      </c>
      <c r="B621" s="37">
        <v>40045</v>
      </c>
      <c r="C621" s="34" t="s">
        <v>28</v>
      </c>
      <c r="D621" s="34" t="s">
        <v>166</v>
      </c>
      <c r="E621" s="34" t="s">
        <v>17</v>
      </c>
      <c r="F621" s="34" t="s">
        <v>46</v>
      </c>
      <c r="G621" s="21"/>
      <c r="H621" s="21"/>
      <c r="I621" s="21" t="s">
        <v>19</v>
      </c>
      <c r="J621" s="21" t="s">
        <v>20</v>
      </c>
      <c r="M621" s="12"/>
    </row>
    <row r="622" spans="1:13" ht="18" customHeight="1">
      <c r="A622" s="4">
        <v>621</v>
      </c>
      <c r="B622" s="37">
        <v>40045</v>
      </c>
      <c r="C622" s="34" t="s">
        <v>142</v>
      </c>
      <c r="D622" s="34" t="s">
        <v>12</v>
      </c>
      <c r="E622" s="34" t="s">
        <v>29</v>
      </c>
      <c r="F622" s="34" t="s">
        <v>30</v>
      </c>
      <c r="G622" s="21"/>
      <c r="H622" s="21"/>
      <c r="I622" s="21" t="s">
        <v>31</v>
      </c>
      <c r="J622" s="21" t="s">
        <v>9</v>
      </c>
      <c r="M622" s="12"/>
    </row>
    <row r="623" spans="1:13" ht="18" customHeight="1">
      <c r="A623" s="4">
        <v>622</v>
      </c>
      <c r="B623" s="37">
        <v>40045</v>
      </c>
      <c r="C623" s="34" t="s">
        <v>50</v>
      </c>
      <c r="D623" s="34" t="s">
        <v>146</v>
      </c>
      <c r="E623" s="34" t="s">
        <v>23</v>
      </c>
      <c r="F623" s="34" t="s">
        <v>153</v>
      </c>
      <c r="G623" s="21"/>
      <c r="H623" s="21"/>
      <c r="I623" s="21" t="s">
        <v>25</v>
      </c>
      <c r="J623" s="21" t="s">
        <v>32</v>
      </c>
      <c r="M623" s="12"/>
    </row>
    <row r="624" spans="1:13" ht="18" customHeight="1">
      <c r="A624" s="4">
        <v>623</v>
      </c>
      <c r="B624" s="37">
        <v>40045</v>
      </c>
      <c r="C624" s="34" t="s">
        <v>33</v>
      </c>
      <c r="D624" s="34" t="s">
        <v>10</v>
      </c>
      <c r="E624" s="34" t="s">
        <v>6</v>
      </c>
      <c r="F624" s="34" t="s">
        <v>43</v>
      </c>
      <c r="G624" s="21"/>
      <c r="H624" s="21"/>
      <c r="I624" s="21" t="s">
        <v>14</v>
      </c>
      <c r="J624" s="21" t="s">
        <v>38</v>
      </c>
      <c r="M624" s="12"/>
    </row>
    <row r="625" spans="1:13" ht="18" customHeight="1">
      <c r="A625" s="4">
        <v>624</v>
      </c>
      <c r="B625" s="37">
        <v>40045</v>
      </c>
      <c r="C625" s="34" t="s">
        <v>16</v>
      </c>
      <c r="D625" s="34" t="s">
        <v>49</v>
      </c>
      <c r="E625" s="34" t="s">
        <v>36</v>
      </c>
      <c r="F625" s="34" t="s">
        <v>21</v>
      </c>
      <c r="G625" s="21"/>
      <c r="H625" s="21"/>
      <c r="I625" s="21" t="s">
        <v>37</v>
      </c>
      <c r="J625" s="21" t="s">
        <v>13</v>
      </c>
      <c r="M625" s="12"/>
    </row>
    <row r="626" spans="1:13" ht="18" customHeight="1">
      <c r="A626" s="4">
        <v>625</v>
      </c>
      <c r="B626" s="37">
        <v>40046</v>
      </c>
      <c r="C626" s="34" t="s">
        <v>148</v>
      </c>
      <c r="D626" s="34" t="s">
        <v>213</v>
      </c>
      <c r="E626" s="34" t="s">
        <v>12</v>
      </c>
      <c r="F626" s="34" t="s">
        <v>5</v>
      </c>
      <c r="G626" s="21"/>
      <c r="H626" s="21"/>
      <c r="I626" s="21" t="s">
        <v>9</v>
      </c>
      <c r="J626" s="21" t="s">
        <v>26</v>
      </c>
      <c r="M626" s="12"/>
    </row>
    <row r="627" spans="1:13" ht="18" customHeight="1">
      <c r="A627" s="4">
        <v>626</v>
      </c>
      <c r="B627" s="37">
        <v>40046</v>
      </c>
      <c r="C627" s="34" t="s">
        <v>153</v>
      </c>
      <c r="D627" s="34" t="s">
        <v>161</v>
      </c>
      <c r="E627" s="34" t="s">
        <v>44</v>
      </c>
      <c r="F627" s="34" t="s">
        <v>23</v>
      </c>
      <c r="G627" s="21"/>
      <c r="H627" s="21"/>
      <c r="I627" s="21" t="s">
        <v>25</v>
      </c>
      <c r="J627" s="21" t="s">
        <v>31</v>
      </c>
      <c r="M627" s="12"/>
    </row>
    <row r="628" spans="1:13" ht="18" customHeight="1">
      <c r="A628" s="4">
        <v>627</v>
      </c>
      <c r="B628" s="37">
        <v>40046</v>
      </c>
      <c r="C628" s="34" t="s">
        <v>41</v>
      </c>
      <c r="D628" s="34" t="s">
        <v>131</v>
      </c>
      <c r="E628" s="34" t="s">
        <v>211</v>
      </c>
      <c r="F628" s="34" t="s">
        <v>29</v>
      </c>
      <c r="G628" s="21"/>
      <c r="H628" s="21"/>
      <c r="I628" s="21" t="s">
        <v>32</v>
      </c>
      <c r="J628" s="21" t="s">
        <v>8</v>
      </c>
      <c r="M628" s="12"/>
    </row>
    <row r="629" spans="1:13" ht="18" customHeight="1">
      <c r="A629" s="4">
        <v>628</v>
      </c>
      <c r="B629" s="37">
        <v>40046</v>
      </c>
      <c r="C629" s="34" t="s">
        <v>43</v>
      </c>
      <c r="D629" s="34" t="s">
        <v>35</v>
      </c>
      <c r="E629" s="34" t="s">
        <v>27</v>
      </c>
      <c r="F629" s="34" t="s">
        <v>6</v>
      </c>
      <c r="G629" s="21"/>
      <c r="H629" s="21"/>
      <c r="I629" s="21" t="s">
        <v>14</v>
      </c>
      <c r="J629" s="21" t="s">
        <v>37</v>
      </c>
      <c r="M629" s="12"/>
    </row>
    <row r="630" spans="1:13" ht="18" customHeight="1">
      <c r="A630" s="4">
        <v>629</v>
      </c>
      <c r="B630" s="37">
        <v>40046</v>
      </c>
      <c r="C630" s="34" t="s">
        <v>21</v>
      </c>
      <c r="D630" s="34" t="s">
        <v>4</v>
      </c>
      <c r="E630" s="34" t="s">
        <v>10</v>
      </c>
      <c r="F630" s="34" t="s">
        <v>36</v>
      </c>
      <c r="G630" s="21"/>
      <c r="H630" s="21"/>
      <c r="I630" s="21" t="s">
        <v>20</v>
      </c>
      <c r="J630" s="21" t="s">
        <v>13</v>
      </c>
      <c r="M630" s="12"/>
    </row>
    <row r="631" spans="1:13" ht="18" customHeight="1">
      <c r="A631" s="4">
        <v>630</v>
      </c>
      <c r="B631" s="37">
        <v>40046</v>
      </c>
      <c r="C631" s="34" t="s">
        <v>22</v>
      </c>
      <c r="D631" s="34" t="s">
        <v>7</v>
      </c>
      <c r="E631" s="34" t="s">
        <v>144</v>
      </c>
      <c r="F631" s="34" t="s">
        <v>163</v>
      </c>
      <c r="G631" s="21"/>
      <c r="H631" s="21"/>
      <c r="I631" s="21" t="s">
        <v>38</v>
      </c>
      <c r="J631" s="21" t="s">
        <v>19</v>
      </c>
      <c r="M631" s="12"/>
    </row>
    <row r="632" spans="1:13" ht="18" customHeight="1">
      <c r="A632" s="4">
        <v>631</v>
      </c>
      <c r="B632" s="37">
        <v>40047</v>
      </c>
      <c r="C632" s="34" t="s">
        <v>5</v>
      </c>
      <c r="D632" s="34" t="s">
        <v>39</v>
      </c>
      <c r="E632" s="34" t="s">
        <v>213</v>
      </c>
      <c r="F632" s="34" t="s">
        <v>12</v>
      </c>
      <c r="G632" s="21"/>
      <c r="H632" s="21"/>
      <c r="I632" s="21" t="s">
        <v>9</v>
      </c>
      <c r="J632" s="21" t="s">
        <v>26</v>
      </c>
      <c r="M632" s="12"/>
    </row>
    <row r="633" spans="1:13" ht="18" customHeight="1">
      <c r="A633" s="4">
        <v>632</v>
      </c>
      <c r="B633" s="37">
        <v>40047</v>
      </c>
      <c r="C633" s="34" t="s">
        <v>36</v>
      </c>
      <c r="D633" s="34" t="s">
        <v>72</v>
      </c>
      <c r="E633" s="34" t="s">
        <v>4</v>
      </c>
      <c r="F633" s="34" t="s">
        <v>10</v>
      </c>
      <c r="G633" s="21"/>
      <c r="H633" s="21"/>
      <c r="I633" s="21" t="s">
        <v>20</v>
      </c>
      <c r="J633" s="21" t="s">
        <v>13</v>
      </c>
      <c r="M633" s="12"/>
    </row>
    <row r="634" spans="1:13" ht="18" customHeight="1">
      <c r="A634" s="4">
        <v>633</v>
      </c>
      <c r="B634" s="37">
        <v>40047</v>
      </c>
      <c r="C634" s="34" t="s">
        <v>6</v>
      </c>
      <c r="D634" s="34" t="s">
        <v>16</v>
      </c>
      <c r="E634" s="34" t="s">
        <v>35</v>
      </c>
      <c r="F634" s="34" t="s">
        <v>27</v>
      </c>
      <c r="G634" s="21"/>
      <c r="H634" s="21"/>
      <c r="I634" s="21" t="s">
        <v>14</v>
      </c>
      <c r="J634" s="21" t="s">
        <v>37</v>
      </c>
      <c r="M634" s="12"/>
    </row>
    <row r="635" spans="1:13" ht="18" customHeight="1">
      <c r="A635" s="4">
        <v>634</v>
      </c>
      <c r="B635" s="37">
        <v>40047</v>
      </c>
      <c r="C635" s="34" t="s">
        <v>23</v>
      </c>
      <c r="D635" s="34" t="s">
        <v>50</v>
      </c>
      <c r="E635" s="34" t="s">
        <v>161</v>
      </c>
      <c r="F635" s="34" t="s">
        <v>44</v>
      </c>
      <c r="G635" s="21"/>
      <c r="H635" s="21"/>
      <c r="I635" s="21" t="s">
        <v>25</v>
      </c>
      <c r="J635" s="21" t="s">
        <v>31</v>
      </c>
      <c r="M635" s="12"/>
    </row>
    <row r="636" spans="1:13" ht="18" customHeight="1">
      <c r="A636" s="4">
        <v>635</v>
      </c>
      <c r="B636" s="37">
        <v>40047</v>
      </c>
      <c r="C636" s="34" t="s">
        <v>30</v>
      </c>
      <c r="D636" s="34" t="s">
        <v>157</v>
      </c>
      <c r="E636" s="34" t="s">
        <v>131</v>
      </c>
      <c r="F636" s="34" t="s">
        <v>211</v>
      </c>
      <c r="G636" s="21"/>
      <c r="H636" s="21"/>
      <c r="I636" s="21" t="s">
        <v>32</v>
      </c>
      <c r="J636" s="21" t="s">
        <v>8</v>
      </c>
      <c r="M636" s="12"/>
    </row>
    <row r="637" spans="1:13" ht="18" customHeight="1">
      <c r="A637" s="4">
        <v>636</v>
      </c>
      <c r="B637" s="37">
        <v>40047</v>
      </c>
      <c r="C637" s="34" t="s">
        <v>163</v>
      </c>
      <c r="D637" s="34" t="s">
        <v>15</v>
      </c>
      <c r="E637" s="34" t="s">
        <v>7</v>
      </c>
      <c r="F637" s="34" t="s">
        <v>144</v>
      </c>
      <c r="G637" s="21"/>
      <c r="H637" s="21"/>
      <c r="I637" s="21" t="s">
        <v>38</v>
      </c>
      <c r="J637" s="21" t="s">
        <v>19</v>
      </c>
      <c r="M637" s="12"/>
    </row>
    <row r="638" spans="1:13" ht="18" customHeight="1">
      <c r="A638" s="4">
        <v>637</v>
      </c>
      <c r="B638" s="37">
        <v>40048</v>
      </c>
      <c r="C638" s="34" t="s">
        <v>10</v>
      </c>
      <c r="D638" s="34" t="s">
        <v>21</v>
      </c>
      <c r="E638" s="34" t="s">
        <v>72</v>
      </c>
      <c r="F638" s="34" t="s">
        <v>4</v>
      </c>
      <c r="G638" s="21"/>
      <c r="H638" s="21"/>
      <c r="I638" s="21" t="s">
        <v>20</v>
      </c>
      <c r="J638" s="21" t="s">
        <v>13</v>
      </c>
      <c r="M638" s="12"/>
    </row>
    <row r="639" spans="1:13" ht="18" customHeight="1">
      <c r="A639" s="4">
        <v>638</v>
      </c>
      <c r="B639" s="37">
        <v>40048</v>
      </c>
      <c r="C639" s="34" t="s">
        <v>44</v>
      </c>
      <c r="D639" s="34" t="s">
        <v>153</v>
      </c>
      <c r="E639" s="36" t="s">
        <v>50</v>
      </c>
      <c r="F639" s="34" t="s">
        <v>161</v>
      </c>
      <c r="G639" s="21"/>
      <c r="H639" s="21"/>
      <c r="I639" s="21" t="s">
        <v>25</v>
      </c>
      <c r="J639" s="21" t="s">
        <v>31</v>
      </c>
      <c r="M639" s="12"/>
    </row>
    <row r="640" spans="1:13" ht="18" customHeight="1">
      <c r="A640" s="4">
        <v>639</v>
      </c>
      <c r="B640" s="37">
        <v>40048</v>
      </c>
      <c r="C640" s="34" t="s">
        <v>29</v>
      </c>
      <c r="D640" s="34" t="s">
        <v>41</v>
      </c>
      <c r="E640" s="34" t="s">
        <v>157</v>
      </c>
      <c r="F640" s="34" t="s">
        <v>131</v>
      </c>
      <c r="G640" s="21"/>
      <c r="H640" s="21"/>
      <c r="I640" s="21" t="s">
        <v>32</v>
      </c>
      <c r="J640" s="21" t="s">
        <v>8</v>
      </c>
      <c r="M640" s="12"/>
    </row>
    <row r="641" spans="1:13" ht="18" customHeight="1">
      <c r="A641" s="4">
        <v>640</v>
      </c>
      <c r="B641" s="37">
        <v>40048</v>
      </c>
      <c r="C641" s="34" t="s">
        <v>144</v>
      </c>
      <c r="D641" s="34" t="s">
        <v>22</v>
      </c>
      <c r="E641" s="34" t="s">
        <v>15</v>
      </c>
      <c r="F641" s="34" t="s">
        <v>7</v>
      </c>
      <c r="G641" s="21"/>
      <c r="H641" s="21"/>
      <c r="I641" s="21" t="s">
        <v>38</v>
      </c>
      <c r="J641" s="21" t="s">
        <v>19</v>
      </c>
      <c r="M641" s="12"/>
    </row>
    <row r="642" spans="1:13" ht="18" customHeight="1">
      <c r="A642" s="4">
        <v>641</v>
      </c>
      <c r="B642" s="37">
        <v>40048</v>
      </c>
      <c r="C642" s="34" t="s">
        <v>27</v>
      </c>
      <c r="D642" s="36" t="s">
        <v>43</v>
      </c>
      <c r="E642" s="34" t="s">
        <v>16</v>
      </c>
      <c r="F642" s="34" t="s">
        <v>35</v>
      </c>
      <c r="G642" s="21"/>
      <c r="H642" s="21"/>
      <c r="I642" s="21" t="s">
        <v>14</v>
      </c>
      <c r="J642" s="21" t="s">
        <v>37</v>
      </c>
      <c r="M642" s="12"/>
    </row>
    <row r="643" spans="1:13" ht="18" customHeight="1">
      <c r="A643" s="4">
        <v>642</v>
      </c>
      <c r="B643" s="37">
        <v>40048</v>
      </c>
      <c r="C643" s="34" t="s">
        <v>12</v>
      </c>
      <c r="D643" s="34" t="s">
        <v>148</v>
      </c>
      <c r="E643" s="34" t="s">
        <v>39</v>
      </c>
      <c r="F643" s="34" t="s">
        <v>213</v>
      </c>
      <c r="G643" s="21"/>
      <c r="H643" s="21"/>
      <c r="I643" s="21" t="s">
        <v>9</v>
      </c>
      <c r="J643" s="21" t="s">
        <v>26</v>
      </c>
      <c r="M643" s="12"/>
    </row>
    <row r="644" spans="1:13" ht="18" customHeight="1">
      <c r="A644" s="4">
        <v>643</v>
      </c>
      <c r="B644" s="37">
        <v>40050</v>
      </c>
      <c r="C644" s="34" t="s">
        <v>161</v>
      </c>
      <c r="D644" s="34" t="s">
        <v>142</v>
      </c>
      <c r="E644" s="34" t="s">
        <v>24</v>
      </c>
      <c r="F644" s="34" t="s">
        <v>50</v>
      </c>
      <c r="G644" s="21"/>
      <c r="H644" s="21"/>
      <c r="I644" s="21" t="s">
        <v>26</v>
      </c>
      <c r="J644" s="21" t="s">
        <v>31</v>
      </c>
      <c r="M644" s="12"/>
    </row>
    <row r="645" spans="1:13" ht="18" customHeight="1">
      <c r="A645" s="4">
        <v>644</v>
      </c>
      <c r="B645" s="37">
        <v>40050</v>
      </c>
      <c r="C645" s="34" t="s">
        <v>4</v>
      </c>
      <c r="D645" s="34" t="s">
        <v>36</v>
      </c>
      <c r="E645" s="34" t="s">
        <v>18</v>
      </c>
      <c r="F645" s="34" t="s">
        <v>210</v>
      </c>
      <c r="G645" s="21"/>
      <c r="H645" s="21"/>
      <c r="I645" s="21" t="s">
        <v>19</v>
      </c>
      <c r="J645" s="21" t="s">
        <v>14</v>
      </c>
      <c r="M645" s="12"/>
    </row>
    <row r="646" spans="1:13" ht="18" customHeight="1">
      <c r="A646" s="4">
        <v>645</v>
      </c>
      <c r="B646" s="37">
        <v>40050</v>
      </c>
      <c r="C646" s="34" t="s">
        <v>7</v>
      </c>
      <c r="D646" s="34" t="s">
        <v>163</v>
      </c>
      <c r="E646" s="34" t="s">
        <v>22</v>
      </c>
      <c r="F646" s="34" t="s">
        <v>72</v>
      </c>
      <c r="G646" s="21"/>
      <c r="H646" s="21"/>
      <c r="I646" s="21" t="s">
        <v>20</v>
      </c>
      <c r="J646" s="21" t="s">
        <v>37</v>
      </c>
      <c r="M646" s="12"/>
    </row>
    <row r="647" spans="1:13" ht="18" customHeight="1">
      <c r="A647" s="4">
        <v>646</v>
      </c>
      <c r="B647" s="37">
        <v>40050</v>
      </c>
      <c r="C647" s="34" t="s">
        <v>35</v>
      </c>
      <c r="D647" s="34" t="s">
        <v>6</v>
      </c>
      <c r="E647" s="34" t="s">
        <v>34</v>
      </c>
      <c r="F647" s="34" t="s">
        <v>46</v>
      </c>
      <c r="G647" s="21"/>
      <c r="H647" s="21"/>
      <c r="I647" s="21" t="s">
        <v>13</v>
      </c>
      <c r="J647" s="21" t="s">
        <v>38</v>
      </c>
      <c r="M647" s="12"/>
    </row>
    <row r="648" spans="1:13" ht="18" customHeight="1">
      <c r="A648" s="4">
        <v>647</v>
      </c>
      <c r="B648" s="37">
        <v>40050</v>
      </c>
      <c r="C648" s="34" t="s">
        <v>213</v>
      </c>
      <c r="D648" s="34" t="s">
        <v>30</v>
      </c>
      <c r="E648" s="34" t="s">
        <v>148</v>
      </c>
      <c r="F648" s="34" t="s">
        <v>153</v>
      </c>
      <c r="G648" s="21"/>
      <c r="H648" s="21"/>
      <c r="I648" s="21" t="s">
        <v>8</v>
      </c>
      <c r="J648" s="21" t="s">
        <v>25</v>
      </c>
      <c r="M648" s="12"/>
    </row>
    <row r="649" spans="1:13" ht="18" customHeight="1">
      <c r="A649" s="4">
        <v>648</v>
      </c>
      <c r="B649" s="37">
        <v>40050</v>
      </c>
      <c r="C649" s="34" t="s">
        <v>131</v>
      </c>
      <c r="D649" s="34" t="s">
        <v>5</v>
      </c>
      <c r="E649" s="34" t="s">
        <v>41</v>
      </c>
      <c r="F649" s="34" t="s">
        <v>39</v>
      </c>
      <c r="G649" s="21"/>
      <c r="H649" s="21"/>
      <c r="I649" s="21" t="s">
        <v>32</v>
      </c>
      <c r="J649" s="21" t="s">
        <v>9</v>
      </c>
      <c r="M649" s="12"/>
    </row>
    <row r="650" spans="1:13" ht="18" customHeight="1">
      <c r="A650" s="4">
        <v>649</v>
      </c>
      <c r="B650" s="37">
        <v>40051</v>
      </c>
      <c r="C650" s="34" t="s">
        <v>72</v>
      </c>
      <c r="D650" s="34" t="s">
        <v>166</v>
      </c>
      <c r="E650" s="34" t="s">
        <v>163</v>
      </c>
      <c r="F650" s="34" t="s">
        <v>22</v>
      </c>
      <c r="G650" s="21"/>
      <c r="H650" s="21"/>
      <c r="I650" s="21" t="s">
        <v>20</v>
      </c>
      <c r="J650" s="21" t="s">
        <v>37</v>
      </c>
      <c r="M650" s="12"/>
    </row>
    <row r="651" spans="1:13" ht="18" customHeight="1">
      <c r="A651" s="4">
        <v>650</v>
      </c>
      <c r="B651" s="37">
        <v>40051</v>
      </c>
      <c r="C651" s="34" t="s">
        <v>39</v>
      </c>
      <c r="D651" s="34" t="s">
        <v>29</v>
      </c>
      <c r="E651" s="34" t="s">
        <v>5</v>
      </c>
      <c r="F651" s="34" t="s">
        <v>41</v>
      </c>
      <c r="G651" s="21"/>
      <c r="H651" s="21"/>
      <c r="I651" s="21" t="s">
        <v>32</v>
      </c>
      <c r="J651" s="21" t="s">
        <v>9</v>
      </c>
      <c r="M651" s="12"/>
    </row>
    <row r="652" spans="1:13" ht="18" customHeight="1">
      <c r="A652" s="4">
        <v>651</v>
      </c>
      <c r="B652" s="37">
        <v>40051</v>
      </c>
      <c r="C652" s="34" t="s">
        <v>153</v>
      </c>
      <c r="D652" s="34" t="s">
        <v>12</v>
      </c>
      <c r="E652" s="34" t="s">
        <v>30</v>
      </c>
      <c r="F652" s="34" t="s">
        <v>148</v>
      </c>
      <c r="G652" s="21"/>
      <c r="H652" s="21"/>
      <c r="I652" s="21" t="s">
        <v>8</v>
      </c>
      <c r="J652" s="21" t="s">
        <v>25</v>
      </c>
      <c r="M652" s="12"/>
    </row>
    <row r="653" spans="1:13" ht="18" customHeight="1">
      <c r="A653" s="4">
        <v>652</v>
      </c>
      <c r="B653" s="37">
        <v>40051</v>
      </c>
      <c r="C653" s="34" t="s">
        <v>46</v>
      </c>
      <c r="D653" s="34" t="s">
        <v>27</v>
      </c>
      <c r="E653" s="34" t="s">
        <v>6</v>
      </c>
      <c r="F653" s="34" t="s">
        <v>34</v>
      </c>
      <c r="G653" s="21"/>
      <c r="H653" s="21"/>
      <c r="I653" s="21" t="s">
        <v>13</v>
      </c>
      <c r="J653" s="21" t="s">
        <v>38</v>
      </c>
      <c r="M653" s="12"/>
    </row>
    <row r="654" spans="1:13" ht="18" customHeight="1">
      <c r="A654" s="4">
        <v>653</v>
      </c>
      <c r="B654" s="37">
        <v>40051</v>
      </c>
      <c r="C654" s="34" t="s">
        <v>210</v>
      </c>
      <c r="D654" s="34" t="s">
        <v>144</v>
      </c>
      <c r="E654" s="34" t="s">
        <v>36</v>
      </c>
      <c r="F654" s="34" t="s">
        <v>18</v>
      </c>
      <c r="G654" s="21"/>
      <c r="H654" s="21"/>
      <c r="I654" s="21" t="s">
        <v>19</v>
      </c>
      <c r="J654" s="21" t="s">
        <v>14</v>
      </c>
      <c r="M654" s="12"/>
    </row>
    <row r="655" spans="1:13" ht="18" customHeight="1">
      <c r="A655" s="4">
        <v>654</v>
      </c>
      <c r="B655" s="37">
        <v>40051</v>
      </c>
      <c r="C655" s="34" t="s">
        <v>146</v>
      </c>
      <c r="D655" s="34" t="s">
        <v>44</v>
      </c>
      <c r="E655" s="34" t="s">
        <v>142</v>
      </c>
      <c r="F655" s="34" t="s">
        <v>24</v>
      </c>
      <c r="G655" s="21"/>
      <c r="H655" s="21"/>
      <c r="I655" s="21" t="s">
        <v>26</v>
      </c>
      <c r="J655" s="21" t="s">
        <v>31</v>
      </c>
      <c r="M655" s="12"/>
    </row>
    <row r="656" spans="1:13" ht="18" customHeight="1">
      <c r="A656" s="4">
        <v>655</v>
      </c>
      <c r="B656" s="37">
        <v>40052</v>
      </c>
      <c r="C656" s="34" t="s">
        <v>148</v>
      </c>
      <c r="D656" s="34" t="s">
        <v>213</v>
      </c>
      <c r="E656" s="34" t="s">
        <v>12</v>
      </c>
      <c r="F656" s="34" t="s">
        <v>211</v>
      </c>
      <c r="G656" s="21"/>
      <c r="H656" s="21"/>
      <c r="I656" s="21" t="s">
        <v>8</v>
      </c>
      <c r="J656" s="21" t="s">
        <v>25</v>
      </c>
      <c r="M656" s="12"/>
    </row>
    <row r="657" spans="1:13" ht="18" customHeight="1">
      <c r="A657" s="4">
        <v>656</v>
      </c>
      <c r="B657" s="37">
        <v>40052</v>
      </c>
      <c r="C657" s="34" t="s">
        <v>34</v>
      </c>
      <c r="D657" s="34" t="s">
        <v>35</v>
      </c>
      <c r="E657" s="34" t="s">
        <v>27</v>
      </c>
      <c r="F657" s="34" t="s">
        <v>6</v>
      </c>
      <c r="G657" s="21"/>
      <c r="H657" s="21"/>
      <c r="I657" s="21" t="s">
        <v>13</v>
      </c>
      <c r="J657" s="21" t="s">
        <v>38</v>
      </c>
      <c r="M657" s="12"/>
    </row>
    <row r="658" spans="1:13" ht="18" customHeight="1">
      <c r="A658" s="4">
        <v>657</v>
      </c>
      <c r="B658" s="37">
        <v>40052</v>
      </c>
      <c r="C658" s="34" t="s">
        <v>41</v>
      </c>
      <c r="D658" s="34" t="s">
        <v>157</v>
      </c>
      <c r="E658" s="34" t="s">
        <v>29</v>
      </c>
      <c r="F658" s="34" t="s">
        <v>5</v>
      </c>
      <c r="G658" s="21"/>
      <c r="H658" s="21"/>
      <c r="I658" s="21" t="s">
        <v>32</v>
      </c>
      <c r="J658" s="21" t="s">
        <v>9</v>
      </c>
      <c r="M658" s="12"/>
    </row>
    <row r="659" spans="1:13" ht="18" customHeight="1">
      <c r="A659" s="4">
        <v>658</v>
      </c>
      <c r="B659" s="37">
        <v>40052</v>
      </c>
      <c r="C659" s="34" t="s">
        <v>24</v>
      </c>
      <c r="D659" s="34" t="s">
        <v>161</v>
      </c>
      <c r="E659" s="34" t="s">
        <v>44</v>
      </c>
      <c r="F659" s="34" t="s">
        <v>142</v>
      </c>
      <c r="G659" s="21"/>
      <c r="H659" s="21"/>
      <c r="I659" s="21" t="s">
        <v>26</v>
      </c>
      <c r="J659" s="21" t="s">
        <v>31</v>
      </c>
      <c r="M659" s="12"/>
    </row>
    <row r="660" spans="1:13" ht="18" customHeight="1">
      <c r="A660" s="4">
        <v>659</v>
      </c>
      <c r="B660" s="37">
        <v>40052</v>
      </c>
      <c r="C660" s="34" t="s">
        <v>18</v>
      </c>
      <c r="D660" s="34" t="s">
        <v>4</v>
      </c>
      <c r="E660" s="34" t="s">
        <v>144</v>
      </c>
      <c r="F660" s="34" t="s">
        <v>36</v>
      </c>
      <c r="G660" s="21"/>
      <c r="H660" s="21"/>
      <c r="I660" s="21" t="s">
        <v>19</v>
      </c>
      <c r="J660" s="21" t="s">
        <v>14</v>
      </c>
      <c r="M660" s="12"/>
    </row>
    <row r="661" spans="1:13" ht="18" customHeight="1">
      <c r="A661" s="4">
        <v>660</v>
      </c>
      <c r="B661" s="37">
        <v>40052</v>
      </c>
      <c r="C661" s="34" t="s">
        <v>22</v>
      </c>
      <c r="D661" s="34" t="s">
        <v>7</v>
      </c>
      <c r="E661" s="34" t="s">
        <v>166</v>
      </c>
      <c r="F661" s="34" t="s">
        <v>163</v>
      </c>
      <c r="G661" s="21"/>
      <c r="H661" s="21"/>
      <c r="I661" s="21" t="s">
        <v>20</v>
      </c>
      <c r="J661" s="21" t="s">
        <v>37</v>
      </c>
      <c r="M661" s="12"/>
    </row>
    <row r="662" spans="1:13" ht="18" customHeight="1">
      <c r="A662" s="4">
        <v>661</v>
      </c>
      <c r="B662" s="37">
        <v>40053</v>
      </c>
      <c r="C662" s="34" t="s">
        <v>5</v>
      </c>
      <c r="D662" s="34" t="s">
        <v>153</v>
      </c>
      <c r="E662" s="34" t="s">
        <v>211</v>
      </c>
      <c r="F662" s="34" t="s">
        <v>29</v>
      </c>
      <c r="G662" s="21"/>
      <c r="H662" s="21"/>
      <c r="I662" s="21" t="s">
        <v>8</v>
      </c>
      <c r="J662" s="21" t="s">
        <v>9</v>
      </c>
      <c r="M662" s="12"/>
    </row>
    <row r="663" spans="1:13" ht="18" customHeight="1">
      <c r="A663" s="4">
        <v>662</v>
      </c>
      <c r="B663" s="37">
        <v>40053</v>
      </c>
      <c r="C663" s="34" t="s">
        <v>30</v>
      </c>
      <c r="D663" s="34" t="s">
        <v>131</v>
      </c>
      <c r="E663" s="34" t="s">
        <v>50</v>
      </c>
      <c r="F663" s="34" t="s">
        <v>12</v>
      </c>
      <c r="G663" s="21"/>
      <c r="H663" s="21"/>
      <c r="I663" s="21" t="s">
        <v>31</v>
      </c>
      <c r="J663" s="21" t="s">
        <v>25</v>
      </c>
      <c r="M663" s="12"/>
    </row>
    <row r="664" spans="1:13" ht="18" customHeight="1">
      <c r="A664" s="4">
        <v>663</v>
      </c>
      <c r="B664" s="37">
        <v>40053</v>
      </c>
      <c r="C664" s="34" t="s">
        <v>142</v>
      </c>
      <c r="D664" s="34" t="s">
        <v>23</v>
      </c>
      <c r="E664" s="34" t="s">
        <v>161</v>
      </c>
      <c r="F664" s="34" t="s">
        <v>146</v>
      </c>
      <c r="G664" s="21"/>
      <c r="H664" s="21"/>
      <c r="I664" s="21" t="s">
        <v>26</v>
      </c>
      <c r="J664" s="21" t="s">
        <v>32</v>
      </c>
      <c r="M664" s="12"/>
    </row>
    <row r="665" spans="1:13" ht="18" customHeight="1">
      <c r="A665" s="4">
        <v>664</v>
      </c>
      <c r="B665" s="37">
        <v>40053</v>
      </c>
      <c r="C665" s="34" t="s">
        <v>17</v>
      </c>
      <c r="D665" s="34" t="s">
        <v>10</v>
      </c>
      <c r="E665" s="34" t="s">
        <v>33</v>
      </c>
      <c r="F665" s="34" t="s">
        <v>166</v>
      </c>
      <c r="G665" s="21"/>
      <c r="H665" s="21"/>
      <c r="I665" s="21" t="s">
        <v>13</v>
      </c>
      <c r="J665" s="21" t="s">
        <v>19</v>
      </c>
      <c r="M665" s="12"/>
    </row>
    <row r="666" spans="1:13" ht="18" customHeight="1">
      <c r="A666" s="4">
        <v>665</v>
      </c>
      <c r="B666" s="37">
        <v>40053</v>
      </c>
      <c r="C666" s="34" t="s">
        <v>163</v>
      </c>
      <c r="D666" s="34" t="s">
        <v>46</v>
      </c>
      <c r="E666" s="34" t="s">
        <v>49</v>
      </c>
      <c r="F666" s="34" t="s">
        <v>144</v>
      </c>
      <c r="G666" s="21"/>
      <c r="H666" s="21"/>
      <c r="I666" s="21" t="s">
        <v>14</v>
      </c>
      <c r="J666" s="21" t="s">
        <v>20</v>
      </c>
      <c r="M666" s="12"/>
    </row>
    <row r="667" spans="1:13" ht="18" customHeight="1">
      <c r="A667" s="4">
        <v>666</v>
      </c>
      <c r="B667" s="37">
        <v>40053</v>
      </c>
      <c r="C667" s="36" t="s">
        <v>16</v>
      </c>
      <c r="D667" s="34" t="s">
        <v>210</v>
      </c>
      <c r="E667" s="34" t="s">
        <v>4</v>
      </c>
      <c r="F667" s="34" t="s">
        <v>27</v>
      </c>
      <c r="G667" s="21"/>
      <c r="H667" s="21"/>
      <c r="I667" s="21" t="s">
        <v>38</v>
      </c>
      <c r="J667" s="21" t="s">
        <v>37</v>
      </c>
      <c r="M667" s="13"/>
    </row>
    <row r="668" spans="1:13" ht="18" customHeight="1">
      <c r="A668" s="4">
        <v>667</v>
      </c>
      <c r="B668" s="37">
        <v>40054</v>
      </c>
      <c r="C668" s="34" t="s">
        <v>166</v>
      </c>
      <c r="D668" s="34" t="s">
        <v>40</v>
      </c>
      <c r="E668" s="34" t="s">
        <v>10</v>
      </c>
      <c r="F668" s="34" t="s">
        <v>33</v>
      </c>
      <c r="G668" s="21"/>
      <c r="H668" s="21"/>
      <c r="I668" s="21" t="s">
        <v>13</v>
      </c>
      <c r="J668" s="21" t="s">
        <v>19</v>
      </c>
      <c r="M668" s="12"/>
    </row>
    <row r="669" spans="1:13" ht="18" customHeight="1">
      <c r="A669" s="4">
        <v>668</v>
      </c>
      <c r="B669" s="37">
        <v>40054</v>
      </c>
      <c r="C669" s="34" t="s">
        <v>44</v>
      </c>
      <c r="D669" s="34" t="s">
        <v>146</v>
      </c>
      <c r="E669" s="34" t="s">
        <v>23</v>
      </c>
      <c r="F669" s="34" t="s">
        <v>161</v>
      </c>
      <c r="G669" s="21"/>
      <c r="H669" s="21"/>
      <c r="I669" s="21" t="s">
        <v>26</v>
      </c>
      <c r="J669" s="21" t="s">
        <v>32</v>
      </c>
      <c r="M669" s="12"/>
    </row>
    <row r="670" spans="1:13" ht="18" customHeight="1">
      <c r="A670" s="4">
        <v>669</v>
      </c>
      <c r="B670" s="37">
        <v>40054</v>
      </c>
      <c r="C670" s="34" t="s">
        <v>29</v>
      </c>
      <c r="D670" s="34" t="s">
        <v>39</v>
      </c>
      <c r="E670" s="34" t="s">
        <v>153</v>
      </c>
      <c r="F670" s="34" t="s">
        <v>213</v>
      </c>
      <c r="G670" s="21"/>
      <c r="H670" s="21"/>
      <c r="I670" s="21" t="s">
        <v>8</v>
      </c>
      <c r="J670" s="21" t="s">
        <v>9</v>
      </c>
      <c r="M670" s="12"/>
    </row>
    <row r="671" spans="1:13" ht="18" customHeight="1">
      <c r="A671" s="4">
        <v>670</v>
      </c>
      <c r="B671" s="37">
        <v>40054</v>
      </c>
      <c r="C671" s="34" t="s">
        <v>144</v>
      </c>
      <c r="D671" s="34" t="s">
        <v>34</v>
      </c>
      <c r="E671" s="34" t="s">
        <v>46</v>
      </c>
      <c r="F671" s="34" t="s">
        <v>49</v>
      </c>
      <c r="G671" s="21"/>
      <c r="H671" s="21"/>
      <c r="I671" s="21" t="s">
        <v>14</v>
      </c>
      <c r="J671" s="21" t="s">
        <v>20</v>
      </c>
      <c r="M671" s="12"/>
    </row>
    <row r="672" spans="1:13" ht="18" customHeight="1">
      <c r="A672" s="4">
        <v>671</v>
      </c>
      <c r="B672" s="37">
        <v>40054</v>
      </c>
      <c r="C672" s="34" t="s">
        <v>27</v>
      </c>
      <c r="D672" s="34" t="s">
        <v>18</v>
      </c>
      <c r="E672" s="34" t="s">
        <v>210</v>
      </c>
      <c r="F672" s="34" t="s">
        <v>4</v>
      </c>
      <c r="G672" s="21"/>
      <c r="H672" s="21"/>
      <c r="I672" s="21" t="s">
        <v>38</v>
      </c>
      <c r="J672" s="21" t="s">
        <v>37</v>
      </c>
      <c r="M672" s="12"/>
    </row>
    <row r="673" spans="1:13" ht="18" customHeight="1">
      <c r="A673" s="4">
        <v>672</v>
      </c>
      <c r="B673" s="37">
        <v>40054</v>
      </c>
      <c r="C673" s="34" t="s">
        <v>12</v>
      </c>
      <c r="D673" s="34" t="s">
        <v>41</v>
      </c>
      <c r="E673" s="34" t="s">
        <v>131</v>
      </c>
      <c r="F673" s="34" t="s">
        <v>50</v>
      </c>
      <c r="G673" s="21"/>
      <c r="H673" s="21"/>
      <c r="I673" s="21" t="s">
        <v>31</v>
      </c>
      <c r="J673" s="21" t="s">
        <v>25</v>
      </c>
      <c r="M673" s="12"/>
    </row>
    <row r="674" spans="1:13" ht="18" customHeight="1">
      <c r="A674" s="4">
        <v>673</v>
      </c>
      <c r="B674" s="37">
        <v>40055</v>
      </c>
      <c r="C674" s="34" t="s">
        <v>4</v>
      </c>
      <c r="D674" s="34" t="s">
        <v>16</v>
      </c>
      <c r="E674" s="34" t="s">
        <v>18</v>
      </c>
      <c r="F674" s="34" t="s">
        <v>210</v>
      </c>
      <c r="G674" s="21"/>
      <c r="H674" s="21"/>
      <c r="I674" s="21" t="s">
        <v>38</v>
      </c>
      <c r="J674" s="21" t="s">
        <v>37</v>
      </c>
      <c r="M674" s="12"/>
    </row>
    <row r="675" spans="1:13" ht="18" customHeight="1">
      <c r="A675" s="4">
        <v>674</v>
      </c>
      <c r="B675" s="37">
        <v>40055</v>
      </c>
      <c r="C675" s="34" t="s">
        <v>23</v>
      </c>
      <c r="D675" s="34" t="s">
        <v>142</v>
      </c>
      <c r="E675" s="34" t="s">
        <v>146</v>
      </c>
      <c r="F675" s="34" t="s">
        <v>24</v>
      </c>
      <c r="G675" s="21"/>
      <c r="H675" s="21"/>
      <c r="I675" s="21" t="s">
        <v>26</v>
      </c>
      <c r="J675" s="21" t="s">
        <v>32</v>
      </c>
      <c r="M675" s="12"/>
    </row>
    <row r="676" spans="1:13" ht="18" customHeight="1">
      <c r="A676" s="4">
        <v>675</v>
      </c>
      <c r="B676" s="37">
        <v>40055</v>
      </c>
      <c r="C676" s="34" t="s">
        <v>50</v>
      </c>
      <c r="D676" s="34" t="s">
        <v>30</v>
      </c>
      <c r="E676" s="34" t="s">
        <v>41</v>
      </c>
      <c r="F676" s="34" t="s">
        <v>131</v>
      </c>
      <c r="G676" s="21"/>
      <c r="H676" s="21"/>
      <c r="I676" s="21" t="s">
        <v>31</v>
      </c>
      <c r="J676" s="21" t="s">
        <v>25</v>
      </c>
      <c r="M676" s="12"/>
    </row>
    <row r="677" spans="1:13" ht="18" customHeight="1">
      <c r="A677" s="4">
        <v>676</v>
      </c>
      <c r="B677" s="37">
        <v>40057</v>
      </c>
      <c r="C677" s="34" t="s">
        <v>148</v>
      </c>
      <c r="D677" s="34" t="s">
        <v>213</v>
      </c>
      <c r="E677" s="34" t="s">
        <v>29</v>
      </c>
      <c r="F677" s="34" t="s">
        <v>5</v>
      </c>
      <c r="G677" s="21"/>
      <c r="H677" s="21"/>
      <c r="I677" s="21" t="s">
        <v>9</v>
      </c>
      <c r="J677" s="21" t="s">
        <v>32</v>
      </c>
      <c r="M677" s="12"/>
    </row>
    <row r="678" spans="1:13" ht="18" customHeight="1">
      <c r="A678" s="4">
        <v>677</v>
      </c>
      <c r="B678" s="37">
        <v>40057</v>
      </c>
      <c r="C678" s="34" t="s">
        <v>153</v>
      </c>
      <c r="D678" s="34" t="s">
        <v>146</v>
      </c>
      <c r="E678" s="34" t="s">
        <v>24</v>
      </c>
      <c r="F678" s="34" t="s">
        <v>47</v>
      </c>
      <c r="G678" s="21"/>
      <c r="H678" s="21"/>
      <c r="I678" s="21" t="s">
        <v>25</v>
      </c>
      <c r="J678" s="21" t="s">
        <v>26</v>
      </c>
      <c r="M678" s="12"/>
    </row>
    <row r="679" spans="1:13" ht="18" customHeight="1">
      <c r="A679" s="4">
        <v>678</v>
      </c>
      <c r="B679" s="37">
        <v>40057</v>
      </c>
      <c r="C679" s="34" t="s">
        <v>10</v>
      </c>
      <c r="D679" s="34" t="s">
        <v>166</v>
      </c>
      <c r="E679" s="34" t="s">
        <v>17</v>
      </c>
      <c r="F679" s="34" t="s">
        <v>43</v>
      </c>
      <c r="G679" s="21"/>
      <c r="H679" s="21"/>
      <c r="I679" s="21" t="s">
        <v>38</v>
      </c>
      <c r="J679" s="21" t="s">
        <v>14</v>
      </c>
      <c r="M679" s="12"/>
    </row>
    <row r="680" spans="1:13" ht="18" customHeight="1">
      <c r="A680" s="4">
        <v>679</v>
      </c>
      <c r="B680" s="37">
        <v>40057</v>
      </c>
      <c r="C680" s="34" t="s">
        <v>46</v>
      </c>
      <c r="D680" s="34" t="s">
        <v>72</v>
      </c>
      <c r="E680" s="34" t="s">
        <v>163</v>
      </c>
      <c r="F680" s="34" t="s">
        <v>18</v>
      </c>
      <c r="G680" s="21"/>
      <c r="H680" s="21"/>
      <c r="I680" s="21" t="s">
        <v>37</v>
      </c>
      <c r="J680" s="21" t="s">
        <v>13</v>
      </c>
      <c r="M680" s="12"/>
    </row>
    <row r="681" spans="1:13" ht="18" customHeight="1">
      <c r="A681" s="4">
        <v>680</v>
      </c>
      <c r="B681" s="37">
        <v>40057</v>
      </c>
      <c r="C681" s="34" t="s">
        <v>131</v>
      </c>
      <c r="D681" s="34" t="s">
        <v>12</v>
      </c>
      <c r="E681" s="34" t="s">
        <v>30</v>
      </c>
      <c r="F681" s="34" t="s">
        <v>41</v>
      </c>
      <c r="G681" s="21"/>
      <c r="H681" s="21"/>
      <c r="I681" s="21" t="s">
        <v>8</v>
      </c>
      <c r="J681" s="21" t="s">
        <v>31</v>
      </c>
      <c r="M681" s="12"/>
    </row>
    <row r="682" spans="1:13" ht="18" customHeight="1">
      <c r="A682" s="4">
        <v>681</v>
      </c>
      <c r="B682" s="37">
        <v>40057</v>
      </c>
      <c r="C682" s="34" t="s">
        <v>15</v>
      </c>
      <c r="D682" s="34" t="s">
        <v>21</v>
      </c>
      <c r="E682" s="34" t="s">
        <v>16</v>
      </c>
      <c r="F682" s="34" t="s">
        <v>35</v>
      </c>
      <c r="G682" s="21"/>
      <c r="H682" s="21"/>
      <c r="I682" s="21" t="s">
        <v>20</v>
      </c>
      <c r="J682" s="21" t="s">
        <v>19</v>
      </c>
      <c r="M682" s="12"/>
    </row>
    <row r="683" spans="1:13" ht="18" customHeight="1">
      <c r="A683" s="4">
        <v>682</v>
      </c>
      <c r="B683" s="37">
        <v>40058</v>
      </c>
      <c r="C683" s="34" t="s">
        <v>35</v>
      </c>
      <c r="D683" s="34" t="s">
        <v>28</v>
      </c>
      <c r="E683" s="34" t="s">
        <v>21</v>
      </c>
      <c r="F683" s="34" t="s">
        <v>16</v>
      </c>
      <c r="G683" s="21"/>
      <c r="H683" s="21"/>
      <c r="I683" s="21" t="s">
        <v>20</v>
      </c>
      <c r="J683" s="21" t="s">
        <v>19</v>
      </c>
      <c r="M683" s="12"/>
    </row>
    <row r="684" spans="1:13" ht="18" customHeight="1">
      <c r="A684" s="4">
        <v>683</v>
      </c>
      <c r="B684" s="37">
        <v>40058</v>
      </c>
      <c r="C684" s="34" t="s">
        <v>47</v>
      </c>
      <c r="D684" s="34" t="s">
        <v>161</v>
      </c>
      <c r="E684" s="34" t="s">
        <v>146</v>
      </c>
      <c r="F684" s="34" t="s">
        <v>24</v>
      </c>
      <c r="G684" s="21"/>
      <c r="H684" s="21"/>
      <c r="I684" s="21" t="s">
        <v>25</v>
      </c>
      <c r="J684" s="21" t="s">
        <v>26</v>
      </c>
      <c r="M684" s="12"/>
    </row>
    <row r="685" spans="1:13" ht="18" customHeight="1">
      <c r="A685" s="4">
        <v>684</v>
      </c>
      <c r="B685" s="37">
        <v>40058</v>
      </c>
      <c r="C685" s="34" t="s">
        <v>41</v>
      </c>
      <c r="D685" s="34" t="s">
        <v>39</v>
      </c>
      <c r="E685" s="34" t="s">
        <v>12</v>
      </c>
      <c r="F685" s="34" t="s">
        <v>30</v>
      </c>
      <c r="G685" s="21"/>
      <c r="H685" s="21"/>
      <c r="I685" s="21" t="s">
        <v>8</v>
      </c>
      <c r="J685" s="21" t="s">
        <v>31</v>
      </c>
      <c r="M685" s="12"/>
    </row>
    <row r="686" spans="1:13" ht="18" customHeight="1">
      <c r="A686" s="4">
        <v>685</v>
      </c>
      <c r="B686" s="37">
        <v>40058</v>
      </c>
      <c r="C686" s="34" t="s">
        <v>5</v>
      </c>
      <c r="D686" s="34" t="s">
        <v>23</v>
      </c>
      <c r="E686" s="36" t="s">
        <v>213</v>
      </c>
      <c r="F686" s="34" t="s">
        <v>29</v>
      </c>
      <c r="G686" s="21"/>
      <c r="H686" s="21"/>
      <c r="I686" s="21" t="s">
        <v>9</v>
      </c>
      <c r="J686" s="21" t="s">
        <v>32</v>
      </c>
      <c r="M686" s="12"/>
    </row>
    <row r="687" spans="1:13" ht="18" customHeight="1">
      <c r="A687" s="4">
        <v>686</v>
      </c>
      <c r="B687" s="37">
        <v>40058</v>
      </c>
      <c r="C687" s="34" t="s">
        <v>43</v>
      </c>
      <c r="D687" s="34" t="s">
        <v>33</v>
      </c>
      <c r="E687" s="34" t="s">
        <v>166</v>
      </c>
      <c r="F687" s="34" t="s">
        <v>17</v>
      </c>
      <c r="G687" s="21"/>
      <c r="H687" s="21"/>
      <c r="I687" s="21" t="s">
        <v>38</v>
      </c>
      <c r="J687" s="21" t="s">
        <v>14</v>
      </c>
      <c r="M687" s="12"/>
    </row>
    <row r="688" spans="1:13" ht="18" customHeight="1">
      <c r="A688" s="4">
        <v>687</v>
      </c>
      <c r="B688" s="37">
        <v>40058</v>
      </c>
      <c r="C688" s="34" t="s">
        <v>18</v>
      </c>
      <c r="D688" s="34" t="s">
        <v>49</v>
      </c>
      <c r="E688" s="34" t="s">
        <v>72</v>
      </c>
      <c r="F688" s="34" t="s">
        <v>163</v>
      </c>
      <c r="G688" s="21"/>
      <c r="H688" s="21"/>
      <c r="I688" s="21" t="s">
        <v>37</v>
      </c>
      <c r="J688" s="21" t="s">
        <v>13</v>
      </c>
      <c r="M688" s="12"/>
    </row>
    <row r="689" spans="1:13" ht="18" customHeight="1">
      <c r="A689" s="4">
        <v>688</v>
      </c>
      <c r="B689" s="37">
        <v>40059</v>
      </c>
      <c r="C689" s="34" t="s">
        <v>29</v>
      </c>
      <c r="D689" s="34" t="s">
        <v>148</v>
      </c>
      <c r="E689" s="34" t="s">
        <v>23</v>
      </c>
      <c r="F689" s="34" t="s">
        <v>213</v>
      </c>
      <c r="G689" s="21"/>
      <c r="H689" s="21"/>
      <c r="I689" s="21" t="s">
        <v>9</v>
      </c>
      <c r="J689" s="21" t="s">
        <v>32</v>
      </c>
      <c r="M689" s="12"/>
    </row>
    <row r="690" spans="1:13" ht="18" customHeight="1">
      <c r="A690" s="4">
        <v>689</v>
      </c>
      <c r="B690" s="37">
        <v>40059</v>
      </c>
      <c r="C690" s="34" t="s">
        <v>30</v>
      </c>
      <c r="D690" s="34" t="s">
        <v>211</v>
      </c>
      <c r="E690" s="34" t="s">
        <v>39</v>
      </c>
      <c r="F690" s="34" t="s">
        <v>131</v>
      </c>
      <c r="G690" s="21"/>
      <c r="H690" s="21"/>
      <c r="I690" s="21" t="s">
        <v>8</v>
      </c>
      <c r="J690" s="21" t="s">
        <v>31</v>
      </c>
      <c r="M690" s="12"/>
    </row>
    <row r="691" spans="1:13" ht="18" customHeight="1">
      <c r="A691" s="4">
        <v>690</v>
      </c>
      <c r="B691" s="37">
        <v>40059</v>
      </c>
      <c r="C691" s="34" t="s">
        <v>24</v>
      </c>
      <c r="D691" s="34" t="s">
        <v>153</v>
      </c>
      <c r="E691" s="34" t="s">
        <v>161</v>
      </c>
      <c r="F691" s="34" t="s">
        <v>146</v>
      </c>
      <c r="G691" s="21"/>
      <c r="H691" s="21"/>
      <c r="I691" s="21" t="s">
        <v>25</v>
      </c>
      <c r="J691" s="21" t="s">
        <v>26</v>
      </c>
      <c r="M691" s="12"/>
    </row>
    <row r="692" spans="1:13" ht="18" customHeight="1">
      <c r="A692" s="4">
        <v>691</v>
      </c>
      <c r="B692" s="37">
        <v>40059</v>
      </c>
      <c r="C692" s="34" t="s">
        <v>17</v>
      </c>
      <c r="D692" s="34" t="s">
        <v>10</v>
      </c>
      <c r="E692" s="34" t="s">
        <v>33</v>
      </c>
      <c r="F692" s="34" t="s">
        <v>166</v>
      </c>
      <c r="G692" s="21"/>
      <c r="H692" s="21"/>
      <c r="I692" s="21" t="s">
        <v>38</v>
      </c>
      <c r="J692" s="21" t="s">
        <v>14</v>
      </c>
      <c r="M692" s="12"/>
    </row>
    <row r="693" spans="1:13" ht="18" customHeight="1">
      <c r="A693" s="4">
        <v>692</v>
      </c>
      <c r="B693" s="37">
        <v>40059</v>
      </c>
      <c r="C693" s="34" t="s">
        <v>16</v>
      </c>
      <c r="D693" s="34" t="s">
        <v>15</v>
      </c>
      <c r="E693" s="34" t="s">
        <v>28</v>
      </c>
      <c r="F693" s="34" t="s">
        <v>21</v>
      </c>
      <c r="G693" s="21"/>
      <c r="H693" s="21"/>
      <c r="I693" s="21" t="s">
        <v>20</v>
      </c>
      <c r="J693" s="21" t="s">
        <v>19</v>
      </c>
      <c r="M693" s="12"/>
    </row>
    <row r="694" spans="1:13" ht="18" customHeight="1">
      <c r="A694" s="4">
        <v>693</v>
      </c>
      <c r="B694" s="37">
        <v>40060</v>
      </c>
      <c r="C694" s="34" t="s">
        <v>213</v>
      </c>
      <c r="D694" s="36" t="s">
        <v>5</v>
      </c>
      <c r="E694" s="34" t="s">
        <v>148</v>
      </c>
      <c r="F694" s="34" t="s">
        <v>23</v>
      </c>
      <c r="G694" s="21"/>
      <c r="H694" s="21"/>
      <c r="I694" s="21" t="s">
        <v>9</v>
      </c>
      <c r="J694" s="21" t="s">
        <v>31</v>
      </c>
      <c r="M694" s="12"/>
    </row>
    <row r="695" spans="1:13" ht="18" customHeight="1">
      <c r="A695" s="4">
        <v>694</v>
      </c>
      <c r="B695" s="37">
        <v>40060</v>
      </c>
      <c r="C695" s="34" t="s">
        <v>6</v>
      </c>
      <c r="D695" s="34" t="s">
        <v>43</v>
      </c>
      <c r="E695" s="34" t="s">
        <v>49</v>
      </c>
      <c r="F695" s="34" t="s">
        <v>72</v>
      </c>
      <c r="G695" s="21"/>
      <c r="H695" s="21"/>
      <c r="I695" s="21" t="s">
        <v>19</v>
      </c>
      <c r="J695" s="21" t="s">
        <v>38</v>
      </c>
      <c r="M695" s="12"/>
    </row>
    <row r="696" spans="1:13" ht="18" customHeight="1">
      <c r="A696" s="4">
        <v>695</v>
      </c>
      <c r="B696" s="37">
        <v>40060</v>
      </c>
      <c r="C696" s="36" t="s">
        <v>21</v>
      </c>
      <c r="D696" s="34" t="s">
        <v>22</v>
      </c>
      <c r="E696" s="34" t="s">
        <v>15</v>
      </c>
      <c r="F696" s="34" t="s">
        <v>10</v>
      </c>
      <c r="G696" s="21"/>
      <c r="H696" s="21"/>
      <c r="I696" s="21" t="s">
        <v>37</v>
      </c>
      <c r="J696" s="21" t="s">
        <v>14</v>
      </c>
      <c r="M696" s="13"/>
    </row>
    <row r="697" spans="1:13" ht="18" customHeight="1">
      <c r="A697" s="4">
        <v>696</v>
      </c>
      <c r="B697" s="37">
        <v>40060</v>
      </c>
      <c r="C697" s="34" t="s">
        <v>146</v>
      </c>
      <c r="D697" s="34" t="s">
        <v>47</v>
      </c>
      <c r="E697" s="34" t="s">
        <v>153</v>
      </c>
      <c r="F697" s="34" t="s">
        <v>161</v>
      </c>
      <c r="G697" s="21"/>
      <c r="H697" s="21"/>
      <c r="I697" s="21" t="s">
        <v>25</v>
      </c>
      <c r="J697" s="21" t="s">
        <v>32</v>
      </c>
      <c r="M697" s="12"/>
    </row>
    <row r="698" spans="1:13" ht="18" customHeight="1">
      <c r="A698" s="4">
        <v>697</v>
      </c>
      <c r="B698" s="37">
        <v>40060</v>
      </c>
      <c r="C698" s="34" t="s">
        <v>12</v>
      </c>
      <c r="D698" s="34" t="s">
        <v>41</v>
      </c>
      <c r="E698" s="34" t="s">
        <v>50</v>
      </c>
      <c r="F698" s="34" t="s">
        <v>142</v>
      </c>
      <c r="G698" s="21"/>
      <c r="H698" s="21"/>
      <c r="I698" s="21" t="s">
        <v>26</v>
      </c>
      <c r="J698" s="21" t="s">
        <v>8</v>
      </c>
      <c r="M698" s="12"/>
    </row>
    <row r="699" spans="1:13" ht="18" customHeight="1">
      <c r="A699" s="4">
        <v>698</v>
      </c>
      <c r="B699" s="37">
        <v>40061</v>
      </c>
      <c r="C699" s="34" t="s">
        <v>166</v>
      </c>
      <c r="D699" s="34" t="s">
        <v>36</v>
      </c>
      <c r="E699" s="34" t="s">
        <v>22</v>
      </c>
      <c r="F699" s="34" t="s">
        <v>15</v>
      </c>
      <c r="G699" s="21"/>
      <c r="H699" s="21"/>
      <c r="I699" s="21" t="s">
        <v>37</v>
      </c>
      <c r="J699" s="21" t="s">
        <v>14</v>
      </c>
      <c r="M699" s="12"/>
    </row>
    <row r="700" spans="1:13" ht="18" customHeight="1">
      <c r="A700" s="4">
        <v>699</v>
      </c>
      <c r="B700" s="37">
        <v>40061</v>
      </c>
      <c r="C700" s="34" t="s">
        <v>161</v>
      </c>
      <c r="D700" s="34" t="s">
        <v>24</v>
      </c>
      <c r="E700" s="34" t="s">
        <v>47</v>
      </c>
      <c r="F700" s="34" t="s">
        <v>153</v>
      </c>
      <c r="G700" s="21"/>
      <c r="H700" s="21"/>
      <c r="I700" s="21" t="s">
        <v>25</v>
      </c>
      <c r="J700" s="21" t="s">
        <v>32</v>
      </c>
      <c r="M700" s="12"/>
    </row>
    <row r="701" spans="1:13" ht="18" customHeight="1">
      <c r="A701" s="4">
        <v>700</v>
      </c>
      <c r="B701" s="37">
        <v>40061</v>
      </c>
      <c r="C701" s="34" t="s">
        <v>72</v>
      </c>
      <c r="D701" s="34" t="s">
        <v>7</v>
      </c>
      <c r="E701" s="34" t="s">
        <v>43</v>
      </c>
      <c r="F701" s="34" t="s">
        <v>49</v>
      </c>
      <c r="G701" s="21"/>
      <c r="H701" s="21"/>
      <c r="I701" s="21" t="s">
        <v>19</v>
      </c>
      <c r="J701" s="21" t="s">
        <v>38</v>
      </c>
      <c r="M701" s="12"/>
    </row>
    <row r="702" spans="1:13" ht="18" customHeight="1">
      <c r="A702" s="4">
        <v>701</v>
      </c>
      <c r="B702" s="37">
        <v>40061</v>
      </c>
      <c r="C702" s="34" t="s">
        <v>23</v>
      </c>
      <c r="D702" s="34" t="s">
        <v>29</v>
      </c>
      <c r="E702" s="34" t="s">
        <v>5</v>
      </c>
      <c r="F702" s="34" t="s">
        <v>148</v>
      </c>
      <c r="G702" s="21"/>
      <c r="H702" s="21"/>
      <c r="I702" s="21" t="s">
        <v>9</v>
      </c>
      <c r="J702" s="21" t="s">
        <v>31</v>
      </c>
      <c r="M702" s="12"/>
    </row>
    <row r="703" spans="1:13" ht="18" customHeight="1">
      <c r="A703" s="4">
        <v>702</v>
      </c>
      <c r="B703" s="37">
        <v>40061</v>
      </c>
      <c r="C703" s="34" t="s">
        <v>142</v>
      </c>
      <c r="D703" s="34" t="s">
        <v>214</v>
      </c>
      <c r="E703" s="34" t="s">
        <v>41</v>
      </c>
      <c r="F703" s="34" t="s">
        <v>50</v>
      </c>
      <c r="G703" s="21"/>
      <c r="H703" s="21"/>
      <c r="I703" s="21" t="s">
        <v>26</v>
      </c>
      <c r="J703" s="21" t="s">
        <v>8</v>
      </c>
      <c r="M703" s="12"/>
    </row>
    <row r="704" spans="1:13" ht="18" customHeight="1">
      <c r="A704" s="4">
        <v>703</v>
      </c>
      <c r="B704" s="37">
        <v>40061</v>
      </c>
      <c r="C704" s="34" t="s">
        <v>33</v>
      </c>
      <c r="D704" s="34" t="s">
        <v>35</v>
      </c>
      <c r="E704" s="34" t="s">
        <v>4</v>
      </c>
      <c r="F704" s="34" t="s">
        <v>28</v>
      </c>
      <c r="G704" s="21"/>
      <c r="H704" s="21"/>
      <c r="I704" s="21" t="s">
        <v>13</v>
      </c>
      <c r="J704" s="21" t="s">
        <v>20</v>
      </c>
      <c r="M704" s="12"/>
    </row>
    <row r="705" spans="1:13" ht="18" customHeight="1">
      <c r="A705" s="4">
        <v>704</v>
      </c>
      <c r="B705" s="37">
        <v>40062</v>
      </c>
      <c r="C705" s="34" t="s">
        <v>148</v>
      </c>
      <c r="D705" s="34" t="s">
        <v>213</v>
      </c>
      <c r="E705" s="34" t="s">
        <v>29</v>
      </c>
      <c r="F705" s="34" t="s">
        <v>5</v>
      </c>
      <c r="G705" s="21"/>
      <c r="H705" s="21"/>
      <c r="I705" s="21" t="s">
        <v>9</v>
      </c>
      <c r="J705" s="21" t="s">
        <v>31</v>
      </c>
      <c r="M705" s="12"/>
    </row>
    <row r="706" spans="1:13" ht="18" customHeight="1">
      <c r="A706" s="4">
        <v>705</v>
      </c>
      <c r="B706" s="37">
        <v>40062</v>
      </c>
      <c r="C706" s="34" t="s">
        <v>153</v>
      </c>
      <c r="D706" s="34" t="s">
        <v>146</v>
      </c>
      <c r="E706" s="34" t="s">
        <v>24</v>
      </c>
      <c r="F706" s="34" t="s">
        <v>47</v>
      </c>
      <c r="G706" s="21"/>
      <c r="H706" s="21"/>
      <c r="I706" s="21" t="s">
        <v>25</v>
      </c>
      <c r="J706" s="21" t="s">
        <v>32</v>
      </c>
      <c r="M706" s="12"/>
    </row>
    <row r="707" spans="1:13" ht="18" customHeight="1">
      <c r="A707" s="4">
        <v>706</v>
      </c>
      <c r="B707" s="37">
        <v>40062</v>
      </c>
      <c r="C707" s="34" t="s">
        <v>49</v>
      </c>
      <c r="D707" s="34" t="s">
        <v>6</v>
      </c>
      <c r="E707" s="34" t="s">
        <v>7</v>
      </c>
      <c r="F707" s="34" t="s">
        <v>43</v>
      </c>
      <c r="G707" s="21"/>
      <c r="H707" s="21"/>
      <c r="I707" s="21" t="s">
        <v>19</v>
      </c>
      <c r="J707" s="21" t="s">
        <v>38</v>
      </c>
      <c r="M707" s="12"/>
    </row>
    <row r="708" spans="1:13" ht="18" customHeight="1">
      <c r="A708" s="4">
        <v>707</v>
      </c>
      <c r="B708" s="37">
        <v>40062</v>
      </c>
      <c r="C708" s="34" t="s">
        <v>28</v>
      </c>
      <c r="D708" s="34" t="s">
        <v>17</v>
      </c>
      <c r="E708" s="34" t="s">
        <v>35</v>
      </c>
      <c r="F708" s="34" t="s">
        <v>4</v>
      </c>
      <c r="G708" s="21"/>
      <c r="H708" s="21"/>
      <c r="I708" s="21" t="s">
        <v>13</v>
      </c>
      <c r="J708" s="21" t="s">
        <v>20</v>
      </c>
      <c r="M708" s="12"/>
    </row>
    <row r="709" spans="1:13" ht="18" customHeight="1">
      <c r="A709" s="4">
        <v>708</v>
      </c>
      <c r="B709" s="37">
        <v>40062</v>
      </c>
      <c r="C709" s="34" t="s">
        <v>15</v>
      </c>
      <c r="D709" s="34" t="s">
        <v>21</v>
      </c>
      <c r="E709" s="34" t="s">
        <v>10</v>
      </c>
      <c r="F709" s="34" t="s">
        <v>36</v>
      </c>
      <c r="G709" s="21"/>
      <c r="H709" s="21"/>
      <c r="I709" s="21" t="s">
        <v>37</v>
      </c>
      <c r="J709" s="21" t="s">
        <v>14</v>
      </c>
      <c r="M709" s="12"/>
    </row>
    <row r="710" spans="1:13" ht="18" customHeight="1">
      <c r="A710" s="4">
        <v>709</v>
      </c>
      <c r="B710" s="37">
        <v>40062</v>
      </c>
      <c r="C710" s="34" t="s">
        <v>50</v>
      </c>
      <c r="D710" s="34" t="s">
        <v>12</v>
      </c>
      <c r="E710" s="34" t="s">
        <v>214</v>
      </c>
      <c r="F710" s="34" t="s">
        <v>41</v>
      </c>
      <c r="G710" s="21"/>
      <c r="H710" s="21"/>
      <c r="I710" s="21" t="s">
        <v>26</v>
      </c>
      <c r="J710" s="21" t="s">
        <v>8</v>
      </c>
      <c r="M710" s="12"/>
    </row>
    <row r="711" spans="1:13" ht="18" customHeight="1">
      <c r="A711" s="4">
        <v>710</v>
      </c>
      <c r="B711" s="37">
        <v>40064</v>
      </c>
      <c r="C711" s="34" t="s">
        <v>4</v>
      </c>
      <c r="D711" s="34" t="s">
        <v>18</v>
      </c>
      <c r="E711" s="34" t="s">
        <v>27</v>
      </c>
      <c r="F711" s="34" t="s">
        <v>35</v>
      </c>
      <c r="G711" s="21"/>
      <c r="H711" s="21"/>
      <c r="I711" s="21" t="s">
        <v>14</v>
      </c>
      <c r="J711" s="21" t="s">
        <v>19</v>
      </c>
      <c r="M711" s="12"/>
    </row>
    <row r="712" spans="1:13" ht="18" customHeight="1">
      <c r="A712" s="4">
        <v>711</v>
      </c>
      <c r="B712" s="37">
        <v>40064</v>
      </c>
      <c r="C712" s="34" t="s">
        <v>41</v>
      </c>
      <c r="D712" s="34" t="s">
        <v>30</v>
      </c>
      <c r="E712" s="34" t="s">
        <v>131</v>
      </c>
      <c r="F712" s="34" t="s">
        <v>157</v>
      </c>
      <c r="G712" s="21"/>
      <c r="H712" s="21"/>
      <c r="I712" s="21" t="s">
        <v>32</v>
      </c>
      <c r="J712" s="21" t="s">
        <v>31</v>
      </c>
      <c r="M712" s="12"/>
    </row>
    <row r="713" spans="1:13" ht="18" customHeight="1">
      <c r="A713" s="4">
        <v>712</v>
      </c>
      <c r="B713" s="37">
        <v>40064</v>
      </c>
      <c r="C713" s="34" t="s">
        <v>10</v>
      </c>
      <c r="D713" s="34" t="s">
        <v>16</v>
      </c>
      <c r="E713" s="34" t="s">
        <v>36</v>
      </c>
      <c r="F713" s="34" t="s">
        <v>22</v>
      </c>
      <c r="G713" s="21"/>
      <c r="H713" s="21"/>
      <c r="I713" s="21" t="s">
        <v>13</v>
      </c>
      <c r="J713" s="21" t="s">
        <v>37</v>
      </c>
      <c r="M713" s="12"/>
    </row>
    <row r="714" spans="1:13" ht="18" customHeight="1">
      <c r="A714" s="4">
        <v>713</v>
      </c>
      <c r="B714" s="37">
        <v>40064</v>
      </c>
      <c r="C714" s="34" t="s">
        <v>44</v>
      </c>
      <c r="D714" s="34" t="s">
        <v>161</v>
      </c>
      <c r="E714" s="36" t="s">
        <v>142</v>
      </c>
      <c r="F714" s="34" t="s">
        <v>146</v>
      </c>
      <c r="G714" s="21"/>
      <c r="H714" s="21"/>
      <c r="I714" s="21" t="s">
        <v>26</v>
      </c>
      <c r="J714" s="21" t="s">
        <v>9</v>
      </c>
      <c r="M714" s="12"/>
    </row>
    <row r="715" spans="1:13" ht="18" customHeight="1">
      <c r="A715" s="4">
        <v>714</v>
      </c>
      <c r="B715" s="37">
        <v>40064</v>
      </c>
      <c r="C715" s="34" t="s">
        <v>29</v>
      </c>
      <c r="D715" s="34" t="s">
        <v>148</v>
      </c>
      <c r="E715" s="34" t="s">
        <v>39</v>
      </c>
      <c r="F715" s="34" t="s">
        <v>12</v>
      </c>
      <c r="G715" s="21"/>
      <c r="H715" s="21"/>
      <c r="I715" s="21" t="s">
        <v>8</v>
      </c>
      <c r="J715" s="21" t="s">
        <v>25</v>
      </c>
      <c r="M715" s="12"/>
    </row>
    <row r="716" spans="1:13" ht="18" customHeight="1">
      <c r="A716" s="4">
        <v>715</v>
      </c>
      <c r="B716" s="37">
        <v>40064</v>
      </c>
      <c r="C716" s="34" t="s">
        <v>163</v>
      </c>
      <c r="D716" s="36" t="s">
        <v>46</v>
      </c>
      <c r="E716" s="34" t="s">
        <v>144</v>
      </c>
      <c r="F716" s="34" t="s">
        <v>7</v>
      </c>
      <c r="G716" s="21"/>
      <c r="H716" s="21"/>
      <c r="I716" s="21" t="s">
        <v>38</v>
      </c>
      <c r="J716" s="21" t="s">
        <v>20</v>
      </c>
      <c r="M716" s="12"/>
    </row>
    <row r="717" spans="1:13" ht="18" customHeight="1">
      <c r="A717" s="4">
        <v>716</v>
      </c>
      <c r="B717" s="37">
        <v>40065</v>
      </c>
      <c r="C717" s="34" t="s">
        <v>7</v>
      </c>
      <c r="D717" s="34" t="s">
        <v>210</v>
      </c>
      <c r="E717" s="34" t="s">
        <v>46</v>
      </c>
      <c r="F717" s="34" t="s">
        <v>144</v>
      </c>
      <c r="G717" s="21"/>
      <c r="H717" s="21"/>
      <c r="I717" s="21" t="s">
        <v>38</v>
      </c>
      <c r="J717" s="21" t="s">
        <v>20</v>
      </c>
      <c r="M717" s="12"/>
    </row>
    <row r="718" spans="1:13" ht="18" customHeight="1">
      <c r="A718" s="4">
        <v>717</v>
      </c>
      <c r="B718" s="37">
        <v>40065</v>
      </c>
      <c r="C718" s="34" t="s">
        <v>35</v>
      </c>
      <c r="D718" s="34" t="s">
        <v>166</v>
      </c>
      <c r="E718" s="34" t="s">
        <v>18</v>
      </c>
      <c r="F718" s="34" t="s">
        <v>27</v>
      </c>
      <c r="G718" s="21"/>
      <c r="H718" s="21"/>
      <c r="I718" s="21" t="s">
        <v>14</v>
      </c>
      <c r="J718" s="21" t="s">
        <v>19</v>
      </c>
      <c r="M718" s="12"/>
    </row>
    <row r="719" spans="1:13" ht="18" customHeight="1">
      <c r="A719" s="4">
        <v>718</v>
      </c>
      <c r="B719" s="37">
        <v>40065</v>
      </c>
      <c r="C719" s="34" t="s">
        <v>213</v>
      </c>
      <c r="D719" s="34" t="s">
        <v>5</v>
      </c>
      <c r="E719" s="34" t="s">
        <v>30</v>
      </c>
      <c r="F719" s="34" t="s">
        <v>131</v>
      </c>
      <c r="G719" s="21"/>
      <c r="H719" s="21"/>
      <c r="I719" s="21" t="s">
        <v>32</v>
      </c>
      <c r="J719" s="21" t="s">
        <v>31</v>
      </c>
      <c r="M719" s="12"/>
    </row>
    <row r="720" spans="1:13" ht="18" customHeight="1">
      <c r="A720" s="4">
        <v>719</v>
      </c>
      <c r="B720" s="37">
        <v>40065</v>
      </c>
      <c r="C720" s="34" t="s">
        <v>22</v>
      </c>
      <c r="D720" s="34" t="s">
        <v>34</v>
      </c>
      <c r="E720" s="34" t="s">
        <v>16</v>
      </c>
      <c r="F720" s="34" t="s">
        <v>36</v>
      </c>
      <c r="G720" s="21"/>
      <c r="H720" s="21"/>
      <c r="I720" s="21" t="s">
        <v>13</v>
      </c>
      <c r="J720" s="21" t="s">
        <v>37</v>
      </c>
      <c r="M720" s="12"/>
    </row>
    <row r="721" spans="1:13" ht="18" customHeight="1">
      <c r="A721" s="4">
        <v>720</v>
      </c>
      <c r="B721" s="37">
        <v>40065</v>
      </c>
      <c r="C721" s="34" t="s">
        <v>146</v>
      </c>
      <c r="D721" s="34" t="s">
        <v>47</v>
      </c>
      <c r="E721" s="34" t="s">
        <v>161</v>
      </c>
      <c r="F721" s="34" t="s">
        <v>142</v>
      </c>
      <c r="G721" s="21"/>
      <c r="H721" s="21"/>
      <c r="I721" s="21" t="s">
        <v>26</v>
      </c>
      <c r="J721" s="21" t="s">
        <v>9</v>
      </c>
      <c r="M721" s="12"/>
    </row>
    <row r="722" spans="1:13" ht="18" customHeight="1">
      <c r="A722" s="4">
        <v>721</v>
      </c>
      <c r="B722" s="37">
        <v>40065</v>
      </c>
      <c r="C722" s="34" t="s">
        <v>12</v>
      </c>
      <c r="D722" s="34" t="s">
        <v>211</v>
      </c>
      <c r="E722" s="34" t="s">
        <v>148</v>
      </c>
      <c r="F722" s="34" t="s">
        <v>39</v>
      </c>
      <c r="G722" s="21"/>
      <c r="H722" s="21"/>
      <c r="I722" s="21" t="s">
        <v>8</v>
      </c>
      <c r="J722" s="21" t="s">
        <v>25</v>
      </c>
      <c r="M722" s="12"/>
    </row>
    <row r="723" spans="1:13" ht="18" customHeight="1">
      <c r="A723" s="4">
        <v>722</v>
      </c>
      <c r="B723" s="37">
        <v>40066</v>
      </c>
      <c r="C723" s="34" t="s">
        <v>161</v>
      </c>
      <c r="D723" s="34" t="s">
        <v>44</v>
      </c>
      <c r="E723" s="34" t="s">
        <v>47</v>
      </c>
      <c r="F723" s="34" t="s">
        <v>50</v>
      </c>
      <c r="G723" s="21"/>
      <c r="H723" s="21"/>
      <c r="I723" s="21" t="s">
        <v>26</v>
      </c>
      <c r="J723" s="21" t="s">
        <v>9</v>
      </c>
      <c r="M723" s="12"/>
    </row>
    <row r="724" spans="1:13" ht="18" customHeight="1">
      <c r="A724" s="4">
        <v>723</v>
      </c>
      <c r="B724" s="37">
        <v>40066</v>
      </c>
      <c r="C724" s="34" t="s">
        <v>39</v>
      </c>
      <c r="D724" s="34" t="s">
        <v>29</v>
      </c>
      <c r="E724" s="34" t="s">
        <v>211</v>
      </c>
      <c r="F724" s="34" t="s">
        <v>148</v>
      </c>
      <c r="G724" s="21"/>
      <c r="H724" s="21"/>
      <c r="I724" s="21" t="s">
        <v>8</v>
      </c>
      <c r="J724" s="21" t="s">
        <v>25</v>
      </c>
      <c r="M724" s="12"/>
    </row>
    <row r="725" spans="1:13" ht="18" customHeight="1">
      <c r="A725" s="4">
        <v>724</v>
      </c>
      <c r="B725" s="37">
        <v>40066</v>
      </c>
      <c r="C725" s="36" t="s">
        <v>36</v>
      </c>
      <c r="D725" s="34" t="s">
        <v>10</v>
      </c>
      <c r="E725" s="34" t="s">
        <v>34</v>
      </c>
      <c r="F725" s="34" t="s">
        <v>16</v>
      </c>
      <c r="G725" s="21"/>
      <c r="H725" s="21"/>
      <c r="I725" s="21" t="s">
        <v>13</v>
      </c>
      <c r="J725" s="21" t="s">
        <v>37</v>
      </c>
      <c r="M725" s="13"/>
    </row>
    <row r="726" spans="1:13" ht="18" customHeight="1">
      <c r="A726" s="4">
        <v>725</v>
      </c>
      <c r="B726" s="37">
        <v>40066</v>
      </c>
      <c r="C726" s="34" t="s">
        <v>131</v>
      </c>
      <c r="D726" s="34" t="s">
        <v>41</v>
      </c>
      <c r="E726" s="34" t="s">
        <v>5</v>
      </c>
      <c r="F726" s="34" t="s">
        <v>30</v>
      </c>
      <c r="G726" s="21"/>
      <c r="H726" s="21"/>
      <c r="I726" s="21" t="s">
        <v>32</v>
      </c>
      <c r="J726" s="21" t="s">
        <v>31</v>
      </c>
      <c r="M726" s="12"/>
    </row>
    <row r="727" spans="1:13" ht="18" customHeight="1">
      <c r="A727" s="4">
        <v>726</v>
      </c>
      <c r="B727" s="37">
        <v>40066</v>
      </c>
      <c r="C727" s="34" t="s">
        <v>144</v>
      </c>
      <c r="D727" s="34" t="s">
        <v>163</v>
      </c>
      <c r="E727" s="34" t="s">
        <v>210</v>
      </c>
      <c r="F727" s="34" t="s">
        <v>46</v>
      </c>
      <c r="G727" s="21"/>
      <c r="H727" s="21"/>
      <c r="I727" s="21" t="s">
        <v>38</v>
      </c>
      <c r="J727" s="21" t="s">
        <v>20</v>
      </c>
      <c r="M727" s="12"/>
    </row>
    <row r="728" spans="1:13" ht="18" customHeight="1">
      <c r="A728" s="4">
        <v>727</v>
      </c>
      <c r="B728" s="37">
        <v>40066</v>
      </c>
      <c r="C728" s="34" t="s">
        <v>27</v>
      </c>
      <c r="D728" s="34" t="s">
        <v>4</v>
      </c>
      <c r="E728" s="34" t="s">
        <v>166</v>
      </c>
      <c r="F728" s="34" t="s">
        <v>18</v>
      </c>
      <c r="G728" s="21"/>
      <c r="H728" s="21"/>
      <c r="I728" s="21" t="s">
        <v>14</v>
      </c>
      <c r="J728" s="21" t="s">
        <v>19</v>
      </c>
      <c r="M728" s="12"/>
    </row>
    <row r="729" spans="1:13" ht="18" customHeight="1">
      <c r="A729" s="4">
        <v>728</v>
      </c>
      <c r="B729" s="37">
        <v>40067</v>
      </c>
      <c r="C729" s="34" t="s">
        <v>148</v>
      </c>
      <c r="D729" s="34" t="s">
        <v>213</v>
      </c>
      <c r="E729" s="34" t="s">
        <v>29</v>
      </c>
      <c r="F729" s="34" t="s">
        <v>211</v>
      </c>
      <c r="G729" s="21"/>
      <c r="H729" s="21"/>
      <c r="I729" s="21" t="s">
        <v>32</v>
      </c>
      <c r="J729" s="21" t="s">
        <v>26</v>
      </c>
      <c r="M729" s="12"/>
    </row>
    <row r="730" spans="1:13" ht="18" customHeight="1">
      <c r="A730" s="4">
        <v>729</v>
      </c>
      <c r="B730" s="37">
        <v>40067</v>
      </c>
      <c r="C730" s="34" t="s">
        <v>153</v>
      </c>
      <c r="D730" s="34" t="s">
        <v>11</v>
      </c>
      <c r="E730" s="34" t="s">
        <v>23</v>
      </c>
      <c r="F730" s="34" t="s">
        <v>47</v>
      </c>
      <c r="G730" s="21"/>
      <c r="H730" s="21"/>
      <c r="I730" s="21" t="s">
        <v>25</v>
      </c>
      <c r="J730" s="21" t="s">
        <v>9</v>
      </c>
      <c r="M730" s="12"/>
    </row>
    <row r="731" spans="1:13" ht="18" customHeight="1">
      <c r="A731" s="4">
        <v>730</v>
      </c>
      <c r="B731" s="37">
        <v>40067</v>
      </c>
      <c r="C731" s="34" t="s">
        <v>46</v>
      </c>
      <c r="D731" s="34" t="s">
        <v>35</v>
      </c>
      <c r="E731" s="34" t="s">
        <v>163</v>
      </c>
      <c r="F731" s="34" t="s">
        <v>33</v>
      </c>
      <c r="G731" s="21"/>
      <c r="H731" s="21"/>
      <c r="I731" s="21" t="s">
        <v>19</v>
      </c>
      <c r="J731" s="21" t="s">
        <v>37</v>
      </c>
      <c r="M731" s="12"/>
    </row>
    <row r="732" spans="1:13" ht="18" customHeight="1">
      <c r="A732" s="4">
        <v>731</v>
      </c>
      <c r="B732" s="37">
        <v>40067</v>
      </c>
      <c r="C732" s="34" t="s">
        <v>210</v>
      </c>
      <c r="D732" s="34" t="s">
        <v>7</v>
      </c>
      <c r="E732" s="34" t="s">
        <v>72</v>
      </c>
      <c r="F732" s="34" t="s">
        <v>34</v>
      </c>
      <c r="G732" s="21"/>
      <c r="H732" s="21"/>
      <c r="I732" s="21" t="s">
        <v>38</v>
      </c>
      <c r="J732" s="21" t="s">
        <v>13</v>
      </c>
      <c r="M732" s="12"/>
    </row>
    <row r="733" spans="1:13" ht="18" customHeight="1">
      <c r="A733" s="4">
        <v>732</v>
      </c>
      <c r="B733" s="37">
        <v>40067</v>
      </c>
      <c r="C733" s="34" t="s">
        <v>142</v>
      </c>
      <c r="D733" s="34" t="s">
        <v>12</v>
      </c>
      <c r="E733" s="34" t="s">
        <v>41</v>
      </c>
      <c r="F733" s="34" t="s">
        <v>5</v>
      </c>
      <c r="G733" s="21"/>
      <c r="H733" s="21"/>
      <c r="I733" s="21" t="s">
        <v>31</v>
      </c>
      <c r="J733" s="21" t="s">
        <v>8</v>
      </c>
      <c r="M733" s="12"/>
    </row>
    <row r="734" spans="1:13" ht="18" customHeight="1">
      <c r="A734" s="4">
        <v>733</v>
      </c>
      <c r="B734" s="37">
        <v>40067</v>
      </c>
      <c r="C734" s="34" t="s">
        <v>16</v>
      </c>
      <c r="D734" s="34" t="s">
        <v>22</v>
      </c>
      <c r="E734" s="34" t="s">
        <v>10</v>
      </c>
      <c r="F734" s="34" t="s">
        <v>17</v>
      </c>
      <c r="G734" s="21"/>
      <c r="H734" s="21"/>
      <c r="I734" s="21" t="s">
        <v>20</v>
      </c>
      <c r="J734" s="21" t="s">
        <v>14</v>
      </c>
      <c r="M734" s="12"/>
    </row>
    <row r="735" spans="1:13" ht="18" customHeight="1">
      <c r="A735" s="4">
        <v>734</v>
      </c>
      <c r="B735" s="37">
        <v>40068</v>
      </c>
      <c r="C735" s="34" t="s">
        <v>47</v>
      </c>
      <c r="D735" s="34" t="s">
        <v>50</v>
      </c>
      <c r="E735" s="34" t="s">
        <v>11</v>
      </c>
      <c r="F735" s="34" t="s">
        <v>23</v>
      </c>
      <c r="G735" s="21"/>
      <c r="H735" s="21"/>
      <c r="I735" s="21" t="s">
        <v>25</v>
      </c>
      <c r="J735" s="21" t="s">
        <v>9</v>
      </c>
      <c r="M735" s="12"/>
    </row>
    <row r="736" spans="1:13" ht="18" customHeight="1">
      <c r="A736" s="4">
        <v>735</v>
      </c>
      <c r="B736" s="37">
        <v>40068</v>
      </c>
      <c r="C736" s="34" t="s">
        <v>34</v>
      </c>
      <c r="D736" s="34" t="s">
        <v>36</v>
      </c>
      <c r="E736" s="34" t="s">
        <v>7</v>
      </c>
      <c r="F736" s="34" t="s">
        <v>72</v>
      </c>
      <c r="G736" s="21"/>
      <c r="H736" s="21"/>
      <c r="I736" s="21" t="s">
        <v>38</v>
      </c>
      <c r="J736" s="21" t="s">
        <v>13</v>
      </c>
      <c r="M736" s="12"/>
    </row>
    <row r="737" spans="1:13" ht="18" customHeight="1">
      <c r="A737" s="4">
        <v>736</v>
      </c>
      <c r="B737" s="37">
        <v>40068</v>
      </c>
      <c r="C737" s="34" t="s">
        <v>5</v>
      </c>
      <c r="D737" s="34" t="s">
        <v>131</v>
      </c>
      <c r="E737" s="34" t="s">
        <v>12</v>
      </c>
      <c r="F737" s="34" t="s">
        <v>41</v>
      </c>
      <c r="G737" s="21"/>
      <c r="H737" s="21"/>
      <c r="I737" s="21" t="s">
        <v>31</v>
      </c>
      <c r="J737" s="21" t="s">
        <v>8</v>
      </c>
      <c r="M737" s="12"/>
    </row>
    <row r="738" spans="1:13" ht="18" customHeight="1">
      <c r="A738" s="4">
        <v>737</v>
      </c>
      <c r="B738" s="37">
        <v>40068</v>
      </c>
      <c r="C738" s="34" t="s">
        <v>30</v>
      </c>
      <c r="D738" s="34" t="s">
        <v>161</v>
      </c>
      <c r="E738" s="34" t="s">
        <v>213</v>
      </c>
      <c r="F738" s="34" t="s">
        <v>39</v>
      </c>
      <c r="G738" s="21"/>
      <c r="H738" s="21"/>
      <c r="I738" s="21" t="s">
        <v>32</v>
      </c>
      <c r="J738" s="21" t="s">
        <v>26</v>
      </c>
      <c r="M738" s="12"/>
    </row>
    <row r="739" spans="1:13" ht="18" customHeight="1">
      <c r="A739" s="4">
        <v>738</v>
      </c>
      <c r="B739" s="37">
        <v>40068</v>
      </c>
      <c r="C739" s="34" t="s">
        <v>17</v>
      </c>
      <c r="D739" s="34" t="s">
        <v>27</v>
      </c>
      <c r="E739" s="34" t="s">
        <v>22</v>
      </c>
      <c r="F739" s="34" t="s">
        <v>10</v>
      </c>
      <c r="G739" s="21"/>
      <c r="H739" s="21"/>
      <c r="I739" s="21" t="s">
        <v>20</v>
      </c>
      <c r="J739" s="21" t="s">
        <v>14</v>
      </c>
      <c r="M739" s="12"/>
    </row>
    <row r="740" spans="1:13" ht="18" customHeight="1">
      <c r="A740" s="4">
        <v>739</v>
      </c>
      <c r="B740" s="37">
        <v>40069</v>
      </c>
      <c r="C740" s="34" t="s">
        <v>72</v>
      </c>
      <c r="D740" s="34" t="s">
        <v>210</v>
      </c>
      <c r="E740" s="34" t="s">
        <v>36</v>
      </c>
      <c r="F740" s="34" t="s">
        <v>7</v>
      </c>
      <c r="G740" s="21"/>
      <c r="H740" s="21"/>
      <c r="I740" s="21" t="s">
        <v>38</v>
      </c>
      <c r="J740" s="21" t="s">
        <v>13</v>
      </c>
      <c r="M740" s="12"/>
    </row>
    <row r="741" spans="1:13" ht="18" customHeight="1">
      <c r="A741" s="4">
        <v>740</v>
      </c>
      <c r="B741" s="37">
        <v>40069</v>
      </c>
      <c r="C741" s="34" t="s">
        <v>41</v>
      </c>
      <c r="D741" s="34" t="s">
        <v>142</v>
      </c>
      <c r="E741" s="34" t="s">
        <v>131</v>
      </c>
      <c r="F741" s="34" t="s">
        <v>12</v>
      </c>
      <c r="G741" s="21"/>
      <c r="H741" s="21"/>
      <c r="I741" s="21" t="s">
        <v>31</v>
      </c>
      <c r="J741" s="21" t="s">
        <v>8</v>
      </c>
      <c r="M741" s="12"/>
    </row>
    <row r="742" spans="1:13" ht="18" customHeight="1">
      <c r="A742" s="4">
        <v>741</v>
      </c>
      <c r="B742" s="37">
        <v>40069</v>
      </c>
      <c r="C742" s="34" t="s">
        <v>10</v>
      </c>
      <c r="D742" s="34" t="s">
        <v>16</v>
      </c>
      <c r="E742" s="34" t="s">
        <v>27</v>
      </c>
      <c r="F742" s="34" t="s">
        <v>22</v>
      </c>
      <c r="G742" s="21"/>
      <c r="H742" s="21"/>
      <c r="I742" s="21" t="s">
        <v>20</v>
      </c>
      <c r="J742" s="21" t="s">
        <v>14</v>
      </c>
      <c r="M742" s="12"/>
    </row>
    <row r="743" spans="1:13" ht="18" customHeight="1">
      <c r="A743" s="4">
        <v>742</v>
      </c>
      <c r="B743" s="37">
        <v>40069</v>
      </c>
      <c r="C743" s="34" t="s">
        <v>29</v>
      </c>
      <c r="D743" s="34" t="s">
        <v>148</v>
      </c>
      <c r="E743" s="34" t="s">
        <v>161</v>
      </c>
      <c r="F743" s="34" t="s">
        <v>213</v>
      </c>
      <c r="G743" s="21"/>
      <c r="H743" s="21"/>
      <c r="I743" s="21" t="s">
        <v>32</v>
      </c>
      <c r="J743" s="21" t="s">
        <v>26</v>
      </c>
      <c r="M743" s="12"/>
    </row>
    <row r="744" spans="1:13" ht="18" customHeight="1">
      <c r="A744" s="4">
        <v>743</v>
      </c>
      <c r="B744" s="37">
        <v>40069</v>
      </c>
      <c r="C744" s="34" t="s">
        <v>23</v>
      </c>
      <c r="D744" s="34" t="s">
        <v>153</v>
      </c>
      <c r="E744" s="34" t="s">
        <v>50</v>
      </c>
      <c r="F744" s="34" t="s">
        <v>11</v>
      </c>
      <c r="G744" s="21"/>
      <c r="H744" s="21"/>
      <c r="I744" s="21" t="s">
        <v>25</v>
      </c>
      <c r="J744" s="21" t="s">
        <v>9</v>
      </c>
      <c r="M744" s="12"/>
    </row>
    <row r="745" spans="1:13" ht="18" customHeight="1">
      <c r="A745" s="4">
        <v>744</v>
      </c>
      <c r="B745" s="37">
        <v>40069</v>
      </c>
      <c r="C745" s="34" t="s">
        <v>163</v>
      </c>
      <c r="D745" s="34" t="s">
        <v>46</v>
      </c>
      <c r="E745" s="34" t="s">
        <v>144</v>
      </c>
      <c r="F745" s="34" t="s">
        <v>35</v>
      </c>
      <c r="G745" s="21"/>
      <c r="H745" s="21"/>
      <c r="I745" s="21" t="s">
        <v>19</v>
      </c>
      <c r="J745" s="21" t="s">
        <v>37</v>
      </c>
      <c r="M745" s="12"/>
    </row>
    <row r="746" spans="1:13" ht="18" customHeight="1">
      <c r="A746" s="4">
        <v>745</v>
      </c>
      <c r="B746" s="37">
        <v>40071</v>
      </c>
      <c r="C746" s="34" t="s">
        <v>7</v>
      </c>
      <c r="D746" s="34" t="s">
        <v>15</v>
      </c>
      <c r="E746" s="34" t="s">
        <v>166</v>
      </c>
      <c r="F746" s="34" t="s">
        <v>21</v>
      </c>
      <c r="G746" s="21"/>
      <c r="H746" s="21"/>
      <c r="I746" s="21" t="s">
        <v>19</v>
      </c>
      <c r="J746" s="21" t="s">
        <v>20</v>
      </c>
      <c r="M746" s="12"/>
    </row>
    <row r="747" spans="1:13" ht="18" customHeight="1">
      <c r="A747" s="4">
        <v>746</v>
      </c>
      <c r="B747" s="37">
        <v>40071</v>
      </c>
      <c r="C747" s="34" t="s">
        <v>35</v>
      </c>
      <c r="D747" s="34" t="s">
        <v>40</v>
      </c>
      <c r="E747" s="34" t="s">
        <v>46</v>
      </c>
      <c r="F747" s="34" t="s">
        <v>144</v>
      </c>
      <c r="G747" s="21"/>
      <c r="H747" s="21"/>
      <c r="I747" s="21" t="s">
        <v>13</v>
      </c>
      <c r="J747" s="21" t="s">
        <v>14</v>
      </c>
      <c r="M747" s="12"/>
    </row>
    <row r="748" spans="1:13" ht="18" customHeight="1">
      <c r="A748" s="4">
        <v>747</v>
      </c>
      <c r="B748" s="37">
        <v>40071</v>
      </c>
      <c r="C748" s="34" t="s">
        <v>213</v>
      </c>
      <c r="D748" s="34" t="s">
        <v>30</v>
      </c>
      <c r="E748" s="34" t="s">
        <v>39</v>
      </c>
      <c r="F748" s="34" t="s">
        <v>148</v>
      </c>
      <c r="G748" s="21"/>
      <c r="H748" s="21"/>
      <c r="I748" s="21" t="s">
        <v>8</v>
      </c>
      <c r="J748" s="21" t="s">
        <v>32</v>
      </c>
      <c r="M748" s="12"/>
    </row>
    <row r="749" spans="1:13" ht="18" customHeight="1">
      <c r="A749" s="4">
        <v>748</v>
      </c>
      <c r="B749" s="37">
        <v>40071</v>
      </c>
      <c r="C749" s="34" t="s">
        <v>44</v>
      </c>
      <c r="D749" s="34" t="s">
        <v>47</v>
      </c>
      <c r="E749" s="34" t="s">
        <v>24</v>
      </c>
      <c r="F749" s="34" t="s">
        <v>146</v>
      </c>
      <c r="G749" s="21"/>
      <c r="H749" s="21"/>
      <c r="I749" s="21" t="s">
        <v>26</v>
      </c>
      <c r="J749" s="21" t="s">
        <v>25</v>
      </c>
      <c r="M749" s="12"/>
    </row>
    <row r="750" spans="1:13" ht="18" customHeight="1">
      <c r="A750" s="4">
        <v>749</v>
      </c>
      <c r="B750" s="37">
        <v>40071</v>
      </c>
      <c r="C750" s="34" t="s">
        <v>6</v>
      </c>
      <c r="D750" s="34" t="s">
        <v>17</v>
      </c>
      <c r="E750" s="34" t="s">
        <v>4</v>
      </c>
      <c r="F750" s="34" t="s">
        <v>27</v>
      </c>
      <c r="G750" s="21"/>
      <c r="H750" s="21"/>
      <c r="I750" s="21" t="s">
        <v>37</v>
      </c>
      <c r="J750" s="21" t="s">
        <v>38</v>
      </c>
      <c r="M750" s="12"/>
    </row>
    <row r="751" spans="1:13" ht="18" customHeight="1">
      <c r="A751" s="4">
        <v>750</v>
      </c>
      <c r="B751" s="37">
        <v>40071</v>
      </c>
      <c r="C751" s="34" t="s">
        <v>12</v>
      </c>
      <c r="D751" s="34" t="s">
        <v>5</v>
      </c>
      <c r="E751" s="34" t="s">
        <v>142</v>
      </c>
      <c r="F751" s="34" t="s">
        <v>131</v>
      </c>
      <c r="G751" s="21"/>
      <c r="H751" s="21"/>
      <c r="I751" s="21" t="s">
        <v>31</v>
      </c>
      <c r="J751" s="21" t="s">
        <v>9</v>
      </c>
      <c r="M751" s="12"/>
    </row>
    <row r="752" spans="1:13" ht="18" customHeight="1">
      <c r="A752" s="4">
        <v>751</v>
      </c>
      <c r="B752" s="37">
        <v>40072</v>
      </c>
      <c r="C752" s="34" t="s">
        <v>39</v>
      </c>
      <c r="D752" s="34" t="s">
        <v>29</v>
      </c>
      <c r="E752" s="34" t="s">
        <v>211</v>
      </c>
      <c r="F752" s="34" t="s">
        <v>30</v>
      </c>
      <c r="G752" s="21"/>
      <c r="H752" s="21"/>
      <c r="I752" s="21" t="s">
        <v>8</v>
      </c>
      <c r="J752" s="21" t="s">
        <v>32</v>
      </c>
      <c r="M752" s="12"/>
    </row>
    <row r="753" spans="1:13" ht="18" customHeight="1">
      <c r="A753" s="4">
        <v>752</v>
      </c>
      <c r="B753" s="37">
        <v>40072</v>
      </c>
      <c r="C753" s="34" t="s">
        <v>131</v>
      </c>
      <c r="D753" s="34" t="s">
        <v>41</v>
      </c>
      <c r="E753" s="36" t="s">
        <v>5</v>
      </c>
      <c r="F753" s="34" t="s">
        <v>142</v>
      </c>
      <c r="G753" s="21"/>
      <c r="H753" s="21"/>
      <c r="I753" s="21" t="s">
        <v>31</v>
      </c>
      <c r="J753" s="21" t="s">
        <v>9</v>
      </c>
      <c r="M753" s="12"/>
    </row>
    <row r="754" spans="1:13" ht="18" customHeight="1">
      <c r="A754" s="4">
        <v>753</v>
      </c>
      <c r="B754" s="37">
        <v>40072</v>
      </c>
      <c r="C754" s="34" t="s">
        <v>144</v>
      </c>
      <c r="D754" s="34" t="s">
        <v>10</v>
      </c>
      <c r="E754" s="34" t="s">
        <v>40</v>
      </c>
      <c r="F754" s="34" t="s">
        <v>46</v>
      </c>
      <c r="G754" s="21"/>
      <c r="H754" s="21"/>
      <c r="I754" s="21" t="s">
        <v>13</v>
      </c>
      <c r="J754" s="21" t="s">
        <v>14</v>
      </c>
      <c r="M754" s="12"/>
    </row>
    <row r="755" spans="1:13" ht="18" customHeight="1">
      <c r="A755" s="4">
        <v>754</v>
      </c>
      <c r="B755" s="37">
        <v>40072</v>
      </c>
      <c r="C755" s="34" t="s">
        <v>21</v>
      </c>
      <c r="D755" s="34" t="s">
        <v>49</v>
      </c>
      <c r="E755" s="34" t="s">
        <v>15</v>
      </c>
      <c r="F755" s="34" t="s">
        <v>166</v>
      </c>
      <c r="G755" s="21"/>
      <c r="H755" s="21"/>
      <c r="I755" s="21" t="s">
        <v>19</v>
      </c>
      <c r="J755" s="21" t="s">
        <v>20</v>
      </c>
      <c r="M755" s="12"/>
    </row>
    <row r="756" spans="1:13" ht="18" customHeight="1">
      <c r="A756" s="4">
        <v>755</v>
      </c>
      <c r="B756" s="37">
        <v>40072</v>
      </c>
      <c r="C756" s="34" t="s">
        <v>27</v>
      </c>
      <c r="D756" s="34" t="s">
        <v>72</v>
      </c>
      <c r="E756" s="34" t="s">
        <v>17</v>
      </c>
      <c r="F756" s="34" t="s">
        <v>4</v>
      </c>
      <c r="G756" s="21"/>
      <c r="H756" s="21"/>
      <c r="I756" s="21" t="s">
        <v>37</v>
      </c>
      <c r="J756" s="21" t="s">
        <v>38</v>
      </c>
      <c r="M756" s="12"/>
    </row>
    <row r="757" spans="1:13" ht="18" customHeight="1">
      <c r="A757" s="4">
        <v>756</v>
      </c>
      <c r="B757" s="37">
        <v>40072</v>
      </c>
      <c r="C757" s="34" t="s">
        <v>146</v>
      </c>
      <c r="D757" s="34" t="s">
        <v>214</v>
      </c>
      <c r="E757" s="34" t="s">
        <v>47</v>
      </c>
      <c r="F757" s="34" t="s">
        <v>24</v>
      </c>
      <c r="G757" s="21"/>
      <c r="H757" s="21"/>
      <c r="I757" s="21" t="s">
        <v>26</v>
      </c>
      <c r="J757" s="21" t="s">
        <v>25</v>
      </c>
      <c r="M757" s="12"/>
    </row>
    <row r="758" spans="1:13" ht="18" customHeight="1">
      <c r="A758" s="4">
        <v>757</v>
      </c>
      <c r="B758" s="37">
        <v>40073</v>
      </c>
      <c r="C758" s="34" t="s">
        <v>166</v>
      </c>
      <c r="D758" s="34" t="s">
        <v>7</v>
      </c>
      <c r="E758" s="34" t="s">
        <v>49</v>
      </c>
      <c r="F758" s="34" t="s">
        <v>15</v>
      </c>
      <c r="G758" s="21"/>
      <c r="H758" s="21"/>
      <c r="I758" s="21" t="s">
        <v>19</v>
      </c>
      <c r="J758" s="21" t="s">
        <v>20</v>
      </c>
      <c r="M758" s="12"/>
    </row>
    <row r="759" spans="1:13" ht="18" customHeight="1">
      <c r="A759" s="4">
        <v>758</v>
      </c>
      <c r="B759" s="37">
        <v>40073</v>
      </c>
      <c r="C759" s="34" t="s">
        <v>161</v>
      </c>
      <c r="D759" s="34" t="s">
        <v>44</v>
      </c>
      <c r="E759" s="34" t="s">
        <v>214</v>
      </c>
      <c r="F759" s="34" t="s">
        <v>47</v>
      </c>
      <c r="G759" s="21"/>
      <c r="H759" s="21"/>
      <c r="I759" s="21" t="s">
        <v>26</v>
      </c>
      <c r="J759" s="21" t="s">
        <v>25</v>
      </c>
      <c r="M759" s="12"/>
    </row>
    <row r="760" spans="1:13" ht="18" customHeight="1">
      <c r="A760" s="4">
        <v>759</v>
      </c>
      <c r="B760" s="37">
        <v>40073</v>
      </c>
      <c r="C760" s="34" t="s">
        <v>4</v>
      </c>
      <c r="D760" s="34" t="s">
        <v>6</v>
      </c>
      <c r="E760" s="34" t="s">
        <v>72</v>
      </c>
      <c r="F760" s="34" t="s">
        <v>17</v>
      </c>
      <c r="G760" s="21"/>
      <c r="H760" s="21"/>
      <c r="I760" s="21" t="s">
        <v>37</v>
      </c>
      <c r="J760" s="21" t="s">
        <v>38</v>
      </c>
      <c r="M760" s="12"/>
    </row>
    <row r="761" spans="1:13" ht="18" customHeight="1">
      <c r="A761" s="4">
        <v>760</v>
      </c>
      <c r="B761" s="37">
        <v>40073</v>
      </c>
      <c r="C761" s="34" t="s">
        <v>46</v>
      </c>
      <c r="D761" s="34" t="s">
        <v>35</v>
      </c>
      <c r="E761" s="34" t="s">
        <v>10</v>
      </c>
      <c r="F761" s="34" t="s">
        <v>40</v>
      </c>
      <c r="G761" s="21"/>
      <c r="H761" s="21"/>
      <c r="I761" s="21" t="s">
        <v>13</v>
      </c>
      <c r="J761" s="21" t="s">
        <v>14</v>
      </c>
      <c r="M761" s="12"/>
    </row>
    <row r="762" spans="1:13" ht="18" customHeight="1">
      <c r="A762" s="4">
        <v>761</v>
      </c>
      <c r="B762" s="37">
        <v>40073</v>
      </c>
      <c r="C762" s="34" t="s">
        <v>30</v>
      </c>
      <c r="D762" s="34" t="s">
        <v>213</v>
      </c>
      <c r="E762" s="34" t="s">
        <v>29</v>
      </c>
      <c r="F762" s="34" t="s">
        <v>157</v>
      </c>
      <c r="G762" s="21"/>
      <c r="H762" s="21"/>
      <c r="I762" s="21" t="s">
        <v>8</v>
      </c>
      <c r="J762" s="21" t="s">
        <v>32</v>
      </c>
      <c r="M762" s="12"/>
    </row>
    <row r="763" spans="1:13" ht="18" customHeight="1">
      <c r="A763" s="4">
        <v>762</v>
      </c>
      <c r="B763" s="37">
        <v>40073</v>
      </c>
      <c r="C763" s="34" t="s">
        <v>142</v>
      </c>
      <c r="D763" s="34" t="s">
        <v>12</v>
      </c>
      <c r="E763" s="34" t="s">
        <v>41</v>
      </c>
      <c r="F763" s="34" t="s">
        <v>5</v>
      </c>
      <c r="G763" s="21"/>
      <c r="H763" s="21"/>
      <c r="I763" s="21" t="s">
        <v>31</v>
      </c>
      <c r="J763" s="21" t="s">
        <v>9</v>
      </c>
      <c r="M763" s="12"/>
    </row>
    <row r="764" spans="1:13" ht="18" customHeight="1">
      <c r="A764" s="4">
        <v>763</v>
      </c>
      <c r="B764" s="37">
        <v>40074</v>
      </c>
      <c r="C764" s="34" t="s">
        <v>148</v>
      </c>
      <c r="D764" s="34" t="s">
        <v>157</v>
      </c>
      <c r="E764" s="34" t="s">
        <v>12</v>
      </c>
      <c r="F764" s="34" t="s">
        <v>29</v>
      </c>
      <c r="G764" s="21"/>
      <c r="H764" s="21"/>
      <c r="I764" s="21" t="s">
        <v>32</v>
      </c>
      <c r="J764" s="21" t="s">
        <v>25</v>
      </c>
      <c r="M764" s="12"/>
    </row>
    <row r="765" spans="1:13" ht="18" customHeight="1">
      <c r="A765" s="4">
        <v>764</v>
      </c>
      <c r="B765" s="37">
        <v>40074</v>
      </c>
      <c r="C765" s="34" t="s">
        <v>47</v>
      </c>
      <c r="D765" s="34" t="s">
        <v>24</v>
      </c>
      <c r="E765" s="34" t="s">
        <v>44</v>
      </c>
      <c r="F765" s="34" t="s">
        <v>23</v>
      </c>
      <c r="G765" s="21"/>
      <c r="H765" s="21"/>
      <c r="I765" s="21" t="s">
        <v>26</v>
      </c>
      <c r="J765" s="21" t="s">
        <v>31</v>
      </c>
      <c r="M765" s="12"/>
    </row>
    <row r="766" spans="1:13" ht="18" customHeight="1">
      <c r="A766" s="4">
        <v>765</v>
      </c>
      <c r="B766" s="37">
        <v>40074</v>
      </c>
      <c r="C766" s="34" t="s">
        <v>153</v>
      </c>
      <c r="D766" s="34" t="s">
        <v>39</v>
      </c>
      <c r="E766" s="34" t="s">
        <v>213</v>
      </c>
      <c r="F766" s="34" t="s">
        <v>41</v>
      </c>
      <c r="G766" s="21"/>
      <c r="H766" s="21"/>
      <c r="I766" s="21" t="s">
        <v>9</v>
      </c>
      <c r="J766" s="21" t="s">
        <v>8</v>
      </c>
      <c r="M766" s="12"/>
    </row>
    <row r="767" spans="1:13" ht="18" customHeight="1">
      <c r="A767" s="4">
        <v>766</v>
      </c>
      <c r="B767" s="37">
        <v>40074</v>
      </c>
      <c r="C767" s="34" t="s">
        <v>15</v>
      </c>
      <c r="D767" s="34" t="s">
        <v>163</v>
      </c>
      <c r="E767" s="34" t="s">
        <v>43</v>
      </c>
      <c r="F767" s="34" t="s">
        <v>49</v>
      </c>
      <c r="G767" s="21"/>
      <c r="H767" s="21"/>
      <c r="I767" s="21" t="s">
        <v>38</v>
      </c>
      <c r="J767" s="21" t="s">
        <v>19</v>
      </c>
      <c r="M767" s="12"/>
    </row>
    <row r="768" spans="1:13" ht="18" customHeight="1">
      <c r="A768" s="4">
        <v>767</v>
      </c>
      <c r="B768" s="37">
        <v>40074</v>
      </c>
      <c r="C768" s="34" t="s">
        <v>17</v>
      </c>
      <c r="D768" s="36" t="s">
        <v>16</v>
      </c>
      <c r="E768" s="34" t="s">
        <v>36</v>
      </c>
      <c r="F768" s="34" t="s">
        <v>72</v>
      </c>
      <c r="G768" s="21"/>
      <c r="H768" s="21"/>
      <c r="I768" s="21" t="s">
        <v>14</v>
      </c>
      <c r="J768" s="21" t="s">
        <v>37</v>
      </c>
      <c r="M768" s="12"/>
    </row>
    <row r="769" spans="1:13" ht="18" customHeight="1">
      <c r="A769" s="4">
        <v>768</v>
      </c>
      <c r="B769" s="37">
        <v>40074</v>
      </c>
      <c r="C769" s="34" t="s">
        <v>22</v>
      </c>
      <c r="D769" s="34" t="s">
        <v>21</v>
      </c>
      <c r="E769" s="34" t="s">
        <v>6</v>
      </c>
      <c r="F769" s="34" t="s">
        <v>210</v>
      </c>
      <c r="G769" s="21"/>
      <c r="H769" s="21"/>
      <c r="I769" s="21" t="s">
        <v>20</v>
      </c>
      <c r="J769" s="21" t="s">
        <v>13</v>
      </c>
      <c r="M769" s="12"/>
    </row>
    <row r="770" spans="1:13" ht="18" customHeight="1">
      <c r="A770" s="4">
        <v>769</v>
      </c>
      <c r="B770" s="37">
        <v>40075</v>
      </c>
      <c r="C770" s="34" t="s">
        <v>72</v>
      </c>
      <c r="D770" s="34" t="s">
        <v>33</v>
      </c>
      <c r="E770" s="34" t="s">
        <v>16</v>
      </c>
      <c r="F770" s="34" t="s">
        <v>36</v>
      </c>
      <c r="G770" s="21"/>
      <c r="H770" s="21"/>
      <c r="I770" s="21" t="s">
        <v>14</v>
      </c>
      <c r="J770" s="21" t="s">
        <v>37</v>
      </c>
      <c r="M770" s="12"/>
    </row>
    <row r="771" spans="1:13" ht="18" customHeight="1">
      <c r="A771" s="4">
        <v>770</v>
      </c>
      <c r="B771" s="37">
        <v>40075</v>
      </c>
      <c r="C771" s="34" t="s">
        <v>41</v>
      </c>
      <c r="D771" s="34" t="s">
        <v>30</v>
      </c>
      <c r="E771" s="34" t="s">
        <v>39</v>
      </c>
      <c r="F771" s="34" t="s">
        <v>213</v>
      </c>
      <c r="G771" s="21"/>
      <c r="H771" s="21"/>
      <c r="I771" s="21" t="s">
        <v>9</v>
      </c>
      <c r="J771" s="21" t="s">
        <v>8</v>
      </c>
      <c r="M771" s="12"/>
    </row>
    <row r="772" spans="1:13" ht="18" customHeight="1">
      <c r="A772" s="4">
        <v>771</v>
      </c>
      <c r="B772" s="37">
        <v>40075</v>
      </c>
      <c r="C772" s="34" t="s">
        <v>49</v>
      </c>
      <c r="D772" s="34" t="s">
        <v>46</v>
      </c>
      <c r="E772" s="34" t="s">
        <v>163</v>
      </c>
      <c r="F772" s="34" t="s">
        <v>43</v>
      </c>
      <c r="G772" s="21"/>
      <c r="H772" s="21"/>
      <c r="I772" s="21" t="s">
        <v>38</v>
      </c>
      <c r="J772" s="21" t="s">
        <v>19</v>
      </c>
      <c r="M772" s="12"/>
    </row>
    <row r="773" spans="1:13" ht="18" customHeight="1">
      <c r="A773" s="4">
        <v>772</v>
      </c>
      <c r="B773" s="37">
        <v>40075</v>
      </c>
      <c r="C773" s="34" t="s">
        <v>29</v>
      </c>
      <c r="D773" s="34" t="s">
        <v>211</v>
      </c>
      <c r="E773" s="34" t="s">
        <v>131</v>
      </c>
      <c r="F773" s="34" t="s">
        <v>12</v>
      </c>
      <c r="G773" s="21"/>
      <c r="H773" s="21"/>
      <c r="I773" s="21" t="s">
        <v>32</v>
      </c>
      <c r="J773" s="21" t="s">
        <v>25</v>
      </c>
      <c r="M773" s="12"/>
    </row>
    <row r="774" spans="1:13" ht="18" customHeight="1">
      <c r="A774" s="4">
        <v>773</v>
      </c>
      <c r="B774" s="37">
        <v>40075</v>
      </c>
      <c r="C774" s="34" t="s">
        <v>210</v>
      </c>
      <c r="D774" s="34" t="s">
        <v>4</v>
      </c>
      <c r="E774" s="34" t="s">
        <v>21</v>
      </c>
      <c r="F774" s="34" t="s">
        <v>6</v>
      </c>
      <c r="G774" s="21"/>
      <c r="H774" s="21"/>
      <c r="I774" s="21" t="s">
        <v>20</v>
      </c>
      <c r="J774" s="21" t="s">
        <v>13</v>
      </c>
      <c r="M774" s="12"/>
    </row>
    <row r="775" spans="1:13" ht="18" customHeight="1">
      <c r="A775" s="4">
        <v>774</v>
      </c>
      <c r="B775" s="37">
        <v>40075</v>
      </c>
      <c r="C775" s="34" t="s">
        <v>23</v>
      </c>
      <c r="D775" s="34" t="s">
        <v>161</v>
      </c>
      <c r="E775" s="34" t="s">
        <v>24</v>
      </c>
      <c r="F775" s="34" t="s">
        <v>44</v>
      </c>
      <c r="G775" s="21"/>
      <c r="H775" s="21"/>
      <c r="I775" s="21" t="s">
        <v>26</v>
      </c>
      <c r="J775" s="21" t="s">
        <v>31</v>
      </c>
      <c r="M775" s="12"/>
    </row>
    <row r="776" spans="1:13" ht="18" customHeight="1">
      <c r="A776" s="4">
        <v>775</v>
      </c>
      <c r="B776" s="37">
        <v>40076</v>
      </c>
      <c r="C776" s="34" t="s">
        <v>213</v>
      </c>
      <c r="D776" s="34" t="s">
        <v>153</v>
      </c>
      <c r="E776" s="34" t="s">
        <v>30</v>
      </c>
      <c r="F776" s="34" t="s">
        <v>39</v>
      </c>
      <c r="G776" s="21"/>
      <c r="H776" s="21"/>
      <c r="I776" s="21" t="s">
        <v>9</v>
      </c>
      <c r="J776" s="21" t="s">
        <v>8</v>
      </c>
      <c r="M776" s="12"/>
    </row>
    <row r="777" spans="1:13" ht="18" customHeight="1">
      <c r="A777" s="4">
        <v>776</v>
      </c>
      <c r="B777" s="37">
        <v>40076</v>
      </c>
      <c r="C777" s="34" t="s">
        <v>5</v>
      </c>
      <c r="D777" s="34" t="s">
        <v>148</v>
      </c>
      <c r="E777" s="34" t="s">
        <v>157</v>
      </c>
      <c r="F777" s="34" t="s">
        <v>211</v>
      </c>
      <c r="G777" s="21"/>
      <c r="H777" s="21"/>
      <c r="I777" s="21" t="s">
        <v>32</v>
      </c>
      <c r="J777" s="21" t="s">
        <v>25</v>
      </c>
      <c r="M777" s="12"/>
    </row>
    <row r="778" spans="1:13" ht="18" customHeight="1">
      <c r="A778" s="4">
        <v>777</v>
      </c>
      <c r="B778" s="37">
        <v>40076</v>
      </c>
      <c r="C778" s="34" t="s">
        <v>36</v>
      </c>
      <c r="D778" s="34" t="s">
        <v>17</v>
      </c>
      <c r="E778" s="34" t="s">
        <v>33</v>
      </c>
      <c r="F778" s="34" t="s">
        <v>16</v>
      </c>
      <c r="G778" s="21"/>
      <c r="H778" s="21"/>
      <c r="I778" s="21" t="s">
        <v>14</v>
      </c>
      <c r="J778" s="21" t="s">
        <v>37</v>
      </c>
      <c r="M778" s="12"/>
    </row>
    <row r="779" spans="1:13" ht="18" customHeight="1">
      <c r="A779" s="4">
        <v>778</v>
      </c>
      <c r="B779" s="37">
        <v>40076</v>
      </c>
      <c r="C779" s="34" t="s">
        <v>44</v>
      </c>
      <c r="D779" s="34" t="s">
        <v>47</v>
      </c>
      <c r="E779" s="34" t="s">
        <v>161</v>
      </c>
      <c r="F779" s="34" t="s">
        <v>24</v>
      </c>
      <c r="G779" s="21"/>
      <c r="H779" s="21"/>
      <c r="I779" s="21" t="s">
        <v>26</v>
      </c>
      <c r="J779" s="21" t="s">
        <v>31</v>
      </c>
      <c r="M779" s="12"/>
    </row>
    <row r="780" spans="1:13" ht="18" customHeight="1">
      <c r="A780" s="4">
        <v>779</v>
      </c>
      <c r="B780" s="37">
        <v>40076</v>
      </c>
      <c r="C780" s="34" t="s">
        <v>6</v>
      </c>
      <c r="D780" s="34" t="s">
        <v>22</v>
      </c>
      <c r="E780" s="34" t="s">
        <v>4</v>
      </c>
      <c r="F780" s="34" t="s">
        <v>21</v>
      </c>
      <c r="G780" s="21"/>
      <c r="H780" s="21"/>
      <c r="I780" s="21" t="s">
        <v>20</v>
      </c>
      <c r="J780" s="21" t="s">
        <v>13</v>
      </c>
      <c r="M780" s="12"/>
    </row>
    <row r="781" spans="1:13" ht="18" customHeight="1">
      <c r="A781" s="4">
        <v>780</v>
      </c>
      <c r="B781" s="37">
        <v>40076</v>
      </c>
      <c r="C781" s="34" t="s">
        <v>43</v>
      </c>
      <c r="D781" s="34" t="s">
        <v>15</v>
      </c>
      <c r="E781" s="34" t="s">
        <v>46</v>
      </c>
      <c r="F781" s="34" t="s">
        <v>163</v>
      </c>
      <c r="G781" s="21"/>
      <c r="H781" s="21"/>
      <c r="I781" s="21" t="s">
        <v>38</v>
      </c>
      <c r="J781" s="21" t="s">
        <v>19</v>
      </c>
      <c r="M781" s="12"/>
    </row>
    <row r="782" spans="1:13" ht="18" customHeight="1">
      <c r="A782" s="4">
        <v>781</v>
      </c>
      <c r="B782" s="37">
        <v>40077</v>
      </c>
      <c r="C782" s="34" t="s">
        <v>39</v>
      </c>
      <c r="D782" s="34" t="s">
        <v>41</v>
      </c>
      <c r="E782" s="34" t="s">
        <v>153</v>
      </c>
      <c r="F782" s="34" t="s">
        <v>30</v>
      </c>
      <c r="G782" s="21"/>
      <c r="H782" s="21"/>
      <c r="I782" s="21" t="s">
        <v>9</v>
      </c>
      <c r="J782" s="21" t="s">
        <v>26</v>
      </c>
      <c r="M782" s="12"/>
    </row>
    <row r="783" spans="1:13" ht="18" customHeight="1">
      <c r="A783" s="4">
        <v>782</v>
      </c>
      <c r="B783" s="37">
        <v>40077</v>
      </c>
      <c r="C783" s="34" t="s">
        <v>50</v>
      </c>
      <c r="D783" s="34" t="s">
        <v>142</v>
      </c>
      <c r="E783" s="34" t="s">
        <v>47</v>
      </c>
      <c r="F783" s="34" t="s">
        <v>161</v>
      </c>
      <c r="G783" s="21"/>
      <c r="H783" s="21"/>
      <c r="I783" s="21" t="s">
        <v>25</v>
      </c>
      <c r="J783" s="21" t="s">
        <v>8</v>
      </c>
      <c r="M783" s="12"/>
    </row>
    <row r="784" spans="1:13" ht="18" customHeight="1">
      <c r="A784" s="4">
        <v>783</v>
      </c>
      <c r="B784" s="37">
        <v>40077</v>
      </c>
      <c r="C784" s="34" t="s">
        <v>21</v>
      </c>
      <c r="D784" s="34" t="s">
        <v>166</v>
      </c>
      <c r="E784" s="34" t="s">
        <v>18</v>
      </c>
      <c r="F784" s="34" t="s">
        <v>33</v>
      </c>
      <c r="G784" s="21"/>
      <c r="H784" s="21"/>
      <c r="I784" s="21" t="s">
        <v>13</v>
      </c>
      <c r="J784" s="21" t="s">
        <v>38</v>
      </c>
      <c r="M784" s="12"/>
    </row>
    <row r="785" spans="1:13" ht="18" customHeight="1">
      <c r="A785" s="4">
        <v>784</v>
      </c>
      <c r="B785" s="37">
        <v>40077</v>
      </c>
      <c r="C785" s="34" t="s">
        <v>163</v>
      </c>
      <c r="D785" s="34" t="s">
        <v>72</v>
      </c>
      <c r="E785" s="34" t="s">
        <v>15</v>
      </c>
      <c r="F785" s="34" t="s">
        <v>28</v>
      </c>
      <c r="G785" s="21"/>
      <c r="H785" s="21"/>
      <c r="I785" s="21" t="s">
        <v>19</v>
      </c>
      <c r="J785" s="21" t="s">
        <v>14</v>
      </c>
      <c r="M785" s="12"/>
    </row>
    <row r="786" spans="1:13" ht="18" customHeight="1">
      <c r="A786" s="4">
        <v>785</v>
      </c>
      <c r="B786" s="37">
        <v>40077</v>
      </c>
      <c r="C786" s="34" t="s">
        <v>16</v>
      </c>
      <c r="D786" s="34" t="s">
        <v>144</v>
      </c>
      <c r="E786" s="34" t="s">
        <v>35</v>
      </c>
      <c r="F786" s="34" t="s">
        <v>10</v>
      </c>
      <c r="G786" s="21"/>
      <c r="H786" s="21"/>
      <c r="I786" s="21" t="s">
        <v>37</v>
      </c>
      <c r="J786" s="21" t="s">
        <v>20</v>
      </c>
      <c r="M786" s="12"/>
    </row>
    <row r="787" spans="1:13" ht="18" customHeight="1">
      <c r="A787" s="4">
        <v>786</v>
      </c>
      <c r="B787" s="37">
        <v>40077</v>
      </c>
      <c r="C787" s="34" t="s">
        <v>12</v>
      </c>
      <c r="D787" s="34" t="s">
        <v>29</v>
      </c>
      <c r="E787" s="34" t="s">
        <v>146</v>
      </c>
      <c r="F787" s="34" t="s">
        <v>131</v>
      </c>
      <c r="G787" s="21"/>
      <c r="H787" s="21"/>
      <c r="I787" s="21" t="s">
        <v>31</v>
      </c>
      <c r="J787" s="21" t="s">
        <v>32</v>
      </c>
      <c r="M787" s="12"/>
    </row>
    <row r="788" spans="1:13" ht="18" customHeight="1">
      <c r="A788" s="4">
        <v>787</v>
      </c>
      <c r="B788" s="37">
        <v>40078</v>
      </c>
      <c r="C788" s="34" t="s">
        <v>161</v>
      </c>
      <c r="D788" s="34" t="s">
        <v>23</v>
      </c>
      <c r="E788" s="34" t="s">
        <v>142</v>
      </c>
      <c r="F788" s="34" t="s">
        <v>47</v>
      </c>
      <c r="G788" s="21"/>
      <c r="H788" s="21"/>
      <c r="I788" s="21" t="s">
        <v>25</v>
      </c>
      <c r="J788" s="21" t="s">
        <v>8</v>
      </c>
      <c r="M788" s="12"/>
    </row>
    <row r="789" spans="1:13" ht="18" customHeight="1">
      <c r="A789" s="4">
        <v>788</v>
      </c>
      <c r="B789" s="37">
        <v>40078</v>
      </c>
      <c r="C789" s="34" t="s">
        <v>10</v>
      </c>
      <c r="D789" s="34" t="s">
        <v>6</v>
      </c>
      <c r="E789" s="34" t="s">
        <v>144</v>
      </c>
      <c r="F789" s="34" t="s">
        <v>35</v>
      </c>
      <c r="G789" s="21"/>
      <c r="H789" s="21"/>
      <c r="I789" s="21" t="s">
        <v>37</v>
      </c>
      <c r="J789" s="21" t="s">
        <v>20</v>
      </c>
      <c r="M789" s="12"/>
    </row>
    <row r="790" spans="1:13" ht="18" customHeight="1">
      <c r="A790" s="4">
        <v>789</v>
      </c>
      <c r="B790" s="37">
        <v>40078</v>
      </c>
      <c r="C790" s="34" t="s">
        <v>28</v>
      </c>
      <c r="D790" s="34" t="s">
        <v>43</v>
      </c>
      <c r="E790" s="34" t="s">
        <v>72</v>
      </c>
      <c r="F790" s="34" t="s">
        <v>15</v>
      </c>
      <c r="G790" s="21"/>
      <c r="H790" s="21"/>
      <c r="I790" s="21" t="s">
        <v>19</v>
      </c>
      <c r="J790" s="21" t="s">
        <v>14</v>
      </c>
      <c r="M790" s="12"/>
    </row>
    <row r="791" spans="1:13" ht="18" customHeight="1">
      <c r="A791" s="4">
        <v>790</v>
      </c>
      <c r="B791" s="37">
        <v>40078</v>
      </c>
      <c r="C791" s="34" t="s">
        <v>131</v>
      </c>
      <c r="D791" s="34" t="s">
        <v>5</v>
      </c>
      <c r="E791" s="34" t="s">
        <v>29</v>
      </c>
      <c r="F791" s="34" t="s">
        <v>146</v>
      </c>
      <c r="G791" s="21"/>
      <c r="H791" s="21"/>
      <c r="I791" s="21" t="s">
        <v>31</v>
      </c>
      <c r="J791" s="21" t="s">
        <v>32</v>
      </c>
      <c r="M791" s="12"/>
    </row>
    <row r="792" spans="1:13" ht="18" customHeight="1">
      <c r="A792" s="4">
        <v>791</v>
      </c>
      <c r="B792" s="37">
        <v>40078</v>
      </c>
      <c r="C792" s="34" t="s">
        <v>30</v>
      </c>
      <c r="D792" s="34" t="s">
        <v>213</v>
      </c>
      <c r="E792" s="34" t="s">
        <v>41</v>
      </c>
      <c r="F792" s="34" t="s">
        <v>153</v>
      </c>
      <c r="G792" s="21"/>
      <c r="H792" s="21"/>
      <c r="I792" s="21" t="s">
        <v>9</v>
      </c>
      <c r="J792" s="21" t="s">
        <v>26</v>
      </c>
      <c r="M792" s="12"/>
    </row>
    <row r="793" spans="1:13" ht="18" customHeight="1">
      <c r="A793" s="4">
        <v>792</v>
      </c>
      <c r="B793" s="37">
        <v>40078</v>
      </c>
      <c r="C793" s="34" t="s">
        <v>33</v>
      </c>
      <c r="D793" s="34" t="s">
        <v>49</v>
      </c>
      <c r="E793" s="34" t="s">
        <v>166</v>
      </c>
      <c r="F793" s="34" t="s">
        <v>18</v>
      </c>
      <c r="G793" s="21"/>
      <c r="H793" s="21"/>
      <c r="I793" s="21" t="s">
        <v>13</v>
      </c>
      <c r="J793" s="21" t="s">
        <v>38</v>
      </c>
      <c r="M793" s="12"/>
    </row>
    <row r="794" spans="1:13" ht="18" customHeight="1">
      <c r="A794" s="4">
        <v>793</v>
      </c>
      <c r="B794" s="37">
        <v>40079</v>
      </c>
      <c r="C794" s="34" t="s">
        <v>35</v>
      </c>
      <c r="D794" s="34" t="s">
        <v>16</v>
      </c>
      <c r="E794" s="36" t="s">
        <v>22</v>
      </c>
      <c r="F794" s="34" t="s">
        <v>144</v>
      </c>
      <c r="G794" s="21"/>
      <c r="H794" s="21"/>
      <c r="I794" s="21" t="s">
        <v>37</v>
      </c>
      <c r="J794" s="21" t="s">
        <v>20</v>
      </c>
      <c r="M794" s="12"/>
    </row>
    <row r="795" spans="1:13" ht="18" customHeight="1">
      <c r="A795" s="4">
        <v>794</v>
      </c>
      <c r="B795" s="37">
        <v>40079</v>
      </c>
      <c r="C795" s="34" t="s">
        <v>47</v>
      </c>
      <c r="D795" s="34" t="s">
        <v>50</v>
      </c>
      <c r="E795" s="34" t="s">
        <v>23</v>
      </c>
      <c r="F795" s="34" t="s">
        <v>142</v>
      </c>
      <c r="G795" s="21"/>
      <c r="H795" s="21"/>
      <c r="I795" s="21" t="s">
        <v>25</v>
      </c>
      <c r="J795" s="21" t="s">
        <v>8</v>
      </c>
      <c r="M795" s="12"/>
    </row>
    <row r="796" spans="1:13" ht="18" customHeight="1">
      <c r="A796" s="4">
        <v>795</v>
      </c>
      <c r="B796" s="37">
        <v>40079</v>
      </c>
      <c r="C796" s="34" t="s">
        <v>153</v>
      </c>
      <c r="D796" s="34" t="s">
        <v>39</v>
      </c>
      <c r="E796" s="34" t="s">
        <v>213</v>
      </c>
      <c r="F796" s="34" t="s">
        <v>41</v>
      </c>
      <c r="G796" s="21"/>
      <c r="H796" s="21"/>
      <c r="I796" s="21" t="s">
        <v>9</v>
      </c>
      <c r="J796" s="21" t="s">
        <v>26</v>
      </c>
      <c r="M796" s="12"/>
    </row>
    <row r="797" spans="1:13" ht="18" customHeight="1">
      <c r="A797" s="4">
        <v>796</v>
      </c>
      <c r="B797" s="37">
        <v>40079</v>
      </c>
      <c r="C797" s="34" t="s">
        <v>15</v>
      </c>
      <c r="D797" s="34" t="s">
        <v>163</v>
      </c>
      <c r="E797" s="34" t="s">
        <v>43</v>
      </c>
      <c r="F797" s="34" t="s">
        <v>72</v>
      </c>
      <c r="G797" s="21"/>
      <c r="H797" s="21"/>
      <c r="I797" s="21" t="s">
        <v>19</v>
      </c>
      <c r="J797" s="21" t="s">
        <v>14</v>
      </c>
      <c r="M797" s="12"/>
    </row>
    <row r="798" spans="1:13" ht="18" customHeight="1">
      <c r="A798" s="4">
        <v>797</v>
      </c>
      <c r="B798" s="37">
        <v>40079</v>
      </c>
      <c r="C798" s="34" t="s">
        <v>18</v>
      </c>
      <c r="D798" s="34" t="s">
        <v>21</v>
      </c>
      <c r="E798" s="34" t="s">
        <v>49</v>
      </c>
      <c r="F798" s="34" t="s">
        <v>166</v>
      </c>
      <c r="G798" s="21"/>
      <c r="H798" s="21"/>
      <c r="I798" s="21" t="s">
        <v>13</v>
      </c>
      <c r="J798" s="21" t="s">
        <v>38</v>
      </c>
      <c r="M798" s="12"/>
    </row>
    <row r="799" spans="1:13" ht="18" customHeight="1">
      <c r="A799" s="4">
        <v>798</v>
      </c>
      <c r="B799" s="37">
        <v>40079</v>
      </c>
      <c r="C799" s="34" t="s">
        <v>146</v>
      </c>
      <c r="D799" s="36" t="s">
        <v>12</v>
      </c>
      <c r="E799" s="34" t="s">
        <v>5</v>
      </c>
      <c r="F799" s="34" t="s">
        <v>29</v>
      </c>
      <c r="G799" s="21"/>
      <c r="H799" s="21"/>
      <c r="I799" s="21" t="s">
        <v>31</v>
      </c>
      <c r="J799" s="21" t="s">
        <v>32</v>
      </c>
      <c r="M799" s="12"/>
    </row>
    <row r="800" spans="1:13" ht="18" customHeight="1">
      <c r="A800" s="4">
        <v>799</v>
      </c>
      <c r="B800" s="37">
        <v>40081</v>
      </c>
      <c r="C800" s="34" t="s">
        <v>4</v>
      </c>
      <c r="D800" s="34" t="s">
        <v>33</v>
      </c>
      <c r="E800" s="34" t="s">
        <v>17</v>
      </c>
      <c r="F800" s="34" t="s">
        <v>27</v>
      </c>
      <c r="G800" s="21"/>
      <c r="H800" s="21"/>
      <c r="I800" s="21" t="s">
        <v>14</v>
      </c>
      <c r="J800" s="21" t="s">
        <v>13</v>
      </c>
      <c r="M800" s="12"/>
    </row>
    <row r="801" spans="1:13" ht="18" customHeight="1">
      <c r="A801" s="4">
        <v>800</v>
      </c>
      <c r="B801" s="37">
        <v>40081</v>
      </c>
      <c r="C801" s="34" t="s">
        <v>72</v>
      </c>
      <c r="D801" s="34" t="s">
        <v>46</v>
      </c>
      <c r="E801" s="34" t="s">
        <v>16</v>
      </c>
      <c r="F801" s="34" t="s">
        <v>43</v>
      </c>
      <c r="G801" s="21"/>
      <c r="H801" s="21"/>
      <c r="I801" s="21" t="s">
        <v>20</v>
      </c>
      <c r="J801" s="21" t="s">
        <v>38</v>
      </c>
      <c r="M801" s="12"/>
    </row>
    <row r="802" spans="1:13" ht="18" customHeight="1">
      <c r="A802" s="4">
        <v>801</v>
      </c>
      <c r="B802" s="37">
        <v>40081</v>
      </c>
      <c r="C802" s="34" t="s">
        <v>213</v>
      </c>
      <c r="D802" s="34" t="s">
        <v>153</v>
      </c>
      <c r="E802" s="34" t="s">
        <v>30</v>
      </c>
      <c r="F802" s="34" t="s">
        <v>5</v>
      </c>
      <c r="G802" s="21"/>
      <c r="H802" s="21"/>
      <c r="I802" s="21" t="s">
        <v>32</v>
      </c>
      <c r="J802" s="21" t="s">
        <v>9</v>
      </c>
      <c r="M802" s="12"/>
    </row>
    <row r="803" spans="1:13" ht="18" customHeight="1">
      <c r="A803" s="4">
        <v>802</v>
      </c>
      <c r="B803" s="37">
        <v>40081</v>
      </c>
      <c r="C803" s="34" t="s">
        <v>29</v>
      </c>
      <c r="D803" s="34" t="s">
        <v>131</v>
      </c>
      <c r="E803" s="34" t="s">
        <v>148</v>
      </c>
      <c r="F803" s="34" t="s">
        <v>11</v>
      </c>
      <c r="G803" s="21"/>
      <c r="H803" s="21"/>
      <c r="I803" s="21" t="s">
        <v>8</v>
      </c>
      <c r="J803" s="21" t="s">
        <v>26</v>
      </c>
      <c r="M803" s="12"/>
    </row>
    <row r="804" spans="1:13" ht="18" customHeight="1">
      <c r="A804" s="4">
        <v>803</v>
      </c>
      <c r="B804" s="37">
        <v>40081</v>
      </c>
      <c r="C804" s="34" t="s">
        <v>144</v>
      </c>
      <c r="D804" s="34" t="s">
        <v>10</v>
      </c>
      <c r="E804" s="34" t="s">
        <v>7</v>
      </c>
      <c r="F804" s="34" t="s">
        <v>22</v>
      </c>
      <c r="G804" s="21"/>
      <c r="H804" s="21"/>
      <c r="I804" s="21" t="s">
        <v>37</v>
      </c>
      <c r="J804" s="21" t="s">
        <v>19</v>
      </c>
      <c r="M804" s="12"/>
    </row>
    <row r="805" spans="1:13" ht="18" customHeight="1">
      <c r="A805" s="4">
        <v>804</v>
      </c>
      <c r="B805" s="37">
        <v>40081</v>
      </c>
      <c r="C805" s="34" t="s">
        <v>142</v>
      </c>
      <c r="D805" s="34" t="s">
        <v>161</v>
      </c>
      <c r="E805" s="34" t="s">
        <v>24</v>
      </c>
      <c r="F805" s="34" t="s">
        <v>23</v>
      </c>
      <c r="G805" s="21"/>
      <c r="H805" s="21"/>
      <c r="I805" s="21" t="s">
        <v>25</v>
      </c>
      <c r="J805" s="21" t="s">
        <v>31</v>
      </c>
      <c r="M805" s="12"/>
    </row>
    <row r="806" spans="1:13" ht="18" customHeight="1">
      <c r="A806" s="4">
        <v>805</v>
      </c>
      <c r="B806" s="37">
        <v>40082</v>
      </c>
      <c r="C806" s="34" t="s">
        <v>5</v>
      </c>
      <c r="D806" s="34" t="s">
        <v>41</v>
      </c>
      <c r="E806" s="34" t="s">
        <v>153</v>
      </c>
      <c r="F806" s="34" t="s">
        <v>30</v>
      </c>
      <c r="G806" s="21"/>
      <c r="H806" s="21"/>
      <c r="I806" s="21" t="s">
        <v>32</v>
      </c>
      <c r="J806" s="21" t="s">
        <v>9</v>
      </c>
      <c r="M806" s="12"/>
    </row>
    <row r="807" spans="1:13" ht="18" customHeight="1">
      <c r="A807" s="4">
        <v>806</v>
      </c>
      <c r="B807" s="37">
        <v>40082</v>
      </c>
      <c r="C807" s="34" t="s">
        <v>23</v>
      </c>
      <c r="D807" s="34" t="s">
        <v>47</v>
      </c>
      <c r="E807" s="34" t="s">
        <v>161</v>
      </c>
      <c r="F807" s="34" t="s">
        <v>24</v>
      </c>
      <c r="G807" s="21"/>
      <c r="H807" s="21"/>
      <c r="I807" s="21" t="s">
        <v>25</v>
      </c>
      <c r="J807" s="21" t="s">
        <v>31</v>
      </c>
      <c r="M807" s="12"/>
    </row>
    <row r="808" spans="1:13" ht="18" customHeight="1">
      <c r="A808" s="4">
        <v>807</v>
      </c>
      <c r="B808" s="37">
        <v>40082</v>
      </c>
      <c r="C808" s="34" t="s">
        <v>43</v>
      </c>
      <c r="D808" s="34" t="s">
        <v>35</v>
      </c>
      <c r="E808" s="34" t="s">
        <v>46</v>
      </c>
      <c r="F808" s="34" t="s">
        <v>16</v>
      </c>
      <c r="G808" s="21"/>
      <c r="H808" s="21"/>
      <c r="I808" s="21" t="s">
        <v>20</v>
      </c>
      <c r="J808" s="21" t="s">
        <v>38</v>
      </c>
      <c r="M808" s="12"/>
    </row>
    <row r="809" spans="1:13" ht="18" customHeight="1">
      <c r="A809" s="4">
        <v>808</v>
      </c>
      <c r="B809" s="37">
        <v>40082</v>
      </c>
      <c r="C809" s="34" t="s">
        <v>11</v>
      </c>
      <c r="D809" s="34" t="s">
        <v>148</v>
      </c>
      <c r="E809" s="34" t="s">
        <v>131</v>
      </c>
      <c r="F809" s="34" t="s">
        <v>12</v>
      </c>
      <c r="G809" s="21"/>
      <c r="H809" s="21"/>
      <c r="I809" s="21" t="s">
        <v>8</v>
      </c>
      <c r="J809" s="21" t="s">
        <v>26</v>
      </c>
      <c r="M809" s="12"/>
    </row>
    <row r="810" spans="1:13" ht="18" customHeight="1">
      <c r="A810" s="4">
        <v>809</v>
      </c>
      <c r="B810" s="37">
        <v>40082</v>
      </c>
      <c r="C810" s="34" t="s">
        <v>27</v>
      </c>
      <c r="D810" s="34" t="s">
        <v>6</v>
      </c>
      <c r="E810" s="34" t="s">
        <v>33</v>
      </c>
      <c r="F810" s="34" t="s">
        <v>17</v>
      </c>
      <c r="G810" s="21"/>
      <c r="H810" s="21"/>
      <c r="I810" s="21" t="s">
        <v>14</v>
      </c>
      <c r="J810" s="21" t="s">
        <v>13</v>
      </c>
      <c r="M810" s="12"/>
    </row>
    <row r="811" spans="1:13" ht="18" customHeight="1">
      <c r="A811" s="4">
        <v>810</v>
      </c>
      <c r="B811" s="37">
        <v>40082</v>
      </c>
      <c r="C811" s="34" t="s">
        <v>22</v>
      </c>
      <c r="D811" s="34" t="s">
        <v>36</v>
      </c>
      <c r="E811" s="34" t="s">
        <v>10</v>
      </c>
      <c r="F811" s="34" t="s">
        <v>7</v>
      </c>
      <c r="G811" s="21"/>
      <c r="H811" s="21"/>
      <c r="I811" s="21" t="s">
        <v>37</v>
      </c>
      <c r="J811" s="21" t="s">
        <v>19</v>
      </c>
      <c r="M811" s="12"/>
    </row>
    <row r="812" spans="1:13" ht="18" customHeight="1">
      <c r="A812" s="4">
        <v>811</v>
      </c>
      <c r="B812" s="37">
        <v>40083</v>
      </c>
      <c r="C812" s="34" t="s">
        <v>7</v>
      </c>
      <c r="D812" s="34" t="s">
        <v>144</v>
      </c>
      <c r="E812" s="34" t="s">
        <v>21</v>
      </c>
      <c r="F812" s="34" t="s">
        <v>10</v>
      </c>
      <c r="G812" s="21"/>
      <c r="H812" s="21"/>
      <c r="I812" s="21" t="s">
        <v>37</v>
      </c>
      <c r="J812" s="21" t="s">
        <v>19</v>
      </c>
      <c r="M812" s="12"/>
    </row>
    <row r="813" spans="1:13" ht="18" customHeight="1">
      <c r="A813" s="4">
        <v>812</v>
      </c>
      <c r="B813" s="37">
        <v>40083</v>
      </c>
      <c r="C813" s="34" t="s">
        <v>30</v>
      </c>
      <c r="D813" s="34" t="s">
        <v>213</v>
      </c>
      <c r="E813" s="34" t="s">
        <v>41</v>
      </c>
      <c r="F813" s="34" t="s">
        <v>153</v>
      </c>
      <c r="G813" s="21"/>
      <c r="H813" s="21"/>
      <c r="I813" s="21" t="s">
        <v>32</v>
      </c>
      <c r="J813" s="21" t="s">
        <v>9</v>
      </c>
      <c r="M813" s="12"/>
    </row>
    <row r="814" spans="1:13" ht="18" customHeight="1">
      <c r="A814" s="4">
        <v>813</v>
      </c>
      <c r="B814" s="37">
        <v>40083</v>
      </c>
      <c r="C814" s="34" t="s">
        <v>24</v>
      </c>
      <c r="D814" s="34" t="s">
        <v>142</v>
      </c>
      <c r="E814" s="34" t="s">
        <v>47</v>
      </c>
      <c r="F814" s="34" t="s">
        <v>161</v>
      </c>
      <c r="G814" s="21"/>
      <c r="H814" s="21"/>
      <c r="I814" s="21" t="s">
        <v>25</v>
      </c>
      <c r="J814" s="21" t="s">
        <v>31</v>
      </c>
      <c r="M814" s="12"/>
    </row>
    <row r="815" spans="1:13" ht="18" customHeight="1">
      <c r="A815" s="4">
        <v>814</v>
      </c>
      <c r="B815" s="37">
        <v>40083</v>
      </c>
      <c r="C815" s="34" t="s">
        <v>17</v>
      </c>
      <c r="D815" s="34" t="s">
        <v>4</v>
      </c>
      <c r="E815" s="34" t="s">
        <v>6</v>
      </c>
      <c r="F815" s="34" t="s">
        <v>49</v>
      </c>
      <c r="G815" s="21"/>
      <c r="H815" s="21"/>
      <c r="I815" s="21" t="s">
        <v>14</v>
      </c>
      <c r="J815" s="21" t="s">
        <v>13</v>
      </c>
      <c r="M815" s="12"/>
    </row>
    <row r="816" spans="1:13" ht="18" customHeight="1">
      <c r="A816" s="4">
        <v>815</v>
      </c>
      <c r="B816" s="37">
        <v>40083</v>
      </c>
      <c r="C816" s="34" t="s">
        <v>16</v>
      </c>
      <c r="D816" s="34" t="s">
        <v>72</v>
      </c>
      <c r="E816" s="34" t="s">
        <v>35</v>
      </c>
      <c r="F816" s="34" t="s">
        <v>46</v>
      </c>
      <c r="G816" s="21"/>
      <c r="H816" s="21"/>
      <c r="I816" s="21" t="s">
        <v>20</v>
      </c>
      <c r="J816" s="21" t="s">
        <v>38</v>
      </c>
      <c r="M816" s="12"/>
    </row>
    <row r="817" spans="1:13" ht="18" customHeight="1">
      <c r="A817" s="4">
        <v>816</v>
      </c>
      <c r="B817" s="37">
        <v>40083</v>
      </c>
      <c r="C817" s="34" t="s">
        <v>12</v>
      </c>
      <c r="D817" s="34" t="s">
        <v>29</v>
      </c>
      <c r="E817" s="34" t="s">
        <v>211</v>
      </c>
      <c r="F817" s="34" t="s">
        <v>131</v>
      </c>
      <c r="G817" s="21"/>
      <c r="H817" s="21"/>
      <c r="I817" s="21" t="s">
        <v>8</v>
      </c>
      <c r="J817" s="21" t="s">
        <v>26</v>
      </c>
      <c r="M817" s="12"/>
    </row>
    <row r="818" spans="1:13" ht="18" customHeight="1">
      <c r="A818" s="4">
        <v>817</v>
      </c>
      <c r="B818" s="37">
        <v>40084</v>
      </c>
      <c r="C818" s="34" t="s">
        <v>10</v>
      </c>
      <c r="D818" s="34" t="s">
        <v>163</v>
      </c>
      <c r="E818" s="34" t="s">
        <v>36</v>
      </c>
      <c r="F818" s="34" t="s">
        <v>21</v>
      </c>
      <c r="G818" s="21"/>
      <c r="H818" s="21"/>
      <c r="I818" s="21" t="s">
        <v>14</v>
      </c>
      <c r="J818" s="21" t="s">
        <v>38</v>
      </c>
      <c r="M818" s="12"/>
    </row>
    <row r="819" spans="1:13" ht="18" customHeight="1">
      <c r="A819" s="4">
        <v>818</v>
      </c>
      <c r="B819" s="37">
        <v>40084</v>
      </c>
      <c r="C819" s="34" t="s">
        <v>46</v>
      </c>
      <c r="D819" s="34" t="s">
        <v>166</v>
      </c>
      <c r="E819" s="34" t="s">
        <v>4</v>
      </c>
      <c r="F819" s="34" t="s">
        <v>6</v>
      </c>
      <c r="G819" s="21"/>
      <c r="H819" s="21"/>
      <c r="I819" s="21" t="s">
        <v>20</v>
      </c>
      <c r="J819" s="21" t="s">
        <v>37</v>
      </c>
      <c r="M819" s="12"/>
    </row>
    <row r="820" spans="1:13" ht="18" customHeight="1">
      <c r="A820" s="4">
        <v>819</v>
      </c>
      <c r="B820" s="37">
        <v>40084</v>
      </c>
      <c r="C820" s="34" t="s">
        <v>33</v>
      </c>
      <c r="D820" s="34" t="s">
        <v>43</v>
      </c>
      <c r="E820" s="34" t="s">
        <v>72</v>
      </c>
      <c r="F820" s="34" t="s">
        <v>34</v>
      </c>
      <c r="G820" s="21"/>
      <c r="H820" s="21"/>
      <c r="I820" s="21" t="s">
        <v>19</v>
      </c>
      <c r="J820" s="21" t="s">
        <v>13</v>
      </c>
      <c r="M820" s="12"/>
    </row>
    <row r="821" spans="1:13" ht="18" customHeight="1">
      <c r="A821" s="4">
        <v>820</v>
      </c>
      <c r="B821" s="37">
        <v>40085</v>
      </c>
      <c r="C821" s="34" t="s">
        <v>148</v>
      </c>
      <c r="D821" s="34" t="s">
        <v>12</v>
      </c>
      <c r="E821" s="34" t="s">
        <v>213</v>
      </c>
      <c r="F821" s="34" t="s">
        <v>47</v>
      </c>
      <c r="G821" s="21"/>
      <c r="H821" s="21"/>
      <c r="I821" s="21" t="s">
        <v>31</v>
      </c>
      <c r="J821" s="21" t="s">
        <v>26</v>
      </c>
      <c r="M821" s="12"/>
    </row>
    <row r="822" spans="1:13" ht="18" customHeight="1">
      <c r="A822" s="4">
        <v>821</v>
      </c>
      <c r="B822" s="37">
        <v>40085</v>
      </c>
      <c r="C822" s="34" t="s">
        <v>39</v>
      </c>
      <c r="D822" s="34" t="s">
        <v>23</v>
      </c>
      <c r="E822" s="34" t="s">
        <v>142</v>
      </c>
      <c r="F822" s="34" t="s">
        <v>41</v>
      </c>
      <c r="G822" s="21"/>
      <c r="H822" s="21"/>
      <c r="I822" s="21" t="s">
        <v>32</v>
      </c>
      <c r="J822" s="21" t="s">
        <v>8</v>
      </c>
      <c r="M822" s="12"/>
    </row>
    <row r="823" spans="1:13" ht="18" customHeight="1">
      <c r="A823" s="4">
        <v>822</v>
      </c>
      <c r="B823" s="37">
        <v>40085</v>
      </c>
      <c r="C823" s="34" t="s">
        <v>34</v>
      </c>
      <c r="D823" s="34" t="s">
        <v>210</v>
      </c>
      <c r="E823" s="34" t="s">
        <v>43</v>
      </c>
      <c r="F823" s="34" t="s">
        <v>72</v>
      </c>
      <c r="G823" s="21"/>
      <c r="H823" s="21"/>
      <c r="I823" s="21" t="s">
        <v>19</v>
      </c>
      <c r="J823" s="21" t="s">
        <v>13</v>
      </c>
      <c r="M823" s="12"/>
    </row>
    <row r="824" spans="1:13" ht="18" customHeight="1">
      <c r="A824" s="4">
        <v>823</v>
      </c>
      <c r="B824" s="37">
        <v>40085</v>
      </c>
      <c r="C824" s="34" t="s">
        <v>6</v>
      </c>
      <c r="D824" s="34" t="s">
        <v>18</v>
      </c>
      <c r="E824" s="34" t="s">
        <v>166</v>
      </c>
      <c r="F824" s="34" t="s">
        <v>4</v>
      </c>
      <c r="G824" s="21"/>
      <c r="H824" s="21"/>
      <c r="I824" s="21" t="s">
        <v>20</v>
      </c>
      <c r="J824" s="21" t="s">
        <v>37</v>
      </c>
      <c r="M824" s="12"/>
    </row>
    <row r="825" spans="1:13" ht="18" customHeight="1">
      <c r="A825" s="4">
        <v>824</v>
      </c>
      <c r="B825" s="37">
        <v>40085</v>
      </c>
      <c r="C825" s="34" t="s">
        <v>50</v>
      </c>
      <c r="D825" s="34" t="s">
        <v>5</v>
      </c>
      <c r="E825" s="34" t="s">
        <v>146</v>
      </c>
      <c r="F825" s="34" t="s">
        <v>29</v>
      </c>
      <c r="G825" s="21"/>
      <c r="H825" s="21"/>
      <c r="I825" s="21" t="s">
        <v>9</v>
      </c>
      <c r="J825" s="21" t="s">
        <v>25</v>
      </c>
      <c r="M825" s="12"/>
    </row>
    <row r="826" spans="1:13" ht="18" customHeight="1">
      <c r="A826" s="4">
        <v>825</v>
      </c>
      <c r="B826" s="37">
        <v>40085</v>
      </c>
      <c r="C826" s="34" t="s">
        <v>21</v>
      </c>
      <c r="D826" s="34" t="s">
        <v>17</v>
      </c>
      <c r="E826" s="34" t="s">
        <v>163</v>
      </c>
      <c r="F826" s="34" t="s">
        <v>36</v>
      </c>
      <c r="G826" s="21"/>
      <c r="H826" s="21"/>
      <c r="I826" s="21" t="s">
        <v>14</v>
      </c>
      <c r="J826" s="21" t="s">
        <v>38</v>
      </c>
      <c r="M826" s="12"/>
    </row>
    <row r="827" spans="1:13" ht="18" customHeight="1">
      <c r="A827" s="4">
        <v>826</v>
      </c>
      <c r="B827" s="37">
        <v>40086</v>
      </c>
      <c r="C827" s="34" t="s">
        <v>4</v>
      </c>
      <c r="D827" s="34" t="s">
        <v>46</v>
      </c>
      <c r="E827" s="34" t="s">
        <v>18</v>
      </c>
      <c r="F827" s="34" t="s">
        <v>166</v>
      </c>
      <c r="G827" s="21"/>
      <c r="H827" s="21"/>
      <c r="I827" s="21" t="s">
        <v>20</v>
      </c>
      <c r="J827" s="21" t="s">
        <v>37</v>
      </c>
      <c r="M827" s="12"/>
    </row>
    <row r="828" spans="1:13" ht="18" customHeight="1">
      <c r="A828" s="4">
        <v>827</v>
      </c>
      <c r="B828" s="37">
        <v>40086</v>
      </c>
      <c r="C828" s="34" t="s">
        <v>72</v>
      </c>
      <c r="D828" s="34" t="s">
        <v>33</v>
      </c>
      <c r="E828" s="34" t="s">
        <v>210</v>
      </c>
      <c r="F828" s="34" t="s">
        <v>43</v>
      </c>
      <c r="G828" s="21"/>
      <c r="H828" s="21"/>
      <c r="I828" s="21" t="s">
        <v>19</v>
      </c>
      <c r="J828" s="21" t="s">
        <v>13</v>
      </c>
      <c r="M828" s="12"/>
    </row>
    <row r="829" spans="1:13" ht="18" customHeight="1">
      <c r="A829" s="4">
        <v>828</v>
      </c>
      <c r="B829" s="37">
        <v>40086</v>
      </c>
      <c r="C829" s="34" t="s">
        <v>47</v>
      </c>
      <c r="D829" s="34" t="s">
        <v>30</v>
      </c>
      <c r="E829" s="34" t="s">
        <v>12</v>
      </c>
      <c r="F829" s="34" t="s">
        <v>213</v>
      </c>
      <c r="G829" s="21"/>
      <c r="H829" s="21"/>
      <c r="I829" s="21" t="s">
        <v>31</v>
      </c>
      <c r="J829" s="21" t="s">
        <v>26</v>
      </c>
      <c r="M829" s="12"/>
    </row>
    <row r="830" spans="1:13" ht="18" customHeight="1">
      <c r="A830" s="4">
        <v>829</v>
      </c>
      <c r="B830" s="37">
        <v>40086</v>
      </c>
      <c r="C830" s="34" t="s">
        <v>41</v>
      </c>
      <c r="D830" s="34" t="s">
        <v>211</v>
      </c>
      <c r="E830" s="34" t="s">
        <v>23</v>
      </c>
      <c r="F830" s="34" t="s">
        <v>142</v>
      </c>
      <c r="G830" s="21"/>
      <c r="H830" s="21"/>
      <c r="I830" s="21" t="s">
        <v>32</v>
      </c>
      <c r="J830" s="21" t="s">
        <v>8</v>
      </c>
      <c r="M830" s="12"/>
    </row>
    <row r="831" spans="1:13" ht="18" customHeight="1">
      <c r="A831" s="4">
        <v>830</v>
      </c>
      <c r="B831" s="37">
        <v>40086</v>
      </c>
      <c r="C831" s="34" t="s">
        <v>36</v>
      </c>
      <c r="D831" s="34" t="s">
        <v>10</v>
      </c>
      <c r="E831" s="34" t="s">
        <v>17</v>
      </c>
      <c r="F831" s="34" t="s">
        <v>163</v>
      </c>
      <c r="G831" s="21"/>
      <c r="H831" s="21"/>
      <c r="I831" s="21" t="s">
        <v>14</v>
      </c>
      <c r="J831" s="21" t="s">
        <v>38</v>
      </c>
      <c r="M831" s="12"/>
    </row>
    <row r="832" spans="1:13" ht="18" customHeight="1">
      <c r="A832" s="4">
        <v>831</v>
      </c>
      <c r="B832" s="37">
        <v>40086</v>
      </c>
      <c r="C832" s="34" t="s">
        <v>29</v>
      </c>
      <c r="D832" s="34" t="s">
        <v>131</v>
      </c>
      <c r="E832" s="34" t="s">
        <v>5</v>
      </c>
      <c r="F832" s="34" t="s">
        <v>146</v>
      </c>
      <c r="G832" s="21"/>
      <c r="H832" s="21"/>
      <c r="I832" s="21" t="s">
        <v>9</v>
      </c>
      <c r="J832" s="21" t="s">
        <v>25</v>
      </c>
      <c r="M832" s="12"/>
    </row>
    <row r="833" spans="1:13" ht="18" customHeight="1">
      <c r="A833" s="4">
        <v>832</v>
      </c>
      <c r="B833" s="37">
        <v>40087</v>
      </c>
      <c r="C833" s="34" t="s">
        <v>213</v>
      </c>
      <c r="D833" s="34" t="s">
        <v>148</v>
      </c>
      <c r="E833" s="34" t="s">
        <v>30</v>
      </c>
      <c r="F833" s="34" t="s">
        <v>12</v>
      </c>
      <c r="G833" s="21"/>
      <c r="H833" s="21"/>
      <c r="I833" s="21" t="s">
        <v>31</v>
      </c>
      <c r="J833" s="21" t="s">
        <v>26</v>
      </c>
      <c r="M833" s="12"/>
    </row>
    <row r="834" spans="1:13" ht="18" customHeight="1">
      <c r="A834" s="4">
        <v>833</v>
      </c>
      <c r="B834" s="37">
        <v>40087</v>
      </c>
      <c r="C834" s="34" t="s">
        <v>142</v>
      </c>
      <c r="D834" s="34" t="s">
        <v>39</v>
      </c>
      <c r="E834" s="34" t="s">
        <v>157</v>
      </c>
      <c r="F834" s="34" t="s">
        <v>23</v>
      </c>
      <c r="G834" s="21"/>
      <c r="H834" s="21"/>
      <c r="I834" s="21" t="s">
        <v>32</v>
      </c>
      <c r="J834" s="21" t="s">
        <v>8</v>
      </c>
      <c r="M834" s="12"/>
    </row>
    <row r="835" spans="1:13" ht="18" customHeight="1">
      <c r="A835" s="4">
        <v>834</v>
      </c>
      <c r="B835" s="37">
        <v>40087</v>
      </c>
      <c r="C835" s="34" t="s">
        <v>146</v>
      </c>
      <c r="D835" s="34" t="s">
        <v>50</v>
      </c>
      <c r="E835" s="36" t="s">
        <v>131</v>
      </c>
      <c r="F835" s="34" t="s">
        <v>5</v>
      </c>
      <c r="G835" s="21"/>
      <c r="H835" s="21"/>
      <c r="I835" s="21" t="s">
        <v>9</v>
      </c>
      <c r="J835" s="21" t="s">
        <v>25</v>
      </c>
      <c r="M835" s="12"/>
    </row>
    <row r="836" spans="1:13" ht="18" customHeight="1">
      <c r="A836" s="4">
        <v>835</v>
      </c>
      <c r="B836" s="37">
        <v>40088</v>
      </c>
      <c r="C836" s="34" t="s">
        <v>35</v>
      </c>
      <c r="D836" s="34" t="s">
        <v>22</v>
      </c>
      <c r="E836" s="34" t="s">
        <v>27</v>
      </c>
      <c r="F836" s="34" t="s">
        <v>18</v>
      </c>
      <c r="G836" s="21"/>
      <c r="H836" s="21"/>
      <c r="I836" s="21" t="s">
        <v>14</v>
      </c>
      <c r="J836" s="21" t="s">
        <v>19</v>
      </c>
      <c r="M836" s="12"/>
    </row>
    <row r="837" spans="1:13" ht="18" customHeight="1">
      <c r="A837" s="4">
        <v>836</v>
      </c>
      <c r="B837" s="37">
        <v>40088</v>
      </c>
      <c r="C837" s="34" t="s">
        <v>49</v>
      </c>
      <c r="D837" s="34" t="s">
        <v>144</v>
      </c>
      <c r="E837" s="34" t="s">
        <v>21</v>
      </c>
      <c r="F837" s="34" t="s">
        <v>10</v>
      </c>
      <c r="G837" s="21"/>
      <c r="H837" s="21"/>
      <c r="I837" s="21" t="s">
        <v>37</v>
      </c>
      <c r="J837" s="21" t="s">
        <v>13</v>
      </c>
      <c r="M837" s="12"/>
    </row>
    <row r="838" spans="1:13" ht="18" customHeight="1">
      <c r="A838" s="4">
        <v>837</v>
      </c>
      <c r="B838" s="37">
        <v>40089</v>
      </c>
      <c r="C838" s="34" t="s">
        <v>10</v>
      </c>
      <c r="D838" s="34" t="s">
        <v>6</v>
      </c>
      <c r="E838" s="34" t="s">
        <v>144</v>
      </c>
      <c r="F838" s="34" t="s">
        <v>21</v>
      </c>
      <c r="G838" s="21"/>
      <c r="H838" s="21"/>
      <c r="I838" s="21" t="s">
        <v>37</v>
      </c>
      <c r="J838" s="21" t="s">
        <v>19</v>
      </c>
      <c r="M838" s="12"/>
    </row>
    <row r="839" spans="1:13" ht="18" customHeight="1">
      <c r="A839" s="4">
        <v>838</v>
      </c>
      <c r="B839" s="37">
        <v>40089</v>
      </c>
      <c r="C839" s="34" t="s">
        <v>131</v>
      </c>
      <c r="D839" s="34" t="s">
        <v>146</v>
      </c>
      <c r="E839" s="34" t="s">
        <v>29</v>
      </c>
      <c r="F839" s="34" t="s">
        <v>50</v>
      </c>
      <c r="G839" s="21"/>
      <c r="H839" s="21"/>
      <c r="I839" s="21" t="s">
        <v>9</v>
      </c>
      <c r="J839" s="21" t="s">
        <v>32</v>
      </c>
      <c r="M839" s="12"/>
    </row>
    <row r="840" spans="1:13" ht="18" customHeight="1">
      <c r="A840" s="4">
        <v>839</v>
      </c>
      <c r="B840" s="37">
        <v>40089</v>
      </c>
      <c r="C840" s="34" t="s">
        <v>18</v>
      </c>
      <c r="D840" s="36" t="s">
        <v>4</v>
      </c>
      <c r="E840" s="34" t="s">
        <v>22</v>
      </c>
      <c r="F840" s="34" t="s">
        <v>27</v>
      </c>
      <c r="G840" s="21"/>
      <c r="H840" s="21"/>
      <c r="I840" s="21" t="s">
        <v>13</v>
      </c>
      <c r="J840" s="21" t="s">
        <v>20</v>
      </c>
      <c r="M840" s="12"/>
    </row>
    <row r="841" spans="1:13" ht="18" customHeight="1">
      <c r="A841" s="4">
        <v>840</v>
      </c>
      <c r="B841" s="37">
        <v>40089</v>
      </c>
      <c r="C841" s="34" t="s">
        <v>16</v>
      </c>
      <c r="D841" s="34" t="s">
        <v>15</v>
      </c>
      <c r="E841" s="34" t="s">
        <v>46</v>
      </c>
      <c r="F841" s="34" t="s">
        <v>7</v>
      </c>
      <c r="G841" s="21"/>
      <c r="H841" s="21"/>
      <c r="I841" s="21" t="s">
        <v>38</v>
      </c>
      <c r="J841" s="21" t="s">
        <v>14</v>
      </c>
      <c r="M841" s="12"/>
    </row>
    <row r="842" spans="1:13" ht="18" customHeight="1">
      <c r="A842" s="4">
        <v>841</v>
      </c>
      <c r="B842" s="37">
        <v>40089</v>
      </c>
      <c r="C842" s="34" t="s">
        <v>12</v>
      </c>
      <c r="D842" s="34" t="s">
        <v>47</v>
      </c>
      <c r="E842" s="34" t="s">
        <v>148</v>
      </c>
      <c r="F842" s="34" t="s">
        <v>30</v>
      </c>
      <c r="G842" s="21"/>
      <c r="H842" s="21"/>
      <c r="I842" s="21" t="s">
        <v>31</v>
      </c>
      <c r="J842" s="21" t="s">
        <v>8</v>
      </c>
      <c r="M842" s="12"/>
    </row>
    <row r="843" spans="1:13" ht="18" customHeight="1">
      <c r="A843" s="4">
        <v>842</v>
      </c>
      <c r="B843" s="37">
        <v>40090</v>
      </c>
      <c r="C843" s="34" t="s">
        <v>7</v>
      </c>
      <c r="D843" s="34" t="s">
        <v>72</v>
      </c>
      <c r="E843" s="34" t="s">
        <v>15</v>
      </c>
      <c r="F843" s="34" t="s">
        <v>46</v>
      </c>
      <c r="G843" s="21"/>
      <c r="H843" s="21"/>
      <c r="I843" s="21" t="s">
        <v>38</v>
      </c>
      <c r="J843" s="21" t="s">
        <v>20</v>
      </c>
      <c r="M843" s="12"/>
    </row>
    <row r="844" spans="1:13" ht="18" customHeight="1">
      <c r="A844" s="4">
        <v>843</v>
      </c>
      <c r="B844" s="37">
        <v>40090</v>
      </c>
      <c r="C844" s="34" t="s">
        <v>30</v>
      </c>
      <c r="D844" s="34" t="s">
        <v>213</v>
      </c>
      <c r="E844" s="34" t="s">
        <v>47</v>
      </c>
      <c r="F844" s="34" t="s">
        <v>148</v>
      </c>
      <c r="G844" s="21"/>
      <c r="H844" s="21"/>
      <c r="I844" s="21" t="s">
        <v>31</v>
      </c>
      <c r="J844" s="21" t="s">
        <v>25</v>
      </c>
      <c r="M844" s="12"/>
    </row>
    <row r="845" spans="1:13" ht="18" customHeight="1">
      <c r="A845" s="4">
        <v>844</v>
      </c>
      <c r="B845" s="37">
        <v>40090</v>
      </c>
      <c r="C845" s="34" t="s">
        <v>50</v>
      </c>
      <c r="D845" s="34" t="s">
        <v>5</v>
      </c>
      <c r="E845" s="34" t="s">
        <v>146</v>
      </c>
      <c r="F845" s="34" t="s">
        <v>29</v>
      </c>
      <c r="G845" s="21"/>
      <c r="H845" s="21"/>
      <c r="I845" s="21" t="s">
        <v>9</v>
      </c>
      <c r="J845" s="21" t="s">
        <v>32</v>
      </c>
      <c r="M845" s="12"/>
    </row>
    <row r="846" spans="1:13" ht="18" customHeight="1">
      <c r="A846" s="4">
        <v>845</v>
      </c>
      <c r="B846" s="37">
        <v>40090</v>
      </c>
      <c r="C846" s="34" t="s">
        <v>21</v>
      </c>
      <c r="D846" s="34" t="s">
        <v>49</v>
      </c>
      <c r="E846" s="34" t="s">
        <v>6</v>
      </c>
      <c r="F846" s="34" t="s">
        <v>166</v>
      </c>
      <c r="G846" s="21"/>
      <c r="H846" s="21"/>
      <c r="I846" s="21" t="s">
        <v>14</v>
      </c>
      <c r="J846" s="21" t="s">
        <v>37</v>
      </c>
      <c r="M846" s="12"/>
    </row>
    <row r="847" spans="1:13" ht="18" customHeight="1">
      <c r="A847" s="4">
        <v>846</v>
      </c>
      <c r="B847" s="37">
        <v>40090</v>
      </c>
      <c r="C847" s="36" t="s">
        <v>27</v>
      </c>
      <c r="D847" s="34" t="s">
        <v>35</v>
      </c>
      <c r="E847" s="34" t="s">
        <v>4</v>
      </c>
      <c r="F847" s="34" t="s">
        <v>22</v>
      </c>
      <c r="G847" s="21"/>
      <c r="H847" s="21"/>
      <c r="I847" s="21" t="s">
        <v>13</v>
      </c>
      <c r="J847" s="21" t="s">
        <v>19</v>
      </c>
      <c r="M847" s="13"/>
    </row>
    <row r="848" spans="1:13" ht="18" customHeight="1">
      <c r="A848" s="4">
        <v>847</v>
      </c>
      <c r="B848" s="37">
        <v>40091</v>
      </c>
      <c r="C848" s="34" t="s">
        <v>148</v>
      </c>
      <c r="D848" s="34" t="s">
        <v>12</v>
      </c>
      <c r="E848" s="34" t="s">
        <v>213</v>
      </c>
      <c r="F848" s="34" t="s">
        <v>47</v>
      </c>
      <c r="G848" s="21"/>
      <c r="H848" s="21"/>
      <c r="I848" s="21" t="s">
        <v>31</v>
      </c>
      <c r="J848" s="21" t="s">
        <v>32</v>
      </c>
      <c r="M848" s="12"/>
    </row>
    <row r="849" spans="1:13" ht="18" customHeight="1">
      <c r="A849" s="4">
        <v>848</v>
      </c>
      <c r="B849" s="37">
        <v>40091</v>
      </c>
      <c r="C849" s="34" t="s">
        <v>161</v>
      </c>
      <c r="D849" s="34" t="s">
        <v>142</v>
      </c>
      <c r="E849" s="34" t="s">
        <v>23</v>
      </c>
      <c r="F849" s="34" t="s">
        <v>214</v>
      </c>
      <c r="G849" s="21"/>
      <c r="H849" s="21"/>
      <c r="I849" s="21" t="s">
        <v>26</v>
      </c>
      <c r="J849" s="21" t="s">
        <v>9</v>
      </c>
      <c r="M849" s="12"/>
    </row>
    <row r="850" spans="1:13" ht="18" customHeight="1">
      <c r="A850" s="4">
        <v>849</v>
      </c>
      <c r="B850" s="37">
        <v>40091</v>
      </c>
      <c r="C850" s="34" t="s">
        <v>6</v>
      </c>
      <c r="D850" s="34" t="s">
        <v>166</v>
      </c>
      <c r="E850" s="34" t="s">
        <v>35</v>
      </c>
      <c r="F850" s="34" t="s">
        <v>4</v>
      </c>
      <c r="G850" s="21"/>
      <c r="H850" s="21"/>
      <c r="I850" s="21" t="s">
        <v>13</v>
      </c>
      <c r="J850" s="21" t="s">
        <v>19</v>
      </c>
      <c r="M850" s="12"/>
    </row>
    <row r="851" spans="1:13" ht="18" customHeight="1">
      <c r="A851" s="4">
        <v>850</v>
      </c>
      <c r="B851" s="37">
        <v>40092</v>
      </c>
      <c r="C851" s="34" t="s">
        <v>47</v>
      </c>
      <c r="D851" s="34" t="s">
        <v>30</v>
      </c>
      <c r="E851" s="34" t="s">
        <v>12</v>
      </c>
      <c r="F851" s="34" t="s">
        <v>213</v>
      </c>
      <c r="G851" s="21"/>
      <c r="H851" s="21"/>
      <c r="I851" s="21" t="s">
        <v>31</v>
      </c>
      <c r="J851" s="21" t="s">
        <v>32</v>
      </c>
      <c r="M851" s="12"/>
    </row>
    <row r="852" spans="1:13" ht="18" customHeight="1">
      <c r="A852" s="4">
        <v>851</v>
      </c>
      <c r="B852" s="37">
        <v>40092</v>
      </c>
      <c r="C852" s="34" t="s">
        <v>44</v>
      </c>
      <c r="D852" s="34" t="s">
        <v>153</v>
      </c>
      <c r="E852" s="34" t="s">
        <v>142</v>
      </c>
      <c r="F852" s="34" t="s">
        <v>23</v>
      </c>
      <c r="G852" s="21"/>
      <c r="H852" s="21"/>
      <c r="I852" s="21" t="s">
        <v>25</v>
      </c>
      <c r="J852" s="21" t="s">
        <v>26</v>
      </c>
      <c r="M852" s="12"/>
    </row>
    <row r="853" spans="1:13" ht="18" customHeight="1">
      <c r="A853" s="4">
        <v>852</v>
      </c>
      <c r="B853" s="37">
        <v>40092</v>
      </c>
      <c r="C853" s="34" t="s">
        <v>29</v>
      </c>
      <c r="D853" s="34" t="s">
        <v>50</v>
      </c>
      <c r="E853" s="34" t="s">
        <v>131</v>
      </c>
      <c r="F853" s="34" t="s">
        <v>5</v>
      </c>
      <c r="G853" s="21"/>
      <c r="H853" s="21"/>
      <c r="I853" s="21" t="s">
        <v>8</v>
      </c>
      <c r="J853" s="21" t="s">
        <v>9</v>
      </c>
      <c r="M853" s="12"/>
    </row>
    <row r="854" spans="1:13" ht="18" customHeight="1">
      <c r="A854" s="4">
        <v>853</v>
      </c>
      <c r="B854" s="37">
        <v>40092</v>
      </c>
      <c r="C854" s="34" t="s">
        <v>144</v>
      </c>
      <c r="D854" s="34" t="s">
        <v>21</v>
      </c>
      <c r="E854" s="34" t="s">
        <v>33</v>
      </c>
      <c r="F854" s="34" t="s">
        <v>49</v>
      </c>
      <c r="G854" s="21"/>
      <c r="H854" s="21"/>
      <c r="I854" s="21" t="s">
        <v>13</v>
      </c>
      <c r="J854" s="21" t="s">
        <v>14</v>
      </c>
      <c r="M854" s="12"/>
    </row>
    <row r="855" spans="1:13" ht="18" customHeight="1">
      <c r="A855" s="4">
        <v>854</v>
      </c>
      <c r="B855" s="37">
        <v>40093</v>
      </c>
      <c r="C855" s="34" t="s">
        <v>213</v>
      </c>
      <c r="D855" s="34" t="s">
        <v>148</v>
      </c>
      <c r="E855" s="34" t="s">
        <v>30</v>
      </c>
      <c r="F855" s="34" t="s">
        <v>12</v>
      </c>
      <c r="G855" s="21"/>
      <c r="H855" s="21"/>
      <c r="I855" s="21" t="s">
        <v>31</v>
      </c>
      <c r="J855" s="21" t="s">
        <v>32</v>
      </c>
      <c r="M855" s="12"/>
    </row>
    <row r="856" spans="1:13" ht="18" customHeight="1">
      <c r="A856" s="4">
        <v>855</v>
      </c>
      <c r="B856" s="37">
        <v>40093</v>
      </c>
      <c r="C856" s="34" t="s">
        <v>5</v>
      </c>
      <c r="D856" s="34" t="s">
        <v>211</v>
      </c>
      <c r="E856" s="34" t="s">
        <v>50</v>
      </c>
      <c r="F856" s="34" t="s">
        <v>131</v>
      </c>
      <c r="G856" s="21"/>
      <c r="H856" s="21"/>
      <c r="I856" s="21" t="s">
        <v>9</v>
      </c>
      <c r="J856" s="21" t="s">
        <v>8</v>
      </c>
      <c r="M856" s="12"/>
    </row>
    <row r="857" spans="1:13" ht="18" customHeight="1">
      <c r="A857" s="4">
        <v>856</v>
      </c>
      <c r="B857" s="37">
        <v>40093</v>
      </c>
      <c r="C857" s="34" t="s">
        <v>49</v>
      </c>
      <c r="D857" s="34" t="s">
        <v>10</v>
      </c>
      <c r="E857" s="34" t="s">
        <v>21</v>
      </c>
      <c r="F857" s="34" t="s">
        <v>33</v>
      </c>
      <c r="G857" s="21"/>
      <c r="H857" s="21"/>
      <c r="I857" s="21" t="s">
        <v>14</v>
      </c>
      <c r="J857" s="21" t="s">
        <v>13</v>
      </c>
      <c r="M857" s="12"/>
    </row>
    <row r="858" spans="1:13" ht="18" customHeight="1">
      <c r="A858" s="4">
        <v>857</v>
      </c>
      <c r="B858" s="37">
        <v>40093</v>
      </c>
      <c r="C858" s="34" t="s">
        <v>15</v>
      </c>
      <c r="D858" s="34" t="s">
        <v>46</v>
      </c>
      <c r="E858" s="34" t="s">
        <v>7</v>
      </c>
      <c r="F858" s="34" t="s">
        <v>16</v>
      </c>
      <c r="G858" s="21"/>
      <c r="H858" s="21"/>
      <c r="I858" s="21" t="s">
        <v>19</v>
      </c>
      <c r="J858" s="21" t="s">
        <v>38</v>
      </c>
      <c r="M858" s="12"/>
    </row>
    <row r="859" spans="1:13" ht="18" customHeight="1">
      <c r="A859" s="4">
        <v>858</v>
      </c>
      <c r="B859" s="37">
        <v>40094</v>
      </c>
      <c r="C859" s="34" t="s">
        <v>23</v>
      </c>
      <c r="D859" s="34" t="s">
        <v>44</v>
      </c>
      <c r="E859" s="34" t="s">
        <v>161</v>
      </c>
      <c r="F859" s="34" t="s">
        <v>142</v>
      </c>
      <c r="G859" s="21"/>
      <c r="H859" s="21"/>
      <c r="I859" s="21" t="s">
        <v>26</v>
      </c>
      <c r="J859" s="21" t="s">
        <v>31</v>
      </c>
      <c r="M859" s="12"/>
    </row>
    <row r="860" spans="1:13" ht="18" customHeight="1">
      <c r="A860" s="4">
        <v>859</v>
      </c>
      <c r="B860" s="37">
        <v>40094</v>
      </c>
      <c r="C860" s="34" t="s">
        <v>33</v>
      </c>
      <c r="D860" s="34" t="s">
        <v>144</v>
      </c>
      <c r="E860" s="34" t="s">
        <v>4</v>
      </c>
      <c r="F860" s="34" t="s">
        <v>21</v>
      </c>
      <c r="G860" s="21"/>
      <c r="H860" s="21"/>
      <c r="I860" s="21" t="s">
        <v>14</v>
      </c>
      <c r="J860" s="21" t="s">
        <v>38</v>
      </c>
      <c r="M860" s="12"/>
    </row>
    <row r="861" spans="1:13" ht="18" customHeight="1">
      <c r="A861" s="4">
        <v>860</v>
      </c>
      <c r="B861" s="37">
        <v>40095</v>
      </c>
      <c r="C861" s="34" t="s">
        <v>4</v>
      </c>
      <c r="D861" s="34" t="s">
        <v>21</v>
      </c>
      <c r="E861" s="34" t="s">
        <v>22</v>
      </c>
      <c r="F861" s="34" t="s">
        <v>10</v>
      </c>
      <c r="G861" s="34"/>
      <c r="H861" s="34"/>
      <c r="I861" s="34" t="s">
        <v>14</v>
      </c>
      <c r="J861" s="34" t="s">
        <v>38</v>
      </c>
      <c r="K861" s="12"/>
      <c r="M861" s="12"/>
    </row>
    <row r="862" spans="1:13" ht="18" customHeight="1">
      <c r="A862" s="4">
        <v>861</v>
      </c>
      <c r="B862" s="37">
        <v>40095</v>
      </c>
      <c r="C862" s="34" t="s">
        <v>50</v>
      </c>
      <c r="D862" s="34" t="s">
        <v>5</v>
      </c>
      <c r="E862" s="34" t="s">
        <v>29</v>
      </c>
      <c r="F862" s="34" t="s">
        <v>211</v>
      </c>
      <c r="G862" s="34"/>
      <c r="H862" s="34"/>
      <c r="I862" s="34" t="s">
        <v>9</v>
      </c>
      <c r="J862" s="34" t="s">
        <v>26</v>
      </c>
      <c r="K862" s="12"/>
      <c r="M862" s="12"/>
    </row>
    <row r="863" spans="1:13" ht="18" customHeight="1">
      <c r="A863" s="4">
        <v>862</v>
      </c>
      <c r="B863" s="37">
        <v>40096</v>
      </c>
      <c r="C863" s="34" t="s">
        <v>30</v>
      </c>
      <c r="D863" s="34" t="s">
        <v>47</v>
      </c>
      <c r="E863" s="34" t="s">
        <v>12</v>
      </c>
      <c r="F863" s="34" t="s">
        <v>148</v>
      </c>
      <c r="G863" s="34"/>
      <c r="H863" s="34"/>
      <c r="I863" s="34" t="s">
        <v>31</v>
      </c>
      <c r="J863" s="34" t="s">
        <v>9</v>
      </c>
      <c r="K863" s="12"/>
      <c r="M863" s="12"/>
    </row>
    <row r="864" spans="1:13" ht="18" customHeight="1">
      <c r="A864" s="4">
        <v>863</v>
      </c>
      <c r="B864" s="37">
        <v>40096</v>
      </c>
      <c r="C864" s="34" t="s">
        <v>16</v>
      </c>
      <c r="D864" s="34" t="s">
        <v>7</v>
      </c>
      <c r="E864" s="34" t="s">
        <v>15</v>
      </c>
      <c r="F864" s="34" t="s">
        <v>72</v>
      </c>
      <c r="G864" s="34"/>
      <c r="H864" s="34"/>
      <c r="I864" s="34" t="s">
        <v>19</v>
      </c>
      <c r="J864" s="34" t="s">
        <v>37</v>
      </c>
      <c r="K864" s="12"/>
      <c r="M864" s="12"/>
    </row>
    <row r="865" spans="1:13" ht="18" customHeight="1">
      <c r="A865" s="4">
        <v>864</v>
      </c>
      <c r="B865" s="37">
        <v>40097</v>
      </c>
      <c r="C865" s="34" t="s">
        <v>10</v>
      </c>
      <c r="D865" s="34" t="s">
        <v>49</v>
      </c>
      <c r="E865" s="34" t="s">
        <v>21</v>
      </c>
      <c r="F865" s="34" t="s">
        <v>35</v>
      </c>
      <c r="G865" s="34"/>
      <c r="H865" s="34"/>
      <c r="I865" s="34" t="s">
        <v>14</v>
      </c>
      <c r="J865" s="34" t="s">
        <v>20</v>
      </c>
      <c r="K865" s="12"/>
      <c r="M865" s="12"/>
    </row>
    <row r="866" spans="1:13" ht="18" customHeight="1">
      <c r="A866" s="4">
        <v>865</v>
      </c>
      <c r="B866" s="37">
        <v>40097</v>
      </c>
      <c r="C866" s="34" t="s">
        <v>29</v>
      </c>
      <c r="D866" s="34" t="s">
        <v>131</v>
      </c>
      <c r="E866" s="34" t="s">
        <v>50</v>
      </c>
      <c r="F866" s="34" t="s">
        <v>5</v>
      </c>
      <c r="G866" s="34"/>
      <c r="H866" s="34"/>
      <c r="I866" s="34" t="s">
        <v>9</v>
      </c>
      <c r="J866" s="34" t="s">
        <v>25</v>
      </c>
      <c r="K866" s="12"/>
      <c r="M866" s="12"/>
    </row>
    <row r="867" spans="1:13" ht="18" customHeight="1">
      <c r="A867" s="4">
        <v>866</v>
      </c>
      <c r="B867" s="37">
        <v>40098</v>
      </c>
      <c r="C867" s="34" t="s">
        <v>22</v>
      </c>
      <c r="D867" s="34" t="s">
        <v>6</v>
      </c>
      <c r="E867" s="34" t="s">
        <v>33</v>
      </c>
      <c r="F867" s="34" t="s">
        <v>144</v>
      </c>
      <c r="G867" s="34"/>
      <c r="H867" s="34"/>
      <c r="I867" s="34" t="s">
        <v>14</v>
      </c>
      <c r="J867" s="34" t="s">
        <v>37</v>
      </c>
      <c r="K867" s="12"/>
      <c r="M867" s="12"/>
    </row>
    <row r="868" spans="1:13" ht="18" customHeight="1">
      <c r="A868" s="4">
        <v>867</v>
      </c>
      <c r="B868" s="37">
        <v>40102</v>
      </c>
      <c r="C868" s="34" t="s">
        <v>29</v>
      </c>
      <c r="D868" s="34" t="s">
        <v>5</v>
      </c>
      <c r="E868" s="34" t="s">
        <v>148</v>
      </c>
      <c r="F868" s="34" t="s">
        <v>131</v>
      </c>
      <c r="G868" s="34" t="s">
        <v>12</v>
      </c>
      <c r="H868" s="34" t="s">
        <v>30</v>
      </c>
      <c r="I868" s="34" t="s">
        <v>9</v>
      </c>
      <c r="J868" s="34" t="s">
        <v>25</v>
      </c>
      <c r="K868" s="12"/>
      <c r="M868" s="12"/>
    </row>
    <row r="869" spans="1:13" ht="18" customHeight="1">
      <c r="A869" s="4">
        <v>868</v>
      </c>
      <c r="B869" s="37">
        <v>40103</v>
      </c>
      <c r="C869" s="34" t="s">
        <v>35</v>
      </c>
      <c r="D869" s="34" t="s">
        <v>163</v>
      </c>
      <c r="E869" s="34" t="s">
        <v>46</v>
      </c>
      <c r="F869" s="34" t="s">
        <v>7</v>
      </c>
      <c r="G869" s="34" t="s">
        <v>27</v>
      </c>
      <c r="H869" s="34" t="s">
        <v>16</v>
      </c>
      <c r="I869" s="34" t="s">
        <v>20</v>
      </c>
      <c r="J869" s="34" t="s">
        <v>14</v>
      </c>
      <c r="K869" s="12"/>
      <c r="M869" s="12"/>
    </row>
    <row r="870" spans="1:13" ht="18" customHeight="1">
      <c r="A870" s="4">
        <v>869</v>
      </c>
      <c r="B870" s="37">
        <v>40103</v>
      </c>
      <c r="C870" s="34" t="s">
        <v>131</v>
      </c>
      <c r="D870" s="34" t="s">
        <v>148</v>
      </c>
      <c r="E870" s="34" t="s">
        <v>5</v>
      </c>
      <c r="F870" s="34" t="s">
        <v>12</v>
      </c>
      <c r="G870" s="34" t="s">
        <v>30</v>
      </c>
      <c r="H870" s="34" t="s">
        <v>29</v>
      </c>
      <c r="I870" s="34" t="s">
        <v>9</v>
      </c>
      <c r="J870" s="34" t="s">
        <v>25</v>
      </c>
      <c r="K870" s="12"/>
      <c r="M870" s="12"/>
    </row>
    <row r="871" spans="1:13" ht="18" customHeight="1">
      <c r="A871" s="4">
        <v>870</v>
      </c>
      <c r="B871" s="37">
        <v>40104</v>
      </c>
      <c r="C871" s="34" t="s">
        <v>7</v>
      </c>
      <c r="D871" s="34" t="s">
        <v>46</v>
      </c>
      <c r="E871" s="34" t="s">
        <v>27</v>
      </c>
      <c r="F871" s="34" t="s">
        <v>16</v>
      </c>
      <c r="G871" s="34" t="s">
        <v>35</v>
      </c>
      <c r="H871" s="34" t="s">
        <v>163</v>
      </c>
      <c r="I871" s="34" t="s">
        <v>20</v>
      </c>
      <c r="J871" s="34" t="s">
        <v>14</v>
      </c>
      <c r="K871" s="12"/>
      <c r="M871" s="12"/>
    </row>
    <row r="872" spans="1:13" ht="18" customHeight="1">
      <c r="A872" s="4">
        <v>871</v>
      </c>
      <c r="B872" s="37">
        <v>40105</v>
      </c>
      <c r="C872" s="34" t="s">
        <v>16</v>
      </c>
      <c r="D872" s="34" t="s">
        <v>27</v>
      </c>
      <c r="E872" s="34" t="s">
        <v>35</v>
      </c>
      <c r="F872" s="34" t="s">
        <v>163</v>
      </c>
      <c r="G872" s="34" t="s">
        <v>7</v>
      </c>
      <c r="H872" s="34" t="s">
        <v>46</v>
      </c>
      <c r="I872" s="34" t="s">
        <v>20</v>
      </c>
      <c r="J872" s="34" t="s">
        <v>14</v>
      </c>
      <c r="K872" s="12"/>
      <c r="M872" s="12"/>
    </row>
    <row r="873" spans="1:13" ht="18" customHeight="1">
      <c r="A873" s="4">
        <v>872</v>
      </c>
      <c r="B873" s="37">
        <v>40107</v>
      </c>
      <c r="C873" s="34" t="s">
        <v>5</v>
      </c>
      <c r="D873" s="34" t="s">
        <v>146</v>
      </c>
      <c r="E873" s="34" t="s">
        <v>29</v>
      </c>
      <c r="F873" s="34" t="s">
        <v>30</v>
      </c>
      <c r="G873" s="34" t="s">
        <v>161</v>
      </c>
      <c r="H873" s="34" t="s">
        <v>142</v>
      </c>
      <c r="I873" s="34" t="s">
        <v>31</v>
      </c>
      <c r="J873" s="34" t="s">
        <v>9</v>
      </c>
      <c r="K873" s="12"/>
      <c r="M873" s="12"/>
    </row>
    <row r="874" spans="1:13" ht="18" customHeight="1">
      <c r="A874" s="4">
        <v>873</v>
      </c>
      <c r="B874" s="37">
        <v>40107</v>
      </c>
      <c r="C874" s="34" t="s">
        <v>22</v>
      </c>
      <c r="D874" s="34" t="s">
        <v>15</v>
      </c>
      <c r="E874" s="34" t="s">
        <v>4</v>
      </c>
      <c r="F874" s="34" t="s">
        <v>72</v>
      </c>
      <c r="G874" s="34" t="s">
        <v>144</v>
      </c>
      <c r="H874" s="34" t="s">
        <v>33</v>
      </c>
      <c r="I874" s="34" t="s">
        <v>37</v>
      </c>
      <c r="J874" s="34" t="s">
        <v>20</v>
      </c>
      <c r="K874" s="12"/>
      <c r="M874" s="12"/>
    </row>
    <row r="875" spans="1:13" ht="18" customHeight="1">
      <c r="A875" s="4">
        <v>874</v>
      </c>
      <c r="B875" s="37">
        <v>40108</v>
      </c>
      <c r="C875" s="34" t="s">
        <v>72</v>
      </c>
      <c r="D875" s="34" t="s">
        <v>4</v>
      </c>
      <c r="E875" s="34" t="s">
        <v>144</v>
      </c>
      <c r="F875" s="34" t="s">
        <v>33</v>
      </c>
      <c r="G875" s="34" t="s">
        <v>22</v>
      </c>
      <c r="H875" s="34" t="s">
        <v>15</v>
      </c>
      <c r="I875" s="34" t="s">
        <v>37</v>
      </c>
      <c r="J875" s="34" t="s">
        <v>20</v>
      </c>
      <c r="K875" s="12"/>
      <c r="M875" s="12"/>
    </row>
    <row r="876" spans="1:13" ht="18" customHeight="1">
      <c r="A876" s="4">
        <v>875</v>
      </c>
      <c r="B876" s="37">
        <v>40108</v>
      </c>
      <c r="C876" s="34" t="s">
        <v>30</v>
      </c>
      <c r="D876" s="34" t="s">
        <v>161</v>
      </c>
      <c r="E876" s="34" t="s">
        <v>146</v>
      </c>
      <c r="F876" s="34" t="s">
        <v>142</v>
      </c>
      <c r="G876" s="34" t="s">
        <v>29</v>
      </c>
      <c r="H876" s="34" t="s">
        <v>5</v>
      </c>
      <c r="I876" s="34" t="s">
        <v>31</v>
      </c>
      <c r="J876" s="34" t="s">
        <v>9</v>
      </c>
      <c r="K876" s="12"/>
      <c r="M876" s="12"/>
    </row>
    <row r="877" spans="1:13" ht="18" customHeight="1">
      <c r="A877" s="4">
        <v>876</v>
      </c>
      <c r="B877" s="37">
        <v>40109</v>
      </c>
      <c r="C877" s="34" t="s">
        <v>142</v>
      </c>
      <c r="D877" s="34" t="s">
        <v>29</v>
      </c>
      <c r="E877" s="34" t="s">
        <v>5</v>
      </c>
      <c r="F877" s="34" t="s">
        <v>161</v>
      </c>
      <c r="G877" s="34" t="s">
        <v>146</v>
      </c>
      <c r="H877" s="34" t="s">
        <v>30</v>
      </c>
      <c r="I877" s="34" t="s">
        <v>31</v>
      </c>
      <c r="J877" s="34" t="s">
        <v>9</v>
      </c>
      <c r="K877" s="12"/>
      <c r="M877" s="12"/>
    </row>
    <row r="878" spans="1:13" ht="18" customHeight="1">
      <c r="A878" s="4">
        <v>877</v>
      </c>
      <c r="B878" s="37">
        <v>40109</v>
      </c>
      <c r="C878" s="34" t="s">
        <v>33</v>
      </c>
      <c r="D878" s="34" t="s">
        <v>144</v>
      </c>
      <c r="E878" s="34" t="s">
        <v>22</v>
      </c>
      <c r="F878" s="34" t="s">
        <v>15</v>
      </c>
      <c r="G878" s="34" t="s">
        <v>72</v>
      </c>
      <c r="H878" s="34" t="s">
        <v>4</v>
      </c>
      <c r="I878" s="34" t="s">
        <v>37</v>
      </c>
      <c r="J878" s="34" t="s">
        <v>20</v>
      </c>
      <c r="K878" s="12"/>
      <c r="M878" s="12"/>
    </row>
    <row r="879" spans="1:13" ht="18" customHeight="1">
      <c r="A879" s="4">
        <v>878</v>
      </c>
      <c r="B879" s="37">
        <v>40110</v>
      </c>
      <c r="C879" s="34" t="s">
        <v>161</v>
      </c>
      <c r="D879" s="34" t="s">
        <v>5</v>
      </c>
      <c r="E879" s="34" t="s">
        <v>30</v>
      </c>
      <c r="F879" s="34" t="s">
        <v>146</v>
      </c>
      <c r="G879" s="34" t="s">
        <v>142</v>
      </c>
      <c r="H879" s="34" t="s">
        <v>29</v>
      </c>
      <c r="I879" s="34" t="s">
        <v>31</v>
      </c>
      <c r="J879" s="34" t="s">
        <v>9</v>
      </c>
      <c r="K879" s="12"/>
      <c r="M879" s="12"/>
    </row>
    <row r="880" spans="1:13" ht="18" customHeight="1">
      <c r="A880" s="4">
        <v>879</v>
      </c>
      <c r="B880" s="37">
        <v>40110</v>
      </c>
      <c r="C880" s="34" t="s">
        <v>15</v>
      </c>
      <c r="D880" s="34" t="s">
        <v>22</v>
      </c>
      <c r="E880" s="34" t="s">
        <v>72</v>
      </c>
      <c r="F880" s="34" t="s">
        <v>4</v>
      </c>
      <c r="G880" s="34" t="s">
        <v>33</v>
      </c>
      <c r="H880" s="34" t="s">
        <v>144</v>
      </c>
      <c r="I880" s="34" t="s">
        <v>37</v>
      </c>
      <c r="J880" s="34" t="s">
        <v>20</v>
      </c>
      <c r="K880" s="12"/>
      <c r="M880" s="12"/>
    </row>
    <row r="881" spans="1:13" ht="18" customHeight="1">
      <c r="A881" s="4">
        <v>880</v>
      </c>
      <c r="B881" s="37">
        <v>40117</v>
      </c>
      <c r="C881" s="34" t="s">
        <v>12</v>
      </c>
      <c r="D881" s="34" t="s">
        <v>16</v>
      </c>
      <c r="E881" s="34" t="s">
        <v>131</v>
      </c>
      <c r="F881" s="34" t="s">
        <v>6</v>
      </c>
      <c r="G881" s="34" t="s">
        <v>23</v>
      </c>
      <c r="H881" s="34" t="s">
        <v>10</v>
      </c>
      <c r="I881" s="34" t="s">
        <v>31</v>
      </c>
      <c r="J881" s="34" t="s">
        <v>37</v>
      </c>
      <c r="K881" s="12"/>
      <c r="M881" s="12"/>
    </row>
    <row r="882" spans="1:13" ht="18" customHeight="1">
      <c r="A882" s="4">
        <v>881</v>
      </c>
      <c r="B882" s="37">
        <v>40118</v>
      </c>
      <c r="C882" s="34" t="s">
        <v>10</v>
      </c>
      <c r="D882" s="34" t="s">
        <v>23</v>
      </c>
      <c r="E882" s="34" t="s">
        <v>16</v>
      </c>
      <c r="F882" s="34" t="s">
        <v>131</v>
      </c>
      <c r="G882" s="34" t="s">
        <v>35</v>
      </c>
      <c r="H882" s="34" t="s">
        <v>153</v>
      </c>
      <c r="I882" s="34" t="s">
        <v>31</v>
      </c>
      <c r="J882" s="34" t="s">
        <v>37</v>
      </c>
      <c r="K882" s="12"/>
      <c r="M882" s="12"/>
    </row>
    <row r="883" spans="1:13" ht="18" customHeight="1">
      <c r="A883" s="4">
        <v>882</v>
      </c>
      <c r="B883" s="37">
        <v>40120</v>
      </c>
      <c r="C883" s="34" t="s">
        <v>153</v>
      </c>
      <c r="D883" s="34" t="s">
        <v>35</v>
      </c>
      <c r="E883" s="34" t="s">
        <v>23</v>
      </c>
      <c r="F883" s="34" t="s">
        <v>16</v>
      </c>
      <c r="G883" s="34" t="s">
        <v>12</v>
      </c>
      <c r="H883" s="34" t="s">
        <v>6</v>
      </c>
      <c r="I883" s="34" t="s">
        <v>37</v>
      </c>
      <c r="J883" s="34" t="s">
        <v>31</v>
      </c>
      <c r="K883" s="12"/>
      <c r="M883" s="12"/>
    </row>
    <row r="884" spans="1:13" ht="18" customHeight="1">
      <c r="A884" s="4">
        <v>883</v>
      </c>
      <c r="B884" s="37">
        <v>40121</v>
      </c>
      <c r="C884" s="34" t="s">
        <v>6</v>
      </c>
      <c r="D884" s="34" t="s">
        <v>12</v>
      </c>
      <c r="E884" s="34" t="s">
        <v>35</v>
      </c>
      <c r="F884" s="34" t="s">
        <v>23</v>
      </c>
      <c r="G884" s="34" t="s">
        <v>10</v>
      </c>
      <c r="H884" s="34" t="s">
        <v>131</v>
      </c>
      <c r="I884" s="34" t="s">
        <v>37</v>
      </c>
      <c r="J884" s="34" t="s">
        <v>31</v>
      </c>
      <c r="K884" s="12"/>
      <c r="M884" s="55"/>
    </row>
    <row r="885" spans="1:13" ht="18" customHeight="1">
      <c r="A885" s="4">
        <v>884</v>
      </c>
      <c r="B885" s="37">
        <v>40122</v>
      </c>
      <c r="C885" s="34" t="s">
        <v>131</v>
      </c>
      <c r="D885" s="34" t="s">
        <v>10</v>
      </c>
      <c r="E885" s="34" t="s">
        <v>12</v>
      </c>
      <c r="F885" s="34" t="s">
        <v>35</v>
      </c>
      <c r="G885" s="34" t="s">
        <v>153</v>
      </c>
      <c r="H885" s="34" t="s">
        <v>16</v>
      </c>
      <c r="I885" s="34" t="s">
        <v>37</v>
      </c>
      <c r="J885" s="34" t="s">
        <v>31</v>
      </c>
      <c r="K885" s="12"/>
      <c r="M885" s="12"/>
    </row>
    <row r="886" spans="1:13" ht="18" customHeight="1">
      <c r="A886" s="4">
        <v>885</v>
      </c>
      <c r="B886" s="37">
        <v>40124</v>
      </c>
      <c r="C886" s="34" t="s">
        <v>16</v>
      </c>
      <c r="D886" s="34" t="s">
        <v>153</v>
      </c>
      <c r="E886" s="34" t="s">
        <v>10</v>
      </c>
      <c r="F886" s="34" t="s">
        <v>12</v>
      </c>
      <c r="G886" s="34" t="s">
        <v>6</v>
      </c>
      <c r="H886" s="34" t="s">
        <v>23</v>
      </c>
      <c r="I886" s="34" t="s">
        <v>31</v>
      </c>
      <c r="J886" s="34" t="s">
        <v>37</v>
      </c>
      <c r="K886" s="12"/>
      <c r="M886" s="12"/>
    </row>
    <row r="887" spans="1:13" ht="18" customHeight="1">
      <c r="B887" s="38"/>
      <c r="C887" s="21">
        <f t="shared" ref="C887:H887" si="5">SUBTOTAL(3,C2:C886)</f>
        <v>885</v>
      </c>
      <c r="D887" s="21">
        <f t="shared" si="5"/>
        <v>885</v>
      </c>
      <c r="E887" s="21">
        <f t="shared" si="5"/>
        <v>885</v>
      </c>
      <c r="F887" s="21">
        <f t="shared" si="5"/>
        <v>885</v>
      </c>
      <c r="G887" s="21">
        <f t="shared" si="5"/>
        <v>21</v>
      </c>
      <c r="H887" s="21">
        <f t="shared" si="5"/>
        <v>21</v>
      </c>
      <c r="I887" s="21"/>
      <c r="J887" s="21"/>
    </row>
    <row r="888" spans="1:13" ht="18" customHeight="1">
      <c r="I888" s="50" t="s">
        <v>127</v>
      </c>
      <c r="J888" s="10">
        <f>C887+D887+E887+F887+G887+H887</f>
        <v>3582</v>
      </c>
    </row>
  </sheetData>
  <sortState xmlns:xlrd2="http://schemas.microsoft.com/office/spreadsheetml/2017/richdata2" ref="M29:V142">
    <sortCondition descending="1" ref="N29:N142"/>
  </sortState>
  <mergeCells count="2">
    <mergeCell ref="L1:V1"/>
    <mergeCell ref="L34:V34"/>
  </mergeCells>
  <phoneticPr fontId="1"/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22802-90DA-4540-BA44-91643AB395A0}">
  <dimension ref="A1:X890"/>
  <sheetViews>
    <sheetView workbookViewId="0">
      <selection activeCell="X2" sqref="X2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10" width="11.625" style="9" customWidth="1"/>
    <col min="11" max="11" width="4.625" style="9" customWidth="1"/>
    <col min="12" max="12" width="3.5" style="20" bestFit="1" customWidth="1"/>
    <col min="13" max="13" width="11" style="9" bestFit="1" customWidth="1"/>
    <col min="14" max="15" width="6.625" style="9" customWidth="1"/>
    <col min="16" max="16" width="2.625" style="9" customWidth="1"/>
    <col min="17" max="22" width="6.625" style="9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4" t="s">
        <v>404</v>
      </c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4" ht="18" customHeight="1">
      <c r="A2" s="4">
        <v>1</v>
      </c>
      <c r="B2" s="35">
        <v>39527</v>
      </c>
      <c r="C2" s="36" t="s">
        <v>5</v>
      </c>
      <c r="D2" s="36" t="s">
        <v>30</v>
      </c>
      <c r="E2" s="36" t="s">
        <v>29</v>
      </c>
      <c r="F2" s="36" t="s">
        <v>131</v>
      </c>
      <c r="G2" s="21"/>
      <c r="H2" s="21"/>
      <c r="I2" s="21" t="s">
        <v>31</v>
      </c>
      <c r="J2" s="21" t="s">
        <v>8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  <c r="X2" s="9" t="s">
        <v>140</v>
      </c>
    </row>
    <row r="3" spans="1:24" ht="18" customHeight="1">
      <c r="A3" s="4">
        <v>2</v>
      </c>
      <c r="B3" s="35">
        <v>39527</v>
      </c>
      <c r="C3" s="36" t="s">
        <v>142</v>
      </c>
      <c r="D3" s="36" t="s">
        <v>47</v>
      </c>
      <c r="E3" s="36" t="s">
        <v>161</v>
      </c>
      <c r="F3" s="36" t="s">
        <v>214</v>
      </c>
      <c r="G3" s="21"/>
      <c r="H3" s="21"/>
      <c r="I3" s="21" t="s">
        <v>25</v>
      </c>
      <c r="J3" s="21" t="s">
        <v>9</v>
      </c>
      <c r="L3" s="4">
        <v>1</v>
      </c>
      <c r="M3" s="36" t="s">
        <v>126</v>
      </c>
      <c r="N3" s="10">
        <f>COUNTIF($C$2:$H$888,"笠原昌春")</f>
        <v>104</v>
      </c>
      <c r="O3" s="10">
        <f t="shared" ref="O3:O31" si="0">SUM(Q3:V3)</f>
        <v>104</v>
      </c>
      <c r="P3" s="24"/>
      <c r="Q3" s="10">
        <f>COUNTIF($C$2:$C$888,"笠原昌春")</f>
        <v>27</v>
      </c>
      <c r="R3" s="10">
        <f>COUNTIF($D$2:$D$888,"笠原昌春")</f>
        <v>24</v>
      </c>
      <c r="S3" s="10">
        <f>COUNTIF($E$2:$E$888,"笠原昌春")</f>
        <v>23</v>
      </c>
      <c r="T3" s="10">
        <f>COUNTIF($F$2:$F$888,"笠原昌春")</f>
        <v>28</v>
      </c>
      <c r="U3" s="10">
        <f>COUNTIF($G$2:$G$888,"笠原昌春")</f>
        <v>1</v>
      </c>
      <c r="V3" s="10">
        <f>COUNTIF($H$2:$H$888,"笠原昌春")</f>
        <v>1</v>
      </c>
    </row>
    <row r="4" spans="1:24" ht="18" customHeight="1">
      <c r="A4" s="4">
        <v>3</v>
      </c>
      <c r="B4" s="35">
        <v>39527</v>
      </c>
      <c r="C4" s="36" t="s">
        <v>12</v>
      </c>
      <c r="D4" s="36" t="s">
        <v>23</v>
      </c>
      <c r="E4" s="36" t="s">
        <v>24</v>
      </c>
      <c r="F4" s="36" t="s">
        <v>213</v>
      </c>
      <c r="G4" s="21"/>
      <c r="H4" s="21"/>
      <c r="I4" s="21" t="s">
        <v>32</v>
      </c>
      <c r="J4" s="21" t="s">
        <v>26</v>
      </c>
      <c r="L4" s="4">
        <v>2</v>
      </c>
      <c r="M4" s="36" t="s">
        <v>80</v>
      </c>
      <c r="N4" s="10">
        <f>COUNTIF($C$2:$H$888,"眞鍋勝已")</f>
        <v>102</v>
      </c>
      <c r="O4" s="10">
        <f t="shared" si="0"/>
        <v>102</v>
      </c>
      <c r="P4" s="24"/>
      <c r="Q4" s="10">
        <f>COUNTIF($C$2:$C$888,"眞鍋勝已")</f>
        <v>26</v>
      </c>
      <c r="R4" s="10">
        <f>COUNTIF($D$2:$D$888,"眞鍋勝已")</f>
        <v>21</v>
      </c>
      <c r="S4" s="10">
        <f>COUNTIF($E$2:$E$888,"眞鍋勝已")</f>
        <v>26</v>
      </c>
      <c r="T4" s="10">
        <f>COUNTIF($F$2:$F$888,"眞鍋勝已")</f>
        <v>26</v>
      </c>
      <c r="U4" s="10">
        <f>COUNTIF($G$2:$G$888,"眞鍋勝已")</f>
        <v>2</v>
      </c>
      <c r="V4" s="10">
        <f>COUNTIF($H$2:$H$888,"眞鍋勝已")</f>
        <v>1</v>
      </c>
    </row>
    <row r="5" spans="1:24" ht="18" customHeight="1">
      <c r="A5" s="4">
        <v>4</v>
      </c>
      <c r="B5" s="35">
        <v>39529</v>
      </c>
      <c r="C5" s="36" t="s">
        <v>213</v>
      </c>
      <c r="D5" s="36" t="s">
        <v>148</v>
      </c>
      <c r="E5" s="36" t="s">
        <v>23</v>
      </c>
      <c r="F5" s="36" t="s">
        <v>24</v>
      </c>
      <c r="G5" s="21"/>
      <c r="H5" s="21"/>
      <c r="I5" s="21" t="s">
        <v>32</v>
      </c>
      <c r="J5" s="21" t="s">
        <v>26</v>
      </c>
      <c r="L5" s="4">
        <v>3</v>
      </c>
      <c r="M5" s="36" t="s">
        <v>10</v>
      </c>
      <c r="N5" s="10">
        <f>COUNTIF($C$2:$H$888,"森健次郎")</f>
        <v>98</v>
      </c>
      <c r="O5" s="10">
        <f t="shared" si="0"/>
        <v>98</v>
      </c>
      <c r="P5" s="24"/>
      <c r="Q5" s="10">
        <f>COUNTIF($C$2:$C$888,"森健次郎")</f>
        <v>26</v>
      </c>
      <c r="R5" s="10">
        <f>COUNTIF($D$2:$D$888,"森健次郎")</f>
        <v>22</v>
      </c>
      <c r="S5" s="10">
        <f>COUNTIF($E$2:$E$888,"森健次郎")</f>
        <v>22</v>
      </c>
      <c r="T5" s="10">
        <f>COUNTIF($F$2:$F$888,"森健次郎")</f>
        <v>26</v>
      </c>
      <c r="U5" s="10">
        <f>COUNTIF($G$2:$G$888,"森健次郎")</f>
        <v>1</v>
      </c>
      <c r="V5" s="10">
        <f>COUNTIF($H$2:$H$888,"森健次郎")</f>
        <v>1</v>
      </c>
    </row>
    <row r="6" spans="1:24" ht="18" customHeight="1">
      <c r="A6" s="4">
        <v>5</v>
      </c>
      <c r="B6" s="35">
        <v>39529</v>
      </c>
      <c r="C6" s="36" t="s">
        <v>131</v>
      </c>
      <c r="D6" s="36" t="s">
        <v>41</v>
      </c>
      <c r="E6" s="36" t="s">
        <v>30</v>
      </c>
      <c r="F6" s="36" t="s">
        <v>29</v>
      </c>
      <c r="G6" s="21"/>
      <c r="H6" s="21"/>
      <c r="I6" s="21" t="s">
        <v>31</v>
      </c>
      <c r="J6" s="21" t="s">
        <v>8</v>
      </c>
      <c r="L6" s="4">
        <v>4</v>
      </c>
      <c r="M6" s="34" t="s">
        <v>145</v>
      </c>
      <c r="N6" s="10">
        <f>COUNTIF($C$2:$H$888,"渡田均")</f>
        <v>95</v>
      </c>
      <c r="O6" s="10">
        <f t="shared" si="0"/>
        <v>95</v>
      </c>
      <c r="P6" s="24"/>
      <c r="Q6" s="10">
        <f>COUNTIF($C$2:$C$888,"渡田均")</f>
        <v>25</v>
      </c>
      <c r="R6" s="10">
        <f>COUNTIF($D$2:$D$888,"渡田均")</f>
        <v>23</v>
      </c>
      <c r="S6" s="10">
        <f>COUNTIF($E$2:$E$888,"渡田均")</f>
        <v>22</v>
      </c>
      <c r="T6" s="10">
        <f>COUNTIF($F$2:$F$888,"渡田均")</f>
        <v>24</v>
      </c>
      <c r="U6" s="10">
        <f>COUNTIF($G$2:$G$888,"渡田均")</f>
        <v>0</v>
      </c>
      <c r="V6" s="10">
        <f>COUNTIF($H$2:$H$888,"渡田均")</f>
        <v>1</v>
      </c>
    </row>
    <row r="7" spans="1:24" ht="18" customHeight="1">
      <c r="A7" s="4">
        <v>6</v>
      </c>
      <c r="B7" s="35">
        <v>39529</v>
      </c>
      <c r="C7" s="36" t="s">
        <v>214</v>
      </c>
      <c r="D7" s="36" t="s">
        <v>153</v>
      </c>
      <c r="E7" s="36" t="s">
        <v>47</v>
      </c>
      <c r="F7" s="36" t="s">
        <v>161</v>
      </c>
      <c r="G7" s="21"/>
      <c r="H7" s="21"/>
      <c r="I7" s="21" t="s">
        <v>25</v>
      </c>
      <c r="J7" s="21" t="s">
        <v>9</v>
      </c>
      <c r="L7" s="4">
        <v>5</v>
      </c>
      <c r="M7" s="34" t="s">
        <v>205</v>
      </c>
      <c r="N7" s="10">
        <f>COUNTIF($C$2:$H$888,"谷博")</f>
        <v>95</v>
      </c>
      <c r="O7" s="10">
        <f t="shared" si="0"/>
        <v>95</v>
      </c>
      <c r="P7" s="24"/>
      <c r="Q7" s="10">
        <f>COUNTIF($C$2:$C$888,"谷博")</f>
        <v>23</v>
      </c>
      <c r="R7" s="10">
        <f>COUNTIF($D$2:$D$888,"谷博")</f>
        <v>25</v>
      </c>
      <c r="S7" s="10">
        <f>COUNTIF($E$2:$E$888,"谷博")</f>
        <v>22</v>
      </c>
      <c r="T7" s="10">
        <f>COUNTIF($F$2:$F$888,"谷博")</f>
        <v>23</v>
      </c>
      <c r="U7" s="10">
        <f>COUNTIF($G$2:$G$888,"谷博")</f>
        <v>0</v>
      </c>
      <c r="V7" s="10">
        <f>COUNTIF($H$2:$H$888,"谷博")</f>
        <v>2</v>
      </c>
    </row>
    <row r="8" spans="1:24" ht="18" customHeight="1">
      <c r="A8" s="4">
        <v>7</v>
      </c>
      <c r="B8" s="35">
        <v>39530</v>
      </c>
      <c r="C8" s="36" t="s">
        <v>161</v>
      </c>
      <c r="D8" s="36" t="s">
        <v>182</v>
      </c>
      <c r="E8" s="36" t="s">
        <v>153</v>
      </c>
      <c r="F8" s="36" t="s">
        <v>47</v>
      </c>
      <c r="G8" s="21"/>
      <c r="H8" s="21"/>
      <c r="I8" s="21" t="s">
        <v>25</v>
      </c>
      <c r="J8" s="21" t="s">
        <v>9</v>
      </c>
      <c r="L8" s="4">
        <v>6</v>
      </c>
      <c r="M8" s="36" t="s">
        <v>67</v>
      </c>
      <c r="N8" s="10">
        <f>COUNTIF($C$2:$H$888,"橘髙淳")</f>
        <v>94</v>
      </c>
      <c r="O8" s="10">
        <f t="shared" si="0"/>
        <v>94</v>
      </c>
      <c r="P8" s="24"/>
      <c r="Q8" s="10">
        <f>COUNTIF($C$2:$C$888,"橘髙淳")</f>
        <v>23</v>
      </c>
      <c r="R8" s="10">
        <f>COUNTIF($D$2:$D$888,"橘髙淳")</f>
        <v>22</v>
      </c>
      <c r="S8" s="10">
        <f>COUNTIF($E$2:$E$888,"橘髙淳")</f>
        <v>25</v>
      </c>
      <c r="T8" s="10">
        <f>COUNTIF($F$2:$F$888,"橘髙淳")</f>
        <v>23</v>
      </c>
      <c r="U8" s="10">
        <f>COUNTIF($G$2:$G$888,"橘髙淳")</f>
        <v>1</v>
      </c>
      <c r="V8" s="10">
        <f>COUNTIF($H$2:$H$888,"橘髙淳")</f>
        <v>0</v>
      </c>
    </row>
    <row r="9" spans="1:24" ht="18" customHeight="1">
      <c r="A9" s="4">
        <v>8</v>
      </c>
      <c r="B9" s="35">
        <v>39530</v>
      </c>
      <c r="C9" s="36" t="s">
        <v>29</v>
      </c>
      <c r="D9" s="36" t="s">
        <v>5</v>
      </c>
      <c r="E9" s="36" t="s">
        <v>41</v>
      </c>
      <c r="F9" s="36" t="s">
        <v>30</v>
      </c>
      <c r="G9" s="21"/>
      <c r="H9" s="21"/>
      <c r="I9" s="21" t="s">
        <v>31</v>
      </c>
      <c r="J9" s="21" t="s">
        <v>8</v>
      </c>
      <c r="L9" s="4">
        <v>7</v>
      </c>
      <c r="M9" s="36" t="s">
        <v>79</v>
      </c>
      <c r="N9" s="10">
        <f>COUNTIF($C$2:$H$888,"有隅昭二")</f>
        <v>93</v>
      </c>
      <c r="O9" s="10">
        <f t="shared" si="0"/>
        <v>93</v>
      </c>
      <c r="P9" s="24"/>
      <c r="Q9" s="10">
        <f>COUNTIF($C$2:$C$888,"有隅昭二")</f>
        <v>21</v>
      </c>
      <c r="R9" s="10">
        <f>COUNTIF($D$2:$D$888,"有隅昭二")</f>
        <v>24</v>
      </c>
      <c r="S9" s="10">
        <f>COUNTIF($E$2:$E$888,"有隅昭二")</f>
        <v>25</v>
      </c>
      <c r="T9" s="10">
        <f>COUNTIF($F$2:$F$888,"有隅昭二")</f>
        <v>20</v>
      </c>
      <c r="U9" s="10">
        <f>COUNTIF($G$2:$G$888,"有隅昭二")</f>
        <v>2</v>
      </c>
      <c r="V9" s="10">
        <f>COUNTIF($H$2:$H$888,"有隅昭二")</f>
        <v>1</v>
      </c>
    </row>
    <row r="10" spans="1:24" ht="18" customHeight="1">
      <c r="A10" s="4">
        <v>9</v>
      </c>
      <c r="B10" s="35">
        <v>39530</v>
      </c>
      <c r="C10" s="36" t="s">
        <v>24</v>
      </c>
      <c r="D10" s="36" t="s">
        <v>12</v>
      </c>
      <c r="E10" s="36" t="s">
        <v>148</v>
      </c>
      <c r="F10" s="36" t="s">
        <v>23</v>
      </c>
      <c r="G10" s="21"/>
      <c r="H10" s="21"/>
      <c r="I10" s="21" t="s">
        <v>32</v>
      </c>
      <c r="J10" s="21" t="s">
        <v>26</v>
      </c>
      <c r="L10" s="4">
        <v>8</v>
      </c>
      <c r="M10" s="36" t="s">
        <v>90</v>
      </c>
      <c r="N10" s="10">
        <f>COUNTIF($C$2:$H$888,"杉永政信")</f>
        <v>92</v>
      </c>
      <c r="O10" s="10">
        <f t="shared" si="0"/>
        <v>92</v>
      </c>
      <c r="P10" s="24"/>
      <c r="Q10" s="10">
        <f>COUNTIF($C$2:$C$888,"杉永政信")</f>
        <v>21</v>
      </c>
      <c r="R10" s="10">
        <f>COUNTIF($D$2:$D$888,"杉永政信")</f>
        <v>23</v>
      </c>
      <c r="S10" s="10">
        <f>COUNTIF($E$2:$E$888,"杉永政信")</f>
        <v>25</v>
      </c>
      <c r="T10" s="10">
        <f>COUNTIF($F$2:$F$888,"杉永政信")</f>
        <v>22</v>
      </c>
      <c r="U10" s="10">
        <f>COUNTIF($G$2:$G$888,"杉永政信")</f>
        <v>1</v>
      </c>
      <c r="V10" s="10">
        <f>COUNTIF($H$2:$H$888,"杉永政信")</f>
        <v>0</v>
      </c>
    </row>
    <row r="11" spans="1:24" ht="18" customHeight="1">
      <c r="A11" s="4">
        <v>10</v>
      </c>
      <c r="B11" s="35">
        <v>39531</v>
      </c>
      <c r="C11" s="36" t="s">
        <v>47</v>
      </c>
      <c r="D11" s="36" t="s">
        <v>214</v>
      </c>
      <c r="E11" s="36" t="s">
        <v>182</v>
      </c>
      <c r="F11" s="36" t="s">
        <v>153</v>
      </c>
      <c r="G11" s="21"/>
      <c r="H11" s="21"/>
      <c r="I11" s="21" t="s">
        <v>25</v>
      </c>
      <c r="J11" s="21" t="s">
        <v>8</v>
      </c>
      <c r="L11" s="4">
        <v>9</v>
      </c>
      <c r="M11" s="34" t="s">
        <v>164</v>
      </c>
      <c r="N11" s="10">
        <f>COUNTIF($C$2:$H$888,"友寄正人")</f>
        <v>92</v>
      </c>
      <c r="O11" s="10">
        <f t="shared" si="0"/>
        <v>92</v>
      </c>
      <c r="P11" s="24"/>
      <c r="Q11" s="10">
        <f>COUNTIF($C$2:$C$888,"友寄正人")</f>
        <v>22</v>
      </c>
      <c r="R11" s="10">
        <f>COUNTIF($D$2:$D$888,"友寄正人")</f>
        <v>21</v>
      </c>
      <c r="S11" s="10">
        <f>COUNTIF($E$2:$E$888,"友寄正人")</f>
        <v>23</v>
      </c>
      <c r="T11" s="10">
        <f>COUNTIF($F$2:$F$888,"友寄正人")</f>
        <v>24</v>
      </c>
      <c r="U11" s="10">
        <f>COUNTIF($G$2:$G$888,"友寄正人")</f>
        <v>1</v>
      </c>
      <c r="V11" s="10">
        <f>COUNTIF($H$2:$H$888,"友寄正人")</f>
        <v>1</v>
      </c>
    </row>
    <row r="12" spans="1:24" ht="18" customHeight="1">
      <c r="A12" s="4">
        <v>11</v>
      </c>
      <c r="B12" s="35">
        <v>39532</v>
      </c>
      <c r="C12" s="36" t="s">
        <v>153</v>
      </c>
      <c r="D12" s="36" t="s">
        <v>161</v>
      </c>
      <c r="E12" s="36" t="s">
        <v>214</v>
      </c>
      <c r="F12" s="36" t="s">
        <v>182</v>
      </c>
      <c r="G12" s="21"/>
      <c r="H12" s="21"/>
      <c r="I12" s="21" t="s">
        <v>25</v>
      </c>
      <c r="J12" s="21" t="s">
        <v>8</v>
      </c>
      <c r="L12" s="4">
        <v>10</v>
      </c>
      <c r="M12" s="34" t="s">
        <v>130</v>
      </c>
      <c r="N12" s="10">
        <f>COUNTIF($C$2:$H$888,"佐々木昌信")</f>
        <v>91</v>
      </c>
      <c r="O12" s="10">
        <f t="shared" si="0"/>
        <v>91</v>
      </c>
      <c r="P12" s="24"/>
      <c r="Q12" s="10">
        <f>COUNTIF($C$2:$C$888,"佐々木昌信")</f>
        <v>25</v>
      </c>
      <c r="R12" s="10">
        <f>COUNTIF($D$2:$D$888,"佐々木昌信")</f>
        <v>24</v>
      </c>
      <c r="S12" s="10">
        <f>COUNTIF($E$2:$E$888,"佐々木昌信")</f>
        <v>22</v>
      </c>
      <c r="T12" s="10">
        <f>COUNTIF($F$2:$F$888,"佐々木昌信")</f>
        <v>19</v>
      </c>
      <c r="U12" s="10">
        <f>COUNTIF($G$2:$G$888,"佐々木昌信")</f>
        <v>1</v>
      </c>
      <c r="V12" s="10">
        <f>COUNTIF($H$2:$H$888,"佐々木昌信")</f>
        <v>0</v>
      </c>
    </row>
    <row r="13" spans="1:24" ht="18" customHeight="1">
      <c r="A13" s="4">
        <v>12</v>
      </c>
      <c r="B13" s="35">
        <v>39532</v>
      </c>
      <c r="C13" s="36" t="s">
        <v>23</v>
      </c>
      <c r="D13" s="36" t="s">
        <v>44</v>
      </c>
      <c r="E13" s="36" t="s">
        <v>24</v>
      </c>
      <c r="F13" s="36" t="s">
        <v>50</v>
      </c>
      <c r="G13" s="21"/>
      <c r="H13" s="21"/>
      <c r="I13" s="21" t="s">
        <v>26</v>
      </c>
      <c r="J13" s="21" t="s">
        <v>9</v>
      </c>
      <c r="L13" s="4">
        <v>11</v>
      </c>
      <c r="M13" s="36" t="s">
        <v>78</v>
      </c>
      <c r="N13" s="10">
        <f>COUNTIF($C$2:$H$888,"西本欣司")</f>
        <v>81</v>
      </c>
      <c r="O13" s="10">
        <f t="shared" si="0"/>
        <v>81</v>
      </c>
      <c r="P13" s="24"/>
      <c r="Q13" s="10">
        <f>COUNTIF($C$2:$C$888,"西本欣司")</f>
        <v>21</v>
      </c>
      <c r="R13" s="10">
        <f>COUNTIF($D$2:$D$888,"西本欣司")</f>
        <v>21</v>
      </c>
      <c r="S13" s="10">
        <f>COUNTIF($E$2:$E$888,"西本欣司")</f>
        <v>17</v>
      </c>
      <c r="T13" s="10">
        <f>COUNTIF($F$2:$F$888,"西本欣司")</f>
        <v>20</v>
      </c>
      <c r="U13" s="10">
        <f>COUNTIF($G$2:$G$888,"西本欣司")</f>
        <v>1</v>
      </c>
      <c r="V13" s="10">
        <f>COUNTIF($H$2:$H$888,"西本欣司")</f>
        <v>1</v>
      </c>
    </row>
    <row r="14" spans="1:24" ht="18" customHeight="1">
      <c r="A14" s="4">
        <v>13</v>
      </c>
      <c r="B14" s="35">
        <v>39532</v>
      </c>
      <c r="C14" s="36" t="s">
        <v>30</v>
      </c>
      <c r="D14" s="36" t="s">
        <v>213</v>
      </c>
      <c r="E14" s="36" t="s">
        <v>12</v>
      </c>
      <c r="F14" s="36" t="s">
        <v>41</v>
      </c>
      <c r="G14" s="21"/>
      <c r="H14" s="21"/>
      <c r="I14" s="21" t="s">
        <v>31</v>
      </c>
      <c r="J14" s="21" t="s">
        <v>32</v>
      </c>
      <c r="L14" s="4">
        <v>12</v>
      </c>
      <c r="M14" s="21" t="s">
        <v>166</v>
      </c>
      <c r="N14" s="10">
        <f>COUNTIF($C$2:$H$888,"井野修")</f>
        <v>80</v>
      </c>
      <c r="O14" s="10">
        <f t="shared" si="0"/>
        <v>80</v>
      </c>
      <c r="P14" s="24"/>
      <c r="Q14" s="10">
        <f>COUNTIF($C$2:$C$888,"井野修")</f>
        <v>19</v>
      </c>
      <c r="R14" s="10">
        <f>COUNTIF($D$2:$D$888,"井野修")</f>
        <v>19</v>
      </c>
      <c r="S14" s="10">
        <f>COUNTIF($E$2:$E$888,"井野修")</f>
        <v>20</v>
      </c>
      <c r="T14" s="10">
        <f>COUNTIF($F$2:$F$888,"井野修")</f>
        <v>22</v>
      </c>
      <c r="U14" s="10">
        <f>COUNTIF($G$2:$G$888,"井野修")</f>
        <v>0</v>
      </c>
      <c r="V14" s="10">
        <f>COUNTIF($H$2:$H$888,"井野修")</f>
        <v>0</v>
      </c>
    </row>
    <row r="15" spans="1:24" ht="18" customHeight="1">
      <c r="A15" s="4">
        <v>14</v>
      </c>
      <c r="B15" s="35">
        <v>39533</v>
      </c>
      <c r="C15" s="36" t="s">
        <v>182</v>
      </c>
      <c r="D15" s="36" t="s">
        <v>47</v>
      </c>
      <c r="E15" s="36" t="s">
        <v>161</v>
      </c>
      <c r="F15" s="36" t="s">
        <v>214</v>
      </c>
      <c r="G15" s="21"/>
      <c r="H15" s="21"/>
      <c r="I15" s="21" t="s">
        <v>25</v>
      </c>
      <c r="J15" s="21" t="s">
        <v>8</v>
      </c>
      <c r="L15" s="4">
        <v>13</v>
      </c>
      <c r="M15" s="36" t="s">
        <v>86</v>
      </c>
      <c r="N15" s="10">
        <f>COUNTIF($C$2:$H$888,"敷田直人")</f>
        <v>75</v>
      </c>
      <c r="O15" s="10">
        <f t="shared" si="0"/>
        <v>75</v>
      </c>
      <c r="P15" s="24"/>
      <c r="Q15" s="10">
        <f>COUNTIF($C$2:$C$888,"敷田直人")</f>
        <v>19</v>
      </c>
      <c r="R15" s="10">
        <f>COUNTIF($D$2:$D$888,"敷田直人")</f>
        <v>17</v>
      </c>
      <c r="S15" s="10">
        <f>COUNTIF($E$2:$E$888,"敷田直人")</f>
        <v>17</v>
      </c>
      <c r="T15" s="10">
        <f>COUNTIF($F$2:$F$888,"敷田直人")</f>
        <v>21</v>
      </c>
      <c r="U15" s="10">
        <f>COUNTIF($G$2:$G$888,"敷田直人")</f>
        <v>1</v>
      </c>
      <c r="V15" s="10">
        <f>COUNTIF($H$2:$H$888,"敷田直人")</f>
        <v>0</v>
      </c>
    </row>
    <row r="16" spans="1:24" ht="18" customHeight="1">
      <c r="A16" s="4">
        <v>15</v>
      </c>
      <c r="B16" s="35">
        <v>39533</v>
      </c>
      <c r="C16" s="36" t="s">
        <v>41</v>
      </c>
      <c r="D16" s="36" t="s">
        <v>29</v>
      </c>
      <c r="E16" s="36" t="s">
        <v>213</v>
      </c>
      <c r="F16" s="36" t="s">
        <v>12</v>
      </c>
      <c r="G16" s="21"/>
      <c r="H16" s="21"/>
      <c r="I16" s="21" t="s">
        <v>31</v>
      </c>
      <c r="J16" s="21" t="s">
        <v>32</v>
      </c>
      <c r="L16" s="4">
        <v>14</v>
      </c>
      <c r="M16" s="36" t="s">
        <v>85</v>
      </c>
      <c r="N16" s="10">
        <f>COUNTIF($C$2:$H$888,"吉本文弘")</f>
        <v>73</v>
      </c>
      <c r="O16" s="10">
        <f t="shared" si="0"/>
        <v>73</v>
      </c>
      <c r="P16" s="24"/>
      <c r="Q16" s="10">
        <f>COUNTIF($C$2:$C$888,"吉本文弘")</f>
        <v>21</v>
      </c>
      <c r="R16" s="10">
        <f>COUNTIF($D$2:$D$888,"吉本文弘")</f>
        <v>20</v>
      </c>
      <c r="S16" s="10">
        <f>COUNTIF($E$2:$E$888,"吉本文弘")</f>
        <v>15</v>
      </c>
      <c r="T16" s="10">
        <f>COUNTIF($F$2:$F$888,"吉本文弘")</f>
        <v>17</v>
      </c>
      <c r="U16" s="10">
        <f>COUNTIF($G$2:$G$888,"吉本文弘")</f>
        <v>0</v>
      </c>
      <c r="V16" s="10">
        <f>COUNTIF($H$2:$H$888,"吉本文弘")</f>
        <v>0</v>
      </c>
    </row>
    <row r="17" spans="1:22" ht="18" customHeight="1">
      <c r="A17" s="4">
        <v>16</v>
      </c>
      <c r="B17" s="35">
        <v>39533</v>
      </c>
      <c r="C17" s="36" t="s">
        <v>50</v>
      </c>
      <c r="D17" s="36" t="s">
        <v>24</v>
      </c>
      <c r="E17" s="36" t="s">
        <v>185</v>
      </c>
      <c r="F17" s="36" t="s">
        <v>146</v>
      </c>
      <c r="G17" s="21"/>
      <c r="H17" s="21"/>
      <c r="I17" s="21" t="s">
        <v>26</v>
      </c>
      <c r="J17" s="21" t="s">
        <v>9</v>
      </c>
      <c r="L17" s="4">
        <v>15</v>
      </c>
      <c r="M17" s="36" t="s">
        <v>88</v>
      </c>
      <c r="N17" s="10">
        <f>COUNTIF($C$2:$H$888,"木内九二生")</f>
        <v>72</v>
      </c>
      <c r="O17" s="10">
        <f t="shared" si="0"/>
        <v>72</v>
      </c>
      <c r="P17" s="24"/>
      <c r="Q17" s="10">
        <f>COUNTIF($C$2:$C$888,"木内九二生")</f>
        <v>19</v>
      </c>
      <c r="R17" s="10">
        <f>COUNTIF($D$2:$D$888,"木内九二生")</f>
        <v>17</v>
      </c>
      <c r="S17" s="10">
        <f>COUNTIF($E$2:$E$888,"木内九二生")</f>
        <v>22</v>
      </c>
      <c r="T17" s="10">
        <f>COUNTIF($F$2:$F$888,"木内九二生")</f>
        <v>14</v>
      </c>
      <c r="U17" s="10">
        <f>COUNTIF($G$2:$G$888,"木内九二生")</f>
        <v>0</v>
      </c>
      <c r="V17" s="10">
        <f>COUNTIF($H$2:$H$888,"木内九二生")</f>
        <v>0</v>
      </c>
    </row>
    <row r="18" spans="1:22" ht="18" customHeight="1">
      <c r="A18" s="4">
        <v>17</v>
      </c>
      <c r="B18" s="35">
        <v>39534</v>
      </c>
      <c r="C18" s="36" t="s">
        <v>146</v>
      </c>
      <c r="D18" s="36" t="s">
        <v>23</v>
      </c>
      <c r="E18" s="36" t="s">
        <v>44</v>
      </c>
      <c r="F18" s="36" t="s">
        <v>185</v>
      </c>
      <c r="G18" s="21"/>
      <c r="H18" s="21"/>
      <c r="I18" s="21" t="s">
        <v>26</v>
      </c>
      <c r="J18" s="21" t="s">
        <v>9</v>
      </c>
      <c r="L18" s="4">
        <v>16</v>
      </c>
      <c r="M18" s="36" t="s">
        <v>93</v>
      </c>
      <c r="N18" s="10">
        <f>COUNTIF($C$2:$H$888,"名幸一明")</f>
        <v>69</v>
      </c>
      <c r="O18" s="10">
        <f t="shared" si="0"/>
        <v>69</v>
      </c>
      <c r="P18" s="24"/>
      <c r="Q18" s="10">
        <f>COUNTIF($C$2:$C$888,"名幸一明")</f>
        <v>15</v>
      </c>
      <c r="R18" s="10">
        <f>COUNTIF($D$2:$D$888,"名幸一明")</f>
        <v>16</v>
      </c>
      <c r="S18" s="10">
        <f>COUNTIF($E$2:$E$888,"名幸一明")</f>
        <v>17</v>
      </c>
      <c r="T18" s="10">
        <f>COUNTIF($F$2:$F$888,"名幸一明")</f>
        <v>20</v>
      </c>
      <c r="U18" s="10">
        <f>COUNTIF($G$2:$G$888,"名幸一明")</f>
        <v>0</v>
      </c>
      <c r="V18" s="10">
        <f>COUNTIF($H$2:$H$888,"名幸一明")</f>
        <v>1</v>
      </c>
    </row>
    <row r="19" spans="1:22" ht="18" customHeight="1">
      <c r="A19" s="4">
        <v>18</v>
      </c>
      <c r="B19" s="35">
        <v>39534</v>
      </c>
      <c r="C19" s="36" t="s">
        <v>12</v>
      </c>
      <c r="D19" s="36" t="s">
        <v>30</v>
      </c>
      <c r="E19" s="36" t="s">
        <v>29</v>
      </c>
      <c r="F19" s="36" t="s">
        <v>213</v>
      </c>
      <c r="G19" s="21"/>
      <c r="H19" s="21"/>
      <c r="I19" s="21" t="s">
        <v>31</v>
      </c>
      <c r="J19" s="21" t="s">
        <v>32</v>
      </c>
      <c r="L19" s="4">
        <v>17</v>
      </c>
      <c r="M19" s="36" t="s">
        <v>84</v>
      </c>
      <c r="N19" s="10">
        <f>COUNTIF($C$2:$H$888,"本田英志")</f>
        <v>67</v>
      </c>
      <c r="O19" s="10">
        <f t="shared" si="0"/>
        <v>67</v>
      </c>
      <c r="P19" s="24"/>
      <c r="Q19" s="10">
        <f>COUNTIF($C$2:$C$888,"本田英志")</f>
        <v>17</v>
      </c>
      <c r="R19" s="10">
        <f>COUNTIF($D$2:$D$888,"本田英志")</f>
        <v>16</v>
      </c>
      <c r="S19" s="10">
        <f>COUNTIF($E$2:$E$888,"本田英志")</f>
        <v>18</v>
      </c>
      <c r="T19" s="10">
        <f>COUNTIF($F$2:$F$888,"本田英志")</f>
        <v>16</v>
      </c>
      <c r="U19" s="10">
        <f>COUNTIF($G$2:$G$888,"本田英志")</f>
        <v>0</v>
      </c>
      <c r="V19" s="10">
        <f>COUNTIF($H$2:$H$888,"本田英志")</f>
        <v>0</v>
      </c>
    </row>
    <row r="20" spans="1:22" ht="18" customHeight="1">
      <c r="A20" s="4">
        <v>19</v>
      </c>
      <c r="B20" s="35">
        <v>39535</v>
      </c>
      <c r="C20" s="36" t="s">
        <v>148</v>
      </c>
      <c r="D20" s="36" t="s">
        <v>131</v>
      </c>
      <c r="E20" s="36" t="s">
        <v>47</v>
      </c>
      <c r="F20" s="36" t="s">
        <v>161</v>
      </c>
      <c r="G20" s="21"/>
      <c r="H20" s="21"/>
      <c r="I20" s="21" t="s">
        <v>32</v>
      </c>
      <c r="J20" s="21" t="s">
        <v>25</v>
      </c>
      <c r="L20" s="4">
        <v>18</v>
      </c>
      <c r="M20" s="36" t="s">
        <v>89</v>
      </c>
      <c r="N20" s="10">
        <f>COUNTIF($C$2:$H$888,"嶋田哲也")</f>
        <v>66</v>
      </c>
      <c r="O20" s="10">
        <f t="shared" si="0"/>
        <v>66</v>
      </c>
      <c r="P20" s="24"/>
      <c r="Q20" s="10">
        <f>COUNTIF($C$2:$C$888,"嶋田哲也")</f>
        <v>18</v>
      </c>
      <c r="R20" s="10">
        <f>COUNTIF($D$2:$D$888,"嶋田哲也")</f>
        <v>16</v>
      </c>
      <c r="S20" s="10">
        <f>COUNTIF($E$2:$E$888,"嶋田哲也")</f>
        <v>16</v>
      </c>
      <c r="T20" s="10">
        <f>COUNTIF($F$2:$F$888,"嶋田哲也")</f>
        <v>15</v>
      </c>
      <c r="U20" s="10">
        <f>COUNTIF($G$2:$G$888,"嶋田哲也")</f>
        <v>0</v>
      </c>
      <c r="V20" s="10">
        <f>COUNTIF($H$2:$H$888,"嶋田哲也")</f>
        <v>1</v>
      </c>
    </row>
    <row r="21" spans="1:22" ht="18" customHeight="1">
      <c r="A21" s="4">
        <v>20</v>
      </c>
      <c r="B21" s="35">
        <v>39535</v>
      </c>
      <c r="C21" s="36" t="s">
        <v>72</v>
      </c>
      <c r="D21" s="36" t="s">
        <v>210</v>
      </c>
      <c r="E21" s="36" t="s">
        <v>15</v>
      </c>
      <c r="F21" s="36" t="s">
        <v>4</v>
      </c>
      <c r="G21" s="21"/>
      <c r="H21" s="21"/>
      <c r="I21" s="21" t="s">
        <v>38</v>
      </c>
      <c r="J21" s="21" t="s">
        <v>13</v>
      </c>
      <c r="L21" s="4">
        <v>19</v>
      </c>
      <c r="M21" s="36" t="s">
        <v>83</v>
      </c>
      <c r="N21" s="10">
        <f>COUNTIF($C$2:$H$888,"小林和公")</f>
        <v>64</v>
      </c>
      <c r="O21" s="10">
        <f t="shared" si="0"/>
        <v>64</v>
      </c>
      <c r="P21" s="24"/>
      <c r="Q21" s="10">
        <f>COUNTIF($C$2:$C$888,"小林和公")</f>
        <v>14</v>
      </c>
      <c r="R21" s="10">
        <f>COUNTIF($D$2:$D$888,"小林和公")</f>
        <v>16</v>
      </c>
      <c r="S21" s="10">
        <f>COUNTIF($E$2:$E$888,"小林和公")</f>
        <v>17</v>
      </c>
      <c r="T21" s="10">
        <f>COUNTIF($F$2:$F$888,"小林和公")</f>
        <v>17</v>
      </c>
      <c r="U21" s="10">
        <f>COUNTIF($G$2:$G$888,"小林和公")</f>
        <v>0</v>
      </c>
      <c r="V21" s="10">
        <f>COUNTIF($H$2:$H$888,"小林和公")</f>
        <v>0</v>
      </c>
    </row>
    <row r="22" spans="1:22" ht="18" customHeight="1">
      <c r="A22" s="4">
        <v>21</v>
      </c>
      <c r="B22" s="35">
        <v>39535</v>
      </c>
      <c r="C22" s="36" t="s">
        <v>35</v>
      </c>
      <c r="D22" s="36" t="s">
        <v>49</v>
      </c>
      <c r="E22" s="36" t="s">
        <v>16</v>
      </c>
      <c r="F22" s="36" t="s">
        <v>144</v>
      </c>
      <c r="G22" s="21"/>
      <c r="H22" s="21"/>
      <c r="I22" s="21" t="s">
        <v>14</v>
      </c>
      <c r="J22" s="21" t="s">
        <v>37</v>
      </c>
      <c r="L22" s="4">
        <v>20</v>
      </c>
      <c r="M22" s="36" t="s">
        <v>95</v>
      </c>
      <c r="N22" s="10">
        <f>COUNTIF($C$2:$H$888,"深谷篤")</f>
        <v>62</v>
      </c>
      <c r="O22" s="10">
        <f t="shared" si="0"/>
        <v>62</v>
      </c>
      <c r="P22" s="24"/>
      <c r="Q22" s="10">
        <f>COUNTIF($C$2:$C$888,"深谷篤")</f>
        <v>14</v>
      </c>
      <c r="R22" s="10">
        <f>COUNTIF($D$2:$D$888,"深谷篤")</f>
        <v>19</v>
      </c>
      <c r="S22" s="10">
        <f>COUNTIF($E$2:$E$888,"深谷篤")</f>
        <v>14</v>
      </c>
      <c r="T22" s="10">
        <f>COUNTIF($F$2:$F$888,"深谷篤")</f>
        <v>15</v>
      </c>
      <c r="U22" s="10">
        <f>COUNTIF($G$2:$G$888,"深谷篤")</f>
        <v>0</v>
      </c>
      <c r="V22" s="10">
        <f>COUNTIF($H$2:$H$888,"深谷篤")</f>
        <v>0</v>
      </c>
    </row>
    <row r="23" spans="1:22" ht="18" customHeight="1">
      <c r="A23" s="4">
        <v>22</v>
      </c>
      <c r="B23" s="35">
        <v>39535</v>
      </c>
      <c r="C23" s="36" t="s">
        <v>6</v>
      </c>
      <c r="D23" s="36" t="s">
        <v>163</v>
      </c>
      <c r="E23" s="36" t="s">
        <v>10</v>
      </c>
      <c r="F23" s="36" t="s">
        <v>21</v>
      </c>
      <c r="G23" s="21"/>
      <c r="H23" s="21"/>
      <c r="I23" s="21" t="s">
        <v>20</v>
      </c>
      <c r="J23" s="21" t="s">
        <v>19</v>
      </c>
      <c r="L23" s="4">
        <v>21</v>
      </c>
      <c r="M23" s="36" t="s">
        <v>54</v>
      </c>
      <c r="N23" s="10">
        <f>COUNTIF($C$2:$H$888,"土山剛弘")</f>
        <v>47</v>
      </c>
      <c r="O23" s="10">
        <f t="shared" si="0"/>
        <v>47</v>
      </c>
      <c r="P23" s="24"/>
      <c r="Q23" s="10">
        <f>COUNTIF($C$2:$C$888,"土山剛弘")</f>
        <v>14</v>
      </c>
      <c r="R23" s="10">
        <f>COUNTIF($D$2:$D$888,"土山剛弘")</f>
        <v>13</v>
      </c>
      <c r="S23" s="10">
        <f>COUNTIF($E$2:$E$888,"土山剛弘")</f>
        <v>11</v>
      </c>
      <c r="T23" s="10">
        <f>COUNTIF($F$2:$F$888,"土山剛弘")</f>
        <v>9</v>
      </c>
      <c r="U23" s="10">
        <f>COUNTIF($G$2:$G$888,"土山剛弘")</f>
        <v>0</v>
      </c>
      <c r="V23" s="10">
        <f>COUNTIF($H$2:$H$888,"土山剛弘")</f>
        <v>0</v>
      </c>
    </row>
    <row r="24" spans="1:22" ht="18" customHeight="1">
      <c r="A24" s="4">
        <v>23</v>
      </c>
      <c r="B24" s="35">
        <v>39535</v>
      </c>
      <c r="C24" s="36" t="s">
        <v>214</v>
      </c>
      <c r="D24" s="36" t="s">
        <v>153</v>
      </c>
      <c r="E24" s="36" t="s">
        <v>5</v>
      </c>
      <c r="F24" s="36" t="s">
        <v>24</v>
      </c>
      <c r="G24" s="21"/>
      <c r="H24" s="21"/>
      <c r="I24" s="21" t="s">
        <v>8</v>
      </c>
      <c r="J24" s="21" t="s">
        <v>26</v>
      </c>
      <c r="L24" s="4">
        <v>22</v>
      </c>
      <c r="M24" s="36" t="s">
        <v>97</v>
      </c>
      <c r="N24" s="10">
        <f>COUNTIF($C$2:$H$888,"牧田匡平")</f>
        <v>43</v>
      </c>
      <c r="O24" s="10">
        <f t="shared" si="0"/>
        <v>43</v>
      </c>
      <c r="P24" s="24"/>
      <c r="Q24" s="10">
        <f>COUNTIF($C$2:$C$888,"牧田匡平")</f>
        <v>12</v>
      </c>
      <c r="R24" s="10">
        <f>COUNTIF($D$2:$D$888,"牧田匡平")</f>
        <v>10</v>
      </c>
      <c r="S24" s="10">
        <f>COUNTIF($E$2:$E$888,"牧田匡平")</f>
        <v>11</v>
      </c>
      <c r="T24" s="10">
        <f>COUNTIF($F$2:$F$888,"牧田匡平")</f>
        <v>10</v>
      </c>
      <c r="U24" s="10">
        <f>COUNTIF($G$2:$G$888,"牧田匡平")</f>
        <v>0</v>
      </c>
      <c r="V24" s="10">
        <f>COUNTIF($H$2:$H$888,"牧田匡平")</f>
        <v>0</v>
      </c>
    </row>
    <row r="25" spans="1:22" ht="18" customHeight="1">
      <c r="A25" s="4">
        <v>24</v>
      </c>
      <c r="B25" s="35">
        <v>39536</v>
      </c>
      <c r="C25" s="36" t="s">
        <v>161</v>
      </c>
      <c r="D25" s="36" t="s">
        <v>39</v>
      </c>
      <c r="E25" s="36" t="s">
        <v>131</v>
      </c>
      <c r="F25" s="36" t="s">
        <v>47</v>
      </c>
      <c r="G25" s="21"/>
      <c r="H25" s="21"/>
      <c r="I25" s="21" t="s">
        <v>32</v>
      </c>
      <c r="J25" s="21" t="s">
        <v>25</v>
      </c>
      <c r="L25" s="4">
        <v>23</v>
      </c>
      <c r="M25" s="36" t="s">
        <v>100</v>
      </c>
      <c r="N25" s="10">
        <f>COUNTIF($C$2:$H$888,"山本貴則")</f>
        <v>28</v>
      </c>
      <c r="O25" s="10">
        <f t="shared" si="0"/>
        <v>28</v>
      </c>
      <c r="P25" s="24"/>
      <c r="Q25" s="10">
        <f>COUNTIF($C$2:$C$888,"山本貴則")</f>
        <v>2</v>
      </c>
      <c r="R25" s="10">
        <f>COUNTIF($D$2:$D$888,"山本貴則")</f>
        <v>9</v>
      </c>
      <c r="S25" s="10">
        <f>COUNTIF($E$2:$E$888,"山本貴則")</f>
        <v>9</v>
      </c>
      <c r="T25" s="10">
        <f>COUNTIF($F$2:$F$888,"山本貴則")</f>
        <v>8</v>
      </c>
      <c r="U25" s="10">
        <f>COUNTIF($G$2:$G$888,"山本貴則")</f>
        <v>0</v>
      </c>
      <c r="V25" s="10">
        <f>COUNTIF($H$2:$H$888,"山本貴則")</f>
        <v>0</v>
      </c>
    </row>
    <row r="26" spans="1:22" ht="18" customHeight="1">
      <c r="A26" s="4">
        <v>25</v>
      </c>
      <c r="B26" s="35">
        <v>39536</v>
      </c>
      <c r="C26" s="36" t="s">
        <v>4</v>
      </c>
      <c r="D26" s="36" t="s">
        <v>22</v>
      </c>
      <c r="E26" s="36" t="s">
        <v>210</v>
      </c>
      <c r="F26" s="36" t="s">
        <v>15</v>
      </c>
      <c r="G26" s="21"/>
      <c r="H26" s="21"/>
      <c r="I26" s="21" t="s">
        <v>38</v>
      </c>
      <c r="J26" s="21" t="s">
        <v>13</v>
      </c>
      <c r="L26" s="4">
        <v>24</v>
      </c>
      <c r="M26" s="36" t="s">
        <v>102</v>
      </c>
      <c r="N26" s="10">
        <f>COUNTIF($C$2:$H$888,"石山智也")</f>
        <v>4</v>
      </c>
      <c r="O26" s="10">
        <f t="shared" si="0"/>
        <v>4</v>
      </c>
      <c r="P26" s="24"/>
      <c r="Q26" s="10">
        <f>COUNTIF($C$2:$C$888,"石山智也")</f>
        <v>0</v>
      </c>
      <c r="R26" s="10">
        <f>COUNTIF($D$2:$D$888,"石山智也")</f>
        <v>2</v>
      </c>
      <c r="S26" s="10">
        <f>COUNTIF($E$2:$E$888,"石山智也")</f>
        <v>1</v>
      </c>
      <c r="T26" s="10">
        <f>COUNTIF($F$2:$F$888,"石山智也")</f>
        <v>1</v>
      </c>
      <c r="U26" s="10">
        <f>COUNTIF($G$2:$G$888,"石山智也")</f>
        <v>0</v>
      </c>
      <c r="V26" s="10">
        <f>COUNTIF($H$2:$H$888,"石山智也")</f>
        <v>0</v>
      </c>
    </row>
    <row r="27" spans="1:22" ht="18" customHeight="1">
      <c r="A27" s="4">
        <v>26</v>
      </c>
      <c r="B27" s="35">
        <v>39536</v>
      </c>
      <c r="C27" s="36" t="s">
        <v>213</v>
      </c>
      <c r="D27" s="36" t="s">
        <v>41</v>
      </c>
      <c r="E27" s="36" t="s">
        <v>30</v>
      </c>
      <c r="F27" s="36" t="s">
        <v>29</v>
      </c>
      <c r="G27" s="21"/>
      <c r="H27" s="21"/>
      <c r="I27" s="21" t="s">
        <v>9</v>
      </c>
      <c r="J27" s="21" t="s">
        <v>31</v>
      </c>
      <c r="L27" s="4">
        <v>25</v>
      </c>
      <c r="M27" s="36" t="s">
        <v>52</v>
      </c>
      <c r="N27" s="10">
        <f>COUNTIF($C$2:$H$888,"原信一朗")</f>
        <v>0</v>
      </c>
      <c r="O27" s="10">
        <f t="shared" si="0"/>
        <v>0</v>
      </c>
      <c r="P27" s="24"/>
      <c r="Q27" s="10">
        <f>COUNTIF($C$2:$C$888,"原信一朗")</f>
        <v>0</v>
      </c>
      <c r="R27" s="10">
        <f>COUNTIF($D$2:$D$888,"原信一朗")</f>
        <v>0</v>
      </c>
      <c r="S27" s="10">
        <f>COUNTIF($E$2:$E$888,"原信一朗")</f>
        <v>0</v>
      </c>
      <c r="T27" s="10">
        <f>COUNTIF($F$2:$F$888,"原信一朗")</f>
        <v>0</v>
      </c>
      <c r="U27" s="10">
        <f>COUNTIF($G$2:$G$888,"原信一朗")</f>
        <v>0</v>
      </c>
      <c r="V27" s="10">
        <f>COUNTIF($H$2:$H$888,"原信一朗")</f>
        <v>0</v>
      </c>
    </row>
    <row r="28" spans="1:22" ht="18" customHeight="1">
      <c r="A28" s="4">
        <v>27</v>
      </c>
      <c r="B28" s="35">
        <v>39536</v>
      </c>
      <c r="C28" s="36" t="s">
        <v>144</v>
      </c>
      <c r="D28" s="36" t="s">
        <v>166</v>
      </c>
      <c r="E28" s="36" t="s">
        <v>49</v>
      </c>
      <c r="F28" s="36" t="s">
        <v>16</v>
      </c>
      <c r="G28" s="21"/>
      <c r="H28" s="21"/>
      <c r="I28" s="21" t="s">
        <v>14</v>
      </c>
      <c r="J28" s="21" t="s">
        <v>37</v>
      </c>
      <c r="L28" s="4">
        <v>26</v>
      </c>
      <c r="M28" s="36" t="s">
        <v>103</v>
      </c>
      <c r="N28" s="10">
        <f>COUNTIF($C$2:$H$888,"村山太朗")</f>
        <v>0</v>
      </c>
      <c r="O28" s="10">
        <f t="shared" si="0"/>
        <v>0</v>
      </c>
      <c r="P28" s="24"/>
      <c r="Q28" s="10">
        <f>COUNTIF($C$2:$C$888,"村山太朗")</f>
        <v>0</v>
      </c>
      <c r="R28" s="10">
        <f>COUNTIF($D$2:$D$888,"村山太朗")</f>
        <v>0</v>
      </c>
      <c r="S28" s="10">
        <f>COUNTIF($E$2:$E$888,"村山太朗")</f>
        <v>0</v>
      </c>
      <c r="T28" s="10">
        <f>COUNTIF($F$2:$F$888,"村山太朗")</f>
        <v>0</v>
      </c>
      <c r="U28" s="10">
        <f>COUNTIF($G$2:$G$888,"村山太朗")</f>
        <v>0</v>
      </c>
      <c r="V28" s="10">
        <f>COUNTIF($H$2:$H$888,"村山太朗")</f>
        <v>0</v>
      </c>
    </row>
    <row r="29" spans="1:22" ht="18" customHeight="1">
      <c r="A29" s="4">
        <v>28</v>
      </c>
      <c r="B29" s="35">
        <v>39536</v>
      </c>
      <c r="C29" s="36" t="s">
        <v>24</v>
      </c>
      <c r="D29" s="36" t="s">
        <v>182</v>
      </c>
      <c r="E29" s="36" t="s">
        <v>153</v>
      </c>
      <c r="F29" s="36" t="s">
        <v>5</v>
      </c>
      <c r="G29" s="21"/>
      <c r="H29" s="21"/>
      <c r="I29" s="21" t="s">
        <v>8</v>
      </c>
      <c r="J29" s="21" t="s">
        <v>26</v>
      </c>
      <c r="L29" s="4">
        <v>27</v>
      </c>
      <c r="M29" s="36" t="s">
        <v>104</v>
      </c>
      <c r="N29" s="10">
        <f>COUNTIF($C$2:$H$888,"市川貴之")</f>
        <v>0</v>
      </c>
      <c r="O29" s="10">
        <f t="shared" si="0"/>
        <v>0</v>
      </c>
      <c r="P29" s="24"/>
      <c r="Q29" s="10">
        <f>COUNTIF($C$2:$C$888,"市川貴之")</f>
        <v>0</v>
      </c>
      <c r="R29" s="10">
        <f>COUNTIF($D$2:$D$888,"市川貴之")</f>
        <v>0</v>
      </c>
      <c r="S29" s="10">
        <f>COUNTIF($E$2:$E$888,"市川貴之")</f>
        <v>0</v>
      </c>
      <c r="T29" s="10">
        <f>COUNTIF($F$2:$F$888,"市川貴之")</f>
        <v>0</v>
      </c>
      <c r="U29" s="10">
        <f>COUNTIF($G$2:$G$888,"市川貴之")</f>
        <v>0</v>
      </c>
      <c r="V29" s="10">
        <f>COUNTIF($H$2:$H$888,"市川貴之")</f>
        <v>0</v>
      </c>
    </row>
    <row r="30" spans="1:22" ht="18" customHeight="1">
      <c r="A30" s="4">
        <v>29</v>
      </c>
      <c r="B30" s="35">
        <v>39536</v>
      </c>
      <c r="C30" s="36" t="s">
        <v>21</v>
      </c>
      <c r="D30" s="36" t="s">
        <v>46</v>
      </c>
      <c r="E30" s="36" t="s">
        <v>163</v>
      </c>
      <c r="F30" s="36" t="s">
        <v>10</v>
      </c>
      <c r="G30" s="21"/>
      <c r="H30" s="21"/>
      <c r="I30" s="21" t="s">
        <v>20</v>
      </c>
      <c r="J30" s="21" t="s">
        <v>19</v>
      </c>
      <c r="L30" s="48">
        <v>28</v>
      </c>
      <c r="M30" s="57" t="s">
        <v>138</v>
      </c>
      <c r="N30" s="40">
        <f>COUNTIF($C$2:$H$888,"坂井遼太郎")</f>
        <v>0</v>
      </c>
      <c r="O30" s="40">
        <f t="shared" si="0"/>
        <v>0</v>
      </c>
      <c r="P30" s="40"/>
      <c r="Q30" s="40">
        <f>COUNTIF($C$2:$C$888,"坂井遼太郎")</f>
        <v>0</v>
      </c>
      <c r="R30" s="40">
        <f>COUNTIF($D$2:$D$888,"坂井遼太郎")</f>
        <v>0</v>
      </c>
      <c r="S30" s="40">
        <f>COUNTIF($E$2:$E$888,"坂井遼太郎")</f>
        <v>0</v>
      </c>
      <c r="T30" s="40">
        <f>COUNTIF($F$2:$F$888,"坂井遼太郎")</f>
        <v>0</v>
      </c>
      <c r="U30" s="40">
        <f>COUNTIF($G$2:$G$888,"坂井遼太郎")</f>
        <v>0</v>
      </c>
      <c r="V30" s="40">
        <f>COUNTIF($H$2:$H$888,"坂井遼太郎")</f>
        <v>0</v>
      </c>
    </row>
    <row r="31" spans="1:22" ht="18" customHeight="1">
      <c r="A31" s="4">
        <v>30</v>
      </c>
      <c r="B31" s="35">
        <v>39537</v>
      </c>
      <c r="C31" s="36" t="s">
        <v>47</v>
      </c>
      <c r="D31" s="36" t="s">
        <v>148</v>
      </c>
      <c r="E31" s="36" t="s">
        <v>39</v>
      </c>
      <c r="F31" s="36" t="s">
        <v>131</v>
      </c>
      <c r="G31" s="21"/>
      <c r="H31" s="21"/>
      <c r="I31" s="21" t="s">
        <v>32</v>
      </c>
      <c r="J31" s="21" t="s">
        <v>25</v>
      </c>
      <c r="L31" s="4"/>
      <c r="M31" s="21" t="s">
        <v>216</v>
      </c>
      <c r="N31" s="10">
        <f>COUNTIF($C$2:$H$888,"水落朋大")</f>
        <v>0</v>
      </c>
      <c r="O31" s="10">
        <f t="shared" si="0"/>
        <v>0</v>
      </c>
      <c r="P31" s="10"/>
      <c r="Q31" s="10">
        <f>COUNTIF($C$2:$C$888,"水落朋大")</f>
        <v>0</v>
      </c>
      <c r="R31" s="10">
        <f>COUNTIF($D$2:$D$888,"水落朋大")</f>
        <v>0</v>
      </c>
      <c r="S31" s="10">
        <f>COUNTIF($E$2:$E$888,"水落朋大")</f>
        <v>0</v>
      </c>
      <c r="T31" s="10">
        <f>COUNTIF($F$2:$F$888,"水落朋大")</f>
        <v>0</v>
      </c>
      <c r="U31" s="10">
        <f>COUNTIF($G$2:$G$888,"水落朋大")</f>
        <v>0</v>
      </c>
      <c r="V31" s="10">
        <f>COUNTIF($H$2:$H$888,"水落朋大")</f>
        <v>0</v>
      </c>
    </row>
    <row r="32" spans="1:22" ht="18" customHeight="1">
      <c r="A32" s="4">
        <v>31</v>
      </c>
      <c r="B32" s="35">
        <v>39537</v>
      </c>
      <c r="C32" s="36" t="s">
        <v>5</v>
      </c>
      <c r="D32" s="36" t="s">
        <v>214</v>
      </c>
      <c r="E32" s="36" t="s">
        <v>182</v>
      </c>
      <c r="F32" s="36" t="s">
        <v>153</v>
      </c>
      <c r="G32" s="21"/>
      <c r="H32" s="21"/>
      <c r="I32" s="21" t="s">
        <v>8</v>
      </c>
      <c r="J32" s="21" t="s">
        <v>26</v>
      </c>
      <c r="L32" s="4"/>
      <c r="M32" s="21" t="s">
        <v>376</v>
      </c>
      <c r="N32" s="10">
        <f>SUM(N3:N31)</f>
        <v>1787</v>
      </c>
      <c r="O32" s="10">
        <f t="shared" ref="O32:V32" si="1">SUM(O3:O31)</f>
        <v>1787</v>
      </c>
      <c r="P32" s="10"/>
      <c r="Q32" s="10">
        <f t="shared" si="1"/>
        <v>444</v>
      </c>
      <c r="R32" s="10">
        <f t="shared" si="1"/>
        <v>440</v>
      </c>
      <c r="S32" s="10">
        <f t="shared" si="1"/>
        <v>440</v>
      </c>
      <c r="T32" s="10">
        <f t="shared" si="1"/>
        <v>440</v>
      </c>
      <c r="U32" s="10">
        <f t="shared" si="1"/>
        <v>12</v>
      </c>
      <c r="V32" s="10">
        <f t="shared" si="1"/>
        <v>11</v>
      </c>
    </row>
    <row r="33" spans="1:22" ht="18" customHeight="1">
      <c r="A33" s="4">
        <v>32</v>
      </c>
      <c r="B33" s="35">
        <v>39537</v>
      </c>
      <c r="C33" s="36" t="s">
        <v>10</v>
      </c>
      <c r="D33" s="36" t="s">
        <v>6</v>
      </c>
      <c r="E33" s="36" t="s">
        <v>46</v>
      </c>
      <c r="F33" s="36" t="s">
        <v>163</v>
      </c>
      <c r="G33" s="21"/>
      <c r="H33" s="21"/>
      <c r="I33" s="21" t="s">
        <v>20</v>
      </c>
      <c r="J33" s="21" t="s">
        <v>19</v>
      </c>
    </row>
    <row r="34" spans="1:22" ht="18" customHeight="1">
      <c r="A34" s="4">
        <v>33</v>
      </c>
      <c r="B34" s="35">
        <v>39537</v>
      </c>
      <c r="C34" s="36" t="s">
        <v>29</v>
      </c>
      <c r="D34" s="36" t="s">
        <v>12</v>
      </c>
      <c r="E34" s="36" t="s">
        <v>41</v>
      </c>
      <c r="F34" s="36" t="s">
        <v>30</v>
      </c>
      <c r="G34" s="21"/>
      <c r="H34" s="21"/>
      <c r="I34" s="21" t="s">
        <v>9</v>
      </c>
      <c r="J34" s="21" t="s">
        <v>31</v>
      </c>
      <c r="L34" s="105" t="s">
        <v>405</v>
      </c>
      <c r="M34" s="106"/>
      <c r="N34" s="106"/>
      <c r="O34" s="106"/>
      <c r="P34" s="106"/>
      <c r="Q34" s="106"/>
      <c r="R34" s="106"/>
      <c r="S34" s="106"/>
      <c r="T34" s="106"/>
      <c r="U34" s="106"/>
      <c r="V34" s="107"/>
    </row>
    <row r="35" spans="1:22" ht="18" customHeight="1">
      <c r="A35" s="4">
        <v>34</v>
      </c>
      <c r="B35" s="35">
        <v>39537</v>
      </c>
      <c r="C35" s="36" t="s">
        <v>15</v>
      </c>
      <c r="D35" s="36" t="s">
        <v>72</v>
      </c>
      <c r="E35" s="36" t="s">
        <v>22</v>
      </c>
      <c r="F35" s="36" t="s">
        <v>210</v>
      </c>
      <c r="G35" s="21"/>
      <c r="H35" s="21"/>
      <c r="I35" s="21" t="s">
        <v>38</v>
      </c>
      <c r="J35" s="21" t="s">
        <v>13</v>
      </c>
      <c r="L35" s="45"/>
      <c r="M35" s="31" t="s">
        <v>125</v>
      </c>
      <c r="N35" s="32" t="s">
        <v>127</v>
      </c>
      <c r="O35" s="32" t="s">
        <v>127</v>
      </c>
      <c r="P35" s="22"/>
      <c r="Q35" s="32" t="s">
        <v>68</v>
      </c>
      <c r="R35" s="32" t="s">
        <v>69</v>
      </c>
      <c r="S35" s="32" t="s">
        <v>70</v>
      </c>
      <c r="T35" s="32" t="s">
        <v>71</v>
      </c>
      <c r="U35" s="32" t="s">
        <v>128</v>
      </c>
      <c r="V35" s="32" t="s">
        <v>129</v>
      </c>
    </row>
    <row r="36" spans="1:22" ht="18" customHeight="1">
      <c r="A36" s="4">
        <v>35</v>
      </c>
      <c r="B36" s="37">
        <v>39537</v>
      </c>
      <c r="C36" s="34" t="s">
        <v>16</v>
      </c>
      <c r="D36" s="34" t="s">
        <v>35</v>
      </c>
      <c r="E36" s="34" t="s">
        <v>166</v>
      </c>
      <c r="F36" s="34" t="s">
        <v>49</v>
      </c>
      <c r="G36" s="21"/>
      <c r="H36" s="21"/>
      <c r="I36" s="21" t="s">
        <v>14</v>
      </c>
      <c r="J36" s="21" t="s">
        <v>37</v>
      </c>
      <c r="L36" s="4">
        <v>1</v>
      </c>
      <c r="M36" s="36" t="s">
        <v>96</v>
      </c>
      <c r="N36" s="10">
        <f>COUNTIF($C$2:$H$888,"津川力")</f>
        <v>114</v>
      </c>
      <c r="O36" s="10">
        <f t="shared" ref="O36:O62" si="2">SUM(Q36:V36)</f>
        <v>114</v>
      </c>
      <c r="P36" s="24"/>
      <c r="Q36" s="10">
        <f>COUNTIF($C$2:$C$888,"津川力")</f>
        <v>29</v>
      </c>
      <c r="R36" s="10">
        <f>COUNTIF($D$2:$D$888,"津川力")</f>
        <v>31</v>
      </c>
      <c r="S36" s="10">
        <f>COUNTIF($E$2:$E$888,"津川力")</f>
        <v>25</v>
      </c>
      <c r="T36" s="10">
        <f>COUNTIF($F$2:$F$888,"津川力")</f>
        <v>27</v>
      </c>
      <c r="U36" s="10">
        <f>COUNTIF($G$2:$G$888,"津川力")</f>
        <v>2</v>
      </c>
      <c r="V36" s="10">
        <f>COUNTIF($H$2:$H$888,"津川力")</f>
        <v>0</v>
      </c>
    </row>
    <row r="37" spans="1:22" ht="18" customHeight="1">
      <c r="A37" s="4">
        <v>36</v>
      </c>
      <c r="B37" s="37">
        <v>39539</v>
      </c>
      <c r="C37" s="34" t="s">
        <v>7</v>
      </c>
      <c r="D37" s="34" t="s">
        <v>144</v>
      </c>
      <c r="E37" s="34" t="s">
        <v>163</v>
      </c>
      <c r="F37" s="34" t="s">
        <v>36</v>
      </c>
      <c r="G37" s="21"/>
      <c r="H37" s="21"/>
      <c r="I37" s="21" t="s">
        <v>19</v>
      </c>
      <c r="J37" s="21" t="s">
        <v>38</v>
      </c>
      <c r="L37" s="4">
        <v>2</v>
      </c>
      <c r="M37" s="36" t="s">
        <v>82</v>
      </c>
      <c r="N37" s="10">
        <f>COUNTIF($C$2:$H$888,"川口亘太")</f>
        <v>113</v>
      </c>
      <c r="O37" s="10">
        <f t="shared" si="2"/>
        <v>113</v>
      </c>
      <c r="P37" s="24"/>
      <c r="Q37" s="10">
        <f>COUNTIF($C$2:$C$888,"川口亘太")</f>
        <v>29</v>
      </c>
      <c r="R37" s="10">
        <f>COUNTIF($D$2:$D$888,"川口亘太")</f>
        <v>29</v>
      </c>
      <c r="S37" s="10">
        <f>COUNTIF($E$2:$E$888,"川口亘太")</f>
        <v>26</v>
      </c>
      <c r="T37" s="10">
        <f>COUNTIF($F$2:$F$888,"川口亘太")</f>
        <v>27</v>
      </c>
      <c r="U37" s="10">
        <f>COUNTIF($G$2:$G$888,"川口亘太")</f>
        <v>1</v>
      </c>
      <c r="V37" s="10">
        <f>COUNTIF($H$2:$H$888,"川口亘太")</f>
        <v>1</v>
      </c>
    </row>
    <row r="38" spans="1:22" ht="18" customHeight="1">
      <c r="A38" s="4">
        <v>37</v>
      </c>
      <c r="B38" s="37">
        <v>39539</v>
      </c>
      <c r="C38" s="34" t="s">
        <v>153</v>
      </c>
      <c r="D38" s="34" t="s">
        <v>24</v>
      </c>
      <c r="E38" s="34" t="s">
        <v>23</v>
      </c>
      <c r="F38" s="34" t="s">
        <v>50</v>
      </c>
      <c r="G38" s="21"/>
      <c r="H38" s="21"/>
      <c r="I38" s="21" t="s">
        <v>25</v>
      </c>
      <c r="J38" s="21" t="s">
        <v>31</v>
      </c>
      <c r="L38" s="4">
        <v>3</v>
      </c>
      <c r="M38" s="34" t="s">
        <v>139</v>
      </c>
      <c r="N38" s="10">
        <f>COUNTIF($C$2:$H$888,"中村稔")</f>
        <v>113</v>
      </c>
      <c r="O38" s="10">
        <f t="shared" si="2"/>
        <v>113</v>
      </c>
      <c r="P38" s="24"/>
      <c r="Q38" s="10">
        <f>COUNTIF($C$2:$C$888,"中村稔")</f>
        <v>28</v>
      </c>
      <c r="R38" s="10">
        <f>COUNTIF($D$2:$D$888,"中村稔")</f>
        <v>24</v>
      </c>
      <c r="S38" s="10">
        <f>COUNTIF($E$2:$E$888,"中村稔")</f>
        <v>30</v>
      </c>
      <c r="T38" s="10">
        <f>COUNTIF($F$2:$F$888,"中村稔")</f>
        <v>29</v>
      </c>
      <c r="U38" s="10">
        <f>COUNTIF($G$2:$G$888,"中村稔")</f>
        <v>0</v>
      </c>
      <c r="V38" s="10">
        <f>COUNTIF($H$2:$H$888,"中村稔")</f>
        <v>2</v>
      </c>
    </row>
    <row r="39" spans="1:22" ht="18" customHeight="1">
      <c r="A39" s="4">
        <v>38</v>
      </c>
      <c r="B39" s="37">
        <v>39539</v>
      </c>
      <c r="C39" s="34" t="s">
        <v>49</v>
      </c>
      <c r="D39" s="34" t="s">
        <v>33</v>
      </c>
      <c r="E39" s="34" t="s">
        <v>210</v>
      </c>
      <c r="F39" s="34" t="s">
        <v>46</v>
      </c>
      <c r="G39" s="21"/>
      <c r="H39" s="21"/>
      <c r="I39" s="21" t="s">
        <v>13</v>
      </c>
      <c r="J39" s="21" t="s">
        <v>14</v>
      </c>
      <c r="L39" s="4">
        <v>4</v>
      </c>
      <c r="M39" s="36" t="s">
        <v>87</v>
      </c>
      <c r="N39" s="10">
        <f>COUNTIF($C$2:$H$888,"栁田昌夫")</f>
        <v>112</v>
      </c>
      <c r="O39" s="10">
        <f t="shared" si="2"/>
        <v>112</v>
      </c>
      <c r="P39" s="24"/>
      <c r="Q39" s="10">
        <f>COUNTIF($C$2:$C$888,"栁田昌夫")</f>
        <v>30</v>
      </c>
      <c r="R39" s="10">
        <f>COUNTIF($D$2:$D$888,"栁田昌夫")</f>
        <v>28</v>
      </c>
      <c r="S39" s="10">
        <f>COUNTIF($E$2:$E$888,"栁田昌夫")</f>
        <v>26</v>
      </c>
      <c r="T39" s="10">
        <f>COUNTIF($F$2:$F$888,"栁田昌夫")</f>
        <v>26</v>
      </c>
      <c r="U39" s="10">
        <f>COUNTIF($G$2:$G$888,"栁田昌夫")</f>
        <v>1</v>
      </c>
      <c r="V39" s="10">
        <f>COUNTIF($H$2:$H$888,"栁田昌夫")</f>
        <v>1</v>
      </c>
    </row>
    <row r="40" spans="1:22" ht="18" customHeight="1">
      <c r="A40" s="4">
        <v>39</v>
      </c>
      <c r="B40" s="37">
        <v>39539</v>
      </c>
      <c r="C40" s="34" t="s">
        <v>44</v>
      </c>
      <c r="D40" s="34" t="s">
        <v>11</v>
      </c>
      <c r="E40" s="34" t="s">
        <v>214</v>
      </c>
      <c r="F40" s="34" t="s">
        <v>182</v>
      </c>
      <c r="G40" s="21"/>
      <c r="H40" s="21"/>
      <c r="I40" s="21" t="s">
        <v>26</v>
      </c>
      <c r="J40" s="21" t="s">
        <v>32</v>
      </c>
      <c r="L40" s="4">
        <v>5</v>
      </c>
      <c r="M40" s="34" t="s">
        <v>203</v>
      </c>
      <c r="N40" s="10">
        <f>COUNTIF($C$2:$H$888,"山本隆造")</f>
        <v>110</v>
      </c>
      <c r="O40" s="10">
        <f t="shared" si="2"/>
        <v>110</v>
      </c>
      <c r="P40" s="24"/>
      <c r="Q40" s="10">
        <f>COUNTIF($C$2:$C$888,"山本隆造")</f>
        <v>25</v>
      </c>
      <c r="R40" s="10">
        <f>COUNTIF($D$2:$D$888,"山本隆造")</f>
        <v>28</v>
      </c>
      <c r="S40" s="10">
        <f>COUNTIF($E$2:$E$888,"山本隆造")</f>
        <v>27</v>
      </c>
      <c r="T40" s="10">
        <f>COUNTIF($F$2:$F$888,"山本隆造")</f>
        <v>28</v>
      </c>
      <c r="U40" s="10">
        <f>COUNTIF($G$2:$G$888,"山本隆造")</f>
        <v>1</v>
      </c>
      <c r="V40" s="10">
        <f>COUNTIF($H$2:$H$888,"山本隆造")</f>
        <v>1</v>
      </c>
    </row>
    <row r="41" spans="1:22" ht="18" customHeight="1">
      <c r="A41" s="4">
        <v>40</v>
      </c>
      <c r="B41" s="37">
        <v>39539</v>
      </c>
      <c r="C41" s="34" t="s">
        <v>131</v>
      </c>
      <c r="D41" s="34" t="s">
        <v>208</v>
      </c>
      <c r="E41" s="34" t="s">
        <v>148</v>
      </c>
      <c r="F41" s="34" t="s">
        <v>12</v>
      </c>
      <c r="G41" s="21"/>
      <c r="H41" s="21"/>
      <c r="I41" s="21" t="s">
        <v>9</v>
      </c>
      <c r="J41" s="21" t="s">
        <v>8</v>
      </c>
      <c r="L41" s="4">
        <v>6</v>
      </c>
      <c r="M41" s="36" t="s">
        <v>94</v>
      </c>
      <c r="N41" s="10">
        <f>COUNTIF($C$2:$H$888,"秋村謙宏")</f>
        <v>104</v>
      </c>
      <c r="O41" s="10">
        <f t="shared" si="2"/>
        <v>104</v>
      </c>
      <c r="P41" s="24"/>
      <c r="Q41" s="10">
        <f>COUNTIF($C$2:$C$888,"秋村謙宏")</f>
        <v>26</v>
      </c>
      <c r="R41" s="10">
        <f>COUNTIF($D$2:$D$888,"秋村謙宏")</f>
        <v>25</v>
      </c>
      <c r="S41" s="10">
        <f>COUNTIF($E$2:$E$888,"秋村謙宏")</f>
        <v>26</v>
      </c>
      <c r="T41" s="10">
        <f>COUNTIF($F$2:$F$888,"秋村謙宏")</f>
        <v>27</v>
      </c>
      <c r="U41" s="10">
        <f>COUNTIF($G$2:$G$888,"秋村謙宏")</f>
        <v>0</v>
      </c>
      <c r="V41" s="10">
        <f>COUNTIF($H$2:$H$888,"秋村謙宏")</f>
        <v>0</v>
      </c>
    </row>
    <row r="42" spans="1:22" ht="18" customHeight="1">
      <c r="A42" s="4">
        <v>41</v>
      </c>
      <c r="B42" s="37">
        <v>39539</v>
      </c>
      <c r="C42" s="34" t="s">
        <v>22</v>
      </c>
      <c r="D42" s="34" t="s">
        <v>4</v>
      </c>
      <c r="E42" s="34" t="s">
        <v>17</v>
      </c>
      <c r="F42" s="34" t="s">
        <v>166</v>
      </c>
      <c r="G42" s="21"/>
      <c r="H42" s="21"/>
      <c r="I42" s="21" t="s">
        <v>37</v>
      </c>
      <c r="J42" s="21" t="s">
        <v>20</v>
      </c>
      <c r="L42" s="4">
        <v>7</v>
      </c>
      <c r="M42" s="34" t="s">
        <v>149</v>
      </c>
      <c r="N42" s="10">
        <f>COUNTIF($C$2:$H$888,"栄村孝康")</f>
        <v>102</v>
      </c>
      <c r="O42" s="10">
        <f t="shared" si="2"/>
        <v>102</v>
      </c>
      <c r="P42" s="24"/>
      <c r="Q42" s="10">
        <f>COUNTIF($C$2:$C$888,"栄村孝康")</f>
        <v>24</v>
      </c>
      <c r="R42" s="10">
        <f>COUNTIF($D$2:$D$888,"栄村孝康")</f>
        <v>28</v>
      </c>
      <c r="S42" s="10">
        <f>COUNTIF($E$2:$E$888,"栄村孝康")</f>
        <v>27</v>
      </c>
      <c r="T42" s="10">
        <f>COUNTIF($F$2:$F$888,"栄村孝康")</f>
        <v>21</v>
      </c>
      <c r="U42" s="10">
        <f>COUNTIF($G$2:$G$888,"栄村孝康")</f>
        <v>1</v>
      </c>
      <c r="V42" s="10">
        <f>COUNTIF($H$2:$H$888,"栄村孝康")</f>
        <v>1</v>
      </c>
    </row>
    <row r="43" spans="1:22" ht="18" customHeight="1">
      <c r="A43" s="4">
        <v>42</v>
      </c>
      <c r="B43" s="37">
        <v>39540</v>
      </c>
      <c r="C43" s="34" t="s">
        <v>166</v>
      </c>
      <c r="D43" s="34" t="s">
        <v>10</v>
      </c>
      <c r="E43" s="34" t="s">
        <v>4</v>
      </c>
      <c r="F43" s="34" t="s">
        <v>17</v>
      </c>
      <c r="G43" s="21"/>
      <c r="H43" s="21"/>
      <c r="I43" s="21" t="s">
        <v>37</v>
      </c>
      <c r="J43" s="21" t="s">
        <v>20</v>
      </c>
      <c r="L43" s="4">
        <v>8</v>
      </c>
      <c r="M43" s="34" t="s">
        <v>53</v>
      </c>
      <c r="N43" s="10">
        <f>COUNTIF($C$2:$H$888,"佐藤純一")</f>
        <v>100</v>
      </c>
      <c r="O43" s="10">
        <f t="shared" si="2"/>
        <v>100</v>
      </c>
      <c r="P43" s="24"/>
      <c r="Q43" s="10">
        <f>COUNTIF($C$2:$C$888,"佐藤純一")</f>
        <v>24</v>
      </c>
      <c r="R43" s="10">
        <f>COUNTIF($D$2:$D$888,"佐藤純一")</f>
        <v>26</v>
      </c>
      <c r="S43" s="10">
        <f>COUNTIF($E$2:$E$888,"佐藤純一")</f>
        <v>25</v>
      </c>
      <c r="T43" s="10">
        <f>COUNTIF($F$2:$F$888,"佐藤純一")</f>
        <v>23</v>
      </c>
      <c r="U43" s="10">
        <f>COUNTIF($G$2:$G$888,"佐藤純一")</f>
        <v>1</v>
      </c>
      <c r="V43" s="10">
        <f>COUNTIF($H$2:$H$888,"佐藤純一")</f>
        <v>1</v>
      </c>
    </row>
    <row r="44" spans="1:22" ht="18" customHeight="1">
      <c r="A44" s="4">
        <v>43</v>
      </c>
      <c r="B44" s="37">
        <v>39540</v>
      </c>
      <c r="C44" s="34" t="s">
        <v>182</v>
      </c>
      <c r="D44" s="34" t="s">
        <v>161</v>
      </c>
      <c r="E44" s="34" t="s">
        <v>11</v>
      </c>
      <c r="F44" s="34" t="s">
        <v>214</v>
      </c>
      <c r="G44" s="21"/>
      <c r="H44" s="21"/>
      <c r="I44" s="21" t="s">
        <v>26</v>
      </c>
      <c r="J44" s="21" t="s">
        <v>32</v>
      </c>
      <c r="L44" s="4">
        <v>9</v>
      </c>
      <c r="M44" s="34" t="s">
        <v>162</v>
      </c>
      <c r="N44" s="10">
        <f>COUNTIF($C$2:$H$888,"柿木園悟")</f>
        <v>97</v>
      </c>
      <c r="O44" s="10">
        <f t="shared" si="2"/>
        <v>97</v>
      </c>
      <c r="P44" s="24"/>
      <c r="Q44" s="10">
        <f>COUNTIF($C$2:$C$888,"柿木園悟")</f>
        <v>25</v>
      </c>
      <c r="R44" s="10">
        <f>COUNTIF($D$2:$D$888,"柿木園悟")</f>
        <v>27</v>
      </c>
      <c r="S44" s="10">
        <f>COUNTIF($E$2:$E$888,"柿木園悟")</f>
        <v>22</v>
      </c>
      <c r="T44" s="10">
        <f>COUNTIF($F$2:$F$888,"柿木園悟")</f>
        <v>21</v>
      </c>
      <c r="U44" s="10">
        <f>COUNTIF($G$2:$G$888,"柿木園悟")</f>
        <v>0</v>
      </c>
      <c r="V44" s="10">
        <f>COUNTIF($H$2:$H$888,"柿木園悟")</f>
        <v>2</v>
      </c>
    </row>
    <row r="45" spans="1:22" ht="18" customHeight="1">
      <c r="A45" s="4">
        <v>44</v>
      </c>
      <c r="B45" s="37">
        <v>39540</v>
      </c>
      <c r="C45" s="34" t="s">
        <v>36</v>
      </c>
      <c r="D45" s="34" t="s">
        <v>43</v>
      </c>
      <c r="E45" s="34" t="s">
        <v>144</v>
      </c>
      <c r="F45" s="34" t="s">
        <v>163</v>
      </c>
      <c r="G45" s="21"/>
      <c r="H45" s="21"/>
      <c r="I45" s="21" t="s">
        <v>19</v>
      </c>
      <c r="J45" s="21" t="s">
        <v>38</v>
      </c>
      <c r="L45" s="4">
        <v>10</v>
      </c>
      <c r="M45" s="36" t="s">
        <v>81</v>
      </c>
      <c r="N45" s="10">
        <f>COUNTIF($C$2:$H$888,"丹波幸一")</f>
        <v>96</v>
      </c>
      <c r="O45" s="10">
        <f t="shared" si="2"/>
        <v>96</v>
      </c>
      <c r="P45" s="24"/>
      <c r="Q45" s="10">
        <f>COUNTIF($C$2:$C$888,"丹波幸一")</f>
        <v>26</v>
      </c>
      <c r="R45" s="10">
        <f>COUNTIF($D$2:$D$888,"丹波幸一")</f>
        <v>26</v>
      </c>
      <c r="S45" s="10">
        <f>COUNTIF($E$2:$E$888,"丹波幸一")</f>
        <v>22</v>
      </c>
      <c r="T45" s="10">
        <f>COUNTIF($F$2:$F$888,"丹波幸一")</f>
        <v>20</v>
      </c>
      <c r="U45" s="10">
        <f>COUNTIF($G$2:$G$888,"丹波幸一")</f>
        <v>1</v>
      </c>
      <c r="V45" s="10">
        <f>COUNTIF($H$2:$H$888,"丹波幸一")</f>
        <v>1</v>
      </c>
    </row>
    <row r="46" spans="1:22" ht="18" customHeight="1">
      <c r="A46" s="4">
        <v>45</v>
      </c>
      <c r="B46" s="37">
        <v>39540</v>
      </c>
      <c r="C46" s="34" t="s">
        <v>46</v>
      </c>
      <c r="D46" s="34" t="s">
        <v>16</v>
      </c>
      <c r="E46" s="34" t="s">
        <v>33</v>
      </c>
      <c r="F46" s="34" t="s">
        <v>210</v>
      </c>
      <c r="G46" s="21"/>
      <c r="H46" s="21"/>
      <c r="I46" s="21" t="s">
        <v>13</v>
      </c>
      <c r="J46" s="21" t="s">
        <v>14</v>
      </c>
      <c r="L46" s="4">
        <v>11</v>
      </c>
      <c r="M46" s="34" t="s">
        <v>154</v>
      </c>
      <c r="N46" s="10">
        <f>COUNTIF($C$2:$H$888,"山村達也")</f>
        <v>91</v>
      </c>
      <c r="O46" s="10">
        <f t="shared" si="2"/>
        <v>91</v>
      </c>
      <c r="P46" s="24"/>
      <c r="Q46" s="10">
        <f>COUNTIF($C$2:$C$888,"山村達也")</f>
        <v>25</v>
      </c>
      <c r="R46" s="10">
        <f>COUNTIF($D$2:$D$888,"山村達也")</f>
        <v>23</v>
      </c>
      <c r="S46" s="10">
        <f>COUNTIF($E$2:$E$888,"山村達也")</f>
        <v>19</v>
      </c>
      <c r="T46" s="10">
        <f>COUNTIF($F$2:$F$888,"山村達也")</f>
        <v>23</v>
      </c>
      <c r="U46" s="10">
        <f>COUNTIF($G$2:$G$888,"山村達也")</f>
        <v>1</v>
      </c>
      <c r="V46" s="10">
        <f>COUNTIF($H$2:$H$888,"山村達也")</f>
        <v>0</v>
      </c>
    </row>
    <row r="47" spans="1:22" ht="18" customHeight="1">
      <c r="A47" s="4">
        <v>46</v>
      </c>
      <c r="B47" s="37">
        <v>39540</v>
      </c>
      <c r="C47" s="34" t="s">
        <v>50</v>
      </c>
      <c r="D47" s="34" t="s">
        <v>29</v>
      </c>
      <c r="E47" s="34" t="s">
        <v>24</v>
      </c>
      <c r="F47" s="34" t="s">
        <v>23</v>
      </c>
      <c r="G47" s="21"/>
      <c r="H47" s="21"/>
      <c r="I47" s="21" t="s">
        <v>25</v>
      </c>
      <c r="J47" s="21" t="s">
        <v>31</v>
      </c>
      <c r="L47" s="4">
        <v>12</v>
      </c>
      <c r="M47" s="36" t="s">
        <v>206</v>
      </c>
      <c r="N47" s="10">
        <f>COUNTIF($C$2:$H$888,"林忠良")</f>
        <v>89</v>
      </c>
      <c r="O47" s="10">
        <f t="shared" si="2"/>
        <v>89</v>
      </c>
      <c r="P47" s="24"/>
      <c r="Q47" s="10">
        <f>COUNTIF($C$2:$C$888,"林忠良")</f>
        <v>24</v>
      </c>
      <c r="R47" s="10">
        <f>COUNTIF($D$2:$D$888,"林忠良")</f>
        <v>21</v>
      </c>
      <c r="S47" s="10">
        <f>COUNTIF($E$2:$E$888,"林忠良")</f>
        <v>22</v>
      </c>
      <c r="T47" s="10">
        <f>COUNTIF($F$2:$F$888,"林忠良")</f>
        <v>21</v>
      </c>
      <c r="U47" s="10">
        <f>COUNTIF($G$2:$G$888,"林忠良")</f>
        <v>1</v>
      </c>
      <c r="V47" s="10">
        <f>COUNTIF($H$2:$H$888,"林忠良")</f>
        <v>0</v>
      </c>
    </row>
    <row r="48" spans="1:22" ht="18" customHeight="1">
      <c r="A48" s="4">
        <v>47</v>
      </c>
      <c r="B48" s="37">
        <v>39540</v>
      </c>
      <c r="C48" s="34" t="s">
        <v>12</v>
      </c>
      <c r="D48" s="34" t="s">
        <v>5</v>
      </c>
      <c r="E48" s="34" t="s">
        <v>208</v>
      </c>
      <c r="F48" s="34" t="s">
        <v>148</v>
      </c>
      <c r="G48" s="21"/>
      <c r="H48" s="21"/>
      <c r="I48" s="21" t="s">
        <v>9</v>
      </c>
      <c r="J48" s="21" t="s">
        <v>8</v>
      </c>
      <c r="L48" s="4">
        <v>13</v>
      </c>
      <c r="M48" s="36" t="s">
        <v>92</v>
      </c>
      <c r="N48" s="10">
        <f>COUNTIF($C$2:$H$888,"白井一行")</f>
        <v>83</v>
      </c>
      <c r="O48" s="10">
        <f t="shared" si="2"/>
        <v>83</v>
      </c>
      <c r="P48" s="24"/>
      <c r="Q48" s="10">
        <f>COUNTIF($C$2:$C$888,"白井一行")</f>
        <v>23</v>
      </c>
      <c r="R48" s="10">
        <f>COUNTIF($D$2:$D$888,"白井一行")</f>
        <v>19</v>
      </c>
      <c r="S48" s="10">
        <f>COUNTIF($E$2:$E$888,"白井一行")</f>
        <v>20</v>
      </c>
      <c r="T48" s="10">
        <f>COUNTIF($F$2:$F$888,"白井一行")</f>
        <v>21</v>
      </c>
      <c r="U48" s="10">
        <f>COUNTIF($G$2:$G$888,"白井一行")</f>
        <v>0</v>
      </c>
      <c r="V48" s="10">
        <f>COUNTIF($H$2:$H$888,"白井一行")</f>
        <v>0</v>
      </c>
    </row>
    <row r="49" spans="1:22" ht="18" customHeight="1">
      <c r="A49" s="4">
        <v>48</v>
      </c>
      <c r="B49" s="37">
        <v>39541</v>
      </c>
      <c r="C49" s="34" t="s">
        <v>148</v>
      </c>
      <c r="D49" s="34" t="s">
        <v>131</v>
      </c>
      <c r="E49" s="34" t="s">
        <v>5</v>
      </c>
      <c r="F49" s="34" t="s">
        <v>208</v>
      </c>
      <c r="G49" s="21"/>
      <c r="H49" s="21"/>
      <c r="I49" s="21" t="s">
        <v>9</v>
      </c>
      <c r="J49" s="21" t="s">
        <v>8</v>
      </c>
      <c r="L49" s="4">
        <v>14</v>
      </c>
      <c r="M49" s="34" t="s">
        <v>143</v>
      </c>
      <c r="N49" s="10">
        <f>COUNTIF($C$2:$H$888,"東利夫")</f>
        <v>66</v>
      </c>
      <c r="O49" s="10">
        <f t="shared" si="2"/>
        <v>66</v>
      </c>
      <c r="P49" s="24"/>
      <c r="Q49" s="10">
        <f>COUNTIF($C$2:$C$888,"東利夫")</f>
        <v>15</v>
      </c>
      <c r="R49" s="10">
        <f>COUNTIF($D$2:$D$888,"東利夫")</f>
        <v>18</v>
      </c>
      <c r="S49" s="10">
        <f>COUNTIF($E$2:$E$888,"東利夫")</f>
        <v>18</v>
      </c>
      <c r="T49" s="10">
        <f>COUNTIF($F$2:$F$888,"東利夫")</f>
        <v>15</v>
      </c>
      <c r="U49" s="10">
        <f>COUNTIF($G$2:$G$888,"東利夫")</f>
        <v>0</v>
      </c>
      <c r="V49" s="10">
        <f>COUNTIF($H$2:$H$888,"東利夫")</f>
        <v>0</v>
      </c>
    </row>
    <row r="50" spans="1:22" ht="18" customHeight="1">
      <c r="A50" s="4">
        <v>49</v>
      </c>
      <c r="B50" s="37">
        <v>39541</v>
      </c>
      <c r="C50" s="34" t="s">
        <v>210</v>
      </c>
      <c r="D50" s="34" t="s">
        <v>49</v>
      </c>
      <c r="E50" s="34" t="s">
        <v>16</v>
      </c>
      <c r="F50" s="34" t="s">
        <v>33</v>
      </c>
      <c r="G50" s="21"/>
      <c r="H50" s="21"/>
      <c r="I50" s="21" t="s">
        <v>13</v>
      </c>
      <c r="J50" s="21" t="s">
        <v>14</v>
      </c>
      <c r="L50" s="4">
        <v>15</v>
      </c>
      <c r="M50" s="36" t="s">
        <v>91</v>
      </c>
      <c r="N50" s="10">
        <f>COUNTIF($C$2:$H$888,"飯塚富司")</f>
        <v>64</v>
      </c>
      <c r="O50" s="10">
        <f t="shared" si="2"/>
        <v>64</v>
      </c>
      <c r="P50" s="24"/>
      <c r="Q50" s="10">
        <f>COUNTIF($C$2:$C$888,"飯塚富司")</f>
        <v>21</v>
      </c>
      <c r="R50" s="10">
        <f>COUNTIF($D$2:$D$888,"飯塚富司")</f>
        <v>13</v>
      </c>
      <c r="S50" s="10">
        <f>COUNTIF($E$2:$E$888,"飯塚富司")</f>
        <v>13</v>
      </c>
      <c r="T50" s="10">
        <f>COUNTIF($F$2:$F$888,"飯塚富司")</f>
        <v>17</v>
      </c>
      <c r="U50" s="10">
        <f>COUNTIF($G$2:$G$888,"飯塚富司")</f>
        <v>0</v>
      </c>
      <c r="V50" s="10">
        <f>COUNTIF($H$2:$H$888,"飯塚富司")</f>
        <v>0</v>
      </c>
    </row>
    <row r="51" spans="1:22" ht="18" customHeight="1">
      <c r="A51" s="4">
        <v>50</v>
      </c>
      <c r="B51" s="37">
        <v>39541</v>
      </c>
      <c r="C51" s="34" t="s">
        <v>23</v>
      </c>
      <c r="D51" s="34" t="s">
        <v>153</v>
      </c>
      <c r="E51" s="34" t="s">
        <v>29</v>
      </c>
      <c r="F51" s="34" t="s">
        <v>24</v>
      </c>
      <c r="G51" s="21"/>
      <c r="H51" s="21"/>
      <c r="I51" s="21" t="s">
        <v>25</v>
      </c>
      <c r="J51" s="21" t="s">
        <v>31</v>
      </c>
      <c r="L51" s="4">
        <v>16</v>
      </c>
      <c r="M51" s="36" t="s">
        <v>101</v>
      </c>
      <c r="N51" s="10">
        <f>COUNTIF($C$2:$H$888,"山路哲生")</f>
        <v>64</v>
      </c>
      <c r="O51" s="10">
        <f t="shared" si="2"/>
        <v>64</v>
      </c>
      <c r="P51" s="24"/>
      <c r="Q51" s="10">
        <f>COUNTIF($C$2:$C$888,"山路哲生")</f>
        <v>14</v>
      </c>
      <c r="R51" s="10">
        <f>COUNTIF($D$2:$D$888,"山路哲生")</f>
        <v>19</v>
      </c>
      <c r="S51" s="10">
        <f>COUNTIF($E$2:$E$888,"山路哲生")</f>
        <v>15</v>
      </c>
      <c r="T51" s="10">
        <f>COUNTIF($F$2:$F$888,"山路哲生")</f>
        <v>16</v>
      </c>
      <c r="U51" s="10">
        <f>COUNTIF($G$2:$G$888,"山路哲生")</f>
        <v>0</v>
      </c>
      <c r="V51" s="10">
        <f>COUNTIF($H$2:$H$888,"山路哲生")</f>
        <v>0</v>
      </c>
    </row>
    <row r="52" spans="1:22" ht="18" customHeight="1">
      <c r="A52" s="4">
        <v>51</v>
      </c>
      <c r="B52" s="37">
        <v>39541</v>
      </c>
      <c r="C52" s="34" t="s">
        <v>17</v>
      </c>
      <c r="D52" s="34" t="s">
        <v>22</v>
      </c>
      <c r="E52" s="34" t="s">
        <v>10</v>
      </c>
      <c r="F52" s="34" t="s">
        <v>4</v>
      </c>
      <c r="G52" s="21"/>
      <c r="H52" s="21"/>
      <c r="I52" s="21" t="s">
        <v>37</v>
      </c>
      <c r="J52" s="21" t="s">
        <v>20</v>
      </c>
      <c r="L52" s="4">
        <v>17</v>
      </c>
      <c r="M52" s="36" t="s">
        <v>98</v>
      </c>
      <c r="N52" s="10">
        <f>COUNTIF($C$2:$H$888,"橋本信治")</f>
        <v>53</v>
      </c>
      <c r="O52" s="10">
        <f t="shared" si="2"/>
        <v>53</v>
      </c>
      <c r="P52" s="24"/>
      <c r="Q52" s="10">
        <f>COUNTIF($C$2:$C$888,"橋本信治")</f>
        <v>11</v>
      </c>
      <c r="R52" s="10">
        <f>COUNTIF($D$2:$D$888,"橋本信治")</f>
        <v>16</v>
      </c>
      <c r="S52" s="10">
        <f>COUNTIF($E$2:$E$888,"橋本信治")</f>
        <v>10</v>
      </c>
      <c r="T52" s="10">
        <f>COUNTIF($F$2:$F$888,"橋本信治")</f>
        <v>16</v>
      </c>
      <c r="U52" s="10">
        <f>COUNTIF($G$2:$G$888,"橋本信治")</f>
        <v>0</v>
      </c>
      <c r="V52" s="10">
        <f>COUNTIF($H$2:$H$888,"橋本信治")</f>
        <v>0</v>
      </c>
    </row>
    <row r="53" spans="1:22" ht="18" customHeight="1">
      <c r="A53" s="4">
        <v>52</v>
      </c>
      <c r="B53" s="37">
        <v>39541</v>
      </c>
      <c r="C53" s="34" t="s">
        <v>163</v>
      </c>
      <c r="D53" s="34" t="s">
        <v>7</v>
      </c>
      <c r="E53" s="34" t="s">
        <v>43</v>
      </c>
      <c r="F53" s="34" t="s">
        <v>144</v>
      </c>
      <c r="G53" s="21"/>
      <c r="H53" s="21"/>
      <c r="I53" s="21" t="s">
        <v>19</v>
      </c>
      <c r="J53" s="21" t="s">
        <v>38</v>
      </c>
      <c r="L53" s="4">
        <v>18</v>
      </c>
      <c r="M53" s="21" t="s">
        <v>219</v>
      </c>
      <c r="N53" s="10">
        <f>COUNTIF($C$2:$H$888,"永見武司")</f>
        <v>51</v>
      </c>
      <c r="O53" s="10">
        <f t="shared" si="2"/>
        <v>51</v>
      </c>
      <c r="P53" s="24"/>
      <c r="Q53" s="10">
        <f>COUNTIF($C$2:$C$888,"永見武司")</f>
        <v>14</v>
      </c>
      <c r="R53" s="10">
        <f>COUNTIF($D$2:$D$888,"永見武司")</f>
        <v>12</v>
      </c>
      <c r="S53" s="10">
        <f>COUNTIF($E$2:$E$888,"永見武司")</f>
        <v>12</v>
      </c>
      <c r="T53" s="10">
        <f>COUNTIF($F$2:$F$888,"永見武司")</f>
        <v>13</v>
      </c>
      <c r="U53" s="10">
        <f>COUNTIF($G$2:$G$888,"永見武司")</f>
        <v>0</v>
      </c>
      <c r="V53" s="10">
        <f>COUNTIF($H$2:$H$888,"永見武司")</f>
        <v>0</v>
      </c>
    </row>
    <row r="54" spans="1:22" ht="18" customHeight="1">
      <c r="A54" s="4">
        <v>53</v>
      </c>
      <c r="B54" s="37">
        <v>39541</v>
      </c>
      <c r="C54" s="34" t="s">
        <v>214</v>
      </c>
      <c r="D54" s="34" t="s">
        <v>44</v>
      </c>
      <c r="E54" s="34" t="s">
        <v>47</v>
      </c>
      <c r="F54" s="34" t="s">
        <v>11</v>
      </c>
      <c r="G54" s="21"/>
      <c r="H54" s="21"/>
      <c r="I54" s="21" t="s">
        <v>26</v>
      </c>
      <c r="J54" s="21" t="s">
        <v>32</v>
      </c>
      <c r="L54" s="4">
        <v>19</v>
      </c>
      <c r="M54" s="34" t="s">
        <v>136</v>
      </c>
      <c r="N54" s="10">
        <f>COUNTIF($C$2:$H$888,"杉本大成")</f>
        <v>37</v>
      </c>
      <c r="O54" s="10">
        <f t="shared" si="2"/>
        <v>37</v>
      </c>
      <c r="P54" s="24"/>
      <c r="Q54" s="10">
        <f>COUNTIF($C$2:$C$888,"杉本大成")</f>
        <v>13</v>
      </c>
      <c r="R54" s="10">
        <f>COUNTIF($D$2:$D$888,"杉本大成")</f>
        <v>9</v>
      </c>
      <c r="S54" s="10">
        <f>COUNTIF($E$2:$E$888,"杉本大成")</f>
        <v>7</v>
      </c>
      <c r="T54" s="10">
        <f>COUNTIF($F$2:$F$888,"杉本大成")</f>
        <v>7</v>
      </c>
      <c r="U54" s="10">
        <f>COUNTIF($G$2:$G$888,"杉本大成")</f>
        <v>1</v>
      </c>
      <c r="V54" s="10">
        <f>COUNTIF($H$2:$H$888,"杉本大成")</f>
        <v>0</v>
      </c>
    </row>
    <row r="55" spans="1:22" ht="18" customHeight="1">
      <c r="A55" s="4">
        <v>54</v>
      </c>
      <c r="B55" s="37">
        <v>39542</v>
      </c>
      <c r="C55" s="34" t="s">
        <v>161</v>
      </c>
      <c r="D55" s="34" t="s">
        <v>12</v>
      </c>
      <c r="E55" s="34" t="s">
        <v>131</v>
      </c>
      <c r="F55" s="34" t="s">
        <v>39</v>
      </c>
      <c r="G55" s="21"/>
      <c r="H55" s="21"/>
      <c r="I55" s="21" t="s">
        <v>8</v>
      </c>
      <c r="J55" s="21" t="s">
        <v>25</v>
      </c>
      <c r="L55" s="4">
        <v>20</v>
      </c>
      <c r="M55" s="21" t="s">
        <v>221</v>
      </c>
      <c r="N55" s="10">
        <f>COUNTIF($C$2:$H$888,"前田亨")</f>
        <v>36</v>
      </c>
      <c r="O55" s="10">
        <f t="shared" si="2"/>
        <v>36</v>
      </c>
      <c r="P55" s="24"/>
      <c r="Q55" s="10">
        <f>COUNTIF($C$2:$C$888,"前田亨")</f>
        <v>0</v>
      </c>
      <c r="R55" s="10">
        <f>COUNTIF($D$2:$D$888,"前田亨")</f>
        <v>0</v>
      </c>
      <c r="S55" s="10">
        <f>COUNTIF($E$2:$E$888,"前田亨")</f>
        <v>18</v>
      </c>
      <c r="T55" s="10">
        <f>COUNTIF($F$2:$F$888,"前田亨")</f>
        <v>18</v>
      </c>
      <c r="U55" s="10">
        <f>COUNTIF($G$2:$G$888,"前田亨")</f>
        <v>0</v>
      </c>
      <c r="V55" s="10">
        <f>COUNTIF($H$2:$H$888,"前田亨")</f>
        <v>0</v>
      </c>
    </row>
    <row r="56" spans="1:22" ht="18" customHeight="1">
      <c r="A56" s="4">
        <v>55</v>
      </c>
      <c r="B56" s="37">
        <v>39542</v>
      </c>
      <c r="C56" s="34" t="s">
        <v>4</v>
      </c>
      <c r="D56" s="34" t="s">
        <v>36</v>
      </c>
      <c r="E56" s="34" t="s">
        <v>35</v>
      </c>
      <c r="F56" s="34" t="s">
        <v>27</v>
      </c>
      <c r="G56" s="21"/>
      <c r="H56" s="21"/>
      <c r="I56" s="21" t="s">
        <v>20</v>
      </c>
      <c r="J56" s="21" t="s">
        <v>14</v>
      </c>
      <c r="L56" s="4">
        <v>21</v>
      </c>
      <c r="M56" s="34" t="s">
        <v>147</v>
      </c>
      <c r="N56" s="10">
        <f>COUNTIF($C$2:$H$888,"良川昌美")</f>
        <v>29</v>
      </c>
      <c r="O56" s="10">
        <f t="shared" si="2"/>
        <v>29</v>
      </c>
      <c r="P56" s="24"/>
      <c r="Q56" s="10">
        <f>COUNTIF($C$2:$C$888,"良川昌美")</f>
        <v>9</v>
      </c>
      <c r="R56" s="10">
        <f>COUNTIF($D$2:$D$888,"良川昌美")</f>
        <v>6</v>
      </c>
      <c r="S56" s="10">
        <f>COUNTIF($E$2:$E$888,"良川昌美")</f>
        <v>6</v>
      </c>
      <c r="T56" s="10">
        <f>COUNTIF($F$2:$F$888,"良川昌美")</f>
        <v>7</v>
      </c>
      <c r="U56" s="10">
        <f>COUNTIF($G$2:$G$888,"良川昌美")</f>
        <v>0</v>
      </c>
      <c r="V56" s="10">
        <f>COUNTIF($H$2:$H$888,"良川昌美")</f>
        <v>1</v>
      </c>
    </row>
    <row r="57" spans="1:22" ht="18" customHeight="1">
      <c r="A57" s="4">
        <v>56</v>
      </c>
      <c r="B57" s="37">
        <v>39542</v>
      </c>
      <c r="C57" s="34" t="s">
        <v>47</v>
      </c>
      <c r="D57" s="34" t="s">
        <v>50</v>
      </c>
      <c r="E57" s="34" t="s">
        <v>182</v>
      </c>
      <c r="F57" s="34" t="s">
        <v>44</v>
      </c>
      <c r="G57" s="21"/>
      <c r="H57" s="21"/>
      <c r="I57" s="21" t="s">
        <v>26</v>
      </c>
      <c r="J57" s="21" t="s">
        <v>31</v>
      </c>
      <c r="L57" s="4">
        <v>22</v>
      </c>
      <c r="M57" s="34" t="s">
        <v>204</v>
      </c>
      <c r="N57" s="10">
        <f>COUNTIF($C$2:$H$888,"山﨑夏生")</f>
        <v>22</v>
      </c>
      <c r="O57" s="10">
        <f t="shared" si="2"/>
        <v>22</v>
      </c>
      <c r="P57" s="24"/>
      <c r="Q57" s="10">
        <f>COUNTIF($C$2:$C$888,"山﨑夏生")</f>
        <v>8</v>
      </c>
      <c r="R57" s="10">
        <f>COUNTIF($D$2:$D$888,"山﨑夏生")</f>
        <v>0</v>
      </c>
      <c r="S57" s="10">
        <f>COUNTIF($E$2:$E$888,"山﨑夏生")</f>
        <v>6</v>
      </c>
      <c r="T57" s="10">
        <f>COUNTIF($F$2:$F$888,"山﨑夏生")</f>
        <v>8</v>
      </c>
      <c r="U57" s="10">
        <f>COUNTIF($G$2:$G$888,"山﨑夏生")</f>
        <v>0</v>
      </c>
      <c r="V57" s="10">
        <f>COUNTIF($H$2:$H$888,"山﨑夏生")</f>
        <v>0</v>
      </c>
    </row>
    <row r="58" spans="1:22" ht="18" customHeight="1">
      <c r="A58" s="4">
        <v>57</v>
      </c>
      <c r="B58" s="37">
        <v>39542</v>
      </c>
      <c r="C58" s="34" t="s">
        <v>30</v>
      </c>
      <c r="D58" s="34" t="s">
        <v>213</v>
      </c>
      <c r="E58" s="34" t="s">
        <v>41</v>
      </c>
      <c r="F58" s="34" t="s">
        <v>5</v>
      </c>
      <c r="G58" s="21"/>
      <c r="H58" s="21"/>
      <c r="I58" s="21" t="s">
        <v>32</v>
      </c>
      <c r="J58" s="21" t="s">
        <v>9</v>
      </c>
      <c r="L58" s="4">
        <v>23</v>
      </c>
      <c r="M58" s="36" t="s">
        <v>99</v>
      </c>
      <c r="N58" s="10">
        <f>COUNTIF($C$2:$H$888,"福家英登")</f>
        <v>19</v>
      </c>
      <c r="O58" s="10">
        <f t="shared" si="2"/>
        <v>19</v>
      </c>
      <c r="P58" s="24"/>
      <c r="Q58" s="10">
        <f>COUNTIF($C$2:$C$888,"福家英登")</f>
        <v>0</v>
      </c>
      <c r="R58" s="10">
        <f>COUNTIF($D$2:$D$888,"福家英登")</f>
        <v>7</v>
      </c>
      <c r="S58" s="10">
        <f>COUNTIF($E$2:$E$888,"福家英登")</f>
        <v>7</v>
      </c>
      <c r="T58" s="10">
        <f>COUNTIF($F$2:$F$888,"福家英登")</f>
        <v>5</v>
      </c>
      <c r="U58" s="10">
        <f>COUNTIF($G$2:$G$888,"福家英登")</f>
        <v>0</v>
      </c>
      <c r="V58" s="10">
        <f>COUNTIF($H$2:$H$888,"福家英登")</f>
        <v>0</v>
      </c>
    </row>
    <row r="59" spans="1:22" ht="18" customHeight="1">
      <c r="A59" s="4">
        <v>58</v>
      </c>
      <c r="B59" s="37">
        <v>39542</v>
      </c>
      <c r="C59" s="34" t="s">
        <v>144</v>
      </c>
      <c r="D59" s="34" t="s">
        <v>46</v>
      </c>
      <c r="E59" s="34" t="s">
        <v>7</v>
      </c>
      <c r="F59" s="34" t="s">
        <v>43</v>
      </c>
      <c r="G59" s="21"/>
      <c r="H59" s="21"/>
      <c r="I59" s="21" t="s">
        <v>19</v>
      </c>
      <c r="J59" s="21" t="s">
        <v>13</v>
      </c>
      <c r="L59" s="4">
        <v>24</v>
      </c>
      <c r="M59" s="21" t="s">
        <v>220</v>
      </c>
      <c r="N59" s="10">
        <f>COUNTIF($C$2:$H$888,"小寺昌治")</f>
        <v>13</v>
      </c>
      <c r="O59" s="10">
        <f t="shared" si="2"/>
        <v>13</v>
      </c>
      <c r="P59" s="24"/>
      <c r="Q59" s="10">
        <f>COUNTIF($C$2:$C$888,"小寺昌治")</f>
        <v>0</v>
      </c>
      <c r="R59" s="10">
        <f>COUNTIF($D$2:$D$888,"小寺昌治")</f>
        <v>3</v>
      </c>
      <c r="S59" s="10">
        <f>COUNTIF($E$2:$E$888,"小寺昌治")</f>
        <v>5</v>
      </c>
      <c r="T59" s="10">
        <f>COUNTIF($F$2:$F$888,"小寺昌治")</f>
        <v>4</v>
      </c>
      <c r="U59" s="10">
        <f>COUNTIF($G$2:$G$888,"小寺昌治")</f>
        <v>0</v>
      </c>
      <c r="V59" s="10">
        <f>COUNTIF($H$2:$H$888,"小寺昌治")</f>
        <v>1</v>
      </c>
    </row>
    <row r="60" spans="1:22" ht="18" customHeight="1">
      <c r="A60" s="4">
        <v>59</v>
      </c>
      <c r="B60" s="37">
        <v>39542</v>
      </c>
      <c r="C60" s="34" t="s">
        <v>33</v>
      </c>
      <c r="D60" s="34" t="s">
        <v>72</v>
      </c>
      <c r="E60" s="34" t="s">
        <v>6</v>
      </c>
      <c r="F60" s="34" t="s">
        <v>16</v>
      </c>
      <c r="G60" s="21"/>
      <c r="H60" s="21"/>
      <c r="I60" s="21" t="s">
        <v>37</v>
      </c>
      <c r="J60" s="21" t="s">
        <v>38</v>
      </c>
      <c r="L60" s="4">
        <v>25</v>
      </c>
      <c r="M60" s="34" t="s">
        <v>158</v>
      </c>
      <c r="N60" s="10">
        <f>COUNTIF($C$2:$H$888,"工藤和樹")</f>
        <v>10</v>
      </c>
      <c r="O60" s="10">
        <f t="shared" si="2"/>
        <v>10</v>
      </c>
      <c r="P60" s="24"/>
      <c r="Q60" s="10">
        <f>COUNTIF($C$2:$C$888,"工藤和樹")</f>
        <v>0</v>
      </c>
      <c r="R60" s="10">
        <f>COUNTIF($D$2:$D$888,"工藤和樹")</f>
        <v>2</v>
      </c>
      <c r="S60" s="10">
        <f>COUNTIF($E$2:$E$888,"工藤和樹")</f>
        <v>5</v>
      </c>
      <c r="T60" s="10">
        <f>COUNTIF($F$2:$F$888,"工藤和樹")</f>
        <v>3</v>
      </c>
      <c r="U60" s="10">
        <f>COUNTIF($G$2:$G$888,"工藤和樹")</f>
        <v>0</v>
      </c>
      <c r="V60" s="10">
        <f>COUNTIF($H$2:$H$888,"工藤和樹")</f>
        <v>0</v>
      </c>
    </row>
    <row r="61" spans="1:22" ht="18" customHeight="1">
      <c r="A61" s="4">
        <v>60</v>
      </c>
      <c r="B61" s="37">
        <v>39543</v>
      </c>
      <c r="C61" s="34" t="s">
        <v>39</v>
      </c>
      <c r="D61" s="34" t="s">
        <v>29</v>
      </c>
      <c r="E61" s="34" t="s">
        <v>12</v>
      </c>
      <c r="F61" s="34" t="s">
        <v>131</v>
      </c>
      <c r="G61" s="21"/>
      <c r="H61" s="21"/>
      <c r="I61" s="21" t="s">
        <v>8</v>
      </c>
      <c r="J61" s="21" t="s">
        <v>25</v>
      </c>
      <c r="L61" s="4">
        <v>26</v>
      </c>
      <c r="M61" s="59" t="s">
        <v>215</v>
      </c>
      <c r="N61" s="10">
        <f>COUNTIF($C$2:$H$888,"萩原達也")</f>
        <v>10</v>
      </c>
      <c r="O61" s="10">
        <f t="shared" si="2"/>
        <v>10</v>
      </c>
      <c r="P61" s="24"/>
      <c r="Q61" s="10">
        <f>COUNTIF($C$2:$C$888,"萩原達也")</f>
        <v>0</v>
      </c>
      <c r="R61" s="10">
        <f>COUNTIF($D$2:$D$888,"萩原達也")</f>
        <v>3</v>
      </c>
      <c r="S61" s="10">
        <f>COUNTIF($E$2:$E$888,"萩原達也")</f>
        <v>4</v>
      </c>
      <c r="T61" s="10">
        <f>COUNTIF($F$2:$F$888,"萩原達也")</f>
        <v>3</v>
      </c>
      <c r="U61" s="10">
        <f>COUNTIF($G$2:$G$888,"萩原達也")</f>
        <v>0</v>
      </c>
      <c r="V61" s="10">
        <f>COUNTIF($H$2:$H$888,"萩原達也")</f>
        <v>0</v>
      </c>
    </row>
    <row r="62" spans="1:22" ht="18" customHeight="1">
      <c r="A62" s="4">
        <v>61</v>
      </c>
      <c r="B62" s="37">
        <v>39543</v>
      </c>
      <c r="C62" s="34" t="s">
        <v>5</v>
      </c>
      <c r="D62" s="34" t="s">
        <v>148</v>
      </c>
      <c r="E62" s="34" t="s">
        <v>213</v>
      </c>
      <c r="F62" s="34" t="s">
        <v>41</v>
      </c>
      <c r="G62" s="21"/>
      <c r="H62" s="21"/>
      <c r="I62" s="21" t="s">
        <v>32</v>
      </c>
      <c r="J62" s="21" t="s">
        <v>9</v>
      </c>
      <c r="L62" s="48">
        <v>27</v>
      </c>
      <c r="M62" s="42" t="s">
        <v>209</v>
      </c>
      <c r="N62" s="40">
        <f>COUNTIF($C$2:$H$888,"鈴木章太")</f>
        <v>9</v>
      </c>
      <c r="O62" s="40">
        <f t="shared" si="2"/>
        <v>9</v>
      </c>
      <c r="P62" s="24"/>
      <c r="Q62" s="40">
        <f>COUNTIF($C$2:$C$888,"鈴木章太")</f>
        <v>0</v>
      </c>
      <c r="R62" s="40">
        <f>COUNTIF($D$2:$D$888,"鈴木章太")</f>
        <v>4</v>
      </c>
      <c r="S62" s="40">
        <f>COUNTIF($E$2:$E$888,"鈴木章太")</f>
        <v>4</v>
      </c>
      <c r="T62" s="40">
        <f>COUNTIF($F$2:$F$888,"鈴木章太")</f>
        <v>1</v>
      </c>
      <c r="U62" s="40">
        <f>COUNTIF($G$2:$G$888,"鈴木章太")</f>
        <v>0</v>
      </c>
      <c r="V62" s="40">
        <f>COUNTIF($H$2:$H$888,"鈴木章太")</f>
        <v>0</v>
      </c>
    </row>
    <row r="63" spans="1:22" ht="18" customHeight="1">
      <c r="A63" s="4">
        <v>62</v>
      </c>
      <c r="B63" s="37">
        <v>39543</v>
      </c>
      <c r="C63" s="34" t="s">
        <v>43</v>
      </c>
      <c r="D63" s="34" t="s">
        <v>17</v>
      </c>
      <c r="E63" s="34" t="s">
        <v>46</v>
      </c>
      <c r="F63" s="34" t="s">
        <v>7</v>
      </c>
      <c r="G63" s="21"/>
      <c r="H63" s="21"/>
      <c r="I63" s="21" t="s">
        <v>19</v>
      </c>
      <c r="J63" s="21" t="s">
        <v>13</v>
      </c>
      <c r="L63" s="4"/>
      <c r="M63" s="21" t="s">
        <v>400</v>
      </c>
      <c r="N63" s="10"/>
      <c r="O63" s="10"/>
      <c r="P63" s="10"/>
      <c r="Q63" s="10">
        <f t="shared" ref="Q63:V63" si="3">SUM(Q36:Q62)</f>
        <v>443</v>
      </c>
      <c r="R63" s="10">
        <f t="shared" si="3"/>
        <v>447</v>
      </c>
      <c r="S63" s="10">
        <f t="shared" si="3"/>
        <v>447</v>
      </c>
      <c r="T63" s="10">
        <f t="shared" si="3"/>
        <v>447</v>
      </c>
      <c r="U63" s="10">
        <f t="shared" si="3"/>
        <v>11</v>
      </c>
      <c r="V63" s="10">
        <f t="shared" si="3"/>
        <v>12</v>
      </c>
    </row>
    <row r="64" spans="1:22" ht="18" customHeight="1">
      <c r="A64" s="4">
        <v>63</v>
      </c>
      <c r="B64" s="37">
        <v>39543</v>
      </c>
      <c r="C64" s="34" t="s">
        <v>24</v>
      </c>
      <c r="D64" s="34" t="s">
        <v>23</v>
      </c>
      <c r="E64" s="34" t="s">
        <v>214</v>
      </c>
      <c r="F64" s="34" t="s">
        <v>50</v>
      </c>
      <c r="G64" s="21"/>
      <c r="H64" s="21"/>
      <c r="I64" s="21" t="s">
        <v>26</v>
      </c>
      <c r="J64" s="21" t="s">
        <v>31</v>
      </c>
      <c r="L64" s="4"/>
      <c r="M64" s="21" t="s">
        <v>401</v>
      </c>
      <c r="N64" s="10"/>
      <c r="O64" s="10"/>
      <c r="P64" s="10"/>
      <c r="Q64" s="10">
        <f t="shared" ref="Q64:V64" si="4">Q63+Q32</f>
        <v>887</v>
      </c>
      <c r="R64" s="10">
        <f t="shared" si="4"/>
        <v>887</v>
      </c>
      <c r="S64" s="10">
        <f t="shared" si="4"/>
        <v>887</v>
      </c>
      <c r="T64" s="10">
        <f t="shared" si="4"/>
        <v>887</v>
      </c>
      <c r="U64" s="10">
        <f t="shared" si="4"/>
        <v>23</v>
      </c>
      <c r="V64" s="10">
        <f t="shared" si="4"/>
        <v>23</v>
      </c>
    </row>
    <row r="65" spans="1:10" ht="18" customHeight="1">
      <c r="A65" s="4">
        <v>64</v>
      </c>
      <c r="B65" s="37">
        <v>39543</v>
      </c>
      <c r="C65" s="34" t="s">
        <v>27</v>
      </c>
      <c r="D65" s="34" t="s">
        <v>18</v>
      </c>
      <c r="E65" s="34" t="s">
        <v>36</v>
      </c>
      <c r="F65" s="34" t="s">
        <v>35</v>
      </c>
      <c r="G65" s="21"/>
      <c r="H65" s="21"/>
      <c r="I65" s="21" t="s">
        <v>20</v>
      </c>
      <c r="J65" s="21" t="s">
        <v>14</v>
      </c>
    </row>
    <row r="66" spans="1:10" ht="18" customHeight="1">
      <c r="A66" s="4">
        <v>65</v>
      </c>
      <c r="B66" s="37">
        <v>39543</v>
      </c>
      <c r="C66" s="34" t="s">
        <v>16</v>
      </c>
      <c r="D66" s="34" t="s">
        <v>210</v>
      </c>
      <c r="E66" s="36" t="s">
        <v>72</v>
      </c>
      <c r="F66" s="34" t="s">
        <v>6</v>
      </c>
      <c r="G66" s="21"/>
      <c r="H66" s="21"/>
      <c r="I66" s="21" t="s">
        <v>37</v>
      </c>
      <c r="J66" s="21" t="s">
        <v>38</v>
      </c>
    </row>
    <row r="67" spans="1:10" ht="18" customHeight="1">
      <c r="A67" s="4">
        <v>66</v>
      </c>
      <c r="B67" s="37">
        <v>39544</v>
      </c>
      <c r="C67" s="34" t="s">
        <v>7</v>
      </c>
      <c r="D67" s="34" t="s">
        <v>144</v>
      </c>
      <c r="E67" s="34" t="s">
        <v>17</v>
      </c>
      <c r="F67" s="34" t="s">
        <v>46</v>
      </c>
      <c r="G67" s="21"/>
      <c r="H67" s="21"/>
      <c r="I67" s="21" t="s">
        <v>19</v>
      </c>
      <c r="J67" s="21" t="s">
        <v>13</v>
      </c>
    </row>
    <row r="68" spans="1:10" ht="18" customHeight="1">
      <c r="A68" s="4">
        <v>67</v>
      </c>
      <c r="B68" s="37">
        <v>39544</v>
      </c>
      <c r="C68" s="34" t="s">
        <v>35</v>
      </c>
      <c r="D68" s="34" t="s">
        <v>4</v>
      </c>
      <c r="E68" s="34" t="s">
        <v>18</v>
      </c>
      <c r="F68" s="34" t="s">
        <v>36</v>
      </c>
      <c r="G68" s="21"/>
      <c r="H68" s="21"/>
      <c r="I68" s="21" t="s">
        <v>20</v>
      </c>
      <c r="J68" s="21" t="s">
        <v>14</v>
      </c>
    </row>
    <row r="69" spans="1:10" ht="18" customHeight="1">
      <c r="A69" s="4">
        <v>68</v>
      </c>
      <c r="B69" s="37">
        <v>39544</v>
      </c>
      <c r="C69" s="34" t="s">
        <v>153</v>
      </c>
      <c r="D69" s="34" t="s">
        <v>47</v>
      </c>
      <c r="E69" s="34" t="s">
        <v>23</v>
      </c>
      <c r="F69" s="34" t="s">
        <v>182</v>
      </c>
      <c r="G69" s="21"/>
      <c r="H69" s="21"/>
      <c r="I69" s="21" t="s">
        <v>26</v>
      </c>
      <c r="J69" s="21" t="s">
        <v>31</v>
      </c>
    </row>
    <row r="70" spans="1:10" ht="18" customHeight="1">
      <c r="A70" s="4">
        <v>69</v>
      </c>
      <c r="B70" s="37">
        <v>39544</v>
      </c>
      <c r="C70" s="34" t="s">
        <v>41</v>
      </c>
      <c r="D70" s="34" t="s">
        <v>30</v>
      </c>
      <c r="E70" s="34" t="s">
        <v>148</v>
      </c>
      <c r="F70" s="34" t="s">
        <v>213</v>
      </c>
      <c r="G70" s="21"/>
      <c r="H70" s="21"/>
      <c r="I70" s="21" t="s">
        <v>32</v>
      </c>
      <c r="J70" s="21" t="s">
        <v>9</v>
      </c>
    </row>
    <row r="71" spans="1:10" ht="18" customHeight="1">
      <c r="A71" s="4">
        <v>70</v>
      </c>
      <c r="B71" s="37">
        <v>39544</v>
      </c>
      <c r="C71" s="34" t="s">
        <v>6</v>
      </c>
      <c r="D71" s="34" t="s">
        <v>33</v>
      </c>
      <c r="E71" s="34" t="s">
        <v>10</v>
      </c>
      <c r="F71" s="34" t="s">
        <v>72</v>
      </c>
      <c r="G71" s="21"/>
      <c r="H71" s="21"/>
      <c r="I71" s="21" t="s">
        <v>37</v>
      </c>
      <c r="J71" s="21" t="s">
        <v>38</v>
      </c>
    </row>
    <row r="72" spans="1:10" ht="18" customHeight="1">
      <c r="A72" s="4">
        <v>71</v>
      </c>
      <c r="B72" s="37">
        <v>39544</v>
      </c>
      <c r="C72" s="34" t="s">
        <v>131</v>
      </c>
      <c r="D72" s="34" t="s">
        <v>161</v>
      </c>
      <c r="E72" s="34" t="s">
        <v>29</v>
      </c>
      <c r="F72" s="34" t="s">
        <v>12</v>
      </c>
      <c r="G72" s="21"/>
      <c r="H72" s="21"/>
      <c r="I72" s="21" t="s">
        <v>8</v>
      </c>
      <c r="J72" s="21" t="s">
        <v>25</v>
      </c>
    </row>
    <row r="73" spans="1:10" ht="18" customHeight="1">
      <c r="A73" s="4">
        <v>72</v>
      </c>
      <c r="B73" s="37">
        <v>39546</v>
      </c>
      <c r="C73" s="34" t="s">
        <v>72</v>
      </c>
      <c r="D73" s="34" t="s">
        <v>27</v>
      </c>
      <c r="E73" s="34" t="s">
        <v>49</v>
      </c>
      <c r="F73" s="34" t="s">
        <v>17</v>
      </c>
      <c r="G73" s="21"/>
      <c r="H73" s="21"/>
      <c r="I73" s="21" t="s">
        <v>13</v>
      </c>
      <c r="J73" s="21" t="s">
        <v>37</v>
      </c>
    </row>
    <row r="74" spans="1:10" ht="18" customHeight="1">
      <c r="A74" s="4">
        <v>73</v>
      </c>
      <c r="B74" s="37">
        <v>39546</v>
      </c>
      <c r="C74" s="34" t="s">
        <v>213</v>
      </c>
      <c r="D74" s="36" t="s">
        <v>50</v>
      </c>
      <c r="E74" s="34" t="s">
        <v>161</v>
      </c>
      <c r="F74" s="34" t="s">
        <v>148</v>
      </c>
      <c r="G74" s="21"/>
      <c r="H74" s="21"/>
      <c r="I74" s="21" t="s">
        <v>31</v>
      </c>
      <c r="J74" s="21" t="s">
        <v>9</v>
      </c>
    </row>
    <row r="75" spans="1:10" ht="18" customHeight="1">
      <c r="A75" s="4">
        <v>74</v>
      </c>
      <c r="B75" s="37">
        <v>39546</v>
      </c>
      <c r="C75" s="34" t="s">
        <v>46</v>
      </c>
      <c r="D75" s="34" t="s">
        <v>7</v>
      </c>
      <c r="E75" s="34" t="s">
        <v>15</v>
      </c>
      <c r="F75" s="34" t="s">
        <v>10</v>
      </c>
      <c r="G75" s="21"/>
      <c r="H75" s="21"/>
      <c r="I75" s="21" t="s">
        <v>38</v>
      </c>
      <c r="J75" s="21" t="s">
        <v>20</v>
      </c>
    </row>
    <row r="76" spans="1:10" ht="18" customHeight="1">
      <c r="A76" s="4">
        <v>75</v>
      </c>
      <c r="B76" s="37">
        <v>39546</v>
      </c>
      <c r="C76" s="34" t="s">
        <v>23</v>
      </c>
      <c r="D76" s="34" t="s">
        <v>24</v>
      </c>
      <c r="E76" s="34" t="s">
        <v>47</v>
      </c>
      <c r="F76" s="34" t="s">
        <v>214</v>
      </c>
      <c r="G76" s="21"/>
      <c r="H76" s="21"/>
      <c r="I76" s="21" t="s">
        <v>25</v>
      </c>
      <c r="J76" s="21" t="s">
        <v>26</v>
      </c>
    </row>
    <row r="77" spans="1:10" ht="18" customHeight="1">
      <c r="A77" s="4">
        <v>76</v>
      </c>
      <c r="B77" s="37">
        <v>39546</v>
      </c>
      <c r="C77" s="36" t="s">
        <v>12</v>
      </c>
      <c r="D77" s="34" t="s">
        <v>5</v>
      </c>
      <c r="E77" s="34" t="s">
        <v>30</v>
      </c>
      <c r="F77" s="34" t="s">
        <v>29</v>
      </c>
      <c r="G77" s="21"/>
      <c r="H77" s="21"/>
      <c r="I77" s="21" t="s">
        <v>32</v>
      </c>
      <c r="J77" s="21" t="s">
        <v>8</v>
      </c>
    </row>
    <row r="78" spans="1:10" ht="18" customHeight="1">
      <c r="A78" s="4">
        <v>77</v>
      </c>
      <c r="B78" s="37">
        <v>39547</v>
      </c>
      <c r="C78" s="34" t="s">
        <v>148</v>
      </c>
      <c r="D78" s="34" t="s">
        <v>153</v>
      </c>
      <c r="E78" s="34" t="s">
        <v>50</v>
      </c>
      <c r="F78" s="34" t="s">
        <v>161</v>
      </c>
      <c r="G78" s="21"/>
      <c r="H78" s="21"/>
      <c r="I78" s="21" t="s">
        <v>31</v>
      </c>
      <c r="J78" s="21" t="s">
        <v>9</v>
      </c>
    </row>
    <row r="79" spans="1:10" ht="18" customHeight="1">
      <c r="A79" s="4">
        <v>78</v>
      </c>
      <c r="B79" s="37">
        <v>39547</v>
      </c>
      <c r="C79" s="34" t="s">
        <v>10</v>
      </c>
      <c r="D79" s="34" t="s">
        <v>35</v>
      </c>
      <c r="E79" s="34" t="s">
        <v>7</v>
      </c>
      <c r="F79" s="34" t="s">
        <v>15</v>
      </c>
      <c r="G79" s="21"/>
      <c r="H79" s="21"/>
      <c r="I79" s="21" t="s">
        <v>38</v>
      </c>
      <c r="J79" s="21" t="s">
        <v>20</v>
      </c>
    </row>
    <row r="80" spans="1:10" ht="18" customHeight="1">
      <c r="A80" s="4">
        <v>79</v>
      </c>
      <c r="B80" s="37">
        <v>39547</v>
      </c>
      <c r="C80" s="34" t="s">
        <v>29</v>
      </c>
      <c r="D80" s="34" t="s">
        <v>131</v>
      </c>
      <c r="E80" s="34" t="s">
        <v>5</v>
      </c>
      <c r="F80" s="34" t="s">
        <v>30</v>
      </c>
      <c r="G80" s="21"/>
      <c r="H80" s="21"/>
      <c r="I80" s="21" t="s">
        <v>32</v>
      </c>
      <c r="J80" s="21" t="s">
        <v>8</v>
      </c>
    </row>
    <row r="81" spans="1:22" ht="18" customHeight="1">
      <c r="A81" s="4">
        <v>80</v>
      </c>
      <c r="B81" s="37">
        <v>39547</v>
      </c>
      <c r="C81" s="34" t="s">
        <v>18</v>
      </c>
      <c r="D81" s="34" t="s">
        <v>6</v>
      </c>
      <c r="E81" s="34" t="s">
        <v>21</v>
      </c>
      <c r="F81" s="34" t="s">
        <v>166</v>
      </c>
      <c r="G81" s="21"/>
      <c r="H81" s="21"/>
      <c r="I81" s="21" t="s">
        <v>14</v>
      </c>
      <c r="J81" s="21" t="s">
        <v>19</v>
      </c>
    </row>
    <row r="82" spans="1:22" ht="18" customHeight="1">
      <c r="A82" s="4">
        <v>81</v>
      </c>
      <c r="B82" s="37">
        <v>39547</v>
      </c>
      <c r="C82" s="34" t="s">
        <v>17</v>
      </c>
      <c r="D82" s="34" t="s">
        <v>163</v>
      </c>
      <c r="E82" s="34" t="s">
        <v>27</v>
      </c>
      <c r="F82" s="34" t="s">
        <v>49</v>
      </c>
      <c r="G82" s="21"/>
      <c r="H82" s="21"/>
      <c r="I82" s="21" t="s">
        <v>13</v>
      </c>
      <c r="J82" s="21" t="s">
        <v>37</v>
      </c>
    </row>
    <row r="83" spans="1:22" ht="18" customHeight="1">
      <c r="A83" s="4">
        <v>82</v>
      </c>
      <c r="B83" s="37">
        <v>39547</v>
      </c>
      <c r="C83" s="34" t="s">
        <v>214</v>
      </c>
      <c r="D83" s="34" t="s">
        <v>146</v>
      </c>
      <c r="E83" s="34" t="s">
        <v>24</v>
      </c>
      <c r="F83" s="34" t="s">
        <v>47</v>
      </c>
      <c r="G83" s="21"/>
      <c r="H83" s="21"/>
      <c r="I83" s="21" t="s">
        <v>25</v>
      </c>
      <c r="J83" s="21" t="s">
        <v>26</v>
      </c>
      <c r="M83" s="12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39548</v>
      </c>
      <c r="C84" s="34" t="s">
        <v>161</v>
      </c>
      <c r="D84" s="34" t="s">
        <v>213</v>
      </c>
      <c r="E84" s="34" t="s">
        <v>153</v>
      </c>
      <c r="F84" s="34" t="s">
        <v>50</v>
      </c>
      <c r="G84" s="21"/>
      <c r="H84" s="21"/>
      <c r="I84" s="21" t="s">
        <v>31</v>
      </c>
      <c r="J84" s="21" t="s">
        <v>9</v>
      </c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18" customHeight="1">
      <c r="A85" s="4">
        <v>84</v>
      </c>
      <c r="B85" s="37">
        <v>39548</v>
      </c>
      <c r="C85" s="34" t="s">
        <v>47</v>
      </c>
      <c r="D85" s="34" t="s">
        <v>23</v>
      </c>
      <c r="E85" s="34" t="s">
        <v>146</v>
      </c>
      <c r="F85" s="34" t="s">
        <v>24</v>
      </c>
      <c r="G85" s="21"/>
      <c r="H85" s="21"/>
      <c r="I85" s="21" t="s">
        <v>25</v>
      </c>
      <c r="J85" s="21" t="s">
        <v>26</v>
      </c>
    </row>
    <row r="86" spans="1:22" ht="18" customHeight="1">
      <c r="A86" s="4">
        <v>85</v>
      </c>
      <c r="B86" s="37">
        <v>39548</v>
      </c>
      <c r="C86" s="34" t="s">
        <v>30</v>
      </c>
      <c r="D86" s="34" t="s">
        <v>12</v>
      </c>
      <c r="E86" s="34" t="s">
        <v>131</v>
      </c>
      <c r="F86" s="34" t="s">
        <v>5</v>
      </c>
      <c r="G86" s="21"/>
      <c r="H86" s="21"/>
      <c r="I86" s="21" t="s">
        <v>32</v>
      </c>
      <c r="J86" s="21" t="s">
        <v>8</v>
      </c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39549</v>
      </c>
      <c r="C87" s="34" t="s">
        <v>5</v>
      </c>
      <c r="D87" s="34" t="s">
        <v>29</v>
      </c>
      <c r="E87" s="34" t="s">
        <v>12</v>
      </c>
      <c r="F87" s="34" t="s">
        <v>131</v>
      </c>
      <c r="G87" s="21"/>
      <c r="H87" s="21"/>
      <c r="I87" s="21" t="s">
        <v>8</v>
      </c>
      <c r="J87" s="21" t="s">
        <v>31</v>
      </c>
    </row>
    <row r="88" spans="1:22" ht="18" customHeight="1">
      <c r="A88" s="4">
        <v>87</v>
      </c>
      <c r="B88" s="37">
        <v>39549</v>
      </c>
      <c r="C88" s="34" t="s">
        <v>210</v>
      </c>
      <c r="D88" s="34" t="s">
        <v>34</v>
      </c>
      <c r="E88" s="34" t="s">
        <v>33</v>
      </c>
      <c r="F88" s="34" t="s">
        <v>22</v>
      </c>
      <c r="G88" s="21"/>
      <c r="H88" s="21"/>
      <c r="I88" s="21" t="s">
        <v>19</v>
      </c>
      <c r="J88" s="21" t="s">
        <v>20</v>
      </c>
    </row>
    <row r="89" spans="1:22" ht="18" customHeight="1">
      <c r="A89" s="4">
        <v>88</v>
      </c>
      <c r="B89" s="37">
        <v>39549</v>
      </c>
      <c r="C89" s="34" t="s">
        <v>24</v>
      </c>
      <c r="D89" s="34" t="s">
        <v>214</v>
      </c>
      <c r="E89" s="34" t="s">
        <v>23</v>
      </c>
      <c r="F89" s="34" t="s">
        <v>146</v>
      </c>
      <c r="G89" s="21"/>
      <c r="H89" s="21"/>
      <c r="I89" s="21" t="s">
        <v>25</v>
      </c>
      <c r="J89" s="21" t="s">
        <v>32</v>
      </c>
    </row>
    <row r="90" spans="1:22" ht="18" customHeight="1">
      <c r="A90" s="4">
        <v>89</v>
      </c>
      <c r="B90" s="37">
        <v>39549</v>
      </c>
      <c r="C90" s="34" t="s">
        <v>50</v>
      </c>
      <c r="D90" s="34" t="s">
        <v>148</v>
      </c>
      <c r="E90" s="34" t="s">
        <v>213</v>
      </c>
      <c r="F90" s="34" t="s">
        <v>153</v>
      </c>
      <c r="G90" s="21"/>
      <c r="H90" s="21"/>
      <c r="I90" s="21" t="s">
        <v>9</v>
      </c>
      <c r="J90" s="21" t="s">
        <v>26</v>
      </c>
    </row>
    <row r="91" spans="1:22" ht="18" customHeight="1">
      <c r="A91" s="4">
        <v>90</v>
      </c>
      <c r="B91" s="37">
        <v>39549</v>
      </c>
      <c r="C91" s="34" t="s">
        <v>21</v>
      </c>
      <c r="D91" s="34" t="s">
        <v>36</v>
      </c>
      <c r="E91" s="34" t="s">
        <v>72</v>
      </c>
      <c r="F91" s="34" t="s">
        <v>144</v>
      </c>
      <c r="G91" s="21"/>
      <c r="H91" s="21"/>
      <c r="I91" s="21" t="s">
        <v>13</v>
      </c>
      <c r="J91" s="21" t="s">
        <v>38</v>
      </c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39549</v>
      </c>
      <c r="C92" s="34" t="s">
        <v>27</v>
      </c>
      <c r="D92" s="34" t="s">
        <v>10</v>
      </c>
      <c r="E92" s="34" t="s">
        <v>4</v>
      </c>
      <c r="F92" s="34" t="s">
        <v>163</v>
      </c>
      <c r="G92" s="21"/>
      <c r="H92" s="21"/>
      <c r="I92" s="21" t="s">
        <v>37</v>
      </c>
      <c r="J92" s="21" t="s">
        <v>14</v>
      </c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39550</v>
      </c>
      <c r="C93" s="34" t="s">
        <v>153</v>
      </c>
      <c r="D93" s="34" t="s">
        <v>161</v>
      </c>
      <c r="E93" s="34" t="s">
        <v>148</v>
      </c>
      <c r="F93" s="34" t="s">
        <v>213</v>
      </c>
      <c r="G93" s="21"/>
      <c r="H93" s="21"/>
      <c r="I93" s="21" t="s">
        <v>9</v>
      </c>
      <c r="J93" s="21" t="s">
        <v>26</v>
      </c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39550</v>
      </c>
      <c r="C94" s="34" t="s">
        <v>131</v>
      </c>
      <c r="D94" s="34" t="s">
        <v>30</v>
      </c>
      <c r="E94" s="34" t="s">
        <v>29</v>
      </c>
      <c r="F94" s="34" t="s">
        <v>211</v>
      </c>
      <c r="G94" s="21"/>
      <c r="H94" s="21"/>
      <c r="I94" s="21" t="s">
        <v>8</v>
      </c>
      <c r="J94" s="21" t="s">
        <v>31</v>
      </c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39550</v>
      </c>
      <c r="C95" s="34" t="s">
        <v>144</v>
      </c>
      <c r="D95" s="34" t="s">
        <v>72</v>
      </c>
      <c r="E95" s="36" t="s">
        <v>36</v>
      </c>
      <c r="F95" s="34" t="s">
        <v>35</v>
      </c>
      <c r="G95" s="21"/>
      <c r="H95" s="21"/>
      <c r="I95" s="21" t="s">
        <v>13</v>
      </c>
      <c r="J95" s="21" t="s">
        <v>38</v>
      </c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39550</v>
      </c>
      <c r="C96" s="34" t="s">
        <v>33</v>
      </c>
      <c r="D96" s="34" t="s">
        <v>166</v>
      </c>
      <c r="E96" s="34" t="s">
        <v>22</v>
      </c>
      <c r="F96" s="34" t="s">
        <v>34</v>
      </c>
      <c r="G96" s="21"/>
      <c r="H96" s="21"/>
      <c r="I96" s="21" t="s">
        <v>19</v>
      </c>
      <c r="J96" s="21" t="s">
        <v>20</v>
      </c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39550</v>
      </c>
      <c r="C97" s="34" t="s">
        <v>163</v>
      </c>
      <c r="D97" s="34" t="s">
        <v>15</v>
      </c>
      <c r="E97" s="34" t="s">
        <v>10</v>
      </c>
      <c r="F97" s="34" t="s">
        <v>4</v>
      </c>
      <c r="G97" s="21"/>
      <c r="H97" s="21"/>
      <c r="I97" s="21" t="s">
        <v>37</v>
      </c>
      <c r="J97" s="21" t="s">
        <v>14</v>
      </c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39550</v>
      </c>
      <c r="C98" s="34" t="s">
        <v>146</v>
      </c>
      <c r="D98" s="34" t="s">
        <v>47</v>
      </c>
      <c r="E98" s="34" t="s">
        <v>214</v>
      </c>
      <c r="F98" s="34" t="s">
        <v>23</v>
      </c>
      <c r="G98" s="21"/>
      <c r="H98" s="21"/>
      <c r="I98" s="21" t="s">
        <v>25</v>
      </c>
      <c r="J98" s="21" t="s">
        <v>32</v>
      </c>
    </row>
    <row r="99" spans="1:22" ht="18" customHeight="1">
      <c r="A99" s="4">
        <v>98</v>
      </c>
      <c r="B99" s="37">
        <v>39551</v>
      </c>
      <c r="C99" s="34" t="s">
        <v>4</v>
      </c>
      <c r="D99" s="34" t="s">
        <v>27</v>
      </c>
      <c r="E99" s="34" t="s">
        <v>15</v>
      </c>
      <c r="F99" s="34" t="s">
        <v>10</v>
      </c>
      <c r="G99" s="21"/>
      <c r="H99" s="21"/>
      <c r="I99" s="21" t="s">
        <v>37</v>
      </c>
      <c r="J99" s="21" t="s">
        <v>14</v>
      </c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39551</v>
      </c>
      <c r="C100" s="34" t="s">
        <v>35</v>
      </c>
      <c r="D100" s="34" t="s">
        <v>21</v>
      </c>
      <c r="E100" s="34" t="s">
        <v>217</v>
      </c>
      <c r="F100" s="34" t="s">
        <v>72</v>
      </c>
      <c r="G100" s="21"/>
      <c r="H100" s="21"/>
      <c r="I100" s="21" t="s">
        <v>13</v>
      </c>
      <c r="J100" s="21" t="s">
        <v>38</v>
      </c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39551</v>
      </c>
      <c r="C101" s="34" t="s">
        <v>213</v>
      </c>
      <c r="D101" s="36" t="s">
        <v>50</v>
      </c>
      <c r="E101" s="34" t="s">
        <v>161</v>
      </c>
      <c r="F101" s="34" t="s">
        <v>148</v>
      </c>
      <c r="G101" s="21"/>
      <c r="H101" s="21"/>
      <c r="I101" s="21" t="s">
        <v>9</v>
      </c>
      <c r="J101" s="21" t="s">
        <v>26</v>
      </c>
      <c r="N101" s="24"/>
      <c r="O101" s="24"/>
      <c r="P101" s="24"/>
      <c r="Q101" s="24"/>
      <c r="R101" s="24"/>
      <c r="S101" s="24"/>
      <c r="T101" s="24"/>
      <c r="U101" s="24"/>
      <c r="V101" s="24"/>
    </row>
    <row r="102" spans="1:22" ht="18" customHeight="1">
      <c r="A102" s="4">
        <v>101</v>
      </c>
      <c r="B102" s="37">
        <v>39551</v>
      </c>
      <c r="C102" s="34" t="s">
        <v>211</v>
      </c>
      <c r="D102" s="34" t="s">
        <v>5</v>
      </c>
      <c r="E102" s="34" t="s">
        <v>30</v>
      </c>
      <c r="F102" s="34" t="s">
        <v>29</v>
      </c>
      <c r="G102" s="21"/>
      <c r="H102" s="21"/>
      <c r="I102" s="21" t="s">
        <v>8</v>
      </c>
      <c r="J102" s="21" t="s">
        <v>31</v>
      </c>
      <c r="N102" s="24"/>
      <c r="O102" s="24"/>
      <c r="P102" s="24"/>
      <c r="Q102" s="24"/>
      <c r="R102" s="24"/>
      <c r="S102" s="24"/>
      <c r="T102" s="24"/>
      <c r="U102" s="24"/>
      <c r="V102" s="24"/>
    </row>
    <row r="103" spans="1:22" ht="18" customHeight="1">
      <c r="A103" s="4">
        <v>102</v>
      </c>
      <c r="B103" s="37">
        <v>39551</v>
      </c>
      <c r="C103" s="34" t="s">
        <v>23</v>
      </c>
      <c r="D103" s="34" t="s">
        <v>24</v>
      </c>
      <c r="E103" s="34" t="s">
        <v>47</v>
      </c>
      <c r="F103" s="34" t="s">
        <v>214</v>
      </c>
      <c r="G103" s="21"/>
      <c r="H103" s="21"/>
      <c r="I103" s="21" t="s">
        <v>25</v>
      </c>
      <c r="J103" s="21" t="s">
        <v>32</v>
      </c>
      <c r="N103" s="24"/>
      <c r="O103" s="24"/>
      <c r="P103" s="24"/>
      <c r="Q103" s="24"/>
      <c r="R103" s="24"/>
      <c r="S103" s="24"/>
      <c r="T103" s="24"/>
      <c r="U103" s="24"/>
      <c r="V103" s="24"/>
    </row>
    <row r="104" spans="1:22" ht="18" customHeight="1">
      <c r="A104" s="4">
        <v>103</v>
      </c>
      <c r="B104" s="37">
        <v>39551</v>
      </c>
      <c r="C104" s="34" t="s">
        <v>22</v>
      </c>
      <c r="D104" s="34" t="s">
        <v>210</v>
      </c>
      <c r="E104" s="34" t="s">
        <v>34</v>
      </c>
      <c r="F104" s="34" t="s">
        <v>166</v>
      </c>
      <c r="G104" s="21"/>
      <c r="H104" s="21"/>
      <c r="I104" s="21" t="s">
        <v>19</v>
      </c>
      <c r="J104" s="21" t="s">
        <v>20</v>
      </c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39553</v>
      </c>
      <c r="C105" s="34" t="s">
        <v>148</v>
      </c>
      <c r="D105" s="34" t="s">
        <v>153</v>
      </c>
      <c r="E105" s="34" t="s">
        <v>211</v>
      </c>
      <c r="F105" s="34" t="s">
        <v>30</v>
      </c>
      <c r="G105" s="21"/>
      <c r="H105" s="21"/>
      <c r="I105" s="21" t="s">
        <v>8</v>
      </c>
      <c r="J105" s="21" t="s">
        <v>9</v>
      </c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39553</v>
      </c>
      <c r="C106" s="34" t="s">
        <v>72</v>
      </c>
      <c r="D106" s="34" t="s">
        <v>7</v>
      </c>
      <c r="E106" s="34" t="s">
        <v>46</v>
      </c>
      <c r="F106" s="34" t="s">
        <v>21</v>
      </c>
      <c r="G106" s="21"/>
      <c r="H106" s="21"/>
      <c r="I106" s="21" t="s">
        <v>20</v>
      </c>
      <c r="J106" s="21" t="s">
        <v>37</v>
      </c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39553</v>
      </c>
      <c r="C107" s="34" t="s">
        <v>10</v>
      </c>
      <c r="D107" s="34" t="s">
        <v>144</v>
      </c>
      <c r="E107" s="34" t="s">
        <v>6</v>
      </c>
      <c r="F107" s="34" t="s">
        <v>36</v>
      </c>
      <c r="G107" s="21"/>
      <c r="H107" s="21"/>
      <c r="I107" s="21" t="s">
        <v>14</v>
      </c>
      <c r="J107" s="21" t="s">
        <v>13</v>
      </c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39553</v>
      </c>
      <c r="C108" s="34" t="s">
        <v>29</v>
      </c>
      <c r="D108" s="34" t="s">
        <v>131</v>
      </c>
      <c r="E108" s="34" t="s">
        <v>5</v>
      </c>
      <c r="F108" s="34" t="s">
        <v>161</v>
      </c>
      <c r="G108" s="21"/>
      <c r="H108" s="21"/>
      <c r="I108" s="21" t="s">
        <v>32</v>
      </c>
      <c r="J108" s="21" t="s">
        <v>31</v>
      </c>
    </row>
    <row r="109" spans="1:22" ht="18" customHeight="1">
      <c r="A109" s="4">
        <v>108</v>
      </c>
      <c r="B109" s="37">
        <v>39553</v>
      </c>
      <c r="C109" s="34" t="s">
        <v>17</v>
      </c>
      <c r="D109" s="34" t="s">
        <v>43</v>
      </c>
      <c r="E109" s="34" t="s">
        <v>210</v>
      </c>
      <c r="F109" s="34" t="s">
        <v>16</v>
      </c>
      <c r="G109" s="21"/>
      <c r="H109" s="21"/>
      <c r="I109" s="21" t="s">
        <v>38</v>
      </c>
      <c r="J109" s="21" t="s">
        <v>19</v>
      </c>
    </row>
    <row r="110" spans="1:22" ht="18" customHeight="1">
      <c r="A110" s="4">
        <v>109</v>
      </c>
      <c r="B110" s="37">
        <v>39553</v>
      </c>
      <c r="C110" s="34" t="s">
        <v>214</v>
      </c>
      <c r="D110" s="34" t="s">
        <v>146</v>
      </c>
      <c r="E110" s="34" t="s">
        <v>185</v>
      </c>
      <c r="F110" s="34" t="s">
        <v>182</v>
      </c>
      <c r="G110" s="21"/>
      <c r="H110" s="21"/>
      <c r="I110" s="21" t="s">
        <v>26</v>
      </c>
      <c r="J110" s="21" t="s">
        <v>25</v>
      </c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39554</v>
      </c>
      <c r="C111" s="34" t="s">
        <v>182</v>
      </c>
      <c r="D111" s="34" t="s">
        <v>23</v>
      </c>
      <c r="E111" s="34" t="s">
        <v>146</v>
      </c>
      <c r="F111" s="34" t="s">
        <v>44</v>
      </c>
      <c r="G111" s="21"/>
      <c r="H111" s="21"/>
      <c r="I111" s="21" t="s">
        <v>26</v>
      </c>
      <c r="J111" s="21" t="s">
        <v>25</v>
      </c>
      <c r="N111" s="24"/>
      <c r="O111" s="24"/>
      <c r="P111" s="24"/>
      <c r="Q111" s="24"/>
      <c r="R111" s="24"/>
      <c r="S111" s="24"/>
      <c r="T111" s="24"/>
      <c r="U111" s="24"/>
      <c r="V111" s="24"/>
    </row>
    <row r="112" spans="1:22" ht="18" customHeight="1">
      <c r="A112" s="4">
        <v>111</v>
      </c>
      <c r="B112" s="37">
        <v>39554</v>
      </c>
      <c r="C112" s="34" t="s">
        <v>161</v>
      </c>
      <c r="D112" s="34" t="s">
        <v>12</v>
      </c>
      <c r="E112" s="34" t="s">
        <v>131</v>
      </c>
      <c r="F112" s="34" t="s">
        <v>5</v>
      </c>
      <c r="G112" s="21"/>
      <c r="H112" s="21"/>
      <c r="I112" s="21" t="s">
        <v>32</v>
      </c>
      <c r="J112" s="21" t="s">
        <v>31</v>
      </c>
      <c r="N112" s="24"/>
      <c r="O112" s="24"/>
      <c r="P112" s="24"/>
      <c r="Q112" s="24"/>
      <c r="R112" s="24"/>
      <c r="S112" s="24"/>
      <c r="T112" s="24"/>
      <c r="U112" s="24"/>
      <c r="V112" s="24"/>
    </row>
    <row r="113" spans="1:22" ht="18" customHeight="1">
      <c r="A113" s="4">
        <v>112</v>
      </c>
      <c r="B113" s="37">
        <v>39554</v>
      </c>
      <c r="C113" s="34" t="s">
        <v>36</v>
      </c>
      <c r="D113" s="34" t="s">
        <v>22</v>
      </c>
      <c r="E113" s="34" t="s">
        <v>144</v>
      </c>
      <c r="F113" s="34" t="s">
        <v>6</v>
      </c>
      <c r="G113" s="21"/>
      <c r="H113" s="21"/>
      <c r="I113" s="21" t="s">
        <v>14</v>
      </c>
      <c r="J113" s="21" t="s">
        <v>13</v>
      </c>
      <c r="N113" s="24"/>
      <c r="O113" s="24"/>
      <c r="P113" s="24"/>
      <c r="Q113" s="24"/>
      <c r="R113" s="24"/>
      <c r="S113" s="24"/>
      <c r="T113" s="24"/>
      <c r="U113" s="24"/>
      <c r="V113" s="24"/>
    </row>
    <row r="114" spans="1:22" ht="18" customHeight="1">
      <c r="A114" s="4">
        <v>113</v>
      </c>
      <c r="B114" s="37">
        <v>39554</v>
      </c>
      <c r="C114" s="34" t="s">
        <v>30</v>
      </c>
      <c r="D114" s="34" t="s">
        <v>213</v>
      </c>
      <c r="E114" s="34" t="s">
        <v>153</v>
      </c>
      <c r="F114" s="34" t="s">
        <v>211</v>
      </c>
      <c r="G114" s="21"/>
      <c r="H114" s="21"/>
      <c r="I114" s="21" t="s">
        <v>8</v>
      </c>
      <c r="J114" s="21" t="s">
        <v>9</v>
      </c>
      <c r="N114" s="24"/>
      <c r="O114" s="24"/>
      <c r="P114" s="24"/>
      <c r="Q114" s="24"/>
      <c r="R114" s="24"/>
      <c r="S114" s="24"/>
      <c r="T114" s="24"/>
      <c r="U114" s="24"/>
      <c r="V114" s="24"/>
    </row>
    <row r="115" spans="1:22" ht="18" customHeight="1">
      <c r="A115" s="4">
        <v>114</v>
      </c>
      <c r="B115" s="37">
        <v>39554</v>
      </c>
      <c r="C115" s="34" t="s">
        <v>21</v>
      </c>
      <c r="D115" s="34" t="s">
        <v>4</v>
      </c>
      <c r="E115" s="34" t="s">
        <v>7</v>
      </c>
      <c r="F115" s="34" t="s">
        <v>46</v>
      </c>
      <c r="G115" s="21"/>
      <c r="H115" s="21"/>
      <c r="I115" s="21" t="s">
        <v>20</v>
      </c>
      <c r="J115" s="21" t="s">
        <v>37</v>
      </c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39554</v>
      </c>
      <c r="C116" s="34" t="s">
        <v>16</v>
      </c>
      <c r="D116" s="34" t="s">
        <v>49</v>
      </c>
      <c r="E116" s="34" t="s">
        <v>43</v>
      </c>
      <c r="F116" s="34" t="s">
        <v>210</v>
      </c>
      <c r="G116" s="21"/>
      <c r="H116" s="21"/>
      <c r="I116" s="21" t="s">
        <v>38</v>
      </c>
      <c r="J116" s="21" t="s">
        <v>19</v>
      </c>
      <c r="N116" s="24"/>
      <c r="O116" s="24"/>
      <c r="P116" s="24"/>
      <c r="Q116" s="24"/>
      <c r="R116" s="24"/>
      <c r="S116" s="24"/>
      <c r="T116" s="24"/>
      <c r="U116" s="24"/>
      <c r="V116" s="24"/>
    </row>
    <row r="117" spans="1:22" ht="18" customHeight="1">
      <c r="A117" s="4">
        <v>116</v>
      </c>
      <c r="B117" s="37">
        <v>39555</v>
      </c>
      <c r="C117" s="34" t="s">
        <v>5</v>
      </c>
      <c r="D117" s="34" t="s">
        <v>148</v>
      </c>
      <c r="E117" s="34" t="s">
        <v>213</v>
      </c>
      <c r="F117" s="34" t="s">
        <v>131</v>
      </c>
      <c r="G117" s="21"/>
      <c r="H117" s="21"/>
      <c r="I117" s="21" t="s">
        <v>8</v>
      </c>
      <c r="J117" s="21" t="s">
        <v>9</v>
      </c>
      <c r="N117" s="24"/>
      <c r="O117" s="24"/>
      <c r="P117" s="24"/>
      <c r="Q117" s="24"/>
      <c r="R117" s="24"/>
      <c r="S117" s="24"/>
      <c r="T117" s="24"/>
      <c r="U117" s="24"/>
      <c r="V117" s="24"/>
    </row>
    <row r="118" spans="1:22" ht="18" customHeight="1">
      <c r="A118" s="4">
        <v>117</v>
      </c>
      <c r="B118" s="37">
        <v>39555</v>
      </c>
      <c r="C118" s="34" t="s">
        <v>46</v>
      </c>
      <c r="D118" s="34" t="s">
        <v>72</v>
      </c>
      <c r="E118" s="34" t="s">
        <v>4</v>
      </c>
      <c r="F118" s="34" t="s">
        <v>7</v>
      </c>
      <c r="G118" s="21"/>
      <c r="H118" s="21"/>
      <c r="I118" s="21" t="s">
        <v>20</v>
      </c>
      <c r="J118" s="21" t="s">
        <v>37</v>
      </c>
      <c r="N118" s="24"/>
      <c r="O118" s="24"/>
      <c r="P118" s="24"/>
      <c r="Q118" s="24"/>
      <c r="R118" s="24"/>
      <c r="S118" s="24"/>
      <c r="T118" s="24"/>
      <c r="U118" s="24"/>
      <c r="V118" s="24"/>
    </row>
    <row r="119" spans="1:22" ht="18" customHeight="1">
      <c r="A119" s="4">
        <v>118</v>
      </c>
      <c r="B119" s="37">
        <v>39556</v>
      </c>
      <c r="C119" s="36" t="s">
        <v>166</v>
      </c>
      <c r="D119" s="34" t="s">
        <v>21</v>
      </c>
      <c r="E119" s="34" t="s">
        <v>10</v>
      </c>
      <c r="F119" s="34" t="s">
        <v>49</v>
      </c>
      <c r="G119" s="21"/>
      <c r="H119" s="21"/>
      <c r="I119" s="21" t="s">
        <v>14</v>
      </c>
      <c r="J119" s="21" t="s">
        <v>38</v>
      </c>
      <c r="N119" s="24"/>
      <c r="O119" s="24"/>
      <c r="P119" s="24"/>
      <c r="Q119" s="24"/>
      <c r="R119" s="24"/>
      <c r="S119" s="24"/>
      <c r="T119" s="24"/>
      <c r="U119" s="24"/>
      <c r="V119" s="24"/>
    </row>
    <row r="120" spans="1:22" ht="18" customHeight="1">
      <c r="A120" s="4">
        <v>119</v>
      </c>
      <c r="B120" s="37">
        <v>39556</v>
      </c>
      <c r="C120" s="34" t="s">
        <v>7</v>
      </c>
      <c r="D120" s="34" t="s">
        <v>16</v>
      </c>
      <c r="E120" s="34" t="s">
        <v>17</v>
      </c>
      <c r="F120" s="34" t="s">
        <v>144</v>
      </c>
      <c r="G120" s="21"/>
      <c r="H120" s="21"/>
      <c r="I120" s="21" t="s">
        <v>19</v>
      </c>
      <c r="J120" s="21" t="s">
        <v>37</v>
      </c>
      <c r="N120" s="24"/>
      <c r="O120" s="24"/>
      <c r="P120" s="24"/>
      <c r="Q120" s="24"/>
      <c r="R120" s="24"/>
      <c r="S120" s="24"/>
      <c r="T120" s="24"/>
      <c r="U120" s="24"/>
      <c r="V120" s="24"/>
    </row>
    <row r="121" spans="1:22" ht="18" customHeight="1">
      <c r="A121" s="4">
        <v>120</v>
      </c>
      <c r="B121" s="37">
        <v>39556</v>
      </c>
      <c r="C121" s="34" t="s">
        <v>24</v>
      </c>
      <c r="D121" s="34" t="s">
        <v>29</v>
      </c>
      <c r="E121" s="34" t="s">
        <v>12</v>
      </c>
      <c r="F121" s="34" t="s">
        <v>47</v>
      </c>
      <c r="G121" s="21"/>
      <c r="H121" s="21"/>
      <c r="I121" s="21" t="s">
        <v>31</v>
      </c>
      <c r="J121" s="21" t="s">
        <v>25</v>
      </c>
      <c r="N121" s="24"/>
      <c r="O121" s="24"/>
      <c r="P121" s="24"/>
      <c r="Q121" s="24"/>
      <c r="R121" s="24"/>
      <c r="S121" s="24"/>
      <c r="T121" s="24"/>
      <c r="U121" s="24"/>
      <c r="V121" s="24"/>
    </row>
    <row r="122" spans="1:22" ht="18" customHeight="1">
      <c r="A122" s="4">
        <v>121</v>
      </c>
      <c r="B122" s="37">
        <v>39557</v>
      </c>
      <c r="C122" s="34" t="s">
        <v>35</v>
      </c>
      <c r="D122" s="34" t="s">
        <v>33</v>
      </c>
      <c r="E122" s="34" t="s">
        <v>163</v>
      </c>
      <c r="F122" s="34" t="s">
        <v>27</v>
      </c>
      <c r="G122" s="21"/>
      <c r="H122" s="21"/>
      <c r="I122" s="21" t="s">
        <v>13</v>
      </c>
      <c r="J122" s="21" t="s">
        <v>20</v>
      </c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39557</v>
      </c>
      <c r="C123" s="34" t="s">
        <v>47</v>
      </c>
      <c r="D123" s="34" t="s">
        <v>30</v>
      </c>
      <c r="E123" s="34" t="s">
        <v>29</v>
      </c>
      <c r="F123" s="34" t="s">
        <v>12</v>
      </c>
      <c r="G123" s="21"/>
      <c r="H123" s="21"/>
      <c r="I123" s="21" t="s">
        <v>31</v>
      </c>
      <c r="J123" s="21" t="s">
        <v>25</v>
      </c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39557</v>
      </c>
      <c r="C124" s="34" t="s">
        <v>49</v>
      </c>
      <c r="D124" s="34" t="s">
        <v>6</v>
      </c>
      <c r="E124" s="34" t="s">
        <v>21</v>
      </c>
      <c r="F124" s="34" t="s">
        <v>10</v>
      </c>
      <c r="G124" s="21"/>
      <c r="H124" s="21"/>
      <c r="I124" s="21" t="s">
        <v>14</v>
      </c>
      <c r="J124" s="21" t="s">
        <v>38</v>
      </c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39557</v>
      </c>
      <c r="C125" s="34" t="s">
        <v>131</v>
      </c>
      <c r="D125" s="34" t="s">
        <v>39</v>
      </c>
      <c r="E125" s="34" t="s">
        <v>148</v>
      </c>
      <c r="F125" s="34" t="s">
        <v>213</v>
      </c>
      <c r="G125" s="21"/>
      <c r="H125" s="21"/>
      <c r="I125" s="21" t="s">
        <v>26</v>
      </c>
      <c r="J125" s="21" t="s">
        <v>8</v>
      </c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39557</v>
      </c>
      <c r="C126" s="34" t="s">
        <v>144</v>
      </c>
      <c r="D126" s="34" t="s">
        <v>46</v>
      </c>
      <c r="E126" s="34" t="s">
        <v>16</v>
      </c>
      <c r="F126" s="34" t="s">
        <v>17</v>
      </c>
      <c r="G126" s="21"/>
      <c r="H126" s="21"/>
      <c r="I126" s="21" t="s">
        <v>19</v>
      </c>
      <c r="J126" s="21" t="s">
        <v>37</v>
      </c>
      <c r="N126" s="24"/>
      <c r="O126" s="24"/>
      <c r="P126" s="24"/>
      <c r="Q126" s="24"/>
      <c r="R126" s="24"/>
      <c r="S126" s="24"/>
      <c r="T126" s="24"/>
      <c r="U126" s="24"/>
      <c r="V126" s="24"/>
    </row>
    <row r="127" spans="1:22" ht="18" customHeight="1">
      <c r="A127" s="4">
        <v>126</v>
      </c>
      <c r="B127" s="37">
        <v>39558</v>
      </c>
      <c r="C127" s="34" t="s">
        <v>213</v>
      </c>
      <c r="D127" s="34" t="s">
        <v>11</v>
      </c>
      <c r="E127" s="34" t="s">
        <v>39</v>
      </c>
      <c r="F127" s="34" t="s">
        <v>148</v>
      </c>
      <c r="G127" s="21"/>
      <c r="H127" s="21"/>
      <c r="I127" s="21" t="s">
        <v>26</v>
      </c>
      <c r="J127" s="21" t="s">
        <v>8</v>
      </c>
    </row>
    <row r="128" spans="1:22" ht="18" customHeight="1">
      <c r="A128" s="4">
        <v>127</v>
      </c>
      <c r="B128" s="37">
        <v>39558</v>
      </c>
      <c r="C128" s="34" t="s">
        <v>10</v>
      </c>
      <c r="D128" s="34" t="s">
        <v>166</v>
      </c>
      <c r="E128" s="34" t="s">
        <v>6</v>
      </c>
      <c r="F128" s="34" t="s">
        <v>21</v>
      </c>
      <c r="G128" s="21"/>
      <c r="H128" s="21"/>
      <c r="I128" s="21" t="s">
        <v>14</v>
      </c>
      <c r="J128" s="21" t="s">
        <v>38</v>
      </c>
      <c r="M128" s="12"/>
    </row>
    <row r="129" spans="1:13" ht="18" customHeight="1">
      <c r="A129" s="4">
        <v>128</v>
      </c>
      <c r="B129" s="37">
        <v>39558</v>
      </c>
      <c r="C129" s="34" t="s">
        <v>23</v>
      </c>
      <c r="D129" s="34" t="s">
        <v>5</v>
      </c>
      <c r="E129" s="34" t="s">
        <v>182</v>
      </c>
      <c r="F129" s="34" t="s">
        <v>214</v>
      </c>
      <c r="G129" s="21"/>
      <c r="H129" s="21"/>
      <c r="I129" s="21" t="s">
        <v>9</v>
      </c>
      <c r="J129" s="21" t="s">
        <v>32</v>
      </c>
      <c r="M129" s="13"/>
    </row>
    <row r="130" spans="1:13" ht="18" customHeight="1">
      <c r="A130" s="4">
        <v>129</v>
      </c>
      <c r="B130" s="37">
        <v>39558</v>
      </c>
      <c r="C130" s="34" t="s">
        <v>17</v>
      </c>
      <c r="D130" s="34" t="s">
        <v>7</v>
      </c>
      <c r="E130" s="34" t="s">
        <v>46</v>
      </c>
      <c r="F130" s="34" t="s">
        <v>16</v>
      </c>
      <c r="G130" s="21"/>
      <c r="H130" s="21"/>
      <c r="I130" s="21" t="s">
        <v>19</v>
      </c>
      <c r="J130" s="21" t="s">
        <v>37</v>
      </c>
      <c r="M130" s="12"/>
    </row>
    <row r="131" spans="1:13" ht="18" customHeight="1">
      <c r="A131" s="4">
        <v>130</v>
      </c>
      <c r="B131" s="37">
        <v>39558</v>
      </c>
      <c r="C131" s="34" t="s">
        <v>27</v>
      </c>
      <c r="D131" s="34" t="s">
        <v>22</v>
      </c>
      <c r="E131" s="34" t="s">
        <v>33</v>
      </c>
      <c r="F131" s="34" t="s">
        <v>163</v>
      </c>
      <c r="G131" s="21"/>
      <c r="H131" s="21"/>
      <c r="I131" s="21" t="s">
        <v>13</v>
      </c>
      <c r="J131" s="21" t="s">
        <v>20</v>
      </c>
      <c r="M131" s="12"/>
    </row>
    <row r="132" spans="1:13" ht="18" customHeight="1">
      <c r="A132" s="4">
        <v>131</v>
      </c>
      <c r="B132" s="37">
        <v>39558</v>
      </c>
      <c r="C132" s="34" t="s">
        <v>12</v>
      </c>
      <c r="D132" s="34" t="s">
        <v>24</v>
      </c>
      <c r="E132" s="34" t="s">
        <v>30</v>
      </c>
      <c r="F132" s="34" t="s">
        <v>29</v>
      </c>
      <c r="G132" s="21"/>
      <c r="H132" s="21"/>
      <c r="I132" s="21" t="s">
        <v>31</v>
      </c>
      <c r="J132" s="21" t="s">
        <v>25</v>
      </c>
      <c r="M132" s="12"/>
    </row>
    <row r="133" spans="1:13" ht="18" customHeight="1">
      <c r="A133" s="4">
        <v>132</v>
      </c>
      <c r="B133" s="37">
        <v>39560</v>
      </c>
      <c r="C133" s="34" t="s">
        <v>148</v>
      </c>
      <c r="D133" s="34" t="s">
        <v>131</v>
      </c>
      <c r="E133" s="34" t="s">
        <v>5</v>
      </c>
      <c r="F133" s="34" t="s">
        <v>39</v>
      </c>
      <c r="G133" s="21"/>
      <c r="H133" s="21"/>
      <c r="I133" s="21" t="s">
        <v>9</v>
      </c>
      <c r="J133" s="21" t="s">
        <v>25</v>
      </c>
      <c r="M133" s="12"/>
    </row>
    <row r="134" spans="1:13" ht="18" customHeight="1">
      <c r="A134" s="4">
        <v>133</v>
      </c>
      <c r="B134" s="37">
        <v>39560</v>
      </c>
      <c r="C134" s="34" t="s">
        <v>29</v>
      </c>
      <c r="D134" s="34" t="s">
        <v>47</v>
      </c>
      <c r="E134" s="34" t="s">
        <v>24</v>
      </c>
      <c r="F134" s="34" t="s">
        <v>30</v>
      </c>
      <c r="G134" s="21"/>
      <c r="H134" s="21"/>
      <c r="I134" s="21" t="s">
        <v>31</v>
      </c>
      <c r="J134" s="21" t="s">
        <v>26</v>
      </c>
      <c r="M134" s="12"/>
    </row>
    <row r="135" spans="1:13" ht="18" customHeight="1">
      <c r="A135" s="4">
        <v>134</v>
      </c>
      <c r="B135" s="37">
        <v>39560</v>
      </c>
      <c r="C135" s="34" t="s">
        <v>33</v>
      </c>
      <c r="D135" s="34" t="s">
        <v>35</v>
      </c>
      <c r="E135" s="34" t="s">
        <v>36</v>
      </c>
      <c r="F135" s="34" t="s">
        <v>4</v>
      </c>
      <c r="G135" s="21"/>
      <c r="H135" s="21"/>
      <c r="I135" s="21" t="s">
        <v>37</v>
      </c>
      <c r="J135" s="21" t="s">
        <v>13</v>
      </c>
      <c r="M135" s="12"/>
    </row>
    <row r="136" spans="1:13" ht="18" customHeight="1">
      <c r="A136" s="4">
        <v>135</v>
      </c>
      <c r="B136" s="37">
        <v>39560</v>
      </c>
      <c r="C136" s="34" t="s">
        <v>163</v>
      </c>
      <c r="D136" s="34" t="s">
        <v>34</v>
      </c>
      <c r="E136" s="36" t="s">
        <v>15</v>
      </c>
      <c r="F136" s="34" t="s">
        <v>72</v>
      </c>
      <c r="G136" s="21"/>
      <c r="H136" s="21"/>
      <c r="I136" s="21" t="s">
        <v>19</v>
      </c>
      <c r="J136" s="21" t="s">
        <v>14</v>
      </c>
      <c r="M136" s="12"/>
    </row>
    <row r="137" spans="1:13" ht="18" customHeight="1">
      <c r="A137" s="4">
        <v>136</v>
      </c>
      <c r="B137" s="37">
        <v>39560</v>
      </c>
      <c r="C137" s="34" t="s">
        <v>214</v>
      </c>
      <c r="D137" s="34" t="s">
        <v>208</v>
      </c>
      <c r="E137" s="34" t="s">
        <v>161</v>
      </c>
      <c r="F137" s="34" t="s">
        <v>182</v>
      </c>
      <c r="G137" s="21"/>
      <c r="H137" s="21"/>
      <c r="I137" s="21" t="s">
        <v>8</v>
      </c>
      <c r="J137" s="21" t="s">
        <v>32</v>
      </c>
      <c r="M137" s="12"/>
    </row>
    <row r="138" spans="1:13" ht="18" customHeight="1">
      <c r="A138" s="4">
        <v>137</v>
      </c>
      <c r="B138" s="37">
        <v>39560</v>
      </c>
      <c r="C138" s="34" t="s">
        <v>16</v>
      </c>
      <c r="D138" s="34" t="s">
        <v>144</v>
      </c>
      <c r="E138" s="34" t="s">
        <v>22</v>
      </c>
      <c r="F138" s="34" t="s">
        <v>6</v>
      </c>
      <c r="G138" s="21"/>
      <c r="H138" s="21"/>
      <c r="I138" s="21" t="s">
        <v>20</v>
      </c>
      <c r="J138" s="21" t="s">
        <v>38</v>
      </c>
      <c r="M138" s="12"/>
    </row>
    <row r="139" spans="1:13" ht="18" customHeight="1">
      <c r="A139" s="4">
        <v>138</v>
      </c>
      <c r="B139" s="37">
        <v>39561</v>
      </c>
      <c r="C139" s="34" t="s">
        <v>182</v>
      </c>
      <c r="D139" s="34" t="s">
        <v>23</v>
      </c>
      <c r="E139" s="34" t="s">
        <v>208</v>
      </c>
      <c r="F139" s="34" t="s">
        <v>161</v>
      </c>
      <c r="G139" s="21"/>
      <c r="H139" s="21"/>
      <c r="I139" s="21" t="s">
        <v>8</v>
      </c>
      <c r="J139" s="21" t="s">
        <v>32</v>
      </c>
      <c r="M139" s="12"/>
    </row>
    <row r="140" spans="1:13" ht="18" customHeight="1">
      <c r="A140" s="4">
        <v>139</v>
      </c>
      <c r="B140" s="37">
        <v>39561</v>
      </c>
      <c r="C140" s="34" t="s">
        <v>4</v>
      </c>
      <c r="D140" s="34" t="s">
        <v>10</v>
      </c>
      <c r="E140" s="34" t="s">
        <v>35</v>
      </c>
      <c r="F140" s="34" t="s">
        <v>36</v>
      </c>
      <c r="G140" s="21"/>
      <c r="H140" s="21"/>
      <c r="I140" s="21" t="s">
        <v>37</v>
      </c>
      <c r="J140" s="21" t="s">
        <v>13</v>
      </c>
      <c r="M140" s="12"/>
    </row>
    <row r="141" spans="1:13" ht="18" customHeight="1">
      <c r="A141" s="4">
        <v>140</v>
      </c>
      <c r="B141" s="37">
        <v>39561</v>
      </c>
      <c r="C141" s="34" t="s">
        <v>39</v>
      </c>
      <c r="D141" s="36" t="s">
        <v>213</v>
      </c>
      <c r="E141" s="34" t="s">
        <v>131</v>
      </c>
      <c r="F141" s="34" t="s">
        <v>5</v>
      </c>
      <c r="G141" s="21"/>
      <c r="H141" s="21"/>
      <c r="I141" s="21" t="s">
        <v>9</v>
      </c>
      <c r="J141" s="21" t="s">
        <v>25</v>
      </c>
      <c r="M141" s="12"/>
    </row>
    <row r="142" spans="1:13" ht="18" customHeight="1">
      <c r="A142" s="4">
        <v>141</v>
      </c>
      <c r="B142" s="37">
        <v>39561</v>
      </c>
      <c r="C142" s="34" t="s">
        <v>6</v>
      </c>
      <c r="D142" s="34" t="s">
        <v>210</v>
      </c>
      <c r="E142" s="34" t="s">
        <v>144</v>
      </c>
      <c r="F142" s="34" t="s">
        <v>22</v>
      </c>
      <c r="G142" s="21"/>
      <c r="H142" s="21"/>
      <c r="I142" s="21" t="s">
        <v>20</v>
      </c>
      <c r="J142" s="21" t="s">
        <v>38</v>
      </c>
      <c r="M142" s="12"/>
    </row>
    <row r="143" spans="1:13" ht="18" customHeight="1">
      <c r="A143" s="4">
        <v>142</v>
      </c>
      <c r="B143" s="37">
        <v>39561</v>
      </c>
      <c r="C143" s="34" t="s">
        <v>30</v>
      </c>
      <c r="D143" s="34" t="s">
        <v>12</v>
      </c>
      <c r="E143" s="34" t="s">
        <v>47</v>
      </c>
      <c r="F143" s="34" t="s">
        <v>24</v>
      </c>
      <c r="G143" s="21"/>
      <c r="H143" s="21"/>
      <c r="I143" s="21" t="s">
        <v>31</v>
      </c>
      <c r="J143" s="21" t="s">
        <v>26</v>
      </c>
      <c r="M143" s="12"/>
    </row>
    <row r="144" spans="1:13" ht="18" customHeight="1">
      <c r="A144" s="4">
        <v>143</v>
      </c>
      <c r="B144" s="37">
        <v>39562</v>
      </c>
      <c r="C144" s="36" t="s">
        <v>36</v>
      </c>
      <c r="D144" s="34" t="s">
        <v>33</v>
      </c>
      <c r="E144" s="34" t="s">
        <v>10</v>
      </c>
      <c r="F144" s="34" t="s">
        <v>166</v>
      </c>
      <c r="G144" s="21"/>
      <c r="H144" s="21"/>
      <c r="I144" s="21" t="s">
        <v>37</v>
      </c>
      <c r="J144" s="21" t="s">
        <v>13</v>
      </c>
      <c r="M144" s="13"/>
    </row>
    <row r="145" spans="1:13" ht="18" customHeight="1">
      <c r="A145" s="4">
        <v>144</v>
      </c>
      <c r="B145" s="37">
        <v>39562</v>
      </c>
      <c r="C145" s="34" t="s">
        <v>15</v>
      </c>
      <c r="D145" s="34" t="s">
        <v>163</v>
      </c>
      <c r="E145" s="34" t="s">
        <v>27</v>
      </c>
      <c r="F145" s="34" t="s">
        <v>34</v>
      </c>
      <c r="G145" s="21"/>
      <c r="H145" s="21"/>
      <c r="I145" s="21" t="s">
        <v>19</v>
      </c>
      <c r="J145" s="21" t="s">
        <v>14</v>
      </c>
      <c r="M145" s="12"/>
    </row>
    <row r="146" spans="1:13" ht="18" customHeight="1">
      <c r="A146" s="4">
        <v>145</v>
      </c>
      <c r="B146" s="37">
        <v>39562</v>
      </c>
      <c r="C146" s="34" t="s">
        <v>24</v>
      </c>
      <c r="D146" s="34" t="s">
        <v>29</v>
      </c>
      <c r="E146" s="34" t="s">
        <v>12</v>
      </c>
      <c r="F146" s="34" t="s">
        <v>47</v>
      </c>
      <c r="G146" s="21"/>
      <c r="H146" s="21"/>
      <c r="I146" s="21" t="s">
        <v>31</v>
      </c>
      <c r="J146" s="21" t="s">
        <v>26</v>
      </c>
      <c r="M146" s="12"/>
    </row>
    <row r="147" spans="1:13" ht="18" customHeight="1">
      <c r="A147" s="4">
        <v>146</v>
      </c>
      <c r="B147" s="37">
        <v>39562</v>
      </c>
      <c r="C147" s="34" t="s">
        <v>22</v>
      </c>
      <c r="D147" s="34" t="s">
        <v>16</v>
      </c>
      <c r="E147" s="34" t="s">
        <v>210</v>
      </c>
      <c r="F147" s="34" t="s">
        <v>144</v>
      </c>
      <c r="G147" s="21"/>
      <c r="H147" s="21"/>
      <c r="I147" s="21" t="s">
        <v>20</v>
      </c>
      <c r="J147" s="21" t="s">
        <v>38</v>
      </c>
      <c r="M147" s="12"/>
    </row>
    <row r="148" spans="1:13" ht="18" customHeight="1">
      <c r="A148" s="4">
        <v>147</v>
      </c>
      <c r="B148" s="37">
        <v>39563</v>
      </c>
      <c r="C148" s="34" t="s">
        <v>166</v>
      </c>
      <c r="D148" s="34" t="s">
        <v>217</v>
      </c>
      <c r="E148" s="34" t="s">
        <v>16</v>
      </c>
      <c r="F148" s="34" t="s">
        <v>210</v>
      </c>
      <c r="G148" s="21"/>
      <c r="H148" s="21"/>
      <c r="I148" s="21" t="s">
        <v>13</v>
      </c>
      <c r="J148" s="21" t="s">
        <v>19</v>
      </c>
      <c r="M148" s="12"/>
    </row>
    <row r="149" spans="1:13" ht="18" customHeight="1">
      <c r="A149" s="4">
        <v>148</v>
      </c>
      <c r="B149" s="37">
        <v>39563</v>
      </c>
      <c r="C149" s="34" t="s">
        <v>35</v>
      </c>
      <c r="D149" s="34" t="s">
        <v>72</v>
      </c>
      <c r="E149" s="34" t="s">
        <v>163</v>
      </c>
      <c r="F149" s="34" t="s">
        <v>27</v>
      </c>
      <c r="G149" s="21"/>
      <c r="H149" s="21"/>
      <c r="I149" s="21" t="s">
        <v>38</v>
      </c>
      <c r="J149" s="21" t="s">
        <v>37</v>
      </c>
      <c r="M149" s="12"/>
    </row>
    <row r="150" spans="1:13" ht="18" customHeight="1">
      <c r="A150" s="4">
        <v>149</v>
      </c>
      <c r="B150" s="37">
        <v>39563</v>
      </c>
      <c r="C150" s="34" t="s">
        <v>153</v>
      </c>
      <c r="D150" s="34" t="s">
        <v>50</v>
      </c>
      <c r="E150" s="34" t="s">
        <v>214</v>
      </c>
      <c r="F150" s="34" t="s">
        <v>23</v>
      </c>
      <c r="G150" s="21"/>
      <c r="H150" s="21"/>
      <c r="I150" s="21" t="s">
        <v>25</v>
      </c>
      <c r="J150" s="21" t="s">
        <v>8</v>
      </c>
      <c r="M150" s="12"/>
    </row>
    <row r="151" spans="1:13" ht="18" customHeight="1">
      <c r="A151" s="4">
        <v>150</v>
      </c>
      <c r="B151" s="37">
        <v>39563</v>
      </c>
      <c r="C151" s="34" t="s">
        <v>41</v>
      </c>
      <c r="D151" s="34" t="s">
        <v>30</v>
      </c>
      <c r="E151" s="34" t="s">
        <v>29</v>
      </c>
      <c r="F151" s="34" t="s">
        <v>12</v>
      </c>
      <c r="G151" s="21"/>
      <c r="H151" s="21"/>
      <c r="I151" s="21" t="s">
        <v>32</v>
      </c>
      <c r="J151" s="21" t="s">
        <v>26</v>
      </c>
      <c r="M151" s="12"/>
    </row>
    <row r="152" spans="1:13" ht="18" customHeight="1">
      <c r="A152" s="4">
        <v>151</v>
      </c>
      <c r="B152" s="37">
        <v>39563</v>
      </c>
      <c r="C152" s="34" t="s">
        <v>131</v>
      </c>
      <c r="D152" s="34" t="s">
        <v>39</v>
      </c>
      <c r="E152" s="34" t="s">
        <v>148</v>
      </c>
      <c r="F152" s="34" t="s">
        <v>213</v>
      </c>
      <c r="G152" s="21"/>
      <c r="H152" s="21"/>
      <c r="I152" s="21" t="s">
        <v>9</v>
      </c>
      <c r="J152" s="21" t="s">
        <v>31</v>
      </c>
      <c r="M152" s="12"/>
    </row>
    <row r="153" spans="1:13" ht="18" customHeight="1">
      <c r="A153" s="4">
        <v>152</v>
      </c>
      <c r="B153" s="37">
        <v>39563</v>
      </c>
      <c r="C153" s="34" t="s">
        <v>144</v>
      </c>
      <c r="D153" s="34" t="s">
        <v>4</v>
      </c>
      <c r="E153" s="34" t="s">
        <v>33</v>
      </c>
      <c r="F153" s="34" t="s">
        <v>49</v>
      </c>
      <c r="G153" s="21"/>
      <c r="H153" s="21"/>
      <c r="I153" s="21" t="s">
        <v>14</v>
      </c>
      <c r="J153" s="21" t="s">
        <v>20</v>
      </c>
      <c r="M153" s="12"/>
    </row>
    <row r="154" spans="1:13" ht="18" customHeight="1">
      <c r="A154" s="4">
        <v>153</v>
      </c>
      <c r="B154" s="37">
        <v>39564</v>
      </c>
      <c r="C154" s="34" t="s">
        <v>213</v>
      </c>
      <c r="D154" s="34" t="s">
        <v>5</v>
      </c>
      <c r="E154" s="34" t="s">
        <v>39</v>
      </c>
      <c r="F154" s="34" t="s">
        <v>148</v>
      </c>
      <c r="G154" s="21"/>
      <c r="H154" s="21"/>
      <c r="I154" s="21" t="s">
        <v>9</v>
      </c>
      <c r="J154" s="21" t="s">
        <v>31</v>
      </c>
      <c r="M154" s="12"/>
    </row>
    <row r="155" spans="1:13" ht="18" customHeight="1">
      <c r="A155" s="4">
        <v>154</v>
      </c>
      <c r="B155" s="37">
        <v>39564</v>
      </c>
      <c r="C155" s="34" t="s">
        <v>49</v>
      </c>
      <c r="D155" s="34" t="s">
        <v>18</v>
      </c>
      <c r="E155" s="34" t="s">
        <v>4</v>
      </c>
      <c r="F155" s="34" t="s">
        <v>33</v>
      </c>
      <c r="G155" s="21"/>
      <c r="H155" s="21"/>
      <c r="I155" s="21" t="s">
        <v>14</v>
      </c>
      <c r="J155" s="21" t="s">
        <v>20</v>
      </c>
      <c r="M155" s="12"/>
    </row>
    <row r="156" spans="1:13" ht="18" customHeight="1">
      <c r="A156" s="4">
        <v>155</v>
      </c>
      <c r="B156" s="37">
        <v>39564</v>
      </c>
      <c r="C156" s="34" t="s">
        <v>210</v>
      </c>
      <c r="D156" s="34" t="s">
        <v>22</v>
      </c>
      <c r="E156" s="34" t="s">
        <v>217</v>
      </c>
      <c r="F156" s="34" t="s">
        <v>16</v>
      </c>
      <c r="G156" s="21"/>
      <c r="H156" s="21"/>
      <c r="I156" s="21" t="s">
        <v>13</v>
      </c>
      <c r="J156" s="21" t="s">
        <v>19</v>
      </c>
      <c r="M156" s="12"/>
    </row>
    <row r="157" spans="1:13" ht="18" customHeight="1">
      <c r="A157" s="4">
        <v>156</v>
      </c>
      <c r="B157" s="37">
        <v>39564</v>
      </c>
      <c r="C157" s="34" t="s">
        <v>23</v>
      </c>
      <c r="D157" s="34" t="s">
        <v>161</v>
      </c>
      <c r="E157" s="34" t="s">
        <v>50</v>
      </c>
      <c r="F157" s="34" t="s">
        <v>214</v>
      </c>
      <c r="G157" s="21"/>
      <c r="H157" s="21"/>
      <c r="I157" s="21" t="s">
        <v>25</v>
      </c>
      <c r="J157" s="21" t="s">
        <v>8</v>
      </c>
      <c r="L157" s="53"/>
      <c r="M157" s="12"/>
    </row>
    <row r="158" spans="1:13" ht="18" customHeight="1">
      <c r="A158" s="4">
        <v>157</v>
      </c>
      <c r="B158" s="37">
        <v>39564</v>
      </c>
      <c r="C158" s="34" t="s">
        <v>27</v>
      </c>
      <c r="D158" s="34" t="s">
        <v>15</v>
      </c>
      <c r="E158" s="34" t="s">
        <v>72</v>
      </c>
      <c r="F158" s="34" t="s">
        <v>163</v>
      </c>
      <c r="G158" s="21"/>
      <c r="H158" s="21"/>
      <c r="I158" s="21" t="s">
        <v>38</v>
      </c>
      <c r="J158" s="21" t="s">
        <v>37</v>
      </c>
      <c r="L158" s="53"/>
      <c r="M158" s="12"/>
    </row>
    <row r="159" spans="1:13" ht="18" customHeight="1">
      <c r="A159" s="4">
        <v>158</v>
      </c>
      <c r="B159" s="37">
        <v>39564</v>
      </c>
      <c r="C159" s="34" t="s">
        <v>12</v>
      </c>
      <c r="D159" s="34" t="s">
        <v>47</v>
      </c>
      <c r="E159" s="36" t="s">
        <v>30</v>
      </c>
      <c r="F159" s="34" t="s">
        <v>29</v>
      </c>
      <c r="G159" s="21"/>
      <c r="H159" s="21"/>
      <c r="I159" s="21" t="s">
        <v>32</v>
      </c>
      <c r="J159" s="21" t="s">
        <v>26</v>
      </c>
      <c r="L159" s="53"/>
      <c r="M159" s="12"/>
    </row>
    <row r="160" spans="1:13" ht="18" customHeight="1">
      <c r="A160" s="4">
        <v>159</v>
      </c>
      <c r="B160" s="37">
        <v>39565</v>
      </c>
      <c r="C160" s="34" t="s">
        <v>148</v>
      </c>
      <c r="D160" s="34" t="s">
        <v>131</v>
      </c>
      <c r="E160" s="34" t="s">
        <v>5</v>
      </c>
      <c r="F160" s="34" t="s">
        <v>39</v>
      </c>
      <c r="G160" s="21"/>
      <c r="H160" s="21"/>
      <c r="I160" s="21" t="s">
        <v>9</v>
      </c>
      <c r="J160" s="21" t="s">
        <v>31</v>
      </c>
      <c r="L160" s="53"/>
      <c r="M160" s="12"/>
    </row>
    <row r="161" spans="1:13" ht="18" customHeight="1">
      <c r="A161" s="4">
        <v>160</v>
      </c>
      <c r="B161" s="37">
        <v>39565</v>
      </c>
      <c r="C161" s="34" t="s">
        <v>29</v>
      </c>
      <c r="D161" s="34" t="s">
        <v>41</v>
      </c>
      <c r="E161" s="34" t="s">
        <v>47</v>
      </c>
      <c r="F161" s="34" t="s">
        <v>30</v>
      </c>
      <c r="G161" s="21"/>
      <c r="H161" s="21"/>
      <c r="I161" s="21" t="s">
        <v>32</v>
      </c>
      <c r="J161" s="21" t="s">
        <v>26</v>
      </c>
      <c r="L161" s="53"/>
      <c r="M161" s="12"/>
    </row>
    <row r="162" spans="1:13" ht="18" customHeight="1">
      <c r="A162" s="4">
        <v>161</v>
      </c>
      <c r="B162" s="37">
        <v>39565</v>
      </c>
      <c r="C162" s="34" t="s">
        <v>33</v>
      </c>
      <c r="D162" s="34" t="s">
        <v>144</v>
      </c>
      <c r="E162" s="34" t="s">
        <v>18</v>
      </c>
      <c r="F162" s="34" t="s">
        <v>4</v>
      </c>
      <c r="G162" s="21"/>
      <c r="H162" s="21"/>
      <c r="I162" s="21" t="s">
        <v>14</v>
      </c>
      <c r="J162" s="21" t="s">
        <v>20</v>
      </c>
      <c r="M162" s="12"/>
    </row>
    <row r="163" spans="1:13" ht="18" customHeight="1">
      <c r="A163" s="4">
        <v>162</v>
      </c>
      <c r="B163" s="37">
        <v>39565</v>
      </c>
      <c r="C163" s="34" t="s">
        <v>163</v>
      </c>
      <c r="D163" s="34" t="s">
        <v>35</v>
      </c>
      <c r="E163" s="34" t="s">
        <v>15</v>
      </c>
      <c r="F163" s="34" t="s">
        <v>72</v>
      </c>
      <c r="G163" s="21"/>
      <c r="H163" s="21"/>
      <c r="I163" s="21" t="s">
        <v>38</v>
      </c>
      <c r="J163" s="21" t="s">
        <v>37</v>
      </c>
      <c r="M163" s="12"/>
    </row>
    <row r="164" spans="1:13" ht="18" customHeight="1">
      <c r="A164" s="4">
        <v>163</v>
      </c>
      <c r="B164" s="37">
        <v>39565</v>
      </c>
      <c r="C164" s="34" t="s">
        <v>214</v>
      </c>
      <c r="D164" s="34" t="s">
        <v>153</v>
      </c>
      <c r="E164" s="34" t="s">
        <v>161</v>
      </c>
      <c r="F164" s="34" t="s">
        <v>50</v>
      </c>
      <c r="G164" s="21"/>
      <c r="H164" s="21"/>
      <c r="I164" s="21" t="s">
        <v>25</v>
      </c>
      <c r="J164" s="21" t="s">
        <v>8</v>
      </c>
      <c r="M164" s="12"/>
    </row>
    <row r="165" spans="1:13" ht="18" customHeight="1">
      <c r="A165" s="4">
        <v>164</v>
      </c>
      <c r="B165" s="38">
        <v>39565</v>
      </c>
      <c r="C165" s="21" t="s">
        <v>16</v>
      </c>
      <c r="D165" s="21" t="s">
        <v>166</v>
      </c>
      <c r="E165" s="21" t="s">
        <v>22</v>
      </c>
      <c r="F165" s="21" t="s">
        <v>217</v>
      </c>
      <c r="G165" s="21"/>
      <c r="H165" s="21"/>
      <c r="I165" s="21" t="s">
        <v>13</v>
      </c>
      <c r="J165" s="21" t="s">
        <v>19</v>
      </c>
    </row>
    <row r="166" spans="1:13" ht="18" customHeight="1">
      <c r="A166" s="4">
        <v>165</v>
      </c>
      <c r="B166" s="38">
        <v>39567</v>
      </c>
      <c r="C166" s="21" t="s">
        <v>72</v>
      </c>
      <c r="D166" s="21" t="s">
        <v>36</v>
      </c>
      <c r="E166" s="21" t="s">
        <v>43</v>
      </c>
      <c r="F166" s="21" t="s">
        <v>7</v>
      </c>
      <c r="G166" s="21"/>
      <c r="H166" s="21"/>
      <c r="I166" s="21" t="s">
        <v>20</v>
      </c>
      <c r="J166" s="21" t="s">
        <v>13</v>
      </c>
    </row>
    <row r="167" spans="1:13" ht="18" customHeight="1">
      <c r="A167" s="4">
        <v>166</v>
      </c>
      <c r="B167" s="38">
        <v>39567</v>
      </c>
      <c r="C167" s="21" t="s">
        <v>47</v>
      </c>
      <c r="D167" s="21" t="s">
        <v>23</v>
      </c>
      <c r="E167" s="21" t="s">
        <v>153</v>
      </c>
      <c r="F167" s="21" t="s">
        <v>161</v>
      </c>
      <c r="G167" s="21"/>
      <c r="H167" s="21"/>
      <c r="I167" s="21" t="s">
        <v>26</v>
      </c>
      <c r="J167" s="21" t="s">
        <v>9</v>
      </c>
    </row>
    <row r="168" spans="1:13" ht="18" customHeight="1">
      <c r="A168" s="4">
        <v>167</v>
      </c>
      <c r="B168" s="38">
        <v>39567</v>
      </c>
      <c r="C168" s="21" t="s">
        <v>46</v>
      </c>
      <c r="D168" s="21" t="s">
        <v>210</v>
      </c>
      <c r="E168" s="21" t="s">
        <v>4</v>
      </c>
      <c r="F168" s="21" t="s">
        <v>18</v>
      </c>
      <c r="G168" s="21"/>
      <c r="H168" s="21"/>
      <c r="I168" s="21" t="s">
        <v>38</v>
      </c>
      <c r="J168" s="21" t="s">
        <v>14</v>
      </c>
    </row>
    <row r="169" spans="1:13" ht="18" customHeight="1">
      <c r="A169" s="4">
        <v>168</v>
      </c>
      <c r="B169" s="38">
        <v>39567</v>
      </c>
      <c r="C169" s="21" t="s">
        <v>30</v>
      </c>
      <c r="D169" s="21" t="s">
        <v>213</v>
      </c>
      <c r="E169" s="21" t="s">
        <v>41</v>
      </c>
      <c r="F169" s="21" t="s">
        <v>5</v>
      </c>
      <c r="G169" s="21"/>
      <c r="H169" s="21"/>
      <c r="I169" s="21" t="s">
        <v>32</v>
      </c>
      <c r="J169" s="21" t="s">
        <v>25</v>
      </c>
    </row>
    <row r="170" spans="1:13" ht="18" customHeight="1">
      <c r="A170" s="4">
        <v>169</v>
      </c>
      <c r="B170" s="38">
        <v>39567</v>
      </c>
      <c r="C170" s="21" t="s">
        <v>15</v>
      </c>
      <c r="D170" s="36" t="s">
        <v>6</v>
      </c>
      <c r="E170" s="21" t="s">
        <v>21</v>
      </c>
      <c r="F170" s="21" t="s">
        <v>10</v>
      </c>
      <c r="G170" s="21"/>
      <c r="H170" s="21"/>
      <c r="I170" s="21" t="s">
        <v>37</v>
      </c>
      <c r="J170" s="21" t="s">
        <v>19</v>
      </c>
    </row>
    <row r="171" spans="1:13" ht="18" customHeight="1">
      <c r="A171" s="4">
        <v>170</v>
      </c>
      <c r="B171" s="38">
        <v>39567</v>
      </c>
      <c r="C171" s="21" t="s">
        <v>50</v>
      </c>
      <c r="D171" s="21" t="s">
        <v>12</v>
      </c>
      <c r="E171" s="21" t="s">
        <v>131</v>
      </c>
      <c r="F171" s="21" t="s">
        <v>211</v>
      </c>
      <c r="G171" s="21"/>
      <c r="H171" s="21"/>
      <c r="I171" s="21" t="s">
        <v>8</v>
      </c>
      <c r="J171" s="21" t="s">
        <v>31</v>
      </c>
    </row>
    <row r="172" spans="1:13" ht="18" customHeight="1">
      <c r="A172" s="4">
        <v>171</v>
      </c>
      <c r="B172" s="38">
        <v>39568</v>
      </c>
      <c r="C172" s="36" t="s">
        <v>161</v>
      </c>
      <c r="D172" s="21" t="s">
        <v>24</v>
      </c>
      <c r="E172" s="21" t="s">
        <v>23</v>
      </c>
      <c r="F172" s="21" t="s">
        <v>153</v>
      </c>
      <c r="G172" s="21"/>
      <c r="H172" s="21"/>
      <c r="I172" s="21" t="s">
        <v>26</v>
      </c>
      <c r="J172" s="21" t="s">
        <v>9</v>
      </c>
      <c r="M172" s="13"/>
    </row>
    <row r="173" spans="1:13" ht="18" customHeight="1">
      <c r="A173" s="4">
        <v>172</v>
      </c>
      <c r="B173" s="38">
        <v>39568</v>
      </c>
      <c r="C173" s="21" t="s">
        <v>7</v>
      </c>
      <c r="D173" s="21" t="s">
        <v>166</v>
      </c>
      <c r="E173" s="21" t="s">
        <v>36</v>
      </c>
      <c r="F173" s="21" t="s">
        <v>43</v>
      </c>
      <c r="G173" s="21"/>
      <c r="H173" s="21"/>
      <c r="I173" s="21" t="s">
        <v>20</v>
      </c>
      <c r="J173" s="21" t="s">
        <v>13</v>
      </c>
    </row>
    <row r="174" spans="1:13" ht="18" customHeight="1">
      <c r="A174" s="4">
        <v>173</v>
      </c>
      <c r="B174" s="38">
        <v>39568</v>
      </c>
      <c r="C174" s="21" t="s">
        <v>211</v>
      </c>
      <c r="D174" s="21" t="s">
        <v>29</v>
      </c>
      <c r="E174" s="21" t="s">
        <v>12</v>
      </c>
      <c r="F174" s="21" t="s">
        <v>131</v>
      </c>
      <c r="G174" s="21"/>
      <c r="H174" s="21"/>
      <c r="I174" s="21" t="s">
        <v>8</v>
      </c>
      <c r="J174" s="21" t="s">
        <v>31</v>
      </c>
    </row>
    <row r="175" spans="1:13" ht="18" customHeight="1">
      <c r="A175" s="4">
        <v>174</v>
      </c>
      <c r="B175" s="38">
        <v>39568</v>
      </c>
      <c r="C175" s="21" t="s">
        <v>5</v>
      </c>
      <c r="D175" s="21" t="s">
        <v>148</v>
      </c>
      <c r="E175" s="21" t="s">
        <v>213</v>
      </c>
      <c r="F175" s="21" t="s">
        <v>41</v>
      </c>
      <c r="G175" s="21"/>
      <c r="H175" s="21"/>
      <c r="I175" s="21" t="s">
        <v>32</v>
      </c>
      <c r="J175" s="21" t="s">
        <v>25</v>
      </c>
    </row>
    <row r="176" spans="1:13" ht="18" customHeight="1">
      <c r="A176" s="4">
        <v>175</v>
      </c>
      <c r="B176" s="38">
        <v>39568</v>
      </c>
      <c r="C176" s="21" t="s">
        <v>10</v>
      </c>
      <c r="D176" s="21" t="s">
        <v>17</v>
      </c>
      <c r="E176" s="21" t="s">
        <v>35</v>
      </c>
      <c r="F176" s="21" t="s">
        <v>21</v>
      </c>
      <c r="G176" s="21"/>
      <c r="H176" s="21"/>
      <c r="I176" s="21" t="s">
        <v>37</v>
      </c>
      <c r="J176" s="21" t="s">
        <v>19</v>
      </c>
    </row>
    <row r="177" spans="1:13" ht="18" customHeight="1">
      <c r="A177" s="4">
        <v>176</v>
      </c>
      <c r="B177" s="37">
        <v>39568</v>
      </c>
      <c r="C177" s="34" t="s">
        <v>18</v>
      </c>
      <c r="D177" s="34" t="s">
        <v>163</v>
      </c>
      <c r="E177" s="34" t="s">
        <v>210</v>
      </c>
      <c r="F177" s="34" t="s">
        <v>4</v>
      </c>
      <c r="G177" s="21"/>
      <c r="H177" s="21"/>
      <c r="I177" s="21" t="s">
        <v>38</v>
      </c>
      <c r="J177" s="21" t="s">
        <v>14</v>
      </c>
      <c r="M177" s="12"/>
    </row>
    <row r="178" spans="1:13" ht="18" customHeight="1">
      <c r="A178" s="4">
        <v>177</v>
      </c>
      <c r="B178" s="37">
        <v>39569</v>
      </c>
      <c r="C178" s="34" t="s">
        <v>4</v>
      </c>
      <c r="D178" s="34" t="s">
        <v>46</v>
      </c>
      <c r="E178" s="34" t="s">
        <v>163</v>
      </c>
      <c r="F178" s="34" t="s">
        <v>210</v>
      </c>
      <c r="G178" s="21"/>
      <c r="H178" s="21"/>
      <c r="I178" s="21" t="s">
        <v>38</v>
      </c>
      <c r="J178" s="21" t="s">
        <v>14</v>
      </c>
      <c r="M178" s="12"/>
    </row>
    <row r="179" spans="1:13" ht="18" customHeight="1">
      <c r="A179" s="4">
        <v>178</v>
      </c>
      <c r="B179" s="37">
        <v>39569</v>
      </c>
      <c r="C179" s="34" t="s">
        <v>153</v>
      </c>
      <c r="D179" s="34" t="s">
        <v>47</v>
      </c>
      <c r="E179" s="34" t="s">
        <v>24</v>
      </c>
      <c r="F179" s="34" t="s">
        <v>185</v>
      </c>
      <c r="G179" s="21"/>
      <c r="H179" s="21"/>
      <c r="I179" s="21" t="s">
        <v>26</v>
      </c>
      <c r="J179" s="21" t="s">
        <v>9</v>
      </c>
      <c r="M179" s="12"/>
    </row>
    <row r="180" spans="1:13" ht="18" customHeight="1">
      <c r="A180" s="4">
        <v>179</v>
      </c>
      <c r="B180" s="37">
        <v>39569</v>
      </c>
      <c r="C180" s="34" t="s">
        <v>41</v>
      </c>
      <c r="D180" s="34" t="s">
        <v>30</v>
      </c>
      <c r="E180" s="34" t="s">
        <v>148</v>
      </c>
      <c r="F180" s="34" t="s">
        <v>213</v>
      </c>
      <c r="G180" s="21"/>
      <c r="H180" s="21"/>
      <c r="I180" s="21" t="s">
        <v>32</v>
      </c>
      <c r="J180" s="21" t="s">
        <v>25</v>
      </c>
      <c r="M180" s="12"/>
    </row>
    <row r="181" spans="1:13" ht="18" customHeight="1">
      <c r="A181" s="4">
        <v>180</v>
      </c>
      <c r="B181" s="37">
        <v>39569</v>
      </c>
      <c r="C181" s="34" t="s">
        <v>131</v>
      </c>
      <c r="D181" s="34" t="s">
        <v>50</v>
      </c>
      <c r="E181" s="34" t="s">
        <v>29</v>
      </c>
      <c r="F181" s="34" t="s">
        <v>12</v>
      </c>
      <c r="G181" s="21"/>
      <c r="H181" s="21"/>
      <c r="I181" s="21" t="s">
        <v>8</v>
      </c>
      <c r="J181" s="21" t="s">
        <v>31</v>
      </c>
      <c r="M181" s="12"/>
    </row>
    <row r="182" spans="1:13" ht="18" customHeight="1">
      <c r="A182" s="4">
        <v>181</v>
      </c>
      <c r="B182" s="37">
        <v>39569</v>
      </c>
      <c r="C182" s="34" t="s">
        <v>43</v>
      </c>
      <c r="D182" s="34" t="s">
        <v>72</v>
      </c>
      <c r="E182" s="34" t="s">
        <v>166</v>
      </c>
      <c r="F182" s="34" t="s">
        <v>36</v>
      </c>
      <c r="G182" s="21"/>
      <c r="H182" s="21"/>
      <c r="I182" s="21" t="s">
        <v>20</v>
      </c>
      <c r="J182" s="21" t="s">
        <v>13</v>
      </c>
      <c r="M182" s="12"/>
    </row>
    <row r="183" spans="1:13" ht="18" customHeight="1">
      <c r="A183" s="4">
        <v>182</v>
      </c>
      <c r="B183" s="37">
        <v>39569</v>
      </c>
      <c r="C183" s="34" t="s">
        <v>21</v>
      </c>
      <c r="D183" s="34" t="s">
        <v>15</v>
      </c>
      <c r="E183" s="34" t="s">
        <v>6</v>
      </c>
      <c r="F183" s="34" t="s">
        <v>144</v>
      </c>
      <c r="G183" s="21"/>
      <c r="H183" s="21"/>
      <c r="I183" s="21" t="s">
        <v>37</v>
      </c>
      <c r="J183" s="21" t="s">
        <v>19</v>
      </c>
      <c r="M183" s="12"/>
    </row>
    <row r="184" spans="1:13" ht="18" customHeight="1">
      <c r="A184" s="4">
        <v>183</v>
      </c>
      <c r="B184" s="37">
        <v>39570</v>
      </c>
      <c r="C184" s="34" t="s">
        <v>182</v>
      </c>
      <c r="D184" s="34" t="s">
        <v>214</v>
      </c>
      <c r="E184" s="34" t="s">
        <v>30</v>
      </c>
      <c r="F184" s="34" t="s">
        <v>148</v>
      </c>
      <c r="G184" s="21"/>
      <c r="H184" s="21"/>
      <c r="I184" s="21" t="s">
        <v>31</v>
      </c>
      <c r="J184" s="21" t="s">
        <v>9</v>
      </c>
      <c r="M184" s="12"/>
    </row>
    <row r="185" spans="1:13" ht="18" customHeight="1">
      <c r="A185" s="4">
        <v>184</v>
      </c>
      <c r="B185" s="37">
        <v>39570</v>
      </c>
      <c r="C185" s="34" t="s">
        <v>23</v>
      </c>
      <c r="D185" s="34" t="s">
        <v>161</v>
      </c>
      <c r="E185" s="34" t="s">
        <v>47</v>
      </c>
      <c r="F185" s="34" t="s">
        <v>24</v>
      </c>
      <c r="G185" s="21"/>
      <c r="H185" s="21"/>
      <c r="I185" s="21" t="s">
        <v>25</v>
      </c>
      <c r="J185" s="21" t="s">
        <v>26</v>
      </c>
      <c r="M185" s="12"/>
    </row>
    <row r="186" spans="1:13" ht="18" customHeight="1">
      <c r="A186" s="4">
        <v>185</v>
      </c>
      <c r="B186" s="37">
        <v>39570</v>
      </c>
      <c r="C186" s="34" t="s">
        <v>12</v>
      </c>
      <c r="D186" s="34" t="s">
        <v>5</v>
      </c>
      <c r="E186" s="34" t="s">
        <v>50</v>
      </c>
      <c r="F186" s="34" t="s">
        <v>29</v>
      </c>
      <c r="G186" s="21"/>
      <c r="H186" s="21"/>
      <c r="I186" s="21" t="s">
        <v>8</v>
      </c>
      <c r="J186" s="21" t="s">
        <v>32</v>
      </c>
      <c r="M186" s="12"/>
    </row>
    <row r="187" spans="1:13" ht="18" customHeight="1">
      <c r="A187" s="4">
        <v>186</v>
      </c>
      <c r="B187" s="37">
        <v>39571</v>
      </c>
      <c r="C187" s="34" t="s">
        <v>148</v>
      </c>
      <c r="D187" s="34" t="s">
        <v>41</v>
      </c>
      <c r="E187" s="34" t="s">
        <v>214</v>
      </c>
      <c r="F187" s="34" t="s">
        <v>30</v>
      </c>
      <c r="G187" s="21"/>
      <c r="H187" s="21"/>
      <c r="I187" s="21" t="s">
        <v>31</v>
      </c>
      <c r="J187" s="21" t="s">
        <v>9</v>
      </c>
      <c r="M187" s="12"/>
    </row>
    <row r="188" spans="1:13" ht="18" customHeight="1">
      <c r="A188" s="4">
        <v>187</v>
      </c>
      <c r="B188" s="37">
        <v>39571</v>
      </c>
      <c r="C188" s="34" t="s">
        <v>213</v>
      </c>
      <c r="D188" s="34" t="s">
        <v>131</v>
      </c>
      <c r="E188" s="36" t="s">
        <v>5</v>
      </c>
      <c r="F188" s="34" t="s">
        <v>50</v>
      </c>
      <c r="G188" s="21"/>
      <c r="H188" s="21"/>
      <c r="I188" s="21" t="s">
        <v>8</v>
      </c>
      <c r="J188" s="21" t="s">
        <v>32</v>
      </c>
      <c r="M188" s="12"/>
    </row>
    <row r="189" spans="1:13" ht="18" customHeight="1">
      <c r="A189" s="4">
        <v>188</v>
      </c>
      <c r="B189" s="37">
        <v>39571</v>
      </c>
      <c r="C189" s="34" t="s">
        <v>210</v>
      </c>
      <c r="D189" s="34" t="s">
        <v>22</v>
      </c>
      <c r="E189" s="34" t="s">
        <v>33</v>
      </c>
      <c r="F189" s="34" t="s">
        <v>6</v>
      </c>
      <c r="G189" s="21"/>
      <c r="H189" s="21"/>
      <c r="I189" s="21" t="s">
        <v>19</v>
      </c>
      <c r="J189" s="21" t="s">
        <v>13</v>
      </c>
      <c r="M189" s="12"/>
    </row>
    <row r="190" spans="1:13" ht="18" customHeight="1">
      <c r="A190" s="4">
        <v>189</v>
      </c>
      <c r="B190" s="37">
        <v>39571</v>
      </c>
      <c r="C190" s="34" t="s">
        <v>144</v>
      </c>
      <c r="D190" s="34" t="s">
        <v>7</v>
      </c>
      <c r="E190" s="34" t="s">
        <v>46</v>
      </c>
      <c r="F190" s="34" t="s">
        <v>166</v>
      </c>
      <c r="G190" s="21"/>
      <c r="H190" s="21"/>
      <c r="I190" s="21" t="s">
        <v>14</v>
      </c>
      <c r="J190" s="21" t="s">
        <v>37</v>
      </c>
      <c r="M190" s="12"/>
    </row>
    <row r="191" spans="1:13" ht="18" customHeight="1">
      <c r="A191" s="4">
        <v>190</v>
      </c>
      <c r="B191" s="37">
        <v>39571</v>
      </c>
      <c r="C191" s="34" t="s">
        <v>24</v>
      </c>
      <c r="D191" s="34" t="s">
        <v>153</v>
      </c>
      <c r="E191" s="34" t="s">
        <v>161</v>
      </c>
      <c r="F191" s="34" t="s">
        <v>47</v>
      </c>
      <c r="G191" s="21"/>
      <c r="H191" s="21"/>
      <c r="I191" s="21" t="s">
        <v>25</v>
      </c>
      <c r="J191" s="21" t="s">
        <v>26</v>
      </c>
      <c r="M191" s="12"/>
    </row>
    <row r="192" spans="1:13" ht="18" customHeight="1">
      <c r="A192" s="4">
        <v>191</v>
      </c>
      <c r="B192" s="37">
        <v>39571</v>
      </c>
      <c r="C192" s="34" t="s">
        <v>17</v>
      </c>
      <c r="D192" s="34" t="s">
        <v>35</v>
      </c>
      <c r="E192" s="34" t="s">
        <v>72</v>
      </c>
      <c r="F192" s="34" t="s">
        <v>15</v>
      </c>
      <c r="G192" s="21"/>
      <c r="H192" s="21"/>
      <c r="I192" s="21" t="s">
        <v>20</v>
      </c>
      <c r="J192" s="21" t="s">
        <v>38</v>
      </c>
      <c r="M192" s="12"/>
    </row>
    <row r="193" spans="1:13" ht="18" customHeight="1">
      <c r="A193" s="4">
        <v>192</v>
      </c>
      <c r="B193" s="37">
        <v>39572</v>
      </c>
      <c r="C193" s="34" t="s">
        <v>166</v>
      </c>
      <c r="D193" s="34" t="s">
        <v>4</v>
      </c>
      <c r="E193" s="34" t="s">
        <v>7</v>
      </c>
      <c r="F193" s="34" t="s">
        <v>46</v>
      </c>
      <c r="G193" s="21"/>
      <c r="H193" s="21"/>
      <c r="I193" s="21" t="s">
        <v>14</v>
      </c>
      <c r="J193" s="21" t="s">
        <v>37</v>
      </c>
      <c r="M193" s="12"/>
    </row>
    <row r="194" spans="1:13" ht="18" customHeight="1">
      <c r="A194" s="4">
        <v>193</v>
      </c>
      <c r="B194" s="37">
        <v>39572</v>
      </c>
      <c r="C194" s="34" t="s">
        <v>47</v>
      </c>
      <c r="D194" s="34" t="s">
        <v>23</v>
      </c>
      <c r="E194" s="34" t="s">
        <v>153</v>
      </c>
      <c r="F194" s="34" t="s">
        <v>161</v>
      </c>
      <c r="G194" s="21"/>
      <c r="H194" s="21"/>
      <c r="I194" s="21" t="s">
        <v>25</v>
      </c>
      <c r="J194" s="21" t="s">
        <v>26</v>
      </c>
      <c r="M194" s="12"/>
    </row>
    <row r="195" spans="1:13" ht="18" customHeight="1">
      <c r="A195" s="4">
        <v>194</v>
      </c>
      <c r="B195" s="37">
        <v>39572</v>
      </c>
      <c r="C195" s="34" t="s">
        <v>6</v>
      </c>
      <c r="D195" s="34" t="s">
        <v>10</v>
      </c>
      <c r="E195" s="34" t="s">
        <v>22</v>
      </c>
      <c r="F195" s="34" t="s">
        <v>33</v>
      </c>
      <c r="G195" s="21"/>
      <c r="H195" s="21"/>
      <c r="I195" s="21" t="s">
        <v>19</v>
      </c>
      <c r="J195" s="21" t="s">
        <v>13</v>
      </c>
      <c r="M195" s="12"/>
    </row>
    <row r="196" spans="1:13" ht="18" customHeight="1">
      <c r="A196" s="4">
        <v>195</v>
      </c>
      <c r="B196" s="37">
        <v>39572</v>
      </c>
      <c r="C196" s="34" t="s">
        <v>30</v>
      </c>
      <c r="D196" s="34" t="s">
        <v>182</v>
      </c>
      <c r="E196" s="34" t="s">
        <v>41</v>
      </c>
      <c r="F196" s="34" t="s">
        <v>214</v>
      </c>
      <c r="G196" s="21"/>
      <c r="H196" s="21"/>
      <c r="I196" s="21" t="s">
        <v>31</v>
      </c>
      <c r="J196" s="21" t="s">
        <v>9</v>
      </c>
      <c r="M196" s="12"/>
    </row>
    <row r="197" spans="1:13" ht="18" customHeight="1">
      <c r="A197" s="4">
        <v>196</v>
      </c>
      <c r="B197" s="37">
        <v>39572</v>
      </c>
      <c r="C197" s="34" t="s">
        <v>15</v>
      </c>
      <c r="D197" s="34" t="s">
        <v>49</v>
      </c>
      <c r="E197" s="34" t="s">
        <v>35</v>
      </c>
      <c r="F197" s="34" t="s">
        <v>72</v>
      </c>
      <c r="G197" s="21"/>
      <c r="H197" s="21"/>
      <c r="I197" s="21" t="s">
        <v>20</v>
      </c>
      <c r="J197" s="21" t="s">
        <v>38</v>
      </c>
      <c r="M197" s="12"/>
    </row>
    <row r="198" spans="1:13" ht="18" customHeight="1">
      <c r="A198" s="4">
        <v>197</v>
      </c>
      <c r="B198" s="37">
        <v>39572</v>
      </c>
      <c r="C198" s="34" t="s">
        <v>50</v>
      </c>
      <c r="D198" s="34" t="s">
        <v>12</v>
      </c>
      <c r="E198" s="34" t="s">
        <v>131</v>
      </c>
      <c r="F198" s="34" t="s">
        <v>5</v>
      </c>
      <c r="G198" s="21"/>
      <c r="H198" s="21"/>
      <c r="I198" s="21" t="s">
        <v>8</v>
      </c>
      <c r="J198" s="21" t="s">
        <v>32</v>
      </c>
      <c r="M198" s="12"/>
    </row>
    <row r="199" spans="1:13" ht="18" customHeight="1">
      <c r="A199" s="4">
        <v>198</v>
      </c>
      <c r="B199" s="37">
        <v>39573</v>
      </c>
      <c r="C199" s="34" t="s">
        <v>161</v>
      </c>
      <c r="D199" s="34" t="s">
        <v>173</v>
      </c>
      <c r="E199" s="34" t="s">
        <v>146</v>
      </c>
      <c r="F199" s="34" t="s">
        <v>153</v>
      </c>
      <c r="G199" s="21"/>
      <c r="H199" s="21"/>
      <c r="I199" s="21" t="s">
        <v>26</v>
      </c>
      <c r="J199" s="21" t="s">
        <v>8</v>
      </c>
      <c r="M199" s="12"/>
    </row>
    <row r="200" spans="1:13" ht="18" customHeight="1">
      <c r="A200" s="4">
        <v>199</v>
      </c>
      <c r="B200" s="37">
        <v>39573</v>
      </c>
      <c r="C200" s="34" t="s">
        <v>72</v>
      </c>
      <c r="D200" s="34" t="s">
        <v>17</v>
      </c>
      <c r="E200" s="34" t="s">
        <v>49</v>
      </c>
      <c r="F200" s="34" t="s">
        <v>35</v>
      </c>
      <c r="G200" s="21"/>
      <c r="H200" s="21"/>
      <c r="I200" s="21" t="s">
        <v>20</v>
      </c>
      <c r="J200" s="21" t="s">
        <v>38</v>
      </c>
      <c r="M200" s="12"/>
    </row>
    <row r="201" spans="1:13" ht="18" customHeight="1">
      <c r="A201" s="4">
        <v>200</v>
      </c>
      <c r="B201" s="37">
        <v>39573</v>
      </c>
      <c r="C201" s="34" t="s">
        <v>46</v>
      </c>
      <c r="D201" s="34" t="s">
        <v>144</v>
      </c>
      <c r="E201" s="34" t="s">
        <v>4</v>
      </c>
      <c r="F201" s="34" t="s">
        <v>7</v>
      </c>
      <c r="G201" s="21"/>
      <c r="H201" s="21"/>
      <c r="I201" s="21" t="s">
        <v>14</v>
      </c>
      <c r="J201" s="21" t="s">
        <v>37</v>
      </c>
      <c r="M201" s="12"/>
    </row>
    <row r="202" spans="1:13" ht="18" customHeight="1">
      <c r="A202" s="4">
        <v>201</v>
      </c>
      <c r="B202" s="37">
        <v>39573</v>
      </c>
      <c r="C202" s="34" t="s">
        <v>29</v>
      </c>
      <c r="D202" s="34" t="s">
        <v>213</v>
      </c>
      <c r="E202" s="34" t="s">
        <v>12</v>
      </c>
      <c r="F202" s="34" t="s">
        <v>131</v>
      </c>
      <c r="G202" s="21"/>
      <c r="H202" s="21"/>
      <c r="I202" s="21" t="s">
        <v>32</v>
      </c>
      <c r="J202" s="21" t="s">
        <v>31</v>
      </c>
      <c r="M202" s="12"/>
    </row>
    <row r="203" spans="1:13" ht="18" customHeight="1">
      <c r="A203" s="4">
        <v>202</v>
      </c>
      <c r="B203" s="37">
        <v>39573</v>
      </c>
      <c r="C203" s="34" t="s">
        <v>33</v>
      </c>
      <c r="D203" s="34" t="s">
        <v>210</v>
      </c>
      <c r="E203" s="34" t="s">
        <v>10</v>
      </c>
      <c r="F203" s="34" t="s">
        <v>22</v>
      </c>
      <c r="G203" s="21"/>
      <c r="H203" s="21"/>
      <c r="I203" s="21" t="s">
        <v>19</v>
      </c>
      <c r="J203" s="21" t="s">
        <v>13</v>
      </c>
      <c r="M203" s="12"/>
    </row>
    <row r="204" spans="1:13" ht="18" customHeight="1">
      <c r="A204" s="4">
        <v>203</v>
      </c>
      <c r="B204" s="37">
        <v>39573</v>
      </c>
      <c r="C204" s="34" t="s">
        <v>214</v>
      </c>
      <c r="D204" s="34" t="s">
        <v>148</v>
      </c>
      <c r="E204" s="34" t="s">
        <v>182</v>
      </c>
      <c r="F204" s="34" t="s">
        <v>41</v>
      </c>
      <c r="G204" s="21"/>
      <c r="H204" s="21"/>
      <c r="I204" s="21" t="s">
        <v>9</v>
      </c>
      <c r="J204" s="21" t="s">
        <v>25</v>
      </c>
      <c r="M204" s="12"/>
    </row>
    <row r="205" spans="1:13" ht="18" customHeight="1">
      <c r="A205" s="4">
        <v>204</v>
      </c>
      <c r="B205" s="37">
        <v>39574</v>
      </c>
      <c r="C205" s="34" t="s">
        <v>7</v>
      </c>
      <c r="D205" s="34" t="s">
        <v>36</v>
      </c>
      <c r="E205" s="34" t="s">
        <v>16</v>
      </c>
      <c r="F205" s="34" t="s">
        <v>4</v>
      </c>
      <c r="G205" s="21"/>
      <c r="H205" s="21"/>
      <c r="I205" s="21" t="s">
        <v>37</v>
      </c>
      <c r="J205" s="21" t="s">
        <v>38</v>
      </c>
      <c r="M205" s="12"/>
    </row>
    <row r="206" spans="1:13" ht="18" customHeight="1">
      <c r="A206" s="4">
        <v>205</v>
      </c>
      <c r="B206" s="37">
        <v>39574</v>
      </c>
      <c r="C206" s="34" t="s">
        <v>35</v>
      </c>
      <c r="D206" s="34" t="s">
        <v>217</v>
      </c>
      <c r="E206" s="34" t="s">
        <v>17</v>
      </c>
      <c r="F206" s="34" t="s">
        <v>163</v>
      </c>
      <c r="G206" s="21"/>
      <c r="H206" s="21"/>
      <c r="I206" s="21" t="s">
        <v>13</v>
      </c>
      <c r="J206" s="21" t="s">
        <v>14</v>
      </c>
      <c r="M206" s="12"/>
    </row>
    <row r="207" spans="1:13" ht="18" customHeight="1">
      <c r="A207" s="4">
        <v>206</v>
      </c>
      <c r="B207" s="37">
        <v>39574</v>
      </c>
      <c r="C207" s="34" t="s">
        <v>41</v>
      </c>
      <c r="D207" s="34" t="s">
        <v>30</v>
      </c>
      <c r="E207" s="34" t="s">
        <v>148</v>
      </c>
      <c r="F207" s="34" t="s">
        <v>182</v>
      </c>
      <c r="G207" s="21"/>
      <c r="H207" s="21"/>
      <c r="I207" s="21" t="s">
        <v>9</v>
      </c>
      <c r="J207" s="21" t="s">
        <v>25</v>
      </c>
      <c r="M207" s="12"/>
    </row>
    <row r="208" spans="1:13" ht="18" customHeight="1">
      <c r="A208" s="4">
        <v>207</v>
      </c>
      <c r="B208" s="37">
        <v>39574</v>
      </c>
      <c r="C208" s="34" t="s">
        <v>131</v>
      </c>
      <c r="D208" s="34" t="s">
        <v>208</v>
      </c>
      <c r="E208" s="34" t="s">
        <v>213</v>
      </c>
      <c r="F208" s="34" t="s">
        <v>12</v>
      </c>
      <c r="G208" s="21"/>
      <c r="H208" s="21"/>
      <c r="I208" s="21" t="s">
        <v>32</v>
      </c>
      <c r="J208" s="21" t="s">
        <v>31</v>
      </c>
      <c r="M208" s="12"/>
    </row>
    <row r="209" spans="1:13" ht="18" customHeight="1">
      <c r="A209" s="4">
        <v>208</v>
      </c>
      <c r="B209" s="37">
        <v>39574</v>
      </c>
      <c r="C209" s="34" t="s">
        <v>22</v>
      </c>
      <c r="D209" s="34" t="s">
        <v>6</v>
      </c>
      <c r="E209" s="34" t="s">
        <v>210</v>
      </c>
      <c r="F209" s="34" t="s">
        <v>10</v>
      </c>
      <c r="G209" s="21"/>
      <c r="H209" s="21"/>
      <c r="I209" s="21" t="s">
        <v>20</v>
      </c>
      <c r="J209" s="21" t="s">
        <v>19</v>
      </c>
      <c r="M209" s="12"/>
    </row>
    <row r="210" spans="1:13" ht="18" customHeight="1">
      <c r="A210" s="4">
        <v>209</v>
      </c>
      <c r="B210" s="37">
        <v>39574</v>
      </c>
      <c r="C210" s="34" t="s">
        <v>146</v>
      </c>
      <c r="D210" s="34" t="s">
        <v>47</v>
      </c>
      <c r="E210" s="34" t="s">
        <v>173</v>
      </c>
      <c r="F210" s="34" t="s">
        <v>185</v>
      </c>
      <c r="G210" s="21"/>
      <c r="H210" s="21"/>
      <c r="I210" s="21" t="s">
        <v>26</v>
      </c>
      <c r="J210" s="21" t="s">
        <v>8</v>
      </c>
      <c r="M210" s="12"/>
    </row>
    <row r="211" spans="1:13" ht="18" customHeight="1">
      <c r="A211" s="4">
        <v>210</v>
      </c>
      <c r="B211" s="37">
        <v>39575</v>
      </c>
      <c r="C211" s="34" t="s">
        <v>182</v>
      </c>
      <c r="D211" s="34" t="s">
        <v>214</v>
      </c>
      <c r="E211" s="34" t="s">
        <v>30</v>
      </c>
      <c r="F211" s="34" t="s">
        <v>148</v>
      </c>
      <c r="G211" s="21"/>
      <c r="H211" s="21"/>
      <c r="I211" s="21" t="s">
        <v>9</v>
      </c>
      <c r="J211" s="21" t="s">
        <v>25</v>
      </c>
      <c r="M211" s="12"/>
    </row>
    <row r="212" spans="1:13" ht="18" customHeight="1">
      <c r="A212" s="4">
        <v>211</v>
      </c>
      <c r="B212" s="37">
        <v>39575</v>
      </c>
      <c r="C212" s="34" t="s">
        <v>4</v>
      </c>
      <c r="D212" s="34" t="s">
        <v>166</v>
      </c>
      <c r="E212" s="34" t="s">
        <v>36</v>
      </c>
      <c r="F212" s="34" t="s">
        <v>16</v>
      </c>
      <c r="G212" s="21"/>
      <c r="H212" s="21"/>
      <c r="I212" s="21" t="s">
        <v>37</v>
      </c>
      <c r="J212" s="21" t="s">
        <v>38</v>
      </c>
      <c r="M212" s="12"/>
    </row>
    <row r="213" spans="1:13" ht="18" customHeight="1">
      <c r="A213" s="4">
        <v>212</v>
      </c>
      <c r="B213" s="37">
        <v>39575</v>
      </c>
      <c r="C213" s="34" t="s">
        <v>153</v>
      </c>
      <c r="D213" s="36" t="s">
        <v>161</v>
      </c>
      <c r="E213" s="34" t="s">
        <v>185</v>
      </c>
      <c r="F213" s="34" t="s">
        <v>173</v>
      </c>
      <c r="G213" s="21"/>
      <c r="H213" s="21"/>
      <c r="I213" s="21" t="s">
        <v>26</v>
      </c>
      <c r="J213" s="21" t="s">
        <v>8</v>
      </c>
      <c r="M213" s="12"/>
    </row>
    <row r="214" spans="1:13" ht="18" customHeight="1">
      <c r="A214" s="4">
        <v>213</v>
      </c>
      <c r="B214" s="37">
        <v>39575</v>
      </c>
      <c r="C214" s="34" t="s">
        <v>5</v>
      </c>
      <c r="D214" s="34" t="s">
        <v>29</v>
      </c>
      <c r="E214" s="34" t="s">
        <v>208</v>
      </c>
      <c r="F214" s="34" t="s">
        <v>213</v>
      </c>
      <c r="G214" s="21"/>
      <c r="H214" s="21"/>
      <c r="I214" s="21" t="s">
        <v>32</v>
      </c>
      <c r="J214" s="21" t="s">
        <v>31</v>
      </c>
      <c r="M214" s="12"/>
    </row>
    <row r="215" spans="1:13" ht="18" customHeight="1">
      <c r="A215" s="4">
        <v>214</v>
      </c>
      <c r="B215" s="37">
        <v>39575</v>
      </c>
      <c r="C215" s="34" t="s">
        <v>10</v>
      </c>
      <c r="D215" s="34" t="s">
        <v>33</v>
      </c>
      <c r="E215" s="34" t="s">
        <v>6</v>
      </c>
      <c r="F215" s="34" t="s">
        <v>210</v>
      </c>
      <c r="G215" s="21"/>
      <c r="H215" s="21"/>
      <c r="I215" s="21" t="s">
        <v>20</v>
      </c>
      <c r="J215" s="21" t="s">
        <v>19</v>
      </c>
      <c r="M215" s="12"/>
    </row>
    <row r="216" spans="1:13" ht="18" customHeight="1">
      <c r="A216" s="4">
        <v>215</v>
      </c>
      <c r="B216" s="37">
        <v>39575</v>
      </c>
      <c r="C216" s="34" t="s">
        <v>163</v>
      </c>
      <c r="D216" s="34" t="s">
        <v>46</v>
      </c>
      <c r="E216" s="34" t="s">
        <v>217</v>
      </c>
      <c r="F216" s="34" t="s">
        <v>17</v>
      </c>
      <c r="G216" s="21"/>
      <c r="H216" s="21"/>
      <c r="I216" s="21" t="s">
        <v>13</v>
      </c>
      <c r="J216" s="21" t="s">
        <v>14</v>
      </c>
      <c r="M216" s="12"/>
    </row>
    <row r="217" spans="1:13" ht="18" customHeight="1">
      <c r="A217" s="4">
        <v>216</v>
      </c>
      <c r="B217" s="37">
        <v>39576</v>
      </c>
      <c r="C217" s="34" t="s">
        <v>210</v>
      </c>
      <c r="D217" s="34" t="s">
        <v>22</v>
      </c>
      <c r="E217" s="34" t="s">
        <v>33</v>
      </c>
      <c r="F217" s="34" t="s">
        <v>6</v>
      </c>
      <c r="G217" s="21"/>
      <c r="H217" s="21"/>
      <c r="I217" s="21" t="s">
        <v>20</v>
      </c>
      <c r="J217" s="21" t="s">
        <v>19</v>
      </c>
      <c r="M217" s="12"/>
    </row>
    <row r="218" spans="1:13" ht="18" customHeight="1">
      <c r="A218" s="4">
        <v>217</v>
      </c>
      <c r="B218" s="37">
        <v>39576</v>
      </c>
      <c r="C218" s="34" t="s">
        <v>17</v>
      </c>
      <c r="D218" s="34" t="s">
        <v>35</v>
      </c>
      <c r="E218" s="34" t="s">
        <v>46</v>
      </c>
      <c r="F218" s="34" t="s">
        <v>217</v>
      </c>
      <c r="G218" s="21"/>
      <c r="H218" s="21"/>
      <c r="I218" s="21" t="s">
        <v>13</v>
      </c>
      <c r="J218" s="21" t="s">
        <v>14</v>
      </c>
      <c r="M218" s="12"/>
    </row>
    <row r="219" spans="1:13" ht="18" customHeight="1">
      <c r="A219" s="4">
        <v>218</v>
      </c>
      <c r="B219" s="37">
        <v>39576</v>
      </c>
      <c r="C219" s="34" t="s">
        <v>16</v>
      </c>
      <c r="D219" s="34" t="s">
        <v>7</v>
      </c>
      <c r="E219" s="34" t="s">
        <v>166</v>
      </c>
      <c r="F219" s="34" t="s">
        <v>49</v>
      </c>
      <c r="G219" s="21"/>
      <c r="H219" s="21"/>
      <c r="I219" s="21" t="s">
        <v>37</v>
      </c>
      <c r="J219" s="21" t="s">
        <v>38</v>
      </c>
      <c r="M219" s="12"/>
    </row>
    <row r="220" spans="1:13" ht="18" customHeight="1">
      <c r="A220" s="4">
        <v>219</v>
      </c>
      <c r="B220" s="37">
        <v>39577</v>
      </c>
      <c r="C220" s="36" t="s">
        <v>213</v>
      </c>
      <c r="D220" s="34" t="s">
        <v>153</v>
      </c>
      <c r="E220" s="34" t="s">
        <v>208</v>
      </c>
      <c r="F220" s="34" t="s">
        <v>30</v>
      </c>
      <c r="G220" s="21"/>
      <c r="H220" s="21"/>
      <c r="I220" s="21" t="s">
        <v>8</v>
      </c>
      <c r="J220" s="21" t="s">
        <v>9</v>
      </c>
      <c r="M220" s="13"/>
    </row>
    <row r="221" spans="1:13" ht="18" customHeight="1">
      <c r="A221" s="4">
        <v>220</v>
      </c>
      <c r="B221" s="37">
        <v>39577</v>
      </c>
      <c r="C221" s="34" t="s">
        <v>49</v>
      </c>
      <c r="D221" s="34" t="s">
        <v>10</v>
      </c>
      <c r="E221" s="34" t="s">
        <v>35</v>
      </c>
      <c r="F221" s="34" t="s">
        <v>46</v>
      </c>
      <c r="G221" s="21"/>
      <c r="H221" s="21"/>
      <c r="I221" s="21" t="s">
        <v>37</v>
      </c>
      <c r="J221" s="21" t="s">
        <v>20</v>
      </c>
      <c r="M221" s="12"/>
    </row>
    <row r="222" spans="1:13" ht="18" customHeight="1">
      <c r="A222" s="4">
        <v>221</v>
      </c>
      <c r="B222" s="37">
        <v>39577</v>
      </c>
      <c r="C222" s="34" t="s">
        <v>36</v>
      </c>
      <c r="D222" s="34" t="s">
        <v>34</v>
      </c>
      <c r="E222" s="34" t="s">
        <v>144</v>
      </c>
      <c r="F222" s="34" t="s">
        <v>21</v>
      </c>
      <c r="G222" s="21"/>
      <c r="H222" s="21"/>
      <c r="I222" s="21" t="s">
        <v>38</v>
      </c>
      <c r="J222" s="21" t="s">
        <v>13</v>
      </c>
      <c r="M222" s="12"/>
    </row>
    <row r="223" spans="1:13" ht="18" customHeight="1">
      <c r="A223" s="4">
        <v>222</v>
      </c>
      <c r="B223" s="37">
        <v>39577</v>
      </c>
      <c r="C223" s="34" t="s">
        <v>44</v>
      </c>
      <c r="D223" s="34" t="s">
        <v>24</v>
      </c>
      <c r="E223" s="34" t="s">
        <v>47</v>
      </c>
      <c r="F223" s="34" t="s">
        <v>23</v>
      </c>
      <c r="G223" s="21"/>
      <c r="H223" s="21"/>
      <c r="I223" s="21" t="s">
        <v>26</v>
      </c>
      <c r="J223" s="21" t="s">
        <v>32</v>
      </c>
      <c r="M223" s="12"/>
    </row>
    <row r="224" spans="1:13" ht="18" customHeight="1">
      <c r="A224" s="4">
        <v>223</v>
      </c>
      <c r="B224" s="37">
        <v>39577</v>
      </c>
      <c r="C224" s="34" t="s">
        <v>6</v>
      </c>
      <c r="D224" s="34" t="s">
        <v>163</v>
      </c>
      <c r="E224" s="34" t="s">
        <v>7</v>
      </c>
      <c r="F224" s="34" t="s">
        <v>27</v>
      </c>
      <c r="G224" s="21"/>
      <c r="H224" s="21"/>
      <c r="I224" s="21" t="s">
        <v>14</v>
      </c>
      <c r="J224" s="21" t="s">
        <v>19</v>
      </c>
      <c r="M224" s="12"/>
    </row>
    <row r="225" spans="1:13" ht="18" customHeight="1">
      <c r="A225" s="4">
        <v>224</v>
      </c>
      <c r="B225" s="37">
        <v>39578</v>
      </c>
      <c r="C225" s="34" t="s">
        <v>46</v>
      </c>
      <c r="D225" s="34" t="s">
        <v>17</v>
      </c>
      <c r="E225" s="34" t="s">
        <v>10</v>
      </c>
      <c r="F225" s="34" t="s">
        <v>35</v>
      </c>
      <c r="G225" s="21"/>
      <c r="H225" s="21"/>
      <c r="I225" s="21" t="s">
        <v>37</v>
      </c>
      <c r="J225" s="21" t="s">
        <v>20</v>
      </c>
      <c r="M225" s="12"/>
    </row>
    <row r="226" spans="1:13" ht="18" customHeight="1">
      <c r="A226" s="4">
        <v>225</v>
      </c>
      <c r="B226" s="37">
        <v>39578</v>
      </c>
      <c r="C226" s="34" t="s">
        <v>12</v>
      </c>
      <c r="D226" s="34" t="s">
        <v>131</v>
      </c>
      <c r="E226" s="34" t="s">
        <v>41</v>
      </c>
      <c r="F226" s="34" t="s">
        <v>29</v>
      </c>
      <c r="G226" s="21"/>
      <c r="H226" s="21"/>
      <c r="I226" s="21" t="s">
        <v>31</v>
      </c>
      <c r="J226" s="21" t="s">
        <v>25</v>
      </c>
      <c r="M226" s="12"/>
    </row>
    <row r="227" spans="1:13" ht="18" customHeight="1">
      <c r="A227" s="4">
        <v>226</v>
      </c>
      <c r="B227" s="37">
        <v>39579</v>
      </c>
      <c r="C227" s="34" t="s">
        <v>7</v>
      </c>
      <c r="D227" s="34" t="s">
        <v>6</v>
      </c>
      <c r="E227" s="34" t="s">
        <v>16</v>
      </c>
      <c r="F227" s="34" t="s">
        <v>28</v>
      </c>
      <c r="G227" s="21"/>
      <c r="H227" s="21"/>
      <c r="I227" s="21" t="s">
        <v>14</v>
      </c>
      <c r="J227" s="21" t="s">
        <v>19</v>
      </c>
      <c r="M227" s="12"/>
    </row>
    <row r="228" spans="1:13" ht="18" customHeight="1">
      <c r="A228" s="4">
        <v>227</v>
      </c>
      <c r="B228" s="37">
        <v>39579</v>
      </c>
      <c r="C228" s="34" t="s">
        <v>35</v>
      </c>
      <c r="D228" s="34" t="s">
        <v>49</v>
      </c>
      <c r="E228" s="34" t="s">
        <v>17</v>
      </c>
      <c r="F228" s="34" t="s">
        <v>10</v>
      </c>
      <c r="G228" s="21"/>
      <c r="H228" s="21"/>
      <c r="I228" s="21" t="s">
        <v>37</v>
      </c>
      <c r="J228" s="21" t="s">
        <v>20</v>
      </c>
      <c r="M228" s="12"/>
    </row>
    <row r="229" spans="1:13" ht="18" customHeight="1">
      <c r="A229" s="4">
        <v>228</v>
      </c>
      <c r="B229" s="37">
        <v>39579</v>
      </c>
      <c r="C229" s="34" t="s">
        <v>47</v>
      </c>
      <c r="D229" s="34" t="s">
        <v>44</v>
      </c>
      <c r="E229" s="34" t="s">
        <v>182</v>
      </c>
      <c r="F229" s="34" t="s">
        <v>24</v>
      </c>
      <c r="G229" s="21"/>
      <c r="H229" s="21"/>
      <c r="I229" s="21" t="s">
        <v>26</v>
      </c>
      <c r="J229" s="21" t="s">
        <v>32</v>
      </c>
      <c r="M229" s="12"/>
    </row>
    <row r="230" spans="1:13" ht="18" customHeight="1">
      <c r="A230" s="4">
        <v>229</v>
      </c>
      <c r="B230" s="37">
        <v>39579</v>
      </c>
      <c r="C230" s="34" t="s">
        <v>29</v>
      </c>
      <c r="D230" s="34" t="s">
        <v>5</v>
      </c>
      <c r="E230" s="34" t="s">
        <v>131</v>
      </c>
      <c r="F230" s="34" t="s">
        <v>41</v>
      </c>
      <c r="G230" s="21"/>
      <c r="H230" s="21"/>
      <c r="I230" s="21" t="s">
        <v>31</v>
      </c>
      <c r="J230" s="21" t="s">
        <v>25</v>
      </c>
      <c r="M230" s="12"/>
    </row>
    <row r="231" spans="1:13" ht="18" customHeight="1">
      <c r="A231" s="4">
        <v>230</v>
      </c>
      <c r="B231" s="37">
        <v>39579</v>
      </c>
      <c r="C231" s="34" t="s">
        <v>30</v>
      </c>
      <c r="D231" s="34" t="s">
        <v>213</v>
      </c>
      <c r="E231" s="34" t="s">
        <v>185</v>
      </c>
      <c r="F231" s="34" t="s">
        <v>153</v>
      </c>
      <c r="G231" s="21"/>
      <c r="H231" s="21"/>
      <c r="I231" s="21" t="s">
        <v>8</v>
      </c>
      <c r="J231" s="21" t="s">
        <v>9</v>
      </c>
      <c r="M231" s="12"/>
    </row>
    <row r="232" spans="1:13" ht="18" customHeight="1">
      <c r="A232" s="4">
        <v>231</v>
      </c>
      <c r="B232" s="37">
        <v>39579</v>
      </c>
      <c r="C232" s="34" t="s">
        <v>144</v>
      </c>
      <c r="D232" s="34" t="s">
        <v>36</v>
      </c>
      <c r="E232" s="34" t="s">
        <v>72</v>
      </c>
      <c r="F232" s="34" t="s">
        <v>34</v>
      </c>
      <c r="G232" s="21"/>
      <c r="H232" s="21"/>
      <c r="I232" s="21" t="s">
        <v>38</v>
      </c>
      <c r="J232" s="21" t="s">
        <v>13</v>
      </c>
      <c r="M232" s="12"/>
    </row>
    <row r="233" spans="1:13" ht="18" customHeight="1">
      <c r="A233" s="4">
        <v>232</v>
      </c>
      <c r="B233" s="37">
        <v>39581</v>
      </c>
      <c r="C233" s="34" t="s">
        <v>161</v>
      </c>
      <c r="D233" s="34" t="s">
        <v>148</v>
      </c>
      <c r="E233" s="34" t="s">
        <v>12</v>
      </c>
      <c r="F233" s="34" t="s">
        <v>213</v>
      </c>
      <c r="G233" s="21"/>
      <c r="H233" s="21"/>
      <c r="I233" s="21" t="s">
        <v>9</v>
      </c>
      <c r="J233" s="21" t="s">
        <v>26</v>
      </c>
      <c r="M233" s="12"/>
    </row>
    <row r="234" spans="1:13" ht="18" customHeight="1">
      <c r="A234" s="4">
        <v>233</v>
      </c>
      <c r="B234" s="37">
        <v>39581</v>
      </c>
      <c r="C234" s="34" t="s">
        <v>41</v>
      </c>
      <c r="D234" s="34" t="s">
        <v>29</v>
      </c>
      <c r="E234" s="34" t="s">
        <v>5</v>
      </c>
      <c r="F234" s="34" t="s">
        <v>131</v>
      </c>
      <c r="G234" s="21"/>
      <c r="H234" s="21"/>
      <c r="I234" s="21" t="s">
        <v>31</v>
      </c>
      <c r="J234" s="21" t="s">
        <v>8</v>
      </c>
      <c r="M234" s="12"/>
    </row>
    <row r="235" spans="1:13" ht="18" customHeight="1">
      <c r="A235" s="4">
        <v>234</v>
      </c>
      <c r="B235" s="37">
        <v>39581</v>
      </c>
      <c r="C235" s="34" t="s">
        <v>10</v>
      </c>
      <c r="D235" s="34" t="s">
        <v>15</v>
      </c>
      <c r="E235" s="36" t="s">
        <v>27</v>
      </c>
      <c r="F235" s="34" t="s">
        <v>163</v>
      </c>
      <c r="G235" s="21"/>
      <c r="H235" s="21"/>
      <c r="I235" s="21" t="s">
        <v>19</v>
      </c>
      <c r="J235" s="21" t="s">
        <v>38</v>
      </c>
      <c r="M235" s="12"/>
    </row>
    <row r="236" spans="1:13" ht="18" customHeight="1">
      <c r="A236" s="4">
        <v>235</v>
      </c>
      <c r="B236" s="37">
        <v>39581</v>
      </c>
      <c r="C236" s="34" t="s">
        <v>43</v>
      </c>
      <c r="D236" s="34" t="s">
        <v>4</v>
      </c>
      <c r="E236" s="34" t="s">
        <v>36</v>
      </c>
      <c r="F236" s="34" t="s">
        <v>16</v>
      </c>
      <c r="G236" s="21"/>
      <c r="H236" s="21"/>
      <c r="I236" s="21" t="s">
        <v>13</v>
      </c>
      <c r="J236" s="21" t="s">
        <v>37</v>
      </c>
      <c r="M236" s="12"/>
    </row>
    <row r="237" spans="1:13" ht="18" customHeight="1">
      <c r="A237" s="4">
        <v>236</v>
      </c>
      <c r="B237" s="37">
        <v>39581</v>
      </c>
      <c r="C237" s="34" t="s">
        <v>24</v>
      </c>
      <c r="D237" s="34" t="s">
        <v>23</v>
      </c>
      <c r="E237" s="34" t="s">
        <v>214</v>
      </c>
      <c r="F237" s="34" t="s">
        <v>50</v>
      </c>
      <c r="G237" s="21"/>
      <c r="H237" s="21"/>
      <c r="I237" s="21" t="s">
        <v>25</v>
      </c>
      <c r="J237" s="21" t="s">
        <v>32</v>
      </c>
      <c r="M237" s="12"/>
    </row>
    <row r="238" spans="1:13" ht="18" customHeight="1">
      <c r="A238" s="4">
        <v>237</v>
      </c>
      <c r="B238" s="37">
        <v>39581</v>
      </c>
      <c r="C238" s="34" t="s">
        <v>18</v>
      </c>
      <c r="D238" s="34" t="s">
        <v>21</v>
      </c>
      <c r="E238" s="34" t="s">
        <v>166</v>
      </c>
      <c r="F238" s="34" t="s">
        <v>72</v>
      </c>
      <c r="G238" s="21"/>
      <c r="H238" s="21"/>
      <c r="I238" s="21" t="s">
        <v>14</v>
      </c>
      <c r="J238" s="21" t="s">
        <v>20</v>
      </c>
      <c r="M238" s="12"/>
    </row>
    <row r="239" spans="1:13" ht="18" customHeight="1">
      <c r="A239" s="4">
        <v>238</v>
      </c>
      <c r="B239" s="37">
        <v>39582</v>
      </c>
      <c r="C239" s="34" t="s">
        <v>72</v>
      </c>
      <c r="D239" s="34" t="s">
        <v>144</v>
      </c>
      <c r="E239" s="34" t="s">
        <v>21</v>
      </c>
      <c r="F239" s="34" t="s">
        <v>166</v>
      </c>
      <c r="G239" s="21"/>
      <c r="H239" s="21"/>
      <c r="I239" s="21" t="s">
        <v>14</v>
      </c>
      <c r="J239" s="21" t="s">
        <v>20</v>
      </c>
      <c r="M239" s="12"/>
    </row>
    <row r="240" spans="1:13" ht="18" customHeight="1">
      <c r="A240" s="4">
        <v>239</v>
      </c>
      <c r="B240" s="37">
        <v>39582</v>
      </c>
      <c r="C240" s="34" t="s">
        <v>131</v>
      </c>
      <c r="D240" s="34" t="s">
        <v>208</v>
      </c>
      <c r="E240" s="34" t="s">
        <v>29</v>
      </c>
      <c r="F240" s="34" t="s">
        <v>185</v>
      </c>
      <c r="G240" s="21"/>
      <c r="H240" s="21"/>
      <c r="I240" s="21" t="s">
        <v>31</v>
      </c>
      <c r="J240" s="21" t="s">
        <v>8</v>
      </c>
      <c r="M240" s="12"/>
    </row>
    <row r="241" spans="1:13" ht="18" customHeight="1">
      <c r="A241" s="4">
        <v>240</v>
      </c>
      <c r="B241" s="37">
        <v>39582</v>
      </c>
      <c r="C241" s="34" t="s">
        <v>50</v>
      </c>
      <c r="D241" s="36" t="s">
        <v>47</v>
      </c>
      <c r="E241" s="34" t="s">
        <v>23</v>
      </c>
      <c r="F241" s="34" t="s">
        <v>214</v>
      </c>
      <c r="G241" s="21"/>
      <c r="H241" s="21"/>
      <c r="I241" s="21" t="s">
        <v>25</v>
      </c>
      <c r="J241" s="21" t="s">
        <v>32</v>
      </c>
      <c r="M241" s="12"/>
    </row>
    <row r="242" spans="1:13" ht="18" customHeight="1">
      <c r="A242" s="4">
        <v>241</v>
      </c>
      <c r="B242" s="37">
        <v>39582</v>
      </c>
      <c r="C242" s="34" t="s">
        <v>163</v>
      </c>
      <c r="D242" s="34" t="s">
        <v>46</v>
      </c>
      <c r="E242" s="34" t="s">
        <v>15</v>
      </c>
      <c r="F242" s="34" t="s">
        <v>27</v>
      </c>
      <c r="G242" s="21"/>
      <c r="H242" s="21"/>
      <c r="I242" s="21" t="s">
        <v>19</v>
      </c>
      <c r="J242" s="21" t="s">
        <v>38</v>
      </c>
      <c r="M242" s="12"/>
    </row>
    <row r="243" spans="1:13" ht="18" customHeight="1">
      <c r="A243" s="4">
        <v>242</v>
      </c>
      <c r="B243" s="37">
        <v>39582</v>
      </c>
      <c r="C243" s="34" t="s">
        <v>16</v>
      </c>
      <c r="D243" s="34" t="s">
        <v>35</v>
      </c>
      <c r="E243" s="34" t="s">
        <v>4</v>
      </c>
      <c r="F243" s="34" t="s">
        <v>36</v>
      </c>
      <c r="G243" s="21"/>
      <c r="H243" s="21"/>
      <c r="I243" s="21" t="s">
        <v>13</v>
      </c>
      <c r="J243" s="21" t="s">
        <v>37</v>
      </c>
      <c r="M243" s="12"/>
    </row>
    <row r="244" spans="1:13" ht="18" customHeight="1">
      <c r="A244" s="4">
        <v>243</v>
      </c>
      <c r="B244" s="37">
        <v>39583</v>
      </c>
      <c r="C244" s="34" t="s">
        <v>166</v>
      </c>
      <c r="D244" s="34" t="s">
        <v>18</v>
      </c>
      <c r="E244" s="34" t="s">
        <v>144</v>
      </c>
      <c r="F244" s="34" t="s">
        <v>21</v>
      </c>
      <c r="G244" s="21"/>
      <c r="H244" s="21"/>
      <c r="I244" s="21" t="s">
        <v>14</v>
      </c>
      <c r="J244" s="21" t="s">
        <v>20</v>
      </c>
      <c r="M244" s="12"/>
    </row>
    <row r="245" spans="1:13" ht="18" customHeight="1">
      <c r="A245" s="4">
        <v>244</v>
      </c>
      <c r="B245" s="37">
        <v>39583</v>
      </c>
      <c r="C245" s="34" t="s">
        <v>39</v>
      </c>
      <c r="D245" s="34" t="s">
        <v>41</v>
      </c>
      <c r="E245" s="34" t="s">
        <v>185</v>
      </c>
      <c r="F245" s="34" t="s">
        <v>29</v>
      </c>
      <c r="G245" s="21"/>
      <c r="H245" s="21"/>
      <c r="I245" s="21" t="s">
        <v>31</v>
      </c>
      <c r="J245" s="21" t="s">
        <v>8</v>
      </c>
      <c r="M245" s="12"/>
    </row>
    <row r="246" spans="1:13" ht="18" customHeight="1">
      <c r="A246" s="4">
        <v>245</v>
      </c>
      <c r="B246" s="37">
        <v>39583</v>
      </c>
      <c r="C246" s="34" t="s">
        <v>36</v>
      </c>
      <c r="D246" s="34" t="s">
        <v>43</v>
      </c>
      <c r="E246" s="34" t="s">
        <v>35</v>
      </c>
      <c r="F246" s="34" t="s">
        <v>6</v>
      </c>
      <c r="G246" s="21"/>
      <c r="H246" s="21"/>
      <c r="I246" s="21" t="s">
        <v>13</v>
      </c>
      <c r="J246" s="21" t="s">
        <v>37</v>
      </c>
      <c r="M246" s="12"/>
    </row>
    <row r="247" spans="1:13" ht="18" customHeight="1">
      <c r="A247" s="4">
        <v>246</v>
      </c>
      <c r="B247" s="37">
        <v>39583</v>
      </c>
      <c r="C247" s="34" t="s">
        <v>27</v>
      </c>
      <c r="D247" s="34" t="s">
        <v>10</v>
      </c>
      <c r="E247" s="34" t="s">
        <v>46</v>
      </c>
      <c r="F247" s="34" t="s">
        <v>15</v>
      </c>
      <c r="G247" s="21"/>
      <c r="H247" s="21"/>
      <c r="I247" s="21" t="s">
        <v>19</v>
      </c>
      <c r="J247" s="21" t="s">
        <v>38</v>
      </c>
      <c r="M247" s="12"/>
    </row>
    <row r="248" spans="1:13" ht="18" customHeight="1">
      <c r="A248" s="4">
        <v>247</v>
      </c>
      <c r="B248" s="37">
        <v>39583</v>
      </c>
      <c r="C248" s="34" t="s">
        <v>214</v>
      </c>
      <c r="D248" s="34" t="s">
        <v>24</v>
      </c>
      <c r="E248" s="34" t="s">
        <v>47</v>
      </c>
      <c r="F248" s="34" t="s">
        <v>23</v>
      </c>
      <c r="G248" s="21"/>
      <c r="H248" s="21"/>
      <c r="I248" s="21" t="s">
        <v>25</v>
      </c>
      <c r="J248" s="21" t="s">
        <v>32</v>
      </c>
      <c r="M248" s="12"/>
    </row>
    <row r="249" spans="1:13" ht="18" customHeight="1">
      <c r="A249" s="4">
        <v>248</v>
      </c>
      <c r="B249" s="37">
        <v>39583</v>
      </c>
      <c r="C249" s="34" t="s">
        <v>12</v>
      </c>
      <c r="D249" s="34" t="s">
        <v>161</v>
      </c>
      <c r="E249" s="34" t="s">
        <v>30</v>
      </c>
      <c r="F249" s="34" t="s">
        <v>148</v>
      </c>
      <c r="G249" s="21"/>
      <c r="H249" s="21"/>
      <c r="I249" s="21" t="s">
        <v>9</v>
      </c>
      <c r="J249" s="21" t="s">
        <v>26</v>
      </c>
      <c r="M249" s="12"/>
    </row>
    <row r="250" spans="1:13" ht="18" customHeight="1">
      <c r="A250" s="4">
        <v>249</v>
      </c>
      <c r="B250" s="37">
        <v>39584</v>
      </c>
      <c r="C250" s="34" t="s">
        <v>148</v>
      </c>
      <c r="D250" s="34" t="s">
        <v>213</v>
      </c>
      <c r="E250" s="34" t="s">
        <v>161</v>
      </c>
      <c r="F250" s="34" t="s">
        <v>30</v>
      </c>
      <c r="G250" s="21"/>
      <c r="H250" s="21"/>
      <c r="I250" s="21" t="s">
        <v>9</v>
      </c>
      <c r="J250" s="21" t="s">
        <v>32</v>
      </c>
      <c r="M250" s="12"/>
    </row>
    <row r="251" spans="1:13" ht="18" customHeight="1">
      <c r="A251" s="4">
        <v>250</v>
      </c>
      <c r="B251" s="37">
        <v>39584</v>
      </c>
      <c r="C251" s="34" t="s">
        <v>29</v>
      </c>
      <c r="D251" s="34" t="s">
        <v>131</v>
      </c>
      <c r="E251" s="34" t="s">
        <v>44</v>
      </c>
      <c r="F251" s="34" t="s">
        <v>5</v>
      </c>
      <c r="G251" s="21"/>
      <c r="H251" s="21"/>
      <c r="I251" s="21" t="s">
        <v>8</v>
      </c>
      <c r="J251" s="21" t="s">
        <v>26</v>
      </c>
      <c r="M251" s="12"/>
    </row>
    <row r="252" spans="1:13" ht="18" customHeight="1">
      <c r="A252" s="4">
        <v>251</v>
      </c>
      <c r="B252" s="37">
        <v>39584</v>
      </c>
      <c r="C252" s="34" t="s">
        <v>210</v>
      </c>
      <c r="D252" s="34" t="s">
        <v>163</v>
      </c>
      <c r="E252" s="34" t="s">
        <v>43</v>
      </c>
      <c r="F252" s="34" t="s">
        <v>22</v>
      </c>
      <c r="G252" s="21"/>
      <c r="H252" s="21"/>
      <c r="I252" s="21" t="s">
        <v>38</v>
      </c>
      <c r="J252" s="21" t="s">
        <v>14</v>
      </c>
      <c r="M252" s="12"/>
    </row>
    <row r="253" spans="1:13" ht="18" customHeight="1">
      <c r="A253" s="4">
        <v>252</v>
      </c>
      <c r="B253" s="38">
        <v>39584</v>
      </c>
      <c r="C253" s="21" t="s">
        <v>23</v>
      </c>
      <c r="D253" s="21" t="s">
        <v>50</v>
      </c>
      <c r="E253" s="21" t="s">
        <v>24</v>
      </c>
      <c r="F253" s="21" t="s">
        <v>47</v>
      </c>
      <c r="G253" s="21"/>
      <c r="H253" s="21"/>
      <c r="I253" s="21" t="s">
        <v>25</v>
      </c>
      <c r="J253" s="21" t="s">
        <v>31</v>
      </c>
    </row>
    <row r="254" spans="1:13" ht="18" customHeight="1">
      <c r="A254" s="4">
        <v>253</v>
      </c>
      <c r="B254" s="38">
        <v>39584</v>
      </c>
      <c r="C254" s="21" t="s">
        <v>15</v>
      </c>
      <c r="D254" s="21" t="s">
        <v>49</v>
      </c>
      <c r="E254" s="21" t="s">
        <v>18</v>
      </c>
      <c r="F254" s="21" t="s">
        <v>4</v>
      </c>
      <c r="G254" s="21"/>
      <c r="H254" s="21"/>
      <c r="I254" s="21" t="s">
        <v>20</v>
      </c>
      <c r="J254" s="21" t="s">
        <v>13</v>
      </c>
    </row>
    <row r="255" spans="1:13" ht="18" customHeight="1">
      <c r="A255" s="4">
        <v>254</v>
      </c>
      <c r="B255" s="38">
        <v>39584</v>
      </c>
      <c r="C255" s="21" t="s">
        <v>21</v>
      </c>
      <c r="D255" s="21" t="s">
        <v>72</v>
      </c>
      <c r="E255" s="21" t="s">
        <v>33</v>
      </c>
      <c r="F255" s="21" t="s">
        <v>144</v>
      </c>
      <c r="G255" s="21"/>
      <c r="H255" s="21"/>
      <c r="I255" s="21" t="s">
        <v>37</v>
      </c>
      <c r="J255" s="21" t="s">
        <v>19</v>
      </c>
    </row>
    <row r="256" spans="1:13" ht="18" customHeight="1">
      <c r="A256" s="4">
        <v>255</v>
      </c>
      <c r="B256" s="38">
        <v>39585</v>
      </c>
      <c r="C256" s="21" t="s">
        <v>4</v>
      </c>
      <c r="D256" s="21" t="s">
        <v>166</v>
      </c>
      <c r="E256" s="21" t="s">
        <v>49</v>
      </c>
      <c r="F256" s="21" t="s">
        <v>18</v>
      </c>
      <c r="G256" s="21"/>
      <c r="H256" s="21"/>
      <c r="I256" s="21" t="s">
        <v>20</v>
      </c>
      <c r="J256" s="21" t="s">
        <v>13</v>
      </c>
    </row>
    <row r="257" spans="1:13" ht="18" customHeight="1">
      <c r="A257" s="4">
        <v>256</v>
      </c>
      <c r="B257" s="38">
        <v>39585</v>
      </c>
      <c r="C257" s="21" t="s">
        <v>47</v>
      </c>
      <c r="D257" s="21" t="s">
        <v>214</v>
      </c>
      <c r="E257" s="21" t="s">
        <v>50</v>
      </c>
      <c r="F257" s="21" t="s">
        <v>24</v>
      </c>
      <c r="G257" s="21"/>
      <c r="H257" s="21"/>
      <c r="I257" s="21" t="s">
        <v>25</v>
      </c>
      <c r="J257" s="21" t="s">
        <v>31</v>
      </c>
    </row>
    <row r="258" spans="1:13" ht="18" customHeight="1">
      <c r="A258" s="4">
        <v>257</v>
      </c>
      <c r="B258" s="38">
        <v>39585</v>
      </c>
      <c r="C258" s="36" t="s">
        <v>5</v>
      </c>
      <c r="D258" s="21" t="s">
        <v>39</v>
      </c>
      <c r="E258" s="21" t="s">
        <v>131</v>
      </c>
      <c r="F258" s="21" t="s">
        <v>44</v>
      </c>
      <c r="G258" s="21"/>
      <c r="H258" s="21"/>
      <c r="I258" s="21" t="s">
        <v>8</v>
      </c>
      <c r="J258" s="21" t="s">
        <v>26</v>
      </c>
      <c r="M258" s="13"/>
    </row>
    <row r="259" spans="1:13" ht="18" customHeight="1">
      <c r="A259" s="4">
        <v>258</v>
      </c>
      <c r="B259" s="38">
        <v>39585</v>
      </c>
      <c r="C259" s="21" t="s">
        <v>30</v>
      </c>
      <c r="D259" s="21" t="s">
        <v>12</v>
      </c>
      <c r="E259" s="21" t="s">
        <v>213</v>
      </c>
      <c r="F259" s="21" t="s">
        <v>161</v>
      </c>
      <c r="G259" s="21"/>
      <c r="H259" s="21"/>
      <c r="I259" s="21" t="s">
        <v>9</v>
      </c>
      <c r="J259" s="21" t="s">
        <v>32</v>
      </c>
    </row>
    <row r="260" spans="1:13" ht="18" customHeight="1">
      <c r="A260" s="4">
        <v>259</v>
      </c>
      <c r="B260" s="38">
        <v>39585</v>
      </c>
      <c r="C260" s="21" t="s">
        <v>33</v>
      </c>
      <c r="D260" s="21" t="s">
        <v>27</v>
      </c>
      <c r="E260" s="21" t="s">
        <v>72</v>
      </c>
      <c r="F260" s="21" t="s">
        <v>10</v>
      </c>
      <c r="G260" s="21"/>
      <c r="H260" s="21"/>
      <c r="I260" s="21" t="s">
        <v>37</v>
      </c>
      <c r="J260" s="21" t="s">
        <v>19</v>
      </c>
    </row>
    <row r="261" spans="1:13" ht="18" customHeight="1">
      <c r="A261" s="4">
        <v>260</v>
      </c>
      <c r="B261" s="38">
        <v>39585</v>
      </c>
      <c r="C261" s="21" t="s">
        <v>22</v>
      </c>
      <c r="D261" s="21" t="s">
        <v>16</v>
      </c>
      <c r="E261" s="21" t="s">
        <v>163</v>
      </c>
      <c r="F261" s="21" t="s">
        <v>43</v>
      </c>
      <c r="G261" s="21"/>
      <c r="H261" s="21"/>
      <c r="I261" s="21" t="s">
        <v>38</v>
      </c>
      <c r="J261" s="21" t="s">
        <v>14</v>
      </c>
    </row>
    <row r="262" spans="1:13" ht="18" customHeight="1">
      <c r="A262" s="4">
        <v>261</v>
      </c>
      <c r="B262" s="38">
        <v>39586</v>
      </c>
      <c r="C262" s="21" t="s">
        <v>161</v>
      </c>
      <c r="D262" s="21" t="s">
        <v>148</v>
      </c>
      <c r="E262" s="21" t="s">
        <v>12</v>
      </c>
      <c r="F262" s="21" t="s">
        <v>213</v>
      </c>
      <c r="G262" s="21"/>
      <c r="H262" s="21"/>
      <c r="I262" s="21" t="s">
        <v>9</v>
      </c>
      <c r="J262" s="21" t="s">
        <v>32</v>
      </c>
    </row>
    <row r="263" spans="1:13" ht="18" customHeight="1">
      <c r="A263" s="4">
        <v>262</v>
      </c>
      <c r="B263" s="38">
        <v>39586</v>
      </c>
      <c r="C263" s="21" t="s">
        <v>10</v>
      </c>
      <c r="D263" s="21" t="s">
        <v>21</v>
      </c>
      <c r="E263" s="21" t="s">
        <v>27</v>
      </c>
      <c r="F263" s="21" t="s">
        <v>72</v>
      </c>
      <c r="G263" s="21"/>
      <c r="H263" s="21"/>
      <c r="I263" s="21" t="s">
        <v>37</v>
      </c>
      <c r="J263" s="21" t="s">
        <v>19</v>
      </c>
    </row>
    <row r="264" spans="1:13" ht="18" customHeight="1">
      <c r="A264" s="4">
        <v>263</v>
      </c>
      <c r="B264" s="38">
        <v>39586</v>
      </c>
      <c r="C264" s="21" t="s">
        <v>44</v>
      </c>
      <c r="D264" s="21" t="s">
        <v>29</v>
      </c>
      <c r="E264" s="21" t="s">
        <v>41</v>
      </c>
      <c r="F264" s="21" t="s">
        <v>131</v>
      </c>
      <c r="G264" s="21"/>
      <c r="H264" s="21"/>
      <c r="I264" s="21" t="s">
        <v>8</v>
      </c>
      <c r="J264" s="21" t="s">
        <v>26</v>
      </c>
    </row>
    <row r="265" spans="1:13" ht="18" customHeight="1">
      <c r="A265" s="4">
        <v>264</v>
      </c>
      <c r="B265" s="38">
        <v>39586</v>
      </c>
      <c r="C265" s="21" t="s">
        <v>43</v>
      </c>
      <c r="D265" s="21" t="s">
        <v>210</v>
      </c>
      <c r="E265" s="21" t="s">
        <v>16</v>
      </c>
      <c r="F265" s="21" t="s">
        <v>163</v>
      </c>
      <c r="G265" s="21"/>
      <c r="H265" s="21"/>
      <c r="I265" s="21" t="s">
        <v>38</v>
      </c>
      <c r="J265" s="21" t="s">
        <v>14</v>
      </c>
    </row>
    <row r="266" spans="1:13" ht="18" customHeight="1">
      <c r="A266" s="4">
        <v>265</v>
      </c>
      <c r="B266" s="38">
        <v>39586</v>
      </c>
      <c r="C266" s="21" t="s">
        <v>24</v>
      </c>
      <c r="D266" s="21" t="s">
        <v>23</v>
      </c>
      <c r="E266" s="21" t="s">
        <v>214</v>
      </c>
      <c r="F266" s="21" t="s">
        <v>50</v>
      </c>
      <c r="G266" s="21"/>
      <c r="H266" s="21"/>
      <c r="I266" s="21" t="s">
        <v>25</v>
      </c>
      <c r="J266" s="21" t="s">
        <v>31</v>
      </c>
    </row>
    <row r="267" spans="1:13" ht="18" customHeight="1">
      <c r="A267" s="4">
        <v>266</v>
      </c>
      <c r="B267" s="38">
        <v>39586</v>
      </c>
      <c r="C267" s="21" t="s">
        <v>18</v>
      </c>
      <c r="D267" s="21" t="s">
        <v>15</v>
      </c>
      <c r="E267" s="21" t="s">
        <v>166</v>
      </c>
      <c r="F267" s="21" t="s">
        <v>49</v>
      </c>
      <c r="G267" s="21"/>
      <c r="H267" s="21"/>
      <c r="I267" s="21" t="s">
        <v>20</v>
      </c>
      <c r="J267" s="21" t="s">
        <v>13</v>
      </c>
    </row>
    <row r="268" spans="1:13" ht="18" customHeight="1">
      <c r="A268" s="4">
        <v>267</v>
      </c>
      <c r="B268" s="38">
        <v>39588</v>
      </c>
      <c r="C268" s="21" t="s">
        <v>35</v>
      </c>
      <c r="D268" s="21" t="s">
        <v>131</v>
      </c>
      <c r="E268" s="21" t="s">
        <v>33</v>
      </c>
      <c r="F268" s="21" t="s">
        <v>29</v>
      </c>
      <c r="G268" s="21"/>
      <c r="H268" s="21"/>
      <c r="I268" s="21" t="s">
        <v>31</v>
      </c>
      <c r="J268" s="21" t="s">
        <v>13</v>
      </c>
    </row>
    <row r="269" spans="1:13" ht="18" customHeight="1">
      <c r="A269" s="4">
        <v>268</v>
      </c>
      <c r="B269" s="38">
        <v>39588</v>
      </c>
      <c r="C269" s="21" t="s">
        <v>153</v>
      </c>
      <c r="D269" s="21" t="s">
        <v>22</v>
      </c>
      <c r="E269" s="21" t="s">
        <v>23</v>
      </c>
      <c r="F269" s="21" t="s">
        <v>46</v>
      </c>
      <c r="G269" s="21"/>
      <c r="H269" s="21"/>
      <c r="I269" s="21" t="s">
        <v>25</v>
      </c>
      <c r="J269" s="21" t="s">
        <v>19</v>
      </c>
    </row>
    <row r="270" spans="1:13" ht="18" customHeight="1">
      <c r="A270" s="4">
        <v>269</v>
      </c>
      <c r="B270" s="37">
        <v>39588</v>
      </c>
      <c r="C270" s="34" t="s">
        <v>213</v>
      </c>
      <c r="D270" s="34" t="s">
        <v>4</v>
      </c>
      <c r="E270" s="34" t="s">
        <v>148</v>
      </c>
      <c r="F270" s="34" t="s">
        <v>27</v>
      </c>
      <c r="G270" s="21"/>
      <c r="H270" s="21"/>
      <c r="I270" s="21" t="s">
        <v>8</v>
      </c>
      <c r="J270" s="21" t="s">
        <v>37</v>
      </c>
      <c r="M270" s="12"/>
    </row>
    <row r="271" spans="1:13" ht="18" customHeight="1">
      <c r="A271" s="4">
        <v>270</v>
      </c>
      <c r="B271" s="37">
        <v>39588</v>
      </c>
      <c r="C271" s="34" t="s">
        <v>50</v>
      </c>
      <c r="D271" s="34" t="s">
        <v>34</v>
      </c>
      <c r="E271" s="34" t="s">
        <v>142</v>
      </c>
      <c r="F271" s="34" t="s">
        <v>16</v>
      </c>
      <c r="G271" s="21"/>
      <c r="H271" s="21"/>
      <c r="I271" s="21" t="s">
        <v>26</v>
      </c>
      <c r="J271" s="21" t="s">
        <v>38</v>
      </c>
      <c r="M271" s="12"/>
    </row>
    <row r="272" spans="1:13" ht="18" customHeight="1">
      <c r="A272" s="4">
        <v>271</v>
      </c>
      <c r="B272" s="37">
        <v>39588</v>
      </c>
      <c r="C272" s="34" t="s">
        <v>163</v>
      </c>
      <c r="D272" s="34" t="s">
        <v>5</v>
      </c>
      <c r="E272" s="34" t="s">
        <v>144</v>
      </c>
      <c r="F272" s="34" t="s">
        <v>39</v>
      </c>
      <c r="G272" s="21"/>
      <c r="H272" s="21"/>
      <c r="I272" s="21" t="s">
        <v>9</v>
      </c>
      <c r="J272" s="21" t="s">
        <v>20</v>
      </c>
      <c r="M272" s="12"/>
    </row>
    <row r="273" spans="1:13" ht="18" customHeight="1">
      <c r="A273" s="4">
        <v>272</v>
      </c>
      <c r="B273" s="37">
        <v>39589</v>
      </c>
      <c r="C273" s="34" t="s">
        <v>39</v>
      </c>
      <c r="D273" s="34" t="s">
        <v>7</v>
      </c>
      <c r="E273" s="34" t="s">
        <v>5</v>
      </c>
      <c r="F273" s="34" t="s">
        <v>144</v>
      </c>
      <c r="G273" s="21"/>
      <c r="H273" s="21"/>
      <c r="I273" s="21" t="s">
        <v>9</v>
      </c>
      <c r="J273" s="21" t="s">
        <v>20</v>
      </c>
      <c r="M273" s="12"/>
    </row>
    <row r="274" spans="1:13" ht="18" customHeight="1">
      <c r="A274" s="4">
        <v>273</v>
      </c>
      <c r="B274" s="37">
        <v>39589</v>
      </c>
      <c r="C274" s="34" t="s">
        <v>49</v>
      </c>
      <c r="D274" s="34" t="s">
        <v>30</v>
      </c>
      <c r="E274" s="34" t="s">
        <v>17</v>
      </c>
      <c r="F274" s="34" t="s">
        <v>12</v>
      </c>
      <c r="G274" s="21"/>
      <c r="H274" s="21"/>
      <c r="I274" s="21" t="s">
        <v>32</v>
      </c>
      <c r="J274" s="21" t="s">
        <v>14</v>
      </c>
      <c r="M274" s="12"/>
    </row>
    <row r="275" spans="1:13" ht="18" customHeight="1">
      <c r="A275" s="4">
        <v>274</v>
      </c>
      <c r="B275" s="37">
        <v>39589</v>
      </c>
      <c r="C275" s="34" t="s">
        <v>46</v>
      </c>
      <c r="D275" s="34" t="s">
        <v>24</v>
      </c>
      <c r="E275" s="34" t="s">
        <v>22</v>
      </c>
      <c r="F275" s="34" t="s">
        <v>23</v>
      </c>
      <c r="G275" s="21"/>
      <c r="H275" s="21"/>
      <c r="I275" s="21" t="s">
        <v>25</v>
      </c>
      <c r="J275" s="21" t="s">
        <v>19</v>
      </c>
      <c r="M275" s="12"/>
    </row>
    <row r="276" spans="1:13" ht="18" customHeight="1">
      <c r="A276" s="4">
        <v>275</v>
      </c>
      <c r="B276" s="37">
        <v>39589</v>
      </c>
      <c r="C276" s="34" t="s">
        <v>29</v>
      </c>
      <c r="D276" s="34" t="s">
        <v>210</v>
      </c>
      <c r="E276" s="34" t="s">
        <v>131</v>
      </c>
      <c r="F276" s="34" t="s">
        <v>33</v>
      </c>
      <c r="G276" s="21"/>
      <c r="H276" s="21"/>
      <c r="I276" s="21" t="s">
        <v>31</v>
      </c>
      <c r="J276" s="21" t="s">
        <v>13</v>
      </c>
      <c r="M276" s="12"/>
    </row>
    <row r="277" spans="1:13" ht="18" customHeight="1">
      <c r="A277" s="4">
        <v>276</v>
      </c>
      <c r="B277" s="37">
        <v>39589</v>
      </c>
      <c r="C277" s="34" t="s">
        <v>27</v>
      </c>
      <c r="D277" s="34" t="s">
        <v>161</v>
      </c>
      <c r="E277" s="34" t="s">
        <v>4</v>
      </c>
      <c r="F277" s="34" t="s">
        <v>148</v>
      </c>
      <c r="G277" s="21"/>
      <c r="H277" s="21"/>
      <c r="I277" s="21" t="s">
        <v>8</v>
      </c>
      <c r="J277" s="21" t="s">
        <v>37</v>
      </c>
      <c r="M277" s="12"/>
    </row>
    <row r="278" spans="1:13" ht="18" customHeight="1">
      <c r="A278" s="4">
        <v>277</v>
      </c>
      <c r="B278" s="37">
        <v>39589</v>
      </c>
      <c r="C278" s="34" t="s">
        <v>16</v>
      </c>
      <c r="D278" s="34" t="s">
        <v>44</v>
      </c>
      <c r="E278" s="34" t="s">
        <v>34</v>
      </c>
      <c r="F278" s="34" t="s">
        <v>142</v>
      </c>
      <c r="G278" s="21"/>
      <c r="H278" s="21"/>
      <c r="I278" s="21" t="s">
        <v>26</v>
      </c>
      <c r="J278" s="21" t="s">
        <v>38</v>
      </c>
      <c r="M278" s="12"/>
    </row>
    <row r="279" spans="1:13" ht="18" customHeight="1">
      <c r="A279" s="4">
        <v>278</v>
      </c>
      <c r="B279" s="37">
        <v>39590</v>
      </c>
      <c r="C279" s="34" t="s">
        <v>12</v>
      </c>
      <c r="D279" s="34" t="s">
        <v>6</v>
      </c>
      <c r="E279" s="36" t="s">
        <v>30</v>
      </c>
      <c r="F279" s="34" t="s">
        <v>17</v>
      </c>
      <c r="G279" s="21"/>
      <c r="H279" s="21"/>
      <c r="I279" s="21" t="s">
        <v>32</v>
      </c>
      <c r="J279" s="21" t="s">
        <v>14</v>
      </c>
      <c r="M279" s="12"/>
    </row>
    <row r="280" spans="1:13" ht="18" customHeight="1">
      <c r="A280" s="4">
        <v>279</v>
      </c>
      <c r="B280" s="37">
        <v>39591</v>
      </c>
      <c r="C280" s="34" t="s">
        <v>23</v>
      </c>
      <c r="D280" s="34" t="s">
        <v>166</v>
      </c>
      <c r="E280" s="34" t="s">
        <v>153</v>
      </c>
      <c r="F280" s="34" t="s">
        <v>72</v>
      </c>
      <c r="G280" s="21"/>
      <c r="H280" s="21"/>
      <c r="I280" s="21" t="s">
        <v>25</v>
      </c>
      <c r="J280" s="21" t="s">
        <v>38</v>
      </c>
      <c r="M280" s="12"/>
    </row>
    <row r="281" spans="1:13" ht="18" customHeight="1">
      <c r="A281" s="4">
        <v>280</v>
      </c>
      <c r="B281" s="37">
        <v>39591</v>
      </c>
      <c r="C281" s="34" t="s">
        <v>144</v>
      </c>
      <c r="D281" s="34" t="s">
        <v>39</v>
      </c>
      <c r="E281" s="34" t="s">
        <v>7</v>
      </c>
      <c r="F281" s="34" t="s">
        <v>5</v>
      </c>
      <c r="G281" s="21"/>
      <c r="H281" s="21"/>
      <c r="I281" s="21" t="s">
        <v>9</v>
      </c>
      <c r="J281" s="21" t="s">
        <v>13</v>
      </c>
      <c r="M281" s="12"/>
    </row>
    <row r="282" spans="1:13" ht="18" customHeight="1">
      <c r="A282" s="4">
        <v>281</v>
      </c>
      <c r="B282" s="37">
        <v>39591</v>
      </c>
      <c r="C282" s="34" t="s">
        <v>142</v>
      </c>
      <c r="D282" s="34" t="s">
        <v>46</v>
      </c>
      <c r="E282" s="34" t="s">
        <v>185</v>
      </c>
      <c r="F282" s="34" t="s">
        <v>43</v>
      </c>
      <c r="G282" s="21"/>
      <c r="H282" s="21"/>
      <c r="I282" s="21" t="s">
        <v>26</v>
      </c>
      <c r="J282" s="21" t="s">
        <v>19</v>
      </c>
      <c r="M282" s="12"/>
    </row>
    <row r="283" spans="1:13" ht="18" customHeight="1">
      <c r="A283" s="4">
        <v>282</v>
      </c>
      <c r="B283" s="37">
        <v>39591</v>
      </c>
      <c r="C283" s="34" t="s">
        <v>17</v>
      </c>
      <c r="D283" s="36" t="s">
        <v>213</v>
      </c>
      <c r="E283" s="34" t="s">
        <v>35</v>
      </c>
      <c r="F283" s="34" t="s">
        <v>30</v>
      </c>
      <c r="G283" s="21"/>
      <c r="H283" s="21"/>
      <c r="I283" s="21" t="s">
        <v>32</v>
      </c>
      <c r="J283" s="21" t="s">
        <v>37</v>
      </c>
      <c r="M283" s="12"/>
    </row>
    <row r="284" spans="1:13" ht="18" customHeight="1">
      <c r="A284" s="4">
        <v>283</v>
      </c>
      <c r="B284" s="37">
        <v>39591</v>
      </c>
      <c r="C284" s="34" t="s">
        <v>33</v>
      </c>
      <c r="D284" s="34" t="s">
        <v>29</v>
      </c>
      <c r="E284" s="34" t="s">
        <v>210</v>
      </c>
      <c r="F284" s="34" t="s">
        <v>131</v>
      </c>
      <c r="G284" s="21"/>
      <c r="H284" s="21"/>
      <c r="I284" s="21" t="s">
        <v>31</v>
      </c>
      <c r="J284" s="21" t="s">
        <v>20</v>
      </c>
      <c r="M284" s="12"/>
    </row>
    <row r="285" spans="1:13" ht="18" customHeight="1">
      <c r="A285" s="4">
        <v>284</v>
      </c>
      <c r="B285" s="37">
        <v>39591</v>
      </c>
      <c r="C285" s="34" t="s">
        <v>214</v>
      </c>
      <c r="D285" s="34" t="s">
        <v>163</v>
      </c>
      <c r="E285" s="34" t="s">
        <v>161</v>
      </c>
      <c r="F285" s="34" t="s">
        <v>6</v>
      </c>
      <c r="G285" s="21"/>
      <c r="H285" s="21"/>
      <c r="I285" s="21" t="s">
        <v>8</v>
      </c>
      <c r="J285" s="21" t="s">
        <v>14</v>
      </c>
      <c r="M285" s="12"/>
    </row>
    <row r="286" spans="1:13" ht="18" customHeight="1">
      <c r="A286" s="4">
        <v>285</v>
      </c>
      <c r="B286" s="37">
        <v>39592</v>
      </c>
      <c r="C286" s="34" t="s">
        <v>72</v>
      </c>
      <c r="D286" s="34" t="s">
        <v>182</v>
      </c>
      <c r="E286" s="34" t="s">
        <v>166</v>
      </c>
      <c r="F286" s="34" t="s">
        <v>153</v>
      </c>
      <c r="G286" s="21"/>
      <c r="H286" s="21"/>
      <c r="I286" s="21" t="s">
        <v>25</v>
      </c>
      <c r="J286" s="21" t="s">
        <v>38</v>
      </c>
      <c r="M286" s="12"/>
    </row>
    <row r="287" spans="1:13" ht="18" customHeight="1">
      <c r="A287" s="4">
        <v>286</v>
      </c>
      <c r="B287" s="37">
        <v>39592</v>
      </c>
      <c r="C287" s="36" t="s">
        <v>5</v>
      </c>
      <c r="D287" s="34" t="s">
        <v>27</v>
      </c>
      <c r="E287" s="34" t="s">
        <v>39</v>
      </c>
      <c r="F287" s="34" t="s">
        <v>7</v>
      </c>
      <c r="G287" s="21"/>
      <c r="H287" s="21"/>
      <c r="I287" s="21" t="s">
        <v>9</v>
      </c>
      <c r="J287" s="21" t="s">
        <v>13</v>
      </c>
      <c r="M287" s="13"/>
    </row>
    <row r="288" spans="1:13" ht="18" customHeight="1">
      <c r="A288" s="4">
        <v>287</v>
      </c>
      <c r="B288" s="37">
        <v>39592</v>
      </c>
      <c r="C288" s="34" t="s">
        <v>6</v>
      </c>
      <c r="D288" s="34" t="s">
        <v>41</v>
      </c>
      <c r="E288" s="34" t="s">
        <v>163</v>
      </c>
      <c r="F288" s="34" t="s">
        <v>161</v>
      </c>
      <c r="G288" s="21"/>
      <c r="H288" s="21"/>
      <c r="I288" s="21" t="s">
        <v>8</v>
      </c>
      <c r="J288" s="21" t="s">
        <v>14</v>
      </c>
      <c r="M288" s="12"/>
    </row>
    <row r="289" spans="1:13" ht="18" customHeight="1">
      <c r="A289" s="4">
        <v>288</v>
      </c>
      <c r="B289" s="37">
        <v>39592</v>
      </c>
      <c r="C289" s="34" t="s">
        <v>131</v>
      </c>
      <c r="D289" s="34" t="s">
        <v>16</v>
      </c>
      <c r="E289" s="34" t="s">
        <v>29</v>
      </c>
      <c r="F289" s="34" t="s">
        <v>210</v>
      </c>
      <c r="G289" s="21"/>
      <c r="H289" s="21"/>
      <c r="I289" s="21" t="s">
        <v>31</v>
      </c>
      <c r="J289" s="21" t="s">
        <v>20</v>
      </c>
      <c r="M289" s="12"/>
    </row>
    <row r="290" spans="1:13" ht="18" customHeight="1">
      <c r="A290" s="4">
        <v>289</v>
      </c>
      <c r="B290" s="37">
        <v>39592</v>
      </c>
      <c r="C290" s="34" t="s">
        <v>30</v>
      </c>
      <c r="D290" s="34" t="s">
        <v>21</v>
      </c>
      <c r="E290" s="34" t="s">
        <v>213</v>
      </c>
      <c r="F290" s="34" t="s">
        <v>35</v>
      </c>
      <c r="G290" s="21"/>
      <c r="H290" s="21"/>
      <c r="I290" s="21" t="s">
        <v>32</v>
      </c>
      <c r="J290" s="21" t="s">
        <v>37</v>
      </c>
      <c r="M290" s="12"/>
    </row>
    <row r="291" spans="1:13" ht="18" customHeight="1">
      <c r="A291" s="4">
        <v>290</v>
      </c>
      <c r="B291" s="37">
        <v>39592</v>
      </c>
      <c r="C291" s="34" t="s">
        <v>43</v>
      </c>
      <c r="D291" s="34" t="s">
        <v>50</v>
      </c>
      <c r="E291" s="34" t="s">
        <v>46</v>
      </c>
      <c r="F291" s="34" t="s">
        <v>185</v>
      </c>
      <c r="G291" s="21"/>
      <c r="H291" s="21"/>
      <c r="I291" s="21" t="s">
        <v>26</v>
      </c>
      <c r="J291" s="21" t="s">
        <v>19</v>
      </c>
      <c r="M291" s="12"/>
    </row>
    <row r="292" spans="1:13" ht="18" customHeight="1">
      <c r="A292" s="4">
        <v>291</v>
      </c>
      <c r="B292" s="37">
        <v>39593</v>
      </c>
      <c r="C292" s="34" t="s">
        <v>166</v>
      </c>
      <c r="D292" s="34" t="s">
        <v>47</v>
      </c>
      <c r="E292" s="34" t="s">
        <v>49</v>
      </c>
      <c r="F292" s="34" t="s">
        <v>182</v>
      </c>
      <c r="G292" s="21"/>
      <c r="H292" s="21"/>
      <c r="I292" s="21" t="s">
        <v>19</v>
      </c>
      <c r="J292" s="21" t="s">
        <v>8</v>
      </c>
      <c r="M292" s="12"/>
    </row>
    <row r="293" spans="1:13" ht="18" customHeight="1">
      <c r="A293" s="4">
        <v>292</v>
      </c>
      <c r="B293" s="37">
        <v>39593</v>
      </c>
      <c r="C293" s="34" t="s">
        <v>161</v>
      </c>
      <c r="D293" s="34" t="s">
        <v>144</v>
      </c>
      <c r="E293" s="34" t="s">
        <v>131</v>
      </c>
      <c r="F293" s="34" t="s">
        <v>22</v>
      </c>
      <c r="G293" s="21"/>
      <c r="H293" s="21"/>
      <c r="I293" s="21" t="s">
        <v>37</v>
      </c>
      <c r="J293" s="21" t="s">
        <v>31</v>
      </c>
      <c r="M293" s="12"/>
    </row>
    <row r="294" spans="1:13" ht="18" customHeight="1">
      <c r="A294" s="4">
        <v>293</v>
      </c>
      <c r="B294" s="37">
        <v>39593</v>
      </c>
      <c r="C294" s="34" t="s">
        <v>7</v>
      </c>
      <c r="D294" s="34" t="s">
        <v>148</v>
      </c>
      <c r="E294" s="34" t="s">
        <v>27</v>
      </c>
      <c r="F294" s="34" t="s">
        <v>41</v>
      </c>
      <c r="G294" s="21"/>
      <c r="H294" s="21"/>
      <c r="I294" s="21" t="s">
        <v>13</v>
      </c>
      <c r="J294" s="21" t="s">
        <v>26</v>
      </c>
      <c r="M294" s="12"/>
    </row>
    <row r="295" spans="1:13" ht="18" customHeight="1">
      <c r="A295" s="4">
        <v>294</v>
      </c>
      <c r="B295" s="37">
        <v>39593</v>
      </c>
      <c r="C295" s="34" t="s">
        <v>211</v>
      </c>
      <c r="D295" s="34" t="s">
        <v>33</v>
      </c>
      <c r="E295" s="34" t="s">
        <v>12</v>
      </c>
      <c r="F295" s="34" t="s">
        <v>4</v>
      </c>
      <c r="G295" s="21"/>
      <c r="H295" s="21"/>
      <c r="I295" s="21" t="s">
        <v>14</v>
      </c>
      <c r="J295" s="21" t="s">
        <v>9</v>
      </c>
      <c r="M295" s="12"/>
    </row>
    <row r="296" spans="1:13" ht="18" customHeight="1">
      <c r="A296" s="4">
        <v>295</v>
      </c>
      <c r="B296" s="37">
        <v>39593</v>
      </c>
      <c r="C296" s="34" t="s">
        <v>210</v>
      </c>
      <c r="D296" s="34" t="s">
        <v>214</v>
      </c>
      <c r="E296" s="34" t="s">
        <v>16</v>
      </c>
      <c r="F296" s="34" t="s">
        <v>50</v>
      </c>
      <c r="G296" s="21"/>
      <c r="H296" s="21"/>
      <c r="I296" s="21" t="s">
        <v>20</v>
      </c>
      <c r="J296" s="21" t="s">
        <v>25</v>
      </c>
      <c r="M296" s="12"/>
    </row>
    <row r="297" spans="1:13" ht="18" customHeight="1">
      <c r="A297" s="4">
        <v>296</v>
      </c>
      <c r="B297" s="37">
        <v>39593</v>
      </c>
      <c r="C297" s="34" t="s">
        <v>24</v>
      </c>
      <c r="D297" s="34" t="s">
        <v>10</v>
      </c>
      <c r="E297" s="34" t="s">
        <v>142</v>
      </c>
      <c r="F297" s="34" t="s">
        <v>46</v>
      </c>
      <c r="G297" s="21"/>
      <c r="H297" s="21"/>
      <c r="I297" s="21" t="s">
        <v>38</v>
      </c>
      <c r="J297" s="21" t="s">
        <v>32</v>
      </c>
      <c r="M297" s="12"/>
    </row>
    <row r="298" spans="1:13" ht="18" customHeight="1">
      <c r="A298" s="4">
        <v>297</v>
      </c>
      <c r="B298" s="37">
        <v>39594</v>
      </c>
      <c r="C298" s="34" t="s">
        <v>182</v>
      </c>
      <c r="D298" s="34" t="s">
        <v>72</v>
      </c>
      <c r="E298" s="34" t="s">
        <v>47</v>
      </c>
      <c r="F298" s="34" t="s">
        <v>49</v>
      </c>
      <c r="G298" s="21"/>
      <c r="H298" s="21"/>
      <c r="I298" s="21" t="s">
        <v>19</v>
      </c>
      <c r="J298" s="21" t="s">
        <v>8</v>
      </c>
      <c r="M298" s="12"/>
    </row>
    <row r="299" spans="1:13" ht="18" customHeight="1">
      <c r="A299" s="4">
        <v>298</v>
      </c>
      <c r="B299" s="37">
        <v>39594</v>
      </c>
      <c r="C299" s="34" t="s">
        <v>4</v>
      </c>
      <c r="D299" s="34" t="s">
        <v>30</v>
      </c>
      <c r="E299" s="34" t="s">
        <v>33</v>
      </c>
      <c r="F299" s="34" t="s">
        <v>12</v>
      </c>
      <c r="G299" s="21"/>
      <c r="H299" s="21"/>
      <c r="I299" s="21" t="s">
        <v>14</v>
      </c>
      <c r="J299" s="21" t="s">
        <v>9</v>
      </c>
      <c r="M299" s="12"/>
    </row>
    <row r="300" spans="1:13" ht="18" customHeight="1">
      <c r="A300" s="4">
        <v>299</v>
      </c>
      <c r="B300" s="37">
        <v>39594</v>
      </c>
      <c r="C300" s="34" t="s">
        <v>41</v>
      </c>
      <c r="D300" s="34" t="s">
        <v>6</v>
      </c>
      <c r="E300" s="34" t="s">
        <v>148</v>
      </c>
      <c r="F300" s="34" t="s">
        <v>27</v>
      </c>
      <c r="G300" s="21"/>
      <c r="H300" s="21"/>
      <c r="I300" s="21" t="s">
        <v>13</v>
      </c>
      <c r="J300" s="21" t="s">
        <v>26</v>
      </c>
      <c r="M300" s="12"/>
    </row>
    <row r="301" spans="1:13" ht="18" customHeight="1">
      <c r="A301" s="4">
        <v>300</v>
      </c>
      <c r="B301" s="37">
        <v>39594</v>
      </c>
      <c r="C301" s="34" t="s">
        <v>46</v>
      </c>
      <c r="D301" s="34" t="s">
        <v>142</v>
      </c>
      <c r="E301" s="34" t="s">
        <v>10</v>
      </c>
      <c r="F301" s="34" t="s">
        <v>173</v>
      </c>
      <c r="G301" s="21"/>
      <c r="H301" s="21"/>
      <c r="I301" s="21" t="s">
        <v>38</v>
      </c>
      <c r="J301" s="21" t="s">
        <v>32</v>
      </c>
      <c r="M301" s="12"/>
    </row>
    <row r="302" spans="1:13" ht="18" customHeight="1">
      <c r="A302" s="4">
        <v>301</v>
      </c>
      <c r="B302" s="37">
        <v>39594</v>
      </c>
      <c r="C302" s="34" t="s">
        <v>50</v>
      </c>
      <c r="D302" s="34" t="s">
        <v>43</v>
      </c>
      <c r="E302" s="34" t="s">
        <v>214</v>
      </c>
      <c r="F302" s="34" t="s">
        <v>16</v>
      </c>
      <c r="G302" s="21"/>
      <c r="H302" s="21"/>
      <c r="I302" s="21" t="s">
        <v>20</v>
      </c>
      <c r="J302" s="21" t="s">
        <v>25</v>
      </c>
      <c r="M302" s="12"/>
    </row>
    <row r="303" spans="1:13" ht="18" customHeight="1">
      <c r="A303" s="4">
        <v>302</v>
      </c>
      <c r="B303" s="37">
        <v>39594</v>
      </c>
      <c r="C303" s="34" t="s">
        <v>22</v>
      </c>
      <c r="D303" s="34" t="s">
        <v>5</v>
      </c>
      <c r="E303" s="34" t="s">
        <v>144</v>
      </c>
      <c r="F303" s="34" t="s">
        <v>29</v>
      </c>
      <c r="G303" s="21"/>
      <c r="H303" s="21"/>
      <c r="I303" s="21" t="s">
        <v>37</v>
      </c>
      <c r="J303" s="21" t="s">
        <v>31</v>
      </c>
      <c r="M303" s="12"/>
    </row>
    <row r="304" spans="1:13" ht="18" customHeight="1">
      <c r="A304" s="4">
        <v>303</v>
      </c>
      <c r="B304" s="37">
        <v>39596</v>
      </c>
      <c r="C304" s="34" t="s">
        <v>35</v>
      </c>
      <c r="D304" s="34" t="s">
        <v>50</v>
      </c>
      <c r="E304" s="34" t="s">
        <v>72</v>
      </c>
      <c r="F304" s="34" t="s">
        <v>214</v>
      </c>
      <c r="G304" s="21"/>
      <c r="H304" s="21"/>
      <c r="I304" s="21" t="s">
        <v>20</v>
      </c>
      <c r="J304" s="21" t="s">
        <v>26</v>
      </c>
      <c r="M304" s="12"/>
    </row>
    <row r="305" spans="1:13" ht="18" customHeight="1">
      <c r="A305" s="4">
        <v>304</v>
      </c>
      <c r="B305" s="37">
        <v>39596</v>
      </c>
      <c r="C305" s="34" t="s">
        <v>153</v>
      </c>
      <c r="D305" s="34" t="s">
        <v>210</v>
      </c>
      <c r="E305" s="34" t="s">
        <v>185</v>
      </c>
      <c r="F305" s="34" t="s">
        <v>163</v>
      </c>
      <c r="G305" s="21"/>
      <c r="H305" s="21"/>
      <c r="I305" s="21" t="s">
        <v>38</v>
      </c>
      <c r="J305" s="21" t="s">
        <v>8</v>
      </c>
      <c r="M305" s="12"/>
    </row>
    <row r="306" spans="1:13" ht="18" customHeight="1">
      <c r="A306" s="4">
        <v>305</v>
      </c>
      <c r="B306" s="37">
        <v>39596</v>
      </c>
      <c r="C306" s="34" t="s">
        <v>49</v>
      </c>
      <c r="D306" s="34" t="s">
        <v>23</v>
      </c>
      <c r="E306" s="34" t="s">
        <v>21</v>
      </c>
      <c r="F306" s="34" t="s">
        <v>148</v>
      </c>
      <c r="G306" s="21"/>
      <c r="H306" s="21"/>
      <c r="I306" s="21" t="s">
        <v>13</v>
      </c>
      <c r="J306" s="21" t="s">
        <v>25</v>
      </c>
      <c r="M306" s="12"/>
    </row>
    <row r="307" spans="1:13" ht="18" customHeight="1">
      <c r="A307" s="4">
        <v>306</v>
      </c>
      <c r="B307" s="37">
        <v>39596</v>
      </c>
      <c r="C307" s="34" t="s">
        <v>29</v>
      </c>
      <c r="D307" s="34" t="s">
        <v>18</v>
      </c>
      <c r="E307" s="34" t="s">
        <v>211</v>
      </c>
      <c r="F307" s="34" t="s">
        <v>144</v>
      </c>
      <c r="G307" s="21"/>
      <c r="H307" s="21"/>
      <c r="I307" s="21" t="s">
        <v>14</v>
      </c>
      <c r="J307" s="21" t="s">
        <v>31</v>
      </c>
      <c r="M307" s="12"/>
    </row>
    <row r="308" spans="1:13" ht="18" customHeight="1">
      <c r="A308" s="4">
        <v>307</v>
      </c>
      <c r="B308" s="37">
        <v>39596</v>
      </c>
      <c r="C308" s="34" t="s">
        <v>16</v>
      </c>
      <c r="D308" s="34" t="s">
        <v>182</v>
      </c>
      <c r="E308" s="36" t="s">
        <v>166</v>
      </c>
      <c r="F308" s="34" t="s">
        <v>47</v>
      </c>
      <c r="G308" s="21"/>
      <c r="H308" s="21"/>
      <c r="I308" s="21" t="s">
        <v>19</v>
      </c>
      <c r="J308" s="21" t="s">
        <v>32</v>
      </c>
      <c r="M308" s="12"/>
    </row>
    <row r="309" spans="1:13" ht="18" customHeight="1">
      <c r="A309" s="4">
        <v>308</v>
      </c>
      <c r="B309" s="37">
        <v>39596</v>
      </c>
      <c r="C309" s="34" t="s">
        <v>12</v>
      </c>
      <c r="D309" s="34" t="s">
        <v>36</v>
      </c>
      <c r="E309" s="34" t="s">
        <v>41</v>
      </c>
      <c r="F309" s="34" t="s">
        <v>10</v>
      </c>
      <c r="G309" s="21"/>
      <c r="H309" s="21"/>
      <c r="I309" s="21" t="s">
        <v>37</v>
      </c>
      <c r="J309" s="21" t="s">
        <v>9</v>
      </c>
      <c r="M309" s="12"/>
    </row>
    <row r="310" spans="1:13" ht="18" customHeight="1">
      <c r="A310" s="4">
        <v>309</v>
      </c>
      <c r="B310" s="37">
        <v>39597</v>
      </c>
      <c r="C310" s="34" t="s">
        <v>148</v>
      </c>
      <c r="D310" s="34" t="s">
        <v>15</v>
      </c>
      <c r="E310" s="34" t="s">
        <v>23</v>
      </c>
      <c r="F310" s="34" t="s">
        <v>21</v>
      </c>
      <c r="G310" s="21"/>
      <c r="H310" s="21"/>
      <c r="I310" s="21" t="s">
        <v>13</v>
      </c>
      <c r="J310" s="21" t="s">
        <v>25</v>
      </c>
      <c r="M310" s="12"/>
    </row>
    <row r="311" spans="1:13" ht="18" customHeight="1">
      <c r="A311" s="4">
        <v>310</v>
      </c>
      <c r="B311" s="37">
        <v>39597</v>
      </c>
      <c r="C311" s="34" t="s">
        <v>47</v>
      </c>
      <c r="D311" s="34" t="s">
        <v>4</v>
      </c>
      <c r="E311" s="34" t="s">
        <v>182</v>
      </c>
      <c r="F311" s="34" t="s">
        <v>166</v>
      </c>
      <c r="G311" s="21"/>
      <c r="H311" s="21"/>
      <c r="I311" s="21" t="s">
        <v>19</v>
      </c>
      <c r="J311" s="21" t="s">
        <v>32</v>
      </c>
      <c r="M311" s="12"/>
    </row>
    <row r="312" spans="1:13" ht="18" customHeight="1">
      <c r="A312" s="4">
        <v>311</v>
      </c>
      <c r="B312" s="37">
        <v>39597</v>
      </c>
      <c r="C312" s="34" t="s">
        <v>10</v>
      </c>
      <c r="D312" s="34" t="s">
        <v>213</v>
      </c>
      <c r="E312" s="34" t="s">
        <v>36</v>
      </c>
      <c r="F312" s="34" t="s">
        <v>41</v>
      </c>
      <c r="G312" s="21"/>
      <c r="H312" s="21"/>
      <c r="I312" s="21" t="s">
        <v>37</v>
      </c>
      <c r="J312" s="21" t="s">
        <v>9</v>
      </c>
      <c r="M312" s="12"/>
    </row>
    <row r="313" spans="1:13" ht="18" customHeight="1">
      <c r="A313" s="4">
        <v>312</v>
      </c>
      <c r="B313" s="37">
        <v>39597</v>
      </c>
      <c r="C313" s="34" t="s">
        <v>144</v>
      </c>
      <c r="D313" s="34" t="s">
        <v>131</v>
      </c>
      <c r="E313" s="34" t="s">
        <v>18</v>
      </c>
      <c r="F313" s="34" t="s">
        <v>211</v>
      </c>
      <c r="G313" s="21"/>
      <c r="H313" s="21"/>
      <c r="I313" s="21" t="s">
        <v>14</v>
      </c>
      <c r="J313" s="21" t="s">
        <v>31</v>
      </c>
      <c r="M313" s="12"/>
    </row>
    <row r="314" spans="1:13" ht="18" customHeight="1">
      <c r="A314" s="4">
        <v>313</v>
      </c>
      <c r="B314" s="37">
        <v>39597</v>
      </c>
      <c r="C314" s="34" t="s">
        <v>163</v>
      </c>
      <c r="D314" s="34" t="s">
        <v>161</v>
      </c>
      <c r="E314" s="34" t="s">
        <v>210</v>
      </c>
      <c r="F314" s="34" t="s">
        <v>185</v>
      </c>
      <c r="G314" s="21"/>
      <c r="H314" s="21"/>
      <c r="I314" s="21" t="s">
        <v>38</v>
      </c>
      <c r="J314" s="21" t="s">
        <v>8</v>
      </c>
      <c r="M314" s="12"/>
    </row>
    <row r="315" spans="1:13" ht="18" customHeight="1">
      <c r="A315" s="4">
        <v>314</v>
      </c>
      <c r="B315" s="37">
        <v>39597</v>
      </c>
      <c r="C315" s="34" t="s">
        <v>214</v>
      </c>
      <c r="D315" s="34" t="s">
        <v>22</v>
      </c>
      <c r="E315" s="34" t="s">
        <v>50</v>
      </c>
      <c r="F315" s="34" t="s">
        <v>72</v>
      </c>
      <c r="G315" s="21"/>
      <c r="H315" s="21"/>
      <c r="I315" s="21" t="s">
        <v>20</v>
      </c>
      <c r="J315" s="21" t="s">
        <v>26</v>
      </c>
      <c r="M315" s="12"/>
    </row>
    <row r="316" spans="1:13" ht="18" customHeight="1">
      <c r="A316" s="4">
        <v>315</v>
      </c>
      <c r="B316" s="37">
        <v>39599</v>
      </c>
      <c r="C316" s="34" t="s">
        <v>72</v>
      </c>
      <c r="D316" s="34" t="s">
        <v>12</v>
      </c>
      <c r="E316" s="34" t="s">
        <v>22</v>
      </c>
      <c r="F316" s="34" t="s">
        <v>5</v>
      </c>
      <c r="G316" s="21"/>
      <c r="H316" s="21"/>
      <c r="I316" s="21" t="s">
        <v>31</v>
      </c>
      <c r="J316" s="21" t="s">
        <v>38</v>
      </c>
      <c r="M316" s="12"/>
    </row>
    <row r="317" spans="1:13" ht="18" customHeight="1">
      <c r="A317" s="4">
        <v>316</v>
      </c>
      <c r="B317" s="37">
        <v>39599</v>
      </c>
      <c r="C317" s="34" t="s">
        <v>44</v>
      </c>
      <c r="D317" s="34" t="s">
        <v>163</v>
      </c>
      <c r="E317" s="34" t="s">
        <v>142</v>
      </c>
      <c r="F317" s="34" t="s">
        <v>15</v>
      </c>
      <c r="G317" s="21"/>
      <c r="H317" s="21"/>
      <c r="I317" s="21" t="s">
        <v>26</v>
      </c>
      <c r="J317" s="21" t="s">
        <v>14</v>
      </c>
      <c r="M317" s="12"/>
    </row>
    <row r="318" spans="1:13" ht="18" customHeight="1">
      <c r="A318" s="4">
        <v>317</v>
      </c>
      <c r="B318" s="37">
        <v>39599</v>
      </c>
      <c r="C318" s="34" t="s">
        <v>6</v>
      </c>
      <c r="D318" s="34" t="s">
        <v>39</v>
      </c>
      <c r="E318" s="34" t="s">
        <v>217</v>
      </c>
      <c r="F318" s="34" t="s">
        <v>131</v>
      </c>
      <c r="G318" s="21"/>
      <c r="H318" s="21"/>
      <c r="I318" s="21" t="s">
        <v>8</v>
      </c>
      <c r="J318" s="21" t="s">
        <v>13</v>
      </c>
      <c r="M318" s="12"/>
    </row>
    <row r="319" spans="1:13" ht="18" customHeight="1">
      <c r="A319" s="4">
        <v>318</v>
      </c>
      <c r="B319" s="37">
        <v>39599</v>
      </c>
      <c r="C319" s="34" t="s">
        <v>23</v>
      </c>
      <c r="D319" s="34" t="s">
        <v>35</v>
      </c>
      <c r="E319" s="34" t="s">
        <v>24</v>
      </c>
      <c r="F319" s="34" t="s">
        <v>18</v>
      </c>
      <c r="G319" s="21"/>
      <c r="H319" s="21"/>
      <c r="I319" s="21" t="s">
        <v>32</v>
      </c>
      <c r="J319" s="21" t="s">
        <v>20</v>
      </c>
      <c r="M319" s="12"/>
    </row>
    <row r="320" spans="1:13" ht="18" customHeight="1">
      <c r="A320" s="4">
        <v>319</v>
      </c>
      <c r="B320" s="37">
        <v>39599</v>
      </c>
      <c r="C320" s="34" t="s">
        <v>30</v>
      </c>
      <c r="D320" s="34" t="s">
        <v>17</v>
      </c>
      <c r="E320" s="34" t="s">
        <v>213</v>
      </c>
      <c r="F320" s="34" t="s">
        <v>36</v>
      </c>
      <c r="G320" s="21"/>
      <c r="H320" s="21"/>
      <c r="I320" s="21" t="s">
        <v>9</v>
      </c>
      <c r="J320" s="21" t="s">
        <v>19</v>
      </c>
      <c r="M320" s="12"/>
    </row>
    <row r="321" spans="1:13" ht="18" customHeight="1">
      <c r="A321" s="4">
        <v>320</v>
      </c>
      <c r="B321" s="37">
        <v>39599</v>
      </c>
      <c r="C321" s="34" t="s">
        <v>21</v>
      </c>
      <c r="D321" s="34" t="s">
        <v>153</v>
      </c>
      <c r="E321" s="34" t="s">
        <v>4</v>
      </c>
      <c r="F321" s="34" t="s">
        <v>161</v>
      </c>
      <c r="G321" s="21"/>
      <c r="H321" s="21"/>
      <c r="I321" s="21" t="s">
        <v>25</v>
      </c>
      <c r="J321" s="21" t="s">
        <v>37</v>
      </c>
      <c r="M321" s="12"/>
    </row>
    <row r="322" spans="1:13" ht="18" customHeight="1">
      <c r="A322" s="4">
        <v>321</v>
      </c>
      <c r="B322" s="37">
        <v>39600</v>
      </c>
      <c r="C322" s="34" t="s">
        <v>161</v>
      </c>
      <c r="D322" s="34" t="s">
        <v>144</v>
      </c>
      <c r="E322" s="34" t="s">
        <v>153</v>
      </c>
      <c r="F322" s="34" t="s">
        <v>4</v>
      </c>
      <c r="G322" s="21"/>
      <c r="H322" s="21"/>
      <c r="I322" s="21" t="s">
        <v>25</v>
      </c>
      <c r="J322" s="21" t="s">
        <v>37</v>
      </c>
      <c r="M322" s="12"/>
    </row>
    <row r="323" spans="1:13" ht="18" customHeight="1">
      <c r="A323" s="4">
        <v>322</v>
      </c>
      <c r="B323" s="37">
        <v>39600</v>
      </c>
      <c r="C323" s="34" t="s">
        <v>5</v>
      </c>
      <c r="D323" s="34" t="s">
        <v>46</v>
      </c>
      <c r="E323" s="34" t="s">
        <v>12</v>
      </c>
      <c r="F323" s="34" t="s">
        <v>22</v>
      </c>
      <c r="G323" s="21"/>
      <c r="H323" s="21"/>
      <c r="I323" s="21" t="s">
        <v>31</v>
      </c>
      <c r="J323" s="21" t="s">
        <v>38</v>
      </c>
      <c r="M323" s="12"/>
    </row>
    <row r="324" spans="1:13" ht="18" customHeight="1">
      <c r="A324" s="4">
        <v>323</v>
      </c>
      <c r="B324" s="37">
        <v>39600</v>
      </c>
      <c r="C324" s="34" t="s">
        <v>298</v>
      </c>
      <c r="D324" s="34" t="s">
        <v>41</v>
      </c>
      <c r="E324" s="34" t="s">
        <v>17</v>
      </c>
      <c r="F324" s="34" t="s">
        <v>213</v>
      </c>
      <c r="G324" s="21"/>
      <c r="H324" s="21"/>
      <c r="I324" s="21" t="s">
        <v>9</v>
      </c>
      <c r="J324" s="21" t="s">
        <v>19</v>
      </c>
      <c r="M324" s="12"/>
    </row>
    <row r="325" spans="1:13" ht="18" customHeight="1">
      <c r="A325" s="4">
        <v>324</v>
      </c>
      <c r="B325" s="37">
        <v>39600</v>
      </c>
      <c r="C325" s="34" t="s">
        <v>131</v>
      </c>
      <c r="D325" s="34" t="s">
        <v>10</v>
      </c>
      <c r="E325" s="34" t="s">
        <v>29</v>
      </c>
      <c r="F325" s="34" t="s">
        <v>217</v>
      </c>
      <c r="G325" s="21"/>
      <c r="H325" s="21"/>
      <c r="I325" s="21" t="s">
        <v>8</v>
      </c>
      <c r="J325" s="21" t="s">
        <v>13</v>
      </c>
      <c r="M325" s="12"/>
    </row>
    <row r="326" spans="1:13" ht="18" customHeight="1">
      <c r="A326" s="4">
        <v>325</v>
      </c>
      <c r="B326" s="37">
        <v>39600</v>
      </c>
      <c r="C326" s="34" t="s">
        <v>15</v>
      </c>
      <c r="D326" s="34" t="s">
        <v>47</v>
      </c>
      <c r="E326" s="34" t="s">
        <v>7</v>
      </c>
      <c r="F326" s="34" t="s">
        <v>142</v>
      </c>
      <c r="G326" s="21"/>
      <c r="H326" s="21"/>
      <c r="I326" s="21" t="s">
        <v>26</v>
      </c>
      <c r="J326" s="21" t="s">
        <v>14</v>
      </c>
      <c r="M326" s="12"/>
    </row>
    <row r="327" spans="1:13" ht="18" customHeight="1">
      <c r="A327" s="4">
        <v>326</v>
      </c>
      <c r="B327" s="37">
        <v>39600</v>
      </c>
      <c r="C327" s="34" t="s">
        <v>18</v>
      </c>
      <c r="D327" s="34" t="s">
        <v>148</v>
      </c>
      <c r="E327" s="34" t="s">
        <v>35</v>
      </c>
      <c r="F327" s="34" t="s">
        <v>24</v>
      </c>
      <c r="G327" s="21"/>
      <c r="H327" s="21"/>
      <c r="I327" s="21" t="s">
        <v>32</v>
      </c>
      <c r="J327" s="21" t="s">
        <v>20</v>
      </c>
      <c r="M327" s="12"/>
    </row>
    <row r="328" spans="1:13" ht="18" customHeight="1">
      <c r="A328" s="4">
        <v>327</v>
      </c>
      <c r="B328" s="37">
        <v>39602</v>
      </c>
      <c r="C328" s="34" t="s">
        <v>213</v>
      </c>
      <c r="D328" s="34" t="s">
        <v>49</v>
      </c>
      <c r="E328" s="34" t="s">
        <v>30</v>
      </c>
      <c r="F328" s="34" t="s">
        <v>10</v>
      </c>
      <c r="G328" s="21"/>
      <c r="H328" s="21"/>
      <c r="I328" s="21" t="s">
        <v>9</v>
      </c>
      <c r="J328" s="21" t="s">
        <v>38</v>
      </c>
      <c r="M328" s="12"/>
    </row>
    <row r="329" spans="1:13" ht="18" customHeight="1">
      <c r="A329" s="4">
        <v>328</v>
      </c>
      <c r="B329" s="37">
        <v>39602</v>
      </c>
      <c r="C329" s="34" t="s">
        <v>210</v>
      </c>
      <c r="D329" s="36" t="s">
        <v>161</v>
      </c>
      <c r="E329" s="34" t="s">
        <v>163</v>
      </c>
      <c r="F329" s="34" t="s">
        <v>153</v>
      </c>
      <c r="G329" s="21"/>
      <c r="H329" s="21"/>
      <c r="I329" s="21" t="s">
        <v>25</v>
      </c>
      <c r="J329" s="21" t="s">
        <v>14</v>
      </c>
      <c r="M329" s="12"/>
    </row>
    <row r="330" spans="1:13" ht="18" customHeight="1">
      <c r="A330" s="4">
        <v>329</v>
      </c>
      <c r="B330" s="37">
        <v>39602</v>
      </c>
      <c r="C330" s="36" t="s">
        <v>142</v>
      </c>
      <c r="D330" s="34" t="s">
        <v>16</v>
      </c>
      <c r="E330" s="34" t="s">
        <v>47</v>
      </c>
      <c r="F330" s="34" t="s">
        <v>7</v>
      </c>
      <c r="G330" s="21"/>
      <c r="H330" s="21"/>
      <c r="I330" s="21" t="s">
        <v>26</v>
      </c>
      <c r="J330" s="21" t="s">
        <v>37</v>
      </c>
      <c r="M330" s="13"/>
    </row>
    <row r="331" spans="1:13" ht="18" customHeight="1">
      <c r="A331" s="4">
        <v>330</v>
      </c>
      <c r="B331" s="37">
        <v>39602</v>
      </c>
      <c r="C331" s="34" t="s">
        <v>24</v>
      </c>
      <c r="D331" s="34" t="s">
        <v>21</v>
      </c>
      <c r="E331" s="34" t="s">
        <v>148</v>
      </c>
      <c r="F331" s="34" t="s">
        <v>35</v>
      </c>
      <c r="G331" s="21"/>
      <c r="H331" s="21"/>
      <c r="I331" s="21" t="s">
        <v>32</v>
      </c>
      <c r="J331" s="21" t="s">
        <v>13</v>
      </c>
      <c r="M331" s="12"/>
    </row>
    <row r="332" spans="1:13" ht="18" customHeight="1">
      <c r="A332" s="4">
        <v>331</v>
      </c>
      <c r="B332" s="37">
        <v>39602</v>
      </c>
      <c r="C332" s="34" t="s">
        <v>22</v>
      </c>
      <c r="D332" s="34" t="s">
        <v>5</v>
      </c>
      <c r="E332" s="34" t="s">
        <v>46</v>
      </c>
      <c r="F332" s="34" t="s">
        <v>12</v>
      </c>
      <c r="G332" s="21"/>
      <c r="H332" s="21"/>
      <c r="I332" s="21" t="s">
        <v>31</v>
      </c>
      <c r="J332" s="21" t="s">
        <v>19</v>
      </c>
      <c r="M332" s="12"/>
    </row>
    <row r="333" spans="1:13" ht="18" customHeight="1">
      <c r="A333" s="4">
        <v>332</v>
      </c>
      <c r="B333" s="37">
        <v>39603</v>
      </c>
      <c r="C333" s="34" t="s">
        <v>4</v>
      </c>
      <c r="D333" s="34" t="s">
        <v>131</v>
      </c>
      <c r="E333" s="34" t="s">
        <v>21</v>
      </c>
      <c r="F333" s="34" t="s">
        <v>148</v>
      </c>
      <c r="G333" s="21"/>
      <c r="H333" s="21"/>
      <c r="I333" s="21" t="s">
        <v>32</v>
      </c>
      <c r="J333" s="21" t="s">
        <v>13</v>
      </c>
      <c r="M333" s="12"/>
    </row>
    <row r="334" spans="1:13" ht="18" customHeight="1">
      <c r="A334" s="4">
        <v>333</v>
      </c>
      <c r="B334" s="37">
        <v>39603</v>
      </c>
      <c r="C334" s="34" t="s">
        <v>7</v>
      </c>
      <c r="D334" s="34" t="s">
        <v>11</v>
      </c>
      <c r="E334" s="34" t="s">
        <v>16</v>
      </c>
      <c r="F334" s="34" t="s">
        <v>47</v>
      </c>
      <c r="G334" s="21"/>
      <c r="H334" s="21"/>
      <c r="I334" s="21" t="s">
        <v>26</v>
      </c>
      <c r="J334" s="21" t="s">
        <v>37</v>
      </c>
      <c r="M334" s="12"/>
    </row>
    <row r="335" spans="1:13" ht="18" customHeight="1">
      <c r="A335" s="4">
        <v>334</v>
      </c>
      <c r="B335" s="37">
        <v>39603</v>
      </c>
      <c r="C335" s="34" t="s">
        <v>153</v>
      </c>
      <c r="D335" s="34" t="s">
        <v>43</v>
      </c>
      <c r="E335" s="34" t="s">
        <v>161</v>
      </c>
      <c r="F335" s="34" t="s">
        <v>163</v>
      </c>
      <c r="G335" s="21"/>
      <c r="H335" s="21"/>
      <c r="I335" s="21" t="s">
        <v>25</v>
      </c>
      <c r="J335" s="21" t="s">
        <v>14</v>
      </c>
      <c r="M335" s="12"/>
    </row>
    <row r="336" spans="1:13" ht="18" customHeight="1">
      <c r="A336" s="4">
        <v>335</v>
      </c>
      <c r="B336" s="37">
        <v>39603</v>
      </c>
      <c r="C336" s="34" t="s">
        <v>10</v>
      </c>
      <c r="D336" s="34" t="s">
        <v>30</v>
      </c>
      <c r="E336" s="34" t="s">
        <v>49</v>
      </c>
      <c r="F336" s="34" t="s">
        <v>39</v>
      </c>
      <c r="G336" s="21"/>
      <c r="H336" s="21"/>
      <c r="I336" s="21" t="s">
        <v>9</v>
      </c>
      <c r="J336" s="21" t="s">
        <v>38</v>
      </c>
      <c r="M336" s="12"/>
    </row>
    <row r="337" spans="1:13" ht="18" customHeight="1">
      <c r="A337" s="4">
        <v>336</v>
      </c>
      <c r="B337" s="37">
        <v>39603</v>
      </c>
      <c r="C337" s="34" t="s">
        <v>29</v>
      </c>
      <c r="D337" s="34" t="s">
        <v>15</v>
      </c>
      <c r="E337" s="34" t="s">
        <v>23</v>
      </c>
      <c r="F337" s="34" t="s">
        <v>27</v>
      </c>
      <c r="G337" s="21"/>
      <c r="H337" s="21"/>
      <c r="I337" s="21" t="s">
        <v>8</v>
      </c>
      <c r="J337" s="21" t="s">
        <v>20</v>
      </c>
      <c r="M337" s="12"/>
    </row>
    <row r="338" spans="1:13" ht="18" customHeight="1">
      <c r="A338" s="4">
        <v>337</v>
      </c>
      <c r="B338" s="37">
        <v>39603</v>
      </c>
      <c r="C338" s="34" t="s">
        <v>12</v>
      </c>
      <c r="D338" s="34" t="s">
        <v>36</v>
      </c>
      <c r="E338" s="34" t="s">
        <v>5</v>
      </c>
      <c r="F338" s="34" t="s">
        <v>46</v>
      </c>
      <c r="G338" s="21"/>
      <c r="H338" s="21"/>
      <c r="I338" s="21" t="s">
        <v>31</v>
      </c>
      <c r="J338" s="21" t="s">
        <v>19</v>
      </c>
      <c r="M338" s="12"/>
    </row>
    <row r="339" spans="1:13" ht="18" customHeight="1">
      <c r="A339" s="4">
        <v>338</v>
      </c>
      <c r="B339" s="37">
        <v>39604</v>
      </c>
      <c r="C339" s="34" t="s">
        <v>166</v>
      </c>
      <c r="D339" s="34" t="s">
        <v>23</v>
      </c>
      <c r="E339" s="34" t="s">
        <v>27</v>
      </c>
      <c r="F339" s="34" t="s">
        <v>29</v>
      </c>
      <c r="G339" s="21"/>
      <c r="H339" s="21"/>
      <c r="I339" s="21" t="s">
        <v>8</v>
      </c>
      <c r="J339" s="21" t="s">
        <v>20</v>
      </c>
      <c r="M339" s="12"/>
    </row>
    <row r="340" spans="1:13" ht="18" customHeight="1">
      <c r="A340" s="4">
        <v>339</v>
      </c>
      <c r="B340" s="37">
        <v>39605</v>
      </c>
      <c r="C340" s="34" t="s">
        <v>148</v>
      </c>
      <c r="D340" s="34" t="s">
        <v>22</v>
      </c>
      <c r="E340" s="34" t="s">
        <v>131</v>
      </c>
      <c r="F340" s="34" t="s">
        <v>144</v>
      </c>
      <c r="G340" s="21"/>
      <c r="H340" s="21"/>
      <c r="I340" s="21" t="s">
        <v>13</v>
      </c>
      <c r="J340" s="21" t="s">
        <v>9</v>
      </c>
      <c r="M340" s="12"/>
    </row>
    <row r="341" spans="1:13" ht="18" customHeight="1">
      <c r="A341" s="4">
        <v>340</v>
      </c>
      <c r="B341" s="37">
        <v>39605</v>
      </c>
      <c r="C341" s="34" t="s">
        <v>35</v>
      </c>
      <c r="D341" s="34" t="s">
        <v>213</v>
      </c>
      <c r="E341" s="34" t="s">
        <v>15</v>
      </c>
      <c r="F341" s="34" t="s">
        <v>5</v>
      </c>
      <c r="G341" s="21"/>
      <c r="H341" s="21"/>
      <c r="I341" s="21" t="s">
        <v>37</v>
      </c>
      <c r="J341" s="21" t="s">
        <v>8</v>
      </c>
      <c r="M341" s="12"/>
    </row>
    <row r="342" spans="1:13" ht="18" customHeight="1">
      <c r="A342" s="4">
        <v>341</v>
      </c>
      <c r="B342" s="37">
        <v>39605</v>
      </c>
      <c r="C342" s="34" t="s">
        <v>211</v>
      </c>
      <c r="D342" s="34" t="s">
        <v>4</v>
      </c>
      <c r="E342" s="34" t="s">
        <v>12</v>
      </c>
      <c r="F342" s="34" t="s">
        <v>49</v>
      </c>
      <c r="G342" s="21"/>
      <c r="H342" s="21"/>
      <c r="I342" s="21" t="s">
        <v>14</v>
      </c>
      <c r="J342" s="21" t="s">
        <v>32</v>
      </c>
      <c r="M342" s="12"/>
    </row>
    <row r="343" spans="1:13" ht="18" customHeight="1">
      <c r="A343" s="4">
        <v>342</v>
      </c>
      <c r="B343" s="37">
        <v>39605</v>
      </c>
      <c r="C343" s="34" t="s">
        <v>46</v>
      </c>
      <c r="D343" s="34" t="s">
        <v>142</v>
      </c>
      <c r="E343" s="34" t="s">
        <v>72</v>
      </c>
      <c r="F343" s="34" t="s">
        <v>214</v>
      </c>
      <c r="G343" s="21"/>
      <c r="H343" s="21"/>
      <c r="I343" s="21" t="s">
        <v>38</v>
      </c>
      <c r="J343" s="21" t="s">
        <v>25</v>
      </c>
      <c r="M343" s="12"/>
    </row>
    <row r="344" spans="1:13" ht="18" customHeight="1">
      <c r="A344" s="4">
        <v>343</v>
      </c>
      <c r="B344" s="37">
        <v>39605</v>
      </c>
      <c r="C344" s="34" t="s">
        <v>23</v>
      </c>
      <c r="D344" s="34" t="s">
        <v>6</v>
      </c>
      <c r="E344" s="34" t="s">
        <v>50</v>
      </c>
      <c r="F344" s="34" t="s">
        <v>16</v>
      </c>
      <c r="G344" s="21"/>
      <c r="H344" s="21"/>
      <c r="I344" s="21" t="s">
        <v>20</v>
      </c>
      <c r="J344" s="21" t="s">
        <v>31</v>
      </c>
      <c r="M344" s="12"/>
    </row>
    <row r="345" spans="1:13" ht="18" customHeight="1">
      <c r="A345" s="4">
        <v>344</v>
      </c>
      <c r="B345" s="37">
        <v>39605</v>
      </c>
      <c r="C345" s="34" t="s">
        <v>163</v>
      </c>
      <c r="D345" s="34" t="s">
        <v>146</v>
      </c>
      <c r="E345" s="34" t="s">
        <v>17</v>
      </c>
      <c r="F345" s="34" t="s">
        <v>182</v>
      </c>
      <c r="G345" s="21"/>
      <c r="H345" s="21"/>
      <c r="I345" s="21" t="s">
        <v>19</v>
      </c>
      <c r="J345" s="21" t="s">
        <v>26</v>
      </c>
      <c r="M345" s="12"/>
    </row>
    <row r="346" spans="1:13" ht="18" customHeight="1">
      <c r="A346" s="4">
        <v>345</v>
      </c>
      <c r="B346" s="37">
        <v>39606</v>
      </c>
      <c r="C346" s="34" t="s">
        <v>182</v>
      </c>
      <c r="D346" s="34" t="s">
        <v>33</v>
      </c>
      <c r="E346" s="34" t="s">
        <v>146</v>
      </c>
      <c r="F346" s="34" t="s">
        <v>17</v>
      </c>
      <c r="G346" s="21"/>
      <c r="H346" s="21"/>
      <c r="I346" s="21" t="s">
        <v>19</v>
      </c>
      <c r="J346" s="21" t="s">
        <v>26</v>
      </c>
      <c r="M346" s="12"/>
    </row>
    <row r="347" spans="1:13" ht="18" customHeight="1">
      <c r="A347" s="4">
        <v>346</v>
      </c>
      <c r="B347" s="37">
        <v>39606</v>
      </c>
      <c r="C347" s="34" t="s">
        <v>49</v>
      </c>
      <c r="D347" s="34" t="s">
        <v>29</v>
      </c>
      <c r="E347" s="34" t="s">
        <v>4</v>
      </c>
      <c r="F347" s="34" t="s">
        <v>12</v>
      </c>
      <c r="G347" s="21"/>
      <c r="H347" s="21"/>
      <c r="I347" s="21" t="s">
        <v>14</v>
      </c>
      <c r="J347" s="21" t="s">
        <v>32</v>
      </c>
      <c r="M347" s="12"/>
    </row>
    <row r="348" spans="1:13" ht="18" customHeight="1">
      <c r="A348" s="4">
        <v>347</v>
      </c>
      <c r="B348" s="37">
        <v>39606</v>
      </c>
      <c r="C348" s="34" t="s">
        <v>30</v>
      </c>
      <c r="D348" s="34" t="s">
        <v>10</v>
      </c>
      <c r="E348" s="34" t="s">
        <v>213</v>
      </c>
      <c r="F348" s="34" t="s">
        <v>15</v>
      </c>
      <c r="G348" s="21"/>
      <c r="H348" s="21"/>
      <c r="I348" s="21" t="s">
        <v>37</v>
      </c>
      <c r="J348" s="21" t="s">
        <v>8</v>
      </c>
      <c r="M348" s="12"/>
    </row>
    <row r="349" spans="1:13" ht="18" customHeight="1">
      <c r="A349" s="4">
        <v>348</v>
      </c>
      <c r="B349" s="37">
        <v>39606</v>
      </c>
      <c r="C349" s="34" t="s">
        <v>144</v>
      </c>
      <c r="D349" s="34" t="s">
        <v>41</v>
      </c>
      <c r="E349" s="34" t="s">
        <v>22</v>
      </c>
      <c r="F349" s="34" t="s">
        <v>131</v>
      </c>
      <c r="G349" s="21"/>
      <c r="H349" s="21"/>
      <c r="I349" s="21" t="s">
        <v>13</v>
      </c>
      <c r="J349" s="21" t="s">
        <v>9</v>
      </c>
      <c r="M349" s="12"/>
    </row>
    <row r="350" spans="1:13" ht="18" customHeight="1">
      <c r="A350" s="4">
        <v>349</v>
      </c>
      <c r="B350" s="37">
        <v>39606</v>
      </c>
      <c r="C350" s="34" t="s">
        <v>214</v>
      </c>
      <c r="D350" s="34" t="s">
        <v>7</v>
      </c>
      <c r="E350" s="34" t="s">
        <v>142</v>
      </c>
      <c r="F350" s="34" t="s">
        <v>72</v>
      </c>
      <c r="G350" s="21"/>
      <c r="H350" s="21"/>
      <c r="I350" s="21" t="s">
        <v>38</v>
      </c>
      <c r="J350" s="21" t="s">
        <v>25</v>
      </c>
      <c r="M350" s="12"/>
    </row>
    <row r="351" spans="1:13" ht="18" customHeight="1">
      <c r="A351" s="4">
        <v>350</v>
      </c>
      <c r="B351" s="37">
        <v>39606</v>
      </c>
      <c r="C351" s="34" t="s">
        <v>16</v>
      </c>
      <c r="D351" s="34" t="s">
        <v>153</v>
      </c>
      <c r="E351" s="34" t="s">
        <v>6</v>
      </c>
      <c r="F351" s="34" t="s">
        <v>50</v>
      </c>
      <c r="G351" s="21"/>
      <c r="H351" s="21"/>
      <c r="I351" s="21" t="s">
        <v>20</v>
      </c>
      <c r="J351" s="21" t="s">
        <v>31</v>
      </c>
      <c r="M351" s="12"/>
    </row>
    <row r="352" spans="1:13" ht="18" customHeight="1">
      <c r="A352" s="4">
        <v>351</v>
      </c>
      <c r="B352" s="37">
        <v>39607</v>
      </c>
      <c r="C352" s="34" t="s">
        <v>72</v>
      </c>
      <c r="D352" s="34" t="s">
        <v>161</v>
      </c>
      <c r="E352" s="34" t="s">
        <v>33</v>
      </c>
      <c r="F352" s="34" t="s">
        <v>146</v>
      </c>
      <c r="G352" s="21"/>
      <c r="H352" s="21"/>
      <c r="I352" s="21" t="s">
        <v>19</v>
      </c>
      <c r="J352" s="21" t="s">
        <v>25</v>
      </c>
      <c r="M352" s="12"/>
    </row>
    <row r="353" spans="1:13" ht="18" customHeight="1">
      <c r="A353" s="4">
        <v>352</v>
      </c>
      <c r="B353" s="37">
        <v>39607</v>
      </c>
      <c r="C353" s="34" t="s">
        <v>5</v>
      </c>
      <c r="D353" s="34" t="s">
        <v>166</v>
      </c>
      <c r="E353" s="34" t="s">
        <v>211</v>
      </c>
      <c r="F353" s="34" t="s">
        <v>21</v>
      </c>
      <c r="G353" s="21"/>
      <c r="H353" s="21"/>
      <c r="I353" s="21" t="s">
        <v>14</v>
      </c>
      <c r="J353" s="21" t="s">
        <v>8</v>
      </c>
      <c r="M353" s="12"/>
    </row>
    <row r="354" spans="1:13" ht="18" customHeight="1">
      <c r="A354" s="4">
        <v>353</v>
      </c>
      <c r="B354" s="37">
        <v>39607</v>
      </c>
      <c r="C354" s="34" t="s">
        <v>131</v>
      </c>
      <c r="D354" s="34" t="s">
        <v>35</v>
      </c>
      <c r="E354" s="34" t="s">
        <v>41</v>
      </c>
      <c r="F354" s="34" t="s">
        <v>27</v>
      </c>
      <c r="G354" s="21"/>
      <c r="H354" s="21"/>
      <c r="I354" s="21" t="s">
        <v>13</v>
      </c>
      <c r="J354" s="21" t="s">
        <v>31</v>
      </c>
      <c r="M354" s="12"/>
    </row>
    <row r="355" spans="1:13" ht="18" customHeight="1">
      <c r="A355" s="4">
        <v>354</v>
      </c>
      <c r="B355" s="37">
        <v>39607</v>
      </c>
      <c r="C355" s="34" t="s">
        <v>15</v>
      </c>
      <c r="D355" s="34" t="s">
        <v>148</v>
      </c>
      <c r="E355" s="34" t="s">
        <v>10</v>
      </c>
      <c r="F355" s="34" t="s">
        <v>213</v>
      </c>
      <c r="G355" s="21"/>
      <c r="H355" s="21"/>
      <c r="I355" s="21" t="s">
        <v>37</v>
      </c>
      <c r="J355" s="21" t="s">
        <v>32</v>
      </c>
      <c r="M355" s="12"/>
    </row>
    <row r="356" spans="1:13" ht="18" customHeight="1">
      <c r="A356" s="4">
        <v>355</v>
      </c>
      <c r="B356" s="37">
        <v>39607</v>
      </c>
      <c r="C356" s="34" t="s">
        <v>50</v>
      </c>
      <c r="D356" s="34" t="s">
        <v>210</v>
      </c>
      <c r="E356" s="34" t="s">
        <v>153</v>
      </c>
      <c r="F356" s="34" t="s">
        <v>6</v>
      </c>
      <c r="G356" s="21"/>
      <c r="H356" s="21"/>
      <c r="I356" s="21" t="s">
        <v>20</v>
      </c>
      <c r="J356" s="21" t="s">
        <v>9</v>
      </c>
      <c r="M356" s="12"/>
    </row>
    <row r="357" spans="1:13" ht="18" customHeight="1">
      <c r="A357" s="4">
        <v>356</v>
      </c>
      <c r="B357" s="37">
        <v>39607</v>
      </c>
      <c r="C357" s="34" t="s">
        <v>17</v>
      </c>
      <c r="D357" s="34" t="s">
        <v>23</v>
      </c>
      <c r="E357" s="34" t="s">
        <v>163</v>
      </c>
      <c r="F357" s="34" t="s">
        <v>47</v>
      </c>
      <c r="G357" s="21"/>
      <c r="H357" s="21"/>
      <c r="I357" s="21" t="s">
        <v>38</v>
      </c>
      <c r="J357" s="21" t="s">
        <v>26</v>
      </c>
      <c r="M357" s="12"/>
    </row>
    <row r="358" spans="1:13" ht="18" customHeight="1">
      <c r="A358" s="4">
        <v>357</v>
      </c>
      <c r="B358" s="37">
        <v>39608</v>
      </c>
      <c r="C358" s="34" t="s">
        <v>47</v>
      </c>
      <c r="D358" s="34" t="s">
        <v>144</v>
      </c>
      <c r="E358" s="34" t="s">
        <v>23</v>
      </c>
      <c r="F358" s="34" t="s">
        <v>163</v>
      </c>
      <c r="G358" s="21"/>
      <c r="H358" s="21"/>
      <c r="I358" s="21" t="s">
        <v>38</v>
      </c>
      <c r="J358" s="21" t="s">
        <v>26</v>
      </c>
      <c r="M358" s="12"/>
    </row>
    <row r="359" spans="1:13" ht="18" customHeight="1">
      <c r="A359" s="4">
        <v>358</v>
      </c>
      <c r="B359" s="37">
        <v>39608</v>
      </c>
      <c r="C359" s="34" t="s">
        <v>213</v>
      </c>
      <c r="D359" s="34" t="s">
        <v>49</v>
      </c>
      <c r="E359" s="34" t="s">
        <v>148</v>
      </c>
      <c r="F359" s="34" t="s">
        <v>10</v>
      </c>
      <c r="G359" s="21"/>
      <c r="H359" s="21"/>
      <c r="I359" s="21" t="s">
        <v>37</v>
      </c>
      <c r="J359" s="21" t="s">
        <v>32</v>
      </c>
      <c r="M359" s="12"/>
    </row>
    <row r="360" spans="1:13" ht="18" customHeight="1">
      <c r="A360" s="4">
        <v>359</v>
      </c>
      <c r="B360" s="37">
        <v>39608</v>
      </c>
      <c r="C360" s="34" t="s">
        <v>6</v>
      </c>
      <c r="D360" s="34" t="s">
        <v>214</v>
      </c>
      <c r="E360" s="34" t="s">
        <v>210</v>
      </c>
      <c r="F360" s="34" t="s">
        <v>153</v>
      </c>
      <c r="G360" s="21"/>
      <c r="H360" s="21"/>
      <c r="I360" s="21" t="s">
        <v>20</v>
      </c>
      <c r="J360" s="21" t="s">
        <v>9</v>
      </c>
      <c r="M360" s="12"/>
    </row>
    <row r="361" spans="1:13" ht="18" customHeight="1">
      <c r="A361" s="4">
        <v>360</v>
      </c>
      <c r="B361" s="37">
        <v>39608</v>
      </c>
      <c r="C361" s="34" t="s">
        <v>21</v>
      </c>
      <c r="D361" s="34" t="s">
        <v>12</v>
      </c>
      <c r="E361" s="34" t="s">
        <v>166</v>
      </c>
      <c r="F361" s="34" t="s">
        <v>29</v>
      </c>
      <c r="G361" s="21"/>
      <c r="H361" s="21"/>
      <c r="I361" s="21" t="s">
        <v>14</v>
      </c>
      <c r="J361" s="21" t="s">
        <v>8</v>
      </c>
      <c r="M361" s="12"/>
    </row>
    <row r="362" spans="1:13" ht="18" customHeight="1">
      <c r="A362" s="4">
        <v>361</v>
      </c>
      <c r="B362" s="37">
        <v>39608</v>
      </c>
      <c r="C362" s="34" t="s">
        <v>27</v>
      </c>
      <c r="D362" s="34" t="s">
        <v>30</v>
      </c>
      <c r="E362" s="34" t="s">
        <v>35</v>
      </c>
      <c r="F362" s="34" t="s">
        <v>41</v>
      </c>
      <c r="G362" s="21"/>
      <c r="H362" s="21"/>
      <c r="I362" s="21" t="s">
        <v>13</v>
      </c>
      <c r="J362" s="21" t="s">
        <v>31</v>
      </c>
      <c r="M362" s="12"/>
    </row>
    <row r="363" spans="1:13" ht="18" customHeight="1">
      <c r="A363" s="4">
        <v>362</v>
      </c>
      <c r="B363" s="37">
        <v>39608</v>
      </c>
      <c r="C363" s="34" t="s">
        <v>146</v>
      </c>
      <c r="D363" s="34" t="s">
        <v>16</v>
      </c>
      <c r="E363" s="34" t="s">
        <v>161</v>
      </c>
      <c r="F363" s="34" t="s">
        <v>33</v>
      </c>
      <c r="G363" s="21"/>
      <c r="H363" s="21"/>
      <c r="I363" s="21" t="s">
        <v>19</v>
      </c>
      <c r="J363" s="21" t="s">
        <v>25</v>
      </c>
      <c r="M363" s="12"/>
    </row>
    <row r="364" spans="1:13" ht="18" customHeight="1">
      <c r="A364" s="4">
        <v>363</v>
      </c>
      <c r="B364" s="37">
        <v>39610</v>
      </c>
      <c r="C364" s="34" t="s">
        <v>166</v>
      </c>
      <c r="D364" s="34" t="s">
        <v>131</v>
      </c>
      <c r="E364" s="34" t="s">
        <v>22</v>
      </c>
      <c r="F364" s="34" t="s">
        <v>30</v>
      </c>
      <c r="G364" s="21"/>
      <c r="H364" s="21"/>
      <c r="I364" s="21" t="s">
        <v>9</v>
      </c>
      <c r="J364" s="21" t="s">
        <v>14</v>
      </c>
      <c r="M364" s="12"/>
    </row>
    <row r="365" spans="1:13" ht="18" customHeight="1">
      <c r="A365" s="4">
        <v>364</v>
      </c>
      <c r="B365" s="37">
        <v>39610</v>
      </c>
      <c r="C365" s="34" t="s">
        <v>148</v>
      </c>
      <c r="D365" s="34" t="s">
        <v>21</v>
      </c>
      <c r="E365" s="34" t="s">
        <v>39</v>
      </c>
      <c r="F365" s="34" t="s">
        <v>4</v>
      </c>
      <c r="G365" s="21"/>
      <c r="H365" s="21"/>
      <c r="I365" s="21" t="s">
        <v>31</v>
      </c>
      <c r="J365" s="21" t="s">
        <v>37</v>
      </c>
      <c r="M365" s="12"/>
    </row>
    <row r="366" spans="1:13" ht="18" customHeight="1">
      <c r="A366" s="4">
        <v>365</v>
      </c>
      <c r="B366" s="37">
        <v>39610</v>
      </c>
      <c r="C366" s="34" t="s">
        <v>153</v>
      </c>
      <c r="D366" s="34" t="s">
        <v>34</v>
      </c>
      <c r="E366" s="34" t="s">
        <v>185</v>
      </c>
      <c r="F366" s="34" t="s">
        <v>210</v>
      </c>
      <c r="G366" s="21"/>
      <c r="H366" s="21"/>
      <c r="I366" s="21" t="s">
        <v>26</v>
      </c>
      <c r="J366" s="21" t="s">
        <v>13</v>
      </c>
      <c r="M366" s="12"/>
    </row>
    <row r="367" spans="1:13" ht="18" customHeight="1">
      <c r="A367" s="4">
        <v>366</v>
      </c>
      <c r="B367" s="37">
        <v>39610</v>
      </c>
      <c r="C367" s="34" t="s">
        <v>36</v>
      </c>
      <c r="D367" s="34" t="s">
        <v>41</v>
      </c>
      <c r="E367" s="34" t="s">
        <v>46</v>
      </c>
      <c r="F367" s="34" t="s">
        <v>23</v>
      </c>
      <c r="G367" s="21"/>
      <c r="H367" s="21"/>
      <c r="I367" s="21" t="s">
        <v>8</v>
      </c>
      <c r="J367" s="21" t="s">
        <v>19</v>
      </c>
      <c r="M367" s="12"/>
    </row>
    <row r="368" spans="1:13" ht="18" customHeight="1">
      <c r="A368" s="4">
        <v>367</v>
      </c>
      <c r="B368" s="37">
        <v>39610</v>
      </c>
      <c r="C368" s="34" t="s">
        <v>142</v>
      </c>
      <c r="D368" s="34" t="s">
        <v>72</v>
      </c>
      <c r="E368" s="36" t="s">
        <v>24</v>
      </c>
      <c r="F368" s="34" t="s">
        <v>16</v>
      </c>
      <c r="G368" s="21"/>
      <c r="H368" s="21"/>
      <c r="I368" s="21" t="s">
        <v>25</v>
      </c>
      <c r="J368" s="21" t="s">
        <v>20</v>
      </c>
      <c r="M368" s="12"/>
    </row>
    <row r="369" spans="1:13" ht="18" customHeight="1">
      <c r="A369" s="4">
        <v>368</v>
      </c>
      <c r="B369" s="37">
        <v>39610</v>
      </c>
      <c r="C369" s="34" t="s">
        <v>33</v>
      </c>
      <c r="D369" s="34" t="s">
        <v>5</v>
      </c>
      <c r="E369" s="34" t="s">
        <v>144</v>
      </c>
      <c r="F369" s="34" t="s">
        <v>12</v>
      </c>
      <c r="G369" s="21"/>
      <c r="H369" s="21"/>
      <c r="I369" s="21" t="s">
        <v>32</v>
      </c>
      <c r="J369" s="21" t="s">
        <v>38</v>
      </c>
      <c r="M369" s="12"/>
    </row>
    <row r="370" spans="1:13" ht="18" customHeight="1">
      <c r="A370" s="4">
        <v>369</v>
      </c>
      <c r="B370" s="37">
        <v>39611</v>
      </c>
      <c r="C370" s="34" t="s">
        <v>4</v>
      </c>
      <c r="D370" s="34" t="s">
        <v>213</v>
      </c>
      <c r="E370" s="34" t="s">
        <v>21</v>
      </c>
      <c r="F370" s="34" t="s">
        <v>39</v>
      </c>
      <c r="G370" s="21"/>
      <c r="H370" s="21"/>
      <c r="I370" s="21" t="s">
        <v>31</v>
      </c>
      <c r="J370" s="21" t="s">
        <v>37</v>
      </c>
      <c r="M370" s="12"/>
    </row>
    <row r="371" spans="1:13" ht="18" customHeight="1">
      <c r="A371" s="4">
        <v>370</v>
      </c>
      <c r="B371" s="37">
        <v>39611</v>
      </c>
      <c r="C371" s="34" t="s">
        <v>210</v>
      </c>
      <c r="D371" s="34" t="s">
        <v>214</v>
      </c>
      <c r="E371" s="34" t="s">
        <v>34</v>
      </c>
      <c r="F371" s="34" t="s">
        <v>185</v>
      </c>
      <c r="G371" s="21"/>
      <c r="H371" s="21"/>
      <c r="I371" s="21" t="s">
        <v>26</v>
      </c>
      <c r="J371" s="21" t="s">
        <v>13</v>
      </c>
      <c r="M371" s="12"/>
    </row>
    <row r="372" spans="1:13" ht="18" customHeight="1">
      <c r="A372" s="4">
        <v>371</v>
      </c>
      <c r="B372" s="37">
        <v>39611</v>
      </c>
      <c r="C372" s="34" t="s">
        <v>23</v>
      </c>
      <c r="D372" s="34" t="s">
        <v>6</v>
      </c>
      <c r="E372" s="34" t="s">
        <v>29</v>
      </c>
      <c r="F372" s="34" t="s">
        <v>46</v>
      </c>
      <c r="G372" s="21"/>
      <c r="H372" s="21"/>
      <c r="I372" s="21" t="s">
        <v>8</v>
      </c>
      <c r="J372" s="21" t="s">
        <v>19</v>
      </c>
      <c r="M372" s="12"/>
    </row>
    <row r="373" spans="1:13" ht="18" customHeight="1">
      <c r="A373" s="4">
        <v>372</v>
      </c>
      <c r="B373" s="37">
        <v>39611</v>
      </c>
      <c r="C373" s="34" t="s">
        <v>30</v>
      </c>
      <c r="D373" s="34" t="s">
        <v>27</v>
      </c>
      <c r="E373" s="34" t="s">
        <v>131</v>
      </c>
      <c r="F373" s="34" t="s">
        <v>22</v>
      </c>
      <c r="G373" s="21"/>
      <c r="H373" s="21"/>
      <c r="I373" s="21" t="s">
        <v>9</v>
      </c>
      <c r="J373" s="21" t="s">
        <v>14</v>
      </c>
      <c r="M373" s="12"/>
    </row>
    <row r="374" spans="1:13" ht="18" customHeight="1">
      <c r="A374" s="4">
        <v>373</v>
      </c>
      <c r="B374" s="37">
        <v>39611</v>
      </c>
      <c r="C374" s="34" t="s">
        <v>16</v>
      </c>
      <c r="D374" s="34" t="s">
        <v>47</v>
      </c>
      <c r="E374" s="34" t="s">
        <v>72</v>
      </c>
      <c r="F374" s="34" t="s">
        <v>24</v>
      </c>
      <c r="G374" s="21"/>
      <c r="H374" s="21"/>
      <c r="I374" s="21" t="s">
        <v>25</v>
      </c>
      <c r="J374" s="21" t="s">
        <v>20</v>
      </c>
      <c r="M374" s="12"/>
    </row>
    <row r="375" spans="1:13" ht="18" customHeight="1">
      <c r="A375" s="4">
        <v>374</v>
      </c>
      <c r="B375" s="37">
        <v>39611</v>
      </c>
      <c r="C375" s="34" t="s">
        <v>12</v>
      </c>
      <c r="D375" s="36" t="s">
        <v>43</v>
      </c>
      <c r="E375" s="34" t="s">
        <v>5</v>
      </c>
      <c r="F375" s="34" t="s">
        <v>144</v>
      </c>
      <c r="G375" s="21"/>
      <c r="H375" s="21"/>
      <c r="I375" s="21" t="s">
        <v>32</v>
      </c>
      <c r="J375" s="21" t="s">
        <v>38</v>
      </c>
      <c r="M375" s="12"/>
    </row>
    <row r="376" spans="1:13" ht="18" customHeight="1">
      <c r="A376" s="4">
        <v>375</v>
      </c>
      <c r="B376" s="37">
        <v>39613</v>
      </c>
      <c r="C376" s="34" t="s">
        <v>161</v>
      </c>
      <c r="D376" s="34" t="s">
        <v>34</v>
      </c>
      <c r="E376" s="34" t="s">
        <v>173</v>
      </c>
      <c r="F376" s="34" t="s">
        <v>72</v>
      </c>
      <c r="G376" s="21"/>
      <c r="H376" s="21"/>
      <c r="I376" s="21" t="s">
        <v>26</v>
      </c>
      <c r="J376" s="21" t="s">
        <v>20</v>
      </c>
      <c r="M376" s="12"/>
    </row>
    <row r="377" spans="1:13" ht="18" customHeight="1">
      <c r="A377" s="4">
        <v>376</v>
      </c>
      <c r="B377" s="37">
        <v>39613</v>
      </c>
      <c r="C377" s="34" t="s">
        <v>39</v>
      </c>
      <c r="D377" s="34" t="s">
        <v>163</v>
      </c>
      <c r="E377" s="34" t="s">
        <v>213</v>
      </c>
      <c r="F377" s="34" t="s">
        <v>43</v>
      </c>
      <c r="G377" s="21"/>
      <c r="H377" s="21"/>
      <c r="I377" s="21" t="s">
        <v>31</v>
      </c>
      <c r="J377" s="21" t="s">
        <v>14</v>
      </c>
      <c r="M377" s="12"/>
    </row>
    <row r="378" spans="1:13" ht="18" customHeight="1">
      <c r="A378" s="4">
        <v>377</v>
      </c>
      <c r="B378" s="37">
        <v>39613</v>
      </c>
      <c r="C378" s="36" t="s">
        <v>46</v>
      </c>
      <c r="D378" s="34" t="s">
        <v>148</v>
      </c>
      <c r="E378" s="34" t="s">
        <v>27</v>
      </c>
      <c r="F378" s="34" t="s">
        <v>29</v>
      </c>
      <c r="G378" s="21"/>
      <c r="H378" s="21"/>
      <c r="I378" s="21" t="s">
        <v>8</v>
      </c>
      <c r="J378" s="21" t="s">
        <v>38</v>
      </c>
      <c r="M378" s="13"/>
    </row>
    <row r="379" spans="1:13" ht="18" customHeight="1">
      <c r="A379" s="4">
        <v>378</v>
      </c>
      <c r="B379" s="37">
        <v>39613</v>
      </c>
      <c r="C379" s="34" t="s">
        <v>24</v>
      </c>
      <c r="D379" s="34" t="s">
        <v>36</v>
      </c>
      <c r="E379" s="34" t="s">
        <v>47</v>
      </c>
      <c r="F379" s="34" t="s">
        <v>10</v>
      </c>
      <c r="G379" s="21"/>
      <c r="H379" s="21"/>
      <c r="I379" s="21" t="s">
        <v>25</v>
      </c>
      <c r="J379" s="21" t="s">
        <v>13</v>
      </c>
      <c r="M379" s="12"/>
    </row>
    <row r="380" spans="1:13" ht="18" customHeight="1">
      <c r="A380" s="4">
        <v>379</v>
      </c>
      <c r="B380" s="37">
        <v>39613</v>
      </c>
      <c r="C380" s="34" t="s">
        <v>22</v>
      </c>
      <c r="D380" s="34" t="s">
        <v>23</v>
      </c>
      <c r="E380" s="34" t="s">
        <v>18</v>
      </c>
      <c r="F380" s="34" t="s">
        <v>5</v>
      </c>
      <c r="G380" s="21"/>
      <c r="H380" s="21"/>
      <c r="I380" s="21" t="s">
        <v>32</v>
      </c>
      <c r="J380" s="21" t="s">
        <v>19</v>
      </c>
      <c r="M380" s="12"/>
    </row>
    <row r="381" spans="1:13" ht="18" customHeight="1">
      <c r="A381" s="4">
        <v>380</v>
      </c>
      <c r="B381" s="37">
        <v>39614</v>
      </c>
      <c r="C381" s="34" t="s">
        <v>72</v>
      </c>
      <c r="D381" s="34" t="s">
        <v>142</v>
      </c>
      <c r="E381" s="34" t="s">
        <v>34</v>
      </c>
      <c r="F381" s="34" t="s">
        <v>173</v>
      </c>
      <c r="G381" s="21"/>
      <c r="H381" s="21"/>
      <c r="I381" s="21" t="s">
        <v>26</v>
      </c>
      <c r="J381" s="21" t="s">
        <v>20</v>
      </c>
      <c r="M381" s="12"/>
    </row>
    <row r="382" spans="1:13" ht="18" customHeight="1">
      <c r="A382" s="4">
        <v>381</v>
      </c>
      <c r="B382" s="37">
        <v>39614</v>
      </c>
      <c r="C382" s="34" t="s">
        <v>5</v>
      </c>
      <c r="D382" s="34" t="s">
        <v>49</v>
      </c>
      <c r="E382" s="34" t="s">
        <v>23</v>
      </c>
      <c r="F382" s="34" t="s">
        <v>18</v>
      </c>
      <c r="G382" s="21"/>
      <c r="H382" s="21"/>
      <c r="I382" s="21" t="s">
        <v>32</v>
      </c>
      <c r="J382" s="21" t="s">
        <v>19</v>
      </c>
      <c r="M382" s="12"/>
    </row>
    <row r="383" spans="1:13" ht="18" customHeight="1">
      <c r="A383" s="4">
        <v>382</v>
      </c>
      <c r="B383" s="37">
        <v>39614</v>
      </c>
      <c r="C383" s="34" t="s">
        <v>10</v>
      </c>
      <c r="D383" s="34" t="s">
        <v>153</v>
      </c>
      <c r="E383" s="34" t="s">
        <v>36</v>
      </c>
      <c r="F383" s="34" t="s">
        <v>47</v>
      </c>
      <c r="G383" s="21"/>
      <c r="H383" s="21"/>
      <c r="I383" s="21" t="s">
        <v>25</v>
      </c>
      <c r="J383" s="21" t="s">
        <v>13</v>
      </c>
      <c r="M383" s="12"/>
    </row>
    <row r="384" spans="1:13" ht="18" customHeight="1">
      <c r="A384" s="4">
        <v>383</v>
      </c>
      <c r="B384" s="37">
        <v>39614</v>
      </c>
      <c r="C384" s="34" t="s">
        <v>29</v>
      </c>
      <c r="D384" s="34" t="s">
        <v>16</v>
      </c>
      <c r="E384" s="34" t="s">
        <v>148</v>
      </c>
      <c r="F384" s="34" t="s">
        <v>27</v>
      </c>
      <c r="G384" s="21"/>
      <c r="H384" s="21"/>
      <c r="I384" s="21" t="s">
        <v>8</v>
      </c>
      <c r="J384" s="21" t="s">
        <v>38</v>
      </c>
      <c r="M384" s="12"/>
    </row>
    <row r="385" spans="1:13" ht="18" customHeight="1">
      <c r="A385" s="4">
        <v>384</v>
      </c>
      <c r="B385" s="37">
        <v>39614</v>
      </c>
      <c r="C385" s="34" t="s">
        <v>131</v>
      </c>
      <c r="D385" s="34" t="s">
        <v>4</v>
      </c>
      <c r="E385" s="34" t="s">
        <v>30</v>
      </c>
      <c r="F385" s="34" t="s">
        <v>35</v>
      </c>
      <c r="G385" s="21"/>
      <c r="H385" s="21"/>
      <c r="I385" s="21" t="s">
        <v>9</v>
      </c>
      <c r="J385" s="21" t="s">
        <v>37</v>
      </c>
      <c r="M385" s="12"/>
    </row>
    <row r="386" spans="1:13" ht="18" customHeight="1">
      <c r="A386" s="4">
        <v>385</v>
      </c>
      <c r="B386" s="37">
        <v>39614</v>
      </c>
      <c r="C386" s="34" t="s">
        <v>43</v>
      </c>
      <c r="D386" s="34" t="s">
        <v>12</v>
      </c>
      <c r="E386" s="34" t="s">
        <v>163</v>
      </c>
      <c r="F386" s="34" t="s">
        <v>213</v>
      </c>
      <c r="G386" s="21"/>
      <c r="H386" s="21"/>
      <c r="I386" s="21" t="s">
        <v>31</v>
      </c>
      <c r="J386" s="21" t="s">
        <v>14</v>
      </c>
      <c r="M386" s="12"/>
    </row>
    <row r="387" spans="1:13" ht="18" customHeight="1">
      <c r="A387" s="4">
        <v>386</v>
      </c>
      <c r="B387" s="37">
        <v>39615</v>
      </c>
      <c r="C387" s="34" t="s">
        <v>144</v>
      </c>
      <c r="D387" s="34" t="s">
        <v>30</v>
      </c>
      <c r="E387" s="34" t="s">
        <v>35</v>
      </c>
      <c r="F387" s="34" t="s">
        <v>131</v>
      </c>
      <c r="G387" s="21"/>
      <c r="H387" s="21"/>
      <c r="I387" s="21" t="s">
        <v>9</v>
      </c>
      <c r="J387" s="21" t="s">
        <v>37</v>
      </c>
      <c r="M387" s="12"/>
    </row>
    <row r="388" spans="1:13" ht="18" customHeight="1">
      <c r="A388" s="4">
        <v>387</v>
      </c>
      <c r="B388" s="37">
        <v>39616</v>
      </c>
      <c r="C388" s="34" t="s">
        <v>47</v>
      </c>
      <c r="D388" s="34" t="s">
        <v>15</v>
      </c>
      <c r="E388" s="34" t="s">
        <v>161</v>
      </c>
      <c r="F388" s="34" t="s">
        <v>163</v>
      </c>
      <c r="G388" s="21"/>
      <c r="H388" s="21"/>
      <c r="I388" s="21" t="s">
        <v>38</v>
      </c>
      <c r="J388" s="21" t="s">
        <v>9</v>
      </c>
      <c r="M388" s="12"/>
    </row>
    <row r="389" spans="1:13" ht="18" customHeight="1">
      <c r="A389" s="4">
        <v>388</v>
      </c>
      <c r="B389" s="37">
        <v>39616</v>
      </c>
      <c r="C389" s="34" t="s">
        <v>44</v>
      </c>
      <c r="D389" s="34" t="s">
        <v>210</v>
      </c>
      <c r="E389" s="34" t="s">
        <v>142</v>
      </c>
      <c r="F389" s="34" t="s">
        <v>7</v>
      </c>
      <c r="G389" s="21"/>
      <c r="H389" s="21"/>
      <c r="I389" s="21" t="s">
        <v>20</v>
      </c>
      <c r="J389" s="21" t="s">
        <v>32</v>
      </c>
      <c r="M389" s="12"/>
    </row>
    <row r="390" spans="1:13" ht="18" customHeight="1">
      <c r="A390" s="4">
        <v>389</v>
      </c>
      <c r="B390" s="37">
        <v>39616</v>
      </c>
      <c r="C390" s="34" t="s">
        <v>21</v>
      </c>
      <c r="D390" s="34" t="s">
        <v>5</v>
      </c>
      <c r="E390" s="34" t="s">
        <v>16</v>
      </c>
      <c r="F390" s="34" t="s">
        <v>30</v>
      </c>
      <c r="G390" s="21"/>
      <c r="H390" s="21"/>
      <c r="I390" s="21" t="s">
        <v>37</v>
      </c>
      <c r="J390" s="21" t="s">
        <v>26</v>
      </c>
      <c r="M390" s="12"/>
    </row>
    <row r="391" spans="1:13" ht="18" customHeight="1">
      <c r="A391" s="4">
        <v>390</v>
      </c>
      <c r="B391" s="37">
        <v>39616</v>
      </c>
      <c r="C391" s="34" t="s">
        <v>18</v>
      </c>
      <c r="D391" s="34" t="s">
        <v>41</v>
      </c>
      <c r="E391" s="34" t="s">
        <v>4</v>
      </c>
      <c r="F391" s="34" t="s">
        <v>148</v>
      </c>
      <c r="G391" s="21"/>
      <c r="H391" s="21"/>
      <c r="I391" s="21" t="s">
        <v>13</v>
      </c>
      <c r="J391" s="21" t="s">
        <v>8</v>
      </c>
      <c r="M391" s="12"/>
    </row>
    <row r="392" spans="1:13" ht="18" customHeight="1">
      <c r="A392" s="4">
        <v>391</v>
      </c>
      <c r="B392" s="37">
        <v>39616</v>
      </c>
      <c r="C392" s="34" t="s">
        <v>214</v>
      </c>
      <c r="D392" s="34" t="s">
        <v>22</v>
      </c>
      <c r="E392" s="34" t="s">
        <v>24</v>
      </c>
      <c r="F392" s="34" t="s">
        <v>6</v>
      </c>
      <c r="G392" s="21"/>
      <c r="H392" s="21"/>
      <c r="I392" s="21" t="s">
        <v>19</v>
      </c>
      <c r="J392" s="21" t="s">
        <v>31</v>
      </c>
      <c r="M392" s="12"/>
    </row>
    <row r="393" spans="1:13" ht="18" customHeight="1">
      <c r="A393" s="4">
        <v>392</v>
      </c>
      <c r="B393" s="37">
        <v>39617</v>
      </c>
      <c r="C393" s="34" t="s">
        <v>148</v>
      </c>
      <c r="D393" s="34" t="s">
        <v>10</v>
      </c>
      <c r="E393" s="34" t="s">
        <v>41</v>
      </c>
      <c r="F393" s="34" t="s">
        <v>4</v>
      </c>
      <c r="G393" s="21"/>
      <c r="H393" s="21"/>
      <c r="I393" s="21" t="s">
        <v>13</v>
      </c>
      <c r="J393" s="21" t="s">
        <v>8</v>
      </c>
      <c r="M393" s="12"/>
    </row>
    <row r="394" spans="1:13" ht="18" customHeight="1">
      <c r="A394" s="4">
        <v>393</v>
      </c>
      <c r="B394" s="37">
        <v>39617</v>
      </c>
      <c r="C394" s="34" t="s">
        <v>7</v>
      </c>
      <c r="D394" s="34" t="s">
        <v>182</v>
      </c>
      <c r="E394" s="34" t="s">
        <v>210</v>
      </c>
      <c r="F394" s="34" t="s">
        <v>142</v>
      </c>
      <c r="G394" s="21"/>
      <c r="H394" s="21"/>
      <c r="I394" s="21" t="s">
        <v>20</v>
      </c>
      <c r="J394" s="21" t="s">
        <v>32</v>
      </c>
      <c r="M394" s="12"/>
    </row>
    <row r="395" spans="1:13" ht="18" customHeight="1">
      <c r="A395" s="4">
        <v>394</v>
      </c>
      <c r="B395" s="37">
        <v>39617</v>
      </c>
      <c r="C395" s="36" t="s">
        <v>35</v>
      </c>
      <c r="D395" s="34" t="s">
        <v>29</v>
      </c>
      <c r="E395" s="34" t="s">
        <v>166</v>
      </c>
      <c r="F395" s="34" t="s">
        <v>39</v>
      </c>
      <c r="G395" s="21"/>
      <c r="H395" s="21"/>
      <c r="I395" s="21" t="s">
        <v>14</v>
      </c>
      <c r="J395" s="21" t="s">
        <v>25</v>
      </c>
      <c r="M395" s="13"/>
    </row>
    <row r="396" spans="1:13" ht="18" customHeight="1">
      <c r="A396" s="4">
        <v>395</v>
      </c>
      <c r="B396" s="37">
        <v>39617</v>
      </c>
      <c r="C396" s="34" t="s">
        <v>6</v>
      </c>
      <c r="D396" s="34" t="s">
        <v>146</v>
      </c>
      <c r="E396" s="34" t="s">
        <v>22</v>
      </c>
      <c r="F396" s="34" t="s">
        <v>24</v>
      </c>
      <c r="G396" s="21"/>
      <c r="H396" s="21"/>
      <c r="I396" s="21" t="s">
        <v>19</v>
      </c>
      <c r="J396" s="21" t="s">
        <v>31</v>
      </c>
      <c r="M396" s="12"/>
    </row>
    <row r="397" spans="1:13" ht="18" customHeight="1">
      <c r="A397" s="4">
        <v>396</v>
      </c>
      <c r="B397" s="37">
        <v>39617</v>
      </c>
      <c r="C397" s="34" t="s">
        <v>163</v>
      </c>
      <c r="D397" s="34" t="s">
        <v>161</v>
      </c>
      <c r="E397" s="34" t="s">
        <v>15</v>
      </c>
      <c r="F397" s="34" t="s">
        <v>153</v>
      </c>
      <c r="G397" s="21"/>
      <c r="H397" s="21"/>
      <c r="I397" s="21" t="s">
        <v>38</v>
      </c>
      <c r="J397" s="21" t="s">
        <v>9</v>
      </c>
      <c r="M397" s="12"/>
    </row>
    <row r="398" spans="1:13" ht="18" customHeight="1">
      <c r="A398" s="4">
        <v>397</v>
      </c>
      <c r="B398" s="37">
        <v>39617</v>
      </c>
      <c r="C398" s="34" t="s">
        <v>12</v>
      </c>
      <c r="D398" s="34" t="s">
        <v>17</v>
      </c>
      <c r="E398" s="34" t="s">
        <v>213</v>
      </c>
      <c r="F398" s="34" t="s">
        <v>16</v>
      </c>
      <c r="G398" s="21"/>
      <c r="H398" s="21"/>
      <c r="I398" s="21" t="s">
        <v>37</v>
      </c>
      <c r="J398" s="21" t="s">
        <v>26</v>
      </c>
      <c r="M398" s="12"/>
    </row>
    <row r="399" spans="1:13" ht="18" customHeight="1">
      <c r="A399" s="4">
        <v>398</v>
      </c>
      <c r="B399" s="37">
        <v>39618</v>
      </c>
      <c r="C399" s="21" t="s">
        <v>213</v>
      </c>
      <c r="D399" s="21" t="s">
        <v>36</v>
      </c>
      <c r="E399" s="21" t="s">
        <v>131</v>
      </c>
      <c r="F399" s="21" t="s">
        <v>166</v>
      </c>
      <c r="G399" s="21"/>
      <c r="H399" s="21"/>
      <c r="I399" s="21" t="s">
        <v>14</v>
      </c>
      <c r="J399" s="21" t="s">
        <v>25</v>
      </c>
      <c r="M399" s="12"/>
    </row>
    <row r="400" spans="1:13" ht="18" customHeight="1">
      <c r="A400" s="4">
        <v>399</v>
      </c>
      <c r="B400" s="37">
        <v>39620</v>
      </c>
      <c r="C400" s="34" t="s">
        <v>166</v>
      </c>
      <c r="D400" s="34" t="s">
        <v>148</v>
      </c>
      <c r="E400" s="34" t="s">
        <v>17</v>
      </c>
      <c r="F400" s="34" t="s">
        <v>131</v>
      </c>
      <c r="G400" s="21"/>
      <c r="H400" s="21"/>
      <c r="I400" s="21" t="s">
        <v>13</v>
      </c>
      <c r="J400" s="21" t="s">
        <v>32</v>
      </c>
      <c r="M400" s="12"/>
    </row>
    <row r="401" spans="1:13" ht="18" customHeight="1">
      <c r="A401" s="4">
        <v>400</v>
      </c>
      <c r="B401" s="37">
        <v>39620</v>
      </c>
      <c r="C401" s="34" t="s">
        <v>182</v>
      </c>
      <c r="D401" s="34" t="s">
        <v>163</v>
      </c>
      <c r="E401" s="34" t="s">
        <v>214</v>
      </c>
      <c r="F401" s="34" t="s">
        <v>15</v>
      </c>
      <c r="G401" s="21"/>
      <c r="H401" s="21"/>
      <c r="I401" s="21" t="s">
        <v>38</v>
      </c>
      <c r="J401" s="21" t="s">
        <v>31</v>
      </c>
      <c r="M401" s="12"/>
    </row>
    <row r="402" spans="1:13" ht="18" customHeight="1">
      <c r="A402" s="4">
        <v>401</v>
      </c>
      <c r="B402" s="37">
        <v>39620</v>
      </c>
      <c r="C402" s="34" t="s">
        <v>4</v>
      </c>
      <c r="D402" s="34" t="s">
        <v>30</v>
      </c>
      <c r="E402" s="34" t="s">
        <v>21</v>
      </c>
      <c r="F402" s="34" t="s">
        <v>41</v>
      </c>
      <c r="G402" s="21"/>
      <c r="H402" s="21"/>
      <c r="I402" s="21" t="s">
        <v>14</v>
      </c>
      <c r="J402" s="21" t="s">
        <v>26</v>
      </c>
      <c r="M402" s="12"/>
    </row>
    <row r="403" spans="1:13" ht="18" customHeight="1">
      <c r="A403" s="4">
        <v>402</v>
      </c>
      <c r="B403" s="37">
        <v>39620</v>
      </c>
      <c r="C403" s="34" t="s">
        <v>50</v>
      </c>
      <c r="D403" s="34" t="s">
        <v>7</v>
      </c>
      <c r="E403" s="34" t="s">
        <v>185</v>
      </c>
      <c r="F403" s="34" t="s">
        <v>10</v>
      </c>
      <c r="G403" s="21"/>
      <c r="H403" s="21"/>
      <c r="I403" s="21" t="s">
        <v>20</v>
      </c>
      <c r="J403" s="21" t="s">
        <v>8</v>
      </c>
      <c r="M403" s="12"/>
    </row>
    <row r="404" spans="1:13" ht="18" customHeight="1">
      <c r="A404" s="4">
        <v>403</v>
      </c>
      <c r="B404" s="37">
        <v>39620</v>
      </c>
      <c r="C404" s="34" t="s">
        <v>22</v>
      </c>
      <c r="D404" s="34" t="s">
        <v>12</v>
      </c>
      <c r="E404" s="34" t="s">
        <v>33</v>
      </c>
      <c r="F404" s="34" t="s">
        <v>213</v>
      </c>
      <c r="G404" s="21"/>
      <c r="H404" s="21"/>
      <c r="I404" s="21" t="s">
        <v>37</v>
      </c>
      <c r="J404" s="21" t="s">
        <v>25</v>
      </c>
      <c r="M404" s="12"/>
    </row>
    <row r="405" spans="1:13" ht="18" customHeight="1">
      <c r="A405" s="4">
        <v>404</v>
      </c>
      <c r="B405" s="37">
        <v>39621</v>
      </c>
      <c r="C405" s="34" t="s">
        <v>10</v>
      </c>
      <c r="D405" s="34" t="s">
        <v>161</v>
      </c>
      <c r="E405" s="34" t="s">
        <v>7</v>
      </c>
      <c r="F405" s="34" t="s">
        <v>185</v>
      </c>
      <c r="G405" s="21"/>
      <c r="H405" s="21"/>
      <c r="I405" s="21" t="s">
        <v>20</v>
      </c>
      <c r="J405" s="21" t="s">
        <v>8</v>
      </c>
      <c r="M405" s="12"/>
    </row>
    <row r="406" spans="1:13" ht="18" customHeight="1">
      <c r="A406" s="4">
        <v>405</v>
      </c>
      <c r="B406" s="37">
        <v>39621</v>
      </c>
      <c r="C406" s="34" t="s">
        <v>29</v>
      </c>
      <c r="D406" s="34" t="s">
        <v>35</v>
      </c>
      <c r="E406" s="34" t="s">
        <v>12</v>
      </c>
      <c r="F406" s="34" t="s">
        <v>27</v>
      </c>
      <c r="G406" s="21"/>
      <c r="H406" s="21"/>
      <c r="I406" s="21" t="s">
        <v>37</v>
      </c>
      <c r="J406" s="21" t="s">
        <v>25</v>
      </c>
      <c r="M406" s="12"/>
    </row>
    <row r="407" spans="1:13" ht="18" customHeight="1">
      <c r="A407" s="4">
        <v>406</v>
      </c>
      <c r="B407" s="38">
        <v>39621</v>
      </c>
      <c r="C407" s="21" t="s">
        <v>210</v>
      </c>
      <c r="D407" s="21" t="s">
        <v>142</v>
      </c>
      <c r="E407" s="21" t="s">
        <v>46</v>
      </c>
      <c r="F407" s="21" t="s">
        <v>11</v>
      </c>
      <c r="G407" s="21"/>
      <c r="H407" s="21"/>
      <c r="I407" s="21" t="s">
        <v>19</v>
      </c>
      <c r="J407" s="21" t="s">
        <v>9</v>
      </c>
      <c r="M407" s="12"/>
    </row>
    <row r="408" spans="1:13" ht="18" customHeight="1">
      <c r="A408" s="4">
        <v>407</v>
      </c>
      <c r="B408" s="37">
        <v>39621</v>
      </c>
      <c r="C408" s="34" t="s">
        <v>15</v>
      </c>
      <c r="D408" s="34" t="s">
        <v>23</v>
      </c>
      <c r="E408" s="34" t="s">
        <v>72</v>
      </c>
      <c r="F408" s="34" t="s">
        <v>214</v>
      </c>
      <c r="G408" s="21"/>
      <c r="H408" s="21"/>
      <c r="I408" s="21" t="s">
        <v>38</v>
      </c>
      <c r="J408" s="21" t="s">
        <v>31</v>
      </c>
      <c r="M408" s="12"/>
    </row>
    <row r="409" spans="1:13" ht="18" customHeight="1">
      <c r="A409" s="4">
        <v>408</v>
      </c>
      <c r="B409" s="37">
        <v>39622</v>
      </c>
      <c r="C409" s="34" t="s">
        <v>153</v>
      </c>
      <c r="D409" s="34" t="s">
        <v>46</v>
      </c>
      <c r="E409" s="34" t="s">
        <v>11</v>
      </c>
      <c r="F409" s="34" t="s">
        <v>210</v>
      </c>
      <c r="G409" s="21"/>
      <c r="H409" s="21"/>
      <c r="I409" s="21" t="s">
        <v>19</v>
      </c>
      <c r="J409" s="21" t="s">
        <v>9</v>
      </c>
      <c r="M409" s="12"/>
    </row>
    <row r="410" spans="1:13" ht="18" customHeight="1">
      <c r="A410" s="4">
        <v>409</v>
      </c>
      <c r="B410" s="37">
        <v>39622</v>
      </c>
      <c r="C410" s="34" t="s">
        <v>41</v>
      </c>
      <c r="D410" s="34" t="s">
        <v>49</v>
      </c>
      <c r="E410" s="34" t="s">
        <v>30</v>
      </c>
      <c r="F410" s="34" t="s">
        <v>21</v>
      </c>
      <c r="G410" s="21"/>
      <c r="H410" s="21"/>
      <c r="I410" s="21" t="s">
        <v>14</v>
      </c>
      <c r="J410" s="21" t="s">
        <v>26</v>
      </c>
      <c r="M410" s="12"/>
    </row>
    <row r="411" spans="1:13" ht="18" customHeight="1">
      <c r="A411" s="4">
        <v>410</v>
      </c>
      <c r="B411" s="37">
        <v>39622</v>
      </c>
      <c r="C411" s="34" t="s">
        <v>211</v>
      </c>
      <c r="D411" s="34" t="s">
        <v>144</v>
      </c>
      <c r="E411" s="34" t="s">
        <v>5</v>
      </c>
      <c r="F411" s="34" t="s">
        <v>17</v>
      </c>
      <c r="G411" s="21"/>
      <c r="H411" s="21"/>
      <c r="I411" s="21" t="s">
        <v>13</v>
      </c>
      <c r="J411" s="21" t="s">
        <v>32</v>
      </c>
      <c r="M411" s="12"/>
    </row>
    <row r="412" spans="1:13" ht="18" customHeight="1">
      <c r="A412" s="4">
        <v>411</v>
      </c>
      <c r="B412" s="37">
        <v>39626</v>
      </c>
      <c r="C412" s="34" t="s">
        <v>148</v>
      </c>
      <c r="D412" s="34" t="s">
        <v>29</v>
      </c>
      <c r="E412" s="34" t="s">
        <v>211</v>
      </c>
      <c r="F412" s="34" t="s">
        <v>213</v>
      </c>
      <c r="G412" s="21"/>
      <c r="H412" s="21"/>
      <c r="I412" s="21" t="s">
        <v>32</v>
      </c>
      <c r="J412" s="21" t="s">
        <v>8</v>
      </c>
      <c r="M412" s="12"/>
    </row>
    <row r="413" spans="1:13" ht="18" customHeight="1">
      <c r="A413" s="4">
        <v>412</v>
      </c>
      <c r="B413" s="37">
        <v>39626</v>
      </c>
      <c r="C413" s="34" t="s">
        <v>161</v>
      </c>
      <c r="D413" s="34" t="s">
        <v>153</v>
      </c>
      <c r="E413" s="36" t="s">
        <v>214</v>
      </c>
      <c r="F413" s="34" t="s">
        <v>185</v>
      </c>
      <c r="G413" s="21"/>
      <c r="H413" s="21"/>
      <c r="I413" s="21" t="s">
        <v>26</v>
      </c>
      <c r="J413" s="21" t="s">
        <v>31</v>
      </c>
      <c r="M413" s="12"/>
    </row>
    <row r="414" spans="1:13" ht="18" customHeight="1">
      <c r="A414" s="4">
        <v>413</v>
      </c>
      <c r="B414" s="37">
        <v>39626</v>
      </c>
      <c r="C414" s="34" t="s">
        <v>23</v>
      </c>
      <c r="D414" s="34" t="s">
        <v>47</v>
      </c>
      <c r="E414" s="34" t="s">
        <v>5</v>
      </c>
      <c r="F414" s="34" t="s">
        <v>142</v>
      </c>
      <c r="G414" s="21"/>
      <c r="H414" s="21"/>
      <c r="I414" s="21" t="s">
        <v>25</v>
      </c>
      <c r="J414" s="21" t="s">
        <v>9</v>
      </c>
      <c r="M414" s="12"/>
    </row>
    <row r="415" spans="1:13" ht="18" customHeight="1">
      <c r="A415" s="4">
        <v>414</v>
      </c>
      <c r="B415" s="37">
        <v>39626</v>
      </c>
      <c r="C415" s="34" t="s">
        <v>163</v>
      </c>
      <c r="D415" s="34" t="s">
        <v>46</v>
      </c>
      <c r="E415" s="34" t="s">
        <v>22</v>
      </c>
      <c r="F415" s="34" t="s">
        <v>72</v>
      </c>
      <c r="G415" s="21"/>
      <c r="H415" s="21"/>
      <c r="I415" s="21" t="s">
        <v>13</v>
      </c>
      <c r="J415" s="21" t="s">
        <v>20</v>
      </c>
      <c r="M415" s="12"/>
    </row>
    <row r="416" spans="1:13" ht="18" customHeight="1">
      <c r="A416" s="4">
        <v>415</v>
      </c>
      <c r="B416" s="37">
        <v>39626</v>
      </c>
      <c r="C416" s="34" t="s">
        <v>16</v>
      </c>
      <c r="D416" s="34" t="s">
        <v>7</v>
      </c>
      <c r="E416" s="34" t="s">
        <v>4</v>
      </c>
      <c r="F416" s="34" t="s">
        <v>210</v>
      </c>
      <c r="G416" s="21"/>
      <c r="H416" s="21"/>
      <c r="I416" s="21" t="s">
        <v>19</v>
      </c>
      <c r="J416" s="21" t="s">
        <v>37</v>
      </c>
      <c r="M416" s="12"/>
    </row>
    <row r="417" spans="1:13" ht="18" customHeight="1">
      <c r="A417" s="4">
        <v>416</v>
      </c>
      <c r="B417" s="37">
        <v>39627</v>
      </c>
      <c r="C417" s="34" t="s">
        <v>72</v>
      </c>
      <c r="D417" s="34" t="s">
        <v>10</v>
      </c>
      <c r="E417" s="34" t="s">
        <v>46</v>
      </c>
      <c r="F417" s="34" t="s">
        <v>22</v>
      </c>
      <c r="G417" s="21"/>
      <c r="H417" s="21"/>
      <c r="I417" s="21" t="s">
        <v>13</v>
      </c>
      <c r="J417" s="21" t="s">
        <v>20</v>
      </c>
      <c r="M417" s="12"/>
    </row>
    <row r="418" spans="1:13" ht="18" customHeight="1">
      <c r="A418" s="4">
        <v>417</v>
      </c>
      <c r="B418" s="37">
        <v>39627</v>
      </c>
      <c r="C418" s="34" t="s">
        <v>213</v>
      </c>
      <c r="D418" s="34" t="s">
        <v>30</v>
      </c>
      <c r="E418" s="34" t="s">
        <v>131</v>
      </c>
      <c r="F418" s="34" t="s">
        <v>157</v>
      </c>
      <c r="G418" s="21"/>
      <c r="H418" s="21"/>
      <c r="I418" s="21" t="s">
        <v>32</v>
      </c>
      <c r="J418" s="21" t="s">
        <v>8</v>
      </c>
      <c r="M418" s="12"/>
    </row>
    <row r="419" spans="1:13" ht="18" customHeight="1">
      <c r="A419" s="4">
        <v>418</v>
      </c>
      <c r="B419" s="37">
        <v>39627</v>
      </c>
      <c r="C419" s="34" t="s">
        <v>210</v>
      </c>
      <c r="D419" s="34" t="s">
        <v>21</v>
      </c>
      <c r="E419" s="34" t="s">
        <v>7</v>
      </c>
      <c r="F419" s="34" t="s">
        <v>4</v>
      </c>
      <c r="G419" s="21"/>
      <c r="H419" s="21"/>
      <c r="I419" s="21" t="s">
        <v>19</v>
      </c>
      <c r="J419" s="21" t="s">
        <v>37</v>
      </c>
      <c r="M419" s="12"/>
    </row>
    <row r="420" spans="1:13" ht="18" customHeight="1">
      <c r="A420" s="4">
        <v>419</v>
      </c>
      <c r="B420" s="37">
        <v>39627</v>
      </c>
      <c r="C420" s="34" t="s">
        <v>144</v>
      </c>
      <c r="D420" s="34" t="s">
        <v>166</v>
      </c>
      <c r="E420" s="34" t="s">
        <v>6</v>
      </c>
      <c r="F420" s="34" t="s">
        <v>35</v>
      </c>
      <c r="G420" s="21"/>
      <c r="H420" s="21"/>
      <c r="I420" s="21" t="s">
        <v>14</v>
      </c>
      <c r="J420" s="21" t="s">
        <v>38</v>
      </c>
      <c r="M420" s="12"/>
    </row>
    <row r="421" spans="1:13" ht="18" customHeight="1">
      <c r="A421" s="4">
        <v>420</v>
      </c>
      <c r="B421" s="37">
        <v>39627</v>
      </c>
      <c r="C421" s="34" t="s">
        <v>142</v>
      </c>
      <c r="D421" s="34" t="s">
        <v>182</v>
      </c>
      <c r="E421" s="34" t="s">
        <v>47</v>
      </c>
      <c r="F421" s="34" t="s">
        <v>5</v>
      </c>
      <c r="G421" s="21"/>
      <c r="H421" s="21"/>
      <c r="I421" s="21" t="s">
        <v>25</v>
      </c>
      <c r="J421" s="21" t="s">
        <v>9</v>
      </c>
      <c r="M421" s="12"/>
    </row>
    <row r="422" spans="1:13" ht="18" customHeight="1">
      <c r="A422" s="4">
        <v>421</v>
      </c>
      <c r="B422" s="37">
        <v>39627</v>
      </c>
      <c r="C422" s="34" t="s">
        <v>214</v>
      </c>
      <c r="D422" s="34" t="s">
        <v>11</v>
      </c>
      <c r="E422" s="34" t="s">
        <v>185</v>
      </c>
      <c r="F422" s="34" t="s">
        <v>24</v>
      </c>
      <c r="G422" s="21"/>
      <c r="H422" s="21"/>
      <c r="I422" s="21" t="s">
        <v>26</v>
      </c>
      <c r="J422" s="21" t="s">
        <v>31</v>
      </c>
      <c r="M422" s="12"/>
    </row>
    <row r="423" spans="1:13" ht="18" customHeight="1">
      <c r="A423" s="4">
        <v>422</v>
      </c>
      <c r="B423" s="37">
        <v>39628</v>
      </c>
      <c r="C423" s="34" t="s">
        <v>4</v>
      </c>
      <c r="D423" s="34" t="s">
        <v>16</v>
      </c>
      <c r="E423" s="34" t="s">
        <v>21</v>
      </c>
      <c r="F423" s="34" t="s">
        <v>7</v>
      </c>
      <c r="G423" s="21"/>
      <c r="H423" s="21"/>
      <c r="I423" s="21" t="s">
        <v>19</v>
      </c>
      <c r="J423" s="21" t="s">
        <v>37</v>
      </c>
      <c r="M423" s="12"/>
    </row>
    <row r="424" spans="1:13" ht="18" customHeight="1">
      <c r="A424" s="4">
        <v>423</v>
      </c>
      <c r="B424" s="37">
        <v>39628</v>
      </c>
      <c r="C424" s="34" t="s">
        <v>35</v>
      </c>
      <c r="D424" s="34" t="s">
        <v>36</v>
      </c>
      <c r="E424" s="34" t="s">
        <v>166</v>
      </c>
      <c r="F424" s="34" t="s">
        <v>6</v>
      </c>
      <c r="G424" s="21"/>
      <c r="H424" s="21"/>
      <c r="I424" s="21" t="s">
        <v>14</v>
      </c>
      <c r="J424" s="21" t="s">
        <v>38</v>
      </c>
      <c r="M424" s="12"/>
    </row>
    <row r="425" spans="1:13" ht="18" customHeight="1">
      <c r="A425" s="4">
        <v>424</v>
      </c>
      <c r="B425" s="37">
        <v>39628</v>
      </c>
      <c r="C425" s="34" t="s">
        <v>5</v>
      </c>
      <c r="D425" s="34" t="s">
        <v>23</v>
      </c>
      <c r="E425" s="34" t="s">
        <v>182</v>
      </c>
      <c r="F425" s="34" t="s">
        <v>47</v>
      </c>
      <c r="G425" s="21"/>
      <c r="H425" s="21"/>
      <c r="I425" s="21" t="s">
        <v>25</v>
      </c>
      <c r="J425" s="21" t="s">
        <v>9</v>
      </c>
      <c r="M425" s="12"/>
    </row>
    <row r="426" spans="1:13" ht="18" customHeight="1">
      <c r="A426" s="4">
        <v>425</v>
      </c>
      <c r="B426" s="37">
        <v>39628</v>
      </c>
      <c r="C426" s="34" t="s">
        <v>131</v>
      </c>
      <c r="D426" s="34" t="s">
        <v>12</v>
      </c>
      <c r="E426" s="34" t="s">
        <v>157</v>
      </c>
      <c r="F426" s="34" t="s">
        <v>30</v>
      </c>
      <c r="G426" s="21"/>
      <c r="H426" s="21"/>
      <c r="I426" s="21" t="s">
        <v>32</v>
      </c>
      <c r="J426" s="21" t="s">
        <v>8</v>
      </c>
      <c r="M426" s="12"/>
    </row>
    <row r="427" spans="1:13" ht="18" customHeight="1">
      <c r="A427" s="4">
        <v>426</v>
      </c>
      <c r="B427" s="37">
        <v>39628</v>
      </c>
      <c r="C427" s="34" t="s">
        <v>24</v>
      </c>
      <c r="D427" s="34" t="s">
        <v>161</v>
      </c>
      <c r="E427" s="34" t="s">
        <v>11</v>
      </c>
      <c r="F427" s="34" t="s">
        <v>153</v>
      </c>
      <c r="G427" s="21"/>
      <c r="H427" s="21"/>
      <c r="I427" s="21" t="s">
        <v>26</v>
      </c>
      <c r="J427" s="21" t="s">
        <v>31</v>
      </c>
      <c r="M427" s="12"/>
    </row>
    <row r="428" spans="1:13" ht="18" customHeight="1">
      <c r="A428" s="4">
        <v>427</v>
      </c>
      <c r="B428" s="37">
        <v>39630</v>
      </c>
      <c r="C428" s="34" t="s">
        <v>7</v>
      </c>
      <c r="D428" s="34" t="s">
        <v>210</v>
      </c>
      <c r="E428" s="34" t="s">
        <v>16</v>
      </c>
      <c r="F428" s="34" t="s">
        <v>21</v>
      </c>
      <c r="G428" s="21"/>
      <c r="H428" s="21"/>
      <c r="I428" s="21" t="s">
        <v>38</v>
      </c>
      <c r="J428" s="21" t="s">
        <v>20</v>
      </c>
      <c r="M428" s="12"/>
    </row>
    <row r="429" spans="1:13" ht="18" customHeight="1">
      <c r="A429" s="4">
        <v>428</v>
      </c>
      <c r="B429" s="37">
        <v>39630</v>
      </c>
      <c r="C429" s="34" t="s">
        <v>47</v>
      </c>
      <c r="D429" s="34" t="s">
        <v>142</v>
      </c>
      <c r="E429" s="34" t="s">
        <v>161</v>
      </c>
      <c r="F429" s="34" t="s">
        <v>185</v>
      </c>
      <c r="G429" s="21"/>
      <c r="H429" s="21"/>
      <c r="I429" s="21" t="s">
        <v>26</v>
      </c>
      <c r="J429" s="21" t="s">
        <v>25</v>
      </c>
      <c r="M429" s="12"/>
    </row>
    <row r="430" spans="1:13" ht="18" customHeight="1">
      <c r="A430" s="4">
        <v>429</v>
      </c>
      <c r="B430" s="37">
        <v>39630</v>
      </c>
      <c r="C430" s="34" t="s">
        <v>46</v>
      </c>
      <c r="D430" s="34" t="s">
        <v>28</v>
      </c>
      <c r="E430" s="34" t="s">
        <v>163</v>
      </c>
      <c r="F430" s="34" t="s">
        <v>10</v>
      </c>
      <c r="G430" s="21"/>
      <c r="H430" s="21"/>
      <c r="I430" s="21" t="s">
        <v>13</v>
      </c>
      <c r="J430" s="21" t="s">
        <v>19</v>
      </c>
      <c r="M430" s="12"/>
    </row>
    <row r="431" spans="1:13" ht="18" customHeight="1">
      <c r="A431" s="4">
        <v>430</v>
      </c>
      <c r="B431" s="37">
        <v>39630</v>
      </c>
      <c r="C431" s="34" t="s">
        <v>44</v>
      </c>
      <c r="D431" s="34" t="s">
        <v>214</v>
      </c>
      <c r="E431" s="34" t="s">
        <v>148</v>
      </c>
      <c r="F431" s="34" t="s">
        <v>29</v>
      </c>
      <c r="G431" s="21"/>
      <c r="H431" s="21"/>
      <c r="I431" s="21" t="s">
        <v>9</v>
      </c>
      <c r="J431" s="21" t="s">
        <v>8</v>
      </c>
      <c r="M431" s="12"/>
    </row>
    <row r="432" spans="1:13" ht="18" customHeight="1">
      <c r="A432" s="4">
        <v>431</v>
      </c>
      <c r="B432" s="37">
        <v>39630</v>
      </c>
      <c r="C432" s="34" t="s">
        <v>6</v>
      </c>
      <c r="D432" s="34" t="s">
        <v>72</v>
      </c>
      <c r="E432" s="34" t="s">
        <v>33</v>
      </c>
      <c r="F432" s="34" t="s">
        <v>166</v>
      </c>
      <c r="G432" s="21"/>
      <c r="H432" s="21"/>
      <c r="I432" s="21" t="s">
        <v>37</v>
      </c>
      <c r="J432" s="21" t="s">
        <v>14</v>
      </c>
      <c r="M432" s="12"/>
    </row>
    <row r="433" spans="1:13" ht="18" customHeight="1">
      <c r="A433" s="4">
        <v>432</v>
      </c>
      <c r="B433" s="37">
        <v>39630</v>
      </c>
      <c r="C433" s="34" t="s">
        <v>30</v>
      </c>
      <c r="D433" s="34" t="s">
        <v>213</v>
      </c>
      <c r="E433" s="34" t="s">
        <v>12</v>
      </c>
      <c r="F433" s="34" t="s">
        <v>41</v>
      </c>
      <c r="G433" s="21"/>
      <c r="H433" s="21"/>
      <c r="I433" s="21" t="s">
        <v>31</v>
      </c>
      <c r="J433" s="21" t="s">
        <v>32</v>
      </c>
      <c r="M433" s="12"/>
    </row>
    <row r="434" spans="1:13" ht="18" customHeight="1">
      <c r="A434" s="4">
        <v>433</v>
      </c>
      <c r="B434" s="37">
        <v>39631</v>
      </c>
      <c r="C434" s="34" t="s">
        <v>166</v>
      </c>
      <c r="D434" s="34" t="s">
        <v>35</v>
      </c>
      <c r="E434" s="34" t="s">
        <v>72</v>
      </c>
      <c r="F434" s="34" t="s">
        <v>33</v>
      </c>
      <c r="G434" s="21"/>
      <c r="H434" s="21"/>
      <c r="I434" s="21" t="s">
        <v>37</v>
      </c>
      <c r="J434" s="21" t="s">
        <v>14</v>
      </c>
      <c r="M434" s="12"/>
    </row>
    <row r="435" spans="1:13" ht="18" customHeight="1">
      <c r="A435" s="4">
        <v>434</v>
      </c>
      <c r="B435" s="37">
        <v>39631</v>
      </c>
      <c r="C435" s="34" t="s">
        <v>153</v>
      </c>
      <c r="D435" s="34" t="s">
        <v>24</v>
      </c>
      <c r="E435" s="34" t="s">
        <v>185</v>
      </c>
      <c r="F435" s="34" t="s">
        <v>50</v>
      </c>
      <c r="G435" s="21"/>
      <c r="H435" s="21"/>
      <c r="I435" s="21" t="s">
        <v>26</v>
      </c>
      <c r="J435" s="21" t="s">
        <v>25</v>
      </c>
      <c r="M435" s="12"/>
    </row>
    <row r="436" spans="1:13" ht="18" customHeight="1">
      <c r="A436" s="4">
        <v>435</v>
      </c>
      <c r="B436" s="37">
        <v>39631</v>
      </c>
      <c r="C436" s="34" t="s">
        <v>41</v>
      </c>
      <c r="D436" s="34" t="s">
        <v>131</v>
      </c>
      <c r="E436" s="34" t="s">
        <v>213</v>
      </c>
      <c r="F436" s="34" t="s">
        <v>12</v>
      </c>
      <c r="G436" s="21"/>
      <c r="H436" s="21"/>
      <c r="I436" s="21" t="s">
        <v>31</v>
      </c>
      <c r="J436" s="21" t="s">
        <v>32</v>
      </c>
      <c r="M436" s="12"/>
    </row>
    <row r="437" spans="1:13" ht="18" customHeight="1">
      <c r="A437" s="4">
        <v>436</v>
      </c>
      <c r="B437" s="37">
        <v>39631</v>
      </c>
      <c r="C437" s="34" t="s">
        <v>10</v>
      </c>
      <c r="D437" s="34" t="s">
        <v>22</v>
      </c>
      <c r="E437" s="36" t="s">
        <v>28</v>
      </c>
      <c r="F437" s="34" t="s">
        <v>163</v>
      </c>
      <c r="G437" s="21"/>
      <c r="H437" s="21"/>
      <c r="I437" s="21" t="s">
        <v>13</v>
      </c>
      <c r="J437" s="21" t="s">
        <v>19</v>
      </c>
      <c r="M437" s="12"/>
    </row>
    <row r="438" spans="1:13" ht="18" customHeight="1">
      <c r="A438" s="4">
        <v>437</v>
      </c>
      <c r="B438" s="37">
        <v>39631</v>
      </c>
      <c r="C438" s="34" t="s">
        <v>29</v>
      </c>
      <c r="D438" s="34" t="s">
        <v>5</v>
      </c>
      <c r="E438" s="34" t="s">
        <v>214</v>
      </c>
      <c r="F438" s="34" t="s">
        <v>148</v>
      </c>
      <c r="G438" s="21"/>
      <c r="H438" s="21"/>
      <c r="I438" s="21" t="s">
        <v>9</v>
      </c>
      <c r="J438" s="21" t="s">
        <v>8</v>
      </c>
      <c r="M438" s="12"/>
    </row>
    <row r="439" spans="1:13" ht="18" customHeight="1">
      <c r="A439" s="4">
        <v>438</v>
      </c>
      <c r="B439" s="37">
        <v>39631</v>
      </c>
      <c r="C439" s="34" t="s">
        <v>21</v>
      </c>
      <c r="D439" s="34" t="s">
        <v>15</v>
      </c>
      <c r="E439" s="34" t="s">
        <v>210</v>
      </c>
      <c r="F439" s="34" t="s">
        <v>16</v>
      </c>
      <c r="G439" s="21"/>
      <c r="H439" s="21"/>
      <c r="I439" s="21" t="s">
        <v>38</v>
      </c>
      <c r="J439" s="21" t="s">
        <v>20</v>
      </c>
      <c r="M439" s="12"/>
    </row>
    <row r="440" spans="1:13" ht="18" customHeight="1">
      <c r="A440" s="4">
        <v>439</v>
      </c>
      <c r="B440" s="37">
        <v>39632</v>
      </c>
      <c r="C440" s="34" t="s">
        <v>148</v>
      </c>
      <c r="D440" s="34" t="s">
        <v>44</v>
      </c>
      <c r="E440" s="34" t="s">
        <v>5</v>
      </c>
      <c r="F440" s="34" t="s">
        <v>214</v>
      </c>
      <c r="G440" s="21"/>
      <c r="H440" s="21"/>
      <c r="I440" s="21" t="s">
        <v>9</v>
      </c>
      <c r="J440" s="21" t="s">
        <v>8</v>
      </c>
      <c r="M440" s="12"/>
    </row>
    <row r="441" spans="1:13" ht="18" customHeight="1">
      <c r="A441" s="4">
        <v>440</v>
      </c>
      <c r="B441" s="37">
        <v>39632</v>
      </c>
      <c r="C441" s="34" t="s">
        <v>50</v>
      </c>
      <c r="D441" s="36" t="s">
        <v>47</v>
      </c>
      <c r="E441" s="34" t="s">
        <v>142</v>
      </c>
      <c r="F441" s="34" t="s">
        <v>24</v>
      </c>
      <c r="G441" s="21"/>
      <c r="H441" s="21"/>
      <c r="I441" s="21" t="s">
        <v>26</v>
      </c>
      <c r="J441" s="21" t="s">
        <v>25</v>
      </c>
      <c r="M441" s="12"/>
    </row>
    <row r="442" spans="1:13" ht="18" customHeight="1">
      <c r="A442" s="4">
        <v>441</v>
      </c>
      <c r="B442" s="37">
        <v>39632</v>
      </c>
      <c r="C442" s="34" t="s">
        <v>33</v>
      </c>
      <c r="D442" s="34" t="s">
        <v>6</v>
      </c>
      <c r="E442" s="34" t="s">
        <v>35</v>
      </c>
      <c r="F442" s="34" t="s">
        <v>72</v>
      </c>
      <c r="G442" s="21"/>
      <c r="H442" s="21"/>
      <c r="I442" s="21" t="s">
        <v>37</v>
      </c>
      <c r="J442" s="21" t="s">
        <v>14</v>
      </c>
      <c r="M442" s="12"/>
    </row>
    <row r="443" spans="1:13" ht="18" customHeight="1">
      <c r="A443" s="4">
        <v>442</v>
      </c>
      <c r="B443" s="37">
        <v>39632</v>
      </c>
      <c r="C443" s="34" t="s">
        <v>16</v>
      </c>
      <c r="D443" s="34" t="s">
        <v>7</v>
      </c>
      <c r="E443" s="34" t="s">
        <v>15</v>
      </c>
      <c r="F443" s="34" t="s">
        <v>210</v>
      </c>
      <c r="G443" s="21"/>
      <c r="H443" s="21"/>
      <c r="I443" s="21" t="s">
        <v>38</v>
      </c>
      <c r="J443" s="21" t="s">
        <v>20</v>
      </c>
      <c r="M443" s="12"/>
    </row>
    <row r="444" spans="1:13" ht="18" customHeight="1">
      <c r="A444" s="4">
        <v>443</v>
      </c>
      <c r="B444" s="37">
        <v>39632</v>
      </c>
      <c r="C444" s="34" t="s">
        <v>12</v>
      </c>
      <c r="D444" s="34" t="s">
        <v>30</v>
      </c>
      <c r="E444" s="34" t="s">
        <v>131</v>
      </c>
      <c r="F444" s="34" t="s">
        <v>213</v>
      </c>
      <c r="G444" s="21"/>
      <c r="H444" s="21"/>
      <c r="I444" s="21" t="s">
        <v>31</v>
      </c>
      <c r="J444" s="21" t="s">
        <v>32</v>
      </c>
      <c r="M444" s="12"/>
    </row>
    <row r="445" spans="1:13" ht="18" customHeight="1">
      <c r="A445" s="4">
        <v>444</v>
      </c>
      <c r="B445" s="37">
        <v>39633</v>
      </c>
      <c r="C445" s="34" t="s">
        <v>72</v>
      </c>
      <c r="D445" s="34" t="s">
        <v>4</v>
      </c>
      <c r="E445" s="34" t="s">
        <v>6</v>
      </c>
      <c r="F445" s="34" t="s">
        <v>27</v>
      </c>
      <c r="G445" s="21"/>
      <c r="H445" s="21"/>
      <c r="I445" s="21" t="s">
        <v>13</v>
      </c>
      <c r="J445" s="21" t="s">
        <v>38</v>
      </c>
      <c r="M445" s="12"/>
    </row>
    <row r="446" spans="1:13" ht="18" customHeight="1">
      <c r="A446" s="4">
        <v>445</v>
      </c>
      <c r="B446" s="37">
        <v>39633</v>
      </c>
      <c r="C446" s="34" t="s">
        <v>36</v>
      </c>
      <c r="D446" s="34" t="s">
        <v>46</v>
      </c>
      <c r="E446" s="34" t="s">
        <v>7</v>
      </c>
      <c r="F446" s="34" t="s">
        <v>35</v>
      </c>
      <c r="G446" s="21"/>
      <c r="H446" s="21"/>
      <c r="I446" s="21" t="s">
        <v>20</v>
      </c>
      <c r="J446" s="21" t="s">
        <v>37</v>
      </c>
      <c r="M446" s="12"/>
    </row>
    <row r="447" spans="1:13" ht="18" customHeight="1">
      <c r="A447" s="4">
        <v>446</v>
      </c>
      <c r="B447" s="37">
        <v>39633</v>
      </c>
      <c r="C447" s="34" t="s">
        <v>23</v>
      </c>
      <c r="D447" s="34" t="s">
        <v>29</v>
      </c>
      <c r="E447" s="34" t="s">
        <v>182</v>
      </c>
      <c r="F447" s="34" t="s">
        <v>161</v>
      </c>
      <c r="G447" s="21"/>
      <c r="H447" s="21"/>
      <c r="I447" s="21" t="s">
        <v>8</v>
      </c>
      <c r="J447" s="21" t="s">
        <v>25</v>
      </c>
      <c r="M447" s="12"/>
    </row>
    <row r="448" spans="1:13" ht="18" customHeight="1">
      <c r="A448" s="4">
        <v>447</v>
      </c>
      <c r="B448" s="37">
        <v>39633</v>
      </c>
      <c r="C448" s="34" t="s">
        <v>163</v>
      </c>
      <c r="D448" s="34" t="s">
        <v>144</v>
      </c>
      <c r="E448" s="34" t="s">
        <v>49</v>
      </c>
      <c r="F448" s="34" t="s">
        <v>15</v>
      </c>
      <c r="G448" s="21"/>
      <c r="H448" s="21"/>
      <c r="I448" s="21" t="s">
        <v>19</v>
      </c>
      <c r="J448" s="21" t="s">
        <v>14</v>
      </c>
      <c r="M448" s="12"/>
    </row>
    <row r="449" spans="1:13" ht="18" customHeight="1">
      <c r="A449" s="4">
        <v>448</v>
      </c>
      <c r="B449" s="37">
        <v>39634</v>
      </c>
      <c r="C449" s="34" t="s">
        <v>161</v>
      </c>
      <c r="D449" s="34" t="s">
        <v>50</v>
      </c>
      <c r="E449" s="34" t="s">
        <v>29</v>
      </c>
      <c r="F449" s="34" t="s">
        <v>182</v>
      </c>
      <c r="G449" s="21"/>
      <c r="H449" s="21"/>
      <c r="I449" s="21" t="s">
        <v>8</v>
      </c>
      <c r="J449" s="21" t="s">
        <v>25</v>
      </c>
      <c r="M449" s="12"/>
    </row>
    <row r="450" spans="1:13" ht="18" customHeight="1">
      <c r="A450" s="4">
        <v>449</v>
      </c>
      <c r="B450" s="37">
        <v>39634</v>
      </c>
      <c r="C450" s="34" t="s">
        <v>35</v>
      </c>
      <c r="D450" s="34" t="s">
        <v>166</v>
      </c>
      <c r="E450" s="34" t="s">
        <v>46</v>
      </c>
      <c r="F450" s="34" t="s">
        <v>7</v>
      </c>
      <c r="G450" s="21"/>
      <c r="H450" s="21"/>
      <c r="I450" s="21" t="s">
        <v>20</v>
      </c>
      <c r="J450" s="21" t="s">
        <v>37</v>
      </c>
      <c r="M450" s="12"/>
    </row>
    <row r="451" spans="1:13" ht="18" customHeight="1">
      <c r="A451" s="4">
        <v>450</v>
      </c>
      <c r="B451" s="37">
        <v>39634</v>
      </c>
      <c r="C451" s="34" t="s">
        <v>213</v>
      </c>
      <c r="D451" s="34" t="s">
        <v>41</v>
      </c>
      <c r="E451" s="34" t="s">
        <v>30</v>
      </c>
      <c r="F451" s="34" t="s">
        <v>131</v>
      </c>
      <c r="G451" s="21"/>
      <c r="H451" s="21"/>
      <c r="I451" s="21" t="s">
        <v>31</v>
      </c>
      <c r="J451" s="21" t="s">
        <v>26</v>
      </c>
      <c r="M451" s="12"/>
    </row>
    <row r="452" spans="1:13" ht="18" customHeight="1">
      <c r="A452" s="4">
        <v>451</v>
      </c>
      <c r="B452" s="37">
        <v>39634</v>
      </c>
      <c r="C452" s="34" t="s">
        <v>15</v>
      </c>
      <c r="D452" s="34" t="s">
        <v>16</v>
      </c>
      <c r="E452" s="34" t="s">
        <v>144</v>
      </c>
      <c r="F452" s="34" t="s">
        <v>49</v>
      </c>
      <c r="G452" s="21"/>
      <c r="H452" s="21"/>
      <c r="I452" s="21" t="s">
        <v>19</v>
      </c>
      <c r="J452" s="21" t="s">
        <v>14</v>
      </c>
      <c r="M452" s="12"/>
    </row>
    <row r="453" spans="1:13" ht="18" customHeight="1">
      <c r="A453" s="4">
        <v>452</v>
      </c>
      <c r="B453" s="37">
        <v>39634</v>
      </c>
      <c r="C453" s="34" t="s">
        <v>27</v>
      </c>
      <c r="D453" s="34" t="s">
        <v>17</v>
      </c>
      <c r="E453" s="34" t="s">
        <v>4</v>
      </c>
      <c r="F453" s="34" t="s">
        <v>6</v>
      </c>
      <c r="G453" s="21"/>
      <c r="H453" s="21"/>
      <c r="I453" s="21" t="s">
        <v>13</v>
      </c>
      <c r="J453" s="21" t="s">
        <v>38</v>
      </c>
      <c r="M453" s="12"/>
    </row>
    <row r="454" spans="1:13" ht="18" customHeight="1">
      <c r="A454" s="4">
        <v>453</v>
      </c>
      <c r="B454" s="37">
        <v>39634</v>
      </c>
      <c r="C454" s="34" t="s">
        <v>214</v>
      </c>
      <c r="D454" s="34" t="s">
        <v>153</v>
      </c>
      <c r="E454" s="34" t="s">
        <v>44</v>
      </c>
      <c r="F454" s="34" t="s">
        <v>5</v>
      </c>
      <c r="G454" s="21"/>
      <c r="H454" s="21"/>
      <c r="I454" s="21" t="s">
        <v>32</v>
      </c>
      <c r="J454" s="21" t="s">
        <v>9</v>
      </c>
      <c r="M454" s="12"/>
    </row>
    <row r="455" spans="1:13" ht="18" customHeight="1">
      <c r="A455" s="4">
        <v>454</v>
      </c>
      <c r="B455" s="37">
        <v>39635</v>
      </c>
      <c r="C455" s="34" t="s">
        <v>182</v>
      </c>
      <c r="D455" s="34" t="s">
        <v>23</v>
      </c>
      <c r="E455" s="34" t="s">
        <v>50</v>
      </c>
      <c r="F455" s="34" t="s">
        <v>29</v>
      </c>
      <c r="G455" s="21"/>
      <c r="H455" s="21"/>
      <c r="I455" s="21" t="s">
        <v>8</v>
      </c>
      <c r="J455" s="21" t="s">
        <v>25</v>
      </c>
      <c r="M455" s="12"/>
    </row>
    <row r="456" spans="1:13" ht="18" customHeight="1">
      <c r="A456" s="4">
        <v>455</v>
      </c>
      <c r="B456" s="37">
        <v>39635</v>
      </c>
      <c r="C456" s="34" t="s">
        <v>7</v>
      </c>
      <c r="D456" s="34" t="s">
        <v>36</v>
      </c>
      <c r="E456" s="34" t="s">
        <v>166</v>
      </c>
      <c r="F456" s="34" t="s">
        <v>46</v>
      </c>
      <c r="G456" s="21"/>
      <c r="H456" s="21"/>
      <c r="I456" s="21" t="s">
        <v>20</v>
      </c>
      <c r="J456" s="21" t="s">
        <v>37</v>
      </c>
      <c r="M456" s="12"/>
    </row>
    <row r="457" spans="1:13" ht="18" customHeight="1">
      <c r="A457" s="4">
        <v>456</v>
      </c>
      <c r="B457" s="37">
        <v>39635</v>
      </c>
      <c r="C457" s="34" t="s">
        <v>5</v>
      </c>
      <c r="D457" s="34" t="s">
        <v>148</v>
      </c>
      <c r="E457" s="36" t="s">
        <v>153</v>
      </c>
      <c r="F457" s="34" t="s">
        <v>44</v>
      </c>
      <c r="G457" s="21"/>
      <c r="H457" s="21"/>
      <c r="I457" s="21" t="s">
        <v>32</v>
      </c>
      <c r="J457" s="21" t="s">
        <v>9</v>
      </c>
      <c r="M457" s="12"/>
    </row>
    <row r="458" spans="1:13" ht="18" customHeight="1">
      <c r="A458" s="4">
        <v>457</v>
      </c>
      <c r="B458" s="37">
        <v>39635</v>
      </c>
      <c r="C458" s="34" t="s">
        <v>49</v>
      </c>
      <c r="D458" s="34" t="s">
        <v>163</v>
      </c>
      <c r="E458" s="34" t="s">
        <v>16</v>
      </c>
      <c r="F458" s="34" t="s">
        <v>144</v>
      </c>
      <c r="G458" s="21"/>
      <c r="H458" s="21"/>
      <c r="I458" s="21" t="s">
        <v>19</v>
      </c>
      <c r="J458" s="21" t="s">
        <v>14</v>
      </c>
      <c r="M458" s="12"/>
    </row>
    <row r="459" spans="1:13" ht="18" customHeight="1">
      <c r="A459" s="4">
        <v>458</v>
      </c>
      <c r="B459" s="37">
        <v>39635</v>
      </c>
      <c r="C459" s="34" t="s">
        <v>6</v>
      </c>
      <c r="D459" s="34" t="s">
        <v>72</v>
      </c>
      <c r="E459" s="34" t="s">
        <v>17</v>
      </c>
      <c r="F459" s="34" t="s">
        <v>4</v>
      </c>
      <c r="G459" s="21"/>
      <c r="H459" s="21"/>
      <c r="I459" s="21" t="s">
        <v>13</v>
      </c>
      <c r="J459" s="21" t="s">
        <v>38</v>
      </c>
      <c r="M459" s="12"/>
    </row>
    <row r="460" spans="1:13" ht="18" customHeight="1">
      <c r="A460" s="4">
        <v>459</v>
      </c>
      <c r="B460" s="37">
        <v>39635</v>
      </c>
      <c r="C460" s="34" t="s">
        <v>131</v>
      </c>
      <c r="D460" s="34" t="s">
        <v>12</v>
      </c>
      <c r="E460" s="34" t="s">
        <v>41</v>
      </c>
      <c r="F460" s="34" t="s">
        <v>30</v>
      </c>
      <c r="G460" s="21"/>
      <c r="H460" s="21"/>
      <c r="I460" s="21" t="s">
        <v>31</v>
      </c>
      <c r="J460" s="21" t="s">
        <v>26</v>
      </c>
      <c r="M460" s="12"/>
    </row>
    <row r="461" spans="1:13" ht="18" customHeight="1">
      <c r="A461" s="4">
        <v>460</v>
      </c>
      <c r="B461" s="37">
        <v>39637</v>
      </c>
      <c r="C461" s="34" t="s">
        <v>4</v>
      </c>
      <c r="D461" s="34" t="s">
        <v>22</v>
      </c>
      <c r="E461" s="34" t="s">
        <v>18</v>
      </c>
      <c r="F461" s="34" t="s">
        <v>210</v>
      </c>
      <c r="G461" s="21"/>
      <c r="H461" s="21"/>
      <c r="I461" s="21" t="s">
        <v>14</v>
      </c>
      <c r="J461" s="21" t="s">
        <v>13</v>
      </c>
      <c r="M461" s="12"/>
    </row>
    <row r="462" spans="1:13" ht="18" customHeight="1">
      <c r="A462" s="4">
        <v>461</v>
      </c>
      <c r="B462" s="37">
        <v>39637</v>
      </c>
      <c r="C462" s="34" t="s">
        <v>46</v>
      </c>
      <c r="D462" s="34" t="s">
        <v>35</v>
      </c>
      <c r="E462" s="34" t="s">
        <v>43</v>
      </c>
      <c r="F462" s="34" t="s">
        <v>166</v>
      </c>
      <c r="G462" s="21"/>
      <c r="H462" s="21"/>
      <c r="I462" s="21" t="s">
        <v>19</v>
      </c>
      <c r="J462" s="21" t="s">
        <v>20</v>
      </c>
      <c r="M462" s="12"/>
    </row>
    <row r="463" spans="1:13" ht="18" customHeight="1">
      <c r="A463" s="4">
        <v>462</v>
      </c>
      <c r="B463" s="37">
        <v>39637</v>
      </c>
      <c r="C463" s="34" t="s">
        <v>29</v>
      </c>
      <c r="D463" s="34" t="s">
        <v>142</v>
      </c>
      <c r="E463" s="34" t="s">
        <v>23</v>
      </c>
      <c r="F463" s="34" t="s">
        <v>39</v>
      </c>
      <c r="G463" s="21"/>
      <c r="H463" s="21"/>
      <c r="I463" s="21" t="s">
        <v>9</v>
      </c>
      <c r="J463" s="21" t="s">
        <v>26</v>
      </c>
      <c r="M463" s="12"/>
    </row>
    <row r="464" spans="1:13" ht="18" customHeight="1">
      <c r="A464" s="4">
        <v>463</v>
      </c>
      <c r="B464" s="37">
        <v>39637</v>
      </c>
      <c r="C464" s="34" t="s">
        <v>30</v>
      </c>
      <c r="D464" s="34" t="s">
        <v>213</v>
      </c>
      <c r="E464" s="34" t="s">
        <v>12</v>
      </c>
      <c r="F464" s="34" t="s">
        <v>153</v>
      </c>
      <c r="G464" s="21"/>
      <c r="H464" s="21"/>
      <c r="I464" s="21" t="s">
        <v>32</v>
      </c>
      <c r="J464" s="21" t="s">
        <v>25</v>
      </c>
      <c r="M464" s="12"/>
    </row>
    <row r="465" spans="1:13" ht="18" customHeight="1">
      <c r="A465" s="4">
        <v>464</v>
      </c>
      <c r="B465" s="37">
        <v>39637</v>
      </c>
      <c r="C465" s="34" t="s">
        <v>144</v>
      </c>
      <c r="D465" s="34" t="s">
        <v>27</v>
      </c>
      <c r="E465" s="34" t="s">
        <v>72</v>
      </c>
      <c r="F465" s="34" t="s">
        <v>17</v>
      </c>
      <c r="G465" s="21"/>
      <c r="H465" s="21"/>
      <c r="I465" s="21" t="s">
        <v>38</v>
      </c>
      <c r="J465" s="21" t="s">
        <v>37</v>
      </c>
      <c r="M465" s="12"/>
    </row>
    <row r="466" spans="1:13" ht="18" customHeight="1">
      <c r="A466" s="4">
        <v>465</v>
      </c>
      <c r="B466" s="37">
        <v>39637</v>
      </c>
      <c r="C466" s="34" t="s">
        <v>24</v>
      </c>
      <c r="D466" s="34" t="s">
        <v>161</v>
      </c>
      <c r="E466" s="34" t="s">
        <v>148</v>
      </c>
      <c r="F466" s="34" t="s">
        <v>50</v>
      </c>
      <c r="G466" s="21"/>
      <c r="H466" s="21"/>
      <c r="I466" s="21" t="s">
        <v>8</v>
      </c>
      <c r="J466" s="21" t="s">
        <v>31</v>
      </c>
      <c r="M466" s="12"/>
    </row>
    <row r="467" spans="1:13" ht="18" customHeight="1">
      <c r="A467" s="4">
        <v>466</v>
      </c>
      <c r="B467" s="37">
        <v>39638</v>
      </c>
      <c r="C467" s="34" t="s">
        <v>166</v>
      </c>
      <c r="D467" s="34" t="s">
        <v>33</v>
      </c>
      <c r="E467" s="34" t="s">
        <v>35</v>
      </c>
      <c r="F467" s="34" t="s">
        <v>43</v>
      </c>
      <c r="G467" s="21"/>
      <c r="H467" s="21"/>
      <c r="I467" s="21" t="s">
        <v>19</v>
      </c>
      <c r="J467" s="21" t="s">
        <v>20</v>
      </c>
      <c r="M467" s="12"/>
    </row>
    <row r="468" spans="1:13" ht="18" customHeight="1">
      <c r="A468" s="4">
        <v>467</v>
      </c>
      <c r="B468" s="37">
        <v>39638</v>
      </c>
      <c r="C468" s="34" t="s">
        <v>39</v>
      </c>
      <c r="D468" s="34" t="s">
        <v>47</v>
      </c>
      <c r="E468" s="34" t="s">
        <v>142</v>
      </c>
      <c r="F468" s="34" t="s">
        <v>23</v>
      </c>
      <c r="G468" s="21"/>
      <c r="H468" s="21"/>
      <c r="I468" s="21" t="s">
        <v>9</v>
      </c>
      <c r="J468" s="21" t="s">
        <v>26</v>
      </c>
      <c r="M468" s="12"/>
    </row>
    <row r="469" spans="1:13" ht="18" customHeight="1">
      <c r="A469" s="4">
        <v>468</v>
      </c>
      <c r="B469" s="37">
        <v>39638</v>
      </c>
      <c r="C469" s="34" t="s">
        <v>153</v>
      </c>
      <c r="D469" s="34" t="s">
        <v>131</v>
      </c>
      <c r="E469" s="34" t="s">
        <v>213</v>
      </c>
      <c r="F469" s="34" t="s">
        <v>12</v>
      </c>
      <c r="G469" s="21"/>
      <c r="H469" s="21"/>
      <c r="I469" s="21" t="s">
        <v>32</v>
      </c>
      <c r="J469" s="21" t="s">
        <v>25</v>
      </c>
      <c r="M469" s="12"/>
    </row>
    <row r="470" spans="1:13" ht="18" customHeight="1">
      <c r="A470" s="4">
        <v>469</v>
      </c>
      <c r="B470" s="37">
        <v>39638</v>
      </c>
      <c r="C470" s="34" t="s">
        <v>210</v>
      </c>
      <c r="D470" s="34" t="s">
        <v>49</v>
      </c>
      <c r="E470" s="34" t="s">
        <v>22</v>
      </c>
      <c r="F470" s="34" t="s">
        <v>18</v>
      </c>
      <c r="G470" s="21"/>
      <c r="H470" s="21"/>
      <c r="I470" s="21" t="s">
        <v>14</v>
      </c>
      <c r="J470" s="21" t="s">
        <v>13</v>
      </c>
      <c r="M470" s="12"/>
    </row>
    <row r="471" spans="1:13" ht="18" customHeight="1">
      <c r="A471" s="4">
        <v>470</v>
      </c>
      <c r="B471" s="37">
        <v>39638</v>
      </c>
      <c r="C471" s="34" t="s">
        <v>50</v>
      </c>
      <c r="D471" s="34" t="s">
        <v>5</v>
      </c>
      <c r="E471" s="34" t="s">
        <v>161</v>
      </c>
      <c r="F471" s="34" t="s">
        <v>148</v>
      </c>
      <c r="G471" s="21"/>
      <c r="H471" s="21"/>
      <c r="I471" s="21" t="s">
        <v>8</v>
      </c>
      <c r="J471" s="21" t="s">
        <v>31</v>
      </c>
      <c r="M471" s="12"/>
    </row>
    <row r="472" spans="1:13" ht="18" customHeight="1">
      <c r="A472" s="4">
        <v>471</v>
      </c>
      <c r="B472" s="37">
        <v>39639</v>
      </c>
      <c r="C472" s="34" t="s">
        <v>72</v>
      </c>
      <c r="D472" s="34" t="s">
        <v>144</v>
      </c>
      <c r="E472" s="34" t="s">
        <v>10</v>
      </c>
      <c r="F472" s="34" t="s">
        <v>27</v>
      </c>
      <c r="G472" s="21"/>
      <c r="H472" s="21"/>
      <c r="I472" s="21" t="s">
        <v>38</v>
      </c>
      <c r="J472" s="21" t="s">
        <v>37</v>
      </c>
      <c r="M472" s="12"/>
    </row>
    <row r="473" spans="1:13" ht="18" customHeight="1">
      <c r="A473" s="4">
        <v>472</v>
      </c>
      <c r="B473" s="37">
        <v>39639</v>
      </c>
      <c r="C473" s="34" t="s">
        <v>23</v>
      </c>
      <c r="D473" s="34" t="s">
        <v>29</v>
      </c>
      <c r="E473" s="34" t="s">
        <v>47</v>
      </c>
      <c r="F473" s="34" t="s">
        <v>142</v>
      </c>
      <c r="G473" s="21"/>
      <c r="H473" s="21"/>
      <c r="I473" s="21" t="s">
        <v>9</v>
      </c>
      <c r="J473" s="21" t="s">
        <v>26</v>
      </c>
      <c r="M473" s="12"/>
    </row>
    <row r="474" spans="1:13" ht="18" customHeight="1">
      <c r="A474" s="4">
        <v>473</v>
      </c>
      <c r="B474" s="37">
        <v>39639</v>
      </c>
      <c r="C474" s="34" t="s">
        <v>43</v>
      </c>
      <c r="D474" s="34" t="s">
        <v>46</v>
      </c>
      <c r="E474" s="34" t="s">
        <v>33</v>
      </c>
      <c r="F474" s="34" t="s">
        <v>35</v>
      </c>
      <c r="G474" s="21"/>
      <c r="H474" s="21"/>
      <c r="I474" s="21" t="s">
        <v>19</v>
      </c>
      <c r="J474" s="21" t="s">
        <v>20</v>
      </c>
      <c r="M474" s="12"/>
    </row>
    <row r="475" spans="1:13" ht="18" customHeight="1">
      <c r="A475" s="4">
        <v>474</v>
      </c>
      <c r="B475" s="37">
        <v>39639</v>
      </c>
      <c r="C475" s="34" t="s">
        <v>18</v>
      </c>
      <c r="D475" s="34" t="s">
        <v>4</v>
      </c>
      <c r="E475" s="34" t="s">
        <v>49</v>
      </c>
      <c r="F475" s="34" t="s">
        <v>22</v>
      </c>
      <c r="G475" s="21"/>
      <c r="H475" s="21"/>
      <c r="I475" s="21" t="s">
        <v>14</v>
      </c>
      <c r="J475" s="21" t="s">
        <v>13</v>
      </c>
      <c r="M475" s="12"/>
    </row>
    <row r="476" spans="1:13" ht="18" customHeight="1">
      <c r="A476" s="4">
        <v>475</v>
      </c>
      <c r="B476" s="37">
        <v>39640</v>
      </c>
      <c r="C476" s="34" t="s">
        <v>44</v>
      </c>
      <c r="D476" s="34" t="s">
        <v>214</v>
      </c>
      <c r="E476" s="34" t="s">
        <v>50</v>
      </c>
      <c r="F476" s="34" t="s">
        <v>146</v>
      </c>
      <c r="G476" s="21"/>
      <c r="H476" s="21"/>
      <c r="I476" s="21" t="s">
        <v>26</v>
      </c>
      <c r="J476" s="21" t="s">
        <v>32</v>
      </c>
      <c r="M476" s="12"/>
    </row>
    <row r="477" spans="1:13" ht="18" customHeight="1">
      <c r="A477" s="4">
        <v>476</v>
      </c>
      <c r="B477" s="37">
        <v>39640</v>
      </c>
      <c r="C477" s="34" t="s">
        <v>142</v>
      </c>
      <c r="D477" s="34" t="s">
        <v>39</v>
      </c>
      <c r="E477" s="34" t="s">
        <v>29</v>
      </c>
      <c r="F477" s="34" t="s">
        <v>47</v>
      </c>
      <c r="G477" s="21"/>
      <c r="H477" s="21"/>
      <c r="I477" s="21" t="s">
        <v>9</v>
      </c>
      <c r="J477" s="21" t="s">
        <v>8</v>
      </c>
      <c r="M477" s="12"/>
    </row>
    <row r="478" spans="1:13" ht="18" customHeight="1">
      <c r="A478" s="4">
        <v>477</v>
      </c>
      <c r="B478" s="37">
        <v>39640</v>
      </c>
      <c r="C478" s="34" t="s">
        <v>27</v>
      </c>
      <c r="D478" s="34" t="s">
        <v>17</v>
      </c>
      <c r="E478" s="34" t="s">
        <v>4</v>
      </c>
      <c r="F478" s="34" t="s">
        <v>16</v>
      </c>
      <c r="G478" s="21"/>
      <c r="H478" s="21"/>
      <c r="I478" s="21" t="s">
        <v>20</v>
      </c>
      <c r="J478" s="21" t="s">
        <v>14</v>
      </c>
      <c r="M478" s="12"/>
    </row>
    <row r="479" spans="1:13" ht="18" customHeight="1">
      <c r="A479" s="4">
        <v>478</v>
      </c>
      <c r="B479" s="37">
        <v>39640</v>
      </c>
      <c r="C479" s="34" t="s">
        <v>33</v>
      </c>
      <c r="D479" s="34" t="s">
        <v>34</v>
      </c>
      <c r="E479" s="34" t="s">
        <v>163</v>
      </c>
      <c r="F479" s="34" t="s">
        <v>10</v>
      </c>
      <c r="G479" s="21"/>
      <c r="H479" s="21"/>
      <c r="I479" s="21" t="s">
        <v>38</v>
      </c>
      <c r="J479" s="21" t="s">
        <v>19</v>
      </c>
      <c r="M479" s="12"/>
    </row>
    <row r="480" spans="1:13" ht="18" customHeight="1">
      <c r="A480" s="4">
        <v>479</v>
      </c>
      <c r="B480" s="37">
        <v>39640</v>
      </c>
      <c r="C480" s="34" t="s">
        <v>22</v>
      </c>
      <c r="D480" s="34" t="s">
        <v>210</v>
      </c>
      <c r="E480" s="34" t="s">
        <v>144</v>
      </c>
      <c r="F480" s="34" t="s">
        <v>49</v>
      </c>
      <c r="G480" s="21"/>
      <c r="H480" s="21"/>
      <c r="I480" s="21" t="s">
        <v>37</v>
      </c>
      <c r="J480" s="21" t="s">
        <v>13</v>
      </c>
      <c r="M480" s="12"/>
    </row>
    <row r="481" spans="1:13" ht="18" customHeight="1">
      <c r="A481" s="4">
        <v>480</v>
      </c>
      <c r="B481" s="37">
        <v>39640</v>
      </c>
      <c r="C481" s="34" t="s">
        <v>12</v>
      </c>
      <c r="D481" s="34" t="s">
        <v>30</v>
      </c>
      <c r="E481" s="36" t="s">
        <v>131</v>
      </c>
      <c r="F481" s="34" t="s">
        <v>213</v>
      </c>
      <c r="G481" s="21"/>
      <c r="H481" s="21"/>
      <c r="I481" s="21" t="s">
        <v>31</v>
      </c>
      <c r="J481" s="21" t="s">
        <v>25</v>
      </c>
      <c r="M481" s="12"/>
    </row>
    <row r="482" spans="1:13" ht="18" customHeight="1">
      <c r="A482" s="4">
        <v>481</v>
      </c>
      <c r="B482" s="37">
        <v>39641</v>
      </c>
      <c r="C482" s="34" t="s">
        <v>47</v>
      </c>
      <c r="D482" s="34" t="s">
        <v>23</v>
      </c>
      <c r="E482" s="34" t="s">
        <v>39</v>
      </c>
      <c r="F482" s="34" t="s">
        <v>29</v>
      </c>
      <c r="G482" s="21"/>
      <c r="H482" s="21"/>
      <c r="I482" s="21" t="s">
        <v>9</v>
      </c>
      <c r="J482" s="21" t="s">
        <v>8</v>
      </c>
      <c r="M482" s="12"/>
    </row>
    <row r="483" spans="1:13" ht="18" customHeight="1">
      <c r="A483" s="4">
        <v>482</v>
      </c>
      <c r="B483" s="37">
        <v>39641</v>
      </c>
      <c r="C483" s="34" t="s">
        <v>213</v>
      </c>
      <c r="D483" s="34" t="s">
        <v>148</v>
      </c>
      <c r="E483" s="34" t="s">
        <v>30</v>
      </c>
      <c r="F483" s="34" t="s">
        <v>131</v>
      </c>
      <c r="G483" s="21"/>
      <c r="H483" s="21"/>
      <c r="I483" s="21" t="s">
        <v>31</v>
      </c>
      <c r="J483" s="21" t="s">
        <v>25</v>
      </c>
      <c r="M483" s="12"/>
    </row>
    <row r="484" spans="1:13" ht="18" customHeight="1">
      <c r="A484" s="4">
        <v>483</v>
      </c>
      <c r="B484" s="37">
        <v>39641</v>
      </c>
      <c r="C484" s="34" t="s">
        <v>49</v>
      </c>
      <c r="D484" s="34" t="s">
        <v>36</v>
      </c>
      <c r="E484" s="34" t="s">
        <v>210</v>
      </c>
      <c r="F484" s="34" t="s">
        <v>21</v>
      </c>
      <c r="G484" s="21"/>
      <c r="H484" s="21"/>
      <c r="I484" s="21" t="s">
        <v>37</v>
      </c>
      <c r="J484" s="21" t="s">
        <v>13</v>
      </c>
      <c r="M484" s="12"/>
    </row>
    <row r="485" spans="1:13" ht="18" customHeight="1">
      <c r="A485" s="4">
        <v>484</v>
      </c>
      <c r="B485" s="37">
        <v>39641</v>
      </c>
      <c r="C485" s="34" t="s">
        <v>10</v>
      </c>
      <c r="D485" s="34" t="s">
        <v>15</v>
      </c>
      <c r="E485" s="34" t="s">
        <v>34</v>
      </c>
      <c r="F485" s="34" t="s">
        <v>163</v>
      </c>
      <c r="G485" s="21"/>
      <c r="H485" s="21"/>
      <c r="I485" s="21" t="s">
        <v>38</v>
      </c>
      <c r="J485" s="21" t="s">
        <v>19</v>
      </c>
      <c r="M485" s="12"/>
    </row>
    <row r="486" spans="1:13" ht="18" customHeight="1">
      <c r="A486" s="4">
        <v>485</v>
      </c>
      <c r="B486" s="37">
        <v>39641</v>
      </c>
      <c r="C486" s="34" t="s">
        <v>146</v>
      </c>
      <c r="D486" s="34" t="s">
        <v>153</v>
      </c>
      <c r="E486" s="34" t="s">
        <v>185</v>
      </c>
      <c r="F486" s="34" t="s">
        <v>24</v>
      </c>
      <c r="G486" s="21"/>
      <c r="H486" s="21"/>
      <c r="I486" s="21" t="s">
        <v>26</v>
      </c>
      <c r="J486" s="21" t="s">
        <v>32</v>
      </c>
      <c r="M486" s="12"/>
    </row>
    <row r="487" spans="1:13" ht="18" customHeight="1">
      <c r="A487" s="4">
        <v>486</v>
      </c>
      <c r="B487" s="37">
        <v>39641</v>
      </c>
      <c r="C487" s="34" t="s">
        <v>16</v>
      </c>
      <c r="D487" s="34" t="s">
        <v>43</v>
      </c>
      <c r="E487" s="34" t="s">
        <v>17</v>
      </c>
      <c r="F487" s="34" t="s">
        <v>4</v>
      </c>
      <c r="G487" s="21"/>
      <c r="H487" s="21"/>
      <c r="I487" s="21" t="s">
        <v>20</v>
      </c>
      <c r="J487" s="21" t="s">
        <v>14</v>
      </c>
      <c r="M487" s="12"/>
    </row>
    <row r="488" spans="1:13" ht="18" customHeight="1">
      <c r="A488" s="4">
        <v>487</v>
      </c>
      <c r="B488" s="37">
        <v>39642</v>
      </c>
      <c r="C488" s="34" t="s">
        <v>161</v>
      </c>
      <c r="D488" s="34" t="s">
        <v>44</v>
      </c>
      <c r="E488" s="34" t="s">
        <v>24</v>
      </c>
      <c r="F488" s="34" t="s">
        <v>185</v>
      </c>
      <c r="G488" s="21"/>
      <c r="H488" s="21"/>
      <c r="I488" s="21" t="s">
        <v>26</v>
      </c>
      <c r="J488" s="21" t="s">
        <v>32</v>
      </c>
      <c r="M488" s="12"/>
    </row>
    <row r="489" spans="1:13" ht="18" customHeight="1">
      <c r="A489" s="4">
        <v>488</v>
      </c>
      <c r="B489" s="37">
        <v>39642</v>
      </c>
      <c r="C489" s="34" t="s">
        <v>4</v>
      </c>
      <c r="D489" s="34" t="s">
        <v>27</v>
      </c>
      <c r="E489" s="34" t="s">
        <v>43</v>
      </c>
      <c r="F489" s="34" t="s">
        <v>17</v>
      </c>
      <c r="G489" s="21"/>
      <c r="H489" s="21"/>
      <c r="I489" s="21" t="s">
        <v>20</v>
      </c>
      <c r="J489" s="21" t="s">
        <v>14</v>
      </c>
      <c r="M489" s="12"/>
    </row>
    <row r="490" spans="1:13" ht="18" customHeight="1">
      <c r="A490" s="4">
        <v>489</v>
      </c>
      <c r="B490" s="37">
        <v>39642</v>
      </c>
      <c r="C490" s="34" t="s">
        <v>29</v>
      </c>
      <c r="D490" s="34" t="s">
        <v>142</v>
      </c>
      <c r="E490" s="34" t="s">
        <v>23</v>
      </c>
      <c r="F490" s="34" t="s">
        <v>39</v>
      </c>
      <c r="G490" s="21"/>
      <c r="H490" s="21"/>
      <c r="I490" s="21" t="s">
        <v>9</v>
      </c>
      <c r="J490" s="21" t="s">
        <v>8</v>
      </c>
      <c r="M490" s="12"/>
    </row>
    <row r="491" spans="1:13" ht="18" customHeight="1">
      <c r="A491" s="4">
        <v>490</v>
      </c>
      <c r="B491" s="37">
        <v>39642</v>
      </c>
      <c r="C491" s="34" t="s">
        <v>131</v>
      </c>
      <c r="D491" s="34" t="s">
        <v>12</v>
      </c>
      <c r="E491" s="34" t="s">
        <v>148</v>
      </c>
      <c r="F491" s="34" t="s">
        <v>30</v>
      </c>
      <c r="G491" s="21"/>
      <c r="H491" s="21"/>
      <c r="I491" s="21" t="s">
        <v>31</v>
      </c>
      <c r="J491" s="21" t="s">
        <v>25</v>
      </c>
      <c r="M491" s="12"/>
    </row>
    <row r="492" spans="1:13" ht="18" customHeight="1">
      <c r="A492" s="4">
        <v>491</v>
      </c>
      <c r="B492" s="37">
        <v>39642</v>
      </c>
      <c r="C492" s="34" t="s">
        <v>21</v>
      </c>
      <c r="D492" s="36" t="s">
        <v>22</v>
      </c>
      <c r="E492" s="34" t="s">
        <v>36</v>
      </c>
      <c r="F492" s="34" t="s">
        <v>144</v>
      </c>
      <c r="G492" s="21"/>
      <c r="H492" s="21"/>
      <c r="I492" s="21" t="s">
        <v>37</v>
      </c>
      <c r="J492" s="21" t="s">
        <v>13</v>
      </c>
      <c r="M492" s="12"/>
    </row>
    <row r="493" spans="1:13" ht="18" customHeight="1">
      <c r="A493" s="4">
        <v>492</v>
      </c>
      <c r="B493" s="37">
        <v>39642</v>
      </c>
      <c r="C493" s="34" t="s">
        <v>163</v>
      </c>
      <c r="D493" s="34" t="s">
        <v>33</v>
      </c>
      <c r="E493" s="34" t="s">
        <v>15</v>
      </c>
      <c r="F493" s="34" t="s">
        <v>34</v>
      </c>
      <c r="G493" s="21"/>
      <c r="H493" s="21"/>
      <c r="I493" s="21" t="s">
        <v>38</v>
      </c>
      <c r="J493" s="21" t="s">
        <v>19</v>
      </c>
      <c r="M493" s="12"/>
    </row>
    <row r="494" spans="1:13" ht="18" customHeight="1">
      <c r="A494" s="4">
        <v>493</v>
      </c>
      <c r="B494" s="37">
        <v>39644</v>
      </c>
      <c r="C494" s="34" t="s">
        <v>148</v>
      </c>
      <c r="D494" s="34" t="s">
        <v>213</v>
      </c>
      <c r="E494" s="34" t="s">
        <v>12</v>
      </c>
      <c r="F494" s="34" t="s">
        <v>153</v>
      </c>
      <c r="G494" s="21"/>
      <c r="H494" s="21"/>
      <c r="I494" s="21" t="s">
        <v>8</v>
      </c>
      <c r="J494" s="21" t="s">
        <v>26</v>
      </c>
      <c r="M494" s="12"/>
    </row>
    <row r="495" spans="1:13" ht="18" customHeight="1">
      <c r="A495" s="4">
        <v>494</v>
      </c>
      <c r="B495" s="37">
        <v>39644</v>
      </c>
      <c r="C495" s="34" t="s">
        <v>30</v>
      </c>
      <c r="D495" s="34" t="s">
        <v>41</v>
      </c>
      <c r="E495" s="34" t="s">
        <v>44</v>
      </c>
      <c r="F495" s="34" t="s">
        <v>5</v>
      </c>
      <c r="G495" s="21"/>
      <c r="H495" s="21"/>
      <c r="I495" s="21" t="s">
        <v>31</v>
      </c>
      <c r="J495" s="21" t="s">
        <v>9</v>
      </c>
      <c r="M495" s="12"/>
    </row>
    <row r="496" spans="1:13" ht="18" customHeight="1">
      <c r="A496" s="4">
        <v>495</v>
      </c>
      <c r="B496" s="37">
        <v>39644</v>
      </c>
      <c r="C496" s="34" t="s">
        <v>144</v>
      </c>
      <c r="D496" s="34" t="s">
        <v>16</v>
      </c>
      <c r="E496" s="34" t="s">
        <v>6</v>
      </c>
      <c r="F496" s="34" t="s">
        <v>7</v>
      </c>
      <c r="G496" s="21"/>
      <c r="H496" s="21"/>
      <c r="I496" s="21" t="s">
        <v>13</v>
      </c>
      <c r="J496" s="21" t="s">
        <v>19</v>
      </c>
      <c r="M496" s="12"/>
    </row>
    <row r="497" spans="1:13" ht="18" customHeight="1">
      <c r="A497" s="4">
        <v>496</v>
      </c>
      <c r="B497" s="37">
        <v>39644</v>
      </c>
      <c r="C497" s="34" t="s">
        <v>43</v>
      </c>
      <c r="D497" s="34" t="s">
        <v>72</v>
      </c>
      <c r="E497" s="34" t="s">
        <v>22</v>
      </c>
      <c r="F497" s="34" t="s">
        <v>46</v>
      </c>
      <c r="G497" s="21"/>
      <c r="H497" s="21"/>
      <c r="I497" s="21" t="s">
        <v>38</v>
      </c>
      <c r="J497" s="21" t="s">
        <v>14</v>
      </c>
      <c r="M497" s="12"/>
    </row>
    <row r="498" spans="1:13" ht="18" customHeight="1">
      <c r="A498" s="4">
        <v>497</v>
      </c>
      <c r="B498" s="37">
        <v>39644</v>
      </c>
      <c r="C498" s="34" t="s">
        <v>15</v>
      </c>
      <c r="D498" s="34" t="s">
        <v>166</v>
      </c>
      <c r="E498" s="34" t="s">
        <v>27</v>
      </c>
      <c r="F498" s="34" t="s">
        <v>35</v>
      </c>
      <c r="G498" s="21"/>
      <c r="H498" s="21"/>
      <c r="I498" s="21" t="s">
        <v>37</v>
      </c>
      <c r="J498" s="21" t="s">
        <v>20</v>
      </c>
      <c r="M498" s="12"/>
    </row>
    <row r="499" spans="1:13" ht="18" customHeight="1">
      <c r="A499" s="4">
        <v>498</v>
      </c>
      <c r="B499" s="37">
        <v>39644</v>
      </c>
      <c r="C499" s="34" t="s">
        <v>24</v>
      </c>
      <c r="D499" s="34" t="s">
        <v>182</v>
      </c>
      <c r="E499" s="34" t="s">
        <v>214</v>
      </c>
      <c r="F499" s="34" t="s">
        <v>50</v>
      </c>
      <c r="G499" s="21"/>
      <c r="H499" s="21"/>
      <c r="I499" s="21" t="s">
        <v>25</v>
      </c>
      <c r="J499" s="21" t="s">
        <v>32</v>
      </c>
      <c r="M499" s="12"/>
    </row>
    <row r="500" spans="1:13" ht="18" customHeight="1">
      <c r="A500" s="4">
        <v>499</v>
      </c>
      <c r="B500" s="37">
        <v>39645</v>
      </c>
      <c r="C500" s="34" t="s">
        <v>7</v>
      </c>
      <c r="D500" s="34" t="s">
        <v>21</v>
      </c>
      <c r="E500" s="34" t="s">
        <v>16</v>
      </c>
      <c r="F500" s="34" t="s">
        <v>6</v>
      </c>
      <c r="G500" s="21"/>
      <c r="H500" s="21"/>
      <c r="I500" s="21" t="s">
        <v>13</v>
      </c>
      <c r="J500" s="21" t="s">
        <v>19</v>
      </c>
      <c r="M500" s="12"/>
    </row>
    <row r="501" spans="1:13" ht="18" customHeight="1">
      <c r="A501" s="4">
        <v>500</v>
      </c>
      <c r="B501" s="37">
        <v>39645</v>
      </c>
      <c r="C501" s="34" t="s">
        <v>35</v>
      </c>
      <c r="D501" s="34" t="s">
        <v>4</v>
      </c>
      <c r="E501" s="34" t="s">
        <v>166</v>
      </c>
      <c r="F501" s="34" t="s">
        <v>27</v>
      </c>
      <c r="G501" s="21"/>
      <c r="H501" s="21"/>
      <c r="I501" s="21" t="s">
        <v>37</v>
      </c>
      <c r="J501" s="21" t="s">
        <v>20</v>
      </c>
      <c r="M501" s="12"/>
    </row>
    <row r="502" spans="1:13" ht="18" customHeight="1">
      <c r="A502" s="4">
        <v>501</v>
      </c>
      <c r="B502" s="37">
        <v>39645</v>
      </c>
      <c r="C502" s="34" t="s">
        <v>153</v>
      </c>
      <c r="D502" s="34" t="s">
        <v>29</v>
      </c>
      <c r="E502" s="34" t="s">
        <v>213</v>
      </c>
      <c r="F502" s="34" t="s">
        <v>12</v>
      </c>
      <c r="G502" s="21"/>
      <c r="H502" s="21"/>
      <c r="I502" s="21" t="s">
        <v>8</v>
      </c>
      <c r="J502" s="21" t="s">
        <v>26</v>
      </c>
      <c r="M502" s="12"/>
    </row>
    <row r="503" spans="1:13" ht="18" customHeight="1">
      <c r="A503" s="4">
        <v>502</v>
      </c>
      <c r="B503" s="37">
        <v>39645</v>
      </c>
      <c r="C503" s="34" t="s">
        <v>5</v>
      </c>
      <c r="D503" s="34" t="s">
        <v>131</v>
      </c>
      <c r="E503" s="34" t="s">
        <v>157</v>
      </c>
      <c r="F503" s="34" t="s">
        <v>44</v>
      </c>
      <c r="G503" s="21"/>
      <c r="H503" s="21"/>
      <c r="I503" s="21" t="s">
        <v>31</v>
      </c>
      <c r="J503" s="21" t="s">
        <v>9</v>
      </c>
      <c r="M503" s="12"/>
    </row>
    <row r="504" spans="1:13" ht="18" customHeight="1">
      <c r="A504" s="4">
        <v>503</v>
      </c>
      <c r="B504" s="37">
        <v>39645</v>
      </c>
      <c r="C504" s="34" t="s">
        <v>46</v>
      </c>
      <c r="D504" s="34" t="s">
        <v>163</v>
      </c>
      <c r="E504" s="34" t="s">
        <v>72</v>
      </c>
      <c r="F504" s="34" t="s">
        <v>22</v>
      </c>
      <c r="G504" s="21"/>
      <c r="H504" s="21"/>
      <c r="I504" s="21" t="s">
        <v>38</v>
      </c>
      <c r="J504" s="21" t="s">
        <v>14</v>
      </c>
      <c r="M504" s="12"/>
    </row>
    <row r="505" spans="1:13" ht="18" customHeight="1">
      <c r="A505" s="4">
        <v>504</v>
      </c>
      <c r="B505" s="37">
        <v>39645</v>
      </c>
      <c r="C505" s="34" t="s">
        <v>50</v>
      </c>
      <c r="D505" s="34" t="s">
        <v>161</v>
      </c>
      <c r="E505" s="34" t="s">
        <v>182</v>
      </c>
      <c r="F505" s="34" t="s">
        <v>214</v>
      </c>
      <c r="G505" s="21"/>
      <c r="H505" s="21"/>
      <c r="I505" s="21" t="s">
        <v>25</v>
      </c>
      <c r="J505" s="21" t="s">
        <v>32</v>
      </c>
      <c r="M505" s="12"/>
    </row>
    <row r="506" spans="1:13" ht="18" customHeight="1">
      <c r="A506" s="4">
        <v>505</v>
      </c>
      <c r="B506" s="37">
        <v>39646</v>
      </c>
      <c r="C506" s="34" t="s">
        <v>44</v>
      </c>
      <c r="D506" s="34" t="s">
        <v>30</v>
      </c>
      <c r="E506" s="34" t="s">
        <v>131</v>
      </c>
      <c r="F506" s="34" t="s">
        <v>39</v>
      </c>
      <c r="G506" s="21"/>
      <c r="H506" s="21"/>
      <c r="I506" s="21" t="s">
        <v>31</v>
      </c>
      <c r="J506" s="21" t="s">
        <v>9</v>
      </c>
      <c r="M506" s="12"/>
    </row>
    <row r="507" spans="1:13" ht="18" customHeight="1">
      <c r="A507" s="4">
        <v>506</v>
      </c>
      <c r="B507" s="37">
        <v>39646</v>
      </c>
      <c r="C507" s="34" t="s">
        <v>6</v>
      </c>
      <c r="D507" s="34" t="s">
        <v>144</v>
      </c>
      <c r="E507" s="34" t="s">
        <v>21</v>
      </c>
      <c r="F507" s="34" t="s">
        <v>16</v>
      </c>
      <c r="G507" s="21"/>
      <c r="H507" s="21"/>
      <c r="I507" s="21" t="s">
        <v>13</v>
      </c>
      <c r="J507" s="21" t="s">
        <v>19</v>
      </c>
      <c r="M507" s="12"/>
    </row>
    <row r="508" spans="1:13" ht="18" customHeight="1">
      <c r="A508" s="4">
        <v>507</v>
      </c>
      <c r="B508" s="37">
        <v>39646</v>
      </c>
      <c r="C508" s="34" t="s">
        <v>22</v>
      </c>
      <c r="D508" s="34" t="s">
        <v>43</v>
      </c>
      <c r="E508" s="34" t="s">
        <v>163</v>
      </c>
      <c r="F508" s="34" t="s">
        <v>72</v>
      </c>
      <c r="G508" s="21"/>
      <c r="H508" s="21"/>
      <c r="I508" s="21" t="s">
        <v>38</v>
      </c>
      <c r="J508" s="21" t="s">
        <v>14</v>
      </c>
      <c r="M508" s="12"/>
    </row>
    <row r="509" spans="1:13" ht="18" customHeight="1">
      <c r="A509" s="4">
        <v>508</v>
      </c>
      <c r="B509" s="37">
        <v>39646</v>
      </c>
      <c r="C509" s="34" t="s">
        <v>12</v>
      </c>
      <c r="D509" s="34" t="s">
        <v>148</v>
      </c>
      <c r="E509" s="34" t="s">
        <v>29</v>
      </c>
      <c r="F509" s="34" t="s">
        <v>157</v>
      </c>
      <c r="G509" s="21"/>
      <c r="H509" s="21"/>
      <c r="I509" s="21" t="s">
        <v>8</v>
      </c>
      <c r="J509" s="21" t="s">
        <v>26</v>
      </c>
      <c r="M509" s="12"/>
    </row>
    <row r="510" spans="1:13" ht="18" customHeight="1">
      <c r="A510" s="4">
        <v>509</v>
      </c>
      <c r="B510" s="37">
        <v>39647</v>
      </c>
      <c r="C510" s="34" t="s">
        <v>72</v>
      </c>
      <c r="D510" s="34" t="s">
        <v>36</v>
      </c>
      <c r="E510" s="34" t="s">
        <v>144</v>
      </c>
      <c r="F510" s="34" t="s">
        <v>210</v>
      </c>
      <c r="G510" s="21"/>
      <c r="H510" s="21"/>
      <c r="I510" s="21" t="s">
        <v>20</v>
      </c>
      <c r="J510" s="21" t="s">
        <v>38</v>
      </c>
      <c r="M510" s="12"/>
    </row>
    <row r="511" spans="1:13" ht="18" customHeight="1">
      <c r="A511" s="4">
        <v>510</v>
      </c>
      <c r="B511" s="37">
        <v>39647</v>
      </c>
      <c r="C511" s="34" t="s">
        <v>41</v>
      </c>
      <c r="D511" s="34" t="s">
        <v>153</v>
      </c>
      <c r="E511" s="34" t="s">
        <v>148</v>
      </c>
      <c r="F511" s="34" t="s">
        <v>131</v>
      </c>
      <c r="G511" s="21"/>
      <c r="H511" s="21"/>
      <c r="I511" s="21" t="s">
        <v>8</v>
      </c>
      <c r="J511" s="21" t="s">
        <v>32</v>
      </c>
      <c r="M511" s="12"/>
    </row>
    <row r="512" spans="1:13" ht="18" customHeight="1">
      <c r="A512" s="4">
        <v>511</v>
      </c>
      <c r="B512" s="37">
        <v>39647</v>
      </c>
      <c r="C512" s="34" t="s">
        <v>27</v>
      </c>
      <c r="D512" s="34" t="s">
        <v>35</v>
      </c>
      <c r="E512" s="34" t="s">
        <v>4</v>
      </c>
      <c r="F512" s="34" t="s">
        <v>163</v>
      </c>
      <c r="G512" s="21"/>
      <c r="H512" s="21"/>
      <c r="I512" s="21" t="s">
        <v>13</v>
      </c>
      <c r="J512" s="21" t="s">
        <v>37</v>
      </c>
      <c r="M512" s="12"/>
    </row>
    <row r="513" spans="1:13" ht="18" customHeight="1">
      <c r="A513" s="4">
        <v>512</v>
      </c>
      <c r="B513" s="37">
        <v>39647</v>
      </c>
      <c r="C513" s="34" t="s">
        <v>16</v>
      </c>
      <c r="D513" s="34" t="s">
        <v>7</v>
      </c>
      <c r="E513" s="34" t="s">
        <v>33</v>
      </c>
      <c r="F513" s="34" t="s">
        <v>166</v>
      </c>
      <c r="G513" s="21"/>
      <c r="H513" s="21"/>
      <c r="I513" s="21" t="s">
        <v>14</v>
      </c>
      <c r="J513" s="21" t="s">
        <v>19</v>
      </c>
      <c r="M513" s="12"/>
    </row>
    <row r="514" spans="1:13" ht="18" customHeight="1">
      <c r="A514" s="4">
        <v>513</v>
      </c>
      <c r="B514" s="37">
        <v>39648</v>
      </c>
      <c r="C514" s="34" t="s">
        <v>166</v>
      </c>
      <c r="D514" s="34" t="s">
        <v>10</v>
      </c>
      <c r="E514" s="34" t="s">
        <v>7</v>
      </c>
      <c r="F514" s="34" t="s">
        <v>33</v>
      </c>
      <c r="G514" s="21"/>
      <c r="H514" s="21"/>
      <c r="I514" s="21" t="s">
        <v>14</v>
      </c>
      <c r="J514" s="21" t="s">
        <v>19</v>
      </c>
      <c r="M514" s="12"/>
    </row>
    <row r="515" spans="1:13" ht="18" customHeight="1">
      <c r="A515" s="4">
        <v>514</v>
      </c>
      <c r="B515" s="37">
        <v>39648</v>
      </c>
      <c r="C515" s="34" t="s">
        <v>29</v>
      </c>
      <c r="D515" s="34" t="s">
        <v>12</v>
      </c>
      <c r="E515" s="34" t="s">
        <v>5</v>
      </c>
      <c r="F515" s="34" t="s">
        <v>30</v>
      </c>
      <c r="G515" s="21"/>
      <c r="H515" s="21"/>
      <c r="I515" s="21" t="s">
        <v>9</v>
      </c>
      <c r="J515" s="21" t="s">
        <v>25</v>
      </c>
      <c r="M515" s="12"/>
    </row>
    <row r="516" spans="1:13" ht="18" customHeight="1">
      <c r="A516" s="4">
        <v>515</v>
      </c>
      <c r="B516" s="37">
        <v>39648</v>
      </c>
      <c r="C516" s="34" t="s">
        <v>210</v>
      </c>
      <c r="D516" s="34" t="s">
        <v>22</v>
      </c>
      <c r="E516" s="34" t="s">
        <v>36</v>
      </c>
      <c r="F516" s="34" t="s">
        <v>144</v>
      </c>
      <c r="G516" s="21"/>
      <c r="H516" s="21"/>
      <c r="I516" s="21" t="s">
        <v>20</v>
      </c>
      <c r="J516" s="21" t="s">
        <v>38</v>
      </c>
      <c r="M516" s="12"/>
    </row>
    <row r="517" spans="1:13" ht="18" customHeight="1">
      <c r="A517" s="4">
        <v>516</v>
      </c>
      <c r="B517" s="37">
        <v>39648</v>
      </c>
      <c r="C517" s="36" t="s">
        <v>131</v>
      </c>
      <c r="D517" s="34" t="s">
        <v>44</v>
      </c>
      <c r="E517" s="34" t="s">
        <v>153</v>
      </c>
      <c r="F517" s="34" t="s">
        <v>148</v>
      </c>
      <c r="G517" s="21"/>
      <c r="H517" s="21"/>
      <c r="I517" s="21" t="s">
        <v>8</v>
      </c>
      <c r="J517" s="21" t="s">
        <v>32</v>
      </c>
      <c r="M517" s="13"/>
    </row>
    <row r="518" spans="1:13" ht="18" customHeight="1">
      <c r="A518" s="4">
        <v>517</v>
      </c>
      <c r="B518" s="37">
        <v>39648</v>
      </c>
      <c r="C518" s="34" t="s">
        <v>163</v>
      </c>
      <c r="D518" s="34" t="s">
        <v>18</v>
      </c>
      <c r="E518" s="34" t="s">
        <v>35</v>
      </c>
      <c r="F518" s="34" t="s">
        <v>4</v>
      </c>
      <c r="G518" s="21"/>
      <c r="H518" s="21"/>
      <c r="I518" s="21" t="s">
        <v>13</v>
      </c>
      <c r="J518" s="21" t="s">
        <v>37</v>
      </c>
      <c r="M518" s="12"/>
    </row>
    <row r="519" spans="1:13" ht="18" customHeight="1">
      <c r="A519" s="4">
        <v>518</v>
      </c>
      <c r="B519" s="37">
        <v>39648</v>
      </c>
      <c r="C519" s="34" t="s">
        <v>214</v>
      </c>
      <c r="D519" s="34" t="s">
        <v>24</v>
      </c>
      <c r="E519" s="34" t="s">
        <v>185</v>
      </c>
      <c r="F519" s="34" t="s">
        <v>182</v>
      </c>
      <c r="G519" s="21"/>
      <c r="H519" s="21"/>
      <c r="I519" s="21" t="s">
        <v>26</v>
      </c>
      <c r="J519" s="21" t="s">
        <v>31</v>
      </c>
      <c r="M519" s="12"/>
    </row>
    <row r="520" spans="1:13" ht="18" customHeight="1">
      <c r="A520" s="4">
        <v>519</v>
      </c>
      <c r="B520" s="37">
        <v>39649</v>
      </c>
      <c r="C520" s="34" t="s">
        <v>148</v>
      </c>
      <c r="D520" s="34" t="s">
        <v>41</v>
      </c>
      <c r="E520" s="34" t="s">
        <v>44</v>
      </c>
      <c r="F520" s="34" t="s">
        <v>153</v>
      </c>
      <c r="G520" s="21"/>
      <c r="H520" s="21"/>
      <c r="I520" s="21" t="s">
        <v>8</v>
      </c>
      <c r="J520" s="21" t="s">
        <v>32</v>
      </c>
      <c r="M520" s="12"/>
    </row>
    <row r="521" spans="1:13" ht="18" customHeight="1">
      <c r="A521" s="4">
        <v>520</v>
      </c>
      <c r="B521" s="37">
        <v>39649</v>
      </c>
      <c r="C521" s="34" t="s">
        <v>182</v>
      </c>
      <c r="D521" s="34" t="s">
        <v>50</v>
      </c>
      <c r="E521" s="34" t="s">
        <v>47</v>
      </c>
      <c r="F521" s="34" t="s">
        <v>185</v>
      </c>
      <c r="G521" s="21"/>
      <c r="H521" s="21"/>
      <c r="I521" s="21" t="s">
        <v>26</v>
      </c>
      <c r="J521" s="21" t="s">
        <v>31</v>
      </c>
      <c r="M521" s="12"/>
    </row>
    <row r="522" spans="1:13" ht="18" customHeight="1">
      <c r="A522" s="4">
        <v>521</v>
      </c>
      <c r="B522" s="37">
        <v>39649</v>
      </c>
      <c r="C522" s="34" t="s">
        <v>4</v>
      </c>
      <c r="D522" s="34" t="s">
        <v>27</v>
      </c>
      <c r="E522" s="34" t="s">
        <v>18</v>
      </c>
      <c r="F522" s="34" t="s">
        <v>35</v>
      </c>
      <c r="G522" s="21"/>
      <c r="H522" s="21"/>
      <c r="I522" s="21" t="s">
        <v>13</v>
      </c>
      <c r="J522" s="21" t="s">
        <v>37</v>
      </c>
      <c r="M522" s="12"/>
    </row>
    <row r="523" spans="1:13" ht="18" customHeight="1">
      <c r="A523" s="4">
        <v>522</v>
      </c>
      <c r="B523" s="37">
        <v>39649</v>
      </c>
      <c r="C523" s="34" t="s">
        <v>30</v>
      </c>
      <c r="D523" s="34" t="s">
        <v>213</v>
      </c>
      <c r="E523" s="34" t="s">
        <v>12</v>
      </c>
      <c r="F523" s="34" t="s">
        <v>5</v>
      </c>
      <c r="G523" s="21"/>
      <c r="H523" s="21"/>
      <c r="I523" s="21" t="s">
        <v>9</v>
      </c>
      <c r="J523" s="21" t="s">
        <v>25</v>
      </c>
      <c r="M523" s="12"/>
    </row>
    <row r="524" spans="1:13" ht="18" customHeight="1">
      <c r="A524" s="4">
        <v>523</v>
      </c>
      <c r="B524" s="37">
        <v>39649</v>
      </c>
      <c r="C524" s="34" t="s">
        <v>144</v>
      </c>
      <c r="D524" s="34" t="s">
        <v>72</v>
      </c>
      <c r="E524" s="34" t="s">
        <v>22</v>
      </c>
      <c r="F524" s="34" t="s">
        <v>36</v>
      </c>
      <c r="G524" s="21"/>
      <c r="H524" s="21"/>
      <c r="I524" s="21" t="s">
        <v>20</v>
      </c>
      <c r="J524" s="21" t="s">
        <v>38</v>
      </c>
      <c r="M524" s="12"/>
    </row>
    <row r="525" spans="1:13" ht="18" customHeight="1">
      <c r="A525" s="4">
        <v>524</v>
      </c>
      <c r="B525" s="37">
        <v>39649</v>
      </c>
      <c r="C525" s="34" t="s">
        <v>33</v>
      </c>
      <c r="D525" s="34" t="s">
        <v>16</v>
      </c>
      <c r="E525" s="34" t="s">
        <v>10</v>
      </c>
      <c r="F525" s="34" t="s">
        <v>7</v>
      </c>
      <c r="G525" s="21"/>
      <c r="H525" s="21"/>
      <c r="I525" s="21" t="s">
        <v>14</v>
      </c>
      <c r="J525" s="21" t="s">
        <v>19</v>
      </c>
      <c r="M525" s="12"/>
    </row>
    <row r="526" spans="1:13" ht="18" customHeight="1">
      <c r="A526" s="4">
        <v>525</v>
      </c>
      <c r="B526" s="37">
        <v>39650</v>
      </c>
      <c r="C526" s="34" t="s">
        <v>7</v>
      </c>
      <c r="D526" s="34" t="s">
        <v>210</v>
      </c>
      <c r="E526" s="34" t="s">
        <v>16</v>
      </c>
      <c r="F526" s="34" t="s">
        <v>21</v>
      </c>
      <c r="G526" s="21"/>
      <c r="H526" s="21"/>
      <c r="I526" s="21" t="s">
        <v>38</v>
      </c>
      <c r="J526" s="21" t="s">
        <v>37</v>
      </c>
      <c r="M526" s="12"/>
    </row>
    <row r="527" spans="1:13" ht="18" customHeight="1">
      <c r="A527" s="4">
        <v>526</v>
      </c>
      <c r="B527" s="37">
        <v>39650</v>
      </c>
      <c r="C527" s="34" t="s">
        <v>39</v>
      </c>
      <c r="D527" s="34" t="s">
        <v>131</v>
      </c>
      <c r="E527" s="34" t="s">
        <v>213</v>
      </c>
      <c r="F527" s="34" t="s">
        <v>211</v>
      </c>
      <c r="G527" s="21"/>
      <c r="H527" s="21"/>
      <c r="I527" s="21" t="s">
        <v>32</v>
      </c>
      <c r="J527" s="21" t="s">
        <v>9</v>
      </c>
      <c r="M527" s="12"/>
    </row>
    <row r="528" spans="1:13" ht="18" customHeight="1">
      <c r="A528" s="4">
        <v>527</v>
      </c>
      <c r="B528" s="37">
        <v>39650</v>
      </c>
      <c r="C528" s="34" t="s">
        <v>35</v>
      </c>
      <c r="D528" s="34" t="s">
        <v>17</v>
      </c>
      <c r="E528" s="34" t="s">
        <v>49</v>
      </c>
      <c r="F528" s="34" t="s">
        <v>10</v>
      </c>
      <c r="G528" s="21"/>
      <c r="H528" s="21"/>
      <c r="I528" s="21" t="s">
        <v>14</v>
      </c>
      <c r="J528" s="21" t="s">
        <v>13</v>
      </c>
      <c r="M528" s="12"/>
    </row>
    <row r="529" spans="1:13" ht="18" customHeight="1">
      <c r="A529" s="4">
        <v>528</v>
      </c>
      <c r="B529" s="37">
        <v>39650</v>
      </c>
      <c r="C529" s="34" t="s">
        <v>36</v>
      </c>
      <c r="D529" s="34" t="s">
        <v>163</v>
      </c>
      <c r="E529" s="34" t="s">
        <v>46</v>
      </c>
      <c r="F529" s="34" t="s">
        <v>18</v>
      </c>
      <c r="G529" s="21"/>
      <c r="H529" s="21"/>
      <c r="I529" s="21" t="s">
        <v>20</v>
      </c>
      <c r="J529" s="21" t="s">
        <v>19</v>
      </c>
      <c r="M529" s="12"/>
    </row>
    <row r="530" spans="1:13" ht="18" customHeight="1">
      <c r="A530" s="4">
        <v>529</v>
      </c>
      <c r="B530" s="37">
        <v>39650</v>
      </c>
      <c r="C530" s="34" t="s">
        <v>23</v>
      </c>
      <c r="D530" s="34" t="s">
        <v>214</v>
      </c>
      <c r="E530" s="34" t="s">
        <v>161</v>
      </c>
      <c r="F530" s="34" t="s">
        <v>47</v>
      </c>
      <c r="G530" s="21"/>
      <c r="H530" s="21"/>
      <c r="I530" s="21" t="s">
        <v>25</v>
      </c>
      <c r="J530" s="21" t="s">
        <v>26</v>
      </c>
      <c r="M530" s="12"/>
    </row>
    <row r="531" spans="1:13" ht="18" customHeight="1">
      <c r="A531" s="4">
        <v>530</v>
      </c>
      <c r="B531" s="37">
        <v>39651</v>
      </c>
      <c r="C531" s="34" t="s">
        <v>47</v>
      </c>
      <c r="D531" s="34" t="s">
        <v>182</v>
      </c>
      <c r="E531" s="34" t="s">
        <v>214</v>
      </c>
      <c r="F531" s="34" t="s">
        <v>161</v>
      </c>
      <c r="G531" s="21"/>
      <c r="H531" s="21"/>
      <c r="I531" s="21" t="s">
        <v>25</v>
      </c>
      <c r="J531" s="21" t="s">
        <v>26</v>
      </c>
      <c r="M531" s="12"/>
    </row>
    <row r="532" spans="1:13" ht="18" customHeight="1">
      <c r="A532" s="4">
        <v>531</v>
      </c>
      <c r="B532" s="37">
        <v>39651</v>
      </c>
      <c r="C532" s="34" t="s">
        <v>211</v>
      </c>
      <c r="D532" s="34" t="s">
        <v>30</v>
      </c>
      <c r="E532" s="34" t="s">
        <v>131</v>
      </c>
      <c r="F532" s="34" t="s">
        <v>213</v>
      </c>
      <c r="G532" s="21"/>
      <c r="H532" s="21"/>
      <c r="I532" s="21" t="s">
        <v>32</v>
      </c>
      <c r="J532" s="21" t="s">
        <v>9</v>
      </c>
      <c r="M532" s="12"/>
    </row>
    <row r="533" spans="1:13" ht="18" customHeight="1">
      <c r="A533" s="4">
        <v>532</v>
      </c>
      <c r="B533" s="37">
        <v>39651</v>
      </c>
      <c r="C533" s="34" t="s">
        <v>5</v>
      </c>
      <c r="D533" s="34" t="s">
        <v>29</v>
      </c>
      <c r="E533" s="34" t="s">
        <v>142</v>
      </c>
      <c r="F533" s="34" t="s">
        <v>12</v>
      </c>
      <c r="G533" s="21"/>
      <c r="H533" s="21"/>
      <c r="I533" s="21" t="s">
        <v>31</v>
      </c>
      <c r="J533" s="21" t="s">
        <v>8</v>
      </c>
      <c r="M533" s="12"/>
    </row>
    <row r="534" spans="1:13" ht="18" customHeight="1">
      <c r="A534" s="4">
        <v>533</v>
      </c>
      <c r="B534" s="37">
        <v>39651</v>
      </c>
      <c r="C534" s="34" t="s">
        <v>10</v>
      </c>
      <c r="D534" s="34" t="s">
        <v>217</v>
      </c>
      <c r="E534" s="34" t="s">
        <v>166</v>
      </c>
      <c r="F534" s="34" t="s">
        <v>49</v>
      </c>
      <c r="G534" s="21"/>
      <c r="H534" s="21"/>
      <c r="I534" s="21" t="s">
        <v>14</v>
      </c>
      <c r="J534" s="21" t="s">
        <v>13</v>
      </c>
      <c r="M534" s="12"/>
    </row>
    <row r="535" spans="1:13" ht="18" customHeight="1">
      <c r="A535" s="4">
        <v>534</v>
      </c>
      <c r="B535" s="37">
        <v>39651</v>
      </c>
      <c r="C535" s="34" t="s">
        <v>21</v>
      </c>
      <c r="D535" s="34" t="s">
        <v>43</v>
      </c>
      <c r="E535" s="36" t="s">
        <v>210</v>
      </c>
      <c r="F535" s="34" t="s">
        <v>16</v>
      </c>
      <c r="G535" s="21"/>
      <c r="H535" s="21"/>
      <c r="I535" s="21" t="s">
        <v>38</v>
      </c>
      <c r="J535" s="21" t="s">
        <v>37</v>
      </c>
      <c r="M535" s="12"/>
    </row>
    <row r="536" spans="1:13" ht="18" customHeight="1">
      <c r="A536" s="4">
        <v>535</v>
      </c>
      <c r="B536" s="37">
        <v>39651</v>
      </c>
      <c r="C536" s="34" t="s">
        <v>18</v>
      </c>
      <c r="D536" s="34" t="s">
        <v>144</v>
      </c>
      <c r="E536" s="34" t="s">
        <v>163</v>
      </c>
      <c r="F536" s="34" t="s">
        <v>46</v>
      </c>
      <c r="G536" s="21"/>
      <c r="H536" s="21"/>
      <c r="I536" s="21" t="s">
        <v>20</v>
      </c>
      <c r="J536" s="21" t="s">
        <v>19</v>
      </c>
      <c r="M536" s="12"/>
    </row>
    <row r="537" spans="1:13" ht="18" customHeight="1">
      <c r="A537" s="4">
        <v>536</v>
      </c>
      <c r="B537" s="37">
        <v>39652</v>
      </c>
      <c r="C537" s="34" t="s">
        <v>161</v>
      </c>
      <c r="D537" s="34" t="s">
        <v>23</v>
      </c>
      <c r="E537" s="34" t="s">
        <v>182</v>
      </c>
      <c r="F537" s="34" t="s">
        <v>214</v>
      </c>
      <c r="G537" s="21"/>
      <c r="H537" s="21"/>
      <c r="I537" s="21" t="s">
        <v>25</v>
      </c>
      <c r="J537" s="21" t="s">
        <v>26</v>
      </c>
      <c r="M537" s="12"/>
    </row>
    <row r="538" spans="1:13" ht="18" customHeight="1">
      <c r="A538" s="4">
        <v>537</v>
      </c>
      <c r="B538" s="37">
        <v>39652</v>
      </c>
      <c r="C538" s="34" t="s">
        <v>213</v>
      </c>
      <c r="D538" s="34" t="s">
        <v>39</v>
      </c>
      <c r="E538" s="34" t="s">
        <v>30</v>
      </c>
      <c r="F538" s="34" t="s">
        <v>131</v>
      </c>
      <c r="G538" s="21"/>
      <c r="H538" s="21"/>
      <c r="I538" s="21" t="s">
        <v>32</v>
      </c>
      <c r="J538" s="21" t="s">
        <v>9</v>
      </c>
      <c r="M538" s="12"/>
    </row>
    <row r="539" spans="1:13" ht="18" customHeight="1">
      <c r="A539" s="4">
        <v>538</v>
      </c>
      <c r="B539" s="37">
        <v>39652</v>
      </c>
      <c r="C539" s="34" t="s">
        <v>49</v>
      </c>
      <c r="D539" s="34" t="s">
        <v>35</v>
      </c>
      <c r="E539" s="34" t="s">
        <v>22</v>
      </c>
      <c r="F539" s="34" t="s">
        <v>166</v>
      </c>
      <c r="G539" s="21"/>
      <c r="H539" s="21"/>
      <c r="I539" s="21" t="s">
        <v>14</v>
      </c>
      <c r="J539" s="21" t="s">
        <v>13</v>
      </c>
      <c r="M539" s="12"/>
    </row>
    <row r="540" spans="1:13" ht="18" customHeight="1">
      <c r="A540" s="4">
        <v>539</v>
      </c>
      <c r="B540" s="37">
        <v>39652</v>
      </c>
      <c r="C540" s="34" t="s">
        <v>46</v>
      </c>
      <c r="D540" s="34" t="s">
        <v>36</v>
      </c>
      <c r="E540" s="34" t="s">
        <v>144</v>
      </c>
      <c r="F540" s="34" t="s">
        <v>163</v>
      </c>
      <c r="G540" s="21"/>
      <c r="H540" s="21"/>
      <c r="I540" s="21" t="s">
        <v>20</v>
      </c>
      <c r="J540" s="21" t="s">
        <v>19</v>
      </c>
      <c r="M540" s="12"/>
    </row>
    <row r="541" spans="1:13" ht="18" customHeight="1">
      <c r="A541" s="4">
        <v>540</v>
      </c>
      <c r="B541" s="37">
        <v>39652</v>
      </c>
      <c r="C541" s="34" t="s">
        <v>16</v>
      </c>
      <c r="D541" s="34" t="s">
        <v>7</v>
      </c>
      <c r="E541" s="34" t="s">
        <v>43</v>
      </c>
      <c r="F541" s="34" t="s">
        <v>210</v>
      </c>
      <c r="G541" s="21"/>
      <c r="H541" s="21"/>
      <c r="I541" s="21" t="s">
        <v>38</v>
      </c>
      <c r="J541" s="21" t="s">
        <v>37</v>
      </c>
      <c r="M541" s="12"/>
    </row>
    <row r="542" spans="1:13" ht="18" customHeight="1">
      <c r="A542" s="4">
        <v>541</v>
      </c>
      <c r="B542" s="37">
        <v>39652</v>
      </c>
      <c r="C542" s="34" t="s">
        <v>12</v>
      </c>
      <c r="D542" s="34" t="s">
        <v>24</v>
      </c>
      <c r="E542" s="34" t="s">
        <v>29</v>
      </c>
      <c r="F542" s="34" t="s">
        <v>142</v>
      </c>
      <c r="G542" s="21"/>
      <c r="H542" s="21"/>
      <c r="I542" s="21" t="s">
        <v>31</v>
      </c>
      <c r="J542" s="21" t="s">
        <v>8</v>
      </c>
      <c r="M542" s="12"/>
    </row>
    <row r="543" spans="1:13" ht="18" customHeight="1">
      <c r="A543" s="4">
        <v>542</v>
      </c>
      <c r="B543" s="37">
        <v>39653</v>
      </c>
      <c r="C543" s="34" t="s">
        <v>142</v>
      </c>
      <c r="D543" s="34" t="s">
        <v>5</v>
      </c>
      <c r="E543" s="34" t="s">
        <v>24</v>
      </c>
      <c r="F543" s="34" t="s">
        <v>29</v>
      </c>
      <c r="G543" s="21"/>
      <c r="H543" s="21"/>
      <c r="I543" s="21" t="s">
        <v>31</v>
      </c>
      <c r="J543" s="21" t="s">
        <v>8</v>
      </c>
      <c r="M543" s="12"/>
    </row>
    <row r="544" spans="1:13" ht="18" customHeight="1">
      <c r="A544" s="4">
        <v>543</v>
      </c>
      <c r="B544" s="37">
        <v>39654</v>
      </c>
      <c r="C544" s="34" t="s">
        <v>166</v>
      </c>
      <c r="D544" s="34" t="s">
        <v>34</v>
      </c>
      <c r="E544" s="34" t="s">
        <v>17</v>
      </c>
      <c r="F544" s="34" t="s">
        <v>144</v>
      </c>
      <c r="G544" s="21"/>
      <c r="H544" s="21"/>
      <c r="I544" s="21" t="s">
        <v>19</v>
      </c>
      <c r="J544" s="21" t="s">
        <v>13</v>
      </c>
      <c r="M544" s="12"/>
    </row>
    <row r="545" spans="1:13" ht="18" customHeight="1">
      <c r="A545" s="4">
        <v>544</v>
      </c>
      <c r="B545" s="37">
        <v>39654</v>
      </c>
      <c r="C545" s="34" t="s">
        <v>153</v>
      </c>
      <c r="D545" s="34" t="s">
        <v>47</v>
      </c>
      <c r="E545" s="34" t="s">
        <v>23</v>
      </c>
      <c r="F545" s="34" t="s">
        <v>30</v>
      </c>
      <c r="G545" s="21"/>
      <c r="H545" s="21"/>
      <c r="I545" s="21" t="s">
        <v>25</v>
      </c>
      <c r="J545" s="21" t="s">
        <v>8</v>
      </c>
      <c r="M545" s="12"/>
    </row>
    <row r="546" spans="1:13" ht="18" customHeight="1">
      <c r="A546" s="4">
        <v>545</v>
      </c>
      <c r="B546" s="37">
        <v>39654</v>
      </c>
      <c r="C546" s="34" t="s">
        <v>29</v>
      </c>
      <c r="D546" s="34" t="s">
        <v>12</v>
      </c>
      <c r="E546" s="34" t="s">
        <v>5</v>
      </c>
      <c r="F546" s="34" t="s">
        <v>24</v>
      </c>
      <c r="G546" s="21"/>
      <c r="H546" s="21"/>
      <c r="I546" s="21" t="s">
        <v>31</v>
      </c>
      <c r="J546" s="21" t="s">
        <v>32</v>
      </c>
      <c r="M546" s="12"/>
    </row>
    <row r="547" spans="1:13" ht="18" customHeight="1">
      <c r="A547" s="4">
        <v>546</v>
      </c>
      <c r="B547" s="37">
        <v>39654</v>
      </c>
      <c r="C547" s="34" t="s">
        <v>210</v>
      </c>
      <c r="D547" s="34" t="s">
        <v>33</v>
      </c>
      <c r="E547" s="34" t="s">
        <v>72</v>
      </c>
      <c r="F547" s="34" t="s">
        <v>22</v>
      </c>
      <c r="G547" s="21"/>
      <c r="H547" s="21"/>
      <c r="I547" s="21" t="s">
        <v>37</v>
      </c>
      <c r="J547" s="21" t="s">
        <v>14</v>
      </c>
      <c r="M547" s="12"/>
    </row>
    <row r="548" spans="1:13" ht="18" customHeight="1">
      <c r="A548" s="4">
        <v>547</v>
      </c>
      <c r="B548" s="37">
        <v>39654</v>
      </c>
      <c r="C548" s="34" t="s">
        <v>163</v>
      </c>
      <c r="D548" s="34" t="s">
        <v>10</v>
      </c>
      <c r="E548" s="34" t="s">
        <v>15</v>
      </c>
      <c r="F548" s="34" t="s">
        <v>6</v>
      </c>
      <c r="G548" s="21"/>
      <c r="H548" s="21"/>
      <c r="I548" s="21" t="s">
        <v>38</v>
      </c>
      <c r="J548" s="21" t="s">
        <v>20</v>
      </c>
      <c r="M548" s="12"/>
    </row>
    <row r="549" spans="1:13" ht="18" customHeight="1">
      <c r="A549" s="4">
        <v>548</v>
      </c>
      <c r="B549" s="37">
        <v>39654</v>
      </c>
      <c r="C549" s="34" t="s">
        <v>214</v>
      </c>
      <c r="D549" s="34" t="s">
        <v>50</v>
      </c>
      <c r="E549" s="34" t="s">
        <v>185</v>
      </c>
      <c r="F549" s="34" t="s">
        <v>146</v>
      </c>
      <c r="G549" s="21"/>
      <c r="H549" s="21"/>
      <c r="I549" s="21" t="s">
        <v>26</v>
      </c>
      <c r="J549" s="21" t="s">
        <v>9</v>
      </c>
      <c r="M549" s="12"/>
    </row>
    <row r="550" spans="1:13" ht="18" customHeight="1">
      <c r="A550" s="4">
        <v>549</v>
      </c>
      <c r="B550" s="37">
        <v>39655</v>
      </c>
      <c r="C550" s="34" t="s">
        <v>6</v>
      </c>
      <c r="D550" s="34" t="s">
        <v>4</v>
      </c>
      <c r="E550" s="34" t="s">
        <v>10</v>
      </c>
      <c r="F550" s="34" t="s">
        <v>15</v>
      </c>
      <c r="G550" s="21"/>
      <c r="H550" s="21"/>
      <c r="I550" s="21" t="s">
        <v>38</v>
      </c>
      <c r="J550" s="21" t="s">
        <v>20</v>
      </c>
      <c r="M550" s="12"/>
    </row>
    <row r="551" spans="1:13" ht="18" customHeight="1">
      <c r="A551" s="4">
        <v>550</v>
      </c>
      <c r="B551" s="37">
        <v>39655</v>
      </c>
      <c r="C551" s="34" t="s">
        <v>30</v>
      </c>
      <c r="D551" s="34" t="s">
        <v>213</v>
      </c>
      <c r="E551" s="34" t="s">
        <v>47</v>
      </c>
      <c r="F551" s="34" t="s">
        <v>23</v>
      </c>
      <c r="G551" s="21"/>
      <c r="H551" s="21"/>
      <c r="I551" s="21" t="s">
        <v>25</v>
      </c>
      <c r="J551" s="21" t="s">
        <v>8</v>
      </c>
      <c r="M551" s="12"/>
    </row>
    <row r="552" spans="1:13" ht="18" customHeight="1">
      <c r="A552" s="4">
        <v>551</v>
      </c>
      <c r="B552" s="37">
        <v>39655</v>
      </c>
      <c r="C552" s="34" t="s">
        <v>144</v>
      </c>
      <c r="D552" s="34" t="s">
        <v>46</v>
      </c>
      <c r="E552" s="34" t="s">
        <v>34</v>
      </c>
      <c r="F552" s="34" t="s">
        <v>17</v>
      </c>
      <c r="G552" s="21"/>
      <c r="H552" s="21"/>
      <c r="I552" s="21" t="s">
        <v>19</v>
      </c>
      <c r="J552" s="21" t="s">
        <v>13</v>
      </c>
      <c r="M552" s="12"/>
    </row>
    <row r="553" spans="1:13" ht="18" customHeight="1">
      <c r="A553" s="4">
        <v>552</v>
      </c>
      <c r="B553" s="37">
        <v>39655</v>
      </c>
      <c r="C553" s="34" t="s">
        <v>24</v>
      </c>
      <c r="D553" s="34" t="s">
        <v>142</v>
      </c>
      <c r="E553" s="34" t="s">
        <v>12</v>
      </c>
      <c r="F553" s="34" t="s">
        <v>5</v>
      </c>
      <c r="G553" s="21"/>
      <c r="H553" s="21"/>
      <c r="I553" s="21" t="s">
        <v>31</v>
      </c>
      <c r="J553" s="21" t="s">
        <v>32</v>
      </c>
      <c r="M553" s="12"/>
    </row>
    <row r="554" spans="1:13" ht="18" customHeight="1">
      <c r="A554" s="4">
        <v>553</v>
      </c>
      <c r="B554" s="37">
        <v>39655</v>
      </c>
      <c r="C554" s="34" t="s">
        <v>22</v>
      </c>
      <c r="D554" s="34" t="s">
        <v>49</v>
      </c>
      <c r="E554" s="34" t="s">
        <v>33</v>
      </c>
      <c r="F554" s="34" t="s">
        <v>72</v>
      </c>
      <c r="G554" s="21"/>
      <c r="H554" s="21"/>
      <c r="I554" s="21" t="s">
        <v>37</v>
      </c>
      <c r="J554" s="21" t="s">
        <v>14</v>
      </c>
      <c r="M554" s="12"/>
    </row>
    <row r="555" spans="1:13" ht="18" customHeight="1">
      <c r="A555" s="4">
        <v>554</v>
      </c>
      <c r="B555" s="37">
        <v>39655</v>
      </c>
      <c r="C555" s="34" t="s">
        <v>146</v>
      </c>
      <c r="D555" s="34" t="s">
        <v>161</v>
      </c>
      <c r="E555" s="34" t="s">
        <v>50</v>
      </c>
      <c r="F555" s="34" t="s">
        <v>185</v>
      </c>
      <c r="G555" s="21"/>
      <c r="H555" s="21"/>
      <c r="I555" s="21" t="s">
        <v>26</v>
      </c>
      <c r="J555" s="21" t="s">
        <v>9</v>
      </c>
      <c r="M555" s="12"/>
    </row>
    <row r="556" spans="1:13" ht="18" customHeight="1">
      <c r="A556" s="4">
        <v>555</v>
      </c>
      <c r="B556" s="37">
        <v>39656</v>
      </c>
      <c r="C556" s="34" t="s">
        <v>72</v>
      </c>
      <c r="D556" s="34" t="s">
        <v>210</v>
      </c>
      <c r="E556" s="34" t="s">
        <v>49</v>
      </c>
      <c r="F556" s="34" t="s">
        <v>33</v>
      </c>
      <c r="G556" s="21"/>
      <c r="H556" s="21"/>
      <c r="I556" s="21" t="s">
        <v>37</v>
      </c>
      <c r="J556" s="21" t="s">
        <v>14</v>
      </c>
      <c r="M556" s="12"/>
    </row>
    <row r="557" spans="1:13" ht="18" customHeight="1">
      <c r="A557" s="4">
        <v>556</v>
      </c>
      <c r="B557" s="37">
        <v>39656</v>
      </c>
      <c r="C557" s="34" t="s">
        <v>5</v>
      </c>
      <c r="D557" s="34" t="s">
        <v>29</v>
      </c>
      <c r="E557" s="34" t="s">
        <v>142</v>
      </c>
      <c r="F557" s="34" t="s">
        <v>12</v>
      </c>
      <c r="G557" s="21"/>
      <c r="H557" s="21"/>
      <c r="I557" s="21" t="s">
        <v>31</v>
      </c>
      <c r="J557" s="21" t="s">
        <v>32</v>
      </c>
      <c r="M557" s="12"/>
    </row>
    <row r="558" spans="1:13" ht="18" customHeight="1">
      <c r="A558" s="4">
        <v>557</v>
      </c>
      <c r="B558" s="37">
        <v>39656</v>
      </c>
      <c r="C558" s="34" t="s">
        <v>23</v>
      </c>
      <c r="D558" s="34" t="s">
        <v>153</v>
      </c>
      <c r="E558" s="34" t="s">
        <v>213</v>
      </c>
      <c r="F558" s="34" t="s">
        <v>47</v>
      </c>
      <c r="G558" s="21"/>
      <c r="H558" s="21"/>
      <c r="I558" s="21" t="s">
        <v>25</v>
      </c>
      <c r="J558" s="21" t="s">
        <v>8</v>
      </c>
      <c r="M558" s="12"/>
    </row>
    <row r="559" spans="1:13" ht="18" customHeight="1">
      <c r="A559" s="4">
        <v>558</v>
      </c>
      <c r="B559" s="37">
        <v>39656</v>
      </c>
      <c r="C559" s="34" t="s">
        <v>15</v>
      </c>
      <c r="D559" s="34" t="s">
        <v>163</v>
      </c>
      <c r="E559" s="34" t="s">
        <v>4</v>
      </c>
      <c r="F559" s="34" t="s">
        <v>10</v>
      </c>
      <c r="G559" s="21"/>
      <c r="H559" s="21"/>
      <c r="I559" s="21" t="s">
        <v>38</v>
      </c>
      <c r="J559" s="21" t="s">
        <v>20</v>
      </c>
      <c r="M559" s="12"/>
    </row>
    <row r="560" spans="1:13" ht="18" customHeight="1">
      <c r="A560" s="4">
        <v>559</v>
      </c>
      <c r="B560" s="37">
        <v>39656</v>
      </c>
      <c r="C560" s="34" t="s">
        <v>50</v>
      </c>
      <c r="D560" s="34" t="s">
        <v>214</v>
      </c>
      <c r="E560" s="34" t="s">
        <v>161</v>
      </c>
      <c r="F560" s="34" t="s">
        <v>11</v>
      </c>
      <c r="G560" s="21"/>
      <c r="H560" s="21"/>
      <c r="I560" s="21" t="s">
        <v>26</v>
      </c>
      <c r="J560" s="21" t="s">
        <v>9</v>
      </c>
      <c r="M560" s="12"/>
    </row>
    <row r="561" spans="1:13" ht="18" customHeight="1">
      <c r="A561" s="4">
        <v>560</v>
      </c>
      <c r="B561" s="37">
        <v>39656</v>
      </c>
      <c r="C561" s="34" t="s">
        <v>17</v>
      </c>
      <c r="D561" s="34" t="s">
        <v>166</v>
      </c>
      <c r="E561" s="34" t="s">
        <v>46</v>
      </c>
      <c r="F561" s="34" t="s">
        <v>34</v>
      </c>
      <c r="G561" s="21"/>
      <c r="H561" s="21"/>
      <c r="I561" s="21" t="s">
        <v>19</v>
      </c>
      <c r="J561" s="21" t="s">
        <v>13</v>
      </c>
      <c r="M561" s="12"/>
    </row>
    <row r="562" spans="1:13" ht="18" customHeight="1">
      <c r="A562" s="4">
        <v>561</v>
      </c>
      <c r="B562" s="37">
        <v>39657</v>
      </c>
      <c r="C562" s="36" t="s">
        <v>47</v>
      </c>
      <c r="D562" s="34" t="s">
        <v>30</v>
      </c>
      <c r="E562" s="34" t="s">
        <v>153</v>
      </c>
      <c r="F562" s="34" t="s">
        <v>213</v>
      </c>
      <c r="G562" s="21"/>
      <c r="H562" s="21"/>
      <c r="I562" s="21" t="s">
        <v>25</v>
      </c>
      <c r="J562" s="21" t="s">
        <v>31</v>
      </c>
      <c r="M562" s="13"/>
    </row>
    <row r="563" spans="1:13" ht="18" customHeight="1">
      <c r="A563" s="4">
        <v>562</v>
      </c>
      <c r="B563" s="37">
        <v>39657</v>
      </c>
      <c r="C563" s="34" t="s">
        <v>10</v>
      </c>
      <c r="D563" s="34" t="s">
        <v>35</v>
      </c>
      <c r="E563" s="34" t="s">
        <v>166</v>
      </c>
      <c r="F563" s="34" t="s">
        <v>46</v>
      </c>
      <c r="G563" s="21"/>
      <c r="H563" s="21"/>
      <c r="I563" s="21" t="s">
        <v>19</v>
      </c>
      <c r="J563" s="21" t="s">
        <v>37</v>
      </c>
      <c r="M563" s="12"/>
    </row>
    <row r="564" spans="1:13" ht="18" customHeight="1">
      <c r="A564" s="4">
        <v>563</v>
      </c>
      <c r="B564" s="37">
        <v>39657</v>
      </c>
      <c r="C564" s="34" t="s">
        <v>131</v>
      </c>
      <c r="D564" s="34" t="s">
        <v>24</v>
      </c>
      <c r="E564" s="34" t="s">
        <v>11</v>
      </c>
      <c r="F564" s="34" t="s">
        <v>142</v>
      </c>
      <c r="G564" s="21"/>
      <c r="H564" s="21"/>
      <c r="I564" s="21" t="s">
        <v>8</v>
      </c>
      <c r="J564" s="21" t="s">
        <v>9</v>
      </c>
      <c r="M564" s="12"/>
    </row>
    <row r="565" spans="1:13" ht="18" customHeight="1">
      <c r="A565" s="4">
        <v>564</v>
      </c>
      <c r="B565" s="37">
        <v>39657</v>
      </c>
      <c r="C565" s="34" t="s">
        <v>43</v>
      </c>
      <c r="D565" s="34" t="s">
        <v>16</v>
      </c>
      <c r="E565" s="34" t="s">
        <v>6</v>
      </c>
      <c r="F565" s="34" t="s">
        <v>4</v>
      </c>
      <c r="G565" s="21"/>
      <c r="H565" s="21"/>
      <c r="I565" s="21" t="s">
        <v>20</v>
      </c>
      <c r="J565" s="21" t="s">
        <v>13</v>
      </c>
      <c r="M565" s="12"/>
    </row>
    <row r="566" spans="1:13" ht="18" customHeight="1">
      <c r="A566" s="4">
        <v>565</v>
      </c>
      <c r="B566" s="37">
        <v>39657</v>
      </c>
      <c r="C566" s="34" t="s">
        <v>33</v>
      </c>
      <c r="D566" s="34" t="s">
        <v>27</v>
      </c>
      <c r="E566" s="34" t="s">
        <v>210</v>
      </c>
      <c r="F566" s="34" t="s">
        <v>49</v>
      </c>
      <c r="G566" s="21"/>
      <c r="H566" s="21"/>
      <c r="I566" s="21" t="s">
        <v>14</v>
      </c>
      <c r="J566" s="21" t="s">
        <v>38</v>
      </c>
      <c r="M566" s="12"/>
    </row>
    <row r="567" spans="1:13" ht="18" customHeight="1">
      <c r="A567" s="4">
        <v>566</v>
      </c>
      <c r="B567" s="37">
        <v>39657</v>
      </c>
      <c r="C567" s="34" t="s">
        <v>12</v>
      </c>
      <c r="D567" s="34" t="s">
        <v>39</v>
      </c>
      <c r="E567" s="34" t="s">
        <v>29</v>
      </c>
      <c r="F567" s="34" t="s">
        <v>161</v>
      </c>
      <c r="G567" s="21"/>
      <c r="H567" s="21"/>
      <c r="I567" s="21" t="s">
        <v>32</v>
      </c>
      <c r="J567" s="21" t="s">
        <v>26</v>
      </c>
      <c r="M567" s="12"/>
    </row>
    <row r="568" spans="1:13" ht="18" customHeight="1">
      <c r="A568" s="4">
        <v>567</v>
      </c>
      <c r="B568" s="37">
        <v>39658</v>
      </c>
      <c r="C568" s="34" t="s">
        <v>161</v>
      </c>
      <c r="D568" s="34" t="s">
        <v>148</v>
      </c>
      <c r="E568" s="34" t="s">
        <v>5</v>
      </c>
      <c r="F568" s="34" t="s">
        <v>29</v>
      </c>
      <c r="G568" s="21"/>
      <c r="H568" s="21"/>
      <c r="I568" s="21" t="s">
        <v>32</v>
      </c>
      <c r="J568" s="21" t="s">
        <v>26</v>
      </c>
      <c r="M568" s="12"/>
    </row>
    <row r="569" spans="1:13" ht="18" customHeight="1">
      <c r="A569" s="4">
        <v>568</v>
      </c>
      <c r="B569" s="37">
        <v>39658</v>
      </c>
      <c r="C569" s="34" t="s">
        <v>4</v>
      </c>
      <c r="D569" s="34" t="s">
        <v>15</v>
      </c>
      <c r="E569" s="34" t="s">
        <v>16</v>
      </c>
      <c r="F569" s="34" t="s">
        <v>6</v>
      </c>
      <c r="G569" s="21"/>
      <c r="H569" s="21"/>
      <c r="I569" s="21" t="s">
        <v>20</v>
      </c>
      <c r="J569" s="21" t="s">
        <v>13</v>
      </c>
      <c r="M569" s="12"/>
    </row>
    <row r="570" spans="1:13" ht="18" customHeight="1">
      <c r="A570" s="4">
        <v>569</v>
      </c>
      <c r="B570" s="37">
        <v>39658</v>
      </c>
      <c r="C570" s="34" t="s">
        <v>213</v>
      </c>
      <c r="D570" s="34" t="s">
        <v>23</v>
      </c>
      <c r="E570" s="34" t="s">
        <v>30</v>
      </c>
      <c r="F570" s="34" t="s">
        <v>153</v>
      </c>
      <c r="G570" s="21"/>
      <c r="H570" s="21"/>
      <c r="I570" s="21" t="s">
        <v>25</v>
      </c>
      <c r="J570" s="21" t="s">
        <v>31</v>
      </c>
      <c r="M570" s="12"/>
    </row>
    <row r="571" spans="1:13" ht="18" customHeight="1">
      <c r="A571" s="4">
        <v>570</v>
      </c>
      <c r="B571" s="37">
        <v>39658</v>
      </c>
      <c r="C571" s="34" t="s">
        <v>49</v>
      </c>
      <c r="D571" s="34" t="s">
        <v>72</v>
      </c>
      <c r="E571" s="34" t="s">
        <v>27</v>
      </c>
      <c r="F571" s="34" t="s">
        <v>210</v>
      </c>
      <c r="G571" s="21"/>
      <c r="H571" s="21"/>
      <c r="I571" s="21" t="s">
        <v>14</v>
      </c>
      <c r="J571" s="21" t="s">
        <v>38</v>
      </c>
      <c r="M571" s="12"/>
    </row>
    <row r="572" spans="1:13" ht="18" customHeight="1">
      <c r="A572" s="4">
        <v>571</v>
      </c>
      <c r="B572" s="37">
        <v>39658</v>
      </c>
      <c r="C572" s="34" t="s">
        <v>46</v>
      </c>
      <c r="D572" s="34" t="s">
        <v>17</v>
      </c>
      <c r="E572" s="34" t="s">
        <v>35</v>
      </c>
      <c r="F572" s="34" t="s">
        <v>166</v>
      </c>
      <c r="G572" s="21"/>
      <c r="H572" s="21"/>
      <c r="I572" s="21" t="s">
        <v>19</v>
      </c>
      <c r="J572" s="21" t="s">
        <v>37</v>
      </c>
      <c r="M572" s="12"/>
    </row>
    <row r="573" spans="1:13" ht="18" customHeight="1">
      <c r="A573" s="4">
        <v>572</v>
      </c>
      <c r="B573" s="37">
        <v>39658</v>
      </c>
      <c r="C573" s="34" t="s">
        <v>142</v>
      </c>
      <c r="D573" s="34" t="s">
        <v>11</v>
      </c>
      <c r="E573" s="34" t="s">
        <v>24</v>
      </c>
      <c r="F573" s="34" t="s">
        <v>157</v>
      </c>
      <c r="G573" s="21"/>
      <c r="H573" s="21"/>
      <c r="I573" s="21" t="s">
        <v>8</v>
      </c>
      <c r="J573" s="21" t="s">
        <v>9</v>
      </c>
      <c r="M573" s="12"/>
    </row>
    <row r="574" spans="1:13" ht="18" customHeight="1">
      <c r="A574" s="4">
        <v>573</v>
      </c>
      <c r="B574" s="37">
        <v>39660</v>
      </c>
      <c r="C574" s="34" t="s">
        <v>6</v>
      </c>
      <c r="D574" s="34" t="s">
        <v>213</v>
      </c>
      <c r="E574" s="34" t="s">
        <v>33</v>
      </c>
      <c r="F574" s="34" t="s">
        <v>173</v>
      </c>
      <c r="G574" s="21" t="s">
        <v>44</v>
      </c>
      <c r="H574" s="21" t="s">
        <v>27</v>
      </c>
      <c r="I574" s="21" t="s">
        <v>133</v>
      </c>
      <c r="J574" s="21" t="s">
        <v>134</v>
      </c>
      <c r="M574" s="12"/>
    </row>
    <row r="575" spans="1:13" ht="18" customHeight="1">
      <c r="A575" s="4">
        <v>574</v>
      </c>
      <c r="B575" s="37">
        <v>39661</v>
      </c>
      <c r="C575" s="34" t="s">
        <v>44</v>
      </c>
      <c r="D575" s="34" t="s">
        <v>27</v>
      </c>
      <c r="E575" s="34" t="s">
        <v>213</v>
      </c>
      <c r="F575" s="34" t="s">
        <v>33</v>
      </c>
      <c r="G575" s="21" t="s">
        <v>6</v>
      </c>
      <c r="H575" s="21" t="s">
        <v>173</v>
      </c>
      <c r="I575" s="21" t="s">
        <v>134</v>
      </c>
      <c r="J575" s="21" t="s">
        <v>133</v>
      </c>
      <c r="M575" s="12"/>
    </row>
    <row r="576" spans="1:13" ht="18" customHeight="1">
      <c r="A576" s="4">
        <v>575</v>
      </c>
      <c r="B576" s="37">
        <v>39663</v>
      </c>
      <c r="C576" s="34" t="s">
        <v>148</v>
      </c>
      <c r="D576" s="34" t="s">
        <v>39</v>
      </c>
      <c r="E576" s="34" t="s">
        <v>153</v>
      </c>
      <c r="F576" s="34" t="s">
        <v>161</v>
      </c>
      <c r="G576" s="21"/>
      <c r="H576" s="21"/>
      <c r="I576" s="21" t="s">
        <v>9</v>
      </c>
      <c r="J576" s="21" t="s">
        <v>31</v>
      </c>
      <c r="M576" s="12"/>
    </row>
    <row r="577" spans="1:13" ht="18" customHeight="1">
      <c r="A577" s="4">
        <v>576</v>
      </c>
      <c r="B577" s="37">
        <v>39663</v>
      </c>
      <c r="C577" s="34" t="s">
        <v>35</v>
      </c>
      <c r="D577" s="34" t="s">
        <v>10</v>
      </c>
      <c r="E577" s="34" t="s">
        <v>22</v>
      </c>
      <c r="F577" s="34" t="s">
        <v>36</v>
      </c>
      <c r="G577" s="21"/>
      <c r="H577" s="21"/>
      <c r="I577" s="21" t="s">
        <v>13</v>
      </c>
      <c r="J577" s="21" t="s">
        <v>38</v>
      </c>
      <c r="M577" s="12"/>
    </row>
    <row r="578" spans="1:13" ht="18" customHeight="1">
      <c r="A578" s="4">
        <v>577</v>
      </c>
      <c r="B578" s="37">
        <v>39663</v>
      </c>
      <c r="C578" s="34" t="s">
        <v>5</v>
      </c>
      <c r="D578" s="34" t="s">
        <v>29</v>
      </c>
      <c r="E578" s="34" t="s">
        <v>131</v>
      </c>
      <c r="F578" s="34" t="s">
        <v>30</v>
      </c>
      <c r="G578" s="21"/>
      <c r="H578" s="21"/>
      <c r="I578" s="21" t="s">
        <v>32</v>
      </c>
      <c r="J578" s="21" t="s">
        <v>8</v>
      </c>
      <c r="M578" s="12"/>
    </row>
    <row r="579" spans="1:13" ht="18" customHeight="1">
      <c r="A579" s="4">
        <v>578</v>
      </c>
      <c r="B579" s="37">
        <v>39663</v>
      </c>
      <c r="C579" s="34" t="s">
        <v>210</v>
      </c>
      <c r="D579" s="34" t="s">
        <v>72</v>
      </c>
      <c r="E579" s="34" t="s">
        <v>15</v>
      </c>
      <c r="F579" s="34" t="s">
        <v>16</v>
      </c>
      <c r="G579" s="21"/>
      <c r="H579" s="21"/>
      <c r="I579" s="21" t="s">
        <v>19</v>
      </c>
      <c r="J579" s="21" t="s">
        <v>14</v>
      </c>
      <c r="M579" s="12"/>
    </row>
    <row r="580" spans="1:13" ht="18" customHeight="1">
      <c r="A580" s="4">
        <v>579</v>
      </c>
      <c r="B580" s="37">
        <v>39663</v>
      </c>
      <c r="C580" s="34" t="s">
        <v>50</v>
      </c>
      <c r="D580" s="34" t="s">
        <v>214</v>
      </c>
      <c r="E580" s="34" t="s">
        <v>185</v>
      </c>
      <c r="F580" s="34" t="s">
        <v>23</v>
      </c>
      <c r="G580" s="21"/>
      <c r="H580" s="21"/>
      <c r="I580" s="21" t="s">
        <v>26</v>
      </c>
      <c r="J580" s="21" t="s">
        <v>25</v>
      </c>
      <c r="M580" s="12"/>
    </row>
    <row r="581" spans="1:13" ht="18" customHeight="1">
      <c r="A581" s="4">
        <v>580</v>
      </c>
      <c r="B581" s="37">
        <v>39663</v>
      </c>
      <c r="C581" s="34" t="s">
        <v>17</v>
      </c>
      <c r="D581" s="34" t="s">
        <v>144</v>
      </c>
      <c r="E581" s="34" t="s">
        <v>163</v>
      </c>
      <c r="F581" s="34" t="s">
        <v>21</v>
      </c>
      <c r="G581" s="21"/>
      <c r="H581" s="21"/>
      <c r="I581" s="21" t="s">
        <v>20</v>
      </c>
      <c r="J581" s="21" t="s">
        <v>37</v>
      </c>
      <c r="M581" s="12"/>
    </row>
    <row r="582" spans="1:13" ht="18" customHeight="1">
      <c r="A582" s="4">
        <v>581</v>
      </c>
      <c r="B582" s="37">
        <v>39664</v>
      </c>
      <c r="C582" s="34" t="s">
        <v>161</v>
      </c>
      <c r="D582" s="34" t="s">
        <v>213</v>
      </c>
      <c r="E582" s="34" t="s">
        <v>39</v>
      </c>
      <c r="F582" s="34" t="s">
        <v>153</v>
      </c>
      <c r="G582" s="21"/>
      <c r="H582" s="21"/>
      <c r="I582" s="21" t="s">
        <v>9</v>
      </c>
      <c r="J582" s="21" t="s">
        <v>31</v>
      </c>
      <c r="M582" s="12"/>
    </row>
    <row r="583" spans="1:13" ht="18" customHeight="1">
      <c r="A583" s="4">
        <v>582</v>
      </c>
      <c r="B583" s="37">
        <v>39664</v>
      </c>
      <c r="C583" s="34" t="s">
        <v>36</v>
      </c>
      <c r="D583" s="34" t="s">
        <v>4</v>
      </c>
      <c r="E583" s="34" t="s">
        <v>10</v>
      </c>
      <c r="F583" s="34" t="s">
        <v>22</v>
      </c>
      <c r="G583" s="21"/>
      <c r="H583" s="21"/>
      <c r="I583" s="21" t="s">
        <v>13</v>
      </c>
      <c r="J583" s="21" t="s">
        <v>38</v>
      </c>
      <c r="M583" s="12"/>
    </row>
    <row r="584" spans="1:13" ht="18" customHeight="1">
      <c r="A584" s="4">
        <v>583</v>
      </c>
      <c r="B584" s="37">
        <v>39664</v>
      </c>
      <c r="C584" s="34" t="s">
        <v>30</v>
      </c>
      <c r="D584" s="34" t="s">
        <v>12</v>
      </c>
      <c r="E584" s="34" t="s">
        <v>29</v>
      </c>
      <c r="F584" s="34" t="s">
        <v>131</v>
      </c>
      <c r="G584" s="21"/>
      <c r="H584" s="21"/>
      <c r="I584" s="21" t="s">
        <v>32</v>
      </c>
      <c r="J584" s="21" t="s">
        <v>8</v>
      </c>
      <c r="M584" s="12"/>
    </row>
    <row r="585" spans="1:13" ht="18" customHeight="1">
      <c r="A585" s="4">
        <v>584</v>
      </c>
      <c r="B585" s="37">
        <v>39664</v>
      </c>
      <c r="C585" s="34" t="s">
        <v>24</v>
      </c>
      <c r="D585" s="34" t="s">
        <v>142</v>
      </c>
      <c r="E585" s="34" t="s">
        <v>11</v>
      </c>
      <c r="F585" s="34" t="s">
        <v>185</v>
      </c>
      <c r="G585" s="21"/>
      <c r="H585" s="21"/>
      <c r="I585" s="21" t="s">
        <v>26</v>
      </c>
      <c r="J585" s="21" t="s">
        <v>25</v>
      </c>
      <c r="M585" s="12"/>
    </row>
    <row r="586" spans="1:13" ht="18" customHeight="1">
      <c r="A586" s="4">
        <v>585</v>
      </c>
      <c r="B586" s="37">
        <v>39664</v>
      </c>
      <c r="C586" s="34" t="s">
        <v>21</v>
      </c>
      <c r="D586" s="34" t="s">
        <v>46</v>
      </c>
      <c r="E586" s="34" t="s">
        <v>144</v>
      </c>
      <c r="F586" s="34" t="s">
        <v>163</v>
      </c>
      <c r="G586" s="21"/>
      <c r="H586" s="21"/>
      <c r="I586" s="21" t="s">
        <v>20</v>
      </c>
      <c r="J586" s="21" t="s">
        <v>37</v>
      </c>
      <c r="M586" s="12"/>
    </row>
    <row r="587" spans="1:13" ht="18" customHeight="1">
      <c r="A587" s="4">
        <v>586</v>
      </c>
      <c r="B587" s="37">
        <v>39664</v>
      </c>
      <c r="C587" s="34" t="s">
        <v>16</v>
      </c>
      <c r="D587" s="34" t="s">
        <v>7</v>
      </c>
      <c r="E587" s="34" t="s">
        <v>72</v>
      </c>
      <c r="F587" s="34" t="s">
        <v>15</v>
      </c>
      <c r="G587" s="21"/>
      <c r="H587" s="21"/>
      <c r="I587" s="21" t="s">
        <v>19</v>
      </c>
      <c r="J587" s="21" t="s">
        <v>14</v>
      </c>
      <c r="M587" s="12"/>
    </row>
    <row r="588" spans="1:13" ht="18" customHeight="1">
      <c r="A588" s="4">
        <v>587</v>
      </c>
      <c r="B588" s="37">
        <v>39665</v>
      </c>
      <c r="C588" s="34" t="s">
        <v>153</v>
      </c>
      <c r="D588" s="34" t="s">
        <v>148</v>
      </c>
      <c r="E588" s="34" t="s">
        <v>213</v>
      </c>
      <c r="F588" s="34" t="s">
        <v>39</v>
      </c>
      <c r="G588" s="21"/>
      <c r="H588" s="21"/>
      <c r="I588" s="21" t="s">
        <v>9</v>
      </c>
      <c r="J588" s="21" t="s">
        <v>31</v>
      </c>
      <c r="M588" s="12"/>
    </row>
    <row r="589" spans="1:13" ht="18" customHeight="1">
      <c r="A589" s="4">
        <v>588</v>
      </c>
      <c r="B589" s="37">
        <v>39665</v>
      </c>
      <c r="C589" s="34" t="s">
        <v>23</v>
      </c>
      <c r="D589" s="34" t="s">
        <v>47</v>
      </c>
      <c r="E589" s="34" t="s">
        <v>142</v>
      </c>
      <c r="F589" s="34" t="s">
        <v>214</v>
      </c>
      <c r="G589" s="21"/>
      <c r="H589" s="21"/>
      <c r="I589" s="21" t="s">
        <v>26</v>
      </c>
      <c r="J589" s="21" t="s">
        <v>25</v>
      </c>
      <c r="M589" s="12"/>
    </row>
    <row r="590" spans="1:13" ht="18" customHeight="1">
      <c r="A590" s="4">
        <v>589</v>
      </c>
      <c r="B590" s="37">
        <v>39665</v>
      </c>
      <c r="C590" s="34" t="s">
        <v>15</v>
      </c>
      <c r="D590" s="34" t="s">
        <v>17</v>
      </c>
      <c r="E590" s="34" t="s">
        <v>46</v>
      </c>
      <c r="F590" s="34" t="s">
        <v>72</v>
      </c>
      <c r="G590" s="21"/>
      <c r="H590" s="21"/>
      <c r="I590" s="21" t="s">
        <v>38</v>
      </c>
      <c r="J590" s="21" t="s">
        <v>19</v>
      </c>
      <c r="M590" s="12"/>
    </row>
    <row r="591" spans="1:13" ht="18" customHeight="1">
      <c r="A591" s="4">
        <v>590</v>
      </c>
      <c r="B591" s="37">
        <v>39666</v>
      </c>
      <c r="C591" s="34" t="s">
        <v>166</v>
      </c>
      <c r="D591" s="34" t="s">
        <v>35</v>
      </c>
      <c r="E591" s="34" t="s">
        <v>4</v>
      </c>
      <c r="F591" s="34" t="s">
        <v>7</v>
      </c>
      <c r="G591" s="21"/>
      <c r="H591" s="21"/>
      <c r="I591" s="21" t="s">
        <v>37</v>
      </c>
      <c r="J591" s="21" t="s">
        <v>13</v>
      </c>
      <c r="M591" s="12"/>
    </row>
    <row r="592" spans="1:13" ht="18" customHeight="1">
      <c r="A592" s="4">
        <v>591</v>
      </c>
      <c r="B592" s="37">
        <v>39666</v>
      </c>
      <c r="C592" s="34" t="s">
        <v>72</v>
      </c>
      <c r="D592" s="34" t="s">
        <v>16</v>
      </c>
      <c r="E592" s="34" t="s">
        <v>17</v>
      </c>
      <c r="F592" s="34" t="s">
        <v>46</v>
      </c>
      <c r="G592" s="21"/>
      <c r="H592" s="21"/>
      <c r="I592" s="21" t="s">
        <v>38</v>
      </c>
      <c r="J592" s="21" t="s">
        <v>19</v>
      </c>
      <c r="M592" s="12"/>
    </row>
    <row r="593" spans="1:13" ht="18" customHeight="1">
      <c r="A593" s="4">
        <v>592</v>
      </c>
      <c r="B593" s="37">
        <v>39666</v>
      </c>
      <c r="C593" s="34" t="s">
        <v>163</v>
      </c>
      <c r="D593" s="34" t="s">
        <v>49</v>
      </c>
      <c r="E593" s="34" t="s">
        <v>27</v>
      </c>
      <c r="F593" s="34" t="s">
        <v>144</v>
      </c>
      <c r="G593" s="21"/>
      <c r="H593" s="21"/>
      <c r="I593" s="21" t="s">
        <v>14</v>
      </c>
      <c r="J593" s="21" t="s">
        <v>20</v>
      </c>
      <c r="M593" s="12"/>
    </row>
    <row r="594" spans="1:13" ht="18" customHeight="1">
      <c r="A594" s="4">
        <v>593</v>
      </c>
      <c r="B594" s="37">
        <v>39667</v>
      </c>
      <c r="C594" s="34" t="s">
        <v>7</v>
      </c>
      <c r="D594" s="34" t="s">
        <v>33</v>
      </c>
      <c r="E594" s="34" t="s">
        <v>35</v>
      </c>
      <c r="F594" s="34" t="s">
        <v>4</v>
      </c>
      <c r="G594" s="21"/>
      <c r="H594" s="21"/>
      <c r="I594" s="21" t="s">
        <v>37</v>
      </c>
      <c r="J594" s="21" t="s">
        <v>13</v>
      </c>
      <c r="M594" s="12"/>
    </row>
    <row r="595" spans="1:13" ht="18" customHeight="1">
      <c r="A595" s="4">
        <v>594</v>
      </c>
      <c r="B595" s="37">
        <v>39667</v>
      </c>
      <c r="C595" s="34" t="s">
        <v>46</v>
      </c>
      <c r="D595" s="34" t="s">
        <v>15</v>
      </c>
      <c r="E595" s="36" t="s">
        <v>16</v>
      </c>
      <c r="F595" s="34" t="s">
        <v>17</v>
      </c>
      <c r="G595" s="21"/>
      <c r="H595" s="21"/>
      <c r="I595" s="21" t="s">
        <v>38</v>
      </c>
      <c r="J595" s="21" t="s">
        <v>19</v>
      </c>
      <c r="M595" s="12"/>
    </row>
    <row r="596" spans="1:13" ht="18" customHeight="1">
      <c r="A596" s="4">
        <v>595</v>
      </c>
      <c r="B596" s="37">
        <v>39667</v>
      </c>
      <c r="C596" s="34" t="s">
        <v>144</v>
      </c>
      <c r="D596" s="34" t="s">
        <v>6</v>
      </c>
      <c r="E596" s="34" t="s">
        <v>49</v>
      </c>
      <c r="F596" s="34" t="s">
        <v>27</v>
      </c>
      <c r="G596" s="21"/>
      <c r="H596" s="21"/>
      <c r="I596" s="21" t="s">
        <v>14</v>
      </c>
      <c r="J596" s="21" t="s">
        <v>20</v>
      </c>
      <c r="M596" s="12"/>
    </row>
    <row r="597" spans="1:13" ht="18" customHeight="1">
      <c r="A597" s="4">
        <v>596</v>
      </c>
      <c r="B597" s="37">
        <v>39670</v>
      </c>
      <c r="C597" s="34" t="s">
        <v>213</v>
      </c>
      <c r="D597" s="34" t="s">
        <v>30</v>
      </c>
      <c r="E597" s="34" t="s">
        <v>131</v>
      </c>
      <c r="F597" s="34" t="s">
        <v>5</v>
      </c>
      <c r="G597" s="21"/>
      <c r="H597" s="21"/>
      <c r="I597" s="21" t="s">
        <v>32</v>
      </c>
      <c r="J597" s="21" t="s">
        <v>31</v>
      </c>
      <c r="M597" s="12"/>
    </row>
    <row r="598" spans="1:13" ht="18" customHeight="1">
      <c r="A598" s="4">
        <v>597</v>
      </c>
      <c r="B598" s="37">
        <v>39670</v>
      </c>
      <c r="C598" s="34" t="s">
        <v>214</v>
      </c>
      <c r="D598" s="34" t="s">
        <v>153</v>
      </c>
      <c r="E598" s="34" t="s">
        <v>161</v>
      </c>
      <c r="F598" s="34" t="s">
        <v>23</v>
      </c>
      <c r="G598" s="21"/>
      <c r="H598" s="21"/>
      <c r="I598" s="21" t="s">
        <v>26</v>
      </c>
      <c r="J598" s="21" t="s">
        <v>8</v>
      </c>
      <c r="M598" s="12"/>
    </row>
    <row r="599" spans="1:13" ht="18" customHeight="1">
      <c r="A599" s="4">
        <v>598</v>
      </c>
      <c r="B599" s="37">
        <v>39670</v>
      </c>
      <c r="C599" s="34" t="s">
        <v>12</v>
      </c>
      <c r="D599" s="34" t="s">
        <v>47</v>
      </c>
      <c r="E599" s="34" t="s">
        <v>24</v>
      </c>
      <c r="F599" s="34" t="s">
        <v>29</v>
      </c>
      <c r="G599" s="21"/>
      <c r="H599" s="21"/>
      <c r="I599" s="21" t="s">
        <v>25</v>
      </c>
      <c r="J599" s="21" t="s">
        <v>9</v>
      </c>
      <c r="M599" s="12"/>
    </row>
    <row r="600" spans="1:13" ht="18" customHeight="1">
      <c r="A600" s="4">
        <v>599</v>
      </c>
      <c r="B600" s="37">
        <v>39671</v>
      </c>
      <c r="C600" s="34" t="s">
        <v>5</v>
      </c>
      <c r="D600" s="34" t="s">
        <v>41</v>
      </c>
      <c r="E600" s="34" t="s">
        <v>30</v>
      </c>
      <c r="F600" s="34" t="s">
        <v>131</v>
      </c>
      <c r="G600" s="21"/>
      <c r="H600" s="21"/>
      <c r="I600" s="21" t="s">
        <v>32</v>
      </c>
      <c r="J600" s="21" t="s">
        <v>31</v>
      </c>
      <c r="M600" s="12"/>
    </row>
    <row r="601" spans="1:13" ht="18" customHeight="1">
      <c r="A601" s="4">
        <v>600</v>
      </c>
      <c r="B601" s="37">
        <v>39671</v>
      </c>
      <c r="C601" s="34" t="s">
        <v>29</v>
      </c>
      <c r="D601" s="36" t="s">
        <v>142</v>
      </c>
      <c r="E601" s="34" t="s">
        <v>47</v>
      </c>
      <c r="F601" s="34" t="s">
        <v>24</v>
      </c>
      <c r="G601" s="21"/>
      <c r="H601" s="21"/>
      <c r="I601" s="21" t="s">
        <v>25</v>
      </c>
      <c r="J601" s="21" t="s">
        <v>9</v>
      </c>
      <c r="M601" s="12"/>
    </row>
    <row r="602" spans="1:13" ht="18" customHeight="1">
      <c r="A602" s="4">
        <v>601</v>
      </c>
      <c r="B602" s="37">
        <v>39671</v>
      </c>
      <c r="C602" s="34" t="s">
        <v>23</v>
      </c>
      <c r="D602" s="34" t="s">
        <v>50</v>
      </c>
      <c r="E602" s="34" t="s">
        <v>185</v>
      </c>
      <c r="F602" s="34" t="s">
        <v>161</v>
      </c>
      <c r="G602" s="21"/>
      <c r="H602" s="21"/>
      <c r="I602" s="21" t="s">
        <v>26</v>
      </c>
      <c r="J602" s="21" t="s">
        <v>8</v>
      </c>
      <c r="M602" s="12"/>
    </row>
    <row r="603" spans="1:13" ht="18" customHeight="1">
      <c r="A603" s="4">
        <v>602</v>
      </c>
      <c r="B603" s="37">
        <v>39672</v>
      </c>
      <c r="C603" s="34" t="s">
        <v>148</v>
      </c>
      <c r="D603" s="34" t="s">
        <v>213</v>
      </c>
      <c r="E603" s="34" t="s">
        <v>41</v>
      </c>
      <c r="F603" s="34" t="s">
        <v>39</v>
      </c>
      <c r="G603" s="21"/>
      <c r="H603" s="21"/>
      <c r="I603" s="21" t="s">
        <v>32</v>
      </c>
      <c r="J603" s="21" t="s">
        <v>31</v>
      </c>
      <c r="M603" s="12"/>
    </row>
    <row r="604" spans="1:13" ht="18" customHeight="1">
      <c r="A604" s="4">
        <v>603</v>
      </c>
      <c r="B604" s="37">
        <v>39672</v>
      </c>
      <c r="C604" s="36" t="s">
        <v>4</v>
      </c>
      <c r="D604" s="34" t="s">
        <v>72</v>
      </c>
      <c r="E604" s="34" t="s">
        <v>33</v>
      </c>
      <c r="F604" s="34" t="s">
        <v>10</v>
      </c>
      <c r="G604" s="21"/>
      <c r="H604" s="21"/>
      <c r="I604" s="21" t="s">
        <v>37</v>
      </c>
      <c r="J604" s="21" t="s">
        <v>38</v>
      </c>
      <c r="M604" s="13"/>
    </row>
    <row r="605" spans="1:13" ht="18" customHeight="1">
      <c r="A605" s="4">
        <v>604</v>
      </c>
      <c r="B605" s="37">
        <v>39672</v>
      </c>
      <c r="C605" s="34" t="s">
        <v>44</v>
      </c>
      <c r="D605" s="34" t="s">
        <v>182</v>
      </c>
      <c r="E605" s="34" t="s">
        <v>214</v>
      </c>
      <c r="F605" s="34" t="s">
        <v>185</v>
      </c>
      <c r="G605" s="21"/>
      <c r="H605" s="21"/>
      <c r="I605" s="21" t="s">
        <v>26</v>
      </c>
      <c r="J605" s="21" t="s">
        <v>8</v>
      </c>
      <c r="M605" s="12"/>
    </row>
    <row r="606" spans="1:13" ht="18" customHeight="1">
      <c r="A606" s="4">
        <v>605</v>
      </c>
      <c r="B606" s="37">
        <v>39672</v>
      </c>
      <c r="C606" s="34" t="s">
        <v>43</v>
      </c>
      <c r="D606" s="34" t="s">
        <v>164</v>
      </c>
      <c r="E606" s="34" t="s">
        <v>18</v>
      </c>
      <c r="F606" s="34" t="s">
        <v>6</v>
      </c>
      <c r="G606" s="21"/>
      <c r="H606" s="21"/>
      <c r="I606" s="21" t="s">
        <v>13</v>
      </c>
      <c r="J606" s="21" t="s">
        <v>14</v>
      </c>
      <c r="M606" s="12"/>
    </row>
    <row r="607" spans="1:13" ht="18" customHeight="1">
      <c r="A607" s="4">
        <v>606</v>
      </c>
      <c r="B607" s="37">
        <v>39672</v>
      </c>
      <c r="C607" s="34" t="s">
        <v>22</v>
      </c>
      <c r="D607" s="34" t="s">
        <v>210</v>
      </c>
      <c r="E607" s="34" t="s">
        <v>27</v>
      </c>
      <c r="F607" s="34" t="s">
        <v>15</v>
      </c>
      <c r="G607" s="21"/>
      <c r="H607" s="21"/>
      <c r="I607" s="21" t="s">
        <v>19</v>
      </c>
      <c r="J607" s="21" t="s">
        <v>20</v>
      </c>
      <c r="M607" s="12"/>
    </row>
    <row r="608" spans="1:13" ht="18" customHeight="1">
      <c r="A608" s="4">
        <v>607</v>
      </c>
      <c r="B608" s="37">
        <v>39673</v>
      </c>
      <c r="C608" s="34" t="s">
        <v>161</v>
      </c>
      <c r="D608" s="34" t="s">
        <v>5</v>
      </c>
      <c r="E608" s="34" t="s">
        <v>153</v>
      </c>
      <c r="F608" s="34" t="s">
        <v>47</v>
      </c>
      <c r="G608" s="21"/>
      <c r="H608" s="21"/>
      <c r="I608" s="21" t="s">
        <v>31</v>
      </c>
      <c r="J608" s="21" t="s">
        <v>26</v>
      </c>
      <c r="M608" s="12"/>
    </row>
    <row r="609" spans="1:13" ht="18" customHeight="1">
      <c r="A609" s="4">
        <v>608</v>
      </c>
      <c r="B609" s="37">
        <v>39673</v>
      </c>
      <c r="C609" s="34" t="s">
        <v>39</v>
      </c>
      <c r="D609" s="34" t="s">
        <v>23</v>
      </c>
      <c r="E609" s="34" t="s">
        <v>213</v>
      </c>
      <c r="F609" s="34" t="s">
        <v>142</v>
      </c>
      <c r="G609" s="21"/>
      <c r="H609" s="21"/>
      <c r="I609" s="21" t="s">
        <v>8</v>
      </c>
      <c r="J609" s="21" t="s">
        <v>25</v>
      </c>
      <c r="M609" s="12"/>
    </row>
    <row r="610" spans="1:13" ht="18" customHeight="1">
      <c r="A610" s="4">
        <v>609</v>
      </c>
      <c r="B610" s="37">
        <v>39673</v>
      </c>
      <c r="C610" s="34" t="s">
        <v>10</v>
      </c>
      <c r="D610" s="34" t="s">
        <v>21</v>
      </c>
      <c r="E610" s="34" t="s">
        <v>72</v>
      </c>
      <c r="F610" s="34" t="s">
        <v>33</v>
      </c>
      <c r="G610" s="21"/>
      <c r="H610" s="21"/>
      <c r="I610" s="21" t="s">
        <v>37</v>
      </c>
      <c r="J610" s="21" t="s">
        <v>38</v>
      </c>
      <c r="M610" s="12"/>
    </row>
    <row r="611" spans="1:13" ht="18" customHeight="1">
      <c r="A611" s="4">
        <v>610</v>
      </c>
      <c r="B611" s="37">
        <v>39673</v>
      </c>
      <c r="C611" s="34" t="s">
        <v>6</v>
      </c>
      <c r="D611" s="34" t="s">
        <v>144</v>
      </c>
      <c r="E611" s="34" t="s">
        <v>163</v>
      </c>
      <c r="F611" s="34" t="s">
        <v>18</v>
      </c>
      <c r="G611" s="21"/>
      <c r="H611" s="21"/>
      <c r="I611" s="21" t="s">
        <v>13</v>
      </c>
      <c r="J611" s="21" t="s">
        <v>14</v>
      </c>
      <c r="M611" s="12"/>
    </row>
    <row r="612" spans="1:13" ht="18" customHeight="1">
      <c r="A612" s="4">
        <v>611</v>
      </c>
      <c r="B612" s="37">
        <v>39673</v>
      </c>
      <c r="C612" s="34" t="s">
        <v>131</v>
      </c>
      <c r="D612" s="34" t="s">
        <v>12</v>
      </c>
      <c r="E612" s="34" t="s">
        <v>50</v>
      </c>
      <c r="F612" s="34" t="s">
        <v>30</v>
      </c>
      <c r="G612" s="21"/>
      <c r="H612" s="21"/>
      <c r="I612" s="21" t="s">
        <v>9</v>
      </c>
      <c r="J612" s="21" t="s">
        <v>32</v>
      </c>
      <c r="M612" s="12"/>
    </row>
    <row r="613" spans="1:13" ht="18" customHeight="1">
      <c r="A613" s="4">
        <v>612</v>
      </c>
      <c r="B613" s="37">
        <v>39673</v>
      </c>
      <c r="C613" s="34" t="s">
        <v>15</v>
      </c>
      <c r="D613" s="34" t="s">
        <v>46</v>
      </c>
      <c r="E613" s="34" t="s">
        <v>210</v>
      </c>
      <c r="F613" s="34" t="s">
        <v>27</v>
      </c>
      <c r="G613" s="21"/>
      <c r="H613" s="21"/>
      <c r="I613" s="21" t="s">
        <v>19</v>
      </c>
      <c r="J613" s="21" t="s">
        <v>20</v>
      </c>
      <c r="M613" s="12"/>
    </row>
    <row r="614" spans="1:13" ht="18" customHeight="1">
      <c r="A614" s="4">
        <v>613</v>
      </c>
      <c r="B614" s="37">
        <v>39674</v>
      </c>
      <c r="C614" s="34" t="s">
        <v>47</v>
      </c>
      <c r="D614" s="34" t="s">
        <v>29</v>
      </c>
      <c r="E614" s="34" t="s">
        <v>5</v>
      </c>
      <c r="F614" s="34" t="s">
        <v>153</v>
      </c>
      <c r="G614" s="21"/>
      <c r="H614" s="21"/>
      <c r="I614" s="21" t="s">
        <v>31</v>
      </c>
      <c r="J614" s="21" t="s">
        <v>26</v>
      </c>
      <c r="M614" s="12"/>
    </row>
    <row r="615" spans="1:13" ht="18" customHeight="1">
      <c r="A615" s="4">
        <v>614</v>
      </c>
      <c r="B615" s="37">
        <v>39674</v>
      </c>
      <c r="C615" s="34" t="s">
        <v>30</v>
      </c>
      <c r="D615" s="34" t="s">
        <v>148</v>
      </c>
      <c r="E615" s="34" t="s">
        <v>12</v>
      </c>
      <c r="F615" s="34" t="s">
        <v>50</v>
      </c>
      <c r="G615" s="21"/>
      <c r="H615" s="21"/>
      <c r="I615" s="21" t="s">
        <v>9</v>
      </c>
      <c r="J615" s="21" t="s">
        <v>32</v>
      </c>
      <c r="M615" s="12"/>
    </row>
    <row r="616" spans="1:13" ht="18" customHeight="1">
      <c r="A616" s="4">
        <v>615</v>
      </c>
      <c r="B616" s="37">
        <v>39674</v>
      </c>
      <c r="C616" s="34" t="s">
        <v>142</v>
      </c>
      <c r="D616" s="34" t="s">
        <v>44</v>
      </c>
      <c r="E616" s="34" t="s">
        <v>23</v>
      </c>
      <c r="F616" s="34" t="s">
        <v>213</v>
      </c>
      <c r="G616" s="21"/>
      <c r="H616" s="21"/>
      <c r="I616" s="21" t="s">
        <v>8</v>
      </c>
      <c r="J616" s="21" t="s">
        <v>25</v>
      </c>
      <c r="M616" s="12"/>
    </row>
    <row r="617" spans="1:13" ht="18" customHeight="1">
      <c r="A617" s="4">
        <v>616</v>
      </c>
      <c r="B617" s="37">
        <v>39674</v>
      </c>
      <c r="C617" s="34" t="s">
        <v>18</v>
      </c>
      <c r="D617" s="34" t="s">
        <v>43</v>
      </c>
      <c r="E617" s="34" t="s">
        <v>144</v>
      </c>
      <c r="F617" s="34" t="s">
        <v>163</v>
      </c>
      <c r="G617" s="21"/>
      <c r="H617" s="21"/>
      <c r="I617" s="21" t="s">
        <v>13</v>
      </c>
      <c r="J617" s="21" t="s">
        <v>14</v>
      </c>
      <c r="M617" s="12"/>
    </row>
    <row r="618" spans="1:13" ht="18" customHeight="1">
      <c r="A618" s="4">
        <v>617</v>
      </c>
      <c r="B618" s="37">
        <v>39674</v>
      </c>
      <c r="C618" s="34" t="s">
        <v>27</v>
      </c>
      <c r="D618" s="34" t="s">
        <v>22</v>
      </c>
      <c r="E618" s="34" t="s">
        <v>46</v>
      </c>
      <c r="F618" s="34" t="s">
        <v>210</v>
      </c>
      <c r="G618" s="21"/>
      <c r="H618" s="21"/>
      <c r="I618" s="21" t="s">
        <v>19</v>
      </c>
      <c r="J618" s="21" t="s">
        <v>20</v>
      </c>
      <c r="M618" s="12"/>
    </row>
    <row r="619" spans="1:13" ht="18" customHeight="1">
      <c r="A619" s="4">
        <v>618</v>
      </c>
      <c r="B619" s="37">
        <v>39675</v>
      </c>
      <c r="C619" s="34" t="s">
        <v>153</v>
      </c>
      <c r="D619" s="34" t="s">
        <v>161</v>
      </c>
      <c r="E619" s="34" t="s">
        <v>29</v>
      </c>
      <c r="F619" s="34" t="s">
        <v>5</v>
      </c>
      <c r="G619" s="21"/>
      <c r="H619" s="21"/>
      <c r="I619" s="21" t="s">
        <v>31</v>
      </c>
      <c r="J619" s="21" t="s">
        <v>26</v>
      </c>
      <c r="M619" s="12"/>
    </row>
    <row r="620" spans="1:13" ht="18" customHeight="1">
      <c r="A620" s="4">
        <v>619</v>
      </c>
      <c r="B620" s="37">
        <v>39675</v>
      </c>
      <c r="C620" s="34" t="s">
        <v>213</v>
      </c>
      <c r="D620" s="34" t="s">
        <v>39</v>
      </c>
      <c r="E620" s="34" t="s">
        <v>44</v>
      </c>
      <c r="F620" s="34" t="s">
        <v>23</v>
      </c>
      <c r="G620" s="21"/>
      <c r="H620" s="21"/>
      <c r="I620" s="21" t="s">
        <v>8</v>
      </c>
      <c r="J620" s="21" t="s">
        <v>25</v>
      </c>
      <c r="M620" s="12"/>
    </row>
    <row r="621" spans="1:13" ht="18" customHeight="1">
      <c r="A621" s="4">
        <v>620</v>
      </c>
      <c r="B621" s="37">
        <v>39675</v>
      </c>
      <c r="C621" s="34" t="s">
        <v>210</v>
      </c>
      <c r="D621" s="34" t="s">
        <v>166</v>
      </c>
      <c r="E621" s="34" t="s">
        <v>34</v>
      </c>
      <c r="F621" s="34" t="s">
        <v>35</v>
      </c>
      <c r="G621" s="21"/>
      <c r="H621" s="21"/>
      <c r="I621" s="21" t="s">
        <v>38</v>
      </c>
      <c r="J621" s="21" t="s">
        <v>13</v>
      </c>
      <c r="M621" s="12"/>
    </row>
    <row r="622" spans="1:13" ht="18" customHeight="1">
      <c r="A622" s="4">
        <v>621</v>
      </c>
      <c r="B622" s="37">
        <v>39675</v>
      </c>
      <c r="C622" s="34" t="s">
        <v>50</v>
      </c>
      <c r="D622" s="34" t="s">
        <v>131</v>
      </c>
      <c r="E622" s="34" t="s">
        <v>148</v>
      </c>
      <c r="F622" s="34" t="s">
        <v>12</v>
      </c>
      <c r="G622" s="21"/>
      <c r="H622" s="21"/>
      <c r="I622" s="21" t="s">
        <v>9</v>
      </c>
      <c r="J622" s="21" t="s">
        <v>32</v>
      </c>
      <c r="M622" s="12"/>
    </row>
    <row r="623" spans="1:13" ht="18" customHeight="1">
      <c r="A623" s="4">
        <v>622</v>
      </c>
      <c r="B623" s="37">
        <v>39675</v>
      </c>
      <c r="C623" s="34" t="s">
        <v>33</v>
      </c>
      <c r="D623" s="34" t="s">
        <v>4</v>
      </c>
      <c r="E623" s="34" t="s">
        <v>16</v>
      </c>
      <c r="F623" s="34" t="s">
        <v>49</v>
      </c>
      <c r="G623" s="21"/>
      <c r="H623" s="21"/>
      <c r="I623" s="21" t="s">
        <v>20</v>
      </c>
      <c r="J623" s="21" t="s">
        <v>14</v>
      </c>
      <c r="M623" s="12"/>
    </row>
    <row r="624" spans="1:13" ht="18" customHeight="1">
      <c r="A624" s="4">
        <v>623</v>
      </c>
      <c r="B624" s="37">
        <v>39675</v>
      </c>
      <c r="C624" s="34" t="s">
        <v>163</v>
      </c>
      <c r="D624" s="34" t="s">
        <v>6</v>
      </c>
      <c r="E624" s="34" t="s">
        <v>43</v>
      </c>
      <c r="F624" s="34" t="s">
        <v>72</v>
      </c>
      <c r="G624" s="21"/>
      <c r="H624" s="21"/>
      <c r="I624" s="21" t="s">
        <v>37</v>
      </c>
      <c r="J624" s="21" t="s">
        <v>19</v>
      </c>
      <c r="M624" s="12"/>
    </row>
    <row r="625" spans="1:13" ht="18" customHeight="1">
      <c r="A625" s="4">
        <v>624</v>
      </c>
      <c r="B625" s="37">
        <v>39676</v>
      </c>
      <c r="C625" s="34" t="s">
        <v>72</v>
      </c>
      <c r="D625" s="34" t="s">
        <v>10</v>
      </c>
      <c r="E625" s="34" t="s">
        <v>6</v>
      </c>
      <c r="F625" s="34" t="s">
        <v>43</v>
      </c>
      <c r="G625" s="21"/>
      <c r="H625" s="21"/>
      <c r="I625" s="21" t="s">
        <v>37</v>
      </c>
      <c r="J625" s="21" t="s">
        <v>19</v>
      </c>
      <c r="M625" s="12"/>
    </row>
    <row r="626" spans="1:13" ht="18" customHeight="1">
      <c r="A626" s="4">
        <v>625</v>
      </c>
      <c r="B626" s="37">
        <v>39676</v>
      </c>
      <c r="C626" s="34" t="s">
        <v>35</v>
      </c>
      <c r="D626" s="34" t="s">
        <v>27</v>
      </c>
      <c r="E626" s="34" t="s">
        <v>166</v>
      </c>
      <c r="F626" s="34" t="s">
        <v>34</v>
      </c>
      <c r="G626" s="21"/>
      <c r="H626" s="21"/>
      <c r="I626" s="21" t="s">
        <v>38</v>
      </c>
      <c r="J626" s="21" t="s">
        <v>13</v>
      </c>
      <c r="M626" s="12"/>
    </row>
    <row r="627" spans="1:13" ht="18" customHeight="1">
      <c r="A627" s="4">
        <v>626</v>
      </c>
      <c r="B627" s="37">
        <v>39676</v>
      </c>
      <c r="C627" s="34" t="s">
        <v>5</v>
      </c>
      <c r="D627" s="34" t="s">
        <v>30</v>
      </c>
      <c r="E627" s="34" t="s">
        <v>131</v>
      </c>
      <c r="F627" s="34" t="s">
        <v>148</v>
      </c>
      <c r="G627" s="21"/>
      <c r="H627" s="21"/>
      <c r="I627" s="21" t="s">
        <v>8</v>
      </c>
      <c r="J627" s="21" t="s">
        <v>9</v>
      </c>
      <c r="M627" s="12"/>
    </row>
    <row r="628" spans="1:13" ht="18" customHeight="1">
      <c r="A628" s="4">
        <v>627</v>
      </c>
      <c r="B628" s="37">
        <v>39676</v>
      </c>
      <c r="C628" s="34" t="s">
        <v>49</v>
      </c>
      <c r="D628" s="34" t="s">
        <v>18</v>
      </c>
      <c r="E628" s="34" t="s">
        <v>4</v>
      </c>
      <c r="F628" s="34" t="s">
        <v>16</v>
      </c>
      <c r="G628" s="21"/>
      <c r="H628" s="21"/>
      <c r="I628" s="21" t="s">
        <v>20</v>
      </c>
      <c r="J628" s="21" t="s">
        <v>14</v>
      </c>
      <c r="M628" s="12"/>
    </row>
    <row r="629" spans="1:13" ht="18" customHeight="1">
      <c r="A629" s="4">
        <v>628</v>
      </c>
      <c r="B629" s="37">
        <v>39676</v>
      </c>
      <c r="C629" s="34" t="s">
        <v>29</v>
      </c>
      <c r="D629" s="34" t="s">
        <v>142</v>
      </c>
      <c r="E629" s="34" t="s">
        <v>41</v>
      </c>
      <c r="F629" s="34" t="s">
        <v>39</v>
      </c>
      <c r="G629" s="21"/>
      <c r="H629" s="21"/>
      <c r="I629" s="21" t="s">
        <v>32</v>
      </c>
      <c r="J629" s="21" t="s">
        <v>26</v>
      </c>
      <c r="M629" s="12"/>
    </row>
    <row r="630" spans="1:13" ht="18" customHeight="1">
      <c r="A630" s="4">
        <v>629</v>
      </c>
      <c r="B630" s="37">
        <v>39676</v>
      </c>
      <c r="C630" s="34" t="s">
        <v>24</v>
      </c>
      <c r="D630" s="34" t="s">
        <v>214</v>
      </c>
      <c r="E630" s="34" t="s">
        <v>146</v>
      </c>
      <c r="F630" s="34" t="s">
        <v>44</v>
      </c>
      <c r="G630" s="21"/>
      <c r="H630" s="21"/>
      <c r="I630" s="21" t="s">
        <v>25</v>
      </c>
      <c r="J630" s="21" t="s">
        <v>31</v>
      </c>
      <c r="M630" s="12"/>
    </row>
    <row r="631" spans="1:13" ht="18" customHeight="1">
      <c r="A631" s="4">
        <v>630</v>
      </c>
      <c r="B631" s="37">
        <v>39677</v>
      </c>
      <c r="C631" s="34" t="s">
        <v>34</v>
      </c>
      <c r="D631" s="34" t="s">
        <v>210</v>
      </c>
      <c r="E631" s="34" t="s">
        <v>27</v>
      </c>
      <c r="F631" s="34" t="s">
        <v>166</v>
      </c>
      <c r="G631" s="21"/>
      <c r="H631" s="21"/>
      <c r="I631" s="21" t="s">
        <v>38</v>
      </c>
      <c r="J631" s="21" t="s">
        <v>13</v>
      </c>
      <c r="M631" s="12"/>
    </row>
    <row r="632" spans="1:13" ht="18" customHeight="1">
      <c r="A632" s="4">
        <v>631</v>
      </c>
      <c r="B632" s="37">
        <v>39677</v>
      </c>
      <c r="C632" s="34" t="s">
        <v>44</v>
      </c>
      <c r="D632" s="34" t="s">
        <v>153</v>
      </c>
      <c r="E632" s="34" t="s">
        <v>214</v>
      </c>
      <c r="F632" s="34" t="s">
        <v>146</v>
      </c>
      <c r="G632" s="21"/>
      <c r="H632" s="21"/>
      <c r="I632" s="21" t="s">
        <v>25</v>
      </c>
      <c r="J632" s="21" t="s">
        <v>31</v>
      </c>
      <c r="M632" s="12"/>
    </row>
    <row r="633" spans="1:13" ht="18" customHeight="1">
      <c r="A633" s="4">
        <v>632</v>
      </c>
      <c r="B633" s="37">
        <v>39677</v>
      </c>
      <c r="C633" s="34" t="s">
        <v>43</v>
      </c>
      <c r="D633" s="34" t="s">
        <v>163</v>
      </c>
      <c r="E633" s="34" t="s">
        <v>10</v>
      </c>
      <c r="F633" s="34" t="s">
        <v>6</v>
      </c>
      <c r="G633" s="21"/>
      <c r="H633" s="21"/>
      <c r="I633" s="21" t="s">
        <v>37</v>
      </c>
      <c r="J633" s="21" t="s">
        <v>19</v>
      </c>
      <c r="M633" s="12"/>
    </row>
    <row r="634" spans="1:13" ht="18" customHeight="1">
      <c r="A634" s="4">
        <v>633</v>
      </c>
      <c r="B634" s="37">
        <v>39677</v>
      </c>
      <c r="C634" s="34" t="s">
        <v>16</v>
      </c>
      <c r="D634" s="34" t="s">
        <v>33</v>
      </c>
      <c r="E634" s="34" t="s">
        <v>18</v>
      </c>
      <c r="F634" s="34" t="s">
        <v>4</v>
      </c>
      <c r="G634" s="21"/>
      <c r="H634" s="21"/>
      <c r="I634" s="21" t="s">
        <v>20</v>
      </c>
      <c r="J634" s="21" t="s">
        <v>14</v>
      </c>
      <c r="M634" s="12"/>
    </row>
    <row r="635" spans="1:13" ht="18" customHeight="1">
      <c r="A635" s="4">
        <v>634</v>
      </c>
      <c r="B635" s="37">
        <v>39677</v>
      </c>
      <c r="C635" s="34" t="s">
        <v>12</v>
      </c>
      <c r="D635" s="34" t="s">
        <v>213</v>
      </c>
      <c r="E635" s="34" t="s">
        <v>142</v>
      </c>
      <c r="F635" s="34" t="s">
        <v>41</v>
      </c>
      <c r="G635" s="21"/>
      <c r="H635" s="21"/>
      <c r="I635" s="21" t="s">
        <v>32</v>
      </c>
      <c r="J635" s="21" t="s">
        <v>26</v>
      </c>
      <c r="M635" s="12"/>
    </row>
    <row r="636" spans="1:13" ht="18" customHeight="1">
      <c r="A636" s="4">
        <v>635</v>
      </c>
      <c r="B636" s="37">
        <v>39678</v>
      </c>
      <c r="C636" s="34" t="s">
        <v>41</v>
      </c>
      <c r="D636" s="34" t="s">
        <v>29</v>
      </c>
      <c r="E636" s="34" t="s">
        <v>213</v>
      </c>
      <c r="F636" s="34" t="s">
        <v>142</v>
      </c>
      <c r="G636" s="21"/>
      <c r="H636" s="21"/>
      <c r="I636" s="21" t="s">
        <v>32</v>
      </c>
      <c r="J636" s="21" t="s">
        <v>26</v>
      </c>
      <c r="M636" s="12"/>
    </row>
    <row r="637" spans="1:13" ht="18" customHeight="1">
      <c r="A637" s="4">
        <v>636</v>
      </c>
      <c r="B637" s="37">
        <v>39678</v>
      </c>
      <c r="C637" s="34" t="s">
        <v>131</v>
      </c>
      <c r="D637" s="34" t="s">
        <v>5</v>
      </c>
      <c r="E637" s="34" t="s">
        <v>50</v>
      </c>
      <c r="F637" s="34" t="s">
        <v>30</v>
      </c>
      <c r="G637" s="21"/>
      <c r="H637" s="21"/>
      <c r="I637" s="21" t="s">
        <v>8</v>
      </c>
      <c r="J637" s="21" t="s">
        <v>9</v>
      </c>
      <c r="M637" s="12"/>
    </row>
    <row r="638" spans="1:13" ht="18" customHeight="1">
      <c r="A638" s="4">
        <v>637</v>
      </c>
      <c r="B638" s="37">
        <v>39678</v>
      </c>
      <c r="C638" s="34" t="s">
        <v>146</v>
      </c>
      <c r="D638" s="34" t="s">
        <v>24</v>
      </c>
      <c r="E638" s="34" t="s">
        <v>153</v>
      </c>
      <c r="F638" s="34" t="s">
        <v>214</v>
      </c>
      <c r="G638" s="21"/>
      <c r="H638" s="21"/>
      <c r="I638" s="21" t="s">
        <v>25</v>
      </c>
      <c r="J638" s="21" t="s">
        <v>31</v>
      </c>
      <c r="M638" s="12"/>
    </row>
    <row r="639" spans="1:13" ht="18" customHeight="1">
      <c r="A639" s="4">
        <v>638</v>
      </c>
      <c r="B639" s="37">
        <v>39679</v>
      </c>
      <c r="C639" s="34" t="s">
        <v>166</v>
      </c>
      <c r="D639" s="34" t="s">
        <v>49</v>
      </c>
      <c r="E639" s="36" t="s">
        <v>22</v>
      </c>
      <c r="F639" s="34" t="s">
        <v>144</v>
      </c>
      <c r="G639" s="21"/>
      <c r="H639" s="21"/>
      <c r="I639" s="21" t="s">
        <v>14</v>
      </c>
      <c r="J639" s="21" t="s">
        <v>37</v>
      </c>
      <c r="M639" s="12"/>
    </row>
    <row r="640" spans="1:13" ht="18" customHeight="1">
      <c r="A640" s="4">
        <v>639</v>
      </c>
      <c r="B640" s="37">
        <v>39679</v>
      </c>
      <c r="C640" s="34" t="s">
        <v>182</v>
      </c>
      <c r="D640" s="34" t="s">
        <v>47</v>
      </c>
      <c r="E640" s="34" t="s">
        <v>185</v>
      </c>
      <c r="F640" s="34" t="s">
        <v>23</v>
      </c>
      <c r="G640" s="21"/>
      <c r="H640" s="21"/>
      <c r="I640" s="21" t="s">
        <v>26</v>
      </c>
      <c r="J640" s="21" t="s">
        <v>9</v>
      </c>
      <c r="M640" s="12"/>
    </row>
    <row r="641" spans="1:13" ht="18" customHeight="1">
      <c r="A641" s="4">
        <v>640</v>
      </c>
      <c r="B641" s="37">
        <v>39679</v>
      </c>
      <c r="C641" s="34" t="s">
        <v>4</v>
      </c>
      <c r="D641" s="34" t="s">
        <v>36</v>
      </c>
      <c r="E641" s="34" t="s">
        <v>21</v>
      </c>
      <c r="F641" s="34" t="s">
        <v>10</v>
      </c>
      <c r="G641" s="21"/>
      <c r="H641" s="21"/>
      <c r="I641" s="21" t="s">
        <v>19</v>
      </c>
      <c r="J641" s="21" t="s">
        <v>38</v>
      </c>
      <c r="M641" s="12"/>
    </row>
    <row r="642" spans="1:13" ht="18" customHeight="1">
      <c r="A642" s="4">
        <v>641</v>
      </c>
      <c r="B642" s="37">
        <v>39679</v>
      </c>
      <c r="C642" s="34" t="s">
        <v>30</v>
      </c>
      <c r="D642" s="36" t="s">
        <v>12</v>
      </c>
      <c r="E642" s="34" t="s">
        <v>5</v>
      </c>
      <c r="F642" s="34" t="s">
        <v>213</v>
      </c>
      <c r="G642" s="21"/>
      <c r="H642" s="21"/>
      <c r="I642" s="21" t="s">
        <v>31</v>
      </c>
      <c r="J642" s="21" t="s">
        <v>8</v>
      </c>
      <c r="M642" s="12"/>
    </row>
    <row r="643" spans="1:13" ht="18" customHeight="1">
      <c r="A643" s="4">
        <v>642</v>
      </c>
      <c r="B643" s="37">
        <v>39679</v>
      </c>
      <c r="C643" s="34" t="s">
        <v>142</v>
      </c>
      <c r="D643" s="34" t="s">
        <v>148</v>
      </c>
      <c r="E643" s="34" t="s">
        <v>29</v>
      </c>
      <c r="F643" s="34" t="s">
        <v>50</v>
      </c>
      <c r="G643" s="21"/>
      <c r="H643" s="21"/>
      <c r="I643" s="21" t="s">
        <v>32</v>
      </c>
      <c r="J643" s="21" t="s">
        <v>25</v>
      </c>
      <c r="M643" s="12"/>
    </row>
    <row r="644" spans="1:13" ht="18" customHeight="1">
      <c r="A644" s="4">
        <v>643</v>
      </c>
      <c r="B644" s="37">
        <v>39679</v>
      </c>
      <c r="C644" s="34" t="s">
        <v>17</v>
      </c>
      <c r="D644" s="34" t="s">
        <v>35</v>
      </c>
      <c r="E644" s="34" t="s">
        <v>46</v>
      </c>
      <c r="F644" s="34" t="s">
        <v>7</v>
      </c>
      <c r="G644" s="21"/>
      <c r="H644" s="21"/>
      <c r="I644" s="21" t="s">
        <v>13</v>
      </c>
      <c r="J644" s="21" t="s">
        <v>20</v>
      </c>
      <c r="M644" s="12"/>
    </row>
    <row r="645" spans="1:13" ht="18" customHeight="1">
      <c r="A645" s="4">
        <v>644</v>
      </c>
      <c r="B645" s="37">
        <v>39680</v>
      </c>
      <c r="C645" s="34" t="s">
        <v>7</v>
      </c>
      <c r="D645" s="34" t="s">
        <v>43</v>
      </c>
      <c r="E645" s="34" t="s">
        <v>35</v>
      </c>
      <c r="F645" s="34" t="s">
        <v>46</v>
      </c>
      <c r="G645" s="21"/>
      <c r="H645" s="21"/>
      <c r="I645" s="21" t="s">
        <v>13</v>
      </c>
      <c r="J645" s="21" t="s">
        <v>20</v>
      </c>
      <c r="M645" s="12"/>
    </row>
    <row r="646" spans="1:13" ht="18" customHeight="1">
      <c r="A646" s="4">
        <v>645</v>
      </c>
      <c r="B646" s="37">
        <v>39680</v>
      </c>
      <c r="C646" s="34" t="s">
        <v>213</v>
      </c>
      <c r="D646" s="34" t="s">
        <v>157</v>
      </c>
      <c r="E646" s="34" t="s">
        <v>131</v>
      </c>
      <c r="F646" s="34" t="s">
        <v>5</v>
      </c>
      <c r="G646" s="21"/>
      <c r="H646" s="21"/>
      <c r="I646" s="21" t="s">
        <v>31</v>
      </c>
      <c r="J646" s="21" t="s">
        <v>8</v>
      </c>
      <c r="M646" s="12"/>
    </row>
    <row r="647" spans="1:13" ht="18" customHeight="1">
      <c r="A647" s="4">
        <v>646</v>
      </c>
      <c r="B647" s="37">
        <v>39680</v>
      </c>
      <c r="C647" s="34" t="s">
        <v>10</v>
      </c>
      <c r="D647" s="34" t="s">
        <v>16</v>
      </c>
      <c r="E647" s="34" t="s">
        <v>36</v>
      </c>
      <c r="F647" s="34" t="s">
        <v>21</v>
      </c>
      <c r="G647" s="21"/>
      <c r="H647" s="21"/>
      <c r="I647" s="21" t="s">
        <v>19</v>
      </c>
      <c r="J647" s="21" t="s">
        <v>38</v>
      </c>
      <c r="M647" s="12"/>
    </row>
    <row r="648" spans="1:13" ht="18" customHeight="1">
      <c r="A648" s="4">
        <v>647</v>
      </c>
      <c r="B648" s="37">
        <v>39680</v>
      </c>
      <c r="C648" s="34" t="s">
        <v>144</v>
      </c>
      <c r="D648" s="34" t="s">
        <v>210</v>
      </c>
      <c r="E648" s="34" t="s">
        <v>49</v>
      </c>
      <c r="F648" s="34" t="s">
        <v>22</v>
      </c>
      <c r="G648" s="21"/>
      <c r="H648" s="21"/>
      <c r="I648" s="21" t="s">
        <v>14</v>
      </c>
      <c r="J648" s="21" t="s">
        <v>37</v>
      </c>
      <c r="M648" s="12"/>
    </row>
    <row r="649" spans="1:13" ht="18" customHeight="1">
      <c r="A649" s="4">
        <v>648</v>
      </c>
      <c r="B649" s="37">
        <v>39680</v>
      </c>
      <c r="C649" s="34" t="s">
        <v>50</v>
      </c>
      <c r="D649" s="34" t="s">
        <v>41</v>
      </c>
      <c r="E649" s="34" t="s">
        <v>148</v>
      </c>
      <c r="F649" s="34" t="s">
        <v>29</v>
      </c>
      <c r="G649" s="21"/>
      <c r="H649" s="21"/>
      <c r="I649" s="21" t="s">
        <v>32</v>
      </c>
      <c r="J649" s="21" t="s">
        <v>25</v>
      </c>
      <c r="M649" s="12"/>
    </row>
    <row r="650" spans="1:13" ht="18" customHeight="1">
      <c r="A650" s="4">
        <v>649</v>
      </c>
      <c r="B650" s="37">
        <v>39680</v>
      </c>
      <c r="C650" s="34" t="s">
        <v>214</v>
      </c>
      <c r="D650" s="34" t="s">
        <v>146</v>
      </c>
      <c r="E650" s="34" t="s">
        <v>24</v>
      </c>
      <c r="F650" s="34" t="s">
        <v>185</v>
      </c>
      <c r="G650" s="21"/>
      <c r="H650" s="21"/>
      <c r="I650" s="21" t="s">
        <v>26</v>
      </c>
      <c r="J650" s="21" t="s">
        <v>9</v>
      </c>
      <c r="M650" s="12"/>
    </row>
    <row r="651" spans="1:13" ht="18" customHeight="1">
      <c r="A651" s="4">
        <v>650</v>
      </c>
      <c r="B651" s="37">
        <v>39681</v>
      </c>
      <c r="C651" s="34" t="s">
        <v>5</v>
      </c>
      <c r="D651" s="34" t="s">
        <v>30</v>
      </c>
      <c r="E651" s="34" t="s">
        <v>157</v>
      </c>
      <c r="F651" s="34" t="s">
        <v>131</v>
      </c>
      <c r="G651" s="21"/>
      <c r="H651" s="21"/>
      <c r="I651" s="21" t="s">
        <v>32</v>
      </c>
      <c r="J651" s="21" t="s">
        <v>25</v>
      </c>
      <c r="M651" s="12"/>
    </row>
    <row r="652" spans="1:13" ht="18" customHeight="1">
      <c r="A652" s="4">
        <v>651</v>
      </c>
      <c r="B652" s="37">
        <v>39681</v>
      </c>
      <c r="C652" s="34" t="s">
        <v>21</v>
      </c>
      <c r="D652" s="34" t="s">
        <v>4</v>
      </c>
      <c r="E652" s="34" t="s">
        <v>16</v>
      </c>
      <c r="F652" s="34" t="s">
        <v>36</v>
      </c>
      <c r="G652" s="21"/>
      <c r="H652" s="21"/>
      <c r="I652" s="21" t="s">
        <v>19</v>
      </c>
      <c r="J652" s="21" t="s">
        <v>38</v>
      </c>
      <c r="M652" s="12"/>
    </row>
    <row r="653" spans="1:13" ht="18" customHeight="1">
      <c r="A653" s="4">
        <v>652</v>
      </c>
      <c r="B653" s="37">
        <v>39684</v>
      </c>
      <c r="C653" s="34" t="s">
        <v>35</v>
      </c>
      <c r="D653" s="34" t="s">
        <v>10</v>
      </c>
      <c r="E653" s="34" t="s">
        <v>17</v>
      </c>
      <c r="F653" s="34" t="s">
        <v>16</v>
      </c>
      <c r="G653" s="21"/>
      <c r="H653" s="21"/>
      <c r="I653" s="21" t="s">
        <v>37</v>
      </c>
      <c r="J653" s="21" t="s">
        <v>20</v>
      </c>
      <c r="M653" s="12"/>
    </row>
    <row r="654" spans="1:13" ht="18" customHeight="1">
      <c r="A654" s="4">
        <v>653</v>
      </c>
      <c r="B654" s="37">
        <v>39684</v>
      </c>
      <c r="C654" s="34" t="s">
        <v>29</v>
      </c>
      <c r="D654" s="34" t="s">
        <v>214</v>
      </c>
      <c r="E654" s="34" t="s">
        <v>211</v>
      </c>
      <c r="F654" s="34" t="s">
        <v>148</v>
      </c>
      <c r="G654" s="21"/>
      <c r="H654" s="21"/>
      <c r="I654" s="21" t="s">
        <v>8</v>
      </c>
      <c r="J654" s="21" t="s">
        <v>26</v>
      </c>
      <c r="M654" s="12"/>
    </row>
    <row r="655" spans="1:13" ht="18" customHeight="1">
      <c r="A655" s="4">
        <v>654</v>
      </c>
      <c r="B655" s="37">
        <v>39684</v>
      </c>
      <c r="C655" s="34" t="s">
        <v>131</v>
      </c>
      <c r="D655" s="34" t="s">
        <v>5</v>
      </c>
      <c r="E655" s="34" t="s">
        <v>30</v>
      </c>
      <c r="F655" s="34" t="s">
        <v>12</v>
      </c>
      <c r="G655" s="21"/>
      <c r="H655" s="21"/>
      <c r="I655" s="21" t="s">
        <v>31</v>
      </c>
      <c r="J655" s="21" t="s">
        <v>32</v>
      </c>
      <c r="M655" s="12"/>
    </row>
    <row r="656" spans="1:13" ht="18" customHeight="1">
      <c r="A656" s="4">
        <v>655</v>
      </c>
      <c r="B656" s="37">
        <v>39685</v>
      </c>
      <c r="C656" s="34" t="s">
        <v>148</v>
      </c>
      <c r="D656" s="34" t="s">
        <v>142</v>
      </c>
      <c r="E656" s="34" t="s">
        <v>214</v>
      </c>
      <c r="F656" s="34" t="s">
        <v>39</v>
      </c>
      <c r="G656" s="21"/>
      <c r="H656" s="21"/>
      <c r="I656" s="21" t="s">
        <v>8</v>
      </c>
      <c r="J656" s="21" t="s">
        <v>26</v>
      </c>
      <c r="M656" s="12"/>
    </row>
    <row r="657" spans="1:13" ht="18" customHeight="1">
      <c r="A657" s="4">
        <v>656</v>
      </c>
      <c r="B657" s="37">
        <v>39685</v>
      </c>
      <c r="C657" s="34" t="s">
        <v>7</v>
      </c>
      <c r="D657" s="34" t="s">
        <v>46</v>
      </c>
      <c r="E657" s="34" t="s">
        <v>72</v>
      </c>
      <c r="F657" s="34" t="s">
        <v>163</v>
      </c>
      <c r="G657" s="21"/>
      <c r="H657" s="21"/>
      <c r="I657" s="21" t="s">
        <v>14</v>
      </c>
      <c r="J657" s="21" t="s">
        <v>38</v>
      </c>
      <c r="M657" s="12"/>
    </row>
    <row r="658" spans="1:13" ht="18" customHeight="1">
      <c r="A658" s="4">
        <v>657</v>
      </c>
      <c r="B658" s="37">
        <v>39685</v>
      </c>
      <c r="C658" s="34" t="s">
        <v>33</v>
      </c>
      <c r="D658" s="34" t="s">
        <v>22</v>
      </c>
      <c r="E658" s="34" t="s">
        <v>144</v>
      </c>
      <c r="F658" s="34" t="s">
        <v>4</v>
      </c>
      <c r="G658" s="21"/>
      <c r="H658" s="21"/>
      <c r="I658" s="21" t="s">
        <v>13</v>
      </c>
      <c r="J658" s="21" t="s">
        <v>19</v>
      </c>
      <c r="M658" s="12"/>
    </row>
    <row r="659" spans="1:13" ht="18" customHeight="1">
      <c r="A659" s="4">
        <v>658</v>
      </c>
      <c r="B659" s="37">
        <v>39685</v>
      </c>
      <c r="C659" s="34" t="s">
        <v>16</v>
      </c>
      <c r="D659" s="34" t="s">
        <v>21</v>
      </c>
      <c r="E659" s="34" t="s">
        <v>10</v>
      </c>
      <c r="F659" s="34" t="s">
        <v>17</v>
      </c>
      <c r="G659" s="21"/>
      <c r="H659" s="21"/>
      <c r="I659" s="21" t="s">
        <v>37</v>
      </c>
      <c r="J659" s="21" t="s">
        <v>20</v>
      </c>
      <c r="M659" s="12"/>
    </row>
    <row r="660" spans="1:13" ht="18" customHeight="1">
      <c r="A660" s="4">
        <v>659</v>
      </c>
      <c r="B660" s="37">
        <v>39685</v>
      </c>
      <c r="C660" s="34" t="s">
        <v>12</v>
      </c>
      <c r="D660" s="34" t="s">
        <v>47</v>
      </c>
      <c r="E660" s="34" t="s">
        <v>5</v>
      </c>
      <c r="F660" s="34" t="s">
        <v>30</v>
      </c>
      <c r="G660" s="21"/>
      <c r="H660" s="21"/>
      <c r="I660" s="21" t="s">
        <v>31</v>
      </c>
      <c r="J660" s="21" t="s">
        <v>32</v>
      </c>
      <c r="M660" s="12"/>
    </row>
    <row r="661" spans="1:13" ht="18" customHeight="1">
      <c r="A661" s="4">
        <v>660</v>
      </c>
      <c r="B661" s="37">
        <v>39686</v>
      </c>
      <c r="C661" s="34" t="s">
        <v>4</v>
      </c>
      <c r="D661" s="34" t="s">
        <v>18</v>
      </c>
      <c r="E661" s="34" t="s">
        <v>46</v>
      </c>
      <c r="F661" s="34" t="s">
        <v>72</v>
      </c>
      <c r="G661" s="21"/>
      <c r="H661" s="21"/>
      <c r="I661" s="21" t="s">
        <v>37</v>
      </c>
      <c r="J661" s="21" t="s">
        <v>13</v>
      </c>
      <c r="M661" s="12"/>
    </row>
    <row r="662" spans="1:13" ht="18" customHeight="1">
      <c r="A662" s="4">
        <v>661</v>
      </c>
      <c r="B662" s="37">
        <v>39686</v>
      </c>
      <c r="C662" s="34" t="s">
        <v>39</v>
      </c>
      <c r="D662" s="34" t="s">
        <v>29</v>
      </c>
      <c r="E662" s="34" t="s">
        <v>213</v>
      </c>
      <c r="F662" s="34" t="s">
        <v>41</v>
      </c>
      <c r="G662" s="21"/>
      <c r="H662" s="21"/>
      <c r="I662" s="21" t="s">
        <v>32</v>
      </c>
      <c r="J662" s="21" t="s">
        <v>9</v>
      </c>
      <c r="M662" s="12"/>
    </row>
    <row r="663" spans="1:13" ht="18" customHeight="1">
      <c r="A663" s="4">
        <v>662</v>
      </c>
      <c r="B663" s="37">
        <v>39686</v>
      </c>
      <c r="C663" s="34" t="s">
        <v>210</v>
      </c>
      <c r="D663" s="34" t="s">
        <v>35</v>
      </c>
      <c r="E663" s="34" t="s">
        <v>22</v>
      </c>
      <c r="F663" s="34" t="s">
        <v>144</v>
      </c>
      <c r="G663" s="21"/>
      <c r="H663" s="21"/>
      <c r="I663" s="21" t="s">
        <v>38</v>
      </c>
      <c r="J663" s="21" t="s">
        <v>20</v>
      </c>
      <c r="M663" s="12"/>
    </row>
    <row r="664" spans="1:13" ht="18" customHeight="1">
      <c r="A664" s="4">
        <v>663</v>
      </c>
      <c r="B664" s="37">
        <v>39686</v>
      </c>
      <c r="C664" s="34" t="s">
        <v>15</v>
      </c>
      <c r="D664" s="34" t="s">
        <v>36</v>
      </c>
      <c r="E664" s="34" t="s">
        <v>163</v>
      </c>
      <c r="F664" s="34" t="s">
        <v>166</v>
      </c>
      <c r="G664" s="21"/>
      <c r="H664" s="21"/>
      <c r="I664" s="21" t="s">
        <v>19</v>
      </c>
      <c r="J664" s="21" t="s">
        <v>14</v>
      </c>
      <c r="M664" s="12"/>
    </row>
    <row r="665" spans="1:13" ht="18" customHeight="1">
      <c r="A665" s="4">
        <v>664</v>
      </c>
      <c r="B665" s="37">
        <v>39686</v>
      </c>
      <c r="C665" s="34" t="s">
        <v>214</v>
      </c>
      <c r="D665" s="34" t="s">
        <v>131</v>
      </c>
      <c r="E665" s="34" t="s">
        <v>142</v>
      </c>
      <c r="F665" s="34" t="s">
        <v>5</v>
      </c>
      <c r="G665" s="21"/>
      <c r="H665" s="21"/>
      <c r="I665" s="21" t="s">
        <v>8</v>
      </c>
      <c r="J665" s="21" t="s">
        <v>31</v>
      </c>
      <c r="M665" s="12"/>
    </row>
    <row r="666" spans="1:13" ht="18" customHeight="1">
      <c r="A666" s="4">
        <v>665</v>
      </c>
      <c r="B666" s="37">
        <v>39687</v>
      </c>
      <c r="C666" s="34" t="s">
        <v>166</v>
      </c>
      <c r="D666" s="34" t="s">
        <v>33</v>
      </c>
      <c r="E666" s="34" t="s">
        <v>36</v>
      </c>
      <c r="F666" s="34" t="s">
        <v>163</v>
      </c>
      <c r="G666" s="21"/>
      <c r="H666" s="21"/>
      <c r="I666" s="21" t="s">
        <v>19</v>
      </c>
      <c r="J666" s="21" t="s">
        <v>14</v>
      </c>
      <c r="M666" s="12"/>
    </row>
    <row r="667" spans="1:13" ht="18" customHeight="1">
      <c r="A667" s="4">
        <v>666</v>
      </c>
      <c r="B667" s="37">
        <v>39687</v>
      </c>
      <c r="C667" s="36" t="s">
        <v>161</v>
      </c>
      <c r="D667" s="34" t="s">
        <v>24</v>
      </c>
      <c r="E667" s="34" t="s">
        <v>47</v>
      </c>
      <c r="F667" s="34" t="s">
        <v>153</v>
      </c>
      <c r="G667" s="21"/>
      <c r="H667" s="21"/>
      <c r="I667" s="21" t="s">
        <v>25</v>
      </c>
      <c r="J667" s="21" t="s">
        <v>26</v>
      </c>
      <c r="M667" s="13"/>
    </row>
    <row r="668" spans="1:13" ht="18" customHeight="1">
      <c r="A668" s="4">
        <v>667</v>
      </c>
      <c r="B668" s="37">
        <v>39687</v>
      </c>
      <c r="C668" s="34" t="s">
        <v>72</v>
      </c>
      <c r="D668" s="34" t="s">
        <v>16</v>
      </c>
      <c r="E668" s="34" t="s">
        <v>18</v>
      </c>
      <c r="F668" s="34" t="s">
        <v>46</v>
      </c>
      <c r="G668" s="21"/>
      <c r="H668" s="21"/>
      <c r="I668" s="21" t="s">
        <v>37</v>
      </c>
      <c r="J668" s="21" t="s">
        <v>13</v>
      </c>
      <c r="M668" s="12"/>
    </row>
    <row r="669" spans="1:13" ht="18" customHeight="1">
      <c r="A669" s="4">
        <v>668</v>
      </c>
      <c r="B669" s="37">
        <v>39687</v>
      </c>
      <c r="C669" s="34" t="s">
        <v>5</v>
      </c>
      <c r="D669" s="34" t="s">
        <v>12</v>
      </c>
      <c r="E669" s="34" t="s">
        <v>131</v>
      </c>
      <c r="F669" s="34" t="s">
        <v>142</v>
      </c>
      <c r="G669" s="21"/>
      <c r="H669" s="21"/>
      <c r="I669" s="21" t="s">
        <v>8</v>
      </c>
      <c r="J669" s="21" t="s">
        <v>31</v>
      </c>
      <c r="M669" s="12"/>
    </row>
    <row r="670" spans="1:13" ht="18" customHeight="1">
      <c r="A670" s="4">
        <v>669</v>
      </c>
      <c r="B670" s="37">
        <v>39687</v>
      </c>
      <c r="C670" s="34" t="s">
        <v>30</v>
      </c>
      <c r="D670" s="34" t="s">
        <v>41</v>
      </c>
      <c r="E670" s="34" t="s">
        <v>29</v>
      </c>
      <c r="F670" s="34" t="s">
        <v>213</v>
      </c>
      <c r="G670" s="21"/>
      <c r="H670" s="21"/>
      <c r="I670" s="21" t="s">
        <v>32</v>
      </c>
      <c r="J670" s="21" t="s">
        <v>9</v>
      </c>
      <c r="M670" s="12"/>
    </row>
    <row r="671" spans="1:13" ht="18" customHeight="1">
      <c r="A671" s="4">
        <v>670</v>
      </c>
      <c r="B671" s="37">
        <v>39687</v>
      </c>
      <c r="C671" s="34" t="s">
        <v>144</v>
      </c>
      <c r="D671" s="34" t="s">
        <v>7</v>
      </c>
      <c r="E671" s="34" t="s">
        <v>35</v>
      </c>
      <c r="F671" s="34" t="s">
        <v>22</v>
      </c>
      <c r="G671" s="21"/>
      <c r="H671" s="21"/>
      <c r="I671" s="21" t="s">
        <v>38</v>
      </c>
      <c r="J671" s="21" t="s">
        <v>20</v>
      </c>
      <c r="M671" s="12"/>
    </row>
    <row r="672" spans="1:13" ht="18" customHeight="1">
      <c r="A672" s="4">
        <v>671</v>
      </c>
      <c r="B672" s="37">
        <v>39688</v>
      </c>
      <c r="C672" s="34" t="s">
        <v>153</v>
      </c>
      <c r="D672" s="34" t="s">
        <v>23</v>
      </c>
      <c r="E672" s="34" t="s">
        <v>24</v>
      </c>
      <c r="F672" s="34" t="s">
        <v>47</v>
      </c>
      <c r="G672" s="21"/>
      <c r="H672" s="21"/>
      <c r="I672" s="21" t="s">
        <v>25</v>
      </c>
      <c r="J672" s="21" t="s">
        <v>26</v>
      </c>
      <c r="M672" s="12"/>
    </row>
    <row r="673" spans="1:13" ht="18" customHeight="1">
      <c r="A673" s="4">
        <v>672</v>
      </c>
      <c r="B673" s="37">
        <v>39688</v>
      </c>
      <c r="C673" s="34" t="s">
        <v>213</v>
      </c>
      <c r="D673" s="34" t="s">
        <v>39</v>
      </c>
      <c r="E673" s="34" t="s">
        <v>12</v>
      </c>
      <c r="F673" s="34" t="s">
        <v>29</v>
      </c>
      <c r="G673" s="21"/>
      <c r="H673" s="21"/>
      <c r="I673" s="21" t="s">
        <v>32</v>
      </c>
      <c r="J673" s="21" t="s">
        <v>9</v>
      </c>
      <c r="M673" s="12"/>
    </row>
    <row r="674" spans="1:13" ht="18" customHeight="1">
      <c r="A674" s="4">
        <v>673</v>
      </c>
      <c r="B674" s="37">
        <v>39688</v>
      </c>
      <c r="C674" s="34" t="s">
        <v>46</v>
      </c>
      <c r="D674" s="34" t="s">
        <v>4</v>
      </c>
      <c r="E674" s="34" t="s">
        <v>16</v>
      </c>
      <c r="F674" s="34" t="s">
        <v>18</v>
      </c>
      <c r="G674" s="21"/>
      <c r="H674" s="21"/>
      <c r="I674" s="21" t="s">
        <v>37</v>
      </c>
      <c r="J674" s="21" t="s">
        <v>13</v>
      </c>
      <c r="M674" s="12"/>
    </row>
    <row r="675" spans="1:13" ht="18" customHeight="1">
      <c r="A675" s="4">
        <v>674</v>
      </c>
      <c r="B675" s="37">
        <v>39688</v>
      </c>
      <c r="C675" s="34" t="s">
        <v>142</v>
      </c>
      <c r="D675" s="34" t="s">
        <v>214</v>
      </c>
      <c r="E675" s="34" t="s">
        <v>157</v>
      </c>
      <c r="F675" s="34" t="s">
        <v>131</v>
      </c>
      <c r="G675" s="21"/>
      <c r="H675" s="21"/>
      <c r="I675" s="21" t="s">
        <v>8</v>
      </c>
      <c r="J675" s="21" t="s">
        <v>31</v>
      </c>
      <c r="M675" s="12"/>
    </row>
    <row r="676" spans="1:13" ht="18" customHeight="1">
      <c r="A676" s="4">
        <v>675</v>
      </c>
      <c r="B676" s="37">
        <v>39688</v>
      </c>
      <c r="C676" s="34" t="s">
        <v>163</v>
      </c>
      <c r="D676" s="34" t="s">
        <v>15</v>
      </c>
      <c r="E676" s="34" t="s">
        <v>33</v>
      </c>
      <c r="F676" s="34" t="s">
        <v>36</v>
      </c>
      <c r="G676" s="21"/>
      <c r="H676" s="21"/>
      <c r="I676" s="21" t="s">
        <v>19</v>
      </c>
      <c r="J676" s="21" t="s">
        <v>14</v>
      </c>
      <c r="M676" s="12"/>
    </row>
    <row r="677" spans="1:13" ht="18" customHeight="1">
      <c r="A677" s="4">
        <v>676</v>
      </c>
      <c r="B677" s="37">
        <v>39688</v>
      </c>
      <c r="C677" s="34" t="s">
        <v>22</v>
      </c>
      <c r="D677" s="34" t="s">
        <v>210</v>
      </c>
      <c r="E677" s="34" t="s">
        <v>7</v>
      </c>
      <c r="F677" s="34" t="s">
        <v>35</v>
      </c>
      <c r="G677" s="21"/>
      <c r="H677" s="21"/>
      <c r="I677" s="21" t="s">
        <v>38</v>
      </c>
      <c r="J677" s="21" t="s">
        <v>20</v>
      </c>
      <c r="M677" s="12"/>
    </row>
    <row r="678" spans="1:13" ht="18" customHeight="1">
      <c r="A678" s="4">
        <v>677</v>
      </c>
      <c r="B678" s="37">
        <v>39689</v>
      </c>
      <c r="C678" s="34" t="s">
        <v>35</v>
      </c>
      <c r="D678" s="34" t="s">
        <v>166</v>
      </c>
      <c r="E678" s="34" t="s">
        <v>15</v>
      </c>
      <c r="F678" s="34" t="s">
        <v>10</v>
      </c>
      <c r="G678" s="21"/>
      <c r="H678" s="21"/>
      <c r="I678" s="21" t="s">
        <v>38</v>
      </c>
      <c r="J678" s="21" t="s">
        <v>37</v>
      </c>
      <c r="M678" s="12"/>
    </row>
    <row r="679" spans="1:13" ht="18" customHeight="1">
      <c r="A679" s="4">
        <v>678</v>
      </c>
      <c r="B679" s="37">
        <v>39689</v>
      </c>
      <c r="C679" s="34" t="s">
        <v>47</v>
      </c>
      <c r="D679" s="34" t="s">
        <v>161</v>
      </c>
      <c r="E679" s="34" t="s">
        <v>23</v>
      </c>
      <c r="F679" s="34" t="s">
        <v>24</v>
      </c>
      <c r="G679" s="21"/>
      <c r="H679" s="21"/>
      <c r="I679" s="21" t="s">
        <v>25</v>
      </c>
      <c r="J679" s="21" t="s">
        <v>32</v>
      </c>
      <c r="M679" s="12"/>
    </row>
    <row r="680" spans="1:13" ht="18" customHeight="1">
      <c r="A680" s="4">
        <v>679</v>
      </c>
      <c r="B680" s="37">
        <v>39689</v>
      </c>
      <c r="C680" s="34" t="s">
        <v>18</v>
      </c>
      <c r="D680" s="34" t="s">
        <v>144</v>
      </c>
      <c r="E680" s="34" t="s">
        <v>4</v>
      </c>
      <c r="F680" s="34" t="s">
        <v>7</v>
      </c>
      <c r="G680" s="21"/>
      <c r="H680" s="21"/>
      <c r="I680" s="21" t="s">
        <v>20</v>
      </c>
      <c r="J680" s="21" t="s">
        <v>19</v>
      </c>
      <c r="M680" s="12"/>
    </row>
    <row r="681" spans="1:13" ht="18" customHeight="1">
      <c r="A681" s="4">
        <v>680</v>
      </c>
      <c r="B681" s="37">
        <v>39689</v>
      </c>
      <c r="C681" s="34" t="s">
        <v>17</v>
      </c>
      <c r="D681" s="34" t="s">
        <v>6</v>
      </c>
      <c r="E681" s="34" t="s">
        <v>21</v>
      </c>
      <c r="F681" s="34" t="s">
        <v>16</v>
      </c>
      <c r="G681" s="21"/>
      <c r="H681" s="21"/>
      <c r="I681" s="21" t="s">
        <v>13</v>
      </c>
      <c r="J681" s="21" t="s">
        <v>14</v>
      </c>
      <c r="M681" s="12"/>
    </row>
    <row r="682" spans="1:13" ht="18" customHeight="1">
      <c r="A682" s="4">
        <v>681</v>
      </c>
      <c r="B682" s="37">
        <v>39689</v>
      </c>
      <c r="C682" s="34" t="s">
        <v>146</v>
      </c>
      <c r="D682" s="34" t="s">
        <v>182</v>
      </c>
      <c r="E682" s="34" t="s">
        <v>214</v>
      </c>
      <c r="F682" s="34" t="s">
        <v>185</v>
      </c>
      <c r="G682" s="21"/>
      <c r="H682" s="21"/>
      <c r="I682" s="21" t="s">
        <v>26</v>
      </c>
      <c r="J682" s="21" t="s">
        <v>31</v>
      </c>
      <c r="M682" s="12"/>
    </row>
    <row r="683" spans="1:13" ht="18" customHeight="1">
      <c r="A683" s="4">
        <v>682</v>
      </c>
      <c r="B683" s="37">
        <v>39690</v>
      </c>
      <c r="C683" s="34" t="s">
        <v>7</v>
      </c>
      <c r="D683" s="34" t="s">
        <v>210</v>
      </c>
      <c r="E683" s="34" t="s">
        <v>144</v>
      </c>
      <c r="F683" s="34" t="s">
        <v>4</v>
      </c>
      <c r="G683" s="21"/>
      <c r="H683" s="21"/>
      <c r="I683" s="21" t="s">
        <v>20</v>
      </c>
      <c r="J683" s="21" t="s">
        <v>19</v>
      </c>
      <c r="M683" s="12"/>
    </row>
    <row r="684" spans="1:13" ht="18" customHeight="1">
      <c r="A684" s="4">
        <v>683</v>
      </c>
      <c r="B684" s="37">
        <v>39690</v>
      </c>
      <c r="C684" s="34" t="s">
        <v>10</v>
      </c>
      <c r="D684" s="34" t="s">
        <v>163</v>
      </c>
      <c r="E684" s="34" t="s">
        <v>166</v>
      </c>
      <c r="F684" s="34" t="s">
        <v>15</v>
      </c>
      <c r="G684" s="21"/>
      <c r="H684" s="21"/>
      <c r="I684" s="21" t="s">
        <v>38</v>
      </c>
      <c r="J684" s="21" t="s">
        <v>37</v>
      </c>
      <c r="M684" s="12"/>
    </row>
    <row r="685" spans="1:13" ht="18" customHeight="1">
      <c r="A685" s="4">
        <v>684</v>
      </c>
      <c r="B685" s="37">
        <v>39690</v>
      </c>
      <c r="C685" s="34" t="s">
        <v>44</v>
      </c>
      <c r="D685" s="34" t="s">
        <v>142</v>
      </c>
      <c r="E685" s="34" t="s">
        <v>185</v>
      </c>
      <c r="F685" s="34" t="s">
        <v>182</v>
      </c>
      <c r="G685" s="21"/>
      <c r="H685" s="21"/>
      <c r="I685" s="21" t="s">
        <v>26</v>
      </c>
      <c r="J685" s="21" t="s">
        <v>31</v>
      </c>
      <c r="M685" s="12"/>
    </row>
    <row r="686" spans="1:13" ht="18" customHeight="1">
      <c r="A686" s="4">
        <v>685</v>
      </c>
      <c r="B686" s="37">
        <v>39690</v>
      </c>
      <c r="C686" s="34" t="s">
        <v>131</v>
      </c>
      <c r="D686" s="34" t="s">
        <v>30</v>
      </c>
      <c r="E686" s="36" t="s">
        <v>148</v>
      </c>
      <c r="F686" s="34" t="s">
        <v>12</v>
      </c>
      <c r="G686" s="21"/>
      <c r="H686" s="21"/>
      <c r="I686" s="21" t="s">
        <v>9</v>
      </c>
      <c r="J686" s="21" t="s">
        <v>8</v>
      </c>
      <c r="M686" s="12"/>
    </row>
    <row r="687" spans="1:13" ht="18" customHeight="1">
      <c r="A687" s="4">
        <v>686</v>
      </c>
      <c r="B687" s="37">
        <v>39690</v>
      </c>
      <c r="C687" s="34" t="s">
        <v>24</v>
      </c>
      <c r="D687" s="34" t="s">
        <v>153</v>
      </c>
      <c r="E687" s="34" t="s">
        <v>161</v>
      </c>
      <c r="F687" s="34" t="s">
        <v>23</v>
      </c>
      <c r="G687" s="21"/>
      <c r="H687" s="21"/>
      <c r="I687" s="21" t="s">
        <v>25</v>
      </c>
      <c r="J687" s="21" t="s">
        <v>32</v>
      </c>
      <c r="M687" s="12"/>
    </row>
    <row r="688" spans="1:13" ht="18" customHeight="1">
      <c r="A688" s="4">
        <v>687</v>
      </c>
      <c r="B688" s="37">
        <v>39690</v>
      </c>
      <c r="C688" s="34" t="s">
        <v>16</v>
      </c>
      <c r="D688" s="34" t="s">
        <v>27</v>
      </c>
      <c r="E688" s="34" t="s">
        <v>6</v>
      </c>
      <c r="F688" s="34" t="s">
        <v>21</v>
      </c>
      <c r="G688" s="21"/>
      <c r="H688" s="21"/>
      <c r="I688" s="21" t="s">
        <v>13</v>
      </c>
      <c r="J688" s="21" t="s">
        <v>14</v>
      </c>
      <c r="M688" s="12"/>
    </row>
    <row r="689" spans="1:13" ht="18" customHeight="1">
      <c r="A689" s="4">
        <v>688</v>
      </c>
      <c r="B689" s="37">
        <v>39691</v>
      </c>
      <c r="C689" s="34" t="s">
        <v>4</v>
      </c>
      <c r="D689" s="34" t="s">
        <v>18</v>
      </c>
      <c r="E689" s="34" t="s">
        <v>210</v>
      </c>
      <c r="F689" s="34" t="s">
        <v>144</v>
      </c>
      <c r="G689" s="21"/>
      <c r="H689" s="21"/>
      <c r="I689" s="21" t="s">
        <v>20</v>
      </c>
      <c r="J689" s="21" t="s">
        <v>19</v>
      </c>
      <c r="M689" s="12"/>
    </row>
    <row r="690" spans="1:13" ht="18" customHeight="1">
      <c r="A690" s="4">
        <v>689</v>
      </c>
      <c r="B690" s="37">
        <v>39691</v>
      </c>
      <c r="C690" s="34" t="s">
        <v>23</v>
      </c>
      <c r="D690" s="34" t="s">
        <v>47</v>
      </c>
      <c r="E690" s="34" t="s">
        <v>153</v>
      </c>
      <c r="F690" s="34" t="s">
        <v>161</v>
      </c>
      <c r="G690" s="21"/>
      <c r="H690" s="21"/>
      <c r="I690" s="21" t="s">
        <v>25</v>
      </c>
      <c r="J690" s="21" t="s">
        <v>32</v>
      </c>
      <c r="M690" s="12"/>
    </row>
    <row r="691" spans="1:13" ht="18" customHeight="1">
      <c r="A691" s="4">
        <v>690</v>
      </c>
      <c r="B691" s="37">
        <v>39691</v>
      </c>
      <c r="C691" s="34" t="s">
        <v>15</v>
      </c>
      <c r="D691" s="34" t="s">
        <v>35</v>
      </c>
      <c r="E691" s="34" t="s">
        <v>163</v>
      </c>
      <c r="F691" s="34" t="s">
        <v>166</v>
      </c>
      <c r="G691" s="21"/>
      <c r="H691" s="21"/>
      <c r="I691" s="21" t="s">
        <v>38</v>
      </c>
      <c r="J691" s="21" t="s">
        <v>37</v>
      </c>
      <c r="M691" s="12"/>
    </row>
    <row r="692" spans="1:13" ht="18" customHeight="1">
      <c r="A692" s="4">
        <v>691</v>
      </c>
      <c r="B692" s="37">
        <v>39691</v>
      </c>
      <c r="C692" s="34" t="s">
        <v>50</v>
      </c>
      <c r="D692" s="34" t="s">
        <v>146</v>
      </c>
      <c r="E692" s="34" t="s">
        <v>182</v>
      </c>
      <c r="F692" s="34" t="s">
        <v>214</v>
      </c>
      <c r="G692" s="21"/>
      <c r="H692" s="21"/>
      <c r="I692" s="21" t="s">
        <v>26</v>
      </c>
      <c r="J692" s="21" t="s">
        <v>31</v>
      </c>
      <c r="M692" s="12"/>
    </row>
    <row r="693" spans="1:13" ht="18" customHeight="1">
      <c r="A693" s="4">
        <v>692</v>
      </c>
      <c r="B693" s="37">
        <v>39691</v>
      </c>
      <c r="C693" s="34" t="s">
        <v>21</v>
      </c>
      <c r="D693" s="34" t="s">
        <v>17</v>
      </c>
      <c r="E693" s="34" t="s">
        <v>27</v>
      </c>
      <c r="F693" s="34" t="s">
        <v>6</v>
      </c>
      <c r="G693" s="21"/>
      <c r="H693" s="21"/>
      <c r="I693" s="21" t="s">
        <v>13</v>
      </c>
      <c r="J693" s="21" t="s">
        <v>14</v>
      </c>
      <c r="M693" s="12"/>
    </row>
    <row r="694" spans="1:13" ht="18" customHeight="1">
      <c r="A694" s="4">
        <v>693</v>
      </c>
      <c r="B694" s="37">
        <v>39691</v>
      </c>
      <c r="C694" s="34" t="s">
        <v>12</v>
      </c>
      <c r="D694" s="36" t="s">
        <v>41</v>
      </c>
      <c r="E694" s="34" t="s">
        <v>30</v>
      </c>
      <c r="F694" s="34" t="s">
        <v>148</v>
      </c>
      <c r="G694" s="21"/>
      <c r="H694" s="21"/>
      <c r="I694" s="21" t="s">
        <v>9</v>
      </c>
      <c r="J694" s="21" t="s">
        <v>8</v>
      </c>
      <c r="M694" s="12"/>
    </row>
    <row r="695" spans="1:13" ht="18" customHeight="1">
      <c r="A695" s="4">
        <v>694</v>
      </c>
      <c r="B695" s="37">
        <v>39693</v>
      </c>
      <c r="C695" s="34" t="s">
        <v>166</v>
      </c>
      <c r="D695" s="34" t="s">
        <v>10</v>
      </c>
      <c r="E695" s="34" t="s">
        <v>35</v>
      </c>
      <c r="F695" s="34" t="s">
        <v>27</v>
      </c>
      <c r="G695" s="21"/>
      <c r="H695" s="21"/>
      <c r="I695" s="21" t="s">
        <v>14</v>
      </c>
      <c r="J695" s="21" t="s">
        <v>20</v>
      </c>
      <c r="M695" s="12"/>
    </row>
    <row r="696" spans="1:13" ht="18" customHeight="1">
      <c r="A696" s="4">
        <v>695</v>
      </c>
      <c r="B696" s="37">
        <v>39693</v>
      </c>
      <c r="C696" s="36" t="s">
        <v>161</v>
      </c>
      <c r="D696" s="34" t="s">
        <v>5</v>
      </c>
      <c r="E696" s="34" t="s">
        <v>47</v>
      </c>
      <c r="F696" s="34" t="s">
        <v>153</v>
      </c>
      <c r="G696" s="21"/>
      <c r="H696" s="21"/>
      <c r="I696" s="21" t="s">
        <v>8</v>
      </c>
      <c r="J696" s="21" t="s">
        <v>32</v>
      </c>
      <c r="M696" s="13"/>
    </row>
    <row r="697" spans="1:13" ht="18" customHeight="1">
      <c r="A697" s="4">
        <v>696</v>
      </c>
      <c r="B697" s="37">
        <v>39693</v>
      </c>
      <c r="C697" s="34" t="s">
        <v>6</v>
      </c>
      <c r="D697" s="34" t="s">
        <v>72</v>
      </c>
      <c r="E697" s="34" t="s">
        <v>17</v>
      </c>
      <c r="F697" s="34" t="s">
        <v>210</v>
      </c>
      <c r="G697" s="21"/>
      <c r="H697" s="21"/>
      <c r="I697" s="21" t="s">
        <v>37</v>
      </c>
      <c r="J697" s="21" t="s">
        <v>19</v>
      </c>
      <c r="M697" s="12"/>
    </row>
    <row r="698" spans="1:13" ht="18" customHeight="1">
      <c r="A698" s="4">
        <v>697</v>
      </c>
      <c r="B698" s="37">
        <v>39693</v>
      </c>
      <c r="C698" s="34" t="s">
        <v>29</v>
      </c>
      <c r="D698" s="34" t="s">
        <v>24</v>
      </c>
      <c r="E698" s="34" t="s">
        <v>142</v>
      </c>
      <c r="F698" s="34" t="s">
        <v>211</v>
      </c>
      <c r="G698" s="21"/>
      <c r="H698" s="21"/>
      <c r="I698" s="21" t="s">
        <v>9</v>
      </c>
      <c r="J698" s="21" t="s">
        <v>26</v>
      </c>
      <c r="M698" s="12"/>
    </row>
    <row r="699" spans="1:13" ht="18" customHeight="1">
      <c r="A699" s="4">
        <v>698</v>
      </c>
      <c r="B699" s="37">
        <v>39693</v>
      </c>
      <c r="C699" s="34" t="s">
        <v>30</v>
      </c>
      <c r="D699" s="34" t="s">
        <v>12</v>
      </c>
      <c r="E699" s="34" t="s">
        <v>131</v>
      </c>
      <c r="F699" s="34" t="s">
        <v>41</v>
      </c>
      <c r="G699" s="21"/>
      <c r="H699" s="21"/>
      <c r="I699" s="21" t="s">
        <v>31</v>
      </c>
      <c r="J699" s="21" t="s">
        <v>25</v>
      </c>
      <c r="M699" s="12"/>
    </row>
    <row r="700" spans="1:13" ht="18" customHeight="1">
      <c r="A700" s="4">
        <v>699</v>
      </c>
      <c r="B700" s="37">
        <v>39693</v>
      </c>
      <c r="C700" s="34" t="s">
        <v>144</v>
      </c>
      <c r="D700" s="34" t="s">
        <v>43</v>
      </c>
      <c r="E700" s="34" t="s">
        <v>49</v>
      </c>
      <c r="F700" s="34" t="s">
        <v>36</v>
      </c>
      <c r="G700" s="21"/>
      <c r="H700" s="21"/>
      <c r="I700" s="21" t="s">
        <v>13</v>
      </c>
      <c r="J700" s="21" t="s">
        <v>38</v>
      </c>
      <c r="M700" s="12"/>
    </row>
    <row r="701" spans="1:13" ht="18" customHeight="1">
      <c r="A701" s="4">
        <v>700</v>
      </c>
      <c r="B701" s="37">
        <v>39694</v>
      </c>
      <c r="C701" s="34" t="s">
        <v>153</v>
      </c>
      <c r="D701" s="34" t="s">
        <v>213</v>
      </c>
      <c r="E701" s="34" t="s">
        <v>5</v>
      </c>
      <c r="F701" s="34" t="s">
        <v>47</v>
      </c>
      <c r="G701" s="21"/>
      <c r="H701" s="21"/>
      <c r="I701" s="21" t="s">
        <v>8</v>
      </c>
      <c r="J701" s="21" t="s">
        <v>32</v>
      </c>
      <c r="M701" s="12"/>
    </row>
    <row r="702" spans="1:13" ht="18" customHeight="1">
      <c r="A702" s="4">
        <v>701</v>
      </c>
      <c r="B702" s="37">
        <v>39694</v>
      </c>
      <c r="C702" s="34" t="s">
        <v>41</v>
      </c>
      <c r="D702" s="34" t="s">
        <v>148</v>
      </c>
      <c r="E702" s="34" t="s">
        <v>12</v>
      </c>
      <c r="F702" s="34" t="s">
        <v>131</v>
      </c>
      <c r="G702" s="21"/>
      <c r="H702" s="21"/>
      <c r="I702" s="21" t="s">
        <v>31</v>
      </c>
      <c r="J702" s="21" t="s">
        <v>25</v>
      </c>
      <c r="M702" s="12"/>
    </row>
    <row r="703" spans="1:13" ht="18" customHeight="1">
      <c r="A703" s="4">
        <v>702</v>
      </c>
      <c r="B703" s="37">
        <v>39694</v>
      </c>
      <c r="C703" s="34" t="s">
        <v>211</v>
      </c>
      <c r="D703" s="34" t="s">
        <v>173</v>
      </c>
      <c r="E703" s="34" t="s">
        <v>24</v>
      </c>
      <c r="F703" s="34" t="s">
        <v>142</v>
      </c>
      <c r="G703" s="21"/>
      <c r="H703" s="21"/>
      <c r="I703" s="21" t="s">
        <v>9</v>
      </c>
      <c r="J703" s="21" t="s">
        <v>26</v>
      </c>
      <c r="M703" s="12"/>
    </row>
    <row r="704" spans="1:13" ht="18" customHeight="1">
      <c r="A704" s="4">
        <v>703</v>
      </c>
      <c r="B704" s="37">
        <v>39694</v>
      </c>
      <c r="C704" s="34" t="s">
        <v>36</v>
      </c>
      <c r="D704" s="34" t="s">
        <v>4</v>
      </c>
      <c r="E704" s="34" t="s">
        <v>43</v>
      </c>
      <c r="F704" s="34" t="s">
        <v>49</v>
      </c>
      <c r="G704" s="21"/>
      <c r="H704" s="21"/>
      <c r="I704" s="21" t="s">
        <v>13</v>
      </c>
      <c r="J704" s="21" t="s">
        <v>38</v>
      </c>
      <c r="M704" s="12"/>
    </row>
    <row r="705" spans="1:13" ht="18" customHeight="1">
      <c r="A705" s="4">
        <v>704</v>
      </c>
      <c r="B705" s="37">
        <v>39694</v>
      </c>
      <c r="C705" s="34" t="s">
        <v>210</v>
      </c>
      <c r="D705" s="34" t="s">
        <v>46</v>
      </c>
      <c r="E705" s="34" t="s">
        <v>72</v>
      </c>
      <c r="F705" s="34" t="s">
        <v>17</v>
      </c>
      <c r="G705" s="21"/>
      <c r="H705" s="21"/>
      <c r="I705" s="21" t="s">
        <v>37</v>
      </c>
      <c r="J705" s="21" t="s">
        <v>19</v>
      </c>
      <c r="M705" s="12"/>
    </row>
    <row r="706" spans="1:13" ht="18" customHeight="1">
      <c r="A706" s="4">
        <v>705</v>
      </c>
      <c r="B706" s="37">
        <v>39694</v>
      </c>
      <c r="C706" s="34" t="s">
        <v>27</v>
      </c>
      <c r="D706" s="34" t="s">
        <v>22</v>
      </c>
      <c r="E706" s="34" t="s">
        <v>10</v>
      </c>
      <c r="F706" s="34" t="s">
        <v>35</v>
      </c>
      <c r="G706" s="21"/>
      <c r="H706" s="21"/>
      <c r="I706" s="21" t="s">
        <v>14</v>
      </c>
      <c r="J706" s="21" t="s">
        <v>20</v>
      </c>
      <c r="M706" s="12"/>
    </row>
    <row r="707" spans="1:13" ht="18" customHeight="1">
      <c r="A707" s="4">
        <v>706</v>
      </c>
      <c r="B707" s="37">
        <v>39695</v>
      </c>
      <c r="C707" s="34" t="s">
        <v>35</v>
      </c>
      <c r="D707" s="34" t="s">
        <v>28</v>
      </c>
      <c r="E707" s="34" t="s">
        <v>22</v>
      </c>
      <c r="F707" s="34" t="s">
        <v>166</v>
      </c>
      <c r="G707" s="21"/>
      <c r="H707" s="21"/>
      <c r="I707" s="21" t="s">
        <v>14</v>
      </c>
      <c r="J707" s="21" t="s">
        <v>20</v>
      </c>
      <c r="M707" s="12"/>
    </row>
    <row r="708" spans="1:13" ht="18" customHeight="1">
      <c r="A708" s="4">
        <v>707</v>
      </c>
      <c r="B708" s="37">
        <v>39695</v>
      </c>
      <c r="C708" s="34" t="s">
        <v>47</v>
      </c>
      <c r="D708" s="34" t="s">
        <v>161</v>
      </c>
      <c r="E708" s="34" t="s">
        <v>213</v>
      </c>
      <c r="F708" s="34" t="s">
        <v>5</v>
      </c>
      <c r="G708" s="21"/>
      <c r="H708" s="21"/>
      <c r="I708" s="21" t="s">
        <v>8</v>
      </c>
      <c r="J708" s="21" t="s">
        <v>32</v>
      </c>
      <c r="M708" s="12"/>
    </row>
    <row r="709" spans="1:13" ht="18" customHeight="1">
      <c r="A709" s="4">
        <v>708</v>
      </c>
      <c r="B709" s="37">
        <v>39695</v>
      </c>
      <c r="C709" s="34" t="s">
        <v>131</v>
      </c>
      <c r="D709" s="34" t="s">
        <v>30</v>
      </c>
      <c r="E709" s="34" t="s">
        <v>148</v>
      </c>
      <c r="F709" s="34" t="s">
        <v>12</v>
      </c>
      <c r="G709" s="21"/>
      <c r="H709" s="21"/>
      <c r="I709" s="21" t="s">
        <v>31</v>
      </c>
      <c r="J709" s="21" t="s">
        <v>25</v>
      </c>
      <c r="M709" s="12"/>
    </row>
    <row r="710" spans="1:13" ht="18" customHeight="1">
      <c r="A710" s="4">
        <v>709</v>
      </c>
      <c r="B710" s="37">
        <v>39695</v>
      </c>
      <c r="C710" s="34" t="s">
        <v>142</v>
      </c>
      <c r="D710" s="34" t="s">
        <v>29</v>
      </c>
      <c r="E710" s="34" t="s">
        <v>173</v>
      </c>
      <c r="F710" s="34" t="s">
        <v>24</v>
      </c>
      <c r="G710" s="21"/>
      <c r="H710" s="21"/>
      <c r="I710" s="21" t="s">
        <v>9</v>
      </c>
      <c r="J710" s="21" t="s">
        <v>26</v>
      </c>
      <c r="M710" s="12"/>
    </row>
    <row r="711" spans="1:13" ht="18" customHeight="1">
      <c r="A711" s="4">
        <v>710</v>
      </c>
      <c r="B711" s="37">
        <v>39695</v>
      </c>
      <c r="C711" s="34" t="s">
        <v>17</v>
      </c>
      <c r="D711" s="34" t="s">
        <v>6</v>
      </c>
      <c r="E711" s="34" t="s">
        <v>46</v>
      </c>
      <c r="F711" s="34" t="s">
        <v>72</v>
      </c>
      <c r="G711" s="21"/>
      <c r="H711" s="21"/>
      <c r="I711" s="21" t="s">
        <v>37</v>
      </c>
      <c r="J711" s="21" t="s">
        <v>19</v>
      </c>
      <c r="M711" s="12"/>
    </row>
    <row r="712" spans="1:13" ht="18" customHeight="1">
      <c r="A712" s="4">
        <v>711</v>
      </c>
      <c r="B712" s="37">
        <v>39696</v>
      </c>
      <c r="C712" s="34" t="s">
        <v>72</v>
      </c>
      <c r="D712" s="34" t="s">
        <v>210</v>
      </c>
      <c r="E712" s="34" t="s">
        <v>34</v>
      </c>
      <c r="F712" s="34" t="s">
        <v>46</v>
      </c>
      <c r="G712" s="21"/>
      <c r="H712" s="21"/>
      <c r="I712" s="21" t="s">
        <v>19</v>
      </c>
      <c r="J712" s="21" t="s">
        <v>38</v>
      </c>
      <c r="M712" s="12"/>
    </row>
    <row r="713" spans="1:13" ht="18" customHeight="1">
      <c r="A713" s="4">
        <v>712</v>
      </c>
      <c r="B713" s="37">
        <v>39696</v>
      </c>
      <c r="C713" s="34" t="s">
        <v>10</v>
      </c>
      <c r="D713" s="34" t="s">
        <v>16</v>
      </c>
      <c r="E713" s="34" t="s">
        <v>21</v>
      </c>
      <c r="F713" s="34" t="s">
        <v>33</v>
      </c>
      <c r="G713" s="21"/>
      <c r="H713" s="21"/>
      <c r="I713" s="21" t="s">
        <v>20</v>
      </c>
      <c r="J713" s="21" t="s">
        <v>13</v>
      </c>
      <c r="M713" s="12"/>
    </row>
    <row r="714" spans="1:13" ht="18" customHeight="1">
      <c r="A714" s="4">
        <v>713</v>
      </c>
      <c r="B714" s="37">
        <v>39696</v>
      </c>
      <c r="C714" s="34" t="s">
        <v>43</v>
      </c>
      <c r="D714" s="34" t="s">
        <v>27</v>
      </c>
      <c r="E714" s="36" t="s">
        <v>163</v>
      </c>
      <c r="F714" s="34" t="s">
        <v>22</v>
      </c>
      <c r="G714" s="21"/>
      <c r="H714" s="21"/>
      <c r="I714" s="21" t="s">
        <v>14</v>
      </c>
      <c r="J714" s="21" t="s">
        <v>37</v>
      </c>
      <c r="M714" s="12"/>
    </row>
    <row r="715" spans="1:13" ht="18" customHeight="1">
      <c r="A715" s="4">
        <v>714</v>
      </c>
      <c r="B715" s="37">
        <v>39696</v>
      </c>
      <c r="C715" s="34" t="s">
        <v>214</v>
      </c>
      <c r="D715" s="34" t="s">
        <v>11</v>
      </c>
      <c r="E715" s="34" t="s">
        <v>23</v>
      </c>
      <c r="F715" s="34" t="s">
        <v>161</v>
      </c>
      <c r="G715" s="21"/>
      <c r="H715" s="21"/>
      <c r="I715" s="21" t="s">
        <v>26</v>
      </c>
      <c r="J715" s="21" t="s">
        <v>32</v>
      </c>
      <c r="M715" s="12"/>
    </row>
    <row r="716" spans="1:13" ht="18" customHeight="1">
      <c r="A716" s="4">
        <v>715</v>
      </c>
      <c r="B716" s="37">
        <v>39696</v>
      </c>
      <c r="C716" s="34" t="s">
        <v>12</v>
      </c>
      <c r="D716" s="36" t="s">
        <v>41</v>
      </c>
      <c r="E716" s="34" t="s">
        <v>30</v>
      </c>
      <c r="F716" s="34" t="s">
        <v>148</v>
      </c>
      <c r="G716" s="21"/>
      <c r="H716" s="21"/>
      <c r="I716" s="21" t="s">
        <v>31</v>
      </c>
      <c r="J716" s="21" t="s">
        <v>9</v>
      </c>
      <c r="M716" s="12"/>
    </row>
    <row r="717" spans="1:13" ht="18" customHeight="1">
      <c r="A717" s="4">
        <v>716</v>
      </c>
      <c r="B717" s="37">
        <v>39697</v>
      </c>
      <c r="C717" s="34" t="s">
        <v>148</v>
      </c>
      <c r="D717" s="34" t="s">
        <v>131</v>
      </c>
      <c r="E717" s="34" t="s">
        <v>41</v>
      </c>
      <c r="F717" s="34" t="s">
        <v>30</v>
      </c>
      <c r="G717" s="21"/>
      <c r="H717" s="21"/>
      <c r="I717" s="21" t="s">
        <v>31</v>
      </c>
      <c r="J717" s="21" t="s">
        <v>9</v>
      </c>
      <c r="M717" s="12"/>
    </row>
    <row r="718" spans="1:13" ht="18" customHeight="1">
      <c r="A718" s="4">
        <v>717</v>
      </c>
      <c r="B718" s="37">
        <v>39697</v>
      </c>
      <c r="C718" s="34" t="s">
        <v>5</v>
      </c>
      <c r="D718" s="34" t="s">
        <v>44</v>
      </c>
      <c r="E718" s="34" t="s">
        <v>29</v>
      </c>
      <c r="F718" s="34" t="s">
        <v>50</v>
      </c>
      <c r="G718" s="21"/>
      <c r="H718" s="21"/>
      <c r="I718" s="21" t="s">
        <v>25</v>
      </c>
      <c r="J718" s="21" t="s">
        <v>8</v>
      </c>
      <c r="M718" s="12"/>
    </row>
    <row r="719" spans="1:13" ht="18" customHeight="1">
      <c r="A719" s="4">
        <v>718</v>
      </c>
      <c r="B719" s="37">
        <v>39697</v>
      </c>
      <c r="C719" s="34" t="s">
        <v>46</v>
      </c>
      <c r="D719" s="34" t="s">
        <v>15</v>
      </c>
      <c r="E719" s="34" t="s">
        <v>210</v>
      </c>
      <c r="F719" s="34" t="s">
        <v>34</v>
      </c>
      <c r="G719" s="21"/>
      <c r="H719" s="21"/>
      <c r="I719" s="21" t="s">
        <v>19</v>
      </c>
      <c r="J719" s="21" t="s">
        <v>38</v>
      </c>
      <c r="M719" s="12"/>
    </row>
    <row r="720" spans="1:13" ht="18" customHeight="1">
      <c r="A720" s="4">
        <v>719</v>
      </c>
      <c r="B720" s="37">
        <v>39697</v>
      </c>
      <c r="C720" s="34" t="s">
        <v>24</v>
      </c>
      <c r="D720" s="34" t="s">
        <v>47</v>
      </c>
      <c r="E720" s="34" t="s">
        <v>11</v>
      </c>
      <c r="F720" s="34" t="s">
        <v>23</v>
      </c>
      <c r="G720" s="21"/>
      <c r="H720" s="21"/>
      <c r="I720" s="21" t="s">
        <v>26</v>
      </c>
      <c r="J720" s="21" t="s">
        <v>32</v>
      </c>
      <c r="M720" s="12"/>
    </row>
    <row r="721" spans="1:13" ht="18" customHeight="1">
      <c r="A721" s="4">
        <v>720</v>
      </c>
      <c r="B721" s="37">
        <v>39697</v>
      </c>
      <c r="C721" s="34" t="s">
        <v>33</v>
      </c>
      <c r="D721" s="34" t="s">
        <v>49</v>
      </c>
      <c r="E721" s="34" t="s">
        <v>16</v>
      </c>
      <c r="F721" s="34" t="s">
        <v>21</v>
      </c>
      <c r="G721" s="21"/>
      <c r="H721" s="21"/>
      <c r="I721" s="21" t="s">
        <v>20</v>
      </c>
      <c r="J721" s="21" t="s">
        <v>13</v>
      </c>
      <c r="M721" s="12"/>
    </row>
    <row r="722" spans="1:13" ht="18" customHeight="1">
      <c r="A722" s="4">
        <v>721</v>
      </c>
      <c r="B722" s="37">
        <v>39697</v>
      </c>
      <c r="C722" s="34" t="s">
        <v>22</v>
      </c>
      <c r="D722" s="34" t="s">
        <v>166</v>
      </c>
      <c r="E722" s="34" t="s">
        <v>27</v>
      </c>
      <c r="F722" s="34" t="s">
        <v>163</v>
      </c>
      <c r="G722" s="21"/>
      <c r="H722" s="21"/>
      <c r="I722" s="21" t="s">
        <v>14</v>
      </c>
      <c r="J722" s="21" t="s">
        <v>37</v>
      </c>
      <c r="M722" s="12"/>
    </row>
    <row r="723" spans="1:13" ht="18" customHeight="1">
      <c r="A723" s="4">
        <v>722</v>
      </c>
      <c r="B723" s="37">
        <v>39698</v>
      </c>
      <c r="C723" s="34" t="s">
        <v>34</v>
      </c>
      <c r="D723" s="34" t="s">
        <v>72</v>
      </c>
      <c r="E723" s="34" t="s">
        <v>15</v>
      </c>
      <c r="F723" s="34" t="s">
        <v>210</v>
      </c>
      <c r="G723" s="21"/>
      <c r="H723" s="21"/>
      <c r="I723" s="21" t="s">
        <v>19</v>
      </c>
      <c r="J723" s="21" t="s">
        <v>38</v>
      </c>
      <c r="M723" s="12"/>
    </row>
    <row r="724" spans="1:13" ht="18" customHeight="1">
      <c r="A724" s="4">
        <v>723</v>
      </c>
      <c r="B724" s="37">
        <v>39698</v>
      </c>
      <c r="C724" s="34" t="s">
        <v>23</v>
      </c>
      <c r="D724" s="34" t="s">
        <v>214</v>
      </c>
      <c r="E724" s="34" t="s">
        <v>47</v>
      </c>
      <c r="F724" s="34" t="s">
        <v>11</v>
      </c>
      <c r="G724" s="21"/>
      <c r="H724" s="21"/>
      <c r="I724" s="21" t="s">
        <v>26</v>
      </c>
      <c r="J724" s="21" t="s">
        <v>32</v>
      </c>
      <c r="M724" s="12"/>
    </row>
    <row r="725" spans="1:13" ht="18" customHeight="1">
      <c r="A725" s="4">
        <v>724</v>
      </c>
      <c r="B725" s="37">
        <v>39698</v>
      </c>
      <c r="C725" s="36" t="s">
        <v>30</v>
      </c>
      <c r="D725" s="34" t="s">
        <v>12</v>
      </c>
      <c r="E725" s="34" t="s">
        <v>131</v>
      </c>
      <c r="F725" s="34" t="s">
        <v>41</v>
      </c>
      <c r="G725" s="21"/>
      <c r="H725" s="21"/>
      <c r="I725" s="21" t="s">
        <v>31</v>
      </c>
      <c r="J725" s="21" t="s">
        <v>9</v>
      </c>
      <c r="M725" s="13"/>
    </row>
    <row r="726" spans="1:13" ht="18" customHeight="1">
      <c r="A726" s="4">
        <v>725</v>
      </c>
      <c r="B726" s="37">
        <v>39698</v>
      </c>
      <c r="C726" s="34" t="s">
        <v>50</v>
      </c>
      <c r="D726" s="34" t="s">
        <v>142</v>
      </c>
      <c r="E726" s="34" t="s">
        <v>44</v>
      </c>
      <c r="F726" s="34" t="s">
        <v>29</v>
      </c>
      <c r="G726" s="21"/>
      <c r="H726" s="21"/>
      <c r="I726" s="21" t="s">
        <v>25</v>
      </c>
      <c r="J726" s="21" t="s">
        <v>8</v>
      </c>
      <c r="M726" s="12"/>
    </row>
    <row r="727" spans="1:13" ht="18" customHeight="1">
      <c r="A727" s="4">
        <v>726</v>
      </c>
      <c r="B727" s="37">
        <v>39698</v>
      </c>
      <c r="C727" s="34" t="s">
        <v>21</v>
      </c>
      <c r="D727" s="34" t="s">
        <v>10</v>
      </c>
      <c r="E727" s="34" t="s">
        <v>49</v>
      </c>
      <c r="F727" s="34" t="s">
        <v>16</v>
      </c>
      <c r="G727" s="21"/>
      <c r="H727" s="21"/>
      <c r="I727" s="21" t="s">
        <v>20</v>
      </c>
      <c r="J727" s="21" t="s">
        <v>13</v>
      </c>
      <c r="M727" s="12"/>
    </row>
    <row r="728" spans="1:13" ht="18" customHeight="1">
      <c r="A728" s="4">
        <v>727</v>
      </c>
      <c r="B728" s="37">
        <v>39700</v>
      </c>
      <c r="C728" s="34" t="s">
        <v>47</v>
      </c>
      <c r="D728" s="34" t="s">
        <v>153</v>
      </c>
      <c r="E728" s="34" t="s">
        <v>24</v>
      </c>
      <c r="F728" s="34" t="s">
        <v>214</v>
      </c>
      <c r="G728" s="21"/>
      <c r="H728" s="21"/>
      <c r="I728" s="21" t="s">
        <v>26</v>
      </c>
      <c r="J728" s="21" t="s">
        <v>8</v>
      </c>
      <c r="M728" s="12"/>
    </row>
    <row r="729" spans="1:13" ht="18" customHeight="1">
      <c r="A729" s="4">
        <v>728</v>
      </c>
      <c r="B729" s="37">
        <v>39700</v>
      </c>
      <c r="C729" s="34" t="s">
        <v>41</v>
      </c>
      <c r="D729" s="34" t="s">
        <v>148</v>
      </c>
      <c r="E729" s="34" t="s">
        <v>12</v>
      </c>
      <c r="F729" s="34" t="s">
        <v>213</v>
      </c>
      <c r="G729" s="21"/>
      <c r="H729" s="21"/>
      <c r="I729" s="21" t="s">
        <v>32</v>
      </c>
      <c r="J729" s="21" t="s">
        <v>31</v>
      </c>
      <c r="M729" s="12"/>
    </row>
    <row r="730" spans="1:13" ht="18" customHeight="1">
      <c r="A730" s="4">
        <v>729</v>
      </c>
      <c r="B730" s="37">
        <v>39700</v>
      </c>
      <c r="C730" s="34" t="s">
        <v>6</v>
      </c>
      <c r="D730" s="34" t="s">
        <v>21</v>
      </c>
      <c r="E730" s="34" t="s">
        <v>72</v>
      </c>
      <c r="F730" s="34" t="s">
        <v>4</v>
      </c>
      <c r="G730" s="21"/>
      <c r="H730" s="21"/>
      <c r="I730" s="21" t="s">
        <v>38</v>
      </c>
      <c r="J730" s="21" t="s">
        <v>14</v>
      </c>
      <c r="M730" s="12"/>
    </row>
    <row r="731" spans="1:13" ht="18" customHeight="1">
      <c r="A731" s="4">
        <v>730</v>
      </c>
      <c r="B731" s="37">
        <v>39700</v>
      </c>
      <c r="C731" s="34" t="s">
        <v>29</v>
      </c>
      <c r="D731" s="34" t="s">
        <v>5</v>
      </c>
      <c r="E731" s="34" t="s">
        <v>142</v>
      </c>
      <c r="F731" s="34" t="s">
        <v>44</v>
      </c>
      <c r="G731" s="21"/>
      <c r="H731" s="21"/>
      <c r="I731" s="21" t="s">
        <v>25</v>
      </c>
      <c r="J731" s="21" t="s">
        <v>9</v>
      </c>
      <c r="M731" s="12"/>
    </row>
    <row r="732" spans="1:13" ht="18" customHeight="1">
      <c r="A732" s="4">
        <v>731</v>
      </c>
      <c r="B732" s="37">
        <v>39700</v>
      </c>
      <c r="C732" s="34" t="s">
        <v>27</v>
      </c>
      <c r="D732" s="34" t="s">
        <v>22</v>
      </c>
      <c r="E732" s="34" t="s">
        <v>144</v>
      </c>
      <c r="F732" s="34" t="s">
        <v>49</v>
      </c>
      <c r="G732" s="21"/>
      <c r="H732" s="21"/>
      <c r="I732" s="21" t="s">
        <v>19</v>
      </c>
      <c r="J732" s="21" t="s">
        <v>13</v>
      </c>
      <c r="M732" s="12"/>
    </row>
    <row r="733" spans="1:13" ht="18" customHeight="1">
      <c r="A733" s="4">
        <v>732</v>
      </c>
      <c r="B733" s="37">
        <v>39700</v>
      </c>
      <c r="C733" s="34" t="s">
        <v>16</v>
      </c>
      <c r="D733" s="34" t="s">
        <v>36</v>
      </c>
      <c r="E733" s="34" t="s">
        <v>10</v>
      </c>
      <c r="F733" s="34" t="s">
        <v>166</v>
      </c>
      <c r="G733" s="21"/>
      <c r="H733" s="21"/>
      <c r="I733" s="21" t="s">
        <v>20</v>
      </c>
      <c r="J733" s="21" t="s">
        <v>37</v>
      </c>
      <c r="M733" s="12"/>
    </row>
    <row r="734" spans="1:13" ht="18" customHeight="1">
      <c r="A734" s="4">
        <v>733</v>
      </c>
      <c r="B734" s="37">
        <v>39701</v>
      </c>
      <c r="C734" s="34" t="s">
        <v>166</v>
      </c>
      <c r="D734" s="34" t="s">
        <v>163</v>
      </c>
      <c r="E734" s="34" t="s">
        <v>36</v>
      </c>
      <c r="F734" s="34" t="s">
        <v>10</v>
      </c>
      <c r="G734" s="21"/>
      <c r="H734" s="21"/>
      <c r="I734" s="21" t="s">
        <v>20</v>
      </c>
      <c r="J734" s="21" t="s">
        <v>37</v>
      </c>
      <c r="M734" s="12"/>
    </row>
    <row r="735" spans="1:13" ht="18" customHeight="1">
      <c r="A735" s="4">
        <v>734</v>
      </c>
      <c r="B735" s="37">
        <v>39701</v>
      </c>
      <c r="C735" s="34" t="s">
        <v>182</v>
      </c>
      <c r="D735" s="34" t="s">
        <v>161</v>
      </c>
      <c r="E735" s="34" t="s">
        <v>153</v>
      </c>
      <c r="F735" s="34" t="s">
        <v>24</v>
      </c>
      <c r="G735" s="21"/>
      <c r="H735" s="21"/>
      <c r="I735" s="21" t="s">
        <v>26</v>
      </c>
      <c r="J735" s="21" t="s">
        <v>8</v>
      </c>
      <c r="M735" s="12"/>
    </row>
    <row r="736" spans="1:13" ht="18" customHeight="1">
      <c r="A736" s="4">
        <v>735</v>
      </c>
      <c r="B736" s="37">
        <v>39701</v>
      </c>
      <c r="C736" s="34" t="s">
        <v>4</v>
      </c>
      <c r="D736" s="34" t="s">
        <v>7</v>
      </c>
      <c r="E736" s="34" t="s">
        <v>21</v>
      </c>
      <c r="F736" s="34" t="s">
        <v>72</v>
      </c>
      <c r="G736" s="21"/>
      <c r="H736" s="21"/>
      <c r="I736" s="21" t="s">
        <v>38</v>
      </c>
      <c r="J736" s="21" t="s">
        <v>14</v>
      </c>
      <c r="M736" s="12"/>
    </row>
    <row r="737" spans="1:13" ht="18" customHeight="1">
      <c r="A737" s="4">
        <v>736</v>
      </c>
      <c r="B737" s="37">
        <v>39701</v>
      </c>
      <c r="C737" s="34" t="s">
        <v>213</v>
      </c>
      <c r="D737" s="34" t="s">
        <v>30</v>
      </c>
      <c r="E737" s="34" t="s">
        <v>39</v>
      </c>
      <c r="F737" s="34" t="s">
        <v>131</v>
      </c>
      <c r="G737" s="21"/>
      <c r="H737" s="21"/>
      <c r="I737" s="21" t="s">
        <v>32</v>
      </c>
      <c r="J737" s="21" t="s">
        <v>31</v>
      </c>
      <c r="M737" s="12"/>
    </row>
    <row r="738" spans="1:13" ht="18" customHeight="1">
      <c r="A738" s="4">
        <v>737</v>
      </c>
      <c r="B738" s="37">
        <v>39701</v>
      </c>
      <c r="C738" s="34" t="s">
        <v>49</v>
      </c>
      <c r="D738" s="34" t="s">
        <v>35</v>
      </c>
      <c r="E738" s="34" t="s">
        <v>22</v>
      </c>
      <c r="F738" s="34" t="s">
        <v>144</v>
      </c>
      <c r="G738" s="21"/>
      <c r="H738" s="21"/>
      <c r="I738" s="21" t="s">
        <v>19</v>
      </c>
      <c r="J738" s="21" t="s">
        <v>13</v>
      </c>
      <c r="M738" s="12"/>
    </row>
    <row r="739" spans="1:13" ht="18" customHeight="1">
      <c r="A739" s="4">
        <v>738</v>
      </c>
      <c r="B739" s="37">
        <v>39701</v>
      </c>
      <c r="C739" s="34" t="s">
        <v>44</v>
      </c>
      <c r="D739" s="34" t="s">
        <v>50</v>
      </c>
      <c r="E739" s="34" t="s">
        <v>5</v>
      </c>
      <c r="F739" s="34" t="s">
        <v>142</v>
      </c>
      <c r="G739" s="21"/>
      <c r="H739" s="21"/>
      <c r="I739" s="21" t="s">
        <v>25</v>
      </c>
      <c r="J739" s="21" t="s">
        <v>9</v>
      </c>
      <c r="M739" s="12"/>
    </row>
    <row r="740" spans="1:13" ht="18" customHeight="1">
      <c r="A740" s="4">
        <v>739</v>
      </c>
      <c r="B740" s="37">
        <v>39702</v>
      </c>
      <c r="C740" s="34" t="s">
        <v>72</v>
      </c>
      <c r="D740" s="34" t="s">
        <v>6</v>
      </c>
      <c r="E740" s="34" t="s">
        <v>7</v>
      </c>
      <c r="F740" s="34" t="s">
        <v>21</v>
      </c>
      <c r="G740" s="21"/>
      <c r="H740" s="21"/>
      <c r="I740" s="21" t="s">
        <v>38</v>
      </c>
      <c r="J740" s="21" t="s">
        <v>14</v>
      </c>
      <c r="M740" s="12"/>
    </row>
    <row r="741" spans="1:13" ht="18" customHeight="1">
      <c r="A741" s="4">
        <v>740</v>
      </c>
      <c r="B741" s="37">
        <v>39702</v>
      </c>
      <c r="C741" s="34" t="s">
        <v>10</v>
      </c>
      <c r="D741" s="34" t="s">
        <v>16</v>
      </c>
      <c r="E741" s="34" t="s">
        <v>163</v>
      </c>
      <c r="F741" s="34" t="s">
        <v>36</v>
      </c>
      <c r="G741" s="21"/>
      <c r="H741" s="21"/>
      <c r="I741" s="21" t="s">
        <v>20</v>
      </c>
      <c r="J741" s="21" t="s">
        <v>37</v>
      </c>
      <c r="M741" s="12"/>
    </row>
    <row r="742" spans="1:13" ht="18" customHeight="1">
      <c r="A742" s="4">
        <v>741</v>
      </c>
      <c r="B742" s="37">
        <v>39702</v>
      </c>
      <c r="C742" s="34" t="s">
        <v>131</v>
      </c>
      <c r="D742" s="34" t="s">
        <v>41</v>
      </c>
      <c r="E742" s="34" t="s">
        <v>30</v>
      </c>
      <c r="F742" s="34" t="s">
        <v>12</v>
      </c>
      <c r="G742" s="21"/>
      <c r="H742" s="21"/>
      <c r="I742" s="21" t="s">
        <v>32</v>
      </c>
      <c r="J742" s="21" t="s">
        <v>31</v>
      </c>
      <c r="M742" s="12"/>
    </row>
    <row r="743" spans="1:13" ht="18" customHeight="1">
      <c r="A743" s="4">
        <v>742</v>
      </c>
      <c r="B743" s="37">
        <v>39702</v>
      </c>
      <c r="C743" s="34" t="s">
        <v>144</v>
      </c>
      <c r="D743" s="34" t="s">
        <v>27</v>
      </c>
      <c r="E743" s="34" t="s">
        <v>35</v>
      </c>
      <c r="F743" s="34" t="s">
        <v>22</v>
      </c>
      <c r="G743" s="21"/>
      <c r="H743" s="21"/>
      <c r="I743" s="21" t="s">
        <v>19</v>
      </c>
      <c r="J743" s="21" t="s">
        <v>13</v>
      </c>
      <c r="M743" s="12"/>
    </row>
    <row r="744" spans="1:13" ht="18" customHeight="1">
      <c r="A744" s="4">
        <v>743</v>
      </c>
      <c r="B744" s="37">
        <v>39702</v>
      </c>
      <c r="C744" s="34" t="s">
        <v>142</v>
      </c>
      <c r="D744" s="34" t="s">
        <v>29</v>
      </c>
      <c r="E744" s="34" t="s">
        <v>50</v>
      </c>
      <c r="F744" s="34" t="s">
        <v>5</v>
      </c>
      <c r="G744" s="21"/>
      <c r="H744" s="21"/>
      <c r="I744" s="21" t="s">
        <v>25</v>
      </c>
      <c r="J744" s="21" t="s">
        <v>9</v>
      </c>
      <c r="M744" s="12"/>
    </row>
    <row r="745" spans="1:13" ht="18" customHeight="1">
      <c r="A745" s="4">
        <v>744</v>
      </c>
      <c r="B745" s="37">
        <v>39702</v>
      </c>
      <c r="C745" s="34" t="s">
        <v>24</v>
      </c>
      <c r="D745" s="34" t="s">
        <v>47</v>
      </c>
      <c r="E745" s="34" t="s">
        <v>161</v>
      </c>
      <c r="F745" s="34" t="s">
        <v>153</v>
      </c>
      <c r="G745" s="21"/>
      <c r="H745" s="21"/>
      <c r="I745" s="21" t="s">
        <v>26</v>
      </c>
      <c r="J745" s="21" t="s">
        <v>8</v>
      </c>
      <c r="M745" s="12"/>
    </row>
    <row r="746" spans="1:13" ht="18" customHeight="1">
      <c r="A746" s="4">
        <v>745</v>
      </c>
      <c r="B746" s="37">
        <v>39703</v>
      </c>
      <c r="C746" s="34" t="s">
        <v>36</v>
      </c>
      <c r="D746" s="34" t="s">
        <v>46</v>
      </c>
      <c r="E746" s="34" t="s">
        <v>210</v>
      </c>
      <c r="F746" s="34" t="s">
        <v>15</v>
      </c>
      <c r="G746" s="21"/>
      <c r="H746" s="21"/>
      <c r="I746" s="21" t="s">
        <v>13</v>
      </c>
      <c r="J746" s="21" t="s">
        <v>20</v>
      </c>
      <c r="M746" s="12"/>
    </row>
    <row r="747" spans="1:13" ht="18" customHeight="1">
      <c r="A747" s="4">
        <v>746</v>
      </c>
      <c r="B747" s="37">
        <v>39703</v>
      </c>
      <c r="C747" s="34" t="s">
        <v>21</v>
      </c>
      <c r="D747" s="34" t="s">
        <v>4</v>
      </c>
      <c r="E747" s="34" t="s">
        <v>27</v>
      </c>
      <c r="F747" s="34" t="s">
        <v>35</v>
      </c>
      <c r="G747" s="21"/>
      <c r="H747" s="21"/>
      <c r="I747" s="21" t="s">
        <v>37</v>
      </c>
      <c r="J747" s="21" t="s">
        <v>14</v>
      </c>
      <c r="M747" s="12"/>
    </row>
    <row r="748" spans="1:13" ht="18" customHeight="1">
      <c r="A748" s="4">
        <v>747</v>
      </c>
      <c r="B748" s="37">
        <v>39703</v>
      </c>
      <c r="C748" s="34" t="s">
        <v>22</v>
      </c>
      <c r="D748" s="34" t="s">
        <v>34</v>
      </c>
      <c r="E748" s="34" t="s">
        <v>16</v>
      </c>
      <c r="F748" s="34" t="s">
        <v>163</v>
      </c>
      <c r="G748" s="21"/>
      <c r="H748" s="21"/>
      <c r="I748" s="21" t="s">
        <v>38</v>
      </c>
      <c r="J748" s="21" t="s">
        <v>19</v>
      </c>
      <c r="M748" s="12"/>
    </row>
    <row r="749" spans="1:13" ht="18" customHeight="1">
      <c r="A749" s="4">
        <v>748</v>
      </c>
      <c r="B749" s="37">
        <v>39704</v>
      </c>
      <c r="C749" s="34" t="s">
        <v>35</v>
      </c>
      <c r="D749" s="34" t="s">
        <v>166</v>
      </c>
      <c r="E749" s="34" t="s">
        <v>4</v>
      </c>
      <c r="F749" s="34" t="s">
        <v>27</v>
      </c>
      <c r="G749" s="21"/>
      <c r="H749" s="21"/>
      <c r="I749" s="21" t="s">
        <v>37</v>
      </c>
      <c r="J749" s="21" t="s">
        <v>14</v>
      </c>
      <c r="M749" s="12"/>
    </row>
    <row r="750" spans="1:13" ht="18" customHeight="1">
      <c r="A750" s="4">
        <v>749</v>
      </c>
      <c r="B750" s="37">
        <v>39704</v>
      </c>
      <c r="C750" s="34" t="s">
        <v>5</v>
      </c>
      <c r="D750" s="34" t="s">
        <v>39</v>
      </c>
      <c r="E750" s="34" t="s">
        <v>29</v>
      </c>
      <c r="F750" s="34" t="s">
        <v>161</v>
      </c>
      <c r="G750" s="21"/>
      <c r="H750" s="21"/>
      <c r="I750" s="21" t="s">
        <v>8</v>
      </c>
      <c r="J750" s="21" t="s">
        <v>25</v>
      </c>
      <c r="M750" s="12"/>
    </row>
    <row r="751" spans="1:13" ht="18" customHeight="1">
      <c r="A751" s="4">
        <v>750</v>
      </c>
      <c r="B751" s="37">
        <v>39704</v>
      </c>
      <c r="C751" s="34" t="s">
        <v>15</v>
      </c>
      <c r="D751" s="34" t="s">
        <v>17</v>
      </c>
      <c r="E751" s="34" t="s">
        <v>46</v>
      </c>
      <c r="F751" s="34" t="s">
        <v>210</v>
      </c>
      <c r="G751" s="21"/>
      <c r="H751" s="21"/>
      <c r="I751" s="21" t="s">
        <v>13</v>
      </c>
      <c r="J751" s="21" t="s">
        <v>20</v>
      </c>
      <c r="M751" s="12"/>
    </row>
    <row r="752" spans="1:13" ht="18" customHeight="1">
      <c r="A752" s="4">
        <v>751</v>
      </c>
      <c r="B752" s="37">
        <v>39704</v>
      </c>
      <c r="C752" s="34" t="s">
        <v>163</v>
      </c>
      <c r="D752" s="34" t="s">
        <v>144</v>
      </c>
      <c r="E752" s="34" t="s">
        <v>34</v>
      </c>
      <c r="F752" s="34" t="s">
        <v>16</v>
      </c>
      <c r="G752" s="21"/>
      <c r="H752" s="21"/>
      <c r="I752" s="21" t="s">
        <v>38</v>
      </c>
      <c r="J752" s="21" t="s">
        <v>19</v>
      </c>
      <c r="M752" s="12"/>
    </row>
    <row r="753" spans="1:13" ht="18" customHeight="1">
      <c r="A753" s="4">
        <v>752</v>
      </c>
      <c r="B753" s="37">
        <v>39704</v>
      </c>
      <c r="C753" s="34" t="s">
        <v>214</v>
      </c>
      <c r="D753" s="34" t="s">
        <v>24</v>
      </c>
      <c r="E753" s="36" t="s">
        <v>148</v>
      </c>
      <c r="F753" s="34" t="s">
        <v>30</v>
      </c>
      <c r="G753" s="21"/>
      <c r="H753" s="21"/>
      <c r="I753" s="21" t="s">
        <v>9</v>
      </c>
      <c r="J753" s="21" t="s">
        <v>32</v>
      </c>
      <c r="M753" s="12"/>
    </row>
    <row r="754" spans="1:13" ht="18" customHeight="1">
      <c r="A754" s="4">
        <v>753</v>
      </c>
      <c r="B754" s="37">
        <v>39704</v>
      </c>
      <c r="C754" s="34" t="s">
        <v>12</v>
      </c>
      <c r="D754" s="34" t="s">
        <v>23</v>
      </c>
      <c r="E754" s="34" t="s">
        <v>47</v>
      </c>
      <c r="F754" s="34" t="s">
        <v>50</v>
      </c>
      <c r="G754" s="21"/>
      <c r="H754" s="21"/>
      <c r="I754" s="21" t="s">
        <v>31</v>
      </c>
      <c r="J754" s="21" t="s">
        <v>26</v>
      </c>
      <c r="M754" s="12"/>
    </row>
    <row r="755" spans="1:13" ht="18" customHeight="1">
      <c r="A755" s="4">
        <v>754</v>
      </c>
      <c r="B755" s="37">
        <v>39705</v>
      </c>
      <c r="C755" s="34" t="s">
        <v>161</v>
      </c>
      <c r="D755" s="34" t="s">
        <v>131</v>
      </c>
      <c r="E755" s="34" t="s">
        <v>157</v>
      </c>
      <c r="F755" s="34" t="s">
        <v>29</v>
      </c>
      <c r="G755" s="21"/>
      <c r="H755" s="21"/>
      <c r="I755" s="21" t="s">
        <v>8</v>
      </c>
      <c r="J755" s="21" t="s">
        <v>25</v>
      </c>
      <c r="M755" s="12"/>
    </row>
    <row r="756" spans="1:13" ht="18" customHeight="1">
      <c r="A756" s="4">
        <v>755</v>
      </c>
      <c r="B756" s="37">
        <v>39705</v>
      </c>
      <c r="C756" s="34" t="s">
        <v>210</v>
      </c>
      <c r="D756" s="34" t="s">
        <v>36</v>
      </c>
      <c r="E756" s="34" t="s">
        <v>17</v>
      </c>
      <c r="F756" s="34" t="s">
        <v>46</v>
      </c>
      <c r="G756" s="21"/>
      <c r="H756" s="21"/>
      <c r="I756" s="21" t="s">
        <v>13</v>
      </c>
      <c r="J756" s="21" t="s">
        <v>20</v>
      </c>
      <c r="M756" s="12"/>
    </row>
    <row r="757" spans="1:13" ht="18" customHeight="1">
      <c r="A757" s="4">
        <v>756</v>
      </c>
      <c r="B757" s="37">
        <v>39705</v>
      </c>
      <c r="C757" s="34" t="s">
        <v>30</v>
      </c>
      <c r="D757" s="34" t="s">
        <v>213</v>
      </c>
      <c r="E757" s="34" t="s">
        <v>24</v>
      </c>
      <c r="F757" s="34" t="s">
        <v>148</v>
      </c>
      <c r="G757" s="21"/>
      <c r="H757" s="21"/>
      <c r="I757" s="21" t="s">
        <v>9</v>
      </c>
      <c r="J757" s="21" t="s">
        <v>32</v>
      </c>
      <c r="M757" s="12"/>
    </row>
    <row r="758" spans="1:13" ht="18" customHeight="1">
      <c r="A758" s="4">
        <v>757</v>
      </c>
      <c r="B758" s="37">
        <v>39705</v>
      </c>
      <c r="C758" s="34" t="s">
        <v>50</v>
      </c>
      <c r="D758" s="34" t="s">
        <v>173</v>
      </c>
      <c r="E758" s="34" t="s">
        <v>23</v>
      </c>
      <c r="F758" s="34" t="s">
        <v>47</v>
      </c>
      <c r="G758" s="21"/>
      <c r="H758" s="21"/>
      <c r="I758" s="21" t="s">
        <v>31</v>
      </c>
      <c r="J758" s="21" t="s">
        <v>26</v>
      </c>
      <c r="M758" s="12"/>
    </row>
    <row r="759" spans="1:13" ht="18" customHeight="1">
      <c r="A759" s="4">
        <v>758</v>
      </c>
      <c r="B759" s="37">
        <v>39705</v>
      </c>
      <c r="C759" s="34" t="s">
        <v>27</v>
      </c>
      <c r="D759" s="34" t="s">
        <v>21</v>
      </c>
      <c r="E759" s="34" t="s">
        <v>166</v>
      </c>
      <c r="F759" s="34" t="s">
        <v>18</v>
      </c>
      <c r="G759" s="21"/>
      <c r="H759" s="21"/>
      <c r="I759" s="21" t="s">
        <v>37</v>
      </c>
      <c r="J759" s="21" t="s">
        <v>14</v>
      </c>
      <c r="M759" s="12"/>
    </row>
    <row r="760" spans="1:13" ht="18" customHeight="1">
      <c r="A760" s="4">
        <v>759</v>
      </c>
      <c r="B760" s="37">
        <v>39705</v>
      </c>
      <c r="C760" s="34" t="s">
        <v>16</v>
      </c>
      <c r="D760" s="34" t="s">
        <v>22</v>
      </c>
      <c r="E760" s="34" t="s">
        <v>144</v>
      </c>
      <c r="F760" s="34" t="s">
        <v>34</v>
      </c>
      <c r="G760" s="21"/>
      <c r="H760" s="21"/>
      <c r="I760" s="21" t="s">
        <v>38</v>
      </c>
      <c r="J760" s="21" t="s">
        <v>19</v>
      </c>
      <c r="M760" s="12"/>
    </row>
    <row r="761" spans="1:13" ht="18" customHeight="1">
      <c r="A761" s="4">
        <v>760</v>
      </c>
      <c r="B761" s="37">
        <v>39706</v>
      </c>
      <c r="C761" s="34" t="s">
        <v>148</v>
      </c>
      <c r="D761" s="34" t="s">
        <v>214</v>
      </c>
      <c r="E761" s="34" t="s">
        <v>213</v>
      </c>
      <c r="F761" s="34" t="s">
        <v>24</v>
      </c>
      <c r="G761" s="21"/>
      <c r="H761" s="21"/>
      <c r="I761" s="21" t="s">
        <v>9</v>
      </c>
      <c r="J761" s="21" t="s">
        <v>32</v>
      </c>
      <c r="M761" s="12"/>
    </row>
    <row r="762" spans="1:13" ht="18" customHeight="1">
      <c r="A762" s="4">
        <v>761</v>
      </c>
      <c r="B762" s="37">
        <v>39706</v>
      </c>
      <c r="C762" s="34" t="s">
        <v>7</v>
      </c>
      <c r="D762" s="34" t="s">
        <v>72</v>
      </c>
      <c r="E762" s="34" t="s">
        <v>21</v>
      </c>
      <c r="F762" s="34" t="s">
        <v>4</v>
      </c>
      <c r="G762" s="21"/>
      <c r="H762" s="21"/>
      <c r="I762" s="21" t="s">
        <v>20</v>
      </c>
      <c r="J762" s="21" t="s">
        <v>38</v>
      </c>
      <c r="M762" s="12"/>
    </row>
    <row r="763" spans="1:13" ht="18" customHeight="1">
      <c r="A763" s="4">
        <v>762</v>
      </c>
      <c r="B763" s="37">
        <v>39706</v>
      </c>
      <c r="C763" s="34" t="s">
        <v>47</v>
      </c>
      <c r="D763" s="34" t="s">
        <v>12</v>
      </c>
      <c r="E763" s="34" t="s">
        <v>173</v>
      </c>
      <c r="F763" s="34" t="s">
        <v>23</v>
      </c>
      <c r="G763" s="21"/>
      <c r="H763" s="21"/>
      <c r="I763" s="21" t="s">
        <v>31</v>
      </c>
      <c r="J763" s="21" t="s">
        <v>26</v>
      </c>
      <c r="M763" s="12"/>
    </row>
    <row r="764" spans="1:13" ht="18" customHeight="1">
      <c r="A764" s="4">
        <v>763</v>
      </c>
      <c r="B764" s="37">
        <v>39706</v>
      </c>
      <c r="C764" s="34" t="s">
        <v>46</v>
      </c>
      <c r="D764" s="34" t="s">
        <v>15</v>
      </c>
      <c r="E764" s="34" t="s">
        <v>6</v>
      </c>
      <c r="F764" s="34" t="s">
        <v>17</v>
      </c>
      <c r="G764" s="21"/>
      <c r="H764" s="21"/>
      <c r="I764" s="21" t="s">
        <v>13</v>
      </c>
      <c r="J764" s="21" t="s">
        <v>37</v>
      </c>
      <c r="M764" s="12"/>
    </row>
    <row r="765" spans="1:13" ht="18" customHeight="1">
      <c r="A765" s="4">
        <v>764</v>
      </c>
      <c r="B765" s="37">
        <v>39706</v>
      </c>
      <c r="C765" s="34" t="s">
        <v>29</v>
      </c>
      <c r="D765" s="34" t="s">
        <v>157</v>
      </c>
      <c r="E765" s="34" t="s">
        <v>131</v>
      </c>
      <c r="F765" s="34" t="s">
        <v>39</v>
      </c>
      <c r="G765" s="21"/>
      <c r="H765" s="21"/>
      <c r="I765" s="21" t="s">
        <v>8</v>
      </c>
      <c r="J765" s="21" t="s">
        <v>25</v>
      </c>
      <c r="M765" s="12"/>
    </row>
    <row r="766" spans="1:13" ht="18" customHeight="1">
      <c r="A766" s="4">
        <v>765</v>
      </c>
      <c r="B766" s="37">
        <v>39706</v>
      </c>
      <c r="C766" s="34" t="s">
        <v>18</v>
      </c>
      <c r="D766" s="34" t="s">
        <v>33</v>
      </c>
      <c r="E766" s="34" t="s">
        <v>10</v>
      </c>
      <c r="F766" s="34" t="s">
        <v>166</v>
      </c>
      <c r="G766" s="21"/>
      <c r="H766" s="21"/>
      <c r="I766" s="21" t="s">
        <v>14</v>
      </c>
      <c r="J766" s="21" t="s">
        <v>19</v>
      </c>
      <c r="M766" s="12"/>
    </row>
    <row r="767" spans="1:13" ht="18" customHeight="1">
      <c r="A767" s="4">
        <v>766</v>
      </c>
      <c r="B767" s="37">
        <v>39707</v>
      </c>
      <c r="C767" s="34" t="s">
        <v>166</v>
      </c>
      <c r="D767" s="34" t="s">
        <v>27</v>
      </c>
      <c r="E767" s="34" t="s">
        <v>33</v>
      </c>
      <c r="F767" s="34" t="s">
        <v>10</v>
      </c>
      <c r="G767" s="21"/>
      <c r="H767" s="21"/>
      <c r="I767" s="21" t="s">
        <v>14</v>
      </c>
      <c r="J767" s="21" t="s">
        <v>19</v>
      </c>
      <c r="M767" s="12"/>
    </row>
    <row r="768" spans="1:13" ht="18" customHeight="1">
      <c r="A768" s="4">
        <v>767</v>
      </c>
      <c r="B768" s="37">
        <v>39707</v>
      </c>
      <c r="C768" s="34" t="s">
        <v>4</v>
      </c>
      <c r="D768" s="36" t="s">
        <v>16</v>
      </c>
      <c r="E768" s="34" t="s">
        <v>72</v>
      </c>
      <c r="F768" s="34" t="s">
        <v>21</v>
      </c>
      <c r="G768" s="21"/>
      <c r="H768" s="21"/>
      <c r="I768" s="21" t="s">
        <v>20</v>
      </c>
      <c r="J768" s="21" t="s">
        <v>38</v>
      </c>
      <c r="M768" s="12"/>
    </row>
    <row r="769" spans="1:13" ht="18" customHeight="1">
      <c r="A769" s="4">
        <v>768</v>
      </c>
      <c r="B769" s="37">
        <v>39707</v>
      </c>
      <c r="C769" s="34" t="s">
        <v>39</v>
      </c>
      <c r="D769" s="34" t="s">
        <v>5</v>
      </c>
      <c r="E769" s="34" t="s">
        <v>12</v>
      </c>
      <c r="F769" s="34" t="s">
        <v>131</v>
      </c>
      <c r="G769" s="21"/>
      <c r="H769" s="21"/>
      <c r="I769" s="21" t="s">
        <v>32</v>
      </c>
      <c r="J769" s="21" t="s">
        <v>8</v>
      </c>
      <c r="M769" s="12"/>
    </row>
    <row r="770" spans="1:13" ht="18" customHeight="1">
      <c r="A770" s="4">
        <v>769</v>
      </c>
      <c r="B770" s="37">
        <v>39707</v>
      </c>
      <c r="C770" s="34" t="s">
        <v>153</v>
      </c>
      <c r="D770" s="34" t="s">
        <v>142</v>
      </c>
      <c r="E770" s="34" t="s">
        <v>146</v>
      </c>
      <c r="F770" s="34" t="s">
        <v>182</v>
      </c>
      <c r="G770" s="21"/>
      <c r="H770" s="21"/>
      <c r="I770" s="21" t="s">
        <v>26</v>
      </c>
      <c r="J770" s="21" t="s">
        <v>25</v>
      </c>
      <c r="M770" s="12"/>
    </row>
    <row r="771" spans="1:13" ht="18" customHeight="1">
      <c r="A771" s="4">
        <v>770</v>
      </c>
      <c r="B771" s="37">
        <v>39707</v>
      </c>
      <c r="C771" s="34" t="s">
        <v>24</v>
      </c>
      <c r="D771" s="34" t="s">
        <v>30</v>
      </c>
      <c r="E771" s="34" t="s">
        <v>214</v>
      </c>
      <c r="F771" s="34" t="s">
        <v>213</v>
      </c>
      <c r="G771" s="21"/>
      <c r="H771" s="21"/>
      <c r="I771" s="21" t="s">
        <v>9</v>
      </c>
      <c r="J771" s="21" t="s">
        <v>31</v>
      </c>
      <c r="M771" s="12"/>
    </row>
    <row r="772" spans="1:13" ht="18" customHeight="1">
      <c r="A772" s="4">
        <v>771</v>
      </c>
      <c r="B772" s="37">
        <v>39707</v>
      </c>
      <c r="C772" s="34" t="s">
        <v>17</v>
      </c>
      <c r="D772" s="34" t="s">
        <v>210</v>
      </c>
      <c r="E772" s="34" t="s">
        <v>15</v>
      </c>
      <c r="F772" s="34" t="s">
        <v>6</v>
      </c>
      <c r="G772" s="21"/>
      <c r="H772" s="21"/>
      <c r="I772" s="21" t="s">
        <v>13</v>
      </c>
      <c r="J772" s="21" t="s">
        <v>37</v>
      </c>
      <c r="M772" s="12"/>
    </row>
    <row r="773" spans="1:13" ht="18" customHeight="1">
      <c r="A773" s="4">
        <v>772</v>
      </c>
      <c r="B773" s="37">
        <v>39708</v>
      </c>
      <c r="C773" s="34" t="s">
        <v>213</v>
      </c>
      <c r="D773" s="34" t="s">
        <v>148</v>
      </c>
      <c r="E773" s="34" t="s">
        <v>30</v>
      </c>
      <c r="F773" s="34" t="s">
        <v>214</v>
      </c>
      <c r="G773" s="21"/>
      <c r="H773" s="21"/>
      <c r="I773" s="21" t="s">
        <v>9</v>
      </c>
      <c r="J773" s="21" t="s">
        <v>31</v>
      </c>
      <c r="M773" s="12"/>
    </row>
    <row r="774" spans="1:13" ht="18" customHeight="1">
      <c r="A774" s="4">
        <v>773</v>
      </c>
      <c r="B774" s="37">
        <v>39708</v>
      </c>
      <c r="C774" s="34" t="s">
        <v>10</v>
      </c>
      <c r="D774" s="34" t="s">
        <v>18</v>
      </c>
      <c r="E774" s="34" t="s">
        <v>27</v>
      </c>
      <c r="F774" s="34" t="s">
        <v>33</v>
      </c>
      <c r="G774" s="21"/>
      <c r="H774" s="21"/>
      <c r="I774" s="21" t="s">
        <v>14</v>
      </c>
      <c r="J774" s="21" t="s">
        <v>19</v>
      </c>
      <c r="M774" s="12"/>
    </row>
    <row r="775" spans="1:13" ht="18" customHeight="1">
      <c r="A775" s="4">
        <v>774</v>
      </c>
      <c r="B775" s="37">
        <v>39708</v>
      </c>
      <c r="C775" s="34" t="s">
        <v>6</v>
      </c>
      <c r="D775" s="34" t="s">
        <v>46</v>
      </c>
      <c r="E775" s="34" t="s">
        <v>210</v>
      </c>
      <c r="F775" s="34" t="s">
        <v>15</v>
      </c>
      <c r="G775" s="21"/>
      <c r="H775" s="21"/>
      <c r="I775" s="21" t="s">
        <v>13</v>
      </c>
      <c r="J775" s="21" t="s">
        <v>37</v>
      </c>
      <c r="M775" s="12"/>
    </row>
    <row r="776" spans="1:13" ht="18" customHeight="1">
      <c r="A776" s="4">
        <v>775</v>
      </c>
      <c r="B776" s="37">
        <v>39708</v>
      </c>
      <c r="C776" s="34" t="s">
        <v>23</v>
      </c>
      <c r="D776" s="34" t="s">
        <v>161</v>
      </c>
      <c r="E776" s="34" t="s">
        <v>142</v>
      </c>
      <c r="F776" s="34" t="s">
        <v>146</v>
      </c>
      <c r="G776" s="21"/>
      <c r="H776" s="21"/>
      <c r="I776" s="21" t="s">
        <v>26</v>
      </c>
      <c r="J776" s="21" t="s">
        <v>25</v>
      </c>
      <c r="M776" s="12"/>
    </row>
    <row r="777" spans="1:13" ht="18" customHeight="1">
      <c r="A777" s="4">
        <v>776</v>
      </c>
      <c r="B777" s="37">
        <v>39708</v>
      </c>
      <c r="C777" s="34" t="s">
        <v>131</v>
      </c>
      <c r="D777" s="34" t="s">
        <v>29</v>
      </c>
      <c r="E777" s="34" t="s">
        <v>5</v>
      </c>
      <c r="F777" s="34" t="s">
        <v>12</v>
      </c>
      <c r="G777" s="21"/>
      <c r="H777" s="21"/>
      <c r="I777" s="21" t="s">
        <v>32</v>
      </c>
      <c r="J777" s="21" t="s">
        <v>8</v>
      </c>
      <c r="M777" s="12"/>
    </row>
    <row r="778" spans="1:13" ht="18" customHeight="1">
      <c r="A778" s="4">
        <v>777</v>
      </c>
      <c r="B778" s="37">
        <v>39708</v>
      </c>
      <c r="C778" s="34" t="s">
        <v>21</v>
      </c>
      <c r="D778" s="34" t="s">
        <v>7</v>
      </c>
      <c r="E778" s="34" t="s">
        <v>16</v>
      </c>
      <c r="F778" s="34" t="s">
        <v>72</v>
      </c>
      <c r="G778" s="21"/>
      <c r="H778" s="21"/>
      <c r="I778" s="21" t="s">
        <v>20</v>
      </c>
      <c r="J778" s="21" t="s">
        <v>38</v>
      </c>
      <c r="M778" s="12"/>
    </row>
    <row r="779" spans="1:13" ht="18" customHeight="1">
      <c r="A779" s="4">
        <v>778</v>
      </c>
      <c r="B779" s="37">
        <v>39709</v>
      </c>
      <c r="C779" s="34" t="s">
        <v>146</v>
      </c>
      <c r="D779" s="34" t="s">
        <v>153</v>
      </c>
      <c r="E779" s="34" t="s">
        <v>161</v>
      </c>
      <c r="F779" s="34" t="s">
        <v>142</v>
      </c>
      <c r="G779" s="21"/>
      <c r="H779" s="21"/>
      <c r="I779" s="21" t="s">
        <v>26</v>
      </c>
      <c r="J779" s="21" t="s">
        <v>25</v>
      </c>
      <c r="M779" s="12"/>
    </row>
    <row r="780" spans="1:13" ht="18" customHeight="1">
      <c r="A780" s="4">
        <v>779</v>
      </c>
      <c r="B780" s="37">
        <v>39709</v>
      </c>
      <c r="C780" s="34" t="s">
        <v>214</v>
      </c>
      <c r="D780" s="34" t="s">
        <v>24</v>
      </c>
      <c r="E780" s="34" t="s">
        <v>148</v>
      </c>
      <c r="F780" s="34" t="s">
        <v>30</v>
      </c>
      <c r="G780" s="21"/>
      <c r="H780" s="21"/>
      <c r="I780" s="21" t="s">
        <v>9</v>
      </c>
      <c r="J780" s="21" t="s">
        <v>31</v>
      </c>
      <c r="M780" s="12"/>
    </row>
    <row r="781" spans="1:13" ht="18" customHeight="1">
      <c r="A781" s="4">
        <v>780</v>
      </c>
      <c r="B781" s="37">
        <v>39709</v>
      </c>
      <c r="C781" s="34" t="s">
        <v>12</v>
      </c>
      <c r="D781" s="34" t="s">
        <v>39</v>
      </c>
      <c r="E781" s="34" t="s">
        <v>29</v>
      </c>
      <c r="F781" s="34" t="s">
        <v>5</v>
      </c>
      <c r="G781" s="21"/>
      <c r="H781" s="21"/>
      <c r="I781" s="21" t="s">
        <v>32</v>
      </c>
      <c r="J781" s="21" t="s">
        <v>8</v>
      </c>
      <c r="M781" s="12"/>
    </row>
    <row r="782" spans="1:13" ht="18" customHeight="1">
      <c r="A782" s="4">
        <v>781</v>
      </c>
      <c r="B782" s="37">
        <v>39710</v>
      </c>
      <c r="C782" s="34" t="s">
        <v>72</v>
      </c>
      <c r="D782" s="34" t="s">
        <v>46</v>
      </c>
      <c r="E782" s="34" t="s">
        <v>7</v>
      </c>
      <c r="F782" s="34" t="s">
        <v>43</v>
      </c>
      <c r="G782" s="21"/>
      <c r="H782" s="21"/>
      <c r="I782" s="21" t="s">
        <v>19</v>
      </c>
      <c r="J782" s="21" t="s">
        <v>20</v>
      </c>
      <c r="M782" s="12"/>
    </row>
    <row r="783" spans="1:13" ht="18" customHeight="1">
      <c r="A783" s="4">
        <v>782</v>
      </c>
      <c r="B783" s="37">
        <v>39710</v>
      </c>
      <c r="C783" s="34" t="s">
        <v>5</v>
      </c>
      <c r="D783" s="34" t="s">
        <v>213</v>
      </c>
      <c r="E783" s="34" t="s">
        <v>41</v>
      </c>
      <c r="F783" s="34" t="s">
        <v>29</v>
      </c>
      <c r="G783" s="21"/>
      <c r="H783" s="21"/>
      <c r="I783" s="21" t="s">
        <v>8</v>
      </c>
      <c r="J783" s="21" t="s">
        <v>9</v>
      </c>
      <c r="M783" s="12"/>
    </row>
    <row r="784" spans="1:13" ht="18" customHeight="1">
      <c r="A784" s="4">
        <v>783</v>
      </c>
      <c r="B784" s="37">
        <v>39710</v>
      </c>
      <c r="C784" s="34" t="s">
        <v>15</v>
      </c>
      <c r="D784" s="34" t="s">
        <v>4</v>
      </c>
      <c r="E784" s="34" t="s">
        <v>22</v>
      </c>
      <c r="F784" s="34" t="s">
        <v>144</v>
      </c>
      <c r="G784" s="21"/>
      <c r="H784" s="21"/>
      <c r="I784" s="21" t="s">
        <v>37</v>
      </c>
      <c r="J784" s="21" t="s">
        <v>38</v>
      </c>
      <c r="M784" s="12"/>
    </row>
    <row r="785" spans="1:13" ht="18" customHeight="1">
      <c r="A785" s="4">
        <v>784</v>
      </c>
      <c r="B785" s="37">
        <v>39710</v>
      </c>
      <c r="C785" s="34" t="s">
        <v>33</v>
      </c>
      <c r="D785" s="34" t="s">
        <v>35</v>
      </c>
      <c r="E785" s="34" t="s">
        <v>49</v>
      </c>
      <c r="F785" s="34" t="s">
        <v>210</v>
      </c>
      <c r="G785" s="21"/>
      <c r="H785" s="21"/>
      <c r="I785" s="21" t="s">
        <v>14</v>
      </c>
      <c r="J785" s="21" t="s">
        <v>13</v>
      </c>
      <c r="M785" s="12"/>
    </row>
    <row r="786" spans="1:13" ht="18" customHeight="1">
      <c r="A786" s="4">
        <v>785</v>
      </c>
      <c r="B786" s="37">
        <v>39711</v>
      </c>
      <c r="C786" s="34" t="s">
        <v>161</v>
      </c>
      <c r="D786" s="34" t="s">
        <v>182</v>
      </c>
      <c r="E786" s="34" t="s">
        <v>24</v>
      </c>
      <c r="F786" s="34" t="s">
        <v>11</v>
      </c>
      <c r="G786" s="21"/>
      <c r="H786" s="21"/>
      <c r="I786" s="21" t="s">
        <v>26</v>
      </c>
      <c r="J786" s="21" t="s">
        <v>31</v>
      </c>
      <c r="M786" s="12"/>
    </row>
    <row r="787" spans="1:13" ht="18" customHeight="1">
      <c r="A787" s="4">
        <v>786</v>
      </c>
      <c r="B787" s="37">
        <v>39711</v>
      </c>
      <c r="C787" s="34" t="s">
        <v>29</v>
      </c>
      <c r="D787" s="34" t="s">
        <v>12</v>
      </c>
      <c r="E787" s="34" t="s">
        <v>211</v>
      </c>
      <c r="F787" s="34" t="s">
        <v>41</v>
      </c>
      <c r="G787" s="21"/>
      <c r="H787" s="21"/>
      <c r="I787" s="21" t="s">
        <v>8</v>
      </c>
      <c r="J787" s="21" t="s">
        <v>9</v>
      </c>
      <c r="M787" s="12"/>
    </row>
    <row r="788" spans="1:13" ht="18" customHeight="1">
      <c r="A788" s="4">
        <v>787</v>
      </c>
      <c r="B788" s="37">
        <v>39711</v>
      </c>
      <c r="C788" s="34" t="s">
        <v>210</v>
      </c>
      <c r="D788" s="34" t="s">
        <v>6</v>
      </c>
      <c r="E788" s="34" t="s">
        <v>35</v>
      </c>
      <c r="F788" s="34" t="s">
        <v>49</v>
      </c>
      <c r="G788" s="21"/>
      <c r="H788" s="21"/>
      <c r="I788" s="21" t="s">
        <v>14</v>
      </c>
      <c r="J788" s="21" t="s">
        <v>13</v>
      </c>
      <c r="M788" s="12"/>
    </row>
    <row r="789" spans="1:13" ht="18" customHeight="1">
      <c r="A789" s="4">
        <v>788</v>
      </c>
      <c r="B789" s="37">
        <v>39711</v>
      </c>
      <c r="C789" s="34" t="s">
        <v>144</v>
      </c>
      <c r="D789" s="34" t="s">
        <v>166</v>
      </c>
      <c r="E789" s="34" t="s">
        <v>4</v>
      </c>
      <c r="F789" s="34" t="s">
        <v>22</v>
      </c>
      <c r="G789" s="21"/>
      <c r="H789" s="21"/>
      <c r="I789" s="21" t="s">
        <v>37</v>
      </c>
      <c r="J789" s="21" t="s">
        <v>38</v>
      </c>
      <c r="M789" s="12"/>
    </row>
    <row r="790" spans="1:13" ht="18" customHeight="1">
      <c r="A790" s="4">
        <v>789</v>
      </c>
      <c r="B790" s="37">
        <v>39711</v>
      </c>
      <c r="C790" s="34" t="s">
        <v>43</v>
      </c>
      <c r="D790" s="34" t="s">
        <v>10</v>
      </c>
      <c r="E790" s="34" t="s">
        <v>46</v>
      </c>
      <c r="F790" s="34" t="s">
        <v>7</v>
      </c>
      <c r="G790" s="21"/>
      <c r="H790" s="21"/>
      <c r="I790" s="21" t="s">
        <v>19</v>
      </c>
      <c r="J790" s="21" t="s">
        <v>20</v>
      </c>
      <c r="M790" s="12"/>
    </row>
    <row r="791" spans="1:13" ht="18" customHeight="1">
      <c r="A791" s="4">
        <v>790</v>
      </c>
      <c r="B791" s="37">
        <v>39711</v>
      </c>
      <c r="C791" s="34" t="s">
        <v>142</v>
      </c>
      <c r="D791" s="34" t="s">
        <v>131</v>
      </c>
      <c r="E791" s="34" t="s">
        <v>23</v>
      </c>
      <c r="F791" s="34" t="s">
        <v>148</v>
      </c>
      <c r="G791" s="21"/>
      <c r="H791" s="21"/>
      <c r="I791" s="21" t="s">
        <v>25</v>
      </c>
      <c r="J791" s="21" t="s">
        <v>32</v>
      </c>
      <c r="M791" s="12"/>
    </row>
    <row r="792" spans="1:13" ht="18" customHeight="1">
      <c r="A792" s="4">
        <v>791</v>
      </c>
      <c r="B792" s="37">
        <v>39712</v>
      </c>
      <c r="C792" s="34" t="s">
        <v>148</v>
      </c>
      <c r="D792" s="34" t="s">
        <v>47</v>
      </c>
      <c r="E792" s="34" t="s">
        <v>131</v>
      </c>
      <c r="F792" s="34" t="s">
        <v>23</v>
      </c>
      <c r="G792" s="21"/>
      <c r="H792" s="21"/>
      <c r="I792" s="21" t="s">
        <v>25</v>
      </c>
      <c r="J792" s="21" t="s">
        <v>32</v>
      </c>
      <c r="M792" s="12"/>
    </row>
    <row r="793" spans="1:13" ht="18" customHeight="1">
      <c r="A793" s="4">
        <v>792</v>
      </c>
      <c r="B793" s="37">
        <v>39712</v>
      </c>
      <c r="C793" s="34" t="s">
        <v>7</v>
      </c>
      <c r="D793" s="34" t="s">
        <v>72</v>
      </c>
      <c r="E793" s="34" t="s">
        <v>10</v>
      </c>
      <c r="F793" s="34" t="s">
        <v>46</v>
      </c>
      <c r="G793" s="21"/>
      <c r="H793" s="21"/>
      <c r="I793" s="21" t="s">
        <v>19</v>
      </c>
      <c r="J793" s="21" t="s">
        <v>20</v>
      </c>
      <c r="M793" s="12"/>
    </row>
    <row r="794" spans="1:13" ht="18" customHeight="1">
      <c r="A794" s="4">
        <v>793</v>
      </c>
      <c r="B794" s="37">
        <v>39712</v>
      </c>
      <c r="C794" s="34" t="s">
        <v>50</v>
      </c>
      <c r="D794" s="34" t="s">
        <v>214</v>
      </c>
      <c r="E794" s="36" t="s">
        <v>11</v>
      </c>
      <c r="F794" s="34" t="s">
        <v>24</v>
      </c>
      <c r="G794" s="21"/>
      <c r="H794" s="21"/>
      <c r="I794" s="21" t="s">
        <v>26</v>
      </c>
      <c r="J794" s="21" t="s">
        <v>31</v>
      </c>
      <c r="M794" s="12"/>
    </row>
    <row r="795" spans="1:13" ht="18" customHeight="1">
      <c r="A795" s="4">
        <v>794</v>
      </c>
      <c r="B795" s="37">
        <v>39712</v>
      </c>
      <c r="C795" s="34" t="s">
        <v>22</v>
      </c>
      <c r="D795" s="34" t="s">
        <v>15</v>
      </c>
      <c r="E795" s="34" t="s">
        <v>166</v>
      </c>
      <c r="F795" s="34" t="s">
        <v>4</v>
      </c>
      <c r="G795" s="21"/>
      <c r="H795" s="21"/>
      <c r="I795" s="21" t="s">
        <v>37</v>
      </c>
      <c r="J795" s="21" t="s">
        <v>38</v>
      </c>
      <c r="M795" s="12"/>
    </row>
    <row r="796" spans="1:13" ht="18" customHeight="1">
      <c r="A796" s="4">
        <v>795</v>
      </c>
      <c r="B796" s="37">
        <v>39713</v>
      </c>
      <c r="C796" s="34" t="s">
        <v>35</v>
      </c>
      <c r="D796" s="34" t="s">
        <v>144</v>
      </c>
      <c r="E796" s="34" t="s">
        <v>16</v>
      </c>
      <c r="F796" s="34" t="s">
        <v>6</v>
      </c>
      <c r="G796" s="21"/>
      <c r="H796" s="21"/>
      <c r="I796" s="21" t="s">
        <v>20</v>
      </c>
      <c r="J796" s="21" t="s">
        <v>14</v>
      </c>
      <c r="M796" s="12"/>
    </row>
    <row r="797" spans="1:13" ht="18" customHeight="1">
      <c r="A797" s="4">
        <v>796</v>
      </c>
      <c r="B797" s="37">
        <v>39713</v>
      </c>
      <c r="C797" s="34" t="s">
        <v>213</v>
      </c>
      <c r="D797" s="34" t="s">
        <v>5</v>
      </c>
      <c r="E797" s="34" t="s">
        <v>39</v>
      </c>
      <c r="F797" s="34" t="s">
        <v>12</v>
      </c>
      <c r="G797" s="21"/>
      <c r="H797" s="21"/>
      <c r="I797" s="21" t="s">
        <v>32</v>
      </c>
      <c r="J797" s="21" t="s">
        <v>9</v>
      </c>
      <c r="M797" s="12"/>
    </row>
    <row r="798" spans="1:13" ht="18" customHeight="1">
      <c r="A798" s="4">
        <v>797</v>
      </c>
      <c r="B798" s="37">
        <v>39713</v>
      </c>
      <c r="C798" s="34" t="s">
        <v>46</v>
      </c>
      <c r="D798" s="34" t="s">
        <v>43</v>
      </c>
      <c r="E798" s="34" t="s">
        <v>72</v>
      </c>
      <c r="F798" s="34" t="s">
        <v>10</v>
      </c>
      <c r="G798" s="21"/>
      <c r="H798" s="21"/>
      <c r="I798" s="21" t="s">
        <v>38</v>
      </c>
      <c r="J798" s="21" t="s">
        <v>13</v>
      </c>
      <c r="M798" s="12"/>
    </row>
    <row r="799" spans="1:13" ht="18" customHeight="1">
      <c r="A799" s="4">
        <v>798</v>
      </c>
      <c r="B799" s="37">
        <v>39713</v>
      </c>
      <c r="C799" s="34" t="s">
        <v>23</v>
      </c>
      <c r="D799" s="36" t="s">
        <v>142</v>
      </c>
      <c r="E799" s="34" t="s">
        <v>47</v>
      </c>
      <c r="F799" s="34" t="s">
        <v>131</v>
      </c>
      <c r="G799" s="21"/>
      <c r="H799" s="21"/>
      <c r="I799" s="21" t="s">
        <v>25</v>
      </c>
      <c r="J799" s="21" t="s">
        <v>31</v>
      </c>
      <c r="M799" s="12"/>
    </row>
    <row r="800" spans="1:13" ht="18" customHeight="1">
      <c r="A800" s="4">
        <v>799</v>
      </c>
      <c r="B800" s="37">
        <v>39713</v>
      </c>
      <c r="C800" s="34" t="s">
        <v>24</v>
      </c>
      <c r="D800" s="34" t="s">
        <v>161</v>
      </c>
      <c r="E800" s="34" t="s">
        <v>214</v>
      </c>
      <c r="F800" s="34" t="s">
        <v>182</v>
      </c>
      <c r="G800" s="21"/>
      <c r="H800" s="21"/>
      <c r="I800" s="21" t="s">
        <v>26</v>
      </c>
      <c r="J800" s="21" t="s">
        <v>8</v>
      </c>
      <c r="M800" s="12"/>
    </row>
    <row r="801" spans="1:13" ht="18" customHeight="1">
      <c r="A801" s="4">
        <v>800</v>
      </c>
      <c r="B801" s="37">
        <v>39713</v>
      </c>
      <c r="C801" s="34" t="s">
        <v>163</v>
      </c>
      <c r="D801" s="34" t="s">
        <v>17</v>
      </c>
      <c r="E801" s="34" t="s">
        <v>33</v>
      </c>
      <c r="F801" s="34" t="s">
        <v>36</v>
      </c>
      <c r="G801" s="21"/>
      <c r="H801" s="21"/>
      <c r="I801" s="21" t="s">
        <v>19</v>
      </c>
      <c r="J801" s="21" t="s">
        <v>37</v>
      </c>
      <c r="M801" s="12"/>
    </row>
    <row r="802" spans="1:13" ht="18" customHeight="1">
      <c r="A802" s="4">
        <v>801</v>
      </c>
      <c r="B802" s="37">
        <v>39714</v>
      </c>
      <c r="C802" s="34" t="s">
        <v>182</v>
      </c>
      <c r="D802" s="34" t="s">
        <v>11</v>
      </c>
      <c r="E802" s="34" t="s">
        <v>50</v>
      </c>
      <c r="F802" s="34" t="s">
        <v>214</v>
      </c>
      <c r="G802" s="21"/>
      <c r="H802" s="21"/>
      <c r="I802" s="21" t="s">
        <v>26</v>
      </c>
      <c r="J802" s="21" t="s">
        <v>8</v>
      </c>
      <c r="M802" s="12"/>
    </row>
    <row r="803" spans="1:13" ht="18" customHeight="1">
      <c r="A803" s="4">
        <v>802</v>
      </c>
      <c r="B803" s="37">
        <v>39714</v>
      </c>
      <c r="C803" s="34" t="s">
        <v>10</v>
      </c>
      <c r="D803" s="34" t="s">
        <v>7</v>
      </c>
      <c r="E803" s="34" t="s">
        <v>43</v>
      </c>
      <c r="F803" s="34" t="s">
        <v>72</v>
      </c>
      <c r="G803" s="21"/>
      <c r="H803" s="21"/>
      <c r="I803" s="21" t="s">
        <v>38</v>
      </c>
      <c r="J803" s="21" t="s">
        <v>13</v>
      </c>
      <c r="M803" s="12"/>
    </row>
    <row r="804" spans="1:13" ht="18" customHeight="1">
      <c r="A804" s="4">
        <v>803</v>
      </c>
      <c r="B804" s="37">
        <v>39714</v>
      </c>
      <c r="C804" s="34" t="s">
        <v>36</v>
      </c>
      <c r="D804" s="34" t="s">
        <v>210</v>
      </c>
      <c r="E804" s="34" t="s">
        <v>17</v>
      </c>
      <c r="F804" s="34" t="s">
        <v>33</v>
      </c>
      <c r="G804" s="21"/>
      <c r="H804" s="21"/>
      <c r="I804" s="21" t="s">
        <v>19</v>
      </c>
      <c r="J804" s="21" t="s">
        <v>37</v>
      </c>
      <c r="M804" s="12"/>
    </row>
    <row r="805" spans="1:13" ht="18" customHeight="1">
      <c r="A805" s="4">
        <v>804</v>
      </c>
      <c r="B805" s="37">
        <v>39714</v>
      </c>
      <c r="C805" s="34" t="s">
        <v>6</v>
      </c>
      <c r="D805" s="34" t="s">
        <v>49</v>
      </c>
      <c r="E805" s="34" t="s">
        <v>144</v>
      </c>
      <c r="F805" s="34" t="s">
        <v>16</v>
      </c>
      <c r="G805" s="21"/>
      <c r="H805" s="21"/>
      <c r="I805" s="21" t="s">
        <v>20</v>
      </c>
      <c r="J805" s="21" t="s">
        <v>14</v>
      </c>
      <c r="M805" s="12"/>
    </row>
    <row r="806" spans="1:13" ht="18" customHeight="1">
      <c r="A806" s="4">
        <v>805</v>
      </c>
      <c r="B806" s="37">
        <v>39714</v>
      </c>
      <c r="C806" s="34" t="s">
        <v>131</v>
      </c>
      <c r="D806" s="34" t="s">
        <v>148</v>
      </c>
      <c r="E806" s="34" t="s">
        <v>142</v>
      </c>
      <c r="F806" s="34" t="s">
        <v>47</v>
      </c>
      <c r="G806" s="21"/>
      <c r="H806" s="21"/>
      <c r="I806" s="21" t="s">
        <v>25</v>
      </c>
      <c r="J806" s="21" t="s">
        <v>31</v>
      </c>
      <c r="M806" s="12"/>
    </row>
    <row r="807" spans="1:13" ht="18" customHeight="1">
      <c r="A807" s="4">
        <v>806</v>
      </c>
      <c r="B807" s="37">
        <v>39714</v>
      </c>
      <c r="C807" s="34" t="s">
        <v>12</v>
      </c>
      <c r="D807" s="34" t="s">
        <v>30</v>
      </c>
      <c r="E807" s="34" t="s">
        <v>5</v>
      </c>
      <c r="F807" s="34" t="s">
        <v>211</v>
      </c>
      <c r="G807" s="21"/>
      <c r="H807" s="21"/>
      <c r="I807" s="21" t="s">
        <v>32</v>
      </c>
      <c r="J807" s="21" t="s">
        <v>9</v>
      </c>
      <c r="M807" s="12"/>
    </row>
    <row r="808" spans="1:13" ht="18" customHeight="1">
      <c r="A808" s="4">
        <v>807</v>
      </c>
      <c r="B808" s="37">
        <v>39715</v>
      </c>
      <c r="C808" s="34" t="s">
        <v>72</v>
      </c>
      <c r="D808" s="34" t="s">
        <v>46</v>
      </c>
      <c r="E808" s="34" t="s">
        <v>7</v>
      </c>
      <c r="F808" s="34" t="s">
        <v>43</v>
      </c>
      <c r="G808" s="21"/>
      <c r="H808" s="21"/>
      <c r="I808" s="21" t="s">
        <v>38</v>
      </c>
      <c r="J808" s="21" t="s">
        <v>13</v>
      </c>
      <c r="M808" s="12"/>
    </row>
    <row r="809" spans="1:13" ht="18" customHeight="1">
      <c r="A809" s="4">
        <v>808</v>
      </c>
      <c r="B809" s="37">
        <v>39715</v>
      </c>
      <c r="C809" s="34" t="s">
        <v>47</v>
      </c>
      <c r="D809" s="34" t="s">
        <v>23</v>
      </c>
      <c r="E809" s="34" t="s">
        <v>148</v>
      </c>
      <c r="F809" s="34" t="s">
        <v>142</v>
      </c>
      <c r="G809" s="21"/>
      <c r="H809" s="21"/>
      <c r="I809" s="21" t="s">
        <v>25</v>
      </c>
      <c r="J809" s="21" t="s">
        <v>26</v>
      </c>
      <c r="M809" s="12"/>
    </row>
    <row r="810" spans="1:13" ht="18" customHeight="1">
      <c r="A810" s="4">
        <v>809</v>
      </c>
      <c r="B810" s="37">
        <v>39715</v>
      </c>
      <c r="C810" s="34" t="s">
        <v>211</v>
      </c>
      <c r="D810" s="34" t="s">
        <v>29</v>
      </c>
      <c r="E810" s="34" t="s">
        <v>30</v>
      </c>
      <c r="F810" s="34" t="s">
        <v>213</v>
      </c>
      <c r="G810" s="21"/>
      <c r="H810" s="21"/>
      <c r="I810" s="21" t="s">
        <v>32</v>
      </c>
      <c r="J810" s="21" t="s">
        <v>8</v>
      </c>
      <c r="M810" s="12"/>
    </row>
    <row r="811" spans="1:13" ht="18" customHeight="1">
      <c r="A811" s="4">
        <v>810</v>
      </c>
      <c r="B811" s="37">
        <v>39715</v>
      </c>
      <c r="C811" s="34" t="s">
        <v>33</v>
      </c>
      <c r="D811" s="34" t="s">
        <v>163</v>
      </c>
      <c r="E811" s="34" t="s">
        <v>210</v>
      </c>
      <c r="F811" s="34" t="s">
        <v>17</v>
      </c>
      <c r="G811" s="21"/>
      <c r="H811" s="21"/>
      <c r="I811" s="21" t="s">
        <v>19</v>
      </c>
      <c r="J811" s="21" t="s">
        <v>37</v>
      </c>
      <c r="M811" s="12"/>
    </row>
    <row r="812" spans="1:13" ht="18" customHeight="1">
      <c r="A812" s="4">
        <v>811</v>
      </c>
      <c r="B812" s="37">
        <v>39715</v>
      </c>
      <c r="C812" s="34" t="s">
        <v>16</v>
      </c>
      <c r="D812" s="34" t="s">
        <v>35</v>
      </c>
      <c r="E812" s="34" t="s">
        <v>49</v>
      </c>
      <c r="F812" s="34" t="s">
        <v>144</v>
      </c>
      <c r="G812" s="21"/>
      <c r="H812" s="21"/>
      <c r="I812" s="21" t="s">
        <v>20</v>
      </c>
      <c r="J812" s="21" t="s">
        <v>14</v>
      </c>
      <c r="M812" s="12"/>
    </row>
    <row r="813" spans="1:13" ht="18" customHeight="1">
      <c r="A813" s="4">
        <v>812</v>
      </c>
      <c r="B813" s="37">
        <v>39716</v>
      </c>
      <c r="C813" s="34" t="s">
        <v>43</v>
      </c>
      <c r="D813" s="34" t="s">
        <v>10</v>
      </c>
      <c r="E813" s="34" t="s">
        <v>46</v>
      </c>
      <c r="F813" s="34" t="s">
        <v>7</v>
      </c>
      <c r="G813" s="21"/>
      <c r="H813" s="21"/>
      <c r="I813" s="21" t="s">
        <v>38</v>
      </c>
      <c r="J813" s="21" t="s">
        <v>13</v>
      </c>
      <c r="M813" s="12"/>
    </row>
    <row r="814" spans="1:13" ht="18" customHeight="1">
      <c r="A814" s="4">
        <v>813</v>
      </c>
      <c r="B814" s="37">
        <v>39716</v>
      </c>
      <c r="C814" s="34" t="s">
        <v>17</v>
      </c>
      <c r="D814" s="34" t="s">
        <v>36</v>
      </c>
      <c r="E814" s="34" t="s">
        <v>163</v>
      </c>
      <c r="F814" s="34" t="s">
        <v>210</v>
      </c>
      <c r="G814" s="21"/>
      <c r="H814" s="21"/>
      <c r="I814" s="21" t="s">
        <v>19</v>
      </c>
      <c r="J814" s="21" t="s">
        <v>37</v>
      </c>
      <c r="M814" s="12"/>
    </row>
    <row r="815" spans="1:13" ht="18" customHeight="1">
      <c r="A815" s="4">
        <v>814</v>
      </c>
      <c r="B815" s="37">
        <v>39717</v>
      </c>
      <c r="C815" s="34" t="s">
        <v>153</v>
      </c>
      <c r="D815" s="34" t="s">
        <v>12</v>
      </c>
      <c r="E815" s="34" t="s">
        <v>23</v>
      </c>
      <c r="F815" s="34" t="s">
        <v>161</v>
      </c>
      <c r="G815" s="21"/>
      <c r="H815" s="21"/>
      <c r="I815" s="21" t="s">
        <v>9</v>
      </c>
      <c r="J815" s="21" t="s">
        <v>26</v>
      </c>
      <c r="M815" s="12"/>
    </row>
    <row r="816" spans="1:13" ht="18" customHeight="1">
      <c r="A816" s="4">
        <v>815</v>
      </c>
      <c r="B816" s="37">
        <v>39717</v>
      </c>
      <c r="C816" s="34" t="s">
        <v>214</v>
      </c>
      <c r="D816" s="34" t="s">
        <v>39</v>
      </c>
      <c r="E816" s="34" t="s">
        <v>29</v>
      </c>
      <c r="F816" s="34" t="s">
        <v>5</v>
      </c>
      <c r="G816" s="21"/>
      <c r="H816" s="21"/>
      <c r="I816" s="21" t="s">
        <v>31</v>
      </c>
      <c r="J816" s="21" t="s">
        <v>32</v>
      </c>
      <c r="M816" s="12"/>
    </row>
    <row r="817" spans="1:13" ht="18" customHeight="1">
      <c r="A817" s="4">
        <v>816</v>
      </c>
      <c r="B817" s="37">
        <v>39718</v>
      </c>
      <c r="C817" s="34" t="s">
        <v>161</v>
      </c>
      <c r="D817" s="34" t="s">
        <v>47</v>
      </c>
      <c r="E817" s="34" t="s">
        <v>12</v>
      </c>
      <c r="F817" s="34" t="s">
        <v>23</v>
      </c>
      <c r="G817" s="21"/>
      <c r="H817" s="21"/>
      <c r="I817" s="21" t="s">
        <v>9</v>
      </c>
      <c r="J817" s="21" t="s">
        <v>26</v>
      </c>
      <c r="M817" s="12"/>
    </row>
    <row r="818" spans="1:13" ht="18" customHeight="1">
      <c r="A818" s="4">
        <v>817</v>
      </c>
      <c r="B818" s="37">
        <v>39718</v>
      </c>
      <c r="C818" s="34" t="s">
        <v>7</v>
      </c>
      <c r="D818" s="34" t="s">
        <v>16</v>
      </c>
      <c r="E818" s="34" t="s">
        <v>72</v>
      </c>
      <c r="F818" s="34" t="s">
        <v>163</v>
      </c>
      <c r="G818" s="21"/>
      <c r="H818" s="21"/>
      <c r="I818" s="21" t="s">
        <v>38</v>
      </c>
      <c r="J818" s="21" t="s">
        <v>37</v>
      </c>
      <c r="M818" s="12"/>
    </row>
    <row r="819" spans="1:13" ht="18" customHeight="1">
      <c r="A819" s="4">
        <v>818</v>
      </c>
      <c r="B819" s="37">
        <v>39718</v>
      </c>
      <c r="C819" s="34" t="s">
        <v>5</v>
      </c>
      <c r="D819" s="34" t="s">
        <v>213</v>
      </c>
      <c r="E819" s="34" t="s">
        <v>39</v>
      </c>
      <c r="F819" s="34" t="s">
        <v>29</v>
      </c>
      <c r="G819" s="21"/>
      <c r="H819" s="21"/>
      <c r="I819" s="21" t="s">
        <v>31</v>
      </c>
      <c r="J819" s="21" t="s">
        <v>32</v>
      </c>
      <c r="M819" s="12"/>
    </row>
    <row r="820" spans="1:13" ht="18" customHeight="1">
      <c r="A820" s="4">
        <v>819</v>
      </c>
      <c r="B820" s="37">
        <v>39718</v>
      </c>
      <c r="C820" s="34" t="s">
        <v>210</v>
      </c>
      <c r="D820" s="34" t="s">
        <v>33</v>
      </c>
      <c r="E820" s="34" t="s">
        <v>36</v>
      </c>
      <c r="F820" s="34" t="s">
        <v>46</v>
      </c>
      <c r="G820" s="21"/>
      <c r="H820" s="21"/>
      <c r="I820" s="21" t="s">
        <v>19</v>
      </c>
      <c r="J820" s="21" t="s">
        <v>14</v>
      </c>
      <c r="M820" s="12"/>
    </row>
    <row r="821" spans="1:13" ht="18" customHeight="1">
      <c r="A821" s="4">
        <v>820</v>
      </c>
      <c r="B821" s="37">
        <v>39718</v>
      </c>
      <c r="C821" s="34" t="s">
        <v>30</v>
      </c>
      <c r="D821" s="34" t="s">
        <v>142</v>
      </c>
      <c r="E821" s="34" t="s">
        <v>131</v>
      </c>
      <c r="F821" s="34" t="s">
        <v>41</v>
      </c>
      <c r="G821" s="21"/>
      <c r="H821" s="21"/>
      <c r="I821" s="21" t="s">
        <v>8</v>
      </c>
      <c r="J821" s="21" t="s">
        <v>25</v>
      </c>
      <c r="M821" s="12"/>
    </row>
    <row r="822" spans="1:13" ht="18" customHeight="1">
      <c r="A822" s="4">
        <v>821</v>
      </c>
      <c r="B822" s="37">
        <v>39718</v>
      </c>
      <c r="C822" s="34" t="s">
        <v>18</v>
      </c>
      <c r="D822" s="34" t="s">
        <v>21</v>
      </c>
      <c r="E822" s="34" t="s">
        <v>166</v>
      </c>
      <c r="F822" s="34" t="s">
        <v>4</v>
      </c>
      <c r="G822" s="21"/>
      <c r="H822" s="21"/>
      <c r="I822" s="21" t="s">
        <v>20</v>
      </c>
      <c r="J822" s="21" t="s">
        <v>13</v>
      </c>
      <c r="M822" s="12"/>
    </row>
    <row r="823" spans="1:13" ht="18" customHeight="1">
      <c r="A823" s="4">
        <v>822</v>
      </c>
      <c r="B823" s="37">
        <v>39719</v>
      </c>
      <c r="C823" s="34" t="s">
        <v>4</v>
      </c>
      <c r="D823" s="34" t="s">
        <v>22</v>
      </c>
      <c r="E823" s="34" t="s">
        <v>21</v>
      </c>
      <c r="F823" s="34" t="s">
        <v>166</v>
      </c>
      <c r="G823" s="21"/>
      <c r="H823" s="21"/>
      <c r="I823" s="21" t="s">
        <v>20</v>
      </c>
      <c r="J823" s="21" t="s">
        <v>37</v>
      </c>
      <c r="M823" s="12"/>
    </row>
    <row r="824" spans="1:13" ht="18" customHeight="1">
      <c r="A824" s="4">
        <v>823</v>
      </c>
      <c r="B824" s="37">
        <v>39719</v>
      </c>
      <c r="C824" s="34" t="s">
        <v>41</v>
      </c>
      <c r="D824" s="34" t="s">
        <v>148</v>
      </c>
      <c r="E824" s="34" t="s">
        <v>142</v>
      </c>
      <c r="F824" s="34" t="s">
        <v>131</v>
      </c>
      <c r="G824" s="21"/>
      <c r="H824" s="21"/>
      <c r="I824" s="21" t="s">
        <v>32</v>
      </c>
      <c r="J824" s="21" t="s">
        <v>26</v>
      </c>
      <c r="M824" s="12"/>
    </row>
    <row r="825" spans="1:13" ht="18" customHeight="1">
      <c r="A825" s="4">
        <v>824</v>
      </c>
      <c r="B825" s="37">
        <v>39719</v>
      </c>
      <c r="C825" s="34" t="s">
        <v>46</v>
      </c>
      <c r="D825" s="34" t="s">
        <v>17</v>
      </c>
      <c r="E825" s="34" t="s">
        <v>33</v>
      </c>
      <c r="F825" s="34" t="s">
        <v>36</v>
      </c>
      <c r="G825" s="21"/>
      <c r="H825" s="21"/>
      <c r="I825" s="21" t="s">
        <v>19</v>
      </c>
      <c r="J825" s="21" t="s">
        <v>14</v>
      </c>
      <c r="M825" s="12"/>
    </row>
    <row r="826" spans="1:13" ht="18" customHeight="1">
      <c r="A826" s="4">
        <v>825</v>
      </c>
      <c r="B826" s="37">
        <v>39719</v>
      </c>
      <c r="C826" s="34" t="s">
        <v>29</v>
      </c>
      <c r="D826" s="34" t="s">
        <v>214</v>
      </c>
      <c r="E826" s="34" t="s">
        <v>213</v>
      </c>
      <c r="F826" s="34" t="s">
        <v>39</v>
      </c>
      <c r="G826" s="21"/>
      <c r="H826" s="21"/>
      <c r="I826" s="21" t="s">
        <v>31</v>
      </c>
      <c r="J826" s="21" t="s">
        <v>8</v>
      </c>
      <c r="M826" s="12"/>
    </row>
    <row r="827" spans="1:13" ht="18" customHeight="1">
      <c r="A827" s="4">
        <v>826</v>
      </c>
      <c r="B827" s="37">
        <v>39719</v>
      </c>
      <c r="C827" s="34" t="s">
        <v>23</v>
      </c>
      <c r="D827" s="34" t="s">
        <v>153</v>
      </c>
      <c r="E827" s="34" t="s">
        <v>47</v>
      </c>
      <c r="F827" s="34" t="s">
        <v>12</v>
      </c>
      <c r="G827" s="21"/>
      <c r="H827" s="21"/>
      <c r="I827" s="21" t="s">
        <v>9</v>
      </c>
      <c r="J827" s="21" t="s">
        <v>25</v>
      </c>
      <c r="M827" s="12"/>
    </row>
    <row r="828" spans="1:13" ht="18" customHeight="1">
      <c r="A828" s="4">
        <v>827</v>
      </c>
      <c r="B828" s="37">
        <v>39720</v>
      </c>
      <c r="C828" s="34" t="s">
        <v>39</v>
      </c>
      <c r="D828" s="34" t="s">
        <v>5</v>
      </c>
      <c r="E828" s="34" t="s">
        <v>214</v>
      </c>
      <c r="F828" s="34" t="s">
        <v>213</v>
      </c>
      <c r="G828" s="21"/>
      <c r="H828" s="21"/>
      <c r="I828" s="21" t="s">
        <v>31</v>
      </c>
      <c r="J828" s="21" t="s">
        <v>8</v>
      </c>
      <c r="M828" s="12"/>
    </row>
    <row r="829" spans="1:13" ht="18" customHeight="1">
      <c r="A829" s="4">
        <v>828</v>
      </c>
      <c r="B829" s="37">
        <v>39720</v>
      </c>
      <c r="C829" s="34" t="s">
        <v>131</v>
      </c>
      <c r="D829" s="34" t="s">
        <v>30</v>
      </c>
      <c r="E829" s="34" t="s">
        <v>148</v>
      </c>
      <c r="F829" s="34" t="s">
        <v>142</v>
      </c>
      <c r="G829" s="21"/>
      <c r="H829" s="21"/>
      <c r="I829" s="21" t="s">
        <v>32</v>
      </c>
      <c r="J829" s="21" t="s">
        <v>26</v>
      </c>
      <c r="M829" s="12"/>
    </row>
    <row r="830" spans="1:13" ht="18" customHeight="1">
      <c r="A830" s="4">
        <v>829</v>
      </c>
      <c r="B830" s="37">
        <v>39720</v>
      </c>
      <c r="C830" s="34" t="s">
        <v>163</v>
      </c>
      <c r="D830" s="34" t="s">
        <v>7</v>
      </c>
      <c r="E830" s="34" t="s">
        <v>43</v>
      </c>
      <c r="F830" s="34" t="s">
        <v>16</v>
      </c>
      <c r="G830" s="21"/>
      <c r="H830" s="21"/>
      <c r="I830" s="21" t="s">
        <v>38</v>
      </c>
      <c r="J830" s="21" t="s">
        <v>19</v>
      </c>
      <c r="M830" s="12"/>
    </row>
    <row r="831" spans="1:13" ht="18" customHeight="1">
      <c r="A831" s="4">
        <v>830</v>
      </c>
      <c r="B831" s="37">
        <v>39720</v>
      </c>
      <c r="C831" s="34" t="s">
        <v>12</v>
      </c>
      <c r="D831" s="34" t="s">
        <v>161</v>
      </c>
      <c r="E831" s="34" t="s">
        <v>153</v>
      </c>
      <c r="F831" s="34" t="s">
        <v>47</v>
      </c>
      <c r="G831" s="21"/>
      <c r="H831" s="21"/>
      <c r="I831" s="21" t="s">
        <v>9</v>
      </c>
      <c r="J831" s="21" t="s">
        <v>25</v>
      </c>
      <c r="M831" s="12"/>
    </row>
    <row r="832" spans="1:13" ht="18" customHeight="1">
      <c r="A832" s="4">
        <v>831</v>
      </c>
      <c r="B832" s="37">
        <v>39721</v>
      </c>
      <c r="C832" s="34" t="s">
        <v>47</v>
      </c>
      <c r="D832" s="34" t="s">
        <v>23</v>
      </c>
      <c r="E832" s="34" t="s">
        <v>161</v>
      </c>
      <c r="F832" s="34" t="s">
        <v>153</v>
      </c>
      <c r="G832" s="21"/>
      <c r="H832" s="21"/>
      <c r="I832" s="21" t="s">
        <v>9</v>
      </c>
      <c r="J832" s="21" t="s">
        <v>25</v>
      </c>
      <c r="M832" s="12"/>
    </row>
    <row r="833" spans="1:13" ht="18" customHeight="1">
      <c r="A833" s="4">
        <v>832</v>
      </c>
      <c r="B833" s="37">
        <v>39721</v>
      </c>
      <c r="C833" s="34" t="s">
        <v>144</v>
      </c>
      <c r="D833" s="34" t="s">
        <v>35</v>
      </c>
      <c r="E833" s="34" t="s">
        <v>22</v>
      </c>
      <c r="F833" s="34" t="s">
        <v>49</v>
      </c>
      <c r="G833" s="21"/>
      <c r="H833" s="21"/>
      <c r="I833" s="21" t="s">
        <v>14</v>
      </c>
      <c r="J833" s="21" t="s">
        <v>19</v>
      </c>
      <c r="M833" s="12"/>
    </row>
    <row r="834" spans="1:13" ht="18" customHeight="1">
      <c r="A834" s="4">
        <v>833</v>
      </c>
      <c r="B834" s="37">
        <v>39721</v>
      </c>
      <c r="C834" s="34" t="s">
        <v>21</v>
      </c>
      <c r="D834" s="34" t="s">
        <v>6</v>
      </c>
      <c r="E834" s="34" t="s">
        <v>18</v>
      </c>
      <c r="F834" s="34" t="s">
        <v>10</v>
      </c>
      <c r="G834" s="21"/>
      <c r="H834" s="21"/>
      <c r="I834" s="21" t="s">
        <v>13</v>
      </c>
      <c r="J834" s="21" t="s">
        <v>37</v>
      </c>
      <c r="M834" s="12"/>
    </row>
    <row r="835" spans="1:13" ht="18" customHeight="1">
      <c r="A835" s="4">
        <v>834</v>
      </c>
      <c r="B835" s="37">
        <v>39722</v>
      </c>
      <c r="C835" s="34" t="s">
        <v>153</v>
      </c>
      <c r="D835" s="34" t="s">
        <v>12</v>
      </c>
      <c r="E835" s="36" t="s">
        <v>23</v>
      </c>
      <c r="F835" s="34" t="s">
        <v>161</v>
      </c>
      <c r="G835" s="21"/>
      <c r="H835" s="21"/>
      <c r="I835" s="21" t="s">
        <v>9</v>
      </c>
      <c r="J835" s="21" t="s">
        <v>31</v>
      </c>
      <c r="M835" s="12"/>
    </row>
    <row r="836" spans="1:13" ht="18" customHeight="1">
      <c r="A836" s="4">
        <v>835</v>
      </c>
      <c r="B836" s="37">
        <v>39722</v>
      </c>
      <c r="C836" s="34" t="s">
        <v>213</v>
      </c>
      <c r="D836" s="34" t="s">
        <v>29</v>
      </c>
      <c r="E836" s="34" t="s">
        <v>5</v>
      </c>
      <c r="F836" s="34" t="s">
        <v>30</v>
      </c>
      <c r="G836" s="21"/>
      <c r="H836" s="21"/>
      <c r="I836" s="21" t="s">
        <v>8</v>
      </c>
      <c r="J836" s="21" t="s">
        <v>32</v>
      </c>
      <c r="M836" s="12"/>
    </row>
    <row r="837" spans="1:13" ht="18" customHeight="1">
      <c r="A837" s="4">
        <v>836</v>
      </c>
      <c r="B837" s="37">
        <v>39722</v>
      </c>
      <c r="C837" s="34" t="s">
        <v>49</v>
      </c>
      <c r="D837" s="34" t="s">
        <v>4</v>
      </c>
      <c r="E837" s="34" t="s">
        <v>35</v>
      </c>
      <c r="F837" s="34" t="s">
        <v>22</v>
      </c>
      <c r="G837" s="21"/>
      <c r="H837" s="21"/>
      <c r="I837" s="21" t="s">
        <v>14</v>
      </c>
      <c r="J837" s="21" t="s">
        <v>19</v>
      </c>
      <c r="M837" s="12"/>
    </row>
    <row r="838" spans="1:13" ht="18" customHeight="1">
      <c r="A838" s="4">
        <v>837</v>
      </c>
      <c r="B838" s="37">
        <v>39722</v>
      </c>
      <c r="C838" s="34" t="s">
        <v>36</v>
      </c>
      <c r="D838" s="34" t="s">
        <v>166</v>
      </c>
      <c r="E838" s="34" t="s">
        <v>6</v>
      </c>
      <c r="F838" s="34" t="s">
        <v>18</v>
      </c>
      <c r="G838" s="21"/>
      <c r="H838" s="21"/>
      <c r="I838" s="21" t="s">
        <v>13</v>
      </c>
      <c r="J838" s="21" t="s">
        <v>20</v>
      </c>
      <c r="M838" s="12"/>
    </row>
    <row r="839" spans="1:13" ht="18" customHeight="1">
      <c r="A839" s="4">
        <v>838</v>
      </c>
      <c r="B839" s="37">
        <v>39722</v>
      </c>
      <c r="C839" s="34" t="s">
        <v>142</v>
      </c>
      <c r="D839" s="34" t="s">
        <v>24</v>
      </c>
      <c r="E839" s="34" t="s">
        <v>173</v>
      </c>
      <c r="F839" s="34" t="s">
        <v>185</v>
      </c>
      <c r="G839" s="21"/>
      <c r="H839" s="21"/>
      <c r="I839" s="21" t="s">
        <v>26</v>
      </c>
      <c r="J839" s="21" t="s">
        <v>25</v>
      </c>
      <c r="M839" s="12"/>
    </row>
    <row r="840" spans="1:13" ht="18" customHeight="1">
      <c r="A840" s="4">
        <v>839</v>
      </c>
      <c r="B840" s="37">
        <v>39723</v>
      </c>
      <c r="C840" s="34" t="s">
        <v>6</v>
      </c>
      <c r="D840" s="36" t="s">
        <v>18</v>
      </c>
      <c r="E840" s="34" t="s">
        <v>10</v>
      </c>
      <c r="F840" s="34" t="s">
        <v>166</v>
      </c>
      <c r="G840" s="21"/>
      <c r="H840" s="21"/>
      <c r="I840" s="21" t="s">
        <v>13</v>
      </c>
      <c r="J840" s="21" t="s">
        <v>20</v>
      </c>
      <c r="M840" s="12"/>
    </row>
    <row r="841" spans="1:13" ht="18" customHeight="1">
      <c r="A841" s="4">
        <v>840</v>
      </c>
      <c r="B841" s="37">
        <v>39723</v>
      </c>
      <c r="C841" s="34" t="s">
        <v>30</v>
      </c>
      <c r="D841" s="34" t="s">
        <v>131</v>
      </c>
      <c r="E841" s="34" t="s">
        <v>29</v>
      </c>
      <c r="F841" s="34" t="s">
        <v>5</v>
      </c>
      <c r="G841" s="21"/>
      <c r="H841" s="21"/>
      <c r="I841" s="21" t="s">
        <v>8</v>
      </c>
      <c r="J841" s="21" t="s">
        <v>9</v>
      </c>
      <c r="M841" s="12"/>
    </row>
    <row r="842" spans="1:13" ht="18" customHeight="1">
      <c r="A842" s="4">
        <v>841</v>
      </c>
      <c r="B842" s="37">
        <v>39723</v>
      </c>
      <c r="C842" s="34" t="s">
        <v>22</v>
      </c>
      <c r="D842" s="34" t="s">
        <v>144</v>
      </c>
      <c r="E842" s="34" t="s">
        <v>4</v>
      </c>
      <c r="F842" s="34" t="s">
        <v>35</v>
      </c>
      <c r="G842" s="21"/>
      <c r="H842" s="21"/>
      <c r="I842" s="21" t="s">
        <v>14</v>
      </c>
      <c r="J842" s="21" t="s">
        <v>19</v>
      </c>
      <c r="M842" s="12"/>
    </row>
    <row r="843" spans="1:13" ht="18" customHeight="1">
      <c r="A843" s="4">
        <v>842</v>
      </c>
      <c r="B843" s="37">
        <v>39724</v>
      </c>
      <c r="C843" s="34" t="s">
        <v>148</v>
      </c>
      <c r="D843" s="34" t="s">
        <v>39</v>
      </c>
      <c r="E843" s="34" t="s">
        <v>12</v>
      </c>
      <c r="F843" s="34" t="s">
        <v>211</v>
      </c>
      <c r="G843" s="21"/>
      <c r="H843" s="21"/>
      <c r="I843" s="21" t="s">
        <v>8</v>
      </c>
      <c r="J843" s="21" t="s">
        <v>9</v>
      </c>
      <c r="M843" s="12"/>
    </row>
    <row r="844" spans="1:13" ht="18" customHeight="1">
      <c r="A844" s="4">
        <v>843</v>
      </c>
      <c r="B844" s="37">
        <v>39724</v>
      </c>
      <c r="C844" s="34" t="s">
        <v>72</v>
      </c>
      <c r="D844" s="34" t="s">
        <v>7</v>
      </c>
      <c r="E844" s="34" t="s">
        <v>49</v>
      </c>
      <c r="F844" s="34" t="s">
        <v>17</v>
      </c>
      <c r="G844" s="21"/>
      <c r="H844" s="21"/>
      <c r="I844" s="21" t="s">
        <v>13</v>
      </c>
      <c r="J844" s="21" t="s">
        <v>20</v>
      </c>
      <c r="M844" s="12"/>
    </row>
    <row r="845" spans="1:13" ht="18" customHeight="1">
      <c r="A845" s="4">
        <v>844</v>
      </c>
      <c r="B845" s="37">
        <v>39724</v>
      </c>
      <c r="C845" s="34" t="s">
        <v>10</v>
      </c>
      <c r="D845" s="34" t="s">
        <v>21</v>
      </c>
      <c r="E845" s="34" t="s">
        <v>166</v>
      </c>
      <c r="F845" s="34" t="s">
        <v>27</v>
      </c>
      <c r="G845" s="21"/>
      <c r="H845" s="21"/>
      <c r="I845" s="21" t="s">
        <v>14</v>
      </c>
      <c r="J845" s="21" t="s">
        <v>38</v>
      </c>
      <c r="M845" s="12"/>
    </row>
    <row r="846" spans="1:13" ht="18" customHeight="1">
      <c r="A846" s="4">
        <v>845</v>
      </c>
      <c r="B846" s="37">
        <v>39725</v>
      </c>
      <c r="C846" s="34" t="s">
        <v>35</v>
      </c>
      <c r="D846" s="34" t="s">
        <v>210</v>
      </c>
      <c r="E846" s="34" t="s">
        <v>144</v>
      </c>
      <c r="F846" s="34" t="s">
        <v>33</v>
      </c>
      <c r="G846" s="21"/>
      <c r="H846" s="21"/>
      <c r="I846" s="21" t="s">
        <v>37</v>
      </c>
      <c r="J846" s="21" t="s">
        <v>20</v>
      </c>
      <c r="M846" s="12"/>
    </row>
    <row r="847" spans="1:13" ht="18" customHeight="1">
      <c r="A847" s="4">
        <v>846</v>
      </c>
      <c r="B847" s="37">
        <v>39725</v>
      </c>
      <c r="C847" s="36" t="s">
        <v>29</v>
      </c>
      <c r="D847" s="34" t="s">
        <v>30</v>
      </c>
      <c r="E847" s="34" t="s">
        <v>213</v>
      </c>
      <c r="F847" s="34" t="s">
        <v>131</v>
      </c>
      <c r="G847" s="21"/>
      <c r="H847" s="21"/>
      <c r="I847" s="21" t="s">
        <v>9</v>
      </c>
      <c r="J847" s="21" t="s">
        <v>32</v>
      </c>
      <c r="M847" s="13"/>
    </row>
    <row r="848" spans="1:13" ht="18" customHeight="1">
      <c r="A848" s="4">
        <v>847</v>
      </c>
      <c r="B848" s="37">
        <v>39725</v>
      </c>
      <c r="C848" s="34" t="s">
        <v>17</v>
      </c>
      <c r="D848" s="34" t="s">
        <v>46</v>
      </c>
      <c r="E848" s="34" t="s">
        <v>163</v>
      </c>
      <c r="F848" s="34" t="s">
        <v>7</v>
      </c>
      <c r="G848" s="21"/>
      <c r="H848" s="21"/>
      <c r="I848" s="21" t="s">
        <v>13</v>
      </c>
      <c r="J848" s="21" t="s">
        <v>19</v>
      </c>
      <c r="M848" s="12"/>
    </row>
    <row r="849" spans="1:13" ht="18" customHeight="1">
      <c r="A849" s="4">
        <v>848</v>
      </c>
      <c r="B849" s="37">
        <v>39725</v>
      </c>
      <c r="C849" s="34" t="s">
        <v>27</v>
      </c>
      <c r="D849" s="34" t="s">
        <v>22</v>
      </c>
      <c r="E849" s="34" t="s">
        <v>21</v>
      </c>
      <c r="F849" s="34" t="s">
        <v>4</v>
      </c>
      <c r="G849" s="21"/>
      <c r="H849" s="21"/>
      <c r="I849" s="21" t="s">
        <v>14</v>
      </c>
      <c r="J849" s="21" t="s">
        <v>38</v>
      </c>
      <c r="M849" s="12"/>
    </row>
    <row r="850" spans="1:13" ht="18" customHeight="1">
      <c r="A850" s="4">
        <v>849</v>
      </c>
      <c r="B850" s="37">
        <v>39726</v>
      </c>
      <c r="C850" s="34" t="s">
        <v>4</v>
      </c>
      <c r="D850" s="34" t="s">
        <v>10</v>
      </c>
      <c r="E850" s="34" t="s">
        <v>22</v>
      </c>
      <c r="F850" s="34" t="s">
        <v>21</v>
      </c>
      <c r="G850" s="21"/>
      <c r="H850" s="21"/>
      <c r="I850" s="21" t="s">
        <v>14</v>
      </c>
      <c r="J850" s="21" t="s">
        <v>38</v>
      </c>
      <c r="M850" s="12"/>
    </row>
    <row r="851" spans="1:13" ht="18" customHeight="1">
      <c r="A851" s="4">
        <v>850</v>
      </c>
      <c r="B851" s="37">
        <v>39726</v>
      </c>
      <c r="C851" s="34" t="s">
        <v>7</v>
      </c>
      <c r="D851" s="34" t="s">
        <v>72</v>
      </c>
      <c r="E851" s="34" t="s">
        <v>46</v>
      </c>
      <c r="F851" s="34" t="s">
        <v>163</v>
      </c>
      <c r="G851" s="21"/>
      <c r="H851" s="21"/>
      <c r="I851" s="21" t="s">
        <v>13</v>
      </c>
      <c r="J851" s="21" t="s">
        <v>19</v>
      </c>
      <c r="M851" s="12"/>
    </row>
    <row r="852" spans="1:13" ht="18" customHeight="1">
      <c r="A852" s="4">
        <v>851</v>
      </c>
      <c r="B852" s="37">
        <v>39726</v>
      </c>
      <c r="C852" s="34" t="s">
        <v>131</v>
      </c>
      <c r="D852" s="34" t="s">
        <v>5</v>
      </c>
      <c r="E852" s="34" t="s">
        <v>30</v>
      </c>
      <c r="F852" s="34" t="s">
        <v>213</v>
      </c>
      <c r="G852" s="21"/>
      <c r="H852" s="21"/>
      <c r="I852" s="21" t="s">
        <v>9</v>
      </c>
      <c r="J852" s="21" t="s">
        <v>25</v>
      </c>
      <c r="M852" s="12"/>
    </row>
    <row r="853" spans="1:13" ht="18" customHeight="1">
      <c r="A853" s="4">
        <v>852</v>
      </c>
      <c r="B853" s="37">
        <v>39726</v>
      </c>
      <c r="C853" s="34" t="s">
        <v>33</v>
      </c>
      <c r="D853" s="34" t="s">
        <v>16</v>
      </c>
      <c r="E853" s="34" t="s">
        <v>210</v>
      </c>
      <c r="F853" s="34" t="s">
        <v>144</v>
      </c>
      <c r="G853" s="21"/>
      <c r="H853" s="21"/>
      <c r="I853" s="21" t="s">
        <v>37</v>
      </c>
      <c r="J853" s="21" t="s">
        <v>20</v>
      </c>
      <c r="M853" s="12"/>
    </row>
    <row r="854" spans="1:13" ht="18" customHeight="1">
      <c r="A854" s="4">
        <v>853</v>
      </c>
      <c r="B854" s="37">
        <v>39727</v>
      </c>
      <c r="C854" s="34" t="s">
        <v>144</v>
      </c>
      <c r="D854" s="34" t="s">
        <v>6</v>
      </c>
      <c r="E854" s="34" t="s">
        <v>16</v>
      </c>
      <c r="F854" s="34" t="s">
        <v>210</v>
      </c>
      <c r="G854" s="21"/>
      <c r="H854" s="21"/>
      <c r="I854" s="21" t="s">
        <v>14</v>
      </c>
      <c r="J854" s="21" t="s">
        <v>38</v>
      </c>
      <c r="M854" s="12"/>
    </row>
    <row r="855" spans="1:13" ht="18" customHeight="1">
      <c r="A855" s="4">
        <v>854</v>
      </c>
      <c r="B855" s="37">
        <v>39727</v>
      </c>
      <c r="C855" s="34" t="s">
        <v>163</v>
      </c>
      <c r="D855" s="34" t="s">
        <v>17</v>
      </c>
      <c r="E855" s="34" t="s">
        <v>72</v>
      </c>
      <c r="F855" s="34" t="s">
        <v>46</v>
      </c>
      <c r="G855" s="21"/>
      <c r="H855" s="21"/>
      <c r="I855" s="21" t="s">
        <v>13</v>
      </c>
      <c r="J855" s="21" t="s">
        <v>19</v>
      </c>
      <c r="M855" s="12"/>
    </row>
    <row r="856" spans="1:13" ht="18" customHeight="1">
      <c r="A856" s="4">
        <v>855</v>
      </c>
      <c r="B856" s="37">
        <v>39727</v>
      </c>
      <c r="C856" s="34" t="s">
        <v>12</v>
      </c>
      <c r="D856" s="34" t="s">
        <v>148</v>
      </c>
      <c r="E856" s="34" t="s">
        <v>5</v>
      </c>
      <c r="F856" s="34" t="s">
        <v>30</v>
      </c>
      <c r="G856" s="21"/>
      <c r="H856" s="21"/>
      <c r="I856" s="21" t="s">
        <v>9</v>
      </c>
      <c r="J856" s="21" t="s">
        <v>25</v>
      </c>
      <c r="M856" s="12"/>
    </row>
    <row r="857" spans="1:13" ht="18" customHeight="1">
      <c r="A857" s="4">
        <v>856</v>
      </c>
      <c r="B857" s="37">
        <v>39728</v>
      </c>
      <c r="C857" s="34" t="s">
        <v>30</v>
      </c>
      <c r="D857" s="34" t="s">
        <v>213</v>
      </c>
      <c r="E857" s="34" t="s">
        <v>148</v>
      </c>
      <c r="F857" s="34" t="s">
        <v>5</v>
      </c>
      <c r="G857" s="21"/>
      <c r="H857" s="21"/>
      <c r="I857" s="21" t="s">
        <v>9</v>
      </c>
      <c r="J857" s="21" t="s">
        <v>25</v>
      </c>
      <c r="M857" s="12"/>
    </row>
    <row r="858" spans="1:13" ht="18" customHeight="1">
      <c r="A858" s="4">
        <v>857</v>
      </c>
      <c r="B858" s="37">
        <v>39728</v>
      </c>
      <c r="C858" s="34" t="s">
        <v>21</v>
      </c>
      <c r="D858" s="34" t="s">
        <v>27</v>
      </c>
      <c r="E858" s="34" t="s">
        <v>6</v>
      </c>
      <c r="F858" s="34" t="s">
        <v>16</v>
      </c>
      <c r="G858" s="21"/>
      <c r="H858" s="21"/>
      <c r="I858" s="21" t="s">
        <v>14</v>
      </c>
      <c r="J858" s="21" t="s">
        <v>20</v>
      </c>
      <c r="M858" s="12"/>
    </row>
    <row r="859" spans="1:13" ht="18" customHeight="1">
      <c r="A859" s="4">
        <v>858</v>
      </c>
      <c r="B859" s="37">
        <v>39729</v>
      </c>
      <c r="C859" s="34" t="s">
        <v>6</v>
      </c>
      <c r="D859" s="34" t="s">
        <v>33</v>
      </c>
      <c r="E859" s="34" t="s">
        <v>35</v>
      </c>
      <c r="F859" s="34" t="s">
        <v>27</v>
      </c>
      <c r="G859" s="21"/>
      <c r="H859" s="21"/>
      <c r="I859" s="21" t="s">
        <v>14</v>
      </c>
      <c r="J859" s="21" t="s">
        <v>13</v>
      </c>
      <c r="M859" s="12"/>
    </row>
    <row r="860" spans="1:13" ht="18" customHeight="1">
      <c r="A860" s="4">
        <v>859</v>
      </c>
      <c r="B860" s="37">
        <v>39729</v>
      </c>
      <c r="C860" s="34" t="s">
        <v>16</v>
      </c>
      <c r="D860" s="34" t="s">
        <v>4</v>
      </c>
      <c r="E860" s="34" t="s">
        <v>10</v>
      </c>
      <c r="F860" s="34" t="s">
        <v>22</v>
      </c>
      <c r="G860" s="21"/>
      <c r="H860" s="21"/>
      <c r="I860" s="21" t="s">
        <v>37</v>
      </c>
      <c r="J860" s="21" t="s">
        <v>38</v>
      </c>
      <c r="M860" s="12"/>
    </row>
    <row r="861" spans="1:13" ht="18" customHeight="1">
      <c r="A861" s="4">
        <v>860</v>
      </c>
      <c r="B861" s="37">
        <v>39730</v>
      </c>
      <c r="C861" s="34" t="s">
        <v>22</v>
      </c>
      <c r="D861" s="34" t="s">
        <v>144</v>
      </c>
      <c r="E861" s="34" t="s">
        <v>17</v>
      </c>
      <c r="F861" s="34" t="s">
        <v>10</v>
      </c>
      <c r="G861" s="34"/>
      <c r="H861" s="34"/>
      <c r="I861" s="34" t="s">
        <v>37</v>
      </c>
      <c r="J861" s="34" t="s">
        <v>13</v>
      </c>
      <c r="K861" s="12"/>
      <c r="M861" s="12"/>
    </row>
    <row r="862" spans="1:13" ht="18" customHeight="1">
      <c r="A862" s="4">
        <v>861</v>
      </c>
      <c r="B862" s="37">
        <v>39731</v>
      </c>
      <c r="C862" s="34" t="s">
        <v>10</v>
      </c>
      <c r="D862" s="34" t="s">
        <v>6</v>
      </c>
      <c r="E862" s="34" t="s">
        <v>33</v>
      </c>
      <c r="F862" s="34" t="s">
        <v>35</v>
      </c>
      <c r="G862" s="34"/>
      <c r="H862" s="34"/>
      <c r="I862" s="34" t="s">
        <v>14</v>
      </c>
      <c r="J862" s="34" t="s">
        <v>37</v>
      </c>
      <c r="K862" s="12"/>
      <c r="M862" s="12"/>
    </row>
    <row r="863" spans="1:13" ht="18" customHeight="1">
      <c r="A863" s="4">
        <v>862</v>
      </c>
      <c r="B863" s="37">
        <v>39731</v>
      </c>
      <c r="C863" s="34" t="s">
        <v>17</v>
      </c>
      <c r="D863" s="34" t="s">
        <v>21</v>
      </c>
      <c r="E863" s="34" t="s">
        <v>144</v>
      </c>
      <c r="F863" s="34" t="s">
        <v>166</v>
      </c>
      <c r="G863" s="34"/>
      <c r="H863" s="34"/>
      <c r="I863" s="34" t="s">
        <v>13</v>
      </c>
      <c r="J863" s="34" t="s">
        <v>38</v>
      </c>
      <c r="K863" s="12"/>
      <c r="M863" s="12"/>
    </row>
    <row r="864" spans="1:13" ht="18" customHeight="1">
      <c r="A864" s="4">
        <v>863</v>
      </c>
      <c r="B864" s="37">
        <v>39732</v>
      </c>
      <c r="C864" s="34" t="s">
        <v>4</v>
      </c>
      <c r="D864" s="34" t="s">
        <v>22</v>
      </c>
      <c r="E864" s="34" t="s">
        <v>6</v>
      </c>
      <c r="F864" s="34" t="s">
        <v>21</v>
      </c>
      <c r="G864" s="34"/>
      <c r="H864" s="34"/>
      <c r="I864" s="34" t="s">
        <v>13</v>
      </c>
      <c r="J864" s="34" t="s">
        <v>38</v>
      </c>
      <c r="K864" s="12"/>
      <c r="M864" s="12"/>
    </row>
    <row r="865" spans="1:13" ht="18" customHeight="1">
      <c r="A865" s="4">
        <v>864</v>
      </c>
      <c r="B865" s="37">
        <v>39732</v>
      </c>
      <c r="C865" s="34" t="s">
        <v>35</v>
      </c>
      <c r="D865" s="34" t="s">
        <v>33</v>
      </c>
      <c r="E865" s="34" t="s">
        <v>27</v>
      </c>
      <c r="F865" s="34" t="s">
        <v>144</v>
      </c>
      <c r="G865" s="34"/>
      <c r="H865" s="34"/>
      <c r="I865" s="34" t="s">
        <v>14</v>
      </c>
      <c r="J865" s="34" t="s">
        <v>37</v>
      </c>
      <c r="K865" s="12"/>
      <c r="M865" s="12"/>
    </row>
    <row r="866" spans="1:13" ht="18" customHeight="1">
      <c r="A866" s="4">
        <v>865</v>
      </c>
      <c r="B866" s="37">
        <v>39732</v>
      </c>
      <c r="C866" s="34" t="s">
        <v>23</v>
      </c>
      <c r="D866" s="34" t="s">
        <v>142</v>
      </c>
      <c r="E866" s="34" t="s">
        <v>214</v>
      </c>
      <c r="F866" s="34" t="s">
        <v>153</v>
      </c>
      <c r="G866" s="34" t="s">
        <v>47</v>
      </c>
      <c r="H866" s="34" t="s">
        <v>161</v>
      </c>
      <c r="I866" s="34" t="s">
        <v>26</v>
      </c>
      <c r="J866" s="34" t="s">
        <v>31</v>
      </c>
      <c r="K866" s="12"/>
      <c r="M866" s="12"/>
    </row>
    <row r="867" spans="1:13" ht="18" customHeight="1">
      <c r="A867" s="4">
        <v>866</v>
      </c>
      <c r="B867" s="37">
        <v>39733</v>
      </c>
      <c r="C867" s="34" t="s">
        <v>153</v>
      </c>
      <c r="D867" s="34" t="s">
        <v>161</v>
      </c>
      <c r="E867" s="34" t="s">
        <v>142</v>
      </c>
      <c r="F867" s="34" t="s">
        <v>47</v>
      </c>
      <c r="G867" s="34" t="s">
        <v>214</v>
      </c>
      <c r="H867" s="34" t="s">
        <v>146</v>
      </c>
      <c r="I867" s="34" t="s">
        <v>26</v>
      </c>
      <c r="J867" s="34" t="s">
        <v>31</v>
      </c>
      <c r="K867" s="12"/>
      <c r="M867" s="12"/>
    </row>
    <row r="868" spans="1:13" ht="18" customHeight="1">
      <c r="A868" s="4">
        <v>867</v>
      </c>
      <c r="B868" s="37">
        <v>39733</v>
      </c>
      <c r="C868" s="34" t="s">
        <v>210</v>
      </c>
      <c r="D868" s="34" t="s">
        <v>163</v>
      </c>
      <c r="E868" s="34" t="s">
        <v>72</v>
      </c>
      <c r="F868" s="34" t="s">
        <v>46</v>
      </c>
      <c r="G868" s="34"/>
      <c r="H868" s="34"/>
      <c r="I868" s="34" t="s">
        <v>38</v>
      </c>
      <c r="J868" s="34" t="s">
        <v>20</v>
      </c>
      <c r="K868" s="12"/>
      <c r="M868" s="12"/>
    </row>
    <row r="869" spans="1:13" ht="18" customHeight="1">
      <c r="A869" s="4">
        <v>868</v>
      </c>
      <c r="B869" s="37">
        <v>39733</v>
      </c>
      <c r="C869" s="34" t="s">
        <v>33</v>
      </c>
      <c r="D869" s="34" t="s">
        <v>10</v>
      </c>
      <c r="E869" s="34" t="s">
        <v>22</v>
      </c>
      <c r="F869" s="34" t="s">
        <v>6</v>
      </c>
      <c r="G869" s="34"/>
      <c r="H869" s="34"/>
      <c r="I869" s="34" t="s">
        <v>14</v>
      </c>
      <c r="J869" s="34" t="s">
        <v>13</v>
      </c>
      <c r="K869" s="12"/>
      <c r="M869" s="12"/>
    </row>
    <row r="870" spans="1:13" ht="18" customHeight="1">
      <c r="A870" s="4">
        <v>869</v>
      </c>
      <c r="B870" s="37">
        <v>39738</v>
      </c>
      <c r="C870" s="34" t="s">
        <v>161</v>
      </c>
      <c r="D870" s="34" t="s">
        <v>153</v>
      </c>
      <c r="E870" s="34" t="s">
        <v>12</v>
      </c>
      <c r="F870" s="34" t="s">
        <v>29</v>
      </c>
      <c r="G870" s="34" t="s">
        <v>148</v>
      </c>
      <c r="H870" s="34" t="s">
        <v>213</v>
      </c>
      <c r="I870" s="34" t="s">
        <v>32</v>
      </c>
      <c r="J870" s="34" t="s">
        <v>31</v>
      </c>
      <c r="K870" s="12"/>
      <c r="M870" s="12"/>
    </row>
    <row r="871" spans="1:13" ht="18" customHeight="1">
      <c r="A871" s="4">
        <v>870</v>
      </c>
      <c r="B871" s="37">
        <v>39739</v>
      </c>
      <c r="C871" s="34" t="s">
        <v>148</v>
      </c>
      <c r="D871" s="34" t="s">
        <v>213</v>
      </c>
      <c r="E871" s="34" t="s">
        <v>153</v>
      </c>
      <c r="F871" s="34" t="s">
        <v>12</v>
      </c>
      <c r="G871" s="34" t="s">
        <v>29</v>
      </c>
      <c r="H871" s="34" t="s">
        <v>161</v>
      </c>
      <c r="I871" s="34" t="s">
        <v>32</v>
      </c>
      <c r="J871" s="34" t="s">
        <v>31</v>
      </c>
      <c r="K871" s="12"/>
      <c r="M871" s="12"/>
    </row>
    <row r="872" spans="1:13" ht="18" customHeight="1">
      <c r="A872" s="4">
        <v>871</v>
      </c>
      <c r="B872" s="37">
        <v>39739</v>
      </c>
      <c r="C872" s="34" t="s">
        <v>16</v>
      </c>
      <c r="D872" s="34" t="s">
        <v>21</v>
      </c>
      <c r="E872" s="34" t="s">
        <v>46</v>
      </c>
      <c r="F872" s="34" t="s">
        <v>22</v>
      </c>
      <c r="G872" s="34" t="s">
        <v>4</v>
      </c>
      <c r="H872" s="34" t="s">
        <v>6</v>
      </c>
      <c r="I872" s="34" t="s">
        <v>38</v>
      </c>
      <c r="J872" s="34" t="s">
        <v>20</v>
      </c>
      <c r="K872" s="12"/>
      <c r="M872" s="12"/>
    </row>
    <row r="873" spans="1:13" ht="18" customHeight="1">
      <c r="A873" s="4">
        <v>872</v>
      </c>
      <c r="B873" s="37">
        <v>39740</v>
      </c>
      <c r="C873" s="34" t="s">
        <v>29</v>
      </c>
      <c r="D873" s="34" t="s">
        <v>161</v>
      </c>
      <c r="E873" s="34" t="s">
        <v>213</v>
      </c>
      <c r="F873" s="34" t="s">
        <v>153</v>
      </c>
      <c r="G873" s="34" t="s">
        <v>12</v>
      </c>
      <c r="H873" s="34" t="s">
        <v>148</v>
      </c>
      <c r="I873" s="34" t="s">
        <v>32</v>
      </c>
      <c r="J873" s="34" t="s">
        <v>31</v>
      </c>
      <c r="K873" s="12"/>
      <c r="M873" s="12"/>
    </row>
    <row r="874" spans="1:13" ht="18" customHeight="1">
      <c r="A874" s="4">
        <v>873</v>
      </c>
      <c r="B874" s="37">
        <v>39740</v>
      </c>
      <c r="C874" s="34" t="s">
        <v>22</v>
      </c>
      <c r="D874" s="34" t="s">
        <v>46</v>
      </c>
      <c r="E874" s="34" t="s">
        <v>6</v>
      </c>
      <c r="F874" s="34" t="s">
        <v>4</v>
      </c>
      <c r="G874" s="34" t="s">
        <v>21</v>
      </c>
      <c r="H874" s="34" t="s">
        <v>16</v>
      </c>
      <c r="I874" s="34" t="s">
        <v>38</v>
      </c>
      <c r="J874" s="34" t="s">
        <v>20</v>
      </c>
      <c r="K874" s="12"/>
      <c r="M874" s="12"/>
    </row>
    <row r="875" spans="1:13" ht="18" customHeight="1">
      <c r="A875" s="4">
        <v>874</v>
      </c>
      <c r="B875" s="37">
        <v>39741</v>
      </c>
      <c r="C875" s="34" t="s">
        <v>4</v>
      </c>
      <c r="D875" s="34" t="s">
        <v>6</v>
      </c>
      <c r="E875" s="34" t="s">
        <v>16</v>
      </c>
      <c r="F875" s="34" t="s">
        <v>21</v>
      </c>
      <c r="G875" s="34" t="s">
        <v>46</v>
      </c>
      <c r="H875" s="34" t="s">
        <v>22</v>
      </c>
      <c r="I875" s="34" t="s">
        <v>38</v>
      </c>
      <c r="J875" s="34" t="s">
        <v>20</v>
      </c>
      <c r="K875" s="12"/>
      <c r="M875" s="12"/>
    </row>
    <row r="876" spans="1:13" ht="18" customHeight="1">
      <c r="A876" s="4">
        <v>875</v>
      </c>
      <c r="B876" s="37">
        <v>39742</v>
      </c>
      <c r="C876" s="34" t="s">
        <v>12</v>
      </c>
      <c r="D876" s="34" t="s">
        <v>148</v>
      </c>
      <c r="E876" s="34" t="s">
        <v>161</v>
      </c>
      <c r="F876" s="34" t="s">
        <v>213</v>
      </c>
      <c r="G876" s="34" t="s">
        <v>153</v>
      </c>
      <c r="H876" s="34" t="s">
        <v>29</v>
      </c>
      <c r="I876" s="34" t="s">
        <v>32</v>
      </c>
      <c r="J876" s="34" t="s">
        <v>31</v>
      </c>
      <c r="K876" s="12"/>
      <c r="M876" s="12"/>
    </row>
    <row r="877" spans="1:13" ht="18" customHeight="1">
      <c r="A877" s="4">
        <v>876</v>
      </c>
      <c r="B877" s="37">
        <v>39743</v>
      </c>
      <c r="C877" s="34" t="s">
        <v>153</v>
      </c>
      <c r="D877" s="34" t="s">
        <v>29</v>
      </c>
      <c r="E877" s="34" t="s">
        <v>148</v>
      </c>
      <c r="F877" s="34" t="s">
        <v>161</v>
      </c>
      <c r="G877" s="34" t="s">
        <v>213</v>
      </c>
      <c r="H877" s="34" t="s">
        <v>12</v>
      </c>
      <c r="I877" s="34" t="s">
        <v>32</v>
      </c>
      <c r="J877" s="34" t="s">
        <v>31</v>
      </c>
      <c r="K877" s="12"/>
      <c r="M877" s="12"/>
    </row>
    <row r="878" spans="1:13" ht="18" customHeight="1">
      <c r="A878" s="4">
        <v>877</v>
      </c>
      <c r="B878" s="37">
        <v>39743</v>
      </c>
      <c r="C878" s="34" t="s">
        <v>144</v>
      </c>
      <c r="D878" s="34" t="s">
        <v>35</v>
      </c>
      <c r="E878" s="34" t="s">
        <v>72</v>
      </c>
      <c r="F878" s="34" t="s">
        <v>15</v>
      </c>
      <c r="G878" s="34" t="s">
        <v>10</v>
      </c>
      <c r="H878" s="34" t="s">
        <v>163</v>
      </c>
      <c r="I878" s="34" t="s">
        <v>37</v>
      </c>
      <c r="J878" s="34" t="s">
        <v>20</v>
      </c>
      <c r="K878" s="12"/>
      <c r="M878" s="12"/>
    </row>
    <row r="879" spans="1:13" ht="18" customHeight="1">
      <c r="A879" s="4">
        <v>878</v>
      </c>
      <c r="B879" s="37">
        <v>39744</v>
      </c>
      <c r="C879" s="34" t="s">
        <v>15</v>
      </c>
      <c r="D879" s="34" t="s">
        <v>72</v>
      </c>
      <c r="E879" s="34" t="s">
        <v>163</v>
      </c>
      <c r="F879" s="34" t="s">
        <v>10</v>
      </c>
      <c r="G879" s="34" t="s">
        <v>35</v>
      </c>
      <c r="H879" s="34" t="s">
        <v>144</v>
      </c>
      <c r="I879" s="34" t="s">
        <v>37</v>
      </c>
      <c r="J879" s="34" t="s">
        <v>20</v>
      </c>
      <c r="K879" s="12"/>
      <c r="M879" s="12"/>
    </row>
    <row r="880" spans="1:13" ht="18" customHeight="1">
      <c r="A880" s="4">
        <v>879</v>
      </c>
      <c r="B880" s="37">
        <v>39745</v>
      </c>
      <c r="C880" s="34" t="s">
        <v>10</v>
      </c>
      <c r="D880" s="34" t="s">
        <v>163</v>
      </c>
      <c r="E880" s="34" t="s">
        <v>144</v>
      </c>
      <c r="F880" s="34" t="s">
        <v>35</v>
      </c>
      <c r="G880" s="34" t="s">
        <v>72</v>
      </c>
      <c r="H880" s="34" t="s">
        <v>15</v>
      </c>
      <c r="I880" s="34" t="s">
        <v>37</v>
      </c>
      <c r="J880" s="34" t="s">
        <v>20</v>
      </c>
      <c r="K880" s="12"/>
      <c r="M880" s="12"/>
    </row>
    <row r="881" spans="1:13" ht="18" customHeight="1">
      <c r="A881" s="4">
        <v>880</v>
      </c>
      <c r="B881" s="37">
        <v>39746</v>
      </c>
      <c r="C881" s="34" t="s">
        <v>35</v>
      </c>
      <c r="D881" s="34" t="s">
        <v>144</v>
      </c>
      <c r="E881" s="34" t="s">
        <v>15</v>
      </c>
      <c r="F881" s="34" t="s">
        <v>72</v>
      </c>
      <c r="G881" s="34" t="s">
        <v>163</v>
      </c>
      <c r="H881" s="34" t="s">
        <v>10</v>
      </c>
      <c r="I881" s="34" t="s">
        <v>37</v>
      </c>
      <c r="J881" s="34" t="s">
        <v>20</v>
      </c>
      <c r="K881" s="12"/>
      <c r="M881" s="12"/>
    </row>
    <row r="882" spans="1:13" ht="18" customHeight="1">
      <c r="A882" s="4">
        <v>881</v>
      </c>
      <c r="B882" s="37">
        <v>39753</v>
      </c>
      <c r="C882" s="34" t="s">
        <v>4</v>
      </c>
      <c r="D882" s="34" t="s">
        <v>47</v>
      </c>
      <c r="E882" s="34" t="s">
        <v>16</v>
      </c>
      <c r="F882" s="34" t="s">
        <v>30</v>
      </c>
      <c r="G882" s="34" t="s">
        <v>23</v>
      </c>
      <c r="H882" s="34" t="s">
        <v>210</v>
      </c>
      <c r="I882" s="34" t="s">
        <v>37</v>
      </c>
      <c r="J882" s="34" t="s">
        <v>32</v>
      </c>
      <c r="K882" s="12"/>
      <c r="M882" s="12"/>
    </row>
    <row r="883" spans="1:13" ht="18" customHeight="1">
      <c r="A883" s="4">
        <v>882</v>
      </c>
      <c r="B883" s="37">
        <v>39754</v>
      </c>
      <c r="C883" s="34" t="s">
        <v>23</v>
      </c>
      <c r="D883" s="34" t="s">
        <v>210</v>
      </c>
      <c r="E883" s="34" t="s">
        <v>47</v>
      </c>
      <c r="F883" s="34" t="s">
        <v>16</v>
      </c>
      <c r="G883" s="34" t="s">
        <v>22</v>
      </c>
      <c r="H883" s="34" t="s">
        <v>131</v>
      </c>
      <c r="I883" s="34" t="s">
        <v>37</v>
      </c>
      <c r="J883" s="34" t="s">
        <v>32</v>
      </c>
      <c r="K883" s="12"/>
      <c r="M883" s="12"/>
    </row>
    <row r="884" spans="1:13" ht="18" customHeight="1">
      <c r="A884" s="4">
        <v>883</v>
      </c>
      <c r="B884" s="37">
        <v>39756</v>
      </c>
      <c r="C884" s="34" t="s">
        <v>22</v>
      </c>
      <c r="D884" s="34" t="s">
        <v>131</v>
      </c>
      <c r="E884" s="34" t="s">
        <v>210</v>
      </c>
      <c r="F884" s="34" t="s">
        <v>47</v>
      </c>
      <c r="G884" s="34" t="s">
        <v>30</v>
      </c>
      <c r="H884" s="34" t="s">
        <v>4</v>
      </c>
      <c r="I884" s="34" t="s">
        <v>32</v>
      </c>
      <c r="J884" s="34" t="s">
        <v>37</v>
      </c>
      <c r="K884" s="12"/>
      <c r="M884" s="55"/>
    </row>
    <row r="885" spans="1:13" ht="18" customHeight="1">
      <c r="A885" s="4">
        <v>884</v>
      </c>
      <c r="B885" s="37">
        <v>39757</v>
      </c>
      <c r="C885" s="34" t="s">
        <v>30</v>
      </c>
      <c r="D885" s="34" t="s">
        <v>4</v>
      </c>
      <c r="E885" s="34" t="s">
        <v>131</v>
      </c>
      <c r="F885" s="34" t="s">
        <v>210</v>
      </c>
      <c r="G885" s="34" t="s">
        <v>16</v>
      </c>
      <c r="H885" s="34" t="s">
        <v>23</v>
      </c>
      <c r="I885" s="34" t="s">
        <v>32</v>
      </c>
      <c r="J885" s="34" t="s">
        <v>37</v>
      </c>
      <c r="K885" s="12"/>
      <c r="M885" s="12"/>
    </row>
    <row r="886" spans="1:13" ht="18" customHeight="1">
      <c r="A886" s="4">
        <v>885</v>
      </c>
      <c r="B886" s="37">
        <v>39758</v>
      </c>
      <c r="C886" s="34" t="s">
        <v>16</v>
      </c>
      <c r="D886" s="34" t="s">
        <v>23</v>
      </c>
      <c r="E886" s="34" t="s">
        <v>4</v>
      </c>
      <c r="F886" s="34" t="s">
        <v>131</v>
      </c>
      <c r="G886" s="34" t="s">
        <v>22</v>
      </c>
      <c r="H886" s="34" t="s">
        <v>47</v>
      </c>
      <c r="I886" s="34" t="s">
        <v>32</v>
      </c>
      <c r="J886" s="34" t="s">
        <v>37</v>
      </c>
      <c r="K886" s="12"/>
      <c r="M886" s="12"/>
    </row>
    <row r="887" spans="1:13" ht="18" customHeight="1">
      <c r="A887" s="4">
        <v>886</v>
      </c>
      <c r="B887" s="37">
        <v>39760</v>
      </c>
      <c r="C887" s="34" t="s">
        <v>47</v>
      </c>
      <c r="D887" s="34" t="s">
        <v>22</v>
      </c>
      <c r="E887" s="34" t="s">
        <v>23</v>
      </c>
      <c r="F887" s="34" t="s">
        <v>4</v>
      </c>
      <c r="G887" s="34" t="s">
        <v>30</v>
      </c>
      <c r="H887" s="34" t="s">
        <v>210</v>
      </c>
      <c r="I887" s="34" t="s">
        <v>37</v>
      </c>
      <c r="J887" s="34" t="s">
        <v>32</v>
      </c>
      <c r="K887" s="12"/>
      <c r="M887" s="12"/>
    </row>
    <row r="888" spans="1:13" ht="18" customHeight="1">
      <c r="A888" s="4">
        <v>887</v>
      </c>
      <c r="B888" s="37">
        <v>39761</v>
      </c>
      <c r="C888" s="34" t="s">
        <v>210</v>
      </c>
      <c r="D888" s="34" t="s">
        <v>30</v>
      </c>
      <c r="E888" s="34" t="s">
        <v>22</v>
      </c>
      <c r="F888" s="34" t="s">
        <v>23</v>
      </c>
      <c r="G888" s="34" t="s">
        <v>16</v>
      </c>
      <c r="H888" s="34" t="s">
        <v>131</v>
      </c>
      <c r="I888" s="34" t="s">
        <v>37</v>
      </c>
      <c r="J888" s="34" t="s">
        <v>32</v>
      </c>
      <c r="K888" s="12"/>
      <c r="M888" s="12"/>
    </row>
    <row r="889" spans="1:13" ht="18" customHeight="1">
      <c r="B889" s="38"/>
      <c r="C889" s="21">
        <f t="shared" ref="C889:H889" si="5">SUBTOTAL(3,C2:C888)</f>
        <v>887</v>
      </c>
      <c r="D889" s="21">
        <f t="shared" si="5"/>
        <v>887</v>
      </c>
      <c r="E889" s="21">
        <f t="shared" si="5"/>
        <v>887</v>
      </c>
      <c r="F889" s="21">
        <f t="shared" si="5"/>
        <v>887</v>
      </c>
      <c r="G889" s="21">
        <f t="shared" si="5"/>
        <v>23</v>
      </c>
      <c r="H889" s="21">
        <f t="shared" si="5"/>
        <v>23</v>
      </c>
      <c r="I889" s="21"/>
      <c r="J889" s="21"/>
    </row>
    <row r="890" spans="1:13" ht="18" customHeight="1">
      <c r="I890" s="50" t="s">
        <v>127</v>
      </c>
      <c r="J890" s="10">
        <f>C889+D889+E889+F889+G889+H889</f>
        <v>3594</v>
      </c>
    </row>
  </sheetData>
  <sortState xmlns:xlrd2="http://schemas.microsoft.com/office/spreadsheetml/2017/richdata2" ref="M3:V86">
    <sortCondition descending="1" ref="N3:N86"/>
  </sortState>
  <mergeCells count="2">
    <mergeCell ref="L1:V1"/>
    <mergeCell ref="L34:V34"/>
  </mergeCells>
  <phoneticPr fontId="1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D84D6-5BCD-4605-BE9C-FC5295C5A7CA}">
  <dimension ref="A1:X887"/>
  <sheetViews>
    <sheetView workbookViewId="0">
      <selection activeCell="X2" sqref="X2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10" width="11.625" style="9" customWidth="1"/>
    <col min="11" max="11" width="4.625" style="9" customWidth="1"/>
    <col min="12" max="12" width="3.5" style="20" bestFit="1" customWidth="1"/>
    <col min="13" max="13" width="11" style="9" bestFit="1" customWidth="1"/>
    <col min="14" max="15" width="6.625" style="9" customWidth="1"/>
    <col min="16" max="16" width="2.625" style="9" customWidth="1"/>
    <col min="17" max="22" width="6.625" style="9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108" t="s">
        <v>402</v>
      </c>
      <c r="M1" s="108"/>
      <c r="N1" s="108"/>
      <c r="O1" s="108"/>
      <c r="P1" s="108"/>
      <c r="Q1" s="108"/>
      <c r="R1" s="108"/>
      <c r="S1" s="108"/>
      <c r="T1" s="108"/>
      <c r="U1" s="108"/>
      <c r="V1" s="108"/>
    </row>
    <row r="2" spans="1:24" ht="18" customHeight="1">
      <c r="A2" s="4">
        <v>1</v>
      </c>
      <c r="B2" s="35">
        <v>39165</v>
      </c>
      <c r="C2" s="36" t="s">
        <v>148</v>
      </c>
      <c r="D2" s="36" t="s">
        <v>29</v>
      </c>
      <c r="E2" s="36" t="s">
        <v>213</v>
      </c>
      <c r="F2" s="36" t="s">
        <v>161</v>
      </c>
      <c r="G2" s="21"/>
      <c r="H2" s="21"/>
      <c r="I2" s="21" t="s">
        <v>32</v>
      </c>
      <c r="J2" s="21" t="s">
        <v>9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  <c r="X2" s="9" t="s">
        <v>140</v>
      </c>
    </row>
    <row r="3" spans="1:24" ht="18" customHeight="1">
      <c r="A3" s="4">
        <v>2</v>
      </c>
      <c r="B3" s="35">
        <v>39165</v>
      </c>
      <c r="C3" s="36" t="s">
        <v>153</v>
      </c>
      <c r="D3" s="36" t="s">
        <v>24</v>
      </c>
      <c r="E3" s="36" t="s">
        <v>214</v>
      </c>
      <c r="F3" s="36" t="s">
        <v>142</v>
      </c>
      <c r="G3" s="21"/>
      <c r="H3" s="21"/>
      <c r="I3" s="21" t="s">
        <v>25</v>
      </c>
      <c r="J3" s="21" t="s">
        <v>26</v>
      </c>
      <c r="L3" s="4">
        <v>1</v>
      </c>
      <c r="M3" s="36" t="s">
        <v>80</v>
      </c>
      <c r="N3" s="10">
        <f>COUNTIF($C$2:$H$885,"眞鍋勝已")</f>
        <v>103</v>
      </c>
      <c r="O3" s="10">
        <f t="shared" ref="O3:O31" si="0">SUM(Q3:V3)</f>
        <v>103</v>
      </c>
      <c r="P3" s="24"/>
      <c r="Q3" s="10">
        <f>COUNTIF($C$2:$C$885,"眞鍋勝已")</f>
        <v>27</v>
      </c>
      <c r="R3" s="10">
        <f>COUNTIF($D$2:$D$885,"眞鍋勝已")</f>
        <v>24</v>
      </c>
      <c r="S3" s="10">
        <f>COUNTIF($E$2:$E$885,"眞鍋勝已")</f>
        <v>27</v>
      </c>
      <c r="T3" s="10">
        <f>COUNTIF($F$2:$F$885,"眞鍋勝已")</f>
        <v>24</v>
      </c>
      <c r="U3" s="10">
        <f>COUNTIF($G$2:$G$885,"眞鍋勝已")</f>
        <v>0</v>
      </c>
      <c r="V3" s="10">
        <f>COUNTIF($H$2:$H$885,"眞鍋勝已")</f>
        <v>1</v>
      </c>
    </row>
    <row r="4" spans="1:24" ht="18" customHeight="1">
      <c r="A4" s="4">
        <v>3</v>
      </c>
      <c r="B4" s="35">
        <v>39165</v>
      </c>
      <c r="C4" s="36" t="s">
        <v>30</v>
      </c>
      <c r="D4" s="36" t="s">
        <v>5</v>
      </c>
      <c r="E4" s="36" t="s">
        <v>131</v>
      </c>
      <c r="F4" s="36" t="s">
        <v>47</v>
      </c>
      <c r="G4" s="21"/>
      <c r="H4" s="21"/>
      <c r="I4" s="21" t="s">
        <v>8</v>
      </c>
      <c r="J4" s="21" t="s">
        <v>31</v>
      </c>
      <c r="L4" s="4">
        <v>2</v>
      </c>
      <c r="M4" s="34" t="s">
        <v>130</v>
      </c>
      <c r="N4" s="10">
        <f>COUNTIF($C$2:$H$885,"佐々木昌信")</f>
        <v>102</v>
      </c>
      <c r="O4" s="10">
        <f t="shared" si="0"/>
        <v>102</v>
      </c>
      <c r="P4" s="24"/>
      <c r="Q4" s="10">
        <f>COUNTIF($C$2:$C$885,"佐々木昌信")</f>
        <v>24</v>
      </c>
      <c r="R4" s="10">
        <f>COUNTIF($D$2:$D$885,"佐々木昌信")</f>
        <v>23</v>
      </c>
      <c r="S4" s="10">
        <f>COUNTIF($E$2:$E$885,"佐々木昌信")</f>
        <v>24</v>
      </c>
      <c r="T4" s="10">
        <f>COUNTIF($F$2:$F$885,"佐々木昌信")</f>
        <v>29</v>
      </c>
      <c r="U4" s="10">
        <f>COUNTIF($G$2:$G$885,"佐々木昌信")</f>
        <v>0</v>
      </c>
      <c r="V4" s="10">
        <f>COUNTIF($H$2:$H$885,"佐々木昌信")</f>
        <v>2</v>
      </c>
    </row>
    <row r="5" spans="1:24" ht="18" customHeight="1">
      <c r="A5" s="4">
        <v>4</v>
      </c>
      <c r="B5" s="35">
        <v>39166</v>
      </c>
      <c r="C5" s="36" t="s">
        <v>161</v>
      </c>
      <c r="D5" s="36" t="s">
        <v>12</v>
      </c>
      <c r="E5" s="36" t="s">
        <v>29</v>
      </c>
      <c r="F5" s="36" t="s">
        <v>213</v>
      </c>
      <c r="G5" s="21"/>
      <c r="H5" s="21"/>
      <c r="I5" s="21" t="s">
        <v>32</v>
      </c>
      <c r="J5" s="21" t="s">
        <v>9</v>
      </c>
      <c r="L5" s="4">
        <v>3</v>
      </c>
      <c r="M5" s="34" t="s">
        <v>164</v>
      </c>
      <c r="N5" s="10">
        <f>COUNTIF($C$2:$H$885,"友寄正人")</f>
        <v>101</v>
      </c>
      <c r="O5" s="10">
        <f t="shared" si="0"/>
        <v>101</v>
      </c>
      <c r="P5" s="24"/>
      <c r="Q5" s="10">
        <f>COUNTIF($C$2:$C$885,"友寄正人")</f>
        <v>26</v>
      </c>
      <c r="R5" s="10">
        <f>COUNTIF($D$2:$D$885,"友寄正人")</f>
        <v>26</v>
      </c>
      <c r="S5" s="10">
        <f>COUNTIF($E$2:$E$885,"友寄正人")</f>
        <v>22</v>
      </c>
      <c r="T5" s="10">
        <f>COUNTIF($F$2:$F$885,"友寄正人")</f>
        <v>26</v>
      </c>
      <c r="U5" s="10">
        <f>COUNTIF($G$2:$G$885,"友寄正人")</f>
        <v>1</v>
      </c>
      <c r="V5" s="10">
        <f>COUNTIF($H$2:$H$885,"友寄正人")</f>
        <v>0</v>
      </c>
    </row>
    <row r="6" spans="1:24" ht="18" customHeight="1">
      <c r="A6" s="4">
        <v>5</v>
      </c>
      <c r="B6" s="35">
        <v>39166</v>
      </c>
      <c r="C6" s="36" t="s">
        <v>47</v>
      </c>
      <c r="D6" s="36" t="s">
        <v>39</v>
      </c>
      <c r="E6" s="36" t="s">
        <v>5</v>
      </c>
      <c r="F6" s="36" t="s">
        <v>131</v>
      </c>
      <c r="G6" s="21"/>
      <c r="H6" s="21"/>
      <c r="I6" s="21" t="s">
        <v>8</v>
      </c>
      <c r="J6" s="21" t="s">
        <v>31</v>
      </c>
      <c r="L6" s="4">
        <v>4</v>
      </c>
      <c r="M6" s="36" t="s">
        <v>67</v>
      </c>
      <c r="N6" s="10">
        <f>COUNTIF($C$2:$H$885,"橘髙淳")</f>
        <v>100</v>
      </c>
      <c r="O6" s="10">
        <f t="shared" si="0"/>
        <v>100</v>
      </c>
      <c r="P6" s="24"/>
      <c r="Q6" s="10">
        <f>COUNTIF($C$2:$C$885,"橘髙淳")</f>
        <v>25</v>
      </c>
      <c r="R6" s="10">
        <f>COUNTIF($D$2:$D$885,"橘髙淳")</f>
        <v>24</v>
      </c>
      <c r="S6" s="10">
        <f>COUNTIF($E$2:$E$885,"橘髙淳")</f>
        <v>28</v>
      </c>
      <c r="T6" s="10">
        <f>COUNTIF($F$2:$F$885,"橘髙淳")</f>
        <v>21</v>
      </c>
      <c r="U6" s="10">
        <f>COUNTIF($G$2:$G$885,"橘髙淳")</f>
        <v>1</v>
      </c>
      <c r="V6" s="10">
        <f>COUNTIF($H$2:$H$885,"橘髙淳")</f>
        <v>1</v>
      </c>
    </row>
    <row r="7" spans="1:24" ht="18" customHeight="1">
      <c r="A7" s="4">
        <v>6</v>
      </c>
      <c r="B7" s="35">
        <v>39166</v>
      </c>
      <c r="C7" s="36" t="s">
        <v>142</v>
      </c>
      <c r="D7" s="36" t="s">
        <v>23</v>
      </c>
      <c r="E7" s="36" t="s">
        <v>24</v>
      </c>
      <c r="F7" s="36" t="s">
        <v>214</v>
      </c>
      <c r="G7" s="21"/>
      <c r="H7" s="21"/>
      <c r="I7" s="21" t="s">
        <v>25</v>
      </c>
      <c r="J7" s="21" t="s">
        <v>26</v>
      </c>
      <c r="L7" s="4">
        <v>5</v>
      </c>
      <c r="M7" s="36" t="s">
        <v>90</v>
      </c>
      <c r="N7" s="10">
        <f>COUNTIF($C$2:$H$885,"杉永政信")</f>
        <v>99</v>
      </c>
      <c r="O7" s="10">
        <f t="shared" si="0"/>
        <v>99</v>
      </c>
      <c r="P7" s="24"/>
      <c r="Q7" s="10">
        <f>COUNTIF($C$2:$C$885,"杉永政信")</f>
        <v>26</v>
      </c>
      <c r="R7" s="10">
        <f>COUNTIF($D$2:$D$885,"杉永政信")</f>
        <v>26</v>
      </c>
      <c r="S7" s="10">
        <f>COUNTIF($E$2:$E$885,"杉永政信")</f>
        <v>21</v>
      </c>
      <c r="T7" s="10">
        <f>COUNTIF($F$2:$F$885,"杉永政信")</f>
        <v>24</v>
      </c>
      <c r="U7" s="10">
        <f>COUNTIF($G$2:$G$885,"杉永政信")</f>
        <v>1</v>
      </c>
      <c r="V7" s="10">
        <f>COUNTIF($H$2:$H$885,"杉永政信")</f>
        <v>1</v>
      </c>
    </row>
    <row r="8" spans="1:24" ht="18" customHeight="1">
      <c r="A8" s="4">
        <v>7</v>
      </c>
      <c r="B8" s="35">
        <v>39168</v>
      </c>
      <c r="C8" s="36" t="s">
        <v>182</v>
      </c>
      <c r="D8" s="36" t="s">
        <v>47</v>
      </c>
      <c r="E8" s="36" t="s">
        <v>50</v>
      </c>
      <c r="F8" s="36" t="s">
        <v>146</v>
      </c>
      <c r="G8" s="21"/>
      <c r="H8" s="21"/>
      <c r="I8" s="21" t="s">
        <v>26</v>
      </c>
      <c r="J8" s="21" t="s">
        <v>31</v>
      </c>
      <c r="L8" s="4">
        <v>6</v>
      </c>
      <c r="M8" s="34" t="s">
        <v>145</v>
      </c>
      <c r="N8" s="10">
        <f>COUNTIF($C$2:$H$885,"渡田均")</f>
        <v>99</v>
      </c>
      <c r="O8" s="10">
        <f t="shared" si="0"/>
        <v>99</v>
      </c>
      <c r="P8" s="24"/>
      <c r="Q8" s="10">
        <f>COUNTIF($C$2:$C$885,"渡田均")</f>
        <v>26</v>
      </c>
      <c r="R8" s="10">
        <f>COUNTIF($D$2:$D$885,"渡田均")</f>
        <v>22</v>
      </c>
      <c r="S8" s="10">
        <f>COUNTIF($E$2:$E$885,"渡田均")</f>
        <v>23</v>
      </c>
      <c r="T8" s="10">
        <f>COUNTIF($F$2:$F$885,"渡田均")</f>
        <v>25</v>
      </c>
      <c r="U8" s="10">
        <f>COUNTIF($G$2:$G$885,"渡田均")</f>
        <v>1</v>
      </c>
      <c r="V8" s="10">
        <f>COUNTIF($H$2:$H$885,"渡田均")</f>
        <v>2</v>
      </c>
    </row>
    <row r="9" spans="1:24" ht="18" customHeight="1">
      <c r="A9" s="4">
        <v>8</v>
      </c>
      <c r="B9" s="35">
        <v>39168</v>
      </c>
      <c r="C9" s="36" t="s">
        <v>131</v>
      </c>
      <c r="D9" s="36" t="s">
        <v>30</v>
      </c>
      <c r="E9" s="36" t="s">
        <v>12</v>
      </c>
      <c r="F9" s="36" t="s">
        <v>29</v>
      </c>
      <c r="G9" s="21"/>
      <c r="H9" s="21"/>
      <c r="I9" s="21" t="s">
        <v>32</v>
      </c>
      <c r="J9" s="21" t="s">
        <v>8</v>
      </c>
      <c r="L9" s="4">
        <v>7</v>
      </c>
      <c r="M9" s="36" t="s">
        <v>10</v>
      </c>
      <c r="N9" s="10">
        <f>COUNTIF($C$2:$H$885,"森健次郎")</f>
        <v>94</v>
      </c>
      <c r="O9" s="10">
        <f t="shared" si="0"/>
        <v>94</v>
      </c>
      <c r="P9" s="24"/>
      <c r="Q9" s="10">
        <f>COUNTIF($C$2:$C$885,"森健次郎")</f>
        <v>24</v>
      </c>
      <c r="R9" s="10">
        <f>COUNTIF($D$2:$D$885,"森健次郎")</f>
        <v>24</v>
      </c>
      <c r="S9" s="10">
        <f>COUNTIF($E$2:$E$885,"森健次郎")</f>
        <v>23</v>
      </c>
      <c r="T9" s="10">
        <f>COUNTIF($F$2:$F$885,"森健次郎")</f>
        <v>22</v>
      </c>
      <c r="U9" s="10">
        <f>COUNTIF($G$2:$G$885,"森健次郎")</f>
        <v>0</v>
      </c>
      <c r="V9" s="10">
        <f>COUNTIF($H$2:$H$885,"森健次郎")</f>
        <v>1</v>
      </c>
    </row>
    <row r="10" spans="1:24" ht="18" customHeight="1">
      <c r="A10" s="4">
        <v>9</v>
      </c>
      <c r="B10" s="35">
        <v>39168</v>
      </c>
      <c r="C10" s="36" t="s">
        <v>214</v>
      </c>
      <c r="D10" s="36" t="s">
        <v>153</v>
      </c>
      <c r="E10" s="36" t="s">
        <v>23</v>
      </c>
      <c r="F10" s="36" t="s">
        <v>24</v>
      </c>
      <c r="G10" s="21"/>
      <c r="H10" s="21"/>
      <c r="I10" s="21" t="s">
        <v>25</v>
      </c>
      <c r="J10" s="21" t="s">
        <v>9</v>
      </c>
      <c r="L10" s="4">
        <v>8</v>
      </c>
      <c r="M10" s="36" t="s">
        <v>79</v>
      </c>
      <c r="N10" s="10">
        <f>COUNTIF($C$2:$H$885,"有隅昭二")</f>
        <v>94</v>
      </c>
      <c r="O10" s="10">
        <f t="shared" si="0"/>
        <v>94</v>
      </c>
      <c r="P10" s="24"/>
      <c r="Q10" s="10">
        <f>COUNTIF($C$2:$C$885,"有隅昭二")</f>
        <v>25</v>
      </c>
      <c r="R10" s="10">
        <f>COUNTIF($D$2:$D$885,"有隅昭二")</f>
        <v>23</v>
      </c>
      <c r="S10" s="10">
        <f>COUNTIF($E$2:$E$885,"有隅昭二")</f>
        <v>22</v>
      </c>
      <c r="T10" s="10">
        <f>COUNTIF($F$2:$F$885,"有隅昭二")</f>
        <v>23</v>
      </c>
      <c r="U10" s="10">
        <f>COUNTIF($G$2:$G$885,"有隅昭二")</f>
        <v>0</v>
      </c>
      <c r="V10" s="10">
        <f>COUNTIF($H$2:$H$885,"有隅昭二")</f>
        <v>1</v>
      </c>
    </row>
    <row r="11" spans="1:24" ht="18" customHeight="1">
      <c r="A11" s="4">
        <v>10</v>
      </c>
      <c r="B11" s="35">
        <v>39169</v>
      </c>
      <c r="C11" s="36" t="s">
        <v>213</v>
      </c>
      <c r="D11" s="36" t="s">
        <v>148</v>
      </c>
      <c r="E11" s="36" t="s">
        <v>41</v>
      </c>
      <c r="F11" s="36" t="s">
        <v>5</v>
      </c>
      <c r="G11" s="21"/>
      <c r="H11" s="21"/>
      <c r="I11" s="21" t="s">
        <v>32</v>
      </c>
      <c r="J11" s="21" t="s">
        <v>8</v>
      </c>
      <c r="L11" s="4">
        <v>9</v>
      </c>
      <c r="M11" s="36" t="s">
        <v>126</v>
      </c>
      <c r="N11" s="10">
        <f>COUNTIF($C$2:$H$885,"笠原昌春")</f>
        <v>92</v>
      </c>
      <c r="O11" s="10">
        <f t="shared" si="0"/>
        <v>92</v>
      </c>
      <c r="P11" s="24"/>
      <c r="Q11" s="10">
        <f>COUNTIF($C$2:$C$885,"笠原昌春")</f>
        <v>24</v>
      </c>
      <c r="R11" s="10">
        <f>COUNTIF($D$2:$D$885,"笠原昌春")</f>
        <v>22</v>
      </c>
      <c r="S11" s="10">
        <f>COUNTIF($E$2:$E$885,"笠原昌春")</f>
        <v>22</v>
      </c>
      <c r="T11" s="10">
        <f>COUNTIF($F$2:$F$885,"笠原昌春")</f>
        <v>23</v>
      </c>
      <c r="U11" s="10">
        <f>COUNTIF($G$2:$G$885,"笠原昌春")</f>
        <v>1</v>
      </c>
      <c r="V11" s="10">
        <f>COUNTIF($H$2:$H$885,"笠原昌春")</f>
        <v>0</v>
      </c>
    </row>
    <row r="12" spans="1:24" ht="18" customHeight="1">
      <c r="A12" s="4">
        <v>11</v>
      </c>
      <c r="B12" s="35">
        <v>39169</v>
      </c>
      <c r="C12" s="36" t="s">
        <v>24</v>
      </c>
      <c r="D12" s="36" t="s">
        <v>142</v>
      </c>
      <c r="E12" s="36" t="s">
        <v>153</v>
      </c>
      <c r="F12" s="36" t="s">
        <v>23</v>
      </c>
      <c r="G12" s="21"/>
      <c r="H12" s="21"/>
      <c r="I12" s="21" t="s">
        <v>25</v>
      </c>
      <c r="J12" s="21" t="s">
        <v>9</v>
      </c>
      <c r="L12" s="4">
        <v>10</v>
      </c>
      <c r="M12" s="34" t="s">
        <v>205</v>
      </c>
      <c r="N12" s="10">
        <f>COUNTIF($C$2:$H$885,"谷博")</f>
        <v>90</v>
      </c>
      <c r="O12" s="10">
        <f t="shared" si="0"/>
        <v>90</v>
      </c>
      <c r="P12" s="24"/>
      <c r="Q12" s="10">
        <f>COUNTIF($C$2:$C$885,"谷博")</f>
        <v>18</v>
      </c>
      <c r="R12" s="10">
        <f>COUNTIF($D$2:$D$885,"谷博")</f>
        <v>25</v>
      </c>
      <c r="S12" s="10">
        <f>COUNTIF($E$2:$E$885,"谷博")</f>
        <v>24</v>
      </c>
      <c r="T12" s="10">
        <f>COUNTIF($F$2:$F$885,"谷博")</f>
        <v>23</v>
      </c>
      <c r="U12" s="10">
        <f>COUNTIF($G$2:$G$885,"谷博")</f>
        <v>0</v>
      </c>
      <c r="V12" s="10">
        <f>COUNTIF($H$2:$H$885,"谷博")</f>
        <v>0</v>
      </c>
    </row>
    <row r="13" spans="1:24" ht="18" customHeight="1">
      <c r="A13" s="4">
        <v>12</v>
      </c>
      <c r="B13" s="35">
        <v>39169</v>
      </c>
      <c r="C13" s="36" t="s">
        <v>146</v>
      </c>
      <c r="D13" s="36" t="s">
        <v>161</v>
      </c>
      <c r="E13" s="36" t="s">
        <v>47</v>
      </c>
      <c r="F13" s="36" t="s">
        <v>50</v>
      </c>
      <c r="G13" s="21"/>
      <c r="H13" s="21"/>
      <c r="I13" s="21" t="s">
        <v>26</v>
      </c>
      <c r="J13" s="21" t="s">
        <v>31</v>
      </c>
      <c r="L13" s="4">
        <v>11</v>
      </c>
      <c r="M13" s="21" t="s">
        <v>166</v>
      </c>
      <c r="N13" s="10">
        <f>COUNTIF($C$2:$H$885,"井野修")</f>
        <v>85</v>
      </c>
      <c r="O13" s="10">
        <f t="shared" si="0"/>
        <v>85</v>
      </c>
      <c r="P13" s="24"/>
      <c r="Q13" s="10">
        <f>COUNTIF($C$2:$C$885,"井野修")</f>
        <v>18</v>
      </c>
      <c r="R13" s="10">
        <f>COUNTIF($D$2:$D$885,"井野修")</f>
        <v>20</v>
      </c>
      <c r="S13" s="10">
        <f>COUNTIF($E$2:$E$885,"井野修")</f>
        <v>23</v>
      </c>
      <c r="T13" s="10">
        <f>COUNTIF($F$2:$F$885,"井野修")</f>
        <v>24</v>
      </c>
      <c r="U13" s="10">
        <f>COUNTIF($G$2:$G$885,"井野修")</f>
        <v>0</v>
      </c>
      <c r="V13" s="10">
        <f>COUNTIF($H$2:$H$885,"井野修")</f>
        <v>0</v>
      </c>
    </row>
    <row r="14" spans="1:24" ht="18" customHeight="1">
      <c r="A14" s="4">
        <v>13</v>
      </c>
      <c r="B14" s="35">
        <v>39170</v>
      </c>
      <c r="C14" s="36" t="s">
        <v>23</v>
      </c>
      <c r="D14" s="36" t="s">
        <v>214</v>
      </c>
      <c r="E14" s="36" t="s">
        <v>142</v>
      </c>
      <c r="F14" s="36" t="s">
        <v>153</v>
      </c>
      <c r="G14" s="21"/>
      <c r="H14" s="21"/>
      <c r="I14" s="21" t="s">
        <v>25</v>
      </c>
      <c r="J14" s="21" t="s">
        <v>9</v>
      </c>
      <c r="L14" s="4">
        <v>12</v>
      </c>
      <c r="M14" s="36" t="s">
        <v>78</v>
      </c>
      <c r="N14" s="10">
        <f>COUNTIF($C$2:$H$885,"西本欣司")</f>
        <v>84</v>
      </c>
      <c r="O14" s="10">
        <f t="shared" si="0"/>
        <v>84</v>
      </c>
      <c r="P14" s="24"/>
      <c r="Q14" s="10">
        <f>COUNTIF($C$2:$C$885,"西本欣司")</f>
        <v>22</v>
      </c>
      <c r="R14" s="10">
        <f>COUNTIF($D$2:$D$885,"西本欣司")</f>
        <v>22</v>
      </c>
      <c r="S14" s="10">
        <f>COUNTIF($E$2:$E$885,"西本欣司")</f>
        <v>19</v>
      </c>
      <c r="T14" s="10">
        <f>COUNTIF($F$2:$F$885,"西本欣司")</f>
        <v>20</v>
      </c>
      <c r="U14" s="10">
        <f>COUNTIF($G$2:$G$885,"西本欣司")</f>
        <v>1</v>
      </c>
      <c r="V14" s="10">
        <f>COUNTIF($H$2:$H$885,"西本欣司")</f>
        <v>0</v>
      </c>
    </row>
    <row r="15" spans="1:24" ht="18" customHeight="1">
      <c r="A15" s="4">
        <v>14</v>
      </c>
      <c r="B15" s="35">
        <v>39170</v>
      </c>
      <c r="C15" s="36" t="s">
        <v>50</v>
      </c>
      <c r="D15" s="36" t="s">
        <v>182</v>
      </c>
      <c r="E15" s="36" t="s">
        <v>173</v>
      </c>
      <c r="F15" s="36" t="s">
        <v>47</v>
      </c>
      <c r="G15" s="21"/>
      <c r="H15" s="21"/>
      <c r="I15" s="21" t="s">
        <v>26</v>
      </c>
      <c r="J15" s="21" t="s">
        <v>31</v>
      </c>
      <c r="L15" s="4">
        <v>13</v>
      </c>
      <c r="M15" s="36" t="s">
        <v>84</v>
      </c>
      <c r="N15" s="10">
        <f>COUNTIF($C$2:$H$885,"本田英志")</f>
        <v>78</v>
      </c>
      <c r="O15" s="10">
        <f t="shared" si="0"/>
        <v>78</v>
      </c>
      <c r="P15" s="24"/>
      <c r="Q15" s="10">
        <f>COUNTIF($C$2:$C$885,"本田英志")</f>
        <v>18</v>
      </c>
      <c r="R15" s="10">
        <f>COUNTIF($D$2:$D$885,"本田英志")</f>
        <v>18</v>
      </c>
      <c r="S15" s="10">
        <f>COUNTIF($E$2:$E$885,"本田英志")</f>
        <v>21</v>
      </c>
      <c r="T15" s="10">
        <f>COUNTIF($F$2:$F$885,"本田英志")</f>
        <v>20</v>
      </c>
      <c r="U15" s="10">
        <f>COUNTIF($G$2:$G$885,"本田英志")</f>
        <v>1</v>
      </c>
      <c r="V15" s="10">
        <f>COUNTIF($H$2:$H$885,"本田英志")</f>
        <v>0</v>
      </c>
    </row>
    <row r="16" spans="1:24" ht="18" customHeight="1">
      <c r="A16" s="4">
        <v>15</v>
      </c>
      <c r="B16" s="35">
        <v>39171</v>
      </c>
      <c r="C16" s="36" t="s">
        <v>5</v>
      </c>
      <c r="D16" s="36" t="s">
        <v>131</v>
      </c>
      <c r="E16" s="36" t="s">
        <v>148</v>
      </c>
      <c r="F16" s="36" t="s">
        <v>41</v>
      </c>
      <c r="G16" s="21"/>
      <c r="H16" s="21"/>
      <c r="I16" s="21" t="s">
        <v>31</v>
      </c>
      <c r="J16" s="21" t="s">
        <v>32</v>
      </c>
      <c r="L16" s="4">
        <v>14</v>
      </c>
      <c r="M16" s="36" t="s">
        <v>83</v>
      </c>
      <c r="N16" s="10">
        <f>COUNTIF($C$2:$H$885,"小林和公")</f>
        <v>76</v>
      </c>
      <c r="O16" s="10">
        <f t="shared" si="0"/>
        <v>76</v>
      </c>
      <c r="P16" s="24"/>
      <c r="Q16" s="10">
        <f>COUNTIF($C$2:$C$885,"小林和公")</f>
        <v>19</v>
      </c>
      <c r="R16" s="10">
        <f>COUNTIF($D$2:$D$885,"小林和公")</f>
        <v>20</v>
      </c>
      <c r="S16" s="10">
        <f>COUNTIF($E$2:$E$885,"小林和公")</f>
        <v>18</v>
      </c>
      <c r="T16" s="10">
        <f>COUNTIF($F$2:$F$885,"小林和公")</f>
        <v>18</v>
      </c>
      <c r="U16" s="10">
        <f>COUNTIF($G$2:$G$885,"小林和公")</f>
        <v>1</v>
      </c>
      <c r="V16" s="10">
        <f>COUNTIF($H$2:$H$885,"小林和公")</f>
        <v>0</v>
      </c>
    </row>
    <row r="17" spans="1:22" ht="18" customHeight="1">
      <c r="A17" s="4">
        <v>16</v>
      </c>
      <c r="B17" s="35">
        <v>39171</v>
      </c>
      <c r="C17" s="36" t="s">
        <v>10</v>
      </c>
      <c r="D17" s="36" t="s">
        <v>16</v>
      </c>
      <c r="E17" s="36" t="s">
        <v>144</v>
      </c>
      <c r="F17" s="36" t="s">
        <v>17</v>
      </c>
      <c r="G17" s="21"/>
      <c r="H17" s="21"/>
      <c r="I17" s="21" t="s">
        <v>13</v>
      </c>
      <c r="J17" s="21" t="s">
        <v>37</v>
      </c>
      <c r="L17" s="4">
        <v>15</v>
      </c>
      <c r="M17" s="36" t="s">
        <v>88</v>
      </c>
      <c r="N17" s="10">
        <f>COUNTIF($C$2:$H$885,"木内九二生")</f>
        <v>71</v>
      </c>
      <c r="O17" s="10">
        <f t="shared" si="0"/>
        <v>71</v>
      </c>
      <c r="P17" s="24"/>
      <c r="Q17" s="10">
        <f>COUNTIF($C$2:$C$885,"木内九二生")</f>
        <v>18</v>
      </c>
      <c r="R17" s="10">
        <f>COUNTIF($D$2:$D$885,"木内九二生")</f>
        <v>20</v>
      </c>
      <c r="S17" s="10">
        <f>COUNTIF($E$2:$E$885,"木内九二生")</f>
        <v>18</v>
      </c>
      <c r="T17" s="10">
        <f>COUNTIF($F$2:$F$885,"木内九二生")</f>
        <v>15</v>
      </c>
      <c r="U17" s="10">
        <f>COUNTIF($G$2:$G$885,"木内九二生")</f>
        <v>0</v>
      </c>
      <c r="V17" s="10">
        <f>COUNTIF($H$2:$H$885,"木内九二生")</f>
        <v>0</v>
      </c>
    </row>
    <row r="18" spans="1:22" ht="18" customHeight="1">
      <c r="A18" s="4">
        <v>17</v>
      </c>
      <c r="B18" s="35">
        <v>39171</v>
      </c>
      <c r="C18" s="36" t="s">
        <v>46</v>
      </c>
      <c r="D18" s="36" t="s">
        <v>4</v>
      </c>
      <c r="E18" s="36" t="s">
        <v>163</v>
      </c>
      <c r="F18" s="36" t="s">
        <v>49</v>
      </c>
      <c r="G18" s="21"/>
      <c r="H18" s="21"/>
      <c r="I18" s="21" t="s">
        <v>20</v>
      </c>
      <c r="J18" s="21" t="s">
        <v>14</v>
      </c>
      <c r="L18" s="4">
        <v>16</v>
      </c>
      <c r="M18" s="36" t="s">
        <v>86</v>
      </c>
      <c r="N18" s="10">
        <f>COUNTIF($C$2:$H$885,"敷田直人")</f>
        <v>67</v>
      </c>
      <c r="O18" s="10">
        <f t="shared" si="0"/>
        <v>67</v>
      </c>
      <c r="P18" s="24"/>
      <c r="Q18" s="10">
        <f>COUNTIF($C$2:$C$885,"敷田直人")</f>
        <v>18</v>
      </c>
      <c r="R18" s="10">
        <f>COUNTIF($D$2:$D$885,"敷田直人")</f>
        <v>17</v>
      </c>
      <c r="S18" s="10">
        <f>COUNTIF($E$2:$E$885,"敷田直人")</f>
        <v>17</v>
      </c>
      <c r="T18" s="10">
        <f>COUNTIF($F$2:$F$885,"敷田直人")</f>
        <v>15</v>
      </c>
      <c r="U18" s="10">
        <f>COUNTIF($G$2:$G$885,"敷田直人")</f>
        <v>0</v>
      </c>
      <c r="V18" s="10">
        <f>COUNTIF($H$2:$H$885,"敷田直人")</f>
        <v>0</v>
      </c>
    </row>
    <row r="19" spans="1:22" ht="18" customHeight="1">
      <c r="A19" s="4">
        <v>18</v>
      </c>
      <c r="B19" s="35">
        <v>39171</v>
      </c>
      <c r="C19" s="36" t="s">
        <v>29</v>
      </c>
      <c r="D19" s="36" t="s">
        <v>213</v>
      </c>
      <c r="E19" s="36" t="s">
        <v>30</v>
      </c>
      <c r="F19" s="36" t="s">
        <v>161</v>
      </c>
      <c r="G19" s="21"/>
      <c r="H19" s="21"/>
      <c r="I19" s="21" t="s">
        <v>8</v>
      </c>
      <c r="J19" s="21" t="s">
        <v>25</v>
      </c>
      <c r="L19" s="4">
        <v>17</v>
      </c>
      <c r="M19" s="36" t="s">
        <v>93</v>
      </c>
      <c r="N19" s="10">
        <f>COUNTIF($C$2:$H$885,"名幸一明")</f>
        <v>66</v>
      </c>
      <c r="O19" s="10">
        <f t="shared" si="0"/>
        <v>66</v>
      </c>
      <c r="P19" s="24"/>
      <c r="Q19" s="10">
        <f>COUNTIF($C$2:$C$885,"名幸一明")</f>
        <v>16</v>
      </c>
      <c r="R19" s="10">
        <f>COUNTIF($D$2:$D$885,"名幸一明")</f>
        <v>17</v>
      </c>
      <c r="S19" s="10">
        <f>COUNTIF($E$2:$E$885,"名幸一明")</f>
        <v>17</v>
      </c>
      <c r="T19" s="10">
        <f>COUNTIF($F$2:$F$885,"名幸一明")</f>
        <v>16</v>
      </c>
      <c r="U19" s="10">
        <f>COUNTIF($G$2:$G$885,"名幸一明")</f>
        <v>0</v>
      </c>
      <c r="V19" s="10">
        <f>COUNTIF($H$2:$H$885,"名幸一明")</f>
        <v>0</v>
      </c>
    </row>
    <row r="20" spans="1:22" ht="18" customHeight="1">
      <c r="A20" s="4">
        <v>19</v>
      </c>
      <c r="B20" s="35">
        <v>39171</v>
      </c>
      <c r="C20" s="36" t="s">
        <v>22</v>
      </c>
      <c r="D20" s="36" t="s">
        <v>72</v>
      </c>
      <c r="E20" s="36" t="s">
        <v>210</v>
      </c>
      <c r="F20" s="36" t="s">
        <v>7</v>
      </c>
      <c r="G20" s="21"/>
      <c r="H20" s="21"/>
      <c r="I20" s="21" t="s">
        <v>38</v>
      </c>
      <c r="J20" s="21" t="s">
        <v>19</v>
      </c>
      <c r="L20" s="4">
        <v>18</v>
      </c>
      <c r="M20" s="36" t="s">
        <v>85</v>
      </c>
      <c r="N20" s="10">
        <f>COUNTIF($C$2:$H$885,"吉本文弘")</f>
        <v>65</v>
      </c>
      <c r="O20" s="10">
        <f t="shared" si="0"/>
        <v>65</v>
      </c>
      <c r="P20" s="24"/>
      <c r="Q20" s="10">
        <f>COUNTIF($C$2:$C$885,"吉本文弘")</f>
        <v>17</v>
      </c>
      <c r="R20" s="10">
        <f>COUNTIF($D$2:$D$885,"吉本文弘")</f>
        <v>13</v>
      </c>
      <c r="S20" s="10">
        <f>COUNTIF($E$2:$E$885,"吉本文弘")</f>
        <v>14</v>
      </c>
      <c r="T20" s="10">
        <f>COUNTIF($F$2:$F$885,"吉本文弘")</f>
        <v>21</v>
      </c>
      <c r="U20" s="10">
        <f>COUNTIF($G$2:$G$885,"吉本文弘")</f>
        <v>0</v>
      </c>
      <c r="V20" s="10">
        <f>COUNTIF($H$2:$H$885,"吉本文弘")</f>
        <v>0</v>
      </c>
    </row>
    <row r="21" spans="1:22" ht="18" customHeight="1">
      <c r="A21" s="4">
        <v>20</v>
      </c>
      <c r="B21" s="35">
        <v>39172</v>
      </c>
      <c r="C21" s="36" t="s">
        <v>161</v>
      </c>
      <c r="D21" s="36" t="s">
        <v>23</v>
      </c>
      <c r="E21" s="36" t="s">
        <v>213</v>
      </c>
      <c r="F21" s="36" t="s">
        <v>30</v>
      </c>
      <c r="G21" s="21"/>
      <c r="H21" s="21"/>
      <c r="I21" s="21" t="s">
        <v>8</v>
      </c>
      <c r="J21" s="21" t="s">
        <v>25</v>
      </c>
      <c r="L21" s="4">
        <v>19</v>
      </c>
      <c r="M21" s="36" t="s">
        <v>95</v>
      </c>
      <c r="N21" s="10">
        <f>COUNTIF($C$2:$H$885,"深谷篤")</f>
        <v>56</v>
      </c>
      <c r="O21" s="10">
        <f t="shared" si="0"/>
        <v>56</v>
      </c>
      <c r="P21" s="24"/>
      <c r="Q21" s="10">
        <f>COUNTIF($C$2:$C$885,"深谷篤")</f>
        <v>14</v>
      </c>
      <c r="R21" s="10">
        <f>COUNTIF($D$2:$D$885,"深谷篤")</f>
        <v>14</v>
      </c>
      <c r="S21" s="10">
        <f>COUNTIF($E$2:$E$885,"深谷篤")</f>
        <v>15</v>
      </c>
      <c r="T21" s="10">
        <f>COUNTIF($F$2:$F$885,"深谷篤")</f>
        <v>13</v>
      </c>
      <c r="U21" s="10">
        <f>COUNTIF($G$2:$G$885,"深谷篤")</f>
        <v>0</v>
      </c>
      <c r="V21" s="10">
        <f>COUNTIF($H$2:$H$885,"深谷篤")</f>
        <v>0</v>
      </c>
    </row>
    <row r="22" spans="1:22" ht="18" customHeight="1">
      <c r="A22" s="4">
        <v>21</v>
      </c>
      <c r="B22" s="35">
        <v>39172</v>
      </c>
      <c r="C22" s="36" t="s">
        <v>7</v>
      </c>
      <c r="D22" s="36" t="s">
        <v>35</v>
      </c>
      <c r="E22" s="36" t="s">
        <v>72</v>
      </c>
      <c r="F22" s="36" t="s">
        <v>210</v>
      </c>
      <c r="G22" s="21"/>
      <c r="H22" s="21"/>
      <c r="I22" s="21" t="s">
        <v>38</v>
      </c>
      <c r="J22" s="21" t="s">
        <v>19</v>
      </c>
      <c r="L22" s="4">
        <v>20</v>
      </c>
      <c r="M22" s="36" t="s">
        <v>89</v>
      </c>
      <c r="N22" s="10">
        <f>COUNTIF($C$2:$H$885,"嶋田哲也")</f>
        <v>53</v>
      </c>
      <c r="O22" s="10">
        <f t="shared" si="0"/>
        <v>53</v>
      </c>
      <c r="P22" s="24"/>
      <c r="Q22" s="10">
        <f>COUNTIF($C$2:$C$885,"嶋田哲也")</f>
        <v>16</v>
      </c>
      <c r="R22" s="10">
        <f>COUNTIF($D$2:$D$885,"嶋田哲也")</f>
        <v>13</v>
      </c>
      <c r="S22" s="10">
        <f>COUNTIF($E$2:$E$885,"嶋田哲也")</f>
        <v>11</v>
      </c>
      <c r="T22" s="10">
        <f>COUNTIF($F$2:$F$885,"嶋田哲也")</f>
        <v>13</v>
      </c>
      <c r="U22" s="10">
        <f>COUNTIF($G$2:$G$885,"嶋田哲也")</f>
        <v>0</v>
      </c>
      <c r="V22" s="10">
        <f>COUNTIF($H$2:$H$885,"嶋田哲也")</f>
        <v>0</v>
      </c>
    </row>
    <row r="23" spans="1:22" ht="18" customHeight="1">
      <c r="A23" s="4">
        <v>22</v>
      </c>
      <c r="B23" s="35">
        <v>39172</v>
      </c>
      <c r="C23" s="36" t="s">
        <v>153</v>
      </c>
      <c r="D23" s="36" t="s">
        <v>24</v>
      </c>
      <c r="E23" s="36" t="s">
        <v>214</v>
      </c>
      <c r="F23" s="36" t="s">
        <v>12</v>
      </c>
      <c r="G23" s="21"/>
      <c r="H23" s="21"/>
      <c r="I23" s="21" t="s">
        <v>9</v>
      </c>
      <c r="J23" s="21" t="s">
        <v>26</v>
      </c>
      <c r="L23" s="4">
        <v>21</v>
      </c>
      <c r="M23" s="36" t="s">
        <v>54</v>
      </c>
      <c r="N23" s="10">
        <f>COUNTIF($C$2:$H$885,"土山剛弘")</f>
        <v>44</v>
      </c>
      <c r="O23" s="10">
        <f t="shared" si="0"/>
        <v>44</v>
      </c>
      <c r="P23" s="24"/>
      <c r="Q23" s="10">
        <f>COUNTIF($C$2:$C$885,"土山剛弘")</f>
        <v>10</v>
      </c>
      <c r="R23" s="10">
        <f>COUNTIF($D$2:$D$885,"土山剛弘")</f>
        <v>8</v>
      </c>
      <c r="S23" s="10">
        <f>COUNTIF($E$2:$E$885,"土山剛弘")</f>
        <v>14</v>
      </c>
      <c r="T23" s="10">
        <f>COUNTIF($F$2:$F$885,"土山剛弘")</f>
        <v>12</v>
      </c>
      <c r="U23" s="10">
        <f>COUNTIF($G$2:$G$885,"土山剛弘")</f>
        <v>0</v>
      </c>
      <c r="V23" s="10">
        <f>COUNTIF($H$2:$H$885,"土山剛弘")</f>
        <v>0</v>
      </c>
    </row>
    <row r="24" spans="1:22" ht="18" customHeight="1">
      <c r="A24" s="4">
        <v>23</v>
      </c>
      <c r="B24" s="35">
        <v>39172</v>
      </c>
      <c r="C24" s="36" t="s">
        <v>41</v>
      </c>
      <c r="D24" s="36" t="s">
        <v>47</v>
      </c>
      <c r="E24" s="36" t="s">
        <v>131</v>
      </c>
      <c r="F24" s="36" t="s">
        <v>5</v>
      </c>
      <c r="G24" s="21"/>
      <c r="H24" s="21"/>
      <c r="I24" s="21" t="s">
        <v>31</v>
      </c>
      <c r="J24" s="21" t="s">
        <v>32</v>
      </c>
      <c r="L24" s="4">
        <v>22</v>
      </c>
      <c r="M24" s="36" t="s">
        <v>97</v>
      </c>
      <c r="N24" s="10">
        <f>COUNTIF($C$2:$H$885,"牧田匡平")</f>
        <v>32</v>
      </c>
      <c r="O24" s="10">
        <f t="shared" si="0"/>
        <v>32</v>
      </c>
      <c r="P24" s="24"/>
      <c r="Q24" s="10">
        <f>COUNTIF($C$2:$C$885,"牧田匡平")</f>
        <v>9</v>
      </c>
      <c r="R24" s="10">
        <f>COUNTIF($D$2:$D$885,"牧田匡平")</f>
        <v>7</v>
      </c>
      <c r="S24" s="10">
        <f>COUNTIF($E$2:$E$885,"牧田匡平")</f>
        <v>7</v>
      </c>
      <c r="T24" s="10">
        <f>COUNTIF($F$2:$F$885,"牧田匡平")</f>
        <v>9</v>
      </c>
      <c r="U24" s="10">
        <f>COUNTIF($G$2:$G$885,"牧田匡平")</f>
        <v>0</v>
      </c>
      <c r="V24" s="10">
        <f>COUNTIF($H$2:$H$885,"牧田匡平")</f>
        <v>0</v>
      </c>
    </row>
    <row r="25" spans="1:22" ht="18" customHeight="1">
      <c r="A25" s="4">
        <v>24</v>
      </c>
      <c r="B25" s="35">
        <v>39172</v>
      </c>
      <c r="C25" s="36" t="s">
        <v>49</v>
      </c>
      <c r="D25" s="36" t="s">
        <v>21</v>
      </c>
      <c r="E25" s="36" t="s">
        <v>4</v>
      </c>
      <c r="F25" s="36" t="s">
        <v>163</v>
      </c>
      <c r="G25" s="21"/>
      <c r="H25" s="21"/>
      <c r="I25" s="21" t="s">
        <v>20</v>
      </c>
      <c r="J25" s="21" t="s">
        <v>14</v>
      </c>
      <c r="L25" s="4">
        <v>23</v>
      </c>
      <c r="M25" s="36" t="s">
        <v>100</v>
      </c>
      <c r="N25" s="10">
        <f>COUNTIF($C$2:$H$885,"山本貴則")</f>
        <v>14</v>
      </c>
      <c r="O25" s="10">
        <f t="shared" si="0"/>
        <v>14</v>
      </c>
      <c r="P25" s="24"/>
      <c r="Q25" s="10">
        <f>COUNTIF($C$2:$C$885,"山本貴則")</f>
        <v>0</v>
      </c>
      <c r="R25" s="10">
        <f>COUNTIF($D$2:$D$885,"山本貴則")</f>
        <v>6</v>
      </c>
      <c r="S25" s="10">
        <f>COUNTIF($E$2:$E$885,"山本貴則")</f>
        <v>5</v>
      </c>
      <c r="T25" s="10">
        <f>COUNTIF($F$2:$F$885,"山本貴則")</f>
        <v>3</v>
      </c>
      <c r="U25" s="10">
        <f>COUNTIF($G$2:$G$885,"山本貴則")</f>
        <v>0</v>
      </c>
      <c r="V25" s="10">
        <f>COUNTIF($H$2:$H$885,"山本貴則")</f>
        <v>0</v>
      </c>
    </row>
    <row r="26" spans="1:22" ht="18" customHeight="1">
      <c r="A26" s="4">
        <v>25</v>
      </c>
      <c r="B26" s="35">
        <v>39172</v>
      </c>
      <c r="C26" s="36" t="s">
        <v>17</v>
      </c>
      <c r="D26" s="36" t="s">
        <v>166</v>
      </c>
      <c r="E26" s="36" t="s">
        <v>16</v>
      </c>
      <c r="F26" s="36" t="s">
        <v>144</v>
      </c>
      <c r="G26" s="21"/>
      <c r="H26" s="21"/>
      <c r="I26" s="21" t="s">
        <v>13</v>
      </c>
      <c r="J26" s="21" t="s">
        <v>37</v>
      </c>
      <c r="L26" s="4">
        <v>24</v>
      </c>
      <c r="M26" s="59" t="s">
        <v>215</v>
      </c>
      <c r="N26" s="10">
        <f>COUNTIF($C$2:$H$885,"萩原達也")</f>
        <v>14</v>
      </c>
      <c r="O26" s="10">
        <f t="shared" si="0"/>
        <v>14</v>
      </c>
      <c r="P26" s="24"/>
      <c r="Q26" s="10">
        <f>COUNTIF($C$2:$C$885,"萩原達也")</f>
        <v>0</v>
      </c>
      <c r="R26" s="10">
        <f>COUNTIF($D$2:$D$885,"萩原達也")</f>
        <v>7</v>
      </c>
      <c r="S26" s="10">
        <f>COUNTIF($E$2:$E$885,"萩原達也")</f>
        <v>5</v>
      </c>
      <c r="T26" s="10">
        <f>COUNTIF($F$2:$F$885,"萩原達也")</f>
        <v>2</v>
      </c>
      <c r="U26" s="10">
        <f>COUNTIF($G$2:$G$885,"萩原達也")</f>
        <v>0</v>
      </c>
      <c r="V26" s="10">
        <f>COUNTIF($H$2:$H$885,"萩原達也")</f>
        <v>0</v>
      </c>
    </row>
    <row r="27" spans="1:22" ht="18" customHeight="1">
      <c r="A27" s="4">
        <v>26</v>
      </c>
      <c r="B27" s="35">
        <v>39173</v>
      </c>
      <c r="C27" s="36" t="s">
        <v>148</v>
      </c>
      <c r="D27" s="36" t="s">
        <v>5</v>
      </c>
      <c r="E27" s="36" t="s">
        <v>47</v>
      </c>
      <c r="F27" s="36" t="s">
        <v>131</v>
      </c>
      <c r="G27" s="21"/>
      <c r="H27" s="21"/>
      <c r="I27" s="21" t="s">
        <v>31</v>
      </c>
      <c r="J27" s="21" t="s">
        <v>32</v>
      </c>
      <c r="L27" s="4">
        <v>25</v>
      </c>
      <c r="M27" s="36" t="s">
        <v>102</v>
      </c>
      <c r="N27" s="10">
        <f>COUNTIF($C$2:$H$885,"石山智也")</f>
        <v>0</v>
      </c>
      <c r="O27" s="10">
        <f t="shared" si="0"/>
        <v>0</v>
      </c>
      <c r="P27" s="24"/>
      <c r="Q27" s="10">
        <f>COUNTIF($C$2:$C$885,"石山智也")</f>
        <v>0</v>
      </c>
      <c r="R27" s="10">
        <f>COUNTIF($D$2:$D$885,"石山智也")</f>
        <v>0</v>
      </c>
      <c r="S27" s="10">
        <f>COUNTIF($E$2:$E$885,"石山智也")</f>
        <v>0</v>
      </c>
      <c r="T27" s="10">
        <f>COUNTIF($F$2:$F$885,"石山智也")</f>
        <v>0</v>
      </c>
      <c r="U27" s="10">
        <f>COUNTIF($G$2:$G$885,"石山智也")</f>
        <v>0</v>
      </c>
      <c r="V27" s="10">
        <f>COUNTIF($H$2:$H$885,"石山智也")</f>
        <v>0</v>
      </c>
    </row>
    <row r="28" spans="1:22" ht="18" customHeight="1">
      <c r="A28" s="4">
        <v>27</v>
      </c>
      <c r="B28" s="35">
        <v>39173</v>
      </c>
      <c r="C28" s="36" t="s">
        <v>210</v>
      </c>
      <c r="D28" s="36" t="s">
        <v>22</v>
      </c>
      <c r="E28" s="36" t="s">
        <v>35</v>
      </c>
      <c r="F28" s="36" t="s">
        <v>72</v>
      </c>
      <c r="G28" s="21"/>
      <c r="H28" s="21"/>
      <c r="I28" s="21" t="s">
        <v>38</v>
      </c>
      <c r="J28" s="21" t="s">
        <v>19</v>
      </c>
      <c r="L28" s="4">
        <v>26</v>
      </c>
      <c r="M28" s="36" t="s">
        <v>52</v>
      </c>
      <c r="N28" s="10">
        <f>COUNTIF($C$2:$H$885,"原信一朗")</f>
        <v>0</v>
      </c>
      <c r="O28" s="10">
        <f t="shared" si="0"/>
        <v>0</v>
      </c>
      <c r="P28" s="24"/>
      <c r="Q28" s="10">
        <f>COUNTIF($C$2:$C$885,"原信一朗")</f>
        <v>0</v>
      </c>
      <c r="R28" s="10">
        <f>COUNTIF($D$2:$D$885,"原信一朗")</f>
        <v>0</v>
      </c>
      <c r="S28" s="10">
        <f>COUNTIF($E$2:$E$885,"原信一朗")</f>
        <v>0</v>
      </c>
      <c r="T28" s="10">
        <f>COUNTIF($F$2:$F$885,"原信一朗")</f>
        <v>0</v>
      </c>
      <c r="U28" s="10">
        <f>COUNTIF($G$2:$G$885,"原信一朗")</f>
        <v>0</v>
      </c>
      <c r="V28" s="10">
        <f>COUNTIF($H$2:$H$885,"原信一朗")</f>
        <v>0</v>
      </c>
    </row>
    <row r="29" spans="1:22" ht="18" customHeight="1">
      <c r="A29" s="4">
        <v>28</v>
      </c>
      <c r="B29" s="35">
        <v>39173</v>
      </c>
      <c r="C29" s="36" t="s">
        <v>30</v>
      </c>
      <c r="D29" s="36" t="s">
        <v>29</v>
      </c>
      <c r="E29" s="36" t="s">
        <v>23</v>
      </c>
      <c r="F29" s="36" t="s">
        <v>213</v>
      </c>
      <c r="G29" s="21"/>
      <c r="H29" s="21"/>
      <c r="I29" s="21" t="s">
        <v>8</v>
      </c>
      <c r="J29" s="21" t="s">
        <v>25</v>
      </c>
      <c r="L29" s="4">
        <v>27</v>
      </c>
      <c r="M29" s="36" t="s">
        <v>103</v>
      </c>
      <c r="N29" s="10">
        <f>COUNTIF($C$2:$H$885,"村山太朗")</f>
        <v>0</v>
      </c>
      <c r="O29" s="10">
        <f t="shared" si="0"/>
        <v>0</v>
      </c>
      <c r="P29" s="24"/>
      <c r="Q29" s="10">
        <f>COUNTIF($C$2:$C$885,"村山太朗")</f>
        <v>0</v>
      </c>
      <c r="R29" s="10">
        <f>COUNTIF($D$2:$D$885,"村山太朗")</f>
        <v>0</v>
      </c>
      <c r="S29" s="10">
        <f>COUNTIF($E$2:$E$885,"村山太朗")</f>
        <v>0</v>
      </c>
      <c r="T29" s="10">
        <f>COUNTIF($F$2:$F$885,"村山太朗")</f>
        <v>0</v>
      </c>
      <c r="U29" s="10">
        <f>COUNTIF($G$2:$G$885,"村山太朗")</f>
        <v>0</v>
      </c>
      <c r="V29" s="10">
        <f>COUNTIF($H$2:$H$885,"村山太朗")</f>
        <v>0</v>
      </c>
    </row>
    <row r="30" spans="1:22" ht="18" customHeight="1">
      <c r="A30" s="4">
        <v>29</v>
      </c>
      <c r="B30" s="35">
        <v>39173</v>
      </c>
      <c r="C30" s="36" t="s">
        <v>144</v>
      </c>
      <c r="D30" s="36" t="s">
        <v>10</v>
      </c>
      <c r="E30" s="36" t="s">
        <v>166</v>
      </c>
      <c r="F30" s="36" t="s">
        <v>16</v>
      </c>
      <c r="G30" s="21"/>
      <c r="H30" s="21"/>
      <c r="I30" s="21" t="s">
        <v>13</v>
      </c>
      <c r="J30" s="21" t="s">
        <v>37</v>
      </c>
      <c r="L30" s="4">
        <v>28</v>
      </c>
      <c r="M30" s="36" t="s">
        <v>104</v>
      </c>
      <c r="N30" s="10">
        <f>COUNTIF($C$2:$H$885,"市川貴之")</f>
        <v>0</v>
      </c>
      <c r="O30" s="10">
        <f t="shared" si="0"/>
        <v>0</v>
      </c>
      <c r="P30" s="24"/>
      <c r="Q30" s="10">
        <f>COUNTIF($C$2:$C$885,"市川貴之")</f>
        <v>0</v>
      </c>
      <c r="R30" s="10">
        <f>COUNTIF($D$2:$D$885,"市川貴之")</f>
        <v>0</v>
      </c>
      <c r="S30" s="10">
        <f>COUNTIF($E$2:$E$885,"市川貴之")</f>
        <v>0</v>
      </c>
      <c r="T30" s="10">
        <f>COUNTIF($F$2:$F$885,"市川貴之")</f>
        <v>0</v>
      </c>
      <c r="U30" s="10">
        <f>COUNTIF($G$2:$G$885,"市川貴之")</f>
        <v>0</v>
      </c>
      <c r="V30" s="10">
        <f>COUNTIF($H$2:$H$885,"市川貴之")</f>
        <v>0</v>
      </c>
    </row>
    <row r="31" spans="1:22" ht="18" customHeight="1">
      <c r="A31" s="4">
        <v>30</v>
      </c>
      <c r="B31" s="35">
        <v>39173</v>
      </c>
      <c r="C31" s="36" t="s">
        <v>163</v>
      </c>
      <c r="D31" s="36" t="s">
        <v>46</v>
      </c>
      <c r="E31" s="36" t="s">
        <v>21</v>
      </c>
      <c r="F31" s="36" t="s">
        <v>4</v>
      </c>
      <c r="G31" s="21"/>
      <c r="H31" s="21"/>
      <c r="I31" s="21" t="s">
        <v>20</v>
      </c>
      <c r="J31" s="21" t="s">
        <v>14</v>
      </c>
      <c r="L31" s="48">
        <v>29</v>
      </c>
      <c r="M31" s="34" t="s">
        <v>138</v>
      </c>
      <c r="N31" s="10">
        <f>COUNTIF($C$2:$H$885,"坂井遼太郎")</f>
        <v>0</v>
      </c>
      <c r="O31" s="10">
        <f t="shared" si="0"/>
        <v>0</v>
      </c>
      <c r="P31" s="10"/>
      <c r="Q31" s="10">
        <f>COUNTIF($C$2:$C$885,"坂井遼太郎")</f>
        <v>0</v>
      </c>
      <c r="R31" s="10">
        <f>COUNTIF($D$2:$D$885,"坂井遼太郎")</f>
        <v>0</v>
      </c>
      <c r="S31" s="10">
        <f>COUNTIF($E$2:$E$885,"坂井遼太郎")</f>
        <v>0</v>
      </c>
      <c r="T31" s="10">
        <f>COUNTIF($F$2:$F$885,"坂井遼太郎")</f>
        <v>0</v>
      </c>
      <c r="U31" s="10">
        <f>COUNTIF($G$2:$G$885,"坂井遼太郎")</f>
        <v>0</v>
      </c>
      <c r="V31" s="10">
        <f>COUNTIF($H$2:$H$885,"坂井遼太郎")</f>
        <v>0</v>
      </c>
    </row>
    <row r="32" spans="1:22" ht="18" customHeight="1">
      <c r="A32" s="4">
        <v>31</v>
      </c>
      <c r="B32" s="35">
        <v>39173</v>
      </c>
      <c r="C32" s="36" t="s">
        <v>12</v>
      </c>
      <c r="D32" s="36" t="s">
        <v>50</v>
      </c>
      <c r="E32" s="36" t="s">
        <v>24</v>
      </c>
      <c r="F32" s="36" t="s">
        <v>214</v>
      </c>
      <c r="G32" s="21"/>
      <c r="H32" s="21"/>
      <c r="I32" s="21" t="s">
        <v>9</v>
      </c>
      <c r="J32" s="21" t="s">
        <v>26</v>
      </c>
      <c r="L32" s="4"/>
      <c r="M32" s="21" t="s">
        <v>127</v>
      </c>
      <c r="N32" s="10">
        <f>SUM(N3:N31)</f>
        <v>1779</v>
      </c>
      <c r="O32" s="10">
        <f t="shared" ref="O32:V32" si="1">SUM(O3:O31)</f>
        <v>1779</v>
      </c>
      <c r="P32" s="10"/>
      <c r="Q32" s="10">
        <f t="shared" si="1"/>
        <v>440</v>
      </c>
      <c r="R32" s="10">
        <f t="shared" si="1"/>
        <v>441</v>
      </c>
      <c r="S32" s="10">
        <f t="shared" si="1"/>
        <v>440</v>
      </c>
      <c r="T32" s="10">
        <f t="shared" si="1"/>
        <v>441</v>
      </c>
      <c r="U32" s="10">
        <f t="shared" si="1"/>
        <v>8</v>
      </c>
      <c r="V32" s="10">
        <f t="shared" si="1"/>
        <v>9</v>
      </c>
    </row>
    <row r="33" spans="1:22" ht="18" customHeight="1">
      <c r="A33" s="4">
        <v>32</v>
      </c>
      <c r="B33" s="35">
        <v>39175</v>
      </c>
      <c r="C33" s="36" t="s">
        <v>4</v>
      </c>
      <c r="D33" s="36" t="s">
        <v>6</v>
      </c>
      <c r="E33" s="36" t="s">
        <v>46</v>
      </c>
      <c r="F33" s="36" t="s">
        <v>21</v>
      </c>
      <c r="G33" s="21"/>
      <c r="H33" s="21"/>
      <c r="I33" s="21" t="s">
        <v>19</v>
      </c>
      <c r="J33" s="21" t="s">
        <v>13</v>
      </c>
    </row>
    <row r="34" spans="1:22" ht="18" customHeight="1">
      <c r="A34" s="4">
        <v>33</v>
      </c>
      <c r="B34" s="35">
        <v>39175</v>
      </c>
      <c r="C34" s="36" t="s">
        <v>72</v>
      </c>
      <c r="D34" s="36" t="s">
        <v>15</v>
      </c>
      <c r="E34" s="36" t="s">
        <v>22</v>
      </c>
      <c r="F34" s="36" t="s">
        <v>35</v>
      </c>
      <c r="G34" s="21"/>
      <c r="H34" s="21"/>
      <c r="I34" s="21" t="s">
        <v>37</v>
      </c>
      <c r="J34" s="21" t="s">
        <v>20</v>
      </c>
      <c r="L34" s="108" t="s">
        <v>403</v>
      </c>
      <c r="M34" s="108"/>
      <c r="N34" s="108"/>
      <c r="O34" s="108"/>
      <c r="P34" s="108"/>
      <c r="Q34" s="108"/>
      <c r="R34" s="108"/>
      <c r="S34" s="108"/>
      <c r="T34" s="108"/>
      <c r="U34" s="108"/>
      <c r="V34" s="108"/>
    </row>
    <row r="35" spans="1:22" ht="18" customHeight="1">
      <c r="A35" s="4">
        <v>34</v>
      </c>
      <c r="B35" s="35">
        <v>39175</v>
      </c>
      <c r="C35" s="36" t="s">
        <v>213</v>
      </c>
      <c r="D35" s="36" t="s">
        <v>39</v>
      </c>
      <c r="E35" s="36" t="s">
        <v>29</v>
      </c>
      <c r="F35" s="36" t="s">
        <v>47</v>
      </c>
      <c r="G35" s="21"/>
      <c r="H35" s="21"/>
      <c r="I35" s="21" t="s">
        <v>32</v>
      </c>
      <c r="J35" s="21" t="s">
        <v>25</v>
      </c>
      <c r="L35" s="45"/>
      <c r="M35" s="60" t="s">
        <v>125</v>
      </c>
      <c r="N35" s="32" t="s">
        <v>127</v>
      </c>
      <c r="O35" s="32" t="s">
        <v>127</v>
      </c>
      <c r="P35" s="22"/>
      <c r="Q35" s="32" t="s">
        <v>68</v>
      </c>
      <c r="R35" s="32" t="s">
        <v>69</v>
      </c>
      <c r="S35" s="32" t="s">
        <v>70</v>
      </c>
      <c r="T35" s="32" t="s">
        <v>71</v>
      </c>
      <c r="U35" s="32" t="s">
        <v>128</v>
      </c>
      <c r="V35" s="32" t="s">
        <v>129</v>
      </c>
    </row>
    <row r="36" spans="1:22" ht="18" customHeight="1">
      <c r="A36" s="4">
        <v>35</v>
      </c>
      <c r="B36" s="37">
        <v>39175</v>
      </c>
      <c r="C36" s="34" t="s">
        <v>173</v>
      </c>
      <c r="D36" s="34" t="s">
        <v>153</v>
      </c>
      <c r="E36" s="34" t="s">
        <v>182</v>
      </c>
      <c r="F36" s="34" t="s">
        <v>23</v>
      </c>
      <c r="G36" s="21"/>
      <c r="H36" s="21"/>
      <c r="I36" s="21" t="s">
        <v>26</v>
      </c>
      <c r="J36" s="21" t="s">
        <v>8</v>
      </c>
      <c r="L36" s="45">
        <v>1</v>
      </c>
      <c r="M36" s="36" t="s">
        <v>82</v>
      </c>
      <c r="N36" s="10">
        <f>COUNTIF($C$2:$H$885,"川口亘太")</f>
        <v>117</v>
      </c>
      <c r="O36" s="10">
        <f t="shared" ref="O36:O60" si="2">SUM(Q36:V36)</f>
        <v>117</v>
      </c>
      <c r="P36" s="24"/>
      <c r="Q36" s="10">
        <f>COUNTIF($C$2:$C$885,"川口亘太")</f>
        <v>29</v>
      </c>
      <c r="R36" s="10">
        <f>COUNTIF($D$2:$D$885,"川口亘太")</f>
        <v>30</v>
      </c>
      <c r="S36" s="10">
        <f>COUNTIF($E$2:$E$885,"川口亘太")</f>
        <v>29</v>
      </c>
      <c r="T36" s="10">
        <f>COUNTIF($F$2:$F$885,"川口亘太")</f>
        <v>27</v>
      </c>
      <c r="U36" s="10">
        <f>COUNTIF($G$2:$G$885,"川口亘太")</f>
        <v>1</v>
      </c>
      <c r="V36" s="10">
        <f>COUNTIF($H$2:$H$885,"川口亘太")</f>
        <v>1</v>
      </c>
    </row>
    <row r="37" spans="1:22" ht="18" customHeight="1">
      <c r="A37" s="4">
        <v>36</v>
      </c>
      <c r="B37" s="37">
        <v>39175</v>
      </c>
      <c r="C37" s="34" t="s">
        <v>131</v>
      </c>
      <c r="D37" s="34" t="s">
        <v>12</v>
      </c>
      <c r="E37" s="34" t="s">
        <v>5</v>
      </c>
      <c r="F37" s="34" t="s">
        <v>24</v>
      </c>
      <c r="G37" s="21"/>
      <c r="H37" s="21"/>
      <c r="I37" s="21" t="s">
        <v>9</v>
      </c>
      <c r="J37" s="21" t="s">
        <v>31</v>
      </c>
      <c r="L37" s="4">
        <v>2</v>
      </c>
      <c r="M37" s="36" t="s">
        <v>96</v>
      </c>
      <c r="N37" s="10">
        <f>COUNTIF($C$2:$H$885,"津川力")</f>
        <v>115</v>
      </c>
      <c r="O37" s="10">
        <f t="shared" si="2"/>
        <v>115</v>
      </c>
      <c r="P37" s="24"/>
      <c r="Q37" s="10">
        <f>COUNTIF($C$2:$C$885,"津川力")</f>
        <v>29</v>
      </c>
      <c r="R37" s="10">
        <f>COUNTIF($D$2:$D$885,"津川力")</f>
        <v>25</v>
      </c>
      <c r="S37" s="10">
        <f>COUNTIF($E$2:$E$885,"津川力")</f>
        <v>29</v>
      </c>
      <c r="T37" s="10">
        <f>COUNTIF($F$2:$F$885,"津川力")</f>
        <v>29</v>
      </c>
      <c r="U37" s="10">
        <f>COUNTIF($G$2:$G$885,"津川力")</f>
        <v>1</v>
      </c>
      <c r="V37" s="10">
        <f>COUNTIF($H$2:$H$885,"津川力")</f>
        <v>2</v>
      </c>
    </row>
    <row r="38" spans="1:22" ht="18" customHeight="1">
      <c r="A38" s="4">
        <v>37</v>
      </c>
      <c r="B38" s="37">
        <v>39175</v>
      </c>
      <c r="C38" s="34" t="s">
        <v>16</v>
      </c>
      <c r="D38" s="34" t="s">
        <v>33</v>
      </c>
      <c r="E38" s="34" t="s">
        <v>27</v>
      </c>
      <c r="F38" s="34" t="s">
        <v>166</v>
      </c>
      <c r="G38" s="21"/>
      <c r="H38" s="21"/>
      <c r="I38" s="21" t="s">
        <v>14</v>
      </c>
      <c r="J38" s="21" t="s">
        <v>38</v>
      </c>
      <c r="L38" s="45">
        <v>3</v>
      </c>
      <c r="M38" s="36" t="s">
        <v>87</v>
      </c>
      <c r="N38" s="10">
        <f>COUNTIF($C$2:$H$885,"栁田昌夫")</f>
        <v>114</v>
      </c>
      <c r="O38" s="10">
        <f t="shared" si="2"/>
        <v>114</v>
      </c>
      <c r="P38" s="24"/>
      <c r="Q38" s="10">
        <f>COUNTIF($C$2:$C$885,"栁田昌夫")</f>
        <v>28</v>
      </c>
      <c r="R38" s="10">
        <f>COUNTIF($D$2:$D$885,"栁田昌夫")</f>
        <v>27</v>
      </c>
      <c r="S38" s="10">
        <f>COUNTIF($E$2:$E$885,"栁田昌夫")</f>
        <v>27</v>
      </c>
      <c r="T38" s="10">
        <f>COUNTIF($F$2:$F$885,"栁田昌夫")</f>
        <v>30</v>
      </c>
      <c r="U38" s="10">
        <f>COUNTIF($G$2:$G$885,"栁田昌夫")</f>
        <v>1</v>
      </c>
      <c r="V38" s="10">
        <f>COUNTIF($H$2:$H$885,"栁田昌夫")</f>
        <v>1</v>
      </c>
    </row>
    <row r="39" spans="1:22" ht="18" customHeight="1">
      <c r="A39" s="4">
        <v>38</v>
      </c>
      <c r="B39" s="37">
        <v>39176</v>
      </c>
      <c r="C39" s="34" t="s">
        <v>35</v>
      </c>
      <c r="D39" s="34" t="s">
        <v>210</v>
      </c>
      <c r="E39" s="34" t="s">
        <v>15</v>
      </c>
      <c r="F39" s="34" t="s">
        <v>22</v>
      </c>
      <c r="G39" s="21"/>
      <c r="H39" s="21"/>
      <c r="I39" s="21" t="s">
        <v>37</v>
      </c>
      <c r="J39" s="21" t="s">
        <v>20</v>
      </c>
      <c r="L39" s="4">
        <v>4</v>
      </c>
      <c r="M39" s="34" t="s">
        <v>203</v>
      </c>
      <c r="N39" s="10">
        <f>COUNTIF($C$2:$H$885,"山本隆造")</f>
        <v>114</v>
      </c>
      <c r="O39" s="10">
        <f t="shared" si="2"/>
        <v>114</v>
      </c>
      <c r="P39" s="24"/>
      <c r="Q39" s="10">
        <f>COUNTIF($C$2:$C$885,"山本隆造")</f>
        <v>27</v>
      </c>
      <c r="R39" s="10">
        <f>COUNTIF($D$2:$D$885,"山本隆造")</f>
        <v>28</v>
      </c>
      <c r="S39" s="10">
        <f>COUNTIF($E$2:$E$885,"山本隆造")</f>
        <v>27</v>
      </c>
      <c r="T39" s="10">
        <f>COUNTIF($F$2:$F$885,"山本隆造")</f>
        <v>29</v>
      </c>
      <c r="U39" s="10">
        <f>COUNTIF($G$2:$G$885,"山本隆造")</f>
        <v>0</v>
      </c>
      <c r="V39" s="10">
        <f>COUNTIF($H$2:$H$885,"山本隆造")</f>
        <v>3</v>
      </c>
    </row>
    <row r="40" spans="1:22" ht="18" customHeight="1">
      <c r="A40" s="4">
        <v>39</v>
      </c>
      <c r="B40" s="37">
        <v>39176</v>
      </c>
      <c r="C40" s="34" t="s">
        <v>29</v>
      </c>
      <c r="D40" s="34" t="s">
        <v>30</v>
      </c>
      <c r="E40" s="34" t="s">
        <v>39</v>
      </c>
      <c r="F40" s="34" t="s">
        <v>213</v>
      </c>
      <c r="G40" s="21"/>
      <c r="H40" s="21"/>
      <c r="I40" s="21" t="s">
        <v>32</v>
      </c>
      <c r="J40" s="21" t="s">
        <v>25</v>
      </c>
      <c r="L40" s="45">
        <v>5</v>
      </c>
      <c r="M40" s="36" t="s">
        <v>94</v>
      </c>
      <c r="N40" s="10">
        <f>COUNTIF($C$2:$H$885,"秋村謙宏")</f>
        <v>113</v>
      </c>
      <c r="O40" s="10">
        <f t="shared" si="2"/>
        <v>113</v>
      </c>
      <c r="P40" s="24"/>
      <c r="Q40" s="10">
        <f>COUNTIF($C$2:$C$885,"秋村謙宏")</f>
        <v>31</v>
      </c>
      <c r="R40" s="10">
        <f>COUNTIF($D$2:$D$885,"秋村謙宏")</f>
        <v>26</v>
      </c>
      <c r="S40" s="10">
        <f>COUNTIF($E$2:$E$885,"秋村謙宏")</f>
        <v>28</v>
      </c>
      <c r="T40" s="10">
        <f>COUNTIF($F$2:$F$885,"秋村謙宏")</f>
        <v>25</v>
      </c>
      <c r="U40" s="10">
        <f>COUNTIF($G$2:$G$885,"秋村謙宏")</f>
        <v>2</v>
      </c>
      <c r="V40" s="10">
        <f>COUNTIF($H$2:$H$885,"秋村謙宏")</f>
        <v>1</v>
      </c>
    </row>
    <row r="41" spans="1:22" ht="18" customHeight="1">
      <c r="A41" s="4">
        <v>40</v>
      </c>
      <c r="B41" s="37">
        <v>39176</v>
      </c>
      <c r="C41" s="34" t="s">
        <v>24</v>
      </c>
      <c r="D41" s="34" t="s">
        <v>148</v>
      </c>
      <c r="E41" s="34" t="s">
        <v>12</v>
      </c>
      <c r="F41" s="34" t="s">
        <v>5</v>
      </c>
      <c r="G41" s="21"/>
      <c r="H41" s="21"/>
      <c r="I41" s="21" t="s">
        <v>9</v>
      </c>
      <c r="J41" s="21" t="s">
        <v>31</v>
      </c>
      <c r="L41" s="4">
        <v>6</v>
      </c>
      <c r="M41" s="34" t="s">
        <v>139</v>
      </c>
      <c r="N41" s="10">
        <f>COUNTIF($C$2:$H$885,"中村稔")</f>
        <v>112</v>
      </c>
      <c r="O41" s="10">
        <f t="shared" si="2"/>
        <v>112</v>
      </c>
      <c r="P41" s="24"/>
      <c r="Q41" s="10">
        <f>COUNTIF($C$2:$C$885,"中村稔")</f>
        <v>29</v>
      </c>
      <c r="R41" s="10">
        <f>COUNTIF($D$2:$D$885,"中村稔")</f>
        <v>20</v>
      </c>
      <c r="S41" s="10">
        <f>COUNTIF($E$2:$E$885,"中村稔")</f>
        <v>29</v>
      </c>
      <c r="T41" s="10">
        <f>COUNTIF($F$2:$F$885,"中村稔")</f>
        <v>32</v>
      </c>
      <c r="U41" s="10">
        <f>COUNTIF($G$2:$G$885,"中村稔")</f>
        <v>1</v>
      </c>
      <c r="V41" s="10">
        <f>COUNTIF($H$2:$H$885,"中村稔")</f>
        <v>1</v>
      </c>
    </row>
    <row r="42" spans="1:22" ht="18" customHeight="1">
      <c r="A42" s="4">
        <v>41</v>
      </c>
      <c r="B42" s="37">
        <v>39176</v>
      </c>
      <c r="C42" s="34" t="s">
        <v>21</v>
      </c>
      <c r="D42" s="34" t="s">
        <v>163</v>
      </c>
      <c r="E42" s="34" t="s">
        <v>6</v>
      </c>
      <c r="F42" s="34" t="s">
        <v>46</v>
      </c>
      <c r="G42" s="21"/>
      <c r="H42" s="21"/>
      <c r="I42" s="21" t="s">
        <v>19</v>
      </c>
      <c r="J42" s="21" t="s">
        <v>13</v>
      </c>
      <c r="L42" s="45">
        <v>7</v>
      </c>
      <c r="M42" s="34" t="s">
        <v>143</v>
      </c>
      <c r="N42" s="10">
        <f>COUNTIF($C$2:$H$885,"東利夫")</f>
        <v>104</v>
      </c>
      <c r="O42" s="10">
        <f t="shared" si="2"/>
        <v>104</v>
      </c>
      <c r="P42" s="24"/>
      <c r="Q42" s="10">
        <f>COUNTIF($C$2:$C$885,"東利夫")</f>
        <v>26</v>
      </c>
      <c r="R42" s="10">
        <f>COUNTIF($D$2:$D$885,"東利夫")</f>
        <v>26</v>
      </c>
      <c r="S42" s="10">
        <f>COUNTIF($E$2:$E$885,"東利夫")</f>
        <v>24</v>
      </c>
      <c r="T42" s="10">
        <f>COUNTIF($F$2:$F$885,"東利夫")</f>
        <v>27</v>
      </c>
      <c r="U42" s="10">
        <f>COUNTIF($G$2:$G$885,"東利夫")</f>
        <v>1</v>
      </c>
      <c r="V42" s="10">
        <f>COUNTIF($H$2:$H$885,"東利夫")</f>
        <v>0</v>
      </c>
    </row>
    <row r="43" spans="1:22" ht="18" customHeight="1">
      <c r="A43" s="4">
        <v>42</v>
      </c>
      <c r="B43" s="37">
        <v>39176</v>
      </c>
      <c r="C43" s="34" t="s">
        <v>214</v>
      </c>
      <c r="D43" s="34" t="s">
        <v>161</v>
      </c>
      <c r="E43" s="34" t="s">
        <v>185</v>
      </c>
      <c r="F43" s="34" t="s">
        <v>182</v>
      </c>
      <c r="G43" s="21"/>
      <c r="H43" s="21"/>
      <c r="I43" s="21" t="s">
        <v>26</v>
      </c>
      <c r="J43" s="21" t="s">
        <v>8</v>
      </c>
      <c r="L43" s="4">
        <v>8</v>
      </c>
      <c r="M43" s="34" t="s">
        <v>149</v>
      </c>
      <c r="N43" s="10">
        <f>COUNTIF($C$2:$H$885,"栄村孝康")</f>
        <v>103</v>
      </c>
      <c r="O43" s="10">
        <f t="shared" si="2"/>
        <v>103</v>
      </c>
      <c r="P43" s="24"/>
      <c r="Q43" s="10">
        <f>COUNTIF($C$2:$C$885,"栄村孝康")</f>
        <v>25</v>
      </c>
      <c r="R43" s="10">
        <f>COUNTIF($D$2:$D$885,"栄村孝康")</f>
        <v>27</v>
      </c>
      <c r="S43" s="10">
        <f>COUNTIF($E$2:$E$885,"栄村孝康")</f>
        <v>27</v>
      </c>
      <c r="T43" s="10">
        <f>COUNTIF($F$2:$F$885,"栄村孝康")</f>
        <v>24</v>
      </c>
      <c r="U43" s="10">
        <f>COUNTIF($G$2:$G$885,"栄村孝康")</f>
        <v>0</v>
      </c>
      <c r="V43" s="10">
        <f>COUNTIF($H$2:$H$885,"栄村孝康")</f>
        <v>0</v>
      </c>
    </row>
    <row r="44" spans="1:22" ht="18" customHeight="1">
      <c r="A44" s="4">
        <v>43</v>
      </c>
      <c r="B44" s="37">
        <v>39177</v>
      </c>
      <c r="C44" s="34" t="s">
        <v>182</v>
      </c>
      <c r="D44" s="34" t="s">
        <v>173</v>
      </c>
      <c r="E44" s="34" t="s">
        <v>161</v>
      </c>
      <c r="F44" s="34" t="s">
        <v>185</v>
      </c>
      <c r="G44" s="21"/>
      <c r="H44" s="21"/>
      <c r="I44" s="21" t="s">
        <v>26</v>
      </c>
      <c r="J44" s="21" t="s">
        <v>8</v>
      </c>
      <c r="L44" s="45">
        <v>9</v>
      </c>
      <c r="M44" s="36" t="s">
        <v>81</v>
      </c>
      <c r="N44" s="10">
        <f>COUNTIF($C$2:$H$885,"丹波幸一")</f>
        <v>98</v>
      </c>
      <c r="O44" s="10">
        <f t="shared" si="2"/>
        <v>98</v>
      </c>
      <c r="P44" s="24"/>
      <c r="Q44" s="10">
        <f>COUNTIF($C$2:$C$885,"丹波幸一")</f>
        <v>26</v>
      </c>
      <c r="R44" s="10">
        <f>COUNTIF($D$2:$D$885,"丹波幸一")</f>
        <v>24</v>
      </c>
      <c r="S44" s="10">
        <f>COUNTIF($E$2:$E$885,"丹波幸一")</f>
        <v>23</v>
      </c>
      <c r="T44" s="10">
        <f>COUNTIF($F$2:$F$885,"丹波幸一")</f>
        <v>23</v>
      </c>
      <c r="U44" s="10">
        <f>COUNTIF($G$2:$G$885,"丹波幸一")</f>
        <v>1</v>
      </c>
      <c r="V44" s="10">
        <f>COUNTIF($H$2:$H$885,"丹波幸一")</f>
        <v>1</v>
      </c>
    </row>
    <row r="45" spans="1:22" ht="18" customHeight="1">
      <c r="A45" s="4">
        <v>44</v>
      </c>
      <c r="B45" s="37">
        <v>39177</v>
      </c>
      <c r="C45" s="34" t="s">
        <v>153</v>
      </c>
      <c r="D45" s="34" t="s">
        <v>213</v>
      </c>
      <c r="E45" s="34" t="s">
        <v>30</v>
      </c>
      <c r="F45" s="34" t="s">
        <v>39</v>
      </c>
      <c r="G45" s="21"/>
      <c r="H45" s="21"/>
      <c r="I45" s="21" t="s">
        <v>32</v>
      </c>
      <c r="J45" s="21" t="s">
        <v>25</v>
      </c>
      <c r="L45" s="4">
        <v>10</v>
      </c>
      <c r="M45" s="34" t="s">
        <v>53</v>
      </c>
      <c r="N45" s="10">
        <f>COUNTIF($C$2:$H$885,"佐藤純一")</f>
        <v>97</v>
      </c>
      <c r="O45" s="10">
        <f t="shared" si="2"/>
        <v>97</v>
      </c>
      <c r="P45" s="24"/>
      <c r="Q45" s="10">
        <f>COUNTIF($C$2:$C$885,"佐藤純一")</f>
        <v>25</v>
      </c>
      <c r="R45" s="10">
        <f>COUNTIF($D$2:$D$885,"佐藤純一")</f>
        <v>23</v>
      </c>
      <c r="S45" s="10">
        <f>COUNTIF($E$2:$E$885,"佐藤純一")</f>
        <v>23</v>
      </c>
      <c r="T45" s="10">
        <f>COUNTIF($F$2:$F$885,"佐藤純一")</f>
        <v>25</v>
      </c>
      <c r="U45" s="10">
        <f>COUNTIF($G$2:$G$885,"佐藤純一")</f>
        <v>1</v>
      </c>
      <c r="V45" s="10">
        <f>COUNTIF($H$2:$H$885,"佐藤純一")</f>
        <v>0</v>
      </c>
    </row>
    <row r="46" spans="1:22" ht="18" customHeight="1">
      <c r="A46" s="4">
        <v>45</v>
      </c>
      <c r="B46" s="37">
        <v>39177</v>
      </c>
      <c r="C46" s="34" t="s">
        <v>5</v>
      </c>
      <c r="D46" s="34" t="s">
        <v>131</v>
      </c>
      <c r="E46" s="34" t="s">
        <v>148</v>
      </c>
      <c r="F46" s="34" t="s">
        <v>12</v>
      </c>
      <c r="G46" s="21"/>
      <c r="H46" s="21"/>
      <c r="I46" s="21" t="s">
        <v>9</v>
      </c>
      <c r="J46" s="21" t="s">
        <v>31</v>
      </c>
      <c r="L46" s="45">
        <v>11</v>
      </c>
      <c r="M46" s="36" t="s">
        <v>206</v>
      </c>
      <c r="N46" s="10">
        <f>COUNTIF($C$2:$H$885,"林忠良")</f>
        <v>94</v>
      </c>
      <c r="O46" s="10">
        <f t="shared" si="2"/>
        <v>94</v>
      </c>
      <c r="P46" s="24"/>
      <c r="Q46" s="10">
        <f>COUNTIF($C$2:$C$885,"林忠良")</f>
        <v>24</v>
      </c>
      <c r="R46" s="10">
        <f>COUNTIF($D$2:$D$885,"林忠良")</f>
        <v>23</v>
      </c>
      <c r="S46" s="10">
        <f>COUNTIF($E$2:$E$885,"林忠良")</f>
        <v>23</v>
      </c>
      <c r="T46" s="10">
        <f>COUNTIF($F$2:$F$885,"林忠良")</f>
        <v>23</v>
      </c>
      <c r="U46" s="10">
        <f>COUNTIF($G$2:$G$885,"林忠良")</f>
        <v>1</v>
      </c>
      <c r="V46" s="10">
        <f>COUNTIF($H$2:$H$885,"林忠良")</f>
        <v>0</v>
      </c>
    </row>
    <row r="47" spans="1:22" ht="18" customHeight="1">
      <c r="A47" s="4">
        <v>46</v>
      </c>
      <c r="B47" s="37">
        <v>39177</v>
      </c>
      <c r="C47" s="34" t="s">
        <v>46</v>
      </c>
      <c r="D47" s="34" t="s">
        <v>4</v>
      </c>
      <c r="E47" s="34" t="s">
        <v>163</v>
      </c>
      <c r="F47" s="34" t="s">
        <v>6</v>
      </c>
      <c r="G47" s="21"/>
      <c r="H47" s="21"/>
      <c r="I47" s="21" t="s">
        <v>19</v>
      </c>
      <c r="J47" s="21" t="s">
        <v>13</v>
      </c>
      <c r="L47" s="4">
        <v>12</v>
      </c>
      <c r="M47" s="36" t="s">
        <v>92</v>
      </c>
      <c r="N47" s="10">
        <f>COUNTIF($C$2:$H$885,"白井一行")</f>
        <v>93</v>
      </c>
      <c r="O47" s="10">
        <f t="shared" si="2"/>
        <v>93</v>
      </c>
      <c r="P47" s="24"/>
      <c r="Q47" s="10">
        <f>COUNTIF($C$2:$C$885,"白井一行")</f>
        <v>24</v>
      </c>
      <c r="R47" s="10">
        <f>COUNTIF($D$2:$D$885,"白井一行")</f>
        <v>25</v>
      </c>
      <c r="S47" s="10">
        <f>COUNTIF($E$2:$E$885,"白井一行")</f>
        <v>22</v>
      </c>
      <c r="T47" s="10">
        <f>COUNTIF($F$2:$F$885,"白井一行")</f>
        <v>21</v>
      </c>
      <c r="U47" s="10">
        <f>COUNTIF($G$2:$G$885,"白井一行")</f>
        <v>0</v>
      </c>
      <c r="V47" s="10">
        <f>COUNTIF($H$2:$H$885,"白井一行")</f>
        <v>1</v>
      </c>
    </row>
    <row r="48" spans="1:22" ht="18" customHeight="1">
      <c r="A48" s="4">
        <v>47</v>
      </c>
      <c r="B48" s="37">
        <v>39177</v>
      </c>
      <c r="C48" s="34" t="s">
        <v>27</v>
      </c>
      <c r="D48" s="34" t="s">
        <v>16</v>
      </c>
      <c r="E48" s="34" t="s">
        <v>144</v>
      </c>
      <c r="F48" s="34" t="s">
        <v>33</v>
      </c>
      <c r="G48" s="21"/>
      <c r="H48" s="21"/>
      <c r="I48" s="21" t="s">
        <v>14</v>
      </c>
      <c r="J48" s="21" t="s">
        <v>38</v>
      </c>
      <c r="L48" s="45">
        <v>13</v>
      </c>
      <c r="M48" s="34" t="s">
        <v>154</v>
      </c>
      <c r="N48" s="10">
        <f>COUNTIF($C$2:$H$885,"山村達也")</f>
        <v>93</v>
      </c>
      <c r="O48" s="10">
        <f t="shared" si="2"/>
        <v>93</v>
      </c>
      <c r="P48" s="24"/>
      <c r="Q48" s="10">
        <f>COUNTIF($C$2:$C$885,"山村達也")</f>
        <v>26</v>
      </c>
      <c r="R48" s="10">
        <f>COUNTIF($D$2:$D$885,"山村達也")</f>
        <v>24</v>
      </c>
      <c r="S48" s="10">
        <f>COUNTIF($E$2:$E$885,"山村達也")</f>
        <v>21</v>
      </c>
      <c r="T48" s="10">
        <f>COUNTIF($F$2:$F$885,"山村達也")</f>
        <v>22</v>
      </c>
      <c r="U48" s="10">
        <f>COUNTIF($G$2:$G$885,"山村達也")</f>
        <v>0</v>
      </c>
      <c r="V48" s="10">
        <f>COUNTIF($H$2:$H$885,"山村達也")</f>
        <v>0</v>
      </c>
    </row>
    <row r="49" spans="1:22" ht="18" customHeight="1">
      <c r="A49" s="4">
        <v>48</v>
      </c>
      <c r="B49" s="37">
        <v>39177</v>
      </c>
      <c r="C49" s="34" t="s">
        <v>22</v>
      </c>
      <c r="D49" s="34" t="s">
        <v>72</v>
      </c>
      <c r="E49" s="34" t="s">
        <v>210</v>
      </c>
      <c r="F49" s="34" t="s">
        <v>15</v>
      </c>
      <c r="G49" s="21"/>
      <c r="H49" s="21"/>
      <c r="I49" s="21" t="s">
        <v>37</v>
      </c>
      <c r="J49" s="21" t="s">
        <v>20</v>
      </c>
      <c r="L49" s="4">
        <v>14</v>
      </c>
      <c r="M49" s="34" t="s">
        <v>162</v>
      </c>
      <c r="N49" s="10">
        <f>COUNTIF($C$2:$H$885,"柿木園悟")</f>
        <v>83</v>
      </c>
      <c r="O49" s="10">
        <f t="shared" si="2"/>
        <v>83</v>
      </c>
      <c r="P49" s="24"/>
      <c r="Q49" s="10">
        <f>COUNTIF($C$2:$C$885,"柿木園悟")</f>
        <v>20</v>
      </c>
      <c r="R49" s="10">
        <f>COUNTIF($D$2:$D$885,"柿木園悟")</f>
        <v>21</v>
      </c>
      <c r="S49" s="10">
        <f>COUNTIF($E$2:$E$885,"柿木園悟")</f>
        <v>21</v>
      </c>
      <c r="T49" s="10">
        <f>COUNTIF($F$2:$F$885,"柿木園悟")</f>
        <v>19</v>
      </c>
      <c r="U49" s="10">
        <f>COUNTIF($G$2:$G$885,"柿木園悟")</f>
        <v>2</v>
      </c>
      <c r="V49" s="10">
        <f>COUNTIF($H$2:$H$885,"柿木園悟")</f>
        <v>0</v>
      </c>
    </row>
    <row r="50" spans="1:22" ht="18" customHeight="1">
      <c r="A50" s="4">
        <v>49</v>
      </c>
      <c r="B50" s="37">
        <v>39178</v>
      </c>
      <c r="C50" s="34" t="s">
        <v>161</v>
      </c>
      <c r="D50" s="34" t="s">
        <v>185</v>
      </c>
      <c r="E50" s="34" t="s">
        <v>142</v>
      </c>
      <c r="F50" s="34" t="s">
        <v>50</v>
      </c>
      <c r="G50" s="21"/>
      <c r="H50" s="21"/>
      <c r="I50" s="21" t="s">
        <v>26</v>
      </c>
      <c r="J50" s="21" t="s">
        <v>32</v>
      </c>
      <c r="L50" s="45">
        <v>15</v>
      </c>
      <c r="M50" s="21" t="s">
        <v>219</v>
      </c>
      <c r="N50" s="10">
        <f>COUNTIF($C$2:$H$885,"永見武司")</f>
        <v>76</v>
      </c>
      <c r="O50" s="10">
        <f t="shared" si="2"/>
        <v>76</v>
      </c>
      <c r="P50" s="24"/>
      <c r="Q50" s="10">
        <f>COUNTIF($C$2:$C$885,"永見武司")</f>
        <v>16</v>
      </c>
      <c r="R50" s="10">
        <f>COUNTIF($D$2:$D$885,"永見武司")</f>
        <v>19</v>
      </c>
      <c r="S50" s="10">
        <f>COUNTIF($E$2:$E$885,"永見武司")</f>
        <v>22</v>
      </c>
      <c r="T50" s="10">
        <f>COUNTIF($F$2:$F$885,"永見武司")</f>
        <v>19</v>
      </c>
      <c r="U50" s="10">
        <f>COUNTIF($G$2:$G$885,"永見武司")</f>
        <v>0</v>
      </c>
      <c r="V50" s="10">
        <f>COUNTIF($H$2:$H$885,"永見武司")</f>
        <v>0</v>
      </c>
    </row>
    <row r="51" spans="1:22" ht="18" customHeight="1">
      <c r="A51" s="4">
        <v>50</v>
      </c>
      <c r="B51" s="37">
        <v>39178</v>
      </c>
      <c r="C51" s="34" t="s">
        <v>6</v>
      </c>
      <c r="D51" s="34" t="s">
        <v>36</v>
      </c>
      <c r="E51" s="34" t="s">
        <v>16</v>
      </c>
      <c r="F51" s="34" t="s">
        <v>144</v>
      </c>
      <c r="G51" s="21"/>
      <c r="H51" s="21"/>
      <c r="I51" s="21" t="s">
        <v>20</v>
      </c>
      <c r="J51" s="21" t="s">
        <v>13</v>
      </c>
      <c r="L51" s="4">
        <v>16</v>
      </c>
      <c r="M51" s="36" t="s">
        <v>101</v>
      </c>
      <c r="N51" s="10">
        <f>COUNTIF($C$2:$H$885,"山路哲生")</f>
        <v>66</v>
      </c>
      <c r="O51" s="10">
        <f t="shared" si="2"/>
        <v>66</v>
      </c>
      <c r="P51" s="24"/>
      <c r="Q51" s="10">
        <f>COUNTIF($C$2:$C$885,"山路哲生")</f>
        <v>20</v>
      </c>
      <c r="R51" s="10">
        <f>COUNTIF($D$2:$D$885,"山路哲生")</f>
        <v>19</v>
      </c>
      <c r="S51" s="10">
        <f>COUNTIF($E$2:$E$885,"山路哲生")</f>
        <v>11</v>
      </c>
      <c r="T51" s="10">
        <f>COUNTIF($F$2:$F$885,"山路哲生")</f>
        <v>16</v>
      </c>
      <c r="U51" s="10">
        <f>COUNTIF($G$2:$G$885,"山路哲生")</f>
        <v>0</v>
      </c>
      <c r="V51" s="10">
        <f>COUNTIF($H$2:$H$885,"山路哲生")</f>
        <v>0</v>
      </c>
    </row>
    <row r="52" spans="1:22" ht="18" customHeight="1">
      <c r="A52" s="4">
        <v>51</v>
      </c>
      <c r="B52" s="37">
        <v>39178</v>
      </c>
      <c r="C52" s="34" t="s">
        <v>15</v>
      </c>
      <c r="D52" s="34" t="s">
        <v>49</v>
      </c>
      <c r="E52" s="34" t="s">
        <v>72</v>
      </c>
      <c r="F52" s="34" t="s">
        <v>210</v>
      </c>
      <c r="G52" s="21"/>
      <c r="H52" s="21"/>
      <c r="I52" s="21" t="s">
        <v>14</v>
      </c>
      <c r="J52" s="21" t="s">
        <v>19</v>
      </c>
      <c r="L52" s="45">
        <v>17</v>
      </c>
      <c r="M52" s="36" t="s">
        <v>91</v>
      </c>
      <c r="N52" s="10">
        <f>COUNTIF($C$2:$H$885,"飯塚富司")</f>
        <v>54</v>
      </c>
      <c r="O52" s="10">
        <f t="shared" si="2"/>
        <v>54</v>
      </c>
      <c r="P52" s="24"/>
      <c r="Q52" s="10">
        <f>COUNTIF($C$2:$C$885,"飯塚富司")</f>
        <v>15</v>
      </c>
      <c r="R52" s="10">
        <f>COUNTIF($D$2:$D$885,"飯塚富司")</f>
        <v>16</v>
      </c>
      <c r="S52" s="10">
        <f>COUNTIF($E$2:$E$885,"飯塚富司")</f>
        <v>11</v>
      </c>
      <c r="T52" s="10">
        <f>COUNTIF($F$2:$F$885,"飯塚富司")</f>
        <v>12</v>
      </c>
      <c r="U52" s="10">
        <f>COUNTIF($G$2:$G$885,"飯塚富司")</f>
        <v>0</v>
      </c>
      <c r="V52" s="10">
        <f>COUNTIF($H$2:$H$885,"飯塚富司")</f>
        <v>0</v>
      </c>
    </row>
    <row r="53" spans="1:22" ht="18" customHeight="1">
      <c r="A53" s="4">
        <v>52</v>
      </c>
      <c r="B53" s="37">
        <v>39178</v>
      </c>
      <c r="C53" s="34" t="s">
        <v>33</v>
      </c>
      <c r="D53" s="34" t="s">
        <v>166</v>
      </c>
      <c r="E53" s="34" t="s">
        <v>10</v>
      </c>
      <c r="F53" s="34" t="s">
        <v>163</v>
      </c>
      <c r="G53" s="21"/>
      <c r="H53" s="21"/>
      <c r="I53" s="21" t="s">
        <v>37</v>
      </c>
      <c r="J53" s="21" t="s">
        <v>38</v>
      </c>
      <c r="L53" s="4">
        <v>18</v>
      </c>
      <c r="M53" s="36" t="s">
        <v>98</v>
      </c>
      <c r="N53" s="10">
        <f>COUNTIF($C$2:$H$885,"橋本信治")</f>
        <v>31</v>
      </c>
      <c r="O53" s="10">
        <f t="shared" si="2"/>
        <v>31</v>
      </c>
      <c r="P53" s="24"/>
      <c r="Q53" s="10">
        <f>COUNTIF($C$2:$C$885,"橋本信治")</f>
        <v>0</v>
      </c>
      <c r="R53" s="10">
        <f>COUNTIF($D$2:$D$885,"橋本信治")</f>
        <v>17</v>
      </c>
      <c r="S53" s="10">
        <f>COUNTIF($E$2:$E$885,"橋本信治")</f>
        <v>9</v>
      </c>
      <c r="T53" s="10">
        <f>COUNTIF($F$2:$F$885,"橋本信治")</f>
        <v>5</v>
      </c>
      <c r="U53" s="10">
        <f>COUNTIF($G$2:$G$885,"橋本信治")</f>
        <v>0</v>
      </c>
      <c r="V53" s="10">
        <f>COUNTIF($H$2:$H$885,"橋本信治")</f>
        <v>0</v>
      </c>
    </row>
    <row r="54" spans="1:22" ht="18" customHeight="1">
      <c r="A54" s="4">
        <v>53</v>
      </c>
      <c r="B54" s="37">
        <v>39179</v>
      </c>
      <c r="C54" s="34" t="s">
        <v>211</v>
      </c>
      <c r="D54" s="34" t="s">
        <v>12</v>
      </c>
      <c r="E54" s="34" t="s">
        <v>131</v>
      </c>
      <c r="F54" s="34" t="s">
        <v>148</v>
      </c>
      <c r="G54" s="21"/>
      <c r="H54" s="21"/>
      <c r="I54" s="21" t="s">
        <v>8</v>
      </c>
      <c r="J54" s="21" t="s">
        <v>9</v>
      </c>
      <c r="L54" s="45">
        <v>19</v>
      </c>
      <c r="M54" s="34" t="s">
        <v>147</v>
      </c>
      <c r="N54" s="10">
        <f>COUNTIF($C$2:$H$885,"良川昌美")</f>
        <v>28</v>
      </c>
      <c r="O54" s="10">
        <f t="shared" si="2"/>
        <v>28</v>
      </c>
      <c r="P54" s="24"/>
      <c r="Q54" s="10">
        <f>COUNTIF($C$2:$C$885,"良川昌美")</f>
        <v>8</v>
      </c>
      <c r="R54" s="10">
        <f>COUNTIF($D$2:$D$885,"良川昌美")</f>
        <v>6</v>
      </c>
      <c r="S54" s="10">
        <f>COUNTIF($E$2:$E$885,"良川昌美")</f>
        <v>4</v>
      </c>
      <c r="T54" s="10">
        <f>COUNTIF($F$2:$F$885,"良川昌美")</f>
        <v>10</v>
      </c>
      <c r="U54" s="10">
        <f>COUNTIF($G$2:$G$885,"良川昌美")</f>
        <v>0</v>
      </c>
      <c r="V54" s="10">
        <f>COUNTIF($H$2:$H$885,"良川昌美")</f>
        <v>0</v>
      </c>
    </row>
    <row r="55" spans="1:22" ht="18" customHeight="1">
      <c r="A55" s="4">
        <v>54</v>
      </c>
      <c r="B55" s="37">
        <v>39179</v>
      </c>
      <c r="C55" s="34" t="s">
        <v>210</v>
      </c>
      <c r="D55" s="34" t="s">
        <v>17</v>
      </c>
      <c r="E55" s="34" t="s">
        <v>49</v>
      </c>
      <c r="F55" s="34" t="s">
        <v>72</v>
      </c>
      <c r="G55" s="21"/>
      <c r="H55" s="21"/>
      <c r="I55" s="21" t="s">
        <v>14</v>
      </c>
      <c r="J55" s="21" t="s">
        <v>19</v>
      </c>
      <c r="L55" s="4">
        <v>20</v>
      </c>
      <c r="M55" s="21" t="s">
        <v>221</v>
      </c>
      <c r="N55" s="10">
        <f>COUNTIF($C$2:$H$885,"前田亨")</f>
        <v>27</v>
      </c>
      <c r="O55" s="10">
        <f t="shared" si="2"/>
        <v>27</v>
      </c>
      <c r="P55" s="24"/>
      <c r="Q55" s="10">
        <f>COUNTIF($C$2:$C$885,"前田亨")</f>
        <v>0</v>
      </c>
      <c r="R55" s="10">
        <f>COUNTIF($D$2:$D$885,"前田亨")</f>
        <v>4</v>
      </c>
      <c r="S55" s="10">
        <f>COUNTIF($E$2:$E$885,"前田亨")</f>
        <v>13</v>
      </c>
      <c r="T55" s="10">
        <f>COUNTIF($F$2:$F$885,"前田亨")</f>
        <v>10</v>
      </c>
      <c r="U55" s="10">
        <f>COUNTIF($G$2:$G$885,"前田亨")</f>
        <v>0</v>
      </c>
      <c r="V55" s="10">
        <f>COUNTIF($H$2:$H$885,"前田亨")</f>
        <v>0</v>
      </c>
    </row>
    <row r="56" spans="1:22" ht="18" customHeight="1">
      <c r="A56" s="4">
        <v>55</v>
      </c>
      <c r="B56" s="37">
        <v>39179</v>
      </c>
      <c r="C56" s="34" t="s">
        <v>23</v>
      </c>
      <c r="D56" s="34" t="s">
        <v>214</v>
      </c>
      <c r="E56" s="34" t="s">
        <v>153</v>
      </c>
      <c r="F56" s="34" t="s">
        <v>30</v>
      </c>
      <c r="G56" s="21"/>
      <c r="H56" s="21"/>
      <c r="I56" s="21" t="s">
        <v>25</v>
      </c>
      <c r="J56" s="21" t="s">
        <v>31</v>
      </c>
      <c r="L56" s="45">
        <v>21</v>
      </c>
      <c r="M56" s="21" t="s">
        <v>220</v>
      </c>
      <c r="N56" s="10">
        <f>COUNTIF($C$2:$H$885,"小寺昌治")</f>
        <v>19</v>
      </c>
      <c r="O56" s="10">
        <f t="shared" si="2"/>
        <v>19</v>
      </c>
      <c r="P56" s="24"/>
      <c r="Q56" s="10">
        <f>COUNTIF($C$2:$C$885,"小寺昌治")</f>
        <v>5</v>
      </c>
      <c r="R56" s="10">
        <f>COUNTIF($D$2:$D$885,"小寺昌治")</f>
        <v>4</v>
      </c>
      <c r="S56" s="10">
        <f>COUNTIF($E$2:$E$885,"小寺昌治")</f>
        <v>5</v>
      </c>
      <c r="T56" s="10">
        <f>COUNTIF($F$2:$F$885,"小寺昌治")</f>
        <v>5</v>
      </c>
      <c r="U56" s="10">
        <f>COUNTIF($G$2:$G$885,"小寺昌治")</f>
        <v>0</v>
      </c>
      <c r="V56" s="10">
        <f>COUNTIF($H$2:$H$885,"小寺昌治")</f>
        <v>0</v>
      </c>
    </row>
    <row r="57" spans="1:22" ht="18" customHeight="1">
      <c r="A57" s="4">
        <v>56</v>
      </c>
      <c r="B57" s="37">
        <v>39179</v>
      </c>
      <c r="C57" s="34" t="s">
        <v>144</v>
      </c>
      <c r="D57" s="34" t="s">
        <v>27</v>
      </c>
      <c r="E57" s="34" t="s">
        <v>36</v>
      </c>
      <c r="F57" s="34" t="s">
        <v>16</v>
      </c>
      <c r="G57" s="21"/>
      <c r="H57" s="21"/>
      <c r="I57" s="21" t="s">
        <v>20</v>
      </c>
      <c r="J57" s="21" t="s">
        <v>13</v>
      </c>
      <c r="L57" s="4">
        <v>22</v>
      </c>
      <c r="M57" s="34" t="s">
        <v>204</v>
      </c>
      <c r="N57" s="10">
        <f>COUNTIF($C$2:$H$885,"山﨑夏生")</f>
        <v>17</v>
      </c>
      <c r="O57" s="10">
        <f t="shared" si="2"/>
        <v>17</v>
      </c>
      <c r="P57" s="24"/>
      <c r="Q57" s="10">
        <f>COUNTIF($C$2:$C$885,"山﨑夏生")</f>
        <v>7</v>
      </c>
      <c r="R57" s="10">
        <f>COUNTIF($D$2:$D$885,"山﨑夏生")</f>
        <v>0</v>
      </c>
      <c r="S57" s="10">
        <f>COUNTIF($E$2:$E$885,"山﨑夏生")</f>
        <v>6</v>
      </c>
      <c r="T57" s="10">
        <f>COUNTIF($F$2:$F$885,"山﨑夏生")</f>
        <v>4</v>
      </c>
      <c r="U57" s="10">
        <f>COUNTIF($G$2:$G$885,"山﨑夏生")</f>
        <v>0</v>
      </c>
      <c r="V57" s="10">
        <f>COUNTIF($H$2:$H$885,"山﨑夏生")</f>
        <v>0</v>
      </c>
    </row>
    <row r="58" spans="1:22" ht="18" customHeight="1">
      <c r="A58" s="4">
        <v>57</v>
      </c>
      <c r="B58" s="37">
        <v>39179</v>
      </c>
      <c r="C58" s="34" t="s">
        <v>50</v>
      </c>
      <c r="D58" s="34" t="s">
        <v>24</v>
      </c>
      <c r="E58" s="34" t="s">
        <v>185</v>
      </c>
      <c r="F58" s="34" t="s">
        <v>142</v>
      </c>
      <c r="G58" s="21"/>
      <c r="H58" s="21"/>
      <c r="I58" s="21" t="s">
        <v>26</v>
      </c>
      <c r="J58" s="21" t="s">
        <v>32</v>
      </c>
      <c r="L58" s="45">
        <v>23</v>
      </c>
      <c r="M58" s="34" t="s">
        <v>136</v>
      </c>
      <c r="N58" s="10">
        <f>COUNTIF($C$2:$H$885,"杉本大成")</f>
        <v>16</v>
      </c>
      <c r="O58" s="10">
        <f t="shared" si="2"/>
        <v>16</v>
      </c>
      <c r="P58" s="24"/>
      <c r="Q58" s="10">
        <f>COUNTIF($C$2:$C$885,"杉本大成")</f>
        <v>4</v>
      </c>
      <c r="R58" s="10">
        <f>COUNTIF($D$2:$D$885,"杉本大成")</f>
        <v>5</v>
      </c>
      <c r="S58" s="10">
        <f>COUNTIF($E$2:$E$885,"杉本大成")</f>
        <v>5</v>
      </c>
      <c r="T58" s="10">
        <f>COUNTIF($F$2:$F$885,"杉本大成")</f>
        <v>2</v>
      </c>
      <c r="U58" s="10">
        <f>COUNTIF($G$2:$G$885,"杉本大成")</f>
        <v>0</v>
      </c>
      <c r="V58" s="10">
        <f>COUNTIF($H$2:$H$885,"杉本大成")</f>
        <v>0</v>
      </c>
    </row>
    <row r="59" spans="1:22" ht="18" customHeight="1">
      <c r="A59" s="4">
        <v>58</v>
      </c>
      <c r="B59" s="37">
        <v>39179</v>
      </c>
      <c r="C59" s="34" t="s">
        <v>163</v>
      </c>
      <c r="D59" s="34" t="s">
        <v>35</v>
      </c>
      <c r="E59" s="34" t="s">
        <v>4</v>
      </c>
      <c r="F59" s="34" t="s">
        <v>10</v>
      </c>
      <c r="G59" s="21"/>
      <c r="H59" s="21"/>
      <c r="I59" s="21" t="s">
        <v>37</v>
      </c>
      <c r="J59" s="21" t="s">
        <v>38</v>
      </c>
      <c r="L59" s="4">
        <v>24</v>
      </c>
      <c r="M59" s="21" t="s">
        <v>209</v>
      </c>
      <c r="N59" s="10">
        <f>COUNTIF($C$2:$H$885,"鈴木章太")</f>
        <v>11</v>
      </c>
      <c r="O59" s="10">
        <f t="shared" si="2"/>
        <v>11</v>
      </c>
      <c r="P59" s="24"/>
      <c r="Q59" s="10">
        <f>COUNTIF($C$2:$C$885,"鈴木章太")</f>
        <v>0</v>
      </c>
      <c r="R59" s="10">
        <f>COUNTIF($D$2:$D$885,"鈴木章太")</f>
        <v>4</v>
      </c>
      <c r="S59" s="10">
        <f>COUNTIF($E$2:$E$885,"鈴木章太")</f>
        <v>4</v>
      </c>
      <c r="T59" s="10">
        <f>COUNTIF($F$2:$F$885,"鈴木章太")</f>
        <v>3</v>
      </c>
      <c r="U59" s="10">
        <f>COUNTIF($G$2:$G$885,"鈴木章太")</f>
        <v>0</v>
      </c>
      <c r="V59" s="10">
        <f>COUNTIF($H$2:$H$885,"鈴木章太")</f>
        <v>0</v>
      </c>
    </row>
    <row r="60" spans="1:22" ht="18" customHeight="1">
      <c r="A60" s="4">
        <v>59</v>
      </c>
      <c r="B60" s="37">
        <v>39180</v>
      </c>
      <c r="C60" s="34" t="s">
        <v>148</v>
      </c>
      <c r="D60" s="34" t="s">
        <v>5</v>
      </c>
      <c r="E60" s="34" t="s">
        <v>29</v>
      </c>
      <c r="F60" s="34" t="s">
        <v>131</v>
      </c>
      <c r="G60" s="21"/>
      <c r="H60" s="21"/>
      <c r="I60" s="21" t="s">
        <v>8</v>
      </c>
      <c r="J60" s="21" t="s">
        <v>9</v>
      </c>
      <c r="L60" s="45">
        <v>25</v>
      </c>
      <c r="M60" s="36" t="s">
        <v>99</v>
      </c>
      <c r="N60" s="10">
        <f>COUNTIF($C$2:$H$885,"福家英登")</f>
        <v>2</v>
      </c>
      <c r="O60" s="10">
        <f t="shared" si="2"/>
        <v>2</v>
      </c>
      <c r="P60" s="24"/>
      <c r="Q60" s="10">
        <f>COUNTIF($C$2:$C$885,"福家英登")</f>
        <v>0</v>
      </c>
      <c r="R60" s="10">
        <f>COUNTIF($D$2:$D$885,"福家英登")</f>
        <v>0</v>
      </c>
      <c r="S60" s="10">
        <f>COUNTIF($E$2:$E$885,"福家英登")</f>
        <v>1</v>
      </c>
      <c r="T60" s="10">
        <f>COUNTIF($F$2:$F$885,"福家英登")</f>
        <v>1</v>
      </c>
      <c r="U60" s="10">
        <f>COUNTIF($G$2:$G$885,"福家英登")</f>
        <v>0</v>
      </c>
      <c r="V60" s="10">
        <f>COUNTIF($H$2:$H$885,"福家英登")</f>
        <v>0</v>
      </c>
    </row>
    <row r="61" spans="1:22" ht="18" customHeight="1">
      <c r="A61" s="4">
        <v>60</v>
      </c>
      <c r="B61" s="37">
        <v>39180</v>
      </c>
      <c r="C61" s="34" t="s">
        <v>72</v>
      </c>
      <c r="D61" s="34" t="s">
        <v>15</v>
      </c>
      <c r="E61" s="34" t="s">
        <v>17</v>
      </c>
      <c r="F61" s="34" t="s">
        <v>49</v>
      </c>
      <c r="G61" s="21"/>
      <c r="H61" s="21"/>
      <c r="I61" s="21" t="s">
        <v>14</v>
      </c>
      <c r="J61" s="21" t="s">
        <v>19</v>
      </c>
      <c r="L61" s="4">
        <v>26</v>
      </c>
      <c r="M61" s="42" t="s">
        <v>375</v>
      </c>
      <c r="N61" s="40">
        <f>COUNTIF($C$2:$H$885,"工藤和樹")</f>
        <v>0</v>
      </c>
      <c r="O61" s="40">
        <f>SUM(Q61:V61)</f>
        <v>0</v>
      </c>
      <c r="P61" s="24"/>
      <c r="Q61" s="40">
        <f>COUNTIF($C$2:$C$885,"工藤和樹")</f>
        <v>0</v>
      </c>
      <c r="R61" s="40">
        <f>COUNTIF($D$2:$D$885,"工藤和樹")</f>
        <v>0</v>
      </c>
      <c r="S61" s="40">
        <f>COUNTIF($E$2:$E$885,"工藤和樹")</f>
        <v>0</v>
      </c>
      <c r="T61" s="40">
        <f>COUNTIF($F$2:$F$885,"工藤和樹")</f>
        <v>0</v>
      </c>
      <c r="U61" s="40">
        <f>COUNTIF($G$2:$G$885,"工藤和樹")</f>
        <v>0</v>
      </c>
      <c r="V61" s="40">
        <f>COUNTIF($H$2:$H$885,"工藤和樹")</f>
        <v>0</v>
      </c>
    </row>
    <row r="62" spans="1:22" ht="18" customHeight="1">
      <c r="A62" s="4">
        <v>61</v>
      </c>
      <c r="B62" s="37">
        <v>39180</v>
      </c>
      <c r="C62" s="34" t="s">
        <v>10</v>
      </c>
      <c r="D62" s="34" t="s">
        <v>33</v>
      </c>
      <c r="E62" s="34" t="s">
        <v>35</v>
      </c>
      <c r="F62" s="34" t="s">
        <v>4</v>
      </c>
      <c r="G62" s="21"/>
      <c r="H62" s="21"/>
      <c r="I62" s="21" t="s">
        <v>37</v>
      </c>
      <c r="J62" s="21" t="s">
        <v>38</v>
      </c>
      <c r="L62" s="4"/>
      <c r="M62" s="21" t="s">
        <v>400</v>
      </c>
      <c r="N62" s="10"/>
      <c r="O62" s="10"/>
      <c r="P62" s="10"/>
      <c r="Q62" s="10">
        <f t="shared" ref="Q62:V62" si="3">SUM(Q36:Q61)</f>
        <v>444</v>
      </c>
      <c r="R62" s="10">
        <f t="shared" si="3"/>
        <v>443</v>
      </c>
      <c r="S62" s="10">
        <f t="shared" si="3"/>
        <v>444</v>
      </c>
      <c r="T62" s="10">
        <f t="shared" si="3"/>
        <v>443</v>
      </c>
      <c r="U62" s="10">
        <f t="shared" si="3"/>
        <v>12</v>
      </c>
      <c r="V62" s="10">
        <f t="shared" si="3"/>
        <v>11</v>
      </c>
    </row>
    <row r="63" spans="1:22" ht="18" customHeight="1">
      <c r="A63" s="4">
        <v>62</v>
      </c>
      <c r="B63" s="37">
        <v>39180</v>
      </c>
      <c r="C63" s="34" t="s">
        <v>30</v>
      </c>
      <c r="D63" s="34" t="s">
        <v>182</v>
      </c>
      <c r="E63" s="34" t="s">
        <v>214</v>
      </c>
      <c r="F63" s="34" t="s">
        <v>153</v>
      </c>
      <c r="G63" s="21"/>
      <c r="H63" s="21"/>
      <c r="I63" s="21" t="s">
        <v>25</v>
      </c>
      <c r="J63" s="21" t="s">
        <v>31</v>
      </c>
      <c r="L63" s="4"/>
      <c r="M63" s="21" t="s">
        <v>401</v>
      </c>
      <c r="N63" s="10"/>
      <c r="O63" s="10"/>
      <c r="P63" s="10"/>
      <c r="Q63" s="10">
        <f t="shared" ref="Q63:V63" si="4">Q62+Q32</f>
        <v>884</v>
      </c>
      <c r="R63" s="10">
        <f t="shared" si="4"/>
        <v>884</v>
      </c>
      <c r="S63" s="10">
        <f t="shared" si="4"/>
        <v>884</v>
      </c>
      <c r="T63" s="10">
        <f t="shared" si="4"/>
        <v>884</v>
      </c>
      <c r="U63" s="10">
        <f t="shared" si="4"/>
        <v>20</v>
      </c>
      <c r="V63" s="10">
        <f t="shared" si="4"/>
        <v>20</v>
      </c>
    </row>
    <row r="64" spans="1:22" ht="18" customHeight="1">
      <c r="A64" s="4">
        <v>63</v>
      </c>
      <c r="B64" s="37">
        <v>39180</v>
      </c>
      <c r="C64" s="34" t="s">
        <v>142</v>
      </c>
      <c r="D64" s="34" t="s">
        <v>161</v>
      </c>
      <c r="E64" s="34" t="s">
        <v>173</v>
      </c>
      <c r="F64" s="34" t="s">
        <v>24</v>
      </c>
      <c r="G64" s="21"/>
      <c r="H64" s="21"/>
      <c r="I64" s="21" t="s">
        <v>26</v>
      </c>
      <c r="J64" s="21" t="s">
        <v>32</v>
      </c>
    </row>
    <row r="65" spans="1:10" ht="18" customHeight="1">
      <c r="A65" s="4">
        <v>64</v>
      </c>
      <c r="B65" s="37">
        <v>39180</v>
      </c>
      <c r="C65" s="34" t="s">
        <v>16</v>
      </c>
      <c r="D65" s="34" t="s">
        <v>6</v>
      </c>
      <c r="E65" s="34" t="s">
        <v>27</v>
      </c>
      <c r="F65" s="34" t="s">
        <v>36</v>
      </c>
      <c r="G65" s="21"/>
      <c r="H65" s="21"/>
      <c r="I65" s="21" t="s">
        <v>20</v>
      </c>
      <c r="J65" s="21" t="s">
        <v>13</v>
      </c>
    </row>
    <row r="66" spans="1:10" ht="18" customHeight="1">
      <c r="A66" s="4">
        <v>65</v>
      </c>
      <c r="B66" s="37">
        <v>39182</v>
      </c>
      <c r="C66" s="34" t="s">
        <v>4</v>
      </c>
      <c r="D66" s="34" t="s">
        <v>163</v>
      </c>
      <c r="E66" s="36" t="s">
        <v>46</v>
      </c>
      <c r="F66" s="34" t="s">
        <v>7</v>
      </c>
      <c r="G66" s="21"/>
      <c r="H66" s="21"/>
      <c r="I66" s="21" t="s">
        <v>38</v>
      </c>
      <c r="J66" s="21" t="s">
        <v>20</v>
      </c>
    </row>
    <row r="67" spans="1:10" ht="18" customHeight="1">
      <c r="A67" s="4">
        <v>66</v>
      </c>
      <c r="B67" s="37">
        <v>39182</v>
      </c>
      <c r="C67" s="34" t="s">
        <v>153</v>
      </c>
      <c r="D67" s="34" t="s">
        <v>23</v>
      </c>
      <c r="E67" s="34" t="s">
        <v>182</v>
      </c>
      <c r="F67" s="34" t="s">
        <v>214</v>
      </c>
      <c r="G67" s="21"/>
      <c r="H67" s="21"/>
      <c r="I67" s="21" t="s">
        <v>25</v>
      </c>
      <c r="J67" s="21" t="s">
        <v>8</v>
      </c>
    </row>
    <row r="68" spans="1:10" ht="18" customHeight="1">
      <c r="A68" s="4">
        <v>67</v>
      </c>
      <c r="B68" s="37">
        <v>39182</v>
      </c>
      <c r="C68" s="34" t="s">
        <v>49</v>
      </c>
      <c r="D68" s="34" t="s">
        <v>22</v>
      </c>
      <c r="E68" s="34" t="s">
        <v>43</v>
      </c>
      <c r="F68" s="34" t="s">
        <v>21</v>
      </c>
      <c r="G68" s="21"/>
      <c r="H68" s="21"/>
      <c r="I68" s="21" t="s">
        <v>13</v>
      </c>
      <c r="J68" s="21" t="s">
        <v>14</v>
      </c>
    </row>
    <row r="69" spans="1:10" ht="18" customHeight="1">
      <c r="A69" s="4">
        <v>68</v>
      </c>
      <c r="B69" s="37">
        <v>39182</v>
      </c>
      <c r="C69" s="34" t="s">
        <v>36</v>
      </c>
      <c r="D69" s="34" t="s">
        <v>144</v>
      </c>
      <c r="E69" s="34" t="s">
        <v>166</v>
      </c>
      <c r="F69" s="34" t="s">
        <v>17</v>
      </c>
      <c r="G69" s="21"/>
      <c r="H69" s="21"/>
      <c r="I69" s="21" t="s">
        <v>19</v>
      </c>
      <c r="J69" s="21" t="s">
        <v>37</v>
      </c>
    </row>
    <row r="70" spans="1:10" ht="18" customHeight="1">
      <c r="A70" s="4">
        <v>69</v>
      </c>
      <c r="B70" s="37">
        <v>39182</v>
      </c>
      <c r="C70" s="34" t="s">
        <v>131</v>
      </c>
      <c r="D70" s="34" t="s">
        <v>208</v>
      </c>
      <c r="E70" s="34" t="s">
        <v>5</v>
      </c>
      <c r="F70" s="34" t="s">
        <v>161</v>
      </c>
      <c r="G70" s="21"/>
      <c r="H70" s="21"/>
      <c r="I70" s="21" t="s">
        <v>9</v>
      </c>
      <c r="J70" s="21" t="s">
        <v>32</v>
      </c>
    </row>
    <row r="71" spans="1:10" ht="18" customHeight="1">
      <c r="A71" s="4">
        <v>70</v>
      </c>
      <c r="B71" s="37">
        <v>39182</v>
      </c>
      <c r="C71" s="34" t="s">
        <v>12</v>
      </c>
      <c r="D71" s="34" t="s">
        <v>148</v>
      </c>
      <c r="E71" s="34" t="s">
        <v>213</v>
      </c>
      <c r="F71" s="34" t="s">
        <v>29</v>
      </c>
      <c r="G71" s="21"/>
      <c r="H71" s="21"/>
      <c r="I71" s="21" t="s">
        <v>31</v>
      </c>
      <c r="J71" s="21" t="s">
        <v>26</v>
      </c>
    </row>
    <row r="72" spans="1:10" ht="18" customHeight="1">
      <c r="A72" s="4">
        <v>71</v>
      </c>
      <c r="B72" s="37">
        <v>39183</v>
      </c>
      <c r="C72" s="34" t="s">
        <v>161</v>
      </c>
      <c r="D72" s="34" t="s">
        <v>30</v>
      </c>
      <c r="E72" s="34" t="s">
        <v>208</v>
      </c>
      <c r="F72" s="34" t="s">
        <v>5</v>
      </c>
      <c r="G72" s="21"/>
      <c r="H72" s="21"/>
      <c r="I72" s="21" t="s">
        <v>9</v>
      </c>
      <c r="J72" s="21" t="s">
        <v>32</v>
      </c>
    </row>
    <row r="73" spans="1:10" ht="18" customHeight="1">
      <c r="A73" s="4">
        <v>72</v>
      </c>
      <c r="B73" s="37">
        <v>39183</v>
      </c>
      <c r="C73" s="34" t="s">
        <v>7</v>
      </c>
      <c r="D73" s="34" t="s">
        <v>210</v>
      </c>
      <c r="E73" s="34" t="s">
        <v>163</v>
      </c>
      <c r="F73" s="34" t="s">
        <v>46</v>
      </c>
      <c r="G73" s="21"/>
      <c r="H73" s="21"/>
      <c r="I73" s="21" t="s">
        <v>38</v>
      </c>
      <c r="J73" s="21" t="s">
        <v>20</v>
      </c>
    </row>
    <row r="74" spans="1:10" ht="18" customHeight="1">
      <c r="A74" s="4">
        <v>73</v>
      </c>
      <c r="B74" s="37">
        <v>39183</v>
      </c>
      <c r="C74" s="34" t="s">
        <v>29</v>
      </c>
      <c r="D74" s="36" t="s">
        <v>142</v>
      </c>
      <c r="E74" s="34" t="s">
        <v>148</v>
      </c>
      <c r="F74" s="34" t="s">
        <v>213</v>
      </c>
      <c r="G74" s="21"/>
      <c r="H74" s="21"/>
      <c r="I74" s="21" t="s">
        <v>31</v>
      </c>
      <c r="J74" s="21" t="s">
        <v>26</v>
      </c>
    </row>
    <row r="75" spans="1:10" ht="18" customHeight="1">
      <c r="A75" s="4">
        <v>74</v>
      </c>
      <c r="B75" s="37">
        <v>39183</v>
      </c>
      <c r="C75" s="34" t="s">
        <v>17</v>
      </c>
      <c r="D75" s="34" t="s">
        <v>72</v>
      </c>
      <c r="E75" s="34" t="s">
        <v>144</v>
      </c>
      <c r="F75" s="34" t="s">
        <v>166</v>
      </c>
      <c r="G75" s="21"/>
      <c r="H75" s="21"/>
      <c r="I75" s="21" t="s">
        <v>19</v>
      </c>
      <c r="J75" s="21" t="s">
        <v>37</v>
      </c>
    </row>
    <row r="76" spans="1:10" ht="18" customHeight="1">
      <c r="A76" s="4">
        <v>75</v>
      </c>
      <c r="B76" s="37">
        <v>39183</v>
      </c>
      <c r="C76" s="34" t="s">
        <v>214</v>
      </c>
      <c r="D76" s="34" t="s">
        <v>24</v>
      </c>
      <c r="E76" s="34" t="s">
        <v>23</v>
      </c>
      <c r="F76" s="34" t="s">
        <v>182</v>
      </c>
      <c r="G76" s="21"/>
      <c r="H76" s="21"/>
      <c r="I76" s="21" t="s">
        <v>25</v>
      </c>
      <c r="J76" s="21" t="s">
        <v>8</v>
      </c>
    </row>
    <row r="77" spans="1:10" ht="18" customHeight="1">
      <c r="A77" s="4">
        <v>76</v>
      </c>
      <c r="B77" s="37">
        <v>39184</v>
      </c>
      <c r="C77" s="36" t="s">
        <v>166</v>
      </c>
      <c r="D77" s="34" t="s">
        <v>36</v>
      </c>
      <c r="E77" s="34" t="s">
        <v>72</v>
      </c>
      <c r="F77" s="34" t="s">
        <v>144</v>
      </c>
      <c r="G77" s="21"/>
      <c r="H77" s="21"/>
      <c r="I77" s="21" t="s">
        <v>19</v>
      </c>
      <c r="J77" s="21" t="s">
        <v>37</v>
      </c>
    </row>
    <row r="78" spans="1:10" ht="18" customHeight="1">
      <c r="A78" s="4">
        <v>77</v>
      </c>
      <c r="B78" s="37">
        <v>39184</v>
      </c>
      <c r="C78" s="34" t="s">
        <v>182</v>
      </c>
      <c r="D78" s="34" t="s">
        <v>153</v>
      </c>
      <c r="E78" s="34" t="s">
        <v>24</v>
      </c>
      <c r="F78" s="34" t="s">
        <v>23</v>
      </c>
      <c r="G78" s="21"/>
      <c r="H78" s="21"/>
      <c r="I78" s="21" t="s">
        <v>25</v>
      </c>
      <c r="J78" s="21" t="s">
        <v>8</v>
      </c>
    </row>
    <row r="79" spans="1:10" ht="18" customHeight="1">
      <c r="A79" s="4">
        <v>78</v>
      </c>
      <c r="B79" s="37">
        <v>39184</v>
      </c>
      <c r="C79" s="34" t="s">
        <v>213</v>
      </c>
      <c r="D79" s="34" t="s">
        <v>12</v>
      </c>
      <c r="E79" s="34" t="s">
        <v>142</v>
      </c>
      <c r="F79" s="34" t="s">
        <v>148</v>
      </c>
      <c r="G79" s="21"/>
      <c r="H79" s="21"/>
      <c r="I79" s="21" t="s">
        <v>31</v>
      </c>
      <c r="J79" s="21" t="s">
        <v>26</v>
      </c>
    </row>
    <row r="80" spans="1:10" ht="18" customHeight="1">
      <c r="A80" s="4">
        <v>79</v>
      </c>
      <c r="B80" s="37">
        <v>39184</v>
      </c>
      <c r="C80" s="34" t="s">
        <v>5</v>
      </c>
      <c r="D80" s="34" t="s">
        <v>131</v>
      </c>
      <c r="E80" s="34" t="s">
        <v>30</v>
      </c>
      <c r="F80" s="34" t="s">
        <v>208</v>
      </c>
      <c r="G80" s="21"/>
      <c r="H80" s="21"/>
      <c r="I80" s="21" t="s">
        <v>9</v>
      </c>
      <c r="J80" s="21" t="s">
        <v>32</v>
      </c>
    </row>
    <row r="81" spans="1:22" ht="18" customHeight="1">
      <c r="A81" s="4">
        <v>80</v>
      </c>
      <c r="B81" s="37">
        <v>39184</v>
      </c>
      <c r="C81" s="34" t="s">
        <v>46</v>
      </c>
      <c r="D81" s="34" t="s">
        <v>4</v>
      </c>
      <c r="E81" s="34" t="s">
        <v>210</v>
      </c>
      <c r="F81" s="34" t="s">
        <v>163</v>
      </c>
      <c r="G81" s="21"/>
      <c r="H81" s="21"/>
      <c r="I81" s="21" t="s">
        <v>38</v>
      </c>
      <c r="J81" s="21" t="s">
        <v>20</v>
      </c>
    </row>
    <row r="82" spans="1:22" ht="18" customHeight="1">
      <c r="A82" s="4">
        <v>81</v>
      </c>
      <c r="B82" s="37">
        <v>39184</v>
      </c>
      <c r="C82" s="34" t="s">
        <v>43</v>
      </c>
      <c r="D82" s="34" t="s">
        <v>49</v>
      </c>
      <c r="E82" s="34" t="s">
        <v>10</v>
      </c>
      <c r="F82" s="34" t="s">
        <v>22</v>
      </c>
      <c r="G82" s="21"/>
      <c r="H82" s="21"/>
      <c r="I82" s="21" t="s">
        <v>13</v>
      </c>
      <c r="J82" s="21" t="s">
        <v>14</v>
      </c>
    </row>
    <row r="83" spans="1:22" ht="18" customHeight="1">
      <c r="A83" s="4">
        <v>82</v>
      </c>
      <c r="B83" s="37">
        <v>39185</v>
      </c>
      <c r="C83" s="34" t="s">
        <v>148</v>
      </c>
      <c r="D83" s="34" t="s">
        <v>29</v>
      </c>
      <c r="E83" s="34" t="s">
        <v>12</v>
      </c>
      <c r="F83" s="34" t="s">
        <v>142</v>
      </c>
      <c r="G83" s="21"/>
      <c r="H83" s="21"/>
      <c r="I83" s="21" t="s">
        <v>31</v>
      </c>
      <c r="J83" s="21" t="s">
        <v>9</v>
      </c>
    </row>
    <row r="84" spans="1:22" ht="18" customHeight="1">
      <c r="A84" s="4">
        <v>83</v>
      </c>
      <c r="B84" s="37">
        <v>39185</v>
      </c>
      <c r="C84" s="34" t="s">
        <v>47</v>
      </c>
      <c r="D84" s="34" t="s">
        <v>50</v>
      </c>
      <c r="E84" s="34" t="s">
        <v>44</v>
      </c>
      <c r="F84" s="34" t="s">
        <v>153</v>
      </c>
      <c r="G84" s="21"/>
      <c r="H84" s="21"/>
      <c r="I84" s="21" t="s">
        <v>26</v>
      </c>
      <c r="J84" s="21" t="s">
        <v>25</v>
      </c>
    </row>
    <row r="85" spans="1:22" ht="18" customHeight="1">
      <c r="A85" s="4">
        <v>84</v>
      </c>
      <c r="B85" s="37">
        <v>39185</v>
      </c>
      <c r="C85" s="34" t="s">
        <v>41</v>
      </c>
      <c r="D85" s="34" t="s">
        <v>161</v>
      </c>
      <c r="E85" s="34" t="s">
        <v>131</v>
      </c>
      <c r="F85" s="34" t="s">
        <v>30</v>
      </c>
      <c r="G85" s="21"/>
      <c r="H85" s="21"/>
      <c r="I85" s="21" t="s">
        <v>8</v>
      </c>
      <c r="J85" s="21" t="s">
        <v>32</v>
      </c>
    </row>
    <row r="86" spans="1:22" ht="18" customHeight="1">
      <c r="A86" s="4">
        <v>85</v>
      </c>
      <c r="B86" s="37">
        <v>39185</v>
      </c>
      <c r="C86" s="34" t="s">
        <v>144</v>
      </c>
      <c r="D86" s="34" t="s">
        <v>16</v>
      </c>
      <c r="E86" s="34" t="s">
        <v>33</v>
      </c>
      <c r="F86" s="34" t="s">
        <v>210</v>
      </c>
      <c r="G86" s="21"/>
      <c r="H86" s="21"/>
      <c r="I86" s="21" t="s">
        <v>38</v>
      </c>
      <c r="J86" s="21" t="s">
        <v>13</v>
      </c>
    </row>
    <row r="87" spans="1:22" ht="18" customHeight="1">
      <c r="A87" s="4">
        <v>86</v>
      </c>
      <c r="B87" s="37">
        <v>39185</v>
      </c>
      <c r="C87" s="34" t="s">
        <v>22</v>
      </c>
      <c r="D87" s="34" t="s">
        <v>6</v>
      </c>
      <c r="E87" s="34" t="s">
        <v>4</v>
      </c>
      <c r="F87" s="34" t="s">
        <v>27</v>
      </c>
      <c r="G87" s="21"/>
      <c r="H87" s="21"/>
      <c r="I87" s="21" t="s">
        <v>37</v>
      </c>
      <c r="J87" s="21" t="s">
        <v>14</v>
      </c>
    </row>
    <row r="88" spans="1:22" ht="18" customHeight="1">
      <c r="A88" s="4">
        <v>87</v>
      </c>
      <c r="B88" s="37">
        <v>39186</v>
      </c>
      <c r="C88" s="34" t="s">
        <v>72</v>
      </c>
      <c r="D88" s="34" t="s">
        <v>43</v>
      </c>
      <c r="E88" s="34" t="s">
        <v>16</v>
      </c>
      <c r="F88" s="34" t="s">
        <v>33</v>
      </c>
      <c r="G88" s="21"/>
      <c r="H88" s="21"/>
      <c r="I88" s="21" t="s">
        <v>38</v>
      </c>
      <c r="J88" s="21" t="s">
        <v>13</v>
      </c>
    </row>
    <row r="89" spans="1:22" ht="18" customHeight="1">
      <c r="A89" s="4">
        <v>88</v>
      </c>
      <c r="B89" s="37">
        <v>39186</v>
      </c>
      <c r="C89" s="34" t="s">
        <v>10</v>
      </c>
      <c r="D89" s="34" t="s">
        <v>166</v>
      </c>
      <c r="E89" s="34" t="s">
        <v>7</v>
      </c>
      <c r="F89" s="34" t="s">
        <v>18</v>
      </c>
      <c r="G89" s="21"/>
      <c r="H89" s="21"/>
      <c r="I89" s="21" t="s">
        <v>19</v>
      </c>
      <c r="J89" s="21" t="s">
        <v>20</v>
      </c>
    </row>
    <row r="90" spans="1:22" ht="18" customHeight="1">
      <c r="A90" s="4">
        <v>89</v>
      </c>
      <c r="B90" s="37">
        <v>39186</v>
      </c>
      <c r="C90" s="34" t="s">
        <v>30</v>
      </c>
      <c r="D90" s="34" t="s">
        <v>5</v>
      </c>
      <c r="E90" s="34" t="s">
        <v>161</v>
      </c>
      <c r="F90" s="34" t="s">
        <v>131</v>
      </c>
      <c r="G90" s="21"/>
      <c r="H90" s="21"/>
      <c r="I90" s="21" t="s">
        <v>8</v>
      </c>
      <c r="J90" s="21" t="s">
        <v>32</v>
      </c>
    </row>
    <row r="91" spans="1:22" ht="18" customHeight="1">
      <c r="A91" s="4">
        <v>90</v>
      </c>
      <c r="B91" s="37">
        <v>39186</v>
      </c>
      <c r="C91" s="34" t="s">
        <v>142</v>
      </c>
      <c r="D91" s="34" t="s">
        <v>213</v>
      </c>
      <c r="E91" s="34" t="s">
        <v>29</v>
      </c>
      <c r="F91" s="34" t="s">
        <v>12</v>
      </c>
      <c r="G91" s="21"/>
      <c r="H91" s="21"/>
      <c r="I91" s="21" t="s">
        <v>31</v>
      </c>
      <c r="J91" s="21" t="s">
        <v>9</v>
      </c>
    </row>
    <row r="92" spans="1:22" ht="18" customHeight="1">
      <c r="A92" s="4">
        <v>91</v>
      </c>
      <c r="B92" s="37">
        <v>39186</v>
      </c>
      <c r="C92" s="34" t="s">
        <v>24</v>
      </c>
      <c r="D92" s="34" t="s">
        <v>214</v>
      </c>
      <c r="E92" s="34" t="s">
        <v>153</v>
      </c>
      <c r="F92" s="34" t="s">
        <v>11</v>
      </c>
      <c r="G92" s="21"/>
      <c r="H92" s="21"/>
      <c r="I92" s="21" t="s">
        <v>26</v>
      </c>
      <c r="J92" s="21" t="s">
        <v>25</v>
      </c>
    </row>
    <row r="93" spans="1:22" ht="18" customHeight="1">
      <c r="A93" s="4">
        <v>92</v>
      </c>
      <c r="B93" s="37">
        <v>39186</v>
      </c>
      <c r="C93" s="34" t="s">
        <v>27</v>
      </c>
      <c r="D93" s="34" t="s">
        <v>46</v>
      </c>
      <c r="E93" s="34" t="s">
        <v>6</v>
      </c>
      <c r="F93" s="34" t="s">
        <v>4</v>
      </c>
      <c r="G93" s="21"/>
      <c r="H93" s="21"/>
      <c r="I93" s="21" t="s">
        <v>37</v>
      </c>
      <c r="J93" s="21" t="s">
        <v>14</v>
      </c>
    </row>
    <row r="94" spans="1:22" ht="18" customHeight="1">
      <c r="A94" s="4">
        <v>93</v>
      </c>
      <c r="B94" s="37">
        <v>39187</v>
      </c>
      <c r="C94" s="34" t="s">
        <v>4</v>
      </c>
      <c r="D94" s="34" t="s">
        <v>22</v>
      </c>
      <c r="E94" s="34" t="s">
        <v>46</v>
      </c>
      <c r="F94" s="34" t="s">
        <v>6</v>
      </c>
      <c r="G94" s="21"/>
      <c r="H94" s="21"/>
      <c r="I94" s="21" t="s">
        <v>37</v>
      </c>
      <c r="J94" s="21" t="s">
        <v>14</v>
      </c>
    </row>
    <row r="95" spans="1:22" ht="18" customHeight="1">
      <c r="A95" s="4">
        <v>94</v>
      </c>
      <c r="B95" s="37">
        <v>39187</v>
      </c>
      <c r="C95" s="34" t="s">
        <v>23</v>
      </c>
      <c r="D95" s="34" t="s">
        <v>44</v>
      </c>
      <c r="E95" s="36" t="s">
        <v>214</v>
      </c>
      <c r="F95" s="34" t="s">
        <v>47</v>
      </c>
      <c r="G95" s="21"/>
      <c r="H95" s="21"/>
      <c r="I95" s="21" t="s">
        <v>26</v>
      </c>
      <c r="J95" s="21" t="s">
        <v>25</v>
      </c>
      <c r="M95" s="13"/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39187</v>
      </c>
      <c r="C96" s="34" t="s">
        <v>131</v>
      </c>
      <c r="D96" s="34" t="s">
        <v>41</v>
      </c>
      <c r="E96" s="34" t="s">
        <v>5</v>
      </c>
      <c r="F96" s="34" t="s">
        <v>161</v>
      </c>
      <c r="G96" s="21"/>
      <c r="H96" s="21"/>
      <c r="I96" s="21" t="s">
        <v>8</v>
      </c>
      <c r="J96" s="21" t="s">
        <v>32</v>
      </c>
      <c r="M96" s="13"/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39187</v>
      </c>
      <c r="C97" s="34" t="s">
        <v>18</v>
      </c>
      <c r="D97" s="34" t="s">
        <v>35</v>
      </c>
      <c r="E97" s="34" t="s">
        <v>166</v>
      </c>
      <c r="F97" s="34" t="s">
        <v>7</v>
      </c>
      <c r="G97" s="21"/>
      <c r="H97" s="21"/>
      <c r="I97" s="21" t="s">
        <v>19</v>
      </c>
      <c r="J97" s="21" t="s">
        <v>20</v>
      </c>
      <c r="M97" s="12"/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39187</v>
      </c>
      <c r="C98" s="34" t="s">
        <v>33</v>
      </c>
      <c r="D98" s="34" t="s">
        <v>210</v>
      </c>
      <c r="E98" s="34" t="s">
        <v>43</v>
      </c>
      <c r="F98" s="34" t="s">
        <v>16</v>
      </c>
      <c r="G98" s="21"/>
      <c r="H98" s="21"/>
      <c r="I98" s="21" t="s">
        <v>38</v>
      </c>
      <c r="J98" s="21" t="s">
        <v>13</v>
      </c>
      <c r="M98" s="12"/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39187</v>
      </c>
      <c r="C99" s="34" t="s">
        <v>12</v>
      </c>
      <c r="D99" s="34" t="s">
        <v>148</v>
      </c>
      <c r="E99" s="34" t="s">
        <v>213</v>
      </c>
      <c r="F99" s="34" t="s">
        <v>29</v>
      </c>
      <c r="G99" s="21"/>
      <c r="H99" s="21"/>
      <c r="I99" s="21" t="s">
        <v>31</v>
      </c>
      <c r="J99" s="21" t="s">
        <v>9</v>
      </c>
      <c r="M99" s="12"/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39189</v>
      </c>
      <c r="C100" s="34" t="s">
        <v>161</v>
      </c>
      <c r="D100" s="34" t="s">
        <v>30</v>
      </c>
      <c r="E100" s="34" t="s">
        <v>182</v>
      </c>
      <c r="F100" s="34" t="s">
        <v>214</v>
      </c>
      <c r="G100" s="21"/>
      <c r="H100" s="21"/>
      <c r="I100" s="21" t="s">
        <v>32</v>
      </c>
      <c r="J100" s="21" t="s">
        <v>31</v>
      </c>
      <c r="M100" s="12"/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39189</v>
      </c>
      <c r="C101" s="34" t="s">
        <v>153</v>
      </c>
      <c r="D101" s="36" t="s">
        <v>24</v>
      </c>
      <c r="E101" s="34" t="s">
        <v>41</v>
      </c>
      <c r="F101" s="34" t="s">
        <v>5</v>
      </c>
      <c r="G101" s="21"/>
      <c r="H101" s="21"/>
      <c r="I101" s="21" t="s">
        <v>8</v>
      </c>
      <c r="J101" s="21" t="s">
        <v>26</v>
      </c>
      <c r="M101" s="12"/>
      <c r="N101" s="24"/>
      <c r="O101" s="24"/>
      <c r="P101" s="24"/>
      <c r="Q101" s="24"/>
      <c r="R101" s="24"/>
      <c r="S101" s="24"/>
      <c r="T101" s="24"/>
      <c r="U101" s="24"/>
      <c r="V101" s="24"/>
    </row>
    <row r="102" spans="1:22" ht="18" customHeight="1">
      <c r="A102" s="4">
        <v>101</v>
      </c>
      <c r="B102" s="37">
        <v>39189</v>
      </c>
      <c r="C102" s="34" t="s">
        <v>6</v>
      </c>
      <c r="D102" s="34" t="s">
        <v>10</v>
      </c>
      <c r="E102" s="34" t="s">
        <v>35</v>
      </c>
      <c r="F102" s="34" t="s">
        <v>210</v>
      </c>
      <c r="G102" s="21"/>
      <c r="H102" s="21"/>
      <c r="I102" s="21" t="s">
        <v>20</v>
      </c>
      <c r="J102" s="21" t="s">
        <v>38</v>
      </c>
      <c r="M102" s="12"/>
      <c r="N102" s="24"/>
      <c r="O102" s="24"/>
      <c r="P102" s="24"/>
      <c r="Q102" s="24"/>
      <c r="R102" s="24"/>
      <c r="S102" s="24"/>
      <c r="T102" s="24"/>
      <c r="U102" s="24"/>
      <c r="V102" s="24"/>
    </row>
    <row r="103" spans="1:22" ht="18" customHeight="1">
      <c r="A103" s="4">
        <v>102</v>
      </c>
      <c r="B103" s="37">
        <v>39189</v>
      </c>
      <c r="C103" s="34" t="s">
        <v>29</v>
      </c>
      <c r="D103" s="34" t="s">
        <v>142</v>
      </c>
      <c r="E103" s="34" t="s">
        <v>148</v>
      </c>
      <c r="F103" s="34" t="s">
        <v>213</v>
      </c>
      <c r="G103" s="21"/>
      <c r="H103" s="21"/>
      <c r="I103" s="21" t="s">
        <v>9</v>
      </c>
      <c r="J103" s="21" t="s">
        <v>25</v>
      </c>
      <c r="M103" s="12"/>
      <c r="N103" s="24"/>
      <c r="O103" s="24"/>
      <c r="P103" s="24"/>
      <c r="Q103" s="24"/>
      <c r="R103" s="24"/>
      <c r="S103" s="24"/>
      <c r="T103" s="24"/>
      <c r="U103" s="24"/>
      <c r="V103" s="24"/>
    </row>
    <row r="104" spans="1:22" ht="18" customHeight="1">
      <c r="A104" s="4">
        <v>103</v>
      </c>
      <c r="B104" s="37">
        <v>39189</v>
      </c>
      <c r="C104" s="34" t="s">
        <v>16</v>
      </c>
      <c r="D104" s="34" t="s">
        <v>15</v>
      </c>
      <c r="E104" s="34" t="s">
        <v>49</v>
      </c>
      <c r="F104" s="34" t="s">
        <v>163</v>
      </c>
      <c r="G104" s="21"/>
      <c r="H104" s="21"/>
      <c r="I104" s="21" t="s">
        <v>37</v>
      </c>
      <c r="J104" s="21" t="s">
        <v>19</v>
      </c>
      <c r="M104" s="12"/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39190</v>
      </c>
      <c r="C105" s="34" t="s">
        <v>213</v>
      </c>
      <c r="D105" s="34" t="s">
        <v>12</v>
      </c>
      <c r="E105" s="34" t="s">
        <v>142</v>
      </c>
      <c r="F105" s="34" t="s">
        <v>148</v>
      </c>
      <c r="G105" s="21"/>
      <c r="H105" s="21"/>
      <c r="I105" s="21" t="s">
        <v>9</v>
      </c>
      <c r="J105" s="21" t="s">
        <v>25</v>
      </c>
      <c r="M105" s="12"/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39190</v>
      </c>
      <c r="C106" s="34" t="s">
        <v>210</v>
      </c>
      <c r="D106" s="34" t="s">
        <v>22</v>
      </c>
      <c r="E106" s="34" t="s">
        <v>10</v>
      </c>
      <c r="F106" s="34" t="s">
        <v>35</v>
      </c>
      <c r="G106" s="21"/>
      <c r="H106" s="21"/>
      <c r="I106" s="21" t="s">
        <v>20</v>
      </c>
      <c r="J106" s="21" t="s">
        <v>38</v>
      </c>
      <c r="M106" s="12"/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39190</v>
      </c>
      <c r="C107" s="34" t="s">
        <v>163</v>
      </c>
      <c r="D107" s="34" t="s">
        <v>33</v>
      </c>
      <c r="E107" s="34" t="s">
        <v>15</v>
      </c>
      <c r="F107" s="34" t="s">
        <v>49</v>
      </c>
      <c r="G107" s="21"/>
      <c r="H107" s="21"/>
      <c r="I107" s="21" t="s">
        <v>37</v>
      </c>
      <c r="J107" s="21" t="s">
        <v>19</v>
      </c>
      <c r="M107" s="12"/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39190</v>
      </c>
      <c r="C108" s="34" t="s">
        <v>214</v>
      </c>
      <c r="D108" s="34" t="s">
        <v>50</v>
      </c>
      <c r="E108" s="34" t="s">
        <v>30</v>
      </c>
      <c r="F108" s="34" t="s">
        <v>182</v>
      </c>
      <c r="G108" s="21"/>
      <c r="H108" s="21"/>
      <c r="I108" s="21" t="s">
        <v>32</v>
      </c>
      <c r="J108" s="21" t="s">
        <v>31</v>
      </c>
      <c r="M108" s="12"/>
      <c r="N108" s="24"/>
      <c r="O108" s="24"/>
      <c r="P108" s="24"/>
      <c r="Q108" s="24"/>
      <c r="R108" s="24"/>
      <c r="S108" s="24"/>
      <c r="T108" s="24"/>
      <c r="U108" s="24"/>
      <c r="V108" s="24"/>
    </row>
    <row r="109" spans="1:22" ht="18" customHeight="1">
      <c r="A109" s="4">
        <v>108</v>
      </c>
      <c r="B109" s="37">
        <v>39191</v>
      </c>
      <c r="C109" s="34" t="s">
        <v>148</v>
      </c>
      <c r="D109" s="34" t="s">
        <v>29</v>
      </c>
      <c r="E109" s="34" t="s">
        <v>12</v>
      </c>
      <c r="F109" s="34" t="s">
        <v>142</v>
      </c>
      <c r="G109" s="21"/>
      <c r="H109" s="21"/>
      <c r="I109" s="21" t="s">
        <v>9</v>
      </c>
      <c r="J109" s="21" t="s">
        <v>25</v>
      </c>
      <c r="M109" s="12"/>
      <c r="N109" s="24"/>
      <c r="O109" s="24"/>
      <c r="P109" s="24"/>
      <c r="Q109" s="24"/>
      <c r="R109" s="24"/>
      <c r="S109" s="24"/>
      <c r="T109" s="24"/>
      <c r="U109" s="24"/>
      <c r="V109" s="24"/>
    </row>
    <row r="110" spans="1:22" ht="18" customHeight="1">
      <c r="A110" s="4">
        <v>109</v>
      </c>
      <c r="B110" s="37">
        <v>39191</v>
      </c>
      <c r="C110" s="34" t="s">
        <v>182</v>
      </c>
      <c r="D110" s="34" t="s">
        <v>161</v>
      </c>
      <c r="E110" s="34" t="s">
        <v>50</v>
      </c>
      <c r="F110" s="34" t="s">
        <v>30</v>
      </c>
      <c r="G110" s="21"/>
      <c r="H110" s="21"/>
      <c r="I110" s="21" t="s">
        <v>32</v>
      </c>
      <c r="J110" s="21" t="s">
        <v>31</v>
      </c>
      <c r="M110" s="12"/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39191</v>
      </c>
      <c r="C111" s="34" t="s">
        <v>35</v>
      </c>
      <c r="D111" s="34" t="s">
        <v>6</v>
      </c>
      <c r="E111" s="34" t="s">
        <v>22</v>
      </c>
      <c r="F111" s="34" t="s">
        <v>10</v>
      </c>
      <c r="G111" s="21"/>
      <c r="H111" s="21"/>
      <c r="I111" s="21" t="s">
        <v>20</v>
      </c>
      <c r="J111" s="21" t="s">
        <v>38</v>
      </c>
      <c r="M111" s="12"/>
      <c r="N111" s="24"/>
      <c r="O111" s="24"/>
      <c r="P111" s="24"/>
      <c r="Q111" s="24"/>
      <c r="R111" s="24"/>
      <c r="S111" s="24"/>
      <c r="T111" s="24"/>
      <c r="U111" s="24"/>
      <c r="V111" s="24"/>
    </row>
    <row r="112" spans="1:22" ht="18" customHeight="1">
      <c r="A112" s="4">
        <v>111</v>
      </c>
      <c r="B112" s="37">
        <v>39191</v>
      </c>
      <c r="C112" s="34" t="s">
        <v>41</v>
      </c>
      <c r="D112" s="34" t="s">
        <v>153</v>
      </c>
      <c r="E112" s="34" t="s">
        <v>131</v>
      </c>
      <c r="F112" s="34" t="s">
        <v>24</v>
      </c>
      <c r="G112" s="21"/>
      <c r="H112" s="21"/>
      <c r="I112" s="21" t="s">
        <v>8</v>
      </c>
      <c r="J112" s="21" t="s">
        <v>26</v>
      </c>
      <c r="M112" s="12"/>
      <c r="N112" s="24"/>
      <c r="O112" s="24"/>
      <c r="P112" s="24"/>
      <c r="Q112" s="24"/>
      <c r="R112" s="24"/>
      <c r="S112" s="24"/>
      <c r="T112" s="24"/>
      <c r="U112" s="24"/>
      <c r="V112" s="24"/>
    </row>
    <row r="113" spans="1:22" ht="18" customHeight="1">
      <c r="A113" s="4">
        <v>112</v>
      </c>
      <c r="B113" s="37">
        <v>39191</v>
      </c>
      <c r="C113" s="34" t="s">
        <v>49</v>
      </c>
      <c r="D113" s="34" t="s">
        <v>16</v>
      </c>
      <c r="E113" s="34" t="s">
        <v>33</v>
      </c>
      <c r="F113" s="34" t="s">
        <v>15</v>
      </c>
      <c r="G113" s="21"/>
      <c r="H113" s="21"/>
      <c r="I113" s="21" t="s">
        <v>37</v>
      </c>
      <c r="J113" s="21" t="s">
        <v>19</v>
      </c>
      <c r="M113" s="12"/>
      <c r="N113" s="24"/>
      <c r="O113" s="24"/>
      <c r="P113" s="24"/>
      <c r="Q113" s="24"/>
      <c r="R113" s="24"/>
      <c r="S113" s="24"/>
      <c r="T113" s="24"/>
      <c r="U113" s="24"/>
      <c r="V113" s="24"/>
    </row>
    <row r="114" spans="1:22" ht="18" customHeight="1">
      <c r="A114" s="4">
        <v>113</v>
      </c>
      <c r="B114" s="37">
        <v>39191</v>
      </c>
      <c r="C114" s="34" t="s">
        <v>36</v>
      </c>
      <c r="D114" s="34" t="s">
        <v>7</v>
      </c>
      <c r="E114" s="34" t="s">
        <v>21</v>
      </c>
      <c r="F114" s="34" t="s">
        <v>166</v>
      </c>
      <c r="G114" s="21"/>
      <c r="H114" s="21"/>
      <c r="I114" s="21" t="s">
        <v>14</v>
      </c>
      <c r="J114" s="21" t="s">
        <v>13</v>
      </c>
      <c r="M114" s="12"/>
      <c r="N114" s="24"/>
      <c r="O114" s="24"/>
      <c r="P114" s="24"/>
      <c r="Q114" s="24"/>
      <c r="R114" s="24"/>
      <c r="S114" s="24"/>
      <c r="T114" s="24"/>
      <c r="U114" s="24"/>
      <c r="V114" s="24"/>
    </row>
    <row r="115" spans="1:22" ht="18" customHeight="1">
      <c r="A115" s="4">
        <v>114</v>
      </c>
      <c r="B115" s="37">
        <v>39192</v>
      </c>
      <c r="C115" s="34" t="s">
        <v>166</v>
      </c>
      <c r="D115" s="34" t="s">
        <v>4</v>
      </c>
      <c r="E115" s="34" t="s">
        <v>217</v>
      </c>
      <c r="F115" s="34" t="s">
        <v>33</v>
      </c>
      <c r="G115" s="21"/>
      <c r="H115" s="21"/>
      <c r="I115" s="21" t="s">
        <v>13</v>
      </c>
      <c r="J115" s="21" t="s">
        <v>19</v>
      </c>
      <c r="M115" s="12"/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39192</v>
      </c>
      <c r="C116" s="34" t="s">
        <v>15</v>
      </c>
      <c r="D116" s="34" t="s">
        <v>46</v>
      </c>
      <c r="E116" s="34" t="s">
        <v>72</v>
      </c>
      <c r="F116" s="34" t="s">
        <v>22</v>
      </c>
      <c r="G116" s="21"/>
      <c r="H116" s="21"/>
      <c r="I116" s="21" t="s">
        <v>38</v>
      </c>
      <c r="J116" s="21" t="s">
        <v>37</v>
      </c>
      <c r="N116" s="24"/>
      <c r="O116" s="24"/>
      <c r="P116" s="24"/>
      <c r="Q116" s="24"/>
      <c r="R116" s="24"/>
      <c r="S116" s="24"/>
      <c r="T116" s="24"/>
      <c r="U116" s="24"/>
      <c r="V116" s="24"/>
    </row>
    <row r="117" spans="1:22" ht="18" customHeight="1">
      <c r="A117" s="4">
        <v>116</v>
      </c>
      <c r="B117" s="37">
        <v>39192</v>
      </c>
      <c r="C117" s="34" t="s">
        <v>142</v>
      </c>
      <c r="D117" s="34" t="s">
        <v>213</v>
      </c>
      <c r="E117" s="34" t="s">
        <v>29</v>
      </c>
      <c r="F117" s="34" t="s">
        <v>12</v>
      </c>
      <c r="G117" s="21"/>
      <c r="H117" s="21"/>
      <c r="I117" s="21" t="s">
        <v>9</v>
      </c>
      <c r="J117" s="21" t="s">
        <v>8</v>
      </c>
    </row>
    <row r="118" spans="1:22" ht="18" customHeight="1">
      <c r="A118" s="4">
        <v>117</v>
      </c>
      <c r="B118" s="37">
        <v>39192</v>
      </c>
      <c r="C118" s="34" t="s">
        <v>24</v>
      </c>
      <c r="D118" s="34" t="s">
        <v>214</v>
      </c>
      <c r="E118" s="34" t="s">
        <v>153</v>
      </c>
      <c r="F118" s="34" t="s">
        <v>50</v>
      </c>
      <c r="G118" s="21"/>
      <c r="H118" s="21"/>
      <c r="I118" s="21" t="s">
        <v>31</v>
      </c>
      <c r="J118" s="21" t="s">
        <v>25</v>
      </c>
      <c r="M118" s="12"/>
      <c r="N118" s="24"/>
      <c r="O118" s="24"/>
      <c r="P118" s="24"/>
      <c r="Q118" s="24"/>
      <c r="R118" s="24"/>
      <c r="S118" s="24"/>
      <c r="T118" s="24"/>
      <c r="U118" s="24"/>
      <c r="V118" s="24"/>
    </row>
    <row r="119" spans="1:22" ht="18" customHeight="1">
      <c r="A119" s="4">
        <v>118</v>
      </c>
      <c r="B119" s="37">
        <v>39192</v>
      </c>
      <c r="C119" s="36" t="s">
        <v>21</v>
      </c>
      <c r="D119" s="34" t="s">
        <v>163</v>
      </c>
      <c r="E119" s="34" t="s">
        <v>17</v>
      </c>
      <c r="F119" s="34" t="s">
        <v>144</v>
      </c>
      <c r="G119" s="21"/>
      <c r="H119" s="21"/>
      <c r="I119" s="21" t="s">
        <v>14</v>
      </c>
      <c r="J119" s="21" t="s">
        <v>20</v>
      </c>
      <c r="M119" s="12"/>
      <c r="N119" s="24"/>
      <c r="O119" s="24"/>
      <c r="P119" s="24"/>
      <c r="Q119" s="24"/>
      <c r="R119" s="24"/>
      <c r="S119" s="24"/>
      <c r="T119" s="24"/>
      <c r="U119" s="24"/>
      <c r="V119" s="24"/>
    </row>
    <row r="120" spans="1:22" ht="18" customHeight="1">
      <c r="A120" s="4">
        <v>119</v>
      </c>
      <c r="B120" s="37">
        <v>39193</v>
      </c>
      <c r="C120" s="34" t="s">
        <v>30</v>
      </c>
      <c r="D120" s="34" t="s">
        <v>5</v>
      </c>
      <c r="E120" s="34" t="s">
        <v>161</v>
      </c>
      <c r="F120" s="34" t="s">
        <v>131</v>
      </c>
      <c r="G120" s="21"/>
      <c r="H120" s="21"/>
      <c r="I120" s="21" t="s">
        <v>32</v>
      </c>
      <c r="J120" s="21" t="s">
        <v>26</v>
      </c>
      <c r="M120" s="12"/>
      <c r="N120" s="24"/>
      <c r="O120" s="24"/>
      <c r="P120" s="24"/>
      <c r="Q120" s="24"/>
      <c r="R120" s="24"/>
      <c r="S120" s="24"/>
      <c r="T120" s="24"/>
      <c r="U120" s="24"/>
      <c r="V120" s="24"/>
    </row>
    <row r="121" spans="1:22" ht="18" customHeight="1">
      <c r="A121" s="4">
        <v>120</v>
      </c>
      <c r="B121" s="37">
        <v>39193</v>
      </c>
      <c r="C121" s="34" t="s">
        <v>144</v>
      </c>
      <c r="D121" s="34" t="s">
        <v>49</v>
      </c>
      <c r="E121" s="34" t="s">
        <v>163</v>
      </c>
      <c r="F121" s="34" t="s">
        <v>17</v>
      </c>
      <c r="G121" s="21"/>
      <c r="H121" s="21"/>
      <c r="I121" s="21" t="s">
        <v>14</v>
      </c>
      <c r="J121" s="21" t="s">
        <v>20</v>
      </c>
      <c r="M121" s="12"/>
      <c r="N121" s="24"/>
      <c r="O121" s="24"/>
      <c r="P121" s="24"/>
      <c r="Q121" s="24"/>
      <c r="R121" s="24"/>
      <c r="S121" s="24"/>
      <c r="T121" s="24"/>
      <c r="U121" s="24"/>
      <c r="V121" s="24"/>
    </row>
    <row r="122" spans="1:22" ht="18" customHeight="1">
      <c r="A122" s="4">
        <v>121</v>
      </c>
      <c r="B122" s="37">
        <v>39193</v>
      </c>
      <c r="C122" s="34" t="s">
        <v>50</v>
      </c>
      <c r="D122" s="34" t="s">
        <v>182</v>
      </c>
      <c r="E122" s="34" t="s">
        <v>214</v>
      </c>
      <c r="F122" s="34" t="s">
        <v>153</v>
      </c>
      <c r="G122" s="21"/>
      <c r="H122" s="21"/>
      <c r="I122" s="21" t="s">
        <v>31</v>
      </c>
      <c r="J122" s="21" t="s">
        <v>25</v>
      </c>
      <c r="M122" s="12"/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39193</v>
      </c>
      <c r="C123" s="34" t="s">
        <v>33</v>
      </c>
      <c r="D123" s="34" t="s">
        <v>35</v>
      </c>
      <c r="E123" s="34" t="s">
        <v>10</v>
      </c>
      <c r="F123" s="34" t="s">
        <v>217</v>
      </c>
      <c r="G123" s="21"/>
      <c r="H123" s="21"/>
      <c r="I123" s="21" t="s">
        <v>13</v>
      </c>
      <c r="J123" s="21" t="s">
        <v>19</v>
      </c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39193</v>
      </c>
      <c r="C124" s="34" t="s">
        <v>22</v>
      </c>
      <c r="D124" s="34" t="s">
        <v>36</v>
      </c>
      <c r="E124" s="34" t="s">
        <v>46</v>
      </c>
      <c r="F124" s="34" t="s">
        <v>72</v>
      </c>
      <c r="G124" s="21"/>
      <c r="H124" s="21"/>
      <c r="I124" s="21" t="s">
        <v>38</v>
      </c>
      <c r="J124" s="21" t="s">
        <v>37</v>
      </c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39193</v>
      </c>
      <c r="C125" s="34" t="s">
        <v>12</v>
      </c>
      <c r="D125" s="34" t="s">
        <v>148</v>
      </c>
      <c r="E125" s="34" t="s">
        <v>213</v>
      </c>
      <c r="F125" s="34" t="s">
        <v>29</v>
      </c>
      <c r="G125" s="21"/>
      <c r="H125" s="21"/>
      <c r="I125" s="21" t="s">
        <v>9</v>
      </c>
      <c r="J125" s="21" t="s">
        <v>8</v>
      </c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39194</v>
      </c>
      <c r="C126" s="34" t="s">
        <v>72</v>
      </c>
      <c r="D126" s="34" t="s">
        <v>15</v>
      </c>
      <c r="E126" s="34" t="s">
        <v>36</v>
      </c>
      <c r="F126" s="34" t="s">
        <v>46</v>
      </c>
      <c r="G126" s="21"/>
      <c r="H126" s="21"/>
      <c r="I126" s="21" t="s">
        <v>38</v>
      </c>
      <c r="J126" s="21" t="s">
        <v>37</v>
      </c>
      <c r="N126" s="24"/>
      <c r="O126" s="24"/>
      <c r="P126" s="24"/>
      <c r="Q126" s="24"/>
      <c r="R126" s="24"/>
      <c r="S126" s="24"/>
      <c r="T126" s="24"/>
      <c r="U126" s="24"/>
      <c r="V126" s="24"/>
    </row>
    <row r="127" spans="1:22" ht="18" customHeight="1">
      <c r="A127" s="4">
        <v>126</v>
      </c>
      <c r="B127" s="37">
        <v>39194</v>
      </c>
      <c r="C127" s="34" t="s">
        <v>153</v>
      </c>
      <c r="D127" s="34" t="s">
        <v>24</v>
      </c>
      <c r="E127" s="34" t="s">
        <v>182</v>
      </c>
      <c r="F127" s="34" t="s">
        <v>214</v>
      </c>
      <c r="G127" s="21"/>
      <c r="H127" s="21"/>
      <c r="I127" s="21" t="s">
        <v>31</v>
      </c>
      <c r="J127" s="21" t="s">
        <v>25</v>
      </c>
    </row>
    <row r="128" spans="1:22" ht="18" customHeight="1">
      <c r="A128" s="4">
        <v>127</v>
      </c>
      <c r="B128" s="37">
        <v>39194</v>
      </c>
      <c r="C128" s="34" t="s">
        <v>10</v>
      </c>
      <c r="D128" s="34" t="s">
        <v>217</v>
      </c>
      <c r="E128" s="34" t="s">
        <v>166</v>
      </c>
      <c r="F128" s="34" t="s">
        <v>4</v>
      </c>
      <c r="G128" s="21"/>
      <c r="H128" s="21"/>
      <c r="I128" s="21" t="s">
        <v>13</v>
      </c>
      <c r="J128" s="21" t="s">
        <v>19</v>
      </c>
      <c r="M128" s="12"/>
    </row>
    <row r="129" spans="1:13" ht="18" customHeight="1">
      <c r="A129" s="4">
        <v>128</v>
      </c>
      <c r="B129" s="37">
        <v>39194</v>
      </c>
      <c r="C129" s="34" t="s">
        <v>131</v>
      </c>
      <c r="D129" s="34" t="s">
        <v>39</v>
      </c>
      <c r="E129" s="34" t="s">
        <v>5</v>
      </c>
      <c r="F129" s="34" t="s">
        <v>161</v>
      </c>
      <c r="G129" s="21"/>
      <c r="H129" s="21"/>
      <c r="I129" s="21" t="s">
        <v>32</v>
      </c>
      <c r="J129" s="21" t="s">
        <v>26</v>
      </c>
      <c r="M129" s="13"/>
    </row>
    <row r="130" spans="1:13" ht="18" customHeight="1">
      <c r="A130" s="4">
        <v>129</v>
      </c>
      <c r="B130" s="37">
        <v>39194</v>
      </c>
      <c r="C130" s="34" t="s">
        <v>17</v>
      </c>
      <c r="D130" s="34" t="s">
        <v>21</v>
      </c>
      <c r="E130" s="34" t="s">
        <v>49</v>
      </c>
      <c r="F130" s="34" t="s">
        <v>163</v>
      </c>
      <c r="G130" s="21"/>
      <c r="H130" s="21"/>
      <c r="I130" s="21" t="s">
        <v>14</v>
      </c>
      <c r="J130" s="21" t="s">
        <v>20</v>
      </c>
      <c r="M130" s="12"/>
    </row>
    <row r="131" spans="1:13" ht="18" customHeight="1">
      <c r="A131" s="4">
        <v>130</v>
      </c>
      <c r="B131" s="37">
        <v>39196</v>
      </c>
      <c r="C131" s="34" t="s">
        <v>161</v>
      </c>
      <c r="D131" s="34" t="s">
        <v>23</v>
      </c>
      <c r="E131" s="34" t="s">
        <v>50</v>
      </c>
      <c r="F131" s="34" t="s">
        <v>182</v>
      </c>
      <c r="G131" s="21"/>
      <c r="H131" s="21"/>
      <c r="I131" s="21" t="s">
        <v>26</v>
      </c>
      <c r="J131" s="21" t="s">
        <v>9</v>
      </c>
      <c r="M131" s="12"/>
    </row>
    <row r="132" spans="1:13" ht="18" customHeight="1">
      <c r="A132" s="4">
        <v>131</v>
      </c>
      <c r="B132" s="37">
        <v>39196</v>
      </c>
      <c r="C132" s="34" t="s">
        <v>4</v>
      </c>
      <c r="D132" s="34" t="s">
        <v>10</v>
      </c>
      <c r="E132" s="34" t="s">
        <v>6</v>
      </c>
      <c r="F132" s="34" t="s">
        <v>35</v>
      </c>
      <c r="G132" s="21"/>
      <c r="H132" s="21"/>
      <c r="I132" s="21" t="s">
        <v>37</v>
      </c>
      <c r="J132" s="21" t="s">
        <v>13</v>
      </c>
      <c r="M132" s="12"/>
    </row>
    <row r="133" spans="1:13" ht="18" customHeight="1">
      <c r="A133" s="4">
        <v>132</v>
      </c>
      <c r="B133" s="37">
        <v>39196</v>
      </c>
      <c r="C133" s="34" t="s">
        <v>5</v>
      </c>
      <c r="D133" s="34" t="s">
        <v>30</v>
      </c>
      <c r="E133" s="34" t="s">
        <v>211</v>
      </c>
      <c r="F133" s="34" t="s">
        <v>41</v>
      </c>
      <c r="G133" s="21"/>
      <c r="H133" s="21"/>
      <c r="I133" s="21" t="s">
        <v>31</v>
      </c>
      <c r="J133" s="21" t="s">
        <v>8</v>
      </c>
      <c r="M133" s="12"/>
    </row>
    <row r="134" spans="1:13" ht="18" customHeight="1">
      <c r="A134" s="4">
        <v>133</v>
      </c>
      <c r="B134" s="37">
        <v>39196</v>
      </c>
      <c r="C134" s="34" t="s">
        <v>46</v>
      </c>
      <c r="D134" s="34" t="s">
        <v>210</v>
      </c>
      <c r="E134" s="34" t="s">
        <v>34</v>
      </c>
      <c r="F134" s="34" t="s">
        <v>15</v>
      </c>
      <c r="G134" s="21"/>
      <c r="H134" s="21"/>
      <c r="I134" s="21" t="s">
        <v>20</v>
      </c>
      <c r="J134" s="21" t="s">
        <v>19</v>
      </c>
      <c r="M134" s="12"/>
    </row>
    <row r="135" spans="1:13" ht="18" customHeight="1">
      <c r="A135" s="4">
        <v>134</v>
      </c>
      <c r="B135" s="37">
        <v>39196</v>
      </c>
      <c r="C135" s="34" t="s">
        <v>163</v>
      </c>
      <c r="D135" s="34" t="s">
        <v>17</v>
      </c>
      <c r="E135" s="34" t="s">
        <v>21</v>
      </c>
      <c r="F135" s="34" t="s">
        <v>27</v>
      </c>
      <c r="G135" s="21"/>
      <c r="H135" s="21"/>
      <c r="I135" s="21" t="s">
        <v>38</v>
      </c>
      <c r="J135" s="21" t="s">
        <v>14</v>
      </c>
      <c r="M135" s="12"/>
    </row>
    <row r="136" spans="1:13" ht="18" customHeight="1">
      <c r="A136" s="4">
        <v>135</v>
      </c>
      <c r="B136" s="37">
        <v>39197</v>
      </c>
      <c r="C136" s="34" t="s">
        <v>182</v>
      </c>
      <c r="D136" s="34" t="s">
        <v>50</v>
      </c>
      <c r="E136" s="36" t="s">
        <v>23</v>
      </c>
      <c r="F136" s="34" t="s">
        <v>142</v>
      </c>
      <c r="G136" s="21"/>
      <c r="H136" s="21"/>
      <c r="I136" s="21" t="s">
        <v>26</v>
      </c>
      <c r="J136" s="21" t="s">
        <v>9</v>
      </c>
      <c r="M136" s="12"/>
    </row>
    <row r="137" spans="1:13" ht="18" customHeight="1">
      <c r="A137" s="4">
        <v>136</v>
      </c>
      <c r="B137" s="37">
        <v>39197</v>
      </c>
      <c r="C137" s="34" t="s">
        <v>35</v>
      </c>
      <c r="D137" s="34" t="s">
        <v>166</v>
      </c>
      <c r="E137" s="34" t="s">
        <v>10</v>
      </c>
      <c r="F137" s="34" t="s">
        <v>6</v>
      </c>
      <c r="G137" s="21"/>
      <c r="H137" s="21"/>
      <c r="I137" s="21" t="s">
        <v>37</v>
      </c>
      <c r="J137" s="21" t="s">
        <v>13</v>
      </c>
      <c r="M137" s="12"/>
    </row>
    <row r="138" spans="1:13" ht="18" customHeight="1">
      <c r="A138" s="4">
        <v>137</v>
      </c>
      <c r="B138" s="37">
        <v>39197</v>
      </c>
      <c r="C138" s="34" t="s">
        <v>47</v>
      </c>
      <c r="D138" s="34" t="s">
        <v>153</v>
      </c>
      <c r="E138" s="34" t="s">
        <v>185</v>
      </c>
      <c r="F138" s="34" t="s">
        <v>24</v>
      </c>
      <c r="G138" s="21"/>
      <c r="H138" s="21"/>
      <c r="I138" s="21" t="s">
        <v>25</v>
      </c>
      <c r="J138" s="21" t="s">
        <v>32</v>
      </c>
      <c r="M138" s="12"/>
    </row>
    <row r="139" spans="1:13" ht="18" customHeight="1">
      <c r="A139" s="4">
        <v>138</v>
      </c>
      <c r="B139" s="37">
        <v>39197</v>
      </c>
      <c r="C139" s="34" t="s">
        <v>41</v>
      </c>
      <c r="D139" s="34" t="s">
        <v>131</v>
      </c>
      <c r="E139" s="34" t="s">
        <v>30</v>
      </c>
      <c r="F139" s="34" t="s">
        <v>211</v>
      </c>
      <c r="G139" s="21"/>
      <c r="H139" s="21"/>
      <c r="I139" s="21" t="s">
        <v>31</v>
      </c>
      <c r="J139" s="21" t="s">
        <v>8</v>
      </c>
      <c r="M139" s="12"/>
    </row>
    <row r="140" spans="1:13" ht="18" customHeight="1">
      <c r="A140" s="4">
        <v>139</v>
      </c>
      <c r="B140" s="37">
        <v>39197</v>
      </c>
      <c r="C140" s="34" t="s">
        <v>15</v>
      </c>
      <c r="D140" s="34" t="s">
        <v>34</v>
      </c>
      <c r="E140" s="34" t="s">
        <v>16</v>
      </c>
      <c r="F140" s="34" t="s">
        <v>210</v>
      </c>
      <c r="G140" s="21"/>
      <c r="H140" s="21"/>
      <c r="I140" s="21" t="s">
        <v>20</v>
      </c>
      <c r="J140" s="21" t="s">
        <v>19</v>
      </c>
      <c r="M140" s="12"/>
    </row>
    <row r="141" spans="1:13" ht="18" customHeight="1">
      <c r="A141" s="4">
        <v>140</v>
      </c>
      <c r="B141" s="37">
        <v>39197</v>
      </c>
      <c r="C141" s="34" t="s">
        <v>27</v>
      </c>
      <c r="D141" s="36" t="s">
        <v>72</v>
      </c>
      <c r="E141" s="34" t="s">
        <v>17</v>
      </c>
      <c r="F141" s="34" t="s">
        <v>21</v>
      </c>
      <c r="G141" s="21"/>
      <c r="H141" s="21"/>
      <c r="I141" s="21" t="s">
        <v>38</v>
      </c>
      <c r="J141" s="21" t="s">
        <v>14</v>
      </c>
      <c r="M141" s="12"/>
    </row>
    <row r="142" spans="1:13" ht="18" customHeight="1">
      <c r="A142" s="4">
        <v>141</v>
      </c>
      <c r="B142" s="37">
        <v>39198</v>
      </c>
      <c r="C142" s="34" t="s">
        <v>211</v>
      </c>
      <c r="D142" s="34" t="s">
        <v>5</v>
      </c>
      <c r="E142" s="34" t="s">
        <v>131</v>
      </c>
      <c r="F142" s="34" t="s">
        <v>30</v>
      </c>
      <c r="G142" s="21"/>
      <c r="H142" s="21"/>
      <c r="I142" s="21" t="s">
        <v>31</v>
      </c>
      <c r="J142" s="21" t="s">
        <v>8</v>
      </c>
      <c r="M142" s="12"/>
    </row>
    <row r="143" spans="1:13" ht="18" customHeight="1">
      <c r="A143" s="4">
        <v>142</v>
      </c>
      <c r="B143" s="37">
        <v>39198</v>
      </c>
      <c r="C143" s="34" t="s">
        <v>6</v>
      </c>
      <c r="D143" s="34" t="s">
        <v>4</v>
      </c>
      <c r="E143" s="34" t="s">
        <v>166</v>
      </c>
      <c r="F143" s="34" t="s">
        <v>10</v>
      </c>
      <c r="G143" s="21"/>
      <c r="H143" s="21"/>
      <c r="I143" s="21" t="s">
        <v>37</v>
      </c>
      <c r="J143" s="21" t="s">
        <v>13</v>
      </c>
      <c r="M143" s="12"/>
    </row>
    <row r="144" spans="1:13" ht="18" customHeight="1">
      <c r="A144" s="4">
        <v>143</v>
      </c>
      <c r="B144" s="37">
        <v>39198</v>
      </c>
      <c r="C144" s="36" t="s">
        <v>142</v>
      </c>
      <c r="D144" s="34" t="s">
        <v>161</v>
      </c>
      <c r="E144" s="34" t="s">
        <v>11</v>
      </c>
      <c r="F144" s="34" t="s">
        <v>23</v>
      </c>
      <c r="G144" s="21"/>
      <c r="H144" s="21"/>
      <c r="I144" s="21" t="s">
        <v>26</v>
      </c>
      <c r="J144" s="21" t="s">
        <v>9</v>
      </c>
      <c r="M144" s="13"/>
    </row>
    <row r="145" spans="1:13" ht="18" customHeight="1">
      <c r="A145" s="4">
        <v>144</v>
      </c>
      <c r="B145" s="37">
        <v>39198</v>
      </c>
      <c r="C145" s="34" t="s">
        <v>24</v>
      </c>
      <c r="D145" s="34" t="s">
        <v>214</v>
      </c>
      <c r="E145" s="34" t="s">
        <v>153</v>
      </c>
      <c r="F145" s="34" t="s">
        <v>185</v>
      </c>
      <c r="G145" s="21"/>
      <c r="H145" s="21"/>
      <c r="I145" s="21" t="s">
        <v>25</v>
      </c>
      <c r="J145" s="21" t="s">
        <v>32</v>
      </c>
      <c r="M145" s="12"/>
    </row>
    <row r="146" spans="1:13" ht="18" customHeight="1">
      <c r="A146" s="4">
        <v>145</v>
      </c>
      <c r="B146" s="37">
        <v>39198</v>
      </c>
      <c r="C146" s="34" t="s">
        <v>21</v>
      </c>
      <c r="D146" s="34" t="s">
        <v>163</v>
      </c>
      <c r="E146" s="34" t="s">
        <v>72</v>
      </c>
      <c r="F146" s="34" t="s">
        <v>17</v>
      </c>
      <c r="G146" s="21"/>
      <c r="H146" s="21"/>
      <c r="I146" s="21" t="s">
        <v>38</v>
      </c>
      <c r="J146" s="21" t="s">
        <v>14</v>
      </c>
      <c r="M146" s="12"/>
    </row>
    <row r="147" spans="1:13" ht="18" customHeight="1">
      <c r="A147" s="4">
        <v>146</v>
      </c>
      <c r="B147" s="37">
        <v>39198</v>
      </c>
      <c r="C147" s="34" t="s">
        <v>16</v>
      </c>
      <c r="D147" s="34" t="s">
        <v>46</v>
      </c>
      <c r="E147" s="34" t="s">
        <v>210</v>
      </c>
      <c r="F147" s="34" t="s">
        <v>34</v>
      </c>
      <c r="G147" s="21"/>
      <c r="H147" s="21"/>
      <c r="I147" s="21" t="s">
        <v>20</v>
      </c>
      <c r="J147" s="21" t="s">
        <v>19</v>
      </c>
      <c r="M147" s="12"/>
    </row>
    <row r="148" spans="1:13" ht="18" customHeight="1">
      <c r="A148" s="4">
        <v>147</v>
      </c>
      <c r="B148" s="37">
        <v>39200</v>
      </c>
      <c r="C148" s="34" t="s">
        <v>213</v>
      </c>
      <c r="D148" s="34" t="s">
        <v>47</v>
      </c>
      <c r="E148" s="34" t="s">
        <v>29</v>
      </c>
      <c r="F148" s="34" t="s">
        <v>12</v>
      </c>
      <c r="G148" s="21"/>
      <c r="H148" s="21"/>
      <c r="I148" s="21" t="s">
        <v>32</v>
      </c>
      <c r="J148" s="21" t="s">
        <v>8</v>
      </c>
      <c r="M148" s="12"/>
    </row>
    <row r="149" spans="1:13" ht="18" customHeight="1">
      <c r="A149" s="4">
        <v>148</v>
      </c>
      <c r="B149" s="37">
        <v>39200</v>
      </c>
      <c r="C149" s="34" t="s">
        <v>10</v>
      </c>
      <c r="D149" s="34" t="s">
        <v>27</v>
      </c>
      <c r="E149" s="34" t="s">
        <v>7</v>
      </c>
      <c r="F149" s="34" t="s">
        <v>166</v>
      </c>
      <c r="G149" s="21"/>
      <c r="H149" s="21"/>
      <c r="I149" s="21" t="s">
        <v>14</v>
      </c>
      <c r="J149" s="21" t="s">
        <v>37</v>
      </c>
      <c r="M149" s="12"/>
    </row>
    <row r="150" spans="1:13" ht="18" customHeight="1">
      <c r="A150" s="4">
        <v>149</v>
      </c>
      <c r="B150" s="37">
        <v>39200</v>
      </c>
      <c r="C150" s="34" t="s">
        <v>210</v>
      </c>
      <c r="D150" s="34" t="s">
        <v>18</v>
      </c>
      <c r="E150" s="34" t="s">
        <v>4</v>
      </c>
      <c r="F150" s="34" t="s">
        <v>72</v>
      </c>
      <c r="G150" s="21"/>
      <c r="H150" s="21"/>
      <c r="I150" s="21" t="s">
        <v>13</v>
      </c>
      <c r="J150" s="21" t="s">
        <v>20</v>
      </c>
      <c r="M150" s="12"/>
    </row>
    <row r="151" spans="1:13" ht="18" customHeight="1">
      <c r="A151" s="4">
        <v>150</v>
      </c>
      <c r="B151" s="37">
        <v>39200</v>
      </c>
      <c r="C151" s="34" t="s">
        <v>23</v>
      </c>
      <c r="D151" s="34" t="s">
        <v>182</v>
      </c>
      <c r="E151" s="34" t="s">
        <v>214</v>
      </c>
      <c r="F151" s="34" t="s">
        <v>173</v>
      </c>
      <c r="G151" s="21"/>
      <c r="H151" s="21"/>
      <c r="I151" s="21" t="s">
        <v>26</v>
      </c>
      <c r="J151" s="21" t="s">
        <v>25</v>
      </c>
      <c r="M151" s="12"/>
    </row>
    <row r="152" spans="1:13" ht="18" customHeight="1">
      <c r="A152" s="4">
        <v>151</v>
      </c>
      <c r="B152" s="37">
        <v>39200</v>
      </c>
      <c r="C152" s="34" t="s">
        <v>30</v>
      </c>
      <c r="D152" s="34" t="s">
        <v>148</v>
      </c>
      <c r="E152" s="34" t="s">
        <v>5</v>
      </c>
      <c r="F152" s="34" t="s">
        <v>131</v>
      </c>
      <c r="G152" s="21"/>
      <c r="H152" s="21"/>
      <c r="I152" s="21" t="s">
        <v>9</v>
      </c>
      <c r="J152" s="21" t="s">
        <v>31</v>
      </c>
      <c r="M152" s="12"/>
    </row>
    <row r="153" spans="1:13" ht="18" customHeight="1">
      <c r="A153" s="4">
        <v>152</v>
      </c>
      <c r="B153" s="37">
        <v>39200</v>
      </c>
      <c r="C153" s="34" t="s">
        <v>17</v>
      </c>
      <c r="D153" s="34" t="s">
        <v>144</v>
      </c>
      <c r="E153" s="34" t="s">
        <v>163</v>
      </c>
      <c r="F153" s="34" t="s">
        <v>43</v>
      </c>
      <c r="G153" s="21"/>
      <c r="H153" s="21"/>
      <c r="I153" s="21" t="s">
        <v>19</v>
      </c>
      <c r="J153" s="21" t="s">
        <v>38</v>
      </c>
      <c r="M153" s="12"/>
    </row>
    <row r="154" spans="1:13" ht="18" customHeight="1">
      <c r="A154" s="4">
        <v>153</v>
      </c>
      <c r="B154" s="37">
        <v>39201</v>
      </c>
      <c r="C154" s="34" t="s">
        <v>166</v>
      </c>
      <c r="D154" s="34" t="s">
        <v>22</v>
      </c>
      <c r="E154" s="34" t="s">
        <v>27</v>
      </c>
      <c r="F154" s="34" t="s">
        <v>7</v>
      </c>
      <c r="G154" s="21"/>
      <c r="H154" s="21"/>
      <c r="I154" s="21" t="s">
        <v>14</v>
      </c>
      <c r="J154" s="21" t="s">
        <v>37</v>
      </c>
      <c r="M154" s="12"/>
    </row>
    <row r="155" spans="1:13" ht="18" customHeight="1">
      <c r="A155" s="4">
        <v>154</v>
      </c>
      <c r="B155" s="37">
        <v>39201</v>
      </c>
      <c r="C155" s="34" t="s">
        <v>72</v>
      </c>
      <c r="D155" s="34" t="s">
        <v>4</v>
      </c>
      <c r="E155" s="34" t="s">
        <v>18</v>
      </c>
      <c r="F155" s="34" t="s">
        <v>6</v>
      </c>
      <c r="G155" s="21"/>
      <c r="H155" s="21"/>
      <c r="I155" s="21" t="s">
        <v>13</v>
      </c>
      <c r="J155" s="21" t="s">
        <v>20</v>
      </c>
      <c r="M155" s="12"/>
    </row>
    <row r="156" spans="1:13" ht="18" customHeight="1">
      <c r="A156" s="4">
        <v>155</v>
      </c>
      <c r="B156" s="37">
        <v>39201</v>
      </c>
      <c r="C156" s="34" t="s">
        <v>131</v>
      </c>
      <c r="D156" s="34" t="s">
        <v>208</v>
      </c>
      <c r="E156" s="34" t="s">
        <v>148</v>
      </c>
      <c r="F156" s="34" t="s">
        <v>5</v>
      </c>
      <c r="G156" s="21"/>
      <c r="H156" s="21"/>
      <c r="I156" s="21" t="s">
        <v>9</v>
      </c>
      <c r="J156" s="21" t="s">
        <v>31</v>
      </c>
      <c r="M156" s="12"/>
    </row>
    <row r="157" spans="1:13" ht="18" customHeight="1">
      <c r="A157" s="4">
        <v>156</v>
      </c>
      <c r="B157" s="37">
        <v>39201</v>
      </c>
      <c r="C157" s="34" t="s">
        <v>43</v>
      </c>
      <c r="D157" s="34" t="s">
        <v>16</v>
      </c>
      <c r="E157" s="34" t="s">
        <v>144</v>
      </c>
      <c r="F157" s="34" t="s">
        <v>163</v>
      </c>
      <c r="G157" s="21"/>
      <c r="H157" s="21"/>
      <c r="I157" s="21" t="s">
        <v>19</v>
      </c>
      <c r="J157" s="21" t="s">
        <v>38</v>
      </c>
      <c r="L157" s="53"/>
      <c r="M157" s="12"/>
    </row>
    <row r="158" spans="1:13" ht="18" customHeight="1">
      <c r="A158" s="4">
        <v>157</v>
      </c>
      <c r="B158" s="37">
        <v>39201</v>
      </c>
      <c r="C158" s="34" t="s">
        <v>146</v>
      </c>
      <c r="D158" s="34" t="s">
        <v>44</v>
      </c>
      <c r="E158" s="34" t="s">
        <v>182</v>
      </c>
      <c r="F158" s="34" t="s">
        <v>214</v>
      </c>
      <c r="G158" s="21"/>
      <c r="H158" s="21"/>
      <c r="I158" s="21" t="s">
        <v>26</v>
      </c>
      <c r="J158" s="21" t="s">
        <v>25</v>
      </c>
      <c r="L158" s="53"/>
      <c r="M158" s="12"/>
    </row>
    <row r="159" spans="1:13" ht="18" customHeight="1">
      <c r="A159" s="4">
        <v>158</v>
      </c>
      <c r="B159" s="37">
        <v>39201</v>
      </c>
      <c r="C159" s="34" t="s">
        <v>12</v>
      </c>
      <c r="D159" s="34" t="s">
        <v>142</v>
      </c>
      <c r="E159" s="36" t="s">
        <v>47</v>
      </c>
      <c r="F159" s="34" t="s">
        <v>29</v>
      </c>
      <c r="G159" s="21"/>
      <c r="H159" s="21"/>
      <c r="I159" s="21" t="s">
        <v>32</v>
      </c>
      <c r="J159" s="21" t="s">
        <v>8</v>
      </c>
      <c r="L159" s="53"/>
      <c r="M159" s="12"/>
    </row>
    <row r="160" spans="1:13" ht="18" customHeight="1">
      <c r="A160" s="4">
        <v>159</v>
      </c>
      <c r="B160" s="37">
        <v>39202</v>
      </c>
      <c r="C160" s="34" t="s">
        <v>7</v>
      </c>
      <c r="D160" s="34" t="s">
        <v>10</v>
      </c>
      <c r="E160" s="34" t="s">
        <v>22</v>
      </c>
      <c r="F160" s="34" t="s">
        <v>27</v>
      </c>
      <c r="G160" s="21"/>
      <c r="H160" s="21"/>
      <c r="I160" s="21" t="s">
        <v>14</v>
      </c>
      <c r="J160" s="21" t="s">
        <v>37</v>
      </c>
      <c r="L160" s="53"/>
      <c r="M160" s="12"/>
    </row>
    <row r="161" spans="1:13" ht="18" customHeight="1">
      <c r="A161" s="4">
        <v>160</v>
      </c>
      <c r="B161" s="37">
        <v>39202</v>
      </c>
      <c r="C161" s="34" t="s">
        <v>5</v>
      </c>
      <c r="D161" s="34" t="s">
        <v>30</v>
      </c>
      <c r="E161" s="34" t="s">
        <v>208</v>
      </c>
      <c r="F161" s="34" t="s">
        <v>148</v>
      </c>
      <c r="G161" s="21"/>
      <c r="H161" s="21"/>
      <c r="I161" s="21" t="s">
        <v>9</v>
      </c>
      <c r="J161" s="21" t="s">
        <v>31</v>
      </c>
      <c r="L161" s="53"/>
      <c r="M161" s="12"/>
    </row>
    <row r="162" spans="1:13" ht="18" customHeight="1">
      <c r="A162" s="4">
        <v>161</v>
      </c>
      <c r="B162" s="37">
        <v>39202</v>
      </c>
      <c r="C162" s="34" t="s">
        <v>173</v>
      </c>
      <c r="D162" s="34" t="s">
        <v>23</v>
      </c>
      <c r="E162" s="34" t="s">
        <v>161</v>
      </c>
      <c r="F162" s="34" t="s">
        <v>182</v>
      </c>
      <c r="G162" s="21"/>
      <c r="H162" s="21"/>
      <c r="I162" s="21" t="s">
        <v>26</v>
      </c>
      <c r="J162" s="21" t="s">
        <v>25</v>
      </c>
      <c r="M162" s="12"/>
    </row>
    <row r="163" spans="1:13" ht="18" customHeight="1">
      <c r="A163" s="4">
        <v>162</v>
      </c>
      <c r="B163" s="37">
        <v>39202</v>
      </c>
      <c r="C163" s="34" t="s">
        <v>29</v>
      </c>
      <c r="D163" s="34" t="s">
        <v>213</v>
      </c>
      <c r="E163" s="34" t="s">
        <v>142</v>
      </c>
      <c r="F163" s="34" t="s">
        <v>47</v>
      </c>
      <c r="G163" s="21"/>
      <c r="H163" s="21"/>
      <c r="I163" s="21" t="s">
        <v>32</v>
      </c>
      <c r="J163" s="21" t="s">
        <v>8</v>
      </c>
      <c r="M163" s="12"/>
    </row>
    <row r="164" spans="1:13" ht="18" customHeight="1">
      <c r="A164" s="4">
        <v>163</v>
      </c>
      <c r="B164" s="37">
        <v>39202</v>
      </c>
      <c r="C164" s="34" t="s">
        <v>18</v>
      </c>
      <c r="D164" s="34" t="s">
        <v>210</v>
      </c>
      <c r="E164" s="34" t="s">
        <v>6</v>
      </c>
      <c r="F164" s="34" t="s">
        <v>4</v>
      </c>
      <c r="G164" s="21"/>
      <c r="H164" s="21"/>
      <c r="I164" s="21" t="s">
        <v>13</v>
      </c>
      <c r="J164" s="21" t="s">
        <v>20</v>
      </c>
      <c r="M164" s="12"/>
    </row>
    <row r="165" spans="1:13" ht="18" customHeight="1">
      <c r="A165" s="4">
        <v>164</v>
      </c>
      <c r="B165" s="38">
        <v>39202</v>
      </c>
      <c r="C165" s="21" t="s">
        <v>163</v>
      </c>
      <c r="D165" s="21" t="s">
        <v>17</v>
      </c>
      <c r="E165" s="21" t="s">
        <v>16</v>
      </c>
      <c r="F165" s="21" t="s">
        <v>144</v>
      </c>
      <c r="G165" s="21"/>
      <c r="H165" s="21"/>
      <c r="I165" s="21" t="s">
        <v>19</v>
      </c>
      <c r="J165" s="21" t="s">
        <v>38</v>
      </c>
    </row>
    <row r="166" spans="1:13" ht="18" customHeight="1">
      <c r="A166" s="4">
        <v>165</v>
      </c>
      <c r="B166" s="38">
        <v>39203</v>
      </c>
      <c r="C166" s="21" t="s">
        <v>4</v>
      </c>
      <c r="D166" s="21" t="s">
        <v>35</v>
      </c>
      <c r="E166" s="21" t="s">
        <v>36</v>
      </c>
      <c r="F166" s="21" t="s">
        <v>16</v>
      </c>
      <c r="G166" s="21"/>
      <c r="H166" s="21"/>
      <c r="I166" s="21" t="s">
        <v>20</v>
      </c>
      <c r="J166" s="21" t="s">
        <v>37</v>
      </c>
    </row>
    <row r="167" spans="1:13" ht="18" customHeight="1">
      <c r="A167" s="4">
        <v>166</v>
      </c>
      <c r="B167" s="38">
        <v>39203</v>
      </c>
      <c r="C167" s="21" t="s">
        <v>47</v>
      </c>
      <c r="D167" s="21" t="s">
        <v>12</v>
      </c>
      <c r="E167" s="21" t="s">
        <v>30</v>
      </c>
      <c r="F167" s="21" t="s">
        <v>142</v>
      </c>
      <c r="G167" s="21"/>
      <c r="H167" s="21"/>
      <c r="I167" s="21" t="s">
        <v>32</v>
      </c>
      <c r="J167" s="21" t="s">
        <v>26</v>
      </c>
    </row>
    <row r="168" spans="1:13" ht="18" customHeight="1">
      <c r="A168" s="4">
        <v>167</v>
      </c>
      <c r="B168" s="38">
        <v>39203</v>
      </c>
      <c r="C168" s="21" t="s">
        <v>144</v>
      </c>
      <c r="D168" s="21" t="s">
        <v>43</v>
      </c>
      <c r="E168" s="21" t="s">
        <v>46</v>
      </c>
      <c r="F168" s="21" t="s">
        <v>33</v>
      </c>
      <c r="G168" s="21"/>
      <c r="H168" s="21"/>
      <c r="I168" s="21" t="s">
        <v>19</v>
      </c>
      <c r="J168" s="21" t="s">
        <v>14</v>
      </c>
    </row>
    <row r="169" spans="1:13" ht="18" customHeight="1">
      <c r="A169" s="4">
        <v>168</v>
      </c>
      <c r="B169" s="38">
        <v>39203</v>
      </c>
      <c r="C169" s="21" t="s">
        <v>214</v>
      </c>
      <c r="D169" s="21" t="s">
        <v>153</v>
      </c>
      <c r="E169" s="21" t="s">
        <v>23</v>
      </c>
      <c r="F169" s="21" t="s">
        <v>161</v>
      </c>
      <c r="G169" s="21"/>
      <c r="H169" s="21"/>
      <c r="I169" s="21" t="s">
        <v>25</v>
      </c>
      <c r="J169" s="21" t="s">
        <v>9</v>
      </c>
    </row>
    <row r="170" spans="1:13" ht="18" customHeight="1">
      <c r="A170" s="4">
        <v>169</v>
      </c>
      <c r="B170" s="38">
        <v>39204</v>
      </c>
      <c r="C170" s="21" t="s">
        <v>161</v>
      </c>
      <c r="D170" s="36" t="s">
        <v>24</v>
      </c>
      <c r="E170" s="21" t="s">
        <v>153</v>
      </c>
      <c r="F170" s="21" t="s">
        <v>23</v>
      </c>
      <c r="G170" s="21"/>
      <c r="H170" s="21"/>
      <c r="I170" s="21" t="s">
        <v>25</v>
      </c>
      <c r="J170" s="21" t="s">
        <v>9</v>
      </c>
    </row>
    <row r="171" spans="1:13" ht="18" customHeight="1">
      <c r="A171" s="4">
        <v>170</v>
      </c>
      <c r="B171" s="38">
        <v>39204</v>
      </c>
      <c r="C171" s="21" t="s">
        <v>41</v>
      </c>
      <c r="D171" s="21" t="s">
        <v>29</v>
      </c>
      <c r="E171" s="21" t="s">
        <v>131</v>
      </c>
      <c r="F171" s="21" t="s">
        <v>213</v>
      </c>
      <c r="G171" s="21"/>
      <c r="H171" s="21"/>
      <c r="I171" s="21" t="s">
        <v>8</v>
      </c>
      <c r="J171" s="21" t="s">
        <v>31</v>
      </c>
    </row>
    <row r="172" spans="1:13" ht="18" customHeight="1">
      <c r="A172" s="4">
        <v>171</v>
      </c>
      <c r="B172" s="38">
        <v>39204</v>
      </c>
      <c r="C172" s="36" t="s">
        <v>142</v>
      </c>
      <c r="D172" s="21" t="s">
        <v>5</v>
      </c>
      <c r="E172" s="21" t="s">
        <v>12</v>
      </c>
      <c r="F172" s="21" t="s">
        <v>30</v>
      </c>
      <c r="G172" s="21"/>
      <c r="H172" s="21"/>
      <c r="I172" s="21" t="s">
        <v>32</v>
      </c>
      <c r="J172" s="21" t="s">
        <v>26</v>
      </c>
      <c r="M172" s="13"/>
    </row>
    <row r="173" spans="1:13" ht="18" customHeight="1">
      <c r="A173" s="4">
        <v>172</v>
      </c>
      <c r="B173" s="38">
        <v>39204</v>
      </c>
      <c r="C173" s="21" t="s">
        <v>33</v>
      </c>
      <c r="D173" s="21" t="s">
        <v>210</v>
      </c>
      <c r="E173" s="21" t="s">
        <v>43</v>
      </c>
      <c r="F173" s="21" t="s">
        <v>46</v>
      </c>
      <c r="G173" s="21"/>
      <c r="H173" s="21"/>
      <c r="I173" s="21" t="s">
        <v>19</v>
      </c>
      <c r="J173" s="21" t="s">
        <v>14</v>
      </c>
    </row>
    <row r="174" spans="1:13" ht="18" customHeight="1">
      <c r="A174" s="4">
        <v>173</v>
      </c>
      <c r="B174" s="38">
        <v>39204</v>
      </c>
      <c r="C174" s="21" t="s">
        <v>22</v>
      </c>
      <c r="D174" s="21" t="s">
        <v>166</v>
      </c>
      <c r="E174" s="21" t="s">
        <v>72</v>
      </c>
      <c r="F174" s="21" t="s">
        <v>49</v>
      </c>
      <c r="G174" s="21"/>
      <c r="H174" s="21"/>
      <c r="I174" s="21" t="s">
        <v>13</v>
      </c>
      <c r="J174" s="21" t="s">
        <v>38</v>
      </c>
    </row>
    <row r="175" spans="1:13" ht="18" customHeight="1">
      <c r="A175" s="4">
        <v>174</v>
      </c>
      <c r="B175" s="38">
        <v>39204</v>
      </c>
      <c r="C175" s="21" t="s">
        <v>16</v>
      </c>
      <c r="D175" s="21" t="s">
        <v>7</v>
      </c>
      <c r="E175" s="21" t="s">
        <v>35</v>
      </c>
      <c r="F175" s="21" t="s">
        <v>36</v>
      </c>
      <c r="G175" s="21"/>
      <c r="H175" s="21"/>
      <c r="I175" s="21" t="s">
        <v>20</v>
      </c>
      <c r="J175" s="21" t="s">
        <v>37</v>
      </c>
    </row>
    <row r="176" spans="1:13" ht="18" customHeight="1">
      <c r="A176" s="4">
        <v>175</v>
      </c>
      <c r="B176" s="38">
        <v>39205</v>
      </c>
      <c r="C176" s="21" t="s">
        <v>213</v>
      </c>
      <c r="D176" s="21" t="s">
        <v>148</v>
      </c>
      <c r="E176" s="21" t="s">
        <v>29</v>
      </c>
      <c r="F176" s="21" t="s">
        <v>131</v>
      </c>
      <c r="G176" s="21"/>
      <c r="H176" s="21"/>
      <c r="I176" s="21" t="s">
        <v>8</v>
      </c>
      <c r="J176" s="21" t="s">
        <v>31</v>
      </c>
    </row>
    <row r="177" spans="1:13" ht="18" customHeight="1">
      <c r="A177" s="4">
        <v>176</v>
      </c>
      <c r="B177" s="37">
        <v>39205</v>
      </c>
      <c r="C177" s="34" t="s">
        <v>49</v>
      </c>
      <c r="D177" s="34" t="s">
        <v>27</v>
      </c>
      <c r="E177" s="34" t="s">
        <v>166</v>
      </c>
      <c r="F177" s="34" t="s">
        <v>72</v>
      </c>
      <c r="G177" s="21"/>
      <c r="H177" s="21"/>
      <c r="I177" s="21" t="s">
        <v>13</v>
      </c>
      <c r="J177" s="21" t="s">
        <v>38</v>
      </c>
      <c r="M177" s="12"/>
    </row>
    <row r="178" spans="1:13" ht="18" customHeight="1">
      <c r="A178" s="4">
        <v>177</v>
      </c>
      <c r="B178" s="37">
        <v>39205</v>
      </c>
      <c r="C178" s="34" t="s">
        <v>36</v>
      </c>
      <c r="D178" s="34" t="s">
        <v>4</v>
      </c>
      <c r="E178" s="34" t="s">
        <v>7</v>
      </c>
      <c r="F178" s="34" t="s">
        <v>35</v>
      </c>
      <c r="G178" s="21"/>
      <c r="H178" s="21"/>
      <c r="I178" s="21" t="s">
        <v>20</v>
      </c>
      <c r="J178" s="21" t="s">
        <v>37</v>
      </c>
      <c r="M178" s="12"/>
    </row>
    <row r="179" spans="1:13" ht="18" customHeight="1">
      <c r="A179" s="4">
        <v>178</v>
      </c>
      <c r="B179" s="37">
        <v>39205</v>
      </c>
      <c r="C179" s="34" t="s">
        <v>46</v>
      </c>
      <c r="D179" s="34" t="s">
        <v>144</v>
      </c>
      <c r="E179" s="34" t="s">
        <v>210</v>
      </c>
      <c r="F179" s="34" t="s">
        <v>43</v>
      </c>
      <c r="G179" s="21"/>
      <c r="H179" s="21"/>
      <c r="I179" s="21" t="s">
        <v>19</v>
      </c>
      <c r="J179" s="21" t="s">
        <v>14</v>
      </c>
      <c r="M179" s="12"/>
    </row>
    <row r="180" spans="1:13" ht="18" customHeight="1">
      <c r="A180" s="4">
        <v>179</v>
      </c>
      <c r="B180" s="37">
        <v>39205</v>
      </c>
      <c r="C180" s="34" t="s">
        <v>23</v>
      </c>
      <c r="D180" s="34" t="s">
        <v>214</v>
      </c>
      <c r="E180" s="34" t="s">
        <v>24</v>
      </c>
      <c r="F180" s="34" t="s">
        <v>153</v>
      </c>
      <c r="G180" s="21"/>
      <c r="H180" s="21"/>
      <c r="I180" s="21" t="s">
        <v>25</v>
      </c>
      <c r="J180" s="21" t="s">
        <v>9</v>
      </c>
      <c r="M180" s="12"/>
    </row>
    <row r="181" spans="1:13" ht="18" customHeight="1">
      <c r="A181" s="4">
        <v>180</v>
      </c>
      <c r="B181" s="37">
        <v>39205</v>
      </c>
      <c r="C181" s="34" t="s">
        <v>30</v>
      </c>
      <c r="D181" s="34" t="s">
        <v>47</v>
      </c>
      <c r="E181" s="34" t="s">
        <v>5</v>
      </c>
      <c r="F181" s="34" t="s">
        <v>12</v>
      </c>
      <c r="G181" s="21"/>
      <c r="H181" s="21"/>
      <c r="I181" s="21" t="s">
        <v>32</v>
      </c>
      <c r="J181" s="21" t="s">
        <v>26</v>
      </c>
      <c r="M181" s="12"/>
    </row>
    <row r="182" spans="1:13" ht="18" customHeight="1">
      <c r="A182" s="4">
        <v>181</v>
      </c>
      <c r="B182" s="37">
        <v>39206</v>
      </c>
      <c r="C182" s="34" t="s">
        <v>72</v>
      </c>
      <c r="D182" s="34" t="s">
        <v>163</v>
      </c>
      <c r="E182" s="34" t="s">
        <v>144</v>
      </c>
      <c r="F182" s="34" t="s">
        <v>21</v>
      </c>
      <c r="G182" s="21"/>
      <c r="H182" s="21"/>
      <c r="I182" s="21" t="s">
        <v>37</v>
      </c>
      <c r="J182" s="21" t="s">
        <v>14</v>
      </c>
      <c r="M182" s="12"/>
    </row>
    <row r="183" spans="1:13" ht="18" customHeight="1">
      <c r="A183" s="4">
        <v>182</v>
      </c>
      <c r="B183" s="37">
        <v>39206</v>
      </c>
      <c r="C183" s="34" t="s">
        <v>35</v>
      </c>
      <c r="D183" s="34" t="s">
        <v>22</v>
      </c>
      <c r="E183" s="34" t="s">
        <v>4</v>
      </c>
      <c r="F183" s="34" t="s">
        <v>166</v>
      </c>
      <c r="G183" s="21"/>
      <c r="H183" s="21"/>
      <c r="I183" s="21" t="s">
        <v>20</v>
      </c>
      <c r="J183" s="21" t="s">
        <v>13</v>
      </c>
      <c r="M183" s="12"/>
    </row>
    <row r="184" spans="1:13" ht="18" customHeight="1">
      <c r="A184" s="4">
        <v>183</v>
      </c>
      <c r="B184" s="37">
        <v>39206</v>
      </c>
      <c r="C184" s="34" t="s">
        <v>153</v>
      </c>
      <c r="D184" s="34" t="s">
        <v>161</v>
      </c>
      <c r="E184" s="34" t="s">
        <v>214</v>
      </c>
      <c r="F184" s="34" t="s">
        <v>24</v>
      </c>
      <c r="G184" s="21"/>
      <c r="H184" s="21"/>
      <c r="I184" s="21" t="s">
        <v>25</v>
      </c>
      <c r="J184" s="21" t="s">
        <v>32</v>
      </c>
      <c r="M184" s="12"/>
    </row>
    <row r="185" spans="1:13" ht="18" customHeight="1">
      <c r="A185" s="4">
        <v>184</v>
      </c>
      <c r="B185" s="37">
        <v>39206</v>
      </c>
      <c r="C185" s="34" t="s">
        <v>10</v>
      </c>
      <c r="D185" s="34" t="s">
        <v>16</v>
      </c>
      <c r="E185" s="34" t="s">
        <v>15</v>
      </c>
      <c r="F185" s="34" t="s">
        <v>6</v>
      </c>
      <c r="G185" s="21"/>
      <c r="H185" s="21"/>
      <c r="I185" s="21" t="s">
        <v>38</v>
      </c>
      <c r="J185" s="21" t="s">
        <v>19</v>
      </c>
      <c r="M185" s="12"/>
    </row>
    <row r="186" spans="1:13" ht="18" customHeight="1">
      <c r="A186" s="4">
        <v>185</v>
      </c>
      <c r="B186" s="37">
        <v>39206</v>
      </c>
      <c r="C186" s="34" t="s">
        <v>131</v>
      </c>
      <c r="D186" s="34" t="s">
        <v>142</v>
      </c>
      <c r="E186" s="34" t="s">
        <v>47</v>
      </c>
      <c r="F186" s="34" t="s">
        <v>5</v>
      </c>
      <c r="G186" s="21"/>
      <c r="H186" s="21"/>
      <c r="I186" s="21" t="s">
        <v>8</v>
      </c>
      <c r="J186" s="21" t="s">
        <v>9</v>
      </c>
      <c r="M186" s="12"/>
    </row>
    <row r="187" spans="1:13" ht="18" customHeight="1">
      <c r="A187" s="4">
        <v>186</v>
      </c>
      <c r="B187" s="37">
        <v>39206</v>
      </c>
      <c r="C187" s="34" t="s">
        <v>12</v>
      </c>
      <c r="D187" s="34" t="s">
        <v>41</v>
      </c>
      <c r="E187" s="34" t="s">
        <v>148</v>
      </c>
      <c r="F187" s="34" t="s">
        <v>29</v>
      </c>
      <c r="G187" s="21"/>
      <c r="H187" s="21"/>
      <c r="I187" s="21" t="s">
        <v>31</v>
      </c>
      <c r="J187" s="21" t="s">
        <v>26</v>
      </c>
      <c r="M187" s="12"/>
    </row>
    <row r="188" spans="1:13" ht="18" customHeight="1">
      <c r="A188" s="4">
        <v>187</v>
      </c>
      <c r="B188" s="37">
        <v>39207</v>
      </c>
      <c r="C188" s="34" t="s">
        <v>166</v>
      </c>
      <c r="D188" s="34" t="s">
        <v>49</v>
      </c>
      <c r="E188" s="36" t="s">
        <v>22</v>
      </c>
      <c r="F188" s="34" t="s">
        <v>4</v>
      </c>
      <c r="G188" s="21"/>
      <c r="H188" s="21"/>
      <c r="I188" s="21" t="s">
        <v>20</v>
      </c>
      <c r="J188" s="21" t="s">
        <v>13</v>
      </c>
      <c r="M188" s="12"/>
    </row>
    <row r="189" spans="1:13" ht="18" customHeight="1">
      <c r="A189" s="4">
        <v>188</v>
      </c>
      <c r="B189" s="37">
        <v>39207</v>
      </c>
      <c r="C189" s="34" t="s">
        <v>5</v>
      </c>
      <c r="D189" s="34" t="s">
        <v>30</v>
      </c>
      <c r="E189" s="34" t="s">
        <v>142</v>
      </c>
      <c r="F189" s="34" t="s">
        <v>47</v>
      </c>
      <c r="G189" s="21"/>
      <c r="H189" s="21"/>
      <c r="I189" s="21" t="s">
        <v>8</v>
      </c>
      <c r="J189" s="21" t="s">
        <v>9</v>
      </c>
      <c r="M189" s="12"/>
    </row>
    <row r="190" spans="1:13" ht="18" customHeight="1">
      <c r="A190" s="4">
        <v>189</v>
      </c>
      <c r="B190" s="37">
        <v>39207</v>
      </c>
      <c r="C190" s="34" t="s">
        <v>6</v>
      </c>
      <c r="D190" s="34" t="s">
        <v>46</v>
      </c>
      <c r="E190" s="34" t="s">
        <v>16</v>
      </c>
      <c r="F190" s="34" t="s">
        <v>15</v>
      </c>
      <c r="G190" s="21"/>
      <c r="H190" s="21"/>
      <c r="I190" s="21" t="s">
        <v>38</v>
      </c>
      <c r="J190" s="21" t="s">
        <v>19</v>
      </c>
      <c r="M190" s="12"/>
    </row>
    <row r="191" spans="1:13" ht="18" customHeight="1">
      <c r="A191" s="4">
        <v>190</v>
      </c>
      <c r="B191" s="37">
        <v>39207</v>
      </c>
      <c r="C191" s="34" t="s">
        <v>29</v>
      </c>
      <c r="D191" s="34" t="s">
        <v>213</v>
      </c>
      <c r="E191" s="34" t="s">
        <v>41</v>
      </c>
      <c r="F191" s="34" t="s">
        <v>148</v>
      </c>
      <c r="G191" s="21"/>
      <c r="H191" s="21"/>
      <c r="I191" s="21" t="s">
        <v>31</v>
      </c>
      <c r="J191" s="21" t="s">
        <v>26</v>
      </c>
      <c r="M191" s="12"/>
    </row>
    <row r="192" spans="1:13" ht="18" customHeight="1">
      <c r="A192" s="4">
        <v>191</v>
      </c>
      <c r="B192" s="37">
        <v>39207</v>
      </c>
      <c r="C192" s="34" t="s">
        <v>24</v>
      </c>
      <c r="D192" s="34" t="s">
        <v>23</v>
      </c>
      <c r="E192" s="34" t="s">
        <v>161</v>
      </c>
      <c r="F192" s="34" t="s">
        <v>214</v>
      </c>
      <c r="G192" s="21"/>
      <c r="H192" s="21"/>
      <c r="I192" s="21" t="s">
        <v>25</v>
      </c>
      <c r="J192" s="21" t="s">
        <v>32</v>
      </c>
      <c r="M192" s="12"/>
    </row>
    <row r="193" spans="1:13" ht="18" customHeight="1">
      <c r="A193" s="4">
        <v>192</v>
      </c>
      <c r="B193" s="37">
        <v>39207</v>
      </c>
      <c r="C193" s="34" t="s">
        <v>21</v>
      </c>
      <c r="D193" s="34" t="s">
        <v>36</v>
      </c>
      <c r="E193" s="34" t="s">
        <v>163</v>
      </c>
      <c r="F193" s="34" t="s">
        <v>144</v>
      </c>
      <c r="G193" s="21"/>
      <c r="H193" s="21"/>
      <c r="I193" s="21" t="s">
        <v>37</v>
      </c>
      <c r="J193" s="21" t="s">
        <v>14</v>
      </c>
      <c r="M193" s="12"/>
    </row>
    <row r="194" spans="1:13" ht="18" customHeight="1">
      <c r="A194" s="4">
        <v>193</v>
      </c>
      <c r="B194" s="37">
        <v>39208</v>
      </c>
      <c r="C194" s="34" t="s">
        <v>148</v>
      </c>
      <c r="D194" s="34" t="s">
        <v>12</v>
      </c>
      <c r="E194" s="34" t="s">
        <v>213</v>
      </c>
      <c r="F194" s="34" t="s">
        <v>41</v>
      </c>
      <c r="G194" s="21"/>
      <c r="H194" s="21"/>
      <c r="I194" s="21" t="s">
        <v>31</v>
      </c>
      <c r="J194" s="21" t="s">
        <v>26</v>
      </c>
      <c r="M194" s="12"/>
    </row>
    <row r="195" spans="1:13" ht="18" customHeight="1">
      <c r="A195" s="4">
        <v>194</v>
      </c>
      <c r="B195" s="37">
        <v>39208</v>
      </c>
      <c r="C195" s="34" t="s">
        <v>4</v>
      </c>
      <c r="D195" s="34" t="s">
        <v>35</v>
      </c>
      <c r="E195" s="34" t="s">
        <v>49</v>
      </c>
      <c r="F195" s="34" t="s">
        <v>22</v>
      </c>
      <c r="G195" s="21"/>
      <c r="H195" s="21"/>
      <c r="I195" s="21" t="s">
        <v>20</v>
      </c>
      <c r="J195" s="21" t="s">
        <v>13</v>
      </c>
      <c r="M195" s="12"/>
    </row>
    <row r="196" spans="1:13" ht="18" customHeight="1">
      <c r="A196" s="4">
        <v>195</v>
      </c>
      <c r="B196" s="37">
        <v>39208</v>
      </c>
      <c r="C196" s="34" t="s">
        <v>144</v>
      </c>
      <c r="D196" s="34" t="s">
        <v>72</v>
      </c>
      <c r="E196" s="34" t="s">
        <v>36</v>
      </c>
      <c r="F196" s="34" t="s">
        <v>163</v>
      </c>
      <c r="G196" s="21"/>
      <c r="H196" s="21"/>
      <c r="I196" s="21" t="s">
        <v>37</v>
      </c>
      <c r="J196" s="21" t="s">
        <v>14</v>
      </c>
      <c r="M196" s="12"/>
    </row>
    <row r="197" spans="1:13" ht="18" customHeight="1">
      <c r="A197" s="4">
        <v>196</v>
      </c>
      <c r="B197" s="37">
        <v>39208</v>
      </c>
      <c r="C197" s="34" t="s">
        <v>214</v>
      </c>
      <c r="D197" s="34" t="s">
        <v>153</v>
      </c>
      <c r="E197" s="34" t="s">
        <v>23</v>
      </c>
      <c r="F197" s="34" t="s">
        <v>161</v>
      </c>
      <c r="G197" s="21"/>
      <c r="H197" s="21"/>
      <c r="I197" s="21" t="s">
        <v>25</v>
      </c>
      <c r="J197" s="21" t="s">
        <v>32</v>
      </c>
      <c r="M197" s="12"/>
    </row>
    <row r="198" spans="1:13" ht="18" customHeight="1">
      <c r="A198" s="4">
        <v>197</v>
      </c>
      <c r="B198" s="37">
        <v>39210</v>
      </c>
      <c r="C198" s="34" t="s">
        <v>41</v>
      </c>
      <c r="D198" s="34" t="s">
        <v>29</v>
      </c>
      <c r="E198" s="34" t="s">
        <v>12</v>
      </c>
      <c r="F198" s="34" t="s">
        <v>213</v>
      </c>
      <c r="G198" s="21"/>
      <c r="H198" s="21"/>
      <c r="I198" s="21" t="s">
        <v>31</v>
      </c>
      <c r="J198" s="21" t="s">
        <v>25</v>
      </c>
      <c r="M198" s="12"/>
    </row>
    <row r="199" spans="1:13" ht="18" customHeight="1">
      <c r="A199" s="4">
        <v>198</v>
      </c>
      <c r="B199" s="37">
        <v>39210</v>
      </c>
      <c r="C199" s="34" t="s">
        <v>142</v>
      </c>
      <c r="D199" s="34" t="s">
        <v>24</v>
      </c>
      <c r="E199" s="34" t="s">
        <v>153</v>
      </c>
      <c r="F199" s="34" t="s">
        <v>185</v>
      </c>
      <c r="G199" s="21"/>
      <c r="H199" s="21"/>
      <c r="I199" s="21" t="s">
        <v>26</v>
      </c>
      <c r="J199" s="21" t="s">
        <v>8</v>
      </c>
      <c r="M199" s="12"/>
    </row>
    <row r="200" spans="1:13" ht="18" customHeight="1">
      <c r="A200" s="4">
        <v>199</v>
      </c>
      <c r="B200" s="37">
        <v>39210</v>
      </c>
      <c r="C200" s="34" t="s">
        <v>50</v>
      </c>
      <c r="D200" s="34" t="s">
        <v>5</v>
      </c>
      <c r="E200" s="34" t="s">
        <v>131</v>
      </c>
      <c r="F200" s="34" t="s">
        <v>30</v>
      </c>
      <c r="G200" s="21"/>
      <c r="H200" s="21"/>
      <c r="I200" s="21" t="s">
        <v>9</v>
      </c>
      <c r="J200" s="21" t="s">
        <v>32</v>
      </c>
      <c r="M200" s="12"/>
    </row>
    <row r="201" spans="1:13" ht="18" customHeight="1">
      <c r="A201" s="4">
        <v>200</v>
      </c>
      <c r="B201" s="37">
        <v>39210</v>
      </c>
      <c r="C201" s="34" t="s">
        <v>163</v>
      </c>
      <c r="D201" s="34" t="s">
        <v>6</v>
      </c>
      <c r="E201" s="34" t="s">
        <v>10</v>
      </c>
      <c r="F201" s="34" t="s">
        <v>18</v>
      </c>
      <c r="G201" s="21"/>
      <c r="H201" s="21"/>
      <c r="I201" s="21" t="s">
        <v>14</v>
      </c>
      <c r="J201" s="21" t="s">
        <v>13</v>
      </c>
      <c r="M201" s="12"/>
    </row>
    <row r="202" spans="1:13" ht="18" customHeight="1">
      <c r="A202" s="4">
        <v>201</v>
      </c>
      <c r="B202" s="37">
        <v>39210</v>
      </c>
      <c r="C202" s="34" t="s">
        <v>22</v>
      </c>
      <c r="D202" s="34" t="s">
        <v>21</v>
      </c>
      <c r="E202" s="34" t="s">
        <v>72</v>
      </c>
      <c r="F202" s="34" t="s">
        <v>210</v>
      </c>
      <c r="G202" s="21"/>
      <c r="H202" s="21"/>
      <c r="I202" s="21" t="s">
        <v>19</v>
      </c>
      <c r="J202" s="21" t="s">
        <v>20</v>
      </c>
      <c r="M202" s="12"/>
    </row>
    <row r="203" spans="1:13" ht="18" customHeight="1">
      <c r="A203" s="4">
        <v>202</v>
      </c>
      <c r="B203" s="37">
        <v>39210</v>
      </c>
      <c r="C203" s="34" t="s">
        <v>16</v>
      </c>
      <c r="D203" s="34" t="s">
        <v>166</v>
      </c>
      <c r="E203" s="34" t="s">
        <v>17</v>
      </c>
      <c r="F203" s="34" t="s">
        <v>46</v>
      </c>
      <c r="G203" s="21"/>
      <c r="H203" s="21"/>
      <c r="I203" s="21" t="s">
        <v>38</v>
      </c>
      <c r="J203" s="21" t="s">
        <v>37</v>
      </c>
      <c r="M203" s="12"/>
    </row>
    <row r="204" spans="1:13" ht="18" customHeight="1">
      <c r="A204" s="4">
        <v>203</v>
      </c>
      <c r="B204" s="37">
        <v>39211</v>
      </c>
      <c r="C204" s="34" t="s">
        <v>213</v>
      </c>
      <c r="D204" s="34" t="s">
        <v>148</v>
      </c>
      <c r="E204" s="34" t="s">
        <v>29</v>
      </c>
      <c r="F204" s="34" t="s">
        <v>12</v>
      </c>
      <c r="G204" s="21"/>
      <c r="H204" s="21"/>
      <c r="I204" s="21" t="s">
        <v>31</v>
      </c>
      <c r="J204" s="21" t="s">
        <v>25</v>
      </c>
      <c r="M204" s="12"/>
    </row>
    <row r="205" spans="1:13" ht="18" customHeight="1">
      <c r="A205" s="4">
        <v>204</v>
      </c>
      <c r="B205" s="37">
        <v>39211</v>
      </c>
      <c r="C205" s="34" t="s">
        <v>46</v>
      </c>
      <c r="D205" s="34" t="s">
        <v>15</v>
      </c>
      <c r="E205" s="34" t="s">
        <v>166</v>
      </c>
      <c r="F205" s="34" t="s">
        <v>17</v>
      </c>
      <c r="G205" s="21"/>
      <c r="H205" s="21"/>
      <c r="I205" s="21" t="s">
        <v>38</v>
      </c>
      <c r="J205" s="21" t="s">
        <v>37</v>
      </c>
      <c r="M205" s="12"/>
    </row>
    <row r="206" spans="1:13" ht="18" customHeight="1">
      <c r="A206" s="4">
        <v>205</v>
      </c>
      <c r="B206" s="37">
        <v>39211</v>
      </c>
      <c r="C206" s="34" t="s">
        <v>210</v>
      </c>
      <c r="D206" s="34" t="s">
        <v>7</v>
      </c>
      <c r="E206" s="34" t="s">
        <v>285</v>
      </c>
      <c r="F206" s="34" t="s">
        <v>72</v>
      </c>
      <c r="G206" s="21"/>
      <c r="H206" s="21"/>
      <c r="I206" s="21" t="s">
        <v>19</v>
      </c>
      <c r="J206" s="21" t="s">
        <v>20</v>
      </c>
      <c r="M206" s="12"/>
    </row>
    <row r="207" spans="1:13" ht="18" customHeight="1">
      <c r="A207" s="4">
        <v>206</v>
      </c>
      <c r="B207" s="37">
        <v>39211</v>
      </c>
      <c r="C207" s="34" t="s">
        <v>23</v>
      </c>
      <c r="D207" s="34" t="s">
        <v>214</v>
      </c>
      <c r="E207" s="34" t="s">
        <v>185</v>
      </c>
      <c r="F207" s="34" t="s">
        <v>153</v>
      </c>
      <c r="G207" s="21"/>
      <c r="H207" s="21"/>
      <c r="I207" s="21" t="s">
        <v>26</v>
      </c>
      <c r="J207" s="21" t="s">
        <v>8</v>
      </c>
      <c r="M207" s="12"/>
    </row>
    <row r="208" spans="1:13" ht="18" customHeight="1">
      <c r="A208" s="4">
        <v>207</v>
      </c>
      <c r="B208" s="37">
        <v>39211</v>
      </c>
      <c r="C208" s="34" t="s">
        <v>30</v>
      </c>
      <c r="D208" s="34" t="s">
        <v>47</v>
      </c>
      <c r="E208" s="34" t="s">
        <v>5</v>
      </c>
      <c r="F208" s="34" t="s">
        <v>131</v>
      </c>
      <c r="G208" s="21"/>
      <c r="H208" s="21"/>
      <c r="I208" s="21" t="s">
        <v>9</v>
      </c>
      <c r="J208" s="21" t="s">
        <v>32</v>
      </c>
      <c r="M208" s="12"/>
    </row>
    <row r="209" spans="1:13" ht="18" customHeight="1">
      <c r="A209" s="4">
        <v>208</v>
      </c>
      <c r="B209" s="37">
        <v>39211</v>
      </c>
      <c r="C209" s="34" t="s">
        <v>18</v>
      </c>
      <c r="D209" s="34" t="s">
        <v>4</v>
      </c>
      <c r="E209" s="34" t="s">
        <v>6</v>
      </c>
      <c r="F209" s="34" t="s">
        <v>10</v>
      </c>
      <c r="G209" s="21"/>
      <c r="H209" s="21"/>
      <c r="I209" s="21" t="s">
        <v>14</v>
      </c>
      <c r="J209" s="21" t="s">
        <v>13</v>
      </c>
      <c r="M209" s="12"/>
    </row>
    <row r="210" spans="1:13" ht="18" customHeight="1">
      <c r="A210" s="4">
        <v>209</v>
      </c>
      <c r="B210" s="37">
        <v>39212</v>
      </c>
      <c r="C210" s="34" t="s">
        <v>161</v>
      </c>
      <c r="D210" s="34" t="s">
        <v>182</v>
      </c>
      <c r="E210" s="34" t="s">
        <v>24</v>
      </c>
      <c r="F210" s="34" t="s">
        <v>142</v>
      </c>
      <c r="G210" s="21"/>
      <c r="H210" s="21"/>
      <c r="I210" s="21" t="s">
        <v>26</v>
      </c>
      <c r="J210" s="21" t="s">
        <v>8</v>
      </c>
      <c r="M210" s="12"/>
    </row>
    <row r="211" spans="1:13" ht="18" customHeight="1">
      <c r="A211" s="4">
        <v>210</v>
      </c>
      <c r="B211" s="37">
        <v>39212</v>
      </c>
      <c r="C211" s="34" t="s">
        <v>72</v>
      </c>
      <c r="D211" s="34" t="s">
        <v>22</v>
      </c>
      <c r="E211" s="34" t="s">
        <v>7</v>
      </c>
      <c r="F211" s="34" t="s">
        <v>21</v>
      </c>
      <c r="G211" s="21"/>
      <c r="H211" s="21"/>
      <c r="I211" s="21" t="s">
        <v>19</v>
      </c>
      <c r="J211" s="21" t="s">
        <v>20</v>
      </c>
      <c r="M211" s="12"/>
    </row>
    <row r="212" spans="1:13" ht="18" customHeight="1">
      <c r="A212" s="4">
        <v>211</v>
      </c>
      <c r="B212" s="37">
        <v>39212</v>
      </c>
      <c r="C212" s="34" t="s">
        <v>10</v>
      </c>
      <c r="D212" s="34" t="s">
        <v>163</v>
      </c>
      <c r="E212" s="34" t="s">
        <v>4</v>
      </c>
      <c r="F212" s="34" t="s">
        <v>6</v>
      </c>
      <c r="G212" s="21"/>
      <c r="H212" s="21"/>
      <c r="I212" s="21" t="s">
        <v>14</v>
      </c>
      <c r="J212" s="21" t="s">
        <v>13</v>
      </c>
      <c r="M212" s="12"/>
    </row>
    <row r="213" spans="1:13" ht="18" customHeight="1">
      <c r="A213" s="4">
        <v>212</v>
      </c>
      <c r="B213" s="37">
        <v>39212</v>
      </c>
      <c r="C213" s="34" t="s">
        <v>17</v>
      </c>
      <c r="D213" s="36" t="s">
        <v>16</v>
      </c>
      <c r="E213" s="34" t="s">
        <v>15</v>
      </c>
      <c r="F213" s="34" t="s">
        <v>166</v>
      </c>
      <c r="G213" s="21"/>
      <c r="H213" s="21"/>
      <c r="I213" s="21" t="s">
        <v>38</v>
      </c>
      <c r="J213" s="21" t="s">
        <v>37</v>
      </c>
      <c r="M213" s="12"/>
    </row>
    <row r="214" spans="1:13" ht="18" customHeight="1">
      <c r="A214" s="4">
        <v>213</v>
      </c>
      <c r="B214" s="37">
        <v>39212</v>
      </c>
      <c r="C214" s="34" t="s">
        <v>12</v>
      </c>
      <c r="D214" s="34" t="s">
        <v>41</v>
      </c>
      <c r="E214" s="34" t="s">
        <v>148</v>
      </c>
      <c r="F214" s="34" t="s">
        <v>29</v>
      </c>
      <c r="G214" s="21"/>
      <c r="H214" s="21"/>
      <c r="I214" s="21" t="s">
        <v>31</v>
      </c>
      <c r="J214" s="21" t="s">
        <v>25</v>
      </c>
      <c r="M214" s="12"/>
    </row>
    <row r="215" spans="1:13" ht="18" customHeight="1">
      <c r="A215" s="4">
        <v>214</v>
      </c>
      <c r="B215" s="37">
        <v>39213</v>
      </c>
      <c r="C215" s="34" t="s">
        <v>153</v>
      </c>
      <c r="D215" s="34" t="s">
        <v>142</v>
      </c>
      <c r="E215" s="34" t="s">
        <v>182</v>
      </c>
      <c r="F215" s="34" t="s">
        <v>146</v>
      </c>
      <c r="G215" s="21"/>
      <c r="H215" s="21"/>
      <c r="I215" s="21" t="s">
        <v>26</v>
      </c>
      <c r="J215" s="21" t="s">
        <v>9</v>
      </c>
      <c r="M215" s="12"/>
    </row>
    <row r="216" spans="1:13" ht="18" customHeight="1">
      <c r="A216" s="4">
        <v>215</v>
      </c>
      <c r="B216" s="37">
        <v>39213</v>
      </c>
      <c r="C216" s="34" t="s">
        <v>6</v>
      </c>
      <c r="D216" s="34" t="s">
        <v>18</v>
      </c>
      <c r="E216" s="34" t="s">
        <v>144</v>
      </c>
      <c r="F216" s="34" t="s">
        <v>7</v>
      </c>
      <c r="G216" s="21"/>
      <c r="H216" s="21"/>
      <c r="I216" s="21" t="s">
        <v>14</v>
      </c>
      <c r="J216" s="21" t="s">
        <v>38</v>
      </c>
      <c r="M216" s="12"/>
    </row>
    <row r="217" spans="1:13" ht="18" customHeight="1">
      <c r="A217" s="4">
        <v>216</v>
      </c>
      <c r="B217" s="37">
        <v>39213</v>
      </c>
      <c r="C217" s="34" t="s">
        <v>131</v>
      </c>
      <c r="D217" s="34" t="s">
        <v>50</v>
      </c>
      <c r="E217" s="34" t="s">
        <v>47</v>
      </c>
      <c r="F217" s="34" t="s">
        <v>5</v>
      </c>
      <c r="G217" s="21"/>
      <c r="H217" s="21"/>
      <c r="I217" s="21" t="s">
        <v>8</v>
      </c>
      <c r="J217" s="21" t="s">
        <v>25</v>
      </c>
      <c r="M217" s="12"/>
    </row>
    <row r="218" spans="1:13" ht="18" customHeight="1">
      <c r="A218" s="4">
        <v>217</v>
      </c>
      <c r="B218" s="37">
        <v>39213</v>
      </c>
      <c r="C218" s="34" t="s">
        <v>27</v>
      </c>
      <c r="D218" s="34" t="s">
        <v>35</v>
      </c>
      <c r="E218" s="34" t="s">
        <v>163</v>
      </c>
      <c r="F218" s="34" t="s">
        <v>15</v>
      </c>
      <c r="G218" s="21"/>
      <c r="H218" s="21"/>
      <c r="I218" s="21" t="s">
        <v>37</v>
      </c>
      <c r="J218" s="21" t="s">
        <v>20</v>
      </c>
      <c r="M218" s="12"/>
    </row>
    <row r="219" spans="1:13" ht="18" customHeight="1">
      <c r="A219" s="4">
        <v>218</v>
      </c>
      <c r="B219" s="37">
        <v>39213</v>
      </c>
      <c r="C219" s="34" t="s">
        <v>33</v>
      </c>
      <c r="D219" s="34" t="s">
        <v>46</v>
      </c>
      <c r="E219" s="34" t="s">
        <v>49</v>
      </c>
      <c r="F219" s="34" t="s">
        <v>4</v>
      </c>
      <c r="G219" s="21"/>
      <c r="H219" s="21"/>
      <c r="I219" s="21" t="s">
        <v>13</v>
      </c>
      <c r="J219" s="21" t="s">
        <v>19</v>
      </c>
      <c r="M219" s="12"/>
    </row>
    <row r="220" spans="1:13" ht="18" customHeight="1">
      <c r="A220" s="4">
        <v>219</v>
      </c>
      <c r="B220" s="37">
        <v>39214</v>
      </c>
      <c r="C220" s="36" t="s">
        <v>4</v>
      </c>
      <c r="D220" s="34" t="s">
        <v>217</v>
      </c>
      <c r="E220" s="34" t="s">
        <v>46</v>
      </c>
      <c r="F220" s="34" t="s">
        <v>49</v>
      </c>
      <c r="G220" s="21"/>
      <c r="H220" s="21"/>
      <c r="I220" s="21" t="s">
        <v>13</v>
      </c>
      <c r="J220" s="21" t="s">
        <v>19</v>
      </c>
      <c r="M220" s="13"/>
    </row>
    <row r="221" spans="1:13" ht="18" customHeight="1">
      <c r="A221" s="4">
        <v>220</v>
      </c>
      <c r="B221" s="37">
        <v>39214</v>
      </c>
      <c r="C221" s="34" t="s">
        <v>7</v>
      </c>
      <c r="D221" s="34" t="s">
        <v>210</v>
      </c>
      <c r="E221" s="34" t="s">
        <v>18</v>
      </c>
      <c r="F221" s="34" t="s">
        <v>144</v>
      </c>
      <c r="G221" s="21"/>
      <c r="H221" s="21"/>
      <c r="I221" s="21" t="s">
        <v>14</v>
      </c>
      <c r="J221" s="21" t="s">
        <v>38</v>
      </c>
      <c r="M221" s="12"/>
    </row>
    <row r="222" spans="1:13" ht="18" customHeight="1">
      <c r="A222" s="4">
        <v>221</v>
      </c>
      <c r="B222" s="37">
        <v>39214</v>
      </c>
      <c r="C222" s="34" t="s">
        <v>5</v>
      </c>
      <c r="D222" s="34" t="s">
        <v>30</v>
      </c>
      <c r="E222" s="34" t="s">
        <v>50</v>
      </c>
      <c r="F222" s="34" t="s">
        <v>47</v>
      </c>
      <c r="G222" s="21"/>
      <c r="H222" s="21"/>
      <c r="I222" s="21" t="s">
        <v>8</v>
      </c>
      <c r="J222" s="21" t="s">
        <v>25</v>
      </c>
      <c r="M222" s="12"/>
    </row>
    <row r="223" spans="1:13" ht="18" customHeight="1">
      <c r="A223" s="4">
        <v>222</v>
      </c>
      <c r="B223" s="37">
        <v>39214</v>
      </c>
      <c r="C223" s="34" t="s">
        <v>29</v>
      </c>
      <c r="D223" s="34" t="s">
        <v>213</v>
      </c>
      <c r="E223" s="34" t="s">
        <v>208</v>
      </c>
      <c r="F223" s="34" t="s">
        <v>148</v>
      </c>
      <c r="G223" s="21"/>
      <c r="H223" s="21"/>
      <c r="I223" s="21" t="s">
        <v>32</v>
      </c>
      <c r="J223" s="21" t="s">
        <v>31</v>
      </c>
      <c r="M223" s="12"/>
    </row>
    <row r="224" spans="1:13" ht="18" customHeight="1">
      <c r="A224" s="4">
        <v>223</v>
      </c>
      <c r="B224" s="37">
        <v>39214</v>
      </c>
      <c r="C224" s="34" t="s">
        <v>15</v>
      </c>
      <c r="D224" s="34" t="s">
        <v>10</v>
      </c>
      <c r="E224" s="34" t="s">
        <v>35</v>
      </c>
      <c r="F224" s="34" t="s">
        <v>163</v>
      </c>
      <c r="G224" s="21"/>
      <c r="H224" s="21"/>
      <c r="I224" s="21" t="s">
        <v>37</v>
      </c>
      <c r="J224" s="21" t="s">
        <v>20</v>
      </c>
      <c r="M224" s="12"/>
    </row>
    <row r="225" spans="1:13" ht="18" customHeight="1">
      <c r="A225" s="4">
        <v>224</v>
      </c>
      <c r="B225" s="37">
        <v>39214</v>
      </c>
      <c r="C225" s="34" t="s">
        <v>146</v>
      </c>
      <c r="D225" s="34" t="s">
        <v>161</v>
      </c>
      <c r="E225" s="34" t="s">
        <v>173</v>
      </c>
      <c r="F225" s="34" t="s">
        <v>23</v>
      </c>
      <c r="G225" s="21"/>
      <c r="H225" s="21"/>
      <c r="I225" s="21" t="s">
        <v>26</v>
      </c>
      <c r="J225" s="21" t="s">
        <v>9</v>
      </c>
      <c r="M225" s="12"/>
    </row>
    <row r="226" spans="1:13" ht="18" customHeight="1">
      <c r="A226" s="4">
        <v>225</v>
      </c>
      <c r="B226" s="37">
        <v>39215</v>
      </c>
      <c r="C226" s="34" t="s">
        <v>148</v>
      </c>
      <c r="D226" s="34" t="s">
        <v>12</v>
      </c>
      <c r="E226" s="34" t="s">
        <v>213</v>
      </c>
      <c r="F226" s="34" t="s">
        <v>208</v>
      </c>
      <c r="G226" s="21"/>
      <c r="H226" s="21"/>
      <c r="I226" s="21" t="s">
        <v>32</v>
      </c>
      <c r="J226" s="21" t="s">
        <v>31</v>
      </c>
      <c r="M226" s="12"/>
    </row>
    <row r="227" spans="1:13" ht="18" customHeight="1">
      <c r="A227" s="4">
        <v>226</v>
      </c>
      <c r="B227" s="37">
        <v>39215</v>
      </c>
      <c r="C227" s="34" t="s">
        <v>47</v>
      </c>
      <c r="D227" s="34" t="s">
        <v>131</v>
      </c>
      <c r="E227" s="34" t="s">
        <v>30</v>
      </c>
      <c r="F227" s="34" t="s">
        <v>50</v>
      </c>
      <c r="G227" s="21"/>
      <c r="H227" s="21"/>
      <c r="I227" s="21" t="s">
        <v>8</v>
      </c>
      <c r="J227" s="21" t="s">
        <v>25</v>
      </c>
      <c r="M227" s="12"/>
    </row>
    <row r="228" spans="1:13" ht="18" customHeight="1">
      <c r="A228" s="4">
        <v>227</v>
      </c>
      <c r="B228" s="37">
        <v>39215</v>
      </c>
      <c r="C228" s="34" t="s">
        <v>49</v>
      </c>
      <c r="D228" s="34" t="s">
        <v>33</v>
      </c>
      <c r="E228" s="34" t="s">
        <v>217</v>
      </c>
      <c r="F228" s="34" t="s">
        <v>46</v>
      </c>
      <c r="G228" s="21"/>
      <c r="H228" s="21"/>
      <c r="I228" s="21" t="s">
        <v>13</v>
      </c>
      <c r="J228" s="21" t="s">
        <v>19</v>
      </c>
      <c r="M228" s="12"/>
    </row>
    <row r="229" spans="1:13" ht="18" customHeight="1">
      <c r="A229" s="4">
        <v>228</v>
      </c>
      <c r="B229" s="37">
        <v>39215</v>
      </c>
      <c r="C229" s="34" t="s">
        <v>144</v>
      </c>
      <c r="D229" s="34" t="s">
        <v>6</v>
      </c>
      <c r="E229" s="34" t="s">
        <v>210</v>
      </c>
      <c r="F229" s="34" t="s">
        <v>18</v>
      </c>
      <c r="G229" s="21"/>
      <c r="H229" s="21"/>
      <c r="I229" s="21" t="s">
        <v>14</v>
      </c>
      <c r="J229" s="21" t="s">
        <v>38</v>
      </c>
      <c r="M229" s="12"/>
    </row>
    <row r="230" spans="1:13" ht="18" customHeight="1">
      <c r="A230" s="4">
        <v>229</v>
      </c>
      <c r="B230" s="37">
        <v>39215</v>
      </c>
      <c r="C230" s="34" t="s">
        <v>163</v>
      </c>
      <c r="D230" s="34" t="s">
        <v>27</v>
      </c>
      <c r="E230" s="34" t="s">
        <v>10</v>
      </c>
      <c r="F230" s="34" t="s">
        <v>35</v>
      </c>
      <c r="G230" s="21"/>
      <c r="H230" s="21"/>
      <c r="I230" s="21" t="s">
        <v>37</v>
      </c>
      <c r="J230" s="21" t="s">
        <v>20</v>
      </c>
      <c r="M230" s="12"/>
    </row>
    <row r="231" spans="1:13" ht="18" customHeight="1">
      <c r="A231" s="4">
        <v>230</v>
      </c>
      <c r="B231" s="37">
        <v>39215</v>
      </c>
      <c r="C231" s="34" t="s">
        <v>214</v>
      </c>
      <c r="D231" s="34" t="s">
        <v>153</v>
      </c>
      <c r="E231" s="34" t="s">
        <v>161</v>
      </c>
      <c r="F231" s="34" t="s">
        <v>173</v>
      </c>
      <c r="G231" s="21"/>
      <c r="H231" s="21"/>
      <c r="I231" s="21" t="s">
        <v>26</v>
      </c>
      <c r="J231" s="21" t="s">
        <v>9</v>
      </c>
      <c r="M231" s="12"/>
    </row>
    <row r="232" spans="1:13" ht="18" customHeight="1">
      <c r="A232" s="4">
        <v>231</v>
      </c>
      <c r="B232" s="37">
        <v>39217</v>
      </c>
      <c r="C232" s="34" t="s">
        <v>182</v>
      </c>
      <c r="D232" s="34" t="s">
        <v>29</v>
      </c>
      <c r="E232" s="34" t="s">
        <v>131</v>
      </c>
      <c r="F232" s="34" t="s">
        <v>30</v>
      </c>
      <c r="G232" s="21"/>
      <c r="H232" s="21"/>
      <c r="I232" s="21" t="s">
        <v>31</v>
      </c>
      <c r="J232" s="21" t="s">
        <v>9</v>
      </c>
      <c r="M232" s="12"/>
    </row>
    <row r="233" spans="1:13" ht="18" customHeight="1">
      <c r="A233" s="4">
        <v>232</v>
      </c>
      <c r="B233" s="37">
        <v>39217</v>
      </c>
      <c r="C233" s="34" t="s">
        <v>35</v>
      </c>
      <c r="D233" s="34" t="s">
        <v>72</v>
      </c>
      <c r="E233" s="34" t="s">
        <v>27</v>
      </c>
      <c r="F233" s="34" t="s">
        <v>43</v>
      </c>
      <c r="G233" s="21"/>
      <c r="H233" s="21"/>
      <c r="I233" s="21" t="s">
        <v>19</v>
      </c>
      <c r="J233" s="21" t="s">
        <v>38</v>
      </c>
      <c r="M233" s="12"/>
    </row>
    <row r="234" spans="1:13" ht="18" customHeight="1">
      <c r="A234" s="4">
        <v>233</v>
      </c>
      <c r="B234" s="37">
        <v>39217</v>
      </c>
      <c r="C234" s="34" t="s">
        <v>46</v>
      </c>
      <c r="D234" s="34" t="s">
        <v>7</v>
      </c>
      <c r="E234" s="34" t="s">
        <v>16</v>
      </c>
      <c r="F234" s="34" t="s">
        <v>36</v>
      </c>
      <c r="G234" s="21"/>
      <c r="H234" s="21"/>
      <c r="I234" s="21" t="s">
        <v>20</v>
      </c>
      <c r="J234" s="21" t="s">
        <v>14</v>
      </c>
      <c r="M234" s="12"/>
    </row>
    <row r="235" spans="1:13" ht="18" customHeight="1">
      <c r="A235" s="4">
        <v>234</v>
      </c>
      <c r="B235" s="37">
        <v>39217</v>
      </c>
      <c r="C235" s="34" t="s">
        <v>210</v>
      </c>
      <c r="D235" s="34" t="s">
        <v>17</v>
      </c>
      <c r="E235" s="36" t="s">
        <v>33</v>
      </c>
      <c r="F235" s="34" t="s">
        <v>166</v>
      </c>
      <c r="G235" s="21"/>
      <c r="H235" s="21"/>
      <c r="I235" s="21" t="s">
        <v>13</v>
      </c>
      <c r="J235" s="21" t="s">
        <v>37</v>
      </c>
      <c r="M235" s="12"/>
    </row>
    <row r="236" spans="1:13" ht="18" customHeight="1">
      <c r="A236" s="4">
        <v>235</v>
      </c>
      <c r="B236" s="37">
        <v>39217</v>
      </c>
      <c r="C236" s="34" t="s">
        <v>23</v>
      </c>
      <c r="D236" s="34" t="s">
        <v>5</v>
      </c>
      <c r="E236" s="34" t="s">
        <v>12</v>
      </c>
      <c r="F236" s="34" t="s">
        <v>213</v>
      </c>
      <c r="G236" s="21"/>
      <c r="H236" s="21"/>
      <c r="I236" s="21" t="s">
        <v>8</v>
      </c>
      <c r="J236" s="21" t="s">
        <v>32</v>
      </c>
      <c r="M236" s="12"/>
    </row>
    <row r="237" spans="1:13" ht="18" customHeight="1">
      <c r="A237" s="4">
        <v>236</v>
      </c>
      <c r="B237" s="37">
        <v>39217</v>
      </c>
      <c r="C237" s="34" t="s">
        <v>142</v>
      </c>
      <c r="D237" s="34" t="s">
        <v>47</v>
      </c>
      <c r="E237" s="34" t="s">
        <v>153</v>
      </c>
      <c r="F237" s="34" t="s">
        <v>24</v>
      </c>
      <c r="G237" s="21"/>
      <c r="H237" s="21"/>
      <c r="I237" s="21" t="s">
        <v>25</v>
      </c>
      <c r="J237" s="21" t="s">
        <v>26</v>
      </c>
      <c r="M237" s="12"/>
    </row>
    <row r="238" spans="1:13" ht="18" customHeight="1">
      <c r="A238" s="4">
        <v>237</v>
      </c>
      <c r="B238" s="37">
        <v>39218</v>
      </c>
      <c r="C238" s="34" t="s">
        <v>166</v>
      </c>
      <c r="D238" s="34" t="s">
        <v>22</v>
      </c>
      <c r="E238" s="34" t="s">
        <v>17</v>
      </c>
      <c r="F238" s="34" t="s">
        <v>33</v>
      </c>
      <c r="G238" s="21"/>
      <c r="H238" s="21"/>
      <c r="I238" s="21" t="s">
        <v>13</v>
      </c>
      <c r="J238" s="21" t="s">
        <v>37</v>
      </c>
      <c r="M238" s="12"/>
    </row>
    <row r="239" spans="1:13" ht="18" customHeight="1">
      <c r="A239" s="4">
        <v>238</v>
      </c>
      <c r="B239" s="37">
        <v>39218</v>
      </c>
      <c r="C239" s="34" t="s">
        <v>213</v>
      </c>
      <c r="D239" s="34" t="s">
        <v>39</v>
      </c>
      <c r="E239" s="34" t="s">
        <v>5</v>
      </c>
      <c r="F239" s="34" t="s">
        <v>12</v>
      </c>
      <c r="G239" s="21"/>
      <c r="H239" s="21"/>
      <c r="I239" s="21" t="s">
        <v>8</v>
      </c>
      <c r="J239" s="21" t="s">
        <v>32</v>
      </c>
      <c r="M239" s="12"/>
    </row>
    <row r="240" spans="1:13" ht="18" customHeight="1">
      <c r="A240" s="4">
        <v>239</v>
      </c>
      <c r="B240" s="37">
        <v>39218</v>
      </c>
      <c r="C240" s="34" t="s">
        <v>36</v>
      </c>
      <c r="D240" s="34" t="s">
        <v>144</v>
      </c>
      <c r="E240" s="34" t="s">
        <v>7</v>
      </c>
      <c r="F240" s="34" t="s">
        <v>16</v>
      </c>
      <c r="G240" s="21"/>
      <c r="H240" s="21"/>
      <c r="I240" s="21" t="s">
        <v>20</v>
      </c>
      <c r="J240" s="21" t="s">
        <v>14</v>
      </c>
      <c r="M240" s="12"/>
    </row>
    <row r="241" spans="1:13" ht="18" customHeight="1">
      <c r="A241" s="4">
        <v>240</v>
      </c>
      <c r="B241" s="37">
        <v>39218</v>
      </c>
      <c r="C241" s="34" t="s">
        <v>30</v>
      </c>
      <c r="D241" s="36" t="s">
        <v>148</v>
      </c>
      <c r="E241" s="34" t="s">
        <v>29</v>
      </c>
      <c r="F241" s="34" t="s">
        <v>131</v>
      </c>
      <c r="G241" s="21"/>
      <c r="H241" s="21"/>
      <c r="I241" s="21" t="s">
        <v>31</v>
      </c>
      <c r="J241" s="21" t="s">
        <v>9</v>
      </c>
      <c r="M241" s="12"/>
    </row>
    <row r="242" spans="1:13" ht="18" customHeight="1">
      <c r="A242" s="4">
        <v>241</v>
      </c>
      <c r="B242" s="37">
        <v>39218</v>
      </c>
      <c r="C242" s="34" t="s">
        <v>43</v>
      </c>
      <c r="D242" s="34" t="s">
        <v>163</v>
      </c>
      <c r="E242" s="34" t="s">
        <v>72</v>
      </c>
      <c r="F242" s="34" t="s">
        <v>27</v>
      </c>
      <c r="G242" s="21"/>
      <c r="H242" s="21"/>
      <c r="I242" s="21" t="s">
        <v>19</v>
      </c>
      <c r="J242" s="21" t="s">
        <v>38</v>
      </c>
      <c r="M242" s="12"/>
    </row>
    <row r="243" spans="1:13" ht="18" customHeight="1">
      <c r="A243" s="4">
        <v>242</v>
      </c>
      <c r="B243" s="37">
        <v>39218</v>
      </c>
      <c r="C243" s="34" t="s">
        <v>24</v>
      </c>
      <c r="D243" s="34" t="s">
        <v>214</v>
      </c>
      <c r="E243" s="34" t="s">
        <v>47</v>
      </c>
      <c r="F243" s="34" t="s">
        <v>153</v>
      </c>
      <c r="G243" s="21"/>
      <c r="H243" s="21"/>
      <c r="I243" s="21" t="s">
        <v>25</v>
      </c>
      <c r="J243" s="21" t="s">
        <v>26</v>
      </c>
      <c r="M243" s="12"/>
    </row>
    <row r="244" spans="1:13" ht="18" customHeight="1">
      <c r="A244" s="4">
        <v>243</v>
      </c>
      <c r="B244" s="37">
        <v>39219</v>
      </c>
      <c r="C244" s="34" t="s">
        <v>153</v>
      </c>
      <c r="D244" s="34" t="s">
        <v>142</v>
      </c>
      <c r="E244" s="34" t="s">
        <v>214</v>
      </c>
      <c r="F244" s="34" t="s">
        <v>47</v>
      </c>
      <c r="G244" s="21"/>
      <c r="H244" s="21"/>
      <c r="I244" s="21" t="s">
        <v>25</v>
      </c>
      <c r="J244" s="21" t="s">
        <v>26</v>
      </c>
      <c r="M244" s="12"/>
    </row>
    <row r="245" spans="1:13" ht="18" customHeight="1">
      <c r="A245" s="4">
        <v>244</v>
      </c>
      <c r="B245" s="37">
        <v>39219</v>
      </c>
      <c r="C245" s="34" t="s">
        <v>131</v>
      </c>
      <c r="D245" s="34" t="s">
        <v>182</v>
      </c>
      <c r="E245" s="34" t="s">
        <v>148</v>
      </c>
      <c r="F245" s="34" t="s">
        <v>41</v>
      </c>
      <c r="G245" s="21"/>
      <c r="H245" s="21"/>
      <c r="I245" s="21" t="s">
        <v>31</v>
      </c>
      <c r="J245" s="21" t="s">
        <v>9</v>
      </c>
      <c r="M245" s="12"/>
    </row>
    <row r="246" spans="1:13" ht="18" customHeight="1">
      <c r="A246" s="4">
        <v>245</v>
      </c>
      <c r="B246" s="37">
        <v>39219</v>
      </c>
      <c r="C246" s="34" t="s">
        <v>27</v>
      </c>
      <c r="D246" s="34" t="s">
        <v>35</v>
      </c>
      <c r="E246" s="34" t="s">
        <v>163</v>
      </c>
      <c r="F246" s="34" t="s">
        <v>72</v>
      </c>
      <c r="G246" s="21"/>
      <c r="H246" s="21"/>
      <c r="I246" s="21" t="s">
        <v>19</v>
      </c>
      <c r="J246" s="21" t="s">
        <v>38</v>
      </c>
      <c r="M246" s="12"/>
    </row>
    <row r="247" spans="1:13" ht="18" customHeight="1">
      <c r="A247" s="4">
        <v>246</v>
      </c>
      <c r="B247" s="37">
        <v>39219</v>
      </c>
      <c r="C247" s="34" t="s">
        <v>33</v>
      </c>
      <c r="D247" s="34" t="s">
        <v>210</v>
      </c>
      <c r="E247" s="34" t="s">
        <v>22</v>
      </c>
      <c r="F247" s="34" t="s">
        <v>17</v>
      </c>
      <c r="G247" s="21"/>
      <c r="H247" s="21"/>
      <c r="I247" s="21" t="s">
        <v>13</v>
      </c>
      <c r="J247" s="21" t="s">
        <v>37</v>
      </c>
      <c r="M247" s="12"/>
    </row>
    <row r="248" spans="1:13" ht="18" customHeight="1">
      <c r="A248" s="4">
        <v>247</v>
      </c>
      <c r="B248" s="37">
        <v>39219</v>
      </c>
      <c r="C248" s="34" t="s">
        <v>16</v>
      </c>
      <c r="D248" s="34" t="s">
        <v>46</v>
      </c>
      <c r="E248" s="34" t="s">
        <v>144</v>
      </c>
      <c r="F248" s="34" t="s">
        <v>7</v>
      </c>
      <c r="G248" s="21"/>
      <c r="H248" s="21"/>
      <c r="I248" s="21" t="s">
        <v>20</v>
      </c>
      <c r="J248" s="21" t="s">
        <v>14</v>
      </c>
      <c r="M248" s="12"/>
    </row>
    <row r="249" spans="1:13" ht="18" customHeight="1">
      <c r="A249" s="4">
        <v>248</v>
      </c>
      <c r="B249" s="37">
        <v>39219</v>
      </c>
      <c r="C249" s="34" t="s">
        <v>12</v>
      </c>
      <c r="D249" s="34" t="s">
        <v>23</v>
      </c>
      <c r="E249" s="34" t="s">
        <v>39</v>
      </c>
      <c r="F249" s="34" t="s">
        <v>5</v>
      </c>
      <c r="G249" s="21"/>
      <c r="H249" s="21"/>
      <c r="I249" s="21" t="s">
        <v>8</v>
      </c>
      <c r="J249" s="21" t="s">
        <v>32</v>
      </c>
      <c r="M249" s="12"/>
    </row>
    <row r="250" spans="1:13" ht="18" customHeight="1">
      <c r="A250" s="4">
        <v>249</v>
      </c>
      <c r="B250" s="37">
        <v>39220</v>
      </c>
      <c r="C250" s="34" t="s">
        <v>72</v>
      </c>
      <c r="D250" s="34" t="s">
        <v>34</v>
      </c>
      <c r="E250" s="34" t="s">
        <v>21</v>
      </c>
      <c r="F250" s="34" t="s">
        <v>22</v>
      </c>
      <c r="G250" s="21"/>
      <c r="H250" s="21"/>
      <c r="I250" s="21" t="s">
        <v>38</v>
      </c>
      <c r="J250" s="21" t="s">
        <v>13</v>
      </c>
      <c r="M250" s="12"/>
    </row>
    <row r="251" spans="1:13" ht="18" customHeight="1">
      <c r="A251" s="4">
        <v>250</v>
      </c>
      <c r="B251" s="37">
        <v>39220</v>
      </c>
      <c r="C251" s="34" t="s">
        <v>47</v>
      </c>
      <c r="D251" s="34" t="s">
        <v>24</v>
      </c>
      <c r="E251" s="34" t="s">
        <v>142</v>
      </c>
      <c r="F251" s="34" t="s">
        <v>214</v>
      </c>
      <c r="G251" s="21"/>
      <c r="H251" s="21"/>
      <c r="I251" s="21" t="s">
        <v>25</v>
      </c>
      <c r="J251" s="21" t="s">
        <v>31</v>
      </c>
      <c r="M251" s="12"/>
    </row>
    <row r="252" spans="1:13" ht="18" customHeight="1">
      <c r="A252" s="4">
        <v>251</v>
      </c>
      <c r="B252" s="37">
        <v>39220</v>
      </c>
      <c r="C252" s="34" t="s">
        <v>10</v>
      </c>
      <c r="D252" s="34" t="s">
        <v>43</v>
      </c>
      <c r="E252" s="34" t="s">
        <v>4</v>
      </c>
      <c r="F252" s="34" t="s">
        <v>144</v>
      </c>
      <c r="G252" s="21"/>
      <c r="H252" s="21"/>
      <c r="I252" s="21" t="s">
        <v>20</v>
      </c>
      <c r="J252" s="21" t="s">
        <v>37</v>
      </c>
      <c r="M252" s="12"/>
    </row>
    <row r="253" spans="1:13" ht="18" customHeight="1">
      <c r="A253" s="4">
        <v>252</v>
      </c>
      <c r="B253" s="38">
        <v>39220</v>
      </c>
      <c r="C253" s="21" t="s">
        <v>29</v>
      </c>
      <c r="D253" s="21" t="s">
        <v>213</v>
      </c>
      <c r="E253" s="21" t="s">
        <v>23</v>
      </c>
      <c r="F253" s="21" t="s">
        <v>148</v>
      </c>
      <c r="G253" s="21"/>
      <c r="H253" s="21"/>
      <c r="I253" s="21" t="s">
        <v>9</v>
      </c>
      <c r="J253" s="21" t="s">
        <v>8</v>
      </c>
    </row>
    <row r="254" spans="1:13" ht="18" customHeight="1">
      <c r="A254" s="4">
        <v>253</v>
      </c>
      <c r="B254" s="38">
        <v>39221</v>
      </c>
      <c r="C254" s="21" t="s">
        <v>148</v>
      </c>
      <c r="D254" s="21" t="s">
        <v>12</v>
      </c>
      <c r="E254" s="21" t="s">
        <v>213</v>
      </c>
      <c r="F254" s="21" t="s">
        <v>23</v>
      </c>
      <c r="G254" s="21"/>
      <c r="H254" s="21"/>
      <c r="I254" s="21" t="s">
        <v>9</v>
      </c>
      <c r="J254" s="21" t="s">
        <v>8</v>
      </c>
    </row>
    <row r="255" spans="1:13" ht="18" customHeight="1">
      <c r="A255" s="4">
        <v>254</v>
      </c>
      <c r="B255" s="38">
        <v>39221</v>
      </c>
      <c r="C255" s="21" t="s">
        <v>5</v>
      </c>
      <c r="D255" s="21" t="s">
        <v>30</v>
      </c>
      <c r="E255" s="21" t="s">
        <v>182</v>
      </c>
      <c r="F255" s="21" t="s">
        <v>208</v>
      </c>
      <c r="G255" s="21"/>
      <c r="H255" s="21"/>
      <c r="I255" s="21" t="s">
        <v>26</v>
      </c>
      <c r="J255" s="21" t="s">
        <v>32</v>
      </c>
    </row>
    <row r="256" spans="1:13" ht="18" customHeight="1">
      <c r="A256" s="4">
        <v>255</v>
      </c>
      <c r="B256" s="38">
        <v>39221</v>
      </c>
      <c r="C256" s="21" t="s">
        <v>6</v>
      </c>
      <c r="D256" s="21" t="s">
        <v>27</v>
      </c>
      <c r="E256" s="21" t="s">
        <v>166</v>
      </c>
      <c r="F256" s="21" t="s">
        <v>35</v>
      </c>
      <c r="G256" s="21"/>
      <c r="H256" s="21"/>
      <c r="I256" s="21" t="s">
        <v>19</v>
      </c>
      <c r="J256" s="21" t="s">
        <v>14</v>
      </c>
    </row>
    <row r="257" spans="1:13" ht="18" customHeight="1">
      <c r="A257" s="4">
        <v>256</v>
      </c>
      <c r="B257" s="38">
        <v>39221</v>
      </c>
      <c r="C257" s="21" t="s">
        <v>144</v>
      </c>
      <c r="D257" s="21" t="s">
        <v>33</v>
      </c>
      <c r="E257" s="21" t="s">
        <v>43</v>
      </c>
      <c r="F257" s="21" t="s">
        <v>4</v>
      </c>
      <c r="G257" s="21"/>
      <c r="H257" s="21"/>
      <c r="I257" s="21" t="s">
        <v>20</v>
      </c>
      <c r="J257" s="21" t="s">
        <v>37</v>
      </c>
    </row>
    <row r="258" spans="1:13" ht="18" customHeight="1">
      <c r="A258" s="4">
        <v>257</v>
      </c>
      <c r="B258" s="38">
        <v>39221</v>
      </c>
      <c r="C258" s="36" t="s">
        <v>22</v>
      </c>
      <c r="D258" s="21" t="s">
        <v>16</v>
      </c>
      <c r="E258" s="21" t="s">
        <v>210</v>
      </c>
      <c r="F258" s="21" t="s">
        <v>21</v>
      </c>
      <c r="G258" s="21"/>
      <c r="H258" s="21"/>
      <c r="I258" s="21" t="s">
        <v>38</v>
      </c>
      <c r="J258" s="21" t="s">
        <v>13</v>
      </c>
      <c r="M258" s="13"/>
    </row>
    <row r="259" spans="1:13" ht="18" customHeight="1">
      <c r="A259" s="4">
        <v>258</v>
      </c>
      <c r="B259" s="38">
        <v>39221</v>
      </c>
      <c r="C259" s="21" t="s">
        <v>214</v>
      </c>
      <c r="D259" s="21" t="s">
        <v>153</v>
      </c>
      <c r="E259" s="21" t="s">
        <v>24</v>
      </c>
      <c r="F259" s="21" t="s">
        <v>142</v>
      </c>
      <c r="G259" s="21"/>
      <c r="H259" s="21"/>
      <c r="I259" s="21" t="s">
        <v>25</v>
      </c>
      <c r="J259" s="21" t="s">
        <v>31</v>
      </c>
    </row>
    <row r="260" spans="1:13" ht="18" customHeight="1">
      <c r="A260" s="4">
        <v>259</v>
      </c>
      <c r="B260" s="38">
        <v>39222</v>
      </c>
      <c r="C260" s="21" t="s">
        <v>4</v>
      </c>
      <c r="D260" s="21" t="s">
        <v>10</v>
      </c>
      <c r="E260" s="21" t="s">
        <v>33</v>
      </c>
      <c r="F260" s="21" t="s">
        <v>43</v>
      </c>
      <c r="G260" s="21"/>
      <c r="H260" s="21"/>
      <c r="I260" s="21" t="s">
        <v>20</v>
      </c>
      <c r="J260" s="21" t="s">
        <v>37</v>
      </c>
    </row>
    <row r="261" spans="1:13" ht="18" customHeight="1">
      <c r="A261" s="4">
        <v>260</v>
      </c>
      <c r="B261" s="38">
        <v>39222</v>
      </c>
      <c r="C261" s="21" t="s">
        <v>35</v>
      </c>
      <c r="D261" s="21" t="s">
        <v>17</v>
      </c>
      <c r="E261" s="21" t="s">
        <v>27</v>
      </c>
      <c r="F261" s="21" t="s">
        <v>166</v>
      </c>
      <c r="G261" s="21"/>
      <c r="H261" s="21"/>
      <c r="I261" s="21" t="s">
        <v>19</v>
      </c>
      <c r="J261" s="21" t="s">
        <v>14</v>
      </c>
    </row>
    <row r="262" spans="1:13" ht="18" customHeight="1">
      <c r="A262" s="4">
        <v>261</v>
      </c>
      <c r="B262" s="38">
        <v>39222</v>
      </c>
      <c r="C262" s="21" t="s">
        <v>41</v>
      </c>
      <c r="D262" s="21" t="s">
        <v>131</v>
      </c>
      <c r="E262" s="21" t="s">
        <v>30</v>
      </c>
      <c r="F262" s="21" t="s">
        <v>182</v>
      </c>
      <c r="G262" s="21"/>
      <c r="H262" s="21"/>
      <c r="I262" s="21" t="s">
        <v>26</v>
      </c>
      <c r="J262" s="21" t="s">
        <v>32</v>
      </c>
    </row>
    <row r="263" spans="1:13" ht="18" customHeight="1">
      <c r="A263" s="4">
        <v>262</v>
      </c>
      <c r="B263" s="38">
        <v>39222</v>
      </c>
      <c r="C263" s="21" t="s">
        <v>23</v>
      </c>
      <c r="D263" s="21" t="s">
        <v>29</v>
      </c>
      <c r="E263" s="21" t="s">
        <v>12</v>
      </c>
      <c r="F263" s="21" t="s">
        <v>213</v>
      </c>
      <c r="G263" s="21"/>
      <c r="H263" s="21"/>
      <c r="I263" s="21" t="s">
        <v>9</v>
      </c>
      <c r="J263" s="21" t="s">
        <v>8</v>
      </c>
    </row>
    <row r="264" spans="1:13" ht="18" customHeight="1">
      <c r="A264" s="4">
        <v>263</v>
      </c>
      <c r="B264" s="38">
        <v>39222</v>
      </c>
      <c r="C264" s="21" t="s">
        <v>142</v>
      </c>
      <c r="D264" s="21" t="s">
        <v>47</v>
      </c>
      <c r="E264" s="21" t="s">
        <v>153</v>
      </c>
      <c r="F264" s="21" t="s">
        <v>24</v>
      </c>
      <c r="G264" s="21"/>
      <c r="H264" s="21"/>
      <c r="I264" s="21" t="s">
        <v>25</v>
      </c>
      <c r="J264" s="21" t="s">
        <v>31</v>
      </c>
    </row>
    <row r="265" spans="1:13" ht="18" customHeight="1">
      <c r="A265" s="4">
        <v>264</v>
      </c>
      <c r="B265" s="38">
        <v>39222</v>
      </c>
      <c r="C265" s="21" t="s">
        <v>21</v>
      </c>
      <c r="D265" s="21" t="s">
        <v>72</v>
      </c>
      <c r="E265" s="21" t="s">
        <v>34</v>
      </c>
      <c r="F265" s="21" t="s">
        <v>210</v>
      </c>
      <c r="G265" s="21"/>
      <c r="H265" s="21"/>
      <c r="I265" s="21" t="s">
        <v>38</v>
      </c>
      <c r="J265" s="21" t="s">
        <v>13</v>
      </c>
    </row>
    <row r="266" spans="1:13" ht="18" customHeight="1">
      <c r="A266" s="4">
        <v>265</v>
      </c>
      <c r="B266" s="38">
        <v>39224</v>
      </c>
      <c r="C266" s="21" t="s">
        <v>166</v>
      </c>
      <c r="D266" s="21" t="s">
        <v>148</v>
      </c>
      <c r="E266" s="21" t="s">
        <v>22</v>
      </c>
      <c r="F266" s="21" t="s">
        <v>12</v>
      </c>
      <c r="G266" s="21"/>
      <c r="H266" s="21"/>
      <c r="I266" s="21" t="s">
        <v>8</v>
      </c>
      <c r="J266" s="21" t="s">
        <v>20</v>
      </c>
    </row>
    <row r="267" spans="1:13" ht="18" customHeight="1">
      <c r="A267" s="4">
        <v>266</v>
      </c>
      <c r="B267" s="38">
        <v>39224</v>
      </c>
      <c r="C267" s="21" t="s">
        <v>161</v>
      </c>
      <c r="D267" s="21" t="s">
        <v>6</v>
      </c>
      <c r="E267" s="21" t="s">
        <v>131</v>
      </c>
      <c r="F267" s="21" t="s">
        <v>17</v>
      </c>
      <c r="G267" s="21"/>
      <c r="H267" s="21"/>
      <c r="I267" s="21" t="s">
        <v>32</v>
      </c>
      <c r="J267" s="21" t="s">
        <v>13</v>
      </c>
    </row>
    <row r="268" spans="1:13" ht="18" customHeight="1">
      <c r="A268" s="4">
        <v>267</v>
      </c>
      <c r="B268" s="38">
        <v>39224</v>
      </c>
      <c r="C268" s="21" t="s">
        <v>213</v>
      </c>
      <c r="D268" s="21" t="s">
        <v>144</v>
      </c>
      <c r="E268" s="21" t="s">
        <v>29</v>
      </c>
      <c r="F268" s="21" t="s">
        <v>49</v>
      </c>
      <c r="G268" s="21"/>
      <c r="H268" s="21"/>
      <c r="I268" s="21" t="s">
        <v>9</v>
      </c>
      <c r="J268" s="21" t="s">
        <v>14</v>
      </c>
    </row>
    <row r="269" spans="1:13" ht="18" customHeight="1">
      <c r="A269" s="4">
        <v>268</v>
      </c>
      <c r="B269" s="38">
        <v>39224</v>
      </c>
      <c r="C269" s="21" t="s">
        <v>210</v>
      </c>
      <c r="D269" s="21" t="s">
        <v>214</v>
      </c>
      <c r="E269" s="21" t="s">
        <v>15</v>
      </c>
      <c r="F269" s="21" t="s">
        <v>185</v>
      </c>
      <c r="G269" s="21"/>
      <c r="H269" s="21"/>
      <c r="I269" s="21" t="s">
        <v>26</v>
      </c>
      <c r="J269" s="21" t="s">
        <v>19</v>
      </c>
    </row>
    <row r="270" spans="1:13" ht="18" customHeight="1">
      <c r="A270" s="4">
        <v>269</v>
      </c>
      <c r="B270" s="37">
        <v>39224</v>
      </c>
      <c r="C270" s="34" t="s">
        <v>24</v>
      </c>
      <c r="D270" s="34" t="s">
        <v>46</v>
      </c>
      <c r="E270" s="34" t="s">
        <v>47</v>
      </c>
      <c r="F270" s="34" t="s">
        <v>16</v>
      </c>
      <c r="G270" s="21"/>
      <c r="H270" s="21"/>
      <c r="I270" s="21" t="s">
        <v>25</v>
      </c>
      <c r="J270" s="21" t="s">
        <v>38</v>
      </c>
      <c r="M270" s="12"/>
    </row>
    <row r="271" spans="1:13" ht="18" customHeight="1">
      <c r="A271" s="4">
        <v>270</v>
      </c>
      <c r="B271" s="37">
        <v>39224</v>
      </c>
      <c r="C271" s="34" t="s">
        <v>163</v>
      </c>
      <c r="D271" s="34" t="s">
        <v>5</v>
      </c>
      <c r="E271" s="34" t="s">
        <v>10</v>
      </c>
      <c r="F271" s="34" t="s">
        <v>30</v>
      </c>
      <c r="G271" s="21"/>
      <c r="H271" s="21"/>
      <c r="I271" s="21" t="s">
        <v>31</v>
      </c>
      <c r="J271" s="21" t="s">
        <v>37</v>
      </c>
      <c r="M271" s="12"/>
    </row>
    <row r="272" spans="1:13" ht="18" customHeight="1">
      <c r="A272" s="4">
        <v>271</v>
      </c>
      <c r="B272" s="37">
        <v>39225</v>
      </c>
      <c r="C272" s="34" t="s">
        <v>153</v>
      </c>
      <c r="D272" s="34" t="s">
        <v>21</v>
      </c>
      <c r="E272" s="34" t="s">
        <v>182</v>
      </c>
      <c r="F272" s="34" t="s">
        <v>15</v>
      </c>
      <c r="G272" s="21"/>
      <c r="H272" s="21"/>
      <c r="I272" s="21" t="s">
        <v>26</v>
      </c>
      <c r="J272" s="21" t="s">
        <v>19</v>
      </c>
      <c r="M272" s="12"/>
    </row>
    <row r="273" spans="1:13" ht="18" customHeight="1">
      <c r="A273" s="4">
        <v>272</v>
      </c>
      <c r="B273" s="37">
        <v>39225</v>
      </c>
      <c r="C273" s="34" t="s">
        <v>49</v>
      </c>
      <c r="D273" s="34" t="s">
        <v>23</v>
      </c>
      <c r="E273" s="34" t="s">
        <v>144</v>
      </c>
      <c r="F273" s="34" t="s">
        <v>29</v>
      </c>
      <c r="G273" s="21"/>
      <c r="H273" s="21"/>
      <c r="I273" s="21" t="s">
        <v>9</v>
      </c>
      <c r="J273" s="21" t="s">
        <v>14</v>
      </c>
      <c r="M273" s="12"/>
    </row>
    <row r="274" spans="1:13" ht="18" customHeight="1">
      <c r="A274" s="4">
        <v>273</v>
      </c>
      <c r="B274" s="37">
        <v>39225</v>
      </c>
      <c r="C274" s="34" t="s">
        <v>30</v>
      </c>
      <c r="D274" s="34" t="s">
        <v>4</v>
      </c>
      <c r="E274" s="34" t="s">
        <v>5</v>
      </c>
      <c r="F274" s="34" t="s">
        <v>10</v>
      </c>
      <c r="G274" s="21"/>
      <c r="H274" s="21"/>
      <c r="I274" s="21" t="s">
        <v>31</v>
      </c>
      <c r="J274" s="21" t="s">
        <v>37</v>
      </c>
      <c r="M274" s="12"/>
    </row>
    <row r="275" spans="1:13" ht="18" customHeight="1">
      <c r="A275" s="4">
        <v>274</v>
      </c>
      <c r="B275" s="37">
        <v>39225</v>
      </c>
      <c r="C275" s="34" t="s">
        <v>17</v>
      </c>
      <c r="D275" s="34" t="s">
        <v>41</v>
      </c>
      <c r="E275" s="34" t="s">
        <v>6</v>
      </c>
      <c r="F275" s="34" t="s">
        <v>131</v>
      </c>
      <c r="G275" s="21"/>
      <c r="H275" s="21"/>
      <c r="I275" s="21" t="s">
        <v>32</v>
      </c>
      <c r="J275" s="21" t="s">
        <v>13</v>
      </c>
      <c r="M275" s="12"/>
    </row>
    <row r="276" spans="1:13" ht="18" customHeight="1">
      <c r="A276" s="4">
        <v>275</v>
      </c>
      <c r="B276" s="37">
        <v>39225</v>
      </c>
      <c r="C276" s="34" t="s">
        <v>16</v>
      </c>
      <c r="D276" s="34" t="s">
        <v>142</v>
      </c>
      <c r="E276" s="34" t="s">
        <v>46</v>
      </c>
      <c r="F276" s="34" t="s">
        <v>47</v>
      </c>
      <c r="G276" s="21"/>
      <c r="H276" s="21"/>
      <c r="I276" s="21" t="s">
        <v>25</v>
      </c>
      <c r="J276" s="21" t="s">
        <v>38</v>
      </c>
      <c r="M276" s="12"/>
    </row>
    <row r="277" spans="1:13" ht="18" customHeight="1">
      <c r="A277" s="4">
        <v>276</v>
      </c>
      <c r="B277" s="37">
        <v>39225</v>
      </c>
      <c r="C277" s="34" t="s">
        <v>12</v>
      </c>
      <c r="D277" s="34" t="s">
        <v>35</v>
      </c>
      <c r="E277" s="34" t="s">
        <v>148</v>
      </c>
      <c r="F277" s="34" t="s">
        <v>22</v>
      </c>
      <c r="G277" s="21"/>
      <c r="H277" s="21"/>
      <c r="I277" s="21" t="s">
        <v>8</v>
      </c>
      <c r="J277" s="21" t="s">
        <v>20</v>
      </c>
      <c r="M277" s="12"/>
    </row>
    <row r="278" spans="1:13" ht="18" customHeight="1">
      <c r="A278" s="4">
        <v>277</v>
      </c>
      <c r="B278" s="37">
        <v>39227</v>
      </c>
      <c r="C278" s="34" t="s">
        <v>47</v>
      </c>
      <c r="D278" s="34" t="s">
        <v>16</v>
      </c>
      <c r="E278" s="34" t="s">
        <v>142</v>
      </c>
      <c r="F278" s="34" t="s">
        <v>46</v>
      </c>
      <c r="G278" s="21"/>
      <c r="H278" s="21"/>
      <c r="I278" s="21" t="s">
        <v>25</v>
      </c>
      <c r="J278" s="21" t="s">
        <v>19</v>
      </c>
      <c r="M278" s="12"/>
    </row>
    <row r="279" spans="1:13" ht="18" customHeight="1">
      <c r="A279" s="4">
        <v>278</v>
      </c>
      <c r="B279" s="37">
        <v>39227</v>
      </c>
      <c r="C279" s="34" t="s">
        <v>10</v>
      </c>
      <c r="D279" s="34" t="s">
        <v>30</v>
      </c>
      <c r="E279" s="36" t="s">
        <v>72</v>
      </c>
      <c r="F279" s="34" t="s">
        <v>5</v>
      </c>
      <c r="G279" s="21"/>
      <c r="H279" s="21"/>
      <c r="I279" s="21" t="s">
        <v>31</v>
      </c>
      <c r="J279" s="21" t="s">
        <v>14</v>
      </c>
      <c r="M279" s="12"/>
    </row>
    <row r="280" spans="1:13" ht="18" customHeight="1">
      <c r="A280" s="4">
        <v>279</v>
      </c>
      <c r="B280" s="37">
        <v>39227</v>
      </c>
      <c r="C280" s="34" t="s">
        <v>131</v>
      </c>
      <c r="D280" s="34" t="s">
        <v>163</v>
      </c>
      <c r="E280" s="34" t="s">
        <v>213</v>
      </c>
      <c r="F280" s="34" t="s">
        <v>144</v>
      </c>
      <c r="G280" s="21"/>
      <c r="H280" s="21"/>
      <c r="I280" s="21" t="s">
        <v>32</v>
      </c>
      <c r="J280" s="21" t="s">
        <v>20</v>
      </c>
      <c r="M280" s="12"/>
    </row>
    <row r="281" spans="1:13" ht="18" customHeight="1">
      <c r="A281" s="4">
        <v>280</v>
      </c>
      <c r="B281" s="37">
        <v>39227</v>
      </c>
      <c r="C281" s="34" t="s">
        <v>15</v>
      </c>
      <c r="D281" s="34" t="s">
        <v>182</v>
      </c>
      <c r="E281" s="34" t="s">
        <v>35</v>
      </c>
      <c r="F281" s="34" t="s">
        <v>24</v>
      </c>
      <c r="G281" s="21"/>
      <c r="H281" s="21"/>
      <c r="I281" s="21" t="s">
        <v>26</v>
      </c>
      <c r="J281" s="21" t="s">
        <v>38</v>
      </c>
      <c r="M281" s="12"/>
    </row>
    <row r="282" spans="1:13" ht="18" customHeight="1">
      <c r="A282" s="4">
        <v>281</v>
      </c>
      <c r="B282" s="37">
        <v>39228</v>
      </c>
      <c r="C282" s="34" t="s">
        <v>148</v>
      </c>
      <c r="D282" s="34" t="s">
        <v>27</v>
      </c>
      <c r="E282" s="34" t="s">
        <v>161</v>
      </c>
      <c r="F282" s="34" t="s">
        <v>166</v>
      </c>
      <c r="G282" s="21"/>
      <c r="H282" s="21"/>
      <c r="I282" s="21" t="s">
        <v>8</v>
      </c>
      <c r="J282" s="21" t="s">
        <v>13</v>
      </c>
      <c r="M282" s="12"/>
    </row>
    <row r="283" spans="1:13" ht="18" customHeight="1">
      <c r="A283" s="4">
        <v>282</v>
      </c>
      <c r="B283" s="37">
        <v>39228</v>
      </c>
      <c r="C283" s="34" t="s">
        <v>5</v>
      </c>
      <c r="D283" s="36" t="s">
        <v>17</v>
      </c>
      <c r="E283" s="34" t="s">
        <v>30</v>
      </c>
      <c r="F283" s="34" t="s">
        <v>72</v>
      </c>
      <c r="G283" s="21"/>
      <c r="H283" s="21"/>
      <c r="I283" s="21" t="s">
        <v>31</v>
      </c>
      <c r="J283" s="21" t="s">
        <v>14</v>
      </c>
      <c r="M283" s="12"/>
    </row>
    <row r="284" spans="1:13" ht="18" customHeight="1">
      <c r="A284" s="4">
        <v>283</v>
      </c>
      <c r="B284" s="37">
        <v>39228</v>
      </c>
      <c r="C284" s="34" t="s">
        <v>46</v>
      </c>
      <c r="D284" s="34" t="s">
        <v>146</v>
      </c>
      <c r="E284" s="34" t="s">
        <v>16</v>
      </c>
      <c r="F284" s="34" t="s">
        <v>142</v>
      </c>
      <c r="G284" s="21"/>
      <c r="H284" s="21"/>
      <c r="I284" s="21" t="s">
        <v>25</v>
      </c>
      <c r="J284" s="21" t="s">
        <v>19</v>
      </c>
      <c r="M284" s="12"/>
    </row>
    <row r="285" spans="1:13" ht="18" customHeight="1">
      <c r="A285" s="4">
        <v>284</v>
      </c>
      <c r="B285" s="37">
        <v>39228</v>
      </c>
      <c r="C285" s="34" t="s">
        <v>6</v>
      </c>
      <c r="D285" s="34" t="s">
        <v>12</v>
      </c>
      <c r="E285" s="34" t="s">
        <v>210</v>
      </c>
      <c r="F285" s="34" t="s">
        <v>23</v>
      </c>
      <c r="G285" s="21"/>
      <c r="H285" s="21"/>
      <c r="I285" s="21" t="s">
        <v>9</v>
      </c>
      <c r="J285" s="21" t="s">
        <v>37</v>
      </c>
      <c r="M285" s="12"/>
    </row>
    <row r="286" spans="1:13" ht="18" customHeight="1">
      <c r="A286" s="4">
        <v>285</v>
      </c>
      <c r="B286" s="37">
        <v>39228</v>
      </c>
      <c r="C286" s="34" t="s">
        <v>144</v>
      </c>
      <c r="D286" s="34" t="s">
        <v>208</v>
      </c>
      <c r="E286" s="34" t="s">
        <v>163</v>
      </c>
      <c r="F286" s="34" t="s">
        <v>213</v>
      </c>
      <c r="G286" s="21"/>
      <c r="H286" s="21"/>
      <c r="I286" s="21" t="s">
        <v>32</v>
      </c>
      <c r="J286" s="21" t="s">
        <v>20</v>
      </c>
      <c r="M286" s="12"/>
    </row>
    <row r="287" spans="1:13" ht="18" customHeight="1">
      <c r="A287" s="4">
        <v>286</v>
      </c>
      <c r="B287" s="37">
        <v>39228</v>
      </c>
      <c r="C287" s="36" t="s">
        <v>214</v>
      </c>
      <c r="D287" s="34" t="s">
        <v>7</v>
      </c>
      <c r="E287" s="34" t="s">
        <v>153</v>
      </c>
      <c r="F287" s="34" t="s">
        <v>35</v>
      </c>
      <c r="G287" s="21"/>
      <c r="H287" s="21"/>
      <c r="I287" s="21" t="s">
        <v>26</v>
      </c>
      <c r="J287" s="21" t="s">
        <v>38</v>
      </c>
      <c r="M287" s="13"/>
    </row>
    <row r="288" spans="1:13" ht="18" customHeight="1">
      <c r="A288" s="4">
        <v>287</v>
      </c>
      <c r="B288" s="37">
        <v>39229</v>
      </c>
      <c r="C288" s="34" t="s">
        <v>182</v>
      </c>
      <c r="D288" s="34" t="s">
        <v>33</v>
      </c>
      <c r="E288" s="34" t="s">
        <v>185</v>
      </c>
      <c r="F288" s="34" t="s">
        <v>16</v>
      </c>
      <c r="G288" s="21"/>
      <c r="H288" s="21"/>
      <c r="I288" s="21" t="s">
        <v>19</v>
      </c>
      <c r="J288" s="21" t="s">
        <v>32</v>
      </c>
      <c r="M288" s="12"/>
    </row>
    <row r="289" spans="1:13" ht="18" customHeight="1">
      <c r="A289" s="4">
        <v>288</v>
      </c>
      <c r="B289" s="37">
        <v>39229</v>
      </c>
      <c r="C289" s="34" t="s">
        <v>72</v>
      </c>
      <c r="D289" s="34" t="s">
        <v>24</v>
      </c>
      <c r="E289" s="34" t="s">
        <v>27</v>
      </c>
      <c r="F289" s="34" t="s">
        <v>50</v>
      </c>
      <c r="G289" s="21"/>
      <c r="H289" s="21"/>
      <c r="I289" s="21" t="s">
        <v>20</v>
      </c>
      <c r="J289" s="21" t="s">
        <v>31</v>
      </c>
      <c r="M289" s="12"/>
    </row>
    <row r="290" spans="1:13" ht="18" customHeight="1">
      <c r="A290" s="4">
        <v>289</v>
      </c>
      <c r="B290" s="37">
        <v>39229</v>
      </c>
      <c r="C290" s="34" t="s">
        <v>35</v>
      </c>
      <c r="D290" s="34" t="s">
        <v>47</v>
      </c>
      <c r="E290" s="34" t="s">
        <v>7</v>
      </c>
      <c r="F290" s="34" t="s">
        <v>146</v>
      </c>
      <c r="G290" s="21"/>
      <c r="H290" s="21"/>
      <c r="I290" s="21" t="s">
        <v>38</v>
      </c>
      <c r="J290" s="21" t="s">
        <v>8</v>
      </c>
      <c r="M290" s="12"/>
    </row>
    <row r="291" spans="1:13" ht="18" customHeight="1">
      <c r="A291" s="4">
        <v>290</v>
      </c>
      <c r="B291" s="37">
        <v>39229</v>
      </c>
      <c r="C291" s="34" t="s">
        <v>41</v>
      </c>
      <c r="D291" s="34" t="s">
        <v>49</v>
      </c>
      <c r="E291" s="34" t="s">
        <v>131</v>
      </c>
      <c r="F291" s="34" t="s">
        <v>163</v>
      </c>
      <c r="G291" s="21"/>
      <c r="H291" s="21"/>
      <c r="I291" s="21" t="s">
        <v>13</v>
      </c>
      <c r="J291" s="21" t="s">
        <v>9</v>
      </c>
      <c r="M291" s="12"/>
    </row>
    <row r="292" spans="1:13" ht="18" customHeight="1">
      <c r="A292" s="4">
        <v>291</v>
      </c>
      <c r="B292" s="37">
        <v>39229</v>
      </c>
      <c r="C292" s="34" t="s">
        <v>211</v>
      </c>
      <c r="D292" s="34" t="s">
        <v>10</v>
      </c>
      <c r="E292" s="34" t="s">
        <v>12</v>
      </c>
      <c r="F292" s="34" t="s">
        <v>4</v>
      </c>
      <c r="G292" s="21"/>
      <c r="H292" s="21"/>
      <c r="I292" s="21" t="s">
        <v>14</v>
      </c>
      <c r="J292" s="21" t="s">
        <v>25</v>
      </c>
      <c r="M292" s="12"/>
    </row>
    <row r="293" spans="1:13" ht="18" customHeight="1">
      <c r="A293" s="4">
        <v>292</v>
      </c>
      <c r="B293" s="37">
        <v>39229</v>
      </c>
      <c r="C293" s="34" t="s">
        <v>22</v>
      </c>
      <c r="D293" s="34" t="s">
        <v>213</v>
      </c>
      <c r="E293" s="34" t="s">
        <v>17</v>
      </c>
      <c r="F293" s="34" t="s">
        <v>30</v>
      </c>
      <c r="G293" s="21"/>
      <c r="H293" s="21"/>
      <c r="I293" s="21" t="s">
        <v>37</v>
      </c>
      <c r="J293" s="21" t="s">
        <v>26</v>
      </c>
      <c r="M293" s="12"/>
    </row>
    <row r="294" spans="1:13" ht="18" customHeight="1">
      <c r="A294" s="4">
        <v>293</v>
      </c>
      <c r="B294" s="37">
        <v>39230</v>
      </c>
      <c r="C294" s="34" t="s">
        <v>4</v>
      </c>
      <c r="D294" s="34" t="s">
        <v>148</v>
      </c>
      <c r="E294" s="34" t="s">
        <v>10</v>
      </c>
      <c r="F294" s="34" t="s">
        <v>12</v>
      </c>
      <c r="G294" s="21"/>
      <c r="H294" s="21"/>
      <c r="I294" s="21" t="s">
        <v>14</v>
      </c>
      <c r="J294" s="21" t="s">
        <v>25</v>
      </c>
      <c r="M294" s="12"/>
    </row>
    <row r="295" spans="1:13" ht="18" customHeight="1">
      <c r="A295" s="4">
        <v>294</v>
      </c>
      <c r="B295" s="37">
        <v>39230</v>
      </c>
      <c r="C295" s="34" t="s">
        <v>30</v>
      </c>
      <c r="D295" s="34" t="s">
        <v>144</v>
      </c>
      <c r="E295" s="34" t="s">
        <v>29</v>
      </c>
      <c r="F295" s="34" t="s">
        <v>17</v>
      </c>
      <c r="G295" s="21"/>
      <c r="H295" s="21"/>
      <c r="I295" s="21" t="s">
        <v>37</v>
      </c>
      <c r="J295" s="21" t="s">
        <v>26</v>
      </c>
      <c r="M295" s="12"/>
    </row>
    <row r="296" spans="1:13" ht="18" customHeight="1">
      <c r="A296" s="4">
        <v>295</v>
      </c>
      <c r="B296" s="37">
        <v>39230</v>
      </c>
      <c r="C296" s="34" t="s">
        <v>142</v>
      </c>
      <c r="D296" s="34" t="s">
        <v>46</v>
      </c>
      <c r="E296" s="34" t="s">
        <v>47</v>
      </c>
      <c r="F296" s="34" t="s">
        <v>7</v>
      </c>
      <c r="G296" s="21"/>
      <c r="H296" s="21"/>
      <c r="I296" s="21" t="s">
        <v>38</v>
      </c>
      <c r="J296" s="21" t="s">
        <v>8</v>
      </c>
      <c r="M296" s="12"/>
    </row>
    <row r="297" spans="1:13" ht="18" customHeight="1">
      <c r="A297" s="4">
        <v>296</v>
      </c>
      <c r="B297" s="37">
        <v>39230</v>
      </c>
      <c r="C297" s="34" t="s">
        <v>50</v>
      </c>
      <c r="D297" s="34" t="s">
        <v>6</v>
      </c>
      <c r="E297" s="34" t="s">
        <v>24</v>
      </c>
      <c r="F297" s="34" t="s">
        <v>27</v>
      </c>
      <c r="G297" s="21"/>
      <c r="H297" s="21"/>
      <c r="I297" s="21" t="s">
        <v>20</v>
      </c>
      <c r="J297" s="21" t="s">
        <v>31</v>
      </c>
      <c r="M297" s="12"/>
    </row>
    <row r="298" spans="1:13" ht="18" customHeight="1">
      <c r="A298" s="4">
        <v>297</v>
      </c>
      <c r="B298" s="37">
        <v>39230</v>
      </c>
      <c r="C298" s="34" t="s">
        <v>163</v>
      </c>
      <c r="D298" s="34" t="s">
        <v>5</v>
      </c>
      <c r="E298" s="34" t="s">
        <v>49</v>
      </c>
      <c r="F298" s="34" t="s">
        <v>131</v>
      </c>
      <c r="G298" s="21"/>
      <c r="H298" s="21"/>
      <c r="I298" s="21" t="s">
        <v>13</v>
      </c>
      <c r="J298" s="21" t="s">
        <v>9</v>
      </c>
      <c r="M298" s="12"/>
    </row>
    <row r="299" spans="1:13" ht="18" customHeight="1">
      <c r="A299" s="4">
        <v>298</v>
      </c>
      <c r="B299" s="37">
        <v>39230</v>
      </c>
      <c r="C299" s="34" t="s">
        <v>16</v>
      </c>
      <c r="D299" s="34" t="s">
        <v>153</v>
      </c>
      <c r="E299" s="34" t="s">
        <v>33</v>
      </c>
      <c r="F299" s="34" t="s">
        <v>185</v>
      </c>
      <c r="G299" s="21"/>
      <c r="H299" s="21"/>
      <c r="I299" s="21" t="s">
        <v>19</v>
      </c>
      <c r="J299" s="21" t="s">
        <v>32</v>
      </c>
      <c r="M299" s="12"/>
    </row>
    <row r="300" spans="1:13" ht="18" customHeight="1">
      <c r="A300" s="4">
        <v>299</v>
      </c>
      <c r="B300" s="37">
        <v>39232</v>
      </c>
      <c r="C300" s="34" t="s">
        <v>161</v>
      </c>
      <c r="D300" s="34" t="s">
        <v>72</v>
      </c>
      <c r="E300" s="34" t="s">
        <v>182</v>
      </c>
      <c r="F300" s="34" t="s">
        <v>210</v>
      </c>
      <c r="G300" s="21"/>
      <c r="H300" s="21"/>
      <c r="I300" s="21" t="s">
        <v>38</v>
      </c>
      <c r="J300" s="21" t="s">
        <v>32</v>
      </c>
      <c r="M300" s="12"/>
    </row>
    <row r="301" spans="1:13" ht="18" customHeight="1">
      <c r="A301" s="4">
        <v>300</v>
      </c>
      <c r="B301" s="37">
        <v>39232</v>
      </c>
      <c r="C301" s="34" t="s">
        <v>213</v>
      </c>
      <c r="D301" s="34" t="s">
        <v>166</v>
      </c>
      <c r="E301" s="34" t="s">
        <v>148</v>
      </c>
      <c r="F301" s="34" t="s">
        <v>21</v>
      </c>
      <c r="G301" s="21"/>
      <c r="H301" s="21"/>
      <c r="I301" s="21" t="s">
        <v>37</v>
      </c>
      <c r="J301" s="21" t="s">
        <v>25</v>
      </c>
      <c r="M301" s="12"/>
    </row>
    <row r="302" spans="1:13" ht="18" customHeight="1">
      <c r="A302" s="4">
        <v>301</v>
      </c>
      <c r="B302" s="37">
        <v>39232</v>
      </c>
      <c r="C302" s="34" t="s">
        <v>24</v>
      </c>
      <c r="D302" s="34" t="s">
        <v>22</v>
      </c>
      <c r="E302" s="34" t="s">
        <v>23</v>
      </c>
      <c r="F302" s="34" t="s">
        <v>43</v>
      </c>
      <c r="G302" s="21"/>
      <c r="H302" s="21"/>
      <c r="I302" s="21" t="s">
        <v>20</v>
      </c>
      <c r="J302" s="21" t="s">
        <v>9</v>
      </c>
      <c r="M302" s="12"/>
    </row>
    <row r="303" spans="1:13" ht="18" customHeight="1">
      <c r="A303" s="4">
        <v>302</v>
      </c>
      <c r="B303" s="37">
        <v>39232</v>
      </c>
      <c r="C303" s="34" t="s">
        <v>33</v>
      </c>
      <c r="D303" s="34" t="s">
        <v>214</v>
      </c>
      <c r="E303" s="34" t="s">
        <v>46</v>
      </c>
      <c r="F303" s="34" t="s">
        <v>153</v>
      </c>
      <c r="G303" s="21"/>
      <c r="H303" s="21"/>
      <c r="I303" s="21" t="s">
        <v>19</v>
      </c>
      <c r="J303" s="21" t="s">
        <v>8</v>
      </c>
      <c r="M303" s="12"/>
    </row>
    <row r="304" spans="1:13" ht="18" customHeight="1">
      <c r="A304" s="4">
        <v>303</v>
      </c>
      <c r="B304" s="37">
        <v>39233</v>
      </c>
      <c r="C304" s="34" t="s">
        <v>153</v>
      </c>
      <c r="D304" s="34" t="s">
        <v>217</v>
      </c>
      <c r="E304" s="34" t="s">
        <v>214</v>
      </c>
      <c r="F304" s="34" t="s">
        <v>46</v>
      </c>
      <c r="G304" s="21"/>
      <c r="H304" s="21"/>
      <c r="I304" s="21" t="s">
        <v>19</v>
      </c>
      <c r="J304" s="21" t="s">
        <v>8</v>
      </c>
      <c r="M304" s="12"/>
    </row>
    <row r="305" spans="1:13" ht="18" customHeight="1">
      <c r="A305" s="4">
        <v>304</v>
      </c>
      <c r="B305" s="37">
        <v>39233</v>
      </c>
      <c r="C305" s="34" t="s">
        <v>29</v>
      </c>
      <c r="D305" s="34" t="s">
        <v>4</v>
      </c>
      <c r="E305" s="34" t="s">
        <v>208</v>
      </c>
      <c r="F305" s="34" t="s">
        <v>35</v>
      </c>
      <c r="G305" s="21"/>
      <c r="H305" s="21"/>
      <c r="I305" s="21" t="s">
        <v>14</v>
      </c>
      <c r="J305" s="21" t="s">
        <v>26</v>
      </c>
      <c r="M305" s="12"/>
    </row>
    <row r="306" spans="1:13" ht="18" customHeight="1">
      <c r="A306" s="4">
        <v>305</v>
      </c>
      <c r="B306" s="37">
        <v>39233</v>
      </c>
      <c r="C306" s="34" t="s">
        <v>210</v>
      </c>
      <c r="D306" s="34" t="s">
        <v>142</v>
      </c>
      <c r="E306" s="34" t="s">
        <v>72</v>
      </c>
      <c r="F306" s="34" t="s">
        <v>182</v>
      </c>
      <c r="G306" s="21"/>
      <c r="H306" s="21"/>
      <c r="I306" s="21" t="s">
        <v>38</v>
      </c>
      <c r="J306" s="21" t="s">
        <v>32</v>
      </c>
      <c r="M306" s="12"/>
    </row>
    <row r="307" spans="1:13" ht="18" customHeight="1">
      <c r="A307" s="4">
        <v>306</v>
      </c>
      <c r="B307" s="37">
        <v>39233</v>
      </c>
      <c r="C307" s="34" t="s">
        <v>43</v>
      </c>
      <c r="D307" s="34" t="s">
        <v>50</v>
      </c>
      <c r="E307" s="34" t="s">
        <v>22</v>
      </c>
      <c r="F307" s="34" t="s">
        <v>23</v>
      </c>
      <c r="G307" s="21"/>
      <c r="H307" s="21"/>
      <c r="I307" s="21" t="s">
        <v>20</v>
      </c>
      <c r="J307" s="21" t="s">
        <v>9</v>
      </c>
      <c r="M307" s="12"/>
    </row>
    <row r="308" spans="1:13" ht="18" customHeight="1">
      <c r="A308" s="4">
        <v>307</v>
      </c>
      <c r="B308" s="37">
        <v>39233</v>
      </c>
      <c r="C308" s="34" t="s">
        <v>21</v>
      </c>
      <c r="D308" s="34" t="s">
        <v>30</v>
      </c>
      <c r="E308" s="36" t="s">
        <v>166</v>
      </c>
      <c r="F308" s="34" t="s">
        <v>148</v>
      </c>
      <c r="G308" s="21"/>
      <c r="H308" s="21"/>
      <c r="I308" s="21" t="s">
        <v>37</v>
      </c>
      <c r="J308" s="21" t="s">
        <v>25</v>
      </c>
      <c r="M308" s="12"/>
    </row>
    <row r="309" spans="1:13" ht="18" customHeight="1">
      <c r="A309" s="4">
        <v>308</v>
      </c>
      <c r="B309" s="37">
        <v>39234</v>
      </c>
      <c r="C309" s="34" t="s">
        <v>7</v>
      </c>
      <c r="D309" s="34" t="s">
        <v>208</v>
      </c>
      <c r="E309" s="34" t="s">
        <v>35</v>
      </c>
      <c r="F309" s="34" t="s">
        <v>29</v>
      </c>
      <c r="G309" s="21"/>
      <c r="H309" s="21"/>
      <c r="I309" s="21" t="s">
        <v>14</v>
      </c>
      <c r="J309" s="21" t="s">
        <v>26</v>
      </c>
      <c r="M309" s="12"/>
    </row>
    <row r="310" spans="1:13" ht="18" customHeight="1">
      <c r="A310" s="4">
        <v>309</v>
      </c>
      <c r="B310" s="37">
        <v>39234</v>
      </c>
      <c r="C310" s="34" t="s">
        <v>27</v>
      </c>
      <c r="D310" s="34" t="s">
        <v>39</v>
      </c>
      <c r="E310" s="34" t="s">
        <v>36</v>
      </c>
      <c r="F310" s="34" t="s">
        <v>5</v>
      </c>
      <c r="G310" s="21"/>
      <c r="H310" s="21"/>
      <c r="I310" s="21" t="s">
        <v>13</v>
      </c>
      <c r="J310" s="21" t="s">
        <v>31</v>
      </c>
      <c r="M310" s="12"/>
    </row>
    <row r="311" spans="1:13" ht="18" customHeight="1">
      <c r="A311" s="4">
        <v>310</v>
      </c>
      <c r="B311" s="37">
        <v>39235</v>
      </c>
      <c r="C311" s="34" t="s">
        <v>148</v>
      </c>
      <c r="D311" s="34" t="s">
        <v>49</v>
      </c>
      <c r="E311" s="34" t="s">
        <v>30</v>
      </c>
      <c r="F311" s="34" t="s">
        <v>166</v>
      </c>
      <c r="G311" s="21"/>
      <c r="H311" s="21"/>
      <c r="I311" s="21" t="s">
        <v>9</v>
      </c>
      <c r="J311" s="21" t="s">
        <v>19</v>
      </c>
      <c r="M311" s="12"/>
    </row>
    <row r="312" spans="1:13" ht="18" customHeight="1">
      <c r="A312" s="4">
        <v>311</v>
      </c>
      <c r="B312" s="37">
        <v>39235</v>
      </c>
      <c r="C312" s="34" t="s">
        <v>72</v>
      </c>
      <c r="D312" s="34" t="s">
        <v>182</v>
      </c>
      <c r="E312" s="34" t="s">
        <v>43</v>
      </c>
      <c r="F312" s="34" t="s">
        <v>146</v>
      </c>
      <c r="G312" s="21"/>
      <c r="H312" s="21"/>
      <c r="I312" s="21" t="s">
        <v>26</v>
      </c>
      <c r="J312" s="21" t="s">
        <v>13</v>
      </c>
      <c r="M312" s="12"/>
    </row>
    <row r="313" spans="1:13" ht="18" customHeight="1">
      <c r="A313" s="4">
        <v>312</v>
      </c>
      <c r="B313" s="37">
        <v>39235</v>
      </c>
      <c r="C313" s="34" t="s">
        <v>5</v>
      </c>
      <c r="D313" s="34" t="s">
        <v>33</v>
      </c>
      <c r="E313" s="34" t="s">
        <v>24</v>
      </c>
      <c r="F313" s="34" t="s">
        <v>10</v>
      </c>
      <c r="G313" s="21"/>
      <c r="H313" s="21"/>
      <c r="I313" s="21" t="s">
        <v>32</v>
      </c>
      <c r="J313" s="21" t="s">
        <v>37</v>
      </c>
      <c r="M313" s="12"/>
    </row>
    <row r="314" spans="1:13" ht="18" customHeight="1">
      <c r="A314" s="4">
        <v>313</v>
      </c>
      <c r="B314" s="37">
        <v>39235</v>
      </c>
      <c r="C314" s="34" t="s">
        <v>36</v>
      </c>
      <c r="D314" s="34" t="s">
        <v>131</v>
      </c>
      <c r="E314" s="34" t="s">
        <v>144</v>
      </c>
      <c r="F314" s="34" t="s">
        <v>214</v>
      </c>
      <c r="G314" s="21"/>
      <c r="H314" s="21"/>
      <c r="I314" s="21" t="s">
        <v>8</v>
      </c>
      <c r="J314" s="21" t="s">
        <v>14</v>
      </c>
      <c r="M314" s="12"/>
    </row>
    <row r="315" spans="1:13" ht="18" customHeight="1">
      <c r="A315" s="4">
        <v>314</v>
      </c>
      <c r="B315" s="37">
        <v>39235</v>
      </c>
      <c r="C315" s="34" t="s">
        <v>23</v>
      </c>
      <c r="D315" s="34" t="s">
        <v>21</v>
      </c>
      <c r="E315" s="34" t="s">
        <v>47</v>
      </c>
      <c r="F315" s="34" t="s">
        <v>4</v>
      </c>
      <c r="G315" s="21"/>
      <c r="H315" s="21"/>
      <c r="I315" s="21" t="s">
        <v>25</v>
      </c>
      <c r="J315" s="21" t="s">
        <v>20</v>
      </c>
      <c r="M315" s="12"/>
    </row>
    <row r="316" spans="1:13" ht="18" customHeight="1">
      <c r="A316" s="4">
        <v>315</v>
      </c>
      <c r="B316" s="37">
        <v>39235</v>
      </c>
      <c r="C316" s="34" t="s">
        <v>22</v>
      </c>
      <c r="D316" s="34" t="s">
        <v>213</v>
      </c>
      <c r="E316" s="34" t="s">
        <v>16</v>
      </c>
      <c r="F316" s="34" t="s">
        <v>12</v>
      </c>
      <c r="G316" s="21"/>
      <c r="H316" s="21"/>
      <c r="I316" s="21" t="s">
        <v>31</v>
      </c>
      <c r="J316" s="21" t="s">
        <v>38</v>
      </c>
      <c r="M316" s="12"/>
    </row>
    <row r="317" spans="1:13" ht="18" customHeight="1">
      <c r="A317" s="4">
        <v>316</v>
      </c>
      <c r="B317" s="37">
        <v>39236</v>
      </c>
      <c r="C317" s="34" t="s">
        <v>166</v>
      </c>
      <c r="D317" s="34" t="s">
        <v>41</v>
      </c>
      <c r="E317" s="34" t="s">
        <v>49</v>
      </c>
      <c r="F317" s="34" t="s">
        <v>30</v>
      </c>
      <c r="G317" s="21"/>
      <c r="H317" s="21"/>
      <c r="I317" s="21" t="s">
        <v>9</v>
      </c>
      <c r="J317" s="21" t="s">
        <v>19</v>
      </c>
      <c r="M317" s="12"/>
    </row>
    <row r="318" spans="1:13" ht="18" customHeight="1">
      <c r="A318" s="4">
        <v>317</v>
      </c>
      <c r="B318" s="37">
        <v>39236</v>
      </c>
      <c r="C318" s="34" t="s">
        <v>4</v>
      </c>
      <c r="D318" s="34" t="s">
        <v>153</v>
      </c>
      <c r="E318" s="34" t="s">
        <v>21</v>
      </c>
      <c r="F318" s="34" t="s">
        <v>47</v>
      </c>
      <c r="G318" s="21"/>
      <c r="H318" s="21"/>
      <c r="I318" s="21" t="s">
        <v>25</v>
      </c>
      <c r="J318" s="21" t="s">
        <v>20</v>
      </c>
      <c r="M318" s="12"/>
    </row>
    <row r="319" spans="1:13" ht="18" customHeight="1">
      <c r="A319" s="4">
        <v>318</v>
      </c>
      <c r="B319" s="37">
        <v>39236</v>
      </c>
      <c r="C319" s="34" t="s">
        <v>10</v>
      </c>
      <c r="D319" s="34" t="s">
        <v>29</v>
      </c>
      <c r="E319" s="34" t="s">
        <v>33</v>
      </c>
      <c r="F319" s="34" t="s">
        <v>24</v>
      </c>
      <c r="G319" s="21"/>
      <c r="H319" s="21"/>
      <c r="I319" s="21" t="s">
        <v>32</v>
      </c>
      <c r="J319" s="21" t="s">
        <v>37</v>
      </c>
      <c r="M319" s="12"/>
    </row>
    <row r="320" spans="1:13" ht="18" customHeight="1">
      <c r="A320" s="4">
        <v>319</v>
      </c>
      <c r="B320" s="37">
        <v>39236</v>
      </c>
      <c r="C320" s="34" t="s">
        <v>146</v>
      </c>
      <c r="D320" s="34" t="s">
        <v>163</v>
      </c>
      <c r="E320" s="34" t="s">
        <v>161</v>
      </c>
      <c r="F320" s="34" t="s">
        <v>43</v>
      </c>
      <c r="G320" s="21"/>
      <c r="H320" s="21"/>
      <c r="I320" s="21" t="s">
        <v>26</v>
      </c>
      <c r="J320" s="21" t="s">
        <v>13</v>
      </c>
      <c r="M320" s="12"/>
    </row>
    <row r="321" spans="1:13" ht="18" customHeight="1">
      <c r="A321" s="4">
        <v>320</v>
      </c>
      <c r="B321" s="37">
        <v>39236</v>
      </c>
      <c r="C321" s="34" t="s">
        <v>214</v>
      </c>
      <c r="D321" s="34" t="s">
        <v>18</v>
      </c>
      <c r="E321" s="34" t="s">
        <v>131</v>
      </c>
      <c r="F321" s="34" t="s">
        <v>35</v>
      </c>
      <c r="G321" s="21"/>
      <c r="H321" s="21"/>
      <c r="I321" s="21" t="s">
        <v>8</v>
      </c>
      <c r="J321" s="21" t="s">
        <v>14</v>
      </c>
      <c r="M321" s="12"/>
    </row>
    <row r="322" spans="1:13" ht="18" customHeight="1">
      <c r="A322" s="4">
        <v>321</v>
      </c>
      <c r="B322" s="37">
        <v>39236</v>
      </c>
      <c r="C322" s="34" t="s">
        <v>12</v>
      </c>
      <c r="D322" s="34" t="s">
        <v>210</v>
      </c>
      <c r="E322" s="34" t="s">
        <v>213</v>
      </c>
      <c r="F322" s="34" t="s">
        <v>16</v>
      </c>
      <c r="G322" s="21"/>
      <c r="H322" s="21"/>
      <c r="I322" s="21" t="s">
        <v>31</v>
      </c>
      <c r="J322" s="21" t="s">
        <v>38</v>
      </c>
      <c r="M322" s="12"/>
    </row>
    <row r="323" spans="1:13" ht="18" customHeight="1">
      <c r="A323" s="4">
        <v>322</v>
      </c>
      <c r="B323" s="37">
        <v>39238</v>
      </c>
      <c r="C323" s="34" t="s">
        <v>35</v>
      </c>
      <c r="D323" s="34" t="s">
        <v>39</v>
      </c>
      <c r="E323" s="34" t="s">
        <v>36</v>
      </c>
      <c r="F323" s="34" t="s">
        <v>131</v>
      </c>
      <c r="G323" s="21"/>
      <c r="H323" s="21"/>
      <c r="I323" s="21" t="s">
        <v>8</v>
      </c>
      <c r="J323" s="21" t="s">
        <v>37</v>
      </c>
      <c r="M323" s="12"/>
    </row>
    <row r="324" spans="1:13" ht="18" customHeight="1">
      <c r="A324" s="4">
        <v>323</v>
      </c>
      <c r="B324" s="37">
        <v>39238</v>
      </c>
      <c r="C324" s="34" t="s">
        <v>47</v>
      </c>
      <c r="D324" s="34" t="s">
        <v>72</v>
      </c>
      <c r="E324" s="34" t="s">
        <v>153</v>
      </c>
      <c r="F324" s="34" t="s">
        <v>163</v>
      </c>
      <c r="G324" s="21"/>
      <c r="H324" s="21"/>
      <c r="I324" s="21" t="s">
        <v>25</v>
      </c>
      <c r="J324" s="21" t="s">
        <v>13</v>
      </c>
      <c r="M324" s="12"/>
    </row>
    <row r="325" spans="1:13" ht="18" customHeight="1">
      <c r="A325" s="4">
        <v>324</v>
      </c>
      <c r="B325" s="37">
        <v>39238</v>
      </c>
      <c r="C325" s="34" t="s">
        <v>46</v>
      </c>
      <c r="D325" s="34" t="s">
        <v>161</v>
      </c>
      <c r="E325" s="34" t="s">
        <v>17</v>
      </c>
      <c r="F325" s="34" t="s">
        <v>142</v>
      </c>
      <c r="G325" s="21"/>
      <c r="H325" s="21"/>
      <c r="I325" s="21" t="s">
        <v>26</v>
      </c>
      <c r="J325" s="21" t="s">
        <v>20</v>
      </c>
      <c r="M325" s="12"/>
    </row>
    <row r="326" spans="1:13" ht="18" customHeight="1">
      <c r="A326" s="4">
        <v>325</v>
      </c>
      <c r="B326" s="37">
        <v>39238</v>
      </c>
      <c r="C326" s="34" t="s">
        <v>30</v>
      </c>
      <c r="D326" s="34" t="s">
        <v>22</v>
      </c>
      <c r="E326" s="34" t="s">
        <v>148</v>
      </c>
      <c r="F326" s="34" t="s">
        <v>49</v>
      </c>
      <c r="G326" s="21"/>
      <c r="H326" s="21"/>
      <c r="I326" s="21" t="s">
        <v>9</v>
      </c>
      <c r="J326" s="21" t="s">
        <v>38</v>
      </c>
      <c r="M326" s="12"/>
    </row>
    <row r="327" spans="1:13" ht="18" customHeight="1">
      <c r="A327" s="4">
        <v>326</v>
      </c>
      <c r="B327" s="37">
        <v>39238</v>
      </c>
      <c r="C327" s="34" t="s">
        <v>24</v>
      </c>
      <c r="D327" s="34" t="s">
        <v>6</v>
      </c>
      <c r="E327" s="34" t="s">
        <v>29</v>
      </c>
      <c r="F327" s="34" t="s">
        <v>144</v>
      </c>
      <c r="G327" s="21"/>
      <c r="H327" s="21"/>
      <c r="I327" s="21" t="s">
        <v>32</v>
      </c>
      <c r="J327" s="21" t="s">
        <v>14</v>
      </c>
      <c r="M327" s="12"/>
    </row>
    <row r="328" spans="1:13" ht="18" customHeight="1">
      <c r="A328" s="4">
        <v>327</v>
      </c>
      <c r="B328" s="37">
        <v>39238</v>
      </c>
      <c r="C328" s="34" t="s">
        <v>16</v>
      </c>
      <c r="D328" s="34" t="s">
        <v>12</v>
      </c>
      <c r="E328" s="34" t="s">
        <v>210</v>
      </c>
      <c r="F328" s="34" t="s">
        <v>213</v>
      </c>
      <c r="G328" s="21"/>
      <c r="H328" s="21"/>
      <c r="I328" s="21" t="s">
        <v>31</v>
      </c>
      <c r="J328" s="21" t="s">
        <v>19</v>
      </c>
      <c r="M328" s="12"/>
    </row>
    <row r="329" spans="1:13" ht="18" customHeight="1">
      <c r="A329" s="4">
        <v>328</v>
      </c>
      <c r="B329" s="37">
        <v>39239</v>
      </c>
      <c r="C329" s="34" t="s">
        <v>213</v>
      </c>
      <c r="D329" s="36" t="s">
        <v>15</v>
      </c>
      <c r="E329" s="34" t="s">
        <v>12</v>
      </c>
      <c r="F329" s="34" t="s">
        <v>210</v>
      </c>
      <c r="G329" s="21"/>
      <c r="H329" s="21"/>
      <c r="I329" s="21" t="s">
        <v>31</v>
      </c>
      <c r="J329" s="21" t="s">
        <v>19</v>
      </c>
      <c r="M329" s="12"/>
    </row>
    <row r="330" spans="1:13" ht="18" customHeight="1">
      <c r="A330" s="4">
        <v>329</v>
      </c>
      <c r="B330" s="37">
        <v>39239</v>
      </c>
      <c r="C330" s="36" t="s">
        <v>49</v>
      </c>
      <c r="D330" s="34" t="s">
        <v>5</v>
      </c>
      <c r="E330" s="34" t="s">
        <v>22</v>
      </c>
      <c r="F330" s="34" t="s">
        <v>148</v>
      </c>
      <c r="G330" s="21"/>
      <c r="H330" s="21"/>
      <c r="I330" s="21" t="s">
        <v>9</v>
      </c>
      <c r="J330" s="21" t="s">
        <v>38</v>
      </c>
      <c r="M330" s="13"/>
    </row>
    <row r="331" spans="1:13" ht="18" customHeight="1">
      <c r="A331" s="4">
        <v>330</v>
      </c>
      <c r="B331" s="37">
        <v>39239</v>
      </c>
      <c r="C331" s="34" t="s">
        <v>131</v>
      </c>
      <c r="D331" s="34" t="s">
        <v>166</v>
      </c>
      <c r="E331" s="34" t="s">
        <v>39</v>
      </c>
      <c r="F331" s="34" t="s">
        <v>36</v>
      </c>
      <c r="G331" s="21"/>
      <c r="H331" s="21"/>
      <c r="I331" s="21" t="s">
        <v>8</v>
      </c>
      <c r="J331" s="21" t="s">
        <v>37</v>
      </c>
      <c r="M331" s="12"/>
    </row>
    <row r="332" spans="1:13" ht="18" customHeight="1">
      <c r="A332" s="4">
        <v>331</v>
      </c>
      <c r="B332" s="37">
        <v>39239</v>
      </c>
      <c r="C332" s="34" t="s">
        <v>144</v>
      </c>
      <c r="D332" s="34" t="s">
        <v>214</v>
      </c>
      <c r="E332" s="34" t="s">
        <v>6</v>
      </c>
      <c r="F332" s="34" t="s">
        <v>29</v>
      </c>
      <c r="G332" s="21"/>
      <c r="H332" s="21"/>
      <c r="I332" s="21" t="s">
        <v>32</v>
      </c>
      <c r="J332" s="21" t="s">
        <v>14</v>
      </c>
      <c r="M332" s="12"/>
    </row>
    <row r="333" spans="1:13" ht="18" customHeight="1">
      <c r="A333" s="4">
        <v>332</v>
      </c>
      <c r="B333" s="37">
        <v>39239</v>
      </c>
      <c r="C333" s="34" t="s">
        <v>142</v>
      </c>
      <c r="D333" s="34" t="s">
        <v>10</v>
      </c>
      <c r="E333" s="34" t="s">
        <v>173</v>
      </c>
      <c r="F333" s="34" t="s">
        <v>17</v>
      </c>
      <c r="G333" s="21"/>
      <c r="H333" s="21"/>
      <c r="I333" s="21" t="s">
        <v>26</v>
      </c>
      <c r="J333" s="21" t="s">
        <v>20</v>
      </c>
      <c r="M333" s="12"/>
    </row>
    <row r="334" spans="1:13" ht="18" customHeight="1">
      <c r="A334" s="4">
        <v>333</v>
      </c>
      <c r="B334" s="37">
        <v>39239</v>
      </c>
      <c r="C334" s="34" t="s">
        <v>163</v>
      </c>
      <c r="D334" s="34" t="s">
        <v>50</v>
      </c>
      <c r="E334" s="34" t="s">
        <v>72</v>
      </c>
      <c r="F334" s="34" t="s">
        <v>153</v>
      </c>
      <c r="G334" s="21"/>
      <c r="H334" s="21"/>
      <c r="I334" s="21" t="s">
        <v>25</v>
      </c>
      <c r="J334" s="21" t="s">
        <v>13</v>
      </c>
      <c r="M334" s="12"/>
    </row>
    <row r="335" spans="1:13" ht="18" customHeight="1">
      <c r="A335" s="4">
        <v>334</v>
      </c>
      <c r="B335" s="37">
        <v>39241</v>
      </c>
      <c r="C335" s="34" t="s">
        <v>161</v>
      </c>
      <c r="D335" s="34" t="s">
        <v>35</v>
      </c>
      <c r="E335" s="34" t="s">
        <v>214</v>
      </c>
      <c r="F335" s="34" t="s">
        <v>21</v>
      </c>
      <c r="G335" s="21"/>
      <c r="H335" s="21"/>
      <c r="I335" s="21" t="s">
        <v>20</v>
      </c>
      <c r="J335" s="21" t="s">
        <v>32</v>
      </c>
      <c r="M335" s="12"/>
    </row>
    <row r="336" spans="1:13" ht="18" customHeight="1">
      <c r="A336" s="4">
        <v>335</v>
      </c>
      <c r="B336" s="37">
        <v>39241</v>
      </c>
      <c r="C336" s="34" t="s">
        <v>6</v>
      </c>
      <c r="D336" s="34" t="s">
        <v>41</v>
      </c>
      <c r="E336" s="34" t="s">
        <v>4</v>
      </c>
      <c r="F336" s="34" t="s">
        <v>12</v>
      </c>
      <c r="G336" s="21"/>
      <c r="H336" s="21"/>
      <c r="I336" s="21" t="s">
        <v>13</v>
      </c>
      <c r="J336" s="21" t="s">
        <v>8</v>
      </c>
      <c r="M336" s="12"/>
    </row>
    <row r="337" spans="1:13" ht="18" customHeight="1">
      <c r="A337" s="4">
        <v>336</v>
      </c>
      <c r="B337" s="37">
        <v>39241</v>
      </c>
      <c r="C337" s="34" t="s">
        <v>29</v>
      </c>
      <c r="D337" s="34" t="s">
        <v>16</v>
      </c>
      <c r="E337" s="34" t="s">
        <v>213</v>
      </c>
      <c r="F337" s="34" t="s">
        <v>15</v>
      </c>
      <c r="G337" s="21"/>
      <c r="H337" s="21"/>
      <c r="I337" s="21" t="s">
        <v>37</v>
      </c>
      <c r="J337" s="21" t="s">
        <v>9</v>
      </c>
      <c r="M337" s="12"/>
    </row>
    <row r="338" spans="1:13" ht="18" customHeight="1">
      <c r="A338" s="4">
        <v>337</v>
      </c>
      <c r="B338" s="37">
        <v>39241</v>
      </c>
      <c r="C338" s="34" t="s">
        <v>210</v>
      </c>
      <c r="D338" s="34" t="s">
        <v>23</v>
      </c>
      <c r="E338" s="34" t="s">
        <v>34</v>
      </c>
      <c r="F338" s="34" t="s">
        <v>182</v>
      </c>
      <c r="G338" s="21"/>
      <c r="H338" s="21"/>
      <c r="I338" s="21" t="s">
        <v>38</v>
      </c>
      <c r="J338" s="21" t="s">
        <v>26</v>
      </c>
      <c r="M338" s="12"/>
    </row>
    <row r="339" spans="1:13" ht="18" customHeight="1">
      <c r="A339" s="4">
        <v>338</v>
      </c>
      <c r="B339" s="37">
        <v>39241</v>
      </c>
      <c r="C339" s="34" t="s">
        <v>50</v>
      </c>
      <c r="D339" s="34" t="s">
        <v>46</v>
      </c>
      <c r="E339" s="34" t="s">
        <v>185</v>
      </c>
      <c r="F339" s="34" t="s">
        <v>10</v>
      </c>
      <c r="G339" s="21"/>
      <c r="H339" s="21"/>
      <c r="I339" s="21" t="s">
        <v>19</v>
      </c>
      <c r="J339" s="21" t="s">
        <v>25</v>
      </c>
      <c r="M339" s="12"/>
    </row>
    <row r="340" spans="1:13" ht="18" customHeight="1">
      <c r="A340" s="4">
        <v>339</v>
      </c>
      <c r="B340" s="37">
        <v>39241</v>
      </c>
      <c r="C340" s="34" t="s">
        <v>17</v>
      </c>
      <c r="D340" s="34" t="s">
        <v>24</v>
      </c>
      <c r="E340" s="34" t="s">
        <v>27</v>
      </c>
      <c r="F340" s="34" t="s">
        <v>146</v>
      </c>
      <c r="G340" s="21"/>
      <c r="H340" s="21"/>
      <c r="I340" s="21" t="s">
        <v>14</v>
      </c>
      <c r="J340" s="21" t="s">
        <v>31</v>
      </c>
      <c r="M340" s="12"/>
    </row>
    <row r="341" spans="1:13" ht="18" customHeight="1">
      <c r="A341" s="4">
        <v>340</v>
      </c>
      <c r="B341" s="37">
        <v>39242</v>
      </c>
      <c r="C341" s="34" t="s">
        <v>182</v>
      </c>
      <c r="D341" s="34" t="s">
        <v>163</v>
      </c>
      <c r="E341" s="34" t="s">
        <v>23</v>
      </c>
      <c r="F341" s="34" t="s">
        <v>34</v>
      </c>
      <c r="G341" s="21"/>
      <c r="H341" s="21"/>
      <c r="I341" s="21" t="s">
        <v>38</v>
      </c>
      <c r="J341" s="21" t="s">
        <v>26</v>
      </c>
      <c r="M341" s="12"/>
    </row>
    <row r="342" spans="1:13" ht="18" customHeight="1">
      <c r="A342" s="4">
        <v>341</v>
      </c>
      <c r="B342" s="37">
        <v>39242</v>
      </c>
      <c r="C342" s="34" t="s">
        <v>5</v>
      </c>
      <c r="D342" s="34" t="s">
        <v>49</v>
      </c>
      <c r="E342" s="34" t="s">
        <v>131</v>
      </c>
      <c r="F342" s="34" t="s">
        <v>4</v>
      </c>
      <c r="G342" s="21"/>
      <c r="H342" s="21"/>
      <c r="I342" s="21" t="s">
        <v>13</v>
      </c>
      <c r="J342" s="21" t="s">
        <v>8</v>
      </c>
      <c r="M342" s="12"/>
    </row>
    <row r="343" spans="1:13" ht="18" customHeight="1">
      <c r="A343" s="4">
        <v>342</v>
      </c>
      <c r="B343" s="37">
        <v>39242</v>
      </c>
      <c r="C343" s="34" t="s">
        <v>10</v>
      </c>
      <c r="D343" s="34" t="s">
        <v>142</v>
      </c>
      <c r="E343" s="34" t="s">
        <v>46</v>
      </c>
      <c r="F343" s="34" t="s">
        <v>185</v>
      </c>
      <c r="G343" s="21"/>
      <c r="H343" s="21"/>
      <c r="I343" s="21" t="s">
        <v>19</v>
      </c>
      <c r="J343" s="21" t="s">
        <v>25</v>
      </c>
      <c r="M343" s="12"/>
    </row>
    <row r="344" spans="1:13" ht="18" customHeight="1">
      <c r="A344" s="4">
        <v>343</v>
      </c>
      <c r="B344" s="37">
        <v>39242</v>
      </c>
      <c r="C344" s="34" t="s">
        <v>15</v>
      </c>
      <c r="D344" s="34" t="s">
        <v>30</v>
      </c>
      <c r="E344" s="34" t="s">
        <v>16</v>
      </c>
      <c r="F344" s="34" t="s">
        <v>39</v>
      </c>
      <c r="G344" s="21"/>
      <c r="H344" s="21"/>
      <c r="I344" s="21" t="s">
        <v>37</v>
      </c>
      <c r="J344" s="21" t="s">
        <v>9</v>
      </c>
      <c r="M344" s="12"/>
    </row>
    <row r="345" spans="1:13" ht="18" customHeight="1">
      <c r="A345" s="4">
        <v>344</v>
      </c>
      <c r="B345" s="37">
        <v>39242</v>
      </c>
      <c r="C345" s="34" t="s">
        <v>21</v>
      </c>
      <c r="D345" s="34" t="s">
        <v>153</v>
      </c>
      <c r="E345" s="34" t="s">
        <v>35</v>
      </c>
      <c r="F345" s="34" t="s">
        <v>214</v>
      </c>
      <c r="G345" s="21"/>
      <c r="H345" s="21"/>
      <c r="I345" s="21" t="s">
        <v>20</v>
      </c>
      <c r="J345" s="21" t="s">
        <v>32</v>
      </c>
      <c r="M345" s="12"/>
    </row>
    <row r="346" spans="1:13" ht="18" customHeight="1">
      <c r="A346" s="4">
        <v>345</v>
      </c>
      <c r="B346" s="37">
        <v>39242</v>
      </c>
      <c r="C346" s="34" t="s">
        <v>146</v>
      </c>
      <c r="D346" s="34" t="s">
        <v>144</v>
      </c>
      <c r="E346" s="34" t="s">
        <v>24</v>
      </c>
      <c r="F346" s="34" t="s">
        <v>27</v>
      </c>
      <c r="G346" s="21"/>
      <c r="H346" s="21"/>
      <c r="I346" s="21" t="s">
        <v>14</v>
      </c>
      <c r="J346" s="21" t="s">
        <v>31</v>
      </c>
      <c r="M346" s="12"/>
    </row>
    <row r="347" spans="1:13" ht="18" customHeight="1">
      <c r="A347" s="4">
        <v>346</v>
      </c>
      <c r="B347" s="37">
        <v>39243</v>
      </c>
      <c r="C347" s="34" t="s">
        <v>148</v>
      </c>
      <c r="D347" s="34" t="s">
        <v>18</v>
      </c>
      <c r="E347" s="34" t="s">
        <v>41</v>
      </c>
      <c r="F347" s="34" t="s">
        <v>35</v>
      </c>
      <c r="G347" s="21"/>
      <c r="H347" s="21"/>
      <c r="I347" s="21" t="s">
        <v>13</v>
      </c>
      <c r="J347" s="21" t="s">
        <v>32</v>
      </c>
      <c r="M347" s="12"/>
    </row>
    <row r="348" spans="1:13" ht="18" customHeight="1">
      <c r="A348" s="4">
        <v>347</v>
      </c>
      <c r="B348" s="37">
        <v>39243</v>
      </c>
      <c r="C348" s="34" t="s">
        <v>4</v>
      </c>
      <c r="D348" s="34" t="s">
        <v>161</v>
      </c>
      <c r="E348" s="34" t="s">
        <v>6</v>
      </c>
      <c r="F348" s="34" t="s">
        <v>153</v>
      </c>
      <c r="G348" s="21"/>
      <c r="H348" s="21"/>
      <c r="I348" s="21" t="s">
        <v>20</v>
      </c>
      <c r="J348" s="21" t="s">
        <v>8</v>
      </c>
      <c r="M348" s="12"/>
    </row>
    <row r="349" spans="1:13" ht="18" customHeight="1">
      <c r="A349" s="4">
        <v>348</v>
      </c>
      <c r="B349" s="37">
        <v>39243</v>
      </c>
      <c r="C349" s="34" t="s">
        <v>72</v>
      </c>
      <c r="D349" s="34" t="s">
        <v>29</v>
      </c>
      <c r="E349" s="34" t="s">
        <v>166</v>
      </c>
      <c r="F349" s="34" t="s">
        <v>213</v>
      </c>
      <c r="G349" s="21"/>
      <c r="H349" s="21"/>
      <c r="I349" s="21" t="s">
        <v>37</v>
      </c>
      <c r="J349" s="21" t="s">
        <v>31</v>
      </c>
      <c r="M349" s="12"/>
    </row>
    <row r="350" spans="1:13" ht="18" customHeight="1">
      <c r="A350" s="4">
        <v>349</v>
      </c>
      <c r="B350" s="37">
        <v>39243</v>
      </c>
      <c r="C350" s="34" t="s">
        <v>23</v>
      </c>
      <c r="D350" s="34" t="s">
        <v>34</v>
      </c>
      <c r="E350" s="34" t="s">
        <v>47</v>
      </c>
      <c r="F350" s="34" t="s">
        <v>210</v>
      </c>
      <c r="G350" s="21"/>
      <c r="H350" s="21"/>
      <c r="I350" s="21" t="s">
        <v>38</v>
      </c>
      <c r="J350" s="21" t="s">
        <v>25</v>
      </c>
      <c r="M350" s="12"/>
    </row>
    <row r="351" spans="1:13" ht="18" customHeight="1">
      <c r="A351" s="4">
        <v>350</v>
      </c>
      <c r="B351" s="37">
        <v>39243</v>
      </c>
      <c r="C351" s="34" t="s">
        <v>27</v>
      </c>
      <c r="D351" s="34" t="s">
        <v>50</v>
      </c>
      <c r="E351" s="34" t="s">
        <v>144</v>
      </c>
      <c r="F351" s="34" t="s">
        <v>142</v>
      </c>
      <c r="G351" s="21"/>
      <c r="H351" s="21"/>
      <c r="I351" s="21" t="s">
        <v>19</v>
      </c>
      <c r="J351" s="21" t="s">
        <v>26</v>
      </c>
      <c r="M351" s="12"/>
    </row>
    <row r="352" spans="1:13" ht="18" customHeight="1">
      <c r="A352" s="4">
        <v>351</v>
      </c>
      <c r="B352" s="37">
        <v>39243</v>
      </c>
      <c r="C352" s="34" t="s">
        <v>12</v>
      </c>
      <c r="D352" s="34" t="s">
        <v>33</v>
      </c>
      <c r="E352" s="34" t="s">
        <v>30</v>
      </c>
      <c r="F352" s="34" t="s">
        <v>16</v>
      </c>
      <c r="G352" s="21"/>
      <c r="H352" s="21"/>
      <c r="I352" s="21" t="s">
        <v>14</v>
      </c>
      <c r="J352" s="21" t="s">
        <v>9</v>
      </c>
      <c r="M352" s="12"/>
    </row>
    <row r="353" spans="1:13" ht="18" customHeight="1">
      <c r="A353" s="4">
        <v>352</v>
      </c>
      <c r="B353" s="37">
        <v>39244</v>
      </c>
      <c r="C353" s="34" t="s">
        <v>7</v>
      </c>
      <c r="D353" s="34" t="s">
        <v>182</v>
      </c>
      <c r="E353" s="34" t="s">
        <v>163</v>
      </c>
      <c r="F353" s="34" t="s">
        <v>47</v>
      </c>
      <c r="G353" s="21"/>
      <c r="H353" s="21"/>
      <c r="I353" s="21" t="s">
        <v>38</v>
      </c>
      <c r="J353" s="21" t="s">
        <v>25</v>
      </c>
      <c r="M353" s="12"/>
    </row>
    <row r="354" spans="1:13" ht="18" customHeight="1">
      <c r="A354" s="4">
        <v>353</v>
      </c>
      <c r="B354" s="37">
        <v>39244</v>
      </c>
      <c r="C354" s="34" t="s">
        <v>35</v>
      </c>
      <c r="D354" s="34" t="s">
        <v>5</v>
      </c>
      <c r="E354" s="34" t="s">
        <v>18</v>
      </c>
      <c r="F354" s="34" t="s">
        <v>41</v>
      </c>
      <c r="G354" s="21"/>
      <c r="H354" s="21"/>
      <c r="I354" s="21" t="s">
        <v>13</v>
      </c>
      <c r="J354" s="21" t="s">
        <v>32</v>
      </c>
      <c r="M354" s="12"/>
    </row>
    <row r="355" spans="1:13" ht="18" customHeight="1">
      <c r="A355" s="4">
        <v>354</v>
      </c>
      <c r="B355" s="37">
        <v>39244</v>
      </c>
      <c r="C355" s="34" t="s">
        <v>153</v>
      </c>
      <c r="D355" s="34" t="s">
        <v>21</v>
      </c>
      <c r="E355" s="34" t="s">
        <v>161</v>
      </c>
      <c r="F355" s="34" t="s">
        <v>6</v>
      </c>
      <c r="G355" s="21"/>
      <c r="H355" s="21"/>
      <c r="I355" s="21" t="s">
        <v>20</v>
      </c>
      <c r="J355" s="21" t="s">
        <v>8</v>
      </c>
      <c r="M355" s="12"/>
    </row>
    <row r="356" spans="1:13" ht="18" customHeight="1">
      <c r="A356" s="4">
        <v>355</v>
      </c>
      <c r="B356" s="37">
        <v>39244</v>
      </c>
      <c r="C356" s="34" t="s">
        <v>213</v>
      </c>
      <c r="D356" s="34" t="s">
        <v>22</v>
      </c>
      <c r="E356" s="34" t="s">
        <v>29</v>
      </c>
      <c r="F356" s="34" t="s">
        <v>166</v>
      </c>
      <c r="G356" s="21"/>
      <c r="H356" s="21"/>
      <c r="I356" s="21" t="s">
        <v>37</v>
      </c>
      <c r="J356" s="21" t="s">
        <v>31</v>
      </c>
      <c r="M356" s="12"/>
    </row>
    <row r="357" spans="1:13" ht="18" customHeight="1">
      <c r="A357" s="4">
        <v>356</v>
      </c>
      <c r="B357" s="37">
        <v>39244</v>
      </c>
      <c r="C357" s="34" t="s">
        <v>142</v>
      </c>
      <c r="D357" s="34" t="s">
        <v>10</v>
      </c>
      <c r="E357" s="34" t="s">
        <v>50</v>
      </c>
      <c r="F357" s="34" t="s">
        <v>144</v>
      </c>
      <c r="G357" s="21"/>
      <c r="H357" s="21"/>
      <c r="I357" s="21" t="s">
        <v>19</v>
      </c>
      <c r="J357" s="21" t="s">
        <v>26</v>
      </c>
      <c r="M357" s="12"/>
    </row>
    <row r="358" spans="1:13" ht="18" customHeight="1">
      <c r="A358" s="4">
        <v>357</v>
      </c>
      <c r="B358" s="37">
        <v>39244</v>
      </c>
      <c r="C358" s="34" t="s">
        <v>16</v>
      </c>
      <c r="D358" s="34" t="s">
        <v>39</v>
      </c>
      <c r="E358" s="34" t="s">
        <v>33</v>
      </c>
      <c r="F358" s="34" t="s">
        <v>30</v>
      </c>
      <c r="G358" s="21"/>
      <c r="H358" s="21"/>
      <c r="I358" s="21" t="s">
        <v>14</v>
      </c>
      <c r="J358" s="21" t="s">
        <v>9</v>
      </c>
      <c r="M358" s="12"/>
    </row>
    <row r="359" spans="1:13" ht="18" customHeight="1">
      <c r="A359" s="4">
        <v>358</v>
      </c>
      <c r="B359" s="37">
        <v>39246</v>
      </c>
      <c r="C359" s="34" t="s">
        <v>166</v>
      </c>
      <c r="D359" s="34" t="s">
        <v>23</v>
      </c>
      <c r="E359" s="34" t="s">
        <v>35</v>
      </c>
      <c r="F359" s="34" t="s">
        <v>29</v>
      </c>
      <c r="G359" s="21"/>
      <c r="H359" s="21"/>
      <c r="I359" s="21" t="s">
        <v>31</v>
      </c>
      <c r="J359" s="21" t="s">
        <v>13</v>
      </c>
      <c r="M359" s="12"/>
    </row>
    <row r="360" spans="1:13" ht="18" customHeight="1">
      <c r="A360" s="4">
        <v>359</v>
      </c>
      <c r="B360" s="37">
        <v>39246</v>
      </c>
      <c r="C360" s="34" t="s">
        <v>47</v>
      </c>
      <c r="D360" s="34" t="s">
        <v>17</v>
      </c>
      <c r="E360" s="34" t="s">
        <v>5</v>
      </c>
      <c r="F360" s="34" t="s">
        <v>22</v>
      </c>
      <c r="G360" s="21"/>
      <c r="H360" s="21"/>
      <c r="I360" s="21" t="s">
        <v>32</v>
      </c>
      <c r="J360" s="21" t="s">
        <v>38</v>
      </c>
      <c r="M360" s="12"/>
    </row>
    <row r="361" spans="1:13" ht="18" customHeight="1">
      <c r="A361" s="4">
        <v>360</v>
      </c>
      <c r="B361" s="37">
        <v>39246</v>
      </c>
      <c r="C361" s="34" t="s">
        <v>30</v>
      </c>
      <c r="D361" s="34" t="s">
        <v>43</v>
      </c>
      <c r="E361" s="34" t="s">
        <v>12</v>
      </c>
      <c r="F361" s="34" t="s">
        <v>46</v>
      </c>
      <c r="G361" s="21"/>
      <c r="H361" s="21"/>
      <c r="I361" s="21" t="s">
        <v>9</v>
      </c>
      <c r="J361" s="21" t="s">
        <v>20</v>
      </c>
      <c r="M361" s="12"/>
    </row>
    <row r="362" spans="1:13" ht="18" customHeight="1">
      <c r="A362" s="4">
        <v>361</v>
      </c>
      <c r="B362" s="37">
        <v>39246</v>
      </c>
      <c r="C362" s="34" t="s">
        <v>18</v>
      </c>
      <c r="D362" s="34" t="s">
        <v>148</v>
      </c>
      <c r="E362" s="34" t="s">
        <v>72</v>
      </c>
      <c r="F362" s="34" t="s">
        <v>131</v>
      </c>
      <c r="G362" s="21"/>
      <c r="H362" s="21"/>
      <c r="I362" s="21" t="s">
        <v>8</v>
      </c>
      <c r="J362" s="21" t="s">
        <v>19</v>
      </c>
      <c r="M362" s="12"/>
    </row>
    <row r="363" spans="1:13" ht="18" customHeight="1">
      <c r="A363" s="4">
        <v>362</v>
      </c>
      <c r="B363" s="37">
        <v>39246</v>
      </c>
      <c r="C363" s="34" t="s">
        <v>163</v>
      </c>
      <c r="D363" s="34" t="s">
        <v>146</v>
      </c>
      <c r="E363" s="34" t="s">
        <v>16</v>
      </c>
      <c r="F363" s="34" t="s">
        <v>161</v>
      </c>
      <c r="G363" s="21"/>
      <c r="H363" s="21"/>
      <c r="I363" s="21" t="s">
        <v>26</v>
      </c>
      <c r="J363" s="21" t="s">
        <v>37</v>
      </c>
      <c r="M363" s="12"/>
    </row>
    <row r="364" spans="1:13" ht="18" customHeight="1">
      <c r="A364" s="4">
        <v>363</v>
      </c>
      <c r="B364" s="37">
        <v>39246</v>
      </c>
      <c r="C364" s="34" t="s">
        <v>214</v>
      </c>
      <c r="D364" s="34" t="s">
        <v>36</v>
      </c>
      <c r="E364" s="34" t="s">
        <v>24</v>
      </c>
      <c r="F364" s="34" t="s">
        <v>33</v>
      </c>
      <c r="G364" s="21"/>
      <c r="H364" s="21"/>
      <c r="I364" s="21" t="s">
        <v>25</v>
      </c>
      <c r="J364" s="21" t="s">
        <v>14</v>
      </c>
      <c r="M364" s="12"/>
    </row>
    <row r="365" spans="1:13" ht="18" customHeight="1">
      <c r="A365" s="4">
        <v>364</v>
      </c>
      <c r="B365" s="37">
        <v>39247</v>
      </c>
      <c r="C365" s="34" t="s">
        <v>161</v>
      </c>
      <c r="D365" s="34" t="s">
        <v>16</v>
      </c>
      <c r="E365" s="34" t="s">
        <v>182</v>
      </c>
      <c r="F365" s="34" t="s">
        <v>163</v>
      </c>
      <c r="G365" s="21"/>
      <c r="H365" s="21"/>
      <c r="I365" s="21" t="s">
        <v>26</v>
      </c>
      <c r="J365" s="21" t="s">
        <v>37</v>
      </c>
      <c r="M365" s="12"/>
    </row>
    <row r="366" spans="1:13" ht="18" customHeight="1">
      <c r="A366" s="4">
        <v>365</v>
      </c>
      <c r="B366" s="37">
        <v>39247</v>
      </c>
      <c r="C366" s="34" t="s">
        <v>46</v>
      </c>
      <c r="D366" s="34" t="s">
        <v>41</v>
      </c>
      <c r="E366" s="34" t="s">
        <v>43</v>
      </c>
      <c r="F366" s="34" t="s">
        <v>12</v>
      </c>
      <c r="G366" s="21"/>
      <c r="H366" s="21"/>
      <c r="I366" s="21" t="s">
        <v>9</v>
      </c>
      <c r="J366" s="21" t="s">
        <v>20</v>
      </c>
      <c r="M366" s="12"/>
    </row>
    <row r="367" spans="1:13" ht="18" customHeight="1">
      <c r="A367" s="4">
        <v>366</v>
      </c>
      <c r="B367" s="37">
        <v>39247</v>
      </c>
      <c r="C367" s="34" t="s">
        <v>29</v>
      </c>
      <c r="D367" s="34" t="s">
        <v>7</v>
      </c>
      <c r="E367" s="34" t="s">
        <v>23</v>
      </c>
      <c r="F367" s="34" t="s">
        <v>35</v>
      </c>
      <c r="G367" s="21"/>
      <c r="H367" s="21"/>
      <c r="I367" s="21" t="s">
        <v>31</v>
      </c>
      <c r="J367" s="21" t="s">
        <v>13</v>
      </c>
      <c r="M367" s="12"/>
    </row>
    <row r="368" spans="1:13" ht="18" customHeight="1">
      <c r="A368" s="4">
        <v>367</v>
      </c>
      <c r="B368" s="37">
        <v>39247</v>
      </c>
      <c r="C368" s="34" t="s">
        <v>131</v>
      </c>
      <c r="D368" s="34" t="s">
        <v>217</v>
      </c>
      <c r="E368" s="36" t="s">
        <v>148</v>
      </c>
      <c r="F368" s="34" t="s">
        <v>72</v>
      </c>
      <c r="G368" s="21"/>
      <c r="H368" s="21"/>
      <c r="I368" s="21" t="s">
        <v>8</v>
      </c>
      <c r="J368" s="21" t="s">
        <v>19</v>
      </c>
      <c r="M368" s="12"/>
    </row>
    <row r="369" spans="1:13" ht="18" customHeight="1">
      <c r="A369" s="4">
        <v>368</v>
      </c>
      <c r="B369" s="37">
        <v>39247</v>
      </c>
      <c r="C369" s="34" t="s">
        <v>33</v>
      </c>
      <c r="D369" s="34" t="s">
        <v>142</v>
      </c>
      <c r="E369" s="34" t="s">
        <v>36</v>
      </c>
      <c r="F369" s="34" t="s">
        <v>24</v>
      </c>
      <c r="G369" s="21"/>
      <c r="H369" s="21"/>
      <c r="I369" s="21" t="s">
        <v>25</v>
      </c>
      <c r="J369" s="21" t="s">
        <v>14</v>
      </c>
      <c r="M369" s="12"/>
    </row>
    <row r="370" spans="1:13" ht="18" customHeight="1">
      <c r="A370" s="4">
        <v>369</v>
      </c>
      <c r="B370" s="37">
        <v>39247</v>
      </c>
      <c r="C370" s="34" t="s">
        <v>22</v>
      </c>
      <c r="D370" s="34" t="s">
        <v>213</v>
      </c>
      <c r="E370" s="34" t="s">
        <v>17</v>
      </c>
      <c r="F370" s="34" t="s">
        <v>5</v>
      </c>
      <c r="G370" s="21"/>
      <c r="H370" s="21"/>
      <c r="I370" s="21" t="s">
        <v>32</v>
      </c>
      <c r="J370" s="21" t="s">
        <v>38</v>
      </c>
      <c r="M370" s="12"/>
    </row>
    <row r="371" spans="1:13" ht="18" customHeight="1">
      <c r="A371" s="4">
        <v>370</v>
      </c>
      <c r="B371" s="37">
        <v>39249</v>
      </c>
      <c r="C371" s="34" t="s">
        <v>72</v>
      </c>
      <c r="D371" s="34" t="s">
        <v>47</v>
      </c>
      <c r="E371" s="34" t="s">
        <v>21</v>
      </c>
      <c r="F371" s="34" t="s">
        <v>148</v>
      </c>
      <c r="G371" s="21"/>
      <c r="H371" s="21"/>
      <c r="I371" s="21" t="s">
        <v>8</v>
      </c>
      <c r="J371" s="21" t="s">
        <v>38</v>
      </c>
      <c r="M371" s="12"/>
    </row>
    <row r="372" spans="1:13" ht="18" customHeight="1">
      <c r="A372" s="4">
        <v>371</v>
      </c>
      <c r="B372" s="37">
        <v>39249</v>
      </c>
      <c r="C372" s="34" t="s">
        <v>5</v>
      </c>
      <c r="D372" s="34" t="s">
        <v>27</v>
      </c>
      <c r="E372" s="34" t="s">
        <v>213</v>
      </c>
      <c r="F372" s="34" t="s">
        <v>43</v>
      </c>
      <c r="G372" s="21"/>
      <c r="H372" s="21"/>
      <c r="I372" s="21" t="s">
        <v>32</v>
      </c>
      <c r="J372" s="21" t="s">
        <v>19</v>
      </c>
      <c r="M372" s="12"/>
    </row>
    <row r="373" spans="1:13" ht="18" customHeight="1">
      <c r="A373" s="4">
        <v>372</v>
      </c>
      <c r="B373" s="37">
        <v>39249</v>
      </c>
      <c r="C373" s="34" t="s">
        <v>144</v>
      </c>
      <c r="D373" s="34" t="s">
        <v>29</v>
      </c>
      <c r="E373" s="34" t="s">
        <v>49</v>
      </c>
      <c r="F373" s="34" t="s">
        <v>23</v>
      </c>
      <c r="G373" s="21"/>
      <c r="H373" s="21"/>
      <c r="I373" s="21" t="s">
        <v>31</v>
      </c>
      <c r="J373" s="21" t="s">
        <v>20</v>
      </c>
      <c r="M373" s="12"/>
    </row>
    <row r="374" spans="1:13" ht="18" customHeight="1">
      <c r="A374" s="4">
        <v>373</v>
      </c>
      <c r="B374" s="37">
        <v>39249</v>
      </c>
      <c r="C374" s="34" t="s">
        <v>24</v>
      </c>
      <c r="D374" s="34" t="s">
        <v>210</v>
      </c>
      <c r="E374" s="34" t="s">
        <v>142</v>
      </c>
      <c r="F374" s="34" t="s">
        <v>36</v>
      </c>
      <c r="G374" s="21"/>
      <c r="H374" s="21"/>
      <c r="I374" s="21" t="s">
        <v>25</v>
      </c>
      <c r="J374" s="21" t="s">
        <v>37</v>
      </c>
      <c r="M374" s="12"/>
    </row>
    <row r="375" spans="1:13" ht="18" customHeight="1">
      <c r="A375" s="4">
        <v>374</v>
      </c>
      <c r="B375" s="37">
        <v>39249</v>
      </c>
      <c r="C375" s="34" t="s">
        <v>16</v>
      </c>
      <c r="D375" s="36" t="s">
        <v>214</v>
      </c>
      <c r="E375" s="34" t="s">
        <v>7</v>
      </c>
      <c r="F375" s="34" t="s">
        <v>182</v>
      </c>
      <c r="G375" s="21"/>
      <c r="H375" s="21"/>
      <c r="I375" s="21" t="s">
        <v>26</v>
      </c>
      <c r="J375" s="21" t="s">
        <v>14</v>
      </c>
      <c r="M375" s="12"/>
    </row>
    <row r="376" spans="1:13" ht="18" customHeight="1">
      <c r="A376" s="4">
        <v>375</v>
      </c>
      <c r="B376" s="37">
        <v>39249</v>
      </c>
      <c r="C376" s="34" t="s">
        <v>12</v>
      </c>
      <c r="D376" s="34" t="s">
        <v>22</v>
      </c>
      <c r="E376" s="34" t="s">
        <v>30</v>
      </c>
      <c r="F376" s="34" t="s">
        <v>10</v>
      </c>
      <c r="G376" s="21"/>
      <c r="H376" s="21"/>
      <c r="I376" s="21" t="s">
        <v>9</v>
      </c>
      <c r="J376" s="21" t="s">
        <v>13</v>
      </c>
      <c r="M376" s="12"/>
    </row>
    <row r="377" spans="1:13" ht="18" customHeight="1">
      <c r="A377" s="4">
        <v>376</v>
      </c>
      <c r="B377" s="37">
        <v>39250</v>
      </c>
      <c r="C377" s="34" t="s">
        <v>148</v>
      </c>
      <c r="D377" s="34" t="s">
        <v>46</v>
      </c>
      <c r="E377" s="34" t="s">
        <v>47</v>
      </c>
      <c r="F377" s="34" t="s">
        <v>21</v>
      </c>
      <c r="G377" s="21"/>
      <c r="H377" s="21"/>
      <c r="I377" s="21" t="s">
        <v>8</v>
      </c>
      <c r="J377" s="21" t="s">
        <v>38</v>
      </c>
      <c r="M377" s="12"/>
    </row>
    <row r="378" spans="1:13" ht="18" customHeight="1">
      <c r="A378" s="4">
        <v>377</v>
      </c>
      <c r="B378" s="37">
        <v>39250</v>
      </c>
      <c r="C378" s="36" t="s">
        <v>182</v>
      </c>
      <c r="D378" s="34" t="s">
        <v>33</v>
      </c>
      <c r="E378" s="34" t="s">
        <v>214</v>
      </c>
      <c r="F378" s="34" t="s">
        <v>7</v>
      </c>
      <c r="G378" s="21"/>
      <c r="H378" s="21"/>
      <c r="I378" s="21" t="s">
        <v>26</v>
      </c>
      <c r="J378" s="21" t="s">
        <v>14</v>
      </c>
      <c r="M378" s="13"/>
    </row>
    <row r="379" spans="1:13" ht="18" customHeight="1">
      <c r="A379" s="4">
        <v>378</v>
      </c>
      <c r="B379" s="37">
        <v>39250</v>
      </c>
      <c r="C379" s="34" t="s">
        <v>10</v>
      </c>
      <c r="D379" s="34" t="s">
        <v>39</v>
      </c>
      <c r="E379" s="34" t="s">
        <v>22</v>
      </c>
      <c r="F379" s="34" t="s">
        <v>30</v>
      </c>
      <c r="G379" s="21"/>
      <c r="H379" s="21"/>
      <c r="I379" s="21" t="s">
        <v>9</v>
      </c>
      <c r="J379" s="21" t="s">
        <v>13</v>
      </c>
      <c r="M379" s="12"/>
    </row>
    <row r="380" spans="1:13" ht="18" customHeight="1">
      <c r="A380" s="4">
        <v>379</v>
      </c>
      <c r="B380" s="37">
        <v>39250</v>
      </c>
      <c r="C380" s="34" t="s">
        <v>36</v>
      </c>
      <c r="D380" s="34" t="s">
        <v>161</v>
      </c>
      <c r="E380" s="34" t="s">
        <v>210</v>
      </c>
      <c r="F380" s="34" t="s">
        <v>142</v>
      </c>
      <c r="G380" s="21"/>
      <c r="H380" s="21"/>
      <c r="I380" s="21" t="s">
        <v>25</v>
      </c>
      <c r="J380" s="21" t="s">
        <v>37</v>
      </c>
      <c r="M380" s="12"/>
    </row>
    <row r="381" spans="1:13" ht="18" customHeight="1">
      <c r="A381" s="4">
        <v>380</v>
      </c>
      <c r="B381" s="37">
        <v>39250</v>
      </c>
      <c r="C381" s="34" t="s">
        <v>23</v>
      </c>
      <c r="D381" s="34" t="s">
        <v>6</v>
      </c>
      <c r="E381" s="34" t="s">
        <v>29</v>
      </c>
      <c r="F381" s="34" t="s">
        <v>49</v>
      </c>
      <c r="G381" s="21"/>
      <c r="H381" s="21"/>
      <c r="I381" s="21" t="s">
        <v>31</v>
      </c>
      <c r="J381" s="21" t="s">
        <v>20</v>
      </c>
      <c r="M381" s="12"/>
    </row>
    <row r="382" spans="1:13" ht="18" customHeight="1">
      <c r="A382" s="4">
        <v>381</v>
      </c>
      <c r="B382" s="37">
        <v>39250</v>
      </c>
      <c r="C382" s="34" t="s">
        <v>43</v>
      </c>
      <c r="D382" s="34" t="s">
        <v>131</v>
      </c>
      <c r="E382" s="34" t="s">
        <v>27</v>
      </c>
      <c r="F382" s="34" t="s">
        <v>41</v>
      </c>
      <c r="G382" s="21"/>
      <c r="H382" s="21"/>
      <c r="I382" s="21" t="s">
        <v>32</v>
      </c>
      <c r="J382" s="21" t="s">
        <v>19</v>
      </c>
      <c r="M382" s="12"/>
    </row>
    <row r="383" spans="1:13" ht="18" customHeight="1">
      <c r="A383" s="4">
        <v>382</v>
      </c>
      <c r="B383" s="37">
        <v>39252</v>
      </c>
      <c r="C383" s="34" t="s">
        <v>7</v>
      </c>
      <c r="D383" s="34" t="s">
        <v>153</v>
      </c>
      <c r="E383" s="34" t="s">
        <v>16</v>
      </c>
      <c r="F383" s="34" t="s">
        <v>50</v>
      </c>
      <c r="G383" s="21"/>
      <c r="H383" s="21"/>
      <c r="I383" s="21" t="s">
        <v>20</v>
      </c>
      <c r="J383" s="21" t="s">
        <v>26</v>
      </c>
      <c r="M383" s="12"/>
    </row>
    <row r="384" spans="1:13" ht="18" customHeight="1">
      <c r="A384" s="4">
        <v>383</v>
      </c>
      <c r="B384" s="37">
        <v>39252</v>
      </c>
      <c r="C384" s="34" t="s">
        <v>41</v>
      </c>
      <c r="D384" s="34" t="s">
        <v>144</v>
      </c>
      <c r="E384" s="34" t="s">
        <v>131</v>
      </c>
      <c r="F384" s="34" t="s">
        <v>6</v>
      </c>
      <c r="G384" s="21"/>
      <c r="H384" s="21"/>
      <c r="I384" s="21" t="s">
        <v>13</v>
      </c>
      <c r="J384" s="21" t="s">
        <v>25</v>
      </c>
      <c r="M384" s="12"/>
    </row>
    <row r="385" spans="1:13" ht="18" customHeight="1">
      <c r="A385" s="4">
        <v>384</v>
      </c>
      <c r="B385" s="37">
        <v>39252</v>
      </c>
      <c r="C385" s="34" t="s">
        <v>211</v>
      </c>
      <c r="D385" s="34" t="s">
        <v>166</v>
      </c>
      <c r="E385" s="34" t="s">
        <v>12</v>
      </c>
      <c r="F385" s="34" t="s">
        <v>22</v>
      </c>
      <c r="G385" s="21"/>
      <c r="H385" s="21"/>
      <c r="I385" s="21" t="s">
        <v>14</v>
      </c>
      <c r="J385" s="21" t="s">
        <v>32</v>
      </c>
      <c r="M385" s="12"/>
    </row>
    <row r="386" spans="1:13" ht="18" customHeight="1">
      <c r="A386" s="4">
        <v>385</v>
      </c>
      <c r="B386" s="37">
        <v>39252</v>
      </c>
      <c r="C386" s="34" t="s">
        <v>210</v>
      </c>
      <c r="D386" s="34" t="s">
        <v>24</v>
      </c>
      <c r="E386" s="34" t="s">
        <v>17</v>
      </c>
      <c r="F386" s="34" t="s">
        <v>173</v>
      </c>
      <c r="G386" s="21"/>
      <c r="H386" s="21"/>
      <c r="I386" s="21" t="s">
        <v>19</v>
      </c>
      <c r="J386" s="21" t="s">
        <v>31</v>
      </c>
      <c r="M386" s="12"/>
    </row>
    <row r="387" spans="1:13" ht="18" customHeight="1">
      <c r="A387" s="4">
        <v>386</v>
      </c>
      <c r="B387" s="37">
        <v>39252</v>
      </c>
      <c r="C387" s="34" t="s">
        <v>142</v>
      </c>
      <c r="D387" s="34" t="s">
        <v>72</v>
      </c>
      <c r="E387" s="34" t="s">
        <v>161</v>
      </c>
      <c r="F387" s="34" t="s">
        <v>46</v>
      </c>
      <c r="G387" s="21"/>
      <c r="H387" s="21"/>
      <c r="I387" s="21" t="s">
        <v>38</v>
      </c>
      <c r="J387" s="21" t="s">
        <v>9</v>
      </c>
      <c r="M387" s="12"/>
    </row>
    <row r="388" spans="1:13" ht="18" customHeight="1">
      <c r="A388" s="4">
        <v>387</v>
      </c>
      <c r="B388" s="37">
        <v>39252</v>
      </c>
      <c r="C388" s="34" t="s">
        <v>21</v>
      </c>
      <c r="D388" s="34" t="s">
        <v>5</v>
      </c>
      <c r="E388" s="34" t="s">
        <v>35</v>
      </c>
      <c r="F388" s="34" t="s">
        <v>213</v>
      </c>
      <c r="G388" s="21"/>
      <c r="H388" s="21"/>
      <c r="I388" s="21" t="s">
        <v>37</v>
      </c>
      <c r="J388" s="21" t="s">
        <v>8</v>
      </c>
      <c r="M388" s="12"/>
    </row>
    <row r="389" spans="1:13" ht="18" customHeight="1">
      <c r="A389" s="4">
        <v>388</v>
      </c>
      <c r="B389" s="37">
        <v>39253</v>
      </c>
      <c r="C389" s="34" t="s">
        <v>213</v>
      </c>
      <c r="D389" s="34" t="s">
        <v>10</v>
      </c>
      <c r="E389" s="34" t="s">
        <v>5</v>
      </c>
      <c r="F389" s="34" t="s">
        <v>35</v>
      </c>
      <c r="G389" s="21"/>
      <c r="H389" s="21"/>
      <c r="I389" s="21" t="s">
        <v>37</v>
      </c>
      <c r="J389" s="21" t="s">
        <v>8</v>
      </c>
      <c r="M389" s="12"/>
    </row>
    <row r="390" spans="1:13" ht="18" customHeight="1">
      <c r="A390" s="4">
        <v>389</v>
      </c>
      <c r="B390" s="37">
        <v>39253</v>
      </c>
      <c r="C390" s="34" t="s">
        <v>173</v>
      </c>
      <c r="D390" s="34" t="s">
        <v>163</v>
      </c>
      <c r="E390" s="34" t="s">
        <v>24</v>
      </c>
      <c r="F390" s="34" t="s">
        <v>17</v>
      </c>
      <c r="G390" s="21"/>
      <c r="H390" s="21"/>
      <c r="I390" s="21" t="s">
        <v>19</v>
      </c>
      <c r="J390" s="21" t="s">
        <v>31</v>
      </c>
      <c r="M390" s="12"/>
    </row>
    <row r="391" spans="1:13" ht="18" customHeight="1">
      <c r="A391" s="4">
        <v>390</v>
      </c>
      <c r="B391" s="37">
        <v>39253</v>
      </c>
      <c r="C391" s="34" t="s">
        <v>46</v>
      </c>
      <c r="D391" s="34" t="s">
        <v>23</v>
      </c>
      <c r="E391" s="34" t="s">
        <v>72</v>
      </c>
      <c r="F391" s="34" t="s">
        <v>161</v>
      </c>
      <c r="G391" s="21"/>
      <c r="H391" s="21"/>
      <c r="I391" s="21" t="s">
        <v>38</v>
      </c>
      <c r="J391" s="21" t="s">
        <v>9</v>
      </c>
      <c r="M391" s="12"/>
    </row>
    <row r="392" spans="1:13" ht="18" customHeight="1">
      <c r="A392" s="4">
        <v>391</v>
      </c>
      <c r="B392" s="37">
        <v>39253</v>
      </c>
      <c r="C392" s="34" t="s">
        <v>6</v>
      </c>
      <c r="D392" s="34" t="s">
        <v>148</v>
      </c>
      <c r="E392" s="34" t="s">
        <v>144</v>
      </c>
      <c r="F392" s="34" t="s">
        <v>131</v>
      </c>
      <c r="G392" s="21"/>
      <c r="H392" s="21"/>
      <c r="I392" s="21" t="s">
        <v>13</v>
      </c>
      <c r="J392" s="21" t="s">
        <v>25</v>
      </c>
      <c r="M392" s="12"/>
    </row>
    <row r="393" spans="1:13" ht="18" customHeight="1">
      <c r="A393" s="4">
        <v>392</v>
      </c>
      <c r="B393" s="37">
        <v>39253</v>
      </c>
      <c r="C393" s="34" t="s">
        <v>50</v>
      </c>
      <c r="D393" s="34" t="s">
        <v>15</v>
      </c>
      <c r="E393" s="34" t="s">
        <v>153</v>
      </c>
      <c r="F393" s="34" t="s">
        <v>16</v>
      </c>
      <c r="G393" s="21"/>
      <c r="H393" s="21"/>
      <c r="I393" s="21" t="s">
        <v>20</v>
      </c>
      <c r="J393" s="21" t="s">
        <v>26</v>
      </c>
      <c r="M393" s="12"/>
    </row>
    <row r="394" spans="1:13" ht="18" customHeight="1">
      <c r="A394" s="4">
        <v>393</v>
      </c>
      <c r="B394" s="37">
        <v>39253</v>
      </c>
      <c r="C394" s="34" t="s">
        <v>22</v>
      </c>
      <c r="D394" s="34" t="s">
        <v>12</v>
      </c>
      <c r="E394" s="34" t="s">
        <v>166</v>
      </c>
      <c r="F394" s="34" t="s">
        <v>29</v>
      </c>
      <c r="G394" s="21"/>
      <c r="H394" s="21"/>
      <c r="I394" s="21" t="s">
        <v>14</v>
      </c>
      <c r="J394" s="21" t="s">
        <v>32</v>
      </c>
      <c r="M394" s="12"/>
    </row>
    <row r="395" spans="1:13" ht="18" customHeight="1">
      <c r="A395" s="4">
        <v>394</v>
      </c>
      <c r="B395" s="37">
        <v>39256</v>
      </c>
      <c r="C395" s="36" t="s">
        <v>47</v>
      </c>
      <c r="D395" s="34" t="s">
        <v>210</v>
      </c>
      <c r="E395" s="34" t="s">
        <v>185</v>
      </c>
      <c r="F395" s="34" t="s">
        <v>163</v>
      </c>
      <c r="G395" s="21"/>
      <c r="H395" s="21"/>
      <c r="I395" s="21" t="s">
        <v>19</v>
      </c>
      <c r="J395" s="21" t="s">
        <v>9</v>
      </c>
      <c r="M395" s="13"/>
    </row>
    <row r="396" spans="1:13" ht="18" customHeight="1">
      <c r="A396" s="4">
        <v>395</v>
      </c>
      <c r="B396" s="37">
        <v>39256</v>
      </c>
      <c r="C396" s="34" t="s">
        <v>49</v>
      </c>
      <c r="D396" s="34" t="s">
        <v>41</v>
      </c>
      <c r="E396" s="34" t="s">
        <v>10</v>
      </c>
      <c r="F396" s="34" t="s">
        <v>5</v>
      </c>
      <c r="G396" s="21"/>
      <c r="H396" s="21"/>
      <c r="I396" s="21" t="s">
        <v>13</v>
      </c>
      <c r="J396" s="21" t="s">
        <v>26</v>
      </c>
      <c r="M396" s="12"/>
    </row>
    <row r="397" spans="1:13" ht="18" customHeight="1">
      <c r="A397" s="4">
        <v>396</v>
      </c>
      <c r="B397" s="37">
        <v>39256</v>
      </c>
      <c r="C397" s="34" t="s">
        <v>29</v>
      </c>
      <c r="D397" s="34" t="s">
        <v>33</v>
      </c>
      <c r="E397" s="34" t="s">
        <v>148</v>
      </c>
      <c r="F397" s="34" t="s">
        <v>35</v>
      </c>
      <c r="G397" s="21"/>
      <c r="H397" s="21"/>
      <c r="I397" s="21" t="s">
        <v>37</v>
      </c>
      <c r="J397" s="21" t="s">
        <v>32</v>
      </c>
      <c r="M397" s="12"/>
    </row>
    <row r="398" spans="1:13" ht="18" customHeight="1">
      <c r="A398" s="4">
        <v>397</v>
      </c>
      <c r="B398" s="37">
        <v>39256</v>
      </c>
      <c r="C398" s="34" t="s">
        <v>144</v>
      </c>
      <c r="D398" s="34" t="s">
        <v>213</v>
      </c>
      <c r="E398" s="34" t="s">
        <v>27</v>
      </c>
      <c r="F398" s="34" t="s">
        <v>30</v>
      </c>
      <c r="G398" s="21"/>
      <c r="H398" s="21"/>
      <c r="I398" s="21" t="s">
        <v>14</v>
      </c>
      <c r="J398" s="21" t="s">
        <v>8</v>
      </c>
      <c r="M398" s="12"/>
    </row>
    <row r="399" spans="1:13" ht="18" customHeight="1">
      <c r="A399" s="4">
        <v>398</v>
      </c>
      <c r="B399" s="37">
        <v>39256</v>
      </c>
      <c r="C399" s="21" t="s">
        <v>214</v>
      </c>
      <c r="D399" s="21" t="s">
        <v>22</v>
      </c>
      <c r="E399" s="21" t="s">
        <v>182</v>
      </c>
      <c r="F399" s="21" t="s">
        <v>15</v>
      </c>
      <c r="G399" s="21"/>
      <c r="H399" s="21"/>
      <c r="I399" s="21" t="s">
        <v>20</v>
      </c>
      <c r="J399" s="21" t="s">
        <v>25</v>
      </c>
      <c r="M399" s="12"/>
    </row>
    <row r="400" spans="1:13" ht="18" customHeight="1">
      <c r="A400" s="4">
        <v>399</v>
      </c>
      <c r="B400" s="37">
        <v>39256</v>
      </c>
      <c r="C400" s="34" t="s">
        <v>16</v>
      </c>
      <c r="D400" s="34" t="s">
        <v>161</v>
      </c>
      <c r="E400" s="34" t="s">
        <v>43</v>
      </c>
      <c r="F400" s="34" t="s">
        <v>23</v>
      </c>
      <c r="G400" s="21"/>
      <c r="H400" s="21"/>
      <c r="I400" s="21" t="s">
        <v>38</v>
      </c>
      <c r="J400" s="21" t="s">
        <v>31</v>
      </c>
      <c r="M400" s="12"/>
    </row>
    <row r="401" spans="1:13" ht="18" customHeight="1">
      <c r="A401" s="4">
        <v>400</v>
      </c>
      <c r="B401" s="37">
        <v>39257</v>
      </c>
      <c r="C401" s="34" t="s">
        <v>35</v>
      </c>
      <c r="D401" s="34" t="s">
        <v>5</v>
      </c>
      <c r="E401" s="34" t="s">
        <v>33</v>
      </c>
      <c r="F401" s="34" t="s">
        <v>12</v>
      </c>
      <c r="G401" s="21"/>
      <c r="H401" s="21"/>
      <c r="I401" s="21" t="s">
        <v>37</v>
      </c>
      <c r="J401" s="21" t="s">
        <v>32</v>
      </c>
      <c r="M401" s="12"/>
    </row>
    <row r="402" spans="1:13" ht="18" customHeight="1">
      <c r="A402" s="4">
        <v>401</v>
      </c>
      <c r="B402" s="37">
        <v>39257</v>
      </c>
      <c r="C402" s="34" t="s">
        <v>153</v>
      </c>
      <c r="D402" s="34" t="s">
        <v>46</v>
      </c>
      <c r="E402" s="34" t="s">
        <v>23</v>
      </c>
      <c r="F402" s="34" t="s">
        <v>43</v>
      </c>
      <c r="G402" s="21"/>
      <c r="H402" s="21"/>
      <c r="I402" s="21" t="s">
        <v>38</v>
      </c>
      <c r="J402" s="21" t="s">
        <v>31</v>
      </c>
      <c r="M402" s="12"/>
    </row>
    <row r="403" spans="1:13" ht="18" customHeight="1">
      <c r="A403" s="4">
        <v>402</v>
      </c>
      <c r="B403" s="37">
        <v>39257</v>
      </c>
      <c r="C403" s="34" t="s">
        <v>131</v>
      </c>
      <c r="D403" s="34" t="s">
        <v>36</v>
      </c>
      <c r="E403" s="34" t="s">
        <v>41</v>
      </c>
      <c r="F403" s="34" t="s">
        <v>10</v>
      </c>
      <c r="G403" s="21"/>
      <c r="H403" s="21"/>
      <c r="I403" s="21" t="s">
        <v>13</v>
      </c>
      <c r="J403" s="21" t="s">
        <v>26</v>
      </c>
      <c r="M403" s="12"/>
    </row>
    <row r="404" spans="1:13" ht="18" customHeight="1">
      <c r="A404" s="4">
        <v>403</v>
      </c>
      <c r="B404" s="37">
        <v>39257</v>
      </c>
      <c r="C404" s="34" t="s">
        <v>30</v>
      </c>
      <c r="D404" s="34" t="s">
        <v>27</v>
      </c>
      <c r="E404" s="34" t="s">
        <v>213</v>
      </c>
      <c r="F404" s="34" t="s">
        <v>166</v>
      </c>
      <c r="G404" s="21"/>
      <c r="H404" s="21"/>
      <c r="I404" s="21" t="s">
        <v>14</v>
      </c>
      <c r="J404" s="21" t="s">
        <v>8</v>
      </c>
      <c r="M404" s="12"/>
    </row>
    <row r="405" spans="1:13" ht="18" customHeight="1">
      <c r="A405" s="4">
        <v>404</v>
      </c>
      <c r="B405" s="37">
        <v>39257</v>
      </c>
      <c r="C405" s="34" t="s">
        <v>15</v>
      </c>
      <c r="D405" s="34" t="s">
        <v>50</v>
      </c>
      <c r="E405" s="34" t="s">
        <v>22</v>
      </c>
      <c r="F405" s="34" t="s">
        <v>182</v>
      </c>
      <c r="G405" s="21"/>
      <c r="H405" s="21"/>
      <c r="I405" s="21" t="s">
        <v>20</v>
      </c>
      <c r="J405" s="21" t="s">
        <v>25</v>
      </c>
      <c r="M405" s="12"/>
    </row>
    <row r="406" spans="1:13" ht="18" customHeight="1">
      <c r="A406" s="4">
        <v>405</v>
      </c>
      <c r="B406" s="37">
        <v>39257</v>
      </c>
      <c r="C406" s="34" t="s">
        <v>163</v>
      </c>
      <c r="D406" s="34" t="s">
        <v>173</v>
      </c>
      <c r="E406" s="34" t="s">
        <v>72</v>
      </c>
      <c r="F406" s="34" t="s">
        <v>185</v>
      </c>
      <c r="G406" s="21"/>
      <c r="H406" s="21"/>
      <c r="I406" s="21" t="s">
        <v>19</v>
      </c>
      <c r="J406" s="21" t="s">
        <v>9</v>
      </c>
      <c r="M406" s="12"/>
    </row>
    <row r="407" spans="1:13" ht="18" customHeight="1">
      <c r="A407" s="4">
        <v>406</v>
      </c>
      <c r="B407" s="38">
        <v>39258</v>
      </c>
      <c r="C407" s="21" t="s">
        <v>27</v>
      </c>
      <c r="D407" s="21" t="s">
        <v>29</v>
      </c>
      <c r="E407" s="21" t="s">
        <v>36</v>
      </c>
      <c r="F407" s="21" t="s">
        <v>148</v>
      </c>
      <c r="G407" s="21"/>
      <c r="H407" s="21"/>
      <c r="I407" s="21" t="s">
        <v>8</v>
      </c>
      <c r="J407" s="21" t="s">
        <v>13</v>
      </c>
      <c r="M407" s="12"/>
    </row>
    <row r="408" spans="1:13" ht="18" customHeight="1">
      <c r="A408" s="4">
        <v>407</v>
      </c>
      <c r="B408" s="37">
        <v>39259</v>
      </c>
      <c r="C408" s="34" t="s">
        <v>5</v>
      </c>
      <c r="D408" s="34" t="s">
        <v>17</v>
      </c>
      <c r="E408" s="34" t="s">
        <v>30</v>
      </c>
      <c r="F408" s="34" t="s">
        <v>6</v>
      </c>
      <c r="G408" s="21"/>
      <c r="H408" s="21"/>
      <c r="I408" s="21" t="s">
        <v>13</v>
      </c>
      <c r="J408" s="21" t="s">
        <v>31</v>
      </c>
      <c r="M408" s="12"/>
    </row>
    <row r="409" spans="1:13" ht="18" customHeight="1">
      <c r="A409" s="4">
        <v>408</v>
      </c>
      <c r="B409" s="37">
        <v>39259</v>
      </c>
      <c r="C409" s="34" t="s">
        <v>12</v>
      </c>
      <c r="D409" s="34" t="s">
        <v>49</v>
      </c>
      <c r="E409" s="34" t="s">
        <v>131</v>
      </c>
      <c r="F409" s="34" t="s">
        <v>144</v>
      </c>
      <c r="G409" s="21"/>
      <c r="H409" s="21"/>
      <c r="I409" s="21" t="s">
        <v>9</v>
      </c>
      <c r="J409" s="21" t="s">
        <v>37</v>
      </c>
      <c r="M409" s="12"/>
    </row>
    <row r="410" spans="1:13" ht="18" customHeight="1">
      <c r="A410" s="4">
        <v>409</v>
      </c>
      <c r="B410" s="37">
        <v>39262</v>
      </c>
      <c r="C410" s="34" t="s">
        <v>47</v>
      </c>
      <c r="D410" s="34" t="s">
        <v>24</v>
      </c>
      <c r="E410" s="34" t="s">
        <v>5</v>
      </c>
      <c r="F410" s="34" t="s">
        <v>153</v>
      </c>
      <c r="G410" s="21"/>
      <c r="H410" s="21"/>
      <c r="I410" s="21" t="s">
        <v>25</v>
      </c>
      <c r="J410" s="21" t="s">
        <v>8</v>
      </c>
      <c r="M410" s="12"/>
    </row>
    <row r="411" spans="1:13" ht="18" customHeight="1">
      <c r="A411" s="4">
        <v>410</v>
      </c>
      <c r="B411" s="37">
        <v>39262</v>
      </c>
      <c r="C411" s="34" t="s">
        <v>6</v>
      </c>
      <c r="D411" s="34" t="s">
        <v>163</v>
      </c>
      <c r="E411" s="34" t="s">
        <v>46</v>
      </c>
      <c r="F411" s="34" t="s">
        <v>49</v>
      </c>
      <c r="G411" s="21"/>
      <c r="H411" s="21"/>
      <c r="I411" s="21" t="s">
        <v>19</v>
      </c>
      <c r="J411" s="21" t="s">
        <v>37</v>
      </c>
      <c r="M411" s="12"/>
    </row>
    <row r="412" spans="1:13" ht="18" customHeight="1">
      <c r="A412" s="4">
        <v>411</v>
      </c>
      <c r="B412" s="37">
        <v>39262</v>
      </c>
      <c r="C412" s="34" t="s">
        <v>29</v>
      </c>
      <c r="D412" s="34" t="s">
        <v>12</v>
      </c>
      <c r="E412" s="34" t="s">
        <v>30</v>
      </c>
      <c r="F412" s="34" t="s">
        <v>213</v>
      </c>
      <c r="G412" s="21"/>
      <c r="H412" s="21"/>
      <c r="I412" s="21" t="s">
        <v>32</v>
      </c>
      <c r="J412" s="21" t="s">
        <v>9</v>
      </c>
      <c r="M412" s="12"/>
    </row>
    <row r="413" spans="1:13" ht="18" customHeight="1">
      <c r="A413" s="4">
        <v>412</v>
      </c>
      <c r="B413" s="37">
        <v>39262</v>
      </c>
      <c r="C413" s="34" t="s">
        <v>214</v>
      </c>
      <c r="D413" s="34" t="s">
        <v>142</v>
      </c>
      <c r="E413" s="36" t="s">
        <v>23</v>
      </c>
      <c r="F413" s="34" t="s">
        <v>44</v>
      </c>
      <c r="G413" s="21"/>
      <c r="H413" s="21"/>
      <c r="I413" s="21" t="s">
        <v>26</v>
      </c>
      <c r="J413" s="21" t="s">
        <v>31</v>
      </c>
      <c r="M413" s="12"/>
    </row>
    <row r="414" spans="1:13" ht="18" customHeight="1">
      <c r="A414" s="4">
        <v>413</v>
      </c>
      <c r="B414" s="37">
        <v>39263</v>
      </c>
      <c r="C414" s="34" t="s">
        <v>72</v>
      </c>
      <c r="D414" s="34" t="s">
        <v>4</v>
      </c>
      <c r="E414" s="34" t="s">
        <v>35</v>
      </c>
      <c r="F414" s="34" t="s">
        <v>18</v>
      </c>
      <c r="G414" s="21"/>
      <c r="H414" s="21"/>
      <c r="I414" s="21" t="s">
        <v>14</v>
      </c>
      <c r="J414" s="21" t="s">
        <v>20</v>
      </c>
      <c r="M414" s="12"/>
    </row>
    <row r="415" spans="1:13" ht="18" customHeight="1">
      <c r="A415" s="4">
        <v>414</v>
      </c>
      <c r="B415" s="37">
        <v>39263</v>
      </c>
      <c r="C415" s="34" t="s">
        <v>153</v>
      </c>
      <c r="D415" s="34" t="s">
        <v>182</v>
      </c>
      <c r="E415" s="34" t="s">
        <v>24</v>
      </c>
      <c r="F415" s="34" t="s">
        <v>5</v>
      </c>
      <c r="G415" s="21"/>
      <c r="H415" s="21"/>
      <c r="I415" s="21" t="s">
        <v>25</v>
      </c>
      <c r="J415" s="21" t="s">
        <v>8</v>
      </c>
      <c r="M415" s="12"/>
    </row>
    <row r="416" spans="1:13" ht="18" customHeight="1">
      <c r="A416" s="4">
        <v>415</v>
      </c>
      <c r="B416" s="37">
        <v>39263</v>
      </c>
      <c r="C416" s="34" t="s">
        <v>49</v>
      </c>
      <c r="D416" s="34" t="s">
        <v>166</v>
      </c>
      <c r="E416" s="34" t="s">
        <v>163</v>
      </c>
      <c r="F416" s="34" t="s">
        <v>46</v>
      </c>
      <c r="G416" s="21"/>
      <c r="H416" s="21"/>
      <c r="I416" s="21" t="s">
        <v>19</v>
      </c>
      <c r="J416" s="21" t="s">
        <v>37</v>
      </c>
      <c r="M416" s="12"/>
    </row>
    <row r="417" spans="1:13" ht="18" customHeight="1">
      <c r="A417" s="4">
        <v>416</v>
      </c>
      <c r="B417" s="37">
        <v>39263</v>
      </c>
      <c r="C417" s="34" t="s">
        <v>44</v>
      </c>
      <c r="D417" s="34" t="s">
        <v>146</v>
      </c>
      <c r="E417" s="34" t="s">
        <v>142</v>
      </c>
      <c r="F417" s="34" t="s">
        <v>23</v>
      </c>
      <c r="G417" s="21"/>
      <c r="H417" s="21"/>
      <c r="I417" s="21" t="s">
        <v>26</v>
      </c>
      <c r="J417" s="21" t="s">
        <v>31</v>
      </c>
      <c r="M417" s="12"/>
    </row>
    <row r="418" spans="1:13" ht="18" customHeight="1">
      <c r="A418" s="4">
        <v>417</v>
      </c>
      <c r="B418" s="37">
        <v>39263</v>
      </c>
      <c r="C418" s="34" t="s">
        <v>30</v>
      </c>
      <c r="D418" s="34" t="s">
        <v>148</v>
      </c>
      <c r="E418" s="34" t="s">
        <v>211</v>
      </c>
      <c r="F418" s="34" t="s">
        <v>131</v>
      </c>
      <c r="G418" s="21"/>
      <c r="H418" s="21"/>
      <c r="I418" s="21" t="s">
        <v>32</v>
      </c>
      <c r="J418" s="21" t="s">
        <v>9</v>
      </c>
      <c r="M418" s="12"/>
    </row>
    <row r="419" spans="1:13" ht="18" customHeight="1">
      <c r="A419" s="4">
        <v>418</v>
      </c>
      <c r="B419" s="37">
        <v>39263</v>
      </c>
      <c r="C419" s="34" t="s">
        <v>17</v>
      </c>
      <c r="D419" s="34" t="s">
        <v>210</v>
      </c>
      <c r="E419" s="34" t="s">
        <v>16</v>
      </c>
      <c r="F419" s="34" t="s">
        <v>7</v>
      </c>
      <c r="G419" s="21"/>
      <c r="H419" s="21"/>
      <c r="I419" s="21" t="s">
        <v>13</v>
      </c>
      <c r="J419" s="21" t="s">
        <v>38</v>
      </c>
      <c r="M419" s="12"/>
    </row>
    <row r="420" spans="1:13" ht="18" customHeight="1">
      <c r="A420" s="4">
        <v>419</v>
      </c>
      <c r="B420" s="37">
        <v>39264</v>
      </c>
      <c r="C420" s="34" t="s">
        <v>7</v>
      </c>
      <c r="D420" s="34" t="s">
        <v>144</v>
      </c>
      <c r="E420" s="34" t="s">
        <v>210</v>
      </c>
      <c r="F420" s="34" t="s">
        <v>16</v>
      </c>
      <c r="G420" s="21"/>
      <c r="H420" s="21"/>
      <c r="I420" s="21" t="s">
        <v>13</v>
      </c>
      <c r="J420" s="21" t="s">
        <v>38</v>
      </c>
      <c r="M420" s="12"/>
    </row>
    <row r="421" spans="1:13" ht="18" customHeight="1">
      <c r="A421" s="4">
        <v>420</v>
      </c>
      <c r="B421" s="37">
        <v>39264</v>
      </c>
      <c r="C421" s="34" t="s">
        <v>5</v>
      </c>
      <c r="D421" s="34" t="s">
        <v>47</v>
      </c>
      <c r="E421" s="34" t="s">
        <v>182</v>
      </c>
      <c r="F421" s="34" t="s">
        <v>24</v>
      </c>
      <c r="G421" s="21"/>
      <c r="H421" s="21"/>
      <c r="I421" s="21" t="s">
        <v>25</v>
      </c>
      <c r="J421" s="21" t="s">
        <v>8</v>
      </c>
      <c r="M421" s="12"/>
    </row>
    <row r="422" spans="1:13" ht="18" customHeight="1">
      <c r="A422" s="4">
        <v>421</v>
      </c>
      <c r="B422" s="37">
        <v>39264</v>
      </c>
      <c r="C422" s="34" t="s">
        <v>46</v>
      </c>
      <c r="D422" s="34" t="s">
        <v>6</v>
      </c>
      <c r="E422" s="34" t="s">
        <v>166</v>
      </c>
      <c r="F422" s="34" t="s">
        <v>163</v>
      </c>
      <c r="G422" s="21"/>
      <c r="H422" s="21"/>
      <c r="I422" s="21" t="s">
        <v>19</v>
      </c>
      <c r="J422" s="21" t="s">
        <v>37</v>
      </c>
      <c r="M422" s="12"/>
    </row>
    <row r="423" spans="1:13" ht="18" customHeight="1">
      <c r="A423" s="4">
        <v>422</v>
      </c>
      <c r="B423" s="37">
        <v>39264</v>
      </c>
      <c r="C423" s="34" t="s">
        <v>23</v>
      </c>
      <c r="D423" s="34" t="s">
        <v>50</v>
      </c>
      <c r="E423" s="34" t="s">
        <v>185</v>
      </c>
      <c r="F423" s="34" t="s">
        <v>142</v>
      </c>
      <c r="G423" s="21"/>
      <c r="H423" s="21"/>
      <c r="I423" s="21" t="s">
        <v>26</v>
      </c>
      <c r="J423" s="21" t="s">
        <v>31</v>
      </c>
      <c r="M423" s="12"/>
    </row>
    <row r="424" spans="1:13" ht="18" customHeight="1">
      <c r="A424" s="4">
        <v>423</v>
      </c>
      <c r="B424" s="37">
        <v>39264</v>
      </c>
      <c r="C424" s="34" t="s">
        <v>131</v>
      </c>
      <c r="D424" s="34" t="s">
        <v>29</v>
      </c>
      <c r="E424" s="34" t="s">
        <v>213</v>
      </c>
      <c r="F424" s="34" t="s">
        <v>12</v>
      </c>
      <c r="G424" s="21"/>
      <c r="H424" s="21"/>
      <c r="I424" s="21" t="s">
        <v>32</v>
      </c>
      <c r="J424" s="21" t="s">
        <v>9</v>
      </c>
      <c r="M424" s="12"/>
    </row>
    <row r="425" spans="1:13" ht="18" customHeight="1">
      <c r="A425" s="4">
        <v>424</v>
      </c>
      <c r="B425" s="37">
        <v>39264</v>
      </c>
      <c r="C425" s="34" t="s">
        <v>18</v>
      </c>
      <c r="D425" s="34" t="s">
        <v>21</v>
      </c>
      <c r="E425" s="34" t="s">
        <v>4</v>
      </c>
      <c r="F425" s="34" t="s">
        <v>35</v>
      </c>
      <c r="G425" s="21"/>
      <c r="H425" s="21"/>
      <c r="I425" s="21" t="s">
        <v>14</v>
      </c>
      <c r="J425" s="21" t="s">
        <v>20</v>
      </c>
      <c r="M425" s="12"/>
    </row>
    <row r="426" spans="1:13" ht="18" customHeight="1">
      <c r="A426" s="4">
        <v>425</v>
      </c>
      <c r="B426" s="37">
        <v>39266</v>
      </c>
      <c r="C426" s="34" t="s">
        <v>35</v>
      </c>
      <c r="D426" s="34" t="s">
        <v>33</v>
      </c>
      <c r="E426" s="34" t="s">
        <v>21</v>
      </c>
      <c r="F426" s="34" t="s">
        <v>210</v>
      </c>
      <c r="G426" s="21"/>
      <c r="H426" s="21"/>
      <c r="I426" s="21" t="s">
        <v>20</v>
      </c>
      <c r="J426" s="21" t="s">
        <v>19</v>
      </c>
      <c r="M426" s="12"/>
    </row>
    <row r="427" spans="1:13" ht="18" customHeight="1">
      <c r="A427" s="4">
        <v>426</v>
      </c>
      <c r="B427" s="37">
        <v>39266</v>
      </c>
      <c r="C427" s="34" t="s">
        <v>142</v>
      </c>
      <c r="D427" s="34" t="s">
        <v>30</v>
      </c>
      <c r="E427" s="34" t="s">
        <v>47</v>
      </c>
      <c r="F427" s="34" t="s">
        <v>213</v>
      </c>
      <c r="G427" s="21"/>
      <c r="H427" s="21"/>
      <c r="I427" s="21" t="s">
        <v>8</v>
      </c>
      <c r="J427" s="21" t="s">
        <v>26</v>
      </c>
      <c r="M427" s="12"/>
    </row>
    <row r="428" spans="1:13" ht="18" customHeight="1">
      <c r="A428" s="4">
        <v>427</v>
      </c>
      <c r="B428" s="37">
        <v>39266</v>
      </c>
      <c r="C428" s="34" t="s">
        <v>24</v>
      </c>
      <c r="D428" s="34" t="s">
        <v>153</v>
      </c>
      <c r="E428" s="34" t="s">
        <v>29</v>
      </c>
      <c r="F428" s="34" t="s">
        <v>148</v>
      </c>
      <c r="G428" s="21"/>
      <c r="H428" s="21"/>
      <c r="I428" s="21" t="s">
        <v>31</v>
      </c>
      <c r="J428" s="21" t="s">
        <v>32</v>
      </c>
      <c r="M428" s="12"/>
    </row>
    <row r="429" spans="1:13" ht="18" customHeight="1">
      <c r="A429" s="4">
        <v>428</v>
      </c>
      <c r="B429" s="37">
        <v>39266</v>
      </c>
      <c r="C429" s="34" t="s">
        <v>163</v>
      </c>
      <c r="D429" s="34" t="s">
        <v>10</v>
      </c>
      <c r="E429" s="34" t="s">
        <v>6</v>
      </c>
      <c r="F429" s="34" t="s">
        <v>166</v>
      </c>
      <c r="G429" s="21"/>
      <c r="H429" s="21"/>
      <c r="I429" s="21" t="s">
        <v>38</v>
      </c>
      <c r="J429" s="21" t="s">
        <v>14</v>
      </c>
      <c r="M429" s="12"/>
    </row>
    <row r="430" spans="1:13" ht="18" customHeight="1">
      <c r="A430" s="4">
        <v>429</v>
      </c>
      <c r="B430" s="37">
        <v>39266</v>
      </c>
      <c r="C430" s="34" t="s">
        <v>16</v>
      </c>
      <c r="D430" s="34" t="s">
        <v>17</v>
      </c>
      <c r="E430" s="34" t="s">
        <v>144</v>
      </c>
      <c r="F430" s="34" t="s">
        <v>22</v>
      </c>
      <c r="G430" s="21"/>
      <c r="H430" s="21"/>
      <c r="I430" s="21" t="s">
        <v>37</v>
      </c>
      <c r="J430" s="21" t="s">
        <v>13</v>
      </c>
      <c r="M430" s="12"/>
    </row>
    <row r="431" spans="1:13" ht="18" customHeight="1">
      <c r="A431" s="4">
        <v>430</v>
      </c>
      <c r="B431" s="37">
        <v>39266</v>
      </c>
      <c r="C431" s="34" t="s">
        <v>12</v>
      </c>
      <c r="D431" s="34" t="s">
        <v>214</v>
      </c>
      <c r="E431" s="34" t="s">
        <v>50</v>
      </c>
      <c r="F431" s="34" t="s">
        <v>41</v>
      </c>
      <c r="G431" s="21"/>
      <c r="H431" s="21"/>
      <c r="I431" s="21" t="s">
        <v>9</v>
      </c>
      <c r="J431" s="21" t="s">
        <v>25</v>
      </c>
      <c r="M431" s="12"/>
    </row>
    <row r="432" spans="1:13" ht="18" customHeight="1">
      <c r="A432" s="4">
        <v>431</v>
      </c>
      <c r="B432" s="37">
        <v>39267</v>
      </c>
      <c r="C432" s="34" t="s">
        <v>166</v>
      </c>
      <c r="D432" s="34" t="s">
        <v>15</v>
      </c>
      <c r="E432" s="34" t="s">
        <v>10</v>
      </c>
      <c r="F432" s="34" t="s">
        <v>6</v>
      </c>
      <c r="G432" s="21"/>
      <c r="H432" s="21"/>
      <c r="I432" s="21" t="s">
        <v>38</v>
      </c>
      <c r="J432" s="21" t="s">
        <v>14</v>
      </c>
      <c r="M432" s="12"/>
    </row>
    <row r="433" spans="1:13" ht="18" customHeight="1">
      <c r="A433" s="4">
        <v>432</v>
      </c>
      <c r="B433" s="37">
        <v>39267</v>
      </c>
      <c r="C433" s="34" t="s">
        <v>148</v>
      </c>
      <c r="D433" s="34" t="s">
        <v>131</v>
      </c>
      <c r="E433" s="34" t="s">
        <v>153</v>
      </c>
      <c r="F433" s="34" t="s">
        <v>29</v>
      </c>
      <c r="G433" s="21"/>
      <c r="H433" s="21"/>
      <c r="I433" s="21" t="s">
        <v>31</v>
      </c>
      <c r="J433" s="21" t="s">
        <v>32</v>
      </c>
      <c r="M433" s="12"/>
    </row>
    <row r="434" spans="1:13" ht="18" customHeight="1">
      <c r="A434" s="4">
        <v>433</v>
      </c>
      <c r="B434" s="37">
        <v>39267</v>
      </c>
      <c r="C434" s="34" t="s">
        <v>213</v>
      </c>
      <c r="D434" s="34" t="s">
        <v>23</v>
      </c>
      <c r="E434" s="34" t="s">
        <v>30</v>
      </c>
      <c r="F434" s="34" t="s">
        <v>47</v>
      </c>
      <c r="G434" s="21"/>
      <c r="H434" s="21"/>
      <c r="I434" s="21" t="s">
        <v>8</v>
      </c>
      <c r="J434" s="21" t="s">
        <v>26</v>
      </c>
      <c r="M434" s="12"/>
    </row>
    <row r="435" spans="1:13" ht="18" customHeight="1">
      <c r="A435" s="4">
        <v>434</v>
      </c>
      <c r="B435" s="37">
        <v>39267</v>
      </c>
      <c r="C435" s="34" t="s">
        <v>22</v>
      </c>
      <c r="D435" s="34" t="s">
        <v>27</v>
      </c>
      <c r="E435" s="34" t="s">
        <v>17</v>
      </c>
      <c r="F435" s="34" t="s">
        <v>144</v>
      </c>
      <c r="G435" s="21"/>
      <c r="H435" s="21"/>
      <c r="I435" s="21" t="s">
        <v>37</v>
      </c>
      <c r="J435" s="21" t="s">
        <v>13</v>
      </c>
      <c r="M435" s="12"/>
    </row>
    <row r="436" spans="1:13" ht="18" customHeight="1">
      <c r="A436" s="4">
        <v>435</v>
      </c>
      <c r="B436" s="37">
        <v>39268</v>
      </c>
      <c r="C436" s="34" t="s">
        <v>47</v>
      </c>
      <c r="D436" s="34" t="s">
        <v>142</v>
      </c>
      <c r="E436" s="34" t="s">
        <v>23</v>
      </c>
      <c r="F436" s="34" t="s">
        <v>30</v>
      </c>
      <c r="G436" s="21"/>
      <c r="H436" s="21"/>
      <c r="I436" s="21" t="s">
        <v>8</v>
      </c>
      <c r="J436" s="21" t="s">
        <v>26</v>
      </c>
      <c r="M436" s="12"/>
    </row>
    <row r="437" spans="1:13" ht="18" customHeight="1">
      <c r="A437" s="4">
        <v>436</v>
      </c>
      <c r="B437" s="37">
        <v>39268</v>
      </c>
      <c r="C437" s="34" t="s">
        <v>6</v>
      </c>
      <c r="D437" s="34" t="s">
        <v>163</v>
      </c>
      <c r="E437" s="36" t="s">
        <v>15</v>
      </c>
      <c r="F437" s="34" t="s">
        <v>10</v>
      </c>
      <c r="G437" s="21"/>
      <c r="H437" s="21"/>
      <c r="I437" s="21" t="s">
        <v>38</v>
      </c>
      <c r="J437" s="21" t="s">
        <v>14</v>
      </c>
      <c r="M437" s="12"/>
    </row>
    <row r="438" spans="1:13" ht="18" customHeight="1">
      <c r="A438" s="4">
        <v>437</v>
      </c>
      <c r="B438" s="37">
        <v>39268</v>
      </c>
      <c r="C438" s="34" t="s">
        <v>29</v>
      </c>
      <c r="D438" s="34" t="s">
        <v>24</v>
      </c>
      <c r="E438" s="34" t="s">
        <v>131</v>
      </c>
      <c r="F438" s="34" t="s">
        <v>153</v>
      </c>
      <c r="G438" s="21"/>
      <c r="H438" s="21"/>
      <c r="I438" s="21" t="s">
        <v>31</v>
      </c>
      <c r="J438" s="21" t="s">
        <v>32</v>
      </c>
      <c r="M438" s="12"/>
    </row>
    <row r="439" spans="1:13" ht="18" customHeight="1">
      <c r="A439" s="4">
        <v>438</v>
      </c>
      <c r="B439" s="37">
        <v>39268</v>
      </c>
      <c r="C439" s="34" t="s">
        <v>50</v>
      </c>
      <c r="D439" s="34" t="s">
        <v>12</v>
      </c>
      <c r="E439" s="34" t="s">
        <v>5</v>
      </c>
      <c r="F439" s="34" t="s">
        <v>214</v>
      </c>
      <c r="G439" s="21"/>
      <c r="H439" s="21"/>
      <c r="I439" s="21" t="s">
        <v>9</v>
      </c>
      <c r="J439" s="21" t="s">
        <v>25</v>
      </c>
      <c r="M439" s="12"/>
    </row>
    <row r="440" spans="1:13" ht="18" customHeight="1">
      <c r="A440" s="4">
        <v>439</v>
      </c>
      <c r="B440" s="37">
        <v>39268</v>
      </c>
      <c r="C440" s="34" t="s">
        <v>21</v>
      </c>
      <c r="D440" s="34" t="s">
        <v>35</v>
      </c>
      <c r="E440" s="34" t="s">
        <v>46</v>
      </c>
      <c r="F440" s="34" t="s">
        <v>33</v>
      </c>
      <c r="G440" s="21"/>
      <c r="H440" s="21"/>
      <c r="I440" s="21" t="s">
        <v>20</v>
      </c>
      <c r="J440" s="21" t="s">
        <v>19</v>
      </c>
      <c r="M440" s="12"/>
    </row>
    <row r="441" spans="1:13" ht="18" customHeight="1">
      <c r="A441" s="4">
        <v>440</v>
      </c>
      <c r="B441" s="37">
        <v>39269</v>
      </c>
      <c r="C441" s="34" t="s">
        <v>153</v>
      </c>
      <c r="D441" s="36" t="s">
        <v>148</v>
      </c>
      <c r="E441" s="34" t="s">
        <v>24</v>
      </c>
      <c r="F441" s="34" t="s">
        <v>131</v>
      </c>
      <c r="G441" s="21"/>
      <c r="H441" s="21"/>
      <c r="I441" s="21" t="s">
        <v>31</v>
      </c>
      <c r="J441" s="21" t="s">
        <v>8</v>
      </c>
      <c r="M441" s="12"/>
    </row>
    <row r="442" spans="1:13" ht="18" customHeight="1">
      <c r="A442" s="4">
        <v>441</v>
      </c>
      <c r="B442" s="37">
        <v>39269</v>
      </c>
      <c r="C442" s="34" t="s">
        <v>144</v>
      </c>
      <c r="D442" s="34" t="s">
        <v>16</v>
      </c>
      <c r="E442" s="34" t="s">
        <v>27</v>
      </c>
      <c r="F442" s="34" t="s">
        <v>46</v>
      </c>
      <c r="G442" s="21"/>
      <c r="H442" s="21"/>
      <c r="I442" s="21" t="s">
        <v>20</v>
      </c>
      <c r="J442" s="21" t="s">
        <v>38</v>
      </c>
      <c r="M442" s="12"/>
    </row>
    <row r="443" spans="1:13" ht="18" customHeight="1">
      <c r="A443" s="4">
        <v>442</v>
      </c>
      <c r="B443" s="37">
        <v>39269</v>
      </c>
      <c r="C443" s="34" t="s">
        <v>33</v>
      </c>
      <c r="D443" s="34" t="s">
        <v>210</v>
      </c>
      <c r="E443" s="34" t="s">
        <v>35</v>
      </c>
      <c r="F443" s="34" t="s">
        <v>4</v>
      </c>
      <c r="G443" s="21"/>
      <c r="H443" s="21"/>
      <c r="I443" s="21" t="s">
        <v>14</v>
      </c>
      <c r="J443" s="21" t="s">
        <v>37</v>
      </c>
      <c r="M443" s="12"/>
    </row>
    <row r="444" spans="1:13" ht="18" customHeight="1">
      <c r="A444" s="4">
        <v>443</v>
      </c>
      <c r="B444" s="37">
        <v>39269</v>
      </c>
      <c r="C444" s="34" t="s">
        <v>214</v>
      </c>
      <c r="D444" s="34" t="s">
        <v>41</v>
      </c>
      <c r="E444" s="34" t="s">
        <v>12</v>
      </c>
      <c r="F444" s="34" t="s">
        <v>5</v>
      </c>
      <c r="G444" s="21"/>
      <c r="H444" s="21"/>
      <c r="I444" s="21" t="s">
        <v>9</v>
      </c>
      <c r="J444" s="21" t="s">
        <v>26</v>
      </c>
      <c r="M444" s="12"/>
    </row>
    <row r="445" spans="1:13" ht="18" customHeight="1">
      <c r="A445" s="4">
        <v>444</v>
      </c>
      <c r="B445" s="37">
        <v>39270</v>
      </c>
      <c r="C445" s="34" t="s">
        <v>4</v>
      </c>
      <c r="D445" s="34" t="s">
        <v>6</v>
      </c>
      <c r="E445" s="34" t="s">
        <v>210</v>
      </c>
      <c r="F445" s="34" t="s">
        <v>35</v>
      </c>
      <c r="G445" s="21"/>
      <c r="H445" s="21"/>
      <c r="I445" s="21" t="s">
        <v>14</v>
      </c>
      <c r="J445" s="21" t="s">
        <v>37</v>
      </c>
      <c r="M445" s="12"/>
    </row>
    <row r="446" spans="1:13" ht="18" customHeight="1">
      <c r="A446" s="4">
        <v>445</v>
      </c>
      <c r="B446" s="37">
        <v>39270</v>
      </c>
      <c r="C446" s="34" t="s">
        <v>5</v>
      </c>
      <c r="D446" s="34" t="s">
        <v>50</v>
      </c>
      <c r="E446" s="34" t="s">
        <v>41</v>
      </c>
      <c r="F446" s="34" t="s">
        <v>12</v>
      </c>
      <c r="G446" s="21"/>
      <c r="H446" s="21"/>
      <c r="I446" s="21" t="s">
        <v>9</v>
      </c>
      <c r="J446" s="21" t="s">
        <v>26</v>
      </c>
      <c r="M446" s="12"/>
    </row>
    <row r="447" spans="1:13" ht="18" customHeight="1">
      <c r="A447" s="4">
        <v>446</v>
      </c>
      <c r="B447" s="37">
        <v>39270</v>
      </c>
      <c r="C447" s="34" t="s">
        <v>46</v>
      </c>
      <c r="D447" s="34" t="s">
        <v>22</v>
      </c>
      <c r="E447" s="34" t="s">
        <v>16</v>
      </c>
      <c r="F447" s="34" t="s">
        <v>27</v>
      </c>
      <c r="G447" s="21"/>
      <c r="H447" s="21"/>
      <c r="I447" s="21" t="s">
        <v>20</v>
      </c>
      <c r="J447" s="21" t="s">
        <v>38</v>
      </c>
      <c r="M447" s="12"/>
    </row>
    <row r="448" spans="1:13" ht="18" customHeight="1">
      <c r="A448" s="4">
        <v>447</v>
      </c>
      <c r="B448" s="37">
        <v>39270</v>
      </c>
      <c r="C448" s="34" t="s">
        <v>131</v>
      </c>
      <c r="D448" s="34" t="s">
        <v>29</v>
      </c>
      <c r="E448" s="34" t="s">
        <v>148</v>
      </c>
      <c r="F448" s="34" t="s">
        <v>24</v>
      </c>
      <c r="G448" s="21"/>
      <c r="H448" s="21"/>
      <c r="I448" s="21" t="s">
        <v>31</v>
      </c>
      <c r="J448" s="21" t="s">
        <v>8</v>
      </c>
      <c r="M448" s="12"/>
    </row>
    <row r="449" spans="1:13" ht="18" customHeight="1">
      <c r="A449" s="4">
        <v>448</v>
      </c>
      <c r="B449" s="37">
        <v>39270</v>
      </c>
      <c r="C449" s="34" t="s">
        <v>30</v>
      </c>
      <c r="D449" s="34" t="s">
        <v>213</v>
      </c>
      <c r="E449" s="34" t="s">
        <v>142</v>
      </c>
      <c r="F449" s="34" t="s">
        <v>23</v>
      </c>
      <c r="G449" s="21"/>
      <c r="H449" s="21"/>
      <c r="I449" s="21" t="s">
        <v>32</v>
      </c>
      <c r="J449" s="21" t="s">
        <v>25</v>
      </c>
      <c r="M449" s="12"/>
    </row>
    <row r="450" spans="1:13" ht="18" customHeight="1">
      <c r="A450" s="4">
        <v>449</v>
      </c>
      <c r="B450" s="37">
        <v>39270</v>
      </c>
      <c r="C450" s="34" t="s">
        <v>15</v>
      </c>
      <c r="D450" s="34" t="s">
        <v>21</v>
      </c>
      <c r="E450" s="34" t="s">
        <v>72</v>
      </c>
      <c r="F450" s="34" t="s">
        <v>36</v>
      </c>
      <c r="G450" s="21"/>
      <c r="H450" s="21"/>
      <c r="I450" s="21" t="s">
        <v>19</v>
      </c>
      <c r="J450" s="21" t="s">
        <v>13</v>
      </c>
      <c r="M450" s="12"/>
    </row>
    <row r="451" spans="1:13" ht="18" customHeight="1">
      <c r="A451" s="4">
        <v>450</v>
      </c>
      <c r="B451" s="37">
        <v>39271</v>
      </c>
      <c r="C451" s="34" t="s">
        <v>35</v>
      </c>
      <c r="D451" s="34" t="s">
        <v>33</v>
      </c>
      <c r="E451" s="34" t="s">
        <v>6</v>
      </c>
      <c r="F451" s="34" t="s">
        <v>210</v>
      </c>
      <c r="G451" s="21"/>
      <c r="H451" s="21"/>
      <c r="I451" s="21" t="s">
        <v>14</v>
      </c>
      <c r="J451" s="21" t="s">
        <v>37</v>
      </c>
      <c r="M451" s="12"/>
    </row>
    <row r="452" spans="1:13" ht="18" customHeight="1">
      <c r="A452" s="4">
        <v>451</v>
      </c>
      <c r="B452" s="37">
        <v>39271</v>
      </c>
      <c r="C452" s="34" t="s">
        <v>36</v>
      </c>
      <c r="D452" s="34" t="s">
        <v>10</v>
      </c>
      <c r="E452" s="34" t="s">
        <v>21</v>
      </c>
      <c r="F452" s="34" t="s">
        <v>72</v>
      </c>
      <c r="G452" s="21"/>
      <c r="H452" s="21"/>
      <c r="I452" s="21" t="s">
        <v>19</v>
      </c>
      <c r="J452" s="21" t="s">
        <v>13</v>
      </c>
      <c r="M452" s="12"/>
    </row>
    <row r="453" spans="1:13" ht="18" customHeight="1">
      <c r="A453" s="4">
        <v>452</v>
      </c>
      <c r="B453" s="37">
        <v>39271</v>
      </c>
      <c r="C453" s="34" t="s">
        <v>23</v>
      </c>
      <c r="D453" s="34" t="s">
        <v>47</v>
      </c>
      <c r="E453" s="34" t="s">
        <v>213</v>
      </c>
      <c r="F453" s="34" t="s">
        <v>142</v>
      </c>
      <c r="G453" s="21"/>
      <c r="H453" s="21"/>
      <c r="I453" s="21" t="s">
        <v>32</v>
      </c>
      <c r="J453" s="21" t="s">
        <v>25</v>
      </c>
      <c r="M453" s="12"/>
    </row>
    <row r="454" spans="1:13" ht="18" customHeight="1">
      <c r="A454" s="4">
        <v>453</v>
      </c>
      <c r="B454" s="37">
        <v>39271</v>
      </c>
      <c r="C454" s="34" t="s">
        <v>24</v>
      </c>
      <c r="D454" s="34" t="s">
        <v>153</v>
      </c>
      <c r="E454" s="34" t="s">
        <v>29</v>
      </c>
      <c r="F454" s="34" t="s">
        <v>148</v>
      </c>
      <c r="G454" s="21"/>
      <c r="H454" s="21"/>
      <c r="I454" s="21" t="s">
        <v>31</v>
      </c>
      <c r="J454" s="21" t="s">
        <v>8</v>
      </c>
      <c r="M454" s="12"/>
    </row>
    <row r="455" spans="1:13" ht="18" customHeight="1">
      <c r="A455" s="4">
        <v>454</v>
      </c>
      <c r="B455" s="37">
        <v>39271</v>
      </c>
      <c r="C455" s="34" t="s">
        <v>27</v>
      </c>
      <c r="D455" s="34" t="s">
        <v>144</v>
      </c>
      <c r="E455" s="34" t="s">
        <v>22</v>
      </c>
      <c r="F455" s="34" t="s">
        <v>16</v>
      </c>
      <c r="G455" s="21"/>
      <c r="H455" s="21"/>
      <c r="I455" s="21" t="s">
        <v>20</v>
      </c>
      <c r="J455" s="21" t="s">
        <v>38</v>
      </c>
      <c r="M455" s="12"/>
    </row>
    <row r="456" spans="1:13" ht="18" customHeight="1">
      <c r="A456" s="4">
        <v>455</v>
      </c>
      <c r="B456" s="37">
        <v>39271</v>
      </c>
      <c r="C456" s="34" t="s">
        <v>12</v>
      </c>
      <c r="D456" s="34" t="s">
        <v>214</v>
      </c>
      <c r="E456" s="34" t="s">
        <v>50</v>
      </c>
      <c r="F456" s="34" t="s">
        <v>41</v>
      </c>
      <c r="G456" s="21"/>
      <c r="H456" s="21"/>
      <c r="I456" s="21" t="s">
        <v>9</v>
      </c>
      <c r="J456" s="21" t="s">
        <v>26</v>
      </c>
      <c r="M456" s="12"/>
    </row>
    <row r="457" spans="1:13" ht="18" customHeight="1">
      <c r="A457" s="4">
        <v>456</v>
      </c>
      <c r="B457" s="37">
        <v>39273</v>
      </c>
      <c r="C457" s="34" t="s">
        <v>148</v>
      </c>
      <c r="D457" s="34" t="s">
        <v>39</v>
      </c>
      <c r="E457" s="36" t="s">
        <v>131</v>
      </c>
      <c r="F457" s="34" t="s">
        <v>29</v>
      </c>
      <c r="G457" s="21"/>
      <c r="H457" s="21"/>
      <c r="I457" s="21" t="s">
        <v>32</v>
      </c>
      <c r="J457" s="21" t="s">
        <v>8</v>
      </c>
      <c r="M457" s="12"/>
    </row>
    <row r="458" spans="1:13" ht="18" customHeight="1">
      <c r="A458" s="4">
        <v>457</v>
      </c>
      <c r="B458" s="37">
        <v>39273</v>
      </c>
      <c r="C458" s="34" t="s">
        <v>72</v>
      </c>
      <c r="D458" s="34" t="s">
        <v>36</v>
      </c>
      <c r="E458" s="34" t="s">
        <v>10</v>
      </c>
      <c r="F458" s="34" t="s">
        <v>163</v>
      </c>
      <c r="G458" s="21"/>
      <c r="H458" s="21"/>
      <c r="I458" s="21" t="s">
        <v>37</v>
      </c>
      <c r="J458" s="21" t="s">
        <v>38</v>
      </c>
      <c r="M458" s="12"/>
    </row>
    <row r="459" spans="1:13" ht="18" customHeight="1">
      <c r="A459" s="4">
        <v>458</v>
      </c>
      <c r="B459" s="37">
        <v>39273</v>
      </c>
      <c r="C459" s="34" t="s">
        <v>41</v>
      </c>
      <c r="D459" s="34" t="s">
        <v>30</v>
      </c>
      <c r="E459" s="34" t="s">
        <v>214</v>
      </c>
      <c r="F459" s="34" t="s">
        <v>213</v>
      </c>
      <c r="G459" s="21"/>
      <c r="H459" s="21"/>
      <c r="I459" s="21" t="s">
        <v>31</v>
      </c>
      <c r="J459" s="21" t="s">
        <v>26</v>
      </c>
      <c r="M459" s="12"/>
    </row>
    <row r="460" spans="1:13" ht="18" customHeight="1">
      <c r="A460" s="4">
        <v>459</v>
      </c>
      <c r="B460" s="37">
        <v>39273</v>
      </c>
      <c r="C460" s="34" t="s">
        <v>142</v>
      </c>
      <c r="D460" s="34" t="s">
        <v>182</v>
      </c>
      <c r="E460" s="34" t="s">
        <v>47</v>
      </c>
      <c r="F460" s="34" t="s">
        <v>50</v>
      </c>
      <c r="G460" s="21"/>
      <c r="H460" s="21"/>
      <c r="I460" s="21" t="s">
        <v>25</v>
      </c>
      <c r="J460" s="21" t="s">
        <v>9</v>
      </c>
      <c r="M460" s="12"/>
    </row>
    <row r="461" spans="1:13" ht="18" customHeight="1">
      <c r="A461" s="4">
        <v>460</v>
      </c>
      <c r="B461" s="37">
        <v>39273</v>
      </c>
      <c r="C461" s="34" t="s">
        <v>18</v>
      </c>
      <c r="D461" s="34" t="s">
        <v>4</v>
      </c>
      <c r="E461" s="34" t="s">
        <v>166</v>
      </c>
      <c r="F461" s="34" t="s">
        <v>49</v>
      </c>
      <c r="G461" s="21"/>
      <c r="H461" s="21"/>
      <c r="I461" s="21" t="s">
        <v>13</v>
      </c>
      <c r="J461" s="21" t="s">
        <v>20</v>
      </c>
      <c r="M461" s="12"/>
    </row>
    <row r="462" spans="1:13" ht="18" customHeight="1">
      <c r="A462" s="4">
        <v>461</v>
      </c>
      <c r="B462" s="37">
        <v>39273</v>
      </c>
      <c r="C462" s="34" t="s">
        <v>16</v>
      </c>
      <c r="D462" s="34" t="s">
        <v>46</v>
      </c>
      <c r="E462" s="34" t="s">
        <v>43</v>
      </c>
      <c r="F462" s="34" t="s">
        <v>22</v>
      </c>
      <c r="G462" s="21"/>
      <c r="H462" s="21"/>
      <c r="I462" s="21" t="s">
        <v>14</v>
      </c>
      <c r="J462" s="21" t="s">
        <v>19</v>
      </c>
      <c r="M462" s="12"/>
    </row>
    <row r="463" spans="1:13" ht="18" customHeight="1">
      <c r="A463" s="4">
        <v>462</v>
      </c>
      <c r="B463" s="37">
        <v>39274</v>
      </c>
      <c r="C463" s="34" t="s">
        <v>213</v>
      </c>
      <c r="D463" s="34" t="s">
        <v>185</v>
      </c>
      <c r="E463" s="34" t="s">
        <v>30</v>
      </c>
      <c r="F463" s="34" t="s">
        <v>214</v>
      </c>
      <c r="G463" s="21"/>
      <c r="H463" s="21"/>
      <c r="I463" s="21" t="s">
        <v>31</v>
      </c>
      <c r="J463" s="21" t="s">
        <v>26</v>
      </c>
      <c r="M463" s="12"/>
    </row>
    <row r="464" spans="1:13" ht="18" customHeight="1">
      <c r="A464" s="4">
        <v>463</v>
      </c>
      <c r="B464" s="37">
        <v>39274</v>
      </c>
      <c r="C464" s="34" t="s">
        <v>49</v>
      </c>
      <c r="D464" s="34" t="s">
        <v>7</v>
      </c>
      <c r="E464" s="34" t="s">
        <v>4</v>
      </c>
      <c r="F464" s="34" t="s">
        <v>166</v>
      </c>
      <c r="G464" s="21"/>
      <c r="H464" s="21"/>
      <c r="I464" s="21" t="s">
        <v>13</v>
      </c>
      <c r="J464" s="21" t="s">
        <v>20</v>
      </c>
      <c r="M464" s="12"/>
    </row>
    <row r="465" spans="1:13" ht="18" customHeight="1">
      <c r="A465" s="4">
        <v>464</v>
      </c>
      <c r="B465" s="37">
        <v>39274</v>
      </c>
      <c r="C465" s="34" t="s">
        <v>29</v>
      </c>
      <c r="D465" s="34" t="s">
        <v>12</v>
      </c>
      <c r="E465" s="34" t="s">
        <v>5</v>
      </c>
      <c r="F465" s="34" t="s">
        <v>131</v>
      </c>
      <c r="G465" s="21"/>
      <c r="H465" s="21"/>
      <c r="I465" s="21" t="s">
        <v>32</v>
      </c>
      <c r="J465" s="21" t="s">
        <v>8</v>
      </c>
      <c r="M465" s="12"/>
    </row>
    <row r="466" spans="1:13" ht="18" customHeight="1">
      <c r="A466" s="4">
        <v>465</v>
      </c>
      <c r="B466" s="37">
        <v>39274</v>
      </c>
      <c r="C466" s="34" t="s">
        <v>50</v>
      </c>
      <c r="D466" s="34" t="s">
        <v>23</v>
      </c>
      <c r="E466" s="34" t="s">
        <v>182</v>
      </c>
      <c r="F466" s="34" t="s">
        <v>47</v>
      </c>
      <c r="G466" s="21"/>
      <c r="H466" s="21"/>
      <c r="I466" s="21" t="s">
        <v>25</v>
      </c>
      <c r="J466" s="21" t="s">
        <v>9</v>
      </c>
      <c r="M466" s="12"/>
    </row>
    <row r="467" spans="1:13" ht="18" customHeight="1">
      <c r="A467" s="4">
        <v>466</v>
      </c>
      <c r="B467" s="37">
        <v>39274</v>
      </c>
      <c r="C467" s="34" t="s">
        <v>163</v>
      </c>
      <c r="D467" s="34" t="s">
        <v>35</v>
      </c>
      <c r="E467" s="34" t="s">
        <v>36</v>
      </c>
      <c r="F467" s="34" t="s">
        <v>10</v>
      </c>
      <c r="G467" s="21"/>
      <c r="H467" s="21"/>
      <c r="I467" s="21" t="s">
        <v>37</v>
      </c>
      <c r="J467" s="21" t="s">
        <v>38</v>
      </c>
      <c r="M467" s="12"/>
    </row>
    <row r="468" spans="1:13" ht="18" customHeight="1">
      <c r="A468" s="4">
        <v>467</v>
      </c>
      <c r="B468" s="37">
        <v>39274</v>
      </c>
      <c r="C468" s="34" t="s">
        <v>22</v>
      </c>
      <c r="D468" s="34" t="s">
        <v>27</v>
      </c>
      <c r="E468" s="34" t="s">
        <v>46</v>
      </c>
      <c r="F468" s="34" t="s">
        <v>43</v>
      </c>
      <c r="G468" s="21"/>
      <c r="H468" s="21"/>
      <c r="I468" s="21" t="s">
        <v>14</v>
      </c>
      <c r="J468" s="21" t="s">
        <v>19</v>
      </c>
      <c r="M468" s="12"/>
    </row>
    <row r="469" spans="1:13" ht="18" customHeight="1">
      <c r="A469" s="4">
        <v>468</v>
      </c>
      <c r="B469" s="37">
        <v>39275</v>
      </c>
      <c r="C469" s="34" t="s">
        <v>166</v>
      </c>
      <c r="D469" s="34" t="s">
        <v>18</v>
      </c>
      <c r="E469" s="34" t="s">
        <v>7</v>
      </c>
      <c r="F469" s="34" t="s">
        <v>144</v>
      </c>
      <c r="G469" s="21"/>
      <c r="H469" s="21"/>
      <c r="I469" s="21" t="s">
        <v>13</v>
      </c>
      <c r="J469" s="21" t="s">
        <v>20</v>
      </c>
      <c r="M469" s="12"/>
    </row>
    <row r="470" spans="1:13" ht="18" customHeight="1">
      <c r="A470" s="4">
        <v>469</v>
      </c>
      <c r="B470" s="37">
        <v>39275</v>
      </c>
      <c r="C470" s="34" t="s">
        <v>47</v>
      </c>
      <c r="D470" s="34" t="s">
        <v>142</v>
      </c>
      <c r="E470" s="34" t="s">
        <v>23</v>
      </c>
      <c r="F470" s="34" t="s">
        <v>182</v>
      </c>
      <c r="G470" s="21"/>
      <c r="H470" s="21"/>
      <c r="I470" s="21" t="s">
        <v>25</v>
      </c>
      <c r="J470" s="21" t="s">
        <v>9</v>
      </c>
      <c r="M470" s="12"/>
    </row>
    <row r="471" spans="1:13" ht="18" customHeight="1">
      <c r="A471" s="4">
        <v>470</v>
      </c>
      <c r="B471" s="37">
        <v>39275</v>
      </c>
      <c r="C471" s="34" t="s">
        <v>5</v>
      </c>
      <c r="D471" s="34" t="s">
        <v>148</v>
      </c>
      <c r="E471" s="34" t="s">
        <v>12</v>
      </c>
      <c r="F471" s="34" t="s">
        <v>39</v>
      </c>
      <c r="G471" s="21"/>
      <c r="H471" s="21"/>
      <c r="I471" s="21" t="s">
        <v>32</v>
      </c>
      <c r="J471" s="21" t="s">
        <v>8</v>
      </c>
      <c r="M471" s="12"/>
    </row>
    <row r="472" spans="1:13" ht="18" customHeight="1">
      <c r="A472" s="4">
        <v>471</v>
      </c>
      <c r="B472" s="37">
        <v>39275</v>
      </c>
      <c r="C472" s="34" t="s">
        <v>10</v>
      </c>
      <c r="D472" s="34" t="s">
        <v>72</v>
      </c>
      <c r="E472" s="34" t="s">
        <v>35</v>
      </c>
      <c r="F472" s="34" t="s">
        <v>36</v>
      </c>
      <c r="G472" s="21"/>
      <c r="H472" s="21"/>
      <c r="I472" s="21" t="s">
        <v>37</v>
      </c>
      <c r="J472" s="21" t="s">
        <v>38</v>
      </c>
      <c r="M472" s="12"/>
    </row>
    <row r="473" spans="1:13" ht="18" customHeight="1">
      <c r="A473" s="4">
        <v>472</v>
      </c>
      <c r="B473" s="37">
        <v>39275</v>
      </c>
      <c r="C473" s="34" t="s">
        <v>43</v>
      </c>
      <c r="D473" s="34" t="s">
        <v>16</v>
      </c>
      <c r="E473" s="34" t="s">
        <v>27</v>
      </c>
      <c r="F473" s="34" t="s">
        <v>46</v>
      </c>
      <c r="G473" s="21"/>
      <c r="H473" s="21"/>
      <c r="I473" s="21" t="s">
        <v>14</v>
      </c>
      <c r="J473" s="21" t="s">
        <v>19</v>
      </c>
      <c r="M473" s="12"/>
    </row>
    <row r="474" spans="1:13" ht="18" customHeight="1">
      <c r="A474" s="4">
        <v>473</v>
      </c>
      <c r="B474" s="37">
        <v>39275</v>
      </c>
      <c r="C474" s="34" t="s">
        <v>214</v>
      </c>
      <c r="D474" s="34" t="s">
        <v>41</v>
      </c>
      <c r="E474" s="34" t="s">
        <v>185</v>
      </c>
      <c r="F474" s="34" t="s">
        <v>30</v>
      </c>
      <c r="G474" s="21"/>
      <c r="H474" s="21"/>
      <c r="I474" s="21" t="s">
        <v>31</v>
      </c>
      <c r="J474" s="21" t="s">
        <v>26</v>
      </c>
      <c r="M474" s="12"/>
    </row>
    <row r="475" spans="1:13" ht="18" customHeight="1">
      <c r="A475" s="4">
        <v>474</v>
      </c>
      <c r="B475" s="37">
        <v>39276</v>
      </c>
      <c r="C475" s="34" t="s">
        <v>153</v>
      </c>
      <c r="D475" s="34" t="s">
        <v>213</v>
      </c>
      <c r="E475" s="34" t="s">
        <v>39</v>
      </c>
      <c r="F475" s="34" t="s">
        <v>41</v>
      </c>
      <c r="G475" s="21"/>
      <c r="H475" s="21"/>
      <c r="I475" s="21" t="s">
        <v>8</v>
      </c>
      <c r="J475" s="21" t="s">
        <v>25</v>
      </c>
      <c r="M475" s="12"/>
    </row>
    <row r="476" spans="1:13" ht="18" customHeight="1">
      <c r="A476" s="4">
        <v>475</v>
      </c>
      <c r="B476" s="37">
        <v>39276</v>
      </c>
      <c r="C476" s="34" t="s">
        <v>173</v>
      </c>
      <c r="D476" s="34" t="s">
        <v>146</v>
      </c>
      <c r="E476" s="34" t="s">
        <v>142</v>
      </c>
      <c r="F476" s="34" t="s">
        <v>50</v>
      </c>
      <c r="G476" s="21"/>
      <c r="H476" s="21"/>
      <c r="I476" s="21" t="s">
        <v>26</v>
      </c>
      <c r="J476" s="21" t="s">
        <v>32</v>
      </c>
      <c r="M476" s="12"/>
    </row>
    <row r="477" spans="1:13" ht="18" customHeight="1">
      <c r="A477" s="4">
        <v>476</v>
      </c>
      <c r="B477" s="37">
        <v>39276</v>
      </c>
      <c r="C477" s="34" t="s">
        <v>131</v>
      </c>
      <c r="D477" s="34" t="s">
        <v>29</v>
      </c>
      <c r="E477" s="34" t="s">
        <v>148</v>
      </c>
      <c r="F477" s="34" t="s">
        <v>12</v>
      </c>
      <c r="G477" s="21"/>
      <c r="H477" s="21"/>
      <c r="I477" s="21" t="s">
        <v>9</v>
      </c>
      <c r="J477" s="21" t="s">
        <v>31</v>
      </c>
      <c r="M477" s="12"/>
    </row>
    <row r="478" spans="1:13" ht="18" customHeight="1">
      <c r="A478" s="4">
        <v>477</v>
      </c>
      <c r="B478" s="37">
        <v>39276</v>
      </c>
      <c r="C478" s="34" t="s">
        <v>144</v>
      </c>
      <c r="D478" s="34" t="s">
        <v>49</v>
      </c>
      <c r="E478" s="34" t="s">
        <v>17</v>
      </c>
      <c r="F478" s="34" t="s">
        <v>7</v>
      </c>
      <c r="G478" s="21"/>
      <c r="H478" s="21"/>
      <c r="I478" s="21" t="s">
        <v>37</v>
      </c>
      <c r="J478" s="21" t="s">
        <v>19</v>
      </c>
      <c r="M478" s="12"/>
    </row>
    <row r="479" spans="1:13" ht="18" customHeight="1">
      <c r="A479" s="4">
        <v>478</v>
      </c>
      <c r="B479" s="37">
        <v>39276</v>
      </c>
      <c r="C479" s="34" t="s">
        <v>21</v>
      </c>
      <c r="D479" s="34" t="s">
        <v>22</v>
      </c>
      <c r="E479" s="34" t="s">
        <v>72</v>
      </c>
      <c r="F479" s="34" t="s">
        <v>35</v>
      </c>
      <c r="G479" s="21"/>
      <c r="H479" s="21"/>
      <c r="I479" s="21" t="s">
        <v>13</v>
      </c>
      <c r="J479" s="21" t="s">
        <v>14</v>
      </c>
      <c r="M479" s="12"/>
    </row>
    <row r="480" spans="1:13" ht="18" customHeight="1">
      <c r="A480" s="4">
        <v>479</v>
      </c>
      <c r="B480" s="37">
        <v>39277</v>
      </c>
      <c r="C480" s="34" t="s">
        <v>7</v>
      </c>
      <c r="D480" s="34" t="s">
        <v>166</v>
      </c>
      <c r="E480" s="34" t="s">
        <v>49</v>
      </c>
      <c r="F480" s="34" t="s">
        <v>17</v>
      </c>
      <c r="G480" s="21"/>
      <c r="H480" s="21"/>
      <c r="I480" s="21" t="s">
        <v>37</v>
      </c>
      <c r="J480" s="21" t="s">
        <v>19</v>
      </c>
      <c r="M480" s="12"/>
    </row>
    <row r="481" spans="1:13" ht="18" customHeight="1">
      <c r="A481" s="4">
        <v>480</v>
      </c>
      <c r="B481" s="37">
        <v>39277</v>
      </c>
      <c r="C481" s="34" t="s">
        <v>23</v>
      </c>
      <c r="D481" s="34" t="s">
        <v>47</v>
      </c>
      <c r="E481" s="36" t="s">
        <v>146</v>
      </c>
      <c r="F481" s="34" t="s">
        <v>24</v>
      </c>
      <c r="G481" s="21"/>
      <c r="H481" s="21"/>
      <c r="I481" s="21" t="s">
        <v>26</v>
      </c>
      <c r="J481" s="21" t="s">
        <v>32</v>
      </c>
      <c r="M481" s="12"/>
    </row>
    <row r="482" spans="1:13" ht="18" customHeight="1">
      <c r="A482" s="4">
        <v>481</v>
      </c>
      <c r="B482" s="37">
        <v>39278</v>
      </c>
      <c r="C482" s="34" t="s">
        <v>24</v>
      </c>
      <c r="D482" s="34" t="s">
        <v>173</v>
      </c>
      <c r="E482" s="34" t="s">
        <v>47</v>
      </c>
      <c r="F482" s="34" t="s">
        <v>142</v>
      </c>
      <c r="G482" s="21"/>
      <c r="H482" s="21"/>
      <c r="I482" s="21" t="s">
        <v>26</v>
      </c>
      <c r="J482" s="21" t="s">
        <v>32</v>
      </c>
      <c r="M482" s="12"/>
    </row>
    <row r="483" spans="1:13" ht="18" customHeight="1">
      <c r="A483" s="4">
        <v>482</v>
      </c>
      <c r="B483" s="37">
        <v>39278</v>
      </c>
      <c r="C483" s="34" t="s">
        <v>17</v>
      </c>
      <c r="D483" s="34" t="s">
        <v>144</v>
      </c>
      <c r="E483" s="34" t="s">
        <v>166</v>
      </c>
      <c r="F483" s="34" t="s">
        <v>49</v>
      </c>
      <c r="G483" s="21"/>
      <c r="H483" s="21"/>
      <c r="I483" s="21" t="s">
        <v>37</v>
      </c>
      <c r="J483" s="21" t="s">
        <v>19</v>
      </c>
      <c r="M483" s="12"/>
    </row>
    <row r="484" spans="1:13" ht="18" customHeight="1">
      <c r="A484" s="4">
        <v>483</v>
      </c>
      <c r="B484" s="37">
        <v>39278</v>
      </c>
      <c r="C484" s="34" t="s">
        <v>33</v>
      </c>
      <c r="D484" s="34" t="s">
        <v>210</v>
      </c>
      <c r="E484" s="34" t="s">
        <v>43</v>
      </c>
      <c r="F484" s="34" t="s">
        <v>163</v>
      </c>
      <c r="G484" s="21"/>
      <c r="H484" s="21"/>
      <c r="I484" s="21" t="s">
        <v>38</v>
      </c>
      <c r="J484" s="21" t="s">
        <v>20</v>
      </c>
      <c r="M484" s="12"/>
    </row>
    <row r="485" spans="1:13" ht="18" customHeight="1">
      <c r="A485" s="4">
        <v>484</v>
      </c>
      <c r="B485" s="37">
        <v>39279</v>
      </c>
      <c r="C485" s="34" t="s">
        <v>213</v>
      </c>
      <c r="D485" s="34" t="s">
        <v>23</v>
      </c>
      <c r="E485" s="34" t="s">
        <v>153</v>
      </c>
      <c r="F485" s="34" t="s">
        <v>146</v>
      </c>
      <c r="G485" s="21"/>
      <c r="H485" s="21"/>
      <c r="I485" s="21" t="s">
        <v>8</v>
      </c>
      <c r="J485" s="21" t="s">
        <v>26</v>
      </c>
      <c r="M485" s="12"/>
    </row>
    <row r="486" spans="1:13" ht="18" customHeight="1">
      <c r="A486" s="4">
        <v>485</v>
      </c>
      <c r="B486" s="37">
        <v>39279</v>
      </c>
      <c r="C486" s="34" t="s">
        <v>49</v>
      </c>
      <c r="D486" s="34" t="s">
        <v>36</v>
      </c>
      <c r="E486" s="34" t="s">
        <v>144</v>
      </c>
      <c r="F486" s="34" t="s">
        <v>27</v>
      </c>
      <c r="G486" s="21"/>
      <c r="H486" s="21"/>
      <c r="I486" s="21" t="s">
        <v>13</v>
      </c>
      <c r="J486" s="21" t="s">
        <v>19</v>
      </c>
      <c r="M486" s="12"/>
    </row>
    <row r="487" spans="1:13" ht="18" customHeight="1">
      <c r="A487" s="4">
        <v>486</v>
      </c>
      <c r="B487" s="37">
        <v>39279</v>
      </c>
      <c r="C487" s="34" t="s">
        <v>46</v>
      </c>
      <c r="D487" s="34" t="s">
        <v>7</v>
      </c>
      <c r="E487" s="34" t="s">
        <v>16</v>
      </c>
      <c r="F487" s="34" t="s">
        <v>210</v>
      </c>
      <c r="G487" s="21"/>
      <c r="H487" s="21"/>
      <c r="I487" s="21" t="s">
        <v>38</v>
      </c>
      <c r="J487" s="21" t="s">
        <v>37</v>
      </c>
      <c r="M487" s="12"/>
    </row>
    <row r="488" spans="1:13" ht="18" customHeight="1">
      <c r="A488" s="4">
        <v>487</v>
      </c>
      <c r="B488" s="37">
        <v>39279</v>
      </c>
      <c r="C488" s="34" t="s">
        <v>29</v>
      </c>
      <c r="D488" s="34" t="s">
        <v>12</v>
      </c>
      <c r="E488" s="34" t="s">
        <v>131</v>
      </c>
      <c r="F488" s="34" t="s">
        <v>5</v>
      </c>
      <c r="G488" s="21"/>
      <c r="H488" s="21"/>
      <c r="I488" s="21" t="s">
        <v>9</v>
      </c>
      <c r="J488" s="21" t="s">
        <v>32</v>
      </c>
      <c r="M488" s="12"/>
    </row>
    <row r="489" spans="1:13" ht="18" customHeight="1">
      <c r="A489" s="4">
        <v>488</v>
      </c>
      <c r="B489" s="37">
        <v>39279</v>
      </c>
      <c r="C489" s="34" t="s">
        <v>142</v>
      </c>
      <c r="D489" s="34" t="s">
        <v>30</v>
      </c>
      <c r="E489" s="34" t="s">
        <v>182</v>
      </c>
      <c r="F489" s="34" t="s">
        <v>47</v>
      </c>
      <c r="G489" s="21"/>
      <c r="H489" s="21"/>
      <c r="I489" s="21" t="s">
        <v>31</v>
      </c>
      <c r="J489" s="21" t="s">
        <v>25</v>
      </c>
      <c r="M489" s="12"/>
    </row>
    <row r="490" spans="1:13" ht="18" customHeight="1">
      <c r="A490" s="4">
        <v>489</v>
      </c>
      <c r="B490" s="37">
        <v>39279</v>
      </c>
      <c r="C490" s="34" t="s">
        <v>163</v>
      </c>
      <c r="D490" s="34" t="s">
        <v>4</v>
      </c>
      <c r="E490" s="34" t="s">
        <v>22</v>
      </c>
      <c r="F490" s="34" t="s">
        <v>6</v>
      </c>
      <c r="G490" s="21"/>
      <c r="H490" s="21"/>
      <c r="I490" s="21" t="s">
        <v>20</v>
      </c>
      <c r="J490" s="21" t="s">
        <v>14</v>
      </c>
      <c r="M490" s="12"/>
    </row>
    <row r="491" spans="1:13" ht="18" customHeight="1">
      <c r="A491" s="4">
        <v>490</v>
      </c>
      <c r="B491" s="37">
        <v>39280</v>
      </c>
      <c r="C491" s="34" t="s">
        <v>47</v>
      </c>
      <c r="D491" s="34" t="s">
        <v>39</v>
      </c>
      <c r="E491" s="34" t="s">
        <v>30</v>
      </c>
      <c r="F491" s="34" t="s">
        <v>182</v>
      </c>
      <c r="G491" s="21"/>
      <c r="H491" s="21"/>
      <c r="I491" s="21" t="s">
        <v>31</v>
      </c>
      <c r="J491" s="21" t="s">
        <v>25</v>
      </c>
      <c r="M491" s="12"/>
    </row>
    <row r="492" spans="1:13" ht="18" customHeight="1">
      <c r="A492" s="4">
        <v>491</v>
      </c>
      <c r="B492" s="37">
        <v>39280</v>
      </c>
      <c r="C492" s="34" t="s">
        <v>5</v>
      </c>
      <c r="D492" s="36" t="s">
        <v>148</v>
      </c>
      <c r="E492" s="34" t="s">
        <v>12</v>
      </c>
      <c r="F492" s="34" t="s">
        <v>131</v>
      </c>
      <c r="G492" s="21"/>
      <c r="H492" s="21"/>
      <c r="I492" s="21" t="s">
        <v>9</v>
      </c>
      <c r="J492" s="21" t="s">
        <v>32</v>
      </c>
      <c r="M492" s="12"/>
    </row>
    <row r="493" spans="1:13" ht="18" customHeight="1">
      <c r="A493" s="4">
        <v>492</v>
      </c>
      <c r="B493" s="37">
        <v>39280</v>
      </c>
      <c r="C493" s="34" t="s">
        <v>6</v>
      </c>
      <c r="D493" s="34" t="s">
        <v>17</v>
      </c>
      <c r="E493" s="34" t="s">
        <v>4</v>
      </c>
      <c r="F493" s="34" t="s">
        <v>22</v>
      </c>
      <c r="G493" s="21"/>
      <c r="H493" s="21"/>
      <c r="I493" s="21" t="s">
        <v>20</v>
      </c>
      <c r="J493" s="21" t="s">
        <v>14</v>
      </c>
      <c r="M493" s="12"/>
    </row>
    <row r="494" spans="1:13" ht="18" customHeight="1">
      <c r="A494" s="4">
        <v>493</v>
      </c>
      <c r="B494" s="37">
        <v>39280</v>
      </c>
      <c r="C494" s="34" t="s">
        <v>15</v>
      </c>
      <c r="D494" s="34" t="s">
        <v>72</v>
      </c>
      <c r="E494" s="34" t="s">
        <v>7</v>
      </c>
      <c r="F494" s="34" t="s">
        <v>16</v>
      </c>
      <c r="G494" s="21"/>
      <c r="H494" s="21"/>
      <c r="I494" s="21" t="s">
        <v>38</v>
      </c>
      <c r="J494" s="21" t="s">
        <v>37</v>
      </c>
      <c r="M494" s="12"/>
    </row>
    <row r="495" spans="1:13" ht="18" customHeight="1">
      <c r="A495" s="4">
        <v>494</v>
      </c>
      <c r="B495" s="37">
        <v>39280</v>
      </c>
      <c r="C495" s="34" t="s">
        <v>27</v>
      </c>
      <c r="D495" s="34" t="s">
        <v>33</v>
      </c>
      <c r="E495" s="34" t="s">
        <v>18</v>
      </c>
      <c r="F495" s="34" t="s">
        <v>10</v>
      </c>
      <c r="G495" s="21"/>
      <c r="H495" s="21"/>
      <c r="I495" s="21" t="s">
        <v>13</v>
      </c>
      <c r="J495" s="21" t="s">
        <v>19</v>
      </c>
      <c r="M495" s="12"/>
    </row>
    <row r="496" spans="1:13" ht="18" customHeight="1">
      <c r="A496" s="4">
        <v>495</v>
      </c>
      <c r="B496" s="37">
        <v>39280</v>
      </c>
      <c r="C496" s="34" t="s">
        <v>146</v>
      </c>
      <c r="D496" s="34" t="s">
        <v>24</v>
      </c>
      <c r="E496" s="34" t="s">
        <v>23</v>
      </c>
      <c r="F496" s="34" t="s">
        <v>153</v>
      </c>
      <c r="G496" s="21"/>
      <c r="H496" s="21"/>
      <c r="I496" s="21" t="s">
        <v>8</v>
      </c>
      <c r="J496" s="21" t="s">
        <v>26</v>
      </c>
      <c r="M496" s="12"/>
    </row>
    <row r="497" spans="1:13" ht="18" customHeight="1">
      <c r="A497" s="4">
        <v>496</v>
      </c>
      <c r="B497" s="37">
        <v>39281</v>
      </c>
      <c r="C497" s="34" t="s">
        <v>182</v>
      </c>
      <c r="D497" s="34" t="s">
        <v>142</v>
      </c>
      <c r="E497" s="34" t="s">
        <v>39</v>
      </c>
      <c r="F497" s="34" t="s">
        <v>30</v>
      </c>
      <c r="G497" s="21"/>
      <c r="H497" s="21"/>
      <c r="I497" s="21" t="s">
        <v>31</v>
      </c>
      <c r="J497" s="21" t="s">
        <v>25</v>
      </c>
      <c r="M497" s="12"/>
    </row>
    <row r="498" spans="1:13" ht="18" customHeight="1">
      <c r="A498" s="4">
        <v>497</v>
      </c>
      <c r="B498" s="37">
        <v>39281</v>
      </c>
      <c r="C498" s="34" t="s">
        <v>153</v>
      </c>
      <c r="D498" s="34" t="s">
        <v>213</v>
      </c>
      <c r="E498" s="34" t="s">
        <v>24</v>
      </c>
      <c r="F498" s="34" t="s">
        <v>23</v>
      </c>
      <c r="G498" s="21"/>
      <c r="H498" s="21"/>
      <c r="I498" s="21" t="s">
        <v>8</v>
      </c>
      <c r="J498" s="21" t="s">
        <v>26</v>
      </c>
      <c r="M498" s="12"/>
    </row>
    <row r="499" spans="1:13" ht="18" customHeight="1">
      <c r="A499" s="4">
        <v>498</v>
      </c>
      <c r="B499" s="37">
        <v>39281</v>
      </c>
      <c r="C499" s="34" t="s">
        <v>36</v>
      </c>
      <c r="D499" s="34" t="s">
        <v>10</v>
      </c>
      <c r="E499" s="34" t="s">
        <v>49</v>
      </c>
      <c r="F499" s="34" t="s">
        <v>166</v>
      </c>
      <c r="G499" s="21"/>
      <c r="H499" s="21"/>
      <c r="I499" s="21" t="s">
        <v>13</v>
      </c>
      <c r="J499" s="21" t="s">
        <v>19</v>
      </c>
      <c r="M499" s="12"/>
    </row>
    <row r="500" spans="1:13" ht="18" customHeight="1">
      <c r="A500" s="4">
        <v>499</v>
      </c>
      <c r="B500" s="37">
        <v>39281</v>
      </c>
      <c r="C500" s="34" t="s">
        <v>131</v>
      </c>
      <c r="D500" s="34" t="s">
        <v>29</v>
      </c>
      <c r="E500" s="34" t="s">
        <v>148</v>
      </c>
      <c r="F500" s="34" t="s">
        <v>12</v>
      </c>
      <c r="G500" s="21"/>
      <c r="H500" s="21"/>
      <c r="I500" s="21" t="s">
        <v>9</v>
      </c>
      <c r="J500" s="21" t="s">
        <v>32</v>
      </c>
      <c r="M500" s="12"/>
    </row>
    <row r="501" spans="1:13" ht="18" customHeight="1">
      <c r="A501" s="4">
        <v>500</v>
      </c>
      <c r="B501" s="37">
        <v>39281</v>
      </c>
      <c r="C501" s="34" t="s">
        <v>22</v>
      </c>
      <c r="D501" s="34" t="s">
        <v>163</v>
      </c>
      <c r="E501" s="34" t="s">
        <v>17</v>
      </c>
      <c r="F501" s="34" t="s">
        <v>4</v>
      </c>
      <c r="G501" s="21"/>
      <c r="H501" s="21"/>
      <c r="I501" s="21" t="s">
        <v>20</v>
      </c>
      <c r="J501" s="21" t="s">
        <v>14</v>
      </c>
      <c r="M501" s="12"/>
    </row>
    <row r="502" spans="1:13" ht="18" customHeight="1">
      <c r="A502" s="4">
        <v>501</v>
      </c>
      <c r="B502" s="37">
        <v>39281</v>
      </c>
      <c r="C502" s="34" t="s">
        <v>16</v>
      </c>
      <c r="D502" s="34" t="s">
        <v>46</v>
      </c>
      <c r="E502" s="34" t="s">
        <v>72</v>
      </c>
      <c r="F502" s="34" t="s">
        <v>7</v>
      </c>
      <c r="G502" s="21"/>
      <c r="H502" s="21"/>
      <c r="I502" s="21" t="s">
        <v>38</v>
      </c>
      <c r="J502" s="21" t="s">
        <v>37</v>
      </c>
      <c r="M502" s="12"/>
    </row>
    <row r="503" spans="1:13" ht="18" customHeight="1">
      <c r="A503" s="4">
        <v>502</v>
      </c>
      <c r="B503" s="37">
        <v>39283</v>
      </c>
      <c r="C503" s="34" t="s">
        <v>24</v>
      </c>
      <c r="D503" s="34" t="s">
        <v>49</v>
      </c>
      <c r="E503" s="34" t="s">
        <v>211</v>
      </c>
      <c r="F503" s="34" t="s">
        <v>22</v>
      </c>
      <c r="G503" s="21" t="s">
        <v>214</v>
      </c>
      <c r="H503" s="21" t="s">
        <v>46</v>
      </c>
      <c r="I503" s="21" t="s">
        <v>134</v>
      </c>
      <c r="J503" s="21" t="s">
        <v>133</v>
      </c>
      <c r="M503" s="12"/>
    </row>
    <row r="504" spans="1:13" ht="18" customHeight="1">
      <c r="A504" s="4">
        <v>503</v>
      </c>
      <c r="B504" s="37">
        <v>39284</v>
      </c>
      <c r="C504" s="34" t="s">
        <v>46</v>
      </c>
      <c r="D504" s="34" t="s">
        <v>214</v>
      </c>
      <c r="E504" s="34" t="s">
        <v>22</v>
      </c>
      <c r="F504" s="34" t="s">
        <v>211</v>
      </c>
      <c r="G504" s="21" t="s">
        <v>49</v>
      </c>
      <c r="H504" s="21" t="s">
        <v>24</v>
      </c>
      <c r="I504" s="21" t="s">
        <v>133</v>
      </c>
      <c r="J504" s="21" t="s">
        <v>134</v>
      </c>
      <c r="M504" s="12"/>
    </row>
    <row r="505" spans="1:13" ht="18" customHeight="1">
      <c r="A505" s="4">
        <v>504</v>
      </c>
      <c r="B505" s="37">
        <v>39287</v>
      </c>
      <c r="C505" s="34" t="s">
        <v>148</v>
      </c>
      <c r="D505" s="34" t="s">
        <v>131</v>
      </c>
      <c r="E505" s="34" t="s">
        <v>30</v>
      </c>
      <c r="F505" s="34" t="s">
        <v>213</v>
      </c>
      <c r="G505" s="21"/>
      <c r="H505" s="21"/>
      <c r="I505" s="21" t="s">
        <v>32</v>
      </c>
      <c r="J505" s="21" t="s">
        <v>9</v>
      </c>
      <c r="M505" s="12"/>
    </row>
    <row r="506" spans="1:13" ht="18" customHeight="1">
      <c r="A506" s="4">
        <v>505</v>
      </c>
      <c r="B506" s="37">
        <v>39287</v>
      </c>
      <c r="C506" s="34" t="s">
        <v>4</v>
      </c>
      <c r="D506" s="34" t="s">
        <v>33</v>
      </c>
      <c r="E506" s="34" t="s">
        <v>72</v>
      </c>
      <c r="F506" s="34" t="s">
        <v>17</v>
      </c>
      <c r="G506" s="21"/>
      <c r="H506" s="21"/>
      <c r="I506" s="21" t="s">
        <v>14</v>
      </c>
      <c r="J506" s="21" t="s">
        <v>19</v>
      </c>
      <c r="M506" s="12"/>
    </row>
    <row r="507" spans="1:13" ht="18" customHeight="1">
      <c r="A507" s="4">
        <v>506</v>
      </c>
      <c r="B507" s="37">
        <v>39287</v>
      </c>
      <c r="C507" s="34" t="s">
        <v>47</v>
      </c>
      <c r="D507" s="34" t="s">
        <v>161</v>
      </c>
      <c r="E507" s="34" t="s">
        <v>153</v>
      </c>
      <c r="F507" s="34" t="s">
        <v>12</v>
      </c>
      <c r="G507" s="21"/>
      <c r="H507" s="21"/>
      <c r="I507" s="21" t="s">
        <v>25</v>
      </c>
      <c r="J507" s="21" t="s">
        <v>8</v>
      </c>
      <c r="M507" s="12"/>
    </row>
    <row r="508" spans="1:13" ht="18" customHeight="1">
      <c r="A508" s="4">
        <v>507</v>
      </c>
      <c r="B508" s="37">
        <v>39287</v>
      </c>
      <c r="C508" s="34" t="s">
        <v>10</v>
      </c>
      <c r="D508" s="34" t="s">
        <v>144</v>
      </c>
      <c r="E508" s="34" t="s">
        <v>35</v>
      </c>
      <c r="F508" s="34" t="s">
        <v>7</v>
      </c>
      <c r="G508" s="21"/>
      <c r="H508" s="21"/>
      <c r="I508" s="21" t="s">
        <v>20</v>
      </c>
      <c r="J508" s="21" t="s">
        <v>38</v>
      </c>
      <c r="M508" s="12"/>
    </row>
    <row r="509" spans="1:13" ht="18" customHeight="1">
      <c r="A509" s="4">
        <v>508</v>
      </c>
      <c r="B509" s="37">
        <v>39287</v>
      </c>
      <c r="C509" s="34" t="s">
        <v>23</v>
      </c>
      <c r="D509" s="34" t="s">
        <v>29</v>
      </c>
      <c r="E509" s="34" t="s">
        <v>24</v>
      </c>
      <c r="F509" s="34" t="s">
        <v>142</v>
      </c>
      <c r="G509" s="21"/>
      <c r="H509" s="21"/>
      <c r="I509" s="21" t="s">
        <v>26</v>
      </c>
      <c r="J509" s="21" t="s">
        <v>31</v>
      </c>
      <c r="M509" s="12"/>
    </row>
    <row r="510" spans="1:13" ht="18" customHeight="1">
      <c r="A510" s="4">
        <v>509</v>
      </c>
      <c r="B510" s="37">
        <v>39287</v>
      </c>
      <c r="C510" s="34" t="s">
        <v>21</v>
      </c>
      <c r="D510" s="34" t="s">
        <v>27</v>
      </c>
      <c r="E510" s="34" t="s">
        <v>163</v>
      </c>
      <c r="F510" s="34" t="s">
        <v>210</v>
      </c>
      <c r="G510" s="21"/>
      <c r="H510" s="21"/>
      <c r="I510" s="21" t="s">
        <v>37</v>
      </c>
      <c r="J510" s="21" t="s">
        <v>13</v>
      </c>
      <c r="M510" s="12"/>
    </row>
    <row r="511" spans="1:13" ht="18" customHeight="1">
      <c r="A511" s="4">
        <v>510</v>
      </c>
      <c r="B511" s="37">
        <v>39288</v>
      </c>
      <c r="C511" s="34" t="s">
        <v>7</v>
      </c>
      <c r="D511" s="34" t="s">
        <v>166</v>
      </c>
      <c r="E511" s="34" t="s">
        <v>144</v>
      </c>
      <c r="F511" s="34" t="s">
        <v>35</v>
      </c>
      <c r="G511" s="21"/>
      <c r="H511" s="21"/>
      <c r="I511" s="21" t="s">
        <v>20</v>
      </c>
      <c r="J511" s="21" t="s">
        <v>38</v>
      </c>
      <c r="M511" s="12"/>
    </row>
    <row r="512" spans="1:13" ht="18" customHeight="1">
      <c r="A512" s="4">
        <v>511</v>
      </c>
      <c r="B512" s="37">
        <v>39288</v>
      </c>
      <c r="C512" s="34" t="s">
        <v>213</v>
      </c>
      <c r="D512" s="34" t="s">
        <v>41</v>
      </c>
      <c r="E512" s="34" t="s">
        <v>131</v>
      </c>
      <c r="F512" s="34" t="s">
        <v>30</v>
      </c>
      <c r="G512" s="21"/>
      <c r="H512" s="21"/>
      <c r="I512" s="21" t="s">
        <v>32</v>
      </c>
      <c r="J512" s="21" t="s">
        <v>9</v>
      </c>
      <c r="M512" s="12"/>
    </row>
    <row r="513" spans="1:13" ht="18" customHeight="1">
      <c r="A513" s="4">
        <v>512</v>
      </c>
      <c r="B513" s="37">
        <v>39288</v>
      </c>
      <c r="C513" s="34" t="s">
        <v>210</v>
      </c>
      <c r="D513" s="34" t="s">
        <v>16</v>
      </c>
      <c r="E513" s="34" t="s">
        <v>27</v>
      </c>
      <c r="F513" s="34" t="s">
        <v>163</v>
      </c>
      <c r="G513" s="21"/>
      <c r="H513" s="21"/>
      <c r="I513" s="21" t="s">
        <v>37</v>
      </c>
      <c r="J513" s="21" t="s">
        <v>13</v>
      </c>
      <c r="M513" s="12"/>
    </row>
    <row r="514" spans="1:13" ht="18" customHeight="1">
      <c r="A514" s="4">
        <v>513</v>
      </c>
      <c r="B514" s="37">
        <v>39288</v>
      </c>
      <c r="C514" s="34" t="s">
        <v>142</v>
      </c>
      <c r="D514" s="34" t="s">
        <v>214</v>
      </c>
      <c r="E514" s="34" t="s">
        <v>29</v>
      </c>
      <c r="F514" s="34" t="s">
        <v>24</v>
      </c>
      <c r="G514" s="21"/>
      <c r="H514" s="21"/>
      <c r="I514" s="21" t="s">
        <v>26</v>
      </c>
      <c r="J514" s="21" t="s">
        <v>31</v>
      </c>
      <c r="M514" s="12"/>
    </row>
    <row r="515" spans="1:13" ht="18" customHeight="1">
      <c r="A515" s="4">
        <v>514</v>
      </c>
      <c r="B515" s="37">
        <v>39288</v>
      </c>
      <c r="C515" s="34" t="s">
        <v>17</v>
      </c>
      <c r="D515" s="34" t="s">
        <v>49</v>
      </c>
      <c r="E515" s="34" t="s">
        <v>33</v>
      </c>
      <c r="F515" s="34" t="s">
        <v>72</v>
      </c>
      <c r="G515" s="21"/>
      <c r="H515" s="21"/>
      <c r="I515" s="21" t="s">
        <v>14</v>
      </c>
      <c r="J515" s="21" t="s">
        <v>19</v>
      </c>
      <c r="M515" s="12"/>
    </row>
    <row r="516" spans="1:13" ht="18" customHeight="1">
      <c r="A516" s="4">
        <v>515</v>
      </c>
      <c r="B516" s="37">
        <v>39288</v>
      </c>
      <c r="C516" s="34" t="s">
        <v>12</v>
      </c>
      <c r="D516" s="34" t="s">
        <v>182</v>
      </c>
      <c r="E516" s="34" t="s">
        <v>161</v>
      </c>
      <c r="F516" s="34" t="s">
        <v>153</v>
      </c>
      <c r="G516" s="21"/>
      <c r="H516" s="21"/>
      <c r="I516" s="21" t="s">
        <v>25</v>
      </c>
      <c r="J516" s="21" t="s">
        <v>8</v>
      </c>
      <c r="M516" s="12"/>
    </row>
    <row r="517" spans="1:13" ht="18" customHeight="1">
      <c r="A517" s="4">
        <v>516</v>
      </c>
      <c r="B517" s="37">
        <v>39289</v>
      </c>
      <c r="C517" s="36" t="s">
        <v>72</v>
      </c>
      <c r="D517" s="34" t="s">
        <v>4</v>
      </c>
      <c r="E517" s="34" t="s">
        <v>49</v>
      </c>
      <c r="F517" s="34" t="s">
        <v>33</v>
      </c>
      <c r="G517" s="21"/>
      <c r="H517" s="21"/>
      <c r="I517" s="21" t="s">
        <v>14</v>
      </c>
      <c r="J517" s="21" t="s">
        <v>19</v>
      </c>
      <c r="M517" s="13"/>
    </row>
    <row r="518" spans="1:13" ht="18" customHeight="1">
      <c r="A518" s="4">
        <v>517</v>
      </c>
      <c r="B518" s="37">
        <v>39289</v>
      </c>
      <c r="C518" s="34" t="s">
        <v>35</v>
      </c>
      <c r="D518" s="34" t="s">
        <v>10</v>
      </c>
      <c r="E518" s="34" t="s">
        <v>166</v>
      </c>
      <c r="F518" s="34" t="s">
        <v>144</v>
      </c>
      <c r="G518" s="21"/>
      <c r="H518" s="21"/>
      <c r="I518" s="21" t="s">
        <v>20</v>
      </c>
      <c r="J518" s="21" t="s">
        <v>38</v>
      </c>
      <c r="M518" s="12"/>
    </row>
    <row r="519" spans="1:13" ht="18" customHeight="1">
      <c r="A519" s="4">
        <v>518</v>
      </c>
      <c r="B519" s="37">
        <v>39289</v>
      </c>
      <c r="C519" s="34" t="s">
        <v>153</v>
      </c>
      <c r="D519" s="34" t="s">
        <v>47</v>
      </c>
      <c r="E519" s="34" t="s">
        <v>182</v>
      </c>
      <c r="F519" s="34" t="s">
        <v>161</v>
      </c>
      <c r="G519" s="21"/>
      <c r="H519" s="21"/>
      <c r="I519" s="21" t="s">
        <v>25</v>
      </c>
      <c r="J519" s="21" t="s">
        <v>8</v>
      </c>
      <c r="M519" s="12"/>
    </row>
    <row r="520" spans="1:13" ht="18" customHeight="1">
      <c r="A520" s="4">
        <v>519</v>
      </c>
      <c r="B520" s="37">
        <v>39289</v>
      </c>
      <c r="C520" s="34" t="s">
        <v>44</v>
      </c>
      <c r="D520" s="34" t="s">
        <v>23</v>
      </c>
      <c r="E520" s="34" t="s">
        <v>214</v>
      </c>
      <c r="F520" s="34" t="s">
        <v>29</v>
      </c>
      <c r="G520" s="21"/>
      <c r="H520" s="21"/>
      <c r="I520" s="21" t="s">
        <v>26</v>
      </c>
      <c r="J520" s="21" t="s">
        <v>31</v>
      </c>
      <c r="M520" s="12"/>
    </row>
    <row r="521" spans="1:13" ht="18" customHeight="1">
      <c r="A521" s="4">
        <v>520</v>
      </c>
      <c r="B521" s="37">
        <v>39289</v>
      </c>
      <c r="C521" s="34" t="s">
        <v>30</v>
      </c>
      <c r="D521" s="34" t="s">
        <v>148</v>
      </c>
      <c r="E521" s="34" t="s">
        <v>5</v>
      </c>
      <c r="F521" s="34" t="s">
        <v>41</v>
      </c>
      <c r="G521" s="21"/>
      <c r="H521" s="21"/>
      <c r="I521" s="21" t="s">
        <v>32</v>
      </c>
      <c r="J521" s="21" t="s">
        <v>9</v>
      </c>
      <c r="M521" s="12"/>
    </row>
    <row r="522" spans="1:13" ht="18" customHeight="1">
      <c r="A522" s="4">
        <v>521</v>
      </c>
      <c r="B522" s="37">
        <v>39289</v>
      </c>
      <c r="C522" s="34" t="s">
        <v>163</v>
      </c>
      <c r="D522" s="34" t="s">
        <v>21</v>
      </c>
      <c r="E522" s="34" t="s">
        <v>16</v>
      </c>
      <c r="F522" s="34" t="s">
        <v>27</v>
      </c>
      <c r="G522" s="21"/>
      <c r="H522" s="21"/>
      <c r="I522" s="21" t="s">
        <v>37</v>
      </c>
      <c r="J522" s="21" t="s">
        <v>13</v>
      </c>
      <c r="M522" s="12"/>
    </row>
    <row r="523" spans="1:13" ht="18" customHeight="1">
      <c r="A523" s="4">
        <v>522</v>
      </c>
      <c r="B523" s="37">
        <v>39290</v>
      </c>
      <c r="C523" s="34" t="s">
        <v>49</v>
      </c>
      <c r="D523" s="34" t="s">
        <v>36</v>
      </c>
      <c r="E523" s="34" t="s">
        <v>10</v>
      </c>
      <c r="F523" s="34" t="s">
        <v>166</v>
      </c>
      <c r="G523" s="21"/>
      <c r="H523" s="21"/>
      <c r="I523" s="21" t="s">
        <v>14</v>
      </c>
      <c r="J523" s="21" t="s">
        <v>20</v>
      </c>
      <c r="M523" s="12"/>
    </row>
    <row r="524" spans="1:13" ht="18" customHeight="1">
      <c r="A524" s="4">
        <v>523</v>
      </c>
      <c r="B524" s="37">
        <v>39290</v>
      </c>
      <c r="C524" s="34" t="s">
        <v>29</v>
      </c>
      <c r="D524" s="34" t="s">
        <v>142</v>
      </c>
      <c r="E524" s="34" t="s">
        <v>23</v>
      </c>
      <c r="F524" s="34" t="s">
        <v>50</v>
      </c>
      <c r="G524" s="21"/>
      <c r="H524" s="21"/>
      <c r="I524" s="21" t="s">
        <v>26</v>
      </c>
      <c r="J524" s="21" t="s">
        <v>9</v>
      </c>
      <c r="M524" s="12"/>
    </row>
    <row r="525" spans="1:13" ht="18" customHeight="1">
      <c r="A525" s="4">
        <v>524</v>
      </c>
      <c r="B525" s="37">
        <v>39290</v>
      </c>
      <c r="C525" s="34" t="s">
        <v>144</v>
      </c>
      <c r="D525" s="34" t="s">
        <v>34</v>
      </c>
      <c r="E525" s="34" t="s">
        <v>22</v>
      </c>
      <c r="F525" s="34" t="s">
        <v>46</v>
      </c>
      <c r="G525" s="21"/>
      <c r="H525" s="21"/>
      <c r="I525" s="21" t="s">
        <v>38</v>
      </c>
      <c r="J525" s="21" t="s">
        <v>13</v>
      </c>
      <c r="M525" s="12"/>
    </row>
    <row r="526" spans="1:13" ht="18" customHeight="1">
      <c r="A526" s="4">
        <v>525</v>
      </c>
      <c r="B526" s="37">
        <v>39290</v>
      </c>
      <c r="C526" s="34" t="s">
        <v>33</v>
      </c>
      <c r="D526" s="34" t="s">
        <v>6</v>
      </c>
      <c r="E526" s="34" t="s">
        <v>4</v>
      </c>
      <c r="F526" s="34" t="s">
        <v>16</v>
      </c>
      <c r="G526" s="21"/>
      <c r="H526" s="21"/>
      <c r="I526" s="21" t="s">
        <v>37</v>
      </c>
      <c r="J526" s="21" t="s">
        <v>19</v>
      </c>
      <c r="M526" s="12"/>
    </row>
    <row r="527" spans="1:13" ht="18" customHeight="1">
      <c r="A527" s="4">
        <v>526</v>
      </c>
      <c r="B527" s="37">
        <v>39291</v>
      </c>
      <c r="C527" s="34" t="s">
        <v>166</v>
      </c>
      <c r="D527" s="34" t="s">
        <v>35</v>
      </c>
      <c r="E527" s="34" t="s">
        <v>36</v>
      </c>
      <c r="F527" s="34" t="s">
        <v>10</v>
      </c>
      <c r="G527" s="21"/>
      <c r="H527" s="21"/>
      <c r="I527" s="21" t="s">
        <v>14</v>
      </c>
      <c r="J527" s="21" t="s">
        <v>20</v>
      </c>
      <c r="M527" s="12"/>
    </row>
    <row r="528" spans="1:13" ht="18" customHeight="1">
      <c r="A528" s="4">
        <v>527</v>
      </c>
      <c r="B528" s="37">
        <v>39291</v>
      </c>
      <c r="C528" s="34" t="s">
        <v>182</v>
      </c>
      <c r="D528" s="34" t="s">
        <v>153</v>
      </c>
      <c r="E528" s="34" t="s">
        <v>12</v>
      </c>
      <c r="F528" s="34" t="s">
        <v>47</v>
      </c>
      <c r="G528" s="21"/>
      <c r="H528" s="21"/>
      <c r="I528" s="21" t="s">
        <v>25</v>
      </c>
      <c r="J528" s="21" t="s">
        <v>32</v>
      </c>
      <c r="M528" s="12"/>
    </row>
    <row r="529" spans="1:13" ht="18" customHeight="1">
      <c r="A529" s="4">
        <v>528</v>
      </c>
      <c r="B529" s="37">
        <v>39291</v>
      </c>
      <c r="C529" s="34" t="s">
        <v>41</v>
      </c>
      <c r="D529" s="34" t="s">
        <v>213</v>
      </c>
      <c r="E529" s="34" t="s">
        <v>148</v>
      </c>
      <c r="F529" s="34" t="s">
        <v>5</v>
      </c>
      <c r="G529" s="21"/>
      <c r="H529" s="21"/>
      <c r="I529" s="21" t="s">
        <v>31</v>
      </c>
      <c r="J529" s="21" t="s">
        <v>8</v>
      </c>
      <c r="M529" s="12"/>
    </row>
    <row r="530" spans="1:13" ht="18" customHeight="1">
      <c r="A530" s="4">
        <v>529</v>
      </c>
      <c r="B530" s="37">
        <v>39291</v>
      </c>
      <c r="C530" s="34" t="s">
        <v>46</v>
      </c>
      <c r="D530" s="34" t="s">
        <v>210</v>
      </c>
      <c r="E530" s="34" t="s">
        <v>34</v>
      </c>
      <c r="F530" s="34" t="s">
        <v>22</v>
      </c>
      <c r="G530" s="21"/>
      <c r="H530" s="21"/>
      <c r="I530" s="21" t="s">
        <v>38</v>
      </c>
      <c r="J530" s="21" t="s">
        <v>13</v>
      </c>
      <c r="M530" s="12"/>
    </row>
    <row r="531" spans="1:13" ht="18" customHeight="1">
      <c r="A531" s="4">
        <v>530</v>
      </c>
      <c r="B531" s="37">
        <v>39291</v>
      </c>
      <c r="C531" s="34" t="s">
        <v>50</v>
      </c>
      <c r="D531" s="34" t="s">
        <v>44</v>
      </c>
      <c r="E531" s="34" t="s">
        <v>142</v>
      </c>
      <c r="F531" s="34" t="s">
        <v>214</v>
      </c>
      <c r="G531" s="21"/>
      <c r="H531" s="21"/>
      <c r="I531" s="21" t="s">
        <v>26</v>
      </c>
      <c r="J531" s="21" t="s">
        <v>9</v>
      </c>
      <c r="M531" s="12"/>
    </row>
    <row r="532" spans="1:13" ht="18" customHeight="1">
      <c r="A532" s="4">
        <v>531</v>
      </c>
      <c r="B532" s="37">
        <v>39291</v>
      </c>
      <c r="C532" s="34" t="s">
        <v>16</v>
      </c>
      <c r="D532" s="34" t="s">
        <v>72</v>
      </c>
      <c r="E532" s="34" t="s">
        <v>6</v>
      </c>
      <c r="F532" s="34" t="s">
        <v>4</v>
      </c>
      <c r="G532" s="21"/>
      <c r="H532" s="21"/>
      <c r="I532" s="21" t="s">
        <v>37</v>
      </c>
      <c r="J532" s="21" t="s">
        <v>19</v>
      </c>
      <c r="M532" s="12"/>
    </row>
    <row r="533" spans="1:13" ht="18" customHeight="1">
      <c r="A533" s="4">
        <v>532</v>
      </c>
      <c r="B533" s="37">
        <v>39292</v>
      </c>
      <c r="C533" s="34" t="s">
        <v>4</v>
      </c>
      <c r="D533" s="34" t="s">
        <v>33</v>
      </c>
      <c r="E533" s="34" t="s">
        <v>72</v>
      </c>
      <c r="F533" s="34" t="s">
        <v>6</v>
      </c>
      <c r="G533" s="21"/>
      <c r="H533" s="21"/>
      <c r="I533" s="21" t="s">
        <v>37</v>
      </c>
      <c r="J533" s="21" t="s">
        <v>19</v>
      </c>
      <c r="M533" s="12"/>
    </row>
    <row r="534" spans="1:13" ht="18" customHeight="1">
      <c r="A534" s="4">
        <v>533</v>
      </c>
      <c r="B534" s="37">
        <v>39292</v>
      </c>
      <c r="C534" s="34" t="s">
        <v>47</v>
      </c>
      <c r="D534" s="34" t="s">
        <v>161</v>
      </c>
      <c r="E534" s="34" t="s">
        <v>153</v>
      </c>
      <c r="F534" s="34" t="s">
        <v>12</v>
      </c>
      <c r="G534" s="21"/>
      <c r="H534" s="21"/>
      <c r="I534" s="21" t="s">
        <v>25</v>
      </c>
      <c r="J534" s="21" t="s">
        <v>32</v>
      </c>
      <c r="M534" s="12"/>
    </row>
    <row r="535" spans="1:13" ht="18" customHeight="1">
      <c r="A535" s="4">
        <v>534</v>
      </c>
      <c r="B535" s="37">
        <v>39292</v>
      </c>
      <c r="C535" s="34" t="s">
        <v>5</v>
      </c>
      <c r="D535" s="34" t="s">
        <v>30</v>
      </c>
      <c r="E535" s="36" t="s">
        <v>213</v>
      </c>
      <c r="F535" s="34" t="s">
        <v>148</v>
      </c>
      <c r="G535" s="21"/>
      <c r="H535" s="21"/>
      <c r="I535" s="21" t="s">
        <v>31</v>
      </c>
      <c r="J535" s="21" t="s">
        <v>8</v>
      </c>
      <c r="M535" s="12"/>
    </row>
    <row r="536" spans="1:13" ht="18" customHeight="1">
      <c r="A536" s="4">
        <v>535</v>
      </c>
      <c r="B536" s="37">
        <v>39292</v>
      </c>
      <c r="C536" s="34" t="s">
        <v>10</v>
      </c>
      <c r="D536" s="34" t="s">
        <v>49</v>
      </c>
      <c r="E536" s="34" t="s">
        <v>35</v>
      </c>
      <c r="F536" s="34" t="s">
        <v>36</v>
      </c>
      <c r="G536" s="21"/>
      <c r="H536" s="21"/>
      <c r="I536" s="21" t="s">
        <v>14</v>
      </c>
      <c r="J536" s="21" t="s">
        <v>20</v>
      </c>
      <c r="M536" s="12"/>
    </row>
    <row r="537" spans="1:13" ht="18" customHeight="1">
      <c r="A537" s="4">
        <v>536</v>
      </c>
      <c r="B537" s="37">
        <v>39292</v>
      </c>
      <c r="C537" s="34" t="s">
        <v>24</v>
      </c>
      <c r="D537" s="34" t="s">
        <v>29</v>
      </c>
      <c r="E537" s="34" t="s">
        <v>44</v>
      </c>
      <c r="F537" s="34" t="s">
        <v>142</v>
      </c>
      <c r="G537" s="21"/>
      <c r="H537" s="21"/>
      <c r="I537" s="21" t="s">
        <v>26</v>
      </c>
      <c r="J537" s="21" t="s">
        <v>9</v>
      </c>
      <c r="M537" s="12"/>
    </row>
    <row r="538" spans="1:13" ht="18" customHeight="1">
      <c r="A538" s="4">
        <v>537</v>
      </c>
      <c r="B538" s="37">
        <v>39292</v>
      </c>
      <c r="C538" s="34" t="s">
        <v>22</v>
      </c>
      <c r="D538" s="34" t="s">
        <v>145</v>
      </c>
      <c r="E538" s="34" t="s">
        <v>210</v>
      </c>
      <c r="F538" s="34" t="s">
        <v>34</v>
      </c>
      <c r="G538" s="21"/>
      <c r="H538" s="21"/>
      <c r="I538" s="21" t="s">
        <v>38</v>
      </c>
      <c r="J538" s="21" t="s">
        <v>13</v>
      </c>
      <c r="M538" s="12"/>
    </row>
    <row r="539" spans="1:13" ht="18" customHeight="1">
      <c r="A539" s="4">
        <v>538</v>
      </c>
      <c r="B539" s="37">
        <v>39294</v>
      </c>
      <c r="C539" s="34" t="s">
        <v>148</v>
      </c>
      <c r="D539" s="34" t="s">
        <v>39</v>
      </c>
      <c r="E539" s="34" t="s">
        <v>29</v>
      </c>
      <c r="F539" s="34" t="s">
        <v>131</v>
      </c>
      <c r="G539" s="21"/>
      <c r="H539" s="21"/>
      <c r="I539" s="21" t="s">
        <v>8</v>
      </c>
      <c r="J539" s="21" t="s">
        <v>9</v>
      </c>
      <c r="M539" s="12"/>
    </row>
    <row r="540" spans="1:13" ht="18" customHeight="1">
      <c r="A540" s="4">
        <v>539</v>
      </c>
      <c r="B540" s="37">
        <v>39294</v>
      </c>
      <c r="C540" s="34" t="s">
        <v>6</v>
      </c>
      <c r="D540" s="34" t="s">
        <v>16</v>
      </c>
      <c r="E540" s="34" t="s">
        <v>43</v>
      </c>
      <c r="F540" s="34" t="s">
        <v>21</v>
      </c>
      <c r="G540" s="21"/>
      <c r="H540" s="21"/>
      <c r="I540" s="21" t="s">
        <v>38</v>
      </c>
      <c r="J540" s="21" t="s">
        <v>14</v>
      </c>
      <c r="M540" s="12"/>
    </row>
    <row r="541" spans="1:13" ht="18" customHeight="1">
      <c r="A541" s="4">
        <v>540</v>
      </c>
      <c r="B541" s="37">
        <v>39294</v>
      </c>
      <c r="C541" s="34" t="s">
        <v>299</v>
      </c>
      <c r="D541" s="34" t="s">
        <v>46</v>
      </c>
      <c r="E541" s="34" t="s">
        <v>18</v>
      </c>
      <c r="F541" s="34" t="s">
        <v>210</v>
      </c>
      <c r="G541" s="21"/>
      <c r="H541" s="21"/>
      <c r="I541" s="21" t="s">
        <v>19</v>
      </c>
      <c r="J541" s="21" t="s">
        <v>20</v>
      </c>
      <c r="M541" s="12"/>
    </row>
    <row r="542" spans="1:13" ht="18" customHeight="1">
      <c r="A542" s="4">
        <v>541</v>
      </c>
      <c r="B542" s="37">
        <v>39294</v>
      </c>
      <c r="C542" s="34" t="s">
        <v>17</v>
      </c>
      <c r="D542" s="34" t="s">
        <v>166</v>
      </c>
      <c r="E542" s="34" t="s">
        <v>144</v>
      </c>
      <c r="F542" s="34" t="s">
        <v>35</v>
      </c>
      <c r="G542" s="21"/>
      <c r="H542" s="21"/>
      <c r="I542" s="21" t="s">
        <v>13</v>
      </c>
      <c r="J542" s="21" t="s">
        <v>37</v>
      </c>
      <c r="M542" s="12"/>
    </row>
    <row r="543" spans="1:13" ht="18" customHeight="1">
      <c r="A543" s="4">
        <v>542</v>
      </c>
      <c r="B543" s="37">
        <v>39294</v>
      </c>
      <c r="C543" s="34" t="s">
        <v>214</v>
      </c>
      <c r="D543" s="34" t="s">
        <v>50</v>
      </c>
      <c r="E543" s="34" t="s">
        <v>146</v>
      </c>
      <c r="F543" s="34" t="s">
        <v>23</v>
      </c>
      <c r="G543" s="21"/>
      <c r="H543" s="21"/>
      <c r="I543" s="21" t="s">
        <v>25</v>
      </c>
      <c r="J543" s="21" t="s">
        <v>26</v>
      </c>
      <c r="M543" s="12"/>
    </row>
    <row r="544" spans="1:13" ht="18" customHeight="1">
      <c r="A544" s="4">
        <v>543</v>
      </c>
      <c r="B544" s="37">
        <v>39294</v>
      </c>
      <c r="C544" s="34" t="s">
        <v>12</v>
      </c>
      <c r="D544" s="34" t="s">
        <v>182</v>
      </c>
      <c r="E544" s="34" t="s">
        <v>30</v>
      </c>
      <c r="F544" s="34" t="s">
        <v>213</v>
      </c>
      <c r="G544" s="21"/>
      <c r="H544" s="21"/>
      <c r="I544" s="21" t="s">
        <v>32</v>
      </c>
      <c r="J544" s="21" t="s">
        <v>31</v>
      </c>
      <c r="M544" s="12"/>
    </row>
    <row r="545" spans="1:13" ht="18" customHeight="1">
      <c r="A545" s="4">
        <v>544</v>
      </c>
      <c r="B545" s="37">
        <v>39295</v>
      </c>
      <c r="C545" s="34" t="s">
        <v>35</v>
      </c>
      <c r="D545" s="34" t="s">
        <v>10</v>
      </c>
      <c r="E545" s="34" t="s">
        <v>49</v>
      </c>
      <c r="F545" s="34" t="s">
        <v>144</v>
      </c>
      <c r="G545" s="21"/>
      <c r="H545" s="21"/>
      <c r="I545" s="21" t="s">
        <v>13</v>
      </c>
      <c r="J545" s="21" t="s">
        <v>37</v>
      </c>
      <c r="M545" s="12"/>
    </row>
    <row r="546" spans="1:13" ht="18" customHeight="1">
      <c r="A546" s="4">
        <v>545</v>
      </c>
      <c r="B546" s="37">
        <v>39295</v>
      </c>
      <c r="C546" s="34" t="s">
        <v>213</v>
      </c>
      <c r="D546" s="34" t="s">
        <v>47</v>
      </c>
      <c r="E546" s="34" t="s">
        <v>182</v>
      </c>
      <c r="F546" s="34" t="s">
        <v>30</v>
      </c>
      <c r="G546" s="21"/>
      <c r="H546" s="21"/>
      <c r="I546" s="21" t="s">
        <v>32</v>
      </c>
      <c r="J546" s="21" t="s">
        <v>31</v>
      </c>
      <c r="M546" s="12"/>
    </row>
    <row r="547" spans="1:13" ht="18" customHeight="1">
      <c r="A547" s="4">
        <v>546</v>
      </c>
      <c r="B547" s="37">
        <v>39295</v>
      </c>
      <c r="C547" s="34" t="s">
        <v>210</v>
      </c>
      <c r="D547" s="34" t="s">
        <v>22</v>
      </c>
      <c r="E547" s="34" t="s">
        <v>46</v>
      </c>
      <c r="F547" s="34" t="s">
        <v>18</v>
      </c>
      <c r="G547" s="21"/>
      <c r="H547" s="21"/>
      <c r="I547" s="21" t="s">
        <v>19</v>
      </c>
      <c r="J547" s="21" t="s">
        <v>20</v>
      </c>
      <c r="M547" s="12"/>
    </row>
    <row r="548" spans="1:13" ht="18" customHeight="1">
      <c r="A548" s="4">
        <v>547</v>
      </c>
      <c r="B548" s="37">
        <v>39295</v>
      </c>
      <c r="C548" s="34" t="s">
        <v>23</v>
      </c>
      <c r="D548" s="34" t="s">
        <v>24</v>
      </c>
      <c r="E548" s="34" t="s">
        <v>50</v>
      </c>
      <c r="F548" s="34" t="s">
        <v>146</v>
      </c>
      <c r="G548" s="21"/>
      <c r="H548" s="21"/>
      <c r="I548" s="21" t="s">
        <v>25</v>
      </c>
      <c r="J548" s="21" t="s">
        <v>26</v>
      </c>
      <c r="M548" s="12"/>
    </row>
    <row r="549" spans="1:13" ht="18" customHeight="1">
      <c r="A549" s="4">
        <v>548</v>
      </c>
      <c r="B549" s="37">
        <v>39295</v>
      </c>
      <c r="C549" s="34" t="s">
        <v>131</v>
      </c>
      <c r="D549" s="34" t="s">
        <v>5</v>
      </c>
      <c r="E549" s="34" t="s">
        <v>39</v>
      </c>
      <c r="F549" s="34" t="s">
        <v>29</v>
      </c>
      <c r="G549" s="21"/>
      <c r="H549" s="21"/>
      <c r="I549" s="21" t="s">
        <v>8</v>
      </c>
      <c r="J549" s="21" t="s">
        <v>9</v>
      </c>
      <c r="M549" s="12"/>
    </row>
    <row r="550" spans="1:13" ht="18" customHeight="1">
      <c r="A550" s="4">
        <v>549</v>
      </c>
      <c r="B550" s="37">
        <v>39295</v>
      </c>
      <c r="C550" s="34" t="s">
        <v>21</v>
      </c>
      <c r="D550" s="34" t="s">
        <v>163</v>
      </c>
      <c r="E550" s="34" t="s">
        <v>16</v>
      </c>
      <c r="F550" s="34" t="s">
        <v>43</v>
      </c>
      <c r="G550" s="21"/>
      <c r="H550" s="21"/>
      <c r="I550" s="21" t="s">
        <v>38</v>
      </c>
      <c r="J550" s="21" t="s">
        <v>14</v>
      </c>
      <c r="M550" s="12"/>
    </row>
    <row r="551" spans="1:13" ht="18" customHeight="1">
      <c r="A551" s="4">
        <v>550</v>
      </c>
      <c r="B551" s="37">
        <v>39296</v>
      </c>
      <c r="C551" s="34" t="s">
        <v>29</v>
      </c>
      <c r="D551" s="34" t="s">
        <v>148</v>
      </c>
      <c r="E551" s="34" t="s">
        <v>5</v>
      </c>
      <c r="F551" s="34" t="s">
        <v>41</v>
      </c>
      <c r="G551" s="21"/>
      <c r="H551" s="21"/>
      <c r="I551" s="21" t="s">
        <v>8</v>
      </c>
      <c r="J551" s="21" t="s">
        <v>9</v>
      </c>
      <c r="M551" s="12"/>
    </row>
    <row r="552" spans="1:13" ht="18" customHeight="1">
      <c r="A552" s="4">
        <v>551</v>
      </c>
      <c r="B552" s="37">
        <v>39296</v>
      </c>
      <c r="C552" s="34" t="s">
        <v>30</v>
      </c>
      <c r="D552" s="34" t="s">
        <v>12</v>
      </c>
      <c r="E552" s="34" t="s">
        <v>47</v>
      </c>
      <c r="F552" s="34" t="s">
        <v>182</v>
      </c>
      <c r="G552" s="21"/>
      <c r="H552" s="21"/>
      <c r="I552" s="21" t="s">
        <v>32</v>
      </c>
      <c r="J552" s="21" t="s">
        <v>31</v>
      </c>
      <c r="M552" s="12"/>
    </row>
    <row r="553" spans="1:13" ht="18" customHeight="1">
      <c r="A553" s="4">
        <v>552</v>
      </c>
      <c r="B553" s="37">
        <v>39296</v>
      </c>
      <c r="C553" s="34" t="s">
        <v>144</v>
      </c>
      <c r="D553" s="34" t="s">
        <v>17</v>
      </c>
      <c r="E553" s="34" t="s">
        <v>10</v>
      </c>
      <c r="F553" s="34" t="s">
        <v>49</v>
      </c>
      <c r="G553" s="21"/>
      <c r="H553" s="21"/>
      <c r="I553" s="21" t="s">
        <v>13</v>
      </c>
      <c r="J553" s="21" t="s">
        <v>37</v>
      </c>
      <c r="M553" s="12"/>
    </row>
    <row r="554" spans="1:13" ht="18" customHeight="1">
      <c r="A554" s="4">
        <v>553</v>
      </c>
      <c r="B554" s="37">
        <v>39296</v>
      </c>
      <c r="C554" s="34" t="s">
        <v>43</v>
      </c>
      <c r="D554" s="34" t="s">
        <v>6</v>
      </c>
      <c r="E554" s="34" t="s">
        <v>163</v>
      </c>
      <c r="F554" s="34" t="s">
        <v>16</v>
      </c>
      <c r="G554" s="21"/>
      <c r="H554" s="21"/>
      <c r="I554" s="21" t="s">
        <v>38</v>
      </c>
      <c r="J554" s="21" t="s">
        <v>14</v>
      </c>
      <c r="M554" s="12"/>
    </row>
    <row r="555" spans="1:13" ht="18" customHeight="1">
      <c r="A555" s="4">
        <v>554</v>
      </c>
      <c r="B555" s="37">
        <v>39297</v>
      </c>
      <c r="C555" s="34" t="s">
        <v>166</v>
      </c>
      <c r="D555" s="34" t="s">
        <v>21</v>
      </c>
      <c r="E555" s="34" t="s">
        <v>36</v>
      </c>
      <c r="F555" s="34" t="s">
        <v>27</v>
      </c>
      <c r="G555" s="21"/>
      <c r="H555" s="21"/>
      <c r="I555" s="21" t="s">
        <v>14</v>
      </c>
      <c r="J555" s="21" t="s">
        <v>37</v>
      </c>
      <c r="M555" s="12"/>
    </row>
    <row r="556" spans="1:13" ht="18" customHeight="1">
      <c r="A556" s="4">
        <v>555</v>
      </c>
      <c r="B556" s="37">
        <v>39297</v>
      </c>
      <c r="C556" s="34" t="s">
        <v>182</v>
      </c>
      <c r="D556" s="34" t="s">
        <v>213</v>
      </c>
      <c r="E556" s="34" t="s">
        <v>148</v>
      </c>
      <c r="F556" s="34" t="s">
        <v>47</v>
      </c>
      <c r="G556" s="21"/>
      <c r="H556" s="21"/>
      <c r="I556" s="21" t="s">
        <v>32</v>
      </c>
      <c r="J556" s="21" t="s">
        <v>26</v>
      </c>
      <c r="M556" s="12"/>
    </row>
    <row r="557" spans="1:13" ht="18" customHeight="1">
      <c r="A557" s="4">
        <v>556</v>
      </c>
      <c r="B557" s="37">
        <v>39297</v>
      </c>
      <c r="C557" s="34" t="s">
        <v>41</v>
      </c>
      <c r="D557" s="34" t="s">
        <v>131</v>
      </c>
      <c r="E557" s="34" t="s">
        <v>12</v>
      </c>
      <c r="F557" s="34" t="s">
        <v>5</v>
      </c>
      <c r="G557" s="21"/>
      <c r="H557" s="21"/>
      <c r="I557" s="21" t="s">
        <v>8</v>
      </c>
      <c r="J557" s="21" t="s">
        <v>31</v>
      </c>
      <c r="M557" s="12"/>
    </row>
    <row r="558" spans="1:13" ht="18" customHeight="1">
      <c r="A558" s="4">
        <v>557</v>
      </c>
      <c r="B558" s="37">
        <v>39297</v>
      </c>
      <c r="C558" s="34" t="s">
        <v>49</v>
      </c>
      <c r="D558" s="34" t="s">
        <v>35</v>
      </c>
      <c r="E558" s="34" t="s">
        <v>4</v>
      </c>
      <c r="F558" s="34" t="s">
        <v>10</v>
      </c>
      <c r="G558" s="21"/>
      <c r="H558" s="21"/>
      <c r="I558" s="21" t="s">
        <v>13</v>
      </c>
      <c r="J558" s="21" t="s">
        <v>20</v>
      </c>
      <c r="M558" s="12"/>
    </row>
    <row r="559" spans="1:13" ht="18" customHeight="1">
      <c r="A559" s="4">
        <v>558</v>
      </c>
      <c r="B559" s="37">
        <v>39297</v>
      </c>
      <c r="C559" s="34" t="s">
        <v>46</v>
      </c>
      <c r="D559" s="34" t="s">
        <v>72</v>
      </c>
      <c r="E559" s="34" t="s">
        <v>15</v>
      </c>
      <c r="F559" s="34" t="s">
        <v>163</v>
      </c>
      <c r="G559" s="21"/>
      <c r="H559" s="21"/>
      <c r="I559" s="21" t="s">
        <v>19</v>
      </c>
      <c r="J559" s="21" t="s">
        <v>38</v>
      </c>
      <c r="M559" s="12"/>
    </row>
    <row r="560" spans="1:13" ht="18" customHeight="1">
      <c r="A560" s="4">
        <v>559</v>
      </c>
      <c r="B560" s="37">
        <v>39297</v>
      </c>
      <c r="C560" s="34" t="s">
        <v>142</v>
      </c>
      <c r="D560" s="34" t="s">
        <v>173</v>
      </c>
      <c r="E560" s="34" t="s">
        <v>161</v>
      </c>
      <c r="F560" s="34" t="s">
        <v>153</v>
      </c>
      <c r="G560" s="21"/>
      <c r="H560" s="21"/>
      <c r="I560" s="21" t="s">
        <v>9</v>
      </c>
      <c r="J560" s="21" t="s">
        <v>25</v>
      </c>
      <c r="M560" s="12"/>
    </row>
    <row r="561" spans="1:13" ht="18" customHeight="1">
      <c r="A561" s="4">
        <v>560</v>
      </c>
      <c r="B561" s="37">
        <v>39298</v>
      </c>
      <c r="C561" s="34" t="s">
        <v>47</v>
      </c>
      <c r="D561" s="34" t="s">
        <v>146</v>
      </c>
      <c r="E561" s="34" t="s">
        <v>213</v>
      </c>
      <c r="F561" s="34" t="s">
        <v>148</v>
      </c>
      <c r="G561" s="21"/>
      <c r="H561" s="21"/>
      <c r="I561" s="21" t="s">
        <v>32</v>
      </c>
      <c r="J561" s="21" t="s">
        <v>26</v>
      </c>
      <c r="M561" s="12"/>
    </row>
    <row r="562" spans="1:13" ht="18" customHeight="1">
      <c r="A562" s="4">
        <v>561</v>
      </c>
      <c r="B562" s="37">
        <v>39298</v>
      </c>
      <c r="C562" s="36" t="s">
        <v>153</v>
      </c>
      <c r="D562" s="34" t="s">
        <v>30</v>
      </c>
      <c r="E562" s="34" t="s">
        <v>173</v>
      </c>
      <c r="F562" s="34" t="s">
        <v>161</v>
      </c>
      <c r="G562" s="21"/>
      <c r="H562" s="21"/>
      <c r="I562" s="21" t="s">
        <v>9</v>
      </c>
      <c r="J562" s="21" t="s">
        <v>25</v>
      </c>
      <c r="M562" s="13"/>
    </row>
    <row r="563" spans="1:13" ht="18" customHeight="1">
      <c r="A563" s="4">
        <v>562</v>
      </c>
      <c r="B563" s="37">
        <v>39298</v>
      </c>
      <c r="C563" s="34" t="s">
        <v>5</v>
      </c>
      <c r="D563" s="34" t="s">
        <v>29</v>
      </c>
      <c r="E563" s="34" t="s">
        <v>131</v>
      </c>
      <c r="F563" s="34" t="s">
        <v>12</v>
      </c>
      <c r="G563" s="21"/>
      <c r="H563" s="21"/>
      <c r="I563" s="21" t="s">
        <v>8</v>
      </c>
      <c r="J563" s="21" t="s">
        <v>31</v>
      </c>
      <c r="M563" s="12"/>
    </row>
    <row r="564" spans="1:13" ht="18" customHeight="1">
      <c r="A564" s="4">
        <v>563</v>
      </c>
      <c r="B564" s="37">
        <v>39298</v>
      </c>
      <c r="C564" s="34" t="s">
        <v>10</v>
      </c>
      <c r="D564" s="34" t="s">
        <v>217</v>
      </c>
      <c r="E564" s="34" t="s">
        <v>35</v>
      </c>
      <c r="F564" s="34" t="s">
        <v>4</v>
      </c>
      <c r="G564" s="21"/>
      <c r="H564" s="21"/>
      <c r="I564" s="21" t="s">
        <v>13</v>
      </c>
      <c r="J564" s="21" t="s">
        <v>20</v>
      </c>
      <c r="M564" s="12"/>
    </row>
    <row r="565" spans="1:13" ht="18" customHeight="1">
      <c r="A565" s="4">
        <v>564</v>
      </c>
      <c r="B565" s="37">
        <v>39298</v>
      </c>
      <c r="C565" s="34" t="s">
        <v>27</v>
      </c>
      <c r="D565" s="34" t="s">
        <v>144</v>
      </c>
      <c r="E565" s="34" t="s">
        <v>21</v>
      </c>
      <c r="F565" s="34" t="s">
        <v>36</v>
      </c>
      <c r="G565" s="21"/>
      <c r="H565" s="21"/>
      <c r="I565" s="21" t="s">
        <v>14</v>
      </c>
      <c r="J565" s="21" t="s">
        <v>37</v>
      </c>
      <c r="M565" s="12"/>
    </row>
    <row r="566" spans="1:13" ht="18" customHeight="1">
      <c r="A566" s="4">
        <v>565</v>
      </c>
      <c r="B566" s="37">
        <v>39298</v>
      </c>
      <c r="C566" s="34" t="s">
        <v>163</v>
      </c>
      <c r="D566" s="34" t="s">
        <v>43</v>
      </c>
      <c r="E566" s="34" t="s">
        <v>72</v>
      </c>
      <c r="F566" s="34" t="s">
        <v>15</v>
      </c>
      <c r="G566" s="21"/>
      <c r="H566" s="21"/>
      <c r="I566" s="21" t="s">
        <v>19</v>
      </c>
      <c r="J566" s="21" t="s">
        <v>38</v>
      </c>
      <c r="M566" s="12"/>
    </row>
    <row r="567" spans="1:13" ht="18" customHeight="1">
      <c r="A567" s="4">
        <v>566</v>
      </c>
      <c r="B567" s="37">
        <v>39299</v>
      </c>
      <c r="C567" s="34" t="s">
        <v>148</v>
      </c>
      <c r="D567" s="34" t="s">
        <v>182</v>
      </c>
      <c r="E567" s="34" t="s">
        <v>146</v>
      </c>
      <c r="F567" s="34" t="s">
        <v>213</v>
      </c>
      <c r="G567" s="21"/>
      <c r="H567" s="21"/>
      <c r="I567" s="21" t="s">
        <v>32</v>
      </c>
      <c r="J567" s="21" t="s">
        <v>26</v>
      </c>
      <c r="M567" s="12"/>
    </row>
    <row r="568" spans="1:13" ht="18" customHeight="1">
      <c r="A568" s="4">
        <v>567</v>
      </c>
      <c r="B568" s="37">
        <v>39299</v>
      </c>
      <c r="C568" s="34" t="s">
        <v>161</v>
      </c>
      <c r="D568" s="34" t="s">
        <v>142</v>
      </c>
      <c r="E568" s="34" t="s">
        <v>30</v>
      </c>
      <c r="F568" s="34" t="s">
        <v>173</v>
      </c>
      <c r="G568" s="21"/>
      <c r="H568" s="21"/>
      <c r="I568" s="21" t="s">
        <v>9</v>
      </c>
      <c r="J568" s="21" t="s">
        <v>25</v>
      </c>
      <c r="M568" s="12"/>
    </row>
    <row r="569" spans="1:13" ht="18" customHeight="1">
      <c r="A569" s="4">
        <v>568</v>
      </c>
      <c r="B569" s="37">
        <v>39299</v>
      </c>
      <c r="C569" s="34" t="s">
        <v>4</v>
      </c>
      <c r="D569" s="34" t="s">
        <v>49</v>
      </c>
      <c r="E569" s="34" t="s">
        <v>217</v>
      </c>
      <c r="F569" s="34" t="s">
        <v>35</v>
      </c>
      <c r="G569" s="21"/>
      <c r="H569" s="21"/>
      <c r="I569" s="21" t="s">
        <v>13</v>
      </c>
      <c r="J569" s="21" t="s">
        <v>20</v>
      </c>
      <c r="M569" s="12"/>
    </row>
    <row r="570" spans="1:13" ht="18" customHeight="1">
      <c r="A570" s="4">
        <v>569</v>
      </c>
      <c r="B570" s="37">
        <v>39299</v>
      </c>
      <c r="C570" s="34" t="s">
        <v>36</v>
      </c>
      <c r="D570" s="34" t="s">
        <v>166</v>
      </c>
      <c r="E570" s="34" t="s">
        <v>144</v>
      </c>
      <c r="F570" s="34" t="s">
        <v>21</v>
      </c>
      <c r="G570" s="21"/>
      <c r="H570" s="21"/>
      <c r="I570" s="21" t="s">
        <v>14</v>
      </c>
      <c r="J570" s="21" t="s">
        <v>37</v>
      </c>
      <c r="M570" s="12"/>
    </row>
    <row r="571" spans="1:13" ht="18" customHeight="1">
      <c r="A571" s="4">
        <v>570</v>
      </c>
      <c r="B571" s="37">
        <v>39299</v>
      </c>
      <c r="C571" s="34" t="s">
        <v>15</v>
      </c>
      <c r="D571" s="34" t="s">
        <v>46</v>
      </c>
      <c r="E571" s="34" t="s">
        <v>43</v>
      </c>
      <c r="F571" s="34" t="s">
        <v>72</v>
      </c>
      <c r="G571" s="21"/>
      <c r="H571" s="21"/>
      <c r="I571" s="21" t="s">
        <v>19</v>
      </c>
      <c r="J571" s="21" t="s">
        <v>38</v>
      </c>
      <c r="M571" s="12"/>
    </row>
    <row r="572" spans="1:13" ht="18" customHeight="1">
      <c r="A572" s="4">
        <v>571</v>
      </c>
      <c r="B572" s="37">
        <v>39299</v>
      </c>
      <c r="C572" s="34" t="s">
        <v>12</v>
      </c>
      <c r="D572" s="34" t="s">
        <v>41</v>
      </c>
      <c r="E572" s="34" t="s">
        <v>29</v>
      </c>
      <c r="F572" s="34" t="s">
        <v>131</v>
      </c>
      <c r="G572" s="21"/>
      <c r="H572" s="21"/>
      <c r="I572" s="21" t="s">
        <v>8</v>
      </c>
      <c r="J572" s="21" t="s">
        <v>31</v>
      </c>
      <c r="M572" s="12"/>
    </row>
    <row r="573" spans="1:13" ht="18" customHeight="1">
      <c r="A573" s="4">
        <v>572</v>
      </c>
      <c r="B573" s="37">
        <v>39301</v>
      </c>
      <c r="C573" s="34" t="s">
        <v>72</v>
      </c>
      <c r="D573" s="34" t="s">
        <v>7</v>
      </c>
      <c r="E573" s="34" t="s">
        <v>17</v>
      </c>
      <c r="F573" s="34" t="s">
        <v>144</v>
      </c>
      <c r="G573" s="21"/>
      <c r="H573" s="21"/>
      <c r="I573" s="21" t="s">
        <v>20</v>
      </c>
      <c r="J573" s="21" t="s">
        <v>19</v>
      </c>
      <c r="M573" s="12"/>
    </row>
    <row r="574" spans="1:13" ht="18" customHeight="1">
      <c r="A574" s="4">
        <v>573</v>
      </c>
      <c r="B574" s="37">
        <v>39301</v>
      </c>
      <c r="C574" s="34" t="s">
        <v>35</v>
      </c>
      <c r="D574" s="34" t="s">
        <v>210</v>
      </c>
      <c r="E574" s="34" t="s">
        <v>16</v>
      </c>
      <c r="F574" s="34" t="s">
        <v>22</v>
      </c>
      <c r="G574" s="21"/>
      <c r="H574" s="21"/>
      <c r="I574" s="21" t="s">
        <v>37</v>
      </c>
      <c r="J574" s="21" t="s">
        <v>38</v>
      </c>
      <c r="M574" s="12"/>
    </row>
    <row r="575" spans="1:13" ht="18" customHeight="1">
      <c r="A575" s="4">
        <v>574</v>
      </c>
      <c r="B575" s="37">
        <v>39301</v>
      </c>
      <c r="C575" s="34" t="s">
        <v>23</v>
      </c>
      <c r="D575" s="34" t="s">
        <v>153</v>
      </c>
      <c r="E575" s="34" t="s">
        <v>47</v>
      </c>
      <c r="F575" s="34" t="s">
        <v>161</v>
      </c>
      <c r="G575" s="21"/>
      <c r="H575" s="21"/>
      <c r="I575" s="21" t="s">
        <v>26</v>
      </c>
      <c r="J575" s="21" t="s">
        <v>8</v>
      </c>
      <c r="M575" s="12"/>
    </row>
    <row r="576" spans="1:13" ht="18" customHeight="1">
      <c r="A576" s="4">
        <v>575</v>
      </c>
      <c r="B576" s="37">
        <v>39301</v>
      </c>
      <c r="C576" s="34" t="s">
        <v>131</v>
      </c>
      <c r="D576" s="34" t="s">
        <v>148</v>
      </c>
      <c r="E576" s="34" t="s">
        <v>41</v>
      </c>
      <c r="F576" s="34" t="s">
        <v>30</v>
      </c>
      <c r="G576" s="21"/>
      <c r="H576" s="21"/>
      <c r="I576" s="21" t="s">
        <v>31</v>
      </c>
      <c r="J576" s="21" t="s">
        <v>9</v>
      </c>
      <c r="M576" s="12"/>
    </row>
    <row r="577" spans="1:13" ht="18" customHeight="1">
      <c r="A577" s="4">
        <v>576</v>
      </c>
      <c r="B577" s="37">
        <v>39301</v>
      </c>
      <c r="C577" s="34" t="s">
        <v>24</v>
      </c>
      <c r="D577" s="34" t="s">
        <v>5</v>
      </c>
      <c r="E577" s="34" t="s">
        <v>214</v>
      </c>
      <c r="F577" s="34" t="s">
        <v>29</v>
      </c>
      <c r="G577" s="21"/>
      <c r="H577" s="21"/>
      <c r="I577" s="21" t="s">
        <v>32</v>
      </c>
      <c r="J577" s="21" t="s">
        <v>25</v>
      </c>
      <c r="M577" s="12"/>
    </row>
    <row r="578" spans="1:13" ht="18" customHeight="1">
      <c r="A578" s="4">
        <v>577</v>
      </c>
      <c r="B578" s="37">
        <v>39301</v>
      </c>
      <c r="C578" s="34" t="s">
        <v>21</v>
      </c>
      <c r="D578" s="34" t="s">
        <v>163</v>
      </c>
      <c r="E578" s="34" t="s">
        <v>33</v>
      </c>
      <c r="F578" s="34" t="s">
        <v>18</v>
      </c>
      <c r="G578" s="21"/>
      <c r="H578" s="21"/>
      <c r="I578" s="21" t="s">
        <v>14</v>
      </c>
      <c r="J578" s="21" t="s">
        <v>13</v>
      </c>
      <c r="M578" s="12"/>
    </row>
    <row r="579" spans="1:13" ht="18" customHeight="1">
      <c r="A579" s="4">
        <v>578</v>
      </c>
      <c r="B579" s="37">
        <v>39302</v>
      </c>
      <c r="C579" s="34" t="s">
        <v>29</v>
      </c>
      <c r="D579" s="34" t="s">
        <v>213</v>
      </c>
      <c r="E579" s="34" t="s">
        <v>5</v>
      </c>
      <c r="F579" s="34" t="s">
        <v>214</v>
      </c>
      <c r="G579" s="21"/>
      <c r="H579" s="21"/>
      <c r="I579" s="21" t="s">
        <v>32</v>
      </c>
      <c r="J579" s="21" t="s">
        <v>25</v>
      </c>
      <c r="M579" s="12"/>
    </row>
    <row r="580" spans="1:13" ht="18" customHeight="1">
      <c r="A580" s="4">
        <v>579</v>
      </c>
      <c r="B580" s="37">
        <v>39302</v>
      </c>
      <c r="C580" s="34" t="s">
        <v>30</v>
      </c>
      <c r="D580" s="34" t="s">
        <v>12</v>
      </c>
      <c r="E580" s="34" t="s">
        <v>148</v>
      </c>
      <c r="F580" s="34" t="s">
        <v>41</v>
      </c>
      <c r="G580" s="21"/>
      <c r="H580" s="21"/>
      <c r="I580" s="21" t="s">
        <v>31</v>
      </c>
      <c r="J580" s="21" t="s">
        <v>9</v>
      </c>
      <c r="M580" s="12"/>
    </row>
    <row r="581" spans="1:13" ht="18" customHeight="1">
      <c r="A581" s="4">
        <v>580</v>
      </c>
      <c r="B581" s="37">
        <v>39302</v>
      </c>
      <c r="C581" s="34" t="s">
        <v>144</v>
      </c>
      <c r="D581" s="34" t="s">
        <v>4</v>
      </c>
      <c r="E581" s="34" t="s">
        <v>7</v>
      </c>
      <c r="F581" s="34" t="s">
        <v>17</v>
      </c>
      <c r="G581" s="21"/>
      <c r="H581" s="21"/>
      <c r="I581" s="21" t="s">
        <v>20</v>
      </c>
      <c r="J581" s="21" t="s">
        <v>19</v>
      </c>
      <c r="M581" s="12"/>
    </row>
    <row r="582" spans="1:13" ht="18" customHeight="1">
      <c r="A582" s="4">
        <v>581</v>
      </c>
      <c r="B582" s="37">
        <v>39302</v>
      </c>
      <c r="C582" s="34" t="s">
        <v>142</v>
      </c>
      <c r="D582" s="34" t="s">
        <v>47</v>
      </c>
      <c r="E582" s="34" t="s">
        <v>185</v>
      </c>
      <c r="F582" s="34" t="s">
        <v>153</v>
      </c>
      <c r="G582" s="21"/>
      <c r="H582" s="21"/>
      <c r="I582" s="21" t="s">
        <v>26</v>
      </c>
      <c r="J582" s="21" t="s">
        <v>8</v>
      </c>
      <c r="M582" s="12"/>
    </row>
    <row r="583" spans="1:13" ht="18" customHeight="1">
      <c r="A583" s="4">
        <v>582</v>
      </c>
      <c r="B583" s="37">
        <v>39302</v>
      </c>
      <c r="C583" s="34" t="s">
        <v>18</v>
      </c>
      <c r="D583" s="34" t="s">
        <v>46</v>
      </c>
      <c r="E583" s="34" t="s">
        <v>163</v>
      </c>
      <c r="F583" s="34" t="s">
        <v>33</v>
      </c>
      <c r="G583" s="21"/>
      <c r="H583" s="21"/>
      <c r="I583" s="21" t="s">
        <v>14</v>
      </c>
      <c r="J583" s="21" t="s">
        <v>13</v>
      </c>
      <c r="M583" s="12"/>
    </row>
    <row r="584" spans="1:13" ht="18" customHeight="1">
      <c r="A584" s="4">
        <v>583</v>
      </c>
      <c r="B584" s="37">
        <v>39302</v>
      </c>
      <c r="C584" s="34" t="s">
        <v>22</v>
      </c>
      <c r="D584" s="34" t="s">
        <v>6</v>
      </c>
      <c r="E584" s="34" t="s">
        <v>210</v>
      </c>
      <c r="F584" s="34" t="s">
        <v>16</v>
      </c>
      <c r="G584" s="21"/>
      <c r="H584" s="21"/>
      <c r="I584" s="21" t="s">
        <v>37</v>
      </c>
      <c r="J584" s="21" t="s">
        <v>38</v>
      </c>
      <c r="M584" s="12"/>
    </row>
    <row r="585" spans="1:13" ht="18" customHeight="1">
      <c r="A585" s="4">
        <v>584</v>
      </c>
      <c r="B585" s="37">
        <v>39303</v>
      </c>
      <c r="C585" s="34" t="s">
        <v>41</v>
      </c>
      <c r="D585" s="34" t="s">
        <v>131</v>
      </c>
      <c r="E585" s="34" t="s">
        <v>12</v>
      </c>
      <c r="F585" s="34" t="s">
        <v>148</v>
      </c>
      <c r="G585" s="21"/>
      <c r="H585" s="21"/>
      <c r="I585" s="21" t="s">
        <v>31</v>
      </c>
      <c r="J585" s="21" t="s">
        <v>9</v>
      </c>
      <c r="M585" s="12"/>
    </row>
    <row r="586" spans="1:13" ht="18" customHeight="1">
      <c r="A586" s="4">
        <v>585</v>
      </c>
      <c r="B586" s="37">
        <v>39303</v>
      </c>
      <c r="C586" s="34" t="s">
        <v>17</v>
      </c>
      <c r="D586" s="34" t="s">
        <v>72</v>
      </c>
      <c r="E586" s="34" t="s">
        <v>4</v>
      </c>
      <c r="F586" s="34" t="s">
        <v>7</v>
      </c>
      <c r="G586" s="21"/>
      <c r="H586" s="21"/>
      <c r="I586" s="21" t="s">
        <v>20</v>
      </c>
      <c r="J586" s="21" t="s">
        <v>19</v>
      </c>
      <c r="M586" s="12"/>
    </row>
    <row r="587" spans="1:13" ht="18" customHeight="1">
      <c r="A587" s="4">
        <v>586</v>
      </c>
      <c r="B587" s="37">
        <v>39303</v>
      </c>
      <c r="C587" s="34" t="s">
        <v>33</v>
      </c>
      <c r="D587" s="34" t="s">
        <v>21</v>
      </c>
      <c r="E587" s="34" t="s">
        <v>46</v>
      </c>
      <c r="F587" s="34" t="s">
        <v>163</v>
      </c>
      <c r="G587" s="21"/>
      <c r="H587" s="21"/>
      <c r="I587" s="21" t="s">
        <v>14</v>
      </c>
      <c r="J587" s="21" t="s">
        <v>13</v>
      </c>
      <c r="M587" s="12"/>
    </row>
    <row r="588" spans="1:13" ht="18" customHeight="1">
      <c r="A588" s="4">
        <v>587</v>
      </c>
      <c r="B588" s="37">
        <v>39303</v>
      </c>
      <c r="C588" s="34" t="s">
        <v>214</v>
      </c>
      <c r="D588" s="34" t="s">
        <v>24</v>
      </c>
      <c r="E588" s="34" t="s">
        <v>39</v>
      </c>
      <c r="F588" s="34" t="s">
        <v>213</v>
      </c>
      <c r="G588" s="21"/>
      <c r="H588" s="21"/>
      <c r="I588" s="21" t="s">
        <v>32</v>
      </c>
      <c r="J588" s="21" t="s">
        <v>25</v>
      </c>
      <c r="M588" s="12"/>
    </row>
    <row r="589" spans="1:13" ht="18" customHeight="1">
      <c r="A589" s="4">
        <v>588</v>
      </c>
      <c r="B589" s="37">
        <v>39303</v>
      </c>
      <c r="C589" s="34" t="s">
        <v>16</v>
      </c>
      <c r="D589" s="34" t="s">
        <v>35</v>
      </c>
      <c r="E589" s="34" t="s">
        <v>6</v>
      </c>
      <c r="F589" s="34" t="s">
        <v>210</v>
      </c>
      <c r="G589" s="21"/>
      <c r="H589" s="21"/>
      <c r="I589" s="21" t="s">
        <v>37</v>
      </c>
      <c r="J589" s="21" t="s">
        <v>38</v>
      </c>
      <c r="M589" s="12"/>
    </row>
    <row r="590" spans="1:13" ht="18" customHeight="1">
      <c r="A590" s="4">
        <v>589</v>
      </c>
      <c r="B590" s="37">
        <v>39304</v>
      </c>
      <c r="C590" s="34" t="s">
        <v>7</v>
      </c>
      <c r="D590" s="34" t="s">
        <v>10</v>
      </c>
      <c r="E590" s="34" t="s">
        <v>166</v>
      </c>
      <c r="F590" s="34" t="s">
        <v>6</v>
      </c>
      <c r="G590" s="21"/>
      <c r="H590" s="21"/>
      <c r="I590" s="21" t="s">
        <v>19</v>
      </c>
      <c r="J590" s="21" t="s">
        <v>14</v>
      </c>
      <c r="M590" s="12"/>
    </row>
    <row r="591" spans="1:13" ht="18" customHeight="1">
      <c r="A591" s="4">
        <v>590</v>
      </c>
      <c r="B591" s="37">
        <v>39304</v>
      </c>
      <c r="C591" s="34" t="s">
        <v>47</v>
      </c>
      <c r="D591" s="34" t="s">
        <v>23</v>
      </c>
      <c r="E591" s="34" t="s">
        <v>161</v>
      </c>
      <c r="F591" s="34" t="s">
        <v>185</v>
      </c>
      <c r="G591" s="21"/>
      <c r="H591" s="21"/>
      <c r="I591" s="21" t="s">
        <v>26</v>
      </c>
      <c r="J591" s="21" t="s">
        <v>25</v>
      </c>
      <c r="M591" s="12"/>
    </row>
    <row r="592" spans="1:13" ht="18" customHeight="1">
      <c r="A592" s="4">
        <v>591</v>
      </c>
      <c r="B592" s="37">
        <v>39304</v>
      </c>
      <c r="C592" s="34" t="s">
        <v>5</v>
      </c>
      <c r="D592" s="34" t="s">
        <v>29</v>
      </c>
      <c r="E592" s="34" t="s">
        <v>213</v>
      </c>
      <c r="F592" s="34" t="s">
        <v>211</v>
      </c>
      <c r="G592" s="21"/>
      <c r="H592" s="21"/>
      <c r="I592" s="21" t="s">
        <v>9</v>
      </c>
      <c r="J592" s="21" t="s">
        <v>8</v>
      </c>
      <c r="M592" s="12"/>
    </row>
    <row r="593" spans="1:13" ht="18" customHeight="1">
      <c r="A593" s="4">
        <v>592</v>
      </c>
      <c r="B593" s="37">
        <v>39304</v>
      </c>
      <c r="C593" s="34" t="s">
        <v>210</v>
      </c>
      <c r="D593" s="34" t="s">
        <v>27</v>
      </c>
      <c r="E593" s="34" t="s">
        <v>21</v>
      </c>
      <c r="F593" s="34" t="s">
        <v>46</v>
      </c>
      <c r="G593" s="21"/>
      <c r="H593" s="21"/>
      <c r="I593" s="21" t="s">
        <v>13</v>
      </c>
      <c r="J593" s="21" t="s">
        <v>38</v>
      </c>
      <c r="M593" s="12"/>
    </row>
    <row r="594" spans="1:13" ht="18" customHeight="1">
      <c r="A594" s="4">
        <v>593</v>
      </c>
      <c r="B594" s="37">
        <v>39304</v>
      </c>
      <c r="C594" s="34" t="s">
        <v>163</v>
      </c>
      <c r="D594" s="34" t="s">
        <v>22</v>
      </c>
      <c r="E594" s="34" t="s">
        <v>72</v>
      </c>
      <c r="F594" s="34" t="s">
        <v>4</v>
      </c>
      <c r="G594" s="21"/>
      <c r="H594" s="21"/>
      <c r="I594" s="21" t="s">
        <v>20</v>
      </c>
      <c r="J594" s="21" t="s">
        <v>37</v>
      </c>
      <c r="M594" s="12"/>
    </row>
    <row r="595" spans="1:13" ht="18" customHeight="1">
      <c r="A595" s="4">
        <v>594</v>
      </c>
      <c r="B595" s="37">
        <v>39305</v>
      </c>
      <c r="C595" s="34" t="s">
        <v>148</v>
      </c>
      <c r="D595" s="34" t="s">
        <v>30</v>
      </c>
      <c r="E595" s="36" t="s">
        <v>131</v>
      </c>
      <c r="F595" s="34" t="s">
        <v>12</v>
      </c>
      <c r="G595" s="21"/>
      <c r="H595" s="21"/>
      <c r="I595" s="21" t="s">
        <v>31</v>
      </c>
      <c r="J595" s="21" t="s">
        <v>32</v>
      </c>
      <c r="M595" s="12"/>
    </row>
    <row r="596" spans="1:13" ht="18" customHeight="1">
      <c r="A596" s="4">
        <v>595</v>
      </c>
      <c r="B596" s="37">
        <v>39305</v>
      </c>
      <c r="C596" s="34" t="s">
        <v>161</v>
      </c>
      <c r="D596" s="34" t="s">
        <v>142</v>
      </c>
      <c r="E596" s="34" t="s">
        <v>23</v>
      </c>
      <c r="F596" s="34" t="s">
        <v>24</v>
      </c>
      <c r="G596" s="21"/>
      <c r="H596" s="21"/>
      <c r="I596" s="21" t="s">
        <v>26</v>
      </c>
      <c r="J596" s="21" t="s">
        <v>25</v>
      </c>
      <c r="M596" s="12"/>
    </row>
    <row r="597" spans="1:13" ht="18" customHeight="1">
      <c r="A597" s="4">
        <v>596</v>
      </c>
      <c r="B597" s="37">
        <v>39305</v>
      </c>
      <c r="C597" s="34" t="s">
        <v>4</v>
      </c>
      <c r="D597" s="34" t="s">
        <v>16</v>
      </c>
      <c r="E597" s="34" t="s">
        <v>22</v>
      </c>
      <c r="F597" s="34" t="s">
        <v>72</v>
      </c>
      <c r="G597" s="21"/>
      <c r="H597" s="21"/>
      <c r="I597" s="21" t="s">
        <v>20</v>
      </c>
      <c r="J597" s="21" t="s">
        <v>37</v>
      </c>
      <c r="M597" s="12"/>
    </row>
    <row r="598" spans="1:13" ht="18" customHeight="1">
      <c r="A598" s="4">
        <v>597</v>
      </c>
      <c r="B598" s="37">
        <v>39305</v>
      </c>
      <c r="C598" s="34" t="s">
        <v>213</v>
      </c>
      <c r="D598" s="34" t="s">
        <v>214</v>
      </c>
      <c r="E598" s="34" t="s">
        <v>211</v>
      </c>
      <c r="F598" s="34" t="s">
        <v>29</v>
      </c>
      <c r="G598" s="21"/>
      <c r="H598" s="21"/>
      <c r="I598" s="21" t="s">
        <v>9</v>
      </c>
      <c r="J598" s="21" t="s">
        <v>8</v>
      </c>
      <c r="M598" s="12"/>
    </row>
    <row r="599" spans="1:13" ht="18" customHeight="1">
      <c r="A599" s="4">
        <v>598</v>
      </c>
      <c r="B599" s="37">
        <v>39305</v>
      </c>
      <c r="C599" s="34" t="s">
        <v>46</v>
      </c>
      <c r="D599" s="34" t="s">
        <v>33</v>
      </c>
      <c r="E599" s="34" t="s">
        <v>27</v>
      </c>
      <c r="F599" s="34" t="s">
        <v>21</v>
      </c>
      <c r="G599" s="21"/>
      <c r="H599" s="21"/>
      <c r="I599" s="21" t="s">
        <v>13</v>
      </c>
      <c r="J599" s="21" t="s">
        <v>38</v>
      </c>
      <c r="M599" s="12"/>
    </row>
    <row r="600" spans="1:13" ht="18" customHeight="1">
      <c r="A600" s="4">
        <v>599</v>
      </c>
      <c r="B600" s="37">
        <v>39305</v>
      </c>
      <c r="C600" s="34" t="s">
        <v>6</v>
      </c>
      <c r="D600" s="34" t="s">
        <v>17</v>
      </c>
      <c r="E600" s="34" t="s">
        <v>10</v>
      </c>
      <c r="F600" s="34" t="s">
        <v>166</v>
      </c>
      <c r="G600" s="21"/>
      <c r="H600" s="21"/>
      <c r="I600" s="21" t="s">
        <v>19</v>
      </c>
      <c r="J600" s="21" t="s">
        <v>14</v>
      </c>
      <c r="M600" s="12"/>
    </row>
    <row r="601" spans="1:13" ht="18" customHeight="1">
      <c r="A601" s="4">
        <v>600</v>
      </c>
      <c r="B601" s="37">
        <v>39306</v>
      </c>
      <c r="C601" s="34" t="s">
        <v>166</v>
      </c>
      <c r="D601" s="36" t="s">
        <v>7</v>
      </c>
      <c r="E601" s="34" t="s">
        <v>17</v>
      </c>
      <c r="F601" s="34" t="s">
        <v>10</v>
      </c>
      <c r="G601" s="21"/>
      <c r="H601" s="21"/>
      <c r="I601" s="21" t="s">
        <v>19</v>
      </c>
      <c r="J601" s="21" t="s">
        <v>14</v>
      </c>
      <c r="M601" s="12"/>
    </row>
    <row r="602" spans="1:13" ht="18" customHeight="1">
      <c r="A602" s="4">
        <v>601</v>
      </c>
      <c r="B602" s="37">
        <v>39306</v>
      </c>
      <c r="C602" s="34" t="s">
        <v>72</v>
      </c>
      <c r="D602" s="34" t="s">
        <v>163</v>
      </c>
      <c r="E602" s="34" t="s">
        <v>16</v>
      </c>
      <c r="F602" s="34" t="s">
        <v>22</v>
      </c>
      <c r="G602" s="21"/>
      <c r="H602" s="21"/>
      <c r="I602" s="21" t="s">
        <v>20</v>
      </c>
      <c r="J602" s="21" t="s">
        <v>37</v>
      </c>
      <c r="M602" s="12"/>
    </row>
    <row r="603" spans="1:13" ht="18" customHeight="1">
      <c r="A603" s="4">
        <v>602</v>
      </c>
      <c r="B603" s="37">
        <v>39306</v>
      </c>
      <c r="C603" s="34" t="s">
        <v>211</v>
      </c>
      <c r="D603" s="34" t="s">
        <v>5</v>
      </c>
      <c r="E603" s="34" t="s">
        <v>29</v>
      </c>
      <c r="F603" s="34" t="s">
        <v>214</v>
      </c>
      <c r="G603" s="21"/>
      <c r="H603" s="21"/>
      <c r="I603" s="21" t="s">
        <v>9</v>
      </c>
      <c r="J603" s="21" t="s">
        <v>8</v>
      </c>
      <c r="M603" s="12"/>
    </row>
    <row r="604" spans="1:13" ht="18" customHeight="1">
      <c r="A604" s="4">
        <v>603</v>
      </c>
      <c r="B604" s="37">
        <v>39306</v>
      </c>
      <c r="C604" s="36" t="s">
        <v>24</v>
      </c>
      <c r="D604" s="34" t="s">
        <v>182</v>
      </c>
      <c r="E604" s="34" t="s">
        <v>142</v>
      </c>
      <c r="F604" s="34" t="s">
        <v>23</v>
      </c>
      <c r="G604" s="21"/>
      <c r="H604" s="21"/>
      <c r="I604" s="21" t="s">
        <v>26</v>
      </c>
      <c r="J604" s="21" t="s">
        <v>25</v>
      </c>
      <c r="M604" s="13"/>
    </row>
    <row r="605" spans="1:13" ht="18" customHeight="1">
      <c r="A605" s="4">
        <v>604</v>
      </c>
      <c r="B605" s="37">
        <v>39306</v>
      </c>
      <c r="C605" s="34" t="s">
        <v>21</v>
      </c>
      <c r="D605" s="34" t="s">
        <v>210</v>
      </c>
      <c r="E605" s="34" t="s">
        <v>33</v>
      </c>
      <c r="F605" s="34" t="s">
        <v>27</v>
      </c>
      <c r="G605" s="21"/>
      <c r="H605" s="21"/>
      <c r="I605" s="21" t="s">
        <v>13</v>
      </c>
      <c r="J605" s="21" t="s">
        <v>38</v>
      </c>
      <c r="M605" s="12"/>
    </row>
    <row r="606" spans="1:13" ht="18" customHeight="1">
      <c r="A606" s="4">
        <v>605</v>
      </c>
      <c r="B606" s="37">
        <v>39306</v>
      </c>
      <c r="C606" s="34" t="s">
        <v>12</v>
      </c>
      <c r="D606" s="34" t="s">
        <v>41</v>
      </c>
      <c r="E606" s="34" t="s">
        <v>30</v>
      </c>
      <c r="F606" s="34" t="s">
        <v>131</v>
      </c>
      <c r="G606" s="21"/>
      <c r="H606" s="21"/>
      <c r="I606" s="21" t="s">
        <v>31</v>
      </c>
      <c r="J606" s="21" t="s">
        <v>32</v>
      </c>
      <c r="M606" s="12"/>
    </row>
    <row r="607" spans="1:13" ht="18" customHeight="1">
      <c r="A607" s="4">
        <v>606</v>
      </c>
      <c r="B607" s="37">
        <v>39308</v>
      </c>
      <c r="C607" s="34" t="s">
        <v>10</v>
      </c>
      <c r="D607" s="34" t="s">
        <v>46</v>
      </c>
      <c r="E607" s="34" t="s">
        <v>43</v>
      </c>
      <c r="F607" s="34" t="s">
        <v>16</v>
      </c>
      <c r="G607" s="21"/>
      <c r="H607" s="21"/>
      <c r="I607" s="21" t="s">
        <v>38</v>
      </c>
      <c r="J607" s="21" t="s">
        <v>20</v>
      </c>
      <c r="M607" s="12"/>
    </row>
    <row r="608" spans="1:13" ht="18" customHeight="1">
      <c r="A608" s="4">
        <v>607</v>
      </c>
      <c r="B608" s="37">
        <v>39308</v>
      </c>
      <c r="C608" s="34" t="s">
        <v>29</v>
      </c>
      <c r="D608" s="34" t="s">
        <v>148</v>
      </c>
      <c r="E608" s="34" t="s">
        <v>213</v>
      </c>
      <c r="F608" s="34" t="s">
        <v>30</v>
      </c>
      <c r="G608" s="21"/>
      <c r="H608" s="21"/>
      <c r="I608" s="21" t="s">
        <v>9</v>
      </c>
      <c r="J608" s="21" t="s">
        <v>26</v>
      </c>
      <c r="M608" s="12"/>
    </row>
    <row r="609" spans="1:13" ht="18" customHeight="1">
      <c r="A609" s="4">
        <v>608</v>
      </c>
      <c r="B609" s="37">
        <v>39308</v>
      </c>
      <c r="C609" s="34" t="s">
        <v>23</v>
      </c>
      <c r="D609" s="34" t="s">
        <v>47</v>
      </c>
      <c r="E609" s="34" t="s">
        <v>182</v>
      </c>
      <c r="F609" s="34" t="s">
        <v>142</v>
      </c>
      <c r="G609" s="21"/>
      <c r="H609" s="21"/>
      <c r="I609" s="21" t="s">
        <v>25</v>
      </c>
      <c r="J609" s="21" t="s">
        <v>31</v>
      </c>
      <c r="M609" s="12"/>
    </row>
    <row r="610" spans="1:13" ht="18" customHeight="1">
      <c r="A610" s="4">
        <v>609</v>
      </c>
      <c r="B610" s="37">
        <v>39308</v>
      </c>
      <c r="C610" s="34" t="s">
        <v>131</v>
      </c>
      <c r="D610" s="34" t="s">
        <v>50</v>
      </c>
      <c r="E610" s="34" t="s">
        <v>5</v>
      </c>
      <c r="F610" s="34" t="s">
        <v>153</v>
      </c>
      <c r="G610" s="21"/>
      <c r="H610" s="21"/>
      <c r="I610" s="21" t="s">
        <v>8</v>
      </c>
      <c r="J610" s="21" t="s">
        <v>32</v>
      </c>
      <c r="M610" s="12"/>
    </row>
    <row r="611" spans="1:13" ht="18" customHeight="1">
      <c r="A611" s="4">
        <v>610</v>
      </c>
      <c r="B611" s="37">
        <v>39308</v>
      </c>
      <c r="C611" s="34" t="s">
        <v>27</v>
      </c>
      <c r="D611" s="34" t="s">
        <v>144</v>
      </c>
      <c r="E611" s="34" t="s">
        <v>210</v>
      </c>
      <c r="F611" s="34" t="s">
        <v>49</v>
      </c>
      <c r="G611" s="21"/>
      <c r="H611" s="21"/>
      <c r="I611" s="21" t="s">
        <v>19</v>
      </c>
      <c r="J611" s="21" t="s">
        <v>37</v>
      </c>
      <c r="M611" s="12"/>
    </row>
    <row r="612" spans="1:13" ht="18" customHeight="1">
      <c r="A612" s="4">
        <v>611</v>
      </c>
      <c r="B612" s="37">
        <v>39308</v>
      </c>
      <c r="C612" s="34" t="s">
        <v>22</v>
      </c>
      <c r="D612" s="34" t="s">
        <v>6</v>
      </c>
      <c r="E612" s="34" t="s">
        <v>35</v>
      </c>
      <c r="F612" s="34" t="s">
        <v>15</v>
      </c>
      <c r="G612" s="21"/>
      <c r="H612" s="21"/>
      <c r="I612" s="21" t="s">
        <v>13</v>
      </c>
      <c r="J612" s="21" t="s">
        <v>14</v>
      </c>
      <c r="M612" s="12"/>
    </row>
    <row r="613" spans="1:13" ht="18" customHeight="1">
      <c r="A613" s="4">
        <v>612</v>
      </c>
      <c r="B613" s="37">
        <v>39309</v>
      </c>
      <c r="C613" s="34" t="s">
        <v>153</v>
      </c>
      <c r="D613" s="34" t="s">
        <v>39</v>
      </c>
      <c r="E613" s="34" t="s">
        <v>50</v>
      </c>
      <c r="F613" s="34" t="s">
        <v>5</v>
      </c>
      <c r="G613" s="21"/>
      <c r="H613" s="21"/>
      <c r="I613" s="21" t="s">
        <v>8</v>
      </c>
      <c r="J613" s="21" t="s">
        <v>32</v>
      </c>
      <c r="M613" s="12"/>
    </row>
    <row r="614" spans="1:13" ht="18" customHeight="1">
      <c r="A614" s="4">
        <v>613</v>
      </c>
      <c r="B614" s="37">
        <v>39309</v>
      </c>
      <c r="C614" s="34" t="s">
        <v>49</v>
      </c>
      <c r="D614" s="34" t="s">
        <v>36</v>
      </c>
      <c r="E614" s="34" t="s">
        <v>144</v>
      </c>
      <c r="F614" s="34" t="s">
        <v>210</v>
      </c>
      <c r="G614" s="21"/>
      <c r="H614" s="21"/>
      <c r="I614" s="21" t="s">
        <v>19</v>
      </c>
      <c r="J614" s="21" t="s">
        <v>37</v>
      </c>
      <c r="M614" s="12"/>
    </row>
    <row r="615" spans="1:13" ht="18" customHeight="1">
      <c r="A615" s="4">
        <v>614</v>
      </c>
      <c r="B615" s="37">
        <v>39309</v>
      </c>
      <c r="C615" s="34" t="s">
        <v>30</v>
      </c>
      <c r="D615" s="34" t="s">
        <v>12</v>
      </c>
      <c r="E615" s="34" t="s">
        <v>148</v>
      </c>
      <c r="F615" s="34" t="s">
        <v>213</v>
      </c>
      <c r="G615" s="21"/>
      <c r="H615" s="21"/>
      <c r="I615" s="21" t="s">
        <v>9</v>
      </c>
      <c r="J615" s="21" t="s">
        <v>26</v>
      </c>
      <c r="M615" s="12"/>
    </row>
    <row r="616" spans="1:13" ht="18" customHeight="1">
      <c r="A616" s="4">
        <v>615</v>
      </c>
      <c r="B616" s="37">
        <v>39309</v>
      </c>
      <c r="C616" s="34" t="s">
        <v>15</v>
      </c>
      <c r="D616" s="34" t="s">
        <v>72</v>
      </c>
      <c r="E616" s="34" t="s">
        <v>6</v>
      </c>
      <c r="F616" s="34" t="s">
        <v>35</v>
      </c>
      <c r="G616" s="21"/>
      <c r="H616" s="21"/>
      <c r="I616" s="21" t="s">
        <v>13</v>
      </c>
      <c r="J616" s="21" t="s">
        <v>14</v>
      </c>
      <c r="M616" s="12"/>
    </row>
    <row r="617" spans="1:13" ht="18" customHeight="1">
      <c r="A617" s="4">
        <v>616</v>
      </c>
      <c r="B617" s="37">
        <v>39309</v>
      </c>
      <c r="C617" s="34" t="s">
        <v>142</v>
      </c>
      <c r="D617" s="34" t="s">
        <v>24</v>
      </c>
      <c r="E617" s="34" t="s">
        <v>47</v>
      </c>
      <c r="F617" s="34" t="s">
        <v>182</v>
      </c>
      <c r="G617" s="21"/>
      <c r="H617" s="21"/>
      <c r="I617" s="21" t="s">
        <v>25</v>
      </c>
      <c r="J617" s="21" t="s">
        <v>31</v>
      </c>
      <c r="M617" s="12"/>
    </row>
    <row r="618" spans="1:13" ht="18" customHeight="1">
      <c r="A618" s="4">
        <v>617</v>
      </c>
      <c r="B618" s="37">
        <v>39309</v>
      </c>
      <c r="C618" s="34" t="s">
        <v>16</v>
      </c>
      <c r="D618" s="34" t="s">
        <v>166</v>
      </c>
      <c r="E618" s="34" t="s">
        <v>46</v>
      </c>
      <c r="F618" s="34" t="s">
        <v>43</v>
      </c>
      <c r="G618" s="21"/>
      <c r="H618" s="21"/>
      <c r="I618" s="21" t="s">
        <v>38</v>
      </c>
      <c r="J618" s="21" t="s">
        <v>20</v>
      </c>
      <c r="M618" s="12"/>
    </row>
    <row r="619" spans="1:13" ht="18" customHeight="1">
      <c r="A619" s="4">
        <v>618</v>
      </c>
      <c r="B619" s="37">
        <v>39310</v>
      </c>
      <c r="C619" s="34" t="s">
        <v>182</v>
      </c>
      <c r="D619" s="34" t="s">
        <v>23</v>
      </c>
      <c r="E619" s="34" t="s">
        <v>24</v>
      </c>
      <c r="F619" s="34" t="s">
        <v>47</v>
      </c>
      <c r="G619" s="21"/>
      <c r="H619" s="21"/>
      <c r="I619" s="21" t="s">
        <v>25</v>
      </c>
      <c r="J619" s="21" t="s">
        <v>31</v>
      </c>
      <c r="M619" s="12"/>
    </row>
    <row r="620" spans="1:13" ht="18" customHeight="1">
      <c r="A620" s="4">
        <v>619</v>
      </c>
      <c r="B620" s="37">
        <v>39310</v>
      </c>
      <c r="C620" s="34" t="s">
        <v>213</v>
      </c>
      <c r="D620" s="34" t="s">
        <v>29</v>
      </c>
      <c r="E620" s="34" t="s">
        <v>12</v>
      </c>
      <c r="F620" s="34" t="s">
        <v>148</v>
      </c>
      <c r="G620" s="21"/>
      <c r="H620" s="21"/>
      <c r="I620" s="21" t="s">
        <v>9</v>
      </c>
      <c r="J620" s="21" t="s">
        <v>26</v>
      </c>
      <c r="M620" s="12"/>
    </row>
    <row r="621" spans="1:13" ht="18" customHeight="1">
      <c r="A621" s="4">
        <v>620</v>
      </c>
      <c r="B621" s="37">
        <v>39310</v>
      </c>
      <c r="C621" s="34" t="s">
        <v>5</v>
      </c>
      <c r="D621" s="34" t="s">
        <v>131</v>
      </c>
      <c r="E621" s="34" t="s">
        <v>211</v>
      </c>
      <c r="F621" s="34" t="s">
        <v>50</v>
      </c>
      <c r="G621" s="21"/>
      <c r="H621" s="21"/>
      <c r="I621" s="21" t="s">
        <v>8</v>
      </c>
      <c r="J621" s="21" t="s">
        <v>32</v>
      </c>
      <c r="M621" s="12"/>
    </row>
    <row r="622" spans="1:13" ht="18" customHeight="1">
      <c r="A622" s="4">
        <v>621</v>
      </c>
      <c r="B622" s="37">
        <v>39310</v>
      </c>
      <c r="C622" s="34" t="s">
        <v>210</v>
      </c>
      <c r="D622" s="34" t="s">
        <v>27</v>
      </c>
      <c r="E622" s="34" t="s">
        <v>36</v>
      </c>
      <c r="F622" s="34" t="s">
        <v>144</v>
      </c>
      <c r="G622" s="21"/>
      <c r="H622" s="21"/>
      <c r="I622" s="21" t="s">
        <v>19</v>
      </c>
      <c r="J622" s="21" t="s">
        <v>37</v>
      </c>
      <c r="M622" s="12"/>
    </row>
    <row r="623" spans="1:13" ht="18" customHeight="1">
      <c r="A623" s="4">
        <v>622</v>
      </c>
      <c r="B623" s="37">
        <v>39310</v>
      </c>
      <c r="C623" s="34" t="s">
        <v>43</v>
      </c>
      <c r="D623" s="34" t="s">
        <v>10</v>
      </c>
      <c r="E623" s="34" t="s">
        <v>166</v>
      </c>
      <c r="F623" s="34" t="s">
        <v>46</v>
      </c>
      <c r="G623" s="21"/>
      <c r="H623" s="21"/>
      <c r="I623" s="21" t="s">
        <v>38</v>
      </c>
      <c r="J623" s="21" t="s">
        <v>20</v>
      </c>
      <c r="M623" s="12"/>
    </row>
    <row r="624" spans="1:13" ht="18" customHeight="1">
      <c r="A624" s="4">
        <v>623</v>
      </c>
      <c r="B624" s="37">
        <v>39311</v>
      </c>
      <c r="C624" s="34" t="s">
        <v>148</v>
      </c>
      <c r="D624" s="34" t="s">
        <v>30</v>
      </c>
      <c r="E624" s="34" t="s">
        <v>29</v>
      </c>
      <c r="F624" s="34" t="s">
        <v>12</v>
      </c>
      <c r="G624" s="21"/>
      <c r="H624" s="21"/>
      <c r="I624" s="21" t="s">
        <v>9</v>
      </c>
      <c r="J624" s="21" t="s">
        <v>25</v>
      </c>
      <c r="M624" s="12"/>
    </row>
    <row r="625" spans="1:13" ht="18" customHeight="1">
      <c r="A625" s="4">
        <v>624</v>
      </c>
      <c r="B625" s="37">
        <v>39311</v>
      </c>
      <c r="C625" s="34" t="s">
        <v>35</v>
      </c>
      <c r="D625" s="34" t="s">
        <v>49</v>
      </c>
      <c r="E625" s="34" t="s">
        <v>10</v>
      </c>
      <c r="F625" s="34" t="s">
        <v>36</v>
      </c>
      <c r="G625" s="21"/>
      <c r="H625" s="21"/>
      <c r="I625" s="21" t="s">
        <v>20</v>
      </c>
      <c r="J625" s="21" t="s">
        <v>13</v>
      </c>
      <c r="M625" s="12"/>
    </row>
    <row r="626" spans="1:13" ht="18" customHeight="1">
      <c r="A626" s="4">
        <v>625</v>
      </c>
      <c r="B626" s="37">
        <v>39311</v>
      </c>
      <c r="C626" s="34" t="s">
        <v>44</v>
      </c>
      <c r="D626" s="34" t="s">
        <v>142</v>
      </c>
      <c r="E626" s="34" t="s">
        <v>131</v>
      </c>
      <c r="F626" s="34" t="s">
        <v>41</v>
      </c>
      <c r="G626" s="21"/>
      <c r="H626" s="21"/>
      <c r="I626" s="21" t="s">
        <v>31</v>
      </c>
      <c r="J626" s="21" t="s">
        <v>8</v>
      </c>
      <c r="M626" s="12"/>
    </row>
    <row r="627" spans="1:13" ht="18" customHeight="1">
      <c r="A627" s="4">
        <v>626</v>
      </c>
      <c r="B627" s="37">
        <v>39311</v>
      </c>
      <c r="C627" s="34" t="s">
        <v>144</v>
      </c>
      <c r="D627" s="34" t="s">
        <v>16</v>
      </c>
      <c r="E627" s="34" t="s">
        <v>163</v>
      </c>
      <c r="F627" s="34" t="s">
        <v>72</v>
      </c>
      <c r="G627" s="21"/>
      <c r="H627" s="21"/>
      <c r="I627" s="21" t="s">
        <v>38</v>
      </c>
      <c r="J627" s="21" t="s">
        <v>19</v>
      </c>
      <c r="M627" s="12"/>
    </row>
    <row r="628" spans="1:13" ht="18" customHeight="1">
      <c r="A628" s="4">
        <v>627</v>
      </c>
      <c r="B628" s="37">
        <v>39311</v>
      </c>
      <c r="C628" s="34" t="s">
        <v>50</v>
      </c>
      <c r="D628" s="34" t="s">
        <v>153</v>
      </c>
      <c r="E628" s="34" t="s">
        <v>214</v>
      </c>
      <c r="F628" s="34" t="s">
        <v>24</v>
      </c>
      <c r="G628" s="21"/>
      <c r="H628" s="21"/>
      <c r="I628" s="21" t="s">
        <v>32</v>
      </c>
      <c r="J628" s="21" t="s">
        <v>26</v>
      </c>
      <c r="M628" s="12"/>
    </row>
    <row r="629" spans="1:13" ht="18" customHeight="1">
      <c r="A629" s="4">
        <v>628</v>
      </c>
      <c r="B629" s="37">
        <v>39311</v>
      </c>
      <c r="C629" s="34" t="s">
        <v>33</v>
      </c>
      <c r="D629" s="34" t="s">
        <v>4</v>
      </c>
      <c r="E629" s="34" t="s">
        <v>22</v>
      </c>
      <c r="F629" s="34" t="s">
        <v>6</v>
      </c>
      <c r="G629" s="21"/>
      <c r="H629" s="21"/>
      <c r="I629" s="21" t="s">
        <v>37</v>
      </c>
      <c r="J629" s="21" t="s">
        <v>14</v>
      </c>
      <c r="M629" s="12"/>
    </row>
    <row r="630" spans="1:13" ht="18" customHeight="1">
      <c r="A630" s="4">
        <v>629</v>
      </c>
      <c r="B630" s="37">
        <v>39312</v>
      </c>
      <c r="C630" s="34" t="s">
        <v>72</v>
      </c>
      <c r="D630" s="34" t="s">
        <v>34</v>
      </c>
      <c r="E630" s="34" t="s">
        <v>16</v>
      </c>
      <c r="F630" s="34" t="s">
        <v>163</v>
      </c>
      <c r="G630" s="21"/>
      <c r="H630" s="21"/>
      <c r="I630" s="21" t="s">
        <v>38</v>
      </c>
      <c r="J630" s="21" t="s">
        <v>19</v>
      </c>
      <c r="M630" s="12"/>
    </row>
    <row r="631" spans="1:13" ht="18" customHeight="1">
      <c r="A631" s="4">
        <v>630</v>
      </c>
      <c r="B631" s="37">
        <v>39312</v>
      </c>
      <c r="C631" s="34" t="s">
        <v>41</v>
      </c>
      <c r="D631" s="34" t="s">
        <v>161</v>
      </c>
      <c r="E631" s="34" t="s">
        <v>142</v>
      </c>
      <c r="F631" s="34" t="s">
        <v>131</v>
      </c>
      <c r="G631" s="21"/>
      <c r="H631" s="21"/>
      <c r="I631" s="21" t="s">
        <v>31</v>
      </c>
      <c r="J631" s="21" t="s">
        <v>8</v>
      </c>
      <c r="M631" s="12"/>
    </row>
    <row r="632" spans="1:13" ht="18" customHeight="1">
      <c r="A632" s="4">
        <v>631</v>
      </c>
      <c r="B632" s="37">
        <v>39312</v>
      </c>
      <c r="C632" s="34" t="s">
        <v>36</v>
      </c>
      <c r="D632" s="34" t="s">
        <v>17</v>
      </c>
      <c r="E632" s="34" t="s">
        <v>49</v>
      </c>
      <c r="F632" s="34" t="s">
        <v>10</v>
      </c>
      <c r="G632" s="21"/>
      <c r="H632" s="21"/>
      <c r="I632" s="21" t="s">
        <v>20</v>
      </c>
      <c r="J632" s="21" t="s">
        <v>13</v>
      </c>
      <c r="M632" s="12"/>
    </row>
    <row r="633" spans="1:13" ht="18" customHeight="1">
      <c r="A633" s="4">
        <v>632</v>
      </c>
      <c r="B633" s="37">
        <v>39312</v>
      </c>
      <c r="C633" s="34" t="s">
        <v>6</v>
      </c>
      <c r="D633" s="34" t="s">
        <v>21</v>
      </c>
      <c r="E633" s="34" t="s">
        <v>4</v>
      </c>
      <c r="F633" s="34" t="s">
        <v>22</v>
      </c>
      <c r="G633" s="21"/>
      <c r="H633" s="21"/>
      <c r="I633" s="21" t="s">
        <v>37</v>
      </c>
      <c r="J633" s="21" t="s">
        <v>14</v>
      </c>
      <c r="M633" s="12"/>
    </row>
    <row r="634" spans="1:13" ht="18" customHeight="1">
      <c r="A634" s="4">
        <v>633</v>
      </c>
      <c r="B634" s="37">
        <v>39312</v>
      </c>
      <c r="C634" s="34" t="s">
        <v>24</v>
      </c>
      <c r="D634" s="34" t="s">
        <v>5</v>
      </c>
      <c r="E634" s="34" t="s">
        <v>153</v>
      </c>
      <c r="F634" s="34" t="s">
        <v>214</v>
      </c>
      <c r="G634" s="21"/>
      <c r="H634" s="21"/>
      <c r="I634" s="21" t="s">
        <v>32</v>
      </c>
      <c r="J634" s="21" t="s">
        <v>26</v>
      </c>
      <c r="M634" s="12"/>
    </row>
    <row r="635" spans="1:13" ht="18" customHeight="1">
      <c r="A635" s="4">
        <v>634</v>
      </c>
      <c r="B635" s="37">
        <v>39312</v>
      </c>
      <c r="C635" s="34" t="s">
        <v>12</v>
      </c>
      <c r="D635" s="34" t="s">
        <v>213</v>
      </c>
      <c r="E635" s="34" t="s">
        <v>30</v>
      </c>
      <c r="F635" s="34" t="s">
        <v>29</v>
      </c>
      <c r="G635" s="21"/>
      <c r="H635" s="21"/>
      <c r="I635" s="21" t="s">
        <v>9</v>
      </c>
      <c r="J635" s="21" t="s">
        <v>25</v>
      </c>
      <c r="M635" s="12"/>
    </row>
    <row r="636" spans="1:13" ht="18" customHeight="1">
      <c r="A636" s="4">
        <v>635</v>
      </c>
      <c r="B636" s="37">
        <v>39313</v>
      </c>
      <c r="C636" s="34" t="s">
        <v>10</v>
      </c>
      <c r="D636" s="34" t="s">
        <v>35</v>
      </c>
      <c r="E636" s="34" t="s">
        <v>17</v>
      </c>
      <c r="F636" s="34" t="s">
        <v>49</v>
      </c>
      <c r="G636" s="21"/>
      <c r="H636" s="21"/>
      <c r="I636" s="21" t="s">
        <v>20</v>
      </c>
      <c r="J636" s="21" t="s">
        <v>13</v>
      </c>
      <c r="M636" s="12"/>
    </row>
    <row r="637" spans="1:13" ht="18" customHeight="1">
      <c r="A637" s="4">
        <v>636</v>
      </c>
      <c r="B637" s="37">
        <v>39313</v>
      </c>
      <c r="C637" s="34" t="s">
        <v>29</v>
      </c>
      <c r="D637" s="34" t="s">
        <v>148</v>
      </c>
      <c r="E637" s="34" t="s">
        <v>213</v>
      </c>
      <c r="F637" s="34" t="s">
        <v>30</v>
      </c>
      <c r="G637" s="21"/>
      <c r="H637" s="21"/>
      <c r="I637" s="21" t="s">
        <v>9</v>
      </c>
      <c r="J637" s="21" t="s">
        <v>25</v>
      </c>
      <c r="M637" s="12"/>
    </row>
    <row r="638" spans="1:13" ht="18" customHeight="1">
      <c r="A638" s="4">
        <v>637</v>
      </c>
      <c r="B638" s="37">
        <v>39313</v>
      </c>
      <c r="C638" s="34" t="s">
        <v>131</v>
      </c>
      <c r="D638" s="34" t="s">
        <v>44</v>
      </c>
      <c r="E638" s="34" t="s">
        <v>161</v>
      </c>
      <c r="F638" s="34" t="s">
        <v>142</v>
      </c>
      <c r="G638" s="21"/>
      <c r="H638" s="21"/>
      <c r="I638" s="21" t="s">
        <v>31</v>
      </c>
      <c r="J638" s="21" t="s">
        <v>8</v>
      </c>
      <c r="M638" s="12"/>
    </row>
    <row r="639" spans="1:13" ht="18" customHeight="1">
      <c r="A639" s="4">
        <v>638</v>
      </c>
      <c r="B639" s="37">
        <v>39313</v>
      </c>
      <c r="C639" s="34" t="s">
        <v>163</v>
      </c>
      <c r="D639" s="34" t="s">
        <v>144</v>
      </c>
      <c r="E639" s="36" t="s">
        <v>34</v>
      </c>
      <c r="F639" s="34" t="s">
        <v>16</v>
      </c>
      <c r="G639" s="21"/>
      <c r="H639" s="21"/>
      <c r="I639" s="21" t="s">
        <v>38</v>
      </c>
      <c r="J639" s="21" t="s">
        <v>19</v>
      </c>
      <c r="M639" s="12"/>
    </row>
    <row r="640" spans="1:13" ht="18" customHeight="1">
      <c r="A640" s="4">
        <v>639</v>
      </c>
      <c r="B640" s="37">
        <v>39313</v>
      </c>
      <c r="C640" s="34" t="s">
        <v>22</v>
      </c>
      <c r="D640" s="34" t="s">
        <v>33</v>
      </c>
      <c r="E640" s="34" t="s">
        <v>21</v>
      </c>
      <c r="F640" s="34" t="s">
        <v>4</v>
      </c>
      <c r="G640" s="21"/>
      <c r="H640" s="21"/>
      <c r="I640" s="21" t="s">
        <v>37</v>
      </c>
      <c r="J640" s="21" t="s">
        <v>14</v>
      </c>
      <c r="M640" s="12"/>
    </row>
    <row r="641" spans="1:13" ht="18" customHeight="1">
      <c r="A641" s="4">
        <v>640</v>
      </c>
      <c r="B641" s="37">
        <v>39313</v>
      </c>
      <c r="C641" s="34" t="s">
        <v>214</v>
      </c>
      <c r="D641" s="34" t="s">
        <v>50</v>
      </c>
      <c r="E641" s="34" t="s">
        <v>5</v>
      </c>
      <c r="F641" s="34" t="s">
        <v>153</v>
      </c>
      <c r="G641" s="21"/>
      <c r="H641" s="21"/>
      <c r="I641" s="21" t="s">
        <v>32</v>
      </c>
      <c r="J641" s="21" t="s">
        <v>26</v>
      </c>
      <c r="M641" s="12"/>
    </row>
    <row r="642" spans="1:13" ht="18" customHeight="1">
      <c r="A642" s="4">
        <v>641</v>
      </c>
      <c r="B642" s="37">
        <v>39315</v>
      </c>
      <c r="C642" s="34" t="s">
        <v>47</v>
      </c>
      <c r="D642" s="36" t="s">
        <v>182</v>
      </c>
      <c r="E642" s="34" t="s">
        <v>23</v>
      </c>
      <c r="F642" s="34" t="s">
        <v>146</v>
      </c>
      <c r="G642" s="21"/>
      <c r="H642" s="21"/>
      <c r="I642" s="21" t="s">
        <v>25</v>
      </c>
      <c r="J642" s="21" t="s">
        <v>32</v>
      </c>
      <c r="M642" s="12"/>
    </row>
    <row r="643" spans="1:13" ht="18" customHeight="1">
      <c r="A643" s="4">
        <v>642</v>
      </c>
      <c r="B643" s="37">
        <v>39315</v>
      </c>
      <c r="C643" s="34" t="s">
        <v>49</v>
      </c>
      <c r="D643" s="34" t="s">
        <v>6</v>
      </c>
      <c r="E643" s="34" t="s">
        <v>35</v>
      </c>
      <c r="F643" s="34" t="s">
        <v>17</v>
      </c>
      <c r="G643" s="21"/>
      <c r="H643" s="21"/>
      <c r="I643" s="21" t="s">
        <v>14</v>
      </c>
      <c r="J643" s="21" t="s">
        <v>38</v>
      </c>
      <c r="M643" s="12"/>
    </row>
    <row r="644" spans="1:13" ht="18" customHeight="1">
      <c r="A644" s="4">
        <v>643</v>
      </c>
      <c r="B644" s="37">
        <v>39315</v>
      </c>
      <c r="C644" s="34" t="s">
        <v>46</v>
      </c>
      <c r="D644" s="34" t="s">
        <v>210</v>
      </c>
      <c r="E644" s="34" t="s">
        <v>144</v>
      </c>
      <c r="F644" s="34" t="s">
        <v>166</v>
      </c>
      <c r="G644" s="21"/>
      <c r="H644" s="21"/>
      <c r="I644" s="21" t="s">
        <v>37</v>
      </c>
      <c r="J644" s="21" t="s">
        <v>20</v>
      </c>
      <c r="M644" s="12"/>
    </row>
    <row r="645" spans="1:13" ht="18" customHeight="1">
      <c r="A645" s="4">
        <v>644</v>
      </c>
      <c r="B645" s="37">
        <v>39315</v>
      </c>
      <c r="C645" s="34" t="s">
        <v>30</v>
      </c>
      <c r="D645" s="34" t="s">
        <v>12</v>
      </c>
      <c r="E645" s="34" t="s">
        <v>148</v>
      </c>
      <c r="F645" s="34" t="s">
        <v>5</v>
      </c>
      <c r="G645" s="21"/>
      <c r="H645" s="21"/>
      <c r="I645" s="21" t="s">
        <v>8</v>
      </c>
      <c r="J645" s="21" t="s">
        <v>9</v>
      </c>
      <c r="M645" s="12"/>
    </row>
    <row r="646" spans="1:13" ht="18" customHeight="1">
      <c r="A646" s="4">
        <v>645</v>
      </c>
      <c r="B646" s="37">
        <v>39315</v>
      </c>
      <c r="C646" s="34" t="s">
        <v>142</v>
      </c>
      <c r="D646" s="34" t="s">
        <v>41</v>
      </c>
      <c r="E646" s="34" t="s">
        <v>44</v>
      </c>
      <c r="F646" s="34" t="s">
        <v>161</v>
      </c>
      <c r="G646" s="21"/>
      <c r="H646" s="21"/>
      <c r="I646" s="21" t="s">
        <v>31</v>
      </c>
      <c r="J646" s="21" t="s">
        <v>26</v>
      </c>
      <c r="M646" s="12"/>
    </row>
    <row r="647" spans="1:13" ht="18" customHeight="1">
      <c r="A647" s="4">
        <v>646</v>
      </c>
      <c r="B647" s="37">
        <v>39315</v>
      </c>
      <c r="C647" s="34" t="s">
        <v>16</v>
      </c>
      <c r="D647" s="34" t="s">
        <v>18</v>
      </c>
      <c r="E647" s="34" t="s">
        <v>33</v>
      </c>
      <c r="F647" s="34" t="s">
        <v>7</v>
      </c>
      <c r="G647" s="21"/>
      <c r="H647" s="21"/>
      <c r="I647" s="21" t="s">
        <v>19</v>
      </c>
      <c r="J647" s="21" t="s">
        <v>13</v>
      </c>
      <c r="M647" s="12"/>
    </row>
    <row r="648" spans="1:13" ht="18" customHeight="1">
      <c r="A648" s="4">
        <v>647</v>
      </c>
      <c r="B648" s="37">
        <v>39316</v>
      </c>
      <c r="C648" s="34" t="s">
        <v>166</v>
      </c>
      <c r="D648" s="34" t="s">
        <v>15</v>
      </c>
      <c r="E648" s="34" t="s">
        <v>210</v>
      </c>
      <c r="F648" s="34" t="s">
        <v>144</v>
      </c>
      <c r="G648" s="21"/>
      <c r="H648" s="21"/>
      <c r="I648" s="21" t="s">
        <v>37</v>
      </c>
      <c r="J648" s="21" t="s">
        <v>20</v>
      </c>
      <c r="M648" s="12"/>
    </row>
    <row r="649" spans="1:13" ht="18" customHeight="1">
      <c r="A649" s="4">
        <v>648</v>
      </c>
      <c r="B649" s="37">
        <v>39316</v>
      </c>
      <c r="C649" s="34" t="s">
        <v>161</v>
      </c>
      <c r="D649" s="34" t="s">
        <v>131</v>
      </c>
      <c r="E649" s="34" t="s">
        <v>41</v>
      </c>
      <c r="F649" s="34" t="s">
        <v>44</v>
      </c>
      <c r="G649" s="21"/>
      <c r="H649" s="21"/>
      <c r="I649" s="21" t="s">
        <v>31</v>
      </c>
      <c r="J649" s="21" t="s">
        <v>26</v>
      </c>
      <c r="M649" s="12"/>
    </row>
    <row r="650" spans="1:13" ht="18" customHeight="1">
      <c r="A650" s="4">
        <v>649</v>
      </c>
      <c r="B650" s="37">
        <v>39316</v>
      </c>
      <c r="C650" s="34" t="s">
        <v>7</v>
      </c>
      <c r="D650" s="34" t="s">
        <v>163</v>
      </c>
      <c r="E650" s="34" t="s">
        <v>18</v>
      </c>
      <c r="F650" s="34" t="s">
        <v>33</v>
      </c>
      <c r="G650" s="21"/>
      <c r="H650" s="21"/>
      <c r="I650" s="21" t="s">
        <v>19</v>
      </c>
      <c r="J650" s="21" t="s">
        <v>13</v>
      </c>
      <c r="M650" s="12"/>
    </row>
    <row r="651" spans="1:13" ht="18" customHeight="1">
      <c r="A651" s="4">
        <v>650</v>
      </c>
      <c r="B651" s="37">
        <v>39316</v>
      </c>
      <c r="C651" s="34" t="s">
        <v>213</v>
      </c>
      <c r="D651" s="34" t="s">
        <v>29</v>
      </c>
      <c r="E651" s="34" t="s">
        <v>39</v>
      </c>
      <c r="F651" s="34" t="s">
        <v>12</v>
      </c>
      <c r="G651" s="21"/>
      <c r="H651" s="21"/>
      <c r="I651" s="21" t="s">
        <v>8</v>
      </c>
      <c r="J651" s="21" t="s">
        <v>9</v>
      </c>
      <c r="M651" s="12"/>
    </row>
    <row r="652" spans="1:13" ht="18" customHeight="1">
      <c r="A652" s="4">
        <v>651</v>
      </c>
      <c r="B652" s="37">
        <v>39316</v>
      </c>
      <c r="C652" s="34" t="s">
        <v>17</v>
      </c>
      <c r="D652" s="34" t="s">
        <v>22</v>
      </c>
      <c r="E652" s="34" t="s">
        <v>10</v>
      </c>
      <c r="F652" s="34" t="s">
        <v>35</v>
      </c>
      <c r="G652" s="21"/>
      <c r="H652" s="21"/>
      <c r="I652" s="21" t="s">
        <v>14</v>
      </c>
      <c r="J652" s="21" t="s">
        <v>38</v>
      </c>
      <c r="M652" s="12"/>
    </row>
    <row r="653" spans="1:13" ht="18" customHeight="1">
      <c r="A653" s="4">
        <v>652</v>
      </c>
      <c r="B653" s="37">
        <v>39316</v>
      </c>
      <c r="C653" s="34" t="s">
        <v>146</v>
      </c>
      <c r="D653" s="34" t="s">
        <v>214</v>
      </c>
      <c r="E653" s="34" t="s">
        <v>182</v>
      </c>
      <c r="F653" s="34" t="s">
        <v>23</v>
      </c>
      <c r="G653" s="21"/>
      <c r="H653" s="21"/>
      <c r="I653" s="21" t="s">
        <v>25</v>
      </c>
      <c r="J653" s="21" t="s">
        <v>32</v>
      </c>
      <c r="M653" s="12"/>
    </row>
    <row r="654" spans="1:13" ht="18" customHeight="1">
      <c r="A654" s="4">
        <v>653</v>
      </c>
      <c r="B654" s="37">
        <v>39317</v>
      </c>
      <c r="C654" s="34" t="s">
        <v>35</v>
      </c>
      <c r="D654" s="34" t="s">
        <v>49</v>
      </c>
      <c r="E654" s="34" t="s">
        <v>6</v>
      </c>
      <c r="F654" s="34" t="s">
        <v>10</v>
      </c>
      <c r="G654" s="21"/>
      <c r="H654" s="21"/>
      <c r="I654" s="21" t="s">
        <v>14</v>
      </c>
      <c r="J654" s="21" t="s">
        <v>38</v>
      </c>
      <c r="M654" s="12"/>
    </row>
    <row r="655" spans="1:13" ht="18" customHeight="1">
      <c r="A655" s="4">
        <v>654</v>
      </c>
      <c r="B655" s="37">
        <v>39317</v>
      </c>
      <c r="C655" s="34" t="s">
        <v>5</v>
      </c>
      <c r="D655" s="34" t="s">
        <v>39</v>
      </c>
      <c r="E655" s="34" t="s">
        <v>29</v>
      </c>
      <c r="F655" s="34" t="s">
        <v>148</v>
      </c>
      <c r="G655" s="21"/>
      <c r="H655" s="21"/>
      <c r="I655" s="21" t="s">
        <v>8</v>
      </c>
      <c r="J655" s="21" t="s">
        <v>9</v>
      </c>
      <c r="M655" s="12"/>
    </row>
    <row r="656" spans="1:13" ht="18" customHeight="1">
      <c r="A656" s="4">
        <v>655</v>
      </c>
      <c r="B656" s="37">
        <v>39317</v>
      </c>
      <c r="C656" s="34" t="s">
        <v>23</v>
      </c>
      <c r="D656" s="34" t="s">
        <v>47</v>
      </c>
      <c r="E656" s="34" t="s">
        <v>214</v>
      </c>
      <c r="F656" s="34" t="s">
        <v>182</v>
      </c>
      <c r="G656" s="21"/>
      <c r="H656" s="21"/>
      <c r="I656" s="21" t="s">
        <v>25</v>
      </c>
      <c r="J656" s="21" t="s">
        <v>32</v>
      </c>
      <c r="M656" s="12"/>
    </row>
    <row r="657" spans="1:13" ht="18" customHeight="1">
      <c r="A657" s="4">
        <v>656</v>
      </c>
      <c r="B657" s="37">
        <v>39317</v>
      </c>
      <c r="C657" s="34" t="s">
        <v>144</v>
      </c>
      <c r="D657" s="34" t="s">
        <v>46</v>
      </c>
      <c r="E657" s="34" t="s">
        <v>15</v>
      </c>
      <c r="F657" s="34" t="s">
        <v>210</v>
      </c>
      <c r="G657" s="21"/>
      <c r="H657" s="21"/>
      <c r="I657" s="21" t="s">
        <v>37</v>
      </c>
      <c r="J657" s="21" t="s">
        <v>20</v>
      </c>
      <c r="M657" s="12"/>
    </row>
    <row r="658" spans="1:13" ht="18" customHeight="1">
      <c r="A658" s="4">
        <v>657</v>
      </c>
      <c r="B658" s="37">
        <v>39317</v>
      </c>
      <c r="C658" s="34" t="s">
        <v>33</v>
      </c>
      <c r="D658" s="34" t="s">
        <v>16</v>
      </c>
      <c r="E658" s="34" t="s">
        <v>163</v>
      </c>
      <c r="F658" s="34" t="s">
        <v>18</v>
      </c>
      <c r="G658" s="21"/>
      <c r="H658" s="21"/>
      <c r="I658" s="21" t="s">
        <v>19</v>
      </c>
      <c r="J658" s="21" t="s">
        <v>13</v>
      </c>
      <c r="M658" s="12"/>
    </row>
    <row r="659" spans="1:13" ht="18" customHeight="1">
      <c r="A659" s="4">
        <v>658</v>
      </c>
      <c r="B659" s="37">
        <v>39318</v>
      </c>
      <c r="C659" s="34" t="s">
        <v>148</v>
      </c>
      <c r="D659" s="34" t="s">
        <v>213</v>
      </c>
      <c r="E659" s="34" t="s">
        <v>12</v>
      </c>
      <c r="F659" s="34" t="s">
        <v>29</v>
      </c>
      <c r="G659" s="21"/>
      <c r="H659" s="21"/>
      <c r="I659" s="21" t="s">
        <v>32</v>
      </c>
      <c r="J659" s="21" t="s">
        <v>31</v>
      </c>
      <c r="M659" s="12"/>
    </row>
    <row r="660" spans="1:13" ht="18" customHeight="1">
      <c r="A660" s="4">
        <v>659</v>
      </c>
      <c r="B660" s="37">
        <v>39318</v>
      </c>
      <c r="C660" s="34" t="s">
        <v>4</v>
      </c>
      <c r="D660" s="34" t="s">
        <v>72</v>
      </c>
      <c r="E660" s="34" t="s">
        <v>22</v>
      </c>
      <c r="F660" s="34" t="s">
        <v>15</v>
      </c>
      <c r="G660" s="21"/>
      <c r="H660" s="21"/>
      <c r="I660" s="21" t="s">
        <v>20</v>
      </c>
      <c r="J660" s="21" t="s">
        <v>38</v>
      </c>
      <c r="M660" s="12"/>
    </row>
    <row r="661" spans="1:13" ht="18" customHeight="1">
      <c r="A661" s="4">
        <v>660</v>
      </c>
      <c r="B661" s="37">
        <v>39318</v>
      </c>
      <c r="C661" s="34" t="s">
        <v>153</v>
      </c>
      <c r="D661" s="34" t="s">
        <v>142</v>
      </c>
      <c r="E661" s="34" t="s">
        <v>131</v>
      </c>
      <c r="F661" s="34" t="s">
        <v>41</v>
      </c>
      <c r="G661" s="21"/>
      <c r="H661" s="21"/>
      <c r="I661" s="21" t="s">
        <v>26</v>
      </c>
      <c r="J661" s="21" t="s">
        <v>9</v>
      </c>
      <c r="M661" s="12"/>
    </row>
    <row r="662" spans="1:13" ht="18" customHeight="1">
      <c r="A662" s="4">
        <v>661</v>
      </c>
      <c r="B662" s="37">
        <v>39318</v>
      </c>
      <c r="C662" s="34" t="s">
        <v>210</v>
      </c>
      <c r="D662" s="34" t="s">
        <v>217</v>
      </c>
      <c r="E662" s="34" t="s">
        <v>46</v>
      </c>
      <c r="F662" s="34" t="s">
        <v>27</v>
      </c>
      <c r="G662" s="21"/>
      <c r="H662" s="21"/>
      <c r="I662" s="21" t="s">
        <v>14</v>
      </c>
      <c r="J662" s="21" t="s">
        <v>13</v>
      </c>
      <c r="M662" s="12"/>
    </row>
    <row r="663" spans="1:13" ht="18" customHeight="1">
      <c r="A663" s="4">
        <v>662</v>
      </c>
      <c r="B663" s="37">
        <v>39318</v>
      </c>
      <c r="C663" s="34" t="s">
        <v>21</v>
      </c>
      <c r="D663" s="34" t="s">
        <v>7</v>
      </c>
      <c r="E663" s="34" t="s">
        <v>16</v>
      </c>
      <c r="F663" s="34" t="s">
        <v>163</v>
      </c>
      <c r="G663" s="21"/>
      <c r="H663" s="21"/>
      <c r="I663" s="21" t="s">
        <v>19</v>
      </c>
      <c r="J663" s="21" t="s">
        <v>37</v>
      </c>
      <c r="M663" s="12"/>
    </row>
    <row r="664" spans="1:13" ht="18" customHeight="1">
      <c r="A664" s="4">
        <v>663</v>
      </c>
      <c r="B664" s="37">
        <v>39319</v>
      </c>
      <c r="C664" s="34" t="s">
        <v>182</v>
      </c>
      <c r="D664" s="34" t="s">
        <v>24</v>
      </c>
      <c r="E664" s="34" t="s">
        <v>47</v>
      </c>
      <c r="F664" s="34" t="s">
        <v>214</v>
      </c>
      <c r="G664" s="21"/>
      <c r="H664" s="21"/>
      <c r="I664" s="21" t="s">
        <v>25</v>
      </c>
      <c r="J664" s="21" t="s">
        <v>8</v>
      </c>
      <c r="M664" s="12"/>
    </row>
    <row r="665" spans="1:13" ht="18" customHeight="1">
      <c r="A665" s="4">
        <v>664</v>
      </c>
      <c r="B665" s="37">
        <v>39319</v>
      </c>
      <c r="C665" s="34" t="s">
        <v>41</v>
      </c>
      <c r="D665" s="34" t="s">
        <v>161</v>
      </c>
      <c r="E665" s="34" t="s">
        <v>142</v>
      </c>
      <c r="F665" s="34" t="s">
        <v>131</v>
      </c>
      <c r="G665" s="21"/>
      <c r="H665" s="21"/>
      <c r="I665" s="21" t="s">
        <v>26</v>
      </c>
      <c r="J665" s="21" t="s">
        <v>9</v>
      </c>
      <c r="M665" s="12"/>
    </row>
    <row r="666" spans="1:13" ht="18" customHeight="1">
      <c r="A666" s="4">
        <v>665</v>
      </c>
      <c r="B666" s="37">
        <v>39319</v>
      </c>
      <c r="C666" s="34" t="s">
        <v>15</v>
      </c>
      <c r="D666" s="34" t="s">
        <v>166</v>
      </c>
      <c r="E666" s="34" t="s">
        <v>72</v>
      </c>
      <c r="F666" s="34" t="s">
        <v>22</v>
      </c>
      <c r="G666" s="21"/>
      <c r="H666" s="21"/>
      <c r="I666" s="21" t="s">
        <v>20</v>
      </c>
      <c r="J666" s="21" t="s">
        <v>38</v>
      </c>
      <c r="M666" s="12"/>
    </row>
    <row r="667" spans="1:13" ht="18" customHeight="1">
      <c r="A667" s="4">
        <v>666</v>
      </c>
      <c r="B667" s="37">
        <v>39319</v>
      </c>
      <c r="C667" s="36" t="s">
        <v>27</v>
      </c>
      <c r="D667" s="34" t="s">
        <v>35</v>
      </c>
      <c r="E667" s="34" t="s">
        <v>217</v>
      </c>
      <c r="F667" s="34" t="s">
        <v>46</v>
      </c>
      <c r="G667" s="21"/>
      <c r="H667" s="21"/>
      <c r="I667" s="21" t="s">
        <v>14</v>
      </c>
      <c r="J667" s="21" t="s">
        <v>13</v>
      </c>
      <c r="M667" s="13"/>
    </row>
    <row r="668" spans="1:13" ht="18" customHeight="1">
      <c r="A668" s="4">
        <v>667</v>
      </c>
      <c r="B668" s="37">
        <v>39319</v>
      </c>
      <c r="C668" s="34" t="s">
        <v>163</v>
      </c>
      <c r="D668" s="34" t="s">
        <v>33</v>
      </c>
      <c r="E668" s="34" t="s">
        <v>7</v>
      </c>
      <c r="F668" s="34" t="s">
        <v>16</v>
      </c>
      <c r="G668" s="21"/>
      <c r="H668" s="21"/>
      <c r="I668" s="21" t="s">
        <v>19</v>
      </c>
      <c r="J668" s="21" t="s">
        <v>37</v>
      </c>
      <c r="M668" s="12"/>
    </row>
    <row r="669" spans="1:13" ht="18" customHeight="1">
      <c r="A669" s="4">
        <v>668</v>
      </c>
      <c r="B669" s="37">
        <v>39319</v>
      </c>
      <c r="C669" s="34" t="s">
        <v>12</v>
      </c>
      <c r="D669" s="34" t="s">
        <v>5</v>
      </c>
      <c r="E669" s="34" t="s">
        <v>213</v>
      </c>
      <c r="F669" s="34" t="s">
        <v>211</v>
      </c>
      <c r="G669" s="21"/>
      <c r="H669" s="21"/>
      <c r="I669" s="21" t="s">
        <v>32</v>
      </c>
      <c r="J669" s="21" t="s">
        <v>31</v>
      </c>
      <c r="M669" s="12"/>
    </row>
    <row r="670" spans="1:13" ht="18" customHeight="1">
      <c r="A670" s="4">
        <v>669</v>
      </c>
      <c r="B670" s="37">
        <v>39320</v>
      </c>
      <c r="C670" s="34" t="s">
        <v>46</v>
      </c>
      <c r="D670" s="34" t="s">
        <v>210</v>
      </c>
      <c r="E670" s="34" t="s">
        <v>35</v>
      </c>
      <c r="F670" s="34" t="s">
        <v>217</v>
      </c>
      <c r="G670" s="21"/>
      <c r="H670" s="21"/>
      <c r="I670" s="21" t="s">
        <v>14</v>
      </c>
      <c r="J670" s="21" t="s">
        <v>13</v>
      </c>
      <c r="M670" s="12"/>
    </row>
    <row r="671" spans="1:13" ht="18" customHeight="1">
      <c r="A671" s="4">
        <v>670</v>
      </c>
      <c r="B671" s="37">
        <v>39320</v>
      </c>
      <c r="C671" s="34" t="s">
        <v>29</v>
      </c>
      <c r="D671" s="34" t="s">
        <v>148</v>
      </c>
      <c r="E671" s="34" t="s">
        <v>5</v>
      </c>
      <c r="F671" s="34" t="s">
        <v>213</v>
      </c>
      <c r="G671" s="21"/>
      <c r="H671" s="21"/>
      <c r="I671" s="21" t="s">
        <v>32</v>
      </c>
      <c r="J671" s="21" t="s">
        <v>31</v>
      </c>
      <c r="M671" s="12"/>
    </row>
    <row r="672" spans="1:13" ht="18" customHeight="1">
      <c r="A672" s="4">
        <v>671</v>
      </c>
      <c r="B672" s="37">
        <v>39320</v>
      </c>
      <c r="C672" s="34" t="s">
        <v>131</v>
      </c>
      <c r="D672" s="34" t="s">
        <v>153</v>
      </c>
      <c r="E672" s="34" t="s">
        <v>161</v>
      </c>
      <c r="F672" s="34" t="s">
        <v>142</v>
      </c>
      <c r="G672" s="21"/>
      <c r="H672" s="21"/>
      <c r="I672" s="21" t="s">
        <v>26</v>
      </c>
      <c r="J672" s="21" t="s">
        <v>9</v>
      </c>
      <c r="M672" s="12"/>
    </row>
    <row r="673" spans="1:13" ht="18" customHeight="1">
      <c r="A673" s="4">
        <v>672</v>
      </c>
      <c r="B673" s="37">
        <v>39320</v>
      </c>
      <c r="C673" s="34" t="s">
        <v>22</v>
      </c>
      <c r="D673" s="34" t="s">
        <v>4</v>
      </c>
      <c r="E673" s="34" t="s">
        <v>166</v>
      </c>
      <c r="F673" s="34" t="s">
        <v>72</v>
      </c>
      <c r="G673" s="21"/>
      <c r="H673" s="21"/>
      <c r="I673" s="21" t="s">
        <v>20</v>
      </c>
      <c r="J673" s="21" t="s">
        <v>38</v>
      </c>
      <c r="M673" s="12"/>
    </row>
    <row r="674" spans="1:13" ht="18" customHeight="1">
      <c r="A674" s="4">
        <v>673</v>
      </c>
      <c r="B674" s="37">
        <v>39320</v>
      </c>
      <c r="C674" s="34" t="s">
        <v>214</v>
      </c>
      <c r="D674" s="34" t="s">
        <v>23</v>
      </c>
      <c r="E674" s="34" t="s">
        <v>24</v>
      </c>
      <c r="F674" s="34" t="s">
        <v>47</v>
      </c>
      <c r="G674" s="21"/>
      <c r="H674" s="21"/>
      <c r="I674" s="21" t="s">
        <v>25</v>
      </c>
      <c r="J674" s="21" t="s">
        <v>8</v>
      </c>
      <c r="M674" s="12"/>
    </row>
    <row r="675" spans="1:13" ht="18" customHeight="1">
      <c r="A675" s="4">
        <v>674</v>
      </c>
      <c r="B675" s="37">
        <v>39320</v>
      </c>
      <c r="C675" s="34" t="s">
        <v>16</v>
      </c>
      <c r="D675" s="34" t="s">
        <v>21</v>
      </c>
      <c r="E675" s="34" t="s">
        <v>33</v>
      </c>
      <c r="F675" s="34" t="s">
        <v>7</v>
      </c>
      <c r="G675" s="21"/>
      <c r="H675" s="21"/>
      <c r="I675" s="21" t="s">
        <v>19</v>
      </c>
      <c r="J675" s="21" t="s">
        <v>37</v>
      </c>
      <c r="M675" s="12"/>
    </row>
    <row r="676" spans="1:13" ht="18" customHeight="1">
      <c r="A676" s="4">
        <v>675</v>
      </c>
      <c r="B676" s="37">
        <v>39321</v>
      </c>
      <c r="C676" s="34" t="s">
        <v>30</v>
      </c>
      <c r="D676" s="34" t="s">
        <v>12</v>
      </c>
      <c r="E676" s="34" t="s">
        <v>148</v>
      </c>
      <c r="F676" s="34" t="s">
        <v>5</v>
      </c>
      <c r="G676" s="21"/>
      <c r="H676" s="21"/>
      <c r="I676" s="21" t="s">
        <v>9</v>
      </c>
      <c r="J676" s="21" t="s">
        <v>31</v>
      </c>
      <c r="M676" s="12"/>
    </row>
    <row r="677" spans="1:13" ht="18" customHeight="1">
      <c r="A677" s="4">
        <v>676</v>
      </c>
      <c r="B677" s="37">
        <v>39322</v>
      </c>
      <c r="C677" s="34" t="s">
        <v>161</v>
      </c>
      <c r="D677" s="34" t="s">
        <v>214</v>
      </c>
      <c r="E677" s="34" t="s">
        <v>182</v>
      </c>
      <c r="F677" s="34" t="s">
        <v>153</v>
      </c>
      <c r="G677" s="21"/>
      <c r="H677" s="21"/>
      <c r="I677" s="21" t="s">
        <v>26</v>
      </c>
      <c r="J677" s="21" t="s">
        <v>25</v>
      </c>
      <c r="M677" s="12"/>
    </row>
    <row r="678" spans="1:13" ht="18" customHeight="1">
      <c r="A678" s="4">
        <v>677</v>
      </c>
      <c r="B678" s="37">
        <v>39322</v>
      </c>
      <c r="C678" s="34" t="s">
        <v>7</v>
      </c>
      <c r="D678" s="34" t="s">
        <v>163</v>
      </c>
      <c r="E678" s="34" t="s">
        <v>21</v>
      </c>
      <c r="F678" s="34" t="s">
        <v>33</v>
      </c>
      <c r="G678" s="21"/>
      <c r="H678" s="21"/>
      <c r="I678" s="21" t="s">
        <v>13</v>
      </c>
      <c r="J678" s="21" t="s">
        <v>20</v>
      </c>
      <c r="M678" s="12"/>
    </row>
    <row r="679" spans="1:13" ht="18" customHeight="1">
      <c r="A679" s="4">
        <v>678</v>
      </c>
      <c r="B679" s="37">
        <v>39322</v>
      </c>
      <c r="C679" s="34" t="s">
        <v>72</v>
      </c>
      <c r="D679" s="34" t="s">
        <v>27</v>
      </c>
      <c r="E679" s="34" t="s">
        <v>4</v>
      </c>
      <c r="F679" s="34" t="s">
        <v>36</v>
      </c>
      <c r="G679" s="21"/>
      <c r="H679" s="21"/>
      <c r="I679" s="21" t="s">
        <v>37</v>
      </c>
      <c r="J679" s="21" t="s">
        <v>14</v>
      </c>
      <c r="M679" s="12"/>
    </row>
    <row r="680" spans="1:13" ht="18" customHeight="1">
      <c r="A680" s="4">
        <v>679</v>
      </c>
      <c r="B680" s="37">
        <v>39322</v>
      </c>
      <c r="C680" s="34" t="s">
        <v>47</v>
      </c>
      <c r="D680" s="34" t="s">
        <v>29</v>
      </c>
      <c r="E680" s="34" t="s">
        <v>23</v>
      </c>
      <c r="F680" s="34" t="s">
        <v>24</v>
      </c>
      <c r="G680" s="21"/>
      <c r="H680" s="21"/>
      <c r="I680" s="21" t="s">
        <v>32</v>
      </c>
      <c r="J680" s="21" t="s">
        <v>8</v>
      </c>
      <c r="M680" s="12"/>
    </row>
    <row r="681" spans="1:13" ht="18" customHeight="1">
      <c r="A681" s="4">
        <v>680</v>
      </c>
      <c r="B681" s="37">
        <v>39322</v>
      </c>
      <c r="C681" s="34" t="s">
        <v>5</v>
      </c>
      <c r="D681" s="34" t="s">
        <v>213</v>
      </c>
      <c r="E681" s="34" t="s">
        <v>12</v>
      </c>
      <c r="F681" s="34" t="s">
        <v>148</v>
      </c>
      <c r="G681" s="21"/>
      <c r="H681" s="21"/>
      <c r="I681" s="21" t="s">
        <v>9</v>
      </c>
      <c r="J681" s="21" t="s">
        <v>31</v>
      </c>
      <c r="M681" s="12"/>
    </row>
    <row r="682" spans="1:13" ht="18" customHeight="1">
      <c r="A682" s="4">
        <v>681</v>
      </c>
      <c r="B682" s="37">
        <v>39322</v>
      </c>
      <c r="C682" s="34" t="s">
        <v>6</v>
      </c>
      <c r="D682" s="34" t="s">
        <v>35</v>
      </c>
      <c r="E682" s="34" t="s">
        <v>210</v>
      </c>
      <c r="F682" s="34" t="s">
        <v>166</v>
      </c>
      <c r="G682" s="21"/>
      <c r="H682" s="21"/>
      <c r="I682" s="21" t="s">
        <v>38</v>
      </c>
      <c r="J682" s="21" t="s">
        <v>19</v>
      </c>
      <c r="M682" s="12"/>
    </row>
    <row r="683" spans="1:13" ht="18" customHeight="1">
      <c r="A683" s="4">
        <v>682</v>
      </c>
      <c r="B683" s="37">
        <v>39323</v>
      </c>
      <c r="C683" s="34" t="s">
        <v>166</v>
      </c>
      <c r="D683" s="34" t="s">
        <v>34</v>
      </c>
      <c r="E683" s="34" t="s">
        <v>35</v>
      </c>
      <c r="F683" s="34" t="s">
        <v>210</v>
      </c>
      <c r="G683" s="21"/>
      <c r="H683" s="21"/>
      <c r="I683" s="21" t="s">
        <v>38</v>
      </c>
      <c r="J683" s="21" t="s">
        <v>19</v>
      </c>
      <c r="M683" s="12"/>
    </row>
    <row r="684" spans="1:13" ht="18" customHeight="1">
      <c r="A684" s="4">
        <v>683</v>
      </c>
      <c r="B684" s="37">
        <v>39323</v>
      </c>
      <c r="C684" s="34" t="s">
        <v>148</v>
      </c>
      <c r="D684" s="34" t="s">
        <v>30</v>
      </c>
      <c r="E684" s="34" t="s">
        <v>213</v>
      </c>
      <c r="F684" s="34" t="s">
        <v>12</v>
      </c>
      <c r="G684" s="21"/>
      <c r="H684" s="21"/>
      <c r="I684" s="21" t="s">
        <v>9</v>
      </c>
      <c r="J684" s="21" t="s">
        <v>31</v>
      </c>
      <c r="M684" s="12"/>
    </row>
    <row r="685" spans="1:13" ht="18" customHeight="1">
      <c r="A685" s="4">
        <v>684</v>
      </c>
      <c r="B685" s="37">
        <v>39323</v>
      </c>
      <c r="C685" s="34" t="s">
        <v>153</v>
      </c>
      <c r="D685" s="34" t="s">
        <v>142</v>
      </c>
      <c r="E685" s="34" t="s">
        <v>214</v>
      </c>
      <c r="F685" s="34" t="s">
        <v>182</v>
      </c>
      <c r="G685" s="21"/>
      <c r="H685" s="21"/>
      <c r="I685" s="21" t="s">
        <v>26</v>
      </c>
      <c r="J685" s="21" t="s">
        <v>25</v>
      </c>
      <c r="M685" s="12"/>
    </row>
    <row r="686" spans="1:13" ht="18" customHeight="1">
      <c r="A686" s="4">
        <v>685</v>
      </c>
      <c r="B686" s="37">
        <v>39323</v>
      </c>
      <c r="C686" s="34" t="s">
        <v>36</v>
      </c>
      <c r="D686" s="34" t="s">
        <v>46</v>
      </c>
      <c r="E686" s="36" t="s">
        <v>27</v>
      </c>
      <c r="F686" s="34" t="s">
        <v>4</v>
      </c>
      <c r="G686" s="21"/>
      <c r="H686" s="21"/>
      <c r="I686" s="21" t="s">
        <v>37</v>
      </c>
      <c r="J686" s="21" t="s">
        <v>14</v>
      </c>
      <c r="M686" s="12"/>
    </row>
    <row r="687" spans="1:13" ht="18" customHeight="1">
      <c r="A687" s="4">
        <v>686</v>
      </c>
      <c r="B687" s="37">
        <v>39323</v>
      </c>
      <c r="C687" s="34" t="s">
        <v>24</v>
      </c>
      <c r="D687" s="34" t="s">
        <v>131</v>
      </c>
      <c r="E687" s="34" t="s">
        <v>29</v>
      </c>
      <c r="F687" s="34" t="s">
        <v>23</v>
      </c>
      <c r="G687" s="21"/>
      <c r="H687" s="21"/>
      <c r="I687" s="21" t="s">
        <v>32</v>
      </c>
      <c r="J687" s="21" t="s">
        <v>8</v>
      </c>
      <c r="M687" s="12"/>
    </row>
    <row r="688" spans="1:13" ht="18" customHeight="1">
      <c r="A688" s="4">
        <v>687</v>
      </c>
      <c r="B688" s="37">
        <v>39324</v>
      </c>
      <c r="C688" s="34" t="s">
        <v>210</v>
      </c>
      <c r="D688" s="34" t="s">
        <v>6</v>
      </c>
      <c r="E688" s="34" t="s">
        <v>144</v>
      </c>
      <c r="F688" s="34" t="s">
        <v>35</v>
      </c>
      <c r="G688" s="21"/>
      <c r="H688" s="21"/>
      <c r="I688" s="21" t="s">
        <v>38</v>
      </c>
      <c r="J688" s="21" t="s">
        <v>19</v>
      </c>
      <c r="M688" s="12"/>
    </row>
    <row r="689" spans="1:13" ht="18" customHeight="1">
      <c r="A689" s="4">
        <v>688</v>
      </c>
      <c r="B689" s="37">
        <v>39324</v>
      </c>
      <c r="C689" s="34" t="s">
        <v>23</v>
      </c>
      <c r="D689" s="34" t="s">
        <v>47</v>
      </c>
      <c r="E689" s="34" t="s">
        <v>131</v>
      </c>
      <c r="F689" s="34" t="s">
        <v>41</v>
      </c>
      <c r="G689" s="21"/>
      <c r="H689" s="21"/>
      <c r="I689" s="21" t="s">
        <v>32</v>
      </c>
      <c r="J689" s="21" t="s">
        <v>8</v>
      </c>
      <c r="M689" s="12"/>
    </row>
    <row r="690" spans="1:13" ht="18" customHeight="1">
      <c r="A690" s="4">
        <v>689</v>
      </c>
      <c r="B690" s="37">
        <v>39324</v>
      </c>
      <c r="C690" s="34" t="s">
        <v>33</v>
      </c>
      <c r="D690" s="34" t="s">
        <v>7</v>
      </c>
      <c r="E690" s="34" t="s">
        <v>16</v>
      </c>
      <c r="F690" s="34" t="s">
        <v>163</v>
      </c>
      <c r="G690" s="21"/>
      <c r="H690" s="21"/>
      <c r="I690" s="21" t="s">
        <v>13</v>
      </c>
      <c r="J690" s="21" t="s">
        <v>20</v>
      </c>
      <c r="M690" s="12"/>
    </row>
    <row r="691" spans="1:13" ht="18" customHeight="1">
      <c r="A691" s="4">
        <v>690</v>
      </c>
      <c r="B691" s="37">
        <v>39325</v>
      </c>
      <c r="C691" s="34" t="s">
        <v>4</v>
      </c>
      <c r="D691" s="34" t="s">
        <v>166</v>
      </c>
      <c r="E691" s="34" t="s">
        <v>7</v>
      </c>
      <c r="F691" s="34" t="s">
        <v>10</v>
      </c>
      <c r="G691" s="21"/>
      <c r="H691" s="21"/>
      <c r="I691" s="21" t="s">
        <v>19</v>
      </c>
      <c r="J691" s="21" t="s">
        <v>20</v>
      </c>
      <c r="M691" s="12"/>
    </row>
    <row r="692" spans="1:13" ht="18" customHeight="1">
      <c r="A692" s="4">
        <v>691</v>
      </c>
      <c r="B692" s="37">
        <v>39325</v>
      </c>
      <c r="C692" s="34" t="s">
        <v>35</v>
      </c>
      <c r="D692" s="34" t="s">
        <v>72</v>
      </c>
      <c r="E692" s="34" t="s">
        <v>49</v>
      </c>
      <c r="F692" s="34" t="s">
        <v>144</v>
      </c>
      <c r="G692" s="21"/>
      <c r="H692" s="21"/>
      <c r="I692" s="21" t="s">
        <v>38</v>
      </c>
      <c r="J692" s="21" t="s">
        <v>14</v>
      </c>
      <c r="M692" s="12"/>
    </row>
    <row r="693" spans="1:13" ht="18" customHeight="1">
      <c r="A693" s="4">
        <v>692</v>
      </c>
      <c r="B693" s="37">
        <v>39325</v>
      </c>
      <c r="C693" s="34" t="s">
        <v>213</v>
      </c>
      <c r="D693" s="34" t="s">
        <v>148</v>
      </c>
      <c r="E693" s="34" t="s">
        <v>5</v>
      </c>
      <c r="F693" s="34" t="s">
        <v>30</v>
      </c>
      <c r="G693" s="21"/>
      <c r="H693" s="21"/>
      <c r="I693" s="21" t="s">
        <v>9</v>
      </c>
      <c r="J693" s="21" t="s">
        <v>32</v>
      </c>
      <c r="M693" s="12"/>
    </row>
    <row r="694" spans="1:13" ht="18" customHeight="1">
      <c r="A694" s="4">
        <v>693</v>
      </c>
      <c r="B694" s="37">
        <v>39325</v>
      </c>
      <c r="C694" s="34" t="s">
        <v>211</v>
      </c>
      <c r="D694" s="36" t="s">
        <v>24</v>
      </c>
      <c r="E694" s="34" t="s">
        <v>142</v>
      </c>
      <c r="F694" s="34" t="s">
        <v>131</v>
      </c>
      <c r="G694" s="21"/>
      <c r="H694" s="21"/>
      <c r="I694" s="21" t="s">
        <v>8</v>
      </c>
      <c r="J694" s="21" t="s">
        <v>26</v>
      </c>
      <c r="M694" s="12"/>
    </row>
    <row r="695" spans="1:13" ht="18" customHeight="1">
      <c r="A695" s="4">
        <v>694</v>
      </c>
      <c r="B695" s="37">
        <v>39325</v>
      </c>
      <c r="C695" s="34" t="s">
        <v>163</v>
      </c>
      <c r="D695" s="34" t="s">
        <v>17</v>
      </c>
      <c r="E695" s="34" t="s">
        <v>6</v>
      </c>
      <c r="F695" s="34" t="s">
        <v>16</v>
      </c>
      <c r="G695" s="21"/>
      <c r="H695" s="21"/>
      <c r="I695" s="21" t="s">
        <v>13</v>
      </c>
      <c r="J695" s="21" t="s">
        <v>37</v>
      </c>
      <c r="M695" s="12"/>
    </row>
    <row r="696" spans="1:13" ht="18" customHeight="1">
      <c r="A696" s="4">
        <v>695</v>
      </c>
      <c r="B696" s="37">
        <v>39326</v>
      </c>
      <c r="C696" s="36" t="s">
        <v>10</v>
      </c>
      <c r="D696" s="34" t="s">
        <v>36</v>
      </c>
      <c r="E696" s="34" t="s">
        <v>166</v>
      </c>
      <c r="F696" s="34" t="s">
        <v>7</v>
      </c>
      <c r="G696" s="21"/>
      <c r="H696" s="21"/>
      <c r="I696" s="21" t="s">
        <v>19</v>
      </c>
      <c r="J696" s="21" t="s">
        <v>20</v>
      </c>
      <c r="M696" s="13"/>
    </row>
    <row r="697" spans="1:13" ht="18" customHeight="1">
      <c r="A697" s="4">
        <v>696</v>
      </c>
      <c r="B697" s="37">
        <v>39326</v>
      </c>
      <c r="C697" s="34" t="s">
        <v>131</v>
      </c>
      <c r="D697" s="34" t="s">
        <v>185</v>
      </c>
      <c r="E697" s="34" t="s">
        <v>24</v>
      </c>
      <c r="F697" s="34" t="s">
        <v>142</v>
      </c>
      <c r="G697" s="21"/>
      <c r="H697" s="21"/>
      <c r="I697" s="21" t="s">
        <v>8</v>
      </c>
      <c r="J697" s="21" t="s">
        <v>26</v>
      </c>
      <c r="M697" s="12"/>
    </row>
    <row r="698" spans="1:13" ht="18" customHeight="1">
      <c r="A698" s="4">
        <v>697</v>
      </c>
      <c r="B698" s="37">
        <v>39326</v>
      </c>
      <c r="C698" s="34" t="s">
        <v>30</v>
      </c>
      <c r="D698" s="34" t="s">
        <v>12</v>
      </c>
      <c r="E698" s="34" t="s">
        <v>148</v>
      </c>
      <c r="F698" s="34" t="s">
        <v>5</v>
      </c>
      <c r="G698" s="21"/>
      <c r="H698" s="21"/>
      <c r="I698" s="21" t="s">
        <v>9</v>
      </c>
      <c r="J698" s="21" t="s">
        <v>32</v>
      </c>
      <c r="M698" s="12"/>
    </row>
    <row r="699" spans="1:13" ht="18" customHeight="1">
      <c r="A699" s="4">
        <v>698</v>
      </c>
      <c r="B699" s="37">
        <v>39326</v>
      </c>
      <c r="C699" s="34" t="s">
        <v>144</v>
      </c>
      <c r="D699" s="34" t="s">
        <v>210</v>
      </c>
      <c r="E699" s="34" t="s">
        <v>72</v>
      </c>
      <c r="F699" s="34" t="s">
        <v>49</v>
      </c>
      <c r="G699" s="21"/>
      <c r="H699" s="21"/>
      <c r="I699" s="21" t="s">
        <v>38</v>
      </c>
      <c r="J699" s="21" t="s">
        <v>14</v>
      </c>
      <c r="M699" s="12"/>
    </row>
    <row r="700" spans="1:13" ht="18" customHeight="1">
      <c r="A700" s="4">
        <v>699</v>
      </c>
      <c r="B700" s="37">
        <v>39326</v>
      </c>
      <c r="C700" s="34" t="s">
        <v>214</v>
      </c>
      <c r="D700" s="34" t="s">
        <v>23</v>
      </c>
      <c r="E700" s="34" t="s">
        <v>47</v>
      </c>
      <c r="F700" s="34" t="s">
        <v>29</v>
      </c>
      <c r="G700" s="21"/>
      <c r="H700" s="21"/>
      <c r="I700" s="21" t="s">
        <v>31</v>
      </c>
      <c r="J700" s="21" t="s">
        <v>25</v>
      </c>
      <c r="M700" s="12"/>
    </row>
    <row r="701" spans="1:13" ht="18" customHeight="1">
      <c r="A701" s="4">
        <v>700</v>
      </c>
      <c r="B701" s="37">
        <v>39326</v>
      </c>
      <c r="C701" s="34" t="s">
        <v>16</v>
      </c>
      <c r="D701" s="34" t="s">
        <v>22</v>
      </c>
      <c r="E701" s="34" t="s">
        <v>17</v>
      </c>
      <c r="F701" s="34" t="s">
        <v>6</v>
      </c>
      <c r="G701" s="21"/>
      <c r="H701" s="21"/>
      <c r="I701" s="21" t="s">
        <v>13</v>
      </c>
      <c r="J701" s="21" t="s">
        <v>37</v>
      </c>
      <c r="M701" s="12"/>
    </row>
    <row r="702" spans="1:13" ht="18" customHeight="1">
      <c r="A702" s="4">
        <v>701</v>
      </c>
      <c r="B702" s="37">
        <v>39327</v>
      </c>
      <c r="C702" s="34" t="s">
        <v>7</v>
      </c>
      <c r="D702" s="34" t="s">
        <v>4</v>
      </c>
      <c r="E702" s="34" t="s">
        <v>36</v>
      </c>
      <c r="F702" s="34" t="s">
        <v>166</v>
      </c>
      <c r="G702" s="21"/>
      <c r="H702" s="21"/>
      <c r="I702" s="21" t="s">
        <v>19</v>
      </c>
      <c r="J702" s="21" t="s">
        <v>20</v>
      </c>
      <c r="M702" s="12"/>
    </row>
    <row r="703" spans="1:13" ht="18" customHeight="1">
      <c r="A703" s="4">
        <v>702</v>
      </c>
      <c r="B703" s="37">
        <v>39327</v>
      </c>
      <c r="C703" s="34" t="s">
        <v>5</v>
      </c>
      <c r="D703" s="34" t="s">
        <v>213</v>
      </c>
      <c r="E703" s="34" t="s">
        <v>12</v>
      </c>
      <c r="F703" s="34" t="s">
        <v>148</v>
      </c>
      <c r="G703" s="21"/>
      <c r="H703" s="21"/>
      <c r="I703" s="21" t="s">
        <v>9</v>
      </c>
      <c r="J703" s="21" t="s">
        <v>32</v>
      </c>
      <c r="M703" s="12"/>
    </row>
    <row r="704" spans="1:13" ht="18" customHeight="1">
      <c r="A704" s="4">
        <v>703</v>
      </c>
      <c r="B704" s="37">
        <v>39327</v>
      </c>
      <c r="C704" s="34" t="s">
        <v>49</v>
      </c>
      <c r="D704" s="34" t="s">
        <v>35</v>
      </c>
      <c r="E704" s="34" t="s">
        <v>210</v>
      </c>
      <c r="F704" s="34" t="s">
        <v>72</v>
      </c>
      <c r="G704" s="21"/>
      <c r="H704" s="21"/>
      <c r="I704" s="21" t="s">
        <v>38</v>
      </c>
      <c r="J704" s="21" t="s">
        <v>14</v>
      </c>
      <c r="M704" s="12"/>
    </row>
    <row r="705" spans="1:13" ht="18" customHeight="1">
      <c r="A705" s="4">
        <v>704</v>
      </c>
      <c r="B705" s="37">
        <v>39327</v>
      </c>
      <c r="C705" s="34" t="s">
        <v>6</v>
      </c>
      <c r="D705" s="34" t="s">
        <v>163</v>
      </c>
      <c r="E705" s="34" t="s">
        <v>22</v>
      </c>
      <c r="F705" s="34" t="s">
        <v>17</v>
      </c>
      <c r="G705" s="21"/>
      <c r="H705" s="21"/>
      <c r="I705" s="21" t="s">
        <v>13</v>
      </c>
      <c r="J705" s="21" t="s">
        <v>37</v>
      </c>
      <c r="M705" s="12"/>
    </row>
    <row r="706" spans="1:13" ht="18" customHeight="1">
      <c r="A706" s="4">
        <v>705</v>
      </c>
      <c r="B706" s="37">
        <v>39327</v>
      </c>
      <c r="C706" s="34" t="s">
        <v>29</v>
      </c>
      <c r="D706" s="34" t="s">
        <v>39</v>
      </c>
      <c r="E706" s="34" t="s">
        <v>23</v>
      </c>
      <c r="F706" s="34" t="s">
        <v>47</v>
      </c>
      <c r="G706" s="21"/>
      <c r="H706" s="21"/>
      <c r="I706" s="21" t="s">
        <v>31</v>
      </c>
      <c r="J706" s="21" t="s">
        <v>25</v>
      </c>
      <c r="M706" s="12"/>
    </row>
    <row r="707" spans="1:13" ht="18" customHeight="1">
      <c r="A707" s="4">
        <v>706</v>
      </c>
      <c r="B707" s="37">
        <v>39327</v>
      </c>
      <c r="C707" s="34" t="s">
        <v>142</v>
      </c>
      <c r="D707" s="34" t="s">
        <v>41</v>
      </c>
      <c r="E707" s="34" t="s">
        <v>185</v>
      </c>
      <c r="F707" s="34" t="s">
        <v>24</v>
      </c>
      <c r="G707" s="21"/>
      <c r="H707" s="21"/>
      <c r="I707" s="21" t="s">
        <v>8</v>
      </c>
      <c r="J707" s="21" t="s">
        <v>26</v>
      </c>
      <c r="M707" s="12"/>
    </row>
    <row r="708" spans="1:13" ht="18" customHeight="1">
      <c r="A708" s="4">
        <v>707</v>
      </c>
      <c r="B708" s="37">
        <v>39329</v>
      </c>
      <c r="C708" s="34" t="s">
        <v>72</v>
      </c>
      <c r="D708" s="34" t="s">
        <v>144</v>
      </c>
      <c r="E708" s="34" t="s">
        <v>46</v>
      </c>
      <c r="F708" s="34" t="s">
        <v>22</v>
      </c>
      <c r="G708" s="21"/>
      <c r="H708" s="21"/>
      <c r="I708" s="21" t="s">
        <v>20</v>
      </c>
      <c r="J708" s="21" t="s">
        <v>37</v>
      </c>
      <c r="M708" s="12"/>
    </row>
    <row r="709" spans="1:13" ht="18" customHeight="1">
      <c r="A709" s="4">
        <v>708</v>
      </c>
      <c r="B709" s="37">
        <v>39329</v>
      </c>
      <c r="C709" s="34" t="s">
        <v>41</v>
      </c>
      <c r="D709" s="34" t="s">
        <v>5</v>
      </c>
      <c r="E709" s="34" t="s">
        <v>131</v>
      </c>
      <c r="F709" s="34" t="s">
        <v>30</v>
      </c>
      <c r="G709" s="21"/>
      <c r="H709" s="21"/>
      <c r="I709" s="21" t="s">
        <v>8</v>
      </c>
      <c r="J709" s="21" t="s">
        <v>32</v>
      </c>
      <c r="M709" s="12"/>
    </row>
    <row r="710" spans="1:13" ht="18" customHeight="1">
      <c r="A710" s="4">
        <v>709</v>
      </c>
      <c r="B710" s="37">
        <v>39329</v>
      </c>
      <c r="C710" s="34" t="s">
        <v>43</v>
      </c>
      <c r="D710" s="34" t="s">
        <v>10</v>
      </c>
      <c r="E710" s="34" t="s">
        <v>35</v>
      </c>
      <c r="F710" s="34" t="s">
        <v>18</v>
      </c>
      <c r="G710" s="21"/>
      <c r="H710" s="21"/>
      <c r="I710" s="21" t="s">
        <v>14</v>
      </c>
      <c r="J710" s="21" t="s">
        <v>19</v>
      </c>
      <c r="M710" s="12"/>
    </row>
    <row r="711" spans="1:13" ht="18" customHeight="1">
      <c r="A711" s="4">
        <v>710</v>
      </c>
      <c r="B711" s="37">
        <v>39329</v>
      </c>
      <c r="C711" s="34" t="s">
        <v>50</v>
      </c>
      <c r="D711" s="34" t="s">
        <v>142</v>
      </c>
      <c r="E711" s="34" t="s">
        <v>182</v>
      </c>
      <c r="F711" s="34" t="s">
        <v>161</v>
      </c>
      <c r="G711" s="21"/>
      <c r="H711" s="21"/>
      <c r="I711" s="21" t="s">
        <v>26</v>
      </c>
      <c r="J711" s="21" t="s">
        <v>31</v>
      </c>
      <c r="M711" s="12"/>
    </row>
    <row r="712" spans="1:13" ht="18" customHeight="1">
      <c r="A712" s="4">
        <v>711</v>
      </c>
      <c r="B712" s="37">
        <v>39329</v>
      </c>
      <c r="C712" s="34" t="s">
        <v>17</v>
      </c>
      <c r="D712" s="34" t="s">
        <v>16</v>
      </c>
      <c r="E712" s="34" t="s">
        <v>27</v>
      </c>
      <c r="F712" s="34" t="s">
        <v>36</v>
      </c>
      <c r="G712" s="21"/>
      <c r="H712" s="21"/>
      <c r="I712" s="21" t="s">
        <v>38</v>
      </c>
      <c r="J712" s="21" t="s">
        <v>13</v>
      </c>
      <c r="M712" s="12"/>
    </row>
    <row r="713" spans="1:13" ht="18" customHeight="1">
      <c r="A713" s="4">
        <v>712</v>
      </c>
      <c r="B713" s="37">
        <v>39330</v>
      </c>
      <c r="C713" s="34" t="s">
        <v>161</v>
      </c>
      <c r="D713" s="34" t="s">
        <v>24</v>
      </c>
      <c r="E713" s="34" t="s">
        <v>142</v>
      </c>
      <c r="F713" s="34" t="s">
        <v>182</v>
      </c>
      <c r="G713" s="21"/>
      <c r="H713" s="21"/>
      <c r="I713" s="21" t="s">
        <v>26</v>
      </c>
      <c r="J713" s="21" t="s">
        <v>31</v>
      </c>
      <c r="M713" s="12"/>
    </row>
    <row r="714" spans="1:13" ht="18" customHeight="1">
      <c r="A714" s="4">
        <v>713</v>
      </c>
      <c r="B714" s="37">
        <v>39330</v>
      </c>
      <c r="C714" s="34" t="s">
        <v>36</v>
      </c>
      <c r="D714" s="34" t="s">
        <v>163</v>
      </c>
      <c r="E714" s="36" t="s">
        <v>16</v>
      </c>
      <c r="F714" s="34" t="s">
        <v>27</v>
      </c>
      <c r="G714" s="21"/>
      <c r="H714" s="21"/>
      <c r="I714" s="21" t="s">
        <v>38</v>
      </c>
      <c r="J714" s="21" t="s">
        <v>13</v>
      </c>
      <c r="M714" s="12"/>
    </row>
    <row r="715" spans="1:13" ht="18" customHeight="1">
      <c r="A715" s="4">
        <v>714</v>
      </c>
      <c r="B715" s="37">
        <v>39330</v>
      </c>
      <c r="C715" s="34" t="s">
        <v>23</v>
      </c>
      <c r="D715" s="34" t="s">
        <v>153</v>
      </c>
      <c r="E715" s="34" t="s">
        <v>214</v>
      </c>
      <c r="F715" s="34" t="s">
        <v>213</v>
      </c>
      <c r="G715" s="21"/>
      <c r="H715" s="21"/>
      <c r="I715" s="21" t="s">
        <v>25</v>
      </c>
      <c r="J715" s="21" t="s">
        <v>9</v>
      </c>
      <c r="M715" s="12"/>
    </row>
    <row r="716" spans="1:13" ht="18" customHeight="1">
      <c r="A716" s="4">
        <v>715</v>
      </c>
      <c r="B716" s="37">
        <v>39330</v>
      </c>
      <c r="C716" s="34" t="s">
        <v>18</v>
      </c>
      <c r="D716" s="36" t="s">
        <v>49</v>
      </c>
      <c r="E716" s="34" t="s">
        <v>10</v>
      </c>
      <c r="F716" s="34" t="s">
        <v>35</v>
      </c>
      <c r="G716" s="21"/>
      <c r="H716" s="21"/>
      <c r="I716" s="21" t="s">
        <v>14</v>
      </c>
      <c r="J716" s="21" t="s">
        <v>19</v>
      </c>
      <c r="M716" s="12"/>
    </row>
    <row r="717" spans="1:13" ht="18" customHeight="1">
      <c r="A717" s="4">
        <v>716</v>
      </c>
      <c r="B717" s="37">
        <v>39330</v>
      </c>
      <c r="C717" s="34" t="s">
        <v>22</v>
      </c>
      <c r="D717" s="34" t="s">
        <v>15</v>
      </c>
      <c r="E717" s="34" t="s">
        <v>144</v>
      </c>
      <c r="F717" s="34" t="s">
        <v>46</v>
      </c>
      <c r="G717" s="21"/>
      <c r="H717" s="21"/>
      <c r="I717" s="21" t="s">
        <v>20</v>
      </c>
      <c r="J717" s="21" t="s">
        <v>37</v>
      </c>
      <c r="M717" s="12"/>
    </row>
    <row r="718" spans="1:13" ht="18" customHeight="1">
      <c r="A718" s="4">
        <v>717</v>
      </c>
      <c r="B718" s="37">
        <v>39330</v>
      </c>
      <c r="C718" s="34" t="s">
        <v>12</v>
      </c>
      <c r="D718" s="34" t="s">
        <v>29</v>
      </c>
      <c r="E718" s="34" t="s">
        <v>5</v>
      </c>
      <c r="F718" s="34" t="s">
        <v>131</v>
      </c>
      <c r="G718" s="21"/>
      <c r="H718" s="21"/>
      <c r="I718" s="21" t="s">
        <v>8</v>
      </c>
      <c r="J718" s="21" t="s">
        <v>32</v>
      </c>
      <c r="M718" s="12"/>
    </row>
    <row r="719" spans="1:13" ht="18" customHeight="1">
      <c r="A719" s="4">
        <v>718</v>
      </c>
      <c r="B719" s="37">
        <v>39331</v>
      </c>
      <c r="C719" s="34" t="s">
        <v>213</v>
      </c>
      <c r="D719" s="34" t="s">
        <v>47</v>
      </c>
      <c r="E719" s="34" t="s">
        <v>153</v>
      </c>
      <c r="F719" s="34" t="s">
        <v>214</v>
      </c>
      <c r="G719" s="21"/>
      <c r="H719" s="21"/>
      <c r="I719" s="21" t="s">
        <v>25</v>
      </c>
      <c r="J719" s="21" t="s">
        <v>9</v>
      </c>
      <c r="M719" s="12"/>
    </row>
    <row r="720" spans="1:13" ht="18" customHeight="1">
      <c r="A720" s="4">
        <v>719</v>
      </c>
      <c r="B720" s="37">
        <v>39331</v>
      </c>
      <c r="C720" s="34" t="s">
        <v>46</v>
      </c>
      <c r="D720" s="34" t="s">
        <v>72</v>
      </c>
      <c r="E720" s="34" t="s">
        <v>15</v>
      </c>
      <c r="F720" s="34" t="s">
        <v>144</v>
      </c>
      <c r="G720" s="21"/>
      <c r="H720" s="21"/>
      <c r="I720" s="21" t="s">
        <v>20</v>
      </c>
      <c r="J720" s="21" t="s">
        <v>37</v>
      </c>
      <c r="M720" s="12"/>
    </row>
    <row r="721" spans="1:13" ht="18" customHeight="1">
      <c r="A721" s="4">
        <v>720</v>
      </c>
      <c r="B721" s="37">
        <v>39331</v>
      </c>
      <c r="C721" s="34" t="s">
        <v>27</v>
      </c>
      <c r="D721" s="34" t="s">
        <v>17</v>
      </c>
      <c r="E721" s="34" t="s">
        <v>163</v>
      </c>
      <c r="F721" s="34" t="s">
        <v>16</v>
      </c>
      <c r="G721" s="21"/>
      <c r="H721" s="21"/>
      <c r="I721" s="21" t="s">
        <v>38</v>
      </c>
      <c r="J721" s="21" t="s">
        <v>13</v>
      </c>
      <c r="M721" s="12"/>
    </row>
    <row r="722" spans="1:13" ht="18" customHeight="1">
      <c r="A722" s="4">
        <v>721</v>
      </c>
      <c r="B722" s="37">
        <v>39332</v>
      </c>
      <c r="C722" s="34" t="s">
        <v>5</v>
      </c>
      <c r="D722" s="34" t="s">
        <v>39</v>
      </c>
      <c r="E722" s="34" t="s">
        <v>24</v>
      </c>
      <c r="F722" s="34" t="s">
        <v>29</v>
      </c>
      <c r="G722" s="21"/>
      <c r="H722" s="21"/>
      <c r="I722" s="21" t="s">
        <v>31</v>
      </c>
      <c r="J722" s="21" t="s">
        <v>32</v>
      </c>
      <c r="M722" s="12"/>
    </row>
    <row r="723" spans="1:13" ht="18" customHeight="1">
      <c r="A723" s="4">
        <v>722</v>
      </c>
      <c r="B723" s="37">
        <v>39332</v>
      </c>
      <c r="C723" s="34" t="s">
        <v>49</v>
      </c>
      <c r="D723" s="34" t="s">
        <v>210</v>
      </c>
      <c r="E723" s="34" t="s">
        <v>33</v>
      </c>
      <c r="F723" s="34" t="s">
        <v>15</v>
      </c>
      <c r="G723" s="21"/>
      <c r="H723" s="21"/>
      <c r="I723" s="21" t="s">
        <v>19</v>
      </c>
      <c r="J723" s="21" t="s">
        <v>13</v>
      </c>
      <c r="M723" s="12"/>
    </row>
    <row r="724" spans="1:13" ht="18" customHeight="1">
      <c r="A724" s="4">
        <v>723</v>
      </c>
      <c r="B724" s="37">
        <v>39332</v>
      </c>
      <c r="C724" s="34" t="s">
        <v>10</v>
      </c>
      <c r="D724" s="34" t="s">
        <v>21</v>
      </c>
      <c r="E724" s="34" t="s">
        <v>17</v>
      </c>
      <c r="F724" s="34" t="s">
        <v>163</v>
      </c>
      <c r="G724" s="21"/>
      <c r="H724" s="21"/>
      <c r="I724" s="21" t="s">
        <v>20</v>
      </c>
      <c r="J724" s="21" t="s">
        <v>14</v>
      </c>
      <c r="M724" s="12"/>
    </row>
    <row r="725" spans="1:13" ht="18" customHeight="1">
      <c r="A725" s="4">
        <v>724</v>
      </c>
      <c r="B725" s="37">
        <v>39332</v>
      </c>
      <c r="C725" s="36" t="s">
        <v>144</v>
      </c>
      <c r="D725" s="34" t="s">
        <v>6</v>
      </c>
      <c r="E725" s="34" t="s">
        <v>4</v>
      </c>
      <c r="F725" s="34" t="s">
        <v>166</v>
      </c>
      <c r="G725" s="21"/>
      <c r="H725" s="21"/>
      <c r="I725" s="21" t="s">
        <v>37</v>
      </c>
      <c r="J725" s="21" t="s">
        <v>38</v>
      </c>
      <c r="M725" s="13"/>
    </row>
    <row r="726" spans="1:13" ht="18" customHeight="1">
      <c r="A726" s="4">
        <v>725</v>
      </c>
      <c r="B726" s="37">
        <v>39332</v>
      </c>
      <c r="C726" s="34" t="s">
        <v>214</v>
      </c>
      <c r="D726" s="34" t="s">
        <v>23</v>
      </c>
      <c r="E726" s="34" t="s">
        <v>47</v>
      </c>
      <c r="F726" s="34" t="s">
        <v>153</v>
      </c>
      <c r="G726" s="21"/>
      <c r="H726" s="21"/>
      <c r="I726" s="21" t="s">
        <v>25</v>
      </c>
      <c r="J726" s="21" t="s">
        <v>26</v>
      </c>
      <c r="M726" s="12"/>
    </row>
    <row r="727" spans="1:13" ht="18" customHeight="1">
      <c r="A727" s="4">
        <v>726</v>
      </c>
      <c r="B727" s="37">
        <v>39333</v>
      </c>
      <c r="C727" s="34" t="s">
        <v>166</v>
      </c>
      <c r="D727" s="34" t="s">
        <v>22</v>
      </c>
      <c r="E727" s="34" t="s">
        <v>6</v>
      </c>
      <c r="F727" s="34" t="s">
        <v>4</v>
      </c>
      <c r="G727" s="21"/>
      <c r="H727" s="21"/>
      <c r="I727" s="21" t="s">
        <v>37</v>
      </c>
      <c r="J727" s="21" t="s">
        <v>38</v>
      </c>
      <c r="M727" s="12"/>
    </row>
    <row r="728" spans="1:13" ht="18" customHeight="1">
      <c r="A728" s="4">
        <v>727</v>
      </c>
      <c r="B728" s="37">
        <v>39333</v>
      </c>
      <c r="C728" s="34" t="s">
        <v>153</v>
      </c>
      <c r="D728" s="34" t="s">
        <v>213</v>
      </c>
      <c r="E728" s="34" t="s">
        <v>23</v>
      </c>
      <c r="F728" s="34" t="s">
        <v>47</v>
      </c>
      <c r="G728" s="21"/>
      <c r="H728" s="21"/>
      <c r="I728" s="21" t="s">
        <v>25</v>
      </c>
      <c r="J728" s="21" t="s">
        <v>26</v>
      </c>
      <c r="M728" s="12"/>
    </row>
    <row r="729" spans="1:13" ht="18" customHeight="1">
      <c r="A729" s="4">
        <v>728</v>
      </c>
      <c r="B729" s="37">
        <v>39333</v>
      </c>
      <c r="C729" s="34" t="s">
        <v>29</v>
      </c>
      <c r="D729" s="34" t="s">
        <v>131</v>
      </c>
      <c r="E729" s="34" t="s">
        <v>39</v>
      </c>
      <c r="F729" s="34" t="s">
        <v>24</v>
      </c>
      <c r="G729" s="21"/>
      <c r="H729" s="21"/>
      <c r="I729" s="21" t="s">
        <v>31</v>
      </c>
      <c r="J729" s="21" t="s">
        <v>32</v>
      </c>
      <c r="M729" s="12"/>
    </row>
    <row r="730" spans="1:13" ht="18" customHeight="1">
      <c r="A730" s="4">
        <v>729</v>
      </c>
      <c r="B730" s="37">
        <v>39333</v>
      </c>
      <c r="C730" s="34" t="s">
        <v>15</v>
      </c>
      <c r="D730" s="34" t="s">
        <v>46</v>
      </c>
      <c r="E730" s="34" t="s">
        <v>210</v>
      </c>
      <c r="F730" s="34" t="s">
        <v>33</v>
      </c>
      <c r="G730" s="21"/>
      <c r="H730" s="21"/>
      <c r="I730" s="21" t="s">
        <v>19</v>
      </c>
      <c r="J730" s="21" t="s">
        <v>13</v>
      </c>
      <c r="M730" s="12"/>
    </row>
    <row r="731" spans="1:13" ht="18" customHeight="1">
      <c r="A731" s="4">
        <v>730</v>
      </c>
      <c r="B731" s="37">
        <v>39333</v>
      </c>
      <c r="C731" s="34" t="s">
        <v>142</v>
      </c>
      <c r="D731" s="34" t="s">
        <v>161</v>
      </c>
      <c r="E731" s="34" t="s">
        <v>12</v>
      </c>
      <c r="F731" s="34" t="s">
        <v>148</v>
      </c>
      <c r="G731" s="21"/>
      <c r="H731" s="21"/>
      <c r="I731" s="21" t="s">
        <v>9</v>
      </c>
      <c r="J731" s="21" t="s">
        <v>8</v>
      </c>
      <c r="M731" s="12"/>
    </row>
    <row r="732" spans="1:13" ht="18" customHeight="1">
      <c r="A732" s="4">
        <v>731</v>
      </c>
      <c r="B732" s="37">
        <v>39333</v>
      </c>
      <c r="C732" s="34" t="s">
        <v>163</v>
      </c>
      <c r="D732" s="34" t="s">
        <v>43</v>
      </c>
      <c r="E732" s="34" t="s">
        <v>21</v>
      </c>
      <c r="F732" s="34" t="s">
        <v>17</v>
      </c>
      <c r="G732" s="21"/>
      <c r="H732" s="21"/>
      <c r="I732" s="21" t="s">
        <v>20</v>
      </c>
      <c r="J732" s="21" t="s">
        <v>14</v>
      </c>
      <c r="M732" s="12"/>
    </row>
    <row r="733" spans="1:13" ht="18" customHeight="1">
      <c r="A733" s="4">
        <v>732</v>
      </c>
      <c r="B733" s="37">
        <v>39334</v>
      </c>
      <c r="C733" s="34" t="s">
        <v>148</v>
      </c>
      <c r="D733" s="34" t="s">
        <v>30</v>
      </c>
      <c r="E733" s="34" t="s">
        <v>161</v>
      </c>
      <c r="F733" s="34" t="s">
        <v>12</v>
      </c>
      <c r="G733" s="21"/>
      <c r="H733" s="21"/>
      <c r="I733" s="21" t="s">
        <v>9</v>
      </c>
      <c r="J733" s="21" t="s">
        <v>8</v>
      </c>
      <c r="M733" s="12"/>
    </row>
    <row r="734" spans="1:13" ht="18" customHeight="1">
      <c r="A734" s="4">
        <v>733</v>
      </c>
      <c r="B734" s="37">
        <v>39334</v>
      </c>
      <c r="C734" s="34" t="s">
        <v>4</v>
      </c>
      <c r="D734" s="34" t="s">
        <v>144</v>
      </c>
      <c r="E734" s="34" t="s">
        <v>22</v>
      </c>
      <c r="F734" s="34" t="s">
        <v>6</v>
      </c>
      <c r="G734" s="21"/>
      <c r="H734" s="21"/>
      <c r="I734" s="21" t="s">
        <v>37</v>
      </c>
      <c r="J734" s="21" t="s">
        <v>38</v>
      </c>
      <c r="M734" s="12"/>
    </row>
    <row r="735" spans="1:13" ht="18" customHeight="1">
      <c r="A735" s="4">
        <v>734</v>
      </c>
      <c r="B735" s="37">
        <v>39334</v>
      </c>
      <c r="C735" s="34" t="s">
        <v>47</v>
      </c>
      <c r="D735" s="34" t="s">
        <v>214</v>
      </c>
      <c r="E735" s="34" t="s">
        <v>213</v>
      </c>
      <c r="F735" s="34" t="s">
        <v>23</v>
      </c>
      <c r="G735" s="21"/>
      <c r="H735" s="21"/>
      <c r="I735" s="21" t="s">
        <v>25</v>
      </c>
      <c r="J735" s="21" t="s">
        <v>26</v>
      </c>
      <c r="M735" s="12"/>
    </row>
    <row r="736" spans="1:13" ht="18" customHeight="1">
      <c r="A736" s="4">
        <v>735</v>
      </c>
      <c r="B736" s="37">
        <v>39334</v>
      </c>
      <c r="C736" s="34" t="s">
        <v>24</v>
      </c>
      <c r="D736" s="34" t="s">
        <v>5</v>
      </c>
      <c r="E736" s="34" t="s">
        <v>131</v>
      </c>
      <c r="F736" s="34" t="s">
        <v>39</v>
      </c>
      <c r="G736" s="21"/>
      <c r="H736" s="21"/>
      <c r="I736" s="21" t="s">
        <v>31</v>
      </c>
      <c r="J736" s="21" t="s">
        <v>32</v>
      </c>
      <c r="M736" s="12"/>
    </row>
    <row r="737" spans="1:13" ht="18" customHeight="1">
      <c r="A737" s="4">
        <v>736</v>
      </c>
      <c r="B737" s="37">
        <v>39334</v>
      </c>
      <c r="C737" s="34" t="s">
        <v>17</v>
      </c>
      <c r="D737" s="34" t="s">
        <v>10</v>
      </c>
      <c r="E737" s="34" t="s">
        <v>43</v>
      </c>
      <c r="F737" s="34" t="s">
        <v>21</v>
      </c>
      <c r="G737" s="21"/>
      <c r="H737" s="21"/>
      <c r="I737" s="21" t="s">
        <v>20</v>
      </c>
      <c r="J737" s="21" t="s">
        <v>14</v>
      </c>
      <c r="M737" s="12"/>
    </row>
    <row r="738" spans="1:13" ht="18" customHeight="1">
      <c r="A738" s="4">
        <v>737</v>
      </c>
      <c r="B738" s="37">
        <v>39334</v>
      </c>
      <c r="C738" s="34" t="s">
        <v>33</v>
      </c>
      <c r="D738" s="34" t="s">
        <v>49</v>
      </c>
      <c r="E738" s="34" t="s">
        <v>46</v>
      </c>
      <c r="F738" s="34" t="s">
        <v>210</v>
      </c>
      <c r="G738" s="21"/>
      <c r="H738" s="21"/>
      <c r="I738" s="21" t="s">
        <v>19</v>
      </c>
      <c r="J738" s="21" t="s">
        <v>13</v>
      </c>
      <c r="M738" s="12"/>
    </row>
    <row r="739" spans="1:13" ht="18" customHeight="1">
      <c r="A739" s="4">
        <v>738</v>
      </c>
      <c r="B739" s="37">
        <v>39335</v>
      </c>
      <c r="C739" s="34" t="s">
        <v>41</v>
      </c>
      <c r="D739" s="34" t="s">
        <v>29</v>
      </c>
      <c r="E739" s="34" t="s">
        <v>5</v>
      </c>
      <c r="F739" s="34" t="s">
        <v>131</v>
      </c>
      <c r="G739" s="21"/>
      <c r="H739" s="21"/>
      <c r="I739" s="21" t="s">
        <v>8</v>
      </c>
      <c r="J739" s="21" t="s">
        <v>31</v>
      </c>
      <c r="M739" s="12"/>
    </row>
    <row r="740" spans="1:13" ht="18" customHeight="1">
      <c r="A740" s="4">
        <v>739</v>
      </c>
      <c r="B740" s="37">
        <v>39335</v>
      </c>
      <c r="C740" s="34" t="s">
        <v>23</v>
      </c>
      <c r="D740" s="34" t="s">
        <v>153</v>
      </c>
      <c r="E740" s="34" t="s">
        <v>214</v>
      </c>
      <c r="F740" s="34" t="s">
        <v>213</v>
      </c>
      <c r="G740" s="21"/>
      <c r="H740" s="21"/>
      <c r="I740" s="21" t="s">
        <v>25</v>
      </c>
      <c r="J740" s="21" t="s">
        <v>26</v>
      </c>
      <c r="M740" s="12"/>
    </row>
    <row r="741" spans="1:13" ht="18" customHeight="1">
      <c r="A741" s="4">
        <v>740</v>
      </c>
      <c r="B741" s="37">
        <v>39336</v>
      </c>
      <c r="C741" s="34" t="s">
        <v>213</v>
      </c>
      <c r="D741" s="34" t="s">
        <v>182</v>
      </c>
      <c r="E741" s="34" t="s">
        <v>146</v>
      </c>
      <c r="F741" s="34" t="s">
        <v>214</v>
      </c>
      <c r="G741" s="21"/>
      <c r="H741" s="21"/>
      <c r="I741" s="21" t="s">
        <v>32</v>
      </c>
      <c r="J741" s="21" t="s">
        <v>25</v>
      </c>
      <c r="M741" s="12"/>
    </row>
    <row r="742" spans="1:13" ht="18" customHeight="1">
      <c r="A742" s="4">
        <v>741</v>
      </c>
      <c r="B742" s="37">
        <v>39336</v>
      </c>
      <c r="C742" s="34" t="s">
        <v>6</v>
      </c>
      <c r="D742" s="34" t="s">
        <v>15</v>
      </c>
      <c r="E742" s="34" t="s">
        <v>210</v>
      </c>
      <c r="F742" s="34" t="s">
        <v>46</v>
      </c>
      <c r="G742" s="21"/>
      <c r="H742" s="21"/>
      <c r="I742" s="21" t="s">
        <v>19</v>
      </c>
      <c r="J742" s="21" t="s">
        <v>38</v>
      </c>
      <c r="M742" s="12"/>
    </row>
    <row r="743" spans="1:13" ht="18" customHeight="1">
      <c r="A743" s="4">
        <v>742</v>
      </c>
      <c r="B743" s="37">
        <v>39336</v>
      </c>
      <c r="C743" s="34" t="s">
        <v>131</v>
      </c>
      <c r="D743" s="34" t="s">
        <v>24</v>
      </c>
      <c r="E743" s="34" t="s">
        <v>29</v>
      </c>
      <c r="F743" s="34" t="s">
        <v>5</v>
      </c>
      <c r="G743" s="21"/>
      <c r="H743" s="21"/>
      <c r="I743" s="21" t="s">
        <v>8</v>
      </c>
      <c r="J743" s="21" t="s">
        <v>31</v>
      </c>
      <c r="M743" s="12"/>
    </row>
    <row r="744" spans="1:13" ht="18" customHeight="1">
      <c r="A744" s="4">
        <v>743</v>
      </c>
      <c r="B744" s="37">
        <v>39336</v>
      </c>
      <c r="C744" s="34" t="s">
        <v>21</v>
      </c>
      <c r="D744" s="34" t="s">
        <v>72</v>
      </c>
      <c r="E744" s="34" t="s">
        <v>10</v>
      </c>
      <c r="F744" s="34" t="s">
        <v>22</v>
      </c>
      <c r="G744" s="21"/>
      <c r="H744" s="21"/>
      <c r="I744" s="21" t="s">
        <v>14</v>
      </c>
      <c r="J744" s="21" t="s">
        <v>37</v>
      </c>
      <c r="M744" s="12"/>
    </row>
    <row r="745" spans="1:13" ht="18" customHeight="1">
      <c r="A745" s="4">
        <v>744</v>
      </c>
      <c r="B745" s="37">
        <v>39336</v>
      </c>
      <c r="C745" s="34" t="s">
        <v>16</v>
      </c>
      <c r="D745" s="34" t="s">
        <v>35</v>
      </c>
      <c r="E745" s="34" t="s">
        <v>144</v>
      </c>
      <c r="F745" s="34" t="s">
        <v>7</v>
      </c>
      <c r="G745" s="21"/>
      <c r="H745" s="21"/>
      <c r="I745" s="21" t="s">
        <v>20</v>
      </c>
      <c r="J745" s="21" t="s">
        <v>13</v>
      </c>
      <c r="M745" s="12"/>
    </row>
    <row r="746" spans="1:13" ht="18" customHeight="1">
      <c r="A746" s="4">
        <v>745</v>
      </c>
      <c r="B746" s="37">
        <v>39336</v>
      </c>
      <c r="C746" s="34" t="s">
        <v>12</v>
      </c>
      <c r="D746" s="34" t="s">
        <v>142</v>
      </c>
      <c r="E746" s="34" t="s">
        <v>30</v>
      </c>
      <c r="F746" s="34" t="s">
        <v>161</v>
      </c>
      <c r="G746" s="21"/>
      <c r="H746" s="21"/>
      <c r="I746" s="21" t="s">
        <v>9</v>
      </c>
      <c r="J746" s="21" t="s">
        <v>26</v>
      </c>
      <c r="M746" s="12"/>
    </row>
    <row r="747" spans="1:13" ht="18" customHeight="1">
      <c r="A747" s="4">
        <v>746</v>
      </c>
      <c r="B747" s="37">
        <v>39337</v>
      </c>
      <c r="C747" s="34" t="s">
        <v>161</v>
      </c>
      <c r="D747" s="34" t="s">
        <v>148</v>
      </c>
      <c r="E747" s="34" t="s">
        <v>142</v>
      </c>
      <c r="F747" s="34" t="s">
        <v>30</v>
      </c>
      <c r="G747" s="21"/>
      <c r="H747" s="21"/>
      <c r="I747" s="21" t="s">
        <v>9</v>
      </c>
      <c r="J747" s="21" t="s">
        <v>26</v>
      </c>
      <c r="M747" s="12"/>
    </row>
    <row r="748" spans="1:13" ht="18" customHeight="1">
      <c r="A748" s="4">
        <v>747</v>
      </c>
      <c r="B748" s="37">
        <v>39337</v>
      </c>
      <c r="C748" s="34" t="s">
        <v>7</v>
      </c>
      <c r="D748" s="34" t="s">
        <v>4</v>
      </c>
      <c r="E748" s="34" t="s">
        <v>35</v>
      </c>
      <c r="F748" s="34" t="s">
        <v>144</v>
      </c>
      <c r="G748" s="21"/>
      <c r="H748" s="21"/>
      <c r="I748" s="21" t="s">
        <v>20</v>
      </c>
      <c r="J748" s="21" t="s">
        <v>13</v>
      </c>
      <c r="M748" s="12"/>
    </row>
    <row r="749" spans="1:13" ht="18" customHeight="1">
      <c r="A749" s="4">
        <v>748</v>
      </c>
      <c r="B749" s="37">
        <v>39337</v>
      </c>
      <c r="C749" s="34" t="s">
        <v>5</v>
      </c>
      <c r="D749" s="34" t="s">
        <v>41</v>
      </c>
      <c r="E749" s="34" t="s">
        <v>24</v>
      </c>
      <c r="F749" s="34" t="s">
        <v>29</v>
      </c>
      <c r="G749" s="21"/>
      <c r="H749" s="21"/>
      <c r="I749" s="21" t="s">
        <v>8</v>
      </c>
      <c r="J749" s="21" t="s">
        <v>31</v>
      </c>
      <c r="M749" s="12"/>
    </row>
    <row r="750" spans="1:13" ht="18" customHeight="1">
      <c r="A750" s="4">
        <v>749</v>
      </c>
      <c r="B750" s="37">
        <v>39337</v>
      </c>
      <c r="C750" s="34" t="s">
        <v>46</v>
      </c>
      <c r="D750" s="34" t="s">
        <v>27</v>
      </c>
      <c r="E750" s="34" t="s">
        <v>15</v>
      </c>
      <c r="F750" s="34" t="s">
        <v>210</v>
      </c>
      <c r="G750" s="21"/>
      <c r="H750" s="21"/>
      <c r="I750" s="21" t="s">
        <v>19</v>
      </c>
      <c r="J750" s="21" t="s">
        <v>38</v>
      </c>
      <c r="M750" s="12"/>
    </row>
    <row r="751" spans="1:13" ht="18" customHeight="1">
      <c r="A751" s="4">
        <v>750</v>
      </c>
      <c r="B751" s="37">
        <v>39337</v>
      </c>
      <c r="C751" s="34" t="s">
        <v>22</v>
      </c>
      <c r="D751" s="34" t="s">
        <v>33</v>
      </c>
      <c r="E751" s="34" t="s">
        <v>72</v>
      </c>
      <c r="F751" s="34" t="s">
        <v>10</v>
      </c>
      <c r="G751" s="21"/>
      <c r="H751" s="21"/>
      <c r="I751" s="21" t="s">
        <v>14</v>
      </c>
      <c r="J751" s="21" t="s">
        <v>37</v>
      </c>
      <c r="M751" s="12"/>
    </row>
    <row r="752" spans="1:13" ht="18" customHeight="1">
      <c r="A752" s="4">
        <v>751</v>
      </c>
      <c r="B752" s="37">
        <v>39337</v>
      </c>
      <c r="C752" s="34" t="s">
        <v>214</v>
      </c>
      <c r="D752" s="34" t="s">
        <v>50</v>
      </c>
      <c r="E752" s="34" t="s">
        <v>182</v>
      </c>
      <c r="F752" s="34" t="s">
        <v>146</v>
      </c>
      <c r="G752" s="21"/>
      <c r="H752" s="21"/>
      <c r="I752" s="21" t="s">
        <v>32</v>
      </c>
      <c r="J752" s="21" t="s">
        <v>25</v>
      </c>
      <c r="M752" s="12"/>
    </row>
    <row r="753" spans="1:13" ht="18" customHeight="1">
      <c r="A753" s="4">
        <v>752</v>
      </c>
      <c r="B753" s="37">
        <v>39338</v>
      </c>
      <c r="C753" s="34" t="s">
        <v>10</v>
      </c>
      <c r="D753" s="34" t="s">
        <v>21</v>
      </c>
      <c r="E753" s="36" t="s">
        <v>33</v>
      </c>
      <c r="F753" s="34" t="s">
        <v>72</v>
      </c>
      <c r="G753" s="21"/>
      <c r="H753" s="21"/>
      <c r="I753" s="21" t="s">
        <v>14</v>
      </c>
      <c r="J753" s="21" t="s">
        <v>37</v>
      </c>
      <c r="M753" s="12"/>
    </row>
    <row r="754" spans="1:13" ht="18" customHeight="1">
      <c r="A754" s="4">
        <v>753</v>
      </c>
      <c r="B754" s="37">
        <v>39338</v>
      </c>
      <c r="C754" s="34" t="s">
        <v>29</v>
      </c>
      <c r="D754" s="34" t="s">
        <v>5</v>
      </c>
      <c r="E754" s="34" t="s">
        <v>41</v>
      </c>
      <c r="F754" s="34" t="s">
        <v>131</v>
      </c>
      <c r="G754" s="21"/>
      <c r="H754" s="21"/>
      <c r="I754" s="21" t="s">
        <v>8</v>
      </c>
      <c r="J754" s="21" t="s">
        <v>31</v>
      </c>
      <c r="M754" s="12"/>
    </row>
    <row r="755" spans="1:13" ht="18" customHeight="1">
      <c r="A755" s="4">
        <v>754</v>
      </c>
      <c r="B755" s="37">
        <v>39338</v>
      </c>
      <c r="C755" s="34" t="s">
        <v>210</v>
      </c>
      <c r="D755" s="34" t="s">
        <v>6</v>
      </c>
      <c r="E755" s="34" t="s">
        <v>27</v>
      </c>
      <c r="F755" s="34" t="s">
        <v>15</v>
      </c>
      <c r="G755" s="21"/>
      <c r="H755" s="21"/>
      <c r="I755" s="21" t="s">
        <v>19</v>
      </c>
      <c r="J755" s="21" t="s">
        <v>38</v>
      </c>
      <c r="M755" s="12"/>
    </row>
    <row r="756" spans="1:13" ht="18" customHeight="1">
      <c r="A756" s="4">
        <v>755</v>
      </c>
      <c r="B756" s="37">
        <v>39338</v>
      </c>
      <c r="C756" s="34" t="s">
        <v>30</v>
      </c>
      <c r="D756" s="34" t="s">
        <v>12</v>
      </c>
      <c r="E756" s="34" t="s">
        <v>148</v>
      </c>
      <c r="F756" s="34" t="s">
        <v>142</v>
      </c>
      <c r="G756" s="21"/>
      <c r="H756" s="21"/>
      <c r="I756" s="21" t="s">
        <v>9</v>
      </c>
      <c r="J756" s="21" t="s">
        <v>26</v>
      </c>
      <c r="M756" s="12"/>
    </row>
    <row r="757" spans="1:13" ht="18" customHeight="1">
      <c r="A757" s="4">
        <v>756</v>
      </c>
      <c r="B757" s="37">
        <v>39338</v>
      </c>
      <c r="C757" s="34" t="s">
        <v>144</v>
      </c>
      <c r="D757" s="34" t="s">
        <v>16</v>
      </c>
      <c r="E757" s="34" t="s">
        <v>4</v>
      </c>
      <c r="F757" s="34" t="s">
        <v>35</v>
      </c>
      <c r="G757" s="21"/>
      <c r="H757" s="21"/>
      <c r="I757" s="21" t="s">
        <v>20</v>
      </c>
      <c r="J757" s="21" t="s">
        <v>13</v>
      </c>
      <c r="M757" s="12"/>
    </row>
    <row r="758" spans="1:13" ht="18" customHeight="1">
      <c r="A758" s="4">
        <v>757</v>
      </c>
      <c r="B758" s="37">
        <v>39338</v>
      </c>
      <c r="C758" s="34" t="s">
        <v>146</v>
      </c>
      <c r="D758" s="34" t="s">
        <v>213</v>
      </c>
      <c r="E758" s="34" t="s">
        <v>50</v>
      </c>
      <c r="F758" s="34" t="s">
        <v>182</v>
      </c>
      <c r="G758" s="21"/>
      <c r="H758" s="21"/>
      <c r="I758" s="21" t="s">
        <v>32</v>
      </c>
      <c r="J758" s="21" t="s">
        <v>25</v>
      </c>
      <c r="M758" s="12"/>
    </row>
    <row r="759" spans="1:13" ht="18" customHeight="1">
      <c r="A759" s="4">
        <v>758</v>
      </c>
      <c r="B759" s="37">
        <v>39339</v>
      </c>
      <c r="C759" s="34" t="s">
        <v>72</v>
      </c>
      <c r="D759" s="34" t="s">
        <v>36</v>
      </c>
      <c r="E759" s="34" t="s">
        <v>18</v>
      </c>
      <c r="F759" s="34" t="s">
        <v>4</v>
      </c>
      <c r="G759" s="21"/>
      <c r="H759" s="21"/>
      <c r="I759" s="21" t="s">
        <v>13</v>
      </c>
      <c r="J759" s="21" t="s">
        <v>14</v>
      </c>
      <c r="M759" s="12"/>
    </row>
    <row r="760" spans="1:13" ht="18" customHeight="1">
      <c r="A760" s="4">
        <v>759</v>
      </c>
      <c r="B760" s="37">
        <v>39339</v>
      </c>
      <c r="C760" s="34" t="s">
        <v>35</v>
      </c>
      <c r="D760" s="34" t="s">
        <v>166</v>
      </c>
      <c r="E760" s="34" t="s">
        <v>6</v>
      </c>
      <c r="F760" s="34" t="s">
        <v>33</v>
      </c>
      <c r="G760" s="21"/>
      <c r="H760" s="21"/>
      <c r="I760" s="21" t="s">
        <v>37</v>
      </c>
      <c r="J760" s="21" t="s">
        <v>19</v>
      </c>
      <c r="M760" s="12"/>
    </row>
    <row r="761" spans="1:13" ht="18" customHeight="1">
      <c r="A761" s="4">
        <v>760</v>
      </c>
      <c r="B761" s="37">
        <v>39339</v>
      </c>
      <c r="C761" s="34" t="s">
        <v>15</v>
      </c>
      <c r="D761" s="34" t="s">
        <v>163</v>
      </c>
      <c r="E761" s="34" t="s">
        <v>16</v>
      </c>
      <c r="F761" s="34" t="s">
        <v>27</v>
      </c>
      <c r="G761" s="21"/>
      <c r="H761" s="21"/>
      <c r="I761" s="21" t="s">
        <v>38</v>
      </c>
      <c r="J761" s="21" t="s">
        <v>20</v>
      </c>
      <c r="M761" s="12"/>
    </row>
    <row r="762" spans="1:13" ht="18" customHeight="1">
      <c r="A762" s="4">
        <v>761</v>
      </c>
      <c r="B762" s="37">
        <v>39340</v>
      </c>
      <c r="C762" s="34" t="s">
        <v>182</v>
      </c>
      <c r="D762" s="34" t="s">
        <v>214</v>
      </c>
      <c r="E762" s="34" t="s">
        <v>153</v>
      </c>
      <c r="F762" s="34" t="s">
        <v>50</v>
      </c>
      <c r="G762" s="21"/>
      <c r="H762" s="21"/>
      <c r="I762" s="21" t="s">
        <v>25</v>
      </c>
      <c r="J762" s="21" t="s">
        <v>31</v>
      </c>
      <c r="M762" s="12"/>
    </row>
    <row r="763" spans="1:13" ht="18" customHeight="1">
      <c r="A763" s="4">
        <v>762</v>
      </c>
      <c r="B763" s="37">
        <v>39340</v>
      </c>
      <c r="C763" s="34" t="s">
        <v>4</v>
      </c>
      <c r="D763" s="34" t="s">
        <v>10</v>
      </c>
      <c r="E763" s="34" t="s">
        <v>36</v>
      </c>
      <c r="F763" s="34" t="s">
        <v>18</v>
      </c>
      <c r="G763" s="21"/>
      <c r="H763" s="21"/>
      <c r="I763" s="21" t="s">
        <v>13</v>
      </c>
      <c r="J763" s="21" t="s">
        <v>14</v>
      </c>
      <c r="M763" s="12"/>
    </row>
    <row r="764" spans="1:13" ht="18" customHeight="1">
      <c r="A764" s="4">
        <v>763</v>
      </c>
      <c r="B764" s="37">
        <v>39340</v>
      </c>
      <c r="C764" s="34" t="s">
        <v>47</v>
      </c>
      <c r="D764" s="34" t="s">
        <v>146</v>
      </c>
      <c r="E764" s="34" t="s">
        <v>161</v>
      </c>
      <c r="F764" s="34" t="s">
        <v>173</v>
      </c>
      <c r="G764" s="21"/>
      <c r="H764" s="21"/>
      <c r="I764" s="21" t="s">
        <v>26</v>
      </c>
      <c r="J764" s="21" t="s">
        <v>8</v>
      </c>
      <c r="M764" s="12"/>
    </row>
    <row r="765" spans="1:13" ht="18" customHeight="1">
      <c r="A765" s="4">
        <v>764</v>
      </c>
      <c r="B765" s="37">
        <v>39340</v>
      </c>
      <c r="C765" s="34" t="s">
        <v>41</v>
      </c>
      <c r="D765" s="34" t="s">
        <v>29</v>
      </c>
      <c r="E765" s="34" t="s">
        <v>213</v>
      </c>
      <c r="F765" s="34" t="s">
        <v>131</v>
      </c>
      <c r="G765" s="21"/>
      <c r="H765" s="21"/>
      <c r="I765" s="21" t="s">
        <v>32</v>
      </c>
      <c r="J765" s="21" t="s">
        <v>9</v>
      </c>
      <c r="M765" s="12"/>
    </row>
    <row r="766" spans="1:13" ht="18" customHeight="1">
      <c r="A766" s="4">
        <v>765</v>
      </c>
      <c r="B766" s="37">
        <v>39340</v>
      </c>
      <c r="C766" s="34" t="s">
        <v>27</v>
      </c>
      <c r="D766" s="34" t="s">
        <v>210</v>
      </c>
      <c r="E766" s="34" t="s">
        <v>163</v>
      </c>
      <c r="F766" s="34" t="s">
        <v>16</v>
      </c>
      <c r="G766" s="21"/>
      <c r="H766" s="21"/>
      <c r="I766" s="21" t="s">
        <v>38</v>
      </c>
      <c r="J766" s="21" t="s">
        <v>20</v>
      </c>
      <c r="M766" s="12"/>
    </row>
    <row r="767" spans="1:13" ht="18" customHeight="1">
      <c r="A767" s="4">
        <v>766</v>
      </c>
      <c r="B767" s="37">
        <v>39340</v>
      </c>
      <c r="C767" s="34" t="s">
        <v>33</v>
      </c>
      <c r="D767" s="34" t="s">
        <v>144</v>
      </c>
      <c r="E767" s="34" t="s">
        <v>166</v>
      </c>
      <c r="F767" s="34" t="s">
        <v>6</v>
      </c>
      <c r="G767" s="21"/>
      <c r="H767" s="21"/>
      <c r="I767" s="21" t="s">
        <v>37</v>
      </c>
      <c r="J767" s="21" t="s">
        <v>19</v>
      </c>
      <c r="M767" s="12"/>
    </row>
    <row r="768" spans="1:13" ht="18" customHeight="1">
      <c r="A768" s="4">
        <v>767</v>
      </c>
      <c r="B768" s="37">
        <v>39341</v>
      </c>
      <c r="C768" s="34" t="s">
        <v>173</v>
      </c>
      <c r="D768" s="36" t="s">
        <v>24</v>
      </c>
      <c r="E768" s="34" t="s">
        <v>142</v>
      </c>
      <c r="F768" s="34" t="s">
        <v>161</v>
      </c>
      <c r="G768" s="21"/>
      <c r="H768" s="21"/>
      <c r="I768" s="21" t="s">
        <v>26</v>
      </c>
      <c r="J768" s="21" t="s">
        <v>8</v>
      </c>
      <c r="M768" s="12"/>
    </row>
    <row r="769" spans="1:13" ht="18" customHeight="1">
      <c r="A769" s="4">
        <v>768</v>
      </c>
      <c r="B769" s="37">
        <v>39341</v>
      </c>
      <c r="C769" s="34" t="s">
        <v>6</v>
      </c>
      <c r="D769" s="34" t="s">
        <v>35</v>
      </c>
      <c r="E769" s="34" t="s">
        <v>49</v>
      </c>
      <c r="F769" s="34" t="s">
        <v>166</v>
      </c>
      <c r="G769" s="21"/>
      <c r="H769" s="21"/>
      <c r="I769" s="21" t="s">
        <v>37</v>
      </c>
      <c r="J769" s="21" t="s">
        <v>19</v>
      </c>
      <c r="M769" s="12"/>
    </row>
    <row r="770" spans="1:13" ht="18" customHeight="1">
      <c r="A770" s="4">
        <v>769</v>
      </c>
      <c r="B770" s="37">
        <v>39341</v>
      </c>
      <c r="C770" s="34" t="s">
        <v>50</v>
      </c>
      <c r="D770" s="34" t="s">
        <v>23</v>
      </c>
      <c r="E770" s="34" t="s">
        <v>214</v>
      </c>
      <c r="F770" s="34" t="s">
        <v>153</v>
      </c>
      <c r="G770" s="21"/>
      <c r="H770" s="21"/>
      <c r="I770" s="21" t="s">
        <v>25</v>
      </c>
      <c r="J770" s="21" t="s">
        <v>31</v>
      </c>
      <c r="M770" s="12"/>
    </row>
    <row r="771" spans="1:13" ht="18" customHeight="1">
      <c r="A771" s="4">
        <v>770</v>
      </c>
      <c r="B771" s="37">
        <v>39341</v>
      </c>
      <c r="C771" s="34" t="s">
        <v>18</v>
      </c>
      <c r="D771" s="34" t="s">
        <v>72</v>
      </c>
      <c r="E771" s="34" t="s">
        <v>10</v>
      </c>
      <c r="F771" s="34" t="s">
        <v>36</v>
      </c>
      <c r="G771" s="21"/>
      <c r="H771" s="21"/>
      <c r="I771" s="21" t="s">
        <v>13</v>
      </c>
      <c r="J771" s="21" t="s">
        <v>14</v>
      </c>
      <c r="M771" s="12"/>
    </row>
    <row r="772" spans="1:13" ht="18" customHeight="1">
      <c r="A772" s="4">
        <v>771</v>
      </c>
      <c r="B772" s="37">
        <v>39341</v>
      </c>
      <c r="C772" s="34" t="s">
        <v>16</v>
      </c>
      <c r="D772" s="34" t="s">
        <v>15</v>
      </c>
      <c r="E772" s="34" t="s">
        <v>210</v>
      </c>
      <c r="F772" s="34" t="s">
        <v>163</v>
      </c>
      <c r="G772" s="21"/>
      <c r="H772" s="21"/>
      <c r="I772" s="21" t="s">
        <v>38</v>
      </c>
      <c r="J772" s="21" t="s">
        <v>20</v>
      </c>
      <c r="M772" s="12"/>
    </row>
    <row r="773" spans="1:13" ht="18" customHeight="1">
      <c r="A773" s="4">
        <v>772</v>
      </c>
      <c r="B773" s="37">
        <v>39341</v>
      </c>
      <c r="C773" s="34" t="s">
        <v>12</v>
      </c>
      <c r="D773" s="34" t="s">
        <v>39</v>
      </c>
      <c r="E773" s="34" t="s">
        <v>5</v>
      </c>
      <c r="F773" s="34" t="s">
        <v>213</v>
      </c>
      <c r="G773" s="21"/>
      <c r="H773" s="21"/>
      <c r="I773" s="21" t="s">
        <v>32</v>
      </c>
      <c r="J773" s="21" t="s">
        <v>9</v>
      </c>
      <c r="M773" s="12"/>
    </row>
    <row r="774" spans="1:13" ht="18" customHeight="1">
      <c r="A774" s="4">
        <v>773</v>
      </c>
      <c r="B774" s="37">
        <v>39342</v>
      </c>
      <c r="C774" s="34" t="s">
        <v>166</v>
      </c>
      <c r="D774" s="34" t="s">
        <v>4</v>
      </c>
      <c r="E774" s="34" t="s">
        <v>17</v>
      </c>
      <c r="F774" s="34" t="s">
        <v>10</v>
      </c>
      <c r="G774" s="21"/>
      <c r="H774" s="21"/>
      <c r="I774" s="21" t="s">
        <v>14</v>
      </c>
      <c r="J774" s="21" t="s">
        <v>20</v>
      </c>
      <c r="M774" s="12"/>
    </row>
    <row r="775" spans="1:13" ht="18" customHeight="1">
      <c r="A775" s="4">
        <v>774</v>
      </c>
      <c r="B775" s="37">
        <v>39342</v>
      </c>
      <c r="C775" s="34" t="s">
        <v>161</v>
      </c>
      <c r="D775" s="34" t="s">
        <v>47</v>
      </c>
      <c r="E775" s="34" t="s">
        <v>24</v>
      </c>
      <c r="F775" s="34" t="s">
        <v>142</v>
      </c>
      <c r="G775" s="21"/>
      <c r="H775" s="21"/>
      <c r="I775" s="21" t="s">
        <v>26</v>
      </c>
      <c r="J775" s="21" t="s">
        <v>8</v>
      </c>
      <c r="M775" s="12"/>
    </row>
    <row r="776" spans="1:13" ht="18" customHeight="1">
      <c r="A776" s="4">
        <v>775</v>
      </c>
      <c r="B776" s="37">
        <v>39342</v>
      </c>
      <c r="C776" s="34" t="s">
        <v>153</v>
      </c>
      <c r="D776" s="34" t="s">
        <v>182</v>
      </c>
      <c r="E776" s="34" t="s">
        <v>23</v>
      </c>
      <c r="F776" s="34" t="s">
        <v>214</v>
      </c>
      <c r="G776" s="21"/>
      <c r="H776" s="21"/>
      <c r="I776" s="21" t="s">
        <v>25</v>
      </c>
      <c r="J776" s="21" t="s">
        <v>31</v>
      </c>
      <c r="M776" s="12"/>
    </row>
    <row r="777" spans="1:13" ht="18" customHeight="1">
      <c r="A777" s="4">
        <v>776</v>
      </c>
      <c r="B777" s="37">
        <v>39342</v>
      </c>
      <c r="C777" s="34" t="s">
        <v>36</v>
      </c>
      <c r="D777" s="34" t="s">
        <v>46</v>
      </c>
      <c r="E777" s="34" t="s">
        <v>35</v>
      </c>
      <c r="F777" s="34" t="s">
        <v>49</v>
      </c>
      <c r="G777" s="21"/>
      <c r="H777" s="21"/>
      <c r="I777" s="21" t="s">
        <v>13</v>
      </c>
      <c r="J777" s="21" t="s">
        <v>19</v>
      </c>
      <c r="M777" s="12"/>
    </row>
    <row r="778" spans="1:13" ht="18" customHeight="1">
      <c r="A778" s="4">
        <v>777</v>
      </c>
      <c r="B778" s="37">
        <v>39342</v>
      </c>
      <c r="C778" s="34" t="s">
        <v>131</v>
      </c>
      <c r="D778" s="34" t="s">
        <v>148</v>
      </c>
      <c r="E778" s="34" t="s">
        <v>30</v>
      </c>
      <c r="F778" s="34" t="s">
        <v>29</v>
      </c>
      <c r="G778" s="21"/>
      <c r="H778" s="21"/>
      <c r="I778" s="21" t="s">
        <v>32</v>
      </c>
      <c r="J778" s="21" t="s">
        <v>9</v>
      </c>
      <c r="M778" s="12"/>
    </row>
    <row r="779" spans="1:13" ht="18" customHeight="1">
      <c r="A779" s="4">
        <v>778</v>
      </c>
      <c r="B779" s="37">
        <v>39342</v>
      </c>
      <c r="C779" s="34" t="s">
        <v>163</v>
      </c>
      <c r="D779" s="34" t="s">
        <v>22</v>
      </c>
      <c r="E779" s="34" t="s">
        <v>72</v>
      </c>
      <c r="F779" s="34" t="s">
        <v>144</v>
      </c>
      <c r="G779" s="21"/>
      <c r="H779" s="21"/>
      <c r="I779" s="21" t="s">
        <v>38</v>
      </c>
      <c r="J779" s="21" t="s">
        <v>37</v>
      </c>
      <c r="M779" s="12"/>
    </row>
    <row r="780" spans="1:13" ht="18" customHeight="1">
      <c r="A780" s="4">
        <v>779</v>
      </c>
      <c r="B780" s="37">
        <v>39343</v>
      </c>
      <c r="C780" s="34" t="s">
        <v>213</v>
      </c>
      <c r="D780" s="34" t="s">
        <v>12</v>
      </c>
      <c r="E780" s="34" t="s">
        <v>148</v>
      </c>
      <c r="F780" s="34" t="s">
        <v>5</v>
      </c>
      <c r="G780" s="21"/>
      <c r="H780" s="21"/>
      <c r="I780" s="21" t="s">
        <v>31</v>
      </c>
      <c r="J780" s="21" t="s">
        <v>9</v>
      </c>
      <c r="M780" s="12"/>
    </row>
    <row r="781" spans="1:13" ht="18" customHeight="1">
      <c r="A781" s="4">
        <v>780</v>
      </c>
      <c r="B781" s="37">
        <v>39343</v>
      </c>
      <c r="C781" s="34" t="s">
        <v>49</v>
      </c>
      <c r="D781" s="34" t="s">
        <v>217</v>
      </c>
      <c r="E781" s="34" t="s">
        <v>46</v>
      </c>
      <c r="F781" s="34" t="s">
        <v>35</v>
      </c>
      <c r="G781" s="21"/>
      <c r="H781" s="21"/>
      <c r="I781" s="21" t="s">
        <v>13</v>
      </c>
      <c r="J781" s="21" t="s">
        <v>19</v>
      </c>
      <c r="M781" s="12"/>
    </row>
    <row r="782" spans="1:13" ht="18" customHeight="1">
      <c r="A782" s="4">
        <v>781</v>
      </c>
      <c r="B782" s="37">
        <v>39343</v>
      </c>
      <c r="C782" s="34" t="s">
        <v>10</v>
      </c>
      <c r="D782" s="34" t="s">
        <v>6</v>
      </c>
      <c r="E782" s="34" t="s">
        <v>4</v>
      </c>
      <c r="F782" s="34" t="s">
        <v>17</v>
      </c>
      <c r="G782" s="21"/>
      <c r="H782" s="21"/>
      <c r="I782" s="21" t="s">
        <v>14</v>
      </c>
      <c r="J782" s="21" t="s">
        <v>20</v>
      </c>
      <c r="M782" s="12"/>
    </row>
    <row r="783" spans="1:13" ht="18" customHeight="1">
      <c r="A783" s="4">
        <v>782</v>
      </c>
      <c r="B783" s="37">
        <v>39343</v>
      </c>
      <c r="C783" s="34" t="s">
        <v>29</v>
      </c>
      <c r="D783" s="34" t="s">
        <v>41</v>
      </c>
      <c r="E783" s="34" t="s">
        <v>47</v>
      </c>
      <c r="F783" s="34" t="s">
        <v>30</v>
      </c>
      <c r="G783" s="21"/>
      <c r="H783" s="21"/>
      <c r="I783" s="21" t="s">
        <v>8</v>
      </c>
      <c r="J783" s="21" t="s">
        <v>25</v>
      </c>
      <c r="M783" s="12"/>
    </row>
    <row r="784" spans="1:13" ht="18" customHeight="1">
      <c r="A784" s="4">
        <v>783</v>
      </c>
      <c r="B784" s="37">
        <v>39343</v>
      </c>
      <c r="C784" s="34" t="s">
        <v>144</v>
      </c>
      <c r="D784" s="34" t="s">
        <v>16</v>
      </c>
      <c r="E784" s="34" t="s">
        <v>22</v>
      </c>
      <c r="F784" s="34" t="s">
        <v>72</v>
      </c>
      <c r="G784" s="21"/>
      <c r="H784" s="21"/>
      <c r="I784" s="21" t="s">
        <v>38</v>
      </c>
      <c r="J784" s="21" t="s">
        <v>37</v>
      </c>
      <c r="M784" s="12"/>
    </row>
    <row r="785" spans="1:13" ht="18" customHeight="1">
      <c r="A785" s="4">
        <v>784</v>
      </c>
      <c r="B785" s="37">
        <v>39343</v>
      </c>
      <c r="C785" s="34" t="s">
        <v>142</v>
      </c>
      <c r="D785" s="34" t="s">
        <v>185</v>
      </c>
      <c r="E785" s="34" t="s">
        <v>44</v>
      </c>
      <c r="F785" s="34" t="s">
        <v>24</v>
      </c>
      <c r="G785" s="21"/>
      <c r="H785" s="21"/>
      <c r="I785" s="21" t="s">
        <v>26</v>
      </c>
      <c r="J785" s="21" t="s">
        <v>32</v>
      </c>
      <c r="M785" s="12"/>
    </row>
    <row r="786" spans="1:13" ht="18" customHeight="1">
      <c r="A786" s="4">
        <v>785</v>
      </c>
      <c r="B786" s="37">
        <v>39344</v>
      </c>
      <c r="C786" s="34" t="s">
        <v>72</v>
      </c>
      <c r="D786" s="34" t="s">
        <v>163</v>
      </c>
      <c r="E786" s="34" t="s">
        <v>16</v>
      </c>
      <c r="F786" s="34" t="s">
        <v>22</v>
      </c>
      <c r="G786" s="21"/>
      <c r="H786" s="21"/>
      <c r="I786" s="21" t="s">
        <v>38</v>
      </c>
      <c r="J786" s="21" t="s">
        <v>37</v>
      </c>
      <c r="M786" s="12"/>
    </row>
    <row r="787" spans="1:13" ht="18" customHeight="1">
      <c r="A787" s="4">
        <v>786</v>
      </c>
      <c r="B787" s="37">
        <v>39344</v>
      </c>
      <c r="C787" s="34" t="s">
        <v>35</v>
      </c>
      <c r="D787" s="34" t="s">
        <v>36</v>
      </c>
      <c r="E787" s="34" t="s">
        <v>217</v>
      </c>
      <c r="F787" s="34" t="s">
        <v>46</v>
      </c>
      <c r="G787" s="21"/>
      <c r="H787" s="21"/>
      <c r="I787" s="21" t="s">
        <v>13</v>
      </c>
      <c r="J787" s="21" t="s">
        <v>19</v>
      </c>
      <c r="M787" s="12"/>
    </row>
    <row r="788" spans="1:13" ht="18" customHeight="1">
      <c r="A788" s="4">
        <v>787</v>
      </c>
      <c r="B788" s="37">
        <v>39344</v>
      </c>
      <c r="C788" s="34" t="s">
        <v>5</v>
      </c>
      <c r="D788" s="34" t="s">
        <v>153</v>
      </c>
      <c r="E788" s="34" t="s">
        <v>12</v>
      </c>
      <c r="F788" s="34" t="s">
        <v>148</v>
      </c>
      <c r="G788" s="21"/>
      <c r="H788" s="21"/>
      <c r="I788" s="21" t="s">
        <v>31</v>
      </c>
      <c r="J788" s="21" t="s">
        <v>9</v>
      </c>
      <c r="M788" s="12"/>
    </row>
    <row r="789" spans="1:13" ht="18" customHeight="1">
      <c r="A789" s="4">
        <v>788</v>
      </c>
      <c r="B789" s="37">
        <v>39344</v>
      </c>
      <c r="C789" s="34" t="s">
        <v>44</v>
      </c>
      <c r="D789" s="34" t="s">
        <v>214</v>
      </c>
      <c r="E789" s="34" t="s">
        <v>161</v>
      </c>
      <c r="F789" s="34" t="s">
        <v>185</v>
      </c>
      <c r="G789" s="21"/>
      <c r="H789" s="21"/>
      <c r="I789" s="21" t="s">
        <v>26</v>
      </c>
      <c r="J789" s="21" t="s">
        <v>32</v>
      </c>
      <c r="M789" s="12"/>
    </row>
    <row r="790" spans="1:13" ht="18" customHeight="1">
      <c r="A790" s="4">
        <v>789</v>
      </c>
      <c r="B790" s="37">
        <v>39344</v>
      </c>
      <c r="C790" s="34" t="s">
        <v>30</v>
      </c>
      <c r="D790" s="34" t="s">
        <v>131</v>
      </c>
      <c r="E790" s="34" t="s">
        <v>41</v>
      </c>
      <c r="F790" s="34" t="s">
        <v>47</v>
      </c>
      <c r="G790" s="21"/>
      <c r="H790" s="21"/>
      <c r="I790" s="21" t="s">
        <v>8</v>
      </c>
      <c r="J790" s="21" t="s">
        <v>25</v>
      </c>
      <c r="M790" s="12"/>
    </row>
    <row r="791" spans="1:13" ht="18" customHeight="1">
      <c r="A791" s="4">
        <v>790</v>
      </c>
      <c r="B791" s="37">
        <v>39344</v>
      </c>
      <c r="C791" s="34" t="s">
        <v>17</v>
      </c>
      <c r="D791" s="34" t="s">
        <v>166</v>
      </c>
      <c r="E791" s="34" t="s">
        <v>6</v>
      </c>
      <c r="F791" s="34" t="s">
        <v>4</v>
      </c>
      <c r="G791" s="21"/>
      <c r="H791" s="21"/>
      <c r="I791" s="21" t="s">
        <v>14</v>
      </c>
      <c r="J791" s="21" t="s">
        <v>20</v>
      </c>
      <c r="M791" s="12"/>
    </row>
    <row r="792" spans="1:13" ht="18" customHeight="1">
      <c r="A792" s="4">
        <v>791</v>
      </c>
      <c r="B792" s="37">
        <v>39345</v>
      </c>
      <c r="C792" s="34" t="s">
        <v>47</v>
      </c>
      <c r="D792" s="34" t="s">
        <v>29</v>
      </c>
      <c r="E792" s="34" t="s">
        <v>131</v>
      </c>
      <c r="F792" s="34" t="s">
        <v>39</v>
      </c>
      <c r="G792" s="21"/>
      <c r="H792" s="21"/>
      <c r="I792" s="21" t="s">
        <v>8</v>
      </c>
      <c r="J792" s="21" t="s">
        <v>25</v>
      </c>
      <c r="M792" s="12"/>
    </row>
    <row r="793" spans="1:13" ht="18" customHeight="1">
      <c r="A793" s="4">
        <v>792</v>
      </c>
      <c r="B793" s="37">
        <v>39346</v>
      </c>
      <c r="C793" s="34" t="s">
        <v>148</v>
      </c>
      <c r="D793" s="34" t="s">
        <v>213</v>
      </c>
      <c r="E793" s="34" t="s">
        <v>153</v>
      </c>
      <c r="F793" s="34" t="s">
        <v>12</v>
      </c>
      <c r="G793" s="21"/>
      <c r="H793" s="21"/>
      <c r="I793" s="21" t="s">
        <v>31</v>
      </c>
      <c r="J793" s="21" t="s">
        <v>26</v>
      </c>
      <c r="M793" s="12"/>
    </row>
    <row r="794" spans="1:13" ht="18" customHeight="1">
      <c r="A794" s="4">
        <v>793</v>
      </c>
      <c r="B794" s="37">
        <v>39346</v>
      </c>
      <c r="C794" s="34" t="s">
        <v>4</v>
      </c>
      <c r="D794" s="34" t="s">
        <v>10</v>
      </c>
      <c r="E794" s="36" t="s">
        <v>166</v>
      </c>
      <c r="F794" s="34" t="s">
        <v>7</v>
      </c>
      <c r="G794" s="21"/>
      <c r="H794" s="21"/>
      <c r="I794" s="21" t="s">
        <v>37</v>
      </c>
      <c r="J794" s="21" t="s">
        <v>13</v>
      </c>
      <c r="M794" s="12"/>
    </row>
    <row r="795" spans="1:13" ht="18" customHeight="1">
      <c r="A795" s="4">
        <v>794</v>
      </c>
      <c r="B795" s="37">
        <v>39346</v>
      </c>
      <c r="C795" s="34" t="s">
        <v>41</v>
      </c>
      <c r="D795" s="34" t="s">
        <v>30</v>
      </c>
      <c r="E795" s="34" t="s">
        <v>29</v>
      </c>
      <c r="F795" s="34" t="s">
        <v>131</v>
      </c>
      <c r="G795" s="21"/>
      <c r="H795" s="21"/>
      <c r="I795" s="21" t="s">
        <v>9</v>
      </c>
      <c r="J795" s="21" t="s">
        <v>8</v>
      </c>
      <c r="M795" s="12"/>
    </row>
    <row r="796" spans="1:13" ht="18" customHeight="1">
      <c r="A796" s="4">
        <v>795</v>
      </c>
      <c r="B796" s="37">
        <v>39346</v>
      </c>
      <c r="C796" s="34" t="s">
        <v>46</v>
      </c>
      <c r="D796" s="34" t="s">
        <v>49</v>
      </c>
      <c r="E796" s="34" t="s">
        <v>33</v>
      </c>
      <c r="F796" s="34" t="s">
        <v>210</v>
      </c>
      <c r="G796" s="21"/>
      <c r="H796" s="21"/>
      <c r="I796" s="21" t="s">
        <v>14</v>
      </c>
      <c r="J796" s="21" t="s">
        <v>38</v>
      </c>
      <c r="M796" s="12"/>
    </row>
    <row r="797" spans="1:13" ht="18" customHeight="1">
      <c r="A797" s="4">
        <v>796</v>
      </c>
      <c r="B797" s="37">
        <v>39346</v>
      </c>
      <c r="C797" s="34" t="s">
        <v>24</v>
      </c>
      <c r="D797" s="34" t="s">
        <v>142</v>
      </c>
      <c r="E797" s="34" t="s">
        <v>214</v>
      </c>
      <c r="F797" s="34" t="s">
        <v>23</v>
      </c>
      <c r="G797" s="21"/>
      <c r="H797" s="21"/>
      <c r="I797" s="21" t="s">
        <v>32</v>
      </c>
      <c r="J797" s="21" t="s">
        <v>25</v>
      </c>
      <c r="M797" s="12"/>
    </row>
    <row r="798" spans="1:13" ht="18" customHeight="1">
      <c r="A798" s="4">
        <v>797</v>
      </c>
      <c r="B798" s="37">
        <v>39346</v>
      </c>
      <c r="C798" s="34" t="s">
        <v>22</v>
      </c>
      <c r="D798" s="34" t="s">
        <v>21</v>
      </c>
      <c r="E798" s="34" t="s">
        <v>163</v>
      </c>
      <c r="F798" s="34" t="s">
        <v>16</v>
      </c>
      <c r="G798" s="21"/>
      <c r="H798" s="21"/>
      <c r="I798" s="21" t="s">
        <v>20</v>
      </c>
      <c r="J798" s="21" t="s">
        <v>19</v>
      </c>
      <c r="M798" s="12"/>
    </row>
    <row r="799" spans="1:13" ht="18" customHeight="1">
      <c r="A799" s="4">
        <v>798</v>
      </c>
      <c r="B799" s="37">
        <v>39347</v>
      </c>
      <c r="C799" s="34" t="s">
        <v>7</v>
      </c>
      <c r="D799" s="36" t="s">
        <v>17</v>
      </c>
      <c r="E799" s="34" t="s">
        <v>10</v>
      </c>
      <c r="F799" s="34" t="s">
        <v>166</v>
      </c>
      <c r="G799" s="21"/>
      <c r="H799" s="21"/>
      <c r="I799" s="21" t="s">
        <v>37</v>
      </c>
      <c r="J799" s="21" t="s">
        <v>13</v>
      </c>
      <c r="M799" s="12"/>
    </row>
    <row r="800" spans="1:13" ht="18" customHeight="1">
      <c r="A800" s="4">
        <v>799</v>
      </c>
      <c r="B800" s="37">
        <v>39347</v>
      </c>
      <c r="C800" s="34" t="s">
        <v>210</v>
      </c>
      <c r="D800" s="34" t="s">
        <v>35</v>
      </c>
      <c r="E800" s="34" t="s">
        <v>49</v>
      </c>
      <c r="F800" s="34" t="s">
        <v>33</v>
      </c>
      <c r="G800" s="21"/>
      <c r="H800" s="21"/>
      <c r="I800" s="21" t="s">
        <v>14</v>
      </c>
      <c r="J800" s="21" t="s">
        <v>38</v>
      </c>
      <c r="M800" s="12"/>
    </row>
    <row r="801" spans="1:13" ht="18" customHeight="1">
      <c r="A801" s="4">
        <v>800</v>
      </c>
      <c r="B801" s="37">
        <v>39347</v>
      </c>
      <c r="C801" s="34" t="s">
        <v>23</v>
      </c>
      <c r="D801" s="34" t="s">
        <v>161</v>
      </c>
      <c r="E801" s="34" t="s">
        <v>142</v>
      </c>
      <c r="F801" s="34" t="s">
        <v>214</v>
      </c>
      <c r="G801" s="21"/>
      <c r="H801" s="21"/>
      <c r="I801" s="21" t="s">
        <v>32</v>
      </c>
      <c r="J801" s="21" t="s">
        <v>25</v>
      </c>
      <c r="M801" s="12"/>
    </row>
    <row r="802" spans="1:13" ht="18" customHeight="1">
      <c r="A802" s="4">
        <v>801</v>
      </c>
      <c r="B802" s="37">
        <v>39347</v>
      </c>
      <c r="C802" s="34" t="s">
        <v>131</v>
      </c>
      <c r="D802" s="34" t="s">
        <v>47</v>
      </c>
      <c r="E802" s="34" t="s">
        <v>30</v>
      </c>
      <c r="F802" s="34" t="s">
        <v>29</v>
      </c>
      <c r="G802" s="21"/>
      <c r="H802" s="21"/>
      <c r="I802" s="21" t="s">
        <v>9</v>
      </c>
      <c r="J802" s="21" t="s">
        <v>8</v>
      </c>
      <c r="M802" s="12"/>
    </row>
    <row r="803" spans="1:13" ht="18" customHeight="1">
      <c r="A803" s="4">
        <v>802</v>
      </c>
      <c r="B803" s="37">
        <v>39347</v>
      </c>
      <c r="C803" s="34" t="s">
        <v>16</v>
      </c>
      <c r="D803" s="34" t="s">
        <v>43</v>
      </c>
      <c r="E803" s="34" t="s">
        <v>21</v>
      </c>
      <c r="F803" s="34" t="s">
        <v>163</v>
      </c>
      <c r="G803" s="21"/>
      <c r="H803" s="21"/>
      <c r="I803" s="21" t="s">
        <v>20</v>
      </c>
      <c r="J803" s="21" t="s">
        <v>19</v>
      </c>
      <c r="M803" s="12"/>
    </row>
    <row r="804" spans="1:13" ht="18" customHeight="1">
      <c r="A804" s="4">
        <v>803</v>
      </c>
      <c r="B804" s="37">
        <v>39347</v>
      </c>
      <c r="C804" s="34" t="s">
        <v>12</v>
      </c>
      <c r="D804" s="34" t="s">
        <v>5</v>
      </c>
      <c r="E804" s="34" t="s">
        <v>213</v>
      </c>
      <c r="F804" s="34" t="s">
        <v>153</v>
      </c>
      <c r="G804" s="21"/>
      <c r="H804" s="21"/>
      <c r="I804" s="21" t="s">
        <v>31</v>
      </c>
      <c r="J804" s="21" t="s">
        <v>26</v>
      </c>
      <c r="M804" s="12"/>
    </row>
    <row r="805" spans="1:13" ht="18" customHeight="1">
      <c r="A805" s="4">
        <v>804</v>
      </c>
      <c r="B805" s="37">
        <v>39348</v>
      </c>
      <c r="C805" s="34" t="s">
        <v>166</v>
      </c>
      <c r="D805" s="34" t="s">
        <v>4</v>
      </c>
      <c r="E805" s="34" t="s">
        <v>17</v>
      </c>
      <c r="F805" s="34" t="s">
        <v>10</v>
      </c>
      <c r="G805" s="21"/>
      <c r="H805" s="21"/>
      <c r="I805" s="21" t="s">
        <v>37</v>
      </c>
      <c r="J805" s="21" t="s">
        <v>13</v>
      </c>
      <c r="M805" s="12"/>
    </row>
    <row r="806" spans="1:13" ht="18" customHeight="1">
      <c r="A806" s="4">
        <v>805</v>
      </c>
      <c r="B806" s="37">
        <v>39348</v>
      </c>
      <c r="C806" s="34" t="s">
        <v>153</v>
      </c>
      <c r="D806" s="34" t="s">
        <v>148</v>
      </c>
      <c r="E806" s="34" t="s">
        <v>5</v>
      </c>
      <c r="F806" s="34" t="s">
        <v>213</v>
      </c>
      <c r="G806" s="21"/>
      <c r="H806" s="21"/>
      <c r="I806" s="21" t="s">
        <v>31</v>
      </c>
      <c r="J806" s="21" t="s">
        <v>25</v>
      </c>
      <c r="M806" s="12"/>
    </row>
    <row r="807" spans="1:13" ht="18" customHeight="1">
      <c r="A807" s="4">
        <v>806</v>
      </c>
      <c r="B807" s="37">
        <v>39348</v>
      </c>
      <c r="C807" s="34" t="s">
        <v>29</v>
      </c>
      <c r="D807" s="34" t="s">
        <v>41</v>
      </c>
      <c r="E807" s="34" t="s">
        <v>47</v>
      </c>
      <c r="F807" s="34" t="s">
        <v>30</v>
      </c>
      <c r="G807" s="21"/>
      <c r="H807" s="21"/>
      <c r="I807" s="21" t="s">
        <v>9</v>
      </c>
      <c r="J807" s="21" t="s">
        <v>32</v>
      </c>
      <c r="M807" s="12"/>
    </row>
    <row r="808" spans="1:13" ht="18" customHeight="1">
      <c r="A808" s="4">
        <v>807</v>
      </c>
      <c r="B808" s="37">
        <v>39348</v>
      </c>
      <c r="C808" s="34" t="s">
        <v>33</v>
      </c>
      <c r="D808" s="34" t="s">
        <v>46</v>
      </c>
      <c r="E808" s="34" t="s">
        <v>35</v>
      </c>
      <c r="F808" s="34" t="s">
        <v>49</v>
      </c>
      <c r="G808" s="21"/>
      <c r="H808" s="21"/>
      <c r="I808" s="21" t="s">
        <v>14</v>
      </c>
      <c r="J808" s="21" t="s">
        <v>38</v>
      </c>
      <c r="M808" s="12"/>
    </row>
    <row r="809" spans="1:13" ht="18" customHeight="1">
      <c r="A809" s="4">
        <v>808</v>
      </c>
      <c r="B809" s="37">
        <v>39348</v>
      </c>
      <c r="C809" s="34" t="s">
        <v>163</v>
      </c>
      <c r="D809" s="34" t="s">
        <v>22</v>
      </c>
      <c r="E809" s="34" t="s">
        <v>43</v>
      </c>
      <c r="F809" s="34" t="s">
        <v>21</v>
      </c>
      <c r="G809" s="21"/>
      <c r="H809" s="21"/>
      <c r="I809" s="21" t="s">
        <v>20</v>
      </c>
      <c r="J809" s="21" t="s">
        <v>19</v>
      </c>
      <c r="M809" s="12"/>
    </row>
    <row r="810" spans="1:13" ht="18" customHeight="1">
      <c r="A810" s="4">
        <v>809</v>
      </c>
      <c r="B810" s="37">
        <v>39348</v>
      </c>
      <c r="C810" s="34" t="s">
        <v>214</v>
      </c>
      <c r="D810" s="34" t="s">
        <v>24</v>
      </c>
      <c r="E810" s="34" t="s">
        <v>161</v>
      </c>
      <c r="F810" s="34" t="s">
        <v>142</v>
      </c>
      <c r="G810" s="21"/>
      <c r="H810" s="21"/>
      <c r="I810" s="21" t="s">
        <v>8</v>
      </c>
      <c r="J810" s="21" t="s">
        <v>26</v>
      </c>
      <c r="M810" s="12"/>
    </row>
    <row r="811" spans="1:13" ht="18" customHeight="1">
      <c r="A811" s="4">
        <v>810</v>
      </c>
      <c r="B811" s="37">
        <v>39349</v>
      </c>
      <c r="C811" s="34" t="s">
        <v>213</v>
      </c>
      <c r="D811" s="34" t="s">
        <v>12</v>
      </c>
      <c r="E811" s="34" t="s">
        <v>148</v>
      </c>
      <c r="F811" s="34" t="s">
        <v>5</v>
      </c>
      <c r="G811" s="21"/>
      <c r="H811" s="21"/>
      <c r="I811" s="21" t="s">
        <v>31</v>
      </c>
      <c r="J811" s="21" t="s">
        <v>25</v>
      </c>
      <c r="M811" s="12"/>
    </row>
    <row r="812" spans="1:13" ht="18" customHeight="1">
      <c r="A812" s="4">
        <v>811</v>
      </c>
      <c r="B812" s="37">
        <v>39349</v>
      </c>
      <c r="C812" s="34" t="s">
        <v>49</v>
      </c>
      <c r="D812" s="34" t="s">
        <v>144</v>
      </c>
      <c r="E812" s="34" t="s">
        <v>4</v>
      </c>
      <c r="F812" s="34" t="s">
        <v>17</v>
      </c>
      <c r="G812" s="21"/>
      <c r="H812" s="21"/>
      <c r="I812" s="21" t="s">
        <v>13</v>
      </c>
      <c r="J812" s="21" t="s">
        <v>38</v>
      </c>
      <c r="M812" s="12"/>
    </row>
    <row r="813" spans="1:13" ht="18" customHeight="1">
      <c r="A813" s="4">
        <v>812</v>
      </c>
      <c r="B813" s="37">
        <v>39349</v>
      </c>
      <c r="C813" s="34" t="s">
        <v>10</v>
      </c>
      <c r="D813" s="34" t="s">
        <v>210</v>
      </c>
      <c r="E813" s="34" t="s">
        <v>72</v>
      </c>
      <c r="F813" s="34" t="s">
        <v>35</v>
      </c>
      <c r="G813" s="21"/>
      <c r="H813" s="21"/>
      <c r="I813" s="21" t="s">
        <v>37</v>
      </c>
      <c r="J813" s="21" t="s">
        <v>20</v>
      </c>
      <c r="M813" s="12"/>
    </row>
    <row r="814" spans="1:13" ht="18" customHeight="1">
      <c r="A814" s="4">
        <v>813</v>
      </c>
      <c r="B814" s="37">
        <v>39349</v>
      </c>
      <c r="C814" s="34" t="s">
        <v>30</v>
      </c>
      <c r="D814" s="34" t="s">
        <v>131</v>
      </c>
      <c r="E814" s="34" t="s">
        <v>41</v>
      </c>
      <c r="F814" s="34" t="s">
        <v>47</v>
      </c>
      <c r="G814" s="21"/>
      <c r="H814" s="21"/>
      <c r="I814" s="21" t="s">
        <v>9</v>
      </c>
      <c r="J814" s="21" t="s">
        <v>32</v>
      </c>
      <c r="M814" s="12"/>
    </row>
    <row r="815" spans="1:13" ht="18" customHeight="1">
      <c r="A815" s="4">
        <v>814</v>
      </c>
      <c r="B815" s="37">
        <v>39349</v>
      </c>
      <c r="C815" s="34" t="s">
        <v>142</v>
      </c>
      <c r="D815" s="34" t="s">
        <v>23</v>
      </c>
      <c r="E815" s="34" t="s">
        <v>24</v>
      </c>
      <c r="F815" s="34" t="s">
        <v>161</v>
      </c>
      <c r="G815" s="21"/>
      <c r="H815" s="21"/>
      <c r="I815" s="21" t="s">
        <v>8</v>
      </c>
      <c r="J815" s="21" t="s">
        <v>26</v>
      </c>
      <c r="M815" s="12"/>
    </row>
    <row r="816" spans="1:13" ht="18" customHeight="1">
      <c r="A816" s="4">
        <v>815</v>
      </c>
      <c r="B816" s="37">
        <v>39349</v>
      </c>
      <c r="C816" s="34" t="s">
        <v>21</v>
      </c>
      <c r="D816" s="34" t="s">
        <v>7</v>
      </c>
      <c r="E816" s="34" t="s">
        <v>46</v>
      </c>
      <c r="F816" s="34" t="s">
        <v>43</v>
      </c>
      <c r="G816" s="21"/>
      <c r="H816" s="21"/>
      <c r="I816" s="21" t="s">
        <v>19</v>
      </c>
      <c r="J816" s="21" t="s">
        <v>14</v>
      </c>
      <c r="M816" s="12"/>
    </row>
    <row r="817" spans="1:13" ht="18" customHeight="1">
      <c r="A817" s="4">
        <v>816</v>
      </c>
      <c r="B817" s="37">
        <v>39350</v>
      </c>
      <c r="C817" s="34" t="s">
        <v>35</v>
      </c>
      <c r="D817" s="34" t="s">
        <v>166</v>
      </c>
      <c r="E817" s="34" t="s">
        <v>22</v>
      </c>
      <c r="F817" s="34" t="s">
        <v>72</v>
      </c>
      <c r="G817" s="21"/>
      <c r="H817" s="21"/>
      <c r="I817" s="21" t="s">
        <v>37</v>
      </c>
      <c r="J817" s="21" t="s">
        <v>20</v>
      </c>
      <c r="M817" s="12"/>
    </row>
    <row r="818" spans="1:13" ht="18" customHeight="1">
      <c r="A818" s="4">
        <v>817</v>
      </c>
      <c r="B818" s="37">
        <v>39350</v>
      </c>
      <c r="C818" s="34" t="s">
        <v>43</v>
      </c>
      <c r="D818" s="34" t="s">
        <v>163</v>
      </c>
      <c r="E818" s="34" t="s">
        <v>7</v>
      </c>
      <c r="F818" s="34" t="s">
        <v>46</v>
      </c>
      <c r="G818" s="21"/>
      <c r="H818" s="21"/>
      <c r="I818" s="21" t="s">
        <v>19</v>
      </c>
      <c r="J818" s="21" t="s">
        <v>14</v>
      </c>
      <c r="M818" s="12"/>
    </row>
    <row r="819" spans="1:13" ht="18" customHeight="1">
      <c r="A819" s="4">
        <v>818</v>
      </c>
      <c r="B819" s="37">
        <v>39350</v>
      </c>
      <c r="C819" s="34" t="s">
        <v>17</v>
      </c>
      <c r="D819" s="34" t="s">
        <v>27</v>
      </c>
      <c r="E819" s="34" t="s">
        <v>144</v>
      </c>
      <c r="F819" s="34" t="s">
        <v>6</v>
      </c>
      <c r="G819" s="21"/>
      <c r="H819" s="21"/>
      <c r="I819" s="21" t="s">
        <v>13</v>
      </c>
      <c r="J819" s="21" t="s">
        <v>38</v>
      </c>
      <c r="M819" s="12"/>
    </row>
    <row r="820" spans="1:13" ht="18" customHeight="1">
      <c r="A820" s="4">
        <v>819</v>
      </c>
      <c r="B820" s="37">
        <v>39351</v>
      </c>
      <c r="C820" s="34" t="s">
        <v>182</v>
      </c>
      <c r="D820" s="34" t="s">
        <v>142</v>
      </c>
      <c r="E820" s="34" t="s">
        <v>206</v>
      </c>
      <c r="F820" s="34" t="s">
        <v>23</v>
      </c>
      <c r="G820" s="21"/>
      <c r="H820" s="21"/>
      <c r="I820" s="21" t="s">
        <v>25</v>
      </c>
      <c r="J820" s="21" t="s">
        <v>26</v>
      </c>
      <c r="M820" s="12"/>
    </row>
    <row r="821" spans="1:13" ht="18" customHeight="1">
      <c r="A821" s="4">
        <v>820</v>
      </c>
      <c r="B821" s="37">
        <v>39351</v>
      </c>
      <c r="C821" s="34" t="s">
        <v>72</v>
      </c>
      <c r="D821" s="34" t="s">
        <v>10</v>
      </c>
      <c r="E821" s="34" t="s">
        <v>166</v>
      </c>
      <c r="F821" s="34" t="s">
        <v>22</v>
      </c>
      <c r="G821" s="21"/>
      <c r="H821" s="21"/>
      <c r="I821" s="21" t="s">
        <v>37</v>
      </c>
      <c r="J821" s="21" t="s">
        <v>20</v>
      </c>
      <c r="M821" s="12"/>
    </row>
    <row r="822" spans="1:13" ht="18" customHeight="1">
      <c r="A822" s="4">
        <v>821</v>
      </c>
      <c r="B822" s="37">
        <v>39351</v>
      </c>
      <c r="C822" s="34" t="s">
        <v>211</v>
      </c>
      <c r="D822" s="34" t="s">
        <v>30</v>
      </c>
      <c r="E822" s="34" t="s">
        <v>29</v>
      </c>
      <c r="F822" s="34" t="s">
        <v>131</v>
      </c>
      <c r="G822" s="21"/>
      <c r="H822" s="21"/>
      <c r="I822" s="21" t="s">
        <v>32</v>
      </c>
      <c r="J822" s="21" t="s">
        <v>8</v>
      </c>
      <c r="M822" s="12"/>
    </row>
    <row r="823" spans="1:13" ht="18" customHeight="1">
      <c r="A823" s="4">
        <v>822</v>
      </c>
      <c r="B823" s="37">
        <v>39351</v>
      </c>
      <c r="C823" s="34" t="s">
        <v>5</v>
      </c>
      <c r="D823" s="34" t="s">
        <v>153</v>
      </c>
      <c r="E823" s="34" t="s">
        <v>12</v>
      </c>
      <c r="F823" s="34" t="s">
        <v>148</v>
      </c>
      <c r="G823" s="21"/>
      <c r="H823" s="21"/>
      <c r="I823" s="21" t="s">
        <v>31</v>
      </c>
      <c r="J823" s="21" t="s">
        <v>9</v>
      </c>
      <c r="M823" s="12"/>
    </row>
    <row r="824" spans="1:13" ht="18" customHeight="1">
      <c r="A824" s="4">
        <v>823</v>
      </c>
      <c r="B824" s="37">
        <v>39351</v>
      </c>
      <c r="C824" s="34" t="s">
        <v>46</v>
      </c>
      <c r="D824" s="34" t="s">
        <v>21</v>
      </c>
      <c r="E824" s="34" t="s">
        <v>163</v>
      </c>
      <c r="F824" s="34" t="s">
        <v>7</v>
      </c>
      <c r="G824" s="21"/>
      <c r="H824" s="21"/>
      <c r="I824" s="21" t="s">
        <v>19</v>
      </c>
      <c r="J824" s="21" t="s">
        <v>14</v>
      </c>
      <c r="M824" s="12"/>
    </row>
    <row r="825" spans="1:13" ht="18" customHeight="1">
      <c r="A825" s="4">
        <v>824</v>
      </c>
      <c r="B825" s="37">
        <v>39351</v>
      </c>
      <c r="C825" s="34" t="s">
        <v>6</v>
      </c>
      <c r="D825" s="34" t="s">
        <v>49</v>
      </c>
      <c r="E825" s="34" t="s">
        <v>27</v>
      </c>
      <c r="F825" s="34" t="s">
        <v>144</v>
      </c>
      <c r="G825" s="21"/>
      <c r="H825" s="21"/>
      <c r="I825" s="21" t="s">
        <v>13</v>
      </c>
      <c r="J825" s="21" t="s">
        <v>38</v>
      </c>
      <c r="M825" s="12"/>
    </row>
    <row r="826" spans="1:13" ht="18" customHeight="1">
      <c r="A826" s="4">
        <v>825</v>
      </c>
      <c r="B826" s="37">
        <v>39352</v>
      </c>
      <c r="C826" s="34" t="s">
        <v>4</v>
      </c>
      <c r="D826" s="34" t="s">
        <v>16</v>
      </c>
      <c r="E826" s="34" t="s">
        <v>210</v>
      </c>
      <c r="F826" s="34" t="s">
        <v>163</v>
      </c>
      <c r="G826" s="21"/>
      <c r="H826" s="21"/>
      <c r="I826" s="21" t="s">
        <v>38</v>
      </c>
      <c r="J826" s="21" t="s">
        <v>20</v>
      </c>
      <c r="M826" s="12"/>
    </row>
    <row r="827" spans="1:13" ht="18" customHeight="1">
      <c r="A827" s="4">
        <v>826</v>
      </c>
      <c r="B827" s="37">
        <v>39352</v>
      </c>
      <c r="C827" s="34" t="s">
        <v>23</v>
      </c>
      <c r="D827" s="34" t="s">
        <v>161</v>
      </c>
      <c r="E827" s="34" t="s">
        <v>142</v>
      </c>
      <c r="F827" s="34" t="s">
        <v>214</v>
      </c>
      <c r="G827" s="21"/>
      <c r="H827" s="21"/>
      <c r="I827" s="21" t="s">
        <v>25</v>
      </c>
      <c r="J827" s="21" t="s">
        <v>8</v>
      </c>
      <c r="M827" s="12"/>
    </row>
    <row r="828" spans="1:13" ht="18" customHeight="1">
      <c r="A828" s="4">
        <v>827</v>
      </c>
      <c r="B828" s="37">
        <v>39352</v>
      </c>
      <c r="C828" s="34" t="s">
        <v>131</v>
      </c>
      <c r="D828" s="34" t="s">
        <v>39</v>
      </c>
      <c r="E828" s="34" t="s">
        <v>30</v>
      </c>
      <c r="F828" s="34" t="s">
        <v>29</v>
      </c>
      <c r="G828" s="21"/>
      <c r="H828" s="21"/>
      <c r="I828" s="21" t="s">
        <v>32</v>
      </c>
      <c r="J828" s="21" t="s">
        <v>31</v>
      </c>
      <c r="M828" s="12"/>
    </row>
    <row r="829" spans="1:13" ht="18" customHeight="1">
      <c r="A829" s="4">
        <v>828</v>
      </c>
      <c r="B829" s="37">
        <v>39352</v>
      </c>
      <c r="C829" s="34" t="s">
        <v>15</v>
      </c>
      <c r="D829" s="34" t="s">
        <v>43</v>
      </c>
      <c r="E829" s="34" t="s">
        <v>7</v>
      </c>
      <c r="F829" s="34" t="s">
        <v>35</v>
      </c>
      <c r="G829" s="21"/>
      <c r="H829" s="21"/>
      <c r="I829" s="21" t="s">
        <v>19</v>
      </c>
      <c r="J829" s="21" t="s">
        <v>14</v>
      </c>
      <c r="M829" s="12"/>
    </row>
    <row r="830" spans="1:13" ht="18" customHeight="1">
      <c r="A830" s="4">
        <v>829</v>
      </c>
      <c r="B830" s="37">
        <v>39352</v>
      </c>
      <c r="C830" s="34" t="s">
        <v>50</v>
      </c>
      <c r="D830" s="34" t="s">
        <v>47</v>
      </c>
      <c r="E830" s="34" t="s">
        <v>185</v>
      </c>
      <c r="F830" s="34" t="s">
        <v>146</v>
      </c>
      <c r="G830" s="21"/>
      <c r="H830" s="21"/>
      <c r="I830" s="21" t="s">
        <v>26</v>
      </c>
      <c r="J830" s="21" t="s">
        <v>9</v>
      </c>
      <c r="M830" s="12"/>
    </row>
    <row r="831" spans="1:13" ht="18" customHeight="1">
      <c r="A831" s="4">
        <v>830</v>
      </c>
      <c r="B831" s="37">
        <v>39353</v>
      </c>
      <c r="C831" s="34" t="s">
        <v>148</v>
      </c>
      <c r="D831" s="34" t="s">
        <v>213</v>
      </c>
      <c r="E831" s="34" t="s">
        <v>211</v>
      </c>
      <c r="F831" s="34" t="s">
        <v>12</v>
      </c>
      <c r="G831" s="21"/>
      <c r="H831" s="21"/>
      <c r="I831" s="21" t="s">
        <v>32</v>
      </c>
      <c r="J831" s="21" t="s">
        <v>31</v>
      </c>
      <c r="M831" s="12"/>
    </row>
    <row r="832" spans="1:13" ht="18" customHeight="1">
      <c r="A832" s="4">
        <v>831</v>
      </c>
      <c r="B832" s="37">
        <v>39353</v>
      </c>
      <c r="C832" s="34" t="s">
        <v>144</v>
      </c>
      <c r="D832" s="34" t="s">
        <v>18</v>
      </c>
      <c r="E832" s="34" t="s">
        <v>49</v>
      </c>
      <c r="F832" s="34" t="s">
        <v>27</v>
      </c>
      <c r="G832" s="21"/>
      <c r="H832" s="21"/>
      <c r="I832" s="21" t="s">
        <v>13</v>
      </c>
      <c r="J832" s="21" t="s">
        <v>14</v>
      </c>
      <c r="M832" s="12"/>
    </row>
    <row r="833" spans="1:13" ht="18" customHeight="1">
      <c r="A833" s="4">
        <v>832</v>
      </c>
      <c r="B833" s="37">
        <v>39353</v>
      </c>
      <c r="C833" s="34" t="s">
        <v>163</v>
      </c>
      <c r="D833" s="34" t="s">
        <v>72</v>
      </c>
      <c r="E833" s="34" t="s">
        <v>16</v>
      </c>
      <c r="F833" s="34" t="s">
        <v>210</v>
      </c>
      <c r="G833" s="21"/>
      <c r="H833" s="21"/>
      <c r="I833" s="21" t="s">
        <v>38</v>
      </c>
      <c r="J833" s="21" t="s">
        <v>20</v>
      </c>
      <c r="M833" s="12"/>
    </row>
    <row r="834" spans="1:13" ht="18" customHeight="1">
      <c r="A834" s="4">
        <v>833</v>
      </c>
      <c r="B834" s="37">
        <v>39353</v>
      </c>
      <c r="C834" s="34" t="s">
        <v>214</v>
      </c>
      <c r="D834" s="34" t="s">
        <v>182</v>
      </c>
      <c r="E834" s="34" t="s">
        <v>161</v>
      </c>
      <c r="F834" s="34" t="s">
        <v>142</v>
      </c>
      <c r="G834" s="21"/>
      <c r="H834" s="21"/>
      <c r="I834" s="21" t="s">
        <v>25</v>
      </c>
      <c r="J834" s="21" t="s">
        <v>8</v>
      </c>
      <c r="M834" s="12"/>
    </row>
    <row r="835" spans="1:13" ht="18" customHeight="1">
      <c r="A835" s="4">
        <v>834</v>
      </c>
      <c r="B835" s="37">
        <v>39354</v>
      </c>
      <c r="C835" s="34" t="s">
        <v>142</v>
      </c>
      <c r="D835" s="34" t="s">
        <v>23</v>
      </c>
      <c r="E835" s="36" t="s">
        <v>182</v>
      </c>
      <c r="F835" s="34" t="s">
        <v>161</v>
      </c>
      <c r="G835" s="21"/>
      <c r="H835" s="21"/>
      <c r="I835" s="21" t="s">
        <v>25</v>
      </c>
      <c r="J835" s="21" t="s">
        <v>9</v>
      </c>
      <c r="M835" s="12"/>
    </row>
    <row r="836" spans="1:13" ht="18" customHeight="1">
      <c r="A836" s="4">
        <v>835</v>
      </c>
      <c r="B836" s="37">
        <v>39354</v>
      </c>
      <c r="C836" s="34" t="s">
        <v>24</v>
      </c>
      <c r="D836" s="34" t="s">
        <v>50</v>
      </c>
      <c r="E836" s="34" t="s">
        <v>153</v>
      </c>
      <c r="F836" s="34" t="s">
        <v>47</v>
      </c>
      <c r="G836" s="21"/>
      <c r="H836" s="21"/>
      <c r="I836" s="21" t="s">
        <v>26</v>
      </c>
      <c r="J836" s="21" t="s">
        <v>32</v>
      </c>
      <c r="M836" s="12"/>
    </row>
    <row r="837" spans="1:13" ht="18" customHeight="1">
      <c r="A837" s="4">
        <v>836</v>
      </c>
      <c r="B837" s="37">
        <v>39354</v>
      </c>
      <c r="C837" s="34" t="s">
        <v>27</v>
      </c>
      <c r="D837" s="34" t="s">
        <v>6</v>
      </c>
      <c r="E837" s="34" t="s">
        <v>22</v>
      </c>
      <c r="F837" s="34" t="s">
        <v>49</v>
      </c>
      <c r="G837" s="21"/>
      <c r="H837" s="21"/>
      <c r="I837" s="21" t="s">
        <v>13</v>
      </c>
      <c r="J837" s="21" t="s">
        <v>14</v>
      </c>
      <c r="M837" s="12"/>
    </row>
    <row r="838" spans="1:13" ht="18" customHeight="1">
      <c r="A838" s="4">
        <v>837</v>
      </c>
      <c r="B838" s="37">
        <v>39354</v>
      </c>
      <c r="C838" s="34" t="s">
        <v>16</v>
      </c>
      <c r="D838" s="34" t="s">
        <v>46</v>
      </c>
      <c r="E838" s="34" t="s">
        <v>72</v>
      </c>
      <c r="F838" s="34" t="s">
        <v>7</v>
      </c>
      <c r="G838" s="21"/>
      <c r="H838" s="21"/>
      <c r="I838" s="21" t="s">
        <v>38</v>
      </c>
      <c r="J838" s="21" t="s">
        <v>19</v>
      </c>
      <c r="M838" s="12"/>
    </row>
    <row r="839" spans="1:13" ht="18" customHeight="1">
      <c r="A839" s="4">
        <v>838</v>
      </c>
      <c r="B839" s="37">
        <v>39354</v>
      </c>
      <c r="C839" s="34" t="s">
        <v>12</v>
      </c>
      <c r="D839" s="34" t="s">
        <v>5</v>
      </c>
      <c r="E839" s="34" t="s">
        <v>213</v>
      </c>
      <c r="F839" s="34" t="s">
        <v>30</v>
      </c>
      <c r="G839" s="21"/>
      <c r="H839" s="21"/>
      <c r="I839" s="21" t="s">
        <v>8</v>
      </c>
      <c r="J839" s="21" t="s">
        <v>31</v>
      </c>
      <c r="M839" s="12"/>
    </row>
    <row r="840" spans="1:13" ht="18" customHeight="1">
      <c r="A840" s="4">
        <v>839</v>
      </c>
      <c r="B840" s="37">
        <v>39355</v>
      </c>
      <c r="C840" s="34" t="s">
        <v>161</v>
      </c>
      <c r="D840" s="36" t="s">
        <v>214</v>
      </c>
      <c r="E840" s="34" t="s">
        <v>23</v>
      </c>
      <c r="F840" s="34" t="s">
        <v>182</v>
      </c>
      <c r="G840" s="21"/>
      <c r="H840" s="21"/>
      <c r="I840" s="21" t="s">
        <v>25</v>
      </c>
      <c r="J840" s="21" t="s">
        <v>9</v>
      </c>
      <c r="M840" s="12"/>
    </row>
    <row r="841" spans="1:13" ht="18" customHeight="1">
      <c r="A841" s="4">
        <v>840</v>
      </c>
      <c r="B841" s="37">
        <v>39355</v>
      </c>
      <c r="C841" s="34" t="s">
        <v>35</v>
      </c>
      <c r="D841" s="34" t="s">
        <v>210</v>
      </c>
      <c r="E841" s="34" t="s">
        <v>166</v>
      </c>
      <c r="F841" s="34" t="s">
        <v>17</v>
      </c>
      <c r="G841" s="21"/>
      <c r="H841" s="21"/>
      <c r="I841" s="21" t="s">
        <v>19</v>
      </c>
      <c r="J841" s="21" t="s">
        <v>20</v>
      </c>
      <c r="M841" s="12"/>
    </row>
    <row r="842" spans="1:13" ht="18" customHeight="1">
      <c r="A842" s="4">
        <v>841</v>
      </c>
      <c r="B842" s="37">
        <v>39355</v>
      </c>
      <c r="C842" s="34" t="s">
        <v>153</v>
      </c>
      <c r="D842" s="34" t="s">
        <v>44</v>
      </c>
      <c r="E842" s="34" t="s">
        <v>50</v>
      </c>
      <c r="F842" s="34" t="s">
        <v>185</v>
      </c>
      <c r="G842" s="21"/>
      <c r="H842" s="21"/>
      <c r="I842" s="21" t="s">
        <v>26</v>
      </c>
      <c r="J842" s="21" t="s">
        <v>32</v>
      </c>
      <c r="M842" s="12"/>
    </row>
    <row r="843" spans="1:13" ht="18" customHeight="1">
      <c r="A843" s="4">
        <v>842</v>
      </c>
      <c r="B843" s="37">
        <v>39355</v>
      </c>
      <c r="C843" s="34" t="s">
        <v>30</v>
      </c>
      <c r="D843" s="34" t="s">
        <v>131</v>
      </c>
      <c r="E843" s="34" t="s">
        <v>5</v>
      </c>
      <c r="F843" s="34" t="s">
        <v>148</v>
      </c>
      <c r="G843" s="21"/>
      <c r="H843" s="21"/>
      <c r="I843" s="21" t="s">
        <v>8</v>
      </c>
      <c r="J843" s="21" t="s">
        <v>31</v>
      </c>
      <c r="M843" s="12"/>
    </row>
    <row r="844" spans="1:13" ht="18" customHeight="1">
      <c r="A844" s="4">
        <v>843</v>
      </c>
      <c r="B844" s="37">
        <v>39356</v>
      </c>
      <c r="C844" s="34" t="s">
        <v>47</v>
      </c>
      <c r="D844" s="34" t="s">
        <v>24</v>
      </c>
      <c r="E844" s="34" t="s">
        <v>44</v>
      </c>
      <c r="F844" s="34" t="s">
        <v>50</v>
      </c>
      <c r="G844" s="21"/>
      <c r="H844" s="21"/>
      <c r="I844" s="21" t="s">
        <v>26</v>
      </c>
      <c r="J844" s="21" t="s">
        <v>32</v>
      </c>
      <c r="M844" s="12"/>
    </row>
    <row r="845" spans="1:13" ht="18" customHeight="1">
      <c r="A845" s="4">
        <v>844</v>
      </c>
      <c r="B845" s="37">
        <v>39356</v>
      </c>
      <c r="C845" s="34" t="s">
        <v>10</v>
      </c>
      <c r="D845" s="34" t="s">
        <v>36</v>
      </c>
      <c r="E845" s="34" t="s">
        <v>144</v>
      </c>
      <c r="F845" s="34" t="s">
        <v>22</v>
      </c>
      <c r="G845" s="21"/>
      <c r="H845" s="21"/>
      <c r="I845" s="21" t="s">
        <v>13</v>
      </c>
      <c r="J845" s="21" t="s">
        <v>38</v>
      </c>
      <c r="M845" s="12"/>
    </row>
    <row r="846" spans="1:13" ht="18" customHeight="1">
      <c r="A846" s="4">
        <v>845</v>
      </c>
      <c r="B846" s="37">
        <v>39356</v>
      </c>
      <c r="C846" s="34" t="s">
        <v>17</v>
      </c>
      <c r="D846" s="34" t="s">
        <v>15</v>
      </c>
      <c r="E846" s="34" t="s">
        <v>210</v>
      </c>
      <c r="F846" s="34" t="s">
        <v>166</v>
      </c>
      <c r="G846" s="21"/>
      <c r="H846" s="21"/>
      <c r="I846" s="21" t="s">
        <v>19</v>
      </c>
      <c r="J846" s="21" t="s">
        <v>20</v>
      </c>
      <c r="M846" s="12"/>
    </row>
    <row r="847" spans="1:13" ht="18" customHeight="1">
      <c r="A847" s="4">
        <v>846</v>
      </c>
      <c r="B847" s="37">
        <v>39357</v>
      </c>
      <c r="C847" s="36" t="s">
        <v>72</v>
      </c>
      <c r="D847" s="34" t="s">
        <v>16</v>
      </c>
      <c r="E847" s="34" t="s">
        <v>36</v>
      </c>
      <c r="F847" s="34" t="s">
        <v>6</v>
      </c>
      <c r="G847" s="21"/>
      <c r="H847" s="21"/>
      <c r="I847" s="21" t="s">
        <v>13</v>
      </c>
      <c r="J847" s="21" t="s">
        <v>38</v>
      </c>
      <c r="M847" s="13"/>
    </row>
    <row r="848" spans="1:13" ht="18" customHeight="1">
      <c r="A848" s="4">
        <v>847</v>
      </c>
      <c r="B848" s="37">
        <v>39357</v>
      </c>
      <c r="C848" s="34" t="s">
        <v>5</v>
      </c>
      <c r="D848" s="34" t="s">
        <v>30</v>
      </c>
      <c r="E848" s="34" t="s">
        <v>142</v>
      </c>
      <c r="F848" s="34" t="s">
        <v>23</v>
      </c>
      <c r="G848" s="21"/>
      <c r="H848" s="21"/>
      <c r="I848" s="21" t="s">
        <v>8</v>
      </c>
      <c r="J848" s="21" t="s">
        <v>32</v>
      </c>
      <c r="M848" s="12"/>
    </row>
    <row r="849" spans="1:13" ht="18" customHeight="1">
      <c r="A849" s="4">
        <v>848</v>
      </c>
      <c r="B849" s="37">
        <v>39357</v>
      </c>
      <c r="C849" s="34" t="s">
        <v>29</v>
      </c>
      <c r="D849" s="34" t="s">
        <v>41</v>
      </c>
      <c r="E849" s="34" t="s">
        <v>148</v>
      </c>
      <c r="F849" s="34" t="s">
        <v>12</v>
      </c>
      <c r="G849" s="21"/>
      <c r="H849" s="21"/>
      <c r="I849" s="21" t="s">
        <v>9</v>
      </c>
      <c r="J849" s="21" t="s">
        <v>31</v>
      </c>
      <c r="M849" s="12"/>
    </row>
    <row r="850" spans="1:13" ht="18" customHeight="1">
      <c r="A850" s="4">
        <v>849</v>
      </c>
      <c r="B850" s="37">
        <v>39357</v>
      </c>
      <c r="C850" s="34" t="s">
        <v>50</v>
      </c>
      <c r="D850" s="34" t="s">
        <v>153</v>
      </c>
      <c r="E850" s="34" t="s">
        <v>185</v>
      </c>
      <c r="F850" s="34" t="s">
        <v>214</v>
      </c>
      <c r="G850" s="21"/>
      <c r="H850" s="21"/>
      <c r="I850" s="21" t="s">
        <v>26</v>
      </c>
      <c r="J850" s="21" t="s">
        <v>25</v>
      </c>
      <c r="M850" s="12"/>
    </row>
    <row r="851" spans="1:13" ht="18" customHeight="1">
      <c r="A851" s="4">
        <v>850</v>
      </c>
      <c r="B851" s="37">
        <v>39357</v>
      </c>
      <c r="C851" s="34" t="s">
        <v>22</v>
      </c>
      <c r="D851" s="34" t="s">
        <v>27</v>
      </c>
      <c r="E851" s="34" t="s">
        <v>21</v>
      </c>
      <c r="F851" s="34" t="s">
        <v>46</v>
      </c>
      <c r="G851" s="21"/>
      <c r="H851" s="21"/>
      <c r="I851" s="21" t="s">
        <v>37</v>
      </c>
      <c r="J851" s="21" t="s">
        <v>14</v>
      </c>
      <c r="M851" s="12"/>
    </row>
    <row r="852" spans="1:13" ht="18" customHeight="1">
      <c r="A852" s="4">
        <v>851</v>
      </c>
      <c r="B852" s="37">
        <v>39358</v>
      </c>
      <c r="C852" s="34" t="s">
        <v>148</v>
      </c>
      <c r="D852" s="34" t="s">
        <v>12</v>
      </c>
      <c r="E852" s="34" t="s">
        <v>131</v>
      </c>
      <c r="F852" s="34" t="s">
        <v>41</v>
      </c>
      <c r="G852" s="21"/>
      <c r="H852" s="21"/>
      <c r="I852" s="21" t="s">
        <v>9</v>
      </c>
      <c r="J852" s="21" t="s">
        <v>31</v>
      </c>
      <c r="M852" s="12"/>
    </row>
    <row r="853" spans="1:13" ht="18" customHeight="1">
      <c r="A853" s="4">
        <v>852</v>
      </c>
      <c r="B853" s="37">
        <v>39358</v>
      </c>
      <c r="C853" s="34" t="s">
        <v>36</v>
      </c>
      <c r="D853" s="34" t="s">
        <v>163</v>
      </c>
      <c r="E853" s="34" t="s">
        <v>16</v>
      </c>
      <c r="F853" s="34" t="s">
        <v>144</v>
      </c>
      <c r="G853" s="21"/>
      <c r="H853" s="21"/>
      <c r="I853" s="21" t="s">
        <v>14</v>
      </c>
      <c r="J853" s="21" t="s">
        <v>38</v>
      </c>
      <c r="M853" s="12"/>
    </row>
    <row r="854" spans="1:13" ht="18" customHeight="1">
      <c r="A854" s="4">
        <v>853</v>
      </c>
      <c r="B854" s="37">
        <v>39358</v>
      </c>
      <c r="C854" s="34" t="s">
        <v>46</v>
      </c>
      <c r="D854" s="34" t="s">
        <v>4</v>
      </c>
      <c r="E854" s="34" t="s">
        <v>49</v>
      </c>
      <c r="F854" s="34" t="s">
        <v>21</v>
      </c>
      <c r="G854" s="21"/>
      <c r="H854" s="21"/>
      <c r="I854" s="21" t="s">
        <v>37</v>
      </c>
      <c r="J854" s="21" t="s">
        <v>13</v>
      </c>
      <c r="M854" s="12"/>
    </row>
    <row r="855" spans="1:13" ht="18" customHeight="1">
      <c r="A855" s="4">
        <v>854</v>
      </c>
      <c r="B855" s="37">
        <v>39358</v>
      </c>
      <c r="C855" s="34" t="s">
        <v>23</v>
      </c>
      <c r="D855" s="34" t="s">
        <v>213</v>
      </c>
      <c r="E855" s="34" t="s">
        <v>30</v>
      </c>
      <c r="F855" s="34" t="s">
        <v>142</v>
      </c>
      <c r="G855" s="21"/>
      <c r="H855" s="21"/>
      <c r="I855" s="21" t="s">
        <v>8</v>
      </c>
      <c r="J855" s="21" t="s">
        <v>25</v>
      </c>
      <c r="M855" s="12"/>
    </row>
    <row r="856" spans="1:13" ht="18" customHeight="1">
      <c r="A856" s="4">
        <v>855</v>
      </c>
      <c r="B856" s="37">
        <v>39359</v>
      </c>
      <c r="C856" s="34" t="s">
        <v>41</v>
      </c>
      <c r="D856" s="34" t="s">
        <v>29</v>
      </c>
      <c r="E856" s="34" t="s">
        <v>12</v>
      </c>
      <c r="F856" s="34" t="s">
        <v>131</v>
      </c>
      <c r="G856" s="21"/>
      <c r="H856" s="21"/>
      <c r="I856" s="21" t="s">
        <v>9</v>
      </c>
      <c r="J856" s="21" t="s">
        <v>8</v>
      </c>
      <c r="M856" s="12"/>
    </row>
    <row r="857" spans="1:13" ht="18" customHeight="1">
      <c r="A857" s="4">
        <v>856</v>
      </c>
      <c r="B857" s="37">
        <v>39359</v>
      </c>
      <c r="C857" s="34" t="s">
        <v>21</v>
      </c>
      <c r="D857" s="34" t="s">
        <v>35</v>
      </c>
      <c r="E857" s="34" t="s">
        <v>163</v>
      </c>
      <c r="F857" s="34" t="s">
        <v>4</v>
      </c>
      <c r="G857" s="21"/>
      <c r="H857" s="21"/>
      <c r="I857" s="21" t="s">
        <v>14</v>
      </c>
      <c r="J857" s="21" t="s">
        <v>13</v>
      </c>
      <c r="M857" s="12"/>
    </row>
    <row r="858" spans="1:13" ht="18" customHeight="1">
      <c r="A858" s="4">
        <v>857</v>
      </c>
      <c r="B858" s="37">
        <v>39359</v>
      </c>
      <c r="C858" s="34" t="s">
        <v>16</v>
      </c>
      <c r="D858" s="34" t="s">
        <v>72</v>
      </c>
      <c r="E858" s="34" t="s">
        <v>10</v>
      </c>
      <c r="F858" s="34" t="s">
        <v>7</v>
      </c>
      <c r="G858" s="21"/>
      <c r="H858" s="21"/>
      <c r="I858" s="21" t="s">
        <v>20</v>
      </c>
      <c r="J858" s="21" t="s">
        <v>19</v>
      </c>
      <c r="M858" s="12"/>
    </row>
    <row r="859" spans="1:13" ht="18" customHeight="1">
      <c r="A859" s="4">
        <v>858</v>
      </c>
      <c r="B859" s="37">
        <v>39360</v>
      </c>
      <c r="C859" s="34" t="s">
        <v>4</v>
      </c>
      <c r="D859" s="34" t="s">
        <v>17</v>
      </c>
      <c r="E859" s="34" t="s">
        <v>33</v>
      </c>
      <c r="F859" s="34" t="s">
        <v>163</v>
      </c>
      <c r="G859" s="21"/>
      <c r="H859" s="21"/>
      <c r="I859" s="21" t="s">
        <v>14</v>
      </c>
      <c r="J859" s="21" t="s">
        <v>13</v>
      </c>
      <c r="M859" s="12"/>
    </row>
    <row r="860" spans="1:13" ht="18" customHeight="1">
      <c r="A860" s="4">
        <v>859</v>
      </c>
      <c r="B860" s="37">
        <v>39360</v>
      </c>
      <c r="C860" s="34" t="s">
        <v>30</v>
      </c>
      <c r="D860" s="34" t="s">
        <v>5</v>
      </c>
      <c r="E860" s="34" t="s">
        <v>29</v>
      </c>
      <c r="F860" s="34" t="s">
        <v>213</v>
      </c>
      <c r="G860" s="21"/>
      <c r="H860" s="21"/>
      <c r="I860" s="21" t="s">
        <v>8</v>
      </c>
      <c r="J860" s="21" t="s">
        <v>9</v>
      </c>
      <c r="M860" s="12"/>
    </row>
    <row r="861" spans="1:13" ht="18" customHeight="1">
      <c r="A861" s="4">
        <v>860</v>
      </c>
      <c r="B861" s="37">
        <v>39360</v>
      </c>
      <c r="C861" s="34" t="s">
        <v>24</v>
      </c>
      <c r="D861" s="34" t="s">
        <v>161</v>
      </c>
      <c r="E861" s="34" t="s">
        <v>214</v>
      </c>
      <c r="F861" s="34" t="s">
        <v>47</v>
      </c>
      <c r="G861" s="34"/>
      <c r="H861" s="34"/>
      <c r="I861" s="34" t="s">
        <v>25</v>
      </c>
      <c r="J861" s="34" t="s">
        <v>32</v>
      </c>
      <c r="K861" s="12"/>
      <c r="M861" s="12"/>
    </row>
    <row r="862" spans="1:13" ht="18" customHeight="1">
      <c r="A862" s="4">
        <v>861</v>
      </c>
      <c r="B862" s="37">
        <v>39361</v>
      </c>
      <c r="C862" s="34" t="s">
        <v>7</v>
      </c>
      <c r="D862" s="34" t="s">
        <v>46</v>
      </c>
      <c r="E862" s="34" t="s">
        <v>15</v>
      </c>
      <c r="F862" s="34" t="s">
        <v>72</v>
      </c>
      <c r="G862" s="34"/>
      <c r="H862" s="34"/>
      <c r="I862" s="34" t="s">
        <v>19</v>
      </c>
      <c r="J862" s="34" t="s">
        <v>13</v>
      </c>
      <c r="K862" s="12"/>
      <c r="M862" s="12"/>
    </row>
    <row r="863" spans="1:13" ht="18" customHeight="1">
      <c r="A863" s="4">
        <v>862</v>
      </c>
      <c r="B863" s="37">
        <v>39361</v>
      </c>
      <c r="C863" s="34" t="s">
        <v>163</v>
      </c>
      <c r="D863" s="34" t="s">
        <v>10</v>
      </c>
      <c r="E863" s="34" t="s">
        <v>17</v>
      </c>
      <c r="F863" s="34" t="s">
        <v>33</v>
      </c>
      <c r="G863" s="34"/>
      <c r="H863" s="34"/>
      <c r="I863" s="34" t="s">
        <v>14</v>
      </c>
      <c r="J863" s="34" t="s">
        <v>20</v>
      </c>
      <c r="K863" s="12"/>
      <c r="M863" s="12"/>
    </row>
    <row r="864" spans="1:13" ht="18" customHeight="1">
      <c r="A864" s="4">
        <v>863</v>
      </c>
      <c r="B864" s="37">
        <v>39362</v>
      </c>
      <c r="C864" s="34" t="s">
        <v>35</v>
      </c>
      <c r="D864" s="34" t="s">
        <v>33</v>
      </c>
      <c r="E864" s="34" t="s">
        <v>4</v>
      </c>
      <c r="F864" s="34" t="s">
        <v>17</v>
      </c>
      <c r="G864" s="34"/>
      <c r="H864" s="34"/>
      <c r="I864" s="34" t="s">
        <v>14</v>
      </c>
      <c r="J864" s="34" t="s">
        <v>19</v>
      </c>
      <c r="K864" s="12"/>
      <c r="M864" s="12"/>
    </row>
    <row r="865" spans="1:13" ht="18" customHeight="1">
      <c r="A865" s="4">
        <v>864</v>
      </c>
      <c r="B865" s="37">
        <v>39362</v>
      </c>
      <c r="C865" s="34" t="s">
        <v>144</v>
      </c>
      <c r="D865" s="34" t="s">
        <v>22</v>
      </c>
      <c r="E865" s="34" t="s">
        <v>6</v>
      </c>
      <c r="F865" s="34" t="s">
        <v>10</v>
      </c>
      <c r="G865" s="34"/>
      <c r="H865" s="34"/>
      <c r="I865" s="34" t="s">
        <v>13</v>
      </c>
      <c r="J865" s="34" t="s">
        <v>20</v>
      </c>
      <c r="K865" s="12"/>
      <c r="M865" s="12"/>
    </row>
    <row r="866" spans="1:13" ht="18" customHeight="1">
      <c r="A866" s="4">
        <v>865</v>
      </c>
      <c r="B866" s="37">
        <v>39363</v>
      </c>
      <c r="C866" s="34" t="s">
        <v>6</v>
      </c>
      <c r="D866" s="34" t="s">
        <v>49</v>
      </c>
      <c r="E866" s="34" t="s">
        <v>21</v>
      </c>
      <c r="F866" s="34" t="s">
        <v>27</v>
      </c>
      <c r="G866" s="34"/>
      <c r="H866" s="34"/>
      <c r="I866" s="34" t="s">
        <v>13</v>
      </c>
      <c r="J866" s="34" t="s">
        <v>14</v>
      </c>
      <c r="K866" s="12"/>
      <c r="M866" s="12"/>
    </row>
    <row r="867" spans="1:13" ht="18" customHeight="1">
      <c r="A867" s="4">
        <v>866</v>
      </c>
      <c r="B867" s="37">
        <v>39363</v>
      </c>
      <c r="C867" s="34" t="s">
        <v>12</v>
      </c>
      <c r="D867" s="34" t="s">
        <v>213</v>
      </c>
      <c r="E867" s="34" t="s">
        <v>5</v>
      </c>
      <c r="F867" s="34" t="s">
        <v>131</v>
      </c>
      <c r="G867" s="34" t="s">
        <v>29</v>
      </c>
      <c r="H867" s="34" t="s">
        <v>30</v>
      </c>
      <c r="I867" s="34" t="s">
        <v>8</v>
      </c>
      <c r="J867" s="34" t="s">
        <v>25</v>
      </c>
      <c r="K867" s="12"/>
      <c r="M867" s="12"/>
    </row>
    <row r="868" spans="1:13" ht="18" customHeight="1">
      <c r="A868" s="4">
        <v>867</v>
      </c>
      <c r="B868" s="37">
        <v>39364</v>
      </c>
      <c r="C868" s="34" t="s">
        <v>5</v>
      </c>
      <c r="D868" s="34" t="s">
        <v>29</v>
      </c>
      <c r="E868" s="34" t="s">
        <v>30</v>
      </c>
      <c r="F868" s="34" t="s">
        <v>213</v>
      </c>
      <c r="G868" s="34" t="s">
        <v>12</v>
      </c>
      <c r="H868" s="34" t="s">
        <v>131</v>
      </c>
      <c r="I868" s="34" t="s">
        <v>8</v>
      </c>
      <c r="J868" s="34" t="s">
        <v>25</v>
      </c>
      <c r="K868" s="12"/>
      <c r="M868" s="12"/>
    </row>
    <row r="869" spans="1:13" ht="18" customHeight="1">
      <c r="A869" s="4">
        <v>868</v>
      </c>
      <c r="B869" s="37">
        <v>39364</v>
      </c>
      <c r="C869" s="34" t="s">
        <v>22</v>
      </c>
      <c r="D869" s="34" t="s">
        <v>17</v>
      </c>
      <c r="E869" s="34" t="s">
        <v>33</v>
      </c>
      <c r="F869" s="34" t="s">
        <v>4</v>
      </c>
      <c r="G869" s="34"/>
      <c r="H869" s="34"/>
      <c r="I869" s="34" t="s">
        <v>13</v>
      </c>
      <c r="J869" s="34" t="s">
        <v>14</v>
      </c>
      <c r="K869" s="12"/>
      <c r="M869" s="12"/>
    </row>
    <row r="870" spans="1:13" ht="18" customHeight="1">
      <c r="A870" s="4">
        <v>869</v>
      </c>
      <c r="B870" s="37">
        <v>39365</v>
      </c>
      <c r="C870" s="34" t="s">
        <v>131</v>
      </c>
      <c r="D870" s="34" t="s">
        <v>12</v>
      </c>
      <c r="E870" s="34" t="s">
        <v>29</v>
      </c>
      <c r="F870" s="34" t="s">
        <v>30</v>
      </c>
      <c r="G870" s="34" t="s">
        <v>5</v>
      </c>
      <c r="H870" s="34" t="s">
        <v>213</v>
      </c>
      <c r="I870" s="34" t="s">
        <v>8</v>
      </c>
      <c r="J870" s="34" t="s">
        <v>25</v>
      </c>
      <c r="K870" s="12"/>
      <c r="M870" s="12"/>
    </row>
    <row r="871" spans="1:13" ht="18" customHeight="1">
      <c r="A871" s="4">
        <v>870</v>
      </c>
      <c r="B871" s="37">
        <v>39368</v>
      </c>
      <c r="C871" s="34" t="s">
        <v>72</v>
      </c>
      <c r="D871" s="34" t="s">
        <v>144</v>
      </c>
      <c r="E871" s="34" t="s">
        <v>210</v>
      </c>
      <c r="F871" s="34" t="s">
        <v>46</v>
      </c>
      <c r="G871" s="34" t="s">
        <v>17</v>
      </c>
      <c r="H871" s="34" t="s">
        <v>35</v>
      </c>
      <c r="I871" s="34" t="s">
        <v>20</v>
      </c>
      <c r="J871" s="34" t="s">
        <v>38</v>
      </c>
      <c r="K871" s="12"/>
      <c r="M871" s="12"/>
    </row>
    <row r="872" spans="1:13" ht="18" customHeight="1">
      <c r="A872" s="4">
        <v>871</v>
      </c>
      <c r="B872" s="37">
        <v>39368</v>
      </c>
      <c r="C872" s="34" t="s">
        <v>29</v>
      </c>
      <c r="D872" s="34" t="s">
        <v>47</v>
      </c>
      <c r="E872" s="34" t="s">
        <v>213</v>
      </c>
      <c r="F872" s="34" t="s">
        <v>23</v>
      </c>
      <c r="G872" s="34" t="s">
        <v>161</v>
      </c>
      <c r="H872" s="34" t="s">
        <v>30</v>
      </c>
      <c r="I872" s="34" t="s">
        <v>31</v>
      </c>
      <c r="J872" s="34" t="s">
        <v>8</v>
      </c>
      <c r="K872" s="12"/>
      <c r="M872" s="12"/>
    </row>
    <row r="873" spans="1:13" ht="18" customHeight="1">
      <c r="A873" s="4">
        <v>872</v>
      </c>
      <c r="B873" s="37">
        <v>39369</v>
      </c>
      <c r="C873" s="34" t="s">
        <v>46</v>
      </c>
      <c r="D873" s="34" t="s">
        <v>210</v>
      </c>
      <c r="E873" s="34" t="s">
        <v>17</v>
      </c>
      <c r="F873" s="34" t="s">
        <v>35</v>
      </c>
      <c r="G873" s="34" t="s">
        <v>72</v>
      </c>
      <c r="H873" s="34" t="s">
        <v>144</v>
      </c>
      <c r="I873" s="34" t="s">
        <v>20</v>
      </c>
      <c r="J873" s="34" t="s">
        <v>38</v>
      </c>
      <c r="K873" s="12"/>
      <c r="M873" s="12"/>
    </row>
    <row r="874" spans="1:13" ht="18" customHeight="1">
      <c r="A874" s="4">
        <v>873</v>
      </c>
      <c r="B874" s="37">
        <v>39369</v>
      </c>
      <c r="C874" s="34" t="s">
        <v>30</v>
      </c>
      <c r="D874" s="34" t="s">
        <v>161</v>
      </c>
      <c r="E874" s="34" t="s">
        <v>47</v>
      </c>
      <c r="F874" s="34" t="s">
        <v>213</v>
      </c>
      <c r="G874" s="34" t="s">
        <v>23</v>
      </c>
      <c r="H874" s="34" t="s">
        <v>29</v>
      </c>
      <c r="I874" s="34" t="s">
        <v>31</v>
      </c>
      <c r="J874" s="34" t="s">
        <v>8</v>
      </c>
      <c r="K874" s="12"/>
      <c r="M874" s="12"/>
    </row>
    <row r="875" spans="1:13" ht="18" customHeight="1">
      <c r="A875" s="4">
        <v>874</v>
      </c>
      <c r="B875" s="37">
        <v>39370</v>
      </c>
      <c r="C875" s="34" t="s">
        <v>23</v>
      </c>
      <c r="D875" s="34" t="s">
        <v>29</v>
      </c>
      <c r="E875" s="34" t="s">
        <v>161</v>
      </c>
      <c r="F875" s="34" t="s">
        <v>47</v>
      </c>
      <c r="G875" s="34" t="s">
        <v>30</v>
      </c>
      <c r="H875" s="34" t="s">
        <v>213</v>
      </c>
      <c r="I875" s="34" t="s">
        <v>31</v>
      </c>
      <c r="J875" s="34" t="s">
        <v>8</v>
      </c>
      <c r="K875" s="12"/>
      <c r="M875" s="12"/>
    </row>
    <row r="876" spans="1:13" ht="18" customHeight="1">
      <c r="A876" s="4">
        <v>875</v>
      </c>
      <c r="B876" s="37">
        <v>39371</v>
      </c>
      <c r="C876" s="34" t="s">
        <v>213</v>
      </c>
      <c r="D876" s="34" t="s">
        <v>30</v>
      </c>
      <c r="E876" s="34" t="s">
        <v>29</v>
      </c>
      <c r="F876" s="34" t="s">
        <v>161</v>
      </c>
      <c r="G876" s="34" t="s">
        <v>47</v>
      </c>
      <c r="H876" s="34" t="s">
        <v>23</v>
      </c>
      <c r="I876" s="34" t="s">
        <v>31</v>
      </c>
      <c r="J876" s="34" t="s">
        <v>8</v>
      </c>
      <c r="K876" s="12"/>
      <c r="M876" s="12"/>
    </row>
    <row r="877" spans="1:13" ht="18" customHeight="1">
      <c r="A877" s="4">
        <v>876</v>
      </c>
      <c r="B877" s="37">
        <v>39373</v>
      </c>
      <c r="C877" s="34" t="s">
        <v>4</v>
      </c>
      <c r="D877" s="34" t="s">
        <v>16</v>
      </c>
      <c r="E877" s="34" t="s">
        <v>10</v>
      </c>
      <c r="F877" s="34" t="s">
        <v>6</v>
      </c>
      <c r="G877" s="34" t="s">
        <v>163</v>
      </c>
      <c r="H877" s="34" t="s">
        <v>22</v>
      </c>
      <c r="I877" s="34" t="s">
        <v>37</v>
      </c>
      <c r="J877" s="34" t="s">
        <v>20</v>
      </c>
      <c r="K877" s="12"/>
      <c r="M877" s="12"/>
    </row>
    <row r="878" spans="1:13" ht="18" customHeight="1">
      <c r="A878" s="4">
        <v>877</v>
      </c>
      <c r="B878" s="37">
        <v>39373</v>
      </c>
      <c r="C878" s="34" t="s">
        <v>47</v>
      </c>
      <c r="D878" s="34" t="s">
        <v>23</v>
      </c>
      <c r="E878" s="34" t="s">
        <v>30</v>
      </c>
      <c r="F878" s="34" t="s">
        <v>29</v>
      </c>
      <c r="G878" s="34" t="s">
        <v>161</v>
      </c>
      <c r="H878" s="34" t="s">
        <v>213</v>
      </c>
      <c r="I878" s="34" t="s">
        <v>31</v>
      </c>
      <c r="J878" s="34" t="s">
        <v>8</v>
      </c>
      <c r="K878" s="12"/>
      <c r="M878" s="12"/>
    </row>
    <row r="879" spans="1:13" ht="18" customHeight="1">
      <c r="A879" s="4">
        <v>878</v>
      </c>
      <c r="B879" s="37">
        <v>39374</v>
      </c>
      <c r="C879" s="34" t="s">
        <v>6</v>
      </c>
      <c r="D879" s="34" t="s">
        <v>10</v>
      </c>
      <c r="E879" s="34" t="s">
        <v>163</v>
      </c>
      <c r="F879" s="34" t="s">
        <v>22</v>
      </c>
      <c r="G879" s="34" t="s">
        <v>4</v>
      </c>
      <c r="H879" s="34" t="s">
        <v>16</v>
      </c>
      <c r="I879" s="34" t="s">
        <v>37</v>
      </c>
      <c r="J879" s="34" t="s">
        <v>20</v>
      </c>
      <c r="K879" s="12"/>
      <c r="M879" s="12"/>
    </row>
    <row r="880" spans="1:13" ht="18" customHeight="1">
      <c r="A880" s="4">
        <v>879</v>
      </c>
      <c r="B880" s="37">
        <v>39375</v>
      </c>
      <c r="C880" s="34" t="s">
        <v>22</v>
      </c>
      <c r="D880" s="34" t="s">
        <v>163</v>
      </c>
      <c r="E880" s="34" t="s">
        <v>4</v>
      </c>
      <c r="F880" s="34" t="s">
        <v>16</v>
      </c>
      <c r="G880" s="34" t="s">
        <v>6</v>
      </c>
      <c r="H880" s="34" t="s">
        <v>10</v>
      </c>
      <c r="I880" s="34" t="s">
        <v>37</v>
      </c>
      <c r="J880" s="34" t="s">
        <v>20</v>
      </c>
      <c r="K880" s="12"/>
      <c r="M880" s="12"/>
    </row>
    <row r="881" spans="1:13" ht="18" customHeight="1">
      <c r="A881" s="4">
        <v>880</v>
      </c>
      <c r="B881" s="37">
        <v>39382</v>
      </c>
      <c r="C881" s="34" t="s">
        <v>131</v>
      </c>
      <c r="D881" s="34" t="s">
        <v>72</v>
      </c>
      <c r="E881" s="34" t="s">
        <v>12</v>
      </c>
      <c r="F881" s="34" t="s">
        <v>35</v>
      </c>
      <c r="G881" s="34" t="s">
        <v>142</v>
      </c>
      <c r="H881" s="34" t="s">
        <v>144</v>
      </c>
      <c r="I881" s="34" t="s">
        <v>31</v>
      </c>
      <c r="J881" s="34" t="s">
        <v>20</v>
      </c>
      <c r="K881" s="12"/>
      <c r="M881" s="12"/>
    </row>
    <row r="882" spans="1:13" ht="18" customHeight="1">
      <c r="A882" s="4">
        <v>881</v>
      </c>
      <c r="B882" s="37">
        <v>39383</v>
      </c>
      <c r="C882" s="34" t="s">
        <v>144</v>
      </c>
      <c r="D882" s="34" t="s">
        <v>142</v>
      </c>
      <c r="E882" s="34" t="s">
        <v>72</v>
      </c>
      <c r="F882" s="34" t="s">
        <v>12</v>
      </c>
      <c r="G882" s="34" t="s">
        <v>46</v>
      </c>
      <c r="H882" s="34" t="s">
        <v>5</v>
      </c>
      <c r="I882" s="34" t="s">
        <v>31</v>
      </c>
      <c r="J882" s="34" t="s">
        <v>20</v>
      </c>
      <c r="K882" s="12"/>
      <c r="M882" s="12"/>
    </row>
    <row r="883" spans="1:13" ht="18" customHeight="1">
      <c r="A883" s="4">
        <v>882</v>
      </c>
      <c r="B883" s="37">
        <v>39385</v>
      </c>
      <c r="C883" s="34" t="s">
        <v>5</v>
      </c>
      <c r="D883" s="34" t="s">
        <v>46</v>
      </c>
      <c r="E883" s="34" t="s">
        <v>142</v>
      </c>
      <c r="F883" s="34" t="s">
        <v>72</v>
      </c>
      <c r="G883" s="34" t="s">
        <v>131</v>
      </c>
      <c r="H883" s="34" t="s">
        <v>35</v>
      </c>
      <c r="I883" s="34" t="s">
        <v>20</v>
      </c>
      <c r="J883" s="34" t="s">
        <v>31</v>
      </c>
      <c r="K883" s="12"/>
      <c r="M883" s="12"/>
    </row>
    <row r="884" spans="1:13" ht="18" customHeight="1">
      <c r="A884" s="4">
        <v>883</v>
      </c>
      <c r="B884" s="37">
        <v>39386</v>
      </c>
      <c r="C884" s="34" t="s">
        <v>35</v>
      </c>
      <c r="D884" s="34" t="s">
        <v>131</v>
      </c>
      <c r="E884" s="34" t="s">
        <v>46</v>
      </c>
      <c r="F884" s="34" t="s">
        <v>142</v>
      </c>
      <c r="G884" s="34" t="s">
        <v>144</v>
      </c>
      <c r="H884" s="34" t="s">
        <v>12</v>
      </c>
      <c r="I884" s="34" t="s">
        <v>20</v>
      </c>
      <c r="J884" s="34" t="s">
        <v>31</v>
      </c>
      <c r="K884" s="12"/>
      <c r="M884" s="55"/>
    </row>
    <row r="885" spans="1:13" ht="18" customHeight="1">
      <c r="A885" s="4">
        <v>884</v>
      </c>
      <c r="B885" s="37">
        <v>39387</v>
      </c>
      <c r="C885" s="34" t="s">
        <v>12</v>
      </c>
      <c r="D885" s="34" t="s">
        <v>144</v>
      </c>
      <c r="E885" s="34" t="s">
        <v>131</v>
      </c>
      <c r="F885" s="34" t="s">
        <v>46</v>
      </c>
      <c r="G885" s="34" t="s">
        <v>5</v>
      </c>
      <c r="H885" s="34" t="s">
        <v>72</v>
      </c>
      <c r="I885" s="34" t="s">
        <v>20</v>
      </c>
      <c r="J885" s="34" t="s">
        <v>31</v>
      </c>
      <c r="K885" s="12"/>
      <c r="M885" s="12"/>
    </row>
    <row r="886" spans="1:13" ht="18" customHeight="1">
      <c r="B886" s="38"/>
      <c r="C886" s="21">
        <f t="shared" ref="C886:H886" si="5">SUBTOTAL(3,C2:C885)</f>
        <v>884</v>
      </c>
      <c r="D886" s="21">
        <f t="shared" si="5"/>
        <v>884</v>
      </c>
      <c r="E886" s="21">
        <f t="shared" si="5"/>
        <v>884</v>
      </c>
      <c r="F886" s="21">
        <f t="shared" si="5"/>
        <v>884</v>
      </c>
      <c r="G886" s="21">
        <f t="shared" si="5"/>
        <v>20</v>
      </c>
      <c r="H886" s="21">
        <f t="shared" si="5"/>
        <v>20</v>
      </c>
      <c r="I886" s="21"/>
      <c r="J886" s="21"/>
    </row>
    <row r="887" spans="1:13" ht="18" customHeight="1">
      <c r="I887" s="50" t="s">
        <v>127</v>
      </c>
      <c r="J887" s="10">
        <f>C886+D886+E886+F886+G886+H886</f>
        <v>3576</v>
      </c>
    </row>
  </sheetData>
  <sortState xmlns:xlrd2="http://schemas.microsoft.com/office/spreadsheetml/2017/richdata2" ref="M42:V125">
    <sortCondition descending="1" ref="N42:N125"/>
  </sortState>
  <mergeCells count="2">
    <mergeCell ref="L34:V34"/>
    <mergeCell ref="L1:V1"/>
  </mergeCells>
  <phoneticPr fontId="1"/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A83B4-D01E-422B-BCE1-F3B399E5485D}">
  <dimension ref="A1:X861"/>
  <sheetViews>
    <sheetView workbookViewId="0">
      <selection activeCell="X2" sqref="X2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10" width="11.625" style="9" customWidth="1"/>
    <col min="11" max="11" width="4.625" style="9" customWidth="1"/>
    <col min="12" max="12" width="3.5" style="20" bestFit="1" customWidth="1"/>
    <col min="13" max="13" width="11" style="9" bestFit="1" customWidth="1"/>
    <col min="14" max="15" width="6.625" style="9" customWidth="1"/>
    <col min="16" max="16" width="2.625" style="9" customWidth="1"/>
    <col min="17" max="22" width="6.625" style="9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108" t="s">
        <v>398</v>
      </c>
      <c r="M1" s="108"/>
      <c r="N1" s="108"/>
      <c r="O1" s="108"/>
      <c r="P1" s="108"/>
      <c r="Q1" s="108"/>
      <c r="R1" s="108"/>
      <c r="S1" s="108"/>
      <c r="T1" s="108"/>
      <c r="U1" s="108"/>
      <c r="V1" s="108"/>
    </row>
    <row r="2" spans="1:24" ht="18" customHeight="1">
      <c r="A2" s="4">
        <v>1</v>
      </c>
      <c r="B2" s="35">
        <v>38801</v>
      </c>
      <c r="C2" s="36" t="s">
        <v>161</v>
      </c>
      <c r="D2" s="36" t="s">
        <v>47</v>
      </c>
      <c r="E2" s="36" t="s">
        <v>214</v>
      </c>
      <c r="F2" s="36" t="s">
        <v>23</v>
      </c>
      <c r="G2" s="21"/>
      <c r="H2" s="21"/>
      <c r="I2" s="21" t="s">
        <v>25</v>
      </c>
      <c r="J2" s="21" t="s">
        <v>8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  <c r="X2" s="9" t="s">
        <v>140</v>
      </c>
    </row>
    <row r="3" spans="1:24" ht="18" customHeight="1">
      <c r="A3" s="4">
        <v>2</v>
      </c>
      <c r="B3" s="35">
        <v>38801</v>
      </c>
      <c r="C3" s="36" t="s">
        <v>5</v>
      </c>
      <c r="D3" s="36" t="s">
        <v>12</v>
      </c>
      <c r="E3" s="36" t="s">
        <v>131</v>
      </c>
      <c r="F3" s="36" t="s">
        <v>30</v>
      </c>
      <c r="G3" s="21"/>
      <c r="H3" s="21"/>
      <c r="I3" s="21" t="s">
        <v>31</v>
      </c>
      <c r="J3" s="21" t="s">
        <v>9</v>
      </c>
      <c r="L3" s="4">
        <v>1</v>
      </c>
      <c r="M3" s="36" t="s">
        <v>126</v>
      </c>
      <c r="N3" s="10">
        <f>COUNTIF($C$2:$H$859,"笠原昌春")</f>
        <v>113</v>
      </c>
      <c r="O3" s="10">
        <f t="shared" ref="O3:O31" si="0">SUM(Q3:V3)</f>
        <v>113</v>
      </c>
      <c r="P3" s="24"/>
      <c r="Q3" s="10">
        <f>COUNTIF($C$2:$C$859,"笠原昌春")</f>
        <v>30</v>
      </c>
      <c r="R3" s="10">
        <f>COUNTIF($D$2:$D$859,"笠原昌春")</f>
        <v>25</v>
      </c>
      <c r="S3" s="10">
        <f>COUNTIF($E$2:$E$859,"笠原昌春")</f>
        <v>29</v>
      </c>
      <c r="T3" s="10">
        <f>COUNTIF($F$2:$F$859,"笠原昌春")</f>
        <v>28</v>
      </c>
      <c r="U3" s="10">
        <f>COUNTIF($G$2:$G$859,"笠原昌春")</f>
        <v>0</v>
      </c>
      <c r="V3" s="10">
        <f>COUNTIF($H$2:$H$859,"笠原昌春")</f>
        <v>1</v>
      </c>
    </row>
    <row r="4" spans="1:24" ht="18" customHeight="1">
      <c r="A4" s="4">
        <v>3</v>
      </c>
      <c r="B4" s="35">
        <v>38801</v>
      </c>
      <c r="C4" s="36" t="s">
        <v>29</v>
      </c>
      <c r="D4" s="36" t="s">
        <v>142</v>
      </c>
      <c r="E4" s="36" t="s">
        <v>213</v>
      </c>
      <c r="F4" s="36" t="s">
        <v>24</v>
      </c>
      <c r="G4" s="21"/>
      <c r="H4" s="21"/>
      <c r="I4" s="21" t="s">
        <v>32</v>
      </c>
      <c r="J4" s="21" t="s">
        <v>26</v>
      </c>
      <c r="L4" s="4">
        <v>2</v>
      </c>
      <c r="M4" s="34" t="s">
        <v>164</v>
      </c>
      <c r="N4" s="10">
        <f>COUNTIF($C$2:$H$859,"友寄正人")</f>
        <v>109</v>
      </c>
      <c r="O4" s="10">
        <f t="shared" si="0"/>
        <v>109</v>
      </c>
      <c r="P4" s="24"/>
      <c r="Q4" s="10">
        <f>COUNTIF($C$2:$C$859,"友寄正人")</f>
        <v>26</v>
      </c>
      <c r="R4" s="10">
        <f>COUNTIF($D$2:$D$859,"友寄正人")</f>
        <v>28</v>
      </c>
      <c r="S4" s="10">
        <f>COUNTIF($E$2:$E$859,"友寄正人")</f>
        <v>28</v>
      </c>
      <c r="T4" s="10">
        <f>COUNTIF($F$2:$F$859,"友寄正人")</f>
        <v>26</v>
      </c>
      <c r="U4" s="10">
        <f>COUNTIF($G$2:$G$859,"友寄正人")</f>
        <v>1</v>
      </c>
      <c r="V4" s="10">
        <f>COUNTIF($H$2:$H$859,"友寄正人")</f>
        <v>0</v>
      </c>
    </row>
    <row r="5" spans="1:24" ht="18" customHeight="1">
      <c r="A5" s="4">
        <v>4</v>
      </c>
      <c r="B5" s="35">
        <v>38802</v>
      </c>
      <c r="C5" s="36" t="s">
        <v>23</v>
      </c>
      <c r="D5" s="36" t="s">
        <v>182</v>
      </c>
      <c r="E5" s="36" t="s">
        <v>47</v>
      </c>
      <c r="F5" s="36" t="s">
        <v>214</v>
      </c>
      <c r="G5" s="21"/>
      <c r="H5" s="21"/>
      <c r="I5" s="21" t="s">
        <v>25</v>
      </c>
      <c r="J5" s="21" t="s">
        <v>8</v>
      </c>
      <c r="L5" s="4">
        <v>3</v>
      </c>
      <c r="M5" s="36" t="s">
        <v>80</v>
      </c>
      <c r="N5" s="10">
        <f>COUNTIF($C$2:$H$859,"眞鍋勝已")</f>
        <v>108</v>
      </c>
      <c r="O5" s="10">
        <f t="shared" si="0"/>
        <v>108</v>
      </c>
      <c r="P5" s="24"/>
      <c r="Q5" s="10">
        <f>COUNTIF($C$2:$C$859,"眞鍋勝已")</f>
        <v>28</v>
      </c>
      <c r="R5" s="10">
        <f>COUNTIF($D$2:$D$859,"眞鍋勝已")</f>
        <v>29</v>
      </c>
      <c r="S5" s="10">
        <f>COUNTIF($E$2:$E$859,"眞鍋勝已")</f>
        <v>25</v>
      </c>
      <c r="T5" s="10">
        <f>COUNTIF($F$2:$F$859,"眞鍋勝已")</f>
        <v>25</v>
      </c>
      <c r="U5" s="10">
        <f>COUNTIF($G$2:$G$859,"眞鍋勝已")</f>
        <v>1</v>
      </c>
      <c r="V5" s="10">
        <f>COUNTIF($H$2:$H$859,"眞鍋勝已")</f>
        <v>0</v>
      </c>
    </row>
    <row r="6" spans="1:24" ht="18" customHeight="1">
      <c r="A6" s="4">
        <v>5</v>
      </c>
      <c r="B6" s="35">
        <v>38802</v>
      </c>
      <c r="C6" s="36" t="s">
        <v>30</v>
      </c>
      <c r="D6" s="36" t="s">
        <v>41</v>
      </c>
      <c r="E6" s="36" t="s">
        <v>12</v>
      </c>
      <c r="F6" s="36" t="s">
        <v>131</v>
      </c>
      <c r="G6" s="21"/>
      <c r="H6" s="21"/>
      <c r="I6" s="21" t="s">
        <v>31</v>
      </c>
      <c r="J6" s="21" t="s">
        <v>9</v>
      </c>
      <c r="L6" s="4">
        <v>4</v>
      </c>
      <c r="M6" s="36" t="s">
        <v>90</v>
      </c>
      <c r="N6" s="10">
        <f>COUNTIF($C$2:$H$859,"杉永政信")</f>
        <v>103</v>
      </c>
      <c r="O6" s="10">
        <f t="shared" si="0"/>
        <v>103</v>
      </c>
      <c r="P6" s="24"/>
      <c r="Q6" s="10">
        <f>COUNTIF($C$2:$C$859,"杉永政信")</f>
        <v>25</v>
      </c>
      <c r="R6" s="10">
        <f>COUNTIF($D$2:$D$859,"杉永政信")</f>
        <v>25</v>
      </c>
      <c r="S6" s="10">
        <f>COUNTIF($E$2:$E$859,"杉永政信")</f>
        <v>26</v>
      </c>
      <c r="T6" s="10">
        <f>COUNTIF($F$2:$F$859,"杉永政信")</f>
        <v>27</v>
      </c>
      <c r="U6" s="10">
        <f>COUNTIF($G$2:$G$859,"杉永政信")</f>
        <v>0</v>
      </c>
      <c r="V6" s="10">
        <f>COUNTIF($H$2:$H$859,"杉永政信")</f>
        <v>0</v>
      </c>
    </row>
    <row r="7" spans="1:24" ht="18" customHeight="1">
      <c r="A7" s="4">
        <v>6</v>
      </c>
      <c r="B7" s="35">
        <v>38802</v>
      </c>
      <c r="C7" s="36" t="s">
        <v>24</v>
      </c>
      <c r="D7" s="36" t="s">
        <v>148</v>
      </c>
      <c r="E7" s="36" t="s">
        <v>142</v>
      </c>
      <c r="F7" s="36" t="s">
        <v>213</v>
      </c>
      <c r="G7" s="21"/>
      <c r="H7" s="21"/>
      <c r="I7" s="21" t="s">
        <v>32</v>
      </c>
      <c r="J7" s="21" t="s">
        <v>26</v>
      </c>
      <c r="L7" s="4">
        <v>5</v>
      </c>
      <c r="M7" s="34" t="s">
        <v>145</v>
      </c>
      <c r="N7" s="10">
        <f>COUNTIF($C$2:$H$859,"渡田均")</f>
        <v>102</v>
      </c>
      <c r="O7" s="10">
        <f t="shared" si="0"/>
        <v>102</v>
      </c>
      <c r="P7" s="24"/>
      <c r="Q7" s="10">
        <f>COUNTIF($C$2:$C$859,"渡田均")</f>
        <v>27</v>
      </c>
      <c r="R7" s="10">
        <f>COUNTIF($D$2:$D$859,"渡田均")</f>
        <v>28</v>
      </c>
      <c r="S7" s="10">
        <f>COUNTIF($E$2:$E$859,"渡田均")</f>
        <v>22</v>
      </c>
      <c r="T7" s="10">
        <f>COUNTIF($F$2:$F$859,"渡田均")</f>
        <v>23</v>
      </c>
      <c r="U7" s="10">
        <f>COUNTIF($G$2:$G$859,"渡田均")</f>
        <v>1</v>
      </c>
      <c r="V7" s="10">
        <f>COUNTIF($H$2:$H$859,"渡田均")</f>
        <v>1</v>
      </c>
    </row>
    <row r="8" spans="1:24" ht="18" customHeight="1">
      <c r="A8" s="4">
        <v>7</v>
      </c>
      <c r="B8" s="35">
        <v>38804</v>
      </c>
      <c r="C8" s="36" t="s">
        <v>213</v>
      </c>
      <c r="D8" s="36" t="s">
        <v>29</v>
      </c>
      <c r="E8" s="36" t="s">
        <v>148</v>
      </c>
      <c r="F8" s="36" t="s">
        <v>142</v>
      </c>
      <c r="G8" s="21"/>
      <c r="H8" s="21"/>
      <c r="I8" s="21" t="s">
        <v>9</v>
      </c>
      <c r="J8" s="21" t="s">
        <v>26</v>
      </c>
      <c r="L8" s="4">
        <v>6</v>
      </c>
      <c r="M8" s="36" t="s">
        <v>10</v>
      </c>
      <c r="N8" s="10">
        <f>COUNTIF($C$2:$H$859,"森健次郎")</f>
        <v>101</v>
      </c>
      <c r="O8" s="10">
        <f t="shared" si="0"/>
        <v>101</v>
      </c>
      <c r="P8" s="24"/>
      <c r="Q8" s="10">
        <f>COUNTIF($C$2:$C$859,"森健次郎")</f>
        <v>26</v>
      </c>
      <c r="R8" s="10">
        <f>COUNTIF($D$2:$D$859,"森健次郎")</f>
        <v>26</v>
      </c>
      <c r="S8" s="10">
        <f>COUNTIF($E$2:$E$859,"森健次郎")</f>
        <v>25</v>
      </c>
      <c r="T8" s="10">
        <f>COUNTIF($F$2:$F$859,"森健次郎")</f>
        <v>24</v>
      </c>
      <c r="U8" s="10">
        <f>COUNTIF($G$2:$G$859,"森健次郎")</f>
        <v>0</v>
      </c>
      <c r="V8" s="10">
        <f>COUNTIF($H$2:$H$859,"森健次郎")</f>
        <v>0</v>
      </c>
    </row>
    <row r="9" spans="1:24" ht="18" customHeight="1">
      <c r="A9" s="4">
        <v>8</v>
      </c>
      <c r="B9" s="35">
        <v>38804</v>
      </c>
      <c r="C9" s="36" t="s">
        <v>131</v>
      </c>
      <c r="D9" s="36" t="s">
        <v>5</v>
      </c>
      <c r="E9" s="36" t="s">
        <v>208</v>
      </c>
      <c r="F9" s="36" t="s">
        <v>12</v>
      </c>
      <c r="G9" s="21"/>
      <c r="H9" s="21"/>
      <c r="I9" s="21" t="s">
        <v>8</v>
      </c>
      <c r="J9" s="21" t="s">
        <v>31</v>
      </c>
      <c r="L9" s="4">
        <v>7</v>
      </c>
      <c r="M9" s="34" t="s">
        <v>130</v>
      </c>
      <c r="N9" s="10">
        <f>COUNTIF($C$2:$H$859,"佐々木昌信")</f>
        <v>98</v>
      </c>
      <c r="O9" s="10">
        <f t="shared" si="0"/>
        <v>98</v>
      </c>
      <c r="P9" s="24"/>
      <c r="Q9" s="10">
        <f>COUNTIF($C$2:$C$859,"佐々木昌信")</f>
        <v>26</v>
      </c>
      <c r="R9" s="10">
        <f>COUNTIF($D$2:$D$859,"佐々木昌信")</f>
        <v>25</v>
      </c>
      <c r="S9" s="10">
        <f>COUNTIF($E$2:$E$859,"佐々木昌信")</f>
        <v>23</v>
      </c>
      <c r="T9" s="10">
        <f>COUNTIF($F$2:$F$859,"佐々木昌信")</f>
        <v>24</v>
      </c>
      <c r="U9" s="10">
        <f>COUNTIF($G$2:$G$859,"佐々木昌信")</f>
        <v>0</v>
      </c>
      <c r="V9" s="10">
        <f>COUNTIF($H$2:$H$859,"佐々木昌信")</f>
        <v>0</v>
      </c>
    </row>
    <row r="10" spans="1:24" ht="18" customHeight="1">
      <c r="A10" s="4">
        <v>9</v>
      </c>
      <c r="B10" s="35">
        <v>38804</v>
      </c>
      <c r="C10" s="36" t="s">
        <v>214</v>
      </c>
      <c r="D10" s="36" t="s">
        <v>161</v>
      </c>
      <c r="E10" s="36" t="s">
        <v>182</v>
      </c>
      <c r="F10" s="36" t="s">
        <v>47</v>
      </c>
      <c r="G10" s="21"/>
      <c r="H10" s="21"/>
      <c r="I10" s="21" t="s">
        <v>25</v>
      </c>
      <c r="J10" s="21" t="s">
        <v>32</v>
      </c>
      <c r="L10" s="4">
        <v>8</v>
      </c>
      <c r="M10" s="34" t="s">
        <v>205</v>
      </c>
      <c r="N10" s="10">
        <f>COUNTIF($C$2:$H$859,"谷博")</f>
        <v>97</v>
      </c>
      <c r="O10" s="10">
        <f t="shared" si="0"/>
        <v>97</v>
      </c>
      <c r="P10" s="24"/>
      <c r="Q10" s="10">
        <f>COUNTIF($C$2:$C$859,"谷博")</f>
        <v>20</v>
      </c>
      <c r="R10" s="10">
        <f>COUNTIF($D$2:$D$859,"谷博")</f>
        <v>26</v>
      </c>
      <c r="S10" s="10">
        <f>COUNTIF($E$2:$E$859,"谷博")</f>
        <v>26</v>
      </c>
      <c r="T10" s="10">
        <f>COUNTIF($F$2:$F$859,"谷博")</f>
        <v>25</v>
      </c>
      <c r="U10" s="10">
        <f>COUNTIF($G$2:$G$859,"谷博")</f>
        <v>0</v>
      </c>
      <c r="V10" s="10">
        <f>COUNTIF($H$2:$H$859,"谷博")</f>
        <v>0</v>
      </c>
    </row>
    <row r="11" spans="1:24" ht="18" customHeight="1">
      <c r="A11" s="4">
        <v>10</v>
      </c>
      <c r="B11" s="35">
        <v>38805</v>
      </c>
      <c r="C11" s="36" t="s">
        <v>47</v>
      </c>
      <c r="D11" s="36" t="s">
        <v>23</v>
      </c>
      <c r="E11" s="36" t="s">
        <v>161</v>
      </c>
      <c r="F11" s="36" t="s">
        <v>182</v>
      </c>
      <c r="G11" s="21"/>
      <c r="H11" s="21"/>
      <c r="I11" s="21" t="s">
        <v>25</v>
      </c>
      <c r="J11" s="21" t="s">
        <v>32</v>
      </c>
      <c r="L11" s="4">
        <v>9</v>
      </c>
      <c r="M11" s="36" t="s">
        <v>67</v>
      </c>
      <c r="N11" s="10">
        <f>COUNTIF($C$2:$H$859,"橘髙淳")</f>
        <v>96</v>
      </c>
      <c r="O11" s="10">
        <f t="shared" si="0"/>
        <v>96</v>
      </c>
      <c r="P11" s="24"/>
      <c r="Q11" s="10">
        <f>COUNTIF($C$2:$C$859,"橘髙淳")</f>
        <v>24</v>
      </c>
      <c r="R11" s="10">
        <f>COUNTIF($D$2:$D$859,"橘髙淳")</f>
        <v>26</v>
      </c>
      <c r="S11" s="10">
        <f>COUNTIF($E$2:$E$859,"橘髙淳")</f>
        <v>24</v>
      </c>
      <c r="T11" s="10">
        <f>COUNTIF($F$2:$F$859,"橘髙淳")</f>
        <v>22</v>
      </c>
      <c r="U11" s="10">
        <f>COUNTIF($G$2:$G$859,"橘髙淳")</f>
        <v>0</v>
      </c>
      <c r="V11" s="10">
        <f>COUNTIF($H$2:$H$859,"橘髙淳")</f>
        <v>0</v>
      </c>
    </row>
    <row r="12" spans="1:24" ht="18" customHeight="1">
      <c r="A12" s="4">
        <v>11</v>
      </c>
      <c r="B12" s="35">
        <v>38805</v>
      </c>
      <c r="C12" s="36" t="s">
        <v>142</v>
      </c>
      <c r="D12" s="36" t="s">
        <v>24</v>
      </c>
      <c r="E12" s="36" t="s">
        <v>29</v>
      </c>
      <c r="F12" s="36" t="s">
        <v>148</v>
      </c>
      <c r="G12" s="21"/>
      <c r="H12" s="21"/>
      <c r="I12" s="21" t="s">
        <v>9</v>
      </c>
      <c r="J12" s="21" t="s">
        <v>26</v>
      </c>
      <c r="L12" s="4">
        <v>10</v>
      </c>
      <c r="M12" s="36" t="s">
        <v>79</v>
      </c>
      <c r="N12" s="10">
        <f>COUNTIF($C$2:$H$859,"有隅昭二")</f>
        <v>90</v>
      </c>
      <c r="O12" s="10">
        <f t="shared" si="0"/>
        <v>90</v>
      </c>
      <c r="P12" s="24"/>
      <c r="Q12" s="10">
        <f>COUNTIF($C$2:$C$859,"有隅昭二")</f>
        <v>23</v>
      </c>
      <c r="R12" s="10">
        <f>COUNTIF($D$2:$D$859,"有隅昭二")</f>
        <v>22</v>
      </c>
      <c r="S12" s="10">
        <f>COUNTIF($E$2:$E$859,"有隅昭二")</f>
        <v>23</v>
      </c>
      <c r="T12" s="10">
        <f>COUNTIF($F$2:$F$859,"有隅昭二")</f>
        <v>22</v>
      </c>
      <c r="U12" s="10">
        <f>COUNTIF($G$2:$G$859,"有隅昭二")</f>
        <v>0</v>
      </c>
      <c r="V12" s="10">
        <f>COUNTIF($H$2:$H$859,"有隅昭二")</f>
        <v>0</v>
      </c>
    </row>
    <row r="13" spans="1:24" ht="18" customHeight="1">
      <c r="A13" s="4">
        <v>12</v>
      </c>
      <c r="B13" s="35">
        <v>38805</v>
      </c>
      <c r="C13" s="36" t="s">
        <v>12</v>
      </c>
      <c r="D13" s="36" t="s">
        <v>30</v>
      </c>
      <c r="E13" s="36" t="s">
        <v>5</v>
      </c>
      <c r="F13" s="36" t="s">
        <v>208</v>
      </c>
      <c r="G13" s="21"/>
      <c r="H13" s="21"/>
      <c r="I13" s="21" t="s">
        <v>8</v>
      </c>
      <c r="J13" s="21" t="s">
        <v>31</v>
      </c>
      <c r="L13" s="4">
        <v>11</v>
      </c>
      <c r="M13" s="21" t="s">
        <v>166</v>
      </c>
      <c r="N13" s="10">
        <f>COUNTIF($C$2:$H$859,"井野修")</f>
        <v>88</v>
      </c>
      <c r="O13" s="10">
        <f t="shared" si="0"/>
        <v>88</v>
      </c>
      <c r="P13" s="24"/>
      <c r="Q13" s="10">
        <f>COUNTIF($C$2:$C$859,"井野修")</f>
        <v>18</v>
      </c>
      <c r="R13" s="10">
        <f>COUNTIF($D$2:$D$859,"井野修")</f>
        <v>25</v>
      </c>
      <c r="S13" s="10">
        <f>COUNTIF($E$2:$E$859,"井野修")</f>
        <v>21</v>
      </c>
      <c r="T13" s="10">
        <f>COUNTIF($F$2:$F$859,"井野修")</f>
        <v>24</v>
      </c>
      <c r="U13" s="10">
        <f>COUNTIF($G$2:$G$859,"井野修")</f>
        <v>0</v>
      </c>
      <c r="V13" s="10">
        <f>COUNTIF($H$2:$H$859,"井野修")</f>
        <v>0</v>
      </c>
    </row>
    <row r="14" spans="1:24" ht="18" customHeight="1">
      <c r="A14" s="4">
        <v>13</v>
      </c>
      <c r="B14" s="35">
        <v>38806</v>
      </c>
      <c r="C14" s="36" t="s">
        <v>148</v>
      </c>
      <c r="D14" s="36" t="s">
        <v>213</v>
      </c>
      <c r="E14" s="36" t="s">
        <v>24</v>
      </c>
      <c r="F14" s="36" t="s">
        <v>29</v>
      </c>
      <c r="G14" s="21"/>
      <c r="H14" s="21"/>
      <c r="I14" s="21" t="s">
        <v>9</v>
      </c>
      <c r="J14" s="21" t="s">
        <v>26</v>
      </c>
      <c r="L14" s="4">
        <v>12</v>
      </c>
      <c r="M14" s="36" t="s">
        <v>85</v>
      </c>
      <c r="N14" s="10">
        <f>COUNTIF($C$2:$H$859,"吉本文弘")</f>
        <v>78</v>
      </c>
      <c r="O14" s="10">
        <f t="shared" si="0"/>
        <v>78</v>
      </c>
      <c r="P14" s="24"/>
      <c r="Q14" s="10">
        <f>COUNTIF($C$2:$C$859,"吉本文弘")</f>
        <v>22</v>
      </c>
      <c r="R14" s="10">
        <f>COUNTIF($D$2:$D$859,"吉本文弘")</f>
        <v>16</v>
      </c>
      <c r="S14" s="10">
        <f>COUNTIF($E$2:$E$859,"吉本文弘")</f>
        <v>19</v>
      </c>
      <c r="T14" s="10">
        <f>COUNTIF($F$2:$F$859,"吉本文弘")</f>
        <v>20</v>
      </c>
      <c r="U14" s="10">
        <f>COUNTIF($G$2:$G$859,"吉本文弘")</f>
        <v>0</v>
      </c>
      <c r="V14" s="10">
        <f>COUNTIF($H$2:$H$859,"吉本文弘")</f>
        <v>1</v>
      </c>
    </row>
    <row r="15" spans="1:24" ht="18" customHeight="1">
      <c r="A15" s="4">
        <v>14</v>
      </c>
      <c r="B15" s="35">
        <v>38806</v>
      </c>
      <c r="C15" s="36" t="s">
        <v>182</v>
      </c>
      <c r="D15" s="36" t="s">
        <v>214</v>
      </c>
      <c r="E15" s="36" t="s">
        <v>23</v>
      </c>
      <c r="F15" s="36" t="s">
        <v>161</v>
      </c>
      <c r="G15" s="21"/>
      <c r="H15" s="21"/>
      <c r="I15" s="21" t="s">
        <v>25</v>
      </c>
      <c r="J15" s="21" t="s">
        <v>32</v>
      </c>
      <c r="L15" s="4">
        <v>13</v>
      </c>
      <c r="M15" s="36" t="s">
        <v>84</v>
      </c>
      <c r="N15" s="10">
        <f>COUNTIF($C$2:$H$859,"本田英志")</f>
        <v>75</v>
      </c>
      <c r="O15" s="10">
        <f t="shared" si="0"/>
        <v>75</v>
      </c>
      <c r="P15" s="24"/>
      <c r="Q15" s="10">
        <f>COUNTIF($C$2:$C$859,"本田英志")</f>
        <v>19</v>
      </c>
      <c r="R15" s="10">
        <f>COUNTIF($D$2:$D$859,"本田英志")</f>
        <v>18</v>
      </c>
      <c r="S15" s="10">
        <f>COUNTIF($E$2:$E$859,"本田英志")</f>
        <v>17</v>
      </c>
      <c r="T15" s="10">
        <f>COUNTIF($F$2:$F$859,"本田英志")</f>
        <v>21</v>
      </c>
      <c r="U15" s="10">
        <f>COUNTIF($G$2:$G$859,"本田英志")</f>
        <v>0</v>
      </c>
      <c r="V15" s="10">
        <f>COUNTIF($H$2:$H$859,"本田英志")</f>
        <v>0</v>
      </c>
    </row>
    <row r="16" spans="1:24" ht="18" customHeight="1">
      <c r="A16" s="4">
        <v>15</v>
      </c>
      <c r="B16" s="35">
        <v>38806</v>
      </c>
      <c r="C16" s="36" t="s">
        <v>211</v>
      </c>
      <c r="D16" s="36" t="s">
        <v>131</v>
      </c>
      <c r="E16" s="36" t="s">
        <v>30</v>
      </c>
      <c r="F16" s="36" t="s">
        <v>5</v>
      </c>
      <c r="G16" s="21"/>
      <c r="H16" s="21"/>
      <c r="I16" s="21" t="s">
        <v>8</v>
      </c>
      <c r="J16" s="21" t="s">
        <v>31</v>
      </c>
      <c r="L16" s="4">
        <v>14</v>
      </c>
      <c r="M16" s="36" t="s">
        <v>86</v>
      </c>
      <c r="N16" s="10">
        <f>COUNTIF($C$2:$H$859,"敷田直人")</f>
        <v>71</v>
      </c>
      <c r="O16" s="10">
        <f t="shared" si="0"/>
        <v>71</v>
      </c>
      <c r="P16" s="24"/>
      <c r="Q16" s="10">
        <f>COUNTIF($C$2:$C$859,"敷田直人")</f>
        <v>18</v>
      </c>
      <c r="R16" s="10">
        <f>COUNTIF($D$2:$D$859,"敷田直人")</f>
        <v>19</v>
      </c>
      <c r="S16" s="10">
        <f>COUNTIF($E$2:$E$859,"敷田直人")</f>
        <v>17</v>
      </c>
      <c r="T16" s="10">
        <f>COUNTIF($F$2:$F$859,"敷田直人")</f>
        <v>16</v>
      </c>
      <c r="U16" s="10">
        <f>COUNTIF($G$2:$G$859,"敷田直人")</f>
        <v>1</v>
      </c>
      <c r="V16" s="10">
        <f>COUNTIF($H$2:$H$859,"敷田直人")</f>
        <v>0</v>
      </c>
    </row>
    <row r="17" spans="1:22" ht="18" customHeight="1">
      <c r="A17" s="4">
        <v>16</v>
      </c>
      <c r="B17" s="35">
        <v>38807</v>
      </c>
      <c r="C17" s="36" t="s">
        <v>153</v>
      </c>
      <c r="D17" s="36" t="s">
        <v>173</v>
      </c>
      <c r="E17" s="36" t="s">
        <v>185</v>
      </c>
      <c r="F17" s="36" t="s">
        <v>146</v>
      </c>
      <c r="G17" s="21"/>
      <c r="H17" s="21"/>
      <c r="I17" s="21" t="s">
        <v>26</v>
      </c>
      <c r="J17" s="21" t="s">
        <v>31</v>
      </c>
      <c r="L17" s="4">
        <v>15</v>
      </c>
      <c r="M17" s="36" t="s">
        <v>83</v>
      </c>
      <c r="N17" s="10">
        <f>COUNTIF($C$2:$H$859,"小林和公")</f>
        <v>69</v>
      </c>
      <c r="O17" s="10">
        <f t="shared" si="0"/>
        <v>69</v>
      </c>
      <c r="P17" s="24"/>
      <c r="Q17" s="10">
        <f>COUNTIF($C$2:$C$859,"小林和公")</f>
        <v>16</v>
      </c>
      <c r="R17" s="10">
        <f>COUNTIF($D$2:$D$859,"小林和公")</f>
        <v>17</v>
      </c>
      <c r="S17" s="10">
        <f>COUNTIF($E$2:$E$859,"小林和公")</f>
        <v>19</v>
      </c>
      <c r="T17" s="10">
        <f>COUNTIF($F$2:$F$859,"小林和公")</f>
        <v>17</v>
      </c>
      <c r="U17" s="10">
        <f>COUNTIF($G$2:$G$859,"小林和公")</f>
        <v>0</v>
      </c>
      <c r="V17" s="10">
        <f>COUNTIF($H$2:$H$859,"小林和公")</f>
        <v>0</v>
      </c>
    </row>
    <row r="18" spans="1:22" ht="18" customHeight="1">
      <c r="A18" s="4">
        <v>17</v>
      </c>
      <c r="B18" s="35">
        <v>38807</v>
      </c>
      <c r="C18" s="36" t="s">
        <v>5</v>
      </c>
      <c r="D18" s="36" t="s">
        <v>12</v>
      </c>
      <c r="E18" s="36" t="s">
        <v>131</v>
      </c>
      <c r="F18" s="36" t="s">
        <v>30</v>
      </c>
      <c r="G18" s="21"/>
      <c r="H18" s="21"/>
      <c r="I18" s="21" t="s">
        <v>8</v>
      </c>
      <c r="J18" s="21" t="s">
        <v>32</v>
      </c>
      <c r="L18" s="4">
        <v>16</v>
      </c>
      <c r="M18" s="36" t="s">
        <v>88</v>
      </c>
      <c r="N18" s="10">
        <f>COUNTIF($C$2:$H$859,"木内九二生")</f>
        <v>66</v>
      </c>
      <c r="O18" s="10">
        <f t="shared" si="0"/>
        <v>66</v>
      </c>
      <c r="P18" s="24"/>
      <c r="Q18" s="10">
        <f>COUNTIF($C$2:$C$859,"木内九二生")</f>
        <v>18</v>
      </c>
      <c r="R18" s="10">
        <f>COUNTIF($D$2:$D$859,"木内九二生")</f>
        <v>13</v>
      </c>
      <c r="S18" s="10">
        <f>COUNTIF($E$2:$E$859,"木内九二生")</f>
        <v>16</v>
      </c>
      <c r="T18" s="10">
        <f>COUNTIF($F$2:$F$859,"木内九二生")</f>
        <v>19</v>
      </c>
      <c r="U18" s="10">
        <f>COUNTIF($G$2:$G$859,"木内九二生")</f>
        <v>0</v>
      </c>
      <c r="V18" s="10">
        <f>COUNTIF($H$2:$H$859,"木内九二生")</f>
        <v>0</v>
      </c>
    </row>
    <row r="19" spans="1:22" ht="18" customHeight="1">
      <c r="A19" s="4">
        <v>18</v>
      </c>
      <c r="B19" s="35">
        <v>38807</v>
      </c>
      <c r="C19" s="36" t="s">
        <v>46</v>
      </c>
      <c r="D19" s="36" t="s">
        <v>22</v>
      </c>
      <c r="E19" s="36" t="s">
        <v>4</v>
      </c>
      <c r="F19" s="36" t="s">
        <v>72</v>
      </c>
      <c r="G19" s="21"/>
      <c r="H19" s="21"/>
      <c r="I19" s="21" t="s">
        <v>37</v>
      </c>
      <c r="J19" s="21" t="s">
        <v>13</v>
      </c>
      <c r="L19" s="4">
        <v>17</v>
      </c>
      <c r="M19" s="36" t="s">
        <v>93</v>
      </c>
      <c r="N19" s="10">
        <f>COUNTIF($C$2:$H$859,"名幸一明")</f>
        <v>62</v>
      </c>
      <c r="O19" s="10">
        <f t="shared" si="0"/>
        <v>62</v>
      </c>
      <c r="P19" s="24"/>
      <c r="Q19" s="10">
        <f>COUNTIF($C$2:$C$859,"名幸一明")</f>
        <v>15</v>
      </c>
      <c r="R19" s="10">
        <f>COUNTIF($D$2:$D$859,"名幸一明")</f>
        <v>13</v>
      </c>
      <c r="S19" s="10">
        <f>COUNTIF($E$2:$E$859,"名幸一明")</f>
        <v>17</v>
      </c>
      <c r="T19" s="10">
        <f>COUNTIF($F$2:$F$859,"名幸一明")</f>
        <v>17</v>
      </c>
      <c r="U19" s="10">
        <f>COUNTIF($G$2:$G$859,"名幸一明")</f>
        <v>0</v>
      </c>
      <c r="V19" s="10">
        <f>COUNTIF($H$2:$H$859,"名幸一明")</f>
        <v>0</v>
      </c>
    </row>
    <row r="20" spans="1:22" ht="18" customHeight="1">
      <c r="A20" s="4">
        <v>19</v>
      </c>
      <c r="B20" s="35">
        <v>38807</v>
      </c>
      <c r="C20" s="36" t="s">
        <v>29</v>
      </c>
      <c r="D20" s="36" t="s">
        <v>142</v>
      </c>
      <c r="E20" s="36" t="s">
        <v>213</v>
      </c>
      <c r="F20" s="36" t="s">
        <v>24</v>
      </c>
      <c r="G20" s="21"/>
      <c r="H20" s="21"/>
      <c r="I20" s="21" t="s">
        <v>9</v>
      </c>
      <c r="J20" s="21" t="s">
        <v>25</v>
      </c>
      <c r="L20" s="4">
        <v>18</v>
      </c>
      <c r="M20" s="36" t="s">
        <v>78</v>
      </c>
      <c r="N20" s="10">
        <f>COUNTIF($C$2:$H$859,"西本欣司")</f>
        <v>60</v>
      </c>
      <c r="O20" s="10">
        <f t="shared" si="0"/>
        <v>60</v>
      </c>
      <c r="P20" s="24"/>
      <c r="Q20" s="10">
        <f>COUNTIF($C$2:$C$859,"西本欣司")</f>
        <v>15</v>
      </c>
      <c r="R20" s="10">
        <f>COUNTIF($D$2:$D$859,"西本欣司")</f>
        <v>16</v>
      </c>
      <c r="S20" s="10">
        <f>COUNTIF($E$2:$E$859,"西本欣司")</f>
        <v>13</v>
      </c>
      <c r="T20" s="10">
        <f>COUNTIF($F$2:$F$859,"西本欣司")</f>
        <v>16</v>
      </c>
      <c r="U20" s="10">
        <f>COUNTIF($G$2:$G$859,"西本欣司")</f>
        <v>0</v>
      </c>
      <c r="V20" s="10">
        <f>COUNTIF($H$2:$H$859,"西本欣司")</f>
        <v>0</v>
      </c>
    </row>
    <row r="21" spans="1:22" ht="18" customHeight="1">
      <c r="A21" s="4">
        <v>20</v>
      </c>
      <c r="B21" s="35">
        <v>38807</v>
      </c>
      <c r="C21" s="36" t="s">
        <v>144</v>
      </c>
      <c r="D21" s="36" t="s">
        <v>6</v>
      </c>
      <c r="E21" s="36" t="s">
        <v>210</v>
      </c>
      <c r="F21" s="36" t="s">
        <v>16</v>
      </c>
      <c r="G21" s="21"/>
      <c r="H21" s="21"/>
      <c r="I21" s="21" t="s">
        <v>20</v>
      </c>
      <c r="J21" s="21" t="s">
        <v>19</v>
      </c>
      <c r="L21" s="4">
        <v>19</v>
      </c>
      <c r="M21" s="36" t="s">
        <v>89</v>
      </c>
      <c r="N21" s="10">
        <f>COUNTIF($C$2:$H$859,"嶋田哲也")</f>
        <v>53</v>
      </c>
      <c r="O21" s="10">
        <f t="shared" si="0"/>
        <v>53</v>
      </c>
      <c r="P21" s="24"/>
      <c r="Q21" s="10">
        <f>COUNTIF($C$2:$C$859,"嶋田哲也")</f>
        <v>15</v>
      </c>
      <c r="R21" s="10">
        <f>COUNTIF($D$2:$D$859,"嶋田哲也")</f>
        <v>15</v>
      </c>
      <c r="S21" s="10">
        <f>COUNTIF($E$2:$E$859,"嶋田哲也")</f>
        <v>14</v>
      </c>
      <c r="T21" s="10">
        <f>COUNTIF($F$2:$F$859,"嶋田哲也")</f>
        <v>9</v>
      </c>
      <c r="U21" s="10">
        <f>COUNTIF($G$2:$G$859,"嶋田哲也")</f>
        <v>0</v>
      </c>
      <c r="V21" s="10">
        <f>COUNTIF($H$2:$H$859,"嶋田哲也")</f>
        <v>0</v>
      </c>
    </row>
    <row r="22" spans="1:22" ht="18" customHeight="1">
      <c r="A22" s="4">
        <v>21</v>
      </c>
      <c r="B22" s="35">
        <v>38807</v>
      </c>
      <c r="C22" s="36" t="s">
        <v>163</v>
      </c>
      <c r="D22" s="36" t="s">
        <v>218</v>
      </c>
      <c r="E22" s="36" t="s">
        <v>17</v>
      </c>
      <c r="F22" s="36" t="s">
        <v>35</v>
      </c>
      <c r="G22" s="21"/>
      <c r="H22" s="21"/>
      <c r="I22" s="21" t="s">
        <v>14</v>
      </c>
      <c r="J22" s="21" t="s">
        <v>38</v>
      </c>
      <c r="L22" s="4">
        <v>20</v>
      </c>
      <c r="M22" s="36" t="s">
        <v>95</v>
      </c>
      <c r="N22" s="10">
        <f>COUNTIF($C$2:$H$859,"深谷篤")</f>
        <v>48</v>
      </c>
      <c r="O22" s="10">
        <f t="shared" si="0"/>
        <v>48</v>
      </c>
      <c r="P22" s="24"/>
      <c r="Q22" s="10">
        <f>COUNTIF($C$2:$C$859,"深谷篤")</f>
        <v>13</v>
      </c>
      <c r="R22" s="10">
        <f>COUNTIF($D$2:$D$859,"深谷篤")</f>
        <v>8</v>
      </c>
      <c r="S22" s="10">
        <f>COUNTIF($E$2:$E$859,"深谷篤")</f>
        <v>11</v>
      </c>
      <c r="T22" s="10">
        <f>COUNTIF($F$2:$F$859,"深谷篤")</f>
        <v>16</v>
      </c>
      <c r="U22" s="10">
        <f>COUNTIF($G$2:$G$859,"深谷篤")</f>
        <v>0</v>
      </c>
      <c r="V22" s="10">
        <f>COUNTIF($H$2:$H$859,"深谷篤")</f>
        <v>0</v>
      </c>
    </row>
    <row r="23" spans="1:22" ht="18" customHeight="1">
      <c r="A23" s="4">
        <v>22</v>
      </c>
      <c r="B23" s="35">
        <v>38808</v>
      </c>
      <c r="C23" s="36" t="s">
        <v>72</v>
      </c>
      <c r="D23" s="36" t="s">
        <v>49</v>
      </c>
      <c r="E23" s="36" t="s">
        <v>22</v>
      </c>
      <c r="F23" s="36" t="s">
        <v>4</v>
      </c>
      <c r="G23" s="21"/>
      <c r="H23" s="21"/>
      <c r="I23" s="21" t="s">
        <v>37</v>
      </c>
      <c r="J23" s="21" t="s">
        <v>13</v>
      </c>
      <c r="L23" s="4">
        <v>21</v>
      </c>
      <c r="M23" s="36" t="s">
        <v>54</v>
      </c>
      <c r="N23" s="10">
        <f>COUNTIF($C$2:$H$859,"土山剛弘")</f>
        <v>40</v>
      </c>
      <c r="O23" s="10">
        <f t="shared" si="0"/>
        <v>40</v>
      </c>
      <c r="P23" s="24"/>
      <c r="Q23" s="10">
        <f>COUNTIF($C$2:$C$859,"土山剛弘")</f>
        <v>9</v>
      </c>
      <c r="R23" s="10">
        <f>COUNTIF($D$2:$D$859,"土山剛弘")</f>
        <v>10</v>
      </c>
      <c r="S23" s="10">
        <f>COUNTIF($E$2:$E$859,"土山剛弘")</f>
        <v>12</v>
      </c>
      <c r="T23" s="10">
        <f>COUNTIF($F$2:$F$859,"土山剛弘")</f>
        <v>9</v>
      </c>
      <c r="U23" s="10">
        <f>COUNTIF($G$2:$G$859,"土山剛弘")</f>
        <v>0</v>
      </c>
      <c r="V23" s="10">
        <f>COUNTIF($H$2:$H$859,"土山剛弘")</f>
        <v>0</v>
      </c>
    </row>
    <row r="24" spans="1:22" ht="18" customHeight="1">
      <c r="A24" s="4">
        <v>23</v>
      </c>
      <c r="B24" s="35">
        <v>38808</v>
      </c>
      <c r="C24" s="36" t="s">
        <v>35</v>
      </c>
      <c r="D24" s="36" t="s">
        <v>10</v>
      </c>
      <c r="E24" s="36" t="s">
        <v>218</v>
      </c>
      <c r="F24" s="36" t="s">
        <v>17</v>
      </c>
      <c r="G24" s="21"/>
      <c r="H24" s="21"/>
      <c r="I24" s="21" t="s">
        <v>14</v>
      </c>
      <c r="J24" s="21" t="s">
        <v>38</v>
      </c>
      <c r="L24" s="4">
        <v>22</v>
      </c>
      <c r="M24" s="36" t="s">
        <v>97</v>
      </c>
      <c r="N24" s="10">
        <f>COUNTIF($C$2:$H$859,"牧田匡平")</f>
        <v>20</v>
      </c>
      <c r="O24" s="10">
        <f t="shared" si="0"/>
        <v>20</v>
      </c>
      <c r="P24" s="24"/>
      <c r="Q24" s="10">
        <f>COUNTIF($C$2:$C$859,"牧田匡平")</f>
        <v>4</v>
      </c>
      <c r="R24" s="10">
        <f>COUNTIF($D$2:$D$859,"牧田匡平")</f>
        <v>4</v>
      </c>
      <c r="S24" s="10">
        <f>COUNTIF($E$2:$E$859,"牧田匡平")</f>
        <v>7</v>
      </c>
      <c r="T24" s="10">
        <f>COUNTIF($F$2:$F$859,"牧田匡平")</f>
        <v>5</v>
      </c>
      <c r="U24" s="10">
        <f>COUNTIF($G$2:$G$859,"牧田匡平")</f>
        <v>0</v>
      </c>
      <c r="V24" s="10">
        <f>COUNTIF($H$2:$H$859,"牧田匡平")</f>
        <v>0</v>
      </c>
    </row>
    <row r="25" spans="1:22" ht="18" customHeight="1">
      <c r="A25" s="4">
        <v>24</v>
      </c>
      <c r="B25" s="35">
        <v>38808</v>
      </c>
      <c r="C25" s="36" t="s">
        <v>30</v>
      </c>
      <c r="D25" s="36" t="s">
        <v>39</v>
      </c>
      <c r="E25" s="36" t="s">
        <v>12</v>
      </c>
      <c r="F25" s="36" t="s">
        <v>131</v>
      </c>
      <c r="G25" s="21"/>
      <c r="H25" s="21"/>
      <c r="I25" s="21" t="s">
        <v>8</v>
      </c>
      <c r="J25" s="21" t="s">
        <v>32</v>
      </c>
      <c r="L25" s="4">
        <v>23</v>
      </c>
      <c r="M25" s="21" t="s">
        <v>224</v>
      </c>
      <c r="N25" s="10">
        <f>COUNTIF($C$2:$H$859,"上本孝一")</f>
        <v>12</v>
      </c>
      <c r="O25" s="10">
        <f t="shared" si="0"/>
        <v>12</v>
      </c>
      <c r="P25" s="24"/>
      <c r="Q25" s="10">
        <f>COUNTIF($C$2:$C$859,"上本孝一")</f>
        <v>3</v>
      </c>
      <c r="R25" s="10">
        <f>COUNTIF($D$2:$D$859,"上本孝一")</f>
        <v>3</v>
      </c>
      <c r="S25" s="10">
        <f>COUNTIF($E$2:$E$859,"上本孝一")</f>
        <v>3</v>
      </c>
      <c r="T25" s="10">
        <f>COUNTIF($F$2:$F$859,"上本孝一")</f>
        <v>3</v>
      </c>
      <c r="U25" s="10">
        <f>COUNTIF($G$2:$G$859,"上本孝一")</f>
        <v>0</v>
      </c>
      <c r="V25" s="10">
        <f>COUNTIF($H$2:$H$859,"上本孝一")</f>
        <v>0</v>
      </c>
    </row>
    <row r="26" spans="1:22" ht="18" customHeight="1">
      <c r="A26" s="4">
        <v>25</v>
      </c>
      <c r="B26" s="35">
        <v>38808</v>
      </c>
      <c r="C26" s="36" t="s">
        <v>24</v>
      </c>
      <c r="D26" s="36" t="s">
        <v>148</v>
      </c>
      <c r="E26" s="36" t="s">
        <v>142</v>
      </c>
      <c r="F26" s="36" t="s">
        <v>213</v>
      </c>
      <c r="G26" s="21"/>
      <c r="H26" s="21"/>
      <c r="I26" s="21" t="s">
        <v>9</v>
      </c>
      <c r="J26" s="21" t="s">
        <v>25</v>
      </c>
      <c r="L26" s="4">
        <v>24</v>
      </c>
      <c r="M26" s="21" t="s">
        <v>223</v>
      </c>
      <c r="N26" s="10">
        <f>COUNTIF($C$2:$H$859,"渡真利克則")</f>
        <v>10</v>
      </c>
      <c r="O26" s="10">
        <f t="shared" si="0"/>
        <v>10</v>
      </c>
      <c r="P26" s="24"/>
      <c r="Q26" s="10">
        <f>COUNTIF($C$2:$C$859,"渡真利克則")</f>
        <v>2</v>
      </c>
      <c r="R26" s="10">
        <f>COUNTIF($D$2:$D$859,"渡真利克則")</f>
        <v>3</v>
      </c>
      <c r="S26" s="10">
        <f>COUNTIF($E$2:$E$859,"渡真利克則")</f>
        <v>3</v>
      </c>
      <c r="T26" s="10">
        <f>COUNTIF($F$2:$F$859,"渡真利克則")</f>
        <v>2</v>
      </c>
      <c r="U26" s="10">
        <f>COUNTIF($G$2:$G$859,"渡真利克則")</f>
        <v>0</v>
      </c>
      <c r="V26" s="10">
        <f>COUNTIF($H$2:$H$859,"渡真利克則")</f>
        <v>0</v>
      </c>
    </row>
    <row r="27" spans="1:22" ht="18" customHeight="1">
      <c r="A27" s="4">
        <v>26</v>
      </c>
      <c r="B27" s="35">
        <v>38808</v>
      </c>
      <c r="C27" s="36" t="s">
        <v>146</v>
      </c>
      <c r="D27" s="36" t="s">
        <v>185</v>
      </c>
      <c r="E27" s="36" t="s">
        <v>214</v>
      </c>
      <c r="F27" s="36" t="s">
        <v>173</v>
      </c>
      <c r="G27" s="21"/>
      <c r="H27" s="21"/>
      <c r="I27" s="21" t="s">
        <v>26</v>
      </c>
      <c r="J27" s="21" t="s">
        <v>31</v>
      </c>
      <c r="L27" s="4">
        <v>25</v>
      </c>
      <c r="M27" s="59" t="s">
        <v>215</v>
      </c>
      <c r="N27" s="10">
        <f>COUNTIF($C$2:$H$859,"萩原達也")</f>
        <v>4</v>
      </c>
      <c r="O27" s="10">
        <f t="shared" si="0"/>
        <v>4</v>
      </c>
      <c r="P27" s="24"/>
      <c r="Q27" s="10">
        <f>COUNTIF($C$2:$C$859,"萩原達也")</f>
        <v>0</v>
      </c>
      <c r="R27" s="10">
        <f>COUNTIF($D$2:$D$859,"萩原達也")</f>
        <v>1</v>
      </c>
      <c r="S27" s="10">
        <f>COUNTIF($E$2:$E$859,"萩原達也")</f>
        <v>2</v>
      </c>
      <c r="T27" s="10">
        <f>COUNTIF($F$2:$F$859,"萩原達也")</f>
        <v>1</v>
      </c>
      <c r="U27" s="10">
        <f>COUNTIF($G$2:$G$859,"萩原達也")</f>
        <v>0</v>
      </c>
      <c r="V27" s="10">
        <f>COUNTIF($H$2:$H$859,"萩原達也")</f>
        <v>0</v>
      </c>
    </row>
    <row r="28" spans="1:22" ht="18" customHeight="1">
      <c r="A28" s="4">
        <v>27</v>
      </c>
      <c r="B28" s="35">
        <v>38808</v>
      </c>
      <c r="C28" s="36" t="s">
        <v>16</v>
      </c>
      <c r="D28" s="36" t="s">
        <v>7</v>
      </c>
      <c r="E28" s="36" t="s">
        <v>6</v>
      </c>
      <c r="F28" s="36" t="s">
        <v>210</v>
      </c>
      <c r="G28" s="21"/>
      <c r="H28" s="21"/>
      <c r="I28" s="21" t="s">
        <v>20</v>
      </c>
      <c r="J28" s="21" t="s">
        <v>19</v>
      </c>
      <c r="L28" s="4">
        <v>26</v>
      </c>
      <c r="M28" s="36" t="s">
        <v>100</v>
      </c>
      <c r="N28" s="10">
        <f>COUNTIF($C$2:$H$859,"山本貴則")</f>
        <v>0</v>
      </c>
      <c r="O28" s="10">
        <f t="shared" si="0"/>
        <v>0</v>
      </c>
      <c r="P28" s="24"/>
      <c r="Q28" s="10">
        <f>COUNTIF($C$2:$C$859,"山本貴則")</f>
        <v>0</v>
      </c>
      <c r="R28" s="10">
        <f>COUNTIF($D$2:$D$859,"山本貴則")</f>
        <v>0</v>
      </c>
      <c r="S28" s="10">
        <f>COUNTIF($E$2:$E$859,"山本貴則")</f>
        <v>0</v>
      </c>
      <c r="T28" s="10">
        <f>COUNTIF($F$2:$F$859,"山本貴則")</f>
        <v>0</v>
      </c>
      <c r="U28" s="10">
        <f>COUNTIF($G$2:$G$859,"山本貴則")</f>
        <v>0</v>
      </c>
      <c r="V28" s="10">
        <f>COUNTIF($H$2:$H$859,"山本貴則")</f>
        <v>0</v>
      </c>
    </row>
    <row r="29" spans="1:22" ht="18" customHeight="1">
      <c r="A29" s="4">
        <v>28</v>
      </c>
      <c r="B29" s="35">
        <v>38809</v>
      </c>
      <c r="C29" s="36" t="s">
        <v>4</v>
      </c>
      <c r="D29" s="36" t="s">
        <v>46</v>
      </c>
      <c r="E29" s="36" t="s">
        <v>49</v>
      </c>
      <c r="F29" s="36" t="s">
        <v>22</v>
      </c>
      <c r="G29" s="21"/>
      <c r="H29" s="21"/>
      <c r="I29" s="21" t="s">
        <v>37</v>
      </c>
      <c r="J29" s="21" t="s">
        <v>13</v>
      </c>
      <c r="L29" s="4">
        <v>27</v>
      </c>
      <c r="M29" s="36" t="s">
        <v>102</v>
      </c>
      <c r="N29" s="10">
        <f>COUNTIF($C$2:$H$859,"石山智也")</f>
        <v>0</v>
      </c>
      <c r="O29" s="10">
        <f t="shared" si="0"/>
        <v>0</v>
      </c>
      <c r="P29" s="24"/>
      <c r="Q29" s="10">
        <f>COUNTIF($C$2:$C$859,"石山智也")</f>
        <v>0</v>
      </c>
      <c r="R29" s="10">
        <f>COUNTIF($D$2:$D$859,"石山智也")</f>
        <v>0</v>
      </c>
      <c r="S29" s="10">
        <f>COUNTIF($E$2:$E$859,"石山智也")</f>
        <v>0</v>
      </c>
      <c r="T29" s="10">
        <f>COUNTIF($F$2:$F$859,"石山智也")</f>
        <v>0</v>
      </c>
      <c r="U29" s="10">
        <f>COUNTIF($G$2:$G$859,"石山智也")</f>
        <v>0</v>
      </c>
      <c r="V29" s="10">
        <f>COUNTIF($H$2:$H$859,"石山智也")</f>
        <v>0</v>
      </c>
    </row>
    <row r="30" spans="1:22" ht="18" customHeight="1">
      <c r="A30" s="4">
        <v>29</v>
      </c>
      <c r="B30" s="35">
        <v>38809</v>
      </c>
      <c r="C30" s="36" t="s">
        <v>213</v>
      </c>
      <c r="D30" s="36" t="s">
        <v>29</v>
      </c>
      <c r="E30" s="36" t="s">
        <v>148</v>
      </c>
      <c r="F30" s="36" t="s">
        <v>142</v>
      </c>
      <c r="G30" s="21"/>
      <c r="H30" s="21"/>
      <c r="I30" s="21" t="s">
        <v>9</v>
      </c>
      <c r="J30" s="21" t="s">
        <v>25</v>
      </c>
      <c r="L30" s="48">
        <v>28</v>
      </c>
      <c r="M30" s="41" t="s">
        <v>52</v>
      </c>
      <c r="N30" s="40">
        <f>COUNTIF($C$2:$H$859,"原信一朗")</f>
        <v>0</v>
      </c>
      <c r="O30" s="40">
        <f t="shared" si="0"/>
        <v>0</v>
      </c>
      <c r="P30" s="24"/>
      <c r="Q30" s="40">
        <f>COUNTIF($C$2:$C$859,"原信一朗")</f>
        <v>0</v>
      </c>
      <c r="R30" s="40">
        <f>COUNTIF($D$2:$D$859,"原信一朗")</f>
        <v>0</v>
      </c>
      <c r="S30" s="40">
        <f>COUNTIF($E$2:$E$859,"原信一朗")</f>
        <v>0</v>
      </c>
      <c r="T30" s="40">
        <f>COUNTIF($F$2:$F$859,"原信一朗")</f>
        <v>0</v>
      </c>
      <c r="U30" s="40">
        <f>COUNTIF($G$2:$G$859,"原信一朗")</f>
        <v>0</v>
      </c>
      <c r="V30" s="40">
        <f>COUNTIF($H$2:$H$859,"原信一朗")</f>
        <v>0</v>
      </c>
    </row>
    <row r="31" spans="1:22" ht="18" customHeight="1">
      <c r="A31" s="4">
        <v>30</v>
      </c>
      <c r="B31" s="35">
        <v>38809</v>
      </c>
      <c r="C31" s="36" t="s">
        <v>173</v>
      </c>
      <c r="D31" s="36" t="s">
        <v>153</v>
      </c>
      <c r="E31" s="36" t="s">
        <v>47</v>
      </c>
      <c r="F31" s="36" t="s">
        <v>23</v>
      </c>
      <c r="G31" s="21"/>
      <c r="H31" s="21"/>
      <c r="I31" s="21" t="s">
        <v>26</v>
      </c>
      <c r="J31" s="21" t="s">
        <v>31</v>
      </c>
      <c r="L31" s="4">
        <v>29</v>
      </c>
      <c r="M31" s="62" t="s">
        <v>103</v>
      </c>
      <c r="N31" s="10">
        <f>COUNTIF($C$2:$H$859,"村山太朗")</f>
        <v>0</v>
      </c>
      <c r="O31" s="10">
        <f t="shared" si="0"/>
        <v>0</v>
      </c>
      <c r="P31" s="10"/>
      <c r="Q31" s="10">
        <f>COUNTIF($C$2:$C$859,"村山太朗")</f>
        <v>0</v>
      </c>
      <c r="R31" s="10">
        <f>COUNTIF($D$2:$D$859,"村山太朗")</f>
        <v>0</v>
      </c>
      <c r="S31" s="10">
        <f>COUNTIF($E$2:$E$859,"村山太朗")</f>
        <v>0</v>
      </c>
      <c r="T31" s="10">
        <f>COUNTIF($F$2:$F$859,"村山太朗")</f>
        <v>0</v>
      </c>
      <c r="U31" s="10">
        <f>COUNTIF($G$2:$G$859,"村山太朗")</f>
        <v>0</v>
      </c>
      <c r="V31" s="10">
        <f>COUNTIF($H$2:$H$859,"村山太朗")</f>
        <v>0</v>
      </c>
    </row>
    <row r="32" spans="1:22" ht="18" customHeight="1">
      <c r="A32" s="4">
        <v>31</v>
      </c>
      <c r="B32" s="35">
        <v>38809</v>
      </c>
      <c r="C32" s="36" t="s">
        <v>210</v>
      </c>
      <c r="D32" s="36" t="s">
        <v>144</v>
      </c>
      <c r="E32" s="36" t="s">
        <v>7</v>
      </c>
      <c r="F32" s="36" t="s">
        <v>6</v>
      </c>
      <c r="G32" s="21"/>
      <c r="H32" s="21"/>
      <c r="I32" s="21" t="s">
        <v>20</v>
      </c>
      <c r="J32" s="21" t="s">
        <v>19</v>
      </c>
      <c r="L32" s="4"/>
      <c r="M32" s="21" t="s">
        <v>374</v>
      </c>
      <c r="N32" s="10">
        <f>SUM(N3:N31)</f>
        <v>1773</v>
      </c>
      <c r="O32" s="10">
        <f t="shared" ref="O32:V32" si="1">SUM(O3:O31)</f>
        <v>1773</v>
      </c>
      <c r="P32" s="10"/>
      <c r="Q32" s="10">
        <f t="shared" si="1"/>
        <v>442</v>
      </c>
      <c r="R32" s="10">
        <f t="shared" si="1"/>
        <v>441</v>
      </c>
      <c r="S32" s="10">
        <f t="shared" si="1"/>
        <v>442</v>
      </c>
      <c r="T32" s="10">
        <f t="shared" si="1"/>
        <v>441</v>
      </c>
      <c r="U32" s="10">
        <f t="shared" si="1"/>
        <v>4</v>
      </c>
      <c r="V32" s="10">
        <f t="shared" si="1"/>
        <v>3</v>
      </c>
    </row>
    <row r="33" spans="1:22" ht="18" customHeight="1">
      <c r="A33" s="4">
        <v>32</v>
      </c>
      <c r="B33" s="35">
        <v>38809</v>
      </c>
      <c r="C33" s="36" t="s">
        <v>131</v>
      </c>
      <c r="D33" s="36" t="s">
        <v>5</v>
      </c>
      <c r="E33" s="36" t="s">
        <v>39</v>
      </c>
      <c r="F33" s="36" t="s">
        <v>12</v>
      </c>
      <c r="G33" s="21"/>
      <c r="H33" s="21"/>
      <c r="I33" s="21" t="s">
        <v>8</v>
      </c>
      <c r="J33" s="21" t="s">
        <v>32</v>
      </c>
    </row>
    <row r="34" spans="1:22" ht="18" customHeight="1">
      <c r="A34" s="4">
        <v>33</v>
      </c>
      <c r="B34" s="35">
        <v>38809</v>
      </c>
      <c r="C34" s="36" t="s">
        <v>17</v>
      </c>
      <c r="D34" s="36" t="s">
        <v>163</v>
      </c>
      <c r="E34" s="36" t="s">
        <v>10</v>
      </c>
      <c r="F34" s="36" t="s">
        <v>218</v>
      </c>
      <c r="G34" s="21"/>
      <c r="H34" s="21"/>
      <c r="I34" s="21" t="s">
        <v>14</v>
      </c>
      <c r="J34" s="21" t="s">
        <v>38</v>
      </c>
      <c r="L34" s="105" t="s">
        <v>399</v>
      </c>
      <c r="M34" s="106"/>
      <c r="N34" s="106"/>
      <c r="O34" s="106"/>
      <c r="P34" s="106"/>
      <c r="Q34" s="106"/>
      <c r="R34" s="106"/>
      <c r="S34" s="106"/>
      <c r="T34" s="106"/>
      <c r="U34" s="106"/>
      <c r="V34" s="107"/>
    </row>
    <row r="35" spans="1:22" ht="18" customHeight="1">
      <c r="A35" s="4">
        <v>34</v>
      </c>
      <c r="B35" s="35">
        <v>38811</v>
      </c>
      <c r="C35" s="36" t="s">
        <v>148</v>
      </c>
      <c r="D35" s="36" t="s">
        <v>30</v>
      </c>
      <c r="E35" s="36" t="s">
        <v>29</v>
      </c>
      <c r="F35" s="36" t="s">
        <v>5</v>
      </c>
      <c r="G35" s="21"/>
      <c r="H35" s="21"/>
      <c r="I35" s="21" t="s">
        <v>32</v>
      </c>
      <c r="J35" s="21" t="s">
        <v>9</v>
      </c>
      <c r="L35" s="45">
        <v>1</v>
      </c>
      <c r="M35" s="60" t="s">
        <v>125</v>
      </c>
      <c r="N35" s="32" t="s">
        <v>127</v>
      </c>
      <c r="O35" s="32" t="s">
        <v>127</v>
      </c>
      <c r="P35" s="22"/>
      <c r="Q35" s="32" t="s">
        <v>68</v>
      </c>
      <c r="R35" s="32" t="s">
        <v>69</v>
      </c>
      <c r="S35" s="32" t="s">
        <v>70</v>
      </c>
      <c r="T35" s="32" t="s">
        <v>71</v>
      </c>
      <c r="U35" s="32" t="s">
        <v>128</v>
      </c>
      <c r="V35" s="32" t="s">
        <v>129</v>
      </c>
    </row>
    <row r="36" spans="1:22" ht="18" customHeight="1">
      <c r="A36" s="4">
        <v>35</v>
      </c>
      <c r="B36" s="37">
        <v>38811</v>
      </c>
      <c r="C36" s="34" t="s">
        <v>6</v>
      </c>
      <c r="D36" s="34" t="s">
        <v>16</v>
      </c>
      <c r="E36" s="34" t="s">
        <v>166</v>
      </c>
      <c r="F36" s="34" t="s">
        <v>7</v>
      </c>
      <c r="G36" s="21"/>
      <c r="H36" s="21"/>
      <c r="I36" s="21" t="s">
        <v>14</v>
      </c>
      <c r="J36" s="21" t="s">
        <v>37</v>
      </c>
      <c r="L36" s="45">
        <v>2</v>
      </c>
      <c r="M36" s="34" t="s">
        <v>203</v>
      </c>
      <c r="N36" s="10">
        <f>COUNTIF($C$2:$H$859,"山本隆造")</f>
        <v>110</v>
      </c>
      <c r="O36" s="10">
        <f t="shared" ref="O36:O61" si="2">SUM(Q36:V36)</f>
        <v>110</v>
      </c>
      <c r="P36" s="24"/>
      <c r="Q36" s="10">
        <f>COUNTIF($C$2:$C$859,"山本隆造")</f>
        <v>27</v>
      </c>
      <c r="R36" s="10">
        <f>COUNTIF($D$2:$D$859,"山本隆造")</f>
        <v>28</v>
      </c>
      <c r="S36" s="10">
        <f>COUNTIF($E$2:$E$859,"山本隆造")</f>
        <v>28</v>
      </c>
      <c r="T36" s="10">
        <f>COUNTIF($F$2:$F$859,"山本隆造")</f>
        <v>26</v>
      </c>
      <c r="U36" s="10">
        <f>COUNTIF($G$2:$G$859,"山本隆造")</f>
        <v>0</v>
      </c>
      <c r="V36" s="10">
        <f>COUNTIF($H$2:$H$859,"山本隆造")</f>
        <v>1</v>
      </c>
    </row>
    <row r="37" spans="1:22" ht="18" customHeight="1">
      <c r="A37" s="4">
        <v>36</v>
      </c>
      <c r="B37" s="37">
        <v>38811</v>
      </c>
      <c r="C37" s="34" t="s">
        <v>23</v>
      </c>
      <c r="D37" s="34" t="s">
        <v>47</v>
      </c>
      <c r="E37" s="34" t="s">
        <v>182</v>
      </c>
      <c r="F37" s="34" t="s">
        <v>153</v>
      </c>
      <c r="G37" s="21"/>
      <c r="H37" s="21"/>
      <c r="I37" s="21" t="s">
        <v>26</v>
      </c>
      <c r="J37" s="21" t="s">
        <v>8</v>
      </c>
      <c r="L37" s="45">
        <v>3</v>
      </c>
      <c r="M37" s="36" t="s">
        <v>82</v>
      </c>
      <c r="N37" s="10">
        <f>COUNTIF($C$2:$H$859,"川口亘太")</f>
        <v>107</v>
      </c>
      <c r="O37" s="10">
        <f t="shared" si="2"/>
        <v>107</v>
      </c>
      <c r="P37" s="24"/>
      <c r="Q37" s="10">
        <f>COUNTIF($C$2:$C$859,"川口亘太")</f>
        <v>29</v>
      </c>
      <c r="R37" s="10">
        <f>COUNTIF($D$2:$D$859,"川口亘太")</f>
        <v>27</v>
      </c>
      <c r="S37" s="10">
        <f>COUNTIF($E$2:$E$859,"川口亘太")</f>
        <v>22</v>
      </c>
      <c r="T37" s="10">
        <f>COUNTIF($F$2:$F$859,"川口亘太")</f>
        <v>26</v>
      </c>
      <c r="U37" s="10">
        <f>COUNTIF($G$2:$G$859,"川口亘太")</f>
        <v>2</v>
      </c>
      <c r="V37" s="10">
        <f>COUNTIF($H$2:$H$859,"川口亘太")</f>
        <v>1</v>
      </c>
    </row>
    <row r="38" spans="1:22" ht="18" customHeight="1">
      <c r="A38" s="4">
        <v>37</v>
      </c>
      <c r="B38" s="37">
        <v>38811</v>
      </c>
      <c r="C38" s="34" t="s">
        <v>218</v>
      </c>
      <c r="D38" s="34" t="s">
        <v>35</v>
      </c>
      <c r="E38" s="34" t="s">
        <v>163</v>
      </c>
      <c r="F38" s="34" t="s">
        <v>10</v>
      </c>
      <c r="G38" s="21"/>
      <c r="H38" s="21"/>
      <c r="I38" s="21" t="s">
        <v>13</v>
      </c>
      <c r="J38" s="21" t="s">
        <v>20</v>
      </c>
      <c r="L38" s="45">
        <v>4</v>
      </c>
      <c r="M38" s="34" t="s">
        <v>139</v>
      </c>
      <c r="N38" s="10">
        <f>COUNTIF($C$2:$H$859,"中村稔")</f>
        <v>107</v>
      </c>
      <c r="O38" s="10">
        <f t="shared" si="2"/>
        <v>107</v>
      </c>
      <c r="P38" s="24"/>
      <c r="Q38" s="10">
        <f>COUNTIF($C$2:$C$859,"中村稔")</f>
        <v>25</v>
      </c>
      <c r="R38" s="10">
        <f>COUNTIF($D$2:$D$859,"中村稔")</f>
        <v>24</v>
      </c>
      <c r="S38" s="10">
        <f>COUNTIF($E$2:$E$859,"中村稔")</f>
        <v>28</v>
      </c>
      <c r="T38" s="10">
        <f>COUNTIF($F$2:$F$859,"中村稔")</f>
        <v>28</v>
      </c>
      <c r="U38" s="10">
        <f>COUNTIF($G$2:$G$859,"中村稔")</f>
        <v>1</v>
      </c>
      <c r="V38" s="10">
        <f>COUNTIF($H$2:$H$859,"中村稔")</f>
        <v>1</v>
      </c>
    </row>
    <row r="39" spans="1:22" ht="18" customHeight="1">
      <c r="A39" s="4">
        <v>38</v>
      </c>
      <c r="B39" s="37">
        <v>38811</v>
      </c>
      <c r="C39" s="34" t="s">
        <v>12</v>
      </c>
      <c r="D39" s="34" t="s">
        <v>208</v>
      </c>
      <c r="E39" s="34" t="s">
        <v>161</v>
      </c>
      <c r="F39" s="34" t="s">
        <v>214</v>
      </c>
      <c r="G39" s="21"/>
      <c r="H39" s="21"/>
      <c r="I39" s="21" t="s">
        <v>31</v>
      </c>
      <c r="J39" s="21" t="s">
        <v>25</v>
      </c>
      <c r="L39" s="45">
        <v>5</v>
      </c>
      <c r="M39" s="36" t="s">
        <v>87</v>
      </c>
      <c r="N39" s="10">
        <f>COUNTIF($C$2:$H$859,"栁田昌夫")</f>
        <v>106</v>
      </c>
      <c r="O39" s="10">
        <f t="shared" si="2"/>
        <v>106</v>
      </c>
      <c r="P39" s="24"/>
      <c r="Q39" s="10">
        <f>COUNTIF($C$2:$C$859,"栁田昌夫")</f>
        <v>24</v>
      </c>
      <c r="R39" s="10">
        <f>COUNTIF($D$2:$D$859,"栁田昌夫")</f>
        <v>25</v>
      </c>
      <c r="S39" s="10">
        <f>COUNTIF($E$2:$E$859,"栁田昌夫")</f>
        <v>27</v>
      </c>
      <c r="T39" s="10">
        <f>COUNTIF($F$2:$F$859,"栁田昌夫")</f>
        <v>28</v>
      </c>
      <c r="U39" s="10">
        <f>COUNTIF($G$2:$G$859,"栁田昌夫")</f>
        <v>1</v>
      </c>
      <c r="V39" s="10">
        <f>COUNTIF($H$2:$H$859,"栁田昌夫")</f>
        <v>1</v>
      </c>
    </row>
    <row r="40" spans="1:22" ht="18" customHeight="1">
      <c r="A40" s="4">
        <v>39</v>
      </c>
      <c r="B40" s="37">
        <v>38812</v>
      </c>
      <c r="C40" s="34" t="s">
        <v>7</v>
      </c>
      <c r="D40" s="34" t="s">
        <v>21</v>
      </c>
      <c r="E40" s="34" t="s">
        <v>16</v>
      </c>
      <c r="F40" s="34" t="s">
        <v>166</v>
      </c>
      <c r="G40" s="21"/>
      <c r="H40" s="21"/>
      <c r="I40" s="21" t="s">
        <v>14</v>
      </c>
      <c r="J40" s="21" t="s">
        <v>37</v>
      </c>
      <c r="L40" s="45">
        <v>6</v>
      </c>
      <c r="M40" s="36" t="s">
        <v>94</v>
      </c>
      <c r="N40" s="10">
        <f>COUNTIF($C$2:$H$859,"秋村謙宏")</f>
        <v>106</v>
      </c>
      <c r="O40" s="10">
        <f t="shared" si="2"/>
        <v>106</v>
      </c>
      <c r="P40" s="24"/>
      <c r="Q40" s="10">
        <f>COUNTIF($C$2:$C$859,"秋村謙宏")</f>
        <v>27</v>
      </c>
      <c r="R40" s="10">
        <f>COUNTIF($D$2:$D$859,"秋村謙宏")</f>
        <v>27</v>
      </c>
      <c r="S40" s="10">
        <f>COUNTIF($E$2:$E$859,"秋村謙宏")</f>
        <v>24</v>
      </c>
      <c r="T40" s="10">
        <f>COUNTIF($F$2:$F$859,"秋村謙宏")</f>
        <v>26</v>
      </c>
      <c r="U40" s="10">
        <f>COUNTIF($G$2:$G$859,"秋村謙宏")</f>
        <v>1</v>
      </c>
      <c r="V40" s="10">
        <f>COUNTIF($H$2:$H$859,"秋村謙宏")</f>
        <v>1</v>
      </c>
    </row>
    <row r="41" spans="1:22" ht="18" customHeight="1">
      <c r="A41" s="4">
        <v>40</v>
      </c>
      <c r="B41" s="37">
        <v>38812</v>
      </c>
      <c r="C41" s="34" t="s">
        <v>5</v>
      </c>
      <c r="D41" s="34" t="s">
        <v>213</v>
      </c>
      <c r="E41" s="34" t="s">
        <v>30</v>
      </c>
      <c r="F41" s="34" t="s">
        <v>29</v>
      </c>
      <c r="G41" s="21"/>
      <c r="H41" s="21"/>
      <c r="I41" s="21" t="s">
        <v>32</v>
      </c>
      <c r="J41" s="21" t="s">
        <v>9</v>
      </c>
      <c r="L41" s="45">
        <v>7</v>
      </c>
      <c r="M41" s="36" t="s">
        <v>96</v>
      </c>
      <c r="N41" s="10">
        <f>COUNTIF($C$2:$H$859,"津川力")</f>
        <v>102</v>
      </c>
      <c r="O41" s="10">
        <f t="shared" si="2"/>
        <v>102</v>
      </c>
      <c r="P41" s="24"/>
      <c r="Q41" s="10">
        <f>COUNTIF($C$2:$C$859,"津川力")</f>
        <v>27</v>
      </c>
      <c r="R41" s="10">
        <f>COUNTIF($D$2:$D$859,"津川力")</f>
        <v>24</v>
      </c>
      <c r="S41" s="10">
        <f>COUNTIF($E$2:$E$859,"津川力")</f>
        <v>23</v>
      </c>
      <c r="T41" s="10">
        <f>COUNTIF($F$2:$F$859,"津川力")</f>
        <v>27</v>
      </c>
      <c r="U41" s="10">
        <f>COUNTIF($G$2:$G$859,"津川力")</f>
        <v>1</v>
      </c>
      <c r="V41" s="10">
        <f>COUNTIF($H$2:$H$859,"津川力")</f>
        <v>0</v>
      </c>
    </row>
    <row r="42" spans="1:22" ht="18" customHeight="1">
      <c r="A42" s="4">
        <v>41</v>
      </c>
      <c r="B42" s="37">
        <v>38812</v>
      </c>
      <c r="C42" s="34" t="s">
        <v>49</v>
      </c>
      <c r="D42" s="34" t="s">
        <v>4</v>
      </c>
      <c r="E42" s="34" t="s">
        <v>72</v>
      </c>
      <c r="F42" s="34" t="s">
        <v>46</v>
      </c>
      <c r="G42" s="21"/>
      <c r="H42" s="21"/>
      <c r="I42" s="21" t="s">
        <v>19</v>
      </c>
      <c r="J42" s="21" t="s">
        <v>38</v>
      </c>
      <c r="L42" s="45">
        <v>8</v>
      </c>
      <c r="M42" s="34" t="s">
        <v>149</v>
      </c>
      <c r="N42" s="10">
        <f>COUNTIF($C$2:$H$859,"栄村孝康")</f>
        <v>94</v>
      </c>
      <c r="O42" s="10">
        <f t="shared" si="2"/>
        <v>94</v>
      </c>
      <c r="P42" s="24"/>
      <c r="Q42" s="10">
        <f>COUNTIF($C$2:$C$859,"栄村孝康")</f>
        <v>25</v>
      </c>
      <c r="R42" s="10">
        <f>COUNTIF($D$2:$D$859,"栄村孝康")</f>
        <v>24</v>
      </c>
      <c r="S42" s="10">
        <f>COUNTIF($E$2:$E$859,"栄村孝康")</f>
        <v>23</v>
      </c>
      <c r="T42" s="10">
        <f>COUNTIF($F$2:$F$859,"栄村孝康")</f>
        <v>22</v>
      </c>
      <c r="U42" s="10">
        <f>COUNTIF($G$2:$G$859,"栄村孝康")</f>
        <v>0</v>
      </c>
      <c r="V42" s="10">
        <f>COUNTIF($H$2:$H$859,"栄村孝康")</f>
        <v>0</v>
      </c>
    </row>
    <row r="43" spans="1:22" ht="18" customHeight="1">
      <c r="A43" s="4">
        <v>42</v>
      </c>
      <c r="B43" s="37">
        <v>38812</v>
      </c>
      <c r="C43" s="34" t="s">
        <v>142</v>
      </c>
      <c r="D43" s="34" t="s">
        <v>185</v>
      </c>
      <c r="E43" s="34" t="s">
        <v>153</v>
      </c>
      <c r="F43" s="34" t="s">
        <v>182</v>
      </c>
      <c r="G43" s="21"/>
      <c r="H43" s="21"/>
      <c r="I43" s="21" t="s">
        <v>26</v>
      </c>
      <c r="J43" s="21" t="s">
        <v>8</v>
      </c>
      <c r="L43" s="45">
        <v>9</v>
      </c>
      <c r="M43" s="36" t="s">
        <v>206</v>
      </c>
      <c r="N43" s="10">
        <f>COUNTIF($C$2:$H$859,"林忠良")</f>
        <v>94</v>
      </c>
      <c r="O43" s="10">
        <f t="shared" si="2"/>
        <v>94</v>
      </c>
      <c r="P43" s="24"/>
      <c r="Q43" s="10">
        <f>COUNTIF($C$2:$C$859,"林忠良")</f>
        <v>23</v>
      </c>
      <c r="R43" s="10">
        <f>COUNTIF($D$2:$D$859,"林忠良")</f>
        <v>23</v>
      </c>
      <c r="S43" s="10">
        <f>COUNTIF($E$2:$E$859,"林忠良")</f>
        <v>24</v>
      </c>
      <c r="T43" s="10">
        <f>COUNTIF($F$2:$F$859,"林忠良")</f>
        <v>24</v>
      </c>
      <c r="U43" s="10">
        <f>COUNTIF($G$2:$G$859,"林忠良")</f>
        <v>0</v>
      </c>
      <c r="V43" s="10">
        <f>COUNTIF($H$2:$H$859,"林忠良")</f>
        <v>0</v>
      </c>
    </row>
    <row r="44" spans="1:22" ht="18" customHeight="1">
      <c r="A44" s="4">
        <v>43</v>
      </c>
      <c r="B44" s="37">
        <v>38812</v>
      </c>
      <c r="C44" s="34" t="s">
        <v>214</v>
      </c>
      <c r="D44" s="34" t="s">
        <v>131</v>
      </c>
      <c r="E44" s="34" t="s">
        <v>208</v>
      </c>
      <c r="F44" s="34" t="s">
        <v>161</v>
      </c>
      <c r="G44" s="21"/>
      <c r="H44" s="21"/>
      <c r="I44" s="21" t="s">
        <v>31</v>
      </c>
      <c r="J44" s="21" t="s">
        <v>25</v>
      </c>
      <c r="L44" s="45">
        <v>10</v>
      </c>
      <c r="M44" s="34" t="s">
        <v>53</v>
      </c>
      <c r="N44" s="10">
        <f>COUNTIF($C$2:$H$859,"佐藤純一")</f>
        <v>93</v>
      </c>
      <c r="O44" s="10">
        <f t="shared" si="2"/>
        <v>93</v>
      </c>
      <c r="P44" s="24"/>
      <c r="Q44" s="10">
        <f>COUNTIF($C$2:$C$859,"佐藤純一")</f>
        <v>24</v>
      </c>
      <c r="R44" s="10">
        <f>COUNTIF($D$2:$D$859,"佐藤純一")</f>
        <v>24</v>
      </c>
      <c r="S44" s="10">
        <f>COUNTIF($E$2:$E$859,"佐藤純一")</f>
        <v>23</v>
      </c>
      <c r="T44" s="10">
        <f>COUNTIF($F$2:$F$859,"佐藤純一")</f>
        <v>21</v>
      </c>
      <c r="U44" s="10">
        <f>COUNTIF($G$2:$G$859,"佐藤純一")</f>
        <v>0</v>
      </c>
      <c r="V44" s="10">
        <f>COUNTIF($H$2:$H$859,"佐藤純一")</f>
        <v>1</v>
      </c>
    </row>
    <row r="45" spans="1:22" ht="18" customHeight="1">
      <c r="A45" s="4">
        <v>44</v>
      </c>
      <c r="B45" s="37">
        <v>38813</v>
      </c>
      <c r="C45" s="34" t="s">
        <v>166</v>
      </c>
      <c r="D45" s="34" t="s">
        <v>6</v>
      </c>
      <c r="E45" s="34" t="s">
        <v>21</v>
      </c>
      <c r="F45" s="34" t="s">
        <v>16</v>
      </c>
      <c r="G45" s="21"/>
      <c r="H45" s="21"/>
      <c r="I45" s="21" t="s">
        <v>14</v>
      </c>
      <c r="J45" s="21" t="s">
        <v>37</v>
      </c>
      <c r="L45" s="45">
        <v>11</v>
      </c>
      <c r="M45" s="34" t="s">
        <v>154</v>
      </c>
      <c r="N45" s="10">
        <f>COUNTIF($C$2:$H$859,"山村達也")</f>
        <v>90</v>
      </c>
      <c r="O45" s="10">
        <f t="shared" si="2"/>
        <v>90</v>
      </c>
      <c r="P45" s="24"/>
      <c r="Q45" s="10">
        <f>COUNTIF($C$2:$C$859,"山村達也")</f>
        <v>23</v>
      </c>
      <c r="R45" s="10">
        <f>COUNTIF($D$2:$D$859,"山村達也")</f>
        <v>23</v>
      </c>
      <c r="S45" s="10">
        <f>COUNTIF($E$2:$E$859,"山村達也")</f>
        <v>20</v>
      </c>
      <c r="T45" s="10">
        <f>COUNTIF($F$2:$F$859,"山村達也")</f>
        <v>23</v>
      </c>
      <c r="U45" s="10">
        <f>COUNTIF($G$2:$G$859,"山村達也")</f>
        <v>1</v>
      </c>
      <c r="V45" s="10">
        <f>COUNTIF($H$2:$H$859,"山村達也")</f>
        <v>0</v>
      </c>
    </row>
    <row r="46" spans="1:22" ht="18" customHeight="1">
      <c r="A46" s="4">
        <v>45</v>
      </c>
      <c r="B46" s="37">
        <v>38813</v>
      </c>
      <c r="C46" s="34" t="s">
        <v>182</v>
      </c>
      <c r="D46" s="34" t="s">
        <v>23</v>
      </c>
      <c r="E46" s="34" t="s">
        <v>146</v>
      </c>
      <c r="F46" s="34" t="s">
        <v>185</v>
      </c>
      <c r="G46" s="21"/>
      <c r="H46" s="21"/>
      <c r="I46" s="21" t="s">
        <v>26</v>
      </c>
      <c r="J46" s="21" t="s">
        <v>8</v>
      </c>
      <c r="L46" s="45">
        <v>12</v>
      </c>
      <c r="M46" s="34" t="s">
        <v>143</v>
      </c>
      <c r="N46" s="10">
        <f>COUNTIF($C$2:$H$859,"東利夫")</f>
        <v>88</v>
      </c>
      <c r="O46" s="10">
        <f t="shared" si="2"/>
        <v>88</v>
      </c>
      <c r="P46" s="24"/>
      <c r="Q46" s="10">
        <f>COUNTIF($C$2:$C$859,"東利夫")</f>
        <v>25</v>
      </c>
      <c r="R46" s="10">
        <f>COUNTIF($D$2:$D$859,"東利夫")</f>
        <v>22</v>
      </c>
      <c r="S46" s="10">
        <f>COUNTIF($E$2:$E$859,"東利夫")</f>
        <v>24</v>
      </c>
      <c r="T46" s="10">
        <f>COUNTIF($F$2:$F$859,"東利夫")</f>
        <v>16</v>
      </c>
      <c r="U46" s="10">
        <f>COUNTIF($G$2:$G$859,"東利夫")</f>
        <v>0</v>
      </c>
      <c r="V46" s="10">
        <f>COUNTIF($H$2:$H$859,"東利夫")</f>
        <v>1</v>
      </c>
    </row>
    <row r="47" spans="1:22" ht="18" customHeight="1">
      <c r="A47" s="4">
        <v>46</v>
      </c>
      <c r="B47" s="37">
        <v>38813</v>
      </c>
      <c r="C47" s="34" t="s">
        <v>161</v>
      </c>
      <c r="D47" s="34" t="s">
        <v>12</v>
      </c>
      <c r="E47" s="34" t="s">
        <v>131</v>
      </c>
      <c r="F47" s="34" t="s">
        <v>208</v>
      </c>
      <c r="G47" s="21"/>
      <c r="H47" s="21"/>
      <c r="I47" s="21" t="s">
        <v>31</v>
      </c>
      <c r="J47" s="21" t="s">
        <v>25</v>
      </c>
      <c r="L47" s="45">
        <v>13</v>
      </c>
      <c r="M47" s="34" t="s">
        <v>162</v>
      </c>
      <c r="N47" s="10">
        <f>COUNTIF($C$2:$H$859,"柿木園悟")</f>
        <v>88</v>
      </c>
      <c r="O47" s="10">
        <f t="shared" si="2"/>
        <v>88</v>
      </c>
      <c r="P47" s="24"/>
      <c r="Q47" s="10">
        <f>COUNTIF($C$2:$C$859,"柿木園悟")</f>
        <v>24</v>
      </c>
      <c r="R47" s="10">
        <f>COUNTIF($D$2:$D$859,"柿木園悟")</f>
        <v>20</v>
      </c>
      <c r="S47" s="10">
        <f>COUNTIF($E$2:$E$859,"柿木園悟")</f>
        <v>21</v>
      </c>
      <c r="T47" s="10">
        <f>COUNTIF($F$2:$F$859,"柿木園悟")</f>
        <v>22</v>
      </c>
      <c r="U47" s="10">
        <f>COUNTIF($G$2:$G$859,"柿木園悟")</f>
        <v>0</v>
      </c>
      <c r="V47" s="10">
        <f>COUNTIF($H$2:$H$859,"柿木園悟")</f>
        <v>1</v>
      </c>
    </row>
    <row r="48" spans="1:22" ht="18" customHeight="1">
      <c r="A48" s="4">
        <v>47</v>
      </c>
      <c r="B48" s="37">
        <v>38813</v>
      </c>
      <c r="C48" s="34" t="s">
        <v>46</v>
      </c>
      <c r="D48" s="34" t="s">
        <v>22</v>
      </c>
      <c r="E48" s="34" t="s">
        <v>4</v>
      </c>
      <c r="F48" s="34" t="s">
        <v>72</v>
      </c>
      <c r="G48" s="21"/>
      <c r="H48" s="21"/>
      <c r="I48" s="21" t="s">
        <v>19</v>
      </c>
      <c r="J48" s="21" t="s">
        <v>38</v>
      </c>
      <c r="L48" s="45">
        <v>14</v>
      </c>
      <c r="M48" s="36" t="s">
        <v>81</v>
      </c>
      <c r="N48" s="10">
        <f>COUNTIF($C$2:$H$859,"丹波幸一")</f>
        <v>85</v>
      </c>
      <c r="O48" s="10">
        <f t="shared" si="2"/>
        <v>85</v>
      </c>
      <c r="P48" s="24"/>
      <c r="Q48" s="10">
        <f>COUNTIF($C$2:$C$859,"丹波幸一")</f>
        <v>25</v>
      </c>
      <c r="R48" s="10">
        <f>COUNTIF($D$2:$D$859,"丹波幸一")</f>
        <v>19</v>
      </c>
      <c r="S48" s="10">
        <f>COUNTIF($E$2:$E$859,"丹波幸一")</f>
        <v>20</v>
      </c>
      <c r="T48" s="10">
        <f>COUNTIF($F$2:$F$859,"丹波幸一")</f>
        <v>20</v>
      </c>
      <c r="U48" s="10">
        <f>COUNTIF($G$2:$G$859,"丹波幸一")</f>
        <v>1</v>
      </c>
      <c r="V48" s="10">
        <f>COUNTIF($H$2:$H$859,"丹波幸一")</f>
        <v>0</v>
      </c>
    </row>
    <row r="49" spans="1:22" ht="18" customHeight="1">
      <c r="A49" s="4">
        <v>48</v>
      </c>
      <c r="B49" s="37">
        <v>38813</v>
      </c>
      <c r="C49" s="34" t="s">
        <v>163</v>
      </c>
      <c r="D49" s="34" t="s">
        <v>218</v>
      </c>
      <c r="E49" s="34" t="s">
        <v>168</v>
      </c>
      <c r="F49" s="34" t="s">
        <v>35</v>
      </c>
      <c r="G49" s="21"/>
      <c r="H49" s="21"/>
      <c r="I49" s="21" t="s">
        <v>13</v>
      </c>
      <c r="J49" s="21" t="s">
        <v>20</v>
      </c>
      <c r="L49" s="45">
        <v>15</v>
      </c>
      <c r="M49" s="36" t="s">
        <v>92</v>
      </c>
      <c r="N49" s="10">
        <f>COUNTIF($C$2:$H$859,"白井一行")</f>
        <v>80</v>
      </c>
      <c r="O49" s="10">
        <f t="shared" si="2"/>
        <v>80</v>
      </c>
      <c r="P49" s="24"/>
      <c r="Q49" s="10">
        <f>COUNTIF($C$2:$C$859,"白井一行")</f>
        <v>23</v>
      </c>
      <c r="R49" s="10">
        <f>COUNTIF($D$2:$D$859,"白井一行")</f>
        <v>17</v>
      </c>
      <c r="S49" s="10">
        <f>COUNTIF($E$2:$E$859,"白井一行")</f>
        <v>20</v>
      </c>
      <c r="T49" s="10">
        <f>COUNTIF($F$2:$F$859,"白井一行")</f>
        <v>20</v>
      </c>
      <c r="U49" s="10">
        <f>COUNTIF($G$2:$G$859,"白井一行")</f>
        <v>0</v>
      </c>
      <c r="V49" s="10">
        <f>COUNTIF($H$2:$H$859,"白井一行")</f>
        <v>0</v>
      </c>
    </row>
    <row r="50" spans="1:22" ht="18" customHeight="1">
      <c r="A50" s="4">
        <v>49</v>
      </c>
      <c r="B50" s="37">
        <v>38814</v>
      </c>
      <c r="C50" s="34" t="s">
        <v>72</v>
      </c>
      <c r="D50" s="34" t="s">
        <v>7</v>
      </c>
      <c r="E50" s="34" t="s">
        <v>218</v>
      </c>
      <c r="F50" s="34" t="s">
        <v>168</v>
      </c>
      <c r="G50" s="21"/>
      <c r="H50" s="21"/>
      <c r="I50" s="21" t="s">
        <v>38</v>
      </c>
      <c r="J50" s="21" t="s">
        <v>13</v>
      </c>
      <c r="L50" s="45">
        <v>16</v>
      </c>
      <c r="M50" s="21" t="s">
        <v>219</v>
      </c>
      <c r="N50" s="10">
        <f>COUNTIF($C$2:$H$859,"永見武司")</f>
        <v>75</v>
      </c>
      <c r="O50" s="10">
        <f t="shared" si="2"/>
        <v>75</v>
      </c>
      <c r="P50" s="24"/>
      <c r="Q50" s="10">
        <f>COUNTIF($C$2:$C$859,"永見武司")</f>
        <v>19</v>
      </c>
      <c r="R50" s="10">
        <f>COUNTIF($D$2:$D$859,"永見武司")</f>
        <v>19</v>
      </c>
      <c r="S50" s="10">
        <f>COUNTIF($E$2:$E$859,"永見武司")</f>
        <v>18</v>
      </c>
      <c r="T50" s="10">
        <f>COUNTIF($F$2:$F$859,"永見武司")</f>
        <v>19</v>
      </c>
      <c r="U50" s="10">
        <f>COUNTIF($G$2:$G$859,"永見武司")</f>
        <v>0</v>
      </c>
      <c r="V50" s="10">
        <f>COUNTIF($H$2:$H$859,"永見武司")</f>
        <v>0</v>
      </c>
    </row>
    <row r="51" spans="1:22" ht="18" customHeight="1">
      <c r="A51" s="4">
        <v>50</v>
      </c>
      <c r="B51" s="37">
        <v>38814</v>
      </c>
      <c r="C51" s="34" t="s">
        <v>153</v>
      </c>
      <c r="D51" s="34" t="s">
        <v>50</v>
      </c>
      <c r="E51" s="34" t="s">
        <v>24</v>
      </c>
      <c r="F51" s="34" t="s">
        <v>47</v>
      </c>
      <c r="G51" s="21"/>
      <c r="H51" s="21"/>
      <c r="I51" s="21" t="s">
        <v>25</v>
      </c>
      <c r="J51" s="21" t="s">
        <v>26</v>
      </c>
      <c r="L51" s="45">
        <v>17</v>
      </c>
      <c r="M51" s="36" t="s">
        <v>101</v>
      </c>
      <c r="N51" s="10">
        <f>COUNTIF($C$2:$H$859,"山路哲生")</f>
        <v>46</v>
      </c>
      <c r="O51" s="10">
        <f t="shared" si="2"/>
        <v>46</v>
      </c>
      <c r="P51" s="24"/>
      <c r="Q51" s="10">
        <f>COUNTIF($C$2:$C$859,"山路哲生")</f>
        <v>11</v>
      </c>
      <c r="R51" s="10">
        <f>COUNTIF($D$2:$D$859,"山路哲生")</f>
        <v>13</v>
      </c>
      <c r="S51" s="10">
        <f>COUNTIF($E$2:$E$859,"山路哲生")</f>
        <v>10</v>
      </c>
      <c r="T51" s="10">
        <f>COUNTIF($F$2:$F$859,"山路哲生")</f>
        <v>12</v>
      </c>
      <c r="U51" s="10">
        <f>COUNTIF($G$2:$G$859,"山路哲生")</f>
        <v>0</v>
      </c>
      <c r="V51" s="10">
        <f>COUNTIF($H$2:$H$859,"山路哲生")</f>
        <v>0</v>
      </c>
    </row>
    <row r="52" spans="1:22" ht="18" customHeight="1">
      <c r="A52" s="4">
        <v>51</v>
      </c>
      <c r="B52" s="37">
        <v>38814</v>
      </c>
      <c r="C52" s="34" t="s">
        <v>41</v>
      </c>
      <c r="D52" s="34" t="s">
        <v>214</v>
      </c>
      <c r="E52" s="34" t="s">
        <v>12</v>
      </c>
      <c r="F52" s="34" t="s">
        <v>131</v>
      </c>
      <c r="G52" s="21"/>
      <c r="H52" s="21"/>
      <c r="I52" s="21" t="s">
        <v>8</v>
      </c>
      <c r="J52" s="21" t="s">
        <v>9</v>
      </c>
      <c r="L52" s="45">
        <v>18</v>
      </c>
      <c r="M52" s="21" t="s">
        <v>221</v>
      </c>
      <c r="N52" s="10">
        <f>COUNTIF($C$2:$H$859,"前田亨")</f>
        <v>32</v>
      </c>
      <c r="O52" s="10">
        <f t="shared" si="2"/>
        <v>32</v>
      </c>
      <c r="P52" s="24"/>
      <c r="Q52" s="10">
        <f>COUNTIF($C$2:$C$859,"前田亨")</f>
        <v>0</v>
      </c>
      <c r="R52" s="10">
        <f>COUNTIF($D$2:$D$859,"前田亨")</f>
        <v>12</v>
      </c>
      <c r="S52" s="10">
        <f>COUNTIF($E$2:$E$859,"前田亨")</f>
        <v>10</v>
      </c>
      <c r="T52" s="10">
        <f>COUNTIF($F$2:$F$859,"前田亨")</f>
        <v>10</v>
      </c>
      <c r="U52" s="10">
        <f>COUNTIF($G$2:$G$859,"前田亨")</f>
        <v>0</v>
      </c>
      <c r="V52" s="10">
        <f>COUNTIF($H$2:$H$859,"前田亨")</f>
        <v>0</v>
      </c>
    </row>
    <row r="53" spans="1:22" ht="18" customHeight="1">
      <c r="A53" s="4">
        <v>52</v>
      </c>
      <c r="B53" s="37">
        <v>38814</v>
      </c>
      <c r="C53" s="34" t="s">
        <v>29</v>
      </c>
      <c r="D53" s="34" t="s">
        <v>148</v>
      </c>
      <c r="E53" s="34" t="s">
        <v>213</v>
      </c>
      <c r="F53" s="34" t="s">
        <v>30</v>
      </c>
      <c r="G53" s="21"/>
      <c r="H53" s="21"/>
      <c r="I53" s="21" t="s">
        <v>31</v>
      </c>
      <c r="J53" s="21" t="s">
        <v>32</v>
      </c>
      <c r="L53" s="45">
        <v>19</v>
      </c>
      <c r="M53" s="36" t="s">
        <v>91</v>
      </c>
      <c r="N53" s="10">
        <f>COUNTIF($C$2:$H$859,"飯塚富司")</f>
        <v>31</v>
      </c>
      <c r="O53" s="10">
        <f t="shared" si="2"/>
        <v>31</v>
      </c>
      <c r="P53" s="24"/>
      <c r="Q53" s="10">
        <f>COUNTIF($C$2:$C$859,"飯塚富司")</f>
        <v>8</v>
      </c>
      <c r="R53" s="10">
        <f>COUNTIF($D$2:$D$859,"飯塚富司")</f>
        <v>6</v>
      </c>
      <c r="S53" s="10">
        <f>COUNTIF($E$2:$E$859,"飯塚富司")</f>
        <v>9</v>
      </c>
      <c r="T53" s="10">
        <f>COUNTIF($F$2:$F$859,"飯塚富司")</f>
        <v>7</v>
      </c>
      <c r="U53" s="10">
        <f>COUNTIF($G$2:$G$859,"飯塚富司")</f>
        <v>0</v>
      </c>
      <c r="V53" s="10">
        <f>COUNTIF($H$2:$H$859,"飯塚富司")</f>
        <v>1</v>
      </c>
    </row>
    <row r="54" spans="1:22" ht="18" customHeight="1">
      <c r="A54" s="4">
        <v>53</v>
      </c>
      <c r="B54" s="37">
        <v>38814</v>
      </c>
      <c r="C54" s="34" t="s">
        <v>33</v>
      </c>
      <c r="D54" s="34" t="s">
        <v>49</v>
      </c>
      <c r="E54" s="34" t="s">
        <v>22</v>
      </c>
      <c r="F54" s="34" t="s">
        <v>4</v>
      </c>
      <c r="G54" s="21"/>
      <c r="H54" s="21"/>
      <c r="I54" s="21" t="s">
        <v>19</v>
      </c>
      <c r="J54" s="21" t="s">
        <v>14</v>
      </c>
      <c r="L54" s="45">
        <v>20</v>
      </c>
      <c r="M54" s="34" t="s">
        <v>147</v>
      </c>
      <c r="N54" s="10">
        <f>COUNTIF($C$2:$H$859,"良川昌美")</f>
        <v>29</v>
      </c>
      <c r="O54" s="10">
        <f t="shared" si="2"/>
        <v>29</v>
      </c>
      <c r="P54" s="24"/>
      <c r="Q54" s="10">
        <f>COUNTIF($C$2:$C$859,"良川昌美")</f>
        <v>9</v>
      </c>
      <c r="R54" s="10">
        <f>COUNTIF($D$2:$D$859,"良川昌美")</f>
        <v>5</v>
      </c>
      <c r="S54" s="10">
        <f>COUNTIF($E$2:$E$859,"良川昌美")</f>
        <v>6</v>
      </c>
      <c r="T54" s="10">
        <f>COUNTIF($F$2:$F$859,"良川昌美")</f>
        <v>9</v>
      </c>
      <c r="U54" s="10">
        <f>COUNTIF($G$2:$G$859,"良川昌美")</f>
        <v>0</v>
      </c>
      <c r="V54" s="10">
        <f>COUNTIF($H$2:$H$859,"良川昌美")</f>
        <v>0</v>
      </c>
    </row>
    <row r="55" spans="1:22" ht="18" customHeight="1">
      <c r="A55" s="4">
        <v>54</v>
      </c>
      <c r="B55" s="37">
        <v>38814</v>
      </c>
      <c r="C55" s="34" t="s">
        <v>16</v>
      </c>
      <c r="D55" s="34" t="s">
        <v>10</v>
      </c>
      <c r="E55" s="34" t="s">
        <v>144</v>
      </c>
      <c r="F55" s="34" t="s">
        <v>21</v>
      </c>
      <c r="G55" s="21"/>
      <c r="H55" s="21"/>
      <c r="I55" s="21" t="s">
        <v>20</v>
      </c>
      <c r="J55" s="21" t="s">
        <v>37</v>
      </c>
      <c r="L55" s="45">
        <v>21</v>
      </c>
      <c r="M55" s="21" t="s">
        <v>220</v>
      </c>
      <c r="N55" s="10">
        <f>COUNTIF($C$2:$H$859,"小寺昌治")</f>
        <v>28</v>
      </c>
      <c r="O55" s="10">
        <f t="shared" si="2"/>
        <v>28</v>
      </c>
      <c r="P55" s="24"/>
      <c r="Q55" s="10">
        <f>COUNTIF($C$2:$C$859,"小寺昌治")</f>
        <v>7</v>
      </c>
      <c r="R55" s="10">
        <f>COUNTIF($D$2:$D$859,"小寺昌治")</f>
        <v>6</v>
      </c>
      <c r="S55" s="10">
        <f>COUNTIF($E$2:$E$859,"小寺昌治")</f>
        <v>6</v>
      </c>
      <c r="T55" s="10">
        <f>COUNTIF($F$2:$F$859,"小寺昌治")</f>
        <v>9</v>
      </c>
      <c r="U55" s="10">
        <f>COUNTIF($G$2:$G$859,"小寺昌治")</f>
        <v>0</v>
      </c>
      <c r="V55" s="10">
        <f>COUNTIF($H$2:$H$859,"小寺昌治")</f>
        <v>0</v>
      </c>
    </row>
    <row r="56" spans="1:22" ht="18" customHeight="1">
      <c r="A56" s="4">
        <v>55</v>
      </c>
      <c r="B56" s="37">
        <v>38815</v>
      </c>
      <c r="C56" s="34" t="s">
        <v>4</v>
      </c>
      <c r="D56" s="34" t="s">
        <v>163</v>
      </c>
      <c r="E56" s="34" t="s">
        <v>49</v>
      </c>
      <c r="F56" s="34" t="s">
        <v>22</v>
      </c>
      <c r="G56" s="21"/>
      <c r="H56" s="21"/>
      <c r="I56" s="21" t="s">
        <v>19</v>
      </c>
      <c r="J56" s="21" t="s">
        <v>14</v>
      </c>
      <c r="L56" s="45">
        <v>22</v>
      </c>
      <c r="M56" s="36" t="s">
        <v>98</v>
      </c>
      <c r="N56" s="10">
        <f>COUNTIF($C$2:$H$859,"橋本信治")</f>
        <v>26</v>
      </c>
      <c r="O56" s="10">
        <f t="shared" si="2"/>
        <v>26</v>
      </c>
      <c r="P56" s="24"/>
      <c r="Q56" s="10">
        <f>COUNTIF($C$2:$C$859,"橋本信治")</f>
        <v>0</v>
      </c>
      <c r="R56" s="10">
        <f>COUNTIF($D$2:$D$859,"橋本信治")</f>
        <v>11</v>
      </c>
      <c r="S56" s="10">
        <f>COUNTIF($E$2:$E$859,"橋本信治")</f>
        <v>11</v>
      </c>
      <c r="T56" s="10">
        <f>COUNTIF($F$2:$F$859,"橋本信治")</f>
        <v>4</v>
      </c>
      <c r="U56" s="10">
        <f>COUNTIF($G$2:$G$859,"橋本信治")</f>
        <v>0</v>
      </c>
      <c r="V56" s="10">
        <f>COUNTIF($H$2:$H$859,"橋本信治")</f>
        <v>0</v>
      </c>
    </row>
    <row r="57" spans="1:22" ht="18" customHeight="1">
      <c r="A57" s="4">
        <v>56</v>
      </c>
      <c r="B57" s="37">
        <v>38815</v>
      </c>
      <c r="C57" s="34" t="s">
        <v>47</v>
      </c>
      <c r="D57" s="34" t="s">
        <v>142</v>
      </c>
      <c r="E57" s="34" t="s">
        <v>50</v>
      </c>
      <c r="F57" s="34" t="s">
        <v>24</v>
      </c>
      <c r="G57" s="21"/>
      <c r="H57" s="21"/>
      <c r="I57" s="21" t="s">
        <v>25</v>
      </c>
      <c r="J57" s="21" t="s">
        <v>26</v>
      </c>
      <c r="L57" s="45">
        <v>23</v>
      </c>
      <c r="M57" s="34" t="s">
        <v>204</v>
      </c>
      <c r="N57" s="10">
        <f>COUNTIF($C$2:$H$859,"山﨑夏生")</f>
        <v>24</v>
      </c>
      <c r="O57" s="10">
        <f t="shared" si="2"/>
        <v>24</v>
      </c>
      <c r="P57" s="24"/>
      <c r="Q57" s="10">
        <f>COUNTIF($C$2:$C$859,"山﨑夏生")</f>
        <v>9</v>
      </c>
      <c r="R57" s="10">
        <f>COUNTIF($D$2:$D$859,"山﨑夏生")</f>
        <v>5</v>
      </c>
      <c r="S57" s="10">
        <f>COUNTIF($E$2:$E$859,"山﨑夏生")</f>
        <v>4</v>
      </c>
      <c r="T57" s="10">
        <f>COUNTIF($F$2:$F$859,"山﨑夏生")</f>
        <v>6</v>
      </c>
      <c r="U57" s="10">
        <f>COUNTIF($G$2:$G$859,"山﨑夏生")</f>
        <v>0</v>
      </c>
      <c r="V57" s="10">
        <f>COUNTIF($H$2:$H$859,"山﨑夏生")</f>
        <v>0</v>
      </c>
    </row>
    <row r="58" spans="1:22" ht="18" customHeight="1">
      <c r="A58" s="4">
        <v>57</v>
      </c>
      <c r="B58" s="37">
        <v>38815</v>
      </c>
      <c r="C58" s="34" t="s">
        <v>168</v>
      </c>
      <c r="D58" s="34" t="s">
        <v>210</v>
      </c>
      <c r="E58" s="34" t="s">
        <v>7</v>
      </c>
      <c r="F58" s="34" t="s">
        <v>218</v>
      </c>
      <c r="G58" s="21"/>
      <c r="H58" s="21"/>
      <c r="I58" s="21" t="s">
        <v>38</v>
      </c>
      <c r="J58" s="21" t="s">
        <v>13</v>
      </c>
      <c r="L58" s="45">
        <v>24</v>
      </c>
      <c r="M58" s="21" t="s">
        <v>209</v>
      </c>
      <c r="N58" s="10">
        <f>COUNTIF($C$2:$H$859,"鈴木章太")</f>
        <v>22</v>
      </c>
      <c r="O58" s="10">
        <f t="shared" si="2"/>
        <v>22</v>
      </c>
      <c r="P58" s="24"/>
      <c r="Q58" s="10">
        <f>COUNTIF($C$2:$C$859,"鈴木章太")</f>
        <v>0</v>
      </c>
      <c r="R58" s="10">
        <f>COUNTIF($D$2:$D$859,"鈴木章太")</f>
        <v>6</v>
      </c>
      <c r="S58" s="10">
        <f>COUNTIF($E$2:$E$859,"鈴木章太")</f>
        <v>8</v>
      </c>
      <c r="T58" s="10">
        <f>COUNTIF($F$2:$F$859,"鈴木章太")</f>
        <v>8</v>
      </c>
      <c r="U58" s="10">
        <f>COUNTIF($G$2:$G$859,"鈴木章太")</f>
        <v>0</v>
      </c>
      <c r="V58" s="10">
        <f>COUNTIF($H$2:$H$859,"鈴木章太")</f>
        <v>0</v>
      </c>
    </row>
    <row r="59" spans="1:22" ht="18" customHeight="1">
      <c r="A59" s="4">
        <v>58</v>
      </c>
      <c r="B59" s="37">
        <v>38815</v>
      </c>
      <c r="C59" s="34" t="s">
        <v>131</v>
      </c>
      <c r="D59" s="34" t="s">
        <v>161</v>
      </c>
      <c r="E59" s="34" t="s">
        <v>214</v>
      </c>
      <c r="F59" s="34" t="s">
        <v>12</v>
      </c>
      <c r="G59" s="21"/>
      <c r="H59" s="21"/>
      <c r="I59" s="21" t="s">
        <v>8</v>
      </c>
      <c r="J59" s="21" t="s">
        <v>9</v>
      </c>
      <c r="L59" s="45">
        <v>25</v>
      </c>
      <c r="M59" s="34" t="s">
        <v>136</v>
      </c>
      <c r="N59" s="10">
        <f>COUNTIF($C$2:$H$859,"杉本大成")</f>
        <v>13</v>
      </c>
      <c r="O59" s="10">
        <f t="shared" si="2"/>
        <v>13</v>
      </c>
      <c r="P59" s="24"/>
      <c r="Q59" s="10">
        <f>COUNTIF($C$2:$C$859,"杉本大成")</f>
        <v>2</v>
      </c>
      <c r="R59" s="10">
        <f>COUNTIF($D$2:$D$859,"杉本大成")</f>
        <v>3</v>
      </c>
      <c r="S59" s="10">
        <f>COUNTIF($E$2:$E$859,"杉本大成")</f>
        <v>5</v>
      </c>
      <c r="T59" s="10">
        <f>COUNTIF($F$2:$F$859,"杉本大成")</f>
        <v>3</v>
      </c>
      <c r="U59" s="10">
        <f>COUNTIF($G$2:$G$859,"杉本大成")</f>
        <v>0</v>
      </c>
      <c r="V59" s="10">
        <f>COUNTIF($H$2:$H$859,"杉本大成")</f>
        <v>0</v>
      </c>
    </row>
    <row r="60" spans="1:22" ht="18" customHeight="1">
      <c r="A60" s="4">
        <v>59</v>
      </c>
      <c r="B60" s="37">
        <v>38815</v>
      </c>
      <c r="C60" s="34" t="s">
        <v>30</v>
      </c>
      <c r="D60" s="34" t="s">
        <v>5</v>
      </c>
      <c r="E60" s="34" t="s">
        <v>148</v>
      </c>
      <c r="F60" s="34" t="s">
        <v>213</v>
      </c>
      <c r="G60" s="21"/>
      <c r="H60" s="21"/>
      <c r="I60" s="21" t="s">
        <v>31</v>
      </c>
      <c r="J60" s="21" t="s">
        <v>32</v>
      </c>
      <c r="L60" s="45">
        <v>26</v>
      </c>
      <c r="M60" s="36" t="s">
        <v>99</v>
      </c>
      <c r="N60" s="10">
        <f>COUNTIF($C$2:$H$859,"福家英登")</f>
        <v>7</v>
      </c>
      <c r="O60" s="10">
        <f t="shared" si="2"/>
        <v>7</v>
      </c>
      <c r="P60" s="24"/>
      <c r="Q60" s="10">
        <f>COUNTIF($C$2:$C$859,"福家英登")</f>
        <v>0</v>
      </c>
      <c r="R60" s="10">
        <f>COUNTIF($D$2:$D$859,"福家英登")</f>
        <v>4</v>
      </c>
      <c r="S60" s="10">
        <f>COUNTIF($E$2:$E$859,"福家英登")</f>
        <v>2</v>
      </c>
      <c r="T60" s="10">
        <f>COUNTIF($F$2:$F$859,"福家英登")</f>
        <v>1</v>
      </c>
      <c r="U60" s="10">
        <f>COUNTIF($G$2:$G$859,"福家英登")</f>
        <v>0</v>
      </c>
      <c r="V60" s="10">
        <f>COUNTIF($H$2:$H$859,"福家英登")</f>
        <v>0</v>
      </c>
    </row>
    <row r="61" spans="1:22" ht="18" customHeight="1">
      <c r="A61" s="4">
        <v>60</v>
      </c>
      <c r="B61" s="37">
        <v>38815</v>
      </c>
      <c r="C61" s="34" t="s">
        <v>21</v>
      </c>
      <c r="D61" s="34" t="s">
        <v>166</v>
      </c>
      <c r="E61" s="34" t="s">
        <v>10</v>
      </c>
      <c r="F61" s="34" t="s">
        <v>144</v>
      </c>
      <c r="G61" s="21"/>
      <c r="H61" s="21"/>
      <c r="I61" s="21" t="s">
        <v>20</v>
      </c>
      <c r="J61" s="21" t="s">
        <v>37</v>
      </c>
      <c r="L61" s="54">
        <v>27</v>
      </c>
      <c r="M61" s="42" t="s">
        <v>375</v>
      </c>
      <c r="N61" s="40">
        <f>COUNTIF($C$2:$H$859,"工藤和樹")</f>
        <v>0</v>
      </c>
      <c r="O61" s="40">
        <f t="shared" si="2"/>
        <v>0</v>
      </c>
      <c r="P61" s="24"/>
      <c r="Q61" s="40">
        <f>COUNTIF($C$2:$C$859,"工藤和樹")</f>
        <v>0</v>
      </c>
      <c r="R61" s="40">
        <f>COUNTIF($D$2:$D$859,"工藤和樹")</f>
        <v>0</v>
      </c>
      <c r="S61" s="40">
        <f>COUNTIF($E$2:$E$859,"工藤和樹")</f>
        <v>0</v>
      </c>
      <c r="T61" s="40">
        <f>COUNTIF($F$2:$F$859,"工藤和樹")</f>
        <v>0</v>
      </c>
      <c r="U61" s="40">
        <f>COUNTIF($G$2:$G$859,"工藤和樹")</f>
        <v>0</v>
      </c>
      <c r="V61" s="40">
        <f>COUNTIF($H$2:$H$859,"工藤和樹")</f>
        <v>0</v>
      </c>
    </row>
    <row r="62" spans="1:22" ht="18" customHeight="1">
      <c r="A62" s="4">
        <v>61</v>
      </c>
      <c r="B62" s="37">
        <v>38816</v>
      </c>
      <c r="C62" s="34" t="s">
        <v>213</v>
      </c>
      <c r="D62" s="34" t="s">
        <v>29</v>
      </c>
      <c r="E62" s="34" t="s">
        <v>5</v>
      </c>
      <c r="F62" s="34" t="s">
        <v>148</v>
      </c>
      <c r="G62" s="21"/>
      <c r="H62" s="21"/>
      <c r="I62" s="21" t="s">
        <v>31</v>
      </c>
      <c r="J62" s="21" t="s">
        <v>32</v>
      </c>
      <c r="L62" s="4"/>
      <c r="M62" s="21" t="s">
        <v>385</v>
      </c>
      <c r="N62" s="10"/>
      <c r="O62" s="10"/>
      <c r="P62" s="10"/>
      <c r="Q62" s="10">
        <f t="shared" ref="Q62:V62" si="3">SUM(Q36:Q61)</f>
        <v>416</v>
      </c>
      <c r="R62" s="10">
        <f t="shared" si="3"/>
        <v>417</v>
      </c>
      <c r="S62" s="10">
        <f t="shared" si="3"/>
        <v>416</v>
      </c>
      <c r="T62" s="10">
        <f t="shared" si="3"/>
        <v>417</v>
      </c>
      <c r="U62" s="10">
        <f t="shared" si="3"/>
        <v>8</v>
      </c>
      <c r="V62" s="10">
        <f t="shared" si="3"/>
        <v>9</v>
      </c>
    </row>
    <row r="63" spans="1:22" ht="18" customHeight="1">
      <c r="A63" s="4">
        <v>62</v>
      </c>
      <c r="B63" s="37">
        <v>38816</v>
      </c>
      <c r="C63" s="34" t="s">
        <v>218</v>
      </c>
      <c r="D63" s="34" t="s">
        <v>72</v>
      </c>
      <c r="E63" s="34" t="s">
        <v>210</v>
      </c>
      <c r="F63" s="34" t="s">
        <v>7</v>
      </c>
      <c r="G63" s="21"/>
      <c r="H63" s="21"/>
      <c r="I63" s="21" t="s">
        <v>38</v>
      </c>
      <c r="J63" s="21" t="s">
        <v>13</v>
      </c>
      <c r="L63" s="4"/>
      <c r="M63" s="21" t="s">
        <v>386</v>
      </c>
      <c r="N63" s="10"/>
      <c r="O63" s="10"/>
      <c r="P63" s="10"/>
      <c r="Q63" s="10">
        <f t="shared" ref="Q63:V63" si="4">Q62+Q32</f>
        <v>858</v>
      </c>
      <c r="R63" s="10">
        <f t="shared" si="4"/>
        <v>858</v>
      </c>
      <c r="S63" s="10">
        <f t="shared" si="4"/>
        <v>858</v>
      </c>
      <c r="T63" s="10">
        <f t="shared" si="4"/>
        <v>858</v>
      </c>
      <c r="U63" s="10">
        <f t="shared" si="4"/>
        <v>12</v>
      </c>
      <c r="V63" s="10">
        <f t="shared" si="4"/>
        <v>12</v>
      </c>
    </row>
    <row r="64" spans="1:22" ht="18" customHeight="1">
      <c r="A64" s="4">
        <v>63</v>
      </c>
      <c r="B64" s="37">
        <v>38816</v>
      </c>
      <c r="C64" s="34" t="s">
        <v>144</v>
      </c>
      <c r="D64" s="34" t="s">
        <v>16</v>
      </c>
      <c r="E64" s="34" t="s">
        <v>166</v>
      </c>
      <c r="F64" s="34" t="s">
        <v>10</v>
      </c>
      <c r="G64" s="21"/>
      <c r="H64" s="21"/>
      <c r="I64" s="21" t="s">
        <v>20</v>
      </c>
      <c r="J64" s="21" t="s">
        <v>37</v>
      </c>
    </row>
    <row r="65" spans="1:22" ht="18" customHeight="1">
      <c r="A65" s="4">
        <v>64</v>
      </c>
      <c r="B65" s="37">
        <v>38816</v>
      </c>
      <c r="C65" s="34" t="s">
        <v>24</v>
      </c>
      <c r="D65" s="34" t="s">
        <v>153</v>
      </c>
      <c r="E65" s="34" t="s">
        <v>142</v>
      </c>
      <c r="F65" s="34" t="s">
        <v>50</v>
      </c>
      <c r="G65" s="21"/>
      <c r="H65" s="21"/>
      <c r="I65" s="21" t="s">
        <v>25</v>
      </c>
      <c r="J65" s="21" t="s">
        <v>26</v>
      </c>
    </row>
    <row r="66" spans="1:22" ht="18" customHeight="1">
      <c r="A66" s="4">
        <v>65</v>
      </c>
      <c r="B66" s="37">
        <v>38816</v>
      </c>
      <c r="C66" s="34" t="s">
        <v>22</v>
      </c>
      <c r="D66" s="34" t="s">
        <v>33</v>
      </c>
      <c r="E66" s="36" t="s">
        <v>163</v>
      </c>
      <c r="F66" s="34" t="s">
        <v>49</v>
      </c>
      <c r="G66" s="21"/>
      <c r="H66" s="21"/>
      <c r="I66" s="21" t="s">
        <v>19</v>
      </c>
      <c r="J66" s="21" t="s">
        <v>14</v>
      </c>
    </row>
    <row r="67" spans="1:22" ht="18" customHeight="1">
      <c r="A67" s="4">
        <v>66</v>
      </c>
      <c r="B67" s="37">
        <v>38816</v>
      </c>
      <c r="C67" s="34" t="s">
        <v>12</v>
      </c>
      <c r="D67" s="34" t="s">
        <v>41</v>
      </c>
      <c r="E67" s="34" t="s">
        <v>161</v>
      </c>
      <c r="F67" s="34" t="s">
        <v>214</v>
      </c>
      <c r="G67" s="21"/>
      <c r="H67" s="21"/>
      <c r="I67" s="21" t="s">
        <v>8</v>
      </c>
      <c r="J67" s="21" t="s">
        <v>9</v>
      </c>
      <c r="M67" s="12"/>
      <c r="N67" s="24"/>
      <c r="O67" s="24"/>
      <c r="P67" s="24"/>
      <c r="Q67" s="24"/>
      <c r="R67" s="24"/>
      <c r="S67" s="24"/>
      <c r="T67" s="24"/>
      <c r="U67" s="24"/>
      <c r="V67" s="24"/>
    </row>
    <row r="68" spans="1:22" ht="18" customHeight="1">
      <c r="A68" s="4">
        <v>67</v>
      </c>
      <c r="B68" s="37">
        <v>38818</v>
      </c>
      <c r="C68" s="34" t="s">
        <v>10</v>
      </c>
      <c r="D68" s="34" t="s">
        <v>210</v>
      </c>
      <c r="E68" s="34" t="s">
        <v>33</v>
      </c>
      <c r="F68" s="34" t="s">
        <v>35</v>
      </c>
      <c r="G68" s="21"/>
      <c r="H68" s="21"/>
      <c r="I68" s="21" t="s">
        <v>37</v>
      </c>
      <c r="J68" s="21" t="s">
        <v>19</v>
      </c>
      <c r="M68" s="12"/>
      <c r="N68" s="24"/>
      <c r="O68" s="24"/>
      <c r="P68" s="24"/>
      <c r="Q68" s="24"/>
      <c r="R68" s="24"/>
      <c r="S68" s="24"/>
      <c r="T68" s="24"/>
      <c r="U68" s="24"/>
      <c r="V68" s="24"/>
    </row>
    <row r="69" spans="1:22" ht="18" customHeight="1">
      <c r="A69" s="4">
        <v>68</v>
      </c>
      <c r="B69" s="37">
        <v>38819</v>
      </c>
      <c r="C69" s="34" t="s">
        <v>166</v>
      </c>
      <c r="D69" s="34" t="s">
        <v>36</v>
      </c>
      <c r="E69" s="34" t="s">
        <v>144</v>
      </c>
      <c r="F69" s="34" t="s">
        <v>6</v>
      </c>
      <c r="G69" s="21"/>
      <c r="H69" s="21"/>
      <c r="I69" s="21" t="s">
        <v>13</v>
      </c>
      <c r="J69" s="21" t="s">
        <v>14</v>
      </c>
      <c r="M69" s="12"/>
      <c r="N69" s="24"/>
      <c r="O69" s="24"/>
      <c r="P69" s="24"/>
      <c r="Q69" s="24"/>
      <c r="R69" s="24"/>
      <c r="S69" s="24"/>
      <c r="T69" s="24"/>
      <c r="U69" s="24"/>
      <c r="V69" s="24"/>
    </row>
    <row r="70" spans="1:22" ht="18" customHeight="1">
      <c r="A70" s="4">
        <v>69</v>
      </c>
      <c r="B70" s="37">
        <v>38819</v>
      </c>
      <c r="C70" s="34" t="s">
        <v>35</v>
      </c>
      <c r="D70" s="34" t="s">
        <v>17</v>
      </c>
      <c r="E70" s="34" t="s">
        <v>210</v>
      </c>
      <c r="F70" s="34" t="s">
        <v>33</v>
      </c>
      <c r="G70" s="21"/>
      <c r="H70" s="21"/>
      <c r="I70" s="21" t="s">
        <v>37</v>
      </c>
      <c r="J70" s="21" t="s">
        <v>19</v>
      </c>
      <c r="M70" s="12"/>
      <c r="N70" s="24"/>
      <c r="O70" s="24"/>
      <c r="P70" s="24"/>
      <c r="Q70" s="24"/>
      <c r="R70" s="24"/>
      <c r="S70" s="24"/>
      <c r="T70" s="24"/>
      <c r="U70" s="24"/>
      <c r="V70" s="24"/>
    </row>
    <row r="71" spans="1:22" ht="18" customHeight="1">
      <c r="A71" s="4">
        <v>70</v>
      </c>
      <c r="B71" s="37">
        <v>38819</v>
      </c>
      <c r="C71" s="34" t="s">
        <v>23</v>
      </c>
      <c r="D71" s="34" t="s">
        <v>12</v>
      </c>
      <c r="E71" s="34" t="s">
        <v>131</v>
      </c>
      <c r="F71" s="34" t="s">
        <v>41</v>
      </c>
      <c r="G71" s="21"/>
      <c r="H71" s="21"/>
      <c r="I71" s="21" t="s">
        <v>9</v>
      </c>
      <c r="J71" s="21" t="s">
        <v>31</v>
      </c>
      <c r="M71" s="12"/>
      <c r="N71" s="24"/>
      <c r="O71" s="24"/>
      <c r="P71" s="24"/>
      <c r="Q71" s="24"/>
      <c r="R71" s="24"/>
      <c r="S71" s="24"/>
      <c r="T71" s="24"/>
      <c r="U71" s="24"/>
      <c r="V71" s="24"/>
    </row>
    <row r="72" spans="1:22" ht="18" customHeight="1">
      <c r="A72" s="4">
        <v>71</v>
      </c>
      <c r="B72" s="37">
        <v>38819</v>
      </c>
      <c r="C72" s="34" t="s">
        <v>142</v>
      </c>
      <c r="D72" s="34" t="s">
        <v>213</v>
      </c>
      <c r="E72" s="34" t="s">
        <v>30</v>
      </c>
      <c r="F72" s="34" t="s">
        <v>29</v>
      </c>
      <c r="G72" s="21"/>
      <c r="H72" s="21"/>
      <c r="I72" s="21" t="s">
        <v>8</v>
      </c>
      <c r="J72" s="21" t="s">
        <v>25</v>
      </c>
      <c r="M72" s="12"/>
      <c r="N72" s="24"/>
      <c r="O72" s="24"/>
      <c r="P72" s="24"/>
      <c r="Q72" s="24"/>
      <c r="R72" s="24"/>
      <c r="S72" s="24"/>
      <c r="T72" s="24"/>
      <c r="U72" s="24"/>
      <c r="V72" s="24"/>
    </row>
    <row r="73" spans="1:22" ht="18" customHeight="1">
      <c r="A73" s="4">
        <v>72</v>
      </c>
      <c r="B73" s="37">
        <v>38819</v>
      </c>
      <c r="C73" s="34" t="s">
        <v>163</v>
      </c>
      <c r="D73" s="34" t="s">
        <v>43</v>
      </c>
      <c r="E73" s="34" t="s">
        <v>46</v>
      </c>
      <c r="F73" s="34" t="s">
        <v>16</v>
      </c>
      <c r="G73" s="21"/>
      <c r="H73" s="21"/>
      <c r="I73" s="21" t="s">
        <v>38</v>
      </c>
      <c r="J73" s="21" t="s">
        <v>20</v>
      </c>
      <c r="M73" s="12"/>
      <c r="N73" s="24"/>
      <c r="O73" s="24"/>
      <c r="P73" s="24"/>
      <c r="Q73" s="24"/>
      <c r="R73" s="24"/>
      <c r="S73" s="24"/>
      <c r="T73" s="24"/>
      <c r="U73" s="24"/>
      <c r="V73" s="24"/>
    </row>
    <row r="74" spans="1:22" ht="18" customHeight="1">
      <c r="A74" s="4">
        <v>73</v>
      </c>
      <c r="B74" s="37">
        <v>38819</v>
      </c>
      <c r="C74" s="34" t="s">
        <v>214</v>
      </c>
      <c r="D74" s="36" t="s">
        <v>24</v>
      </c>
      <c r="E74" s="34" t="s">
        <v>11</v>
      </c>
      <c r="F74" s="34" t="s">
        <v>153</v>
      </c>
      <c r="G74" s="21"/>
      <c r="H74" s="21"/>
      <c r="I74" s="21" t="s">
        <v>26</v>
      </c>
      <c r="J74" s="21" t="s">
        <v>32</v>
      </c>
      <c r="M74" s="12"/>
      <c r="N74" s="24"/>
      <c r="O74" s="24"/>
      <c r="P74" s="24"/>
      <c r="Q74" s="24"/>
      <c r="R74" s="24"/>
      <c r="S74" s="24"/>
      <c r="T74" s="24"/>
      <c r="U74" s="24"/>
      <c r="V74" s="24"/>
    </row>
    <row r="75" spans="1:22" ht="18" customHeight="1">
      <c r="A75" s="4">
        <v>74</v>
      </c>
      <c r="B75" s="37">
        <v>38820</v>
      </c>
      <c r="C75" s="34" t="s">
        <v>153</v>
      </c>
      <c r="D75" s="34" t="s">
        <v>161</v>
      </c>
      <c r="E75" s="34" t="s">
        <v>182</v>
      </c>
      <c r="F75" s="34" t="s">
        <v>11</v>
      </c>
      <c r="G75" s="21"/>
      <c r="H75" s="21"/>
      <c r="I75" s="21" t="s">
        <v>26</v>
      </c>
      <c r="J75" s="21" t="s">
        <v>32</v>
      </c>
      <c r="M75" s="12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38820</v>
      </c>
      <c r="C76" s="34" t="s">
        <v>41</v>
      </c>
      <c r="D76" s="34" t="s">
        <v>5</v>
      </c>
      <c r="E76" s="34" t="s">
        <v>12</v>
      </c>
      <c r="F76" s="34" t="s">
        <v>131</v>
      </c>
      <c r="G76" s="21"/>
      <c r="H76" s="21"/>
      <c r="I76" s="21" t="s">
        <v>9</v>
      </c>
      <c r="J76" s="21" t="s">
        <v>31</v>
      </c>
      <c r="M76" s="12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38820</v>
      </c>
      <c r="C77" s="36" t="s">
        <v>6</v>
      </c>
      <c r="D77" s="34" t="s">
        <v>27</v>
      </c>
      <c r="E77" s="34" t="s">
        <v>36</v>
      </c>
      <c r="F77" s="34" t="s">
        <v>144</v>
      </c>
      <c r="G77" s="21"/>
      <c r="H77" s="21"/>
      <c r="I77" s="21" t="s">
        <v>13</v>
      </c>
      <c r="J77" s="21" t="s">
        <v>14</v>
      </c>
      <c r="M77" s="12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38820</v>
      </c>
      <c r="C78" s="34" t="s">
        <v>29</v>
      </c>
      <c r="D78" s="34" t="s">
        <v>211</v>
      </c>
      <c r="E78" s="34" t="s">
        <v>213</v>
      </c>
      <c r="F78" s="34" t="s">
        <v>30</v>
      </c>
      <c r="G78" s="21"/>
      <c r="H78" s="21"/>
      <c r="I78" s="21" t="s">
        <v>8</v>
      </c>
      <c r="J78" s="21" t="s">
        <v>25</v>
      </c>
      <c r="M78" s="12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38820</v>
      </c>
      <c r="C79" s="34" t="s">
        <v>33</v>
      </c>
      <c r="D79" s="34" t="s">
        <v>10</v>
      </c>
      <c r="E79" s="34" t="s">
        <v>17</v>
      </c>
      <c r="F79" s="34" t="s">
        <v>210</v>
      </c>
      <c r="G79" s="21"/>
      <c r="H79" s="21"/>
      <c r="I79" s="21" t="s">
        <v>37</v>
      </c>
      <c r="J79" s="21" t="s">
        <v>19</v>
      </c>
      <c r="M79" s="12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38820</v>
      </c>
      <c r="C80" s="34" t="s">
        <v>16</v>
      </c>
      <c r="D80" s="34" t="s">
        <v>15</v>
      </c>
      <c r="E80" s="34" t="s">
        <v>43</v>
      </c>
      <c r="F80" s="34" t="s">
        <v>46</v>
      </c>
      <c r="G80" s="21"/>
      <c r="H80" s="21"/>
      <c r="I80" s="21" t="s">
        <v>38</v>
      </c>
      <c r="J80" s="21" t="s">
        <v>20</v>
      </c>
      <c r="M80" s="12"/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38821</v>
      </c>
      <c r="C81" s="34" t="s">
        <v>182</v>
      </c>
      <c r="D81" s="34" t="s">
        <v>214</v>
      </c>
      <c r="E81" s="34" t="s">
        <v>24</v>
      </c>
      <c r="F81" s="34" t="s">
        <v>161</v>
      </c>
      <c r="G81" s="21"/>
      <c r="H81" s="21"/>
      <c r="I81" s="21" t="s">
        <v>26</v>
      </c>
      <c r="J81" s="21" t="s">
        <v>9</v>
      </c>
      <c r="M81" s="12"/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38821</v>
      </c>
      <c r="C82" s="34" t="s">
        <v>46</v>
      </c>
      <c r="D82" s="34" t="s">
        <v>35</v>
      </c>
      <c r="E82" s="34" t="s">
        <v>15</v>
      </c>
      <c r="F82" s="34" t="s">
        <v>36</v>
      </c>
      <c r="G82" s="21"/>
      <c r="H82" s="21"/>
      <c r="I82" s="21" t="s">
        <v>38</v>
      </c>
      <c r="J82" s="21" t="s">
        <v>19</v>
      </c>
      <c r="M82" s="12"/>
      <c r="N82" s="24"/>
      <c r="O82" s="24"/>
      <c r="P82" s="24"/>
      <c r="Q82" s="24"/>
      <c r="R82" s="24"/>
      <c r="S82" s="24"/>
      <c r="T82" s="24"/>
      <c r="U82" s="24"/>
      <c r="V82" s="24"/>
    </row>
    <row r="83" spans="1:22" ht="18" customHeight="1">
      <c r="A83" s="4">
        <v>82</v>
      </c>
      <c r="B83" s="37">
        <v>38821</v>
      </c>
      <c r="C83" s="34" t="s">
        <v>210</v>
      </c>
      <c r="D83" s="34" t="s">
        <v>4</v>
      </c>
      <c r="E83" s="34" t="s">
        <v>27</v>
      </c>
      <c r="F83" s="34" t="s">
        <v>17</v>
      </c>
      <c r="G83" s="21"/>
      <c r="H83" s="21"/>
      <c r="I83" s="21" t="s">
        <v>13</v>
      </c>
      <c r="J83" s="21" t="s">
        <v>37</v>
      </c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38821</v>
      </c>
      <c r="C84" s="34" t="s">
        <v>30</v>
      </c>
      <c r="D84" s="34" t="s">
        <v>39</v>
      </c>
      <c r="E84" s="34" t="s">
        <v>211</v>
      </c>
      <c r="F84" s="34" t="s">
        <v>213</v>
      </c>
      <c r="G84" s="21"/>
      <c r="H84" s="21"/>
      <c r="I84" s="21" t="s">
        <v>32</v>
      </c>
      <c r="J84" s="21" t="s">
        <v>8</v>
      </c>
      <c r="M84" s="12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18" customHeight="1">
      <c r="A85" s="4">
        <v>84</v>
      </c>
      <c r="B85" s="37">
        <v>38822</v>
      </c>
      <c r="C85" s="34" t="s">
        <v>213</v>
      </c>
      <c r="D85" s="34" t="s">
        <v>29</v>
      </c>
      <c r="E85" s="34" t="s">
        <v>39</v>
      </c>
      <c r="F85" s="34" t="s">
        <v>211</v>
      </c>
      <c r="G85" s="21"/>
      <c r="H85" s="21"/>
      <c r="I85" s="21" t="s">
        <v>32</v>
      </c>
      <c r="J85" s="21" t="s">
        <v>8</v>
      </c>
      <c r="M85" s="12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18" customHeight="1">
      <c r="A86" s="4">
        <v>85</v>
      </c>
      <c r="B86" s="37">
        <v>38822</v>
      </c>
      <c r="C86" s="34" t="s">
        <v>36</v>
      </c>
      <c r="D86" s="34" t="s">
        <v>163</v>
      </c>
      <c r="E86" s="34" t="s">
        <v>35</v>
      </c>
      <c r="F86" s="34" t="s">
        <v>15</v>
      </c>
      <c r="G86" s="21"/>
      <c r="H86" s="21"/>
      <c r="I86" s="21" t="s">
        <v>38</v>
      </c>
      <c r="J86" s="21" t="s">
        <v>19</v>
      </c>
      <c r="M86" s="12"/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38822</v>
      </c>
      <c r="C87" s="34" t="s">
        <v>131</v>
      </c>
      <c r="D87" s="34" t="s">
        <v>23</v>
      </c>
      <c r="E87" s="34" t="s">
        <v>5</v>
      </c>
      <c r="F87" s="34" t="s">
        <v>12</v>
      </c>
      <c r="G87" s="21"/>
      <c r="H87" s="21"/>
      <c r="I87" s="21" t="s">
        <v>25</v>
      </c>
      <c r="J87" s="21" t="s">
        <v>31</v>
      </c>
      <c r="M87" s="12"/>
      <c r="N87" s="24"/>
      <c r="O87" s="24"/>
      <c r="P87" s="24"/>
      <c r="Q87" s="24"/>
      <c r="R87" s="24"/>
      <c r="S87" s="24"/>
      <c r="T87" s="24"/>
      <c r="U87" s="24"/>
      <c r="V87" s="24"/>
    </row>
    <row r="88" spans="1:22" ht="18" customHeight="1">
      <c r="A88" s="4">
        <v>87</v>
      </c>
      <c r="B88" s="37">
        <v>38822</v>
      </c>
      <c r="C88" s="34" t="s">
        <v>17</v>
      </c>
      <c r="D88" s="34" t="s">
        <v>22</v>
      </c>
      <c r="E88" s="34" t="s">
        <v>4</v>
      </c>
      <c r="F88" s="34" t="s">
        <v>27</v>
      </c>
      <c r="G88" s="21"/>
      <c r="H88" s="21"/>
      <c r="I88" s="21" t="s">
        <v>13</v>
      </c>
      <c r="J88" s="21" t="s">
        <v>37</v>
      </c>
      <c r="M88" s="12"/>
      <c r="N88" s="24"/>
      <c r="O88" s="24"/>
      <c r="P88" s="24"/>
      <c r="Q88" s="24"/>
      <c r="R88" s="24"/>
      <c r="S88" s="24"/>
      <c r="T88" s="24"/>
      <c r="U88" s="24"/>
      <c r="V88" s="24"/>
    </row>
    <row r="89" spans="1:22" ht="18" customHeight="1">
      <c r="A89" s="4">
        <v>88</v>
      </c>
      <c r="B89" s="37">
        <v>38823</v>
      </c>
      <c r="C89" s="34" t="s">
        <v>148</v>
      </c>
      <c r="D89" s="34" t="s">
        <v>30</v>
      </c>
      <c r="E89" s="34" t="s">
        <v>29</v>
      </c>
      <c r="F89" s="34" t="s">
        <v>208</v>
      </c>
      <c r="G89" s="21"/>
      <c r="H89" s="21"/>
      <c r="I89" s="21" t="s">
        <v>32</v>
      </c>
      <c r="J89" s="21" t="s">
        <v>8</v>
      </c>
      <c r="M89" s="12"/>
      <c r="N89" s="24"/>
      <c r="O89" s="24"/>
      <c r="P89" s="24"/>
      <c r="Q89" s="24"/>
      <c r="R89" s="24"/>
      <c r="S89" s="24"/>
      <c r="T89" s="24"/>
      <c r="U89" s="24"/>
      <c r="V89" s="24"/>
    </row>
    <row r="90" spans="1:22" ht="18" customHeight="1">
      <c r="A90" s="4">
        <v>89</v>
      </c>
      <c r="B90" s="37">
        <v>38823</v>
      </c>
      <c r="C90" s="34" t="s">
        <v>47</v>
      </c>
      <c r="D90" s="34" t="s">
        <v>182</v>
      </c>
      <c r="E90" s="34" t="s">
        <v>142</v>
      </c>
      <c r="F90" s="34" t="s">
        <v>24</v>
      </c>
      <c r="G90" s="21"/>
      <c r="H90" s="21"/>
      <c r="I90" s="21" t="s">
        <v>26</v>
      </c>
      <c r="J90" s="21" t="s">
        <v>9</v>
      </c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38823</v>
      </c>
      <c r="C91" s="34" t="s">
        <v>43</v>
      </c>
      <c r="D91" s="34" t="s">
        <v>144</v>
      </c>
      <c r="E91" s="34" t="s">
        <v>21</v>
      </c>
      <c r="F91" s="34" t="s">
        <v>72</v>
      </c>
      <c r="G91" s="21"/>
      <c r="H91" s="21"/>
      <c r="I91" s="21" t="s">
        <v>14</v>
      </c>
      <c r="J91" s="21" t="s">
        <v>20</v>
      </c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38823</v>
      </c>
      <c r="C92" s="34" t="s">
        <v>15</v>
      </c>
      <c r="D92" s="34" t="s">
        <v>46</v>
      </c>
      <c r="E92" s="34" t="s">
        <v>163</v>
      </c>
      <c r="F92" s="34" t="s">
        <v>35</v>
      </c>
      <c r="G92" s="21"/>
      <c r="H92" s="21"/>
      <c r="I92" s="21" t="s">
        <v>38</v>
      </c>
      <c r="J92" s="21" t="s">
        <v>19</v>
      </c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38823</v>
      </c>
      <c r="C93" s="34" t="s">
        <v>27</v>
      </c>
      <c r="D93" s="34" t="s">
        <v>210</v>
      </c>
      <c r="E93" s="34" t="s">
        <v>22</v>
      </c>
      <c r="F93" s="34" t="s">
        <v>4</v>
      </c>
      <c r="G93" s="21"/>
      <c r="H93" s="21"/>
      <c r="I93" s="21" t="s">
        <v>13</v>
      </c>
      <c r="J93" s="21" t="s">
        <v>37</v>
      </c>
    </row>
    <row r="94" spans="1:22" ht="18" customHeight="1">
      <c r="A94" s="4">
        <v>93</v>
      </c>
      <c r="B94" s="37">
        <v>38823</v>
      </c>
      <c r="C94" s="34" t="s">
        <v>12</v>
      </c>
      <c r="D94" s="34" t="s">
        <v>153</v>
      </c>
      <c r="E94" s="34" t="s">
        <v>23</v>
      </c>
      <c r="F94" s="34" t="s">
        <v>5</v>
      </c>
      <c r="G94" s="21"/>
      <c r="H94" s="21"/>
      <c r="I94" s="21" t="s">
        <v>25</v>
      </c>
      <c r="J94" s="21" t="s">
        <v>31</v>
      </c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38825</v>
      </c>
      <c r="C95" s="34" t="s">
        <v>4</v>
      </c>
      <c r="D95" s="34" t="s">
        <v>218</v>
      </c>
      <c r="E95" s="36" t="s">
        <v>46</v>
      </c>
      <c r="F95" s="34" t="s">
        <v>163</v>
      </c>
      <c r="G95" s="21"/>
      <c r="H95" s="21"/>
      <c r="I95" s="21" t="s">
        <v>37</v>
      </c>
      <c r="J95" s="21" t="s">
        <v>14</v>
      </c>
    </row>
    <row r="96" spans="1:22" ht="18" customHeight="1">
      <c r="A96" s="4">
        <v>95</v>
      </c>
      <c r="B96" s="37">
        <v>38825</v>
      </c>
      <c r="C96" s="34" t="s">
        <v>72</v>
      </c>
      <c r="D96" s="34" t="s">
        <v>18</v>
      </c>
      <c r="E96" s="34" t="s">
        <v>144</v>
      </c>
      <c r="F96" s="34" t="s">
        <v>21</v>
      </c>
      <c r="G96" s="21"/>
      <c r="H96" s="21"/>
      <c r="I96" s="21" t="s">
        <v>19</v>
      </c>
      <c r="J96" s="21" t="s">
        <v>13</v>
      </c>
    </row>
    <row r="97" spans="1:10" ht="18" customHeight="1">
      <c r="A97" s="4">
        <v>96</v>
      </c>
      <c r="B97" s="37">
        <v>38825</v>
      </c>
      <c r="C97" s="34" t="s">
        <v>35</v>
      </c>
      <c r="D97" s="34" t="s">
        <v>49</v>
      </c>
      <c r="E97" s="34" t="s">
        <v>10</v>
      </c>
      <c r="F97" s="34" t="s">
        <v>22</v>
      </c>
      <c r="G97" s="21"/>
      <c r="H97" s="21"/>
      <c r="I97" s="21" t="s">
        <v>20</v>
      </c>
      <c r="J97" s="21" t="s">
        <v>38</v>
      </c>
    </row>
    <row r="98" spans="1:10" ht="18" customHeight="1">
      <c r="A98" s="4">
        <v>97</v>
      </c>
      <c r="B98" s="37">
        <v>38825</v>
      </c>
      <c r="C98" s="34" t="s">
        <v>41</v>
      </c>
      <c r="D98" s="34" t="s">
        <v>213</v>
      </c>
      <c r="E98" s="34" t="s">
        <v>30</v>
      </c>
      <c r="F98" s="34" t="s">
        <v>29</v>
      </c>
      <c r="G98" s="21"/>
      <c r="H98" s="21"/>
      <c r="I98" s="21" t="s">
        <v>9</v>
      </c>
      <c r="J98" s="21" t="s">
        <v>8</v>
      </c>
    </row>
    <row r="99" spans="1:10" ht="18" customHeight="1">
      <c r="A99" s="4">
        <v>98</v>
      </c>
      <c r="B99" s="37">
        <v>38825</v>
      </c>
      <c r="C99" s="34" t="s">
        <v>5</v>
      </c>
      <c r="D99" s="34" t="s">
        <v>131</v>
      </c>
      <c r="E99" s="34" t="s">
        <v>146</v>
      </c>
      <c r="F99" s="34" t="s">
        <v>142</v>
      </c>
      <c r="G99" s="21"/>
      <c r="H99" s="21"/>
      <c r="I99" s="21" t="s">
        <v>32</v>
      </c>
      <c r="J99" s="21" t="s">
        <v>25</v>
      </c>
    </row>
    <row r="100" spans="1:10" ht="18" customHeight="1">
      <c r="A100" s="4">
        <v>99</v>
      </c>
      <c r="B100" s="37">
        <v>38825</v>
      </c>
      <c r="C100" s="34" t="s">
        <v>214</v>
      </c>
      <c r="D100" s="34" t="s">
        <v>148</v>
      </c>
      <c r="E100" s="34" t="s">
        <v>153</v>
      </c>
      <c r="F100" s="34" t="s">
        <v>182</v>
      </c>
      <c r="G100" s="21"/>
      <c r="H100" s="21"/>
      <c r="I100" s="21" t="s">
        <v>31</v>
      </c>
      <c r="J100" s="21" t="s">
        <v>26</v>
      </c>
    </row>
    <row r="101" spans="1:10" ht="18" customHeight="1">
      <c r="A101" s="4">
        <v>100</v>
      </c>
      <c r="B101" s="37">
        <v>38826</v>
      </c>
      <c r="C101" s="34" t="s">
        <v>182</v>
      </c>
      <c r="D101" s="36" t="s">
        <v>173</v>
      </c>
      <c r="E101" s="34" t="s">
        <v>148</v>
      </c>
      <c r="F101" s="34" t="s">
        <v>153</v>
      </c>
      <c r="G101" s="21"/>
      <c r="H101" s="21"/>
      <c r="I101" s="21" t="s">
        <v>31</v>
      </c>
      <c r="J101" s="21" t="s">
        <v>26</v>
      </c>
    </row>
    <row r="102" spans="1:10" ht="18" customHeight="1">
      <c r="A102" s="4">
        <v>101</v>
      </c>
      <c r="B102" s="37">
        <v>38826</v>
      </c>
      <c r="C102" s="34" t="s">
        <v>29</v>
      </c>
      <c r="D102" s="34" t="s">
        <v>47</v>
      </c>
      <c r="E102" s="34" t="s">
        <v>213</v>
      </c>
      <c r="F102" s="34" t="s">
        <v>30</v>
      </c>
      <c r="G102" s="21"/>
      <c r="H102" s="21"/>
      <c r="I102" s="21" t="s">
        <v>9</v>
      </c>
      <c r="J102" s="21" t="s">
        <v>8</v>
      </c>
    </row>
    <row r="103" spans="1:10" ht="18" customHeight="1">
      <c r="A103" s="4">
        <v>102</v>
      </c>
      <c r="B103" s="37">
        <v>38826</v>
      </c>
      <c r="C103" s="34" t="s">
        <v>142</v>
      </c>
      <c r="D103" s="34" t="s">
        <v>12</v>
      </c>
      <c r="E103" s="34" t="s">
        <v>131</v>
      </c>
      <c r="F103" s="34" t="s">
        <v>146</v>
      </c>
      <c r="G103" s="21"/>
      <c r="H103" s="21"/>
      <c r="I103" s="21" t="s">
        <v>32</v>
      </c>
      <c r="J103" s="21" t="s">
        <v>25</v>
      </c>
    </row>
    <row r="104" spans="1:10" ht="18" customHeight="1">
      <c r="A104" s="4">
        <v>103</v>
      </c>
      <c r="B104" s="37">
        <v>38826</v>
      </c>
      <c r="C104" s="34" t="s">
        <v>21</v>
      </c>
      <c r="D104" s="34" t="s">
        <v>166</v>
      </c>
      <c r="E104" s="34" t="s">
        <v>18</v>
      </c>
      <c r="F104" s="34" t="s">
        <v>144</v>
      </c>
      <c r="G104" s="21"/>
      <c r="H104" s="21"/>
      <c r="I104" s="21" t="s">
        <v>19</v>
      </c>
      <c r="J104" s="21" t="s">
        <v>13</v>
      </c>
    </row>
    <row r="105" spans="1:10" ht="18" customHeight="1">
      <c r="A105" s="4">
        <v>104</v>
      </c>
      <c r="B105" s="37">
        <v>38826</v>
      </c>
      <c r="C105" s="34" t="s">
        <v>163</v>
      </c>
      <c r="D105" s="34" t="s">
        <v>15</v>
      </c>
      <c r="E105" s="34" t="s">
        <v>218</v>
      </c>
      <c r="F105" s="34" t="s">
        <v>46</v>
      </c>
      <c r="G105" s="21"/>
      <c r="H105" s="21"/>
      <c r="I105" s="21" t="s">
        <v>37</v>
      </c>
      <c r="J105" s="21" t="s">
        <v>14</v>
      </c>
    </row>
    <row r="106" spans="1:10" ht="18" customHeight="1">
      <c r="A106" s="4">
        <v>105</v>
      </c>
      <c r="B106" s="37">
        <v>38826</v>
      </c>
      <c r="C106" s="34" t="s">
        <v>22</v>
      </c>
      <c r="D106" s="34" t="s">
        <v>16</v>
      </c>
      <c r="E106" s="34" t="s">
        <v>49</v>
      </c>
      <c r="F106" s="34" t="s">
        <v>10</v>
      </c>
      <c r="G106" s="21"/>
      <c r="H106" s="21"/>
      <c r="I106" s="21" t="s">
        <v>20</v>
      </c>
      <c r="J106" s="21" t="s">
        <v>38</v>
      </c>
    </row>
    <row r="107" spans="1:10" ht="18" customHeight="1">
      <c r="A107" s="4">
        <v>106</v>
      </c>
      <c r="B107" s="37">
        <v>38827</v>
      </c>
      <c r="C107" s="34" t="s">
        <v>153</v>
      </c>
      <c r="D107" s="34" t="s">
        <v>214</v>
      </c>
      <c r="E107" s="34" t="s">
        <v>173</v>
      </c>
      <c r="F107" s="34" t="s">
        <v>148</v>
      </c>
      <c r="G107" s="21"/>
      <c r="H107" s="21"/>
      <c r="I107" s="21" t="s">
        <v>31</v>
      </c>
      <c r="J107" s="21" t="s">
        <v>26</v>
      </c>
    </row>
    <row r="108" spans="1:10" ht="18" customHeight="1">
      <c r="A108" s="4">
        <v>107</v>
      </c>
      <c r="B108" s="37">
        <v>38827</v>
      </c>
      <c r="C108" s="34" t="s">
        <v>144</v>
      </c>
      <c r="D108" s="34" t="s">
        <v>72</v>
      </c>
      <c r="E108" s="34" t="s">
        <v>166</v>
      </c>
      <c r="F108" s="34" t="s">
        <v>18</v>
      </c>
      <c r="G108" s="21"/>
      <c r="H108" s="21"/>
      <c r="I108" s="21" t="s">
        <v>19</v>
      </c>
      <c r="J108" s="21" t="s">
        <v>13</v>
      </c>
    </row>
    <row r="109" spans="1:10" ht="18" customHeight="1">
      <c r="A109" s="4">
        <v>108</v>
      </c>
      <c r="B109" s="37">
        <v>38828</v>
      </c>
      <c r="C109" s="34" t="s">
        <v>166</v>
      </c>
      <c r="D109" s="34" t="s">
        <v>6</v>
      </c>
      <c r="E109" s="34" t="s">
        <v>72</v>
      </c>
      <c r="F109" s="34" t="s">
        <v>22</v>
      </c>
      <c r="G109" s="21"/>
      <c r="H109" s="21"/>
      <c r="I109" s="21" t="s">
        <v>37</v>
      </c>
      <c r="J109" s="21" t="s">
        <v>38</v>
      </c>
    </row>
    <row r="110" spans="1:10" ht="18" customHeight="1">
      <c r="A110" s="4">
        <v>109</v>
      </c>
      <c r="B110" s="37">
        <v>38828</v>
      </c>
      <c r="C110" s="34" t="s">
        <v>10</v>
      </c>
      <c r="D110" s="34" t="s">
        <v>4</v>
      </c>
      <c r="E110" s="34" t="s">
        <v>16</v>
      </c>
      <c r="F110" s="34" t="s">
        <v>49</v>
      </c>
      <c r="G110" s="21"/>
      <c r="H110" s="21"/>
      <c r="I110" s="21" t="s">
        <v>14</v>
      </c>
      <c r="J110" s="21" t="s">
        <v>13</v>
      </c>
    </row>
    <row r="111" spans="1:10" ht="18" customHeight="1">
      <c r="A111" s="4">
        <v>110</v>
      </c>
      <c r="B111" s="37">
        <v>38828</v>
      </c>
      <c r="C111" s="34" t="s">
        <v>30</v>
      </c>
      <c r="D111" s="34" t="s">
        <v>41</v>
      </c>
      <c r="E111" s="34" t="s">
        <v>47</v>
      </c>
      <c r="F111" s="34" t="s">
        <v>213</v>
      </c>
      <c r="G111" s="21"/>
      <c r="H111" s="21"/>
      <c r="I111" s="21" t="s">
        <v>9</v>
      </c>
      <c r="J111" s="21" t="s">
        <v>32</v>
      </c>
    </row>
    <row r="112" spans="1:10" ht="18" customHeight="1">
      <c r="A112" s="4">
        <v>111</v>
      </c>
      <c r="B112" s="37">
        <v>38828</v>
      </c>
      <c r="C112" s="34" t="s">
        <v>24</v>
      </c>
      <c r="D112" s="34" t="s">
        <v>161</v>
      </c>
      <c r="E112" s="34" t="s">
        <v>50</v>
      </c>
      <c r="F112" s="34" t="s">
        <v>23</v>
      </c>
      <c r="G112" s="21"/>
      <c r="H112" s="21"/>
      <c r="I112" s="21" t="s">
        <v>26</v>
      </c>
      <c r="J112" s="21" t="s">
        <v>25</v>
      </c>
    </row>
    <row r="113" spans="1:13" ht="18" customHeight="1">
      <c r="A113" s="4">
        <v>112</v>
      </c>
      <c r="B113" s="37">
        <v>38828</v>
      </c>
      <c r="C113" s="34" t="s">
        <v>146</v>
      </c>
      <c r="D113" s="34" t="s">
        <v>5</v>
      </c>
      <c r="E113" s="34" t="s">
        <v>12</v>
      </c>
      <c r="F113" s="34" t="s">
        <v>131</v>
      </c>
      <c r="G113" s="21"/>
      <c r="H113" s="21"/>
      <c r="I113" s="21" t="s">
        <v>31</v>
      </c>
      <c r="J113" s="21" t="s">
        <v>8</v>
      </c>
    </row>
    <row r="114" spans="1:13" ht="18" customHeight="1">
      <c r="A114" s="4">
        <v>113</v>
      </c>
      <c r="B114" s="37">
        <v>38829</v>
      </c>
      <c r="C114" s="34" t="s">
        <v>72</v>
      </c>
      <c r="D114" s="34" t="s">
        <v>144</v>
      </c>
      <c r="E114" s="34" t="s">
        <v>22</v>
      </c>
      <c r="F114" s="34" t="s">
        <v>6</v>
      </c>
      <c r="G114" s="21"/>
      <c r="H114" s="21"/>
      <c r="I114" s="21" t="s">
        <v>37</v>
      </c>
      <c r="J114" s="21" t="s">
        <v>38</v>
      </c>
    </row>
    <row r="115" spans="1:13" ht="18" customHeight="1">
      <c r="A115" s="4">
        <v>114</v>
      </c>
      <c r="B115" s="37">
        <v>38829</v>
      </c>
      <c r="C115" s="34" t="s">
        <v>213</v>
      </c>
      <c r="D115" s="34" t="s">
        <v>29</v>
      </c>
      <c r="E115" s="34" t="s">
        <v>41</v>
      </c>
      <c r="F115" s="34" t="s">
        <v>47</v>
      </c>
      <c r="G115" s="21"/>
      <c r="H115" s="21"/>
      <c r="I115" s="21" t="s">
        <v>9</v>
      </c>
      <c r="J115" s="21" t="s">
        <v>32</v>
      </c>
    </row>
    <row r="116" spans="1:13" ht="18" customHeight="1">
      <c r="A116" s="4">
        <v>115</v>
      </c>
      <c r="B116" s="37">
        <v>38829</v>
      </c>
      <c r="C116" s="34" t="s">
        <v>49</v>
      </c>
      <c r="D116" s="34" t="s">
        <v>168</v>
      </c>
      <c r="E116" s="34" t="s">
        <v>4</v>
      </c>
      <c r="F116" s="34" t="s">
        <v>16</v>
      </c>
      <c r="G116" s="21"/>
      <c r="H116" s="21"/>
      <c r="I116" s="21" t="s">
        <v>14</v>
      </c>
      <c r="J116" s="21" t="s">
        <v>13</v>
      </c>
    </row>
    <row r="117" spans="1:13" ht="18" customHeight="1">
      <c r="A117" s="4">
        <v>116</v>
      </c>
      <c r="B117" s="37">
        <v>38829</v>
      </c>
      <c r="C117" s="34" t="s">
        <v>46</v>
      </c>
      <c r="D117" s="34" t="s">
        <v>210</v>
      </c>
      <c r="E117" s="34" t="s">
        <v>7</v>
      </c>
      <c r="F117" s="34" t="s">
        <v>33</v>
      </c>
      <c r="G117" s="21"/>
      <c r="H117" s="21"/>
      <c r="I117" s="21" t="s">
        <v>19</v>
      </c>
      <c r="J117" s="21" t="s">
        <v>20</v>
      </c>
    </row>
    <row r="118" spans="1:13" ht="18" customHeight="1">
      <c r="A118" s="4">
        <v>117</v>
      </c>
      <c r="B118" s="37">
        <v>38829</v>
      </c>
      <c r="C118" s="34" t="s">
        <v>23</v>
      </c>
      <c r="D118" s="34" t="s">
        <v>182</v>
      </c>
      <c r="E118" s="34" t="s">
        <v>161</v>
      </c>
      <c r="F118" s="34" t="s">
        <v>214</v>
      </c>
      <c r="G118" s="21"/>
      <c r="H118" s="21"/>
      <c r="I118" s="21" t="s">
        <v>26</v>
      </c>
      <c r="J118" s="21" t="s">
        <v>25</v>
      </c>
    </row>
    <row r="119" spans="1:13" ht="18" customHeight="1">
      <c r="A119" s="4">
        <v>118</v>
      </c>
      <c r="B119" s="37">
        <v>38829</v>
      </c>
      <c r="C119" s="36" t="s">
        <v>131</v>
      </c>
      <c r="D119" s="34" t="s">
        <v>142</v>
      </c>
      <c r="E119" s="34" t="s">
        <v>5</v>
      </c>
      <c r="F119" s="34" t="s">
        <v>12</v>
      </c>
      <c r="G119" s="21"/>
      <c r="H119" s="21"/>
      <c r="I119" s="21" t="s">
        <v>31</v>
      </c>
      <c r="J119" s="21" t="s">
        <v>8</v>
      </c>
    </row>
    <row r="120" spans="1:13" ht="18" customHeight="1">
      <c r="A120" s="4">
        <v>119</v>
      </c>
      <c r="B120" s="37">
        <v>38830</v>
      </c>
      <c r="C120" s="34" t="s">
        <v>47</v>
      </c>
      <c r="D120" s="34" t="s">
        <v>30</v>
      </c>
      <c r="E120" s="34" t="s">
        <v>29</v>
      </c>
      <c r="F120" s="34" t="s">
        <v>41</v>
      </c>
      <c r="G120" s="21"/>
      <c r="H120" s="21"/>
      <c r="I120" s="21" t="s">
        <v>9</v>
      </c>
      <c r="J120" s="21" t="s">
        <v>32</v>
      </c>
    </row>
    <row r="121" spans="1:13" ht="18" customHeight="1">
      <c r="A121" s="4">
        <v>120</v>
      </c>
      <c r="B121" s="37">
        <v>38830</v>
      </c>
      <c r="C121" s="34" t="s">
        <v>33</v>
      </c>
      <c r="D121" s="34" t="s">
        <v>17</v>
      </c>
      <c r="E121" s="34" t="s">
        <v>210</v>
      </c>
      <c r="F121" s="34" t="s">
        <v>7</v>
      </c>
      <c r="G121" s="21"/>
      <c r="H121" s="21"/>
      <c r="I121" s="21" t="s">
        <v>19</v>
      </c>
      <c r="J121" s="21" t="s">
        <v>20</v>
      </c>
    </row>
    <row r="122" spans="1:13" ht="18" customHeight="1">
      <c r="A122" s="4">
        <v>121</v>
      </c>
      <c r="B122" s="37">
        <v>38830</v>
      </c>
      <c r="C122" s="34" t="s">
        <v>22</v>
      </c>
      <c r="D122" s="34" t="s">
        <v>166</v>
      </c>
      <c r="E122" s="34" t="s">
        <v>6</v>
      </c>
      <c r="F122" s="34" t="s">
        <v>144</v>
      </c>
      <c r="G122" s="21"/>
      <c r="H122" s="21"/>
      <c r="I122" s="21" t="s">
        <v>37</v>
      </c>
      <c r="J122" s="21" t="s">
        <v>38</v>
      </c>
    </row>
    <row r="123" spans="1:13" ht="18" customHeight="1">
      <c r="A123" s="4">
        <v>122</v>
      </c>
      <c r="B123" s="37">
        <v>38830</v>
      </c>
      <c r="C123" s="34" t="s">
        <v>214</v>
      </c>
      <c r="D123" s="34" t="s">
        <v>24</v>
      </c>
      <c r="E123" s="34" t="s">
        <v>182</v>
      </c>
      <c r="F123" s="34" t="s">
        <v>161</v>
      </c>
      <c r="G123" s="21"/>
      <c r="H123" s="21"/>
      <c r="I123" s="21" t="s">
        <v>26</v>
      </c>
      <c r="J123" s="21" t="s">
        <v>25</v>
      </c>
    </row>
    <row r="124" spans="1:13" ht="18" customHeight="1">
      <c r="A124" s="4">
        <v>123</v>
      </c>
      <c r="B124" s="37">
        <v>38830</v>
      </c>
      <c r="C124" s="34" t="s">
        <v>16</v>
      </c>
      <c r="D124" s="34" t="s">
        <v>10</v>
      </c>
      <c r="E124" s="34" t="s">
        <v>168</v>
      </c>
      <c r="F124" s="34" t="s">
        <v>4</v>
      </c>
      <c r="G124" s="21"/>
      <c r="H124" s="21"/>
      <c r="I124" s="21" t="s">
        <v>14</v>
      </c>
      <c r="J124" s="21" t="s">
        <v>13</v>
      </c>
    </row>
    <row r="125" spans="1:13" ht="18" customHeight="1">
      <c r="A125" s="4">
        <v>124</v>
      </c>
      <c r="B125" s="37">
        <v>38830</v>
      </c>
      <c r="C125" s="34" t="s">
        <v>12</v>
      </c>
      <c r="D125" s="34" t="s">
        <v>146</v>
      </c>
      <c r="E125" s="34" t="s">
        <v>142</v>
      </c>
      <c r="F125" s="34" t="s">
        <v>5</v>
      </c>
      <c r="G125" s="21"/>
      <c r="H125" s="21"/>
      <c r="I125" s="21" t="s">
        <v>31</v>
      </c>
      <c r="J125" s="21" t="s">
        <v>8</v>
      </c>
    </row>
    <row r="126" spans="1:13" ht="18" customHeight="1">
      <c r="A126" s="4">
        <v>125</v>
      </c>
      <c r="B126" s="37">
        <v>38832</v>
      </c>
      <c r="C126" s="34" t="s">
        <v>148</v>
      </c>
      <c r="D126" s="34" t="s">
        <v>131</v>
      </c>
      <c r="E126" s="34" t="s">
        <v>30</v>
      </c>
      <c r="F126" s="34" t="s">
        <v>29</v>
      </c>
      <c r="G126" s="21"/>
      <c r="H126" s="21"/>
      <c r="I126" s="21" t="s">
        <v>32</v>
      </c>
      <c r="J126" s="21" t="s">
        <v>31</v>
      </c>
    </row>
    <row r="127" spans="1:13" ht="18" customHeight="1">
      <c r="A127" s="4">
        <v>126</v>
      </c>
      <c r="B127" s="37">
        <v>38832</v>
      </c>
      <c r="C127" s="34" t="s">
        <v>161</v>
      </c>
      <c r="D127" s="34" t="s">
        <v>23</v>
      </c>
      <c r="E127" s="34" t="s">
        <v>153</v>
      </c>
      <c r="F127" s="34" t="s">
        <v>50</v>
      </c>
      <c r="G127" s="21"/>
      <c r="H127" s="21"/>
      <c r="I127" s="21" t="s">
        <v>25</v>
      </c>
      <c r="J127" s="21" t="s">
        <v>9</v>
      </c>
    </row>
    <row r="128" spans="1:13" ht="18" customHeight="1">
      <c r="A128" s="4">
        <v>127</v>
      </c>
      <c r="B128" s="37">
        <v>38832</v>
      </c>
      <c r="C128" s="34" t="s">
        <v>7</v>
      </c>
      <c r="D128" s="34" t="s">
        <v>35</v>
      </c>
      <c r="E128" s="34" t="s">
        <v>17</v>
      </c>
      <c r="F128" s="34" t="s">
        <v>210</v>
      </c>
      <c r="G128" s="21"/>
      <c r="H128" s="21"/>
      <c r="I128" s="21" t="s">
        <v>19</v>
      </c>
      <c r="J128" s="21" t="s">
        <v>37</v>
      </c>
      <c r="M128" s="12"/>
    </row>
    <row r="129" spans="1:13" ht="18" customHeight="1">
      <c r="A129" s="4">
        <v>128</v>
      </c>
      <c r="B129" s="37">
        <v>38832</v>
      </c>
      <c r="C129" s="34" t="s">
        <v>5</v>
      </c>
      <c r="D129" s="34" t="s">
        <v>213</v>
      </c>
      <c r="E129" s="34" t="s">
        <v>146</v>
      </c>
      <c r="F129" s="34" t="s">
        <v>142</v>
      </c>
      <c r="G129" s="21"/>
      <c r="H129" s="21"/>
      <c r="I129" s="21" t="s">
        <v>8</v>
      </c>
      <c r="J129" s="21" t="s">
        <v>26</v>
      </c>
      <c r="M129" s="13"/>
    </row>
    <row r="130" spans="1:13" ht="18" customHeight="1">
      <c r="A130" s="4">
        <v>129</v>
      </c>
      <c r="B130" s="37">
        <v>38832</v>
      </c>
      <c r="C130" s="34" t="s">
        <v>6</v>
      </c>
      <c r="D130" s="34" t="s">
        <v>144</v>
      </c>
      <c r="E130" s="34" t="s">
        <v>163</v>
      </c>
      <c r="F130" s="34" t="s">
        <v>168</v>
      </c>
      <c r="G130" s="21"/>
      <c r="H130" s="21"/>
      <c r="I130" s="21" t="s">
        <v>13</v>
      </c>
      <c r="J130" s="21" t="s">
        <v>38</v>
      </c>
      <c r="M130" s="12"/>
    </row>
    <row r="131" spans="1:13" ht="18" customHeight="1">
      <c r="A131" s="4">
        <v>130</v>
      </c>
      <c r="B131" s="37">
        <v>38832</v>
      </c>
      <c r="C131" s="34" t="s">
        <v>15</v>
      </c>
      <c r="D131" s="34" t="s">
        <v>166</v>
      </c>
      <c r="E131" s="34" t="s">
        <v>10</v>
      </c>
      <c r="F131" s="34" t="s">
        <v>36</v>
      </c>
      <c r="G131" s="21"/>
      <c r="H131" s="21"/>
      <c r="I131" s="21" t="s">
        <v>20</v>
      </c>
      <c r="J131" s="21" t="s">
        <v>14</v>
      </c>
      <c r="M131" s="12"/>
    </row>
    <row r="132" spans="1:13" ht="18" customHeight="1">
      <c r="A132" s="4">
        <v>131</v>
      </c>
      <c r="B132" s="37">
        <v>38833</v>
      </c>
      <c r="C132" s="34" t="s">
        <v>168</v>
      </c>
      <c r="D132" s="34" t="s">
        <v>33</v>
      </c>
      <c r="E132" s="34" t="s">
        <v>144</v>
      </c>
      <c r="F132" s="34" t="s">
        <v>163</v>
      </c>
      <c r="G132" s="21"/>
      <c r="H132" s="21"/>
      <c r="I132" s="21" t="s">
        <v>13</v>
      </c>
      <c r="J132" s="21" t="s">
        <v>38</v>
      </c>
      <c r="M132" s="12"/>
    </row>
    <row r="133" spans="1:13" ht="18" customHeight="1">
      <c r="A133" s="4">
        <v>132</v>
      </c>
      <c r="B133" s="37">
        <v>38833</v>
      </c>
      <c r="C133" s="34" t="s">
        <v>36</v>
      </c>
      <c r="D133" s="34" t="s">
        <v>27</v>
      </c>
      <c r="E133" s="34" t="s">
        <v>166</v>
      </c>
      <c r="F133" s="34" t="s">
        <v>10</v>
      </c>
      <c r="G133" s="21"/>
      <c r="H133" s="21"/>
      <c r="I133" s="21" t="s">
        <v>20</v>
      </c>
      <c r="J133" s="21" t="s">
        <v>14</v>
      </c>
      <c r="M133" s="12"/>
    </row>
    <row r="134" spans="1:13" ht="18" customHeight="1">
      <c r="A134" s="4">
        <v>133</v>
      </c>
      <c r="B134" s="37">
        <v>38833</v>
      </c>
      <c r="C134" s="34" t="s">
        <v>29</v>
      </c>
      <c r="D134" s="34" t="s">
        <v>208</v>
      </c>
      <c r="E134" s="34" t="s">
        <v>131</v>
      </c>
      <c r="F134" s="34" t="s">
        <v>30</v>
      </c>
      <c r="G134" s="21"/>
      <c r="H134" s="21"/>
      <c r="I134" s="21" t="s">
        <v>32</v>
      </c>
      <c r="J134" s="21" t="s">
        <v>31</v>
      </c>
      <c r="M134" s="12"/>
    </row>
    <row r="135" spans="1:13" ht="18" customHeight="1">
      <c r="A135" s="4">
        <v>134</v>
      </c>
      <c r="B135" s="37">
        <v>38833</v>
      </c>
      <c r="C135" s="34" t="s">
        <v>210</v>
      </c>
      <c r="D135" s="34" t="s">
        <v>16</v>
      </c>
      <c r="E135" s="34" t="s">
        <v>35</v>
      </c>
      <c r="F135" s="34" t="s">
        <v>17</v>
      </c>
      <c r="G135" s="21"/>
      <c r="H135" s="21"/>
      <c r="I135" s="21" t="s">
        <v>19</v>
      </c>
      <c r="J135" s="21" t="s">
        <v>37</v>
      </c>
      <c r="M135" s="12"/>
    </row>
    <row r="136" spans="1:13" ht="18" customHeight="1">
      <c r="A136" s="4">
        <v>135</v>
      </c>
      <c r="B136" s="37">
        <v>38833</v>
      </c>
      <c r="C136" s="34" t="s">
        <v>142</v>
      </c>
      <c r="D136" s="34" t="s">
        <v>12</v>
      </c>
      <c r="E136" s="36" t="s">
        <v>213</v>
      </c>
      <c r="F136" s="34" t="s">
        <v>146</v>
      </c>
      <c r="G136" s="21"/>
      <c r="H136" s="21"/>
      <c r="I136" s="21" t="s">
        <v>8</v>
      </c>
      <c r="J136" s="21" t="s">
        <v>26</v>
      </c>
      <c r="M136" s="12"/>
    </row>
    <row r="137" spans="1:13" ht="18" customHeight="1">
      <c r="A137" s="4">
        <v>136</v>
      </c>
      <c r="B137" s="37">
        <v>38833</v>
      </c>
      <c r="C137" s="34" t="s">
        <v>50</v>
      </c>
      <c r="D137" s="34" t="s">
        <v>214</v>
      </c>
      <c r="E137" s="34" t="s">
        <v>23</v>
      </c>
      <c r="F137" s="34" t="s">
        <v>153</v>
      </c>
      <c r="G137" s="21"/>
      <c r="H137" s="21"/>
      <c r="I137" s="21" t="s">
        <v>25</v>
      </c>
      <c r="J137" s="21" t="s">
        <v>9</v>
      </c>
      <c r="M137" s="12"/>
    </row>
    <row r="138" spans="1:13" ht="18" customHeight="1">
      <c r="A138" s="4">
        <v>137</v>
      </c>
      <c r="B138" s="37">
        <v>38834</v>
      </c>
      <c r="C138" s="34" t="s">
        <v>153</v>
      </c>
      <c r="D138" s="34" t="s">
        <v>161</v>
      </c>
      <c r="E138" s="34" t="s">
        <v>214</v>
      </c>
      <c r="F138" s="34" t="s">
        <v>23</v>
      </c>
      <c r="G138" s="21"/>
      <c r="H138" s="21"/>
      <c r="I138" s="21" t="s">
        <v>25</v>
      </c>
      <c r="J138" s="21" t="s">
        <v>9</v>
      </c>
      <c r="M138" s="12"/>
    </row>
    <row r="139" spans="1:13" ht="18" customHeight="1">
      <c r="A139" s="4">
        <v>138</v>
      </c>
      <c r="B139" s="37">
        <v>38834</v>
      </c>
      <c r="C139" s="34" t="s">
        <v>10</v>
      </c>
      <c r="D139" s="34" t="s">
        <v>15</v>
      </c>
      <c r="E139" s="34" t="s">
        <v>27</v>
      </c>
      <c r="F139" s="34" t="s">
        <v>166</v>
      </c>
      <c r="G139" s="21"/>
      <c r="H139" s="21"/>
      <c r="I139" s="21" t="s">
        <v>20</v>
      </c>
      <c r="J139" s="21" t="s">
        <v>14</v>
      </c>
      <c r="M139" s="12"/>
    </row>
    <row r="140" spans="1:13" ht="18" customHeight="1">
      <c r="A140" s="4">
        <v>139</v>
      </c>
      <c r="B140" s="37">
        <v>38834</v>
      </c>
      <c r="C140" s="34" t="s">
        <v>17</v>
      </c>
      <c r="D140" s="34" t="s">
        <v>7</v>
      </c>
      <c r="E140" s="34" t="s">
        <v>16</v>
      </c>
      <c r="F140" s="34" t="s">
        <v>35</v>
      </c>
      <c r="G140" s="21"/>
      <c r="H140" s="21"/>
      <c r="I140" s="21" t="s">
        <v>19</v>
      </c>
      <c r="J140" s="21" t="s">
        <v>37</v>
      </c>
      <c r="M140" s="12"/>
    </row>
    <row r="141" spans="1:13" ht="18" customHeight="1">
      <c r="A141" s="4">
        <v>140</v>
      </c>
      <c r="B141" s="37">
        <v>38834</v>
      </c>
      <c r="C141" s="34" t="s">
        <v>163</v>
      </c>
      <c r="D141" s="36" t="s">
        <v>6</v>
      </c>
      <c r="E141" s="34" t="s">
        <v>33</v>
      </c>
      <c r="F141" s="34" t="s">
        <v>144</v>
      </c>
      <c r="G141" s="21"/>
      <c r="H141" s="21"/>
      <c r="I141" s="21" t="s">
        <v>13</v>
      </c>
      <c r="J141" s="21" t="s">
        <v>38</v>
      </c>
      <c r="M141" s="12"/>
    </row>
    <row r="142" spans="1:13" ht="18" customHeight="1">
      <c r="A142" s="4">
        <v>141</v>
      </c>
      <c r="B142" s="37">
        <v>38835</v>
      </c>
      <c r="C142" s="34" t="s">
        <v>182</v>
      </c>
      <c r="D142" s="34" t="s">
        <v>142</v>
      </c>
      <c r="E142" s="34" t="s">
        <v>24</v>
      </c>
      <c r="F142" s="34" t="s">
        <v>173</v>
      </c>
      <c r="G142" s="21"/>
      <c r="H142" s="21"/>
      <c r="I142" s="21" t="s">
        <v>26</v>
      </c>
      <c r="J142" s="21" t="s">
        <v>32</v>
      </c>
      <c r="M142" s="12"/>
    </row>
    <row r="143" spans="1:13" ht="18" customHeight="1">
      <c r="A143" s="4">
        <v>142</v>
      </c>
      <c r="B143" s="37">
        <v>38835</v>
      </c>
      <c r="C143" s="34" t="s">
        <v>4</v>
      </c>
      <c r="D143" s="34" t="s">
        <v>168</v>
      </c>
      <c r="E143" s="34" t="s">
        <v>6</v>
      </c>
      <c r="F143" s="34" t="s">
        <v>33</v>
      </c>
      <c r="G143" s="21"/>
      <c r="H143" s="21"/>
      <c r="I143" s="21" t="s">
        <v>37</v>
      </c>
      <c r="J143" s="21" t="s">
        <v>20</v>
      </c>
      <c r="M143" s="12"/>
    </row>
    <row r="144" spans="1:13" ht="18" customHeight="1">
      <c r="A144" s="4">
        <v>143</v>
      </c>
      <c r="B144" s="37">
        <v>38835</v>
      </c>
      <c r="C144" s="36" t="s">
        <v>35</v>
      </c>
      <c r="D144" s="34" t="s">
        <v>46</v>
      </c>
      <c r="E144" s="34" t="s">
        <v>7</v>
      </c>
      <c r="F144" s="34" t="s">
        <v>27</v>
      </c>
      <c r="G144" s="21"/>
      <c r="H144" s="21"/>
      <c r="I144" s="21" t="s">
        <v>38</v>
      </c>
      <c r="J144" s="21" t="s">
        <v>14</v>
      </c>
      <c r="M144" s="13"/>
    </row>
    <row r="145" spans="1:13" ht="18" customHeight="1">
      <c r="A145" s="4">
        <v>144</v>
      </c>
      <c r="B145" s="37">
        <v>38835</v>
      </c>
      <c r="C145" s="34" t="s">
        <v>211</v>
      </c>
      <c r="D145" s="34" t="s">
        <v>5</v>
      </c>
      <c r="E145" s="34" t="s">
        <v>47</v>
      </c>
      <c r="F145" s="34" t="s">
        <v>131</v>
      </c>
      <c r="G145" s="21"/>
      <c r="H145" s="21"/>
      <c r="I145" s="21" t="s">
        <v>8</v>
      </c>
      <c r="J145" s="21" t="s">
        <v>9</v>
      </c>
      <c r="M145" s="12"/>
    </row>
    <row r="146" spans="1:13" ht="18" customHeight="1">
      <c r="A146" s="4">
        <v>145</v>
      </c>
      <c r="B146" s="37">
        <v>38835</v>
      </c>
      <c r="C146" s="34" t="s">
        <v>30</v>
      </c>
      <c r="D146" s="34" t="s">
        <v>148</v>
      </c>
      <c r="E146" s="34" t="s">
        <v>12</v>
      </c>
      <c r="F146" s="34" t="s">
        <v>213</v>
      </c>
      <c r="G146" s="21"/>
      <c r="H146" s="21"/>
      <c r="I146" s="21" t="s">
        <v>31</v>
      </c>
      <c r="J146" s="21" t="s">
        <v>25</v>
      </c>
      <c r="M146" s="12"/>
    </row>
    <row r="147" spans="1:13" ht="18" customHeight="1">
      <c r="A147" s="4">
        <v>146</v>
      </c>
      <c r="B147" s="37">
        <v>38835</v>
      </c>
      <c r="C147" s="34" t="s">
        <v>144</v>
      </c>
      <c r="D147" s="34" t="s">
        <v>210</v>
      </c>
      <c r="E147" s="34" t="s">
        <v>15</v>
      </c>
      <c r="F147" s="34" t="s">
        <v>22</v>
      </c>
      <c r="G147" s="21"/>
      <c r="H147" s="21"/>
      <c r="I147" s="21" t="s">
        <v>13</v>
      </c>
      <c r="J147" s="21" t="s">
        <v>19</v>
      </c>
      <c r="M147" s="12"/>
    </row>
    <row r="148" spans="1:13" ht="18" customHeight="1">
      <c r="A148" s="4">
        <v>147</v>
      </c>
      <c r="B148" s="37">
        <v>38836</v>
      </c>
      <c r="C148" s="34" t="s">
        <v>213</v>
      </c>
      <c r="D148" s="34" t="s">
        <v>29</v>
      </c>
      <c r="E148" s="34" t="s">
        <v>148</v>
      </c>
      <c r="F148" s="34" t="s">
        <v>12</v>
      </c>
      <c r="G148" s="21"/>
      <c r="H148" s="21"/>
      <c r="I148" s="21" t="s">
        <v>31</v>
      </c>
      <c r="J148" s="21" t="s">
        <v>25</v>
      </c>
      <c r="M148" s="12"/>
    </row>
    <row r="149" spans="1:13" ht="18" customHeight="1">
      <c r="A149" s="4">
        <v>148</v>
      </c>
      <c r="B149" s="37">
        <v>38836</v>
      </c>
      <c r="C149" s="34" t="s">
        <v>173</v>
      </c>
      <c r="D149" s="34" t="s">
        <v>153</v>
      </c>
      <c r="E149" s="34" t="s">
        <v>161</v>
      </c>
      <c r="F149" s="34" t="s">
        <v>24</v>
      </c>
      <c r="G149" s="21"/>
      <c r="H149" s="21"/>
      <c r="I149" s="21" t="s">
        <v>26</v>
      </c>
      <c r="J149" s="21" t="s">
        <v>32</v>
      </c>
      <c r="M149" s="12"/>
    </row>
    <row r="150" spans="1:13" ht="18" customHeight="1">
      <c r="A150" s="4">
        <v>149</v>
      </c>
      <c r="B150" s="37">
        <v>38836</v>
      </c>
      <c r="C150" s="34" t="s">
        <v>131</v>
      </c>
      <c r="D150" s="34" t="s">
        <v>185</v>
      </c>
      <c r="E150" s="34" t="s">
        <v>5</v>
      </c>
      <c r="F150" s="34" t="s">
        <v>47</v>
      </c>
      <c r="G150" s="21"/>
      <c r="H150" s="21"/>
      <c r="I150" s="21" t="s">
        <v>8</v>
      </c>
      <c r="J150" s="21" t="s">
        <v>9</v>
      </c>
      <c r="M150" s="12"/>
    </row>
    <row r="151" spans="1:13" ht="18" customHeight="1">
      <c r="A151" s="4">
        <v>150</v>
      </c>
      <c r="B151" s="37">
        <v>38836</v>
      </c>
      <c r="C151" s="34" t="s">
        <v>27</v>
      </c>
      <c r="D151" s="34" t="s">
        <v>72</v>
      </c>
      <c r="E151" s="34" t="s">
        <v>46</v>
      </c>
      <c r="F151" s="34" t="s">
        <v>7</v>
      </c>
      <c r="G151" s="21"/>
      <c r="H151" s="21"/>
      <c r="I151" s="21" t="s">
        <v>38</v>
      </c>
      <c r="J151" s="21" t="s">
        <v>14</v>
      </c>
      <c r="M151" s="12"/>
    </row>
    <row r="152" spans="1:13" ht="18" customHeight="1">
      <c r="A152" s="4">
        <v>151</v>
      </c>
      <c r="B152" s="37">
        <v>38836</v>
      </c>
      <c r="C152" s="34" t="s">
        <v>33</v>
      </c>
      <c r="D152" s="34" t="s">
        <v>163</v>
      </c>
      <c r="E152" s="34" t="s">
        <v>168</v>
      </c>
      <c r="F152" s="34" t="s">
        <v>6</v>
      </c>
      <c r="G152" s="21"/>
      <c r="H152" s="21"/>
      <c r="I152" s="21" t="s">
        <v>37</v>
      </c>
      <c r="J152" s="21" t="s">
        <v>20</v>
      </c>
      <c r="M152" s="12"/>
    </row>
    <row r="153" spans="1:13" ht="18" customHeight="1">
      <c r="A153" s="4">
        <v>152</v>
      </c>
      <c r="B153" s="37">
        <v>38837</v>
      </c>
      <c r="C153" s="34" t="s">
        <v>7</v>
      </c>
      <c r="D153" s="34" t="s">
        <v>35</v>
      </c>
      <c r="E153" s="34" t="s">
        <v>72</v>
      </c>
      <c r="F153" s="34" t="s">
        <v>46</v>
      </c>
      <c r="G153" s="21"/>
      <c r="H153" s="21"/>
      <c r="I153" s="21" t="s">
        <v>38</v>
      </c>
      <c r="J153" s="21" t="s">
        <v>14</v>
      </c>
      <c r="M153" s="12"/>
    </row>
    <row r="154" spans="1:13" ht="18" customHeight="1">
      <c r="A154" s="4">
        <v>153</v>
      </c>
      <c r="B154" s="37">
        <v>38837</v>
      </c>
      <c r="C154" s="34" t="s">
        <v>47</v>
      </c>
      <c r="D154" s="34" t="s">
        <v>39</v>
      </c>
      <c r="E154" s="34" t="s">
        <v>185</v>
      </c>
      <c r="F154" s="34" t="s">
        <v>5</v>
      </c>
      <c r="G154" s="21"/>
      <c r="H154" s="21"/>
      <c r="I154" s="21" t="s">
        <v>8</v>
      </c>
      <c r="J154" s="21" t="s">
        <v>9</v>
      </c>
      <c r="M154" s="12"/>
    </row>
    <row r="155" spans="1:13" ht="18" customHeight="1">
      <c r="A155" s="4">
        <v>154</v>
      </c>
      <c r="B155" s="37">
        <v>38837</v>
      </c>
      <c r="C155" s="34" t="s">
        <v>6</v>
      </c>
      <c r="D155" s="34" t="s">
        <v>4</v>
      </c>
      <c r="E155" s="34" t="s">
        <v>163</v>
      </c>
      <c r="F155" s="34" t="s">
        <v>168</v>
      </c>
      <c r="G155" s="21"/>
      <c r="H155" s="21"/>
      <c r="I155" s="21" t="s">
        <v>37</v>
      </c>
      <c r="J155" s="21" t="s">
        <v>20</v>
      </c>
      <c r="M155" s="12"/>
    </row>
    <row r="156" spans="1:13" ht="18" customHeight="1">
      <c r="A156" s="4">
        <v>155</v>
      </c>
      <c r="B156" s="37">
        <v>38837</v>
      </c>
      <c r="C156" s="34" t="s">
        <v>15</v>
      </c>
      <c r="D156" s="34" t="s">
        <v>144</v>
      </c>
      <c r="E156" s="34" t="s">
        <v>17</v>
      </c>
      <c r="F156" s="34" t="s">
        <v>210</v>
      </c>
      <c r="G156" s="21"/>
      <c r="H156" s="21"/>
      <c r="I156" s="21" t="s">
        <v>13</v>
      </c>
      <c r="J156" s="21" t="s">
        <v>19</v>
      </c>
      <c r="M156" s="12"/>
    </row>
    <row r="157" spans="1:13" ht="18" customHeight="1">
      <c r="A157" s="4">
        <v>156</v>
      </c>
      <c r="B157" s="37">
        <v>38837</v>
      </c>
      <c r="C157" s="34" t="s">
        <v>24</v>
      </c>
      <c r="D157" s="34" t="s">
        <v>182</v>
      </c>
      <c r="E157" s="34" t="s">
        <v>142</v>
      </c>
      <c r="F157" s="34" t="s">
        <v>161</v>
      </c>
      <c r="G157" s="21"/>
      <c r="H157" s="21"/>
      <c r="I157" s="21" t="s">
        <v>26</v>
      </c>
      <c r="J157" s="21" t="s">
        <v>32</v>
      </c>
      <c r="L157" s="53"/>
      <c r="M157" s="12"/>
    </row>
    <row r="158" spans="1:13" ht="18" customHeight="1">
      <c r="A158" s="4">
        <v>157</v>
      </c>
      <c r="B158" s="37">
        <v>38837</v>
      </c>
      <c r="C158" s="34" t="s">
        <v>12</v>
      </c>
      <c r="D158" s="34" t="s">
        <v>30</v>
      </c>
      <c r="E158" s="34" t="s">
        <v>29</v>
      </c>
      <c r="F158" s="34" t="s">
        <v>148</v>
      </c>
      <c r="G158" s="21"/>
      <c r="H158" s="21"/>
      <c r="I158" s="21" t="s">
        <v>31</v>
      </c>
      <c r="J158" s="21" t="s">
        <v>25</v>
      </c>
      <c r="L158" s="53"/>
      <c r="M158" s="12"/>
    </row>
    <row r="159" spans="1:13" ht="18" customHeight="1">
      <c r="A159" s="4">
        <v>158</v>
      </c>
      <c r="B159" s="37">
        <v>38839</v>
      </c>
      <c r="C159" s="34" t="s">
        <v>166</v>
      </c>
      <c r="D159" s="34" t="s">
        <v>217</v>
      </c>
      <c r="E159" s="36" t="s">
        <v>35</v>
      </c>
      <c r="F159" s="34" t="s">
        <v>72</v>
      </c>
      <c r="G159" s="21"/>
      <c r="H159" s="21"/>
      <c r="I159" s="21" t="s">
        <v>14</v>
      </c>
      <c r="J159" s="21" t="s">
        <v>19</v>
      </c>
      <c r="L159" s="53"/>
      <c r="M159" s="12"/>
    </row>
    <row r="160" spans="1:13" ht="18" customHeight="1">
      <c r="A160" s="4">
        <v>159</v>
      </c>
      <c r="B160" s="37">
        <v>38839</v>
      </c>
      <c r="C160" s="34" t="s">
        <v>148</v>
      </c>
      <c r="D160" s="34" t="s">
        <v>213</v>
      </c>
      <c r="E160" s="34" t="s">
        <v>30</v>
      </c>
      <c r="F160" s="34" t="s">
        <v>29</v>
      </c>
      <c r="G160" s="21"/>
      <c r="H160" s="21"/>
      <c r="I160" s="21" t="s">
        <v>31</v>
      </c>
      <c r="J160" s="21" t="s">
        <v>32</v>
      </c>
      <c r="L160" s="53"/>
      <c r="M160" s="12"/>
    </row>
    <row r="161" spans="1:13" ht="18" customHeight="1">
      <c r="A161" s="4">
        <v>160</v>
      </c>
      <c r="B161" s="37">
        <v>38839</v>
      </c>
      <c r="C161" s="34" t="s">
        <v>161</v>
      </c>
      <c r="D161" s="34" t="s">
        <v>11</v>
      </c>
      <c r="E161" s="34" t="s">
        <v>214</v>
      </c>
      <c r="F161" s="34" t="s">
        <v>153</v>
      </c>
      <c r="G161" s="21"/>
      <c r="H161" s="21"/>
      <c r="I161" s="21" t="s">
        <v>26</v>
      </c>
      <c r="J161" s="21" t="s">
        <v>9</v>
      </c>
      <c r="L161" s="53"/>
      <c r="M161" s="12"/>
    </row>
    <row r="162" spans="1:13" ht="18" customHeight="1">
      <c r="A162" s="4">
        <v>161</v>
      </c>
      <c r="B162" s="37">
        <v>38839</v>
      </c>
      <c r="C162" s="34" t="s">
        <v>168</v>
      </c>
      <c r="D162" s="34" t="s">
        <v>16</v>
      </c>
      <c r="E162" s="34" t="s">
        <v>210</v>
      </c>
      <c r="F162" s="34" t="s">
        <v>4</v>
      </c>
      <c r="G162" s="21"/>
      <c r="H162" s="21"/>
      <c r="I162" s="21" t="s">
        <v>20</v>
      </c>
      <c r="J162" s="21" t="s">
        <v>13</v>
      </c>
      <c r="M162" s="12"/>
    </row>
    <row r="163" spans="1:13" ht="18" customHeight="1">
      <c r="A163" s="4">
        <v>162</v>
      </c>
      <c r="B163" s="37">
        <v>38839</v>
      </c>
      <c r="C163" s="34" t="s">
        <v>46</v>
      </c>
      <c r="D163" s="34" t="s">
        <v>21</v>
      </c>
      <c r="E163" s="34" t="s">
        <v>144</v>
      </c>
      <c r="F163" s="34" t="s">
        <v>163</v>
      </c>
      <c r="G163" s="21"/>
      <c r="H163" s="21"/>
      <c r="I163" s="21" t="s">
        <v>38</v>
      </c>
      <c r="J163" s="21" t="s">
        <v>37</v>
      </c>
      <c r="M163" s="12"/>
    </row>
    <row r="164" spans="1:13" ht="18" customHeight="1">
      <c r="A164" s="4">
        <v>163</v>
      </c>
      <c r="B164" s="37">
        <v>38839</v>
      </c>
      <c r="C164" s="34" t="s">
        <v>23</v>
      </c>
      <c r="D164" s="34" t="s">
        <v>47</v>
      </c>
      <c r="E164" s="34" t="s">
        <v>182</v>
      </c>
      <c r="F164" s="34" t="s">
        <v>142</v>
      </c>
      <c r="G164" s="21"/>
      <c r="H164" s="21"/>
      <c r="I164" s="21" t="s">
        <v>25</v>
      </c>
      <c r="J164" s="21" t="s">
        <v>8</v>
      </c>
      <c r="M164" s="12"/>
    </row>
    <row r="165" spans="1:13" ht="18" customHeight="1">
      <c r="A165" s="4">
        <v>164</v>
      </c>
      <c r="B165" s="38">
        <v>38840</v>
      </c>
      <c r="C165" s="21" t="s">
        <v>4</v>
      </c>
      <c r="D165" s="21" t="s">
        <v>43</v>
      </c>
      <c r="E165" s="21" t="s">
        <v>16</v>
      </c>
      <c r="F165" s="21" t="s">
        <v>210</v>
      </c>
      <c r="G165" s="21"/>
      <c r="H165" s="21"/>
      <c r="I165" s="21" t="s">
        <v>20</v>
      </c>
      <c r="J165" s="21" t="s">
        <v>13</v>
      </c>
    </row>
    <row r="166" spans="1:13" ht="18" customHeight="1">
      <c r="A166" s="4">
        <v>165</v>
      </c>
      <c r="B166" s="38">
        <v>38840</v>
      </c>
      <c r="C166" s="21" t="s">
        <v>72</v>
      </c>
      <c r="D166" s="21" t="s">
        <v>10</v>
      </c>
      <c r="E166" s="21" t="s">
        <v>217</v>
      </c>
      <c r="F166" s="21" t="s">
        <v>35</v>
      </c>
      <c r="G166" s="21"/>
      <c r="H166" s="21"/>
      <c r="I166" s="21" t="s">
        <v>14</v>
      </c>
      <c r="J166" s="21" t="s">
        <v>19</v>
      </c>
    </row>
    <row r="167" spans="1:13" ht="18" customHeight="1">
      <c r="A167" s="4">
        <v>166</v>
      </c>
      <c r="B167" s="38">
        <v>38840</v>
      </c>
      <c r="C167" s="21" t="s">
        <v>153</v>
      </c>
      <c r="D167" s="21" t="s">
        <v>50</v>
      </c>
      <c r="E167" s="21" t="s">
        <v>44</v>
      </c>
      <c r="F167" s="21" t="s">
        <v>214</v>
      </c>
      <c r="G167" s="21"/>
      <c r="H167" s="21"/>
      <c r="I167" s="21" t="s">
        <v>26</v>
      </c>
      <c r="J167" s="21" t="s">
        <v>9</v>
      </c>
    </row>
    <row r="168" spans="1:13" ht="18" customHeight="1">
      <c r="A168" s="4">
        <v>167</v>
      </c>
      <c r="B168" s="38">
        <v>38840</v>
      </c>
      <c r="C168" s="21" t="s">
        <v>29</v>
      </c>
      <c r="D168" s="21" t="s">
        <v>12</v>
      </c>
      <c r="E168" s="21" t="s">
        <v>213</v>
      </c>
      <c r="F168" s="21" t="s">
        <v>30</v>
      </c>
      <c r="G168" s="21"/>
      <c r="H168" s="21"/>
      <c r="I168" s="21" t="s">
        <v>31</v>
      </c>
      <c r="J168" s="21" t="s">
        <v>32</v>
      </c>
    </row>
    <row r="169" spans="1:13" ht="18" customHeight="1">
      <c r="A169" s="4">
        <v>168</v>
      </c>
      <c r="B169" s="38">
        <v>38840</v>
      </c>
      <c r="C169" s="21" t="s">
        <v>142</v>
      </c>
      <c r="D169" s="21" t="s">
        <v>24</v>
      </c>
      <c r="E169" s="21" t="s">
        <v>47</v>
      </c>
      <c r="F169" s="21" t="s">
        <v>182</v>
      </c>
      <c r="G169" s="21"/>
      <c r="H169" s="21"/>
      <c r="I169" s="21" t="s">
        <v>25</v>
      </c>
      <c r="J169" s="21" t="s">
        <v>8</v>
      </c>
    </row>
    <row r="170" spans="1:13" ht="18" customHeight="1">
      <c r="A170" s="4">
        <v>169</v>
      </c>
      <c r="B170" s="38">
        <v>38840</v>
      </c>
      <c r="C170" s="21" t="s">
        <v>163</v>
      </c>
      <c r="D170" s="36" t="s">
        <v>49</v>
      </c>
      <c r="E170" s="21" t="s">
        <v>21</v>
      </c>
      <c r="F170" s="21" t="s">
        <v>144</v>
      </c>
      <c r="G170" s="21"/>
      <c r="H170" s="21"/>
      <c r="I170" s="21" t="s">
        <v>38</v>
      </c>
      <c r="J170" s="21" t="s">
        <v>37</v>
      </c>
    </row>
    <row r="171" spans="1:13" ht="18" customHeight="1">
      <c r="A171" s="4">
        <v>170</v>
      </c>
      <c r="B171" s="38">
        <v>38841</v>
      </c>
      <c r="C171" s="21" t="s">
        <v>182</v>
      </c>
      <c r="D171" s="21" t="s">
        <v>23</v>
      </c>
      <c r="E171" s="21" t="s">
        <v>24</v>
      </c>
      <c r="F171" s="21" t="s">
        <v>47</v>
      </c>
      <c r="G171" s="21"/>
      <c r="H171" s="21"/>
      <c r="I171" s="21" t="s">
        <v>25</v>
      </c>
      <c r="J171" s="21" t="s">
        <v>8</v>
      </c>
    </row>
    <row r="172" spans="1:13" ht="18" customHeight="1">
      <c r="A172" s="4">
        <v>171</v>
      </c>
      <c r="B172" s="38">
        <v>38841</v>
      </c>
      <c r="C172" s="36" t="s">
        <v>35</v>
      </c>
      <c r="D172" s="21" t="s">
        <v>166</v>
      </c>
      <c r="E172" s="21" t="s">
        <v>10</v>
      </c>
      <c r="F172" s="21" t="s">
        <v>217</v>
      </c>
      <c r="G172" s="21"/>
      <c r="H172" s="21"/>
      <c r="I172" s="21" t="s">
        <v>14</v>
      </c>
      <c r="J172" s="21" t="s">
        <v>19</v>
      </c>
      <c r="M172" s="13"/>
    </row>
    <row r="173" spans="1:13" ht="18" customHeight="1">
      <c r="A173" s="4">
        <v>172</v>
      </c>
      <c r="B173" s="38">
        <v>38841</v>
      </c>
      <c r="C173" s="21" t="s">
        <v>210</v>
      </c>
      <c r="D173" s="21" t="s">
        <v>168</v>
      </c>
      <c r="E173" s="21" t="s">
        <v>43</v>
      </c>
      <c r="F173" s="21" t="s">
        <v>16</v>
      </c>
      <c r="G173" s="21"/>
      <c r="H173" s="21"/>
      <c r="I173" s="21" t="s">
        <v>20</v>
      </c>
      <c r="J173" s="21" t="s">
        <v>13</v>
      </c>
    </row>
    <row r="174" spans="1:13" ht="18" customHeight="1">
      <c r="A174" s="4">
        <v>173</v>
      </c>
      <c r="B174" s="38">
        <v>38841</v>
      </c>
      <c r="C174" s="21" t="s">
        <v>30</v>
      </c>
      <c r="D174" s="21" t="s">
        <v>148</v>
      </c>
      <c r="E174" s="21" t="s">
        <v>12</v>
      </c>
      <c r="F174" s="21" t="s">
        <v>213</v>
      </c>
      <c r="G174" s="21"/>
      <c r="H174" s="21"/>
      <c r="I174" s="21" t="s">
        <v>31</v>
      </c>
      <c r="J174" s="21" t="s">
        <v>32</v>
      </c>
    </row>
    <row r="175" spans="1:13" ht="18" customHeight="1">
      <c r="A175" s="4">
        <v>174</v>
      </c>
      <c r="B175" s="38">
        <v>38841</v>
      </c>
      <c r="C175" s="21" t="s">
        <v>144</v>
      </c>
      <c r="D175" s="21" t="s">
        <v>46</v>
      </c>
      <c r="E175" s="21" t="s">
        <v>49</v>
      </c>
      <c r="F175" s="21" t="s">
        <v>21</v>
      </c>
      <c r="G175" s="21"/>
      <c r="H175" s="21"/>
      <c r="I175" s="21" t="s">
        <v>38</v>
      </c>
      <c r="J175" s="21" t="s">
        <v>37</v>
      </c>
    </row>
    <row r="176" spans="1:13" ht="18" customHeight="1">
      <c r="A176" s="4">
        <v>175</v>
      </c>
      <c r="B176" s="38">
        <v>38841</v>
      </c>
      <c r="C176" s="21" t="s">
        <v>214</v>
      </c>
      <c r="D176" s="21" t="s">
        <v>44</v>
      </c>
      <c r="E176" s="21" t="s">
        <v>50</v>
      </c>
      <c r="F176" s="21" t="s">
        <v>185</v>
      </c>
      <c r="G176" s="21"/>
      <c r="H176" s="21"/>
      <c r="I176" s="21" t="s">
        <v>26</v>
      </c>
      <c r="J176" s="21" t="s">
        <v>9</v>
      </c>
    </row>
    <row r="177" spans="1:13" ht="18" customHeight="1">
      <c r="A177" s="4">
        <v>176</v>
      </c>
      <c r="B177" s="37">
        <v>38842</v>
      </c>
      <c r="C177" s="34" t="s">
        <v>47</v>
      </c>
      <c r="D177" s="34" t="s">
        <v>29</v>
      </c>
      <c r="E177" s="34" t="s">
        <v>23</v>
      </c>
      <c r="F177" s="34" t="s">
        <v>12</v>
      </c>
      <c r="G177" s="21"/>
      <c r="H177" s="21"/>
      <c r="I177" s="21" t="s">
        <v>32</v>
      </c>
      <c r="J177" s="21" t="s">
        <v>25</v>
      </c>
      <c r="M177" s="12"/>
    </row>
    <row r="178" spans="1:13" ht="18" customHeight="1">
      <c r="A178" s="4">
        <v>177</v>
      </c>
      <c r="B178" s="37">
        <v>38842</v>
      </c>
      <c r="C178" s="34" t="s">
        <v>213</v>
      </c>
      <c r="D178" s="34" t="s">
        <v>153</v>
      </c>
      <c r="E178" s="34" t="s">
        <v>148</v>
      </c>
      <c r="F178" s="34" t="s">
        <v>24</v>
      </c>
      <c r="G178" s="21"/>
      <c r="H178" s="21"/>
      <c r="I178" s="21" t="s">
        <v>8</v>
      </c>
      <c r="J178" s="21" t="s">
        <v>26</v>
      </c>
      <c r="M178" s="12"/>
    </row>
    <row r="179" spans="1:13" ht="18" customHeight="1">
      <c r="A179" s="4">
        <v>178</v>
      </c>
      <c r="B179" s="37">
        <v>38842</v>
      </c>
      <c r="C179" s="34" t="s">
        <v>5</v>
      </c>
      <c r="D179" s="34" t="s">
        <v>208</v>
      </c>
      <c r="E179" s="34" t="s">
        <v>161</v>
      </c>
      <c r="F179" s="34" t="s">
        <v>131</v>
      </c>
      <c r="G179" s="21"/>
      <c r="H179" s="21"/>
      <c r="I179" s="21" t="s">
        <v>9</v>
      </c>
      <c r="J179" s="21" t="s">
        <v>31</v>
      </c>
      <c r="M179" s="12"/>
    </row>
    <row r="180" spans="1:13" ht="18" customHeight="1">
      <c r="A180" s="4">
        <v>179</v>
      </c>
      <c r="B180" s="37">
        <v>38842</v>
      </c>
      <c r="C180" s="34" t="s">
        <v>21</v>
      </c>
      <c r="D180" s="34" t="s">
        <v>72</v>
      </c>
      <c r="E180" s="34" t="s">
        <v>17</v>
      </c>
      <c r="F180" s="34" t="s">
        <v>49</v>
      </c>
      <c r="G180" s="21"/>
      <c r="H180" s="21"/>
      <c r="I180" s="21" t="s">
        <v>13</v>
      </c>
      <c r="J180" s="21" t="s">
        <v>38</v>
      </c>
      <c r="M180" s="12"/>
    </row>
    <row r="181" spans="1:13" ht="18" customHeight="1">
      <c r="A181" s="4">
        <v>180</v>
      </c>
      <c r="B181" s="37">
        <v>38842</v>
      </c>
      <c r="C181" s="34" t="s">
        <v>22</v>
      </c>
      <c r="D181" s="34" t="s">
        <v>27</v>
      </c>
      <c r="E181" s="34" t="s">
        <v>36</v>
      </c>
      <c r="F181" s="34" t="s">
        <v>10</v>
      </c>
      <c r="G181" s="21"/>
      <c r="H181" s="21"/>
      <c r="I181" s="21" t="s">
        <v>37</v>
      </c>
      <c r="J181" s="21" t="s">
        <v>14</v>
      </c>
      <c r="M181" s="12"/>
    </row>
    <row r="182" spans="1:13" ht="18" customHeight="1">
      <c r="A182" s="4">
        <v>181</v>
      </c>
      <c r="B182" s="37">
        <v>38842</v>
      </c>
      <c r="C182" s="34" t="s">
        <v>16</v>
      </c>
      <c r="D182" s="34" t="s">
        <v>163</v>
      </c>
      <c r="E182" s="34" t="s">
        <v>4</v>
      </c>
      <c r="F182" s="34" t="s">
        <v>43</v>
      </c>
      <c r="G182" s="21"/>
      <c r="H182" s="21"/>
      <c r="I182" s="21" t="s">
        <v>19</v>
      </c>
      <c r="J182" s="21" t="s">
        <v>20</v>
      </c>
      <c r="M182" s="12"/>
    </row>
    <row r="183" spans="1:13" ht="18" customHeight="1">
      <c r="A183" s="4">
        <v>182</v>
      </c>
      <c r="B183" s="37">
        <v>38843</v>
      </c>
      <c r="C183" s="34" t="s">
        <v>49</v>
      </c>
      <c r="D183" s="34" t="s">
        <v>35</v>
      </c>
      <c r="E183" s="34" t="s">
        <v>72</v>
      </c>
      <c r="F183" s="34" t="s">
        <v>17</v>
      </c>
      <c r="G183" s="21"/>
      <c r="H183" s="21"/>
      <c r="I183" s="21" t="s">
        <v>13</v>
      </c>
      <c r="J183" s="21" t="s">
        <v>38</v>
      </c>
      <c r="M183" s="12"/>
    </row>
    <row r="184" spans="1:13" ht="18" customHeight="1">
      <c r="A184" s="4">
        <v>183</v>
      </c>
      <c r="B184" s="37">
        <v>38843</v>
      </c>
      <c r="C184" s="34" t="s">
        <v>10</v>
      </c>
      <c r="D184" s="34" t="s">
        <v>144</v>
      </c>
      <c r="E184" s="34" t="s">
        <v>27</v>
      </c>
      <c r="F184" s="34" t="s">
        <v>36</v>
      </c>
      <c r="G184" s="21"/>
      <c r="H184" s="21"/>
      <c r="I184" s="21" t="s">
        <v>37</v>
      </c>
      <c r="J184" s="21" t="s">
        <v>14</v>
      </c>
      <c r="M184" s="12"/>
    </row>
    <row r="185" spans="1:13" ht="18" customHeight="1">
      <c r="A185" s="4">
        <v>184</v>
      </c>
      <c r="B185" s="37">
        <v>38843</v>
      </c>
      <c r="C185" s="34" t="s">
        <v>131</v>
      </c>
      <c r="D185" s="34" t="s">
        <v>39</v>
      </c>
      <c r="E185" s="34" t="s">
        <v>208</v>
      </c>
      <c r="F185" s="34" t="s">
        <v>161</v>
      </c>
      <c r="G185" s="21"/>
      <c r="H185" s="21"/>
      <c r="I185" s="21" t="s">
        <v>9</v>
      </c>
      <c r="J185" s="21" t="s">
        <v>31</v>
      </c>
      <c r="M185" s="12"/>
    </row>
    <row r="186" spans="1:13" ht="18" customHeight="1">
      <c r="A186" s="4">
        <v>185</v>
      </c>
      <c r="B186" s="37">
        <v>38843</v>
      </c>
      <c r="C186" s="34" t="s">
        <v>43</v>
      </c>
      <c r="D186" s="34" t="s">
        <v>210</v>
      </c>
      <c r="E186" s="34" t="s">
        <v>163</v>
      </c>
      <c r="F186" s="34" t="s">
        <v>4</v>
      </c>
      <c r="G186" s="21"/>
      <c r="H186" s="21"/>
      <c r="I186" s="21" t="s">
        <v>19</v>
      </c>
      <c r="J186" s="21" t="s">
        <v>20</v>
      </c>
      <c r="M186" s="12"/>
    </row>
    <row r="187" spans="1:13" ht="18" customHeight="1">
      <c r="A187" s="4">
        <v>186</v>
      </c>
      <c r="B187" s="37">
        <v>38843</v>
      </c>
      <c r="C187" s="34" t="s">
        <v>24</v>
      </c>
      <c r="D187" s="34" t="s">
        <v>30</v>
      </c>
      <c r="E187" s="34" t="s">
        <v>153</v>
      </c>
      <c r="F187" s="34" t="s">
        <v>148</v>
      </c>
      <c r="G187" s="21"/>
      <c r="H187" s="21"/>
      <c r="I187" s="21" t="s">
        <v>8</v>
      </c>
      <c r="J187" s="21" t="s">
        <v>26</v>
      </c>
      <c r="M187" s="12"/>
    </row>
    <row r="188" spans="1:13" ht="18" customHeight="1">
      <c r="A188" s="4">
        <v>187</v>
      </c>
      <c r="B188" s="37">
        <v>38843</v>
      </c>
      <c r="C188" s="34" t="s">
        <v>12</v>
      </c>
      <c r="D188" s="34" t="s">
        <v>214</v>
      </c>
      <c r="E188" s="36" t="s">
        <v>29</v>
      </c>
      <c r="F188" s="34" t="s">
        <v>23</v>
      </c>
      <c r="G188" s="21"/>
      <c r="H188" s="21"/>
      <c r="I188" s="21" t="s">
        <v>32</v>
      </c>
      <c r="J188" s="21" t="s">
        <v>25</v>
      </c>
      <c r="M188" s="12"/>
    </row>
    <row r="189" spans="1:13" ht="18" customHeight="1">
      <c r="A189" s="4">
        <v>188</v>
      </c>
      <c r="B189" s="37">
        <v>38844</v>
      </c>
      <c r="C189" s="34" t="s">
        <v>148</v>
      </c>
      <c r="D189" s="34" t="s">
        <v>213</v>
      </c>
      <c r="E189" s="34" t="s">
        <v>30</v>
      </c>
      <c r="F189" s="34" t="s">
        <v>153</v>
      </c>
      <c r="G189" s="21"/>
      <c r="H189" s="21"/>
      <c r="I189" s="21" t="s">
        <v>8</v>
      </c>
      <c r="J189" s="21" t="s">
        <v>26</v>
      </c>
      <c r="M189" s="12"/>
    </row>
    <row r="190" spans="1:13" ht="18" customHeight="1">
      <c r="A190" s="4">
        <v>189</v>
      </c>
      <c r="B190" s="37">
        <v>38844</v>
      </c>
      <c r="C190" s="34" t="s">
        <v>161</v>
      </c>
      <c r="D190" s="34" t="s">
        <v>5</v>
      </c>
      <c r="E190" s="34" t="s">
        <v>39</v>
      </c>
      <c r="F190" s="34" t="s">
        <v>208</v>
      </c>
      <c r="G190" s="21"/>
      <c r="H190" s="21"/>
      <c r="I190" s="21" t="s">
        <v>9</v>
      </c>
      <c r="J190" s="21" t="s">
        <v>31</v>
      </c>
      <c r="M190" s="12"/>
    </row>
    <row r="191" spans="1:13" ht="18" customHeight="1">
      <c r="A191" s="4">
        <v>190</v>
      </c>
      <c r="B191" s="37">
        <v>38844</v>
      </c>
      <c r="C191" s="34" t="s">
        <v>4</v>
      </c>
      <c r="D191" s="34" t="s">
        <v>16</v>
      </c>
      <c r="E191" s="34" t="s">
        <v>210</v>
      </c>
      <c r="F191" s="34" t="s">
        <v>163</v>
      </c>
      <c r="G191" s="21"/>
      <c r="H191" s="21"/>
      <c r="I191" s="21" t="s">
        <v>19</v>
      </c>
      <c r="J191" s="21" t="s">
        <v>20</v>
      </c>
      <c r="M191" s="12"/>
    </row>
    <row r="192" spans="1:13" ht="18" customHeight="1">
      <c r="A192" s="4">
        <v>191</v>
      </c>
      <c r="B192" s="37">
        <v>38844</v>
      </c>
      <c r="C192" s="34" t="s">
        <v>36</v>
      </c>
      <c r="D192" s="34" t="s">
        <v>22</v>
      </c>
      <c r="E192" s="34" t="s">
        <v>144</v>
      </c>
      <c r="F192" s="34" t="s">
        <v>166</v>
      </c>
      <c r="G192" s="21"/>
      <c r="H192" s="21"/>
      <c r="I192" s="21" t="s">
        <v>37</v>
      </c>
      <c r="J192" s="21" t="s">
        <v>14</v>
      </c>
      <c r="M192" s="12"/>
    </row>
    <row r="193" spans="1:13" ht="18" customHeight="1">
      <c r="A193" s="4">
        <v>192</v>
      </c>
      <c r="B193" s="37">
        <v>38844</v>
      </c>
      <c r="C193" s="34" t="s">
        <v>23</v>
      </c>
      <c r="D193" s="34" t="s">
        <v>47</v>
      </c>
      <c r="E193" s="34" t="s">
        <v>214</v>
      </c>
      <c r="F193" s="34" t="s">
        <v>29</v>
      </c>
      <c r="G193" s="21"/>
      <c r="H193" s="21"/>
      <c r="I193" s="21" t="s">
        <v>32</v>
      </c>
      <c r="J193" s="21" t="s">
        <v>25</v>
      </c>
      <c r="M193" s="12"/>
    </row>
    <row r="194" spans="1:13" ht="18" customHeight="1">
      <c r="A194" s="4">
        <v>193</v>
      </c>
      <c r="B194" s="37">
        <v>38844</v>
      </c>
      <c r="C194" s="34" t="s">
        <v>17</v>
      </c>
      <c r="D194" s="34" t="s">
        <v>21</v>
      </c>
      <c r="E194" s="34" t="s">
        <v>35</v>
      </c>
      <c r="F194" s="34" t="s">
        <v>72</v>
      </c>
      <c r="G194" s="21"/>
      <c r="H194" s="21"/>
      <c r="I194" s="21" t="s">
        <v>13</v>
      </c>
      <c r="J194" s="21" t="s">
        <v>38</v>
      </c>
      <c r="M194" s="12"/>
    </row>
    <row r="195" spans="1:13" ht="18" customHeight="1">
      <c r="A195" s="4">
        <v>194</v>
      </c>
      <c r="B195" s="37">
        <v>38846</v>
      </c>
      <c r="C195" s="34" t="s">
        <v>72</v>
      </c>
      <c r="D195" s="34" t="s">
        <v>23</v>
      </c>
      <c r="E195" s="34" t="s">
        <v>210</v>
      </c>
      <c r="F195" s="34" t="s">
        <v>44</v>
      </c>
      <c r="G195" s="21"/>
      <c r="H195" s="21"/>
      <c r="I195" s="21" t="s">
        <v>38</v>
      </c>
      <c r="J195" s="21" t="s">
        <v>8</v>
      </c>
      <c r="M195" s="12"/>
    </row>
    <row r="196" spans="1:13" ht="18" customHeight="1">
      <c r="A196" s="4">
        <v>195</v>
      </c>
      <c r="B196" s="37">
        <v>38846</v>
      </c>
      <c r="C196" s="34" t="s">
        <v>153</v>
      </c>
      <c r="D196" s="34" t="s">
        <v>10</v>
      </c>
      <c r="E196" s="34" t="s">
        <v>24</v>
      </c>
      <c r="F196" s="34" t="s">
        <v>15</v>
      </c>
      <c r="G196" s="21"/>
      <c r="H196" s="21"/>
      <c r="I196" s="21" t="s">
        <v>26</v>
      </c>
      <c r="J196" s="21" t="s">
        <v>37</v>
      </c>
      <c r="M196" s="12"/>
    </row>
    <row r="197" spans="1:13" ht="18" customHeight="1">
      <c r="A197" s="4">
        <v>196</v>
      </c>
      <c r="B197" s="37">
        <v>38846</v>
      </c>
      <c r="C197" s="34" t="s">
        <v>46</v>
      </c>
      <c r="D197" s="34" t="s">
        <v>131</v>
      </c>
      <c r="E197" s="34" t="s">
        <v>33</v>
      </c>
      <c r="F197" s="34" t="s">
        <v>30</v>
      </c>
      <c r="G197" s="21"/>
      <c r="H197" s="21"/>
      <c r="I197" s="21" t="s">
        <v>13</v>
      </c>
      <c r="J197" s="21" t="s">
        <v>9</v>
      </c>
      <c r="M197" s="12"/>
    </row>
    <row r="198" spans="1:13" ht="18" customHeight="1">
      <c r="A198" s="4">
        <v>197</v>
      </c>
      <c r="B198" s="37">
        <v>38846</v>
      </c>
      <c r="C198" s="34" t="s">
        <v>29</v>
      </c>
      <c r="D198" s="34" t="s">
        <v>6</v>
      </c>
      <c r="E198" s="34" t="s">
        <v>5</v>
      </c>
      <c r="F198" s="34" t="s">
        <v>166</v>
      </c>
      <c r="G198" s="21"/>
      <c r="H198" s="21"/>
      <c r="I198" s="21" t="s">
        <v>31</v>
      </c>
      <c r="J198" s="21" t="s">
        <v>20</v>
      </c>
      <c r="M198" s="12"/>
    </row>
    <row r="199" spans="1:13" ht="18" customHeight="1">
      <c r="A199" s="4">
        <v>198</v>
      </c>
      <c r="B199" s="37">
        <v>38846</v>
      </c>
      <c r="C199" s="34" t="s">
        <v>144</v>
      </c>
      <c r="D199" s="34" t="s">
        <v>12</v>
      </c>
      <c r="E199" s="34" t="s">
        <v>163</v>
      </c>
      <c r="F199" s="34" t="s">
        <v>213</v>
      </c>
      <c r="G199" s="21"/>
      <c r="H199" s="21"/>
      <c r="I199" s="21" t="s">
        <v>14</v>
      </c>
      <c r="J199" s="21" t="s">
        <v>32</v>
      </c>
      <c r="M199" s="12"/>
    </row>
    <row r="200" spans="1:13" ht="18" customHeight="1">
      <c r="A200" s="4">
        <v>199</v>
      </c>
      <c r="B200" s="37">
        <v>38846</v>
      </c>
      <c r="C200" s="34" t="s">
        <v>142</v>
      </c>
      <c r="D200" s="34" t="s">
        <v>22</v>
      </c>
      <c r="E200" s="34" t="s">
        <v>47</v>
      </c>
      <c r="F200" s="34" t="s">
        <v>27</v>
      </c>
      <c r="G200" s="21"/>
      <c r="H200" s="21"/>
      <c r="I200" s="21" t="s">
        <v>25</v>
      </c>
      <c r="J200" s="21" t="s">
        <v>19</v>
      </c>
      <c r="M200" s="12"/>
    </row>
    <row r="201" spans="1:13" ht="18" customHeight="1">
      <c r="A201" s="4">
        <v>200</v>
      </c>
      <c r="B201" s="37">
        <v>38847</v>
      </c>
      <c r="C201" s="34" t="s">
        <v>166</v>
      </c>
      <c r="D201" s="34" t="s">
        <v>148</v>
      </c>
      <c r="E201" s="34" t="s">
        <v>6</v>
      </c>
      <c r="F201" s="34" t="s">
        <v>5</v>
      </c>
      <c r="G201" s="21"/>
      <c r="H201" s="21"/>
      <c r="I201" s="21" t="s">
        <v>31</v>
      </c>
      <c r="J201" s="21" t="s">
        <v>20</v>
      </c>
      <c r="M201" s="12"/>
    </row>
    <row r="202" spans="1:13" ht="18" customHeight="1">
      <c r="A202" s="4">
        <v>201</v>
      </c>
      <c r="B202" s="37">
        <v>38847</v>
      </c>
      <c r="C202" s="34" t="s">
        <v>213</v>
      </c>
      <c r="D202" s="34" t="s">
        <v>18</v>
      </c>
      <c r="E202" s="34" t="s">
        <v>12</v>
      </c>
      <c r="F202" s="34" t="s">
        <v>163</v>
      </c>
      <c r="G202" s="21"/>
      <c r="H202" s="21"/>
      <c r="I202" s="21" t="s">
        <v>14</v>
      </c>
      <c r="J202" s="21" t="s">
        <v>32</v>
      </c>
      <c r="M202" s="12"/>
    </row>
    <row r="203" spans="1:13" ht="18" customHeight="1">
      <c r="A203" s="4">
        <v>202</v>
      </c>
      <c r="B203" s="37">
        <v>38847</v>
      </c>
      <c r="C203" s="34" t="s">
        <v>30</v>
      </c>
      <c r="D203" s="34" t="s">
        <v>36</v>
      </c>
      <c r="E203" s="34" t="s">
        <v>131</v>
      </c>
      <c r="F203" s="34" t="s">
        <v>33</v>
      </c>
      <c r="G203" s="21"/>
      <c r="H203" s="21"/>
      <c r="I203" s="21" t="s">
        <v>13</v>
      </c>
      <c r="J203" s="21" t="s">
        <v>9</v>
      </c>
      <c r="M203" s="12"/>
    </row>
    <row r="204" spans="1:13" ht="18" customHeight="1">
      <c r="A204" s="4">
        <v>203</v>
      </c>
      <c r="B204" s="37">
        <v>38847</v>
      </c>
      <c r="C204" s="34" t="s">
        <v>27</v>
      </c>
      <c r="D204" s="34" t="s">
        <v>185</v>
      </c>
      <c r="E204" s="34" t="s">
        <v>22</v>
      </c>
      <c r="F204" s="34" t="s">
        <v>47</v>
      </c>
      <c r="G204" s="21"/>
      <c r="H204" s="21"/>
      <c r="I204" s="21" t="s">
        <v>25</v>
      </c>
      <c r="J204" s="21" t="s">
        <v>19</v>
      </c>
      <c r="M204" s="12"/>
    </row>
    <row r="205" spans="1:13" ht="18" customHeight="1">
      <c r="A205" s="4">
        <v>204</v>
      </c>
      <c r="B205" s="37">
        <v>38848</v>
      </c>
      <c r="C205" s="34" t="s">
        <v>47</v>
      </c>
      <c r="D205" s="34" t="s">
        <v>142</v>
      </c>
      <c r="E205" s="34" t="s">
        <v>185</v>
      </c>
      <c r="F205" s="34" t="s">
        <v>22</v>
      </c>
      <c r="G205" s="21"/>
      <c r="H205" s="21"/>
      <c r="I205" s="21" t="s">
        <v>25</v>
      </c>
      <c r="J205" s="21" t="s">
        <v>19</v>
      </c>
      <c r="M205" s="12"/>
    </row>
    <row r="206" spans="1:13" ht="18" customHeight="1">
      <c r="A206" s="4">
        <v>205</v>
      </c>
      <c r="B206" s="37">
        <v>38848</v>
      </c>
      <c r="C206" s="34" t="s">
        <v>5</v>
      </c>
      <c r="D206" s="34" t="s">
        <v>29</v>
      </c>
      <c r="E206" s="34" t="s">
        <v>148</v>
      </c>
      <c r="F206" s="34" t="s">
        <v>6</v>
      </c>
      <c r="G206" s="21"/>
      <c r="H206" s="21"/>
      <c r="I206" s="21" t="s">
        <v>31</v>
      </c>
      <c r="J206" s="21" t="s">
        <v>20</v>
      </c>
      <c r="M206" s="12"/>
    </row>
    <row r="207" spans="1:13" ht="18" customHeight="1">
      <c r="A207" s="4">
        <v>206</v>
      </c>
      <c r="B207" s="37">
        <v>38848</v>
      </c>
      <c r="C207" s="34" t="s">
        <v>210</v>
      </c>
      <c r="D207" s="34" t="s">
        <v>72</v>
      </c>
      <c r="E207" s="34" t="s">
        <v>4</v>
      </c>
      <c r="F207" s="34" t="s">
        <v>23</v>
      </c>
      <c r="G207" s="21"/>
      <c r="H207" s="21"/>
      <c r="I207" s="21" t="s">
        <v>38</v>
      </c>
      <c r="J207" s="21" t="s">
        <v>8</v>
      </c>
      <c r="M207" s="12"/>
    </row>
    <row r="208" spans="1:13" ht="18" customHeight="1">
      <c r="A208" s="4">
        <v>207</v>
      </c>
      <c r="B208" s="37">
        <v>38848</v>
      </c>
      <c r="C208" s="34" t="s">
        <v>33</v>
      </c>
      <c r="D208" s="34" t="s">
        <v>46</v>
      </c>
      <c r="E208" s="34" t="s">
        <v>36</v>
      </c>
      <c r="F208" s="34" t="s">
        <v>131</v>
      </c>
      <c r="G208" s="21"/>
      <c r="H208" s="21"/>
      <c r="I208" s="21" t="s">
        <v>13</v>
      </c>
      <c r="J208" s="21" t="s">
        <v>9</v>
      </c>
      <c r="M208" s="12"/>
    </row>
    <row r="209" spans="1:13" ht="18" customHeight="1">
      <c r="A209" s="4">
        <v>208</v>
      </c>
      <c r="B209" s="37">
        <v>38848</v>
      </c>
      <c r="C209" s="34" t="s">
        <v>163</v>
      </c>
      <c r="D209" s="34" t="s">
        <v>144</v>
      </c>
      <c r="E209" s="34" t="s">
        <v>18</v>
      </c>
      <c r="F209" s="34" t="s">
        <v>12</v>
      </c>
      <c r="G209" s="21"/>
      <c r="H209" s="21"/>
      <c r="I209" s="21" t="s">
        <v>14</v>
      </c>
      <c r="J209" s="21" t="s">
        <v>32</v>
      </c>
      <c r="M209" s="12"/>
    </row>
    <row r="210" spans="1:13" ht="18" customHeight="1">
      <c r="A210" s="4">
        <v>209</v>
      </c>
      <c r="B210" s="37">
        <v>38848</v>
      </c>
      <c r="C210" s="34" t="s">
        <v>214</v>
      </c>
      <c r="D210" s="34" t="s">
        <v>153</v>
      </c>
      <c r="E210" s="34" t="s">
        <v>50</v>
      </c>
      <c r="F210" s="34" t="s">
        <v>10</v>
      </c>
      <c r="G210" s="21"/>
      <c r="H210" s="21"/>
      <c r="I210" s="21" t="s">
        <v>26</v>
      </c>
      <c r="J210" s="21" t="s">
        <v>37</v>
      </c>
      <c r="M210" s="12"/>
    </row>
    <row r="211" spans="1:13" ht="18" customHeight="1">
      <c r="A211" s="4">
        <v>210</v>
      </c>
      <c r="B211" s="37">
        <v>38849</v>
      </c>
      <c r="C211" s="34" t="s">
        <v>10</v>
      </c>
      <c r="D211" s="34" t="s">
        <v>182</v>
      </c>
      <c r="E211" s="34" t="s">
        <v>43</v>
      </c>
      <c r="F211" s="34" t="s">
        <v>24</v>
      </c>
      <c r="G211" s="21"/>
      <c r="H211" s="21"/>
      <c r="I211" s="21" t="s">
        <v>20</v>
      </c>
      <c r="J211" s="21" t="s">
        <v>9</v>
      </c>
      <c r="M211" s="12"/>
    </row>
    <row r="212" spans="1:13" ht="18" customHeight="1">
      <c r="A212" s="4">
        <v>211</v>
      </c>
      <c r="B212" s="37">
        <v>38849</v>
      </c>
      <c r="C212" s="34" t="s">
        <v>6</v>
      </c>
      <c r="D212" s="34" t="s">
        <v>30</v>
      </c>
      <c r="E212" s="34" t="s">
        <v>46</v>
      </c>
      <c r="F212" s="34" t="s">
        <v>148</v>
      </c>
      <c r="G212" s="21"/>
      <c r="H212" s="21"/>
      <c r="I212" s="21" t="s">
        <v>31</v>
      </c>
      <c r="J212" s="21" t="s">
        <v>13</v>
      </c>
      <c r="M212" s="12"/>
    </row>
    <row r="213" spans="1:13" ht="18" customHeight="1">
      <c r="A213" s="4">
        <v>212</v>
      </c>
      <c r="B213" s="37">
        <v>38849</v>
      </c>
      <c r="C213" s="34" t="s">
        <v>23</v>
      </c>
      <c r="D213" s="36" t="s">
        <v>7</v>
      </c>
      <c r="E213" s="34" t="s">
        <v>153</v>
      </c>
      <c r="F213" s="34" t="s">
        <v>21</v>
      </c>
      <c r="G213" s="21"/>
      <c r="H213" s="21"/>
      <c r="I213" s="21" t="s">
        <v>26</v>
      </c>
      <c r="J213" s="21" t="s">
        <v>14</v>
      </c>
      <c r="M213" s="12"/>
    </row>
    <row r="214" spans="1:13" ht="18" customHeight="1">
      <c r="A214" s="4">
        <v>213</v>
      </c>
      <c r="B214" s="37">
        <v>38849</v>
      </c>
      <c r="C214" s="34" t="s">
        <v>131</v>
      </c>
      <c r="D214" s="34" t="s">
        <v>17</v>
      </c>
      <c r="E214" s="34" t="s">
        <v>39</v>
      </c>
      <c r="F214" s="34" t="s">
        <v>49</v>
      </c>
      <c r="G214" s="21"/>
      <c r="H214" s="21"/>
      <c r="I214" s="21" t="s">
        <v>32</v>
      </c>
      <c r="J214" s="21" t="s">
        <v>37</v>
      </c>
      <c r="M214" s="12"/>
    </row>
    <row r="215" spans="1:13" ht="18" customHeight="1">
      <c r="A215" s="4">
        <v>214</v>
      </c>
      <c r="B215" s="37">
        <v>38849</v>
      </c>
      <c r="C215" s="34" t="s">
        <v>22</v>
      </c>
      <c r="D215" s="34" t="s">
        <v>146</v>
      </c>
      <c r="E215" s="34" t="s">
        <v>16</v>
      </c>
      <c r="F215" s="34" t="s">
        <v>161</v>
      </c>
      <c r="G215" s="21"/>
      <c r="H215" s="21"/>
      <c r="I215" s="21" t="s">
        <v>25</v>
      </c>
      <c r="J215" s="21" t="s">
        <v>38</v>
      </c>
      <c r="M215" s="12"/>
    </row>
    <row r="216" spans="1:13" ht="18" customHeight="1">
      <c r="A216" s="4">
        <v>215</v>
      </c>
      <c r="B216" s="37">
        <v>38849</v>
      </c>
      <c r="C216" s="34" t="s">
        <v>12</v>
      </c>
      <c r="D216" s="34" t="s">
        <v>35</v>
      </c>
      <c r="E216" s="34" t="s">
        <v>41</v>
      </c>
      <c r="F216" s="34" t="s">
        <v>4</v>
      </c>
      <c r="G216" s="21"/>
      <c r="H216" s="21"/>
      <c r="I216" s="21" t="s">
        <v>8</v>
      </c>
      <c r="J216" s="21" t="s">
        <v>19</v>
      </c>
      <c r="M216" s="12"/>
    </row>
    <row r="217" spans="1:13" ht="18" customHeight="1">
      <c r="A217" s="4">
        <v>216</v>
      </c>
      <c r="B217" s="37">
        <v>38850</v>
      </c>
      <c r="C217" s="34" t="s">
        <v>148</v>
      </c>
      <c r="D217" s="34" t="s">
        <v>163</v>
      </c>
      <c r="E217" s="34" t="s">
        <v>30</v>
      </c>
      <c r="F217" s="34" t="s">
        <v>46</v>
      </c>
      <c r="G217" s="21"/>
      <c r="H217" s="21"/>
      <c r="I217" s="21" t="s">
        <v>31</v>
      </c>
      <c r="J217" s="21" t="s">
        <v>13</v>
      </c>
      <c r="M217" s="12"/>
    </row>
    <row r="218" spans="1:13" ht="18" customHeight="1">
      <c r="A218" s="4">
        <v>217</v>
      </c>
      <c r="B218" s="37">
        <v>38850</v>
      </c>
      <c r="C218" s="34" t="s">
        <v>161</v>
      </c>
      <c r="D218" s="34" t="s">
        <v>72</v>
      </c>
      <c r="E218" s="34" t="s">
        <v>146</v>
      </c>
      <c r="F218" s="34" t="s">
        <v>16</v>
      </c>
      <c r="G218" s="21"/>
      <c r="H218" s="21"/>
      <c r="I218" s="21" t="s">
        <v>25</v>
      </c>
      <c r="J218" s="21" t="s">
        <v>38</v>
      </c>
      <c r="M218" s="12"/>
    </row>
    <row r="219" spans="1:13" ht="18" customHeight="1">
      <c r="A219" s="4">
        <v>218</v>
      </c>
      <c r="B219" s="37">
        <v>38850</v>
      </c>
      <c r="C219" s="34" t="s">
        <v>4</v>
      </c>
      <c r="D219" s="34" t="s">
        <v>213</v>
      </c>
      <c r="E219" s="34" t="s">
        <v>35</v>
      </c>
      <c r="F219" s="34" t="s">
        <v>41</v>
      </c>
      <c r="G219" s="21"/>
      <c r="H219" s="21"/>
      <c r="I219" s="21" t="s">
        <v>8</v>
      </c>
      <c r="J219" s="21" t="s">
        <v>19</v>
      </c>
      <c r="M219" s="12"/>
    </row>
    <row r="220" spans="1:13" ht="18" customHeight="1">
      <c r="A220" s="4">
        <v>219</v>
      </c>
      <c r="B220" s="37">
        <v>38850</v>
      </c>
      <c r="C220" s="36" t="s">
        <v>49</v>
      </c>
      <c r="D220" s="34" t="s">
        <v>5</v>
      </c>
      <c r="E220" s="34" t="s">
        <v>17</v>
      </c>
      <c r="F220" s="34" t="s">
        <v>29</v>
      </c>
      <c r="G220" s="21"/>
      <c r="H220" s="21"/>
      <c r="I220" s="21" t="s">
        <v>32</v>
      </c>
      <c r="J220" s="21" t="s">
        <v>37</v>
      </c>
      <c r="M220" s="13"/>
    </row>
    <row r="221" spans="1:13" ht="18" customHeight="1">
      <c r="A221" s="4">
        <v>220</v>
      </c>
      <c r="B221" s="37">
        <v>38850</v>
      </c>
      <c r="C221" s="34" t="s">
        <v>24</v>
      </c>
      <c r="D221" s="34" t="s">
        <v>210</v>
      </c>
      <c r="E221" s="34" t="s">
        <v>182</v>
      </c>
      <c r="F221" s="34" t="s">
        <v>43</v>
      </c>
      <c r="G221" s="21"/>
      <c r="H221" s="21"/>
      <c r="I221" s="21" t="s">
        <v>20</v>
      </c>
      <c r="J221" s="21" t="s">
        <v>9</v>
      </c>
      <c r="M221" s="12"/>
    </row>
    <row r="222" spans="1:13" ht="18" customHeight="1">
      <c r="A222" s="4">
        <v>221</v>
      </c>
      <c r="B222" s="37">
        <v>38850</v>
      </c>
      <c r="C222" s="34" t="s">
        <v>21</v>
      </c>
      <c r="D222" s="34" t="s">
        <v>214</v>
      </c>
      <c r="E222" s="34" t="s">
        <v>7</v>
      </c>
      <c r="F222" s="34" t="s">
        <v>50</v>
      </c>
      <c r="G222" s="21"/>
      <c r="H222" s="21"/>
      <c r="I222" s="21" t="s">
        <v>26</v>
      </c>
      <c r="J222" s="21" t="s">
        <v>14</v>
      </c>
      <c r="M222" s="12"/>
    </row>
    <row r="223" spans="1:13" ht="18" customHeight="1">
      <c r="A223" s="4">
        <v>222</v>
      </c>
      <c r="B223" s="37">
        <v>38851</v>
      </c>
      <c r="C223" s="34" t="s">
        <v>41</v>
      </c>
      <c r="D223" s="34" t="s">
        <v>12</v>
      </c>
      <c r="E223" s="34" t="s">
        <v>213</v>
      </c>
      <c r="F223" s="34" t="s">
        <v>35</v>
      </c>
      <c r="G223" s="21"/>
      <c r="H223" s="21"/>
      <c r="I223" s="21" t="s">
        <v>8</v>
      </c>
      <c r="J223" s="21" t="s">
        <v>19</v>
      </c>
      <c r="M223" s="12"/>
    </row>
    <row r="224" spans="1:13" ht="18" customHeight="1">
      <c r="A224" s="4">
        <v>223</v>
      </c>
      <c r="B224" s="37">
        <v>38851</v>
      </c>
      <c r="C224" s="34" t="s">
        <v>46</v>
      </c>
      <c r="D224" s="34" t="s">
        <v>6</v>
      </c>
      <c r="E224" s="34" t="s">
        <v>163</v>
      </c>
      <c r="F224" s="34" t="s">
        <v>30</v>
      </c>
      <c r="G224" s="21"/>
      <c r="H224" s="21"/>
      <c r="I224" s="21" t="s">
        <v>31</v>
      </c>
      <c r="J224" s="21" t="s">
        <v>13</v>
      </c>
      <c r="M224" s="12"/>
    </row>
    <row r="225" spans="1:13" ht="18" customHeight="1">
      <c r="A225" s="4">
        <v>224</v>
      </c>
      <c r="B225" s="37">
        <v>38851</v>
      </c>
      <c r="C225" s="34" t="s">
        <v>29</v>
      </c>
      <c r="D225" s="34" t="s">
        <v>39</v>
      </c>
      <c r="E225" s="34" t="s">
        <v>5</v>
      </c>
      <c r="F225" s="34" t="s">
        <v>17</v>
      </c>
      <c r="G225" s="21"/>
      <c r="H225" s="21"/>
      <c r="I225" s="21" t="s">
        <v>32</v>
      </c>
      <c r="J225" s="21" t="s">
        <v>37</v>
      </c>
      <c r="M225" s="12"/>
    </row>
    <row r="226" spans="1:13" ht="18" customHeight="1">
      <c r="A226" s="4">
        <v>225</v>
      </c>
      <c r="B226" s="37">
        <v>38851</v>
      </c>
      <c r="C226" s="34" t="s">
        <v>43</v>
      </c>
      <c r="D226" s="34" t="s">
        <v>10</v>
      </c>
      <c r="E226" s="34" t="s">
        <v>210</v>
      </c>
      <c r="F226" s="34" t="s">
        <v>182</v>
      </c>
      <c r="G226" s="21"/>
      <c r="H226" s="21"/>
      <c r="I226" s="21" t="s">
        <v>20</v>
      </c>
      <c r="J226" s="21" t="s">
        <v>9</v>
      </c>
      <c r="M226" s="12"/>
    </row>
    <row r="227" spans="1:13" ht="18" customHeight="1">
      <c r="A227" s="4">
        <v>226</v>
      </c>
      <c r="B227" s="37">
        <v>38851</v>
      </c>
      <c r="C227" s="34" t="s">
        <v>50</v>
      </c>
      <c r="D227" s="34" t="s">
        <v>47</v>
      </c>
      <c r="E227" s="34" t="s">
        <v>214</v>
      </c>
      <c r="F227" s="34" t="s">
        <v>7</v>
      </c>
      <c r="G227" s="21"/>
      <c r="H227" s="21"/>
      <c r="I227" s="21" t="s">
        <v>26</v>
      </c>
      <c r="J227" s="21" t="s">
        <v>14</v>
      </c>
      <c r="M227" s="12"/>
    </row>
    <row r="228" spans="1:13" ht="18" customHeight="1">
      <c r="A228" s="4">
        <v>227</v>
      </c>
      <c r="B228" s="37">
        <v>38851</v>
      </c>
      <c r="C228" s="34" t="s">
        <v>16</v>
      </c>
      <c r="D228" s="34" t="s">
        <v>22</v>
      </c>
      <c r="E228" s="34" t="s">
        <v>72</v>
      </c>
      <c r="F228" s="34" t="s">
        <v>146</v>
      </c>
      <c r="G228" s="21"/>
      <c r="H228" s="21"/>
      <c r="I228" s="21" t="s">
        <v>25</v>
      </c>
      <c r="J228" s="21" t="s">
        <v>38</v>
      </c>
      <c r="M228" s="12"/>
    </row>
    <row r="229" spans="1:13" ht="18" customHeight="1">
      <c r="A229" s="4">
        <v>228</v>
      </c>
      <c r="B229" s="37">
        <v>38853</v>
      </c>
      <c r="C229" s="34" t="s">
        <v>182</v>
      </c>
      <c r="D229" s="34" t="s">
        <v>210</v>
      </c>
      <c r="E229" s="34" t="s">
        <v>142</v>
      </c>
      <c r="F229" s="34" t="s">
        <v>33</v>
      </c>
      <c r="G229" s="21"/>
      <c r="H229" s="21"/>
      <c r="I229" s="21" t="s">
        <v>19</v>
      </c>
      <c r="J229" s="21" t="s">
        <v>32</v>
      </c>
      <c r="M229" s="12"/>
    </row>
    <row r="230" spans="1:13" ht="18" customHeight="1">
      <c r="A230" s="4">
        <v>229</v>
      </c>
      <c r="B230" s="37">
        <v>38853</v>
      </c>
      <c r="C230" s="34" t="s">
        <v>7</v>
      </c>
      <c r="D230" s="34" t="s">
        <v>161</v>
      </c>
      <c r="E230" s="34" t="s">
        <v>49</v>
      </c>
      <c r="F230" s="34" t="s">
        <v>214</v>
      </c>
      <c r="G230" s="21"/>
      <c r="H230" s="21"/>
      <c r="I230" s="21" t="s">
        <v>20</v>
      </c>
      <c r="J230" s="21" t="s">
        <v>26</v>
      </c>
      <c r="M230" s="12"/>
    </row>
    <row r="231" spans="1:13" ht="18" customHeight="1">
      <c r="A231" s="4">
        <v>230</v>
      </c>
      <c r="B231" s="37">
        <v>38853</v>
      </c>
      <c r="C231" s="34" t="s">
        <v>35</v>
      </c>
      <c r="D231" s="34" t="s">
        <v>148</v>
      </c>
      <c r="E231" s="34" t="s">
        <v>21</v>
      </c>
      <c r="F231" s="34" t="s">
        <v>213</v>
      </c>
      <c r="G231" s="21"/>
      <c r="H231" s="21"/>
      <c r="I231" s="21" t="s">
        <v>37</v>
      </c>
      <c r="J231" s="21" t="s">
        <v>25</v>
      </c>
      <c r="M231" s="12"/>
    </row>
    <row r="232" spans="1:13" ht="18" customHeight="1">
      <c r="A232" s="4">
        <v>231</v>
      </c>
      <c r="B232" s="37">
        <v>38853</v>
      </c>
      <c r="C232" s="34" t="s">
        <v>153</v>
      </c>
      <c r="D232" s="34" t="s">
        <v>46</v>
      </c>
      <c r="E232" s="34" t="s">
        <v>47</v>
      </c>
      <c r="F232" s="34" t="s">
        <v>163</v>
      </c>
      <c r="G232" s="21"/>
      <c r="H232" s="21"/>
      <c r="I232" s="21" t="s">
        <v>38</v>
      </c>
      <c r="J232" s="21" t="s">
        <v>31</v>
      </c>
      <c r="M232" s="12"/>
    </row>
    <row r="233" spans="1:13" ht="18" customHeight="1">
      <c r="A233" s="4">
        <v>232</v>
      </c>
      <c r="B233" s="37">
        <v>38853</v>
      </c>
      <c r="C233" s="34" t="s">
        <v>30</v>
      </c>
      <c r="D233" s="34" t="s">
        <v>166</v>
      </c>
      <c r="E233" s="34" t="s">
        <v>211</v>
      </c>
      <c r="F233" s="34" t="s">
        <v>36</v>
      </c>
      <c r="G233" s="21"/>
      <c r="H233" s="21"/>
      <c r="I233" s="21" t="s">
        <v>9</v>
      </c>
      <c r="J233" s="21" t="s">
        <v>14</v>
      </c>
      <c r="M233" s="12"/>
    </row>
    <row r="234" spans="1:13" ht="18" customHeight="1">
      <c r="A234" s="4">
        <v>233</v>
      </c>
      <c r="B234" s="37">
        <v>38853</v>
      </c>
      <c r="C234" s="34" t="s">
        <v>17</v>
      </c>
      <c r="D234" s="34" t="s">
        <v>131</v>
      </c>
      <c r="E234" s="34" t="s">
        <v>10</v>
      </c>
      <c r="F234" s="34" t="s">
        <v>5</v>
      </c>
      <c r="G234" s="21"/>
      <c r="H234" s="21"/>
      <c r="I234" s="21" t="s">
        <v>13</v>
      </c>
      <c r="J234" s="21" t="s">
        <v>8</v>
      </c>
      <c r="M234" s="12"/>
    </row>
    <row r="235" spans="1:13" ht="18" customHeight="1">
      <c r="A235" s="4">
        <v>234</v>
      </c>
      <c r="B235" s="37">
        <v>38854</v>
      </c>
      <c r="C235" s="34" t="s">
        <v>213</v>
      </c>
      <c r="D235" s="34" t="s">
        <v>4</v>
      </c>
      <c r="E235" s="36" t="s">
        <v>12</v>
      </c>
      <c r="F235" s="34" t="s">
        <v>21</v>
      </c>
      <c r="G235" s="21"/>
      <c r="H235" s="21"/>
      <c r="I235" s="21" t="s">
        <v>37</v>
      </c>
      <c r="J235" s="21" t="s">
        <v>25</v>
      </c>
      <c r="M235" s="12"/>
    </row>
    <row r="236" spans="1:13" ht="18" customHeight="1">
      <c r="A236" s="4">
        <v>235</v>
      </c>
      <c r="B236" s="37">
        <v>38854</v>
      </c>
      <c r="C236" s="34" t="s">
        <v>5</v>
      </c>
      <c r="D236" s="34" t="s">
        <v>16</v>
      </c>
      <c r="E236" s="34" t="s">
        <v>131</v>
      </c>
      <c r="F236" s="34" t="s">
        <v>10</v>
      </c>
      <c r="G236" s="21"/>
      <c r="H236" s="21"/>
      <c r="I236" s="21" t="s">
        <v>13</v>
      </c>
      <c r="J236" s="21" t="s">
        <v>8</v>
      </c>
      <c r="M236" s="12"/>
    </row>
    <row r="237" spans="1:13" ht="18" customHeight="1">
      <c r="A237" s="4">
        <v>236</v>
      </c>
      <c r="B237" s="37">
        <v>38854</v>
      </c>
      <c r="C237" s="34" t="s">
        <v>36</v>
      </c>
      <c r="D237" s="34" t="s">
        <v>29</v>
      </c>
      <c r="E237" s="34" t="s">
        <v>166</v>
      </c>
      <c r="F237" s="34" t="s">
        <v>211</v>
      </c>
      <c r="G237" s="21"/>
      <c r="H237" s="21"/>
      <c r="I237" s="21" t="s">
        <v>9</v>
      </c>
      <c r="J237" s="21" t="s">
        <v>14</v>
      </c>
      <c r="M237" s="12"/>
    </row>
    <row r="238" spans="1:13" ht="18" customHeight="1">
      <c r="A238" s="4">
        <v>237</v>
      </c>
      <c r="B238" s="37">
        <v>38854</v>
      </c>
      <c r="C238" s="34" t="s">
        <v>214</v>
      </c>
      <c r="D238" s="34" t="s">
        <v>144</v>
      </c>
      <c r="E238" s="34" t="s">
        <v>161</v>
      </c>
      <c r="F238" s="34" t="s">
        <v>49</v>
      </c>
      <c r="G238" s="21"/>
      <c r="H238" s="21"/>
      <c r="I238" s="21" t="s">
        <v>20</v>
      </c>
      <c r="J238" s="21" t="s">
        <v>26</v>
      </c>
      <c r="M238" s="12"/>
    </row>
    <row r="239" spans="1:13" ht="18" customHeight="1">
      <c r="A239" s="4">
        <v>238</v>
      </c>
      <c r="B239" s="37">
        <v>38855</v>
      </c>
      <c r="C239" s="34" t="s">
        <v>47</v>
      </c>
      <c r="D239" s="34" t="s">
        <v>153</v>
      </c>
      <c r="E239" s="34" t="s">
        <v>50</v>
      </c>
      <c r="F239" s="34" t="s">
        <v>46</v>
      </c>
      <c r="G239" s="21"/>
      <c r="H239" s="21"/>
      <c r="I239" s="21" t="s">
        <v>38</v>
      </c>
      <c r="J239" s="21" t="s">
        <v>31</v>
      </c>
      <c r="M239" s="12"/>
    </row>
    <row r="240" spans="1:13" ht="18" customHeight="1">
      <c r="A240" s="4">
        <v>239</v>
      </c>
      <c r="B240" s="37">
        <v>38855</v>
      </c>
      <c r="C240" s="34" t="s">
        <v>211</v>
      </c>
      <c r="D240" s="34" t="s">
        <v>30</v>
      </c>
      <c r="E240" s="34" t="s">
        <v>29</v>
      </c>
      <c r="F240" s="34" t="s">
        <v>166</v>
      </c>
      <c r="G240" s="21"/>
      <c r="H240" s="21"/>
      <c r="I240" s="21" t="s">
        <v>9</v>
      </c>
      <c r="J240" s="21" t="s">
        <v>14</v>
      </c>
      <c r="M240" s="12"/>
    </row>
    <row r="241" spans="1:13" ht="18" customHeight="1">
      <c r="A241" s="4">
        <v>240</v>
      </c>
      <c r="B241" s="37">
        <v>38855</v>
      </c>
      <c r="C241" s="34" t="s">
        <v>49</v>
      </c>
      <c r="D241" s="36" t="s">
        <v>7</v>
      </c>
      <c r="E241" s="34" t="s">
        <v>144</v>
      </c>
      <c r="F241" s="34" t="s">
        <v>161</v>
      </c>
      <c r="G241" s="21"/>
      <c r="H241" s="21"/>
      <c r="I241" s="21" t="s">
        <v>20</v>
      </c>
      <c r="J241" s="21" t="s">
        <v>26</v>
      </c>
      <c r="M241" s="12"/>
    </row>
    <row r="242" spans="1:13" ht="18" customHeight="1">
      <c r="A242" s="4">
        <v>241</v>
      </c>
      <c r="B242" s="37">
        <v>38855</v>
      </c>
      <c r="C242" s="34" t="s">
        <v>10</v>
      </c>
      <c r="D242" s="34" t="s">
        <v>17</v>
      </c>
      <c r="E242" s="34" t="s">
        <v>16</v>
      </c>
      <c r="F242" s="34" t="s">
        <v>131</v>
      </c>
      <c r="G242" s="21"/>
      <c r="H242" s="21"/>
      <c r="I242" s="21" t="s">
        <v>13</v>
      </c>
      <c r="J242" s="21" t="s">
        <v>8</v>
      </c>
      <c r="M242" s="12"/>
    </row>
    <row r="243" spans="1:13" ht="18" customHeight="1">
      <c r="A243" s="4">
        <v>242</v>
      </c>
      <c r="B243" s="37">
        <v>38855</v>
      </c>
      <c r="C243" s="34" t="s">
        <v>142</v>
      </c>
      <c r="D243" s="34" t="s">
        <v>182</v>
      </c>
      <c r="E243" s="34" t="s">
        <v>173</v>
      </c>
      <c r="F243" s="34" t="s">
        <v>210</v>
      </c>
      <c r="G243" s="21"/>
      <c r="H243" s="21"/>
      <c r="I243" s="21" t="s">
        <v>19</v>
      </c>
      <c r="J243" s="21" t="s">
        <v>32</v>
      </c>
      <c r="M243" s="12"/>
    </row>
    <row r="244" spans="1:13" ht="18" customHeight="1">
      <c r="A244" s="4">
        <v>243</v>
      </c>
      <c r="B244" s="37">
        <v>38855</v>
      </c>
      <c r="C244" s="34" t="s">
        <v>21</v>
      </c>
      <c r="D244" s="34" t="s">
        <v>35</v>
      </c>
      <c r="E244" s="34" t="s">
        <v>4</v>
      </c>
      <c r="F244" s="34" t="s">
        <v>148</v>
      </c>
      <c r="G244" s="21"/>
      <c r="H244" s="21"/>
      <c r="I244" s="21" t="s">
        <v>37</v>
      </c>
      <c r="J244" s="21" t="s">
        <v>25</v>
      </c>
      <c r="M244" s="12"/>
    </row>
    <row r="245" spans="1:13" ht="18" customHeight="1">
      <c r="A245" s="4">
        <v>244</v>
      </c>
      <c r="B245" s="37">
        <v>38856</v>
      </c>
      <c r="C245" s="34" t="s">
        <v>166</v>
      </c>
      <c r="D245" s="34" t="s">
        <v>208</v>
      </c>
      <c r="E245" s="34" t="s">
        <v>72</v>
      </c>
      <c r="F245" s="34" t="s">
        <v>23</v>
      </c>
      <c r="G245" s="21"/>
      <c r="H245" s="21"/>
      <c r="I245" s="21" t="s">
        <v>14</v>
      </c>
      <c r="J245" s="21" t="s">
        <v>25</v>
      </c>
      <c r="M245" s="12"/>
    </row>
    <row r="246" spans="1:13" ht="18" customHeight="1">
      <c r="A246" s="4">
        <v>245</v>
      </c>
      <c r="B246" s="37">
        <v>38856</v>
      </c>
      <c r="C246" s="34" t="s">
        <v>148</v>
      </c>
      <c r="D246" s="34" t="s">
        <v>33</v>
      </c>
      <c r="E246" s="34" t="s">
        <v>41</v>
      </c>
      <c r="F246" s="34" t="s">
        <v>4</v>
      </c>
      <c r="G246" s="21"/>
      <c r="H246" s="21"/>
      <c r="I246" s="21" t="s">
        <v>13</v>
      </c>
      <c r="J246" s="21" t="s">
        <v>32</v>
      </c>
      <c r="M246" s="12"/>
    </row>
    <row r="247" spans="1:13" ht="18" customHeight="1">
      <c r="A247" s="4">
        <v>246</v>
      </c>
      <c r="B247" s="37">
        <v>38856</v>
      </c>
      <c r="C247" s="34" t="s">
        <v>210</v>
      </c>
      <c r="D247" s="34" t="s">
        <v>214</v>
      </c>
      <c r="E247" s="34" t="s">
        <v>35</v>
      </c>
      <c r="F247" s="34" t="s">
        <v>146</v>
      </c>
      <c r="G247" s="21"/>
      <c r="H247" s="21"/>
      <c r="I247" s="21" t="s">
        <v>19</v>
      </c>
      <c r="J247" s="21" t="s">
        <v>31</v>
      </c>
      <c r="M247" s="12"/>
    </row>
    <row r="248" spans="1:13" ht="18" customHeight="1">
      <c r="A248" s="4">
        <v>247</v>
      </c>
      <c r="B248" s="37">
        <v>38856</v>
      </c>
      <c r="C248" s="34" t="s">
        <v>131</v>
      </c>
      <c r="D248" s="34" t="s">
        <v>6</v>
      </c>
      <c r="E248" s="34" t="s">
        <v>39</v>
      </c>
      <c r="F248" s="34" t="s">
        <v>22</v>
      </c>
      <c r="G248" s="21"/>
      <c r="H248" s="21"/>
      <c r="I248" s="21" t="s">
        <v>8</v>
      </c>
      <c r="J248" s="21" t="s">
        <v>20</v>
      </c>
      <c r="M248" s="12"/>
    </row>
    <row r="249" spans="1:13" ht="18" customHeight="1">
      <c r="A249" s="4">
        <v>248</v>
      </c>
      <c r="B249" s="37">
        <v>38857</v>
      </c>
      <c r="C249" s="34" t="s">
        <v>161</v>
      </c>
      <c r="D249" s="34" t="s">
        <v>15</v>
      </c>
      <c r="E249" s="34" t="s">
        <v>182</v>
      </c>
      <c r="F249" s="34" t="s">
        <v>7</v>
      </c>
      <c r="G249" s="21"/>
      <c r="H249" s="21"/>
      <c r="I249" s="21" t="s">
        <v>38</v>
      </c>
      <c r="J249" s="21" t="s">
        <v>26</v>
      </c>
      <c r="M249" s="12"/>
    </row>
    <row r="250" spans="1:13" ht="18" customHeight="1">
      <c r="A250" s="4">
        <v>249</v>
      </c>
      <c r="B250" s="37">
        <v>38857</v>
      </c>
      <c r="C250" s="34" t="s">
        <v>4</v>
      </c>
      <c r="D250" s="34" t="s">
        <v>142</v>
      </c>
      <c r="E250" s="34" t="s">
        <v>33</v>
      </c>
      <c r="F250" s="34" t="s">
        <v>41</v>
      </c>
      <c r="G250" s="21"/>
      <c r="H250" s="21"/>
      <c r="I250" s="21" t="s">
        <v>13</v>
      </c>
      <c r="J250" s="21" t="s">
        <v>32</v>
      </c>
      <c r="M250" s="12"/>
    </row>
    <row r="251" spans="1:13" ht="18" customHeight="1">
      <c r="A251" s="4">
        <v>250</v>
      </c>
      <c r="B251" s="37">
        <v>38857</v>
      </c>
      <c r="C251" s="34" t="s">
        <v>23</v>
      </c>
      <c r="D251" s="34" t="s">
        <v>49</v>
      </c>
      <c r="E251" s="34" t="s">
        <v>5</v>
      </c>
      <c r="F251" s="34" t="s">
        <v>72</v>
      </c>
      <c r="G251" s="21"/>
      <c r="H251" s="21"/>
      <c r="I251" s="21" t="s">
        <v>14</v>
      </c>
      <c r="J251" s="21" t="s">
        <v>25</v>
      </c>
      <c r="M251" s="12"/>
    </row>
    <row r="252" spans="1:13" ht="18" customHeight="1">
      <c r="A252" s="4">
        <v>251</v>
      </c>
      <c r="B252" s="37">
        <v>38857</v>
      </c>
      <c r="C252" s="34" t="s">
        <v>22</v>
      </c>
      <c r="D252" s="34" t="s">
        <v>24</v>
      </c>
      <c r="E252" s="34" t="s">
        <v>6</v>
      </c>
      <c r="F252" s="34" t="s">
        <v>29</v>
      </c>
      <c r="G252" s="21"/>
      <c r="H252" s="21"/>
      <c r="I252" s="21" t="s">
        <v>8</v>
      </c>
      <c r="J252" s="21" t="s">
        <v>20</v>
      </c>
      <c r="M252" s="12"/>
    </row>
    <row r="253" spans="1:13" ht="18" customHeight="1">
      <c r="A253" s="4">
        <v>252</v>
      </c>
      <c r="B253" s="38">
        <v>38857</v>
      </c>
      <c r="C253" s="21" t="s">
        <v>146</v>
      </c>
      <c r="D253" s="21" t="s">
        <v>21</v>
      </c>
      <c r="E253" s="21" t="s">
        <v>214</v>
      </c>
      <c r="F253" s="21" t="s">
        <v>35</v>
      </c>
      <c r="G253" s="21"/>
      <c r="H253" s="21"/>
      <c r="I253" s="21" t="s">
        <v>19</v>
      </c>
      <c r="J253" s="21" t="s">
        <v>31</v>
      </c>
    </row>
    <row r="254" spans="1:13" ht="18" customHeight="1">
      <c r="A254" s="4">
        <v>253</v>
      </c>
      <c r="B254" s="38">
        <v>38857</v>
      </c>
      <c r="C254" s="21" t="s">
        <v>16</v>
      </c>
      <c r="D254" s="21" t="s">
        <v>213</v>
      </c>
      <c r="E254" s="21" t="s">
        <v>27</v>
      </c>
      <c r="F254" s="21" t="s">
        <v>30</v>
      </c>
      <c r="G254" s="21"/>
      <c r="H254" s="21"/>
      <c r="I254" s="21" t="s">
        <v>9</v>
      </c>
      <c r="J254" s="21" t="s">
        <v>37</v>
      </c>
    </row>
    <row r="255" spans="1:13" ht="18" customHeight="1">
      <c r="A255" s="4">
        <v>254</v>
      </c>
      <c r="B255" s="38">
        <v>38858</v>
      </c>
      <c r="C255" s="21" t="s">
        <v>7</v>
      </c>
      <c r="D255" s="21" t="s">
        <v>144</v>
      </c>
      <c r="E255" s="21" t="s">
        <v>15</v>
      </c>
      <c r="F255" s="21" t="s">
        <v>182</v>
      </c>
      <c r="G255" s="21"/>
      <c r="H255" s="21"/>
      <c r="I255" s="21" t="s">
        <v>38</v>
      </c>
      <c r="J255" s="21" t="s">
        <v>26</v>
      </c>
    </row>
    <row r="256" spans="1:13" ht="18" customHeight="1">
      <c r="A256" s="4">
        <v>255</v>
      </c>
      <c r="B256" s="38">
        <v>38858</v>
      </c>
      <c r="C256" s="21" t="s">
        <v>72</v>
      </c>
      <c r="D256" s="21" t="s">
        <v>166</v>
      </c>
      <c r="E256" s="21" t="s">
        <v>49</v>
      </c>
      <c r="F256" s="21" t="s">
        <v>5</v>
      </c>
      <c r="G256" s="21"/>
      <c r="H256" s="21"/>
      <c r="I256" s="21" t="s">
        <v>14</v>
      </c>
      <c r="J256" s="21" t="s">
        <v>25</v>
      </c>
    </row>
    <row r="257" spans="1:13" ht="18" customHeight="1">
      <c r="A257" s="4">
        <v>256</v>
      </c>
      <c r="B257" s="38">
        <v>38858</v>
      </c>
      <c r="C257" s="21" t="s">
        <v>35</v>
      </c>
      <c r="D257" s="21" t="s">
        <v>210</v>
      </c>
      <c r="E257" s="21" t="s">
        <v>21</v>
      </c>
      <c r="F257" s="21" t="s">
        <v>214</v>
      </c>
      <c r="G257" s="21"/>
      <c r="H257" s="21"/>
      <c r="I257" s="21" t="s">
        <v>19</v>
      </c>
      <c r="J257" s="21" t="s">
        <v>31</v>
      </c>
    </row>
    <row r="258" spans="1:13" ht="18" customHeight="1">
      <c r="A258" s="4">
        <v>257</v>
      </c>
      <c r="B258" s="38">
        <v>38858</v>
      </c>
      <c r="C258" s="36" t="s">
        <v>41</v>
      </c>
      <c r="D258" s="21" t="s">
        <v>148</v>
      </c>
      <c r="E258" s="21" t="s">
        <v>142</v>
      </c>
      <c r="F258" s="21" t="s">
        <v>33</v>
      </c>
      <c r="G258" s="21"/>
      <c r="H258" s="21"/>
      <c r="I258" s="21" t="s">
        <v>13</v>
      </c>
      <c r="J258" s="21" t="s">
        <v>32</v>
      </c>
      <c r="M258" s="13"/>
    </row>
    <row r="259" spans="1:13" ht="18" customHeight="1">
      <c r="A259" s="4">
        <v>258</v>
      </c>
      <c r="B259" s="38">
        <v>38858</v>
      </c>
      <c r="C259" s="21" t="s">
        <v>29</v>
      </c>
      <c r="D259" s="21" t="s">
        <v>131</v>
      </c>
      <c r="E259" s="21" t="s">
        <v>24</v>
      </c>
      <c r="F259" s="21" t="s">
        <v>6</v>
      </c>
      <c r="G259" s="21"/>
      <c r="H259" s="21"/>
      <c r="I259" s="21" t="s">
        <v>8</v>
      </c>
      <c r="J259" s="21" t="s">
        <v>20</v>
      </c>
    </row>
    <row r="260" spans="1:13" ht="18" customHeight="1">
      <c r="A260" s="4">
        <v>259</v>
      </c>
      <c r="B260" s="38">
        <v>38858</v>
      </c>
      <c r="C260" s="21" t="s">
        <v>30</v>
      </c>
      <c r="D260" s="21" t="s">
        <v>12</v>
      </c>
      <c r="E260" s="21" t="s">
        <v>213</v>
      </c>
      <c r="F260" s="21" t="s">
        <v>27</v>
      </c>
      <c r="G260" s="21"/>
      <c r="H260" s="21"/>
      <c r="I260" s="21" t="s">
        <v>9</v>
      </c>
      <c r="J260" s="21" t="s">
        <v>37</v>
      </c>
    </row>
    <row r="261" spans="1:13" ht="18" customHeight="1">
      <c r="A261" s="4">
        <v>260</v>
      </c>
      <c r="B261" s="38">
        <v>38859</v>
      </c>
      <c r="C261" s="21" t="s">
        <v>144</v>
      </c>
      <c r="D261" s="21" t="s">
        <v>50</v>
      </c>
      <c r="E261" s="21" t="s">
        <v>7</v>
      </c>
      <c r="F261" s="21" t="s">
        <v>153</v>
      </c>
      <c r="G261" s="21"/>
      <c r="H261" s="21"/>
      <c r="I261" s="21" t="s">
        <v>38</v>
      </c>
      <c r="J261" s="21" t="s">
        <v>26</v>
      </c>
    </row>
    <row r="262" spans="1:13" ht="18" customHeight="1">
      <c r="A262" s="4">
        <v>261</v>
      </c>
      <c r="B262" s="38">
        <v>38860</v>
      </c>
      <c r="C262" s="21" t="s">
        <v>47</v>
      </c>
      <c r="D262" s="21" t="s">
        <v>22</v>
      </c>
      <c r="E262" s="21" t="s">
        <v>173</v>
      </c>
      <c r="F262" s="21" t="s">
        <v>46</v>
      </c>
      <c r="G262" s="21"/>
      <c r="H262" s="21"/>
      <c r="I262" s="21" t="s">
        <v>19</v>
      </c>
      <c r="J262" s="21" t="s">
        <v>26</v>
      </c>
    </row>
    <row r="263" spans="1:13" ht="18" customHeight="1">
      <c r="A263" s="4">
        <v>262</v>
      </c>
      <c r="B263" s="38">
        <v>38860</v>
      </c>
      <c r="C263" s="21" t="s">
        <v>153</v>
      </c>
      <c r="D263" s="21" t="s">
        <v>35</v>
      </c>
      <c r="E263" s="21" t="s">
        <v>50</v>
      </c>
      <c r="F263" s="21" t="s">
        <v>21</v>
      </c>
      <c r="G263" s="21"/>
      <c r="H263" s="21"/>
      <c r="I263" s="21" t="s">
        <v>25</v>
      </c>
      <c r="J263" s="21" t="s">
        <v>13</v>
      </c>
    </row>
    <row r="264" spans="1:13" ht="18" customHeight="1">
      <c r="A264" s="4">
        <v>263</v>
      </c>
      <c r="B264" s="38">
        <v>38860</v>
      </c>
      <c r="C264" s="21" t="s">
        <v>5</v>
      </c>
      <c r="D264" s="21" t="s">
        <v>16</v>
      </c>
      <c r="E264" s="21" t="s">
        <v>148</v>
      </c>
      <c r="F264" s="21" t="s">
        <v>49</v>
      </c>
      <c r="G264" s="21"/>
      <c r="H264" s="21"/>
      <c r="I264" s="21" t="s">
        <v>8</v>
      </c>
      <c r="J264" s="21" t="s">
        <v>38</v>
      </c>
    </row>
    <row r="265" spans="1:13" ht="18" customHeight="1">
      <c r="A265" s="4">
        <v>264</v>
      </c>
      <c r="B265" s="38">
        <v>38860</v>
      </c>
      <c r="C265" s="21" t="s">
        <v>10</v>
      </c>
      <c r="D265" s="21" t="s">
        <v>41</v>
      </c>
      <c r="E265" s="21" t="s">
        <v>15</v>
      </c>
      <c r="F265" s="21" t="s">
        <v>213</v>
      </c>
      <c r="G265" s="21"/>
      <c r="H265" s="21"/>
      <c r="I265" s="21" t="s">
        <v>37</v>
      </c>
      <c r="J265" s="21" t="s">
        <v>31</v>
      </c>
    </row>
    <row r="266" spans="1:13" ht="18" customHeight="1">
      <c r="A266" s="4">
        <v>265</v>
      </c>
      <c r="B266" s="38">
        <v>38860</v>
      </c>
      <c r="C266" s="21" t="s">
        <v>6</v>
      </c>
      <c r="D266" s="21" t="s">
        <v>39</v>
      </c>
      <c r="E266" s="21" t="s">
        <v>43</v>
      </c>
      <c r="F266" s="21" t="s">
        <v>12</v>
      </c>
      <c r="G266" s="21"/>
      <c r="H266" s="21"/>
      <c r="I266" s="21" t="s">
        <v>14</v>
      </c>
      <c r="J266" s="21" t="s">
        <v>9</v>
      </c>
    </row>
    <row r="267" spans="1:13" ht="18" customHeight="1">
      <c r="A267" s="4">
        <v>266</v>
      </c>
      <c r="B267" s="38">
        <v>38860</v>
      </c>
      <c r="C267" s="21" t="s">
        <v>27</v>
      </c>
      <c r="D267" s="21" t="s">
        <v>30</v>
      </c>
      <c r="E267" s="21" t="s">
        <v>163</v>
      </c>
      <c r="F267" s="21" t="s">
        <v>142</v>
      </c>
      <c r="G267" s="21"/>
      <c r="H267" s="21"/>
      <c r="I267" s="21" t="s">
        <v>20</v>
      </c>
      <c r="J267" s="21" t="s">
        <v>32</v>
      </c>
    </row>
    <row r="268" spans="1:13" ht="18" customHeight="1">
      <c r="A268" s="4">
        <v>267</v>
      </c>
      <c r="B268" s="38">
        <v>38861</v>
      </c>
      <c r="C268" s="21" t="s">
        <v>213</v>
      </c>
      <c r="D268" s="21" t="s">
        <v>72</v>
      </c>
      <c r="E268" s="21" t="s">
        <v>131</v>
      </c>
      <c r="F268" s="21" t="s">
        <v>15</v>
      </c>
      <c r="G268" s="21"/>
      <c r="H268" s="21"/>
      <c r="I268" s="21" t="s">
        <v>37</v>
      </c>
      <c r="J268" s="21" t="s">
        <v>31</v>
      </c>
    </row>
    <row r="269" spans="1:13" ht="18" customHeight="1">
      <c r="A269" s="4">
        <v>268</v>
      </c>
      <c r="B269" s="38">
        <v>38861</v>
      </c>
      <c r="C269" s="21" t="s">
        <v>49</v>
      </c>
      <c r="D269" s="21" t="s">
        <v>29</v>
      </c>
      <c r="E269" s="21" t="s">
        <v>16</v>
      </c>
      <c r="F269" s="21" t="s">
        <v>208</v>
      </c>
      <c r="G269" s="21"/>
      <c r="H269" s="21"/>
      <c r="I269" s="21" t="s">
        <v>8</v>
      </c>
      <c r="J269" s="21" t="s">
        <v>38</v>
      </c>
    </row>
    <row r="270" spans="1:13" ht="18" customHeight="1">
      <c r="A270" s="4">
        <v>269</v>
      </c>
      <c r="B270" s="37">
        <v>38861</v>
      </c>
      <c r="C270" s="34" t="s">
        <v>46</v>
      </c>
      <c r="D270" s="34" t="s">
        <v>161</v>
      </c>
      <c r="E270" s="34" t="s">
        <v>22</v>
      </c>
      <c r="F270" s="34" t="s">
        <v>173</v>
      </c>
      <c r="G270" s="21"/>
      <c r="H270" s="21"/>
      <c r="I270" s="21" t="s">
        <v>19</v>
      </c>
      <c r="J270" s="21" t="s">
        <v>26</v>
      </c>
      <c r="M270" s="12"/>
    </row>
    <row r="271" spans="1:13" ht="18" customHeight="1">
      <c r="A271" s="4">
        <v>270</v>
      </c>
      <c r="B271" s="37">
        <v>38861</v>
      </c>
      <c r="C271" s="34" t="s">
        <v>142</v>
      </c>
      <c r="D271" s="34" t="s">
        <v>18</v>
      </c>
      <c r="E271" s="34" t="s">
        <v>30</v>
      </c>
      <c r="F271" s="34" t="s">
        <v>163</v>
      </c>
      <c r="G271" s="21"/>
      <c r="H271" s="21"/>
      <c r="I271" s="21" t="s">
        <v>20</v>
      </c>
      <c r="J271" s="21" t="s">
        <v>32</v>
      </c>
      <c r="M271" s="12"/>
    </row>
    <row r="272" spans="1:13" ht="18" customHeight="1">
      <c r="A272" s="4">
        <v>271</v>
      </c>
      <c r="B272" s="37">
        <v>38861</v>
      </c>
      <c r="C272" s="34" t="s">
        <v>21</v>
      </c>
      <c r="D272" s="34" t="s">
        <v>182</v>
      </c>
      <c r="E272" s="34" t="s">
        <v>35</v>
      </c>
      <c r="F272" s="34" t="s">
        <v>50</v>
      </c>
      <c r="G272" s="21"/>
      <c r="H272" s="21"/>
      <c r="I272" s="21" t="s">
        <v>25</v>
      </c>
      <c r="J272" s="21" t="s">
        <v>13</v>
      </c>
      <c r="M272" s="12"/>
    </row>
    <row r="273" spans="1:13" ht="18" customHeight="1">
      <c r="A273" s="4">
        <v>272</v>
      </c>
      <c r="B273" s="37">
        <v>38862</v>
      </c>
      <c r="C273" s="34" t="s">
        <v>173</v>
      </c>
      <c r="D273" s="34" t="s">
        <v>47</v>
      </c>
      <c r="E273" s="34" t="s">
        <v>161</v>
      </c>
      <c r="F273" s="34" t="s">
        <v>22</v>
      </c>
      <c r="G273" s="21"/>
      <c r="H273" s="21"/>
      <c r="I273" s="21" t="s">
        <v>19</v>
      </c>
      <c r="J273" s="21" t="s">
        <v>26</v>
      </c>
      <c r="M273" s="12"/>
    </row>
    <row r="274" spans="1:13" ht="18" customHeight="1">
      <c r="A274" s="4">
        <v>273</v>
      </c>
      <c r="B274" s="37">
        <v>38862</v>
      </c>
      <c r="C274" s="34" t="s">
        <v>43</v>
      </c>
      <c r="D274" s="34" t="s">
        <v>6</v>
      </c>
      <c r="E274" s="34" t="s">
        <v>144</v>
      </c>
      <c r="F274" s="34" t="s">
        <v>41</v>
      </c>
      <c r="G274" s="21"/>
      <c r="H274" s="21"/>
      <c r="I274" s="21" t="s">
        <v>14</v>
      </c>
      <c r="J274" s="21" t="s">
        <v>9</v>
      </c>
      <c r="M274" s="12"/>
    </row>
    <row r="275" spans="1:13" ht="18" customHeight="1">
      <c r="A275" s="4">
        <v>274</v>
      </c>
      <c r="B275" s="37">
        <v>38862</v>
      </c>
      <c r="C275" s="34" t="s">
        <v>15</v>
      </c>
      <c r="D275" s="34" t="s">
        <v>10</v>
      </c>
      <c r="E275" s="34" t="s">
        <v>72</v>
      </c>
      <c r="F275" s="34" t="s">
        <v>29</v>
      </c>
      <c r="G275" s="21"/>
      <c r="H275" s="21"/>
      <c r="I275" s="21" t="s">
        <v>37</v>
      </c>
      <c r="J275" s="21" t="s">
        <v>31</v>
      </c>
      <c r="M275" s="12"/>
    </row>
    <row r="276" spans="1:13" ht="18" customHeight="1">
      <c r="A276" s="4">
        <v>275</v>
      </c>
      <c r="B276" s="37">
        <v>38862</v>
      </c>
      <c r="C276" s="34" t="s">
        <v>50</v>
      </c>
      <c r="D276" s="34" t="s">
        <v>153</v>
      </c>
      <c r="E276" s="34" t="s">
        <v>182</v>
      </c>
      <c r="F276" s="34" t="s">
        <v>35</v>
      </c>
      <c r="G276" s="21"/>
      <c r="H276" s="21"/>
      <c r="I276" s="21" t="s">
        <v>25</v>
      </c>
      <c r="J276" s="21" t="s">
        <v>13</v>
      </c>
      <c r="M276" s="12"/>
    </row>
    <row r="277" spans="1:13" ht="18" customHeight="1">
      <c r="A277" s="4">
        <v>276</v>
      </c>
      <c r="B277" s="37">
        <v>38862</v>
      </c>
      <c r="C277" s="34" t="s">
        <v>163</v>
      </c>
      <c r="D277" s="34" t="s">
        <v>27</v>
      </c>
      <c r="E277" s="34" t="s">
        <v>18</v>
      </c>
      <c r="F277" s="34" t="s">
        <v>30</v>
      </c>
      <c r="G277" s="21"/>
      <c r="H277" s="21"/>
      <c r="I277" s="21" t="s">
        <v>20</v>
      </c>
      <c r="J277" s="21" t="s">
        <v>32</v>
      </c>
      <c r="M277" s="12"/>
    </row>
    <row r="278" spans="1:13" ht="18" customHeight="1">
      <c r="A278" s="4">
        <v>277</v>
      </c>
      <c r="B278" s="37">
        <v>38862</v>
      </c>
      <c r="C278" s="34" t="s">
        <v>12</v>
      </c>
      <c r="D278" s="34" t="s">
        <v>5</v>
      </c>
      <c r="E278" s="34" t="s">
        <v>208</v>
      </c>
      <c r="F278" s="34" t="s">
        <v>16</v>
      </c>
      <c r="G278" s="21"/>
      <c r="H278" s="21"/>
      <c r="I278" s="21" t="s">
        <v>8</v>
      </c>
      <c r="J278" s="21" t="s">
        <v>38</v>
      </c>
      <c r="M278" s="12"/>
    </row>
    <row r="279" spans="1:13" ht="18" customHeight="1">
      <c r="A279" s="4">
        <v>278</v>
      </c>
      <c r="B279" s="37">
        <v>38863</v>
      </c>
      <c r="C279" s="34" t="s">
        <v>166</v>
      </c>
      <c r="D279" s="34" t="s">
        <v>211</v>
      </c>
      <c r="E279" s="36" t="s">
        <v>4</v>
      </c>
      <c r="F279" s="34" t="s">
        <v>131</v>
      </c>
      <c r="G279" s="21"/>
      <c r="H279" s="21"/>
      <c r="I279" s="21" t="s">
        <v>9</v>
      </c>
      <c r="J279" s="21" t="s">
        <v>19</v>
      </c>
      <c r="M279" s="12"/>
    </row>
    <row r="280" spans="1:13" ht="18" customHeight="1">
      <c r="A280" s="4">
        <v>279</v>
      </c>
      <c r="B280" s="37">
        <v>38863</v>
      </c>
      <c r="C280" s="34" t="s">
        <v>182</v>
      </c>
      <c r="D280" s="34" t="s">
        <v>21</v>
      </c>
      <c r="E280" s="34" t="s">
        <v>153</v>
      </c>
      <c r="F280" s="34" t="s">
        <v>210</v>
      </c>
      <c r="G280" s="21"/>
      <c r="H280" s="21"/>
      <c r="I280" s="21" t="s">
        <v>25</v>
      </c>
      <c r="J280" s="21" t="s">
        <v>20</v>
      </c>
      <c r="M280" s="12"/>
    </row>
    <row r="281" spans="1:13" ht="18" customHeight="1">
      <c r="A281" s="4">
        <v>280</v>
      </c>
      <c r="B281" s="37">
        <v>38863</v>
      </c>
      <c r="C281" s="34" t="s">
        <v>29</v>
      </c>
      <c r="D281" s="34" t="s">
        <v>49</v>
      </c>
      <c r="E281" s="34" t="s">
        <v>5</v>
      </c>
      <c r="F281" s="34" t="s">
        <v>72</v>
      </c>
      <c r="G281" s="21"/>
      <c r="H281" s="21"/>
      <c r="I281" s="21" t="s">
        <v>31</v>
      </c>
      <c r="J281" s="21" t="s">
        <v>14</v>
      </c>
      <c r="M281" s="12"/>
    </row>
    <row r="282" spans="1:13" ht="18" customHeight="1">
      <c r="A282" s="4">
        <v>281</v>
      </c>
      <c r="B282" s="37">
        <v>38863</v>
      </c>
      <c r="C282" s="34" t="s">
        <v>144</v>
      </c>
      <c r="D282" s="34" t="s">
        <v>213</v>
      </c>
      <c r="E282" s="34" t="s">
        <v>22</v>
      </c>
      <c r="F282" s="34" t="s">
        <v>39</v>
      </c>
      <c r="G282" s="21"/>
      <c r="H282" s="21"/>
      <c r="I282" s="21" t="s">
        <v>32</v>
      </c>
      <c r="J282" s="21" t="s">
        <v>38</v>
      </c>
      <c r="M282" s="12"/>
    </row>
    <row r="283" spans="1:13" ht="18" customHeight="1">
      <c r="A283" s="4">
        <v>282</v>
      </c>
      <c r="B283" s="37">
        <v>38863</v>
      </c>
      <c r="C283" s="34" t="s">
        <v>214</v>
      </c>
      <c r="D283" s="36" t="s">
        <v>46</v>
      </c>
      <c r="E283" s="34" t="s">
        <v>47</v>
      </c>
      <c r="F283" s="34" t="s">
        <v>33</v>
      </c>
      <c r="G283" s="21"/>
      <c r="H283" s="21"/>
      <c r="I283" s="21" t="s">
        <v>26</v>
      </c>
      <c r="J283" s="21" t="s">
        <v>13</v>
      </c>
      <c r="M283" s="12"/>
    </row>
    <row r="284" spans="1:13" ht="18" customHeight="1">
      <c r="A284" s="4">
        <v>283</v>
      </c>
      <c r="B284" s="37">
        <v>38863</v>
      </c>
      <c r="C284" s="34" t="s">
        <v>16</v>
      </c>
      <c r="D284" s="34" t="s">
        <v>208</v>
      </c>
      <c r="E284" s="34" t="s">
        <v>6</v>
      </c>
      <c r="F284" s="34" t="s">
        <v>148</v>
      </c>
      <c r="G284" s="21"/>
      <c r="H284" s="21"/>
      <c r="I284" s="21" t="s">
        <v>37</v>
      </c>
      <c r="J284" s="21" t="s">
        <v>8</v>
      </c>
      <c r="M284" s="12"/>
    </row>
    <row r="285" spans="1:13" ht="18" customHeight="1">
      <c r="A285" s="4">
        <v>284</v>
      </c>
      <c r="B285" s="37">
        <v>38864</v>
      </c>
      <c r="C285" s="34" t="s">
        <v>148</v>
      </c>
      <c r="D285" s="34" t="s">
        <v>163</v>
      </c>
      <c r="E285" s="34" t="s">
        <v>39</v>
      </c>
      <c r="F285" s="34" t="s">
        <v>6</v>
      </c>
      <c r="G285" s="21"/>
      <c r="H285" s="21"/>
      <c r="I285" s="21" t="s">
        <v>37</v>
      </c>
      <c r="J285" s="21" t="s">
        <v>8</v>
      </c>
      <c r="M285" s="12"/>
    </row>
    <row r="286" spans="1:13" ht="18" customHeight="1">
      <c r="A286" s="4">
        <v>285</v>
      </c>
      <c r="B286" s="37">
        <v>38864</v>
      </c>
      <c r="C286" s="34" t="s">
        <v>72</v>
      </c>
      <c r="D286" s="34" t="s">
        <v>12</v>
      </c>
      <c r="E286" s="34" t="s">
        <v>49</v>
      </c>
      <c r="F286" s="34" t="s">
        <v>5</v>
      </c>
      <c r="G286" s="21"/>
      <c r="H286" s="21"/>
      <c r="I286" s="21" t="s">
        <v>31</v>
      </c>
      <c r="J286" s="21" t="s">
        <v>14</v>
      </c>
      <c r="M286" s="12"/>
    </row>
    <row r="287" spans="1:13" ht="18" customHeight="1">
      <c r="A287" s="4">
        <v>286</v>
      </c>
      <c r="B287" s="37">
        <v>38864</v>
      </c>
      <c r="C287" s="36" t="s">
        <v>210</v>
      </c>
      <c r="D287" s="34" t="s">
        <v>50</v>
      </c>
      <c r="E287" s="34" t="s">
        <v>21</v>
      </c>
      <c r="F287" s="34" t="s">
        <v>153</v>
      </c>
      <c r="G287" s="21"/>
      <c r="H287" s="21"/>
      <c r="I287" s="21" t="s">
        <v>25</v>
      </c>
      <c r="J287" s="21" t="s">
        <v>20</v>
      </c>
      <c r="M287" s="13"/>
    </row>
    <row r="288" spans="1:13" ht="18" customHeight="1">
      <c r="A288" s="4">
        <v>287</v>
      </c>
      <c r="B288" s="37">
        <v>38864</v>
      </c>
      <c r="C288" s="34" t="s">
        <v>131</v>
      </c>
      <c r="D288" s="34" t="s">
        <v>17</v>
      </c>
      <c r="E288" s="34" t="s">
        <v>211</v>
      </c>
      <c r="F288" s="34" t="s">
        <v>4</v>
      </c>
      <c r="G288" s="21"/>
      <c r="H288" s="21"/>
      <c r="I288" s="21" t="s">
        <v>9</v>
      </c>
      <c r="J288" s="21" t="s">
        <v>19</v>
      </c>
      <c r="M288" s="12"/>
    </row>
    <row r="289" spans="1:13" ht="18" customHeight="1">
      <c r="A289" s="4">
        <v>288</v>
      </c>
      <c r="B289" s="37">
        <v>38864</v>
      </c>
      <c r="C289" s="34" t="s">
        <v>30</v>
      </c>
      <c r="D289" s="34" t="s">
        <v>15</v>
      </c>
      <c r="E289" s="34" t="s">
        <v>213</v>
      </c>
      <c r="F289" s="34" t="s">
        <v>22</v>
      </c>
      <c r="G289" s="21"/>
      <c r="H289" s="21"/>
      <c r="I289" s="21" t="s">
        <v>32</v>
      </c>
      <c r="J289" s="21" t="s">
        <v>38</v>
      </c>
      <c r="M289" s="12"/>
    </row>
    <row r="290" spans="1:13" ht="18" customHeight="1">
      <c r="A290" s="4">
        <v>289</v>
      </c>
      <c r="B290" s="37">
        <v>38864</v>
      </c>
      <c r="C290" s="34" t="s">
        <v>33</v>
      </c>
      <c r="D290" s="34" t="s">
        <v>142</v>
      </c>
      <c r="E290" s="34" t="s">
        <v>46</v>
      </c>
      <c r="F290" s="34" t="s">
        <v>47</v>
      </c>
      <c r="G290" s="21"/>
      <c r="H290" s="21"/>
      <c r="I290" s="21" t="s">
        <v>26</v>
      </c>
      <c r="J290" s="21" t="s">
        <v>13</v>
      </c>
      <c r="M290" s="12"/>
    </row>
    <row r="291" spans="1:13" ht="18" customHeight="1">
      <c r="A291" s="4">
        <v>290</v>
      </c>
      <c r="B291" s="37">
        <v>38865</v>
      </c>
      <c r="C291" s="34" t="s">
        <v>153</v>
      </c>
      <c r="D291" s="34" t="s">
        <v>182</v>
      </c>
      <c r="E291" s="34" t="s">
        <v>50</v>
      </c>
      <c r="F291" s="34" t="s">
        <v>21</v>
      </c>
      <c r="G291" s="21"/>
      <c r="H291" s="21"/>
      <c r="I291" s="21" t="s">
        <v>25</v>
      </c>
      <c r="J291" s="21" t="s">
        <v>20</v>
      </c>
      <c r="M291" s="12"/>
    </row>
    <row r="292" spans="1:13" ht="18" customHeight="1">
      <c r="A292" s="4">
        <v>291</v>
      </c>
      <c r="B292" s="37">
        <v>38865</v>
      </c>
      <c r="C292" s="34" t="s">
        <v>5</v>
      </c>
      <c r="D292" s="34" t="s">
        <v>29</v>
      </c>
      <c r="E292" s="34" t="s">
        <v>12</v>
      </c>
      <c r="F292" s="34" t="s">
        <v>49</v>
      </c>
      <c r="G292" s="21"/>
      <c r="H292" s="21"/>
      <c r="I292" s="21" t="s">
        <v>31</v>
      </c>
      <c r="J292" s="21" t="s">
        <v>14</v>
      </c>
      <c r="M292" s="12"/>
    </row>
    <row r="293" spans="1:13" ht="18" customHeight="1">
      <c r="A293" s="4">
        <v>292</v>
      </c>
      <c r="B293" s="37">
        <v>38865</v>
      </c>
      <c r="C293" s="34" t="s">
        <v>6</v>
      </c>
      <c r="D293" s="34" t="s">
        <v>16</v>
      </c>
      <c r="E293" s="34" t="s">
        <v>163</v>
      </c>
      <c r="F293" s="34" t="s">
        <v>208</v>
      </c>
      <c r="G293" s="21"/>
      <c r="H293" s="21"/>
      <c r="I293" s="21" t="s">
        <v>37</v>
      </c>
      <c r="J293" s="21" t="s">
        <v>8</v>
      </c>
      <c r="M293" s="12"/>
    </row>
    <row r="294" spans="1:13" ht="18" customHeight="1">
      <c r="A294" s="4">
        <v>293</v>
      </c>
      <c r="B294" s="37">
        <v>38865</v>
      </c>
      <c r="C294" s="34" t="s">
        <v>24</v>
      </c>
      <c r="D294" s="34" t="s">
        <v>214</v>
      </c>
      <c r="E294" s="34" t="s">
        <v>142</v>
      </c>
      <c r="F294" s="34" t="s">
        <v>46</v>
      </c>
      <c r="G294" s="21"/>
      <c r="H294" s="21"/>
      <c r="I294" s="21" t="s">
        <v>26</v>
      </c>
      <c r="J294" s="21" t="s">
        <v>13</v>
      </c>
      <c r="M294" s="12"/>
    </row>
    <row r="295" spans="1:13" ht="18" customHeight="1">
      <c r="A295" s="4">
        <v>294</v>
      </c>
      <c r="B295" s="37">
        <v>38865</v>
      </c>
      <c r="C295" s="34" t="s">
        <v>22</v>
      </c>
      <c r="D295" s="34" t="s">
        <v>144</v>
      </c>
      <c r="E295" s="34" t="s">
        <v>15</v>
      </c>
      <c r="F295" s="34" t="s">
        <v>213</v>
      </c>
      <c r="G295" s="21"/>
      <c r="H295" s="21"/>
      <c r="I295" s="21" t="s">
        <v>32</v>
      </c>
      <c r="J295" s="21" t="s">
        <v>38</v>
      </c>
      <c r="M295" s="12"/>
    </row>
    <row r="296" spans="1:13" ht="18" customHeight="1">
      <c r="A296" s="4">
        <v>295</v>
      </c>
      <c r="B296" s="37">
        <v>38866</v>
      </c>
      <c r="C296" s="34" t="s">
        <v>4</v>
      </c>
      <c r="D296" s="34" t="s">
        <v>166</v>
      </c>
      <c r="E296" s="34" t="s">
        <v>17</v>
      </c>
      <c r="F296" s="34" t="s">
        <v>211</v>
      </c>
      <c r="G296" s="21"/>
      <c r="H296" s="21"/>
      <c r="I296" s="21" t="s">
        <v>9</v>
      </c>
      <c r="J296" s="21" t="s">
        <v>19</v>
      </c>
      <c r="M296" s="12"/>
    </row>
    <row r="297" spans="1:13" ht="18" customHeight="1">
      <c r="A297" s="4">
        <v>296</v>
      </c>
      <c r="B297" s="37">
        <v>38867</v>
      </c>
      <c r="C297" s="34" t="s">
        <v>7</v>
      </c>
      <c r="D297" s="34" t="s">
        <v>185</v>
      </c>
      <c r="E297" s="34" t="s">
        <v>46</v>
      </c>
      <c r="F297" s="34" t="s">
        <v>142</v>
      </c>
      <c r="G297" s="21"/>
      <c r="H297" s="21"/>
      <c r="I297" s="21" t="s">
        <v>38</v>
      </c>
      <c r="J297" s="21" t="s">
        <v>9</v>
      </c>
      <c r="M297" s="12"/>
    </row>
    <row r="298" spans="1:13" ht="18" customHeight="1">
      <c r="A298" s="4">
        <v>297</v>
      </c>
      <c r="B298" s="37">
        <v>38867</v>
      </c>
      <c r="C298" s="34" t="s">
        <v>35</v>
      </c>
      <c r="D298" s="34" t="s">
        <v>30</v>
      </c>
      <c r="E298" s="34" t="s">
        <v>27</v>
      </c>
      <c r="F298" s="34" t="s">
        <v>161</v>
      </c>
      <c r="G298" s="21"/>
      <c r="H298" s="21"/>
      <c r="I298" s="21" t="s">
        <v>32</v>
      </c>
      <c r="J298" s="21" t="s">
        <v>19</v>
      </c>
      <c r="M298" s="12"/>
    </row>
    <row r="299" spans="1:13" ht="18" customHeight="1">
      <c r="A299" s="4">
        <v>298</v>
      </c>
      <c r="B299" s="37">
        <v>38867</v>
      </c>
      <c r="C299" s="34" t="s">
        <v>213</v>
      </c>
      <c r="D299" s="34" t="s">
        <v>33</v>
      </c>
      <c r="E299" s="34" t="s">
        <v>41</v>
      </c>
      <c r="F299" s="34" t="s">
        <v>36</v>
      </c>
      <c r="G299" s="21"/>
      <c r="H299" s="21"/>
      <c r="I299" s="21" t="s">
        <v>8</v>
      </c>
      <c r="J299" s="21" t="s">
        <v>14</v>
      </c>
      <c r="M299" s="12"/>
    </row>
    <row r="300" spans="1:13" ht="18" customHeight="1">
      <c r="A300" s="4">
        <v>299</v>
      </c>
      <c r="B300" s="37">
        <v>38867</v>
      </c>
      <c r="C300" s="34" t="s">
        <v>10</v>
      </c>
      <c r="D300" s="34" t="s">
        <v>148</v>
      </c>
      <c r="E300" s="34" t="s">
        <v>144</v>
      </c>
      <c r="F300" s="34" t="s">
        <v>146</v>
      </c>
      <c r="G300" s="21"/>
      <c r="H300" s="21"/>
      <c r="I300" s="21" t="s">
        <v>13</v>
      </c>
      <c r="J300" s="21" t="s">
        <v>25</v>
      </c>
      <c r="M300" s="12"/>
    </row>
    <row r="301" spans="1:13" ht="18" customHeight="1">
      <c r="A301" s="4">
        <v>300</v>
      </c>
      <c r="B301" s="37">
        <v>38867</v>
      </c>
      <c r="C301" s="34" t="s">
        <v>23</v>
      </c>
      <c r="D301" s="34" t="s">
        <v>43</v>
      </c>
      <c r="E301" s="34" t="s">
        <v>214</v>
      </c>
      <c r="F301" s="34" t="s">
        <v>163</v>
      </c>
      <c r="G301" s="21"/>
      <c r="H301" s="21"/>
      <c r="I301" s="21" t="s">
        <v>26</v>
      </c>
      <c r="J301" s="21" t="s">
        <v>20</v>
      </c>
      <c r="M301" s="12"/>
    </row>
    <row r="302" spans="1:13" ht="18" customHeight="1">
      <c r="A302" s="4">
        <v>301</v>
      </c>
      <c r="B302" s="37">
        <v>38867</v>
      </c>
      <c r="C302" s="34" t="s">
        <v>12</v>
      </c>
      <c r="D302" s="34" t="s">
        <v>210</v>
      </c>
      <c r="E302" s="34" t="s">
        <v>29</v>
      </c>
      <c r="F302" s="34" t="s">
        <v>17</v>
      </c>
      <c r="G302" s="21"/>
      <c r="H302" s="21"/>
      <c r="I302" s="21" t="s">
        <v>31</v>
      </c>
      <c r="J302" s="21" t="s">
        <v>37</v>
      </c>
      <c r="M302" s="12"/>
    </row>
    <row r="303" spans="1:13" ht="18" customHeight="1">
      <c r="A303" s="4">
        <v>302</v>
      </c>
      <c r="B303" s="37">
        <v>38868</v>
      </c>
      <c r="C303" s="34" t="s">
        <v>161</v>
      </c>
      <c r="D303" s="34" t="s">
        <v>4</v>
      </c>
      <c r="E303" s="34" t="s">
        <v>30</v>
      </c>
      <c r="F303" s="34" t="s">
        <v>27</v>
      </c>
      <c r="G303" s="21"/>
      <c r="H303" s="21"/>
      <c r="I303" s="21" t="s">
        <v>32</v>
      </c>
      <c r="J303" s="21" t="s">
        <v>19</v>
      </c>
      <c r="M303" s="12"/>
    </row>
    <row r="304" spans="1:13" ht="18" customHeight="1">
      <c r="A304" s="4">
        <v>303</v>
      </c>
      <c r="B304" s="37">
        <v>38868</v>
      </c>
      <c r="C304" s="34" t="s">
        <v>36</v>
      </c>
      <c r="D304" s="34" t="s">
        <v>131</v>
      </c>
      <c r="E304" s="34" t="s">
        <v>166</v>
      </c>
      <c r="F304" s="34" t="s">
        <v>41</v>
      </c>
      <c r="G304" s="21"/>
      <c r="H304" s="21"/>
      <c r="I304" s="21" t="s">
        <v>8</v>
      </c>
      <c r="J304" s="21" t="s">
        <v>14</v>
      </c>
      <c r="M304" s="12"/>
    </row>
    <row r="305" spans="1:13" ht="18" customHeight="1">
      <c r="A305" s="4">
        <v>304</v>
      </c>
      <c r="B305" s="37">
        <v>38868</v>
      </c>
      <c r="C305" s="34" t="s">
        <v>142</v>
      </c>
      <c r="D305" s="34" t="s">
        <v>6</v>
      </c>
      <c r="E305" s="34" t="s">
        <v>185</v>
      </c>
      <c r="F305" s="34" t="s">
        <v>46</v>
      </c>
      <c r="G305" s="21"/>
      <c r="H305" s="21"/>
      <c r="I305" s="21" t="s">
        <v>38</v>
      </c>
      <c r="J305" s="21" t="s">
        <v>9</v>
      </c>
      <c r="M305" s="12"/>
    </row>
    <row r="306" spans="1:13" ht="18" customHeight="1">
      <c r="A306" s="4">
        <v>305</v>
      </c>
      <c r="B306" s="37">
        <v>38868</v>
      </c>
      <c r="C306" s="34" t="s">
        <v>17</v>
      </c>
      <c r="D306" s="34" t="s">
        <v>5</v>
      </c>
      <c r="E306" s="34" t="s">
        <v>210</v>
      </c>
      <c r="F306" s="34" t="s">
        <v>29</v>
      </c>
      <c r="G306" s="21"/>
      <c r="H306" s="21"/>
      <c r="I306" s="21" t="s">
        <v>31</v>
      </c>
      <c r="J306" s="21" t="s">
        <v>37</v>
      </c>
      <c r="M306" s="12"/>
    </row>
    <row r="307" spans="1:13" ht="18" customHeight="1">
      <c r="A307" s="4">
        <v>306</v>
      </c>
      <c r="B307" s="37">
        <v>38868</v>
      </c>
      <c r="C307" s="34" t="s">
        <v>163</v>
      </c>
      <c r="D307" s="34" t="s">
        <v>24</v>
      </c>
      <c r="E307" s="34" t="s">
        <v>43</v>
      </c>
      <c r="F307" s="34" t="s">
        <v>214</v>
      </c>
      <c r="G307" s="21"/>
      <c r="H307" s="21"/>
      <c r="I307" s="21" t="s">
        <v>26</v>
      </c>
      <c r="J307" s="21" t="s">
        <v>20</v>
      </c>
      <c r="M307" s="12"/>
    </row>
    <row r="308" spans="1:13" ht="18" customHeight="1">
      <c r="A308" s="4">
        <v>307</v>
      </c>
      <c r="B308" s="37">
        <v>38868</v>
      </c>
      <c r="C308" s="34" t="s">
        <v>146</v>
      </c>
      <c r="D308" s="34" t="s">
        <v>22</v>
      </c>
      <c r="E308" s="36" t="s">
        <v>148</v>
      </c>
      <c r="F308" s="34" t="s">
        <v>144</v>
      </c>
      <c r="G308" s="21"/>
      <c r="H308" s="21"/>
      <c r="I308" s="21" t="s">
        <v>13</v>
      </c>
      <c r="J308" s="21" t="s">
        <v>25</v>
      </c>
      <c r="M308" s="12"/>
    </row>
    <row r="309" spans="1:13" ht="18" customHeight="1">
      <c r="A309" s="4">
        <v>308</v>
      </c>
      <c r="B309" s="37">
        <v>38869</v>
      </c>
      <c r="C309" s="34" t="s">
        <v>182</v>
      </c>
      <c r="D309" s="34" t="s">
        <v>47</v>
      </c>
      <c r="E309" s="34" t="s">
        <v>24</v>
      </c>
      <c r="F309" s="34" t="s">
        <v>43</v>
      </c>
      <c r="G309" s="21"/>
      <c r="H309" s="21"/>
      <c r="I309" s="21" t="s">
        <v>26</v>
      </c>
      <c r="J309" s="21" t="s">
        <v>20</v>
      </c>
      <c r="M309" s="12"/>
    </row>
    <row r="310" spans="1:13" ht="18" customHeight="1">
      <c r="A310" s="4">
        <v>309</v>
      </c>
      <c r="B310" s="37">
        <v>38869</v>
      </c>
      <c r="C310" s="34" t="s">
        <v>41</v>
      </c>
      <c r="D310" s="34" t="s">
        <v>213</v>
      </c>
      <c r="E310" s="34" t="s">
        <v>131</v>
      </c>
      <c r="F310" s="34" t="s">
        <v>166</v>
      </c>
      <c r="G310" s="21"/>
      <c r="H310" s="21"/>
      <c r="I310" s="21" t="s">
        <v>8</v>
      </c>
      <c r="J310" s="21" t="s">
        <v>14</v>
      </c>
      <c r="M310" s="12"/>
    </row>
    <row r="311" spans="1:13" ht="18" customHeight="1">
      <c r="A311" s="4">
        <v>310</v>
      </c>
      <c r="B311" s="37">
        <v>38869</v>
      </c>
      <c r="C311" s="34" t="s">
        <v>46</v>
      </c>
      <c r="D311" s="34" t="s">
        <v>7</v>
      </c>
      <c r="E311" s="34" t="s">
        <v>6</v>
      </c>
      <c r="F311" s="34" t="s">
        <v>185</v>
      </c>
      <c r="G311" s="21"/>
      <c r="H311" s="21"/>
      <c r="I311" s="21" t="s">
        <v>38</v>
      </c>
      <c r="J311" s="21" t="s">
        <v>9</v>
      </c>
      <c r="M311" s="12"/>
    </row>
    <row r="312" spans="1:13" ht="18" customHeight="1">
      <c r="A312" s="4">
        <v>311</v>
      </c>
      <c r="B312" s="37">
        <v>38869</v>
      </c>
      <c r="C312" s="34" t="s">
        <v>29</v>
      </c>
      <c r="D312" s="34" t="s">
        <v>12</v>
      </c>
      <c r="E312" s="34" t="s">
        <v>5</v>
      </c>
      <c r="F312" s="34" t="s">
        <v>210</v>
      </c>
      <c r="G312" s="21"/>
      <c r="H312" s="21"/>
      <c r="I312" s="21" t="s">
        <v>31</v>
      </c>
      <c r="J312" s="21" t="s">
        <v>37</v>
      </c>
      <c r="M312" s="12"/>
    </row>
    <row r="313" spans="1:13" ht="18" customHeight="1">
      <c r="A313" s="4">
        <v>312</v>
      </c>
      <c r="B313" s="37">
        <v>38869</v>
      </c>
      <c r="C313" s="34" t="s">
        <v>144</v>
      </c>
      <c r="D313" s="34" t="s">
        <v>21</v>
      </c>
      <c r="E313" s="34" t="s">
        <v>49</v>
      </c>
      <c r="F313" s="34" t="s">
        <v>208</v>
      </c>
      <c r="G313" s="21"/>
      <c r="H313" s="21"/>
      <c r="I313" s="21" t="s">
        <v>13</v>
      </c>
      <c r="J313" s="21" t="s">
        <v>25</v>
      </c>
      <c r="M313" s="12"/>
    </row>
    <row r="314" spans="1:13" ht="18" customHeight="1">
      <c r="A314" s="4">
        <v>313</v>
      </c>
      <c r="B314" s="37">
        <v>38869</v>
      </c>
      <c r="C314" s="34" t="s">
        <v>27</v>
      </c>
      <c r="D314" s="34" t="s">
        <v>35</v>
      </c>
      <c r="E314" s="34" t="s">
        <v>4</v>
      </c>
      <c r="F314" s="34" t="s">
        <v>30</v>
      </c>
      <c r="G314" s="21"/>
      <c r="H314" s="21"/>
      <c r="I314" s="21" t="s">
        <v>32</v>
      </c>
      <c r="J314" s="21" t="s">
        <v>19</v>
      </c>
      <c r="M314" s="12"/>
    </row>
    <row r="315" spans="1:13" ht="18" customHeight="1">
      <c r="A315" s="4">
        <v>314</v>
      </c>
      <c r="B315" s="37">
        <v>38870</v>
      </c>
      <c r="C315" s="34" t="s">
        <v>166</v>
      </c>
      <c r="D315" s="34" t="s">
        <v>161</v>
      </c>
      <c r="E315" s="34" t="s">
        <v>33</v>
      </c>
      <c r="F315" s="34" t="s">
        <v>131</v>
      </c>
      <c r="G315" s="21"/>
      <c r="H315" s="21"/>
      <c r="I315" s="21" t="s">
        <v>13</v>
      </c>
      <c r="J315" s="21" t="s">
        <v>31</v>
      </c>
      <c r="M315" s="12"/>
    </row>
    <row r="316" spans="1:13" ht="18" customHeight="1">
      <c r="A316" s="4">
        <v>315</v>
      </c>
      <c r="B316" s="37">
        <v>38870</v>
      </c>
      <c r="C316" s="34" t="s">
        <v>148</v>
      </c>
      <c r="D316" s="34" t="s">
        <v>10</v>
      </c>
      <c r="E316" s="34" t="s">
        <v>213</v>
      </c>
      <c r="F316" s="34" t="s">
        <v>22</v>
      </c>
      <c r="G316" s="21"/>
      <c r="H316" s="21"/>
      <c r="I316" s="21" t="s">
        <v>9</v>
      </c>
      <c r="J316" s="21" t="s">
        <v>20</v>
      </c>
      <c r="M316" s="12"/>
    </row>
    <row r="317" spans="1:13" ht="18" customHeight="1">
      <c r="A317" s="4">
        <v>316</v>
      </c>
      <c r="B317" s="37">
        <v>38870</v>
      </c>
      <c r="C317" s="34" t="s">
        <v>72</v>
      </c>
      <c r="D317" s="34" t="s">
        <v>153</v>
      </c>
      <c r="E317" s="34" t="s">
        <v>7</v>
      </c>
      <c r="F317" s="34" t="s">
        <v>24</v>
      </c>
      <c r="G317" s="21"/>
      <c r="H317" s="21"/>
      <c r="I317" s="21" t="s">
        <v>19</v>
      </c>
      <c r="J317" s="21" t="s">
        <v>8</v>
      </c>
      <c r="M317" s="12"/>
    </row>
    <row r="318" spans="1:13" ht="18" customHeight="1">
      <c r="A318" s="4">
        <v>317</v>
      </c>
      <c r="B318" s="37">
        <v>38870</v>
      </c>
      <c r="C318" s="34" t="s">
        <v>30</v>
      </c>
      <c r="D318" s="34" t="s">
        <v>17</v>
      </c>
      <c r="E318" s="34" t="s">
        <v>208</v>
      </c>
      <c r="F318" s="34" t="s">
        <v>49</v>
      </c>
      <c r="G318" s="21"/>
      <c r="H318" s="21"/>
      <c r="I318" s="21" t="s">
        <v>14</v>
      </c>
      <c r="J318" s="21" t="s">
        <v>26</v>
      </c>
      <c r="M318" s="12"/>
    </row>
    <row r="319" spans="1:13" ht="18" customHeight="1">
      <c r="A319" s="4">
        <v>318</v>
      </c>
      <c r="B319" s="37">
        <v>38870</v>
      </c>
      <c r="C319" s="34" t="s">
        <v>214</v>
      </c>
      <c r="D319" s="34" t="s">
        <v>36</v>
      </c>
      <c r="E319" s="34" t="s">
        <v>12</v>
      </c>
      <c r="F319" s="34" t="s">
        <v>4</v>
      </c>
      <c r="G319" s="21"/>
      <c r="H319" s="21"/>
      <c r="I319" s="21" t="s">
        <v>37</v>
      </c>
      <c r="J319" s="21" t="s">
        <v>32</v>
      </c>
      <c r="M319" s="12"/>
    </row>
    <row r="320" spans="1:13" ht="18" customHeight="1">
      <c r="A320" s="4">
        <v>319</v>
      </c>
      <c r="B320" s="37">
        <v>38870</v>
      </c>
      <c r="C320" s="34" t="s">
        <v>16</v>
      </c>
      <c r="D320" s="34" t="s">
        <v>23</v>
      </c>
      <c r="E320" s="34" t="s">
        <v>35</v>
      </c>
      <c r="F320" s="34" t="s">
        <v>47</v>
      </c>
      <c r="G320" s="21"/>
      <c r="H320" s="21"/>
      <c r="I320" s="21" t="s">
        <v>38</v>
      </c>
      <c r="J320" s="21" t="s">
        <v>25</v>
      </c>
      <c r="M320" s="12"/>
    </row>
    <row r="321" spans="1:13" ht="18" customHeight="1">
      <c r="A321" s="4">
        <v>320</v>
      </c>
      <c r="B321" s="37">
        <v>38871</v>
      </c>
      <c r="C321" s="34" t="s">
        <v>4</v>
      </c>
      <c r="D321" s="34" t="s">
        <v>29</v>
      </c>
      <c r="E321" s="34" t="s">
        <v>36</v>
      </c>
      <c r="F321" s="34" t="s">
        <v>5</v>
      </c>
      <c r="G321" s="21"/>
      <c r="H321" s="21"/>
      <c r="I321" s="21" t="s">
        <v>37</v>
      </c>
      <c r="J321" s="21" t="s">
        <v>32</v>
      </c>
      <c r="M321" s="12"/>
    </row>
    <row r="322" spans="1:13" ht="18" customHeight="1">
      <c r="A322" s="4">
        <v>321</v>
      </c>
      <c r="B322" s="37">
        <v>38871</v>
      </c>
      <c r="C322" s="34" t="s">
        <v>47</v>
      </c>
      <c r="D322" s="34" t="s">
        <v>210</v>
      </c>
      <c r="E322" s="34" t="s">
        <v>23</v>
      </c>
      <c r="F322" s="34" t="s">
        <v>35</v>
      </c>
      <c r="G322" s="21"/>
      <c r="H322" s="21"/>
      <c r="I322" s="21" t="s">
        <v>38</v>
      </c>
      <c r="J322" s="21" t="s">
        <v>25</v>
      </c>
      <c r="M322" s="12"/>
    </row>
    <row r="323" spans="1:13" ht="18" customHeight="1">
      <c r="A323" s="4">
        <v>322</v>
      </c>
      <c r="B323" s="37">
        <v>38871</v>
      </c>
      <c r="C323" s="34" t="s">
        <v>49</v>
      </c>
      <c r="D323" s="34" t="s">
        <v>41</v>
      </c>
      <c r="E323" s="34" t="s">
        <v>17</v>
      </c>
      <c r="F323" s="34" t="s">
        <v>12</v>
      </c>
      <c r="G323" s="21"/>
      <c r="H323" s="21"/>
      <c r="I323" s="21" t="s">
        <v>14</v>
      </c>
      <c r="J323" s="21" t="s">
        <v>26</v>
      </c>
      <c r="M323" s="12"/>
    </row>
    <row r="324" spans="1:13" ht="18" customHeight="1">
      <c r="A324" s="4">
        <v>323</v>
      </c>
      <c r="B324" s="37">
        <v>38871</v>
      </c>
      <c r="C324" s="34" t="s">
        <v>131</v>
      </c>
      <c r="D324" s="34" t="s">
        <v>27</v>
      </c>
      <c r="E324" s="34" t="s">
        <v>161</v>
      </c>
      <c r="F324" s="34" t="s">
        <v>33</v>
      </c>
      <c r="G324" s="21"/>
      <c r="H324" s="21"/>
      <c r="I324" s="21" t="s">
        <v>13</v>
      </c>
      <c r="J324" s="21" t="s">
        <v>31</v>
      </c>
      <c r="M324" s="12"/>
    </row>
    <row r="325" spans="1:13" ht="18" customHeight="1">
      <c r="A325" s="4">
        <v>324</v>
      </c>
      <c r="B325" s="37">
        <v>38871</v>
      </c>
      <c r="C325" s="34" t="s">
        <v>24</v>
      </c>
      <c r="D325" s="34" t="s">
        <v>144</v>
      </c>
      <c r="E325" s="34" t="s">
        <v>153</v>
      </c>
      <c r="F325" s="34" t="s">
        <v>7</v>
      </c>
      <c r="G325" s="21"/>
      <c r="H325" s="21"/>
      <c r="I325" s="21" t="s">
        <v>19</v>
      </c>
      <c r="J325" s="21" t="s">
        <v>8</v>
      </c>
      <c r="M325" s="12"/>
    </row>
    <row r="326" spans="1:13" ht="18" customHeight="1">
      <c r="A326" s="4">
        <v>325</v>
      </c>
      <c r="B326" s="37">
        <v>38871</v>
      </c>
      <c r="C326" s="34" t="s">
        <v>22</v>
      </c>
      <c r="D326" s="34" t="s">
        <v>39</v>
      </c>
      <c r="E326" s="34" t="s">
        <v>10</v>
      </c>
      <c r="F326" s="34" t="s">
        <v>213</v>
      </c>
      <c r="G326" s="21"/>
      <c r="H326" s="21"/>
      <c r="I326" s="21" t="s">
        <v>9</v>
      </c>
      <c r="J326" s="21" t="s">
        <v>20</v>
      </c>
      <c r="M326" s="12"/>
    </row>
    <row r="327" spans="1:13" ht="18" customHeight="1">
      <c r="A327" s="4">
        <v>326</v>
      </c>
      <c r="B327" s="37">
        <v>38872</v>
      </c>
      <c r="C327" s="34" t="s">
        <v>7</v>
      </c>
      <c r="D327" s="34" t="s">
        <v>72</v>
      </c>
      <c r="E327" s="34" t="s">
        <v>144</v>
      </c>
      <c r="F327" s="34" t="s">
        <v>153</v>
      </c>
      <c r="G327" s="21"/>
      <c r="H327" s="21"/>
      <c r="I327" s="21" t="s">
        <v>19</v>
      </c>
      <c r="J327" s="21" t="s">
        <v>8</v>
      </c>
      <c r="M327" s="12"/>
    </row>
    <row r="328" spans="1:13" ht="18" customHeight="1">
      <c r="A328" s="4">
        <v>327</v>
      </c>
      <c r="B328" s="37">
        <v>38872</v>
      </c>
      <c r="C328" s="34" t="s">
        <v>35</v>
      </c>
      <c r="D328" s="34" t="s">
        <v>16</v>
      </c>
      <c r="E328" s="34" t="s">
        <v>210</v>
      </c>
      <c r="F328" s="34" t="s">
        <v>23</v>
      </c>
      <c r="G328" s="21"/>
      <c r="H328" s="21"/>
      <c r="I328" s="21" t="s">
        <v>38</v>
      </c>
      <c r="J328" s="21" t="s">
        <v>25</v>
      </c>
      <c r="M328" s="12"/>
    </row>
    <row r="329" spans="1:13" ht="18" customHeight="1">
      <c r="A329" s="4">
        <v>328</v>
      </c>
      <c r="B329" s="37">
        <v>38872</v>
      </c>
      <c r="C329" s="34" t="s">
        <v>213</v>
      </c>
      <c r="D329" s="36" t="s">
        <v>148</v>
      </c>
      <c r="E329" s="34" t="s">
        <v>39</v>
      </c>
      <c r="F329" s="34" t="s">
        <v>10</v>
      </c>
      <c r="G329" s="21"/>
      <c r="H329" s="21"/>
      <c r="I329" s="21" t="s">
        <v>9</v>
      </c>
      <c r="J329" s="21" t="s">
        <v>20</v>
      </c>
      <c r="M329" s="12"/>
    </row>
    <row r="330" spans="1:13" ht="18" customHeight="1">
      <c r="A330" s="4">
        <v>329</v>
      </c>
      <c r="B330" s="37">
        <v>38872</v>
      </c>
      <c r="C330" s="36" t="s">
        <v>5</v>
      </c>
      <c r="D330" s="34" t="s">
        <v>214</v>
      </c>
      <c r="E330" s="34" t="s">
        <v>29</v>
      </c>
      <c r="F330" s="34" t="s">
        <v>36</v>
      </c>
      <c r="G330" s="21"/>
      <c r="H330" s="21"/>
      <c r="I330" s="21" t="s">
        <v>37</v>
      </c>
      <c r="J330" s="21" t="s">
        <v>32</v>
      </c>
      <c r="M330" s="13"/>
    </row>
    <row r="331" spans="1:13" ht="18" customHeight="1">
      <c r="A331" s="4">
        <v>330</v>
      </c>
      <c r="B331" s="37">
        <v>38872</v>
      </c>
      <c r="C331" s="34" t="s">
        <v>33</v>
      </c>
      <c r="D331" s="34" t="s">
        <v>166</v>
      </c>
      <c r="E331" s="34" t="s">
        <v>27</v>
      </c>
      <c r="F331" s="34" t="s">
        <v>161</v>
      </c>
      <c r="G331" s="21"/>
      <c r="H331" s="21"/>
      <c r="I331" s="21" t="s">
        <v>13</v>
      </c>
      <c r="J331" s="21" t="s">
        <v>31</v>
      </c>
      <c r="M331" s="12"/>
    </row>
    <row r="332" spans="1:13" ht="18" customHeight="1">
      <c r="A332" s="4">
        <v>331</v>
      </c>
      <c r="B332" s="37">
        <v>38872</v>
      </c>
      <c r="C332" s="34" t="s">
        <v>12</v>
      </c>
      <c r="D332" s="34" t="s">
        <v>30</v>
      </c>
      <c r="E332" s="34" t="s">
        <v>41</v>
      </c>
      <c r="F332" s="34" t="s">
        <v>17</v>
      </c>
      <c r="G332" s="21"/>
      <c r="H332" s="21"/>
      <c r="I332" s="21" t="s">
        <v>14</v>
      </c>
      <c r="J332" s="21" t="s">
        <v>26</v>
      </c>
      <c r="M332" s="12"/>
    </row>
    <row r="333" spans="1:13" ht="18" customHeight="1">
      <c r="A333" s="4">
        <v>332</v>
      </c>
      <c r="B333" s="37">
        <v>38874</v>
      </c>
      <c r="C333" s="34" t="s">
        <v>211</v>
      </c>
      <c r="D333" s="34" t="s">
        <v>4</v>
      </c>
      <c r="E333" s="34" t="s">
        <v>214</v>
      </c>
      <c r="F333" s="34" t="s">
        <v>6</v>
      </c>
      <c r="G333" s="21"/>
      <c r="H333" s="21"/>
      <c r="I333" s="21" t="s">
        <v>9</v>
      </c>
      <c r="J333" s="21" t="s">
        <v>13</v>
      </c>
      <c r="M333" s="12"/>
    </row>
    <row r="334" spans="1:13" ht="18" customHeight="1">
      <c r="A334" s="4">
        <v>333</v>
      </c>
      <c r="B334" s="37">
        <v>38874</v>
      </c>
      <c r="C334" s="34" t="s">
        <v>10</v>
      </c>
      <c r="D334" s="34" t="s">
        <v>131</v>
      </c>
      <c r="E334" s="34" t="s">
        <v>16</v>
      </c>
      <c r="F334" s="34" t="s">
        <v>41</v>
      </c>
      <c r="G334" s="21"/>
      <c r="H334" s="21"/>
      <c r="I334" s="21" t="s">
        <v>31</v>
      </c>
      <c r="J334" s="21" t="s">
        <v>38</v>
      </c>
      <c r="M334" s="12"/>
    </row>
    <row r="335" spans="1:13" ht="18" customHeight="1">
      <c r="A335" s="4">
        <v>334</v>
      </c>
      <c r="B335" s="37">
        <v>38874</v>
      </c>
      <c r="C335" s="34" t="s">
        <v>29</v>
      </c>
      <c r="D335" s="34" t="s">
        <v>163</v>
      </c>
      <c r="E335" s="34" t="s">
        <v>142</v>
      </c>
      <c r="F335" s="34" t="s">
        <v>144</v>
      </c>
      <c r="G335" s="21"/>
      <c r="H335" s="21"/>
      <c r="I335" s="21" t="s">
        <v>25</v>
      </c>
      <c r="J335" s="21" t="s">
        <v>37</v>
      </c>
      <c r="M335" s="12"/>
    </row>
    <row r="336" spans="1:13" ht="18" customHeight="1">
      <c r="A336" s="4">
        <v>335</v>
      </c>
      <c r="B336" s="37">
        <v>38874</v>
      </c>
      <c r="C336" s="34" t="s">
        <v>210</v>
      </c>
      <c r="D336" s="34" t="s">
        <v>24</v>
      </c>
      <c r="E336" s="34" t="s">
        <v>15</v>
      </c>
      <c r="F336" s="34" t="s">
        <v>50</v>
      </c>
      <c r="G336" s="21"/>
      <c r="H336" s="21"/>
      <c r="I336" s="21" t="s">
        <v>20</v>
      </c>
      <c r="J336" s="21" t="s">
        <v>8</v>
      </c>
      <c r="M336" s="12"/>
    </row>
    <row r="337" spans="1:13" ht="18" customHeight="1">
      <c r="A337" s="4">
        <v>336</v>
      </c>
      <c r="B337" s="37">
        <v>38874</v>
      </c>
      <c r="C337" s="34" t="s">
        <v>23</v>
      </c>
      <c r="D337" s="34" t="s">
        <v>46</v>
      </c>
      <c r="E337" s="34" t="s">
        <v>173</v>
      </c>
      <c r="F337" s="34" t="s">
        <v>27</v>
      </c>
      <c r="G337" s="21"/>
      <c r="H337" s="21"/>
      <c r="I337" s="21" t="s">
        <v>26</v>
      </c>
      <c r="J337" s="21" t="s">
        <v>19</v>
      </c>
      <c r="M337" s="12"/>
    </row>
    <row r="338" spans="1:13" ht="18" customHeight="1">
      <c r="A338" s="4">
        <v>337</v>
      </c>
      <c r="B338" s="37">
        <v>38874</v>
      </c>
      <c r="C338" s="34" t="s">
        <v>17</v>
      </c>
      <c r="D338" s="34" t="s">
        <v>5</v>
      </c>
      <c r="E338" s="34" t="s">
        <v>21</v>
      </c>
      <c r="F338" s="34" t="s">
        <v>182</v>
      </c>
      <c r="G338" s="21"/>
      <c r="H338" s="21"/>
      <c r="I338" s="21" t="s">
        <v>32</v>
      </c>
      <c r="J338" s="21" t="s">
        <v>14</v>
      </c>
      <c r="M338" s="12"/>
    </row>
    <row r="339" spans="1:13" ht="18" customHeight="1">
      <c r="A339" s="4">
        <v>338</v>
      </c>
      <c r="B339" s="37">
        <v>38875</v>
      </c>
      <c r="C339" s="34" t="s">
        <v>182</v>
      </c>
      <c r="D339" s="34" t="s">
        <v>22</v>
      </c>
      <c r="E339" s="34" t="s">
        <v>5</v>
      </c>
      <c r="F339" s="34" t="s">
        <v>21</v>
      </c>
      <c r="G339" s="21"/>
      <c r="H339" s="21"/>
      <c r="I339" s="21" t="s">
        <v>32</v>
      </c>
      <c r="J339" s="21" t="s">
        <v>14</v>
      </c>
      <c r="M339" s="12"/>
    </row>
    <row r="340" spans="1:13" ht="18" customHeight="1">
      <c r="A340" s="4">
        <v>339</v>
      </c>
      <c r="B340" s="37">
        <v>38875</v>
      </c>
      <c r="C340" s="34" t="s">
        <v>41</v>
      </c>
      <c r="D340" s="34" t="s">
        <v>35</v>
      </c>
      <c r="E340" s="34" t="s">
        <v>131</v>
      </c>
      <c r="F340" s="34" t="s">
        <v>16</v>
      </c>
      <c r="G340" s="21"/>
      <c r="H340" s="21"/>
      <c r="I340" s="21" t="s">
        <v>31</v>
      </c>
      <c r="J340" s="21" t="s">
        <v>38</v>
      </c>
      <c r="M340" s="12"/>
    </row>
    <row r="341" spans="1:13" ht="18" customHeight="1">
      <c r="A341" s="4">
        <v>340</v>
      </c>
      <c r="B341" s="37">
        <v>38875</v>
      </c>
      <c r="C341" s="34" t="s">
        <v>6</v>
      </c>
      <c r="D341" s="34" t="s">
        <v>213</v>
      </c>
      <c r="E341" s="34" t="s">
        <v>4</v>
      </c>
      <c r="F341" s="34" t="s">
        <v>214</v>
      </c>
      <c r="G341" s="21"/>
      <c r="H341" s="21"/>
      <c r="I341" s="21" t="s">
        <v>9</v>
      </c>
      <c r="J341" s="21" t="s">
        <v>13</v>
      </c>
      <c r="M341" s="12"/>
    </row>
    <row r="342" spans="1:13" ht="18" customHeight="1">
      <c r="A342" s="4">
        <v>341</v>
      </c>
      <c r="B342" s="37">
        <v>38875</v>
      </c>
      <c r="C342" s="34" t="s">
        <v>144</v>
      </c>
      <c r="D342" s="34" t="s">
        <v>153</v>
      </c>
      <c r="E342" s="34" t="s">
        <v>163</v>
      </c>
      <c r="F342" s="34" t="s">
        <v>142</v>
      </c>
      <c r="G342" s="21"/>
      <c r="H342" s="21"/>
      <c r="I342" s="21" t="s">
        <v>25</v>
      </c>
      <c r="J342" s="21" t="s">
        <v>37</v>
      </c>
      <c r="M342" s="12"/>
    </row>
    <row r="343" spans="1:13" ht="18" customHeight="1">
      <c r="A343" s="4">
        <v>342</v>
      </c>
      <c r="B343" s="37">
        <v>38875</v>
      </c>
      <c r="C343" s="34" t="s">
        <v>50</v>
      </c>
      <c r="D343" s="34" t="s">
        <v>72</v>
      </c>
      <c r="E343" s="34" t="s">
        <v>24</v>
      </c>
      <c r="F343" s="34" t="s">
        <v>15</v>
      </c>
      <c r="G343" s="21"/>
      <c r="H343" s="21"/>
      <c r="I343" s="21" t="s">
        <v>20</v>
      </c>
      <c r="J343" s="21" t="s">
        <v>8</v>
      </c>
      <c r="M343" s="12"/>
    </row>
    <row r="344" spans="1:13" ht="18" customHeight="1">
      <c r="A344" s="4">
        <v>343</v>
      </c>
      <c r="B344" s="37">
        <v>38875</v>
      </c>
      <c r="C344" s="34" t="s">
        <v>27</v>
      </c>
      <c r="D344" s="34" t="s">
        <v>47</v>
      </c>
      <c r="E344" s="34" t="s">
        <v>46</v>
      </c>
      <c r="F344" s="34" t="s">
        <v>173</v>
      </c>
      <c r="G344" s="21"/>
      <c r="H344" s="21"/>
      <c r="I344" s="21" t="s">
        <v>26</v>
      </c>
      <c r="J344" s="21" t="s">
        <v>19</v>
      </c>
      <c r="M344" s="12"/>
    </row>
    <row r="345" spans="1:13" ht="18" customHeight="1">
      <c r="A345" s="4">
        <v>344</v>
      </c>
      <c r="B345" s="37">
        <v>38876</v>
      </c>
      <c r="C345" s="34" t="s">
        <v>161</v>
      </c>
      <c r="D345" s="34" t="s">
        <v>23</v>
      </c>
      <c r="E345" s="34" t="s">
        <v>47</v>
      </c>
      <c r="F345" s="34" t="s">
        <v>46</v>
      </c>
      <c r="G345" s="21"/>
      <c r="H345" s="21"/>
      <c r="I345" s="21" t="s">
        <v>26</v>
      </c>
      <c r="J345" s="21" t="s">
        <v>19</v>
      </c>
      <c r="M345" s="12"/>
    </row>
    <row r="346" spans="1:13" ht="18" customHeight="1">
      <c r="A346" s="4">
        <v>345</v>
      </c>
      <c r="B346" s="37">
        <v>38876</v>
      </c>
      <c r="C346" s="34" t="s">
        <v>15</v>
      </c>
      <c r="D346" s="34" t="s">
        <v>210</v>
      </c>
      <c r="E346" s="34" t="s">
        <v>72</v>
      </c>
      <c r="F346" s="34" t="s">
        <v>24</v>
      </c>
      <c r="G346" s="21"/>
      <c r="H346" s="21"/>
      <c r="I346" s="21" t="s">
        <v>20</v>
      </c>
      <c r="J346" s="21" t="s">
        <v>8</v>
      </c>
      <c r="M346" s="12"/>
    </row>
    <row r="347" spans="1:13" ht="18" customHeight="1">
      <c r="A347" s="4">
        <v>346</v>
      </c>
      <c r="B347" s="37">
        <v>38876</v>
      </c>
      <c r="C347" s="34" t="s">
        <v>142</v>
      </c>
      <c r="D347" s="34" t="s">
        <v>29</v>
      </c>
      <c r="E347" s="34" t="s">
        <v>153</v>
      </c>
      <c r="F347" s="34" t="s">
        <v>163</v>
      </c>
      <c r="G347" s="21"/>
      <c r="H347" s="21"/>
      <c r="I347" s="21" t="s">
        <v>25</v>
      </c>
      <c r="J347" s="21" t="s">
        <v>37</v>
      </c>
      <c r="M347" s="12"/>
    </row>
    <row r="348" spans="1:13" ht="18" customHeight="1">
      <c r="A348" s="4">
        <v>347</v>
      </c>
      <c r="B348" s="37">
        <v>38876</v>
      </c>
      <c r="C348" s="34" t="s">
        <v>21</v>
      </c>
      <c r="D348" s="34" t="s">
        <v>17</v>
      </c>
      <c r="E348" s="34" t="s">
        <v>22</v>
      </c>
      <c r="F348" s="34" t="s">
        <v>148</v>
      </c>
      <c r="G348" s="21"/>
      <c r="H348" s="21"/>
      <c r="I348" s="21" t="s">
        <v>32</v>
      </c>
      <c r="J348" s="21" t="s">
        <v>14</v>
      </c>
      <c r="M348" s="12"/>
    </row>
    <row r="349" spans="1:13" ht="18" customHeight="1">
      <c r="A349" s="4">
        <v>348</v>
      </c>
      <c r="B349" s="37">
        <v>38876</v>
      </c>
      <c r="C349" s="34" t="s">
        <v>214</v>
      </c>
      <c r="D349" s="34" t="s">
        <v>211</v>
      </c>
      <c r="E349" s="34" t="s">
        <v>213</v>
      </c>
      <c r="F349" s="34" t="s">
        <v>4</v>
      </c>
      <c r="G349" s="21"/>
      <c r="H349" s="21"/>
      <c r="I349" s="21" t="s">
        <v>9</v>
      </c>
      <c r="J349" s="21" t="s">
        <v>13</v>
      </c>
      <c r="M349" s="12"/>
    </row>
    <row r="350" spans="1:13" ht="18" customHeight="1">
      <c r="A350" s="4">
        <v>349</v>
      </c>
      <c r="B350" s="37">
        <v>38876</v>
      </c>
      <c r="C350" s="34" t="s">
        <v>16</v>
      </c>
      <c r="D350" s="34" t="s">
        <v>10</v>
      </c>
      <c r="E350" s="34" t="s">
        <v>35</v>
      </c>
      <c r="F350" s="34" t="s">
        <v>131</v>
      </c>
      <c r="G350" s="21"/>
      <c r="H350" s="21"/>
      <c r="I350" s="21" t="s">
        <v>31</v>
      </c>
      <c r="J350" s="21" t="s">
        <v>38</v>
      </c>
      <c r="M350" s="12"/>
    </row>
    <row r="351" spans="1:13" ht="18" customHeight="1">
      <c r="A351" s="4">
        <v>350</v>
      </c>
      <c r="B351" s="37">
        <v>38877</v>
      </c>
      <c r="C351" s="34" t="s">
        <v>148</v>
      </c>
      <c r="D351" s="34" t="s">
        <v>6</v>
      </c>
      <c r="E351" s="34" t="s">
        <v>41</v>
      </c>
      <c r="F351" s="34" t="s">
        <v>22</v>
      </c>
      <c r="G351" s="21"/>
      <c r="H351" s="21"/>
      <c r="I351" s="21" t="s">
        <v>8</v>
      </c>
      <c r="J351" s="21" t="s">
        <v>37</v>
      </c>
      <c r="M351" s="12"/>
    </row>
    <row r="352" spans="1:13" ht="18" customHeight="1">
      <c r="A352" s="4">
        <v>351</v>
      </c>
      <c r="B352" s="37">
        <v>38877</v>
      </c>
      <c r="C352" s="34" t="s">
        <v>4</v>
      </c>
      <c r="D352" s="34" t="s">
        <v>39</v>
      </c>
      <c r="E352" s="34" t="s">
        <v>36</v>
      </c>
      <c r="F352" s="34" t="s">
        <v>30</v>
      </c>
      <c r="G352" s="21"/>
      <c r="H352" s="21"/>
      <c r="I352" s="21" t="s">
        <v>13</v>
      </c>
      <c r="J352" s="21" t="s">
        <v>26</v>
      </c>
      <c r="M352" s="12"/>
    </row>
    <row r="353" spans="1:13" ht="18" customHeight="1">
      <c r="A353" s="4">
        <v>352</v>
      </c>
      <c r="B353" s="37">
        <v>38877</v>
      </c>
      <c r="C353" s="34" t="s">
        <v>72</v>
      </c>
      <c r="D353" s="34" t="s">
        <v>146</v>
      </c>
      <c r="E353" s="34" t="s">
        <v>163</v>
      </c>
      <c r="F353" s="34" t="s">
        <v>5</v>
      </c>
      <c r="G353" s="21"/>
      <c r="H353" s="21"/>
      <c r="I353" s="21" t="s">
        <v>38</v>
      </c>
      <c r="J353" s="21" t="s">
        <v>32</v>
      </c>
      <c r="M353" s="12"/>
    </row>
    <row r="354" spans="1:13" ht="18" customHeight="1">
      <c r="A354" s="4">
        <v>353</v>
      </c>
      <c r="B354" s="37">
        <v>38877</v>
      </c>
      <c r="C354" s="34" t="s">
        <v>47</v>
      </c>
      <c r="D354" s="34" t="s">
        <v>49</v>
      </c>
      <c r="E354" s="34" t="s">
        <v>23</v>
      </c>
      <c r="F354" s="34" t="s">
        <v>166</v>
      </c>
      <c r="G354" s="21"/>
      <c r="H354" s="21"/>
      <c r="I354" s="21" t="s">
        <v>19</v>
      </c>
      <c r="J354" s="21" t="s">
        <v>9</v>
      </c>
      <c r="M354" s="12"/>
    </row>
    <row r="355" spans="1:13" ht="18" customHeight="1">
      <c r="A355" s="4">
        <v>354</v>
      </c>
      <c r="B355" s="37">
        <v>38877</v>
      </c>
      <c r="C355" s="34" t="s">
        <v>153</v>
      </c>
      <c r="D355" s="34" t="s">
        <v>144</v>
      </c>
      <c r="E355" s="34" t="s">
        <v>29</v>
      </c>
      <c r="F355" s="34" t="s">
        <v>33</v>
      </c>
      <c r="G355" s="21"/>
      <c r="H355" s="21"/>
      <c r="I355" s="21" t="s">
        <v>25</v>
      </c>
      <c r="J355" s="21" t="s">
        <v>14</v>
      </c>
      <c r="M355" s="12"/>
    </row>
    <row r="356" spans="1:13" ht="18" customHeight="1">
      <c r="A356" s="4">
        <v>355</v>
      </c>
      <c r="B356" s="37">
        <v>38877</v>
      </c>
      <c r="C356" s="34" t="s">
        <v>46</v>
      </c>
      <c r="D356" s="34" t="s">
        <v>173</v>
      </c>
      <c r="E356" s="34" t="s">
        <v>210</v>
      </c>
      <c r="F356" s="34" t="s">
        <v>12</v>
      </c>
      <c r="G356" s="21"/>
      <c r="H356" s="21"/>
      <c r="I356" s="21" t="s">
        <v>20</v>
      </c>
      <c r="J356" s="21" t="s">
        <v>31</v>
      </c>
      <c r="M356" s="12"/>
    </row>
    <row r="357" spans="1:13" ht="18" customHeight="1">
      <c r="A357" s="4">
        <v>356</v>
      </c>
      <c r="B357" s="37">
        <v>38878</v>
      </c>
      <c r="C357" s="34" t="s">
        <v>166</v>
      </c>
      <c r="D357" s="34" t="s">
        <v>161</v>
      </c>
      <c r="E357" s="34" t="s">
        <v>49</v>
      </c>
      <c r="F357" s="34" t="s">
        <v>23</v>
      </c>
      <c r="G357" s="21"/>
      <c r="H357" s="21"/>
      <c r="I357" s="21" t="s">
        <v>19</v>
      </c>
      <c r="J357" s="21" t="s">
        <v>9</v>
      </c>
      <c r="M357" s="12"/>
    </row>
    <row r="358" spans="1:13" ht="18" customHeight="1">
      <c r="A358" s="4">
        <v>357</v>
      </c>
      <c r="B358" s="37">
        <v>38878</v>
      </c>
      <c r="C358" s="34" t="s">
        <v>5</v>
      </c>
      <c r="D358" s="34" t="s">
        <v>15</v>
      </c>
      <c r="E358" s="34" t="s">
        <v>146</v>
      </c>
      <c r="F358" s="34" t="s">
        <v>163</v>
      </c>
      <c r="G358" s="21"/>
      <c r="H358" s="21"/>
      <c r="I358" s="21" t="s">
        <v>38</v>
      </c>
      <c r="J358" s="21" t="s">
        <v>32</v>
      </c>
      <c r="M358" s="12"/>
    </row>
    <row r="359" spans="1:13" ht="18" customHeight="1">
      <c r="A359" s="4">
        <v>358</v>
      </c>
      <c r="B359" s="37">
        <v>38878</v>
      </c>
      <c r="C359" s="34" t="s">
        <v>30</v>
      </c>
      <c r="D359" s="34" t="s">
        <v>16</v>
      </c>
      <c r="E359" s="34" t="s">
        <v>39</v>
      </c>
      <c r="F359" s="34" t="s">
        <v>36</v>
      </c>
      <c r="G359" s="21"/>
      <c r="H359" s="21"/>
      <c r="I359" s="21" t="s">
        <v>13</v>
      </c>
      <c r="J359" s="21" t="s">
        <v>26</v>
      </c>
      <c r="M359" s="12"/>
    </row>
    <row r="360" spans="1:13" ht="18" customHeight="1">
      <c r="A360" s="4">
        <v>359</v>
      </c>
      <c r="B360" s="37">
        <v>38878</v>
      </c>
      <c r="C360" s="34" t="s">
        <v>33</v>
      </c>
      <c r="D360" s="34" t="s">
        <v>142</v>
      </c>
      <c r="E360" s="34" t="s">
        <v>144</v>
      </c>
      <c r="F360" s="34" t="s">
        <v>29</v>
      </c>
      <c r="G360" s="21"/>
      <c r="H360" s="21"/>
      <c r="I360" s="21" t="s">
        <v>25</v>
      </c>
      <c r="J360" s="21" t="s">
        <v>14</v>
      </c>
      <c r="M360" s="12"/>
    </row>
    <row r="361" spans="1:13" ht="18" customHeight="1">
      <c r="A361" s="4">
        <v>360</v>
      </c>
      <c r="B361" s="37">
        <v>38878</v>
      </c>
      <c r="C361" s="34" t="s">
        <v>22</v>
      </c>
      <c r="D361" s="34" t="s">
        <v>41</v>
      </c>
      <c r="E361" s="34" t="s">
        <v>6</v>
      </c>
      <c r="F361" s="34" t="s">
        <v>213</v>
      </c>
      <c r="G361" s="21"/>
      <c r="H361" s="21"/>
      <c r="I361" s="21" t="s">
        <v>8</v>
      </c>
      <c r="J361" s="21" t="s">
        <v>37</v>
      </c>
      <c r="M361" s="12"/>
    </row>
    <row r="362" spans="1:13" ht="18" customHeight="1">
      <c r="A362" s="4">
        <v>361</v>
      </c>
      <c r="B362" s="37">
        <v>38878</v>
      </c>
      <c r="C362" s="34" t="s">
        <v>12</v>
      </c>
      <c r="D362" s="34" t="s">
        <v>21</v>
      </c>
      <c r="E362" s="34" t="s">
        <v>173</v>
      </c>
      <c r="F362" s="34" t="s">
        <v>210</v>
      </c>
      <c r="G362" s="21"/>
      <c r="H362" s="21"/>
      <c r="I362" s="21" t="s">
        <v>20</v>
      </c>
      <c r="J362" s="21" t="s">
        <v>31</v>
      </c>
      <c r="M362" s="12"/>
    </row>
    <row r="363" spans="1:13" ht="18" customHeight="1">
      <c r="A363" s="4">
        <v>362</v>
      </c>
      <c r="B363" s="37">
        <v>38879</v>
      </c>
      <c r="C363" s="34" t="s">
        <v>29</v>
      </c>
      <c r="D363" s="34" t="s">
        <v>153</v>
      </c>
      <c r="E363" s="34" t="s">
        <v>142</v>
      </c>
      <c r="F363" s="34" t="s">
        <v>144</v>
      </c>
      <c r="G363" s="21"/>
      <c r="H363" s="21"/>
      <c r="I363" s="21" t="s">
        <v>25</v>
      </c>
      <c r="J363" s="21" t="s">
        <v>14</v>
      </c>
      <c r="M363" s="12"/>
    </row>
    <row r="364" spans="1:13" ht="18" customHeight="1">
      <c r="A364" s="4">
        <v>363</v>
      </c>
      <c r="B364" s="37">
        <v>38879</v>
      </c>
      <c r="C364" s="34" t="s">
        <v>210</v>
      </c>
      <c r="D364" s="34" t="s">
        <v>46</v>
      </c>
      <c r="E364" s="34" t="s">
        <v>21</v>
      </c>
      <c r="F364" s="34" t="s">
        <v>173</v>
      </c>
      <c r="G364" s="21"/>
      <c r="H364" s="21"/>
      <c r="I364" s="21" t="s">
        <v>20</v>
      </c>
      <c r="J364" s="21" t="s">
        <v>31</v>
      </c>
      <c r="M364" s="12"/>
    </row>
    <row r="365" spans="1:13" ht="18" customHeight="1">
      <c r="A365" s="4">
        <v>364</v>
      </c>
      <c r="B365" s="37">
        <v>38879</v>
      </c>
      <c r="C365" s="34" t="s">
        <v>23</v>
      </c>
      <c r="D365" s="34" t="s">
        <v>47</v>
      </c>
      <c r="E365" s="34" t="s">
        <v>161</v>
      </c>
      <c r="F365" s="34" t="s">
        <v>49</v>
      </c>
      <c r="G365" s="21"/>
      <c r="H365" s="21"/>
      <c r="I365" s="21" t="s">
        <v>19</v>
      </c>
      <c r="J365" s="21" t="s">
        <v>9</v>
      </c>
      <c r="M365" s="12"/>
    </row>
    <row r="366" spans="1:13" ht="18" customHeight="1">
      <c r="A366" s="4">
        <v>365</v>
      </c>
      <c r="B366" s="37">
        <v>38879</v>
      </c>
      <c r="C366" s="34" t="s">
        <v>131</v>
      </c>
      <c r="D366" s="34" t="s">
        <v>213</v>
      </c>
      <c r="E366" s="34" t="s">
        <v>148</v>
      </c>
      <c r="F366" s="34" t="s">
        <v>6</v>
      </c>
      <c r="G366" s="21"/>
      <c r="H366" s="21"/>
      <c r="I366" s="21" t="s">
        <v>8</v>
      </c>
      <c r="J366" s="21" t="s">
        <v>37</v>
      </c>
      <c r="M366" s="12"/>
    </row>
    <row r="367" spans="1:13" ht="18" customHeight="1">
      <c r="A367" s="4">
        <v>366</v>
      </c>
      <c r="B367" s="37">
        <v>38879</v>
      </c>
      <c r="C367" s="34" t="s">
        <v>163</v>
      </c>
      <c r="D367" s="34" t="s">
        <v>72</v>
      </c>
      <c r="E367" s="34" t="s">
        <v>15</v>
      </c>
      <c r="F367" s="34" t="s">
        <v>185</v>
      </c>
      <c r="G367" s="21"/>
      <c r="H367" s="21"/>
      <c r="I367" s="21" t="s">
        <v>38</v>
      </c>
      <c r="J367" s="21" t="s">
        <v>32</v>
      </c>
      <c r="M367" s="12"/>
    </row>
    <row r="368" spans="1:13" ht="18" customHeight="1">
      <c r="A368" s="4">
        <v>367</v>
      </c>
      <c r="B368" s="37">
        <v>38880</v>
      </c>
      <c r="C368" s="34" t="s">
        <v>36</v>
      </c>
      <c r="D368" s="34" t="s">
        <v>4</v>
      </c>
      <c r="E368" s="36" t="s">
        <v>16</v>
      </c>
      <c r="F368" s="34" t="s">
        <v>39</v>
      </c>
      <c r="G368" s="21"/>
      <c r="H368" s="21"/>
      <c r="I368" s="21" t="s">
        <v>13</v>
      </c>
      <c r="J368" s="21" t="s">
        <v>26</v>
      </c>
      <c r="M368" s="12"/>
    </row>
    <row r="369" spans="1:13" ht="18" customHeight="1">
      <c r="A369" s="4">
        <v>368</v>
      </c>
      <c r="B369" s="37">
        <v>38881</v>
      </c>
      <c r="C369" s="34" t="s">
        <v>182</v>
      </c>
      <c r="D369" s="34" t="s">
        <v>27</v>
      </c>
      <c r="E369" s="34" t="s">
        <v>153</v>
      </c>
      <c r="F369" s="34" t="s">
        <v>17</v>
      </c>
      <c r="G369" s="21"/>
      <c r="H369" s="21"/>
      <c r="I369" s="21" t="s">
        <v>9</v>
      </c>
      <c r="J369" s="21" t="s">
        <v>38</v>
      </c>
      <c r="M369" s="12"/>
    </row>
    <row r="370" spans="1:13" ht="18" customHeight="1">
      <c r="A370" s="4">
        <v>369</v>
      </c>
      <c r="B370" s="37">
        <v>38881</v>
      </c>
      <c r="C370" s="34" t="s">
        <v>7</v>
      </c>
      <c r="D370" s="34" t="s">
        <v>12</v>
      </c>
      <c r="E370" s="34" t="s">
        <v>10</v>
      </c>
      <c r="F370" s="34" t="s">
        <v>41</v>
      </c>
      <c r="G370" s="21"/>
      <c r="H370" s="21"/>
      <c r="I370" s="21" t="s">
        <v>37</v>
      </c>
      <c r="J370" s="21" t="s">
        <v>26</v>
      </c>
      <c r="M370" s="12"/>
    </row>
    <row r="371" spans="1:13" ht="18" customHeight="1">
      <c r="A371" s="4">
        <v>370</v>
      </c>
      <c r="B371" s="37">
        <v>38881</v>
      </c>
      <c r="C371" s="34" t="s">
        <v>35</v>
      </c>
      <c r="D371" s="34" t="s">
        <v>131</v>
      </c>
      <c r="E371" s="34" t="s">
        <v>43</v>
      </c>
      <c r="F371" s="34" t="s">
        <v>44</v>
      </c>
      <c r="G371" s="21"/>
      <c r="H371" s="21"/>
      <c r="I371" s="21" t="s">
        <v>14</v>
      </c>
      <c r="J371" s="21" t="s">
        <v>31</v>
      </c>
      <c r="M371" s="12"/>
    </row>
    <row r="372" spans="1:13" ht="18" customHeight="1">
      <c r="A372" s="4">
        <v>371</v>
      </c>
      <c r="B372" s="37">
        <v>38881</v>
      </c>
      <c r="C372" s="34" t="s">
        <v>211</v>
      </c>
      <c r="D372" s="34" t="s">
        <v>166</v>
      </c>
      <c r="E372" s="34" t="s">
        <v>214</v>
      </c>
      <c r="F372" s="34" t="s">
        <v>21</v>
      </c>
      <c r="G372" s="21"/>
      <c r="H372" s="21"/>
      <c r="I372" s="21" t="s">
        <v>8</v>
      </c>
      <c r="J372" s="21" t="s">
        <v>13</v>
      </c>
      <c r="M372" s="12"/>
    </row>
    <row r="373" spans="1:13" ht="18" customHeight="1">
      <c r="A373" s="4">
        <v>372</v>
      </c>
      <c r="B373" s="37">
        <v>38881</v>
      </c>
      <c r="C373" s="34" t="s">
        <v>49</v>
      </c>
      <c r="D373" s="34" t="s">
        <v>185</v>
      </c>
      <c r="E373" s="34" t="s">
        <v>46</v>
      </c>
      <c r="F373" s="34" t="s">
        <v>146</v>
      </c>
      <c r="G373" s="21"/>
      <c r="H373" s="21"/>
      <c r="I373" s="21" t="s">
        <v>19</v>
      </c>
      <c r="J373" s="21" t="s">
        <v>25</v>
      </c>
      <c r="M373" s="12"/>
    </row>
    <row r="374" spans="1:13" ht="18" customHeight="1">
      <c r="A374" s="4">
        <v>373</v>
      </c>
      <c r="B374" s="37">
        <v>38881</v>
      </c>
      <c r="C374" s="34" t="s">
        <v>24</v>
      </c>
      <c r="D374" s="34" t="s">
        <v>22</v>
      </c>
      <c r="E374" s="34" t="s">
        <v>213</v>
      </c>
      <c r="F374" s="34" t="s">
        <v>16</v>
      </c>
      <c r="G374" s="21"/>
      <c r="H374" s="21"/>
      <c r="I374" s="21" t="s">
        <v>32</v>
      </c>
      <c r="J374" s="21" t="s">
        <v>20</v>
      </c>
      <c r="M374" s="12"/>
    </row>
    <row r="375" spans="1:13" ht="18" customHeight="1">
      <c r="A375" s="4">
        <v>374</v>
      </c>
      <c r="B375" s="37">
        <v>38882</v>
      </c>
      <c r="C375" s="34" t="s">
        <v>161</v>
      </c>
      <c r="D375" s="36" t="s">
        <v>210</v>
      </c>
      <c r="E375" s="34" t="s">
        <v>12</v>
      </c>
      <c r="F375" s="34" t="s">
        <v>10</v>
      </c>
      <c r="G375" s="21"/>
      <c r="H375" s="21"/>
      <c r="I375" s="21" t="s">
        <v>37</v>
      </c>
      <c r="J375" s="21" t="s">
        <v>26</v>
      </c>
      <c r="M375" s="12"/>
    </row>
    <row r="376" spans="1:13" ht="18" customHeight="1">
      <c r="A376" s="4">
        <v>375</v>
      </c>
      <c r="B376" s="37">
        <v>38882</v>
      </c>
      <c r="C376" s="34" t="s">
        <v>44</v>
      </c>
      <c r="D376" s="34" t="s">
        <v>163</v>
      </c>
      <c r="E376" s="34" t="s">
        <v>131</v>
      </c>
      <c r="F376" s="34" t="s">
        <v>43</v>
      </c>
      <c r="G376" s="21"/>
      <c r="H376" s="21"/>
      <c r="I376" s="21" t="s">
        <v>14</v>
      </c>
      <c r="J376" s="21" t="s">
        <v>31</v>
      </c>
      <c r="M376" s="12"/>
    </row>
    <row r="377" spans="1:13" ht="18" customHeight="1">
      <c r="A377" s="4">
        <v>376</v>
      </c>
      <c r="B377" s="37">
        <v>38882</v>
      </c>
      <c r="C377" s="34" t="s">
        <v>21</v>
      </c>
      <c r="D377" s="34" t="s">
        <v>29</v>
      </c>
      <c r="E377" s="34" t="s">
        <v>166</v>
      </c>
      <c r="F377" s="34" t="s">
        <v>214</v>
      </c>
      <c r="G377" s="21"/>
      <c r="H377" s="21"/>
      <c r="I377" s="21" t="s">
        <v>8</v>
      </c>
      <c r="J377" s="21" t="s">
        <v>13</v>
      </c>
      <c r="M377" s="12"/>
    </row>
    <row r="378" spans="1:13" ht="18" customHeight="1">
      <c r="A378" s="4">
        <v>377</v>
      </c>
      <c r="B378" s="37">
        <v>38882</v>
      </c>
      <c r="C378" s="36" t="s">
        <v>17</v>
      </c>
      <c r="D378" s="34" t="s">
        <v>148</v>
      </c>
      <c r="E378" s="34" t="s">
        <v>27</v>
      </c>
      <c r="F378" s="34" t="s">
        <v>153</v>
      </c>
      <c r="G378" s="21"/>
      <c r="H378" s="21"/>
      <c r="I378" s="21" t="s">
        <v>9</v>
      </c>
      <c r="J378" s="21" t="s">
        <v>38</v>
      </c>
      <c r="M378" s="13"/>
    </row>
    <row r="379" spans="1:13" ht="18" customHeight="1">
      <c r="A379" s="4">
        <v>378</v>
      </c>
      <c r="B379" s="37">
        <v>38882</v>
      </c>
      <c r="C379" s="34" t="s">
        <v>146</v>
      </c>
      <c r="D379" s="34" t="s">
        <v>72</v>
      </c>
      <c r="E379" s="34" t="s">
        <v>185</v>
      </c>
      <c r="F379" s="34" t="s">
        <v>46</v>
      </c>
      <c r="G379" s="21"/>
      <c r="H379" s="21"/>
      <c r="I379" s="21" t="s">
        <v>19</v>
      </c>
      <c r="J379" s="21" t="s">
        <v>25</v>
      </c>
      <c r="M379" s="12"/>
    </row>
    <row r="380" spans="1:13" ht="18" customHeight="1">
      <c r="A380" s="4">
        <v>379</v>
      </c>
      <c r="B380" s="37">
        <v>38882</v>
      </c>
      <c r="C380" s="34" t="s">
        <v>16</v>
      </c>
      <c r="D380" s="34" t="s">
        <v>30</v>
      </c>
      <c r="E380" s="34" t="s">
        <v>22</v>
      </c>
      <c r="F380" s="34" t="s">
        <v>213</v>
      </c>
      <c r="G380" s="21"/>
      <c r="H380" s="21"/>
      <c r="I380" s="21" t="s">
        <v>32</v>
      </c>
      <c r="J380" s="21" t="s">
        <v>20</v>
      </c>
      <c r="M380" s="12"/>
    </row>
    <row r="381" spans="1:13" ht="18" customHeight="1">
      <c r="A381" s="4">
        <v>380</v>
      </c>
      <c r="B381" s="37">
        <v>38883</v>
      </c>
      <c r="C381" s="34" t="s">
        <v>153</v>
      </c>
      <c r="D381" s="34" t="s">
        <v>182</v>
      </c>
      <c r="E381" s="34" t="s">
        <v>148</v>
      </c>
      <c r="F381" s="34" t="s">
        <v>27</v>
      </c>
      <c r="G381" s="21"/>
      <c r="H381" s="21"/>
      <c r="I381" s="21" t="s">
        <v>9</v>
      </c>
      <c r="J381" s="21" t="s">
        <v>38</v>
      </c>
      <c r="M381" s="12"/>
    </row>
    <row r="382" spans="1:13" ht="18" customHeight="1">
      <c r="A382" s="4">
        <v>381</v>
      </c>
      <c r="B382" s="37">
        <v>38883</v>
      </c>
      <c r="C382" s="34" t="s">
        <v>213</v>
      </c>
      <c r="D382" s="34" t="s">
        <v>24</v>
      </c>
      <c r="E382" s="34" t="s">
        <v>41</v>
      </c>
      <c r="F382" s="34" t="s">
        <v>4</v>
      </c>
      <c r="G382" s="21"/>
      <c r="H382" s="21"/>
      <c r="I382" s="21" t="s">
        <v>32</v>
      </c>
      <c r="J382" s="21" t="s">
        <v>20</v>
      </c>
      <c r="M382" s="12"/>
    </row>
    <row r="383" spans="1:13" ht="18" customHeight="1">
      <c r="A383" s="4">
        <v>382</v>
      </c>
      <c r="B383" s="37">
        <v>38883</v>
      </c>
      <c r="C383" s="34" t="s">
        <v>10</v>
      </c>
      <c r="D383" s="34" t="s">
        <v>7</v>
      </c>
      <c r="E383" s="34" t="s">
        <v>210</v>
      </c>
      <c r="F383" s="34" t="s">
        <v>12</v>
      </c>
      <c r="G383" s="21"/>
      <c r="H383" s="21"/>
      <c r="I383" s="21" t="s">
        <v>37</v>
      </c>
      <c r="J383" s="21" t="s">
        <v>26</v>
      </c>
      <c r="M383" s="12"/>
    </row>
    <row r="384" spans="1:13" ht="18" customHeight="1">
      <c r="A384" s="4">
        <v>383</v>
      </c>
      <c r="B384" s="37">
        <v>38883</v>
      </c>
      <c r="C384" s="34" t="s">
        <v>46</v>
      </c>
      <c r="D384" s="34" t="s">
        <v>49</v>
      </c>
      <c r="E384" s="34" t="s">
        <v>72</v>
      </c>
      <c r="F384" s="34" t="s">
        <v>185</v>
      </c>
      <c r="G384" s="21"/>
      <c r="H384" s="21"/>
      <c r="I384" s="21" t="s">
        <v>19</v>
      </c>
      <c r="J384" s="21" t="s">
        <v>25</v>
      </c>
      <c r="M384" s="12"/>
    </row>
    <row r="385" spans="1:13" ht="18" customHeight="1">
      <c r="A385" s="4">
        <v>384</v>
      </c>
      <c r="B385" s="37">
        <v>38883</v>
      </c>
      <c r="C385" s="34" t="s">
        <v>214</v>
      </c>
      <c r="D385" s="34" t="s">
        <v>5</v>
      </c>
      <c r="E385" s="34" t="s">
        <v>29</v>
      </c>
      <c r="F385" s="34" t="s">
        <v>6</v>
      </c>
      <c r="G385" s="21"/>
      <c r="H385" s="21"/>
      <c r="I385" s="21" t="s">
        <v>8</v>
      </c>
      <c r="J385" s="21" t="s">
        <v>13</v>
      </c>
      <c r="M385" s="12"/>
    </row>
    <row r="386" spans="1:13" ht="18" customHeight="1">
      <c r="A386" s="4">
        <v>385</v>
      </c>
      <c r="B386" s="37">
        <v>38884</v>
      </c>
      <c r="C386" s="34" t="s">
        <v>4</v>
      </c>
      <c r="D386" s="34" t="s">
        <v>211</v>
      </c>
      <c r="E386" s="34" t="s">
        <v>35</v>
      </c>
      <c r="F386" s="34" t="s">
        <v>148</v>
      </c>
      <c r="G386" s="21"/>
      <c r="H386" s="21"/>
      <c r="I386" s="21" t="s">
        <v>37</v>
      </c>
      <c r="J386" s="21" t="s">
        <v>9</v>
      </c>
      <c r="M386" s="12"/>
    </row>
    <row r="387" spans="1:13" ht="18" customHeight="1">
      <c r="A387" s="4">
        <v>386</v>
      </c>
      <c r="B387" s="37">
        <v>38884</v>
      </c>
      <c r="C387" s="34" t="s">
        <v>131</v>
      </c>
      <c r="D387" s="34" t="s">
        <v>33</v>
      </c>
      <c r="E387" s="34" t="s">
        <v>30</v>
      </c>
      <c r="F387" s="34" t="s">
        <v>36</v>
      </c>
      <c r="G387" s="21"/>
      <c r="H387" s="21"/>
      <c r="I387" s="21" t="s">
        <v>31</v>
      </c>
      <c r="J387" s="21" t="s">
        <v>19</v>
      </c>
      <c r="M387" s="12"/>
    </row>
    <row r="388" spans="1:13" ht="18" customHeight="1">
      <c r="A388" s="4">
        <v>387</v>
      </c>
      <c r="B388" s="37">
        <v>38884</v>
      </c>
      <c r="C388" s="34" t="s">
        <v>144</v>
      </c>
      <c r="D388" s="34" t="s">
        <v>41</v>
      </c>
      <c r="E388" s="34" t="s">
        <v>7</v>
      </c>
      <c r="F388" s="34" t="s">
        <v>29</v>
      </c>
      <c r="G388" s="21"/>
      <c r="H388" s="21"/>
      <c r="I388" s="21" t="s">
        <v>14</v>
      </c>
      <c r="J388" s="21" t="s">
        <v>8</v>
      </c>
      <c r="M388" s="12"/>
    </row>
    <row r="389" spans="1:13" ht="18" customHeight="1">
      <c r="A389" s="4">
        <v>388</v>
      </c>
      <c r="B389" s="37">
        <v>38884</v>
      </c>
      <c r="C389" s="34" t="s">
        <v>142</v>
      </c>
      <c r="D389" s="34" t="s">
        <v>16</v>
      </c>
      <c r="E389" s="34" t="s">
        <v>23</v>
      </c>
      <c r="F389" s="34" t="s">
        <v>72</v>
      </c>
      <c r="G389" s="21"/>
      <c r="H389" s="21"/>
      <c r="I389" s="21" t="s">
        <v>26</v>
      </c>
      <c r="J389" s="21" t="s">
        <v>38</v>
      </c>
      <c r="M389" s="12"/>
    </row>
    <row r="390" spans="1:13" ht="18" customHeight="1">
      <c r="A390" s="4">
        <v>389</v>
      </c>
      <c r="B390" s="37">
        <v>38884</v>
      </c>
      <c r="C390" s="34" t="s">
        <v>22</v>
      </c>
      <c r="D390" s="34" t="s">
        <v>161</v>
      </c>
      <c r="E390" s="34" t="s">
        <v>166</v>
      </c>
      <c r="F390" s="34" t="s">
        <v>47</v>
      </c>
      <c r="G390" s="21"/>
      <c r="H390" s="21"/>
      <c r="I390" s="21" t="s">
        <v>20</v>
      </c>
      <c r="J390" s="21" t="s">
        <v>25</v>
      </c>
      <c r="M390" s="12"/>
    </row>
    <row r="391" spans="1:13" ht="18" customHeight="1">
      <c r="A391" s="4">
        <v>390</v>
      </c>
      <c r="B391" s="37">
        <v>38884</v>
      </c>
      <c r="C391" s="34" t="s">
        <v>12</v>
      </c>
      <c r="D391" s="34" t="s">
        <v>17</v>
      </c>
      <c r="E391" s="34" t="s">
        <v>24</v>
      </c>
      <c r="F391" s="34" t="s">
        <v>163</v>
      </c>
      <c r="G391" s="21"/>
      <c r="H391" s="21"/>
      <c r="I391" s="21" t="s">
        <v>32</v>
      </c>
      <c r="J391" s="21" t="s">
        <v>13</v>
      </c>
      <c r="M391" s="12"/>
    </row>
    <row r="392" spans="1:13" ht="18" customHeight="1">
      <c r="A392" s="4">
        <v>391</v>
      </c>
      <c r="B392" s="37">
        <v>38885</v>
      </c>
      <c r="C392" s="34" t="s">
        <v>148</v>
      </c>
      <c r="D392" s="34" t="s">
        <v>49</v>
      </c>
      <c r="E392" s="34" t="s">
        <v>5</v>
      </c>
      <c r="F392" s="34" t="s">
        <v>35</v>
      </c>
      <c r="G392" s="21"/>
      <c r="H392" s="21"/>
      <c r="I392" s="21" t="s">
        <v>37</v>
      </c>
      <c r="J392" s="21" t="s">
        <v>9</v>
      </c>
      <c r="M392" s="12"/>
    </row>
    <row r="393" spans="1:13" ht="18" customHeight="1">
      <c r="A393" s="4">
        <v>392</v>
      </c>
      <c r="B393" s="37">
        <v>38885</v>
      </c>
      <c r="C393" s="34" t="s">
        <v>72</v>
      </c>
      <c r="D393" s="34" t="s">
        <v>153</v>
      </c>
      <c r="E393" s="34" t="s">
        <v>16</v>
      </c>
      <c r="F393" s="34" t="s">
        <v>23</v>
      </c>
      <c r="G393" s="21"/>
      <c r="H393" s="21"/>
      <c r="I393" s="21" t="s">
        <v>26</v>
      </c>
      <c r="J393" s="21" t="s">
        <v>38</v>
      </c>
      <c r="M393" s="12"/>
    </row>
    <row r="394" spans="1:13" ht="18" customHeight="1">
      <c r="A394" s="4">
        <v>393</v>
      </c>
      <c r="B394" s="37">
        <v>38885</v>
      </c>
      <c r="C394" s="34" t="s">
        <v>47</v>
      </c>
      <c r="D394" s="34" t="s">
        <v>43</v>
      </c>
      <c r="E394" s="34" t="s">
        <v>161</v>
      </c>
      <c r="F394" s="34" t="s">
        <v>166</v>
      </c>
      <c r="G394" s="21"/>
      <c r="H394" s="21"/>
      <c r="I394" s="21" t="s">
        <v>20</v>
      </c>
      <c r="J394" s="21" t="s">
        <v>25</v>
      </c>
      <c r="M394" s="12"/>
    </row>
    <row r="395" spans="1:13" ht="18" customHeight="1">
      <c r="A395" s="4">
        <v>394</v>
      </c>
      <c r="B395" s="37">
        <v>38885</v>
      </c>
      <c r="C395" s="36" t="s">
        <v>36</v>
      </c>
      <c r="D395" s="34" t="s">
        <v>213</v>
      </c>
      <c r="E395" s="34" t="s">
        <v>33</v>
      </c>
      <c r="F395" s="34" t="s">
        <v>30</v>
      </c>
      <c r="G395" s="21"/>
      <c r="H395" s="21"/>
      <c r="I395" s="21" t="s">
        <v>31</v>
      </c>
      <c r="J395" s="21" t="s">
        <v>19</v>
      </c>
      <c r="M395" s="13"/>
    </row>
    <row r="396" spans="1:13" ht="18" customHeight="1">
      <c r="A396" s="4">
        <v>395</v>
      </c>
      <c r="B396" s="37">
        <v>38885</v>
      </c>
      <c r="C396" s="34" t="s">
        <v>29</v>
      </c>
      <c r="D396" s="34" t="s">
        <v>10</v>
      </c>
      <c r="E396" s="34" t="s">
        <v>211</v>
      </c>
      <c r="F396" s="34" t="s">
        <v>7</v>
      </c>
      <c r="G396" s="21"/>
      <c r="H396" s="21"/>
      <c r="I396" s="21" t="s">
        <v>14</v>
      </c>
      <c r="J396" s="21" t="s">
        <v>8</v>
      </c>
      <c r="M396" s="12"/>
    </row>
    <row r="397" spans="1:13" ht="18" customHeight="1">
      <c r="A397" s="4">
        <v>396</v>
      </c>
      <c r="B397" s="37">
        <v>38885</v>
      </c>
      <c r="C397" s="34" t="s">
        <v>163</v>
      </c>
      <c r="D397" s="34" t="s">
        <v>214</v>
      </c>
      <c r="E397" s="34" t="s">
        <v>17</v>
      </c>
      <c r="F397" s="34" t="s">
        <v>24</v>
      </c>
      <c r="G397" s="21"/>
      <c r="H397" s="21"/>
      <c r="I397" s="21" t="s">
        <v>32</v>
      </c>
      <c r="J397" s="21" t="s">
        <v>13</v>
      </c>
      <c r="M397" s="12"/>
    </row>
    <row r="398" spans="1:13" ht="18" customHeight="1">
      <c r="A398" s="4">
        <v>397</v>
      </c>
      <c r="B398" s="37">
        <v>38886</v>
      </c>
      <c r="C398" s="34" t="s">
        <v>166</v>
      </c>
      <c r="D398" s="34" t="s">
        <v>22</v>
      </c>
      <c r="E398" s="34" t="s">
        <v>43</v>
      </c>
      <c r="F398" s="34" t="s">
        <v>161</v>
      </c>
      <c r="G398" s="21"/>
      <c r="H398" s="21"/>
      <c r="I398" s="21" t="s">
        <v>20</v>
      </c>
      <c r="J398" s="21" t="s">
        <v>25</v>
      </c>
      <c r="M398" s="12"/>
    </row>
    <row r="399" spans="1:13" ht="18" customHeight="1">
      <c r="A399" s="4">
        <v>398</v>
      </c>
      <c r="B399" s="37">
        <v>38886</v>
      </c>
      <c r="C399" s="21" t="s">
        <v>7</v>
      </c>
      <c r="D399" s="21" t="s">
        <v>144</v>
      </c>
      <c r="E399" s="21" t="s">
        <v>10</v>
      </c>
      <c r="F399" s="21" t="s">
        <v>41</v>
      </c>
      <c r="G399" s="21"/>
      <c r="H399" s="21"/>
      <c r="I399" s="21" t="s">
        <v>14</v>
      </c>
      <c r="J399" s="21" t="s">
        <v>8</v>
      </c>
      <c r="M399" s="12"/>
    </row>
    <row r="400" spans="1:13" ht="18" customHeight="1">
      <c r="A400" s="4">
        <v>399</v>
      </c>
      <c r="B400" s="37">
        <v>38886</v>
      </c>
      <c r="C400" s="34" t="s">
        <v>35</v>
      </c>
      <c r="D400" s="34" t="s">
        <v>4</v>
      </c>
      <c r="E400" s="34" t="s">
        <v>49</v>
      </c>
      <c r="F400" s="34" t="s">
        <v>5</v>
      </c>
      <c r="G400" s="21"/>
      <c r="H400" s="21"/>
      <c r="I400" s="21" t="s">
        <v>37</v>
      </c>
      <c r="J400" s="21" t="s">
        <v>9</v>
      </c>
      <c r="M400" s="12"/>
    </row>
    <row r="401" spans="1:13" ht="18" customHeight="1">
      <c r="A401" s="4">
        <v>400</v>
      </c>
      <c r="B401" s="37">
        <v>38886</v>
      </c>
      <c r="C401" s="34" t="s">
        <v>23</v>
      </c>
      <c r="D401" s="34" t="s">
        <v>142</v>
      </c>
      <c r="E401" s="34" t="s">
        <v>182</v>
      </c>
      <c r="F401" s="34" t="s">
        <v>16</v>
      </c>
      <c r="G401" s="21"/>
      <c r="H401" s="21"/>
      <c r="I401" s="21" t="s">
        <v>26</v>
      </c>
      <c r="J401" s="21" t="s">
        <v>38</v>
      </c>
      <c r="M401" s="12"/>
    </row>
    <row r="402" spans="1:13" ht="18" customHeight="1">
      <c r="A402" s="4">
        <v>401</v>
      </c>
      <c r="B402" s="37">
        <v>38886</v>
      </c>
      <c r="C402" s="34" t="s">
        <v>30</v>
      </c>
      <c r="D402" s="34" t="s">
        <v>131</v>
      </c>
      <c r="E402" s="34" t="s">
        <v>213</v>
      </c>
      <c r="F402" s="34" t="s">
        <v>33</v>
      </c>
      <c r="G402" s="21"/>
      <c r="H402" s="21"/>
      <c r="I402" s="21" t="s">
        <v>31</v>
      </c>
      <c r="J402" s="21" t="s">
        <v>19</v>
      </c>
      <c r="M402" s="12"/>
    </row>
    <row r="403" spans="1:13" ht="18" customHeight="1">
      <c r="A403" s="4">
        <v>402</v>
      </c>
      <c r="B403" s="37">
        <v>38886</v>
      </c>
      <c r="C403" s="34" t="s">
        <v>24</v>
      </c>
      <c r="D403" s="34" t="s">
        <v>12</v>
      </c>
      <c r="E403" s="34" t="s">
        <v>214</v>
      </c>
      <c r="F403" s="34" t="s">
        <v>17</v>
      </c>
      <c r="G403" s="21"/>
      <c r="H403" s="21"/>
      <c r="I403" s="21" t="s">
        <v>32</v>
      </c>
      <c r="J403" s="21" t="s">
        <v>13</v>
      </c>
      <c r="M403" s="12"/>
    </row>
    <row r="404" spans="1:13" ht="18" customHeight="1">
      <c r="A404" s="4">
        <v>403</v>
      </c>
      <c r="B404" s="37">
        <v>38887</v>
      </c>
      <c r="C404" s="34" t="s">
        <v>211</v>
      </c>
      <c r="D404" s="34" t="s">
        <v>21</v>
      </c>
      <c r="E404" s="34" t="s">
        <v>131</v>
      </c>
      <c r="F404" s="34" t="s">
        <v>6</v>
      </c>
      <c r="G404" s="21"/>
      <c r="H404" s="21"/>
      <c r="I404" s="21" t="s">
        <v>14</v>
      </c>
      <c r="J404" s="21" t="s">
        <v>9</v>
      </c>
      <c r="M404" s="12"/>
    </row>
    <row r="405" spans="1:13" ht="18" customHeight="1">
      <c r="A405" s="4">
        <v>404</v>
      </c>
      <c r="B405" s="37">
        <v>38887</v>
      </c>
      <c r="C405" s="34" t="s">
        <v>210</v>
      </c>
      <c r="D405" s="34" t="s">
        <v>47</v>
      </c>
      <c r="E405" s="34" t="s">
        <v>15</v>
      </c>
      <c r="F405" s="34" t="s">
        <v>153</v>
      </c>
      <c r="G405" s="21"/>
      <c r="H405" s="21"/>
      <c r="I405" s="21" t="s">
        <v>38</v>
      </c>
      <c r="J405" s="21" t="s">
        <v>31</v>
      </c>
      <c r="M405" s="12"/>
    </row>
    <row r="406" spans="1:13" ht="18" customHeight="1">
      <c r="A406" s="4">
        <v>405</v>
      </c>
      <c r="B406" s="37">
        <v>38887</v>
      </c>
      <c r="C406" s="34" t="s">
        <v>16</v>
      </c>
      <c r="D406" s="34" t="s">
        <v>182</v>
      </c>
      <c r="E406" s="34" t="s">
        <v>72</v>
      </c>
      <c r="F406" s="34" t="s">
        <v>214</v>
      </c>
      <c r="G406" s="21"/>
      <c r="H406" s="21"/>
      <c r="I406" s="21" t="s">
        <v>26</v>
      </c>
      <c r="J406" s="21" t="s">
        <v>37</v>
      </c>
      <c r="M406" s="12"/>
    </row>
    <row r="407" spans="1:13" ht="18" customHeight="1">
      <c r="A407" s="4">
        <v>406</v>
      </c>
      <c r="B407" s="38">
        <v>38888</v>
      </c>
      <c r="C407" s="21" t="s">
        <v>161</v>
      </c>
      <c r="D407" s="21" t="s">
        <v>163</v>
      </c>
      <c r="E407" s="21" t="s">
        <v>23</v>
      </c>
      <c r="F407" s="21" t="s">
        <v>15</v>
      </c>
      <c r="G407" s="21"/>
      <c r="H407" s="21"/>
      <c r="I407" s="21" t="s">
        <v>38</v>
      </c>
      <c r="J407" s="21" t="s">
        <v>8</v>
      </c>
      <c r="M407" s="12"/>
    </row>
    <row r="408" spans="1:13" ht="18" customHeight="1">
      <c r="A408" s="4">
        <v>407</v>
      </c>
      <c r="B408" s="37">
        <v>38888</v>
      </c>
      <c r="C408" s="34" t="s">
        <v>5</v>
      </c>
      <c r="D408" s="34" t="s">
        <v>10</v>
      </c>
      <c r="E408" s="34" t="s">
        <v>12</v>
      </c>
      <c r="F408" s="34" t="s">
        <v>144</v>
      </c>
      <c r="G408" s="21"/>
      <c r="H408" s="21"/>
      <c r="I408" s="21" t="s">
        <v>9</v>
      </c>
      <c r="J408" s="21" t="s">
        <v>37</v>
      </c>
      <c r="M408" s="12"/>
    </row>
    <row r="409" spans="1:13" ht="18" customHeight="1">
      <c r="A409" s="4">
        <v>408</v>
      </c>
      <c r="B409" s="37">
        <v>38888</v>
      </c>
      <c r="C409" s="34" t="s">
        <v>6</v>
      </c>
      <c r="D409" s="34" t="s">
        <v>35</v>
      </c>
      <c r="E409" s="34" t="s">
        <v>4</v>
      </c>
      <c r="F409" s="34" t="s">
        <v>131</v>
      </c>
      <c r="G409" s="21"/>
      <c r="H409" s="21"/>
      <c r="I409" s="21" t="s">
        <v>14</v>
      </c>
      <c r="J409" s="21" t="s">
        <v>31</v>
      </c>
      <c r="M409" s="12"/>
    </row>
    <row r="410" spans="1:13" ht="18" customHeight="1">
      <c r="A410" s="4">
        <v>409</v>
      </c>
      <c r="B410" s="37">
        <v>38888</v>
      </c>
      <c r="C410" s="34" t="s">
        <v>17</v>
      </c>
      <c r="D410" s="34" t="s">
        <v>50</v>
      </c>
      <c r="E410" s="34" t="s">
        <v>46</v>
      </c>
      <c r="F410" s="34" t="s">
        <v>173</v>
      </c>
      <c r="G410" s="21"/>
      <c r="H410" s="21"/>
      <c r="I410" s="21" t="s">
        <v>19</v>
      </c>
      <c r="J410" s="21" t="s">
        <v>32</v>
      </c>
      <c r="M410" s="12"/>
    </row>
    <row r="411" spans="1:13" ht="18" customHeight="1">
      <c r="A411" s="4">
        <v>410</v>
      </c>
      <c r="B411" s="37">
        <v>38891</v>
      </c>
      <c r="C411" s="34" t="s">
        <v>47</v>
      </c>
      <c r="D411" s="34" t="s">
        <v>214</v>
      </c>
      <c r="E411" s="34" t="s">
        <v>24</v>
      </c>
      <c r="F411" s="34" t="s">
        <v>23</v>
      </c>
      <c r="G411" s="21"/>
      <c r="H411" s="21"/>
      <c r="I411" s="21" t="s">
        <v>25</v>
      </c>
      <c r="J411" s="21" t="s">
        <v>9</v>
      </c>
      <c r="M411" s="12"/>
    </row>
    <row r="412" spans="1:13" ht="18" customHeight="1">
      <c r="A412" s="4">
        <v>411</v>
      </c>
      <c r="B412" s="37">
        <v>38891</v>
      </c>
      <c r="C412" s="34" t="s">
        <v>10</v>
      </c>
      <c r="D412" s="34" t="s">
        <v>16</v>
      </c>
      <c r="E412" s="34" t="s">
        <v>72</v>
      </c>
      <c r="F412" s="34" t="s">
        <v>35</v>
      </c>
      <c r="G412" s="21"/>
      <c r="H412" s="21"/>
      <c r="I412" s="21" t="s">
        <v>19</v>
      </c>
      <c r="J412" s="21" t="s">
        <v>13</v>
      </c>
      <c r="M412" s="12"/>
    </row>
    <row r="413" spans="1:13" ht="18" customHeight="1">
      <c r="A413" s="4">
        <v>412</v>
      </c>
      <c r="B413" s="37">
        <v>38891</v>
      </c>
      <c r="C413" s="34" t="s">
        <v>163</v>
      </c>
      <c r="D413" s="34" t="s">
        <v>6</v>
      </c>
      <c r="E413" s="36" t="s">
        <v>4</v>
      </c>
      <c r="F413" s="34" t="s">
        <v>46</v>
      </c>
      <c r="G413" s="21"/>
      <c r="H413" s="21"/>
      <c r="I413" s="21" t="s">
        <v>38</v>
      </c>
      <c r="J413" s="21" t="s">
        <v>14</v>
      </c>
      <c r="M413" s="12"/>
    </row>
    <row r="414" spans="1:13" ht="18" customHeight="1">
      <c r="A414" s="4">
        <v>413</v>
      </c>
      <c r="B414" s="37">
        <v>38891</v>
      </c>
      <c r="C414" s="34" t="s">
        <v>22</v>
      </c>
      <c r="D414" s="34" t="s">
        <v>210</v>
      </c>
      <c r="E414" s="34" t="s">
        <v>144</v>
      </c>
      <c r="F414" s="34" t="s">
        <v>166</v>
      </c>
      <c r="G414" s="21"/>
      <c r="H414" s="21"/>
      <c r="I414" s="21" t="s">
        <v>20</v>
      </c>
      <c r="J414" s="21" t="s">
        <v>37</v>
      </c>
      <c r="M414" s="12"/>
    </row>
    <row r="415" spans="1:13" ht="18" customHeight="1">
      <c r="A415" s="4">
        <v>414</v>
      </c>
      <c r="B415" s="37">
        <v>38892</v>
      </c>
      <c r="C415" s="34" t="s">
        <v>166</v>
      </c>
      <c r="D415" s="34" t="s">
        <v>33</v>
      </c>
      <c r="E415" s="34" t="s">
        <v>210</v>
      </c>
      <c r="F415" s="34" t="s">
        <v>144</v>
      </c>
      <c r="G415" s="21"/>
      <c r="H415" s="21"/>
      <c r="I415" s="21" t="s">
        <v>20</v>
      </c>
      <c r="J415" s="21" t="s">
        <v>37</v>
      </c>
      <c r="M415" s="12"/>
    </row>
    <row r="416" spans="1:13" ht="18" customHeight="1">
      <c r="A416" s="4">
        <v>415</v>
      </c>
      <c r="B416" s="37">
        <v>38892</v>
      </c>
      <c r="C416" s="34" t="s">
        <v>35</v>
      </c>
      <c r="D416" s="34" t="s">
        <v>15</v>
      </c>
      <c r="E416" s="34" t="s">
        <v>16</v>
      </c>
      <c r="F416" s="34" t="s">
        <v>72</v>
      </c>
      <c r="G416" s="21"/>
      <c r="H416" s="21"/>
      <c r="I416" s="21" t="s">
        <v>19</v>
      </c>
      <c r="J416" s="21" t="s">
        <v>13</v>
      </c>
      <c r="M416" s="12"/>
    </row>
    <row r="417" spans="1:13" ht="18" customHeight="1">
      <c r="A417" s="4">
        <v>416</v>
      </c>
      <c r="B417" s="37">
        <v>38892</v>
      </c>
      <c r="C417" s="34" t="s">
        <v>46</v>
      </c>
      <c r="D417" s="34" t="s">
        <v>49</v>
      </c>
      <c r="E417" s="34" t="s">
        <v>7</v>
      </c>
      <c r="F417" s="34" t="s">
        <v>4</v>
      </c>
      <c r="G417" s="21"/>
      <c r="H417" s="21"/>
      <c r="I417" s="21" t="s">
        <v>38</v>
      </c>
      <c r="J417" s="21" t="s">
        <v>14</v>
      </c>
      <c r="M417" s="12"/>
    </row>
    <row r="418" spans="1:13" ht="18" customHeight="1">
      <c r="A418" s="4">
        <v>417</v>
      </c>
      <c r="B418" s="37">
        <v>38892</v>
      </c>
      <c r="C418" s="34" t="s">
        <v>29</v>
      </c>
      <c r="D418" s="34" t="s">
        <v>41</v>
      </c>
      <c r="E418" s="34" t="s">
        <v>131</v>
      </c>
      <c r="F418" s="34" t="s">
        <v>30</v>
      </c>
      <c r="G418" s="21"/>
      <c r="H418" s="21"/>
      <c r="I418" s="21" t="s">
        <v>32</v>
      </c>
      <c r="J418" s="21" t="s">
        <v>8</v>
      </c>
      <c r="M418" s="12"/>
    </row>
    <row r="419" spans="1:13" ht="18" customHeight="1">
      <c r="A419" s="4">
        <v>418</v>
      </c>
      <c r="B419" s="37">
        <v>38892</v>
      </c>
      <c r="C419" s="34" t="s">
        <v>23</v>
      </c>
      <c r="D419" s="34" t="s">
        <v>161</v>
      </c>
      <c r="E419" s="34" t="s">
        <v>214</v>
      </c>
      <c r="F419" s="34" t="s">
        <v>24</v>
      </c>
      <c r="G419" s="21"/>
      <c r="H419" s="21"/>
      <c r="I419" s="21" t="s">
        <v>25</v>
      </c>
      <c r="J419" s="21" t="s">
        <v>9</v>
      </c>
      <c r="M419" s="12"/>
    </row>
    <row r="420" spans="1:13" ht="18" customHeight="1">
      <c r="A420" s="4">
        <v>419</v>
      </c>
      <c r="B420" s="37">
        <v>38892</v>
      </c>
      <c r="C420" s="34" t="s">
        <v>142</v>
      </c>
      <c r="D420" s="34" t="s">
        <v>173</v>
      </c>
      <c r="E420" s="34" t="s">
        <v>182</v>
      </c>
      <c r="F420" s="34" t="s">
        <v>153</v>
      </c>
      <c r="G420" s="21"/>
      <c r="H420" s="21"/>
      <c r="I420" s="21" t="s">
        <v>26</v>
      </c>
      <c r="J420" s="21" t="s">
        <v>31</v>
      </c>
      <c r="M420" s="12"/>
    </row>
    <row r="421" spans="1:13" ht="18" customHeight="1">
      <c r="A421" s="4">
        <v>420</v>
      </c>
      <c r="B421" s="37">
        <v>38893</v>
      </c>
      <c r="C421" s="34" t="s">
        <v>4</v>
      </c>
      <c r="D421" s="34" t="s">
        <v>163</v>
      </c>
      <c r="E421" s="34" t="s">
        <v>49</v>
      </c>
      <c r="F421" s="34" t="s">
        <v>7</v>
      </c>
      <c r="G421" s="21"/>
      <c r="H421" s="21"/>
      <c r="I421" s="21" t="s">
        <v>38</v>
      </c>
      <c r="J421" s="21" t="s">
        <v>14</v>
      </c>
      <c r="M421" s="12"/>
    </row>
    <row r="422" spans="1:13" ht="18" customHeight="1">
      <c r="A422" s="4">
        <v>421</v>
      </c>
      <c r="B422" s="37">
        <v>38893</v>
      </c>
      <c r="C422" s="34" t="s">
        <v>30</v>
      </c>
      <c r="D422" s="34" t="s">
        <v>148</v>
      </c>
      <c r="E422" s="34" t="s">
        <v>41</v>
      </c>
      <c r="F422" s="34" t="s">
        <v>131</v>
      </c>
      <c r="G422" s="21"/>
      <c r="H422" s="21"/>
      <c r="I422" s="21" t="s">
        <v>32</v>
      </c>
      <c r="J422" s="21" t="s">
        <v>8</v>
      </c>
      <c r="M422" s="12"/>
    </row>
    <row r="423" spans="1:13" ht="18" customHeight="1">
      <c r="A423" s="4">
        <v>422</v>
      </c>
      <c r="B423" s="37">
        <v>38893</v>
      </c>
      <c r="C423" s="34" t="s">
        <v>144</v>
      </c>
      <c r="D423" s="34" t="s">
        <v>22</v>
      </c>
      <c r="E423" s="34" t="s">
        <v>33</v>
      </c>
      <c r="F423" s="34" t="s">
        <v>210</v>
      </c>
      <c r="G423" s="21"/>
      <c r="H423" s="21"/>
      <c r="I423" s="21" t="s">
        <v>20</v>
      </c>
      <c r="J423" s="21" t="s">
        <v>37</v>
      </c>
      <c r="M423" s="12"/>
    </row>
    <row r="424" spans="1:13" ht="18" customHeight="1">
      <c r="A424" s="4">
        <v>423</v>
      </c>
      <c r="B424" s="37">
        <v>38893</v>
      </c>
      <c r="C424" s="34" t="s">
        <v>24</v>
      </c>
      <c r="D424" s="34" t="s">
        <v>47</v>
      </c>
      <c r="E424" s="34" t="s">
        <v>161</v>
      </c>
      <c r="F424" s="34" t="s">
        <v>214</v>
      </c>
      <c r="G424" s="21"/>
      <c r="H424" s="21"/>
      <c r="I424" s="21" t="s">
        <v>25</v>
      </c>
      <c r="J424" s="21" t="s">
        <v>9</v>
      </c>
      <c r="M424" s="12"/>
    </row>
    <row r="425" spans="1:13" ht="18" customHeight="1">
      <c r="A425" s="4">
        <v>424</v>
      </c>
      <c r="B425" s="37">
        <v>38895</v>
      </c>
      <c r="C425" s="34" t="s">
        <v>213</v>
      </c>
      <c r="D425" s="34" t="s">
        <v>5</v>
      </c>
      <c r="E425" s="34" t="s">
        <v>148</v>
      </c>
      <c r="F425" s="34" t="s">
        <v>12</v>
      </c>
      <c r="G425" s="21"/>
      <c r="H425" s="21"/>
      <c r="I425" s="21" t="s">
        <v>9</v>
      </c>
      <c r="J425" s="21" t="s">
        <v>32</v>
      </c>
      <c r="M425" s="12"/>
    </row>
    <row r="426" spans="1:13" ht="18" customHeight="1">
      <c r="A426" s="4">
        <v>425</v>
      </c>
      <c r="B426" s="37">
        <v>38895</v>
      </c>
      <c r="C426" s="34" t="s">
        <v>210</v>
      </c>
      <c r="D426" s="34" t="s">
        <v>166</v>
      </c>
      <c r="E426" s="34" t="s">
        <v>22</v>
      </c>
      <c r="F426" s="34" t="s">
        <v>7</v>
      </c>
      <c r="G426" s="21"/>
      <c r="H426" s="21"/>
      <c r="I426" s="21" t="s">
        <v>19</v>
      </c>
      <c r="J426" s="21" t="s">
        <v>38</v>
      </c>
      <c r="M426" s="12"/>
    </row>
    <row r="427" spans="1:13" ht="18" customHeight="1">
      <c r="A427" s="4">
        <v>426</v>
      </c>
      <c r="B427" s="37">
        <v>38895</v>
      </c>
      <c r="C427" s="34" t="s">
        <v>131</v>
      </c>
      <c r="D427" s="34" t="s">
        <v>29</v>
      </c>
      <c r="E427" s="34" t="s">
        <v>142</v>
      </c>
      <c r="F427" s="34" t="s">
        <v>211</v>
      </c>
      <c r="G427" s="21"/>
      <c r="H427" s="21"/>
      <c r="I427" s="21" t="s">
        <v>8</v>
      </c>
      <c r="J427" s="21" t="s">
        <v>31</v>
      </c>
      <c r="M427" s="12"/>
    </row>
    <row r="428" spans="1:13" ht="18" customHeight="1">
      <c r="A428" s="4">
        <v>427</v>
      </c>
      <c r="B428" s="37">
        <v>38895</v>
      </c>
      <c r="C428" s="34" t="s">
        <v>15</v>
      </c>
      <c r="D428" s="34" t="s">
        <v>46</v>
      </c>
      <c r="E428" s="34" t="s">
        <v>163</v>
      </c>
      <c r="F428" s="34" t="s">
        <v>49</v>
      </c>
      <c r="G428" s="21"/>
      <c r="H428" s="21"/>
      <c r="I428" s="21" t="s">
        <v>13</v>
      </c>
      <c r="J428" s="21" t="s">
        <v>37</v>
      </c>
      <c r="M428" s="12"/>
    </row>
    <row r="429" spans="1:13" ht="18" customHeight="1">
      <c r="A429" s="4">
        <v>428</v>
      </c>
      <c r="B429" s="37">
        <v>38895</v>
      </c>
      <c r="C429" s="34" t="s">
        <v>214</v>
      </c>
      <c r="D429" s="34" t="s">
        <v>23</v>
      </c>
      <c r="E429" s="34" t="s">
        <v>47</v>
      </c>
      <c r="F429" s="34" t="s">
        <v>161</v>
      </c>
      <c r="G429" s="21"/>
      <c r="H429" s="21"/>
      <c r="I429" s="21" t="s">
        <v>25</v>
      </c>
      <c r="J429" s="21" t="s">
        <v>26</v>
      </c>
      <c r="M429" s="12"/>
    </row>
    <row r="430" spans="1:13" ht="18" customHeight="1">
      <c r="A430" s="4">
        <v>429</v>
      </c>
      <c r="B430" s="37">
        <v>38895</v>
      </c>
      <c r="C430" s="34" t="s">
        <v>16</v>
      </c>
      <c r="D430" s="34" t="s">
        <v>35</v>
      </c>
      <c r="E430" s="34" t="s">
        <v>10</v>
      </c>
      <c r="F430" s="34" t="s">
        <v>33</v>
      </c>
      <c r="G430" s="21"/>
      <c r="H430" s="21"/>
      <c r="I430" s="21" t="s">
        <v>14</v>
      </c>
      <c r="J430" s="21" t="s">
        <v>20</v>
      </c>
      <c r="M430" s="12"/>
    </row>
    <row r="431" spans="1:13" ht="18" customHeight="1">
      <c r="A431" s="4">
        <v>430</v>
      </c>
      <c r="B431" s="37">
        <v>38896</v>
      </c>
      <c r="C431" s="34" t="s">
        <v>161</v>
      </c>
      <c r="D431" s="34" t="s">
        <v>24</v>
      </c>
      <c r="E431" s="34" t="s">
        <v>23</v>
      </c>
      <c r="F431" s="34" t="s">
        <v>47</v>
      </c>
      <c r="G431" s="21"/>
      <c r="H431" s="21"/>
      <c r="I431" s="21" t="s">
        <v>25</v>
      </c>
      <c r="J431" s="21" t="s">
        <v>26</v>
      </c>
      <c r="M431" s="12"/>
    </row>
    <row r="432" spans="1:13" ht="18" customHeight="1">
      <c r="A432" s="4">
        <v>431</v>
      </c>
      <c r="B432" s="37">
        <v>38896</v>
      </c>
      <c r="C432" s="34" t="s">
        <v>7</v>
      </c>
      <c r="D432" s="34" t="s">
        <v>144</v>
      </c>
      <c r="E432" s="34" t="s">
        <v>166</v>
      </c>
      <c r="F432" s="34" t="s">
        <v>22</v>
      </c>
      <c r="G432" s="21"/>
      <c r="H432" s="21"/>
      <c r="I432" s="21" t="s">
        <v>19</v>
      </c>
      <c r="J432" s="21" t="s">
        <v>38</v>
      </c>
      <c r="M432" s="12"/>
    </row>
    <row r="433" spans="1:13" ht="18" customHeight="1">
      <c r="A433" s="4">
        <v>432</v>
      </c>
      <c r="B433" s="37">
        <v>38896</v>
      </c>
      <c r="C433" s="34" t="s">
        <v>211</v>
      </c>
      <c r="D433" s="34" t="s">
        <v>153</v>
      </c>
      <c r="E433" s="34" t="s">
        <v>29</v>
      </c>
      <c r="F433" s="34" t="s">
        <v>142</v>
      </c>
      <c r="G433" s="21"/>
      <c r="H433" s="21"/>
      <c r="I433" s="21" t="s">
        <v>8</v>
      </c>
      <c r="J433" s="21" t="s">
        <v>31</v>
      </c>
      <c r="M433" s="12"/>
    </row>
    <row r="434" spans="1:13" ht="18" customHeight="1">
      <c r="A434" s="4">
        <v>433</v>
      </c>
      <c r="B434" s="37">
        <v>38896</v>
      </c>
      <c r="C434" s="34" t="s">
        <v>49</v>
      </c>
      <c r="D434" s="34" t="s">
        <v>4</v>
      </c>
      <c r="E434" s="34" t="s">
        <v>46</v>
      </c>
      <c r="F434" s="34" t="s">
        <v>163</v>
      </c>
      <c r="G434" s="21"/>
      <c r="H434" s="21"/>
      <c r="I434" s="21" t="s">
        <v>13</v>
      </c>
      <c r="J434" s="21" t="s">
        <v>37</v>
      </c>
      <c r="M434" s="12"/>
    </row>
    <row r="435" spans="1:13" ht="18" customHeight="1">
      <c r="A435" s="4">
        <v>434</v>
      </c>
      <c r="B435" s="37">
        <v>38896</v>
      </c>
      <c r="C435" s="34" t="s">
        <v>33</v>
      </c>
      <c r="D435" s="34" t="s">
        <v>17</v>
      </c>
      <c r="E435" s="34" t="s">
        <v>35</v>
      </c>
      <c r="F435" s="34" t="s">
        <v>10</v>
      </c>
      <c r="G435" s="21"/>
      <c r="H435" s="21"/>
      <c r="I435" s="21" t="s">
        <v>14</v>
      </c>
      <c r="J435" s="21" t="s">
        <v>20</v>
      </c>
      <c r="M435" s="12"/>
    </row>
    <row r="436" spans="1:13" ht="18" customHeight="1">
      <c r="A436" s="4">
        <v>435</v>
      </c>
      <c r="B436" s="37">
        <v>38896</v>
      </c>
      <c r="C436" s="34" t="s">
        <v>12</v>
      </c>
      <c r="D436" s="34" t="s">
        <v>30</v>
      </c>
      <c r="E436" s="34" t="s">
        <v>5</v>
      </c>
      <c r="F436" s="34" t="s">
        <v>148</v>
      </c>
      <c r="G436" s="21"/>
      <c r="H436" s="21"/>
      <c r="I436" s="21" t="s">
        <v>9</v>
      </c>
      <c r="J436" s="21" t="s">
        <v>32</v>
      </c>
      <c r="M436" s="12"/>
    </row>
    <row r="437" spans="1:13" ht="18" customHeight="1">
      <c r="A437" s="4">
        <v>436</v>
      </c>
      <c r="B437" s="37">
        <v>38897</v>
      </c>
      <c r="C437" s="34" t="s">
        <v>10</v>
      </c>
      <c r="D437" s="34" t="s">
        <v>16</v>
      </c>
      <c r="E437" s="36" t="s">
        <v>17</v>
      </c>
      <c r="F437" s="34" t="s">
        <v>35</v>
      </c>
      <c r="G437" s="21"/>
      <c r="H437" s="21"/>
      <c r="I437" s="21" t="s">
        <v>14</v>
      </c>
      <c r="J437" s="21" t="s">
        <v>20</v>
      </c>
      <c r="M437" s="12"/>
    </row>
    <row r="438" spans="1:13" ht="18" customHeight="1">
      <c r="A438" s="4">
        <v>437</v>
      </c>
      <c r="B438" s="37">
        <v>38897</v>
      </c>
      <c r="C438" s="34" t="s">
        <v>163</v>
      </c>
      <c r="D438" s="34" t="s">
        <v>15</v>
      </c>
      <c r="E438" s="34" t="s">
        <v>4</v>
      </c>
      <c r="F438" s="34" t="s">
        <v>46</v>
      </c>
      <c r="G438" s="21"/>
      <c r="H438" s="21"/>
      <c r="I438" s="21" t="s">
        <v>13</v>
      </c>
      <c r="J438" s="21" t="s">
        <v>37</v>
      </c>
      <c r="M438" s="12"/>
    </row>
    <row r="439" spans="1:13" ht="18" customHeight="1">
      <c r="A439" s="4">
        <v>438</v>
      </c>
      <c r="B439" s="37">
        <v>38898</v>
      </c>
      <c r="C439" s="34" t="s">
        <v>166</v>
      </c>
      <c r="D439" s="34" t="s">
        <v>210</v>
      </c>
      <c r="E439" s="34" t="s">
        <v>18</v>
      </c>
      <c r="F439" s="34" t="s">
        <v>4</v>
      </c>
      <c r="G439" s="21"/>
      <c r="H439" s="21"/>
      <c r="I439" s="21" t="s">
        <v>13</v>
      </c>
      <c r="J439" s="21" t="s">
        <v>14</v>
      </c>
      <c r="M439" s="12"/>
    </row>
    <row r="440" spans="1:13" ht="18" customHeight="1">
      <c r="A440" s="4">
        <v>439</v>
      </c>
      <c r="B440" s="37">
        <v>38898</v>
      </c>
      <c r="C440" s="34" t="s">
        <v>148</v>
      </c>
      <c r="D440" s="34" t="s">
        <v>213</v>
      </c>
      <c r="E440" s="34" t="s">
        <v>153</v>
      </c>
      <c r="F440" s="34" t="s">
        <v>5</v>
      </c>
      <c r="G440" s="21"/>
      <c r="H440" s="21"/>
      <c r="I440" s="21" t="s">
        <v>32</v>
      </c>
      <c r="J440" s="21" t="s">
        <v>26</v>
      </c>
      <c r="M440" s="12"/>
    </row>
    <row r="441" spans="1:13" ht="18" customHeight="1">
      <c r="A441" s="4">
        <v>440</v>
      </c>
      <c r="B441" s="37">
        <v>38898</v>
      </c>
      <c r="C441" s="34" t="s">
        <v>35</v>
      </c>
      <c r="D441" s="36" t="s">
        <v>72</v>
      </c>
      <c r="E441" s="34" t="s">
        <v>16</v>
      </c>
      <c r="F441" s="34" t="s">
        <v>17</v>
      </c>
      <c r="G441" s="21"/>
      <c r="H441" s="21"/>
      <c r="I441" s="21" t="s">
        <v>37</v>
      </c>
      <c r="J441" s="21" t="s">
        <v>38</v>
      </c>
      <c r="M441" s="12"/>
    </row>
    <row r="442" spans="1:13" ht="18" customHeight="1">
      <c r="A442" s="4">
        <v>441</v>
      </c>
      <c r="B442" s="37">
        <v>38898</v>
      </c>
      <c r="C442" s="34" t="s">
        <v>47</v>
      </c>
      <c r="D442" s="34" t="s">
        <v>131</v>
      </c>
      <c r="E442" s="34" t="s">
        <v>24</v>
      </c>
      <c r="F442" s="34" t="s">
        <v>29</v>
      </c>
      <c r="G442" s="21"/>
      <c r="H442" s="21"/>
      <c r="I442" s="21" t="s">
        <v>31</v>
      </c>
      <c r="J442" s="21" t="s">
        <v>9</v>
      </c>
      <c r="M442" s="12"/>
    </row>
    <row r="443" spans="1:13" ht="18" customHeight="1">
      <c r="A443" s="4">
        <v>442</v>
      </c>
      <c r="B443" s="37">
        <v>38898</v>
      </c>
      <c r="C443" s="34" t="s">
        <v>46</v>
      </c>
      <c r="D443" s="34" t="s">
        <v>7</v>
      </c>
      <c r="E443" s="34" t="s">
        <v>21</v>
      </c>
      <c r="F443" s="34" t="s">
        <v>27</v>
      </c>
      <c r="G443" s="21"/>
      <c r="H443" s="21"/>
      <c r="I443" s="21" t="s">
        <v>20</v>
      </c>
      <c r="J443" s="21" t="s">
        <v>19</v>
      </c>
      <c r="M443" s="12"/>
    </row>
    <row r="444" spans="1:13" ht="18" customHeight="1">
      <c r="A444" s="4">
        <v>443</v>
      </c>
      <c r="B444" s="37">
        <v>38898</v>
      </c>
      <c r="C444" s="34" t="s">
        <v>142</v>
      </c>
      <c r="D444" s="34" t="s">
        <v>146</v>
      </c>
      <c r="E444" s="34" t="s">
        <v>30</v>
      </c>
      <c r="F444" s="34" t="s">
        <v>182</v>
      </c>
      <c r="G444" s="21"/>
      <c r="H444" s="21"/>
      <c r="I444" s="21" t="s">
        <v>8</v>
      </c>
      <c r="J444" s="21" t="s">
        <v>25</v>
      </c>
      <c r="M444" s="12"/>
    </row>
    <row r="445" spans="1:13" ht="18" customHeight="1">
      <c r="A445" s="4">
        <v>444</v>
      </c>
      <c r="B445" s="37">
        <v>38899</v>
      </c>
      <c r="C445" s="34" t="s">
        <v>182</v>
      </c>
      <c r="D445" s="34" t="s">
        <v>12</v>
      </c>
      <c r="E445" s="34" t="s">
        <v>146</v>
      </c>
      <c r="F445" s="34" t="s">
        <v>30</v>
      </c>
      <c r="G445" s="21"/>
      <c r="H445" s="21"/>
      <c r="I445" s="21" t="s">
        <v>8</v>
      </c>
      <c r="J445" s="21" t="s">
        <v>25</v>
      </c>
      <c r="M445" s="12"/>
    </row>
    <row r="446" spans="1:13" ht="18" customHeight="1">
      <c r="A446" s="4">
        <v>445</v>
      </c>
      <c r="B446" s="37">
        <v>38899</v>
      </c>
      <c r="C446" s="34" t="s">
        <v>4</v>
      </c>
      <c r="D446" s="34" t="s">
        <v>144</v>
      </c>
      <c r="E446" s="34" t="s">
        <v>210</v>
      </c>
      <c r="F446" s="34" t="s">
        <v>18</v>
      </c>
      <c r="G446" s="21"/>
      <c r="H446" s="21"/>
      <c r="I446" s="21" t="s">
        <v>13</v>
      </c>
      <c r="J446" s="21" t="s">
        <v>14</v>
      </c>
      <c r="M446" s="12"/>
    </row>
    <row r="447" spans="1:13" ht="18" customHeight="1">
      <c r="A447" s="4">
        <v>446</v>
      </c>
      <c r="B447" s="37">
        <v>38899</v>
      </c>
      <c r="C447" s="34" t="s">
        <v>5</v>
      </c>
      <c r="D447" s="34" t="s">
        <v>39</v>
      </c>
      <c r="E447" s="34" t="s">
        <v>213</v>
      </c>
      <c r="F447" s="34" t="s">
        <v>153</v>
      </c>
      <c r="G447" s="21"/>
      <c r="H447" s="21"/>
      <c r="I447" s="21" t="s">
        <v>32</v>
      </c>
      <c r="J447" s="21" t="s">
        <v>26</v>
      </c>
      <c r="M447" s="12"/>
    </row>
    <row r="448" spans="1:13" ht="18" customHeight="1">
      <c r="A448" s="4">
        <v>447</v>
      </c>
      <c r="B448" s="37">
        <v>38899</v>
      </c>
      <c r="C448" s="34" t="s">
        <v>29</v>
      </c>
      <c r="D448" s="34" t="s">
        <v>161</v>
      </c>
      <c r="E448" s="34" t="s">
        <v>131</v>
      </c>
      <c r="F448" s="34" t="s">
        <v>24</v>
      </c>
      <c r="G448" s="21"/>
      <c r="H448" s="21"/>
      <c r="I448" s="21" t="s">
        <v>31</v>
      </c>
      <c r="J448" s="21" t="s">
        <v>9</v>
      </c>
      <c r="M448" s="12"/>
    </row>
    <row r="449" spans="1:13" ht="18" customHeight="1">
      <c r="A449" s="4">
        <v>448</v>
      </c>
      <c r="B449" s="37">
        <v>38899</v>
      </c>
      <c r="C449" s="34" t="s">
        <v>17</v>
      </c>
      <c r="D449" s="34" t="s">
        <v>10</v>
      </c>
      <c r="E449" s="34" t="s">
        <v>72</v>
      </c>
      <c r="F449" s="34" t="s">
        <v>16</v>
      </c>
      <c r="G449" s="21"/>
      <c r="H449" s="21"/>
      <c r="I449" s="21" t="s">
        <v>37</v>
      </c>
      <c r="J449" s="21" t="s">
        <v>38</v>
      </c>
      <c r="M449" s="12"/>
    </row>
    <row r="450" spans="1:13" ht="18" customHeight="1">
      <c r="A450" s="4">
        <v>449</v>
      </c>
      <c r="B450" s="37">
        <v>38899</v>
      </c>
      <c r="C450" s="34" t="s">
        <v>27</v>
      </c>
      <c r="D450" s="34" t="s">
        <v>163</v>
      </c>
      <c r="E450" s="34" t="s">
        <v>7</v>
      </c>
      <c r="F450" s="34" t="s">
        <v>21</v>
      </c>
      <c r="G450" s="21"/>
      <c r="H450" s="21"/>
      <c r="I450" s="21" t="s">
        <v>20</v>
      </c>
      <c r="J450" s="21" t="s">
        <v>19</v>
      </c>
      <c r="M450" s="12"/>
    </row>
    <row r="451" spans="1:13" ht="18" customHeight="1">
      <c r="A451" s="4">
        <v>450</v>
      </c>
      <c r="B451" s="37">
        <v>38900</v>
      </c>
      <c r="C451" s="34" t="s">
        <v>153</v>
      </c>
      <c r="D451" s="34" t="s">
        <v>148</v>
      </c>
      <c r="E451" s="34" t="s">
        <v>208</v>
      </c>
      <c r="F451" s="34" t="s">
        <v>213</v>
      </c>
      <c r="G451" s="21"/>
      <c r="H451" s="21"/>
      <c r="I451" s="21" t="s">
        <v>32</v>
      </c>
      <c r="J451" s="21" t="s">
        <v>26</v>
      </c>
      <c r="M451" s="12"/>
    </row>
    <row r="452" spans="1:13" ht="18" customHeight="1">
      <c r="A452" s="4">
        <v>451</v>
      </c>
      <c r="B452" s="37">
        <v>38900</v>
      </c>
      <c r="C452" s="34" t="s">
        <v>30</v>
      </c>
      <c r="D452" s="34" t="s">
        <v>142</v>
      </c>
      <c r="E452" s="34" t="s">
        <v>12</v>
      </c>
      <c r="F452" s="34" t="s">
        <v>146</v>
      </c>
      <c r="G452" s="21"/>
      <c r="H452" s="21"/>
      <c r="I452" s="21" t="s">
        <v>8</v>
      </c>
      <c r="J452" s="21" t="s">
        <v>25</v>
      </c>
      <c r="M452" s="12"/>
    </row>
    <row r="453" spans="1:13" ht="18" customHeight="1">
      <c r="A453" s="4">
        <v>452</v>
      </c>
      <c r="B453" s="37">
        <v>38900</v>
      </c>
      <c r="C453" s="34" t="s">
        <v>24</v>
      </c>
      <c r="D453" s="34" t="s">
        <v>47</v>
      </c>
      <c r="E453" s="34" t="s">
        <v>161</v>
      </c>
      <c r="F453" s="34" t="s">
        <v>131</v>
      </c>
      <c r="G453" s="21"/>
      <c r="H453" s="21"/>
      <c r="I453" s="21" t="s">
        <v>31</v>
      </c>
      <c r="J453" s="21" t="s">
        <v>9</v>
      </c>
      <c r="M453" s="12"/>
    </row>
    <row r="454" spans="1:13" ht="18" customHeight="1">
      <c r="A454" s="4">
        <v>453</v>
      </c>
      <c r="B454" s="37">
        <v>38900</v>
      </c>
      <c r="C454" s="34" t="s">
        <v>21</v>
      </c>
      <c r="D454" s="34" t="s">
        <v>46</v>
      </c>
      <c r="E454" s="34" t="s">
        <v>163</v>
      </c>
      <c r="F454" s="34" t="s">
        <v>7</v>
      </c>
      <c r="G454" s="21"/>
      <c r="H454" s="21"/>
      <c r="I454" s="21" t="s">
        <v>20</v>
      </c>
      <c r="J454" s="21" t="s">
        <v>19</v>
      </c>
      <c r="M454" s="12"/>
    </row>
    <row r="455" spans="1:13" ht="18" customHeight="1">
      <c r="A455" s="4">
        <v>454</v>
      </c>
      <c r="B455" s="37">
        <v>38900</v>
      </c>
      <c r="C455" s="34" t="s">
        <v>18</v>
      </c>
      <c r="D455" s="34" t="s">
        <v>166</v>
      </c>
      <c r="E455" s="34" t="s">
        <v>144</v>
      </c>
      <c r="F455" s="34" t="s">
        <v>210</v>
      </c>
      <c r="G455" s="21"/>
      <c r="H455" s="21"/>
      <c r="I455" s="21" t="s">
        <v>13</v>
      </c>
      <c r="J455" s="21" t="s">
        <v>14</v>
      </c>
      <c r="M455" s="12"/>
    </row>
    <row r="456" spans="1:13" ht="18" customHeight="1">
      <c r="A456" s="4">
        <v>455</v>
      </c>
      <c r="B456" s="37">
        <v>38900</v>
      </c>
      <c r="C456" s="34" t="s">
        <v>16</v>
      </c>
      <c r="D456" s="34" t="s">
        <v>35</v>
      </c>
      <c r="E456" s="34" t="s">
        <v>10</v>
      </c>
      <c r="F456" s="34" t="s">
        <v>72</v>
      </c>
      <c r="G456" s="21"/>
      <c r="H456" s="21"/>
      <c r="I456" s="21" t="s">
        <v>37</v>
      </c>
      <c r="J456" s="21" t="s">
        <v>38</v>
      </c>
      <c r="M456" s="12"/>
    </row>
    <row r="457" spans="1:13" ht="18" customHeight="1">
      <c r="A457" s="4">
        <v>456</v>
      </c>
      <c r="B457" s="37">
        <v>38902</v>
      </c>
      <c r="C457" s="34" t="s">
        <v>72</v>
      </c>
      <c r="D457" s="34" t="s">
        <v>27</v>
      </c>
      <c r="E457" s="36" t="s">
        <v>46</v>
      </c>
      <c r="F457" s="34" t="s">
        <v>10</v>
      </c>
      <c r="G457" s="21"/>
      <c r="H457" s="21"/>
      <c r="I457" s="21" t="s">
        <v>37</v>
      </c>
      <c r="J457" s="21" t="s">
        <v>20</v>
      </c>
      <c r="M457" s="12"/>
    </row>
    <row r="458" spans="1:13" ht="18" customHeight="1">
      <c r="A458" s="4">
        <v>457</v>
      </c>
      <c r="B458" s="37">
        <v>38902</v>
      </c>
      <c r="C458" s="34" t="s">
        <v>213</v>
      </c>
      <c r="D458" s="34" t="s">
        <v>5</v>
      </c>
      <c r="E458" s="34" t="s">
        <v>148</v>
      </c>
      <c r="F458" s="34" t="s">
        <v>12</v>
      </c>
      <c r="G458" s="21"/>
      <c r="H458" s="21"/>
      <c r="I458" s="21" t="s">
        <v>9</v>
      </c>
      <c r="J458" s="21" t="s">
        <v>8</v>
      </c>
      <c r="M458" s="12"/>
    </row>
    <row r="459" spans="1:13" ht="18" customHeight="1">
      <c r="A459" s="4">
        <v>458</v>
      </c>
      <c r="B459" s="37">
        <v>38902</v>
      </c>
      <c r="C459" s="34" t="s">
        <v>23</v>
      </c>
      <c r="D459" s="34" t="s">
        <v>214</v>
      </c>
      <c r="E459" s="34" t="s">
        <v>153</v>
      </c>
      <c r="F459" s="34" t="s">
        <v>182</v>
      </c>
      <c r="G459" s="21"/>
      <c r="H459" s="21"/>
      <c r="I459" s="21" t="s">
        <v>25</v>
      </c>
      <c r="J459" s="21" t="s">
        <v>32</v>
      </c>
      <c r="M459" s="12"/>
    </row>
    <row r="460" spans="1:13" ht="18" customHeight="1">
      <c r="A460" s="4">
        <v>459</v>
      </c>
      <c r="B460" s="37">
        <v>38902</v>
      </c>
      <c r="C460" s="34" t="s">
        <v>131</v>
      </c>
      <c r="D460" s="34" t="s">
        <v>29</v>
      </c>
      <c r="E460" s="34" t="s">
        <v>47</v>
      </c>
      <c r="F460" s="34" t="s">
        <v>161</v>
      </c>
      <c r="G460" s="21"/>
      <c r="H460" s="21"/>
      <c r="I460" s="21" t="s">
        <v>31</v>
      </c>
      <c r="J460" s="21" t="s">
        <v>26</v>
      </c>
      <c r="M460" s="12"/>
    </row>
    <row r="461" spans="1:13" ht="18" customHeight="1">
      <c r="A461" s="4">
        <v>460</v>
      </c>
      <c r="B461" s="37">
        <v>38902</v>
      </c>
      <c r="C461" s="34" t="s">
        <v>43</v>
      </c>
      <c r="D461" s="34" t="s">
        <v>4</v>
      </c>
      <c r="E461" s="34" t="s">
        <v>22</v>
      </c>
      <c r="F461" s="34" t="s">
        <v>163</v>
      </c>
      <c r="G461" s="21"/>
      <c r="H461" s="21"/>
      <c r="I461" s="21" t="s">
        <v>19</v>
      </c>
      <c r="J461" s="21" t="s">
        <v>14</v>
      </c>
      <c r="M461" s="12"/>
    </row>
    <row r="462" spans="1:13" ht="18" customHeight="1">
      <c r="A462" s="4">
        <v>461</v>
      </c>
      <c r="B462" s="37">
        <v>38902</v>
      </c>
      <c r="C462" s="34" t="s">
        <v>15</v>
      </c>
      <c r="D462" s="34" t="s">
        <v>17</v>
      </c>
      <c r="E462" s="34" t="s">
        <v>210</v>
      </c>
      <c r="F462" s="34" t="s">
        <v>144</v>
      </c>
      <c r="G462" s="21"/>
      <c r="H462" s="21"/>
      <c r="I462" s="21" t="s">
        <v>38</v>
      </c>
      <c r="J462" s="21" t="s">
        <v>13</v>
      </c>
      <c r="M462" s="12"/>
    </row>
    <row r="463" spans="1:13" ht="18" customHeight="1">
      <c r="A463" s="4">
        <v>462</v>
      </c>
      <c r="B463" s="37">
        <v>38903</v>
      </c>
      <c r="C463" s="34" t="s">
        <v>161</v>
      </c>
      <c r="D463" s="34" t="s">
        <v>24</v>
      </c>
      <c r="E463" s="34" t="s">
        <v>29</v>
      </c>
      <c r="F463" s="34" t="s">
        <v>47</v>
      </c>
      <c r="G463" s="21"/>
      <c r="H463" s="21"/>
      <c r="I463" s="21" t="s">
        <v>31</v>
      </c>
      <c r="J463" s="21" t="s">
        <v>26</v>
      </c>
      <c r="M463" s="12"/>
    </row>
    <row r="464" spans="1:13" ht="18" customHeight="1">
      <c r="A464" s="4">
        <v>463</v>
      </c>
      <c r="B464" s="37">
        <v>38903</v>
      </c>
      <c r="C464" s="34" t="s">
        <v>10</v>
      </c>
      <c r="D464" s="34" t="s">
        <v>36</v>
      </c>
      <c r="E464" s="34" t="s">
        <v>27</v>
      </c>
      <c r="F464" s="34" t="s">
        <v>46</v>
      </c>
      <c r="G464" s="21"/>
      <c r="H464" s="21"/>
      <c r="I464" s="21" t="s">
        <v>37</v>
      </c>
      <c r="J464" s="21" t="s">
        <v>20</v>
      </c>
      <c r="M464" s="12"/>
    </row>
    <row r="465" spans="1:13" ht="18" customHeight="1">
      <c r="A465" s="4">
        <v>464</v>
      </c>
      <c r="B465" s="37">
        <v>38903</v>
      </c>
      <c r="C465" s="34" t="s">
        <v>144</v>
      </c>
      <c r="D465" s="34" t="s">
        <v>16</v>
      </c>
      <c r="E465" s="34" t="s">
        <v>17</v>
      </c>
      <c r="F465" s="34" t="s">
        <v>210</v>
      </c>
      <c r="G465" s="21"/>
      <c r="H465" s="21"/>
      <c r="I465" s="21" t="s">
        <v>38</v>
      </c>
      <c r="J465" s="21" t="s">
        <v>13</v>
      </c>
      <c r="M465" s="12"/>
    </row>
    <row r="466" spans="1:13" ht="18" customHeight="1">
      <c r="A466" s="4">
        <v>465</v>
      </c>
      <c r="B466" s="37">
        <v>38903</v>
      </c>
      <c r="C466" s="34" t="s">
        <v>163</v>
      </c>
      <c r="D466" s="34" t="s">
        <v>21</v>
      </c>
      <c r="E466" s="34" t="s">
        <v>4</v>
      </c>
      <c r="F466" s="34" t="s">
        <v>22</v>
      </c>
      <c r="G466" s="21"/>
      <c r="H466" s="21"/>
      <c r="I466" s="21" t="s">
        <v>19</v>
      </c>
      <c r="J466" s="21" t="s">
        <v>14</v>
      </c>
      <c r="M466" s="12"/>
    </row>
    <row r="467" spans="1:13" ht="18" customHeight="1">
      <c r="A467" s="4">
        <v>466</v>
      </c>
      <c r="B467" s="37">
        <v>38903</v>
      </c>
      <c r="C467" s="34" t="s">
        <v>146</v>
      </c>
      <c r="D467" s="34" t="s">
        <v>182</v>
      </c>
      <c r="E467" s="34" t="s">
        <v>214</v>
      </c>
      <c r="F467" s="34" t="s">
        <v>153</v>
      </c>
      <c r="G467" s="21"/>
      <c r="H467" s="21"/>
      <c r="I467" s="21" t="s">
        <v>25</v>
      </c>
      <c r="J467" s="21" t="s">
        <v>32</v>
      </c>
      <c r="M467" s="12"/>
    </row>
    <row r="468" spans="1:13" ht="18" customHeight="1">
      <c r="A468" s="4">
        <v>467</v>
      </c>
      <c r="B468" s="37">
        <v>38904</v>
      </c>
      <c r="C468" s="34" t="s">
        <v>148</v>
      </c>
      <c r="D468" s="34" t="s">
        <v>213</v>
      </c>
      <c r="E468" s="34" t="s">
        <v>30</v>
      </c>
      <c r="F468" s="34" t="s">
        <v>5</v>
      </c>
      <c r="G468" s="21"/>
      <c r="H468" s="21"/>
      <c r="I468" s="21" t="s">
        <v>9</v>
      </c>
      <c r="J468" s="21" t="s">
        <v>8</v>
      </c>
      <c r="M468" s="12"/>
    </row>
    <row r="469" spans="1:13" ht="18" customHeight="1">
      <c r="A469" s="4">
        <v>468</v>
      </c>
      <c r="B469" s="37">
        <v>38904</v>
      </c>
      <c r="C469" s="34" t="s">
        <v>47</v>
      </c>
      <c r="D469" s="34" t="s">
        <v>131</v>
      </c>
      <c r="E469" s="34" t="s">
        <v>24</v>
      </c>
      <c r="F469" s="34" t="s">
        <v>29</v>
      </c>
      <c r="G469" s="21"/>
      <c r="H469" s="21"/>
      <c r="I469" s="21" t="s">
        <v>31</v>
      </c>
      <c r="J469" s="21" t="s">
        <v>26</v>
      </c>
      <c r="M469" s="12"/>
    </row>
    <row r="470" spans="1:13" ht="18" customHeight="1">
      <c r="A470" s="4">
        <v>469</v>
      </c>
      <c r="B470" s="37">
        <v>38904</v>
      </c>
      <c r="C470" s="34" t="s">
        <v>46</v>
      </c>
      <c r="D470" s="34" t="s">
        <v>72</v>
      </c>
      <c r="E470" s="34" t="s">
        <v>36</v>
      </c>
      <c r="F470" s="34" t="s">
        <v>27</v>
      </c>
      <c r="G470" s="21"/>
      <c r="H470" s="21"/>
      <c r="I470" s="21" t="s">
        <v>37</v>
      </c>
      <c r="J470" s="21" t="s">
        <v>20</v>
      </c>
      <c r="M470" s="12"/>
    </row>
    <row r="471" spans="1:13" ht="18" customHeight="1">
      <c r="A471" s="4">
        <v>470</v>
      </c>
      <c r="B471" s="37">
        <v>38904</v>
      </c>
      <c r="C471" s="34" t="s">
        <v>210</v>
      </c>
      <c r="D471" s="34" t="s">
        <v>15</v>
      </c>
      <c r="E471" s="34" t="s">
        <v>16</v>
      </c>
      <c r="F471" s="34" t="s">
        <v>17</v>
      </c>
      <c r="G471" s="21"/>
      <c r="H471" s="21"/>
      <c r="I471" s="21" t="s">
        <v>38</v>
      </c>
      <c r="J471" s="21" t="s">
        <v>13</v>
      </c>
      <c r="M471" s="12"/>
    </row>
    <row r="472" spans="1:13" ht="18" customHeight="1">
      <c r="A472" s="4">
        <v>471</v>
      </c>
      <c r="B472" s="37">
        <v>38904</v>
      </c>
      <c r="C472" s="34" t="s">
        <v>22</v>
      </c>
      <c r="D472" s="34" t="s">
        <v>43</v>
      </c>
      <c r="E472" s="34" t="s">
        <v>21</v>
      </c>
      <c r="F472" s="34" t="s">
        <v>4</v>
      </c>
      <c r="G472" s="21"/>
      <c r="H472" s="21"/>
      <c r="I472" s="21" t="s">
        <v>19</v>
      </c>
      <c r="J472" s="21" t="s">
        <v>14</v>
      </c>
      <c r="M472" s="12"/>
    </row>
    <row r="473" spans="1:13" ht="18" customHeight="1">
      <c r="A473" s="4">
        <v>472</v>
      </c>
      <c r="B473" s="37">
        <v>38905</v>
      </c>
      <c r="C473" s="34" t="s">
        <v>4</v>
      </c>
      <c r="D473" s="34" t="s">
        <v>163</v>
      </c>
      <c r="E473" s="34" t="s">
        <v>7</v>
      </c>
      <c r="F473" s="34" t="s">
        <v>36</v>
      </c>
      <c r="G473" s="21"/>
      <c r="H473" s="21"/>
      <c r="I473" s="21" t="s">
        <v>19</v>
      </c>
      <c r="J473" s="21" t="s">
        <v>37</v>
      </c>
      <c r="M473" s="12"/>
    </row>
    <row r="474" spans="1:13" ht="18" customHeight="1">
      <c r="A474" s="4">
        <v>473</v>
      </c>
      <c r="B474" s="37">
        <v>38905</v>
      </c>
      <c r="C474" s="34" t="s">
        <v>214</v>
      </c>
      <c r="D474" s="34" t="s">
        <v>142</v>
      </c>
      <c r="E474" s="34" t="s">
        <v>39</v>
      </c>
      <c r="F474" s="34" t="s">
        <v>185</v>
      </c>
      <c r="G474" s="21"/>
      <c r="H474" s="21"/>
      <c r="I474" s="21" t="s">
        <v>32</v>
      </c>
      <c r="J474" s="21" t="s">
        <v>31</v>
      </c>
      <c r="M474" s="12"/>
    </row>
    <row r="475" spans="1:13" ht="18" customHeight="1">
      <c r="A475" s="4">
        <v>474</v>
      </c>
      <c r="B475" s="37">
        <v>38906</v>
      </c>
      <c r="C475" s="34" t="s">
        <v>5</v>
      </c>
      <c r="D475" s="34" t="s">
        <v>12</v>
      </c>
      <c r="E475" s="34" t="s">
        <v>213</v>
      </c>
      <c r="F475" s="34" t="s">
        <v>30</v>
      </c>
      <c r="G475" s="21"/>
      <c r="H475" s="21"/>
      <c r="I475" s="21" t="s">
        <v>9</v>
      </c>
      <c r="J475" s="21" t="s">
        <v>25</v>
      </c>
      <c r="M475" s="12"/>
    </row>
    <row r="476" spans="1:13" ht="18" customHeight="1">
      <c r="A476" s="4">
        <v>475</v>
      </c>
      <c r="B476" s="37">
        <v>38906</v>
      </c>
      <c r="C476" s="34" t="s">
        <v>173</v>
      </c>
      <c r="D476" s="34" t="s">
        <v>161</v>
      </c>
      <c r="E476" s="34" t="s">
        <v>182</v>
      </c>
      <c r="F476" s="34" t="s">
        <v>44</v>
      </c>
      <c r="G476" s="21"/>
      <c r="H476" s="21"/>
      <c r="I476" s="21" t="s">
        <v>26</v>
      </c>
      <c r="J476" s="21" t="s">
        <v>8</v>
      </c>
      <c r="M476" s="12"/>
    </row>
    <row r="477" spans="1:13" ht="18" customHeight="1">
      <c r="A477" s="4">
        <v>476</v>
      </c>
      <c r="B477" s="37">
        <v>38906</v>
      </c>
      <c r="C477" s="34" t="s">
        <v>36</v>
      </c>
      <c r="D477" s="34" t="s">
        <v>46</v>
      </c>
      <c r="E477" s="34" t="s">
        <v>163</v>
      </c>
      <c r="F477" s="34" t="s">
        <v>7</v>
      </c>
      <c r="G477" s="21"/>
      <c r="H477" s="21"/>
      <c r="I477" s="21" t="s">
        <v>19</v>
      </c>
      <c r="J477" s="21" t="s">
        <v>37</v>
      </c>
      <c r="M477" s="12"/>
    </row>
    <row r="478" spans="1:13" ht="18" customHeight="1">
      <c r="A478" s="4">
        <v>477</v>
      </c>
      <c r="B478" s="37">
        <v>38906</v>
      </c>
      <c r="C478" s="34" t="s">
        <v>29</v>
      </c>
      <c r="D478" s="34" t="s">
        <v>185</v>
      </c>
      <c r="E478" s="34" t="s">
        <v>142</v>
      </c>
      <c r="F478" s="34" t="s">
        <v>131</v>
      </c>
      <c r="G478" s="21"/>
      <c r="H478" s="21"/>
      <c r="I478" s="21" t="s">
        <v>32</v>
      </c>
      <c r="J478" s="21" t="s">
        <v>31</v>
      </c>
      <c r="M478" s="12"/>
    </row>
    <row r="479" spans="1:13" ht="18" customHeight="1">
      <c r="A479" s="4">
        <v>478</v>
      </c>
      <c r="B479" s="37">
        <v>38906</v>
      </c>
      <c r="C479" s="34" t="s">
        <v>33</v>
      </c>
      <c r="D479" s="34" t="s">
        <v>10</v>
      </c>
      <c r="E479" s="34" t="s">
        <v>35</v>
      </c>
      <c r="F479" s="34" t="s">
        <v>49</v>
      </c>
      <c r="G479" s="21"/>
      <c r="H479" s="21"/>
      <c r="I479" s="21" t="s">
        <v>14</v>
      </c>
      <c r="J479" s="21" t="s">
        <v>38</v>
      </c>
      <c r="M479" s="12"/>
    </row>
    <row r="480" spans="1:13" ht="18" customHeight="1">
      <c r="A480" s="4">
        <v>479</v>
      </c>
      <c r="B480" s="37">
        <v>38906</v>
      </c>
      <c r="C480" s="34" t="s">
        <v>16</v>
      </c>
      <c r="D480" s="34" t="s">
        <v>166</v>
      </c>
      <c r="E480" s="34" t="s">
        <v>217</v>
      </c>
      <c r="F480" s="34" t="s">
        <v>72</v>
      </c>
      <c r="G480" s="21"/>
      <c r="H480" s="21"/>
      <c r="I480" s="21" t="s">
        <v>20</v>
      </c>
      <c r="J480" s="21" t="s">
        <v>13</v>
      </c>
      <c r="M480" s="12"/>
    </row>
    <row r="481" spans="1:13" ht="18" customHeight="1">
      <c r="A481" s="4">
        <v>480</v>
      </c>
      <c r="B481" s="37">
        <v>38907</v>
      </c>
      <c r="C481" s="34" t="s">
        <v>7</v>
      </c>
      <c r="D481" s="34" t="s">
        <v>4</v>
      </c>
      <c r="E481" s="36" t="s">
        <v>46</v>
      </c>
      <c r="F481" s="34" t="s">
        <v>163</v>
      </c>
      <c r="G481" s="21"/>
      <c r="H481" s="21"/>
      <c r="I481" s="21" t="s">
        <v>19</v>
      </c>
      <c r="J481" s="21" t="s">
        <v>37</v>
      </c>
      <c r="M481" s="12"/>
    </row>
    <row r="482" spans="1:13" ht="18" customHeight="1">
      <c r="A482" s="4">
        <v>481</v>
      </c>
      <c r="B482" s="37">
        <v>38907</v>
      </c>
      <c r="C482" s="34" t="s">
        <v>49</v>
      </c>
      <c r="D482" s="34" t="s">
        <v>43</v>
      </c>
      <c r="E482" s="34" t="s">
        <v>10</v>
      </c>
      <c r="F482" s="34" t="s">
        <v>35</v>
      </c>
      <c r="G482" s="21"/>
      <c r="H482" s="21"/>
      <c r="I482" s="21" t="s">
        <v>14</v>
      </c>
      <c r="J482" s="21" t="s">
        <v>38</v>
      </c>
      <c r="M482" s="12"/>
    </row>
    <row r="483" spans="1:13" ht="18" customHeight="1">
      <c r="A483" s="4">
        <v>482</v>
      </c>
      <c r="B483" s="37">
        <v>38907</v>
      </c>
      <c r="C483" s="34" t="s">
        <v>131</v>
      </c>
      <c r="D483" s="34" t="s">
        <v>214</v>
      </c>
      <c r="E483" s="34" t="s">
        <v>185</v>
      </c>
      <c r="F483" s="34" t="s">
        <v>142</v>
      </c>
      <c r="G483" s="21"/>
      <c r="H483" s="21"/>
      <c r="I483" s="21" t="s">
        <v>32</v>
      </c>
      <c r="J483" s="21" t="s">
        <v>31</v>
      </c>
      <c r="M483" s="12"/>
    </row>
    <row r="484" spans="1:13" ht="18" customHeight="1">
      <c r="A484" s="4">
        <v>483</v>
      </c>
      <c r="B484" s="37">
        <v>38907</v>
      </c>
      <c r="C484" s="34" t="s">
        <v>24</v>
      </c>
      <c r="D484" s="34" t="s">
        <v>11</v>
      </c>
      <c r="E484" s="34" t="s">
        <v>161</v>
      </c>
      <c r="F484" s="34" t="s">
        <v>182</v>
      </c>
      <c r="G484" s="21"/>
      <c r="H484" s="21"/>
      <c r="I484" s="21" t="s">
        <v>26</v>
      </c>
      <c r="J484" s="21" t="s">
        <v>8</v>
      </c>
      <c r="M484" s="12"/>
    </row>
    <row r="485" spans="1:13" ht="18" customHeight="1">
      <c r="A485" s="4">
        <v>484</v>
      </c>
      <c r="B485" s="37">
        <v>38909</v>
      </c>
      <c r="C485" s="34" t="s">
        <v>182</v>
      </c>
      <c r="D485" s="34" t="s">
        <v>23</v>
      </c>
      <c r="E485" s="34" t="s">
        <v>47</v>
      </c>
      <c r="F485" s="34" t="s">
        <v>161</v>
      </c>
      <c r="G485" s="21"/>
      <c r="H485" s="21"/>
      <c r="I485" s="21" t="s">
        <v>26</v>
      </c>
      <c r="J485" s="21" t="s">
        <v>25</v>
      </c>
      <c r="M485" s="12"/>
    </row>
    <row r="486" spans="1:13" ht="18" customHeight="1">
      <c r="A486" s="4">
        <v>485</v>
      </c>
      <c r="B486" s="37">
        <v>38909</v>
      </c>
      <c r="C486" s="34" t="s">
        <v>35</v>
      </c>
      <c r="D486" s="34" t="s">
        <v>33</v>
      </c>
      <c r="E486" s="34" t="s">
        <v>36</v>
      </c>
      <c r="F486" s="34" t="s">
        <v>16</v>
      </c>
      <c r="G486" s="21"/>
      <c r="H486" s="21"/>
      <c r="I486" s="21" t="s">
        <v>38</v>
      </c>
      <c r="J486" s="21" t="s">
        <v>19</v>
      </c>
      <c r="M486" s="12"/>
    </row>
    <row r="487" spans="1:13" ht="18" customHeight="1">
      <c r="A487" s="4">
        <v>486</v>
      </c>
      <c r="B487" s="37">
        <v>38909</v>
      </c>
      <c r="C487" s="34" t="s">
        <v>213</v>
      </c>
      <c r="D487" s="34" t="s">
        <v>29</v>
      </c>
      <c r="E487" s="34" t="s">
        <v>148</v>
      </c>
      <c r="F487" s="34" t="s">
        <v>12</v>
      </c>
      <c r="G487" s="21"/>
      <c r="H487" s="21"/>
      <c r="I487" s="21" t="s">
        <v>32</v>
      </c>
      <c r="J487" s="21" t="s">
        <v>9</v>
      </c>
      <c r="M487" s="12"/>
    </row>
    <row r="488" spans="1:13" ht="18" customHeight="1">
      <c r="A488" s="4">
        <v>487</v>
      </c>
      <c r="B488" s="37">
        <v>38909</v>
      </c>
      <c r="C488" s="34" t="s">
        <v>142</v>
      </c>
      <c r="D488" s="34" t="s">
        <v>5</v>
      </c>
      <c r="E488" s="34" t="s">
        <v>214</v>
      </c>
      <c r="F488" s="34" t="s">
        <v>185</v>
      </c>
      <c r="G488" s="21"/>
      <c r="H488" s="21"/>
      <c r="I488" s="21" t="s">
        <v>31</v>
      </c>
      <c r="J488" s="21" t="s">
        <v>8</v>
      </c>
      <c r="M488" s="12"/>
    </row>
    <row r="489" spans="1:13" ht="18" customHeight="1">
      <c r="A489" s="4">
        <v>488</v>
      </c>
      <c r="B489" s="37">
        <v>38909</v>
      </c>
      <c r="C489" s="34" t="s">
        <v>21</v>
      </c>
      <c r="D489" s="34" t="s">
        <v>27</v>
      </c>
      <c r="E489" s="34" t="s">
        <v>4</v>
      </c>
      <c r="F489" s="34" t="s">
        <v>166</v>
      </c>
      <c r="G489" s="21"/>
      <c r="H489" s="21"/>
      <c r="I489" s="21" t="s">
        <v>37</v>
      </c>
      <c r="J489" s="21" t="s">
        <v>13</v>
      </c>
      <c r="M489" s="12"/>
    </row>
    <row r="490" spans="1:13" ht="18" customHeight="1">
      <c r="A490" s="4">
        <v>489</v>
      </c>
      <c r="B490" s="37">
        <v>38909</v>
      </c>
      <c r="C490" s="34" t="s">
        <v>163</v>
      </c>
      <c r="D490" s="34" t="s">
        <v>144</v>
      </c>
      <c r="E490" s="34" t="s">
        <v>17</v>
      </c>
      <c r="F490" s="34" t="s">
        <v>210</v>
      </c>
      <c r="G490" s="21"/>
      <c r="H490" s="21"/>
      <c r="I490" s="21" t="s">
        <v>20</v>
      </c>
      <c r="J490" s="21" t="s">
        <v>14</v>
      </c>
      <c r="M490" s="12"/>
    </row>
    <row r="491" spans="1:13" ht="18" customHeight="1">
      <c r="A491" s="4">
        <v>490</v>
      </c>
      <c r="B491" s="37">
        <v>38910</v>
      </c>
      <c r="C491" s="34" t="s">
        <v>166</v>
      </c>
      <c r="D491" s="34" t="s">
        <v>22</v>
      </c>
      <c r="E491" s="34" t="s">
        <v>27</v>
      </c>
      <c r="F491" s="34" t="s">
        <v>4</v>
      </c>
      <c r="G491" s="21"/>
      <c r="H491" s="21"/>
      <c r="I491" s="21" t="s">
        <v>37</v>
      </c>
      <c r="J491" s="21" t="s">
        <v>13</v>
      </c>
      <c r="M491" s="12"/>
    </row>
    <row r="492" spans="1:13" ht="18" customHeight="1">
      <c r="A492" s="4">
        <v>491</v>
      </c>
      <c r="B492" s="37">
        <v>38910</v>
      </c>
      <c r="C492" s="34" t="s">
        <v>161</v>
      </c>
      <c r="D492" s="36" t="s">
        <v>153</v>
      </c>
      <c r="E492" s="34" t="s">
        <v>23</v>
      </c>
      <c r="F492" s="34" t="s">
        <v>47</v>
      </c>
      <c r="G492" s="21"/>
      <c r="H492" s="21"/>
      <c r="I492" s="21" t="s">
        <v>26</v>
      </c>
      <c r="J492" s="21" t="s">
        <v>25</v>
      </c>
      <c r="M492" s="12"/>
    </row>
    <row r="493" spans="1:13" ht="18" customHeight="1">
      <c r="A493" s="4">
        <v>492</v>
      </c>
      <c r="B493" s="37">
        <v>38910</v>
      </c>
      <c r="C493" s="34" t="s">
        <v>211</v>
      </c>
      <c r="D493" s="34" t="s">
        <v>185</v>
      </c>
      <c r="E493" s="34" t="s">
        <v>131</v>
      </c>
      <c r="F493" s="34" t="s">
        <v>214</v>
      </c>
      <c r="G493" s="21"/>
      <c r="H493" s="21"/>
      <c r="I493" s="21" t="s">
        <v>31</v>
      </c>
      <c r="J493" s="21" t="s">
        <v>8</v>
      </c>
      <c r="M493" s="12"/>
    </row>
    <row r="494" spans="1:13" ht="18" customHeight="1">
      <c r="A494" s="4">
        <v>493</v>
      </c>
      <c r="B494" s="37">
        <v>38910</v>
      </c>
      <c r="C494" s="34" t="s">
        <v>16</v>
      </c>
      <c r="D494" s="34" t="s">
        <v>72</v>
      </c>
      <c r="E494" s="34" t="s">
        <v>33</v>
      </c>
      <c r="F494" s="34" t="s">
        <v>36</v>
      </c>
      <c r="G494" s="21"/>
      <c r="H494" s="21"/>
      <c r="I494" s="21" t="s">
        <v>38</v>
      </c>
      <c r="J494" s="21" t="s">
        <v>19</v>
      </c>
      <c r="M494" s="12"/>
    </row>
    <row r="495" spans="1:13" ht="18" customHeight="1">
      <c r="A495" s="4">
        <v>494</v>
      </c>
      <c r="B495" s="37">
        <v>38910</v>
      </c>
      <c r="C495" s="34" t="s">
        <v>12</v>
      </c>
      <c r="D495" s="34" t="s">
        <v>30</v>
      </c>
      <c r="E495" s="34" t="s">
        <v>5</v>
      </c>
      <c r="F495" s="34" t="s">
        <v>148</v>
      </c>
      <c r="G495" s="21"/>
      <c r="H495" s="21"/>
      <c r="I495" s="21" t="s">
        <v>32</v>
      </c>
      <c r="J495" s="21" t="s">
        <v>9</v>
      </c>
      <c r="M495" s="12"/>
    </row>
    <row r="496" spans="1:13" ht="18" customHeight="1">
      <c r="A496" s="4">
        <v>495</v>
      </c>
      <c r="B496" s="37">
        <v>38911</v>
      </c>
      <c r="C496" s="34" t="s">
        <v>47</v>
      </c>
      <c r="D496" s="34" t="s">
        <v>182</v>
      </c>
      <c r="E496" s="34" t="s">
        <v>24</v>
      </c>
      <c r="F496" s="34" t="s">
        <v>23</v>
      </c>
      <c r="G496" s="21"/>
      <c r="H496" s="21"/>
      <c r="I496" s="21" t="s">
        <v>26</v>
      </c>
      <c r="J496" s="21" t="s">
        <v>25</v>
      </c>
      <c r="M496" s="12"/>
    </row>
    <row r="497" spans="1:13" ht="18" customHeight="1">
      <c r="A497" s="4">
        <v>496</v>
      </c>
      <c r="B497" s="37">
        <v>38911</v>
      </c>
      <c r="C497" s="34" t="s">
        <v>36</v>
      </c>
      <c r="D497" s="34" t="s">
        <v>35</v>
      </c>
      <c r="E497" s="34" t="s">
        <v>72</v>
      </c>
      <c r="F497" s="34" t="s">
        <v>33</v>
      </c>
      <c r="G497" s="21"/>
      <c r="H497" s="21"/>
      <c r="I497" s="21" t="s">
        <v>38</v>
      </c>
      <c r="J497" s="21" t="s">
        <v>19</v>
      </c>
      <c r="M497" s="12"/>
    </row>
    <row r="498" spans="1:13" ht="18" customHeight="1">
      <c r="A498" s="4">
        <v>497</v>
      </c>
      <c r="B498" s="37">
        <v>38912</v>
      </c>
      <c r="C498" s="34" t="s">
        <v>4</v>
      </c>
      <c r="D498" s="34" t="s">
        <v>46</v>
      </c>
      <c r="E498" s="34" t="s">
        <v>35</v>
      </c>
      <c r="F498" s="34" t="s">
        <v>15</v>
      </c>
      <c r="G498" s="21"/>
      <c r="H498" s="21"/>
      <c r="I498" s="21" t="s">
        <v>14</v>
      </c>
      <c r="J498" s="21" t="s">
        <v>37</v>
      </c>
      <c r="M498" s="12"/>
    </row>
    <row r="499" spans="1:13" ht="18" customHeight="1">
      <c r="A499" s="4">
        <v>498</v>
      </c>
      <c r="B499" s="37">
        <v>38912</v>
      </c>
      <c r="C499" s="34" t="s">
        <v>10</v>
      </c>
      <c r="D499" s="34" t="s">
        <v>163</v>
      </c>
      <c r="E499" s="34" t="s">
        <v>22</v>
      </c>
      <c r="F499" s="34" t="s">
        <v>72</v>
      </c>
      <c r="G499" s="21"/>
      <c r="H499" s="21"/>
      <c r="I499" s="21" t="s">
        <v>38</v>
      </c>
      <c r="J499" s="21" t="s">
        <v>20</v>
      </c>
      <c r="M499" s="12"/>
    </row>
    <row r="500" spans="1:13" ht="18" customHeight="1">
      <c r="A500" s="4">
        <v>499</v>
      </c>
      <c r="B500" s="37">
        <v>38912</v>
      </c>
      <c r="C500" s="34" t="s">
        <v>17</v>
      </c>
      <c r="D500" s="34" t="s">
        <v>49</v>
      </c>
      <c r="E500" s="34" t="s">
        <v>7</v>
      </c>
      <c r="F500" s="34" t="s">
        <v>144</v>
      </c>
      <c r="G500" s="21"/>
      <c r="H500" s="21"/>
      <c r="I500" s="21" t="s">
        <v>13</v>
      </c>
      <c r="J500" s="21" t="s">
        <v>19</v>
      </c>
      <c r="M500" s="12"/>
    </row>
    <row r="501" spans="1:13" ht="18" customHeight="1">
      <c r="A501" s="4">
        <v>500</v>
      </c>
      <c r="B501" s="37">
        <v>38912</v>
      </c>
      <c r="C501" s="34" t="s">
        <v>214</v>
      </c>
      <c r="D501" s="34" t="s">
        <v>148</v>
      </c>
      <c r="E501" s="34" t="s">
        <v>30</v>
      </c>
      <c r="F501" s="34" t="s">
        <v>131</v>
      </c>
      <c r="G501" s="21"/>
      <c r="H501" s="21"/>
      <c r="I501" s="21" t="s">
        <v>9</v>
      </c>
      <c r="J501" s="21" t="s">
        <v>26</v>
      </c>
      <c r="M501" s="12"/>
    </row>
    <row r="502" spans="1:13" ht="18" customHeight="1">
      <c r="A502" s="4">
        <v>501</v>
      </c>
      <c r="B502" s="37">
        <v>38913</v>
      </c>
      <c r="C502" s="34" t="s">
        <v>72</v>
      </c>
      <c r="D502" s="34" t="s">
        <v>166</v>
      </c>
      <c r="E502" s="34" t="s">
        <v>163</v>
      </c>
      <c r="F502" s="34" t="s">
        <v>22</v>
      </c>
      <c r="G502" s="21"/>
      <c r="H502" s="21"/>
      <c r="I502" s="21" t="s">
        <v>38</v>
      </c>
      <c r="J502" s="21" t="s">
        <v>20</v>
      </c>
      <c r="M502" s="12"/>
    </row>
    <row r="503" spans="1:13" ht="18" customHeight="1">
      <c r="A503" s="4">
        <v>502</v>
      </c>
      <c r="B503" s="37">
        <v>38913</v>
      </c>
      <c r="C503" s="34" t="s">
        <v>23</v>
      </c>
      <c r="D503" s="34" t="s">
        <v>142</v>
      </c>
      <c r="E503" s="34" t="s">
        <v>153</v>
      </c>
      <c r="F503" s="34" t="s">
        <v>24</v>
      </c>
      <c r="G503" s="21"/>
      <c r="H503" s="21"/>
      <c r="I503" s="21" t="s">
        <v>25</v>
      </c>
      <c r="J503" s="21" t="s">
        <v>31</v>
      </c>
      <c r="M503" s="12"/>
    </row>
    <row r="504" spans="1:13" ht="18" customHeight="1">
      <c r="A504" s="4">
        <v>503</v>
      </c>
      <c r="B504" s="37">
        <v>38913</v>
      </c>
      <c r="C504" s="34" t="s">
        <v>131</v>
      </c>
      <c r="D504" s="34" t="s">
        <v>5</v>
      </c>
      <c r="E504" s="34" t="s">
        <v>148</v>
      </c>
      <c r="F504" s="34" t="s">
        <v>30</v>
      </c>
      <c r="G504" s="21"/>
      <c r="H504" s="21"/>
      <c r="I504" s="21" t="s">
        <v>9</v>
      </c>
      <c r="J504" s="21" t="s">
        <v>26</v>
      </c>
      <c r="M504" s="12"/>
    </row>
    <row r="505" spans="1:13" ht="18" customHeight="1">
      <c r="A505" s="4">
        <v>504</v>
      </c>
      <c r="B505" s="37">
        <v>38913</v>
      </c>
      <c r="C505" s="34" t="s">
        <v>144</v>
      </c>
      <c r="D505" s="34" t="s">
        <v>16</v>
      </c>
      <c r="E505" s="34" t="s">
        <v>49</v>
      </c>
      <c r="F505" s="34" t="s">
        <v>7</v>
      </c>
      <c r="G505" s="21"/>
      <c r="H505" s="21"/>
      <c r="I505" s="21" t="s">
        <v>13</v>
      </c>
      <c r="J505" s="21" t="s">
        <v>19</v>
      </c>
      <c r="M505" s="12"/>
    </row>
    <row r="506" spans="1:13" ht="18" customHeight="1">
      <c r="A506" s="4">
        <v>505</v>
      </c>
      <c r="B506" s="37">
        <v>38913</v>
      </c>
      <c r="C506" s="34" t="s">
        <v>15</v>
      </c>
      <c r="D506" s="34" t="s">
        <v>33</v>
      </c>
      <c r="E506" s="34" t="s">
        <v>46</v>
      </c>
      <c r="F506" s="34" t="s">
        <v>35</v>
      </c>
      <c r="G506" s="21"/>
      <c r="H506" s="21"/>
      <c r="I506" s="21" t="s">
        <v>14</v>
      </c>
      <c r="J506" s="21" t="s">
        <v>37</v>
      </c>
      <c r="M506" s="12"/>
    </row>
    <row r="507" spans="1:13" ht="18" customHeight="1">
      <c r="A507" s="4">
        <v>506</v>
      </c>
      <c r="B507" s="37">
        <v>38913</v>
      </c>
      <c r="C507" s="34" t="s">
        <v>50</v>
      </c>
      <c r="D507" s="34" t="s">
        <v>213</v>
      </c>
      <c r="E507" s="34" t="s">
        <v>29</v>
      </c>
      <c r="F507" s="34" t="s">
        <v>41</v>
      </c>
      <c r="G507" s="21"/>
      <c r="H507" s="21"/>
      <c r="I507" s="21" t="s">
        <v>8</v>
      </c>
      <c r="J507" s="21" t="s">
        <v>32</v>
      </c>
      <c r="M507" s="12"/>
    </row>
    <row r="508" spans="1:13" ht="18" customHeight="1">
      <c r="A508" s="4">
        <v>507</v>
      </c>
      <c r="B508" s="37">
        <v>38914</v>
      </c>
      <c r="C508" s="34" t="s">
        <v>7</v>
      </c>
      <c r="D508" s="34" t="s">
        <v>17</v>
      </c>
      <c r="E508" s="34" t="s">
        <v>16</v>
      </c>
      <c r="F508" s="34" t="s">
        <v>49</v>
      </c>
      <c r="G508" s="21"/>
      <c r="H508" s="21"/>
      <c r="I508" s="21" t="s">
        <v>13</v>
      </c>
      <c r="J508" s="21" t="s">
        <v>19</v>
      </c>
      <c r="M508" s="12"/>
    </row>
    <row r="509" spans="1:13" ht="18" customHeight="1">
      <c r="A509" s="4">
        <v>508</v>
      </c>
      <c r="B509" s="37">
        <v>38914</v>
      </c>
      <c r="C509" s="34" t="s">
        <v>35</v>
      </c>
      <c r="D509" s="34" t="s">
        <v>4</v>
      </c>
      <c r="E509" s="34" t="s">
        <v>33</v>
      </c>
      <c r="F509" s="34" t="s">
        <v>46</v>
      </c>
      <c r="G509" s="21"/>
      <c r="H509" s="21"/>
      <c r="I509" s="21" t="s">
        <v>14</v>
      </c>
      <c r="J509" s="21" t="s">
        <v>37</v>
      </c>
      <c r="M509" s="12"/>
    </row>
    <row r="510" spans="1:13" ht="18" customHeight="1">
      <c r="A510" s="4">
        <v>509</v>
      </c>
      <c r="B510" s="37">
        <v>38914</v>
      </c>
      <c r="C510" s="34" t="s">
        <v>41</v>
      </c>
      <c r="D510" s="34" t="s">
        <v>12</v>
      </c>
      <c r="E510" s="34" t="s">
        <v>213</v>
      </c>
      <c r="F510" s="34" t="s">
        <v>29</v>
      </c>
      <c r="G510" s="21"/>
      <c r="H510" s="21"/>
      <c r="I510" s="21" t="s">
        <v>8</v>
      </c>
      <c r="J510" s="21" t="s">
        <v>32</v>
      </c>
      <c r="M510" s="12"/>
    </row>
    <row r="511" spans="1:13" ht="18" customHeight="1">
      <c r="A511" s="4">
        <v>510</v>
      </c>
      <c r="B511" s="37">
        <v>38914</v>
      </c>
      <c r="C511" s="34" t="s">
        <v>30</v>
      </c>
      <c r="D511" s="34" t="s">
        <v>214</v>
      </c>
      <c r="E511" s="34" t="s">
        <v>5</v>
      </c>
      <c r="F511" s="34" t="s">
        <v>148</v>
      </c>
      <c r="G511" s="21"/>
      <c r="H511" s="21"/>
      <c r="I511" s="21" t="s">
        <v>9</v>
      </c>
      <c r="J511" s="21" t="s">
        <v>26</v>
      </c>
      <c r="M511" s="12"/>
    </row>
    <row r="512" spans="1:13" ht="18" customHeight="1">
      <c r="A512" s="4">
        <v>511</v>
      </c>
      <c r="B512" s="37">
        <v>38914</v>
      </c>
      <c r="C512" s="34" t="s">
        <v>24</v>
      </c>
      <c r="D512" s="34" t="s">
        <v>47</v>
      </c>
      <c r="E512" s="34" t="s">
        <v>142</v>
      </c>
      <c r="F512" s="34" t="s">
        <v>153</v>
      </c>
      <c r="G512" s="21"/>
      <c r="H512" s="21"/>
      <c r="I512" s="21" t="s">
        <v>25</v>
      </c>
      <c r="J512" s="21" t="s">
        <v>31</v>
      </c>
      <c r="M512" s="12"/>
    </row>
    <row r="513" spans="1:13" ht="18" customHeight="1">
      <c r="A513" s="4">
        <v>512</v>
      </c>
      <c r="B513" s="37">
        <v>38914</v>
      </c>
      <c r="C513" s="34" t="s">
        <v>22</v>
      </c>
      <c r="D513" s="34" t="s">
        <v>10</v>
      </c>
      <c r="E513" s="34" t="s">
        <v>166</v>
      </c>
      <c r="F513" s="34" t="s">
        <v>163</v>
      </c>
      <c r="G513" s="21"/>
      <c r="H513" s="21"/>
      <c r="I513" s="21" t="s">
        <v>38</v>
      </c>
      <c r="J513" s="21" t="s">
        <v>20</v>
      </c>
      <c r="M513" s="12"/>
    </row>
    <row r="514" spans="1:13" ht="18" customHeight="1">
      <c r="A514" s="4">
        <v>513</v>
      </c>
      <c r="B514" s="37">
        <v>38915</v>
      </c>
      <c r="C514" s="34" t="s">
        <v>148</v>
      </c>
      <c r="D514" s="34" t="s">
        <v>131</v>
      </c>
      <c r="E514" s="34" t="s">
        <v>214</v>
      </c>
      <c r="F514" s="34" t="s">
        <v>5</v>
      </c>
      <c r="G514" s="21"/>
      <c r="H514" s="21"/>
      <c r="I514" s="21" t="s">
        <v>8</v>
      </c>
      <c r="J514" s="21" t="s">
        <v>9</v>
      </c>
      <c r="M514" s="12"/>
    </row>
    <row r="515" spans="1:13" ht="18" customHeight="1">
      <c r="A515" s="4">
        <v>514</v>
      </c>
      <c r="B515" s="37">
        <v>38915</v>
      </c>
      <c r="C515" s="34" t="s">
        <v>153</v>
      </c>
      <c r="D515" s="34" t="s">
        <v>23</v>
      </c>
      <c r="E515" s="34" t="s">
        <v>47</v>
      </c>
      <c r="F515" s="34" t="s">
        <v>142</v>
      </c>
      <c r="G515" s="21"/>
      <c r="H515" s="21"/>
      <c r="I515" s="21" t="s">
        <v>25</v>
      </c>
      <c r="J515" s="21" t="s">
        <v>32</v>
      </c>
      <c r="M515" s="12"/>
    </row>
    <row r="516" spans="1:13" ht="18" customHeight="1">
      <c r="A516" s="4">
        <v>515</v>
      </c>
      <c r="B516" s="37">
        <v>38915</v>
      </c>
      <c r="C516" s="34" t="s">
        <v>49</v>
      </c>
      <c r="D516" s="34" t="s">
        <v>144</v>
      </c>
      <c r="E516" s="34" t="s">
        <v>4</v>
      </c>
      <c r="F516" s="34" t="s">
        <v>33</v>
      </c>
      <c r="G516" s="21"/>
      <c r="H516" s="21"/>
      <c r="I516" s="21" t="s">
        <v>14</v>
      </c>
      <c r="J516" s="21" t="s">
        <v>19</v>
      </c>
      <c r="M516" s="12"/>
    </row>
    <row r="517" spans="1:13" ht="18" customHeight="1">
      <c r="A517" s="4">
        <v>516</v>
      </c>
      <c r="B517" s="37">
        <v>38915</v>
      </c>
      <c r="C517" s="36" t="s">
        <v>46</v>
      </c>
      <c r="D517" s="34" t="s">
        <v>21</v>
      </c>
      <c r="E517" s="34" t="s">
        <v>27</v>
      </c>
      <c r="F517" s="34" t="s">
        <v>16</v>
      </c>
      <c r="G517" s="21"/>
      <c r="H517" s="21"/>
      <c r="I517" s="21" t="s">
        <v>13</v>
      </c>
      <c r="J517" s="21" t="s">
        <v>20</v>
      </c>
      <c r="M517" s="13"/>
    </row>
    <row r="518" spans="1:13" ht="18" customHeight="1">
      <c r="A518" s="4">
        <v>517</v>
      </c>
      <c r="B518" s="37">
        <v>38915</v>
      </c>
      <c r="C518" s="34" t="s">
        <v>29</v>
      </c>
      <c r="D518" s="34" t="s">
        <v>50</v>
      </c>
      <c r="E518" s="34" t="s">
        <v>12</v>
      </c>
      <c r="F518" s="34" t="s">
        <v>213</v>
      </c>
      <c r="G518" s="21"/>
      <c r="H518" s="21"/>
      <c r="I518" s="21" t="s">
        <v>31</v>
      </c>
      <c r="J518" s="21" t="s">
        <v>26</v>
      </c>
      <c r="M518" s="12"/>
    </row>
    <row r="519" spans="1:13" ht="18" customHeight="1">
      <c r="A519" s="4">
        <v>518</v>
      </c>
      <c r="B519" s="37">
        <v>38916</v>
      </c>
      <c r="C519" s="34" t="s">
        <v>213</v>
      </c>
      <c r="D519" s="34" t="s">
        <v>41</v>
      </c>
      <c r="E519" s="34" t="s">
        <v>50</v>
      </c>
      <c r="F519" s="34" t="s">
        <v>12</v>
      </c>
      <c r="G519" s="21"/>
      <c r="H519" s="21"/>
      <c r="I519" s="21" t="s">
        <v>31</v>
      </c>
      <c r="J519" s="21" t="s">
        <v>26</v>
      </c>
      <c r="M519" s="12"/>
    </row>
    <row r="520" spans="1:13" ht="18" customHeight="1">
      <c r="A520" s="4">
        <v>519</v>
      </c>
      <c r="B520" s="37">
        <v>38916</v>
      </c>
      <c r="C520" s="34" t="s">
        <v>142</v>
      </c>
      <c r="D520" s="34" t="s">
        <v>24</v>
      </c>
      <c r="E520" s="34" t="s">
        <v>23</v>
      </c>
      <c r="F520" s="34" t="s">
        <v>47</v>
      </c>
      <c r="G520" s="21"/>
      <c r="H520" s="21"/>
      <c r="I520" s="21" t="s">
        <v>25</v>
      </c>
      <c r="J520" s="21" t="s">
        <v>32</v>
      </c>
      <c r="M520" s="12"/>
    </row>
    <row r="521" spans="1:13" ht="18" customHeight="1">
      <c r="A521" s="4">
        <v>520</v>
      </c>
      <c r="B521" s="37">
        <v>38917</v>
      </c>
      <c r="C521" s="34" t="s">
        <v>47</v>
      </c>
      <c r="D521" s="34" t="s">
        <v>153</v>
      </c>
      <c r="E521" s="34" t="s">
        <v>24</v>
      </c>
      <c r="F521" s="34" t="s">
        <v>23</v>
      </c>
      <c r="G521" s="21"/>
      <c r="H521" s="21"/>
      <c r="I521" s="21" t="s">
        <v>25</v>
      </c>
      <c r="J521" s="21" t="s">
        <v>32</v>
      </c>
      <c r="M521" s="12"/>
    </row>
    <row r="522" spans="1:13" ht="18" customHeight="1">
      <c r="A522" s="4">
        <v>521</v>
      </c>
      <c r="B522" s="37">
        <v>38917</v>
      </c>
      <c r="C522" s="34" t="s">
        <v>10</v>
      </c>
      <c r="D522" s="34" t="s">
        <v>163</v>
      </c>
      <c r="E522" s="34" t="s">
        <v>15</v>
      </c>
      <c r="F522" s="34" t="s">
        <v>72</v>
      </c>
      <c r="G522" s="21"/>
      <c r="H522" s="21"/>
      <c r="I522" s="21" t="s">
        <v>38</v>
      </c>
      <c r="J522" s="21" t="s">
        <v>37</v>
      </c>
      <c r="M522" s="12"/>
    </row>
    <row r="523" spans="1:13" ht="18" customHeight="1">
      <c r="A523" s="4">
        <v>522</v>
      </c>
      <c r="B523" s="37">
        <v>38919</v>
      </c>
      <c r="C523" s="34" t="s">
        <v>7</v>
      </c>
      <c r="D523" s="34" t="s">
        <v>153</v>
      </c>
      <c r="E523" s="34" t="s">
        <v>163</v>
      </c>
      <c r="F523" s="34" t="s">
        <v>12</v>
      </c>
      <c r="G523" s="21" t="s">
        <v>21</v>
      </c>
      <c r="H523" s="21" t="s">
        <v>50</v>
      </c>
      <c r="I523" s="21" t="s">
        <v>134</v>
      </c>
      <c r="J523" s="21" t="s">
        <v>133</v>
      </c>
      <c r="M523" s="12"/>
    </row>
    <row r="524" spans="1:13" ht="18" customHeight="1">
      <c r="A524" s="4">
        <v>523</v>
      </c>
      <c r="B524" s="37">
        <v>38921</v>
      </c>
      <c r="C524" s="34" t="s">
        <v>50</v>
      </c>
      <c r="D524" s="34" t="s">
        <v>21</v>
      </c>
      <c r="E524" s="34" t="s">
        <v>12</v>
      </c>
      <c r="F524" s="34" t="s">
        <v>163</v>
      </c>
      <c r="G524" s="21" t="s">
        <v>153</v>
      </c>
      <c r="H524" s="21" t="s">
        <v>7</v>
      </c>
      <c r="I524" s="21" t="s">
        <v>133</v>
      </c>
      <c r="J524" s="21" t="s">
        <v>134</v>
      </c>
      <c r="M524" s="12"/>
    </row>
    <row r="525" spans="1:13" ht="18" customHeight="1">
      <c r="A525" s="4">
        <v>524</v>
      </c>
      <c r="B525" s="37">
        <v>38923</v>
      </c>
      <c r="C525" s="34" t="s">
        <v>72</v>
      </c>
      <c r="D525" s="34" t="s">
        <v>166</v>
      </c>
      <c r="E525" s="34" t="s">
        <v>49</v>
      </c>
      <c r="F525" s="34" t="s">
        <v>17</v>
      </c>
      <c r="G525" s="21"/>
      <c r="H525" s="21"/>
      <c r="I525" s="21" t="s">
        <v>37</v>
      </c>
      <c r="J525" s="21" t="s">
        <v>19</v>
      </c>
      <c r="M525" s="12"/>
    </row>
    <row r="526" spans="1:13" ht="18" customHeight="1">
      <c r="A526" s="4">
        <v>525</v>
      </c>
      <c r="B526" s="37">
        <v>38923</v>
      </c>
      <c r="C526" s="34" t="s">
        <v>23</v>
      </c>
      <c r="D526" s="34" t="s">
        <v>29</v>
      </c>
      <c r="E526" s="34" t="s">
        <v>131</v>
      </c>
      <c r="F526" s="34" t="s">
        <v>5</v>
      </c>
      <c r="G526" s="21"/>
      <c r="H526" s="21"/>
      <c r="I526" s="21" t="s">
        <v>32</v>
      </c>
      <c r="J526" s="21" t="s">
        <v>26</v>
      </c>
      <c r="M526" s="12"/>
    </row>
    <row r="527" spans="1:13" ht="18" customHeight="1">
      <c r="A527" s="4">
        <v>526</v>
      </c>
      <c r="B527" s="37">
        <v>38923</v>
      </c>
      <c r="C527" s="34" t="s">
        <v>144</v>
      </c>
      <c r="D527" s="34" t="s">
        <v>16</v>
      </c>
      <c r="E527" s="34" t="s">
        <v>46</v>
      </c>
      <c r="F527" s="34" t="s">
        <v>21</v>
      </c>
      <c r="G527" s="21"/>
      <c r="H527" s="21"/>
      <c r="I527" s="21" t="s">
        <v>20</v>
      </c>
      <c r="J527" s="21" t="s">
        <v>38</v>
      </c>
      <c r="M527" s="12"/>
    </row>
    <row r="528" spans="1:13" ht="18" customHeight="1">
      <c r="A528" s="4">
        <v>527</v>
      </c>
      <c r="B528" s="37">
        <v>38923</v>
      </c>
      <c r="C528" s="34" t="s">
        <v>24</v>
      </c>
      <c r="D528" s="34" t="s">
        <v>142</v>
      </c>
      <c r="E528" s="34" t="s">
        <v>182</v>
      </c>
      <c r="F528" s="34" t="s">
        <v>161</v>
      </c>
      <c r="G528" s="21"/>
      <c r="H528" s="21"/>
      <c r="I528" s="21" t="s">
        <v>25</v>
      </c>
      <c r="J528" s="21" t="s">
        <v>8</v>
      </c>
      <c r="M528" s="12"/>
    </row>
    <row r="529" spans="1:13" ht="18" customHeight="1">
      <c r="A529" s="4">
        <v>528</v>
      </c>
      <c r="B529" s="37">
        <v>38923</v>
      </c>
      <c r="C529" s="34" t="s">
        <v>22</v>
      </c>
      <c r="D529" s="34" t="s">
        <v>210</v>
      </c>
      <c r="E529" s="34" t="s">
        <v>35</v>
      </c>
      <c r="F529" s="34" t="s">
        <v>43</v>
      </c>
      <c r="G529" s="21"/>
      <c r="H529" s="21"/>
      <c r="I529" s="21" t="s">
        <v>14</v>
      </c>
      <c r="J529" s="21" t="s">
        <v>13</v>
      </c>
      <c r="M529" s="12"/>
    </row>
    <row r="530" spans="1:13" ht="18" customHeight="1">
      <c r="A530" s="4">
        <v>529</v>
      </c>
      <c r="B530" s="37">
        <v>38924</v>
      </c>
      <c r="C530" s="34" t="s">
        <v>148</v>
      </c>
      <c r="D530" s="34" t="s">
        <v>30</v>
      </c>
      <c r="E530" s="34" t="s">
        <v>12</v>
      </c>
      <c r="F530" s="34" t="s">
        <v>214</v>
      </c>
      <c r="G530" s="21"/>
      <c r="H530" s="21"/>
      <c r="I530" s="21" t="s">
        <v>31</v>
      </c>
      <c r="J530" s="21" t="s">
        <v>9</v>
      </c>
      <c r="M530" s="12"/>
    </row>
    <row r="531" spans="1:13" ht="18" customHeight="1">
      <c r="A531" s="4">
        <v>530</v>
      </c>
      <c r="B531" s="37">
        <v>38924</v>
      </c>
      <c r="C531" s="34" t="s">
        <v>161</v>
      </c>
      <c r="D531" s="34" t="s">
        <v>47</v>
      </c>
      <c r="E531" s="34" t="s">
        <v>142</v>
      </c>
      <c r="F531" s="34" t="s">
        <v>182</v>
      </c>
      <c r="G531" s="21"/>
      <c r="H531" s="21"/>
      <c r="I531" s="21" t="s">
        <v>25</v>
      </c>
      <c r="J531" s="21" t="s">
        <v>8</v>
      </c>
      <c r="M531" s="12"/>
    </row>
    <row r="532" spans="1:13" ht="18" customHeight="1">
      <c r="A532" s="4">
        <v>531</v>
      </c>
      <c r="B532" s="37">
        <v>38924</v>
      </c>
      <c r="C532" s="34" t="s">
        <v>5</v>
      </c>
      <c r="D532" s="34" t="s">
        <v>41</v>
      </c>
      <c r="E532" s="34" t="s">
        <v>29</v>
      </c>
      <c r="F532" s="34" t="s">
        <v>131</v>
      </c>
      <c r="G532" s="21"/>
      <c r="H532" s="21"/>
      <c r="I532" s="21" t="s">
        <v>32</v>
      </c>
      <c r="J532" s="21" t="s">
        <v>26</v>
      </c>
      <c r="M532" s="12"/>
    </row>
    <row r="533" spans="1:13" ht="18" customHeight="1">
      <c r="A533" s="4">
        <v>532</v>
      </c>
      <c r="B533" s="37">
        <v>38924</v>
      </c>
      <c r="C533" s="34" t="s">
        <v>43</v>
      </c>
      <c r="D533" s="34" t="s">
        <v>36</v>
      </c>
      <c r="E533" s="34" t="s">
        <v>210</v>
      </c>
      <c r="F533" s="34" t="s">
        <v>35</v>
      </c>
      <c r="G533" s="21"/>
      <c r="H533" s="21"/>
      <c r="I533" s="21" t="s">
        <v>14</v>
      </c>
      <c r="J533" s="21" t="s">
        <v>13</v>
      </c>
      <c r="M533" s="12"/>
    </row>
    <row r="534" spans="1:13" ht="18" customHeight="1">
      <c r="A534" s="4">
        <v>533</v>
      </c>
      <c r="B534" s="37">
        <v>38924</v>
      </c>
      <c r="C534" s="34" t="s">
        <v>21</v>
      </c>
      <c r="D534" s="34" t="s">
        <v>4</v>
      </c>
      <c r="E534" s="34" t="s">
        <v>16</v>
      </c>
      <c r="F534" s="34" t="s">
        <v>46</v>
      </c>
      <c r="G534" s="21"/>
      <c r="H534" s="21"/>
      <c r="I534" s="21" t="s">
        <v>20</v>
      </c>
      <c r="J534" s="21" t="s">
        <v>38</v>
      </c>
      <c r="M534" s="12"/>
    </row>
    <row r="535" spans="1:13" ht="18" customHeight="1">
      <c r="A535" s="4">
        <v>534</v>
      </c>
      <c r="B535" s="37">
        <v>38924</v>
      </c>
      <c r="C535" s="34" t="s">
        <v>17</v>
      </c>
      <c r="D535" s="34" t="s">
        <v>10</v>
      </c>
      <c r="E535" s="36" t="s">
        <v>166</v>
      </c>
      <c r="F535" s="34" t="s">
        <v>49</v>
      </c>
      <c r="G535" s="21"/>
      <c r="H535" s="21"/>
      <c r="I535" s="21" t="s">
        <v>37</v>
      </c>
      <c r="J535" s="21" t="s">
        <v>19</v>
      </c>
      <c r="M535" s="12"/>
    </row>
    <row r="536" spans="1:13" ht="18" customHeight="1">
      <c r="A536" s="4">
        <v>535</v>
      </c>
      <c r="B536" s="37">
        <v>38925</v>
      </c>
      <c r="C536" s="34" t="s">
        <v>182</v>
      </c>
      <c r="D536" s="34" t="s">
        <v>24</v>
      </c>
      <c r="E536" s="34" t="s">
        <v>47</v>
      </c>
      <c r="F536" s="34" t="s">
        <v>142</v>
      </c>
      <c r="G536" s="21"/>
      <c r="H536" s="21"/>
      <c r="I536" s="21" t="s">
        <v>25</v>
      </c>
      <c r="J536" s="21" t="s">
        <v>8</v>
      </c>
      <c r="M536" s="12"/>
    </row>
    <row r="537" spans="1:13" ht="18" customHeight="1">
      <c r="A537" s="4">
        <v>536</v>
      </c>
      <c r="B537" s="37">
        <v>38925</v>
      </c>
      <c r="C537" s="34" t="s">
        <v>49</v>
      </c>
      <c r="D537" s="34" t="s">
        <v>72</v>
      </c>
      <c r="E537" s="34" t="s">
        <v>10</v>
      </c>
      <c r="F537" s="34" t="s">
        <v>166</v>
      </c>
      <c r="G537" s="21"/>
      <c r="H537" s="21"/>
      <c r="I537" s="21" t="s">
        <v>37</v>
      </c>
      <c r="J537" s="21" t="s">
        <v>19</v>
      </c>
      <c r="M537" s="12"/>
    </row>
    <row r="538" spans="1:13" ht="18" customHeight="1">
      <c r="A538" s="4">
        <v>537</v>
      </c>
      <c r="B538" s="37">
        <v>38925</v>
      </c>
      <c r="C538" s="34" t="s">
        <v>46</v>
      </c>
      <c r="D538" s="34" t="s">
        <v>144</v>
      </c>
      <c r="E538" s="34" t="s">
        <v>4</v>
      </c>
      <c r="F538" s="34" t="s">
        <v>16</v>
      </c>
      <c r="G538" s="21"/>
      <c r="H538" s="21"/>
      <c r="I538" s="21" t="s">
        <v>20</v>
      </c>
      <c r="J538" s="21" t="s">
        <v>38</v>
      </c>
      <c r="M538" s="12"/>
    </row>
    <row r="539" spans="1:13" ht="18" customHeight="1">
      <c r="A539" s="4">
        <v>538</v>
      </c>
      <c r="B539" s="37">
        <v>38925</v>
      </c>
      <c r="C539" s="34" t="s">
        <v>214</v>
      </c>
      <c r="D539" s="34" t="s">
        <v>213</v>
      </c>
      <c r="E539" s="34" t="s">
        <v>30</v>
      </c>
      <c r="F539" s="34" t="s">
        <v>12</v>
      </c>
      <c r="G539" s="21"/>
      <c r="H539" s="21"/>
      <c r="I539" s="21" t="s">
        <v>31</v>
      </c>
      <c r="J539" s="21" t="s">
        <v>9</v>
      </c>
      <c r="M539" s="12"/>
    </row>
    <row r="540" spans="1:13" ht="18" customHeight="1">
      <c r="A540" s="4">
        <v>539</v>
      </c>
      <c r="B540" s="37">
        <v>38926</v>
      </c>
      <c r="C540" s="34" t="s">
        <v>7</v>
      </c>
      <c r="D540" s="34" t="s">
        <v>17</v>
      </c>
      <c r="E540" s="34" t="s">
        <v>27</v>
      </c>
      <c r="F540" s="34" t="s">
        <v>4</v>
      </c>
      <c r="G540" s="21"/>
      <c r="H540" s="21"/>
      <c r="I540" s="21" t="s">
        <v>38</v>
      </c>
      <c r="J540" s="21" t="s">
        <v>14</v>
      </c>
      <c r="M540" s="12"/>
    </row>
    <row r="541" spans="1:13" ht="18" customHeight="1">
      <c r="A541" s="4">
        <v>540</v>
      </c>
      <c r="B541" s="37">
        <v>38926</v>
      </c>
      <c r="C541" s="34" t="s">
        <v>35</v>
      </c>
      <c r="D541" s="34" t="s">
        <v>43</v>
      </c>
      <c r="E541" s="34" t="s">
        <v>166</v>
      </c>
      <c r="F541" s="34" t="s">
        <v>10</v>
      </c>
      <c r="G541" s="21"/>
      <c r="H541" s="21"/>
      <c r="I541" s="21" t="s">
        <v>19</v>
      </c>
      <c r="J541" s="21" t="s">
        <v>13</v>
      </c>
      <c r="M541" s="12"/>
    </row>
    <row r="542" spans="1:13" ht="18" customHeight="1">
      <c r="A542" s="4">
        <v>541</v>
      </c>
      <c r="B542" s="37">
        <v>38926</v>
      </c>
      <c r="C542" s="34" t="s">
        <v>153</v>
      </c>
      <c r="D542" s="34" t="s">
        <v>23</v>
      </c>
      <c r="E542" s="34" t="s">
        <v>50</v>
      </c>
      <c r="F542" s="34" t="s">
        <v>47</v>
      </c>
      <c r="G542" s="21"/>
      <c r="H542" s="21"/>
      <c r="I542" s="21" t="s">
        <v>26</v>
      </c>
      <c r="J542" s="21" t="s">
        <v>8</v>
      </c>
      <c r="M542" s="12"/>
    </row>
    <row r="543" spans="1:13" ht="18" customHeight="1">
      <c r="A543" s="4">
        <v>542</v>
      </c>
      <c r="B543" s="37">
        <v>38926</v>
      </c>
      <c r="C543" s="34" t="s">
        <v>16</v>
      </c>
      <c r="D543" s="34" t="s">
        <v>21</v>
      </c>
      <c r="E543" s="34" t="s">
        <v>144</v>
      </c>
      <c r="F543" s="34" t="s">
        <v>210</v>
      </c>
      <c r="G543" s="21"/>
      <c r="H543" s="21"/>
      <c r="I543" s="21" t="s">
        <v>20</v>
      </c>
      <c r="J543" s="21" t="s">
        <v>37</v>
      </c>
      <c r="M543" s="12"/>
    </row>
    <row r="544" spans="1:13" ht="18" customHeight="1">
      <c r="A544" s="4">
        <v>543</v>
      </c>
      <c r="B544" s="37">
        <v>38927</v>
      </c>
      <c r="C544" s="34" t="s">
        <v>4</v>
      </c>
      <c r="D544" s="34" t="s">
        <v>163</v>
      </c>
      <c r="E544" s="34" t="s">
        <v>17</v>
      </c>
      <c r="F544" s="34" t="s">
        <v>27</v>
      </c>
      <c r="G544" s="21"/>
      <c r="H544" s="21"/>
      <c r="I544" s="21" t="s">
        <v>38</v>
      </c>
      <c r="J544" s="21" t="s">
        <v>14</v>
      </c>
      <c r="M544" s="12"/>
    </row>
    <row r="545" spans="1:13" ht="18" customHeight="1">
      <c r="A545" s="4">
        <v>544</v>
      </c>
      <c r="B545" s="37">
        <v>38927</v>
      </c>
      <c r="C545" s="34" t="s">
        <v>10</v>
      </c>
      <c r="D545" s="34" t="s">
        <v>46</v>
      </c>
      <c r="E545" s="34" t="s">
        <v>43</v>
      </c>
      <c r="F545" s="34" t="s">
        <v>166</v>
      </c>
      <c r="G545" s="21"/>
      <c r="H545" s="21"/>
      <c r="I545" s="21" t="s">
        <v>19</v>
      </c>
      <c r="J545" s="21" t="s">
        <v>13</v>
      </c>
      <c r="M545" s="12"/>
    </row>
    <row r="546" spans="1:13" ht="18" customHeight="1">
      <c r="A546" s="4">
        <v>545</v>
      </c>
      <c r="B546" s="37">
        <v>38927</v>
      </c>
      <c r="C546" s="34" t="s">
        <v>210</v>
      </c>
      <c r="D546" s="34" t="s">
        <v>72</v>
      </c>
      <c r="E546" s="34" t="s">
        <v>21</v>
      </c>
      <c r="F546" s="34" t="s">
        <v>144</v>
      </c>
      <c r="G546" s="21"/>
      <c r="H546" s="21"/>
      <c r="I546" s="21" t="s">
        <v>20</v>
      </c>
      <c r="J546" s="21" t="s">
        <v>37</v>
      </c>
      <c r="M546" s="12"/>
    </row>
    <row r="547" spans="1:13" ht="18" customHeight="1">
      <c r="A547" s="4">
        <v>546</v>
      </c>
      <c r="B547" s="37">
        <v>38927</v>
      </c>
      <c r="C547" s="34" t="s">
        <v>131</v>
      </c>
      <c r="D547" s="34" t="s">
        <v>185</v>
      </c>
      <c r="E547" s="34" t="s">
        <v>208</v>
      </c>
      <c r="F547" s="34" t="s">
        <v>29</v>
      </c>
      <c r="G547" s="21"/>
      <c r="H547" s="21"/>
      <c r="I547" s="21" t="s">
        <v>9</v>
      </c>
      <c r="J547" s="21" t="s">
        <v>32</v>
      </c>
      <c r="M547" s="12"/>
    </row>
    <row r="548" spans="1:13" ht="18" customHeight="1">
      <c r="A548" s="4">
        <v>547</v>
      </c>
      <c r="B548" s="37">
        <v>38927</v>
      </c>
      <c r="C548" s="34" t="s">
        <v>142</v>
      </c>
      <c r="D548" s="34" t="s">
        <v>161</v>
      </c>
      <c r="E548" s="34" t="s">
        <v>24</v>
      </c>
      <c r="F548" s="34" t="s">
        <v>50</v>
      </c>
      <c r="G548" s="21"/>
      <c r="H548" s="21"/>
      <c r="I548" s="21" t="s">
        <v>26</v>
      </c>
      <c r="J548" s="21" t="s">
        <v>8</v>
      </c>
      <c r="M548" s="12"/>
    </row>
    <row r="549" spans="1:13" ht="18" customHeight="1">
      <c r="A549" s="4">
        <v>548</v>
      </c>
      <c r="B549" s="37">
        <v>38927</v>
      </c>
      <c r="C549" s="34" t="s">
        <v>12</v>
      </c>
      <c r="D549" s="34" t="s">
        <v>148</v>
      </c>
      <c r="E549" s="34" t="s">
        <v>213</v>
      </c>
      <c r="F549" s="34" t="s">
        <v>30</v>
      </c>
      <c r="G549" s="21"/>
      <c r="H549" s="21"/>
      <c r="I549" s="21" t="s">
        <v>31</v>
      </c>
      <c r="J549" s="21" t="s">
        <v>25</v>
      </c>
      <c r="M549" s="12"/>
    </row>
    <row r="550" spans="1:13" ht="18" customHeight="1">
      <c r="A550" s="4">
        <v>549</v>
      </c>
      <c r="B550" s="37">
        <v>38928</v>
      </c>
      <c r="C550" s="34" t="s">
        <v>166</v>
      </c>
      <c r="D550" s="34" t="s">
        <v>35</v>
      </c>
      <c r="E550" s="34" t="s">
        <v>46</v>
      </c>
      <c r="F550" s="34" t="s">
        <v>43</v>
      </c>
      <c r="G550" s="21"/>
      <c r="H550" s="21"/>
      <c r="I550" s="21" t="s">
        <v>19</v>
      </c>
      <c r="J550" s="21" t="s">
        <v>13</v>
      </c>
      <c r="M550" s="12"/>
    </row>
    <row r="551" spans="1:13" ht="18" customHeight="1">
      <c r="A551" s="4">
        <v>550</v>
      </c>
      <c r="B551" s="37">
        <v>38928</v>
      </c>
      <c r="C551" s="34" t="s">
        <v>29</v>
      </c>
      <c r="D551" s="34" t="s">
        <v>5</v>
      </c>
      <c r="E551" s="34" t="s">
        <v>185</v>
      </c>
      <c r="F551" s="34" t="s">
        <v>208</v>
      </c>
      <c r="G551" s="21"/>
      <c r="H551" s="21"/>
      <c r="I551" s="21" t="s">
        <v>9</v>
      </c>
      <c r="J551" s="21" t="s">
        <v>32</v>
      </c>
      <c r="M551" s="12"/>
    </row>
    <row r="552" spans="1:13" ht="18" customHeight="1">
      <c r="A552" s="4">
        <v>551</v>
      </c>
      <c r="B552" s="37">
        <v>38928</v>
      </c>
      <c r="C552" s="34" t="s">
        <v>30</v>
      </c>
      <c r="D552" s="34" t="s">
        <v>214</v>
      </c>
      <c r="E552" s="34" t="s">
        <v>148</v>
      </c>
      <c r="F552" s="34" t="s">
        <v>213</v>
      </c>
      <c r="G552" s="21"/>
      <c r="H552" s="21"/>
      <c r="I552" s="21" t="s">
        <v>31</v>
      </c>
      <c r="J552" s="21" t="s">
        <v>25</v>
      </c>
      <c r="M552" s="12"/>
    </row>
    <row r="553" spans="1:13" ht="18" customHeight="1">
      <c r="A553" s="4">
        <v>552</v>
      </c>
      <c r="B553" s="37">
        <v>38928</v>
      </c>
      <c r="C553" s="34" t="s">
        <v>144</v>
      </c>
      <c r="D553" s="34" t="s">
        <v>16</v>
      </c>
      <c r="E553" s="34" t="s">
        <v>72</v>
      </c>
      <c r="F553" s="34" t="s">
        <v>21</v>
      </c>
      <c r="G553" s="21"/>
      <c r="H553" s="21"/>
      <c r="I553" s="21" t="s">
        <v>20</v>
      </c>
      <c r="J553" s="21" t="s">
        <v>37</v>
      </c>
      <c r="M553" s="12"/>
    </row>
    <row r="554" spans="1:13" ht="18" customHeight="1">
      <c r="A554" s="4">
        <v>553</v>
      </c>
      <c r="B554" s="37">
        <v>38928</v>
      </c>
      <c r="C554" s="34" t="s">
        <v>50</v>
      </c>
      <c r="D554" s="34" t="s">
        <v>153</v>
      </c>
      <c r="E554" s="34" t="s">
        <v>23</v>
      </c>
      <c r="F554" s="34" t="s">
        <v>24</v>
      </c>
      <c r="G554" s="21"/>
      <c r="H554" s="21"/>
      <c r="I554" s="21" t="s">
        <v>26</v>
      </c>
      <c r="J554" s="21" t="s">
        <v>8</v>
      </c>
      <c r="M554" s="12"/>
    </row>
    <row r="555" spans="1:13" ht="18" customHeight="1">
      <c r="A555" s="4">
        <v>554</v>
      </c>
      <c r="B555" s="37">
        <v>38928</v>
      </c>
      <c r="C555" s="34" t="s">
        <v>27</v>
      </c>
      <c r="D555" s="34" t="s">
        <v>7</v>
      </c>
      <c r="E555" s="34" t="s">
        <v>163</v>
      </c>
      <c r="F555" s="34" t="s">
        <v>17</v>
      </c>
      <c r="G555" s="21"/>
      <c r="H555" s="21"/>
      <c r="I555" s="21" t="s">
        <v>38</v>
      </c>
      <c r="J555" s="21" t="s">
        <v>14</v>
      </c>
      <c r="M555" s="12"/>
    </row>
    <row r="556" spans="1:13" ht="18" customHeight="1">
      <c r="A556" s="4">
        <v>555</v>
      </c>
      <c r="B556" s="37">
        <v>38930</v>
      </c>
      <c r="C556" s="34" t="s">
        <v>213</v>
      </c>
      <c r="D556" s="34" t="s">
        <v>131</v>
      </c>
      <c r="E556" s="34" t="s">
        <v>5</v>
      </c>
      <c r="F556" s="34" t="s">
        <v>211</v>
      </c>
      <c r="G556" s="21"/>
      <c r="H556" s="21"/>
      <c r="I556" s="21" t="s">
        <v>8</v>
      </c>
      <c r="J556" s="21" t="s">
        <v>32</v>
      </c>
      <c r="M556" s="12"/>
    </row>
    <row r="557" spans="1:13" ht="18" customHeight="1">
      <c r="A557" s="4">
        <v>556</v>
      </c>
      <c r="B557" s="37">
        <v>38930</v>
      </c>
      <c r="C557" s="34" t="s">
        <v>23</v>
      </c>
      <c r="D557" s="34" t="s">
        <v>142</v>
      </c>
      <c r="E557" s="34" t="s">
        <v>153</v>
      </c>
      <c r="F557" s="34" t="s">
        <v>148</v>
      </c>
      <c r="G557" s="21"/>
      <c r="H557" s="21"/>
      <c r="I557" s="21" t="s">
        <v>25</v>
      </c>
      <c r="J557" s="21" t="s">
        <v>9</v>
      </c>
      <c r="M557" s="12"/>
    </row>
    <row r="558" spans="1:13" ht="18" customHeight="1">
      <c r="A558" s="4">
        <v>557</v>
      </c>
      <c r="B558" s="37">
        <v>38930</v>
      </c>
      <c r="C558" s="34" t="s">
        <v>15</v>
      </c>
      <c r="D558" s="34" t="s">
        <v>4</v>
      </c>
      <c r="E558" s="34" t="s">
        <v>36</v>
      </c>
      <c r="F558" s="34" t="s">
        <v>163</v>
      </c>
      <c r="G558" s="21"/>
      <c r="H558" s="21"/>
      <c r="I558" s="21" t="s">
        <v>13</v>
      </c>
      <c r="J558" s="21" t="s">
        <v>20</v>
      </c>
      <c r="M558" s="12"/>
    </row>
    <row r="559" spans="1:13" ht="18" customHeight="1">
      <c r="A559" s="4">
        <v>558</v>
      </c>
      <c r="B559" s="37">
        <v>38930</v>
      </c>
      <c r="C559" s="34" t="s">
        <v>21</v>
      </c>
      <c r="D559" s="34" t="s">
        <v>22</v>
      </c>
      <c r="E559" s="34" t="s">
        <v>35</v>
      </c>
      <c r="F559" s="34" t="s">
        <v>46</v>
      </c>
      <c r="G559" s="21"/>
      <c r="H559" s="21"/>
      <c r="I559" s="21" t="s">
        <v>37</v>
      </c>
      <c r="J559" s="21" t="s">
        <v>38</v>
      </c>
      <c r="M559" s="12"/>
    </row>
    <row r="560" spans="1:13" ht="18" customHeight="1">
      <c r="A560" s="4">
        <v>559</v>
      </c>
      <c r="B560" s="37">
        <v>38930</v>
      </c>
      <c r="C560" s="34" t="s">
        <v>17</v>
      </c>
      <c r="D560" s="34" t="s">
        <v>210</v>
      </c>
      <c r="E560" s="34" t="s">
        <v>18</v>
      </c>
      <c r="F560" s="34" t="s">
        <v>72</v>
      </c>
      <c r="G560" s="21"/>
      <c r="H560" s="21"/>
      <c r="I560" s="21" t="s">
        <v>19</v>
      </c>
      <c r="J560" s="21" t="s">
        <v>14</v>
      </c>
      <c r="M560" s="12"/>
    </row>
    <row r="561" spans="1:13" ht="18" customHeight="1">
      <c r="A561" s="4">
        <v>560</v>
      </c>
      <c r="B561" s="37">
        <v>38930</v>
      </c>
      <c r="C561" s="34" t="s">
        <v>146</v>
      </c>
      <c r="D561" s="34" t="s">
        <v>182</v>
      </c>
      <c r="E561" s="34" t="s">
        <v>214</v>
      </c>
      <c r="F561" s="34" t="s">
        <v>185</v>
      </c>
      <c r="G561" s="21"/>
      <c r="H561" s="21"/>
      <c r="I561" s="21" t="s">
        <v>26</v>
      </c>
      <c r="J561" s="21" t="s">
        <v>31</v>
      </c>
      <c r="M561" s="12"/>
    </row>
    <row r="562" spans="1:13" ht="18" customHeight="1">
      <c r="A562" s="4">
        <v>561</v>
      </c>
      <c r="B562" s="37">
        <v>38931</v>
      </c>
      <c r="C562" s="36" t="s">
        <v>148</v>
      </c>
      <c r="D562" s="34" t="s">
        <v>11</v>
      </c>
      <c r="E562" s="34" t="s">
        <v>142</v>
      </c>
      <c r="F562" s="34" t="s">
        <v>153</v>
      </c>
      <c r="G562" s="21"/>
      <c r="H562" s="21"/>
      <c r="I562" s="21" t="s">
        <v>25</v>
      </c>
      <c r="J562" s="21" t="s">
        <v>9</v>
      </c>
      <c r="M562" s="13"/>
    </row>
    <row r="563" spans="1:13" ht="18" customHeight="1">
      <c r="A563" s="4">
        <v>562</v>
      </c>
      <c r="B563" s="37">
        <v>38931</v>
      </c>
      <c r="C563" s="34" t="s">
        <v>161</v>
      </c>
      <c r="D563" s="34" t="s">
        <v>47</v>
      </c>
      <c r="E563" s="34" t="s">
        <v>182</v>
      </c>
      <c r="F563" s="34" t="s">
        <v>214</v>
      </c>
      <c r="G563" s="21"/>
      <c r="H563" s="21"/>
      <c r="I563" s="21" t="s">
        <v>26</v>
      </c>
      <c r="J563" s="21" t="s">
        <v>31</v>
      </c>
      <c r="M563" s="12"/>
    </row>
    <row r="564" spans="1:13" ht="18" customHeight="1">
      <c r="A564" s="4">
        <v>563</v>
      </c>
      <c r="B564" s="37">
        <v>38931</v>
      </c>
      <c r="C564" s="34" t="s">
        <v>72</v>
      </c>
      <c r="D564" s="34" t="s">
        <v>166</v>
      </c>
      <c r="E564" s="34" t="s">
        <v>210</v>
      </c>
      <c r="F564" s="34" t="s">
        <v>18</v>
      </c>
      <c r="G564" s="21"/>
      <c r="H564" s="21"/>
      <c r="I564" s="21" t="s">
        <v>19</v>
      </c>
      <c r="J564" s="21" t="s">
        <v>14</v>
      </c>
      <c r="M564" s="12"/>
    </row>
    <row r="565" spans="1:13" ht="18" customHeight="1">
      <c r="A565" s="4">
        <v>564</v>
      </c>
      <c r="B565" s="37">
        <v>38931</v>
      </c>
      <c r="C565" s="34" t="s">
        <v>211</v>
      </c>
      <c r="D565" s="34" t="s">
        <v>29</v>
      </c>
      <c r="E565" s="34" t="s">
        <v>131</v>
      </c>
      <c r="F565" s="34" t="s">
        <v>5</v>
      </c>
      <c r="G565" s="21"/>
      <c r="H565" s="21"/>
      <c r="I565" s="21" t="s">
        <v>8</v>
      </c>
      <c r="J565" s="21" t="s">
        <v>32</v>
      </c>
      <c r="M565" s="12"/>
    </row>
    <row r="566" spans="1:13" ht="18" customHeight="1">
      <c r="A566" s="4">
        <v>565</v>
      </c>
      <c r="B566" s="37">
        <v>38931</v>
      </c>
      <c r="C566" s="34" t="s">
        <v>46</v>
      </c>
      <c r="D566" s="34" t="s">
        <v>144</v>
      </c>
      <c r="E566" s="34" t="s">
        <v>22</v>
      </c>
      <c r="F566" s="34" t="s">
        <v>35</v>
      </c>
      <c r="G566" s="21"/>
      <c r="H566" s="21"/>
      <c r="I566" s="21" t="s">
        <v>37</v>
      </c>
      <c r="J566" s="21" t="s">
        <v>38</v>
      </c>
      <c r="M566" s="12"/>
    </row>
    <row r="567" spans="1:13" ht="18" customHeight="1">
      <c r="A567" s="4">
        <v>566</v>
      </c>
      <c r="B567" s="37">
        <v>38931</v>
      </c>
      <c r="C567" s="34" t="s">
        <v>163</v>
      </c>
      <c r="D567" s="34" t="s">
        <v>10</v>
      </c>
      <c r="E567" s="34" t="s">
        <v>4</v>
      </c>
      <c r="F567" s="34" t="s">
        <v>36</v>
      </c>
      <c r="G567" s="21"/>
      <c r="H567" s="21"/>
      <c r="I567" s="21" t="s">
        <v>13</v>
      </c>
      <c r="J567" s="21" t="s">
        <v>20</v>
      </c>
      <c r="M567" s="12"/>
    </row>
    <row r="568" spans="1:13" ht="18" customHeight="1">
      <c r="A568" s="4">
        <v>567</v>
      </c>
      <c r="B568" s="37">
        <v>38932</v>
      </c>
      <c r="C568" s="34" t="s">
        <v>35</v>
      </c>
      <c r="D568" s="34" t="s">
        <v>21</v>
      </c>
      <c r="E568" s="34" t="s">
        <v>144</v>
      </c>
      <c r="F568" s="34" t="s">
        <v>22</v>
      </c>
      <c r="G568" s="21"/>
      <c r="H568" s="21"/>
      <c r="I568" s="21" t="s">
        <v>37</v>
      </c>
      <c r="J568" s="21" t="s">
        <v>38</v>
      </c>
      <c r="M568" s="12"/>
    </row>
    <row r="569" spans="1:13" ht="18" customHeight="1">
      <c r="A569" s="4">
        <v>568</v>
      </c>
      <c r="B569" s="37">
        <v>38932</v>
      </c>
      <c r="C569" s="34" t="s">
        <v>5</v>
      </c>
      <c r="D569" s="34" t="s">
        <v>213</v>
      </c>
      <c r="E569" s="34" t="s">
        <v>30</v>
      </c>
      <c r="F569" s="34" t="s">
        <v>131</v>
      </c>
      <c r="G569" s="21"/>
      <c r="H569" s="21"/>
      <c r="I569" s="21" t="s">
        <v>8</v>
      </c>
      <c r="J569" s="21" t="s">
        <v>32</v>
      </c>
      <c r="M569" s="12"/>
    </row>
    <row r="570" spans="1:13" ht="18" customHeight="1">
      <c r="A570" s="4">
        <v>569</v>
      </c>
      <c r="B570" s="37">
        <v>38932</v>
      </c>
      <c r="C570" s="34" t="s">
        <v>36</v>
      </c>
      <c r="D570" s="34" t="s">
        <v>15</v>
      </c>
      <c r="E570" s="34" t="s">
        <v>10</v>
      </c>
      <c r="F570" s="34" t="s">
        <v>4</v>
      </c>
      <c r="G570" s="21"/>
      <c r="H570" s="21"/>
      <c r="I570" s="21" t="s">
        <v>13</v>
      </c>
      <c r="J570" s="21" t="s">
        <v>20</v>
      </c>
      <c r="M570" s="12"/>
    </row>
    <row r="571" spans="1:13" ht="18" customHeight="1">
      <c r="A571" s="4">
        <v>570</v>
      </c>
      <c r="B571" s="37">
        <v>38932</v>
      </c>
      <c r="C571" s="34" t="s">
        <v>18</v>
      </c>
      <c r="D571" s="34" t="s">
        <v>17</v>
      </c>
      <c r="E571" s="34" t="s">
        <v>166</v>
      </c>
      <c r="F571" s="34" t="s">
        <v>210</v>
      </c>
      <c r="G571" s="21"/>
      <c r="H571" s="21"/>
      <c r="I571" s="21" t="s">
        <v>19</v>
      </c>
      <c r="J571" s="21" t="s">
        <v>14</v>
      </c>
      <c r="M571" s="12"/>
    </row>
    <row r="572" spans="1:13" ht="18" customHeight="1">
      <c r="A572" s="4">
        <v>571</v>
      </c>
      <c r="B572" s="37">
        <v>38932</v>
      </c>
      <c r="C572" s="34" t="s">
        <v>214</v>
      </c>
      <c r="D572" s="34" t="s">
        <v>146</v>
      </c>
      <c r="E572" s="34" t="s">
        <v>185</v>
      </c>
      <c r="F572" s="34" t="s">
        <v>182</v>
      </c>
      <c r="G572" s="21"/>
      <c r="H572" s="21"/>
      <c r="I572" s="21" t="s">
        <v>26</v>
      </c>
      <c r="J572" s="21" t="s">
        <v>31</v>
      </c>
      <c r="M572" s="12"/>
    </row>
    <row r="573" spans="1:13" ht="18" customHeight="1">
      <c r="A573" s="4">
        <v>572</v>
      </c>
      <c r="B573" s="37">
        <v>38933</v>
      </c>
      <c r="C573" s="34" t="s">
        <v>4</v>
      </c>
      <c r="D573" s="34" t="s">
        <v>163</v>
      </c>
      <c r="E573" s="34" t="s">
        <v>15</v>
      </c>
      <c r="F573" s="34" t="s">
        <v>10</v>
      </c>
      <c r="G573" s="21"/>
      <c r="H573" s="21"/>
      <c r="I573" s="21" t="s">
        <v>37</v>
      </c>
      <c r="J573" s="21" t="s">
        <v>13</v>
      </c>
      <c r="M573" s="12"/>
    </row>
    <row r="574" spans="1:13" ht="18" customHeight="1">
      <c r="A574" s="4">
        <v>573</v>
      </c>
      <c r="B574" s="37">
        <v>38933</v>
      </c>
      <c r="C574" s="34" t="s">
        <v>153</v>
      </c>
      <c r="D574" s="34" t="s">
        <v>148</v>
      </c>
      <c r="E574" s="34" t="s">
        <v>24</v>
      </c>
      <c r="F574" s="34" t="s">
        <v>47</v>
      </c>
      <c r="G574" s="21"/>
      <c r="H574" s="21"/>
      <c r="I574" s="21" t="s">
        <v>8</v>
      </c>
      <c r="J574" s="21" t="s">
        <v>25</v>
      </c>
      <c r="M574" s="12"/>
    </row>
    <row r="575" spans="1:13" ht="18" customHeight="1">
      <c r="A575" s="4">
        <v>574</v>
      </c>
      <c r="B575" s="37">
        <v>38933</v>
      </c>
      <c r="C575" s="34" t="s">
        <v>131</v>
      </c>
      <c r="D575" s="34" t="s">
        <v>39</v>
      </c>
      <c r="E575" s="34" t="s">
        <v>23</v>
      </c>
      <c r="F575" s="34" t="s">
        <v>30</v>
      </c>
      <c r="G575" s="21"/>
      <c r="H575" s="21"/>
      <c r="I575" s="21" t="s">
        <v>32</v>
      </c>
      <c r="J575" s="21" t="s">
        <v>31</v>
      </c>
      <c r="M575" s="12"/>
    </row>
    <row r="576" spans="1:13" ht="18" customHeight="1">
      <c r="A576" s="4">
        <v>575</v>
      </c>
      <c r="B576" s="37">
        <v>38933</v>
      </c>
      <c r="C576" s="34" t="s">
        <v>22</v>
      </c>
      <c r="D576" s="34" t="s">
        <v>46</v>
      </c>
      <c r="E576" s="34" t="s">
        <v>33</v>
      </c>
      <c r="F576" s="34" t="s">
        <v>16</v>
      </c>
      <c r="G576" s="21"/>
      <c r="H576" s="21"/>
      <c r="I576" s="21" t="s">
        <v>14</v>
      </c>
      <c r="J576" s="21" t="s">
        <v>20</v>
      </c>
      <c r="M576" s="12"/>
    </row>
    <row r="577" spans="1:13" ht="18" customHeight="1">
      <c r="A577" s="4">
        <v>576</v>
      </c>
      <c r="B577" s="37">
        <v>38934</v>
      </c>
      <c r="C577" s="34" t="s">
        <v>47</v>
      </c>
      <c r="D577" s="34" t="s">
        <v>214</v>
      </c>
      <c r="E577" s="34" t="s">
        <v>148</v>
      </c>
      <c r="F577" s="34" t="s">
        <v>24</v>
      </c>
      <c r="G577" s="21"/>
      <c r="H577" s="21"/>
      <c r="I577" s="21" t="s">
        <v>8</v>
      </c>
      <c r="J577" s="21" t="s">
        <v>25</v>
      </c>
      <c r="M577" s="12"/>
    </row>
    <row r="578" spans="1:13" ht="18" customHeight="1">
      <c r="A578" s="4">
        <v>577</v>
      </c>
      <c r="B578" s="37">
        <v>38934</v>
      </c>
      <c r="C578" s="34" t="s">
        <v>10</v>
      </c>
      <c r="D578" s="34" t="s">
        <v>49</v>
      </c>
      <c r="E578" s="34" t="s">
        <v>163</v>
      </c>
      <c r="F578" s="34" t="s">
        <v>15</v>
      </c>
      <c r="G578" s="21"/>
      <c r="H578" s="21"/>
      <c r="I578" s="21" t="s">
        <v>37</v>
      </c>
      <c r="J578" s="21" t="s">
        <v>13</v>
      </c>
      <c r="M578" s="12"/>
    </row>
    <row r="579" spans="1:13" ht="18" customHeight="1">
      <c r="A579" s="4">
        <v>578</v>
      </c>
      <c r="B579" s="37">
        <v>38934</v>
      </c>
      <c r="C579" s="34" t="s">
        <v>210</v>
      </c>
      <c r="D579" s="34" t="s">
        <v>72</v>
      </c>
      <c r="E579" s="34" t="s">
        <v>17</v>
      </c>
      <c r="F579" s="34" t="s">
        <v>144</v>
      </c>
      <c r="G579" s="21"/>
      <c r="H579" s="21"/>
      <c r="I579" s="21" t="s">
        <v>38</v>
      </c>
      <c r="J579" s="21" t="s">
        <v>19</v>
      </c>
      <c r="M579" s="12"/>
    </row>
    <row r="580" spans="1:13" ht="18" customHeight="1">
      <c r="A580" s="4">
        <v>579</v>
      </c>
      <c r="B580" s="37">
        <v>38934</v>
      </c>
      <c r="C580" s="34" t="s">
        <v>30</v>
      </c>
      <c r="D580" s="34" t="s">
        <v>161</v>
      </c>
      <c r="E580" s="34" t="s">
        <v>39</v>
      </c>
      <c r="F580" s="34" t="s">
        <v>23</v>
      </c>
      <c r="G580" s="21"/>
      <c r="H580" s="21"/>
      <c r="I580" s="21" t="s">
        <v>32</v>
      </c>
      <c r="J580" s="21" t="s">
        <v>31</v>
      </c>
      <c r="M580" s="12"/>
    </row>
    <row r="581" spans="1:13" ht="18" customHeight="1">
      <c r="A581" s="4">
        <v>580</v>
      </c>
      <c r="B581" s="37">
        <v>38934</v>
      </c>
      <c r="C581" s="34" t="s">
        <v>142</v>
      </c>
      <c r="D581" s="34" t="s">
        <v>5</v>
      </c>
      <c r="E581" s="34" t="s">
        <v>12</v>
      </c>
      <c r="F581" s="34" t="s">
        <v>213</v>
      </c>
      <c r="G581" s="21"/>
      <c r="H581" s="21"/>
      <c r="I581" s="21" t="s">
        <v>9</v>
      </c>
      <c r="J581" s="21" t="s">
        <v>26</v>
      </c>
      <c r="M581" s="12"/>
    </row>
    <row r="582" spans="1:13" ht="18" customHeight="1">
      <c r="A582" s="4">
        <v>581</v>
      </c>
      <c r="B582" s="37">
        <v>38934</v>
      </c>
      <c r="C582" s="34" t="s">
        <v>16</v>
      </c>
      <c r="D582" s="34" t="s">
        <v>166</v>
      </c>
      <c r="E582" s="34" t="s">
        <v>46</v>
      </c>
      <c r="F582" s="34" t="s">
        <v>33</v>
      </c>
      <c r="G582" s="21"/>
      <c r="H582" s="21"/>
      <c r="I582" s="21" t="s">
        <v>14</v>
      </c>
      <c r="J582" s="21" t="s">
        <v>20</v>
      </c>
      <c r="M582" s="12"/>
    </row>
    <row r="583" spans="1:13" ht="18" customHeight="1">
      <c r="A583" s="4">
        <v>582</v>
      </c>
      <c r="B583" s="37">
        <v>38935</v>
      </c>
      <c r="C583" s="34" t="s">
        <v>213</v>
      </c>
      <c r="D583" s="34" t="s">
        <v>29</v>
      </c>
      <c r="E583" s="34" t="s">
        <v>5</v>
      </c>
      <c r="F583" s="34" t="s">
        <v>12</v>
      </c>
      <c r="G583" s="21"/>
      <c r="H583" s="21"/>
      <c r="I583" s="21" t="s">
        <v>9</v>
      </c>
      <c r="J583" s="21" t="s">
        <v>26</v>
      </c>
      <c r="M583" s="12"/>
    </row>
    <row r="584" spans="1:13" ht="18" customHeight="1">
      <c r="A584" s="4">
        <v>583</v>
      </c>
      <c r="B584" s="37">
        <v>38935</v>
      </c>
      <c r="C584" s="34" t="s">
        <v>23</v>
      </c>
      <c r="D584" s="34" t="s">
        <v>131</v>
      </c>
      <c r="E584" s="34" t="s">
        <v>161</v>
      </c>
      <c r="F584" s="34" t="s">
        <v>39</v>
      </c>
      <c r="G584" s="21"/>
      <c r="H584" s="21"/>
      <c r="I584" s="21" t="s">
        <v>32</v>
      </c>
      <c r="J584" s="21" t="s">
        <v>31</v>
      </c>
      <c r="M584" s="12"/>
    </row>
    <row r="585" spans="1:13" ht="18" customHeight="1">
      <c r="A585" s="4">
        <v>584</v>
      </c>
      <c r="B585" s="37">
        <v>38935</v>
      </c>
      <c r="C585" s="34" t="s">
        <v>144</v>
      </c>
      <c r="D585" s="34" t="s">
        <v>35</v>
      </c>
      <c r="E585" s="34" t="s">
        <v>72</v>
      </c>
      <c r="F585" s="34" t="s">
        <v>17</v>
      </c>
      <c r="G585" s="21"/>
      <c r="H585" s="21"/>
      <c r="I585" s="21" t="s">
        <v>38</v>
      </c>
      <c r="J585" s="21" t="s">
        <v>19</v>
      </c>
      <c r="M585" s="12"/>
    </row>
    <row r="586" spans="1:13" ht="18" customHeight="1">
      <c r="A586" s="4">
        <v>585</v>
      </c>
      <c r="B586" s="37">
        <v>38935</v>
      </c>
      <c r="C586" s="34" t="s">
        <v>15</v>
      </c>
      <c r="D586" s="34" t="s">
        <v>4</v>
      </c>
      <c r="E586" s="34" t="s">
        <v>49</v>
      </c>
      <c r="F586" s="34" t="s">
        <v>163</v>
      </c>
      <c r="G586" s="21"/>
      <c r="H586" s="21"/>
      <c r="I586" s="21" t="s">
        <v>37</v>
      </c>
      <c r="J586" s="21" t="s">
        <v>13</v>
      </c>
      <c r="M586" s="12"/>
    </row>
    <row r="587" spans="1:13" ht="18" customHeight="1">
      <c r="A587" s="4">
        <v>586</v>
      </c>
      <c r="B587" s="37">
        <v>38935</v>
      </c>
      <c r="C587" s="34" t="s">
        <v>24</v>
      </c>
      <c r="D587" s="34" t="s">
        <v>153</v>
      </c>
      <c r="E587" s="34" t="s">
        <v>214</v>
      </c>
      <c r="F587" s="34" t="s">
        <v>148</v>
      </c>
      <c r="G587" s="21"/>
      <c r="H587" s="21"/>
      <c r="I587" s="21" t="s">
        <v>8</v>
      </c>
      <c r="J587" s="21" t="s">
        <v>25</v>
      </c>
      <c r="M587" s="12"/>
    </row>
    <row r="588" spans="1:13" ht="18" customHeight="1">
      <c r="A588" s="4">
        <v>587</v>
      </c>
      <c r="B588" s="37">
        <v>38935</v>
      </c>
      <c r="C588" s="34" t="s">
        <v>33</v>
      </c>
      <c r="D588" s="34" t="s">
        <v>22</v>
      </c>
      <c r="E588" s="34" t="s">
        <v>166</v>
      </c>
      <c r="F588" s="34" t="s">
        <v>46</v>
      </c>
      <c r="G588" s="21"/>
      <c r="H588" s="21"/>
      <c r="I588" s="21" t="s">
        <v>14</v>
      </c>
      <c r="J588" s="21" t="s">
        <v>20</v>
      </c>
      <c r="M588" s="12"/>
    </row>
    <row r="589" spans="1:13" ht="18" customHeight="1">
      <c r="A589" s="4">
        <v>588</v>
      </c>
      <c r="B589" s="37">
        <v>38937</v>
      </c>
      <c r="C589" s="34" t="s">
        <v>182</v>
      </c>
      <c r="D589" s="34" t="s">
        <v>30</v>
      </c>
      <c r="E589" s="34" t="s">
        <v>47</v>
      </c>
      <c r="F589" s="34" t="s">
        <v>161</v>
      </c>
      <c r="G589" s="21"/>
      <c r="H589" s="21"/>
      <c r="I589" s="21" t="s">
        <v>25</v>
      </c>
      <c r="J589" s="21" t="s">
        <v>31</v>
      </c>
      <c r="M589" s="12"/>
    </row>
    <row r="590" spans="1:13" ht="18" customHeight="1">
      <c r="A590" s="4">
        <v>589</v>
      </c>
      <c r="B590" s="37">
        <v>38937</v>
      </c>
      <c r="C590" s="34" t="s">
        <v>173</v>
      </c>
      <c r="D590" s="34" t="s">
        <v>23</v>
      </c>
      <c r="E590" s="34" t="s">
        <v>153</v>
      </c>
      <c r="F590" s="34" t="s">
        <v>214</v>
      </c>
      <c r="G590" s="21"/>
      <c r="H590" s="21"/>
      <c r="I590" s="21" t="s">
        <v>26</v>
      </c>
      <c r="J590" s="21" t="s">
        <v>32</v>
      </c>
      <c r="M590" s="12"/>
    </row>
    <row r="591" spans="1:13" ht="18" customHeight="1">
      <c r="A591" s="4">
        <v>590</v>
      </c>
      <c r="B591" s="37">
        <v>38937</v>
      </c>
      <c r="C591" s="34" t="s">
        <v>17</v>
      </c>
      <c r="D591" s="34" t="s">
        <v>16</v>
      </c>
      <c r="E591" s="34" t="s">
        <v>22</v>
      </c>
      <c r="F591" s="34" t="s">
        <v>166</v>
      </c>
      <c r="G591" s="21"/>
      <c r="H591" s="21"/>
      <c r="I591" s="21" t="s">
        <v>13</v>
      </c>
      <c r="J591" s="21" t="s">
        <v>38</v>
      </c>
      <c r="M591" s="12"/>
    </row>
    <row r="592" spans="1:13" ht="18" customHeight="1">
      <c r="A592" s="4">
        <v>591</v>
      </c>
      <c r="B592" s="37">
        <v>38937</v>
      </c>
      <c r="C592" s="34" t="s">
        <v>12</v>
      </c>
      <c r="D592" s="34" t="s">
        <v>142</v>
      </c>
      <c r="E592" s="34" t="s">
        <v>29</v>
      </c>
      <c r="F592" s="34" t="s">
        <v>5</v>
      </c>
      <c r="G592" s="21"/>
      <c r="H592" s="21"/>
      <c r="I592" s="21" t="s">
        <v>9</v>
      </c>
      <c r="J592" s="21" t="s">
        <v>8</v>
      </c>
      <c r="M592" s="12"/>
    </row>
    <row r="593" spans="1:13" ht="18" customHeight="1">
      <c r="A593" s="4">
        <v>592</v>
      </c>
      <c r="B593" s="37">
        <v>38938</v>
      </c>
      <c r="C593" s="34" t="s">
        <v>166</v>
      </c>
      <c r="D593" s="34" t="s">
        <v>6</v>
      </c>
      <c r="E593" s="34" t="s">
        <v>16</v>
      </c>
      <c r="F593" s="34" t="s">
        <v>22</v>
      </c>
      <c r="G593" s="21"/>
      <c r="H593" s="21"/>
      <c r="I593" s="21" t="s">
        <v>13</v>
      </c>
      <c r="J593" s="21" t="s">
        <v>38</v>
      </c>
      <c r="M593" s="12"/>
    </row>
    <row r="594" spans="1:13" ht="18" customHeight="1">
      <c r="A594" s="4">
        <v>593</v>
      </c>
      <c r="B594" s="37">
        <v>38938</v>
      </c>
      <c r="C594" s="34" t="s">
        <v>161</v>
      </c>
      <c r="D594" s="34" t="s">
        <v>24</v>
      </c>
      <c r="E594" s="34" t="s">
        <v>30</v>
      </c>
      <c r="F594" s="34" t="s">
        <v>47</v>
      </c>
      <c r="G594" s="21"/>
      <c r="H594" s="21"/>
      <c r="I594" s="21" t="s">
        <v>25</v>
      </c>
      <c r="J594" s="21" t="s">
        <v>31</v>
      </c>
      <c r="M594" s="12"/>
    </row>
    <row r="595" spans="1:13" ht="18" customHeight="1">
      <c r="A595" s="4">
        <v>594</v>
      </c>
      <c r="B595" s="37">
        <v>38938</v>
      </c>
      <c r="C595" s="34" t="s">
        <v>5</v>
      </c>
      <c r="D595" s="34" t="s">
        <v>213</v>
      </c>
      <c r="E595" s="36" t="s">
        <v>142</v>
      </c>
      <c r="F595" s="34" t="s">
        <v>29</v>
      </c>
      <c r="G595" s="21"/>
      <c r="H595" s="21"/>
      <c r="I595" s="21" t="s">
        <v>9</v>
      </c>
      <c r="J595" s="21" t="s">
        <v>8</v>
      </c>
      <c r="M595" s="12"/>
    </row>
    <row r="596" spans="1:13" ht="18" customHeight="1">
      <c r="A596" s="4">
        <v>595</v>
      </c>
      <c r="B596" s="37">
        <v>38938</v>
      </c>
      <c r="C596" s="34" t="s">
        <v>49</v>
      </c>
      <c r="D596" s="34" t="s">
        <v>43</v>
      </c>
      <c r="E596" s="34" t="s">
        <v>10</v>
      </c>
      <c r="F596" s="34" t="s">
        <v>35</v>
      </c>
      <c r="G596" s="21"/>
      <c r="H596" s="21"/>
      <c r="I596" s="21" t="s">
        <v>20</v>
      </c>
      <c r="J596" s="21" t="s">
        <v>19</v>
      </c>
      <c r="M596" s="12"/>
    </row>
    <row r="597" spans="1:13" ht="18" customHeight="1">
      <c r="A597" s="4">
        <v>596</v>
      </c>
      <c r="B597" s="37">
        <v>38938</v>
      </c>
      <c r="C597" s="34" t="s">
        <v>27</v>
      </c>
      <c r="D597" s="34" t="s">
        <v>33</v>
      </c>
      <c r="E597" s="34" t="s">
        <v>210</v>
      </c>
      <c r="F597" s="34" t="s">
        <v>7</v>
      </c>
      <c r="G597" s="21"/>
      <c r="H597" s="21"/>
      <c r="I597" s="21" t="s">
        <v>14</v>
      </c>
      <c r="J597" s="21" t="s">
        <v>37</v>
      </c>
      <c r="M597" s="12"/>
    </row>
    <row r="598" spans="1:13" ht="18" customHeight="1">
      <c r="A598" s="4">
        <v>597</v>
      </c>
      <c r="B598" s="37">
        <v>38938</v>
      </c>
      <c r="C598" s="34" t="s">
        <v>214</v>
      </c>
      <c r="D598" s="34" t="s">
        <v>44</v>
      </c>
      <c r="E598" s="34" t="s">
        <v>23</v>
      </c>
      <c r="F598" s="34" t="s">
        <v>153</v>
      </c>
      <c r="G598" s="21"/>
      <c r="H598" s="21"/>
      <c r="I598" s="21" t="s">
        <v>26</v>
      </c>
      <c r="J598" s="21" t="s">
        <v>32</v>
      </c>
      <c r="M598" s="12"/>
    </row>
    <row r="599" spans="1:13" ht="18" customHeight="1">
      <c r="A599" s="4">
        <v>598</v>
      </c>
      <c r="B599" s="37">
        <v>38939</v>
      </c>
      <c r="C599" s="34" t="s">
        <v>7</v>
      </c>
      <c r="D599" s="34" t="s">
        <v>163</v>
      </c>
      <c r="E599" s="34" t="s">
        <v>33</v>
      </c>
      <c r="F599" s="34" t="s">
        <v>210</v>
      </c>
      <c r="G599" s="21"/>
      <c r="H599" s="21"/>
      <c r="I599" s="21" t="s">
        <v>14</v>
      </c>
      <c r="J599" s="21" t="s">
        <v>37</v>
      </c>
      <c r="M599" s="12"/>
    </row>
    <row r="600" spans="1:13" ht="18" customHeight="1">
      <c r="A600" s="4">
        <v>599</v>
      </c>
      <c r="B600" s="37">
        <v>38939</v>
      </c>
      <c r="C600" s="34" t="s">
        <v>47</v>
      </c>
      <c r="D600" s="34" t="s">
        <v>182</v>
      </c>
      <c r="E600" s="34" t="s">
        <v>24</v>
      </c>
      <c r="F600" s="34" t="s">
        <v>30</v>
      </c>
      <c r="G600" s="21"/>
      <c r="H600" s="21"/>
      <c r="I600" s="21" t="s">
        <v>25</v>
      </c>
      <c r="J600" s="21" t="s">
        <v>31</v>
      </c>
      <c r="M600" s="12"/>
    </row>
    <row r="601" spans="1:13" ht="18" customHeight="1">
      <c r="A601" s="4">
        <v>600</v>
      </c>
      <c r="B601" s="37">
        <v>38939</v>
      </c>
      <c r="C601" s="34" t="s">
        <v>153</v>
      </c>
      <c r="D601" s="36" t="s">
        <v>173</v>
      </c>
      <c r="E601" s="34" t="s">
        <v>44</v>
      </c>
      <c r="F601" s="34" t="s">
        <v>23</v>
      </c>
      <c r="G601" s="21"/>
      <c r="H601" s="21"/>
      <c r="I601" s="21" t="s">
        <v>26</v>
      </c>
      <c r="J601" s="21" t="s">
        <v>32</v>
      </c>
      <c r="M601" s="12"/>
    </row>
    <row r="602" spans="1:13" ht="18" customHeight="1">
      <c r="A602" s="4">
        <v>601</v>
      </c>
      <c r="B602" s="37">
        <v>38939</v>
      </c>
      <c r="C602" s="34" t="s">
        <v>22</v>
      </c>
      <c r="D602" s="34" t="s">
        <v>144</v>
      </c>
      <c r="E602" s="34" t="s">
        <v>6</v>
      </c>
      <c r="F602" s="34" t="s">
        <v>16</v>
      </c>
      <c r="G602" s="21"/>
      <c r="H602" s="21"/>
      <c r="I602" s="21" t="s">
        <v>13</v>
      </c>
      <c r="J602" s="21" t="s">
        <v>38</v>
      </c>
      <c r="M602" s="12"/>
    </row>
    <row r="603" spans="1:13" ht="18" customHeight="1">
      <c r="A603" s="4">
        <v>602</v>
      </c>
      <c r="B603" s="37">
        <v>38940</v>
      </c>
      <c r="C603" s="34" t="s">
        <v>72</v>
      </c>
      <c r="D603" s="34" t="s">
        <v>46</v>
      </c>
      <c r="E603" s="34" t="s">
        <v>4</v>
      </c>
      <c r="F603" s="34" t="s">
        <v>33</v>
      </c>
      <c r="G603" s="21"/>
      <c r="H603" s="21"/>
      <c r="I603" s="21" t="s">
        <v>19</v>
      </c>
      <c r="J603" s="21" t="s">
        <v>37</v>
      </c>
      <c r="M603" s="12"/>
    </row>
    <row r="604" spans="1:13" ht="18" customHeight="1">
      <c r="A604" s="4">
        <v>603</v>
      </c>
      <c r="B604" s="37">
        <v>38940</v>
      </c>
      <c r="C604" s="36" t="s">
        <v>35</v>
      </c>
      <c r="D604" s="34" t="s">
        <v>49</v>
      </c>
      <c r="E604" s="34" t="s">
        <v>163</v>
      </c>
      <c r="F604" s="34" t="s">
        <v>10</v>
      </c>
      <c r="G604" s="21"/>
      <c r="H604" s="21"/>
      <c r="I604" s="21" t="s">
        <v>20</v>
      </c>
      <c r="J604" s="21" t="s">
        <v>38</v>
      </c>
      <c r="M604" s="13"/>
    </row>
    <row r="605" spans="1:13" ht="18" customHeight="1">
      <c r="A605" s="4">
        <v>604</v>
      </c>
      <c r="B605" s="37">
        <v>38940</v>
      </c>
      <c r="C605" s="34" t="s">
        <v>29</v>
      </c>
      <c r="D605" s="34" t="s">
        <v>12</v>
      </c>
      <c r="E605" s="34" t="s">
        <v>213</v>
      </c>
      <c r="F605" s="34" t="s">
        <v>41</v>
      </c>
      <c r="G605" s="21"/>
      <c r="H605" s="21"/>
      <c r="I605" s="21" t="s">
        <v>32</v>
      </c>
      <c r="J605" s="21" t="s">
        <v>9</v>
      </c>
      <c r="M605" s="12"/>
    </row>
    <row r="606" spans="1:13" ht="18" customHeight="1">
      <c r="A606" s="4">
        <v>605</v>
      </c>
      <c r="B606" s="37">
        <v>38940</v>
      </c>
      <c r="C606" s="34" t="s">
        <v>30</v>
      </c>
      <c r="D606" s="34" t="s">
        <v>161</v>
      </c>
      <c r="E606" s="34" t="s">
        <v>182</v>
      </c>
      <c r="F606" s="34" t="s">
        <v>24</v>
      </c>
      <c r="G606" s="21"/>
      <c r="H606" s="21"/>
      <c r="I606" s="21" t="s">
        <v>25</v>
      </c>
      <c r="J606" s="21" t="s">
        <v>26</v>
      </c>
      <c r="M606" s="12"/>
    </row>
    <row r="607" spans="1:13" ht="18" customHeight="1">
      <c r="A607" s="4">
        <v>606</v>
      </c>
      <c r="B607" s="37">
        <v>38940</v>
      </c>
      <c r="C607" s="34" t="s">
        <v>16</v>
      </c>
      <c r="D607" s="34" t="s">
        <v>36</v>
      </c>
      <c r="E607" s="34" t="s">
        <v>43</v>
      </c>
      <c r="F607" s="34" t="s">
        <v>6</v>
      </c>
      <c r="G607" s="21"/>
      <c r="H607" s="21"/>
      <c r="I607" s="21" t="s">
        <v>13</v>
      </c>
      <c r="J607" s="21" t="s">
        <v>14</v>
      </c>
      <c r="M607" s="12"/>
    </row>
    <row r="608" spans="1:13" ht="18" customHeight="1">
      <c r="A608" s="4">
        <v>607</v>
      </c>
      <c r="B608" s="37">
        <v>38941</v>
      </c>
      <c r="C608" s="34" t="s">
        <v>148</v>
      </c>
      <c r="D608" s="34" t="s">
        <v>153</v>
      </c>
      <c r="E608" s="34" t="s">
        <v>173</v>
      </c>
      <c r="F608" s="34" t="s">
        <v>131</v>
      </c>
      <c r="G608" s="21"/>
      <c r="H608" s="21"/>
      <c r="I608" s="21" t="s">
        <v>31</v>
      </c>
      <c r="J608" s="21" t="s">
        <v>8</v>
      </c>
      <c r="M608" s="12"/>
    </row>
    <row r="609" spans="1:13" ht="18" customHeight="1">
      <c r="A609" s="4">
        <v>608</v>
      </c>
      <c r="B609" s="37">
        <v>38941</v>
      </c>
      <c r="C609" s="34" t="s">
        <v>41</v>
      </c>
      <c r="D609" s="34" t="s">
        <v>5</v>
      </c>
      <c r="E609" s="34" t="s">
        <v>12</v>
      </c>
      <c r="F609" s="34" t="s">
        <v>213</v>
      </c>
      <c r="G609" s="21"/>
      <c r="H609" s="21"/>
      <c r="I609" s="21" t="s">
        <v>32</v>
      </c>
      <c r="J609" s="21" t="s">
        <v>9</v>
      </c>
      <c r="M609" s="12"/>
    </row>
    <row r="610" spans="1:13" ht="18" customHeight="1">
      <c r="A610" s="4">
        <v>609</v>
      </c>
      <c r="B610" s="37">
        <v>38941</v>
      </c>
      <c r="C610" s="34" t="s">
        <v>10</v>
      </c>
      <c r="D610" s="34" t="s">
        <v>7</v>
      </c>
      <c r="E610" s="34" t="s">
        <v>49</v>
      </c>
      <c r="F610" s="34" t="s">
        <v>163</v>
      </c>
      <c r="G610" s="21"/>
      <c r="H610" s="21"/>
      <c r="I610" s="21" t="s">
        <v>20</v>
      </c>
      <c r="J610" s="21" t="s">
        <v>38</v>
      </c>
      <c r="M610" s="12"/>
    </row>
    <row r="611" spans="1:13" ht="18" customHeight="1">
      <c r="A611" s="4">
        <v>610</v>
      </c>
      <c r="B611" s="37">
        <v>38941</v>
      </c>
      <c r="C611" s="34" t="s">
        <v>6</v>
      </c>
      <c r="D611" s="34" t="s">
        <v>166</v>
      </c>
      <c r="E611" s="34" t="s">
        <v>36</v>
      </c>
      <c r="F611" s="34" t="s">
        <v>43</v>
      </c>
      <c r="G611" s="21"/>
      <c r="H611" s="21"/>
      <c r="I611" s="21" t="s">
        <v>13</v>
      </c>
      <c r="J611" s="21" t="s">
        <v>14</v>
      </c>
      <c r="M611" s="12"/>
    </row>
    <row r="612" spans="1:13" ht="18" customHeight="1">
      <c r="A612" s="4">
        <v>611</v>
      </c>
      <c r="B612" s="37">
        <v>38941</v>
      </c>
      <c r="C612" s="34" t="s">
        <v>24</v>
      </c>
      <c r="D612" s="34" t="s">
        <v>47</v>
      </c>
      <c r="E612" s="34" t="s">
        <v>161</v>
      </c>
      <c r="F612" s="34" t="s">
        <v>182</v>
      </c>
      <c r="G612" s="21"/>
      <c r="H612" s="21"/>
      <c r="I612" s="21" t="s">
        <v>25</v>
      </c>
      <c r="J612" s="21" t="s">
        <v>26</v>
      </c>
      <c r="M612" s="12"/>
    </row>
    <row r="613" spans="1:13" ht="18" customHeight="1">
      <c r="A613" s="4">
        <v>612</v>
      </c>
      <c r="B613" s="37">
        <v>38941</v>
      </c>
      <c r="C613" s="34" t="s">
        <v>33</v>
      </c>
      <c r="D613" s="34" t="s">
        <v>22</v>
      </c>
      <c r="E613" s="34" t="s">
        <v>46</v>
      </c>
      <c r="F613" s="34" t="s">
        <v>4</v>
      </c>
      <c r="G613" s="21"/>
      <c r="H613" s="21"/>
      <c r="I613" s="21" t="s">
        <v>19</v>
      </c>
      <c r="J613" s="21" t="s">
        <v>37</v>
      </c>
      <c r="M613" s="12"/>
    </row>
    <row r="614" spans="1:13" ht="18" customHeight="1">
      <c r="A614" s="4">
        <v>613</v>
      </c>
      <c r="B614" s="37">
        <v>38942</v>
      </c>
      <c r="C614" s="34" t="s">
        <v>182</v>
      </c>
      <c r="D614" s="34" t="s">
        <v>30</v>
      </c>
      <c r="E614" s="34" t="s">
        <v>47</v>
      </c>
      <c r="F614" s="34" t="s">
        <v>161</v>
      </c>
      <c r="G614" s="21"/>
      <c r="H614" s="21"/>
      <c r="I614" s="21" t="s">
        <v>25</v>
      </c>
      <c r="J614" s="21" t="s">
        <v>26</v>
      </c>
      <c r="M614" s="12"/>
    </row>
    <row r="615" spans="1:13" ht="18" customHeight="1">
      <c r="A615" s="4">
        <v>614</v>
      </c>
      <c r="B615" s="37">
        <v>38942</v>
      </c>
      <c r="C615" s="34" t="s">
        <v>4</v>
      </c>
      <c r="D615" s="34" t="s">
        <v>72</v>
      </c>
      <c r="E615" s="34" t="s">
        <v>22</v>
      </c>
      <c r="F615" s="34" t="s">
        <v>46</v>
      </c>
      <c r="G615" s="21"/>
      <c r="H615" s="21"/>
      <c r="I615" s="21" t="s">
        <v>19</v>
      </c>
      <c r="J615" s="21" t="s">
        <v>37</v>
      </c>
      <c r="M615" s="12"/>
    </row>
    <row r="616" spans="1:13" ht="18" customHeight="1">
      <c r="A616" s="4">
        <v>615</v>
      </c>
      <c r="B616" s="37">
        <v>38942</v>
      </c>
      <c r="C616" s="34" t="s">
        <v>213</v>
      </c>
      <c r="D616" s="34" t="s">
        <v>29</v>
      </c>
      <c r="E616" s="34" t="s">
        <v>5</v>
      </c>
      <c r="F616" s="34" t="s">
        <v>12</v>
      </c>
      <c r="G616" s="21"/>
      <c r="H616" s="21"/>
      <c r="I616" s="21" t="s">
        <v>32</v>
      </c>
      <c r="J616" s="21" t="s">
        <v>9</v>
      </c>
      <c r="M616" s="12"/>
    </row>
    <row r="617" spans="1:13" ht="18" customHeight="1">
      <c r="A617" s="4">
        <v>616</v>
      </c>
      <c r="B617" s="37">
        <v>38942</v>
      </c>
      <c r="C617" s="34" t="s">
        <v>131</v>
      </c>
      <c r="D617" s="34" t="s">
        <v>23</v>
      </c>
      <c r="E617" s="34" t="s">
        <v>153</v>
      </c>
      <c r="F617" s="34" t="s">
        <v>173</v>
      </c>
      <c r="G617" s="21"/>
      <c r="H617" s="21"/>
      <c r="I617" s="21" t="s">
        <v>31</v>
      </c>
      <c r="J617" s="21" t="s">
        <v>8</v>
      </c>
      <c r="M617" s="12"/>
    </row>
    <row r="618" spans="1:13" ht="18" customHeight="1">
      <c r="A618" s="4">
        <v>617</v>
      </c>
      <c r="B618" s="37">
        <v>38942</v>
      </c>
      <c r="C618" s="34" t="s">
        <v>43</v>
      </c>
      <c r="D618" s="34" t="s">
        <v>16</v>
      </c>
      <c r="E618" s="34" t="s">
        <v>166</v>
      </c>
      <c r="F618" s="34" t="s">
        <v>36</v>
      </c>
      <c r="G618" s="21"/>
      <c r="H618" s="21"/>
      <c r="I618" s="21" t="s">
        <v>13</v>
      </c>
      <c r="J618" s="21" t="s">
        <v>14</v>
      </c>
      <c r="M618" s="12"/>
    </row>
    <row r="619" spans="1:13" ht="18" customHeight="1">
      <c r="A619" s="4">
        <v>618</v>
      </c>
      <c r="B619" s="37">
        <v>38942</v>
      </c>
      <c r="C619" s="34" t="s">
        <v>163</v>
      </c>
      <c r="D619" s="34" t="s">
        <v>35</v>
      </c>
      <c r="E619" s="34" t="s">
        <v>7</v>
      </c>
      <c r="F619" s="34" t="s">
        <v>49</v>
      </c>
      <c r="G619" s="21"/>
      <c r="H619" s="21"/>
      <c r="I619" s="21" t="s">
        <v>20</v>
      </c>
      <c r="J619" s="21" t="s">
        <v>38</v>
      </c>
      <c r="M619" s="12"/>
    </row>
    <row r="620" spans="1:13" ht="18" customHeight="1">
      <c r="A620" s="4">
        <v>619</v>
      </c>
      <c r="B620" s="37">
        <v>38944</v>
      </c>
      <c r="C620" s="34" t="s">
        <v>173</v>
      </c>
      <c r="D620" s="34" t="s">
        <v>148</v>
      </c>
      <c r="E620" s="34" t="s">
        <v>23</v>
      </c>
      <c r="F620" s="34" t="s">
        <v>153</v>
      </c>
      <c r="G620" s="21"/>
      <c r="H620" s="21"/>
      <c r="I620" s="21" t="s">
        <v>31</v>
      </c>
      <c r="J620" s="21" t="s">
        <v>32</v>
      </c>
      <c r="M620" s="12"/>
    </row>
    <row r="621" spans="1:13" ht="18" customHeight="1">
      <c r="A621" s="4">
        <v>620</v>
      </c>
      <c r="B621" s="37">
        <v>38944</v>
      </c>
      <c r="C621" s="34" t="s">
        <v>49</v>
      </c>
      <c r="D621" s="34" t="s">
        <v>10</v>
      </c>
      <c r="E621" s="34" t="s">
        <v>21</v>
      </c>
      <c r="F621" s="34" t="s">
        <v>166</v>
      </c>
      <c r="G621" s="21"/>
      <c r="H621" s="21"/>
      <c r="I621" s="21" t="s">
        <v>37</v>
      </c>
      <c r="J621" s="21" t="s">
        <v>14</v>
      </c>
      <c r="M621" s="12"/>
    </row>
    <row r="622" spans="1:13" ht="18" customHeight="1">
      <c r="A622" s="4">
        <v>621</v>
      </c>
      <c r="B622" s="37">
        <v>38944</v>
      </c>
      <c r="C622" s="34" t="s">
        <v>15</v>
      </c>
      <c r="D622" s="34" t="s">
        <v>27</v>
      </c>
      <c r="E622" s="34" t="s">
        <v>16</v>
      </c>
      <c r="F622" s="34" t="s">
        <v>144</v>
      </c>
      <c r="G622" s="21"/>
      <c r="H622" s="21"/>
      <c r="I622" s="21" t="s">
        <v>38</v>
      </c>
      <c r="J622" s="21" t="s">
        <v>13</v>
      </c>
      <c r="M622" s="12"/>
    </row>
    <row r="623" spans="1:13" ht="18" customHeight="1">
      <c r="A623" s="4">
        <v>622</v>
      </c>
      <c r="B623" s="37">
        <v>38944</v>
      </c>
      <c r="C623" s="34" t="s">
        <v>142</v>
      </c>
      <c r="D623" s="34" t="s">
        <v>185</v>
      </c>
      <c r="E623" s="34" t="s">
        <v>30</v>
      </c>
      <c r="F623" s="34" t="s">
        <v>5</v>
      </c>
      <c r="G623" s="21"/>
      <c r="H623" s="21"/>
      <c r="I623" s="21" t="s">
        <v>8</v>
      </c>
      <c r="J623" s="21" t="s">
        <v>26</v>
      </c>
      <c r="M623" s="12"/>
    </row>
    <row r="624" spans="1:13" ht="18" customHeight="1">
      <c r="A624" s="4">
        <v>623</v>
      </c>
      <c r="B624" s="37">
        <v>38944</v>
      </c>
      <c r="C624" s="34" t="s">
        <v>22</v>
      </c>
      <c r="D624" s="34" t="s">
        <v>43</v>
      </c>
      <c r="E624" s="34" t="s">
        <v>17</v>
      </c>
      <c r="F624" s="34" t="s">
        <v>72</v>
      </c>
      <c r="G624" s="21"/>
      <c r="H624" s="21"/>
      <c r="I624" s="21" t="s">
        <v>19</v>
      </c>
      <c r="J624" s="21" t="s">
        <v>20</v>
      </c>
      <c r="M624" s="12"/>
    </row>
    <row r="625" spans="1:13" ht="18" customHeight="1">
      <c r="A625" s="4">
        <v>624</v>
      </c>
      <c r="B625" s="37">
        <v>38944</v>
      </c>
      <c r="C625" s="34" t="s">
        <v>12</v>
      </c>
      <c r="D625" s="34" t="s">
        <v>182</v>
      </c>
      <c r="E625" s="34" t="s">
        <v>29</v>
      </c>
      <c r="F625" s="34" t="s">
        <v>214</v>
      </c>
      <c r="G625" s="21"/>
      <c r="H625" s="21"/>
      <c r="I625" s="21" t="s">
        <v>9</v>
      </c>
      <c r="J625" s="21" t="s">
        <v>25</v>
      </c>
      <c r="M625" s="12"/>
    </row>
    <row r="626" spans="1:13" ht="18" customHeight="1">
      <c r="A626" s="4">
        <v>625</v>
      </c>
      <c r="B626" s="37">
        <v>38945</v>
      </c>
      <c r="C626" s="34" t="s">
        <v>166</v>
      </c>
      <c r="D626" s="34" t="s">
        <v>4</v>
      </c>
      <c r="E626" s="34" t="s">
        <v>10</v>
      </c>
      <c r="F626" s="34" t="s">
        <v>21</v>
      </c>
      <c r="G626" s="21"/>
      <c r="H626" s="21"/>
      <c r="I626" s="21" t="s">
        <v>37</v>
      </c>
      <c r="J626" s="21" t="s">
        <v>14</v>
      </c>
      <c r="M626" s="12"/>
    </row>
    <row r="627" spans="1:13" ht="18" customHeight="1">
      <c r="A627" s="4">
        <v>626</v>
      </c>
      <c r="B627" s="37">
        <v>38945</v>
      </c>
      <c r="C627" s="34" t="s">
        <v>72</v>
      </c>
      <c r="D627" s="34" t="s">
        <v>46</v>
      </c>
      <c r="E627" s="34" t="s">
        <v>43</v>
      </c>
      <c r="F627" s="34" t="s">
        <v>17</v>
      </c>
      <c r="G627" s="21"/>
      <c r="H627" s="21"/>
      <c r="I627" s="21" t="s">
        <v>19</v>
      </c>
      <c r="J627" s="21" t="s">
        <v>20</v>
      </c>
      <c r="M627" s="12"/>
    </row>
    <row r="628" spans="1:13" ht="18" customHeight="1">
      <c r="A628" s="4">
        <v>627</v>
      </c>
      <c r="B628" s="37">
        <v>38945</v>
      </c>
      <c r="C628" s="34" t="s">
        <v>153</v>
      </c>
      <c r="D628" s="34" t="s">
        <v>131</v>
      </c>
      <c r="E628" s="34" t="s">
        <v>148</v>
      </c>
      <c r="F628" s="34" t="s">
        <v>23</v>
      </c>
      <c r="G628" s="21"/>
      <c r="H628" s="21"/>
      <c r="I628" s="21" t="s">
        <v>31</v>
      </c>
      <c r="J628" s="21" t="s">
        <v>32</v>
      </c>
      <c r="M628" s="12"/>
    </row>
    <row r="629" spans="1:13" ht="18" customHeight="1">
      <c r="A629" s="4">
        <v>628</v>
      </c>
      <c r="B629" s="37">
        <v>38945</v>
      </c>
      <c r="C629" s="34" t="s">
        <v>5</v>
      </c>
      <c r="D629" s="34" t="s">
        <v>213</v>
      </c>
      <c r="E629" s="34" t="s">
        <v>185</v>
      </c>
      <c r="F629" s="34" t="s">
        <v>30</v>
      </c>
      <c r="G629" s="21"/>
      <c r="H629" s="21"/>
      <c r="I629" s="21" t="s">
        <v>8</v>
      </c>
      <c r="J629" s="21" t="s">
        <v>26</v>
      </c>
      <c r="M629" s="12"/>
    </row>
    <row r="630" spans="1:13" ht="18" customHeight="1">
      <c r="A630" s="4">
        <v>629</v>
      </c>
      <c r="B630" s="37">
        <v>38945</v>
      </c>
      <c r="C630" s="34" t="s">
        <v>144</v>
      </c>
      <c r="D630" s="34" t="s">
        <v>163</v>
      </c>
      <c r="E630" s="34" t="s">
        <v>27</v>
      </c>
      <c r="F630" s="34" t="s">
        <v>16</v>
      </c>
      <c r="G630" s="21"/>
      <c r="H630" s="21"/>
      <c r="I630" s="21" t="s">
        <v>38</v>
      </c>
      <c r="J630" s="21" t="s">
        <v>13</v>
      </c>
      <c r="M630" s="12"/>
    </row>
    <row r="631" spans="1:13" ht="18" customHeight="1">
      <c r="A631" s="4">
        <v>630</v>
      </c>
      <c r="B631" s="37">
        <v>38945</v>
      </c>
      <c r="C631" s="34" t="s">
        <v>214</v>
      </c>
      <c r="D631" s="34" t="s">
        <v>208</v>
      </c>
      <c r="E631" s="34" t="s">
        <v>182</v>
      </c>
      <c r="F631" s="34" t="s">
        <v>29</v>
      </c>
      <c r="G631" s="21"/>
      <c r="H631" s="21"/>
      <c r="I631" s="21" t="s">
        <v>9</v>
      </c>
      <c r="J631" s="21" t="s">
        <v>25</v>
      </c>
      <c r="M631" s="12"/>
    </row>
    <row r="632" spans="1:13" ht="18" customHeight="1">
      <c r="A632" s="4">
        <v>631</v>
      </c>
      <c r="B632" s="37">
        <v>38946</v>
      </c>
      <c r="C632" s="34" t="s">
        <v>29</v>
      </c>
      <c r="D632" s="34" t="s">
        <v>12</v>
      </c>
      <c r="E632" s="34" t="s">
        <v>208</v>
      </c>
      <c r="F632" s="34" t="s">
        <v>182</v>
      </c>
      <c r="G632" s="21"/>
      <c r="H632" s="21"/>
      <c r="I632" s="21" t="s">
        <v>9</v>
      </c>
      <c r="J632" s="21" t="s">
        <v>25</v>
      </c>
      <c r="M632" s="12"/>
    </row>
    <row r="633" spans="1:13" ht="18" customHeight="1">
      <c r="A633" s="4">
        <v>632</v>
      </c>
      <c r="B633" s="37">
        <v>38946</v>
      </c>
      <c r="C633" s="34" t="s">
        <v>30</v>
      </c>
      <c r="D633" s="34" t="s">
        <v>142</v>
      </c>
      <c r="E633" s="34" t="s">
        <v>213</v>
      </c>
      <c r="F633" s="34" t="s">
        <v>185</v>
      </c>
      <c r="G633" s="21"/>
      <c r="H633" s="21"/>
      <c r="I633" s="21" t="s">
        <v>8</v>
      </c>
      <c r="J633" s="21" t="s">
        <v>26</v>
      </c>
      <c r="M633" s="12"/>
    </row>
    <row r="634" spans="1:13" ht="18" customHeight="1">
      <c r="A634" s="4">
        <v>633</v>
      </c>
      <c r="B634" s="37">
        <v>38946</v>
      </c>
      <c r="C634" s="34" t="s">
        <v>21</v>
      </c>
      <c r="D634" s="34" t="s">
        <v>49</v>
      </c>
      <c r="E634" s="34" t="s">
        <v>4</v>
      </c>
      <c r="F634" s="34" t="s">
        <v>10</v>
      </c>
      <c r="G634" s="21"/>
      <c r="H634" s="21"/>
      <c r="I634" s="21" t="s">
        <v>37</v>
      </c>
      <c r="J634" s="21" t="s">
        <v>14</v>
      </c>
      <c r="M634" s="12"/>
    </row>
    <row r="635" spans="1:13" ht="18" customHeight="1">
      <c r="A635" s="4">
        <v>634</v>
      </c>
      <c r="B635" s="37">
        <v>38946</v>
      </c>
      <c r="C635" s="34" t="s">
        <v>16</v>
      </c>
      <c r="D635" s="34" t="s">
        <v>15</v>
      </c>
      <c r="E635" s="34" t="s">
        <v>163</v>
      </c>
      <c r="F635" s="34" t="s">
        <v>27</v>
      </c>
      <c r="G635" s="21"/>
      <c r="H635" s="21"/>
      <c r="I635" s="21" t="s">
        <v>38</v>
      </c>
      <c r="J635" s="21" t="s">
        <v>13</v>
      </c>
      <c r="M635" s="12"/>
    </row>
    <row r="636" spans="1:13" ht="18" customHeight="1">
      <c r="A636" s="4">
        <v>635</v>
      </c>
      <c r="B636" s="37">
        <v>38947</v>
      </c>
      <c r="C636" s="34" t="s">
        <v>161</v>
      </c>
      <c r="D636" s="34" t="s">
        <v>47</v>
      </c>
      <c r="E636" s="34" t="s">
        <v>142</v>
      </c>
      <c r="F636" s="34" t="s">
        <v>24</v>
      </c>
      <c r="G636" s="21"/>
      <c r="H636" s="21"/>
      <c r="I636" s="21" t="s">
        <v>26</v>
      </c>
      <c r="J636" s="21" t="s">
        <v>9</v>
      </c>
      <c r="M636" s="12"/>
    </row>
    <row r="637" spans="1:13" ht="18" customHeight="1">
      <c r="A637" s="4">
        <v>636</v>
      </c>
      <c r="B637" s="37">
        <v>38947</v>
      </c>
      <c r="C637" s="34" t="s">
        <v>41</v>
      </c>
      <c r="D637" s="34" t="s">
        <v>5</v>
      </c>
      <c r="E637" s="34" t="s">
        <v>12</v>
      </c>
      <c r="F637" s="34" t="s">
        <v>148</v>
      </c>
      <c r="G637" s="21"/>
      <c r="H637" s="21"/>
      <c r="I637" s="21" t="s">
        <v>8</v>
      </c>
      <c r="J637" s="21" t="s">
        <v>31</v>
      </c>
      <c r="M637" s="12"/>
    </row>
    <row r="638" spans="1:13" ht="18" customHeight="1">
      <c r="A638" s="4">
        <v>637</v>
      </c>
      <c r="B638" s="37">
        <v>38947</v>
      </c>
      <c r="C638" s="34" t="s">
        <v>10</v>
      </c>
      <c r="D638" s="34" t="s">
        <v>35</v>
      </c>
      <c r="E638" s="34" t="s">
        <v>49</v>
      </c>
      <c r="F638" s="34" t="s">
        <v>4</v>
      </c>
      <c r="G638" s="21"/>
      <c r="H638" s="21"/>
      <c r="I638" s="21" t="s">
        <v>13</v>
      </c>
      <c r="J638" s="21" t="s">
        <v>19</v>
      </c>
      <c r="M638" s="12"/>
    </row>
    <row r="639" spans="1:13" ht="18" customHeight="1">
      <c r="A639" s="4">
        <v>638</v>
      </c>
      <c r="B639" s="37">
        <v>38947</v>
      </c>
      <c r="C639" s="34" t="s">
        <v>23</v>
      </c>
      <c r="D639" s="34" t="s">
        <v>39</v>
      </c>
      <c r="E639" s="36" t="s">
        <v>131</v>
      </c>
      <c r="F639" s="34" t="s">
        <v>213</v>
      </c>
      <c r="G639" s="21"/>
      <c r="H639" s="21"/>
      <c r="I639" s="21" t="s">
        <v>32</v>
      </c>
      <c r="J639" s="21" t="s">
        <v>25</v>
      </c>
      <c r="M639" s="12"/>
    </row>
    <row r="640" spans="1:13" ht="18" customHeight="1">
      <c r="A640" s="4">
        <v>639</v>
      </c>
      <c r="B640" s="37">
        <v>38947</v>
      </c>
      <c r="C640" s="34" t="s">
        <v>17</v>
      </c>
      <c r="D640" s="34" t="s">
        <v>144</v>
      </c>
      <c r="E640" s="34" t="s">
        <v>15</v>
      </c>
      <c r="F640" s="34" t="s">
        <v>210</v>
      </c>
      <c r="G640" s="21"/>
      <c r="H640" s="21"/>
      <c r="I640" s="21" t="s">
        <v>37</v>
      </c>
      <c r="J640" s="21" t="s">
        <v>20</v>
      </c>
      <c r="M640" s="12"/>
    </row>
    <row r="641" spans="1:13" ht="18" customHeight="1">
      <c r="A641" s="4">
        <v>640</v>
      </c>
      <c r="B641" s="37">
        <v>38947</v>
      </c>
      <c r="C641" s="34" t="s">
        <v>27</v>
      </c>
      <c r="D641" s="34" t="s">
        <v>22</v>
      </c>
      <c r="E641" s="34" t="s">
        <v>46</v>
      </c>
      <c r="F641" s="34" t="s">
        <v>36</v>
      </c>
      <c r="G641" s="21"/>
      <c r="H641" s="21"/>
      <c r="I641" s="21" t="s">
        <v>14</v>
      </c>
      <c r="J641" s="21" t="s">
        <v>38</v>
      </c>
      <c r="M641" s="12"/>
    </row>
    <row r="642" spans="1:13" ht="18" customHeight="1">
      <c r="A642" s="4">
        <v>641</v>
      </c>
      <c r="B642" s="37">
        <v>38948</v>
      </c>
      <c r="C642" s="34" t="s">
        <v>148</v>
      </c>
      <c r="D642" s="36" t="s">
        <v>29</v>
      </c>
      <c r="E642" s="34" t="s">
        <v>5</v>
      </c>
      <c r="F642" s="34" t="s">
        <v>12</v>
      </c>
      <c r="G642" s="21"/>
      <c r="H642" s="21"/>
      <c r="I642" s="21" t="s">
        <v>8</v>
      </c>
      <c r="J642" s="21" t="s">
        <v>31</v>
      </c>
      <c r="M642" s="12"/>
    </row>
    <row r="643" spans="1:13" ht="18" customHeight="1">
      <c r="A643" s="4">
        <v>642</v>
      </c>
      <c r="B643" s="37">
        <v>38948</v>
      </c>
      <c r="C643" s="34" t="s">
        <v>4</v>
      </c>
      <c r="D643" s="34" t="s">
        <v>21</v>
      </c>
      <c r="E643" s="34" t="s">
        <v>35</v>
      </c>
      <c r="F643" s="34" t="s">
        <v>49</v>
      </c>
      <c r="G643" s="21"/>
      <c r="H643" s="21"/>
      <c r="I643" s="21" t="s">
        <v>13</v>
      </c>
      <c r="J643" s="21" t="s">
        <v>19</v>
      </c>
      <c r="M643" s="12"/>
    </row>
    <row r="644" spans="1:13" ht="18" customHeight="1">
      <c r="A644" s="4">
        <v>643</v>
      </c>
      <c r="B644" s="37">
        <v>38948</v>
      </c>
      <c r="C644" s="34" t="s">
        <v>213</v>
      </c>
      <c r="D644" s="34" t="s">
        <v>30</v>
      </c>
      <c r="E644" s="34" t="s">
        <v>39</v>
      </c>
      <c r="F644" s="34" t="s">
        <v>131</v>
      </c>
      <c r="G644" s="21"/>
      <c r="H644" s="21"/>
      <c r="I644" s="21" t="s">
        <v>32</v>
      </c>
      <c r="J644" s="21" t="s">
        <v>25</v>
      </c>
      <c r="M644" s="12"/>
    </row>
    <row r="645" spans="1:13" ht="18" customHeight="1">
      <c r="A645" s="4">
        <v>644</v>
      </c>
      <c r="B645" s="37">
        <v>38948</v>
      </c>
      <c r="C645" s="34" t="s">
        <v>36</v>
      </c>
      <c r="D645" s="34" t="s">
        <v>72</v>
      </c>
      <c r="E645" s="34" t="s">
        <v>22</v>
      </c>
      <c r="F645" s="34" t="s">
        <v>46</v>
      </c>
      <c r="G645" s="21"/>
      <c r="H645" s="21"/>
      <c r="I645" s="21" t="s">
        <v>14</v>
      </c>
      <c r="J645" s="21" t="s">
        <v>38</v>
      </c>
      <c r="M645" s="12"/>
    </row>
    <row r="646" spans="1:13" ht="18" customHeight="1">
      <c r="A646" s="4">
        <v>645</v>
      </c>
      <c r="B646" s="37">
        <v>38948</v>
      </c>
      <c r="C646" s="34" t="s">
        <v>210</v>
      </c>
      <c r="D646" s="34" t="s">
        <v>16</v>
      </c>
      <c r="E646" s="34" t="s">
        <v>144</v>
      </c>
      <c r="F646" s="34" t="s">
        <v>15</v>
      </c>
      <c r="G646" s="21"/>
      <c r="H646" s="21"/>
      <c r="I646" s="21" t="s">
        <v>37</v>
      </c>
      <c r="J646" s="21" t="s">
        <v>20</v>
      </c>
      <c r="M646" s="12"/>
    </row>
    <row r="647" spans="1:13" ht="18" customHeight="1">
      <c r="A647" s="4">
        <v>646</v>
      </c>
      <c r="B647" s="37">
        <v>38948</v>
      </c>
      <c r="C647" s="34" t="s">
        <v>24</v>
      </c>
      <c r="D647" s="34" t="s">
        <v>153</v>
      </c>
      <c r="E647" s="34" t="s">
        <v>47</v>
      </c>
      <c r="F647" s="34" t="s">
        <v>142</v>
      </c>
      <c r="G647" s="21"/>
      <c r="H647" s="21"/>
      <c r="I647" s="21" t="s">
        <v>26</v>
      </c>
      <c r="J647" s="21" t="s">
        <v>9</v>
      </c>
      <c r="M647" s="12"/>
    </row>
    <row r="648" spans="1:13" ht="18" customHeight="1">
      <c r="A648" s="4">
        <v>647</v>
      </c>
      <c r="B648" s="37">
        <v>38949</v>
      </c>
      <c r="C648" s="34" t="s">
        <v>182</v>
      </c>
      <c r="D648" s="34" t="s">
        <v>161</v>
      </c>
      <c r="E648" s="34" t="s">
        <v>214</v>
      </c>
      <c r="F648" s="34" t="s">
        <v>47</v>
      </c>
      <c r="G648" s="21"/>
      <c r="H648" s="21"/>
      <c r="I648" s="21" t="s">
        <v>26</v>
      </c>
      <c r="J648" s="21" t="s">
        <v>9</v>
      </c>
      <c r="M648" s="12"/>
    </row>
    <row r="649" spans="1:13" ht="18" customHeight="1">
      <c r="A649" s="4">
        <v>648</v>
      </c>
      <c r="B649" s="37">
        <v>38949</v>
      </c>
      <c r="C649" s="34" t="s">
        <v>49</v>
      </c>
      <c r="D649" s="34" t="s">
        <v>10</v>
      </c>
      <c r="E649" s="34" t="s">
        <v>21</v>
      </c>
      <c r="F649" s="34" t="s">
        <v>35</v>
      </c>
      <c r="G649" s="21"/>
      <c r="H649" s="21"/>
      <c r="I649" s="21" t="s">
        <v>13</v>
      </c>
      <c r="J649" s="21" t="s">
        <v>19</v>
      </c>
      <c r="M649" s="12"/>
    </row>
    <row r="650" spans="1:13" ht="18" customHeight="1">
      <c r="A650" s="4">
        <v>649</v>
      </c>
      <c r="B650" s="37">
        <v>38949</v>
      </c>
      <c r="C650" s="34" t="s">
        <v>46</v>
      </c>
      <c r="D650" s="34" t="s">
        <v>27</v>
      </c>
      <c r="E650" s="34" t="s">
        <v>72</v>
      </c>
      <c r="F650" s="34" t="s">
        <v>22</v>
      </c>
      <c r="G650" s="21"/>
      <c r="H650" s="21"/>
      <c r="I650" s="21" t="s">
        <v>14</v>
      </c>
      <c r="J650" s="21" t="s">
        <v>38</v>
      </c>
      <c r="M650" s="12"/>
    </row>
    <row r="651" spans="1:13" ht="18" customHeight="1">
      <c r="A651" s="4">
        <v>650</v>
      </c>
      <c r="B651" s="37">
        <v>38949</v>
      </c>
      <c r="C651" s="34" t="s">
        <v>131</v>
      </c>
      <c r="D651" s="34" t="s">
        <v>23</v>
      </c>
      <c r="E651" s="34" t="s">
        <v>30</v>
      </c>
      <c r="F651" s="34" t="s">
        <v>39</v>
      </c>
      <c r="G651" s="21"/>
      <c r="H651" s="21"/>
      <c r="I651" s="21" t="s">
        <v>32</v>
      </c>
      <c r="J651" s="21" t="s">
        <v>25</v>
      </c>
      <c r="M651" s="12"/>
    </row>
    <row r="652" spans="1:13" ht="18" customHeight="1">
      <c r="A652" s="4">
        <v>651</v>
      </c>
      <c r="B652" s="37">
        <v>38949</v>
      </c>
      <c r="C652" s="34" t="s">
        <v>15</v>
      </c>
      <c r="D652" s="34" t="s">
        <v>17</v>
      </c>
      <c r="E652" s="34" t="s">
        <v>16</v>
      </c>
      <c r="F652" s="34" t="s">
        <v>144</v>
      </c>
      <c r="G652" s="21"/>
      <c r="H652" s="21"/>
      <c r="I652" s="21" t="s">
        <v>37</v>
      </c>
      <c r="J652" s="21" t="s">
        <v>20</v>
      </c>
      <c r="M652" s="12"/>
    </row>
    <row r="653" spans="1:13" ht="18" customHeight="1">
      <c r="A653" s="4">
        <v>652</v>
      </c>
      <c r="B653" s="37">
        <v>38949</v>
      </c>
      <c r="C653" s="34" t="s">
        <v>12</v>
      </c>
      <c r="D653" s="34" t="s">
        <v>41</v>
      </c>
      <c r="E653" s="34" t="s">
        <v>29</v>
      </c>
      <c r="F653" s="34" t="s">
        <v>5</v>
      </c>
      <c r="G653" s="21"/>
      <c r="H653" s="21"/>
      <c r="I653" s="21" t="s">
        <v>8</v>
      </c>
      <c r="J653" s="21" t="s">
        <v>31</v>
      </c>
      <c r="M653" s="12"/>
    </row>
    <row r="654" spans="1:13" ht="18" customHeight="1">
      <c r="A654" s="4">
        <v>653</v>
      </c>
      <c r="B654" s="37">
        <v>38951</v>
      </c>
      <c r="C654" s="34" t="s">
        <v>35</v>
      </c>
      <c r="D654" s="34" t="s">
        <v>210</v>
      </c>
      <c r="E654" s="34" t="s">
        <v>7</v>
      </c>
      <c r="F654" s="34" t="s">
        <v>163</v>
      </c>
      <c r="G654" s="21"/>
      <c r="H654" s="21"/>
      <c r="I654" s="21" t="s">
        <v>19</v>
      </c>
      <c r="J654" s="21" t="s">
        <v>38</v>
      </c>
      <c r="M654" s="12"/>
    </row>
    <row r="655" spans="1:13" ht="18" customHeight="1">
      <c r="A655" s="4">
        <v>654</v>
      </c>
      <c r="B655" s="37">
        <v>38951</v>
      </c>
      <c r="C655" s="34" t="s">
        <v>47</v>
      </c>
      <c r="D655" s="34" t="s">
        <v>213</v>
      </c>
      <c r="E655" s="34" t="s">
        <v>153</v>
      </c>
      <c r="F655" s="34" t="s">
        <v>30</v>
      </c>
      <c r="G655" s="21"/>
      <c r="H655" s="21"/>
      <c r="I655" s="21" t="s">
        <v>32</v>
      </c>
      <c r="J655" s="21" t="s">
        <v>8</v>
      </c>
      <c r="M655" s="12"/>
    </row>
    <row r="656" spans="1:13" ht="18" customHeight="1">
      <c r="A656" s="4">
        <v>655</v>
      </c>
      <c r="B656" s="37">
        <v>38951</v>
      </c>
      <c r="C656" s="34" t="s">
        <v>5</v>
      </c>
      <c r="D656" s="34" t="s">
        <v>148</v>
      </c>
      <c r="E656" s="34" t="s">
        <v>161</v>
      </c>
      <c r="F656" s="34" t="s">
        <v>29</v>
      </c>
      <c r="G656" s="21"/>
      <c r="H656" s="21"/>
      <c r="I656" s="21" t="s">
        <v>9</v>
      </c>
      <c r="J656" s="21" t="s">
        <v>31</v>
      </c>
      <c r="M656" s="12"/>
    </row>
    <row r="657" spans="1:13" ht="18" customHeight="1">
      <c r="A657" s="4">
        <v>656</v>
      </c>
      <c r="B657" s="37">
        <v>38951</v>
      </c>
      <c r="C657" s="34" t="s">
        <v>144</v>
      </c>
      <c r="D657" s="34" t="s">
        <v>4</v>
      </c>
      <c r="E657" s="34" t="s">
        <v>27</v>
      </c>
      <c r="F657" s="34" t="s">
        <v>16</v>
      </c>
      <c r="G657" s="21"/>
      <c r="H657" s="21"/>
      <c r="I657" s="21" t="s">
        <v>20</v>
      </c>
      <c r="J657" s="21" t="s">
        <v>14</v>
      </c>
      <c r="M657" s="12"/>
    </row>
    <row r="658" spans="1:13" ht="18" customHeight="1">
      <c r="A658" s="4">
        <v>657</v>
      </c>
      <c r="B658" s="37">
        <v>38951</v>
      </c>
      <c r="C658" s="34" t="s">
        <v>142</v>
      </c>
      <c r="D658" s="34" t="s">
        <v>24</v>
      </c>
      <c r="E658" s="34" t="s">
        <v>23</v>
      </c>
      <c r="F658" s="34" t="s">
        <v>50</v>
      </c>
      <c r="G658" s="21"/>
      <c r="H658" s="21"/>
      <c r="I658" s="21" t="s">
        <v>26</v>
      </c>
      <c r="J658" s="21" t="s">
        <v>25</v>
      </c>
      <c r="M658" s="12"/>
    </row>
    <row r="659" spans="1:13" ht="18" customHeight="1">
      <c r="A659" s="4">
        <v>658</v>
      </c>
      <c r="B659" s="37">
        <v>38951</v>
      </c>
      <c r="C659" s="34" t="s">
        <v>22</v>
      </c>
      <c r="D659" s="34" t="s">
        <v>36</v>
      </c>
      <c r="E659" s="34" t="s">
        <v>10</v>
      </c>
      <c r="F659" s="34" t="s">
        <v>72</v>
      </c>
      <c r="G659" s="21"/>
      <c r="H659" s="21"/>
      <c r="I659" s="21" t="s">
        <v>13</v>
      </c>
      <c r="J659" s="21" t="s">
        <v>37</v>
      </c>
      <c r="M659" s="12"/>
    </row>
    <row r="660" spans="1:13" ht="18" customHeight="1">
      <c r="A660" s="4">
        <v>659</v>
      </c>
      <c r="B660" s="37">
        <v>38952</v>
      </c>
      <c r="C660" s="34" t="s">
        <v>72</v>
      </c>
      <c r="D660" s="34" t="s">
        <v>33</v>
      </c>
      <c r="E660" s="34" t="s">
        <v>36</v>
      </c>
      <c r="F660" s="34" t="s">
        <v>10</v>
      </c>
      <c r="G660" s="21"/>
      <c r="H660" s="21"/>
      <c r="I660" s="21" t="s">
        <v>13</v>
      </c>
      <c r="J660" s="21" t="s">
        <v>37</v>
      </c>
      <c r="M660" s="12"/>
    </row>
    <row r="661" spans="1:13" ht="18" customHeight="1">
      <c r="A661" s="4">
        <v>660</v>
      </c>
      <c r="B661" s="37">
        <v>38952</v>
      </c>
      <c r="C661" s="34" t="s">
        <v>29</v>
      </c>
      <c r="D661" s="34" t="s">
        <v>131</v>
      </c>
      <c r="E661" s="34" t="s">
        <v>148</v>
      </c>
      <c r="F661" s="34" t="s">
        <v>161</v>
      </c>
      <c r="G661" s="21"/>
      <c r="H661" s="21"/>
      <c r="I661" s="21" t="s">
        <v>9</v>
      </c>
      <c r="J661" s="21" t="s">
        <v>31</v>
      </c>
      <c r="M661" s="12"/>
    </row>
    <row r="662" spans="1:13" ht="18" customHeight="1">
      <c r="A662" s="4">
        <v>661</v>
      </c>
      <c r="B662" s="37">
        <v>38952</v>
      </c>
      <c r="C662" s="34" t="s">
        <v>30</v>
      </c>
      <c r="D662" s="34" t="s">
        <v>12</v>
      </c>
      <c r="E662" s="34" t="s">
        <v>213</v>
      </c>
      <c r="F662" s="34" t="s">
        <v>153</v>
      </c>
      <c r="G662" s="21"/>
      <c r="H662" s="21"/>
      <c r="I662" s="21" t="s">
        <v>32</v>
      </c>
      <c r="J662" s="21" t="s">
        <v>8</v>
      </c>
      <c r="M662" s="12"/>
    </row>
    <row r="663" spans="1:13" ht="18" customHeight="1">
      <c r="A663" s="4">
        <v>662</v>
      </c>
      <c r="B663" s="37">
        <v>38952</v>
      </c>
      <c r="C663" s="34" t="s">
        <v>50</v>
      </c>
      <c r="D663" s="34" t="s">
        <v>182</v>
      </c>
      <c r="E663" s="34" t="s">
        <v>24</v>
      </c>
      <c r="F663" s="34" t="s">
        <v>214</v>
      </c>
      <c r="G663" s="21"/>
      <c r="H663" s="21"/>
      <c r="I663" s="21" t="s">
        <v>26</v>
      </c>
      <c r="J663" s="21" t="s">
        <v>25</v>
      </c>
      <c r="M663" s="12"/>
    </row>
    <row r="664" spans="1:13" ht="18" customHeight="1">
      <c r="A664" s="4">
        <v>663</v>
      </c>
      <c r="B664" s="37">
        <v>38952</v>
      </c>
      <c r="C664" s="34" t="s">
        <v>163</v>
      </c>
      <c r="D664" s="34" t="s">
        <v>49</v>
      </c>
      <c r="E664" s="34" t="s">
        <v>210</v>
      </c>
      <c r="F664" s="34" t="s">
        <v>7</v>
      </c>
      <c r="G664" s="21"/>
      <c r="H664" s="21"/>
      <c r="I664" s="21" t="s">
        <v>19</v>
      </c>
      <c r="J664" s="21" t="s">
        <v>38</v>
      </c>
      <c r="M664" s="12"/>
    </row>
    <row r="665" spans="1:13" ht="18" customHeight="1">
      <c r="A665" s="4">
        <v>664</v>
      </c>
      <c r="B665" s="37">
        <v>38952</v>
      </c>
      <c r="C665" s="34" t="s">
        <v>16</v>
      </c>
      <c r="D665" s="34" t="s">
        <v>46</v>
      </c>
      <c r="E665" s="34" t="s">
        <v>4</v>
      </c>
      <c r="F665" s="34" t="s">
        <v>27</v>
      </c>
      <c r="G665" s="21"/>
      <c r="H665" s="21"/>
      <c r="I665" s="21" t="s">
        <v>20</v>
      </c>
      <c r="J665" s="21" t="s">
        <v>14</v>
      </c>
      <c r="M665" s="12"/>
    </row>
    <row r="666" spans="1:13" ht="18" customHeight="1">
      <c r="A666" s="4">
        <v>665</v>
      </c>
      <c r="B666" s="37">
        <v>38953</v>
      </c>
      <c r="C666" s="34" t="s">
        <v>161</v>
      </c>
      <c r="D666" s="34" t="s">
        <v>5</v>
      </c>
      <c r="E666" s="34" t="s">
        <v>131</v>
      </c>
      <c r="F666" s="34" t="s">
        <v>148</v>
      </c>
      <c r="G666" s="21"/>
      <c r="H666" s="21"/>
      <c r="I666" s="21" t="s">
        <v>9</v>
      </c>
      <c r="J666" s="21" t="s">
        <v>31</v>
      </c>
      <c r="M666" s="12"/>
    </row>
    <row r="667" spans="1:13" ht="18" customHeight="1">
      <c r="A667" s="4">
        <v>666</v>
      </c>
      <c r="B667" s="37">
        <v>38953</v>
      </c>
      <c r="C667" s="36" t="s">
        <v>7</v>
      </c>
      <c r="D667" s="34" t="s">
        <v>35</v>
      </c>
      <c r="E667" s="34" t="s">
        <v>49</v>
      </c>
      <c r="F667" s="34" t="s">
        <v>210</v>
      </c>
      <c r="G667" s="21"/>
      <c r="H667" s="21"/>
      <c r="I667" s="21" t="s">
        <v>19</v>
      </c>
      <c r="J667" s="21" t="s">
        <v>38</v>
      </c>
      <c r="M667" s="13"/>
    </row>
    <row r="668" spans="1:13" ht="18" customHeight="1">
      <c r="A668" s="4">
        <v>667</v>
      </c>
      <c r="B668" s="37">
        <v>38953</v>
      </c>
      <c r="C668" s="34" t="s">
        <v>153</v>
      </c>
      <c r="D668" s="34" t="s">
        <v>47</v>
      </c>
      <c r="E668" s="34" t="s">
        <v>12</v>
      </c>
      <c r="F668" s="34" t="s">
        <v>213</v>
      </c>
      <c r="G668" s="21"/>
      <c r="H668" s="21"/>
      <c r="I668" s="21" t="s">
        <v>32</v>
      </c>
      <c r="J668" s="21" t="s">
        <v>8</v>
      </c>
      <c r="M668" s="12"/>
    </row>
    <row r="669" spans="1:13" ht="18" customHeight="1">
      <c r="A669" s="4">
        <v>668</v>
      </c>
      <c r="B669" s="37">
        <v>38953</v>
      </c>
      <c r="C669" s="34" t="s">
        <v>10</v>
      </c>
      <c r="D669" s="34" t="s">
        <v>166</v>
      </c>
      <c r="E669" s="34" t="s">
        <v>33</v>
      </c>
      <c r="F669" s="34" t="s">
        <v>36</v>
      </c>
      <c r="G669" s="21"/>
      <c r="H669" s="21"/>
      <c r="I669" s="21" t="s">
        <v>13</v>
      </c>
      <c r="J669" s="21" t="s">
        <v>37</v>
      </c>
      <c r="M669" s="12"/>
    </row>
    <row r="670" spans="1:13" ht="18" customHeight="1">
      <c r="A670" s="4">
        <v>669</v>
      </c>
      <c r="B670" s="37">
        <v>38953</v>
      </c>
      <c r="C670" s="34" t="s">
        <v>23</v>
      </c>
      <c r="D670" s="34" t="s">
        <v>185</v>
      </c>
      <c r="E670" s="34" t="s">
        <v>142</v>
      </c>
      <c r="F670" s="34" t="s">
        <v>173</v>
      </c>
      <c r="G670" s="21"/>
      <c r="H670" s="21"/>
      <c r="I670" s="21" t="s">
        <v>26</v>
      </c>
      <c r="J670" s="21" t="s">
        <v>25</v>
      </c>
      <c r="M670" s="12"/>
    </row>
    <row r="671" spans="1:13" ht="18" customHeight="1">
      <c r="A671" s="4">
        <v>670</v>
      </c>
      <c r="B671" s="37">
        <v>38953</v>
      </c>
      <c r="C671" s="34" t="s">
        <v>27</v>
      </c>
      <c r="D671" s="34" t="s">
        <v>144</v>
      </c>
      <c r="E671" s="34" t="s">
        <v>46</v>
      </c>
      <c r="F671" s="34" t="s">
        <v>4</v>
      </c>
      <c r="G671" s="21"/>
      <c r="H671" s="21"/>
      <c r="I671" s="21" t="s">
        <v>20</v>
      </c>
      <c r="J671" s="21" t="s">
        <v>14</v>
      </c>
      <c r="M671" s="12"/>
    </row>
    <row r="672" spans="1:13" ht="18" customHeight="1">
      <c r="A672" s="4">
        <v>671</v>
      </c>
      <c r="B672" s="37">
        <v>38954</v>
      </c>
      <c r="C672" s="34" t="s">
        <v>148</v>
      </c>
      <c r="D672" s="34" t="s">
        <v>29</v>
      </c>
      <c r="E672" s="34" t="s">
        <v>5</v>
      </c>
      <c r="F672" s="34" t="s">
        <v>131</v>
      </c>
      <c r="G672" s="21"/>
      <c r="H672" s="21"/>
      <c r="I672" s="21" t="s">
        <v>9</v>
      </c>
      <c r="J672" s="21" t="s">
        <v>8</v>
      </c>
      <c r="M672" s="12"/>
    </row>
    <row r="673" spans="1:13" ht="18" customHeight="1">
      <c r="A673" s="4">
        <v>672</v>
      </c>
      <c r="B673" s="37">
        <v>38954</v>
      </c>
      <c r="C673" s="34" t="s">
        <v>4</v>
      </c>
      <c r="D673" s="34" t="s">
        <v>16</v>
      </c>
      <c r="E673" s="34" t="s">
        <v>144</v>
      </c>
      <c r="F673" s="34" t="s">
        <v>46</v>
      </c>
      <c r="G673" s="21"/>
      <c r="H673" s="21"/>
      <c r="I673" s="21" t="s">
        <v>38</v>
      </c>
      <c r="J673" s="21" t="s">
        <v>37</v>
      </c>
      <c r="M673" s="12"/>
    </row>
    <row r="674" spans="1:13" ht="18" customHeight="1">
      <c r="A674" s="4">
        <v>673</v>
      </c>
      <c r="B674" s="37">
        <v>38954</v>
      </c>
      <c r="C674" s="34" t="s">
        <v>210</v>
      </c>
      <c r="D674" s="34" t="s">
        <v>163</v>
      </c>
      <c r="E674" s="34" t="s">
        <v>35</v>
      </c>
      <c r="F674" s="34" t="s">
        <v>6</v>
      </c>
      <c r="G674" s="21"/>
      <c r="H674" s="21"/>
      <c r="I674" s="21" t="s">
        <v>20</v>
      </c>
      <c r="J674" s="21" t="s">
        <v>13</v>
      </c>
      <c r="M674" s="12"/>
    </row>
    <row r="675" spans="1:13" ht="18" customHeight="1">
      <c r="A675" s="4">
        <v>674</v>
      </c>
      <c r="B675" s="37">
        <v>38955</v>
      </c>
      <c r="C675" s="34" t="s">
        <v>213</v>
      </c>
      <c r="D675" s="34" t="s">
        <v>30</v>
      </c>
      <c r="E675" s="34" t="s">
        <v>182</v>
      </c>
      <c r="F675" s="34" t="s">
        <v>12</v>
      </c>
      <c r="G675" s="21"/>
      <c r="H675" s="21"/>
      <c r="I675" s="21" t="s">
        <v>31</v>
      </c>
      <c r="J675" s="21" t="s">
        <v>26</v>
      </c>
      <c r="M675" s="12"/>
    </row>
    <row r="676" spans="1:13" ht="18" customHeight="1">
      <c r="A676" s="4">
        <v>675</v>
      </c>
      <c r="B676" s="37">
        <v>38955</v>
      </c>
      <c r="C676" s="34" t="s">
        <v>46</v>
      </c>
      <c r="D676" s="34" t="s">
        <v>7</v>
      </c>
      <c r="E676" s="34" t="s">
        <v>16</v>
      </c>
      <c r="F676" s="34" t="s">
        <v>144</v>
      </c>
      <c r="G676" s="21"/>
      <c r="H676" s="21"/>
      <c r="I676" s="21" t="s">
        <v>38</v>
      </c>
      <c r="J676" s="21" t="s">
        <v>37</v>
      </c>
      <c r="M676" s="12"/>
    </row>
    <row r="677" spans="1:13" ht="18" customHeight="1">
      <c r="A677" s="4">
        <v>676</v>
      </c>
      <c r="B677" s="37">
        <v>38955</v>
      </c>
      <c r="C677" s="34" t="s">
        <v>6</v>
      </c>
      <c r="D677" s="34" t="s">
        <v>21</v>
      </c>
      <c r="E677" s="34" t="s">
        <v>163</v>
      </c>
      <c r="F677" s="34" t="s">
        <v>35</v>
      </c>
      <c r="G677" s="21"/>
      <c r="H677" s="21"/>
      <c r="I677" s="21" t="s">
        <v>20</v>
      </c>
      <c r="J677" s="21" t="s">
        <v>13</v>
      </c>
      <c r="M677" s="12"/>
    </row>
    <row r="678" spans="1:13" ht="18" customHeight="1">
      <c r="A678" s="4">
        <v>677</v>
      </c>
      <c r="B678" s="37">
        <v>38955</v>
      </c>
      <c r="C678" s="34" t="s">
        <v>131</v>
      </c>
      <c r="D678" s="34" t="s">
        <v>161</v>
      </c>
      <c r="E678" s="34" t="s">
        <v>29</v>
      </c>
      <c r="F678" s="34" t="s">
        <v>5</v>
      </c>
      <c r="G678" s="21"/>
      <c r="H678" s="21"/>
      <c r="I678" s="21" t="s">
        <v>9</v>
      </c>
      <c r="J678" s="21" t="s">
        <v>8</v>
      </c>
      <c r="M678" s="12"/>
    </row>
    <row r="679" spans="1:13" ht="18" customHeight="1">
      <c r="A679" s="4">
        <v>678</v>
      </c>
      <c r="B679" s="37">
        <v>38955</v>
      </c>
      <c r="C679" s="34" t="s">
        <v>33</v>
      </c>
      <c r="D679" s="34" t="s">
        <v>72</v>
      </c>
      <c r="E679" s="34" t="s">
        <v>166</v>
      </c>
      <c r="F679" s="34" t="s">
        <v>18</v>
      </c>
      <c r="G679" s="21"/>
      <c r="H679" s="21"/>
      <c r="I679" s="21" t="s">
        <v>14</v>
      </c>
      <c r="J679" s="21" t="s">
        <v>19</v>
      </c>
      <c r="M679" s="12"/>
    </row>
    <row r="680" spans="1:13" ht="18" customHeight="1">
      <c r="A680" s="4">
        <v>679</v>
      </c>
      <c r="B680" s="37">
        <v>38955</v>
      </c>
      <c r="C680" s="34" t="s">
        <v>214</v>
      </c>
      <c r="D680" s="34" t="s">
        <v>153</v>
      </c>
      <c r="E680" s="34" t="s">
        <v>47</v>
      </c>
      <c r="F680" s="34" t="s">
        <v>24</v>
      </c>
      <c r="G680" s="21"/>
      <c r="H680" s="21"/>
      <c r="I680" s="21" t="s">
        <v>25</v>
      </c>
      <c r="J680" s="21" t="s">
        <v>32</v>
      </c>
      <c r="M680" s="12"/>
    </row>
    <row r="681" spans="1:13" ht="18" customHeight="1">
      <c r="A681" s="4">
        <v>680</v>
      </c>
      <c r="B681" s="37">
        <v>38956</v>
      </c>
      <c r="C681" s="34" t="s">
        <v>35</v>
      </c>
      <c r="D681" s="34" t="s">
        <v>210</v>
      </c>
      <c r="E681" s="34" t="s">
        <v>21</v>
      </c>
      <c r="F681" s="34" t="s">
        <v>163</v>
      </c>
      <c r="G681" s="21"/>
      <c r="H681" s="21"/>
      <c r="I681" s="21" t="s">
        <v>20</v>
      </c>
      <c r="J681" s="21" t="s">
        <v>13</v>
      </c>
      <c r="M681" s="12"/>
    </row>
    <row r="682" spans="1:13" ht="18" customHeight="1">
      <c r="A682" s="4">
        <v>681</v>
      </c>
      <c r="B682" s="37">
        <v>38956</v>
      </c>
      <c r="C682" s="34" t="s">
        <v>5</v>
      </c>
      <c r="D682" s="34" t="s">
        <v>148</v>
      </c>
      <c r="E682" s="34" t="s">
        <v>161</v>
      </c>
      <c r="F682" s="34" t="s">
        <v>29</v>
      </c>
      <c r="G682" s="21"/>
      <c r="H682" s="21"/>
      <c r="I682" s="21" t="s">
        <v>9</v>
      </c>
      <c r="J682" s="21" t="s">
        <v>8</v>
      </c>
      <c r="M682" s="12"/>
    </row>
    <row r="683" spans="1:13" ht="18" customHeight="1">
      <c r="A683" s="4">
        <v>682</v>
      </c>
      <c r="B683" s="37">
        <v>38956</v>
      </c>
      <c r="C683" s="34" t="s">
        <v>144</v>
      </c>
      <c r="D683" s="34" t="s">
        <v>4</v>
      </c>
      <c r="E683" s="34" t="s">
        <v>7</v>
      </c>
      <c r="F683" s="34" t="s">
        <v>16</v>
      </c>
      <c r="G683" s="21"/>
      <c r="H683" s="21"/>
      <c r="I683" s="21" t="s">
        <v>38</v>
      </c>
      <c r="J683" s="21" t="s">
        <v>37</v>
      </c>
      <c r="M683" s="12"/>
    </row>
    <row r="684" spans="1:13" ht="18" customHeight="1">
      <c r="A684" s="4">
        <v>683</v>
      </c>
      <c r="B684" s="37">
        <v>38956</v>
      </c>
      <c r="C684" s="34" t="s">
        <v>24</v>
      </c>
      <c r="D684" s="34" t="s">
        <v>23</v>
      </c>
      <c r="E684" s="34" t="s">
        <v>153</v>
      </c>
      <c r="F684" s="34" t="s">
        <v>47</v>
      </c>
      <c r="G684" s="21"/>
      <c r="H684" s="21"/>
      <c r="I684" s="21" t="s">
        <v>25</v>
      </c>
      <c r="J684" s="21" t="s">
        <v>32</v>
      </c>
      <c r="M684" s="12"/>
    </row>
    <row r="685" spans="1:13" ht="18" customHeight="1">
      <c r="A685" s="4">
        <v>684</v>
      </c>
      <c r="B685" s="37">
        <v>38956</v>
      </c>
      <c r="C685" s="34" t="s">
        <v>18</v>
      </c>
      <c r="D685" s="34" t="s">
        <v>10</v>
      </c>
      <c r="E685" s="34" t="s">
        <v>72</v>
      </c>
      <c r="F685" s="34" t="s">
        <v>166</v>
      </c>
      <c r="G685" s="21"/>
      <c r="H685" s="21"/>
      <c r="I685" s="21" t="s">
        <v>14</v>
      </c>
      <c r="J685" s="21" t="s">
        <v>19</v>
      </c>
      <c r="M685" s="12"/>
    </row>
    <row r="686" spans="1:13" ht="18" customHeight="1">
      <c r="A686" s="4">
        <v>685</v>
      </c>
      <c r="B686" s="37">
        <v>38956</v>
      </c>
      <c r="C686" s="34" t="s">
        <v>12</v>
      </c>
      <c r="D686" s="34" t="s">
        <v>142</v>
      </c>
      <c r="E686" s="36" t="s">
        <v>30</v>
      </c>
      <c r="F686" s="34" t="s">
        <v>182</v>
      </c>
      <c r="G686" s="21"/>
      <c r="H686" s="21"/>
      <c r="I686" s="21" t="s">
        <v>31</v>
      </c>
      <c r="J686" s="21" t="s">
        <v>26</v>
      </c>
      <c r="M686" s="12"/>
    </row>
    <row r="687" spans="1:13" ht="18" customHeight="1">
      <c r="A687" s="4">
        <v>686</v>
      </c>
      <c r="B687" s="37">
        <v>38958</v>
      </c>
      <c r="C687" s="34" t="s">
        <v>166</v>
      </c>
      <c r="D687" s="34" t="s">
        <v>33</v>
      </c>
      <c r="E687" s="34" t="s">
        <v>22</v>
      </c>
      <c r="F687" s="34" t="s">
        <v>43</v>
      </c>
      <c r="G687" s="21"/>
      <c r="H687" s="21"/>
      <c r="I687" s="21" t="s">
        <v>14</v>
      </c>
      <c r="J687" s="21" t="s">
        <v>13</v>
      </c>
      <c r="M687" s="12"/>
    </row>
    <row r="688" spans="1:13" ht="18" customHeight="1">
      <c r="A688" s="4">
        <v>687</v>
      </c>
      <c r="B688" s="37">
        <v>38958</v>
      </c>
      <c r="C688" s="34" t="s">
        <v>182</v>
      </c>
      <c r="D688" s="34" t="s">
        <v>213</v>
      </c>
      <c r="E688" s="34" t="s">
        <v>142</v>
      </c>
      <c r="F688" s="34" t="s">
        <v>30</v>
      </c>
      <c r="G688" s="21"/>
      <c r="H688" s="21"/>
      <c r="I688" s="21" t="s">
        <v>31</v>
      </c>
      <c r="J688" s="21" t="s">
        <v>9</v>
      </c>
      <c r="M688" s="12"/>
    </row>
    <row r="689" spans="1:13" ht="18" customHeight="1">
      <c r="A689" s="4">
        <v>688</v>
      </c>
      <c r="B689" s="37">
        <v>38958</v>
      </c>
      <c r="C689" s="34" t="s">
        <v>47</v>
      </c>
      <c r="D689" s="34" t="s">
        <v>5</v>
      </c>
      <c r="E689" s="34" t="s">
        <v>131</v>
      </c>
      <c r="F689" s="34" t="s">
        <v>148</v>
      </c>
      <c r="G689" s="21"/>
      <c r="H689" s="21"/>
      <c r="I689" s="21" t="s">
        <v>8</v>
      </c>
      <c r="J689" s="21" t="s">
        <v>25</v>
      </c>
      <c r="M689" s="12"/>
    </row>
    <row r="690" spans="1:13" ht="18" customHeight="1">
      <c r="A690" s="4">
        <v>689</v>
      </c>
      <c r="B690" s="37">
        <v>38958</v>
      </c>
      <c r="C690" s="34" t="s">
        <v>153</v>
      </c>
      <c r="D690" s="34" t="s">
        <v>44</v>
      </c>
      <c r="E690" s="34" t="s">
        <v>214</v>
      </c>
      <c r="F690" s="34" t="s">
        <v>23</v>
      </c>
      <c r="G690" s="21"/>
      <c r="H690" s="21"/>
      <c r="I690" s="21" t="s">
        <v>26</v>
      </c>
      <c r="J690" s="21" t="s">
        <v>32</v>
      </c>
      <c r="M690" s="12"/>
    </row>
    <row r="691" spans="1:13" ht="18" customHeight="1">
      <c r="A691" s="4">
        <v>690</v>
      </c>
      <c r="B691" s="37">
        <v>38958</v>
      </c>
      <c r="C691" s="34" t="s">
        <v>163</v>
      </c>
      <c r="D691" s="34" t="s">
        <v>46</v>
      </c>
      <c r="E691" s="34" t="s">
        <v>17</v>
      </c>
      <c r="F691" s="34" t="s">
        <v>7</v>
      </c>
      <c r="G691" s="21"/>
      <c r="H691" s="21"/>
      <c r="I691" s="21" t="s">
        <v>37</v>
      </c>
      <c r="J691" s="21" t="s">
        <v>19</v>
      </c>
      <c r="M691" s="12"/>
    </row>
    <row r="692" spans="1:13" ht="18" customHeight="1">
      <c r="A692" s="4">
        <v>691</v>
      </c>
      <c r="B692" s="37">
        <v>38958</v>
      </c>
      <c r="C692" s="34" t="s">
        <v>16</v>
      </c>
      <c r="D692" s="34" t="s">
        <v>6</v>
      </c>
      <c r="E692" s="34" t="s">
        <v>4</v>
      </c>
      <c r="F692" s="34" t="s">
        <v>72</v>
      </c>
      <c r="G692" s="21"/>
      <c r="H692" s="21"/>
      <c r="I692" s="21" t="s">
        <v>38</v>
      </c>
      <c r="J692" s="21" t="s">
        <v>20</v>
      </c>
      <c r="M692" s="12"/>
    </row>
    <row r="693" spans="1:13" ht="18" customHeight="1">
      <c r="A693" s="4">
        <v>692</v>
      </c>
      <c r="B693" s="37">
        <v>38959</v>
      </c>
      <c r="C693" s="34" t="s">
        <v>148</v>
      </c>
      <c r="D693" s="34" t="s">
        <v>211</v>
      </c>
      <c r="E693" s="34" t="s">
        <v>5</v>
      </c>
      <c r="F693" s="34" t="s">
        <v>131</v>
      </c>
      <c r="G693" s="21"/>
      <c r="H693" s="21"/>
      <c r="I693" s="21" t="s">
        <v>8</v>
      </c>
      <c r="J693" s="21" t="s">
        <v>25</v>
      </c>
      <c r="M693" s="12"/>
    </row>
    <row r="694" spans="1:13" ht="18" customHeight="1">
      <c r="A694" s="4">
        <v>693</v>
      </c>
      <c r="B694" s="37">
        <v>38959</v>
      </c>
      <c r="C694" s="34" t="s">
        <v>161</v>
      </c>
      <c r="D694" s="36" t="s">
        <v>173</v>
      </c>
      <c r="E694" s="34" t="s">
        <v>44</v>
      </c>
      <c r="F694" s="34" t="s">
        <v>214</v>
      </c>
      <c r="G694" s="21"/>
      <c r="H694" s="21"/>
      <c r="I694" s="21" t="s">
        <v>26</v>
      </c>
      <c r="J694" s="21" t="s">
        <v>32</v>
      </c>
      <c r="M694" s="12"/>
    </row>
    <row r="695" spans="1:13" ht="18" customHeight="1">
      <c r="A695" s="4">
        <v>694</v>
      </c>
      <c r="B695" s="37">
        <v>38959</v>
      </c>
      <c r="C695" s="34" t="s">
        <v>7</v>
      </c>
      <c r="D695" s="34" t="s">
        <v>144</v>
      </c>
      <c r="E695" s="34" t="s">
        <v>46</v>
      </c>
      <c r="F695" s="34" t="s">
        <v>17</v>
      </c>
      <c r="G695" s="21"/>
      <c r="H695" s="21"/>
      <c r="I695" s="21" t="s">
        <v>37</v>
      </c>
      <c r="J695" s="21" t="s">
        <v>19</v>
      </c>
      <c r="M695" s="12"/>
    </row>
    <row r="696" spans="1:13" ht="18" customHeight="1">
      <c r="A696" s="4">
        <v>695</v>
      </c>
      <c r="B696" s="37">
        <v>38959</v>
      </c>
      <c r="C696" s="36" t="s">
        <v>72</v>
      </c>
      <c r="D696" s="34" t="s">
        <v>210</v>
      </c>
      <c r="E696" s="34" t="s">
        <v>6</v>
      </c>
      <c r="F696" s="34" t="s">
        <v>4</v>
      </c>
      <c r="G696" s="21"/>
      <c r="H696" s="21"/>
      <c r="I696" s="21" t="s">
        <v>38</v>
      </c>
      <c r="J696" s="21" t="s">
        <v>20</v>
      </c>
      <c r="M696" s="13"/>
    </row>
    <row r="697" spans="1:13" ht="18" customHeight="1">
      <c r="A697" s="4">
        <v>696</v>
      </c>
      <c r="B697" s="37">
        <v>38959</v>
      </c>
      <c r="C697" s="34" t="s">
        <v>30</v>
      </c>
      <c r="D697" s="34" t="s">
        <v>12</v>
      </c>
      <c r="E697" s="34" t="s">
        <v>213</v>
      </c>
      <c r="F697" s="34" t="s">
        <v>142</v>
      </c>
      <c r="G697" s="21"/>
      <c r="H697" s="21"/>
      <c r="I697" s="21" t="s">
        <v>31</v>
      </c>
      <c r="J697" s="21" t="s">
        <v>9</v>
      </c>
      <c r="M697" s="12"/>
    </row>
    <row r="698" spans="1:13" ht="18" customHeight="1">
      <c r="A698" s="4">
        <v>697</v>
      </c>
      <c r="B698" s="37">
        <v>38959</v>
      </c>
      <c r="C698" s="34" t="s">
        <v>43</v>
      </c>
      <c r="D698" s="34" t="s">
        <v>35</v>
      </c>
      <c r="E698" s="34" t="s">
        <v>10</v>
      </c>
      <c r="F698" s="34" t="s">
        <v>22</v>
      </c>
      <c r="G698" s="21"/>
      <c r="H698" s="21"/>
      <c r="I698" s="21" t="s">
        <v>14</v>
      </c>
      <c r="J698" s="21" t="s">
        <v>13</v>
      </c>
      <c r="M698" s="12"/>
    </row>
    <row r="699" spans="1:13" ht="18" customHeight="1">
      <c r="A699" s="4">
        <v>698</v>
      </c>
      <c r="B699" s="37">
        <v>38960</v>
      </c>
      <c r="C699" s="34" t="s">
        <v>4</v>
      </c>
      <c r="D699" s="34" t="s">
        <v>16</v>
      </c>
      <c r="E699" s="34" t="s">
        <v>210</v>
      </c>
      <c r="F699" s="34" t="s">
        <v>6</v>
      </c>
      <c r="G699" s="21"/>
      <c r="H699" s="21"/>
      <c r="I699" s="21" t="s">
        <v>38</v>
      </c>
      <c r="J699" s="21" t="s">
        <v>20</v>
      </c>
      <c r="M699" s="12"/>
    </row>
    <row r="700" spans="1:13" ht="18" customHeight="1">
      <c r="A700" s="4">
        <v>699</v>
      </c>
      <c r="B700" s="37">
        <v>38960</v>
      </c>
      <c r="C700" s="34" t="s">
        <v>142</v>
      </c>
      <c r="D700" s="34" t="s">
        <v>182</v>
      </c>
      <c r="E700" s="34" t="s">
        <v>12</v>
      </c>
      <c r="F700" s="34" t="s">
        <v>213</v>
      </c>
      <c r="G700" s="21"/>
      <c r="H700" s="21"/>
      <c r="I700" s="21" t="s">
        <v>31</v>
      </c>
      <c r="J700" s="21" t="s">
        <v>9</v>
      </c>
      <c r="M700" s="12"/>
    </row>
    <row r="701" spans="1:13" ht="18" customHeight="1">
      <c r="A701" s="4">
        <v>700</v>
      </c>
      <c r="B701" s="37">
        <v>38960</v>
      </c>
      <c r="C701" s="34" t="s">
        <v>17</v>
      </c>
      <c r="D701" s="34" t="s">
        <v>163</v>
      </c>
      <c r="E701" s="34" t="s">
        <v>144</v>
      </c>
      <c r="F701" s="34" t="s">
        <v>46</v>
      </c>
      <c r="G701" s="21"/>
      <c r="H701" s="21"/>
      <c r="I701" s="21" t="s">
        <v>37</v>
      </c>
      <c r="J701" s="21" t="s">
        <v>19</v>
      </c>
      <c r="M701" s="12"/>
    </row>
    <row r="702" spans="1:13" ht="18" customHeight="1">
      <c r="A702" s="4">
        <v>701</v>
      </c>
      <c r="B702" s="37">
        <v>38960</v>
      </c>
      <c r="C702" s="34" t="s">
        <v>22</v>
      </c>
      <c r="D702" s="34" t="s">
        <v>166</v>
      </c>
      <c r="E702" s="34" t="s">
        <v>33</v>
      </c>
      <c r="F702" s="34" t="s">
        <v>10</v>
      </c>
      <c r="G702" s="21"/>
      <c r="H702" s="21"/>
      <c r="I702" s="21" t="s">
        <v>14</v>
      </c>
      <c r="J702" s="21" t="s">
        <v>13</v>
      </c>
      <c r="M702" s="12"/>
    </row>
    <row r="703" spans="1:13" ht="18" customHeight="1">
      <c r="A703" s="4">
        <v>702</v>
      </c>
      <c r="B703" s="37">
        <v>38961</v>
      </c>
      <c r="C703" s="34" t="s">
        <v>5</v>
      </c>
      <c r="D703" s="34" t="s">
        <v>30</v>
      </c>
      <c r="E703" s="34" t="s">
        <v>41</v>
      </c>
      <c r="F703" s="34" t="s">
        <v>12</v>
      </c>
      <c r="G703" s="21"/>
      <c r="H703" s="21"/>
      <c r="I703" s="21" t="s">
        <v>9</v>
      </c>
      <c r="J703" s="21" t="s">
        <v>25</v>
      </c>
      <c r="M703" s="12"/>
    </row>
    <row r="704" spans="1:13" ht="18" customHeight="1">
      <c r="A704" s="4">
        <v>703</v>
      </c>
      <c r="B704" s="37">
        <v>38962</v>
      </c>
      <c r="C704" s="34" t="s">
        <v>35</v>
      </c>
      <c r="D704" s="34" t="s">
        <v>49</v>
      </c>
      <c r="E704" s="34" t="s">
        <v>163</v>
      </c>
      <c r="F704" s="34" t="s">
        <v>144</v>
      </c>
      <c r="G704" s="21"/>
      <c r="H704" s="21"/>
      <c r="I704" s="21" t="s">
        <v>13</v>
      </c>
      <c r="J704" s="21" t="s">
        <v>38</v>
      </c>
      <c r="M704" s="12"/>
    </row>
    <row r="705" spans="1:13" ht="18" customHeight="1">
      <c r="A705" s="4">
        <v>704</v>
      </c>
      <c r="B705" s="37">
        <v>38962</v>
      </c>
      <c r="C705" s="34" t="s">
        <v>213</v>
      </c>
      <c r="D705" s="34" t="s">
        <v>11</v>
      </c>
      <c r="E705" s="34" t="s">
        <v>148</v>
      </c>
      <c r="F705" s="34" t="s">
        <v>29</v>
      </c>
      <c r="G705" s="21"/>
      <c r="H705" s="21"/>
      <c r="I705" s="21" t="s">
        <v>32</v>
      </c>
      <c r="J705" s="21" t="s">
        <v>31</v>
      </c>
      <c r="M705" s="12"/>
    </row>
    <row r="706" spans="1:13" ht="18" customHeight="1">
      <c r="A706" s="4">
        <v>705</v>
      </c>
      <c r="B706" s="37">
        <v>38962</v>
      </c>
      <c r="C706" s="34" t="s">
        <v>10</v>
      </c>
      <c r="D706" s="34" t="s">
        <v>4</v>
      </c>
      <c r="E706" s="34" t="s">
        <v>166</v>
      </c>
      <c r="F706" s="34" t="s">
        <v>33</v>
      </c>
      <c r="G706" s="21"/>
      <c r="H706" s="21"/>
      <c r="I706" s="21" t="s">
        <v>20</v>
      </c>
      <c r="J706" s="21" t="s">
        <v>37</v>
      </c>
      <c r="M706" s="12"/>
    </row>
    <row r="707" spans="1:13" ht="18" customHeight="1">
      <c r="A707" s="4">
        <v>706</v>
      </c>
      <c r="B707" s="37">
        <v>38962</v>
      </c>
      <c r="C707" s="34" t="s">
        <v>46</v>
      </c>
      <c r="D707" s="34" t="s">
        <v>72</v>
      </c>
      <c r="E707" s="34" t="s">
        <v>16</v>
      </c>
      <c r="F707" s="34" t="s">
        <v>210</v>
      </c>
      <c r="G707" s="21"/>
      <c r="H707" s="21"/>
      <c r="I707" s="21" t="s">
        <v>19</v>
      </c>
      <c r="J707" s="21" t="s">
        <v>14</v>
      </c>
      <c r="M707" s="12"/>
    </row>
    <row r="708" spans="1:13" ht="18" customHeight="1">
      <c r="A708" s="4">
        <v>707</v>
      </c>
      <c r="B708" s="37">
        <v>38962</v>
      </c>
      <c r="C708" s="34" t="s">
        <v>146</v>
      </c>
      <c r="D708" s="34" t="s">
        <v>23</v>
      </c>
      <c r="E708" s="34" t="s">
        <v>161</v>
      </c>
      <c r="F708" s="34" t="s">
        <v>153</v>
      </c>
      <c r="G708" s="21"/>
      <c r="H708" s="21"/>
      <c r="I708" s="21" t="s">
        <v>26</v>
      </c>
      <c r="J708" s="21" t="s">
        <v>8</v>
      </c>
      <c r="M708" s="12"/>
    </row>
    <row r="709" spans="1:13" ht="18" customHeight="1">
      <c r="A709" s="4">
        <v>708</v>
      </c>
      <c r="B709" s="37">
        <v>38962</v>
      </c>
      <c r="C709" s="34" t="s">
        <v>12</v>
      </c>
      <c r="D709" s="34" t="s">
        <v>142</v>
      </c>
      <c r="E709" s="34" t="s">
        <v>30</v>
      </c>
      <c r="F709" s="34" t="s">
        <v>41</v>
      </c>
      <c r="G709" s="21"/>
      <c r="H709" s="21"/>
      <c r="I709" s="21" t="s">
        <v>9</v>
      </c>
      <c r="J709" s="21" t="s">
        <v>25</v>
      </c>
      <c r="M709" s="12"/>
    </row>
    <row r="710" spans="1:13" ht="18" customHeight="1">
      <c r="A710" s="4">
        <v>709</v>
      </c>
      <c r="B710" s="37">
        <v>38963</v>
      </c>
      <c r="C710" s="34" t="s">
        <v>41</v>
      </c>
      <c r="D710" s="34" t="s">
        <v>5</v>
      </c>
      <c r="E710" s="34" t="s">
        <v>142</v>
      </c>
      <c r="F710" s="34" t="s">
        <v>30</v>
      </c>
      <c r="G710" s="21"/>
      <c r="H710" s="21"/>
      <c r="I710" s="21" t="s">
        <v>9</v>
      </c>
      <c r="J710" s="21" t="s">
        <v>25</v>
      </c>
      <c r="M710" s="12"/>
    </row>
    <row r="711" spans="1:13" ht="18" customHeight="1">
      <c r="A711" s="4">
        <v>710</v>
      </c>
      <c r="B711" s="37">
        <v>38963</v>
      </c>
      <c r="C711" s="34" t="s">
        <v>29</v>
      </c>
      <c r="D711" s="34" t="s">
        <v>131</v>
      </c>
      <c r="E711" s="34" t="s">
        <v>11</v>
      </c>
      <c r="F711" s="34" t="s">
        <v>148</v>
      </c>
      <c r="G711" s="21"/>
      <c r="H711" s="21"/>
      <c r="I711" s="21" t="s">
        <v>32</v>
      </c>
      <c r="J711" s="21" t="s">
        <v>31</v>
      </c>
      <c r="M711" s="12"/>
    </row>
    <row r="712" spans="1:13" ht="18" customHeight="1">
      <c r="A712" s="4">
        <v>711</v>
      </c>
      <c r="B712" s="37">
        <v>38963</v>
      </c>
      <c r="C712" s="34" t="s">
        <v>210</v>
      </c>
      <c r="D712" s="34" t="s">
        <v>15</v>
      </c>
      <c r="E712" s="34" t="s">
        <v>72</v>
      </c>
      <c r="F712" s="34" t="s">
        <v>16</v>
      </c>
      <c r="G712" s="21"/>
      <c r="H712" s="21"/>
      <c r="I712" s="21" t="s">
        <v>19</v>
      </c>
      <c r="J712" s="21" t="s">
        <v>14</v>
      </c>
      <c r="M712" s="12"/>
    </row>
    <row r="713" spans="1:13" ht="18" customHeight="1">
      <c r="A713" s="4">
        <v>712</v>
      </c>
      <c r="B713" s="37">
        <v>38963</v>
      </c>
      <c r="C713" s="34" t="s">
        <v>144</v>
      </c>
      <c r="D713" s="34" t="s">
        <v>17</v>
      </c>
      <c r="E713" s="34" t="s">
        <v>49</v>
      </c>
      <c r="F713" s="34" t="s">
        <v>163</v>
      </c>
      <c r="G713" s="21"/>
      <c r="H713" s="21"/>
      <c r="I713" s="21" t="s">
        <v>13</v>
      </c>
      <c r="J713" s="21" t="s">
        <v>38</v>
      </c>
      <c r="M713" s="12"/>
    </row>
    <row r="714" spans="1:13" ht="18" customHeight="1">
      <c r="A714" s="4">
        <v>713</v>
      </c>
      <c r="B714" s="37">
        <v>38963</v>
      </c>
      <c r="C714" s="34" t="s">
        <v>24</v>
      </c>
      <c r="D714" s="34" t="s">
        <v>214</v>
      </c>
      <c r="E714" s="36" t="s">
        <v>23</v>
      </c>
      <c r="F714" s="34" t="s">
        <v>182</v>
      </c>
      <c r="G714" s="21"/>
      <c r="H714" s="21"/>
      <c r="I714" s="21" t="s">
        <v>26</v>
      </c>
      <c r="J714" s="21" t="s">
        <v>8</v>
      </c>
      <c r="M714" s="12"/>
    </row>
    <row r="715" spans="1:13" ht="18" customHeight="1">
      <c r="A715" s="4">
        <v>714</v>
      </c>
      <c r="B715" s="37">
        <v>38963</v>
      </c>
      <c r="C715" s="34" t="s">
        <v>33</v>
      </c>
      <c r="D715" s="34" t="s">
        <v>22</v>
      </c>
      <c r="E715" s="34" t="s">
        <v>4</v>
      </c>
      <c r="F715" s="34" t="s">
        <v>166</v>
      </c>
      <c r="G715" s="21"/>
      <c r="H715" s="21"/>
      <c r="I715" s="21" t="s">
        <v>20</v>
      </c>
      <c r="J715" s="21" t="s">
        <v>37</v>
      </c>
      <c r="M715" s="12"/>
    </row>
    <row r="716" spans="1:13" ht="18" customHeight="1">
      <c r="A716" s="4">
        <v>715</v>
      </c>
      <c r="B716" s="37">
        <v>38965</v>
      </c>
      <c r="C716" s="34" t="s">
        <v>166</v>
      </c>
      <c r="D716" s="36" t="s">
        <v>35</v>
      </c>
      <c r="E716" s="34" t="s">
        <v>21</v>
      </c>
      <c r="F716" s="34" t="s">
        <v>22</v>
      </c>
      <c r="G716" s="21"/>
      <c r="H716" s="21"/>
      <c r="I716" s="21" t="s">
        <v>20</v>
      </c>
      <c r="J716" s="21" t="s">
        <v>14</v>
      </c>
      <c r="M716" s="12"/>
    </row>
    <row r="717" spans="1:13" ht="18" customHeight="1">
      <c r="A717" s="4">
        <v>716</v>
      </c>
      <c r="B717" s="37">
        <v>38965</v>
      </c>
      <c r="C717" s="34" t="s">
        <v>148</v>
      </c>
      <c r="D717" s="34" t="s">
        <v>47</v>
      </c>
      <c r="E717" s="34" t="s">
        <v>131</v>
      </c>
      <c r="F717" s="34" t="s">
        <v>23</v>
      </c>
      <c r="G717" s="21"/>
      <c r="H717" s="21"/>
      <c r="I717" s="21" t="s">
        <v>8</v>
      </c>
      <c r="J717" s="21" t="s">
        <v>32</v>
      </c>
      <c r="M717" s="12"/>
    </row>
    <row r="718" spans="1:13" ht="18" customHeight="1">
      <c r="A718" s="4">
        <v>717</v>
      </c>
      <c r="B718" s="37">
        <v>38965</v>
      </c>
      <c r="C718" s="34" t="s">
        <v>153</v>
      </c>
      <c r="D718" s="34" t="s">
        <v>213</v>
      </c>
      <c r="E718" s="34" t="s">
        <v>214</v>
      </c>
      <c r="F718" s="34" t="s">
        <v>161</v>
      </c>
      <c r="G718" s="21"/>
      <c r="H718" s="21"/>
      <c r="I718" s="21" t="s">
        <v>25</v>
      </c>
      <c r="J718" s="21" t="s">
        <v>31</v>
      </c>
      <c r="M718" s="12"/>
    </row>
    <row r="719" spans="1:13" ht="18" customHeight="1">
      <c r="A719" s="4">
        <v>718</v>
      </c>
      <c r="B719" s="37">
        <v>38965</v>
      </c>
      <c r="C719" s="34" t="s">
        <v>142</v>
      </c>
      <c r="D719" s="34" t="s">
        <v>41</v>
      </c>
      <c r="E719" s="34" t="s">
        <v>12</v>
      </c>
      <c r="F719" s="34" t="s">
        <v>5</v>
      </c>
      <c r="G719" s="21"/>
      <c r="H719" s="21"/>
      <c r="I719" s="21" t="s">
        <v>9</v>
      </c>
      <c r="J719" s="21" t="s">
        <v>26</v>
      </c>
      <c r="M719" s="12"/>
    </row>
    <row r="720" spans="1:13" ht="18" customHeight="1">
      <c r="A720" s="4">
        <v>719</v>
      </c>
      <c r="B720" s="37">
        <v>38965</v>
      </c>
      <c r="C720" s="34" t="s">
        <v>163</v>
      </c>
      <c r="D720" s="34" t="s">
        <v>46</v>
      </c>
      <c r="E720" s="34" t="s">
        <v>15</v>
      </c>
      <c r="F720" s="34" t="s">
        <v>72</v>
      </c>
      <c r="G720" s="21"/>
      <c r="H720" s="21"/>
      <c r="I720" s="21" t="s">
        <v>38</v>
      </c>
      <c r="J720" s="21" t="s">
        <v>37</v>
      </c>
      <c r="M720" s="12"/>
    </row>
    <row r="721" spans="1:13" ht="18" customHeight="1">
      <c r="A721" s="4">
        <v>720</v>
      </c>
      <c r="B721" s="37">
        <v>38965</v>
      </c>
      <c r="C721" s="34" t="s">
        <v>16</v>
      </c>
      <c r="D721" s="34" t="s">
        <v>10</v>
      </c>
      <c r="E721" s="34" t="s">
        <v>33</v>
      </c>
      <c r="F721" s="34" t="s">
        <v>7</v>
      </c>
      <c r="G721" s="21"/>
      <c r="H721" s="21"/>
      <c r="I721" s="21" t="s">
        <v>13</v>
      </c>
      <c r="J721" s="21" t="s">
        <v>19</v>
      </c>
      <c r="M721" s="12"/>
    </row>
    <row r="722" spans="1:13" ht="18" customHeight="1">
      <c r="A722" s="4">
        <v>721</v>
      </c>
      <c r="B722" s="37">
        <v>38966</v>
      </c>
      <c r="C722" s="34" t="s">
        <v>161</v>
      </c>
      <c r="D722" s="34" t="s">
        <v>24</v>
      </c>
      <c r="E722" s="34" t="s">
        <v>213</v>
      </c>
      <c r="F722" s="34" t="s">
        <v>214</v>
      </c>
      <c r="G722" s="21"/>
      <c r="H722" s="21"/>
      <c r="I722" s="21" t="s">
        <v>25</v>
      </c>
      <c r="J722" s="21" t="s">
        <v>31</v>
      </c>
      <c r="M722" s="12"/>
    </row>
    <row r="723" spans="1:13" ht="18" customHeight="1">
      <c r="A723" s="4">
        <v>722</v>
      </c>
      <c r="B723" s="37">
        <v>38966</v>
      </c>
      <c r="C723" s="34" t="s">
        <v>5</v>
      </c>
      <c r="D723" s="34" t="s">
        <v>30</v>
      </c>
      <c r="E723" s="34" t="s">
        <v>41</v>
      </c>
      <c r="F723" s="34" t="s">
        <v>12</v>
      </c>
      <c r="G723" s="21"/>
      <c r="H723" s="21"/>
      <c r="I723" s="21" t="s">
        <v>9</v>
      </c>
      <c r="J723" s="21" t="s">
        <v>26</v>
      </c>
      <c r="M723" s="12"/>
    </row>
    <row r="724" spans="1:13" ht="18" customHeight="1">
      <c r="A724" s="4">
        <v>723</v>
      </c>
      <c r="B724" s="37">
        <v>38966</v>
      </c>
      <c r="C724" s="34" t="s">
        <v>23</v>
      </c>
      <c r="D724" s="34" t="s">
        <v>29</v>
      </c>
      <c r="E724" s="34" t="s">
        <v>47</v>
      </c>
      <c r="F724" s="34" t="s">
        <v>131</v>
      </c>
      <c r="G724" s="21"/>
      <c r="H724" s="21"/>
      <c r="I724" s="21" t="s">
        <v>8</v>
      </c>
      <c r="J724" s="21" t="s">
        <v>32</v>
      </c>
      <c r="M724" s="12"/>
    </row>
    <row r="725" spans="1:13" ht="18" customHeight="1">
      <c r="A725" s="4">
        <v>724</v>
      </c>
      <c r="B725" s="37">
        <v>38966</v>
      </c>
      <c r="C725" s="36" t="s">
        <v>22</v>
      </c>
      <c r="D725" s="34" t="s">
        <v>144</v>
      </c>
      <c r="E725" s="34" t="s">
        <v>35</v>
      </c>
      <c r="F725" s="34" t="s">
        <v>21</v>
      </c>
      <c r="G725" s="21"/>
      <c r="H725" s="21"/>
      <c r="I725" s="21" t="s">
        <v>20</v>
      </c>
      <c r="J725" s="21" t="s">
        <v>14</v>
      </c>
      <c r="M725" s="13"/>
    </row>
    <row r="726" spans="1:13" ht="18" customHeight="1">
      <c r="A726" s="4">
        <v>725</v>
      </c>
      <c r="B726" s="37">
        <v>38967</v>
      </c>
      <c r="C726" s="34" t="s">
        <v>7</v>
      </c>
      <c r="D726" s="34" t="s">
        <v>210</v>
      </c>
      <c r="E726" s="34" t="s">
        <v>10</v>
      </c>
      <c r="F726" s="34" t="s">
        <v>33</v>
      </c>
      <c r="G726" s="21"/>
      <c r="H726" s="21"/>
      <c r="I726" s="21" t="s">
        <v>13</v>
      </c>
      <c r="J726" s="21" t="s">
        <v>19</v>
      </c>
      <c r="M726" s="12"/>
    </row>
    <row r="727" spans="1:13" ht="18" customHeight="1">
      <c r="A727" s="4">
        <v>726</v>
      </c>
      <c r="B727" s="37">
        <v>38967</v>
      </c>
      <c r="C727" s="34" t="s">
        <v>15</v>
      </c>
      <c r="D727" s="34" t="s">
        <v>163</v>
      </c>
      <c r="E727" s="34" t="s">
        <v>36</v>
      </c>
      <c r="F727" s="34" t="s">
        <v>46</v>
      </c>
      <c r="G727" s="21"/>
      <c r="H727" s="21"/>
      <c r="I727" s="21" t="s">
        <v>38</v>
      </c>
      <c r="J727" s="21" t="s">
        <v>37</v>
      </c>
      <c r="M727" s="12"/>
    </row>
    <row r="728" spans="1:13" ht="18" customHeight="1">
      <c r="A728" s="4">
        <v>727</v>
      </c>
      <c r="B728" s="37">
        <v>38967</v>
      </c>
      <c r="C728" s="34" t="s">
        <v>21</v>
      </c>
      <c r="D728" s="34" t="s">
        <v>166</v>
      </c>
      <c r="E728" s="34" t="s">
        <v>144</v>
      </c>
      <c r="F728" s="34" t="s">
        <v>35</v>
      </c>
      <c r="G728" s="21"/>
      <c r="H728" s="21"/>
      <c r="I728" s="21" t="s">
        <v>20</v>
      </c>
      <c r="J728" s="21" t="s">
        <v>14</v>
      </c>
      <c r="M728" s="12"/>
    </row>
    <row r="729" spans="1:13" ht="18" customHeight="1">
      <c r="A729" s="4">
        <v>728</v>
      </c>
      <c r="B729" s="37">
        <v>38967</v>
      </c>
      <c r="C729" s="34" t="s">
        <v>214</v>
      </c>
      <c r="D729" s="34" t="s">
        <v>153</v>
      </c>
      <c r="E729" s="34" t="s">
        <v>24</v>
      </c>
      <c r="F729" s="34" t="s">
        <v>213</v>
      </c>
      <c r="G729" s="21"/>
      <c r="H729" s="21"/>
      <c r="I729" s="21" t="s">
        <v>25</v>
      </c>
      <c r="J729" s="21" t="s">
        <v>31</v>
      </c>
      <c r="M729" s="12"/>
    </row>
    <row r="730" spans="1:13" ht="18" customHeight="1">
      <c r="A730" s="4">
        <v>729</v>
      </c>
      <c r="B730" s="37">
        <v>38968</v>
      </c>
      <c r="C730" s="34" t="s">
        <v>182</v>
      </c>
      <c r="D730" s="34" t="s">
        <v>23</v>
      </c>
      <c r="E730" s="34" t="s">
        <v>185</v>
      </c>
      <c r="F730" s="34" t="s">
        <v>173</v>
      </c>
      <c r="G730" s="21"/>
      <c r="H730" s="21"/>
      <c r="I730" s="21" t="s">
        <v>26</v>
      </c>
      <c r="J730" s="21" t="s">
        <v>31</v>
      </c>
      <c r="M730" s="12"/>
    </row>
    <row r="731" spans="1:13" ht="18" customHeight="1">
      <c r="A731" s="4">
        <v>730</v>
      </c>
      <c r="B731" s="37">
        <v>38968</v>
      </c>
      <c r="C731" s="34" t="s">
        <v>4</v>
      </c>
      <c r="D731" s="34" t="s">
        <v>22</v>
      </c>
      <c r="E731" s="34" t="s">
        <v>27</v>
      </c>
      <c r="F731" s="34" t="s">
        <v>144</v>
      </c>
      <c r="G731" s="21"/>
      <c r="H731" s="21"/>
      <c r="I731" s="21" t="s">
        <v>37</v>
      </c>
      <c r="J731" s="21" t="s">
        <v>14</v>
      </c>
      <c r="M731" s="12"/>
    </row>
    <row r="732" spans="1:13" ht="18" customHeight="1">
      <c r="A732" s="4">
        <v>731</v>
      </c>
      <c r="B732" s="37">
        <v>38968</v>
      </c>
      <c r="C732" s="34" t="s">
        <v>35</v>
      </c>
      <c r="D732" s="34" t="s">
        <v>72</v>
      </c>
      <c r="E732" s="34" t="s">
        <v>163</v>
      </c>
      <c r="F732" s="34" t="s">
        <v>36</v>
      </c>
      <c r="G732" s="21"/>
      <c r="H732" s="21"/>
      <c r="I732" s="21" t="s">
        <v>19</v>
      </c>
      <c r="J732" s="21" t="s">
        <v>20</v>
      </c>
      <c r="M732" s="12"/>
    </row>
    <row r="733" spans="1:13" ht="18" customHeight="1">
      <c r="A733" s="4">
        <v>732</v>
      </c>
      <c r="B733" s="37">
        <v>38968</v>
      </c>
      <c r="C733" s="34" t="s">
        <v>131</v>
      </c>
      <c r="D733" s="34" t="s">
        <v>5</v>
      </c>
      <c r="E733" s="34" t="s">
        <v>148</v>
      </c>
      <c r="F733" s="34" t="s">
        <v>29</v>
      </c>
      <c r="G733" s="21"/>
      <c r="H733" s="21"/>
      <c r="I733" s="21" t="s">
        <v>32</v>
      </c>
      <c r="J733" s="21" t="s">
        <v>9</v>
      </c>
      <c r="M733" s="12"/>
    </row>
    <row r="734" spans="1:13" ht="18" customHeight="1">
      <c r="A734" s="4">
        <v>733</v>
      </c>
      <c r="B734" s="37">
        <v>38969</v>
      </c>
      <c r="C734" s="34" t="s">
        <v>213</v>
      </c>
      <c r="D734" s="34" t="s">
        <v>161</v>
      </c>
      <c r="E734" s="34" t="s">
        <v>153</v>
      </c>
      <c r="F734" s="34" t="s">
        <v>24</v>
      </c>
      <c r="G734" s="21"/>
      <c r="H734" s="21"/>
      <c r="I734" s="21" t="s">
        <v>25</v>
      </c>
      <c r="J734" s="21" t="s">
        <v>8</v>
      </c>
      <c r="M734" s="12"/>
    </row>
    <row r="735" spans="1:13" ht="18" customHeight="1">
      <c r="A735" s="4">
        <v>734</v>
      </c>
      <c r="B735" s="37">
        <v>38969</v>
      </c>
      <c r="C735" s="34" t="s">
        <v>173</v>
      </c>
      <c r="D735" s="34" t="s">
        <v>47</v>
      </c>
      <c r="E735" s="34" t="s">
        <v>23</v>
      </c>
      <c r="F735" s="34" t="s">
        <v>146</v>
      </c>
      <c r="G735" s="21"/>
      <c r="H735" s="21"/>
      <c r="I735" s="21" t="s">
        <v>26</v>
      </c>
      <c r="J735" s="21" t="s">
        <v>31</v>
      </c>
      <c r="M735" s="12"/>
    </row>
    <row r="736" spans="1:13" ht="18" customHeight="1">
      <c r="A736" s="4">
        <v>735</v>
      </c>
      <c r="B736" s="37">
        <v>38969</v>
      </c>
      <c r="C736" s="34" t="s">
        <v>36</v>
      </c>
      <c r="D736" s="34" t="s">
        <v>7</v>
      </c>
      <c r="E736" s="34" t="s">
        <v>72</v>
      </c>
      <c r="F736" s="34" t="s">
        <v>163</v>
      </c>
      <c r="G736" s="21"/>
      <c r="H736" s="21"/>
      <c r="I736" s="21" t="s">
        <v>19</v>
      </c>
      <c r="J736" s="21" t="s">
        <v>20</v>
      </c>
      <c r="M736" s="12"/>
    </row>
    <row r="737" spans="1:13" ht="18" customHeight="1">
      <c r="A737" s="4">
        <v>736</v>
      </c>
      <c r="B737" s="37">
        <v>38969</v>
      </c>
      <c r="C737" s="34" t="s">
        <v>29</v>
      </c>
      <c r="D737" s="34" t="s">
        <v>12</v>
      </c>
      <c r="E737" s="34" t="s">
        <v>5</v>
      </c>
      <c r="F737" s="34" t="s">
        <v>148</v>
      </c>
      <c r="G737" s="21"/>
      <c r="H737" s="21"/>
      <c r="I737" s="21" t="s">
        <v>32</v>
      </c>
      <c r="J737" s="21" t="s">
        <v>9</v>
      </c>
      <c r="M737" s="12"/>
    </row>
    <row r="738" spans="1:13" ht="18" customHeight="1">
      <c r="A738" s="4">
        <v>737</v>
      </c>
      <c r="B738" s="37">
        <v>38969</v>
      </c>
      <c r="C738" s="34" t="s">
        <v>144</v>
      </c>
      <c r="D738" s="34" t="s">
        <v>21</v>
      </c>
      <c r="E738" s="34" t="s">
        <v>22</v>
      </c>
      <c r="F738" s="34" t="s">
        <v>27</v>
      </c>
      <c r="G738" s="21"/>
      <c r="H738" s="21"/>
      <c r="I738" s="21" t="s">
        <v>37</v>
      </c>
      <c r="J738" s="21" t="s">
        <v>14</v>
      </c>
      <c r="M738" s="12"/>
    </row>
    <row r="739" spans="1:13" ht="18" customHeight="1">
      <c r="A739" s="4">
        <v>738</v>
      </c>
      <c r="B739" s="37">
        <v>38969</v>
      </c>
      <c r="C739" s="34" t="s">
        <v>33</v>
      </c>
      <c r="D739" s="34" t="s">
        <v>16</v>
      </c>
      <c r="E739" s="34" t="s">
        <v>210</v>
      </c>
      <c r="F739" s="34" t="s">
        <v>10</v>
      </c>
      <c r="G739" s="21"/>
      <c r="H739" s="21"/>
      <c r="I739" s="21" t="s">
        <v>38</v>
      </c>
      <c r="J739" s="21" t="s">
        <v>13</v>
      </c>
      <c r="M739" s="12"/>
    </row>
    <row r="740" spans="1:13" ht="18" customHeight="1">
      <c r="A740" s="4">
        <v>739</v>
      </c>
      <c r="B740" s="37">
        <v>38970</v>
      </c>
      <c r="C740" s="34" t="s">
        <v>148</v>
      </c>
      <c r="D740" s="34" t="s">
        <v>131</v>
      </c>
      <c r="E740" s="34" t="s">
        <v>12</v>
      </c>
      <c r="F740" s="34" t="s">
        <v>5</v>
      </c>
      <c r="G740" s="21"/>
      <c r="H740" s="21"/>
      <c r="I740" s="21" t="s">
        <v>32</v>
      </c>
      <c r="J740" s="21" t="s">
        <v>9</v>
      </c>
      <c r="M740" s="12"/>
    </row>
    <row r="741" spans="1:13" ht="18" customHeight="1">
      <c r="A741" s="4">
        <v>740</v>
      </c>
      <c r="B741" s="37">
        <v>38970</v>
      </c>
      <c r="C741" s="34" t="s">
        <v>10</v>
      </c>
      <c r="D741" s="34" t="s">
        <v>15</v>
      </c>
      <c r="E741" s="34" t="s">
        <v>16</v>
      </c>
      <c r="F741" s="34" t="s">
        <v>210</v>
      </c>
      <c r="G741" s="21"/>
      <c r="H741" s="21"/>
      <c r="I741" s="21" t="s">
        <v>38</v>
      </c>
      <c r="J741" s="21" t="s">
        <v>13</v>
      </c>
      <c r="M741" s="12"/>
    </row>
    <row r="742" spans="1:13" ht="18" customHeight="1">
      <c r="A742" s="4">
        <v>741</v>
      </c>
      <c r="B742" s="37">
        <v>38970</v>
      </c>
      <c r="C742" s="34" t="s">
        <v>24</v>
      </c>
      <c r="D742" s="34" t="s">
        <v>214</v>
      </c>
      <c r="E742" s="34" t="s">
        <v>161</v>
      </c>
      <c r="F742" s="34" t="s">
        <v>153</v>
      </c>
      <c r="G742" s="21"/>
      <c r="H742" s="21"/>
      <c r="I742" s="21" t="s">
        <v>25</v>
      </c>
      <c r="J742" s="21" t="s">
        <v>8</v>
      </c>
      <c r="M742" s="12"/>
    </row>
    <row r="743" spans="1:13" ht="18" customHeight="1">
      <c r="A743" s="4">
        <v>742</v>
      </c>
      <c r="B743" s="37">
        <v>38970</v>
      </c>
      <c r="C743" s="34" t="s">
        <v>27</v>
      </c>
      <c r="D743" s="34" t="s">
        <v>4</v>
      </c>
      <c r="E743" s="34" t="s">
        <v>21</v>
      </c>
      <c r="F743" s="34" t="s">
        <v>166</v>
      </c>
      <c r="G743" s="21"/>
      <c r="H743" s="21"/>
      <c r="I743" s="21" t="s">
        <v>37</v>
      </c>
      <c r="J743" s="21" t="s">
        <v>14</v>
      </c>
      <c r="M743" s="12"/>
    </row>
    <row r="744" spans="1:13" ht="18" customHeight="1">
      <c r="A744" s="4">
        <v>743</v>
      </c>
      <c r="B744" s="37">
        <v>38970</v>
      </c>
      <c r="C744" s="34" t="s">
        <v>163</v>
      </c>
      <c r="D744" s="34" t="s">
        <v>35</v>
      </c>
      <c r="E744" s="34" t="s">
        <v>7</v>
      </c>
      <c r="F744" s="34" t="s">
        <v>72</v>
      </c>
      <c r="G744" s="21"/>
      <c r="H744" s="21"/>
      <c r="I744" s="21" t="s">
        <v>19</v>
      </c>
      <c r="J744" s="21" t="s">
        <v>20</v>
      </c>
      <c r="M744" s="12"/>
    </row>
    <row r="745" spans="1:13" ht="18" customHeight="1">
      <c r="A745" s="4">
        <v>744</v>
      </c>
      <c r="B745" s="37">
        <v>38970</v>
      </c>
      <c r="C745" s="34" t="s">
        <v>146</v>
      </c>
      <c r="D745" s="34" t="s">
        <v>182</v>
      </c>
      <c r="E745" s="34" t="s">
        <v>47</v>
      </c>
      <c r="F745" s="34" t="s">
        <v>23</v>
      </c>
      <c r="G745" s="21"/>
      <c r="H745" s="21"/>
      <c r="I745" s="21" t="s">
        <v>26</v>
      </c>
      <c r="J745" s="21" t="s">
        <v>31</v>
      </c>
      <c r="M745" s="12"/>
    </row>
    <row r="746" spans="1:13" ht="18" customHeight="1">
      <c r="A746" s="4">
        <v>745</v>
      </c>
      <c r="B746" s="37">
        <v>38971</v>
      </c>
      <c r="C746" s="34" t="s">
        <v>30</v>
      </c>
      <c r="D746" s="34" t="s">
        <v>213</v>
      </c>
      <c r="E746" s="34" t="s">
        <v>214</v>
      </c>
      <c r="F746" s="34" t="s">
        <v>211</v>
      </c>
      <c r="G746" s="21"/>
      <c r="H746" s="21"/>
      <c r="I746" s="21" t="s">
        <v>8</v>
      </c>
      <c r="J746" s="21" t="s">
        <v>9</v>
      </c>
      <c r="M746" s="12"/>
    </row>
    <row r="747" spans="1:13" ht="18" customHeight="1">
      <c r="A747" s="4">
        <v>746</v>
      </c>
      <c r="B747" s="37">
        <v>38972</v>
      </c>
      <c r="C747" s="34" t="s">
        <v>161</v>
      </c>
      <c r="D747" s="34" t="s">
        <v>24</v>
      </c>
      <c r="E747" s="34" t="s">
        <v>44</v>
      </c>
      <c r="F747" s="34" t="s">
        <v>182</v>
      </c>
      <c r="G747" s="21"/>
      <c r="H747" s="21"/>
      <c r="I747" s="21" t="s">
        <v>26</v>
      </c>
      <c r="J747" s="21" t="s">
        <v>25</v>
      </c>
      <c r="M747" s="12"/>
    </row>
    <row r="748" spans="1:13" ht="18" customHeight="1">
      <c r="A748" s="4">
        <v>747</v>
      </c>
      <c r="B748" s="37">
        <v>38972</v>
      </c>
      <c r="C748" s="34" t="s">
        <v>47</v>
      </c>
      <c r="D748" s="34" t="s">
        <v>148</v>
      </c>
      <c r="E748" s="34" t="s">
        <v>131</v>
      </c>
      <c r="F748" s="34" t="s">
        <v>12</v>
      </c>
      <c r="G748" s="21"/>
      <c r="H748" s="21"/>
      <c r="I748" s="21" t="s">
        <v>31</v>
      </c>
      <c r="J748" s="21" t="s">
        <v>32</v>
      </c>
      <c r="M748" s="12"/>
    </row>
    <row r="749" spans="1:13" ht="18" customHeight="1">
      <c r="A749" s="4">
        <v>748</v>
      </c>
      <c r="B749" s="37">
        <v>38972</v>
      </c>
      <c r="C749" s="34" t="s">
        <v>5</v>
      </c>
      <c r="D749" s="34" t="s">
        <v>142</v>
      </c>
      <c r="E749" s="34" t="s">
        <v>213</v>
      </c>
      <c r="F749" s="34" t="s">
        <v>214</v>
      </c>
      <c r="G749" s="21"/>
      <c r="H749" s="21"/>
      <c r="I749" s="21" t="s">
        <v>8</v>
      </c>
      <c r="J749" s="21" t="s">
        <v>9</v>
      </c>
      <c r="M749" s="12"/>
    </row>
    <row r="750" spans="1:13" ht="18" customHeight="1">
      <c r="A750" s="4">
        <v>749</v>
      </c>
      <c r="B750" s="37">
        <v>38972</v>
      </c>
      <c r="C750" s="34" t="s">
        <v>210</v>
      </c>
      <c r="D750" s="34" t="s">
        <v>27</v>
      </c>
      <c r="E750" s="34" t="s">
        <v>46</v>
      </c>
      <c r="F750" s="34" t="s">
        <v>7</v>
      </c>
      <c r="G750" s="21"/>
      <c r="H750" s="21"/>
      <c r="I750" s="21" t="s">
        <v>19</v>
      </c>
      <c r="J750" s="21" t="s">
        <v>38</v>
      </c>
      <c r="M750" s="12"/>
    </row>
    <row r="751" spans="1:13" ht="18" customHeight="1">
      <c r="A751" s="4">
        <v>750</v>
      </c>
      <c r="B751" s="37">
        <v>38972</v>
      </c>
      <c r="C751" s="34" t="s">
        <v>22</v>
      </c>
      <c r="D751" s="34" t="s">
        <v>144</v>
      </c>
      <c r="E751" s="34" t="s">
        <v>4</v>
      </c>
      <c r="F751" s="34" t="s">
        <v>17</v>
      </c>
      <c r="G751" s="21"/>
      <c r="H751" s="21"/>
      <c r="I751" s="21" t="s">
        <v>37</v>
      </c>
      <c r="J751" s="21" t="s">
        <v>20</v>
      </c>
      <c r="M751" s="12"/>
    </row>
    <row r="752" spans="1:13" ht="18" customHeight="1">
      <c r="A752" s="4">
        <v>751</v>
      </c>
      <c r="B752" s="37">
        <v>38973</v>
      </c>
      <c r="C752" s="34" t="s">
        <v>7</v>
      </c>
      <c r="D752" s="34" t="s">
        <v>163</v>
      </c>
      <c r="E752" s="34" t="s">
        <v>27</v>
      </c>
      <c r="F752" s="34" t="s">
        <v>46</v>
      </c>
      <c r="G752" s="21"/>
      <c r="H752" s="21"/>
      <c r="I752" s="21" t="s">
        <v>19</v>
      </c>
      <c r="J752" s="21" t="s">
        <v>38</v>
      </c>
      <c r="M752" s="12"/>
    </row>
    <row r="753" spans="1:13" ht="18" customHeight="1">
      <c r="A753" s="4">
        <v>752</v>
      </c>
      <c r="B753" s="37">
        <v>38973</v>
      </c>
      <c r="C753" s="34" t="s">
        <v>214</v>
      </c>
      <c r="D753" s="34" t="s">
        <v>30</v>
      </c>
      <c r="E753" s="36" t="s">
        <v>142</v>
      </c>
      <c r="F753" s="34" t="s">
        <v>213</v>
      </c>
      <c r="G753" s="21"/>
      <c r="H753" s="21"/>
      <c r="I753" s="21" t="s">
        <v>8</v>
      </c>
      <c r="J753" s="21" t="s">
        <v>9</v>
      </c>
      <c r="M753" s="12"/>
    </row>
    <row r="754" spans="1:13" ht="18" customHeight="1">
      <c r="A754" s="4">
        <v>753</v>
      </c>
      <c r="B754" s="37">
        <v>38973</v>
      </c>
      <c r="C754" s="34" t="s">
        <v>12</v>
      </c>
      <c r="D754" s="34" t="s">
        <v>29</v>
      </c>
      <c r="E754" s="34" t="s">
        <v>148</v>
      </c>
      <c r="F754" s="34" t="s">
        <v>131</v>
      </c>
      <c r="G754" s="21"/>
      <c r="H754" s="21"/>
      <c r="I754" s="21" t="s">
        <v>31</v>
      </c>
      <c r="J754" s="21" t="s">
        <v>32</v>
      </c>
      <c r="M754" s="12"/>
    </row>
    <row r="755" spans="1:13" ht="18" customHeight="1">
      <c r="A755" s="4">
        <v>754</v>
      </c>
      <c r="B755" s="37">
        <v>38974</v>
      </c>
      <c r="C755" s="34" t="s">
        <v>46</v>
      </c>
      <c r="D755" s="34" t="s">
        <v>210</v>
      </c>
      <c r="E755" s="34" t="s">
        <v>163</v>
      </c>
      <c r="F755" s="34" t="s">
        <v>27</v>
      </c>
      <c r="G755" s="21"/>
      <c r="H755" s="21"/>
      <c r="I755" s="21" t="s">
        <v>19</v>
      </c>
      <c r="J755" s="21" t="s">
        <v>38</v>
      </c>
      <c r="M755" s="12"/>
    </row>
    <row r="756" spans="1:13" ht="18" customHeight="1">
      <c r="A756" s="4">
        <v>755</v>
      </c>
      <c r="B756" s="37">
        <v>38974</v>
      </c>
      <c r="C756" s="34" t="s">
        <v>43</v>
      </c>
      <c r="D756" s="34" t="s">
        <v>72</v>
      </c>
      <c r="E756" s="34" t="s">
        <v>10</v>
      </c>
      <c r="F756" s="34" t="s">
        <v>6</v>
      </c>
      <c r="G756" s="21"/>
      <c r="H756" s="21"/>
      <c r="I756" s="21" t="s">
        <v>14</v>
      </c>
      <c r="J756" s="21" t="s">
        <v>13</v>
      </c>
      <c r="M756" s="12"/>
    </row>
    <row r="757" spans="1:13" ht="18" customHeight="1">
      <c r="A757" s="4">
        <v>756</v>
      </c>
      <c r="B757" s="37">
        <v>38975</v>
      </c>
      <c r="C757" s="34" t="s">
        <v>4</v>
      </c>
      <c r="D757" s="34" t="s">
        <v>16</v>
      </c>
      <c r="E757" s="34" t="s">
        <v>72</v>
      </c>
      <c r="F757" s="34" t="s">
        <v>144</v>
      </c>
      <c r="G757" s="21"/>
      <c r="H757" s="21"/>
      <c r="I757" s="21" t="s">
        <v>20</v>
      </c>
      <c r="J757" s="21" t="s">
        <v>38</v>
      </c>
      <c r="M757" s="12"/>
    </row>
    <row r="758" spans="1:13" ht="18" customHeight="1">
      <c r="A758" s="4">
        <v>757</v>
      </c>
      <c r="B758" s="37">
        <v>38975</v>
      </c>
      <c r="C758" s="34" t="s">
        <v>6</v>
      </c>
      <c r="D758" s="34" t="s">
        <v>18</v>
      </c>
      <c r="E758" s="34" t="s">
        <v>166</v>
      </c>
      <c r="F758" s="34" t="s">
        <v>10</v>
      </c>
      <c r="G758" s="21"/>
      <c r="H758" s="21"/>
      <c r="I758" s="21" t="s">
        <v>14</v>
      </c>
      <c r="J758" s="21" t="s">
        <v>19</v>
      </c>
      <c r="M758" s="12"/>
    </row>
    <row r="759" spans="1:13" ht="18" customHeight="1">
      <c r="A759" s="4">
        <v>758</v>
      </c>
      <c r="B759" s="37">
        <v>38975</v>
      </c>
      <c r="C759" s="34" t="s">
        <v>131</v>
      </c>
      <c r="D759" s="34" t="s">
        <v>47</v>
      </c>
      <c r="E759" s="34" t="s">
        <v>29</v>
      </c>
      <c r="F759" s="34" t="s">
        <v>148</v>
      </c>
      <c r="G759" s="21"/>
      <c r="H759" s="21"/>
      <c r="I759" s="21" t="s">
        <v>31</v>
      </c>
      <c r="J759" s="21" t="s">
        <v>8</v>
      </c>
      <c r="M759" s="12"/>
    </row>
    <row r="760" spans="1:13" ht="18" customHeight="1">
      <c r="A760" s="4">
        <v>759</v>
      </c>
      <c r="B760" s="37">
        <v>38975</v>
      </c>
      <c r="C760" s="34" t="s">
        <v>142</v>
      </c>
      <c r="D760" s="34" t="s">
        <v>214</v>
      </c>
      <c r="E760" s="34" t="s">
        <v>5</v>
      </c>
      <c r="F760" s="34" t="s">
        <v>30</v>
      </c>
      <c r="G760" s="21"/>
      <c r="H760" s="21"/>
      <c r="I760" s="21" t="s">
        <v>32</v>
      </c>
      <c r="J760" s="21" t="s">
        <v>26</v>
      </c>
      <c r="M760" s="12"/>
    </row>
    <row r="761" spans="1:13" ht="18" customHeight="1">
      <c r="A761" s="4">
        <v>760</v>
      </c>
      <c r="B761" s="37">
        <v>38976</v>
      </c>
      <c r="C761" s="34" t="s">
        <v>148</v>
      </c>
      <c r="D761" s="34" t="s">
        <v>12</v>
      </c>
      <c r="E761" s="34" t="s">
        <v>47</v>
      </c>
      <c r="F761" s="34" t="s">
        <v>29</v>
      </c>
      <c r="G761" s="21"/>
      <c r="H761" s="21"/>
      <c r="I761" s="21" t="s">
        <v>31</v>
      </c>
      <c r="J761" s="21" t="s">
        <v>8</v>
      </c>
      <c r="M761" s="12"/>
    </row>
    <row r="762" spans="1:13" ht="18" customHeight="1">
      <c r="A762" s="4">
        <v>761</v>
      </c>
      <c r="B762" s="37">
        <v>38976</v>
      </c>
      <c r="C762" s="34" t="s">
        <v>35</v>
      </c>
      <c r="D762" s="34" t="s">
        <v>22</v>
      </c>
      <c r="E762" s="34" t="s">
        <v>210</v>
      </c>
      <c r="F762" s="34" t="s">
        <v>21</v>
      </c>
      <c r="G762" s="21"/>
      <c r="H762" s="21"/>
      <c r="I762" s="21" t="s">
        <v>13</v>
      </c>
      <c r="J762" s="21" t="s">
        <v>37</v>
      </c>
      <c r="M762" s="12"/>
    </row>
    <row r="763" spans="1:13" ht="18" customHeight="1">
      <c r="A763" s="4">
        <v>762</v>
      </c>
      <c r="B763" s="37">
        <v>38976</v>
      </c>
      <c r="C763" s="34" t="s">
        <v>153</v>
      </c>
      <c r="D763" s="34" t="s">
        <v>161</v>
      </c>
      <c r="E763" s="34" t="s">
        <v>23</v>
      </c>
      <c r="F763" s="34" t="s">
        <v>24</v>
      </c>
      <c r="G763" s="21"/>
      <c r="H763" s="21"/>
      <c r="I763" s="21" t="s">
        <v>25</v>
      </c>
      <c r="J763" s="21" t="s">
        <v>9</v>
      </c>
      <c r="M763" s="12"/>
    </row>
    <row r="764" spans="1:13" ht="18" customHeight="1">
      <c r="A764" s="4">
        <v>763</v>
      </c>
      <c r="B764" s="37">
        <v>38976</v>
      </c>
      <c r="C764" s="34" t="s">
        <v>10</v>
      </c>
      <c r="D764" s="34" t="s">
        <v>17</v>
      </c>
      <c r="E764" s="34" t="s">
        <v>18</v>
      </c>
      <c r="F764" s="34" t="s">
        <v>166</v>
      </c>
      <c r="G764" s="21"/>
      <c r="H764" s="21"/>
      <c r="I764" s="21" t="s">
        <v>14</v>
      </c>
      <c r="J764" s="21" t="s">
        <v>19</v>
      </c>
      <c r="M764" s="12"/>
    </row>
    <row r="765" spans="1:13" ht="18" customHeight="1">
      <c r="A765" s="4">
        <v>764</v>
      </c>
      <c r="B765" s="37">
        <v>38976</v>
      </c>
      <c r="C765" s="34" t="s">
        <v>30</v>
      </c>
      <c r="D765" s="34" t="s">
        <v>213</v>
      </c>
      <c r="E765" s="34" t="s">
        <v>214</v>
      </c>
      <c r="F765" s="34" t="s">
        <v>5</v>
      </c>
      <c r="G765" s="21"/>
      <c r="H765" s="21"/>
      <c r="I765" s="21" t="s">
        <v>32</v>
      </c>
      <c r="J765" s="21" t="s">
        <v>26</v>
      </c>
      <c r="M765" s="12"/>
    </row>
    <row r="766" spans="1:13" ht="18" customHeight="1">
      <c r="A766" s="4">
        <v>765</v>
      </c>
      <c r="B766" s="37">
        <v>38976</v>
      </c>
      <c r="C766" s="34" t="s">
        <v>144</v>
      </c>
      <c r="D766" s="34" t="s">
        <v>43</v>
      </c>
      <c r="E766" s="34" t="s">
        <v>16</v>
      </c>
      <c r="F766" s="34" t="s">
        <v>72</v>
      </c>
      <c r="G766" s="21"/>
      <c r="H766" s="21"/>
      <c r="I766" s="21" t="s">
        <v>20</v>
      </c>
      <c r="J766" s="21" t="s">
        <v>38</v>
      </c>
      <c r="M766" s="12"/>
    </row>
    <row r="767" spans="1:13" ht="18" customHeight="1">
      <c r="A767" s="4">
        <v>766</v>
      </c>
      <c r="B767" s="37">
        <v>38977</v>
      </c>
      <c r="C767" s="34" t="s">
        <v>72</v>
      </c>
      <c r="D767" s="34" t="s">
        <v>4</v>
      </c>
      <c r="E767" s="34" t="s">
        <v>43</v>
      </c>
      <c r="F767" s="34" t="s">
        <v>16</v>
      </c>
      <c r="G767" s="21"/>
      <c r="H767" s="21"/>
      <c r="I767" s="21" t="s">
        <v>20</v>
      </c>
      <c r="J767" s="21" t="s">
        <v>38</v>
      </c>
      <c r="M767" s="12"/>
    </row>
    <row r="768" spans="1:13" ht="18" customHeight="1">
      <c r="A768" s="4">
        <v>767</v>
      </c>
      <c r="B768" s="37">
        <v>38977</v>
      </c>
      <c r="C768" s="34" t="s">
        <v>5</v>
      </c>
      <c r="D768" s="36" t="s">
        <v>142</v>
      </c>
      <c r="E768" s="34" t="s">
        <v>213</v>
      </c>
      <c r="F768" s="34" t="s">
        <v>214</v>
      </c>
      <c r="G768" s="21"/>
      <c r="H768" s="21"/>
      <c r="I768" s="21" t="s">
        <v>32</v>
      </c>
      <c r="J768" s="21" t="s">
        <v>26</v>
      </c>
      <c r="M768" s="12"/>
    </row>
    <row r="769" spans="1:13" ht="18" customHeight="1">
      <c r="A769" s="4">
        <v>768</v>
      </c>
      <c r="B769" s="37">
        <v>38977</v>
      </c>
      <c r="C769" s="34" t="s">
        <v>29</v>
      </c>
      <c r="D769" s="34" t="s">
        <v>131</v>
      </c>
      <c r="E769" s="34" t="s">
        <v>12</v>
      </c>
      <c r="F769" s="34" t="s">
        <v>47</v>
      </c>
      <c r="G769" s="21"/>
      <c r="H769" s="21"/>
      <c r="I769" s="21" t="s">
        <v>31</v>
      </c>
      <c r="J769" s="21" t="s">
        <v>8</v>
      </c>
      <c r="M769" s="12"/>
    </row>
    <row r="770" spans="1:13" ht="18" customHeight="1">
      <c r="A770" s="4">
        <v>769</v>
      </c>
      <c r="B770" s="37">
        <v>38977</v>
      </c>
      <c r="C770" s="34" t="s">
        <v>21</v>
      </c>
      <c r="D770" s="34" t="s">
        <v>46</v>
      </c>
      <c r="E770" s="34" t="s">
        <v>22</v>
      </c>
      <c r="F770" s="34" t="s">
        <v>210</v>
      </c>
      <c r="G770" s="21"/>
      <c r="H770" s="21"/>
      <c r="I770" s="21" t="s">
        <v>13</v>
      </c>
      <c r="J770" s="21" t="s">
        <v>37</v>
      </c>
      <c r="M770" s="12"/>
    </row>
    <row r="771" spans="1:13" ht="18" customHeight="1">
      <c r="A771" s="4">
        <v>770</v>
      </c>
      <c r="B771" s="37">
        <v>38978</v>
      </c>
      <c r="C771" s="34" t="s">
        <v>7</v>
      </c>
      <c r="D771" s="34" t="s">
        <v>10</v>
      </c>
      <c r="E771" s="34" t="s">
        <v>6</v>
      </c>
      <c r="F771" s="34" t="s">
        <v>163</v>
      </c>
      <c r="G771" s="21"/>
      <c r="H771" s="21"/>
      <c r="I771" s="21" t="s">
        <v>38</v>
      </c>
      <c r="J771" s="21" t="s">
        <v>14</v>
      </c>
      <c r="M771" s="12"/>
    </row>
    <row r="772" spans="1:13" ht="18" customHeight="1">
      <c r="A772" s="4">
        <v>771</v>
      </c>
      <c r="B772" s="37">
        <v>38978</v>
      </c>
      <c r="C772" s="34" t="s">
        <v>47</v>
      </c>
      <c r="D772" s="34" t="s">
        <v>148</v>
      </c>
      <c r="E772" s="34" t="s">
        <v>142</v>
      </c>
      <c r="F772" s="34" t="s">
        <v>161</v>
      </c>
      <c r="G772" s="21"/>
      <c r="H772" s="21"/>
      <c r="I772" s="21" t="s">
        <v>8</v>
      </c>
      <c r="J772" s="21" t="s">
        <v>26</v>
      </c>
      <c r="M772" s="12"/>
    </row>
    <row r="773" spans="1:13" ht="18" customHeight="1">
      <c r="A773" s="4">
        <v>772</v>
      </c>
      <c r="B773" s="37">
        <v>38978</v>
      </c>
      <c r="C773" s="34" t="s">
        <v>210</v>
      </c>
      <c r="D773" s="34" t="s">
        <v>35</v>
      </c>
      <c r="E773" s="34" t="s">
        <v>46</v>
      </c>
      <c r="F773" s="34" t="s">
        <v>22</v>
      </c>
      <c r="G773" s="21"/>
      <c r="H773" s="21"/>
      <c r="I773" s="21" t="s">
        <v>13</v>
      </c>
      <c r="J773" s="21" t="s">
        <v>20</v>
      </c>
      <c r="M773" s="12"/>
    </row>
    <row r="774" spans="1:13" ht="18" customHeight="1">
      <c r="A774" s="4">
        <v>773</v>
      </c>
      <c r="B774" s="37">
        <v>38978</v>
      </c>
      <c r="C774" s="34" t="s">
        <v>23</v>
      </c>
      <c r="D774" s="34" t="s">
        <v>30</v>
      </c>
      <c r="E774" s="34" t="s">
        <v>182</v>
      </c>
      <c r="F774" s="34" t="s">
        <v>213</v>
      </c>
      <c r="G774" s="21"/>
      <c r="H774" s="21"/>
      <c r="I774" s="21" t="s">
        <v>9</v>
      </c>
      <c r="J774" s="21" t="s">
        <v>31</v>
      </c>
      <c r="M774" s="12"/>
    </row>
    <row r="775" spans="1:13" ht="18" customHeight="1">
      <c r="A775" s="4">
        <v>774</v>
      </c>
      <c r="B775" s="37">
        <v>38978</v>
      </c>
      <c r="C775" s="34" t="s">
        <v>214</v>
      </c>
      <c r="D775" s="34" t="s">
        <v>153</v>
      </c>
      <c r="E775" s="34" t="s">
        <v>131</v>
      </c>
      <c r="F775" s="34" t="s">
        <v>12</v>
      </c>
      <c r="G775" s="21"/>
      <c r="H775" s="21"/>
      <c r="I775" s="21" t="s">
        <v>32</v>
      </c>
      <c r="J775" s="21" t="s">
        <v>25</v>
      </c>
      <c r="M775" s="12"/>
    </row>
    <row r="776" spans="1:13" ht="18" customHeight="1">
      <c r="A776" s="4">
        <v>775</v>
      </c>
      <c r="B776" s="37">
        <v>38978</v>
      </c>
      <c r="C776" s="34" t="s">
        <v>16</v>
      </c>
      <c r="D776" s="34" t="s">
        <v>144</v>
      </c>
      <c r="E776" s="34" t="s">
        <v>4</v>
      </c>
      <c r="F776" s="34" t="s">
        <v>17</v>
      </c>
      <c r="G776" s="21"/>
      <c r="H776" s="21"/>
      <c r="I776" s="21" t="s">
        <v>19</v>
      </c>
      <c r="J776" s="21" t="s">
        <v>37</v>
      </c>
      <c r="M776" s="12"/>
    </row>
    <row r="777" spans="1:13" ht="18" customHeight="1">
      <c r="A777" s="4">
        <v>776</v>
      </c>
      <c r="B777" s="37">
        <v>38979</v>
      </c>
      <c r="C777" s="34" t="s">
        <v>161</v>
      </c>
      <c r="D777" s="34" t="s">
        <v>41</v>
      </c>
      <c r="E777" s="34" t="s">
        <v>148</v>
      </c>
      <c r="F777" s="34" t="s">
        <v>142</v>
      </c>
      <c r="G777" s="21"/>
      <c r="H777" s="21"/>
      <c r="I777" s="21" t="s">
        <v>8</v>
      </c>
      <c r="J777" s="21" t="s">
        <v>26</v>
      </c>
      <c r="M777" s="12"/>
    </row>
    <row r="778" spans="1:13" ht="18" customHeight="1">
      <c r="A778" s="4">
        <v>777</v>
      </c>
      <c r="B778" s="37">
        <v>38979</v>
      </c>
      <c r="C778" s="34" t="s">
        <v>213</v>
      </c>
      <c r="D778" s="34" t="s">
        <v>5</v>
      </c>
      <c r="E778" s="34" t="s">
        <v>30</v>
      </c>
      <c r="F778" s="34" t="s">
        <v>182</v>
      </c>
      <c r="G778" s="21"/>
      <c r="H778" s="21"/>
      <c r="I778" s="21" t="s">
        <v>9</v>
      </c>
      <c r="J778" s="21" t="s">
        <v>31</v>
      </c>
      <c r="M778" s="12"/>
    </row>
    <row r="779" spans="1:13" ht="18" customHeight="1">
      <c r="A779" s="4">
        <v>778</v>
      </c>
      <c r="B779" s="37">
        <v>38979</v>
      </c>
      <c r="C779" s="34" t="s">
        <v>17</v>
      </c>
      <c r="D779" s="34" t="s">
        <v>21</v>
      </c>
      <c r="E779" s="34" t="s">
        <v>144</v>
      </c>
      <c r="F779" s="34" t="s">
        <v>4</v>
      </c>
      <c r="G779" s="21"/>
      <c r="H779" s="21"/>
      <c r="I779" s="21" t="s">
        <v>19</v>
      </c>
      <c r="J779" s="21" t="s">
        <v>37</v>
      </c>
      <c r="M779" s="12"/>
    </row>
    <row r="780" spans="1:13" ht="18" customHeight="1">
      <c r="A780" s="4">
        <v>779</v>
      </c>
      <c r="B780" s="37">
        <v>38979</v>
      </c>
      <c r="C780" s="34" t="s">
        <v>163</v>
      </c>
      <c r="D780" s="34" t="s">
        <v>166</v>
      </c>
      <c r="E780" s="34" t="s">
        <v>10</v>
      </c>
      <c r="F780" s="34" t="s">
        <v>6</v>
      </c>
      <c r="G780" s="21"/>
      <c r="H780" s="21"/>
      <c r="I780" s="21" t="s">
        <v>38</v>
      </c>
      <c r="J780" s="21" t="s">
        <v>14</v>
      </c>
      <c r="M780" s="12"/>
    </row>
    <row r="781" spans="1:13" ht="18" customHeight="1">
      <c r="A781" s="4">
        <v>780</v>
      </c>
      <c r="B781" s="37">
        <v>38979</v>
      </c>
      <c r="C781" s="34" t="s">
        <v>22</v>
      </c>
      <c r="D781" s="34" t="s">
        <v>33</v>
      </c>
      <c r="E781" s="34" t="s">
        <v>35</v>
      </c>
      <c r="F781" s="34" t="s">
        <v>46</v>
      </c>
      <c r="G781" s="21"/>
      <c r="H781" s="21"/>
      <c r="I781" s="21" t="s">
        <v>13</v>
      </c>
      <c r="J781" s="21" t="s">
        <v>20</v>
      </c>
      <c r="M781" s="12"/>
    </row>
    <row r="782" spans="1:13" ht="18" customHeight="1">
      <c r="A782" s="4">
        <v>781</v>
      </c>
      <c r="B782" s="37">
        <v>38979</v>
      </c>
      <c r="C782" s="34" t="s">
        <v>12</v>
      </c>
      <c r="D782" s="34" t="s">
        <v>29</v>
      </c>
      <c r="E782" s="34" t="s">
        <v>153</v>
      </c>
      <c r="F782" s="34" t="s">
        <v>131</v>
      </c>
      <c r="G782" s="21"/>
      <c r="H782" s="21"/>
      <c r="I782" s="21" t="s">
        <v>32</v>
      </c>
      <c r="J782" s="21" t="s">
        <v>25</v>
      </c>
      <c r="M782" s="12"/>
    </row>
    <row r="783" spans="1:13" ht="18" customHeight="1">
      <c r="A783" s="4">
        <v>782</v>
      </c>
      <c r="B783" s="37">
        <v>38980</v>
      </c>
      <c r="C783" s="34" t="s">
        <v>46</v>
      </c>
      <c r="D783" s="34" t="s">
        <v>210</v>
      </c>
      <c r="E783" s="34" t="s">
        <v>33</v>
      </c>
      <c r="F783" s="34" t="s">
        <v>35</v>
      </c>
      <c r="G783" s="21"/>
      <c r="H783" s="21"/>
      <c r="I783" s="21" t="s">
        <v>13</v>
      </c>
      <c r="J783" s="21" t="s">
        <v>20</v>
      </c>
      <c r="M783" s="12"/>
    </row>
    <row r="784" spans="1:13" ht="18" customHeight="1">
      <c r="A784" s="4">
        <v>783</v>
      </c>
      <c r="B784" s="37">
        <v>38982</v>
      </c>
      <c r="C784" s="34" t="s">
        <v>4</v>
      </c>
      <c r="D784" s="34" t="s">
        <v>49</v>
      </c>
      <c r="E784" s="34" t="s">
        <v>210</v>
      </c>
      <c r="F784" s="34" t="s">
        <v>36</v>
      </c>
      <c r="G784" s="21"/>
      <c r="H784" s="21"/>
      <c r="I784" s="21" t="s">
        <v>14</v>
      </c>
      <c r="J784" s="21" t="s">
        <v>20</v>
      </c>
      <c r="M784" s="12"/>
    </row>
    <row r="785" spans="1:13" ht="18" customHeight="1">
      <c r="A785" s="4">
        <v>784</v>
      </c>
      <c r="B785" s="37">
        <v>38982</v>
      </c>
      <c r="C785" s="34" t="s">
        <v>5</v>
      </c>
      <c r="D785" s="34" t="s">
        <v>182</v>
      </c>
      <c r="E785" s="34" t="s">
        <v>213</v>
      </c>
      <c r="F785" s="34" t="s">
        <v>23</v>
      </c>
      <c r="G785" s="21"/>
      <c r="H785" s="21"/>
      <c r="I785" s="21" t="s">
        <v>9</v>
      </c>
      <c r="J785" s="21" t="s">
        <v>32</v>
      </c>
      <c r="M785" s="12"/>
    </row>
    <row r="786" spans="1:13" ht="18" customHeight="1">
      <c r="A786" s="4">
        <v>785</v>
      </c>
      <c r="B786" s="37">
        <v>38982</v>
      </c>
      <c r="C786" s="34" t="s">
        <v>6</v>
      </c>
      <c r="D786" s="34" t="s">
        <v>7</v>
      </c>
      <c r="E786" s="34" t="s">
        <v>72</v>
      </c>
      <c r="F786" s="34" t="s">
        <v>33</v>
      </c>
      <c r="G786" s="21"/>
      <c r="H786" s="21"/>
      <c r="I786" s="21" t="s">
        <v>19</v>
      </c>
      <c r="J786" s="21" t="s">
        <v>13</v>
      </c>
      <c r="M786" s="12"/>
    </row>
    <row r="787" spans="1:13" ht="18" customHeight="1">
      <c r="A787" s="4">
        <v>786</v>
      </c>
      <c r="B787" s="37">
        <v>38983</v>
      </c>
      <c r="C787" s="34" t="s">
        <v>35</v>
      </c>
      <c r="D787" s="34" t="s">
        <v>22</v>
      </c>
      <c r="E787" s="34" t="s">
        <v>166</v>
      </c>
      <c r="F787" s="34" t="s">
        <v>10</v>
      </c>
      <c r="G787" s="21"/>
      <c r="H787" s="21"/>
      <c r="I787" s="21" t="s">
        <v>37</v>
      </c>
      <c r="J787" s="21" t="s">
        <v>38</v>
      </c>
      <c r="M787" s="12"/>
    </row>
    <row r="788" spans="1:13" ht="18" customHeight="1">
      <c r="A788" s="4">
        <v>787</v>
      </c>
      <c r="B788" s="37">
        <v>38983</v>
      </c>
      <c r="C788" s="34" t="s">
        <v>36</v>
      </c>
      <c r="D788" s="34" t="s">
        <v>163</v>
      </c>
      <c r="E788" s="34" t="s">
        <v>49</v>
      </c>
      <c r="F788" s="34" t="s">
        <v>210</v>
      </c>
      <c r="G788" s="21"/>
      <c r="H788" s="21"/>
      <c r="I788" s="21" t="s">
        <v>14</v>
      </c>
      <c r="J788" s="21" t="s">
        <v>20</v>
      </c>
      <c r="M788" s="12"/>
    </row>
    <row r="789" spans="1:13" ht="18" customHeight="1">
      <c r="A789" s="4">
        <v>788</v>
      </c>
      <c r="B789" s="37">
        <v>38983</v>
      </c>
      <c r="C789" s="34" t="s">
        <v>29</v>
      </c>
      <c r="D789" s="34" t="s">
        <v>131</v>
      </c>
      <c r="E789" s="34" t="s">
        <v>12</v>
      </c>
      <c r="F789" s="34" t="s">
        <v>153</v>
      </c>
      <c r="G789" s="21"/>
      <c r="H789" s="21"/>
      <c r="I789" s="21" t="s">
        <v>8</v>
      </c>
      <c r="J789" s="21" t="s">
        <v>31</v>
      </c>
      <c r="M789" s="12"/>
    </row>
    <row r="790" spans="1:13" ht="18" customHeight="1">
      <c r="A790" s="4">
        <v>789</v>
      </c>
      <c r="B790" s="37">
        <v>38983</v>
      </c>
      <c r="C790" s="34" t="s">
        <v>23</v>
      </c>
      <c r="D790" s="34" t="s">
        <v>30</v>
      </c>
      <c r="E790" s="34" t="s">
        <v>182</v>
      </c>
      <c r="F790" s="34" t="s">
        <v>213</v>
      </c>
      <c r="G790" s="21"/>
      <c r="H790" s="21"/>
      <c r="I790" s="21" t="s">
        <v>9</v>
      </c>
      <c r="J790" s="21" t="s">
        <v>32</v>
      </c>
      <c r="M790" s="12"/>
    </row>
    <row r="791" spans="1:13" ht="18" customHeight="1">
      <c r="A791" s="4">
        <v>790</v>
      </c>
      <c r="B791" s="37">
        <v>38983</v>
      </c>
      <c r="C791" s="34" t="s">
        <v>142</v>
      </c>
      <c r="D791" s="34" t="s">
        <v>214</v>
      </c>
      <c r="E791" s="34" t="s">
        <v>161</v>
      </c>
      <c r="F791" s="34" t="s">
        <v>47</v>
      </c>
      <c r="G791" s="21"/>
      <c r="H791" s="21"/>
      <c r="I791" s="21" t="s">
        <v>25</v>
      </c>
      <c r="J791" s="21" t="s">
        <v>26</v>
      </c>
      <c r="M791" s="12"/>
    </row>
    <row r="792" spans="1:13" ht="18" customHeight="1">
      <c r="A792" s="4">
        <v>791</v>
      </c>
      <c r="B792" s="37">
        <v>38983</v>
      </c>
      <c r="C792" s="34" t="s">
        <v>33</v>
      </c>
      <c r="D792" s="34" t="s">
        <v>46</v>
      </c>
      <c r="E792" s="34" t="s">
        <v>7</v>
      </c>
      <c r="F792" s="34" t="s">
        <v>72</v>
      </c>
      <c r="G792" s="21"/>
      <c r="H792" s="21"/>
      <c r="I792" s="21" t="s">
        <v>19</v>
      </c>
      <c r="J792" s="21" t="s">
        <v>13</v>
      </c>
      <c r="M792" s="12"/>
    </row>
    <row r="793" spans="1:13" ht="18" customHeight="1">
      <c r="A793" s="4">
        <v>792</v>
      </c>
      <c r="B793" s="37">
        <v>38984</v>
      </c>
      <c r="C793" s="34" t="s">
        <v>72</v>
      </c>
      <c r="D793" s="34" t="s">
        <v>6</v>
      </c>
      <c r="E793" s="34" t="s">
        <v>46</v>
      </c>
      <c r="F793" s="34" t="s">
        <v>7</v>
      </c>
      <c r="G793" s="21"/>
      <c r="H793" s="21"/>
      <c r="I793" s="21" t="s">
        <v>19</v>
      </c>
      <c r="J793" s="21" t="s">
        <v>13</v>
      </c>
      <c r="M793" s="12"/>
    </row>
    <row r="794" spans="1:13" ht="18" customHeight="1">
      <c r="A794" s="4">
        <v>793</v>
      </c>
      <c r="B794" s="37">
        <v>38984</v>
      </c>
      <c r="C794" s="34" t="s">
        <v>47</v>
      </c>
      <c r="D794" s="34" t="s">
        <v>24</v>
      </c>
      <c r="E794" s="36" t="s">
        <v>214</v>
      </c>
      <c r="F794" s="34" t="s">
        <v>161</v>
      </c>
      <c r="G794" s="21"/>
      <c r="H794" s="21"/>
      <c r="I794" s="21" t="s">
        <v>25</v>
      </c>
      <c r="J794" s="21" t="s">
        <v>26</v>
      </c>
      <c r="M794" s="12"/>
    </row>
    <row r="795" spans="1:13" ht="18" customHeight="1">
      <c r="A795" s="4">
        <v>794</v>
      </c>
      <c r="B795" s="37">
        <v>38984</v>
      </c>
      <c r="C795" s="34" t="s">
        <v>153</v>
      </c>
      <c r="D795" s="34" t="s">
        <v>148</v>
      </c>
      <c r="E795" s="34" t="s">
        <v>131</v>
      </c>
      <c r="F795" s="34" t="s">
        <v>12</v>
      </c>
      <c r="G795" s="21"/>
      <c r="H795" s="21"/>
      <c r="I795" s="21" t="s">
        <v>8</v>
      </c>
      <c r="J795" s="21" t="s">
        <v>31</v>
      </c>
      <c r="M795" s="12"/>
    </row>
    <row r="796" spans="1:13" ht="18" customHeight="1">
      <c r="A796" s="4">
        <v>795</v>
      </c>
      <c r="B796" s="37">
        <v>38984</v>
      </c>
      <c r="C796" s="34" t="s">
        <v>213</v>
      </c>
      <c r="D796" s="34" t="s">
        <v>5</v>
      </c>
      <c r="E796" s="34" t="s">
        <v>30</v>
      </c>
      <c r="F796" s="34" t="s">
        <v>182</v>
      </c>
      <c r="G796" s="21"/>
      <c r="H796" s="21"/>
      <c r="I796" s="21" t="s">
        <v>9</v>
      </c>
      <c r="J796" s="21" t="s">
        <v>32</v>
      </c>
      <c r="M796" s="12"/>
    </row>
    <row r="797" spans="1:13" ht="18" customHeight="1">
      <c r="A797" s="4">
        <v>796</v>
      </c>
      <c r="B797" s="37">
        <v>38984</v>
      </c>
      <c r="C797" s="34" t="s">
        <v>10</v>
      </c>
      <c r="D797" s="34" t="s">
        <v>27</v>
      </c>
      <c r="E797" s="34" t="s">
        <v>22</v>
      </c>
      <c r="F797" s="34" t="s">
        <v>166</v>
      </c>
      <c r="G797" s="21"/>
      <c r="H797" s="21"/>
      <c r="I797" s="21" t="s">
        <v>37</v>
      </c>
      <c r="J797" s="21" t="s">
        <v>38</v>
      </c>
      <c r="M797" s="12"/>
    </row>
    <row r="798" spans="1:13" ht="18" customHeight="1">
      <c r="A798" s="4">
        <v>797</v>
      </c>
      <c r="B798" s="37">
        <v>38984</v>
      </c>
      <c r="C798" s="34" t="s">
        <v>210</v>
      </c>
      <c r="D798" s="34" t="s">
        <v>4</v>
      </c>
      <c r="E798" s="34" t="s">
        <v>163</v>
      </c>
      <c r="F798" s="34" t="s">
        <v>49</v>
      </c>
      <c r="G798" s="21"/>
      <c r="H798" s="21"/>
      <c r="I798" s="21" t="s">
        <v>14</v>
      </c>
      <c r="J798" s="21" t="s">
        <v>20</v>
      </c>
      <c r="M798" s="12"/>
    </row>
    <row r="799" spans="1:13" ht="18" customHeight="1">
      <c r="A799" s="4">
        <v>798</v>
      </c>
      <c r="B799" s="37">
        <v>38986</v>
      </c>
      <c r="C799" s="34" t="s">
        <v>161</v>
      </c>
      <c r="D799" s="36" t="s">
        <v>142</v>
      </c>
      <c r="E799" s="34" t="s">
        <v>5</v>
      </c>
      <c r="F799" s="34" t="s">
        <v>148</v>
      </c>
      <c r="G799" s="21"/>
      <c r="H799" s="21"/>
      <c r="I799" s="21" t="s">
        <v>32</v>
      </c>
      <c r="J799" s="21" t="s">
        <v>8</v>
      </c>
      <c r="M799" s="12"/>
    </row>
    <row r="800" spans="1:13" ht="18" customHeight="1">
      <c r="A800" s="4">
        <v>799</v>
      </c>
      <c r="B800" s="37">
        <v>38986</v>
      </c>
      <c r="C800" s="34" t="s">
        <v>7</v>
      </c>
      <c r="D800" s="34" t="s">
        <v>166</v>
      </c>
      <c r="E800" s="34" t="s">
        <v>4</v>
      </c>
      <c r="F800" s="34" t="s">
        <v>21</v>
      </c>
      <c r="G800" s="21"/>
      <c r="H800" s="21"/>
      <c r="I800" s="21" t="s">
        <v>20</v>
      </c>
      <c r="J800" s="21" t="s">
        <v>13</v>
      </c>
      <c r="M800" s="12"/>
    </row>
    <row r="801" spans="1:13" ht="18" customHeight="1">
      <c r="A801" s="4">
        <v>800</v>
      </c>
      <c r="B801" s="37">
        <v>38986</v>
      </c>
      <c r="C801" s="34" t="s">
        <v>30</v>
      </c>
      <c r="D801" s="34" t="s">
        <v>23</v>
      </c>
      <c r="E801" s="34" t="s">
        <v>29</v>
      </c>
      <c r="F801" s="34" t="s">
        <v>131</v>
      </c>
      <c r="G801" s="21"/>
      <c r="H801" s="21"/>
      <c r="I801" s="21" t="s">
        <v>31</v>
      </c>
      <c r="J801" s="21" t="s">
        <v>25</v>
      </c>
      <c r="M801" s="12"/>
    </row>
    <row r="802" spans="1:13" ht="18" customHeight="1">
      <c r="A802" s="4">
        <v>801</v>
      </c>
      <c r="B802" s="37">
        <v>38986</v>
      </c>
      <c r="C802" s="34" t="s">
        <v>24</v>
      </c>
      <c r="D802" s="34" t="s">
        <v>185</v>
      </c>
      <c r="E802" s="34" t="s">
        <v>44</v>
      </c>
      <c r="F802" s="34" t="s">
        <v>214</v>
      </c>
      <c r="G802" s="21"/>
      <c r="H802" s="21"/>
      <c r="I802" s="21" t="s">
        <v>26</v>
      </c>
      <c r="J802" s="21" t="s">
        <v>9</v>
      </c>
      <c r="M802" s="12"/>
    </row>
    <row r="803" spans="1:13" ht="18" customHeight="1">
      <c r="A803" s="4">
        <v>802</v>
      </c>
      <c r="B803" s="37">
        <v>38986</v>
      </c>
      <c r="C803" s="34" t="s">
        <v>16</v>
      </c>
      <c r="D803" s="34" t="s">
        <v>35</v>
      </c>
      <c r="E803" s="34" t="s">
        <v>27</v>
      </c>
      <c r="F803" s="34" t="s">
        <v>46</v>
      </c>
      <c r="G803" s="21"/>
      <c r="H803" s="21"/>
      <c r="I803" s="21" t="s">
        <v>38</v>
      </c>
      <c r="J803" s="21" t="s">
        <v>19</v>
      </c>
      <c r="M803" s="12"/>
    </row>
    <row r="804" spans="1:13" ht="18" customHeight="1">
      <c r="A804" s="4">
        <v>803</v>
      </c>
      <c r="B804" s="37">
        <v>38987</v>
      </c>
      <c r="C804" s="34" t="s">
        <v>148</v>
      </c>
      <c r="D804" s="34" t="s">
        <v>213</v>
      </c>
      <c r="E804" s="34" t="s">
        <v>142</v>
      </c>
      <c r="F804" s="34" t="s">
        <v>5</v>
      </c>
      <c r="G804" s="21"/>
      <c r="H804" s="21"/>
      <c r="I804" s="21" t="s">
        <v>32</v>
      </c>
      <c r="J804" s="21" t="s">
        <v>8</v>
      </c>
      <c r="M804" s="12"/>
    </row>
    <row r="805" spans="1:13" ht="18" customHeight="1">
      <c r="A805" s="4">
        <v>804</v>
      </c>
      <c r="B805" s="37">
        <v>38987</v>
      </c>
      <c r="C805" s="34" t="s">
        <v>46</v>
      </c>
      <c r="D805" s="34" t="s">
        <v>210</v>
      </c>
      <c r="E805" s="34" t="s">
        <v>35</v>
      </c>
      <c r="F805" s="34" t="s">
        <v>27</v>
      </c>
      <c r="G805" s="21"/>
      <c r="H805" s="21"/>
      <c r="I805" s="21" t="s">
        <v>38</v>
      </c>
      <c r="J805" s="21" t="s">
        <v>19</v>
      </c>
      <c r="M805" s="12"/>
    </row>
    <row r="806" spans="1:13" ht="18" customHeight="1">
      <c r="A806" s="4">
        <v>805</v>
      </c>
      <c r="B806" s="37">
        <v>38987</v>
      </c>
      <c r="C806" s="34" t="s">
        <v>44</v>
      </c>
      <c r="D806" s="34" t="s">
        <v>47</v>
      </c>
      <c r="E806" s="34" t="s">
        <v>153</v>
      </c>
      <c r="F806" s="34" t="s">
        <v>185</v>
      </c>
      <c r="G806" s="21"/>
      <c r="H806" s="21"/>
      <c r="I806" s="21" t="s">
        <v>26</v>
      </c>
      <c r="J806" s="21" t="s">
        <v>9</v>
      </c>
      <c r="M806" s="12"/>
    </row>
    <row r="807" spans="1:13" ht="18" customHeight="1">
      <c r="A807" s="4">
        <v>806</v>
      </c>
      <c r="B807" s="37">
        <v>38987</v>
      </c>
      <c r="C807" s="34" t="s">
        <v>131</v>
      </c>
      <c r="D807" s="34" t="s">
        <v>12</v>
      </c>
      <c r="E807" s="34" t="s">
        <v>23</v>
      </c>
      <c r="F807" s="34" t="s">
        <v>29</v>
      </c>
      <c r="G807" s="21"/>
      <c r="H807" s="21"/>
      <c r="I807" s="21" t="s">
        <v>31</v>
      </c>
      <c r="J807" s="21" t="s">
        <v>25</v>
      </c>
      <c r="M807" s="12"/>
    </row>
    <row r="808" spans="1:13" ht="18" customHeight="1">
      <c r="A808" s="4">
        <v>807</v>
      </c>
      <c r="B808" s="37">
        <v>38987</v>
      </c>
      <c r="C808" s="34" t="s">
        <v>21</v>
      </c>
      <c r="D808" s="34" t="s">
        <v>10</v>
      </c>
      <c r="E808" s="34" t="s">
        <v>166</v>
      </c>
      <c r="F808" s="34" t="s">
        <v>4</v>
      </c>
      <c r="G808" s="21"/>
      <c r="H808" s="21"/>
      <c r="I808" s="21" t="s">
        <v>20</v>
      </c>
      <c r="J808" s="21" t="s">
        <v>13</v>
      </c>
      <c r="M808" s="12"/>
    </row>
    <row r="809" spans="1:13" ht="18" customHeight="1">
      <c r="A809" s="4">
        <v>808</v>
      </c>
      <c r="B809" s="37">
        <v>38987</v>
      </c>
      <c r="C809" s="34" t="s">
        <v>163</v>
      </c>
      <c r="D809" s="34" t="s">
        <v>72</v>
      </c>
      <c r="E809" s="34" t="s">
        <v>17</v>
      </c>
      <c r="F809" s="34" t="s">
        <v>144</v>
      </c>
      <c r="G809" s="21"/>
      <c r="H809" s="21"/>
      <c r="I809" s="21" t="s">
        <v>14</v>
      </c>
      <c r="J809" s="21" t="s">
        <v>37</v>
      </c>
      <c r="M809" s="12"/>
    </row>
    <row r="810" spans="1:13" ht="18" customHeight="1">
      <c r="A810" s="4">
        <v>809</v>
      </c>
      <c r="B810" s="37">
        <v>38988</v>
      </c>
      <c r="C810" s="34" t="s">
        <v>4</v>
      </c>
      <c r="D810" s="34" t="s">
        <v>7</v>
      </c>
      <c r="E810" s="34" t="s">
        <v>10</v>
      </c>
      <c r="F810" s="34" t="s">
        <v>166</v>
      </c>
      <c r="G810" s="21"/>
      <c r="H810" s="21"/>
      <c r="I810" s="21" t="s">
        <v>20</v>
      </c>
      <c r="J810" s="21" t="s">
        <v>13</v>
      </c>
      <c r="M810" s="12"/>
    </row>
    <row r="811" spans="1:13" ht="18" customHeight="1">
      <c r="A811" s="4">
        <v>810</v>
      </c>
      <c r="B811" s="37">
        <v>38988</v>
      </c>
      <c r="C811" s="34" t="s">
        <v>144</v>
      </c>
      <c r="D811" s="34" t="s">
        <v>36</v>
      </c>
      <c r="E811" s="34" t="s">
        <v>72</v>
      </c>
      <c r="F811" s="34" t="s">
        <v>17</v>
      </c>
      <c r="G811" s="21"/>
      <c r="H811" s="21"/>
      <c r="I811" s="21" t="s">
        <v>14</v>
      </c>
      <c r="J811" s="21" t="s">
        <v>37</v>
      </c>
      <c r="M811" s="12"/>
    </row>
    <row r="812" spans="1:13" ht="18" customHeight="1">
      <c r="A812" s="4">
        <v>811</v>
      </c>
      <c r="B812" s="37">
        <v>38988</v>
      </c>
      <c r="C812" s="34" t="s">
        <v>27</v>
      </c>
      <c r="D812" s="34" t="s">
        <v>16</v>
      </c>
      <c r="E812" s="34" t="s">
        <v>210</v>
      </c>
      <c r="F812" s="34" t="s">
        <v>35</v>
      </c>
      <c r="G812" s="21"/>
      <c r="H812" s="21"/>
      <c r="I812" s="21" t="s">
        <v>38</v>
      </c>
      <c r="J812" s="21" t="s">
        <v>19</v>
      </c>
      <c r="M812" s="12"/>
    </row>
    <row r="813" spans="1:13" ht="18" customHeight="1">
      <c r="A813" s="4">
        <v>812</v>
      </c>
      <c r="B813" s="37">
        <v>38989</v>
      </c>
      <c r="C813" s="34" t="s">
        <v>35</v>
      </c>
      <c r="D813" s="34" t="s">
        <v>46</v>
      </c>
      <c r="E813" s="34" t="s">
        <v>22</v>
      </c>
      <c r="F813" s="34" t="s">
        <v>15</v>
      </c>
      <c r="G813" s="21"/>
      <c r="H813" s="21"/>
      <c r="I813" s="21" t="s">
        <v>38</v>
      </c>
      <c r="J813" s="21" t="s">
        <v>20</v>
      </c>
      <c r="M813" s="12"/>
    </row>
    <row r="814" spans="1:13" ht="18" customHeight="1">
      <c r="A814" s="4">
        <v>813</v>
      </c>
      <c r="B814" s="37">
        <v>38989</v>
      </c>
      <c r="C814" s="34" t="s">
        <v>23</v>
      </c>
      <c r="D814" s="34" t="s">
        <v>214</v>
      </c>
      <c r="E814" s="34" t="s">
        <v>47</v>
      </c>
      <c r="F814" s="34" t="s">
        <v>153</v>
      </c>
      <c r="G814" s="21"/>
      <c r="H814" s="21"/>
      <c r="I814" s="21" t="s">
        <v>25</v>
      </c>
      <c r="J814" s="21" t="s">
        <v>9</v>
      </c>
      <c r="M814" s="12"/>
    </row>
    <row r="815" spans="1:13" ht="18" customHeight="1">
      <c r="A815" s="4">
        <v>814</v>
      </c>
      <c r="B815" s="37">
        <v>38989</v>
      </c>
      <c r="C815" s="34" t="s">
        <v>17</v>
      </c>
      <c r="D815" s="34" t="s">
        <v>6</v>
      </c>
      <c r="E815" s="34" t="s">
        <v>18</v>
      </c>
      <c r="F815" s="34" t="s">
        <v>10</v>
      </c>
      <c r="G815" s="21"/>
      <c r="H815" s="21"/>
      <c r="I815" s="21" t="s">
        <v>13</v>
      </c>
      <c r="J815" s="21" t="s">
        <v>14</v>
      </c>
      <c r="M815" s="12"/>
    </row>
    <row r="816" spans="1:13" ht="18" customHeight="1">
      <c r="A816" s="4">
        <v>815</v>
      </c>
      <c r="B816" s="37">
        <v>38990</v>
      </c>
      <c r="C816" s="34" t="s">
        <v>72</v>
      </c>
      <c r="D816" s="34" t="s">
        <v>21</v>
      </c>
      <c r="E816" s="34" t="s">
        <v>16</v>
      </c>
      <c r="F816" s="34" t="s">
        <v>33</v>
      </c>
      <c r="G816" s="21"/>
      <c r="H816" s="21"/>
      <c r="I816" s="21" t="s">
        <v>37</v>
      </c>
      <c r="J816" s="21" t="s">
        <v>19</v>
      </c>
      <c r="M816" s="12"/>
    </row>
    <row r="817" spans="1:13" ht="18" customHeight="1">
      <c r="A817" s="4">
        <v>816</v>
      </c>
      <c r="B817" s="37">
        <v>38990</v>
      </c>
      <c r="C817" s="34" t="s">
        <v>10</v>
      </c>
      <c r="D817" s="34" t="s">
        <v>4</v>
      </c>
      <c r="E817" s="34" t="s">
        <v>6</v>
      </c>
      <c r="F817" s="34" t="s">
        <v>18</v>
      </c>
      <c r="G817" s="21"/>
      <c r="H817" s="21"/>
      <c r="I817" s="21" t="s">
        <v>13</v>
      </c>
      <c r="J817" s="21" t="s">
        <v>14</v>
      </c>
      <c r="M817" s="12"/>
    </row>
    <row r="818" spans="1:13" ht="18" customHeight="1">
      <c r="A818" s="4">
        <v>817</v>
      </c>
      <c r="B818" s="37">
        <v>38990</v>
      </c>
      <c r="C818" s="34" t="s">
        <v>15</v>
      </c>
      <c r="D818" s="34" t="s">
        <v>163</v>
      </c>
      <c r="E818" s="34" t="s">
        <v>46</v>
      </c>
      <c r="F818" s="34" t="s">
        <v>22</v>
      </c>
      <c r="G818" s="21"/>
      <c r="H818" s="21"/>
      <c r="I818" s="21" t="s">
        <v>38</v>
      </c>
      <c r="J818" s="21" t="s">
        <v>20</v>
      </c>
      <c r="M818" s="12"/>
    </row>
    <row r="819" spans="1:13" ht="18" customHeight="1">
      <c r="A819" s="4">
        <v>818</v>
      </c>
      <c r="B819" s="37">
        <v>38991</v>
      </c>
      <c r="C819" s="34" t="s">
        <v>18</v>
      </c>
      <c r="D819" s="34" t="s">
        <v>17</v>
      </c>
      <c r="E819" s="34" t="s">
        <v>4</v>
      </c>
      <c r="F819" s="34" t="s">
        <v>166</v>
      </c>
      <c r="G819" s="21"/>
      <c r="H819" s="21"/>
      <c r="I819" s="21" t="s">
        <v>13</v>
      </c>
      <c r="J819" s="21" t="s">
        <v>14</v>
      </c>
      <c r="M819" s="12"/>
    </row>
    <row r="820" spans="1:13" ht="18" customHeight="1">
      <c r="A820" s="4">
        <v>819</v>
      </c>
      <c r="B820" s="37">
        <v>38991</v>
      </c>
      <c r="C820" s="34" t="s">
        <v>33</v>
      </c>
      <c r="D820" s="34" t="s">
        <v>144</v>
      </c>
      <c r="E820" s="34" t="s">
        <v>21</v>
      </c>
      <c r="F820" s="34" t="s">
        <v>16</v>
      </c>
      <c r="G820" s="21"/>
      <c r="H820" s="21"/>
      <c r="I820" s="21" t="s">
        <v>37</v>
      </c>
      <c r="J820" s="21" t="s">
        <v>19</v>
      </c>
      <c r="M820" s="12"/>
    </row>
    <row r="821" spans="1:13" ht="18" customHeight="1">
      <c r="A821" s="4">
        <v>820</v>
      </c>
      <c r="B821" s="37">
        <v>38991</v>
      </c>
      <c r="C821" s="34" t="s">
        <v>12</v>
      </c>
      <c r="D821" s="34" t="s">
        <v>148</v>
      </c>
      <c r="E821" s="34" t="s">
        <v>131</v>
      </c>
      <c r="F821" s="34" t="s">
        <v>29</v>
      </c>
      <c r="G821" s="21"/>
      <c r="H821" s="21"/>
      <c r="I821" s="21" t="s">
        <v>9</v>
      </c>
      <c r="J821" s="21" t="s">
        <v>8</v>
      </c>
      <c r="M821" s="12"/>
    </row>
    <row r="822" spans="1:13" ht="18" customHeight="1">
      <c r="A822" s="4">
        <v>821</v>
      </c>
      <c r="B822" s="37">
        <v>38993</v>
      </c>
      <c r="C822" s="34" t="s">
        <v>46</v>
      </c>
      <c r="D822" s="34" t="s">
        <v>10</v>
      </c>
      <c r="E822" s="34" t="s">
        <v>27</v>
      </c>
      <c r="F822" s="34" t="s">
        <v>49</v>
      </c>
      <c r="G822" s="21"/>
      <c r="H822" s="21"/>
      <c r="I822" s="21" t="s">
        <v>37</v>
      </c>
      <c r="J822" s="21" t="s">
        <v>13</v>
      </c>
      <c r="M822" s="12"/>
    </row>
    <row r="823" spans="1:13" ht="18" customHeight="1">
      <c r="A823" s="4">
        <v>822</v>
      </c>
      <c r="B823" s="37">
        <v>38993</v>
      </c>
      <c r="C823" s="34" t="s">
        <v>6</v>
      </c>
      <c r="D823" s="34" t="s">
        <v>15</v>
      </c>
      <c r="E823" s="34" t="s">
        <v>43</v>
      </c>
      <c r="F823" s="34" t="s">
        <v>4</v>
      </c>
      <c r="G823" s="21"/>
      <c r="H823" s="21"/>
      <c r="I823" s="21" t="s">
        <v>14</v>
      </c>
      <c r="J823" s="21" t="s">
        <v>38</v>
      </c>
      <c r="M823" s="12"/>
    </row>
    <row r="824" spans="1:13" ht="18" customHeight="1">
      <c r="A824" s="4">
        <v>823</v>
      </c>
      <c r="B824" s="37">
        <v>38993</v>
      </c>
      <c r="C824" s="34" t="s">
        <v>16</v>
      </c>
      <c r="D824" s="34" t="s">
        <v>72</v>
      </c>
      <c r="E824" s="34" t="s">
        <v>144</v>
      </c>
      <c r="F824" s="34" t="s">
        <v>163</v>
      </c>
      <c r="G824" s="21"/>
      <c r="H824" s="21"/>
      <c r="I824" s="21" t="s">
        <v>20</v>
      </c>
      <c r="J824" s="21" t="s">
        <v>19</v>
      </c>
      <c r="M824" s="12"/>
    </row>
    <row r="825" spans="1:13" ht="18" customHeight="1">
      <c r="A825" s="4">
        <v>824</v>
      </c>
      <c r="B825" s="37">
        <v>38994</v>
      </c>
      <c r="C825" s="34" t="s">
        <v>4</v>
      </c>
      <c r="D825" s="34" t="s">
        <v>210</v>
      </c>
      <c r="E825" s="34" t="s">
        <v>15</v>
      </c>
      <c r="F825" s="34" t="s">
        <v>43</v>
      </c>
      <c r="G825" s="21"/>
      <c r="H825" s="21"/>
      <c r="I825" s="21" t="s">
        <v>14</v>
      </c>
      <c r="J825" s="21" t="s">
        <v>38</v>
      </c>
      <c r="M825" s="12"/>
    </row>
    <row r="826" spans="1:13" ht="18" customHeight="1">
      <c r="A826" s="4">
        <v>825</v>
      </c>
      <c r="B826" s="37">
        <v>38994</v>
      </c>
      <c r="C826" s="34" t="s">
        <v>49</v>
      </c>
      <c r="D826" s="34" t="s">
        <v>166</v>
      </c>
      <c r="E826" s="34" t="s">
        <v>10</v>
      </c>
      <c r="F826" s="34" t="s">
        <v>27</v>
      </c>
      <c r="G826" s="21"/>
      <c r="H826" s="21"/>
      <c r="I826" s="21" t="s">
        <v>37</v>
      </c>
      <c r="J826" s="21" t="s">
        <v>13</v>
      </c>
      <c r="M826" s="12"/>
    </row>
    <row r="827" spans="1:13" ht="18" customHeight="1">
      <c r="A827" s="4">
        <v>826</v>
      </c>
      <c r="B827" s="37">
        <v>38994</v>
      </c>
      <c r="C827" s="34" t="s">
        <v>163</v>
      </c>
      <c r="D827" s="34" t="s">
        <v>7</v>
      </c>
      <c r="E827" s="34" t="s">
        <v>72</v>
      </c>
      <c r="F827" s="34" t="s">
        <v>144</v>
      </c>
      <c r="G827" s="21"/>
      <c r="H827" s="21"/>
      <c r="I827" s="21" t="s">
        <v>20</v>
      </c>
      <c r="J827" s="21" t="s">
        <v>19</v>
      </c>
      <c r="M827" s="12"/>
    </row>
    <row r="828" spans="1:13" ht="18" customHeight="1">
      <c r="A828" s="4">
        <v>827</v>
      </c>
      <c r="B828" s="37">
        <v>38995</v>
      </c>
      <c r="C828" s="34" t="s">
        <v>144</v>
      </c>
      <c r="D828" s="34" t="s">
        <v>16</v>
      </c>
      <c r="E828" s="34" t="s">
        <v>7</v>
      </c>
      <c r="F828" s="34" t="s">
        <v>72</v>
      </c>
      <c r="G828" s="21"/>
      <c r="H828" s="21"/>
      <c r="I828" s="21" t="s">
        <v>20</v>
      </c>
      <c r="J828" s="21" t="s">
        <v>19</v>
      </c>
      <c r="M828" s="12"/>
    </row>
    <row r="829" spans="1:13" ht="18" customHeight="1">
      <c r="A829" s="4">
        <v>828</v>
      </c>
      <c r="B829" s="37">
        <v>38995</v>
      </c>
      <c r="C829" s="34" t="s">
        <v>27</v>
      </c>
      <c r="D829" s="34" t="s">
        <v>46</v>
      </c>
      <c r="E829" s="34" t="s">
        <v>166</v>
      </c>
      <c r="F829" s="34" t="s">
        <v>10</v>
      </c>
      <c r="G829" s="21"/>
      <c r="H829" s="21"/>
      <c r="I829" s="21" t="s">
        <v>37</v>
      </c>
      <c r="J829" s="21" t="s">
        <v>13</v>
      </c>
      <c r="M829" s="12"/>
    </row>
    <row r="830" spans="1:13" ht="18" customHeight="1">
      <c r="A830" s="4">
        <v>829</v>
      </c>
      <c r="B830" s="37">
        <v>38996</v>
      </c>
      <c r="C830" s="34" t="s">
        <v>72</v>
      </c>
      <c r="D830" s="34" t="s">
        <v>163</v>
      </c>
      <c r="E830" s="34" t="s">
        <v>16</v>
      </c>
      <c r="F830" s="34" t="s">
        <v>7</v>
      </c>
      <c r="G830" s="21"/>
      <c r="H830" s="21"/>
      <c r="I830" s="21" t="s">
        <v>20</v>
      </c>
      <c r="J830" s="21" t="s">
        <v>19</v>
      </c>
      <c r="M830" s="12"/>
    </row>
    <row r="831" spans="1:13" ht="18" customHeight="1">
      <c r="A831" s="4">
        <v>830</v>
      </c>
      <c r="B831" s="37">
        <v>38997</v>
      </c>
      <c r="C831" s="34" t="s">
        <v>7</v>
      </c>
      <c r="D831" s="34" t="s">
        <v>144</v>
      </c>
      <c r="E831" s="34" t="s">
        <v>163</v>
      </c>
      <c r="F831" s="34" t="s">
        <v>16</v>
      </c>
      <c r="G831" s="21"/>
      <c r="H831" s="21"/>
      <c r="I831" s="21" t="s">
        <v>38</v>
      </c>
      <c r="J831" s="21" t="s">
        <v>37</v>
      </c>
      <c r="M831" s="12"/>
    </row>
    <row r="832" spans="1:13" ht="18" customHeight="1">
      <c r="A832" s="4">
        <v>831</v>
      </c>
      <c r="B832" s="37">
        <v>38997</v>
      </c>
      <c r="C832" s="34" t="s">
        <v>10</v>
      </c>
      <c r="D832" s="34" t="s">
        <v>4</v>
      </c>
      <c r="E832" s="34" t="s">
        <v>35</v>
      </c>
      <c r="F832" s="34" t="s">
        <v>166</v>
      </c>
      <c r="G832" s="21"/>
      <c r="H832" s="21"/>
      <c r="I832" s="21" t="s">
        <v>13</v>
      </c>
      <c r="J832" s="21" t="s">
        <v>20</v>
      </c>
      <c r="M832" s="12"/>
    </row>
    <row r="833" spans="1:13" ht="18" customHeight="1">
      <c r="A833" s="4">
        <v>832</v>
      </c>
      <c r="B833" s="37">
        <v>38997</v>
      </c>
      <c r="C833" s="34" t="s">
        <v>29</v>
      </c>
      <c r="D833" s="34" t="s">
        <v>131</v>
      </c>
      <c r="E833" s="34" t="s">
        <v>213</v>
      </c>
      <c r="F833" s="34" t="s">
        <v>30</v>
      </c>
      <c r="G833" s="21" t="s">
        <v>12</v>
      </c>
      <c r="H833" s="21" t="s">
        <v>5</v>
      </c>
      <c r="I833" s="21" t="s">
        <v>32</v>
      </c>
      <c r="J833" s="21" t="s">
        <v>25</v>
      </c>
      <c r="M833" s="12"/>
    </row>
    <row r="834" spans="1:13" ht="18" customHeight="1">
      <c r="A834" s="4">
        <v>833</v>
      </c>
      <c r="B834" s="37">
        <v>38997</v>
      </c>
      <c r="C834" s="34" t="s">
        <v>15</v>
      </c>
      <c r="D834" s="34" t="s">
        <v>22</v>
      </c>
      <c r="E834" s="34" t="s">
        <v>46</v>
      </c>
      <c r="F834" s="34" t="s">
        <v>210</v>
      </c>
      <c r="G834" s="21"/>
      <c r="H834" s="21"/>
      <c r="I834" s="21" t="s">
        <v>14</v>
      </c>
      <c r="J834" s="21" t="s">
        <v>19</v>
      </c>
      <c r="M834" s="12"/>
    </row>
    <row r="835" spans="1:13" ht="18" customHeight="1">
      <c r="A835" s="4">
        <v>834</v>
      </c>
      <c r="B835" s="37">
        <v>38998</v>
      </c>
      <c r="C835" s="34" t="s">
        <v>35</v>
      </c>
      <c r="D835" s="34" t="s">
        <v>166</v>
      </c>
      <c r="E835" s="36" t="s">
        <v>4</v>
      </c>
      <c r="F835" s="34" t="s">
        <v>17</v>
      </c>
      <c r="G835" s="21"/>
      <c r="H835" s="21"/>
      <c r="I835" s="21" t="s">
        <v>13</v>
      </c>
      <c r="J835" s="21" t="s">
        <v>20</v>
      </c>
      <c r="M835" s="12"/>
    </row>
    <row r="836" spans="1:13" ht="18" customHeight="1">
      <c r="A836" s="4">
        <v>835</v>
      </c>
      <c r="B836" s="37">
        <v>38998</v>
      </c>
      <c r="C836" s="34" t="s">
        <v>30</v>
      </c>
      <c r="D836" s="34" t="s">
        <v>5</v>
      </c>
      <c r="E836" s="34" t="s">
        <v>131</v>
      </c>
      <c r="F836" s="34" t="s">
        <v>12</v>
      </c>
      <c r="G836" s="21" t="s">
        <v>29</v>
      </c>
      <c r="H836" s="21" t="s">
        <v>213</v>
      </c>
      <c r="I836" s="21" t="s">
        <v>32</v>
      </c>
      <c r="J836" s="21" t="s">
        <v>25</v>
      </c>
      <c r="M836" s="12"/>
    </row>
    <row r="837" spans="1:13" ht="18" customHeight="1">
      <c r="A837" s="4">
        <v>836</v>
      </c>
      <c r="B837" s="37">
        <v>38998</v>
      </c>
      <c r="C837" s="34" t="s">
        <v>21</v>
      </c>
      <c r="D837" s="34" t="s">
        <v>210</v>
      </c>
      <c r="E837" s="34" t="s">
        <v>22</v>
      </c>
      <c r="F837" s="34" t="s">
        <v>46</v>
      </c>
      <c r="G837" s="21"/>
      <c r="H837" s="21"/>
      <c r="I837" s="21" t="s">
        <v>14</v>
      </c>
      <c r="J837" s="21" t="s">
        <v>19</v>
      </c>
      <c r="M837" s="12"/>
    </row>
    <row r="838" spans="1:13" ht="18" customHeight="1">
      <c r="A838" s="4">
        <v>837</v>
      </c>
      <c r="B838" s="37">
        <v>38998</v>
      </c>
      <c r="C838" s="34" t="s">
        <v>16</v>
      </c>
      <c r="D838" s="34" t="s">
        <v>72</v>
      </c>
      <c r="E838" s="34" t="s">
        <v>144</v>
      </c>
      <c r="F838" s="34" t="s">
        <v>163</v>
      </c>
      <c r="G838" s="21"/>
      <c r="H838" s="21"/>
      <c r="I838" s="21" t="s">
        <v>38</v>
      </c>
      <c r="J838" s="21" t="s">
        <v>37</v>
      </c>
      <c r="M838" s="12"/>
    </row>
    <row r="839" spans="1:13" ht="18" customHeight="1">
      <c r="A839" s="4">
        <v>838</v>
      </c>
      <c r="B839" s="37">
        <v>38999</v>
      </c>
      <c r="C839" s="34" t="s">
        <v>213</v>
      </c>
      <c r="D839" s="34" t="s">
        <v>12</v>
      </c>
      <c r="E839" s="34" t="s">
        <v>29</v>
      </c>
      <c r="F839" s="34" t="s">
        <v>5</v>
      </c>
      <c r="G839" s="21" t="s">
        <v>30</v>
      </c>
      <c r="H839" s="21" t="s">
        <v>131</v>
      </c>
      <c r="I839" s="21" t="s">
        <v>32</v>
      </c>
      <c r="J839" s="21" t="s">
        <v>25</v>
      </c>
      <c r="M839" s="12"/>
    </row>
    <row r="840" spans="1:13" ht="18" customHeight="1">
      <c r="A840" s="4">
        <v>839</v>
      </c>
      <c r="B840" s="37">
        <v>38999</v>
      </c>
      <c r="C840" s="34" t="s">
        <v>46</v>
      </c>
      <c r="D840" s="36" t="s">
        <v>27</v>
      </c>
      <c r="E840" s="34" t="s">
        <v>210</v>
      </c>
      <c r="F840" s="34" t="s">
        <v>22</v>
      </c>
      <c r="G840" s="21"/>
      <c r="H840" s="21"/>
      <c r="I840" s="21" t="s">
        <v>14</v>
      </c>
      <c r="J840" s="21" t="s">
        <v>20</v>
      </c>
      <c r="M840" s="12"/>
    </row>
    <row r="841" spans="1:13" ht="18" customHeight="1">
      <c r="A841" s="4">
        <v>840</v>
      </c>
      <c r="B841" s="37">
        <v>38999</v>
      </c>
      <c r="C841" s="34" t="s">
        <v>17</v>
      </c>
      <c r="D841" s="34" t="s">
        <v>10</v>
      </c>
      <c r="E841" s="34" t="s">
        <v>6</v>
      </c>
      <c r="F841" s="34" t="s">
        <v>4</v>
      </c>
      <c r="G841" s="21"/>
      <c r="H841" s="21"/>
      <c r="I841" s="21" t="s">
        <v>13</v>
      </c>
      <c r="J841" s="21" t="s">
        <v>19</v>
      </c>
      <c r="M841" s="12"/>
    </row>
    <row r="842" spans="1:13" ht="18" customHeight="1">
      <c r="A842" s="4">
        <v>841</v>
      </c>
      <c r="B842" s="37">
        <v>39000</v>
      </c>
      <c r="C842" s="34" t="s">
        <v>4</v>
      </c>
      <c r="D842" s="34" t="s">
        <v>35</v>
      </c>
      <c r="E842" s="34" t="s">
        <v>33</v>
      </c>
      <c r="F842" s="34" t="s">
        <v>166</v>
      </c>
      <c r="G842" s="21"/>
      <c r="H842" s="21"/>
      <c r="I842" s="21" t="s">
        <v>37</v>
      </c>
      <c r="J842" s="21" t="s">
        <v>20</v>
      </c>
      <c r="M842" s="12"/>
    </row>
    <row r="843" spans="1:13" ht="18" customHeight="1">
      <c r="A843" s="4">
        <v>842</v>
      </c>
      <c r="B843" s="37">
        <v>39000</v>
      </c>
      <c r="C843" s="34" t="s">
        <v>22</v>
      </c>
      <c r="D843" s="34" t="s">
        <v>21</v>
      </c>
      <c r="E843" s="34" t="s">
        <v>10</v>
      </c>
      <c r="F843" s="34" t="s">
        <v>27</v>
      </c>
      <c r="G843" s="21"/>
      <c r="H843" s="21"/>
      <c r="I843" s="21" t="s">
        <v>14</v>
      </c>
      <c r="J843" s="21" t="s">
        <v>19</v>
      </c>
      <c r="M843" s="12"/>
    </row>
    <row r="844" spans="1:13" ht="18" customHeight="1">
      <c r="A844" s="4">
        <v>843</v>
      </c>
      <c r="B844" s="37">
        <v>39001</v>
      </c>
      <c r="C844" s="34" t="s">
        <v>5</v>
      </c>
      <c r="D844" s="34" t="s">
        <v>213</v>
      </c>
      <c r="E844" s="34" t="s">
        <v>12</v>
      </c>
      <c r="F844" s="34" t="s">
        <v>214</v>
      </c>
      <c r="G844" s="21" t="s">
        <v>23</v>
      </c>
      <c r="H844" s="21" t="s">
        <v>161</v>
      </c>
      <c r="I844" s="21" t="s">
        <v>31</v>
      </c>
      <c r="J844" s="21" t="s">
        <v>25</v>
      </c>
      <c r="M844" s="12"/>
    </row>
    <row r="845" spans="1:13" ht="18" customHeight="1">
      <c r="A845" s="4">
        <v>844</v>
      </c>
      <c r="B845" s="37">
        <v>39002</v>
      </c>
      <c r="C845" s="34" t="s">
        <v>23</v>
      </c>
      <c r="D845" s="34" t="s">
        <v>214</v>
      </c>
      <c r="E845" s="34" t="s">
        <v>213</v>
      </c>
      <c r="F845" s="34" t="s">
        <v>161</v>
      </c>
      <c r="G845" s="21" t="s">
        <v>5</v>
      </c>
      <c r="H845" s="21" t="s">
        <v>12</v>
      </c>
      <c r="I845" s="21" t="s">
        <v>31</v>
      </c>
      <c r="J845" s="21" t="s">
        <v>25</v>
      </c>
      <c r="M845" s="12"/>
    </row>
    <row r="846" spans="1:13" ht="18" customHeight="1">
      <c r="A846" s="4">
        <v>845</v>
      </c>
      <c r="B846" s="37">
        <v>39002</v>
      </c>
      <c r="C846" s="34" t="s">
        <v>27</v>
      </c>
      <c r="D846" s="34" t="s">
        <v>6</v>
      </c>
      <c r="E846" s="34" t="s">
        <v>35</v>
      </c>
      <c r="F846" s="34" t="s">
        <v>10</v>
      </c>
      <c r="G846" s="21"/>
      <c r="H846" s="21"/>
      <c r="I846" s="21" t="s">
        <v>14</v>
      </c>
      <c r="J846" s="21" t="s">
        <v>13</v>
      </c>
      <c r="M846" s="12"/>
    </row>
    <row r="847" spans="1:13" ht="18" customHeight="1">
      <c r="A847" s="4">
        <v>846</v>
      </c>
      <c r="B847" s="37">
        <v>39002</v>
      </c>
      <c r="C847" s="36" t="s">
        <v>163</v>
      </c>
      <c r="D847" s="34" t="s">
        <v>16</v>
      </c>
      <c r="E847" s="34" t="s">
        <v>72</v>
      </c>
      <c r="F847" s="34" t="s">
        <v>210</v>
      </c>
      <c r="G847" s="21"/>
      <c r="H847" s="21"/>
      <c r="I847" s="21" t="s">
        <v>38</v>
      </c>
      <c r="J847" s="21" t="s">
        <v>20</v>
      </c>
      <c r="M847" s="13"/>
    </row>
    <row r="848" spans="1:13" ht="18" customHeight="1">
      <c r="A848" s="4">
        <v>847</v>
      </c>
      <c r="B848" s="37">
        <v>39003</v>
      </c>
      <c r="C848" s="34" t="s">
        <v>33</v>
      </c>
      <c r="D848" s="34" t="s">
        <v>10</v>
      </c>
      <c r="E848" s="34" t="s">
        <v>22</v>
      </c>
      <c r="F848" s="34" t="s">
        <v>17</v>
      </c>
      <c r="G848" s="21"/>
      <c r="H848" s="21"/>
      <c r="I848" s="21" t="s">
        <v>14</v>
      </c>
      <c r="J848" s="21" t="s">
        <v>13</v>
      </c>
      <c r="M848" s="12"/>
    </row>
    <row r="849" spans="1:13" ht="18" customHeight="1">
      <c r="A849" s="4">
        <v>848</v>
      </c>
      <c r="B849" s="37">
        <v>39004</v>
      </c>
      <c r="C849" s="34" t="s">
        <v>72</v>
      </c>
      <c r="D849" s="34" t="s">
        <v>7</v>
      </c>
      <c r="E849" s="34" t="s">
        <v>15</v>
      </c>
      <c r="F849" s="34" t="s">
        <v>4</v>
      </c>
      <c r="G849" s="21"/>
      <c r="H849" s="21"/>
      <c r="I849" s="21" t="s">
        <v>19</v>
      </c>
      <c r="J849" s="21" t="s">
        <v>38</v>
      </c>
      <c r="M849" s="12"/>
    </row>
    <row r="850" spans="1:13" ht="18" customHeight="1">
      <c r="A850" s="4">
        <v>849</v>
      </c>
      <c r="B850" s="37">
        <v>39004</v>
      </c>
      <c r="C850" s="34" t="s">
        <v>144</v>
      </c>
      <c r="D850" s="34" t="s">
        <v>46</v>
      </c>
      <c r="E850" s="34" t="s">
        <v>210</v>
      </c>
      <c r="F850" s="34" t="s">
        <v>16</v>
      </c>
      <c r="G850" s="21"/>
      <c r="H850" s="21"/>
      <c r="I850" s="21" t="s">
        <v>20</v>
      </c>
      <c r="J850" s="21" t="s">
        <v>14</v>
      </c>
      <c r="M850" s="12"/>
    </row>
    <row r="851" spans="1:13" ht="18" customHeight="1">
      <c r="A851" s="4">
        <v>850</v>
      </c>
      <c r="B851" s="37">
        <v>39005</v>
      </c>
      <c r="C851" s="34" t="s">
        <v>21</v>
      </c>
      <c r="D851" s="34" t="s">
        <v>17</v>
      </c>
      <c r="E851" s="34" t="s">
        <v>10</v>
      </c>
      <c r="F851" s="34" t="s">
        <v>35</v>
      </c>
      <c r="G851" s="21"/>
      <c r="H851" s="21"/>
      <c r="I851" s="21" t="s">
        <v>14</v>
      </c>
      <c r="J851" s="21" t="s">
        <v>37</v>
      </c>
      <c r="M851" s="12"/>
    </row>
    <row r="852" spans="1:13" ht="18" customHeight="1">
      <c r="A852" s="4">
        <v>851</v>
      </c>
      <c r="B852" s="37">
        <v>39005</v>
      </c>
      <c r="C852" s="34" t="s">
        <v>16</v>
      </c>
      <c r="D852" s="34" t="s">
        <v>163</v>
      </c>
      <c r="E852" s="34" t="s">
        <v>46</v>
      </c>
      <c r="F852" s="34" t="s">
        <v>210</v>
      </c>
      <c r="G852" s="21"/>
      <c r="H852" s="21"/>
      <c r="I852" s="21" t="s">
        <v>20</v>
      </c>
      <c r="J852" s="21" t="s">
        <v>13</v>
      </c>
      <c r="M852" s="12"/>
    </row>
    <row r="853" spans="1:13" ht="18" customHeight="1">
      <c r="A853" s="4">
        <v>852</v>
      </c>
      <c r="B853" s="37">
        <v>39006</v>
      </c>
      <c r="C853" s="34" t="s">
        <v>4</v>
      </c>
      <c r="D853" s="34" t="s">
        <v>15</v>
      </c>
      <c r="E853" s="34" t="s">
        <v>7</v>
      </c>
      <c r="F853" s="34" t="s">
        <v>166</v>
      </c>
      <c r="G853" s="21"/>
      <c r="H853" s="21"/>
      <c r="I853" s="21" t="s">
        <v>19</v>
      </c>
      <c r="J853" s="21" t="s">
        <v>20</v>
      </c>
      <c r="M853" s="12"/>
    </row>
    <row r="854" spans="1:13" ht="18" customHeight="1">
      <c r="A854" s="4">
        <v>853</v>
      </c>
      <c r="B854" s="37">
        <v>39006</v>
      </c>
      <c r="C854" s="34" t="s">
        <v>6</v>
      </c>
      <c r="D854" s="34" t="s">
        <v>33</v>
      </c>
      <c r="E854" s="34" t="s">
        <v>35</v>
      </c>
      <c r="F854" s="34" t="s">
        <v>10</v>
      </c>
      <c r="G854" s="21"/>
      <c r="H854" s="21"/>
      <c r="I854" s="21" t="s">
        <v>14</v>
      </c>
      <c r="J854" s="21" t="s">
        <v>38</v>
      </c>
      <c r="M854" s="12"/>
    </row>
    <row r="855" spans="1:13" ht="18" customHeight="1">
      <c r="A855" s="4">
        <v>854</v>
      </c>
      <c r="B855" s="37">
        <v>39011</v>
      </c>
      <c r="C855" s="34" t="s">
        <v>163</v>
      </c>
      <c r="D855" s="34" t="s">
        <v>47</v>
      </c>
      <c r="E855" s="34" t="s">
        <v>4</v>
      </c>
      <c r="F855" s="34" t="s">
        <v>142</v>
      </c>
      <c r="G855" s="21" t="s">
        <v>16</v>
      </c>
      <c r="H855" s="21" t="s">
        <v>29</v>
      </c>
      <c r="I855" s="21" t="s">
        <v>20</v>
      </c>
      <c r="J855" s="21" t="s">
        <v>31</v>
      </c>
      <c r="M855" s="12"/>
    </row>
    <row r="856" spans="1:13" ht="18" customHeight="1">
      <c r="A856" s="4">
        <v>855</v>
      </c>
      <c r="B856" s="37">
        <v>39012</v>
      </c>
      <c r="C856" s="34" t="s">
        <v>29</v>
      </c>
      <c r="D856" s="34" t="s">
        <v>16</v>
      </c>
      <c r="E856" s="34" t="s">
        <v>47</v>
      </c>
      <c r="F856" s="34" t="s">
        <v>4</v>
      </c>
      <c r="G856" s="21" t="s">
        <v>131</v>
      </c>
      <c r="H856" s="21" t="s">
        <v>144</v>
      </c>
      <c r="I856" s="21" t="s">
        <v>20</v>
      </c>
      <c r="J856" s="21" t="s">
        <v>31</v>
      </c>
      <c r="M856" s="12"/>
    </row>
    <row r="857" spans="1:13" ht="18" customHeight="1">
      <c r="A857" s="4">
        <v>856</v>
      </c>
      <c r="B857" s="37">
        <v>39014</v>
      </c>
      <c r="C857" s="34" t="s">
        <v>144</v>
      </c>
      <c r="D857" s="34" t="s">
        <v>131</v>
      </c>
      <c r="E857" s="34" t="s">
        <v>16</v>
      </c>
      <c r="F857" s="34" t="s">
        <v>47</v>
      </c>
      <c r="G857" s="21" t="s">
        <v>163</v>
      </c>
      <c r="H857" s="21" t="s">
        <v>142</v>
      </c>
      <c r="I857" s="21" t="s">
        <v>31</v>
      </c>
      <c r="J857" s="21" t="s">
        <v>20</v>
      </c>
      <c r="M857" s="12"/>
    </row>
    <row r="858" spans="1:13" ht="18" customHeight="1">
      <c r="A858" s="4">
        <v>857</v>
      </c>
      <c r="B858" s="37">
        <v>39015</v>
      </c>
      <c r="C858" s="34" t="s">
        <v>142</v>
      </c>
      <c r="D858" s="34" t="s">
        <v>163</v>
      </c>
      <c r="E858" s="34" t="s">
        <v>131</v>
      </c>
      <c r="F858" s="34" t="s">
        <v>16</v>
      </c>
      <c r="G858" s="21" t="s">
        <v>29</v>
      </c>
      <c r="H858" s="21" t="s">
        <v>4</v>
      </c>
      <c r="I858" s="21" t="s">
        <v>31</v>
      </c>
      <c r="J858" s="21" t="s">
        <v>20</v>
      </c>
      <c r="M858" s="12"/>
    </row>
    <row r="859" spans="1:13" ht="18" customHeight="1">
      <c r="A859" s="4">
        <v>858</v>
      </c>
      <c r="B859" s="37">
        <v>39016</v>
      </c>
      <c r="C859" s="34" t="s">
        <v>4</v>
      </c>
      <c r="D859" s="34" t="s">
        <v>29</v>
      </c>
      <c r="E859" s="34" t="s">
        <v>163</v>
      </c>
      <c r="F859" s="34" t="s">
        <v>131</v>
      </c>
      <c r="G859" s="21" t="s">
        <v>144</v>
      </c>
      <c r="H859" s="21" t="s">
        <v>47</v>
      </c>
      <c r="I859" s="21" t="s">
        <v>31</v>
      </c>
      <c r="J859" s="21" t="s">
        <v>20</v>
      </c>
      <c r="M859" s="12"/>
    </row>
    <row r="860" spans="1:13" ht="18" customHeight="1">
      <c r="B860" s="38"/>
      <c r="C860" s="21">
        <f t="shared" ref="C860:H860" si="5">SUBTOTAL(3,C2:C859)</f>
        <v>858</v>
      </c>
      <c r="D860" s="21">
        <f t="shared" si="5"/>
        <v>858</v>
      </c>
      <c r="E860" s="21">
        <f t="shared" si="5"/>
        <v>858</v>
      </c>
      <c r="F860" s="21">
        <f t="shared" si="5"/>
        <v>858</v>
      </c>
      <c r="G860" s="21">
        <f t="shared" si="5"/>
        <v>12</v>
      </c>
      <c r="H860" s="21">
        <f t="shared" si="5"/>
        <v>12</v>
      </c>
      <c r="I860" s="21"/>
      <c r="J860" s="21"/>
    </row>
    <row r="861" spans="1:13" ht="18" customHeight="1">
      <c r="I861" s="50" t="s">
        <v>127</v>
      </c>
      <c r="J861" s="10">
        <f>C860+D860+E860+F860+G860+H860</f>
        <v>3456</v>
      </c>
    </row>
  </sheetData>
  <sortState xmlns:xlrd2="http://schemas.microsoft.com/office/spreadsheetml/2017/richdata2" ref="M36:V61">
    <sortCondition descending="1" ref="N36:N61"/>
  </sortState>
  <mergeCells count="2">
    <mergeCell ref="L34:V34"/>
    <mergeCell ref="L1:V1"/>
  </mergeCells>
  <phoneticPr fontId="1"/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C3C4A-6463-4844-88A4-E92F8FA1A29B}">
  <dimension ref="A1:X862"/>
  <sheetViews>
    <sheetView workbookViewId="0">
      <selection activeCell="X2" sqref="X2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10" width="11.625" style="9" customWidth="1"/>
    <col min="11" max="11" width="4.625" style="9" customWidth="1"/>
    <col min="12" max="12" width="3.5" style="20" bestFit="1" customWidth="1"/>
    <col min="13" max="13" width="11" style="9" bestFit="1" customWidth="1"/>
    <col min="14" max="15" width="6.625" style="9" customWidth="1"/>
    <col min="16" max="16" width="2.625" style="9" customWidth="1"/>
    <col min="17" max="22" width="6.625" style="9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9" t="s">
        <v>396</v>
      </c>
      <c r="M1" s="100"/>
      <c r="N1" s="100"/>
      <c r="O1" s="100"/>
      <c r="P1" s="100"/>
      <c r="Q1" s="100"/>
      <c r="R1" s="100"/>
      <c r="S1" s="100"/>
      <c r="T1" s="100"/>
      <c r="U1" s="100"/>
      <c r="V1" s="101"/>
    </row>
    <row r="2" spans="1:24" ht="18" customHeight="1">
      <c r="A2" s="4">
        <v>1</v>
      </c>
      <c r="B2" s="35">
        <v>38437</v>
      </c>
      <c r="C2" s="36" t="s">
        <v>47</v>
      </c>
      <c r="D2" s="36" t="s">
        <v>182</v>
      </c>
      <c r="E2" s="36" t="s">
        <v>142</v>
      </c>
      <c r="F2" s="36" t="s">
        <v>173</v>
      </c>
      <c r="G2" s="21"/>
      <c r="H2" s="21"/>
      <c r="I2" s="21" t="s">
        <v>25</v>
      </c>
      <c r="J2" s="21" t="s">
        <v>31</v>
      </c>
      <c r="L2" s="4"/>
      <c r="M2" s="3" t="s">
        <v>125</v>
      </c>
      <c r="N2" s="47" t="s">
        <v>127</v>
      </c>
      <c r="O2" s="47" t="s">
        <v>127</v>
      </c>
      <c r="P2" s="22"/>
      <c r="Q2" s="47" t="s">
        <v>68</v>
      </c>
      <c r="R2" s="47" t="s">
        <v>69</v>
      </c>
      <c r="S2" s="47" t="s">
        <v>70</v>
      </c>
      <c r="T2" s="47" t="s">
        <v>71</v>
      </c>
      <c r="U2" s="47" t="s">
        <v>128</v>
      </c>
      <c r="V2" s="47" t="s">
        <v>129</v>
      </c>
      <c r="X2" s="9" t="s">
        <v>140</v>
      </c>
    </row>
    <row r="3" spans="1:24" ht="18" customHeight="1">
      <c r="A3" s="4">
        <v>2</v>
      </c>
      <c r="B3" s="35">
        <v>38437</v>
      </c>
      <c r="C3" s="36" t="s">
        <v>30</v>
      </c>
      <c r="D3" s="36" t="s">
        <v>153</v>
      </c>
      <c r="E3" s="36" t="s">
        <v>213</v>
      </c>
      <c r="F3" s="36" t="s">
        <v>5</v>
      </c>
      <c r="G3" s="21"/>
      <c r="H3" s="21"/>
      <c r="I3" s="21" t="s">
        <v>32</v>
      </c>
      <c r="J3" s="21" t="s">
        <v>26</v>
      </c>
      <c r="L3" s="4">
        <v>1</v>
      </c>
      <c r="M3" s="36" t="s">
        <v>10</v>
      </c>
      <c r="N3" s="10">
        <f>COUNTIF($C$2:$H$860,"森健次郎")</f>
        <v>106</v>
      </c>
      <c r="O3" s="10">
        <f t="shared" ref="O3:O30" si="0">SUM(Q3:V3)</f>
        <v>106</v>
      </c>
      <c r="P3" s="24"/>
      <c r="Q3" s="10">
        <f>COUNTIF($C$2:$C$860,"森健次郎")</f>
        <v>26</v>
      </c>
      <c r="R3" s="10">
        <f>COUNTIF($D$2:$D$860,"森健次郎")</f>
        <v>28</v>
      </c>
      <c r="S3" s="10">
        <f>COUNTIF($E$2:$E$860,"森健次郎")</f>
        <v>26</v>
      </c>
      <c r="T3" s="10">
        <f>COUNTIF($F$2:$F$860,"森健次郎")</f>
        <v>26</v>
      </c>
      <c r="U3" s="10">
        <f>COUNTIF($G$2:$G$860,"森健次郎")</f>
        <v>0</v>
      </c>
      <c r="V3" s="10">
        <f>COUNTIF($H$2:$H$860,"森健次郎")</f>
        <v>0</v>
      </c>
    </row>
    <row r="4" spans="1:24" ht="18" customHeight="1">
      <c r="A4" s="4">
        <v>3</v>
      </c>
      <c r="B4" s="35">
        <v>38437</v>
      </c>
      <c r="C4" s="36" t="s">
        <v>12</v>
      </c>
      <c r="D4" s="36" t="s">
        <v>23</v>
      </c>
      <c r="E4" s="36" t="s">
        <v>131</v>
      </c>
      <c r="F4" s="36" t="s">
        <v>214</v>
      </c>
      <c r="G4" s="21"/>
      <c r="H4" s="21"/>
      <c r="I4" s="21" t="s">
        <v>8</v>
      </c>
      <c r="J4" s="21" t="s">
        <v>9</v>
      </c>
      <c r="L4" s="4">
        <v>2</v>
      </c>
      <c r="M4" s="34" t="s">
        <v>145</v>
      </c>
      <c r="N4" s="10">
        <f>COUNTIF($C$2:$H$860,"渡田均")</f>
        <v>103</v>
      </c>
      <c r="O4" s="10">
        <f t="shared" si="0"/>
        <v>103</v>
      </c>
      <c r="P4" s="24"/>
      <c r="Q4" s="10">
        <f>COUNTIF($C$2:$C$860,"渡田均")</f>
        <v>25</v>
      </c>
      <c r="R4" s="10">
        <f>COUNTIF($D$2:$D$860,"渡田均")</f>
        <v>25</v>
      </c>
      <c r="S4" s="10">
        <f>COUNTIF($E$2:$E$860,"渡田均")</f>
        <v>25</v>
      </c>
      <c r="T4" s="10">
        <f>COUNTIF($F$2:$F$860,"渡田均")</f>
        <v>28</v>
      </c>
      <c r="U4" s="10">
        <f>COUNTIF($G$2:$G$860,"渡田均")</f>
        <v>0</v>
      </c>
      <c r="V4" s="10">
        <f>COUNTIF($H$2:$H$860,"渡田均")</f>
        <v>0</v>
      </c>
    </row>
    <row r="5" spans="1:24" ht="18" customHeight="1">
      <c r="A5" s="4">
        <v>4</v>
      </c>
      <c r="B5" s="35">
        <v>38438</v>
      </c>
      <c r="C5" s="36" t="s">
        <v>29</v>
      </c>
      <c r="D5" s="36" t="s">
        <v>5</v>
      </c>
      <c r="E5" s="36" t="s">
        <v>153</v>
      </c>
      <c r="F5" s="36" t="s">
        <v>213</v>
      </c>
      <c r="G5" s="21"/>
      <c r="H5" s="21"/>
      <c r="I5" s="21" t="s">
        <v>32</v>
      </c>
      <c r="J5" s="21" t="s">
        <v>26</v>
      </c>
      <c r="L5" s="4">
        <v>3</v>
      </c>
      <c r="M5" s="34" t="s">
        <v>164</v>
      </c>
      <c r="N5" s="10">
        <f>COUNTIF($C$2:$H$860,"友寄正人")</f>
        <v>103</v>
      </c>
      <c r="O5" s="10">
        <f t="shared" si="0"/>
        <v>103</v>
      </c>
      <c r="P5" s="24"/>
      <c r="Q5" s="10">
        <f>COUNTIF($C$2:$C$860,"友寄正人")</f>
        <v>22</v>
      </c>
      <c r="R5" s="10">
        <f>COUNTIF($D$2:$D$860,"友寄正人")</f>
        <v>26</v>
      </c>
      <c r="S5" s="10">
        <f>COUNTIF($E$2:$E$860,"友寄正人")</f>
        <v>29</v>
      </c>
      <c r="T5" s="10">
        <f>COUNTIF($F$2:$F$860,"友寄正人")</f>
        <v>26</v>
      </c>
      <c r="U5" s="10">
        <f>COUNTIF($G$2:$G$860,"友寄正人")</f>
        <v>0</v>
      </c>
      <c r="V5" s="10">
        <f>COUNTIF($H$2:$H$860,"友寄正人")</f>
        <v>0</v>
      </c>
    </row>
    <row r="6" spans="1:24" ht="18" customHeight="1">
      <c r="A6" s="4">
        <v>5</v>
      </c>
      <c r="B6" s="35">
        <v>38438</v>
      </c>
      <c r="C6" s="36" t="s">
        <v>142</v>
      </c>
      <c r="D6" s="36" t="s">
        <v>161</v>
      </c>
      <c r="E6" s="36" t="s">
        <v>173</v>
      </c>
      <c r="F6" s="36" t="s">
        <v>182</v>
      </c>
      <c r="G6" s="21"/>
      <c r="H6" s="21"/>
      <c r="I6" s="21" t="s">
        <v>25</v>
      </c>
      <c r="J6" s="21" t="s">
        <v>31</v>
      </c>
      <c r="L6" s="4">
        <v>4</v>
      </c>
      <c r="M6" s="36" t="s">
        <v>67</v>
      </c>
      <c r="N6" s="10">
        <f>COUNTIF($C$2:$H$860,"橘髙淳")</f>
        <v>98</v>
      </c>
      <c r="O6" s="10">
        <f t="shared" si="0"/>
        <v>98</v>
      </c>
      <c r="P6" s="24"/>
      <c r="Q6" s="10">
        <f>COUNTIF($C$2:$C$860,"橘髙淳")</f>
        <v>24</v>
      </c>
      <c r="R6" s="10">
        <f>COUNTIF($D$2:$D$860,"橘髙淳")</f>
        <v>27</v>
      </c>
      <c r="S6" s="10">
        <f>COUNTIF($E$2:$E$860,"橘髙淳")</f>
        <v>23</v>
      </c>
      <c r="T6" s="10">
        <f>COUNTIF($F$2:$F$860,"橘髙淳")</f>
        <v>24</v>
      </c>
      <c r="U6" s="10">
        <f>COUNTIF($G$2:$G$860,"橘髙淳")</f>
        <v>0</v>
      </c>
      <c r="V6" s="10">
        <f>COUNTIF($H$2:$H$860,"橘髙淳")</f>
        <v>0</v>
      </c>
    </row>
    <row r="7" spans="1:24" ht="18" customHeight="1">
      <c r="A7" s="4">
        <v>6</v>
      </c>
      <c r="B7" s="35">
        <v>38438</v>
      </c>
      <c r="C7" s="36" t="s">
        <v>214</v>
      </c>
      <c r="D7" s="36" t="s">
        <v>131</v>
      </c>
      <c r="E7" s="36" t="s">
        <v>23</v>
      </c>
      <c r="F7" s="36" t="s">
        <v>148</v>
      </c>
      <c r="G7" s="21"/>
      <c r="H7" s="21"/>
      <c r="I7" s="21" t="s">
        <v>8</v>
      </c>
      <c r="J7" s="21" t="s">
        <v>9</v>
      </c>
      <c r="L7" s="4">
        <v>5</v>
      </c>
      <c r="M7" s="36" t="s">
        <v>90</v>
      </c>
      <c r="N7" s="10">
        <f>COUNTIF($C$2:$H$860,"杉永政信")</f>
        <v>97</v>
      </c>
      <c r="O7" s="10">
        <f t="shared" si="0"/>
        <v>97</v>
      </c>
      <c r="P7" s="24"/>
      <c r="Q7" s="10">
        <f>COUNTIF($C$2:$C$860,"杉永政信")</f>
        <v>22</v>
      </c>
      <c r="R7" s="10">
        <f>COUNTIF($D$2:$D$860,"杉永政信")</f>
        <v>23</v>
      </c>
      <c r="S7" s="10">
        <f>COUNTIF($E$2:$E$860,"杉永政信")</f>
        <v>26</v>
      </c>
      <c r="T7" s="10">
        <f>COUNTIF($F$2:$F$860,"杉永政信")</f>
        <v>26</v>
      </c>
      <c r="U7" s="10">
        <f>COUNTIF($G$2:$G$860,"杉永政信")</f>
        <v>0</v>
      </c>
      <c r="V7" s="10">
        <f>COUNTIF($H$2:$H$860,"杉永政信")</f>
        <v>0</v>
      </c>
    </row>
    <row r="8" spans="1:24" ht="18" customHeight="1">
      <c r="A8" s="4">
        <v>7</v>
      </c>
      <c r="B8" s="35">
        <v>38439</v>
      </c>
      <c r="C8" s="36" t="s">
        <v>213</v>
      </c>
      <c r="D8" s="36" t="s">
        <v>12</v>
      </c>
      <c r="E8" s="36" t="s">
        <v>30</v>
      </c>
      <c r="F8" s="36" t="s">
        <v>131</v>
      </c>
      <c r="G8" s="21"/>
      <c r="H8" s="21"/>
      <c r="I8" s="21" t="s">
        <v>31</v>
      </c>
      <c r="J8" s="21" t="s">
        <v>32</v>
      </c>
      <c r="L8" s="4">
        <v>6</v>
      </c>
      <c r="M8" s="36" t="s">
        <v>80</v>
      </c>
      <c r="N8" s="10">
        <f>COUNTIF($C$2:$H$860,"眞鍋勝已")</f>
        <v>96</v>
      </c>
      <c r="O8" s="10">
        <f t="shared" si="0"/>
        <v>96</v>
      </c>
      <c r="P8" s="24"/>
      <c r="Q8" s="10">
        <f>COUNTIF($C$2:$C$860,"眞鍋勝已")</f>
        <v>27</v>
      </c>
      <c r="R8" s="10">
        <f>COUNTIF($D$2:$D$860,"眞鍋勝已")</f>
        <v>25</v>
      </c>
      <c r="S8" s="10">
        <f>COUNTIF($E$2:$E$860,"眞鍋勝已")</f>
        <v>23</v>
      </c>
      <c r="T8" s="10">
        <f>COUNTIF($F$2:$F$860,"眞鍋勝已")</f>
        <v>18</v>
      </c>
      <c r="U8" s="10">
        <f>COUNTIF($G$2:$G$860,"眞鍋勝已")</f>
        <v>1</v>
      </c>
      <c r="V8" s="10">
        <f>COUNTIF($H$2:$H$860,"眞鍋勝已")</f>
        <v>2</v>
      </c>
    </row>
    <row r="9" spans="1:24" ht="18" customHeight="1">
      <c r="A9" s="4">
        <v>8</v>
      </c>
      <c r="B9" s="35">
        <v>38439</v>
      </c>
      <c r="C9" s="36" t="s">
        <v>173</v>
      </c>
      <c r="D9" s="36" t="s">
        <v>47</v>
      </c>
      <c r="E9" s="36" t="s">
        <v>182</v>
      </c>
      <c r="F9" s="36" t="s">
        <v>161</v>
      </c>
      <c r="G9" s="21"/>
      <c r="H9" s="21"/>
      <c r="I9" s="21" t="s">
        <v>25</v>
      </c>
      <c r="J9" s="21" t="s">
        <v>9</v>
      </c>
      <c r="L9" s="4">
        <v>7</v>
      </c>
      <c r="M9" s="21" t="s">
        <v>166</v>
      </c>
      <c r="N9" s="10">
        <f>COUNTIF($C$2:$H$860,"井野修")</f>
        <v>94</v>
      </c>
      <c r="O9" s="10">
        <f t="shared" si="0"/>
        <v>94</v>
      </c>
      <c r="P9" s="24"/>
      <c r="Q9" s="10">
        <f>COUNTIF($C$2:$C$860,"井野修")</f>
        <v>20</v>
      </c>
      <c r="R9" s="10">
        <f>COUNTIF($D$2:$D$860,"井野修")</f>
        <v>23</v>
      </c>
      <c r="S9" s="10">
        <f>COUNTIF($E$2:$E$860,"井野修")</f>
        <v>26</v>
      </c>
      <c r="T9" s="10">
        <f>COUNTIF($F$2:$F$860,"井野修")</f>
        <v>24</v>
      </c>
      <c r="U9" s="10">
        <f>COUNTIF($G$2:$G$860,"井野修")</f>
        <v>1</v>
      </c>
      <c r="V9" s="10">
        <f>COUNTIF($H$2:$H$860,"井野修")</f>
        <v>0</v>
      </c>
    </row>
    <row r="10" spans="1:24" ht="18" customHeight="1">
      <c r="A10" s="4">
        <v>9</v>
      </c>
      <c r="B10" s="35">
        <v>38439</v>
      </c>
      <c r="C10" s="36" t="s">
        <v>23</v>
      </c>
      <c r="D10" s="36" t="s">
        <v>185</v>
      </c>
      <c r="E10" s="36" t="s">
        <v>24</v>
      </c>
      <c r="F10" s="36" t="s">
        <v>153</v>
      </c>
      <c r="G10" s="21"/>
      <c r="H10" s="21"/>
      <c r="I10" s="21" t="s">
        <v>26</v>
      </c>
      <c r="J10" s="21" t="s">
        <v>8</v>
      </c>
      <c r="L10" s="4">
        <v>8</v>
      </c>
      <c r="M10" s="34" t="s">
        <v>205</v>
      </c>
      <c r="N10" s="10">
        <f>COUNTIF($C$2:$H$860,"谷博")</f>
        <v>93</v>
      </c>
      <c r="O10" s="10">
        <f t="shared" si="0"/>
        <v>93</v>
      </c>
      <c r="P10" s="24"/>
      <c r="Q10" s="10">
        <f>COUNTIF($C$2:$C$860,"谷博")</f>
        <v>21</v>
      </c>
      <c r="R10" s="10">
        <f>COUNTIF($D$2:$D$860,"谷博")</f>
        <v>24</v>
      </c>
      <c r="S10" s="10">
        <f>COUNTIF($E$2:$E$860,"谷博")</f>
        <v>22</v>
      </c>
      <c r="T10" s="10">
        <f>COUNTIF($F$2:$F$860,"谷博")</f>
        <v>24</v>
      </c>
      <c r="U10" s="10">
        <f>COUNTIF($G$2:$G$860,"谷博")</f>
        <v>1</v>
      </c>
      <c r="V10" s="10">
        <f>COUNTIF($H$2:$H$860,"谷博")</f>
        <v>1</v>
      </c>
    </row>
    <row r="11" spans="1:24" ht="18" customHeight="1">
      <c r="A11" s="4">
        <v>10</v>
      </c>
      <c r="B11" s="35">
        <v>38440</v>
      </c>
      <c r="C11" s="36" t="s">
        <v>182</v>
      </c>
      <c r="D11" s="36" t="s">
        <v>142</v>
      </c>
      <c r="E11" s="36" t="s">
        <v>161</v>
      </c>
      <c r="F11" s="36" t="s">
        <v>47</v>
      </c>
      <c r="G11" s="21"/>
      <c r="H11" s="21"/>
      <c r="I11" s="21" t="s">
        <v>25</v>
      </c>
      <c r="J11" s="21" t="s">
        <v>9</v>
      </c>
      <c r="L11" s="4">
        <v>9</v>
      </c>
      <c r="M11" s="34" t="s">
        <v>130</v>
      </c>
      <c r="N11" s="10">
        <f>COUNTIF($C$2:$H$860,"佐々木昌信")</f>
        <v>91</v>
      </c>
      <c r="O11" s="10">
        <f t="shared" si="0"/>
        <v>91</v>
      </c>
      <c r="P11" s="24"/>
      <c r="Q11" s="10">
        <f>COUNTIF($C$2:$C$860,"佐々木昌信")</f>
        <v>24</v>
      </c>
      <c r="R11" s="10">
        <f>COUNTIF($D$2:$D$860,"佐々木昌信")</f>
        <v>23</v>
      </c>
      <c r="S11" s="10">
        <f>COUNTIF($E$2:$E$860,"佐々木昌信")</f>
        <v>24</v>
      </c>
      <c r="T11" s="10">
        <f>COUNTIF($F$2:$F$860,"佐々木昌信")</f>
        <v>20</v>
      </c>
      <c r="U11" s="10">
        <f>COUNTIF($G$2:$G$860,"佐々木昌信")</f>
        <v>0</v>
      </c>
      <c r="V11" s="10">
        <f>COUNTIF($H$2:$H$860,"佐々木昌信")</f>
        <v>0</v>
      </c>
    </row>
    <row r="12" spans="1:24" ht="18" customHeight="1">
      <c r="A12" s="4">
        <v>11</v>
      </c>
      <c r="B12" s="35">
        <v>38440</v>
      </c>
      <c r="C12" s="36" t="s">
        <v>153</v>
      </c>
      <c r="D12" s="36" t="s">
        <v>214</v>
      </c>
      <c r="E12" s="36" t="s">
        <v>185</v>
      </c>
      <c r="F12" s="36" t="s">
        <v>24</v>
      </c>
      <c r="G12" s="21"/>
      <c r="H12" s="21"/>
      <c r="I12" s="21" t="s">
        <v>26</v>
      </c>
      <c r="J12" s="21" t="s">
        <v>8</v>
      </c>
      <c r="L12" s="4">
        <v>10</v>
      </c>
      <c r="M12" s="36" t="s">
        <v>79</v>
      </c>
      <c r="N12" s="10">
        <f>COUNTIF($C$2:$H$860,"有隅昭二")</f>
        <v>88</v>
      </c>
      <c r="O12" s="10">
        <f t="shared" si="0"/>
        <v>88</v>
      </c>
      <c r="P12" s="24"/>
      <c r="Q12" s="10">
        <f>COUNTIF($C$2:$C$860,"有隅昭二")</f>
        <v>22</v>
      </c>
      <c r="R12" s="10">
        <f>COUNTIF($D$2:$D$860,"有隅昭二")</f>
        <v>23</v>
      </c>
      <c r="S12" s="10">
        <f>COUNTIF($E$2:$E$860,"有隅昭二")</f>
        <v>18</v>
      </c>
      <c r="T12" s="10">
        <f>COUNTIF($F$2:$F$860,"有隅昭二")</f>
        <v>25</v>
      </c>
      <c r="U12" s="10">
        <f>COUNTIF($G$2:$G$860,"有隅昭二")</f>
        <v>0</v>
      </c>
      <c r="V12" s="10">
        <f>COUNTIF($H$2:$H$860,"有隅昭二")</f>
        <v>0</v>
      </c>
    </row>
    <row r="13" spans="1:24" ht="18" customHeight="1">
      <c r="A13" s="4">
        <v>12</v>
      </c>
      <c r="B13" s="35">
        <v>38440</v>
      </c>
      <c r="C13" s="36" t="s">
        <v>131</v>
      </c>
      <c r="D13" s="36" t="s">
        <v>30</v>
      </c>
      <c r="E13" s="36" t="s">
        <v>5</v>
      </c>
      <c r="F13" s="36" t="s">
        <v>12</v>
      </c>
      <c r="G13" s="21"/>
      <c r="H13" s="21"/>
      <c r="I13" s="21" t="s">
        <v>31</v>
      </c>
      <c r="J13" s="21" t="s">
        <v>32</v>
      </c>
      <c r="L13" s="4">
        <v>11</v>
      </c>
      <c r="M13" s="21" t="s">
        <v>224</v>
      </c>
      <c r="N13" s="10">
        <f>COUNTIF($C$2:$H$860,"上本孝一")</f>
        <v>87</v>
      </c>
      <c r="O13" s="10">
        <f t="shared" si="0"/>
        <v>87</v>
      </c>
      <c r="P13" s="24"/>
      <c r="Q13" s="10">
        <f>COUNTIF($C$2:$C$860,"上本孝一")</f>
        <v>23</v>
      </c>
      <c r="R13" s="10">
        <f>COUNTIF($D$2:$D$860,"上本孝一")</f>
        <v>20</v>
      </c>
      <c r="S13" s="10">
        <f>COUNTIF($E$2:$E$860,"上本孝一")</f>
        <v>21</v>
      </c>
      <c r="T13" s="10">
        <f>COUNTIF($F$2:$F$860,"上本孝一")</f>
        <v>23</v>
      </c>
      <c r="U13" s="10">
        <f>COUNTIF($G$2:$G$860,"上本孝一")</f>
        <v>0</v>
      </c>
      <c r="V13" s="10">
        <f>COUNTIF($H$2:$H$860,"上本孝一")</f>
        <v>0</v>
      </c>
    </row>
    <row r="14" spans="1:24" ht="18" customHeight="1">
      <c r="A14" s="4">
        <v>13</v>
      </c>
      <c r="B14" s="35">
        <v>38441</v>
      </c>
      <c r="C14" s="36" t="s">
        <v>161</v>
      </c>
      <c r="D14" s="36" t="s">
        <v>173</v>
      </c>
      <c r="E14" s="36" t="s">
        <v>47</v>
      </c>
      <c r="F14" s="36" t="s">
        <v>142</v>
      </c>
      <c r="G14" s="21"/>
      <c r="H14" s="21"/>
      <c r="I14" s="21" t="s">
        <v>25</v>
      </c>
      <c r="J14" s="21" t="s">
        <v>9</v>
      </c>
      <c r="L14" s="4">
        <v>12</v>
      </c>
      <c r="M14" s="36" t="s">
        <v>126</v>
      </c>
      <c r="N14" s="10">
        <f>COUNTIF($C$2:$H$860,"笠原昌春")</f>
        <v>80</v>
      </c>
      <c r="O14" s="10">
        <f t="shared" si="0"/>
        <v>80</v>
      </c>
      <c r="P14" s="24"/>
      <c r="Q14" s="10">
        <f>COUNTIF($C$2:$C$860,"笠原昌春")</f>
        <v>21</v>
      </c>
      <c r="R14" s="10">
        <f>COUNTIF($D$2:$D$860,"笠原昌春")</f>
        <v>20</v>
      </c>
      <c r="S14" s="10">
        <f>COUNTIF($E$2:$E$860,"笠原昌春")</f>
        <v>20</v>
      </c>
      <c r="T14" s="10">
        <f>COUNTIF($F$2:$F$860,"笠原昌春")</f>
        <v>19</v>
      </c>
      <c r="U14" s="10">
        <f>COUNTIF($G$2:$G$860,"笠原昌春")</f>
        <v>0</v>
      </c>
      <c r="V14" s="10">
        <f>COUNTIF($H$2:$H$860,"笠原昌春")</f>
        <v>0</v>
      </c>
    </row>
    <row r="15" spans="1:24" ht="18" customHeight="1">
      <c r="A15" s="4">
        <v>14</v>
      </c>
      <c r="B15" s="35">
        <v>38441</v>
      </c>
      <c r="C15" s="36" t="s">
        <v>5</v>
      </c>
      <c r="D15" s="36" t="s">
        <v>213</v>
      </c>
      <c r="E15" s="36" t="s">
        <v>12</v>
      </c>
      <c r="F15" s="36" t="s">
        <v>30</v>
      </c>
      <c r="G15" s="21"/>
      <c r="H15" s="21"/>
      <c r="I15" s="21" t="s">
        <v>31</v>
      </c>
      <c r="J15" s="21" t="s">
        <v>32</v>
      </c>
      <c r="L15" s="4">
        <v>13</v>
      </c>
      <c r="M15" s="36" t="s">
        <v>78</v>
      </c>
      <c r="N15" s="10">
        <f>COUNTIF($C$2:$H$860,"西本欣司")</f>
        <v>79</v>
      </c>
      <c r="O15" s="10">
        <f t="shared" si="0"/>
        <v>79</v>
      </c>
      <c r="P15" s="24"/>
      <c r="Q15" s="10">
        <f>COUNTIF($C$2:$C$860,"西本欣司")</f>
        <v>22</v>
      </c>
      <c r="R15" s="10">
        <f>COUNTIF($D$2:$D$860,"西本欣司")</f>
        <v>21</v>
      </c>
      <c r="S15" s="10">
        <f>COUNTIF($E$2:$E$860,"西本欣司")</f>
        <v>20</v>
      </c>
      <c r="T15" s="10">
        <f>COUNTIF($F$2:$F$860,"西本欣司")</f>
        <v>16</v>
      </c>
      <c r="U15" s="10">
        <f>COUNTIF($G$2:$G$860,"西本欣司")</f>
        <v>0</v>
      </c>
      <c r="V15" s="10">
        <f>COUNTIF($H$2:$H$860,"西本欣司")</f>
        <v>0</v>
      </c>
    </row>
    <row r="16" spans="1:24" ht="18" customHeight="1">
      <c r="A16" s="4">
        <v>15</v>
      </c>
      <c r="B16" s="35">
        <v>38441</v>
      </c>
      <c r="C16" s="36" t="s">
        <v>24</v>
      </c>
      <c r="D16" s="36" t="s">
        <v>146</v>
      </c>
      <c r="E16" s="36" t="s">
        <v>214</v>
      </c>
      <c r="F16" s="36" t="s">
        <v>23</v>
      </c>
      <c r="G16" s="21"/>
      <c r="H16" s="21"/>
      <c r="I16" s="21" t="s">
        <v>26</v>
      </c>
      <c r="J16" s="21" t="s">
        <v>8</v>
      </c>
      <c r="L16" s="4">
        <v>14</v>
      </c>
      <c r="M16" s="36" t="s">
        <v>84</v>
      </c>
      <c r="N16" s="10">
        <f>COUNTIF($C$2:$H$860,"本田英志")</f>
        <v>73</v>
      </c>
      <c r="O16" s="10">
        <f t="shared" si="0"/>
        <v>73</v>
      </c>
      <c r="P16" s="24"/>
      <c r="Q16" s="10">
        <f>COUNTIF($C$2:$C$860,"本田英志")</f>
        <v>19</v>
      </c>
      <c r="R16" s="10">
        <f>COUNTIF($D$2:$D$860,"本田英志")</f>
        <v>19</v>
      </c>
      <c r="S16" s="10">
        <f>COUNTIF($E$2:$E$860,"本田英志")</f>
        <v>18</v>
      </c>
      <c r="T16" s="10">
        <f>COUNTIF($F$2:$F$860,"本田英志")</f>
        <v>17</v>
      </c>
      <c r="U16" s="10">
        <f>COUNTIF($G$2:$G$860,"本田英志")</f>
        <v>0</v>
      </c>
      <c r="V16" s="10">
        <f>COUNTIF($H$2:$H$860,"本田英志")</f>
        <v>0</v>
      </c>
    </row>
    <row r="17" spans="1:22" ht="18" customHeight="1">
      <c r="A17" s="4">
        <v>16</v>
      </c>
      <c r="B17" s="35">
        <v>38443</v>
      </c>
      <c r="C17" s="36" t="s">
        <v>148</v>
      </c>
      <c r="D17" s="36" t="s">
        <v>5</v>
      </c>
      <c r="E17" s="36" t="s">
        <v>30</v>
      </c>
      <c r="F17" s="36" t="s">
        <v>131</v>
      </c>
      <c r="G17" s="21"/>
      <c r="H17" s="21"/>
      <c r="I17" s="21" t="s">
        <v>9</v>
      </c>
      <c r="J17" s="21" t="s">
        <v>32</v>
      </c>
      <c r="L17" s="4">
        <v>15</v>
      </c>
      <c r="M17" s="36" t="s">
        <v>83</v>
      </c>
      <c r="N17" s="10">
        <f>COUNTIF($C$2:$H$860,"小林和公")</f>
        <v>68</v>
      </c>
      <c r="O17" s="10">
        <f t="shared" si="0"/>
        <v>68</v>
      </c>
      <c r="P17" s="24"/>
      <c r="Q17" s="10">
        <f>COUNTIF($C$2:$C$860,"小林和公")</f>
        <v>19</v>
      </c>
      <c r="R17" s="10">
        <f>COUNTIF($D$2:$D$860,"小林和公")</f>
        <v>14</v>
      </c>
      <c r="S17" s="10">
        <f>COUNTIF($E$2:$E$860,"小林和公")</f>
        <v>16</v>
      </c>
      <c r="T17" s="10">
        <f>COUNTIF($F$2:$F$860,"小林和公")</f>
        <v>19</v>
      </c>
      <c r="U17" s="10">
        <f>COUNTIF($G$2:$G$860,"小林和公")</f>
        <v>0</v>
      </c>
      <c r="V17" s="10">
        <f>COUNTIF($H$2:$H$860,"小林和公")</f>
        <v>0</v>
      </c>
    </row>
    <row r="18" spans="1:22" ht="18" customHeight="1">
      <c r="A18" s="4">
        <v>17</v>
      </c>
      <c r="B18" s="35">
        <v>38443</v>
      </c>
      <c r="C18" s="36" t="s">
        <v>4</v>
      </c>
      <c r="D18" s="36" t="s">
        <v>72</v>
      </c>
      <c r="E18" s="36" t="s">
        <v>6</v>
      </c>
      <c r="F18" s="36" t="s">
        <v>22</v>
      </c>
      <c r="G18" s="21"/>
      <c r="H18" s="21"/>
      <c r="I18" s="21" t="s">
        <v>37</v>
      </c>
      <c r="J18" s="21" t="s">
        <v>19</v>
      </c>
      <c r="L18" s="4">
        <v>16</v>
      </c>
      <c r="M18" s="36" t="s">
        <v>86</v>
      </c>
      <c r="N18" s="10">
        <f>COUNTIF($C$2:$H$860,"敷田直人")</f>
        <v>68</v>
      </c>
      <c r="O18" s="10">
        <f t="shared" si="0"/>
        <v>68</v>
      </c>
      <c r="P18" s="24"/>
      <c r="Q18" s="10">
        <f>COUNTIF($C$2:$C$860,"敷田直人")</f>
        <v>17</v>
      </c>
      <c r="R18" s="10">
        <f>COUNTIF($D$2:$D$860,"敷田直人")</f>
        <v>17</v>
      </c>
      <c r="S18" s="10">
        <f>COUNTIF($E$2:$E$860,"敷田直人")</f>
        <v>16</v>
      </c>
      <c r="T18" s="10">
        <f>COUNTIF($F$2:$F$860,"敷田直人")</f>
        <v>18</v>
      </c>
      <c r="U18" s="10">
        <f>COUNTIF($G$2:$G$860,"敷田直人")</f>
        <v>0</v>
      </c>
      <c r="V18" s="10">
        <f>COUNTIF($H$2:$H$860,"敷田直人")</f>
        <v>0</v>
      </c>
    </row>
    <row r="19" spans="1:22" ht="18" customHeight="1">
      <c r="A19" s="4">
        <v>18</v>
      </c>
      <c r="B19" s="35">
        <v>38443</v>
      </c>
      <c r="C19" s="36" t="s">
        <v>35</v>
      </c>
      <c r="D19" s="36" t="s">
        <v>46</v>
      </c>
      <c r="E19" s="36" t="s">
        <v>168</v>
      </c>
      <c r="F19" s="36" t="s">
        <v>218</v>
      </c>
      <c r="G19" s="21"/>
      <c r="H19" s="21"/>
      <c r="I19" s="21" t="s">
        <v>20</v>
      </c>
      <c r="J19" s="21" t="s">
        <v>13</v>
      </c>
      <c r="L19" s="4">
        <v>17</v>
      </c>
      <c r="M19" s="36" t="s">
        <v>85</v>
      </c>
      <c r="N19" s="10">
        <f>COUNTIF($C$2:$H$860,"吉本文弘")</f>
        <v>61</v>
      </c>
      <c r="O19" s="10">
        <f t="shared" si="0"/>
        <v>61</v>
      </c>
      <c r="P19" s="24"/>
      <c r="Q19" s="10">
        <f>COUNTIF($C$2:$C$860,"吉本文弘")</f>
        <v>16</v>
      </c>
      <c r="R19" s="10">
        <f>COUNTIF($D$2:$D$860,"吉本文弘")</f>
        <v>17</v>
      </c>
      <c r="S19" s="10">
        <f>COUNTIF($E$2:$E$860,"吉本文弘")</f>
        <v>14</v>
      </c>
      <c r="T19" s="10">
        <f>COUNTIF($F$2:$F$860,"吉本文弘")</f>
        <v>14</v>
      </c>
      <c r="U19" s="10">
        <f>COUNTIF($G$2:$G$860,"吉本文弘")</f>
        <v>0</v>
      </c>
      <c r="V19" s="10">
        <f>COUNTIF($H$2:$H$860,"吉本文弘")</f>
        <v>0</v>
      </c>
    </row>
    <row r="20" spans="1:22" ht="18" customHeight="1">
      <c r="A20" s="4">
        <v>19</v>
      </c>
      <c r="B20" s="35">
        <v>38443</v>
      </c>
      <c r="C20" s="36" t="s">
        <v>47</v>
      </c>
      <c r="D20" s="36" t="s">
        <v>153</v>
      </c>
      <c r="E20" s="36" t="s">
        <v>142</v>
      </c>
      <c r="F20" s="36" t="s">
        <v>211</v>
      </c>
      <c r="G20" s="21"/>
      <c r="H20" s="21"/>
      <c r="I20" s="21" t="s">
        <v>8</v>
      </c>
      <c r="J20" s="21" t="s">
        <v>25</v>
      </c>
      <c r="L20" s="4">
        <v>18</v>
      </c>
      <c r="M20" s="36" t="s">
        <v>88</v>
      </c>
      <c r="N20" s="10">
        <f>COUNTIF($C$2:$H$860,"木内九二生")</f>
        <v>53</v>
      </c>
      <c r="O20" s="10">
        <f t="shared" si="0"/>
        <v>53</v>
      </c>
      <c r="P20" s="24"/>
      <c r="Q20" s="10">
        <f>COUNTIF($C$2:$C$860,"木内九二生")</f>
        <v>14</v>
      </c>
      <c r="R20" s="10">
        <f>COUNTIF($D$2:$D$860,"木内九二生")</f>
        <v>12</v>
      </c>
      <c r="S20" s="10">
        <f>COUNTIF($E$2:$E$860,"木内九二生")</f>
        <v>14</v>
      </c>
      <c r="T20" s="10">
        <f>COUNTIF($F$2:$F$860,"木内九二生")</f>
        <v>13</v>
      </c>
      <c r="U20" s="10">
        <f>COUNTIF($G$2:$G$860,"木内九二生")</f>
        <v>0</v>
      </c>
      <c r="V20" s="10">
        <f>COUNTIF($H$2:$H$860,"木内九二生")</f>
        <v>0</v>
      </c>
    </row>
    <row r="21" spans="1:22" ht="18" customHeight="1">
      <c r="A21" s="4">
        <v>20</v>
      </c>
      <c r="B21" s="35">
        <v>38443</v>
      </c>
      <c r="C21" s="36" t="s">
        <v>16</v>
      </c>
      <c r="D21" s="36" t="s">
        <v>10</v>
      </c>
      <c r="E21" s="36" t="s">
        <v>7</v>
      </c>
      <c r="F21" s="36" t="s">
        <v>144</v>
      </c>
      <c r="G21" s="21"/>
      <c r="H21" s="21"/>
      <c r="I21" s="21" t="s">
        <v>38</v>
      </c>
      <c r="J21" s="21" t="s">
        <v>14</v>
      </c>
      <c r="L21" s="4">
        <v>19</v>
      </c>
      <c r="M21" s="21" t="s">
        <v>223</v>
      </c>
      <c r="N21" s="10">
        <f>COUNTIF($C$2:$H$860,"渡真利克則")</f>
        <v>53</v>
      </c>
      <c r="O21" s="10">
        <f t="shared" si="0"/>
        <v>53</v>
      </c>
      <c r="P21" s="24"/>
      <c r="Q21" s="10">
        <f>COUNTIF($C$2:$C$860,"渡真利克則")</f>
        <v>12</v>
      </c>
      <c r="R21" s="10">
        <f>COUNTIF($D$2:$D$860,"渡真利克則")</f>
        <v>13</v>
      </c>
      <c r="S21" s="10">
        <f>COUNTIF($E$2:$E$860,"渡真利克則")</f>
        <v>15</v>
      </c>
      <c r="T21" s="10">
        <f>COUNTIF($F$2:$F$860,"渡真利克則")</f>
        <v>13</v>
      </c>
      <c r="U21" s="10">
        <f>COUNTIF($G$2:$G$860,"渡真利克則")</f>
        <v>0</v>
      </c>
      <c r="V21" s="10">
        <f>COUNTIF($H$2:$H$860,"渡真利克則")</f>
        <v>0</v>
      </c>
    </row>
    <row r="22" spans="1:22" ht="18" customHeight="1">
      <c r="A22" s="4">
        <v>21</v>
      </c>
      <c r="B22" s="35">
        <v>38443</v>
      </c>
      <c r="C22" s="36" t="s">
        <v>12</v>
      </c>
      <c r="D22" s="36" t="s">
        <v>23</v>
      </c>
      <c r="E22" s="36" t="s">
        <v>213</v>
      </c>
      <c r="F22" s="36" t="s">
        <v>185</v>
      </c>
      <c r="G22" s="21"/>
      <c r="H22" s="21"/>
      <c r="I22" s="21" t="s">
        <v>31</v>
      </c>
      <c r="J22" s="21" t="s">
        <v>26</v>
      </c>
      <c r="L22" s="4">
        <v>20</v>
      </c>
      <c r="M22" s="36" t="s">
        <v>93</v>
      </c>
      <c r="N22" s="10">
        <f>COUNTIF($C$2:$H$860,"名幸一明")</f>
        <v>52</v>
      </c>
      <c r="O22" s="10">
        <f t="shared" si="0"/>
        <v>52</v>
      </c>
      <c r="P22" s="24"/>
      <c r="Q22" s="10">
        <f>COUNTIF($C$2:$C$860,"名幸一明")</f>
        <v>14</v>
      </c>
      <c r="R22" s="10">
        <f>COUNTIF($D$2:$D$860,"名幸一明")</f>
        <v>12</v>
      </c>
      <c r="S22" s="10">
        <f>COUNTIF($E$2:$E$860,"名幸一明")</f>
        <v>13</v>
      </c>
      <c r="T22" s="10">
        <f>COUNTIF($F$2:$F$860,"名幸一明")</f>
        <v>13</v>
      </c>
      <c r="U22" s="10">
        <f>COUNTIF($G$2:$G$860,"名幸一明")</f>
        <v>0</v>
      </c>
      <c r="V22" s="10">
        <f>COUNTIF($H$2:$H$860,"名幸一明")</f>
        <v>0</v>
      </c>
    </row>
    <row r="23" spans="1:22" ht="18" customHeight="1">
      <c r="A23" s="4">
        <v>22</v>
      </c>
      <c r="B23" s="35">
        <v>38444</v>
      </c>
      <c r="C23" s="36" t="s">
        <v>211</v>
      </c>
      <c r="D23" s="36" t="s">
        <v>142</v>
      </c>
      <c r="E23" s="36" t="s">
        <v>161</v>
      </c>
      <c r="F23" s="36" t="s">
        <v>153</v>
      </c>
      <c r="G23" s="21"/>
      <c r="H23" s="21"/>
      <c r="I23" s="21" t="s">
        <v>8</v>
      </c>
      <c r="J23" s="21" t="s">
        <v>25</v>
      </c>
      <c r="L23" s="4">
        <v>21</v>
      </c>
      <c r="M23" s="36" t="s">
        <v>89</v>
      </c>
      <c r="N23" s="10">
        <f>COUNTIF($C$2:$H$860,"嶋田哲也")</f>
        <v>50</v>
      </c>
      <c r="O23" s="10">
        <f t="shared" si="0"/>
        <v>50</v>
      </c>
      <c r="P23" s="24"/>
      <c r="Q23" s="10">
        <f>COUNTIF($C$2:$C$860,"嶋田哲也")</f>
        <v>14</v>
      </c>
      <c r="R23" s="10">
        <f>COUNTIF($D$2:$D$860,"嶋田哲也")</f>
        <v>11</v>
      </c>
      <c r="S23" s="10">
        <f>COUNTIF($E$2:$E$860,"嶋田哲也")</f>
        <v>11</v>
      </c>
      <c r="T23" s="10">
        <f>COUNTIF($F$2:$F$860,"嶋田哲也")</f>
        <v>14</v>
      </c>
      <c r="U23" s="10">
        <f>COUNTIF($G$2:$G$860,"嶋田哲也")</f>
        <v>0</v>
      </c>
      <c r="V23" s="10">
        <f>COUNTIF($H$2:$H$860,"嶋田哲也")</f>
        <v>0</v>
      </c>
    </row>
    <row r="24" spans="1:22" ht="18" customHeight="1">
      <c r="A24" s="4">
        <v>23</v>
      </c>
      <c r="B24" s="35">
        <v>38444</v>
      </c>
      <c r="C24" s="36" t="s">
        <v>185</v>
      </c>
      <c r="D24" s="36" t="s">
        <v>24</v>
      </c>
      <c r="E24" s="36" t="s">
        <v>23</v>
      </c>
      <c r="F24" s="36" t="s">
        <v>213</v>
      </c>
      <c r="G24" s="21"/>
      <c r="H24" s="21"/>
      <c r="I24" s="21" t="s">
        <v>31</v>
      </c>
      <c r="J24" s="21" t="s">
        <v>26</v>
      </c>
      <c r="L24" s="4">
        <v>22</v>
      </c>
      <c r="M24" s="36" t="s">
        <v>95</v>
      </c>
      <c r="N24" s="10">
        <f>COUNTIF($C$2:$H$860,"深谷篤")</f>
        <v>46</v>
      </c>
      <c r="O24" s="10">
        <f t="shared" si="0"/>
        <v>46</v>
      </c>
      <c r="P24" s="24"/>
      <c r="Q24" s="10">
        <f>COUNTIF($C$2:$C$860,"深谷篤")</f>
        <v>10</v>
      </c>
      <c r="R24" s="10">
        <f>COUNTIF($D$2:$D$860,"深谷篤")</f>
        <v>12</v>
      </c>
      <c r="S24" s="10">
        <f>COUNTIF($E$2:$E$860,"深谷篤")</f>
        <v>12</v>
      </c>
      <c r="T24" s="10">
        <f>COUNTIF($F$2:$F$860,"深谷篤")</f>
        <v>12</v>
      </c>
      <c r="U24" s="10">
        <f>COUNTIF($G$2:$G$860,"深谷篤")</f>
        <v>0</v>
      </c>
      <c r="V24" s="10">
        <f>COUNTIF($H$2:$H$860,"深谷篤")</f>
        <v>0</v>
      </c>
    </row>
    <row r="25" spans="1:22" ht="18" customHeight="1">
      <c r="A25" s="4">
        <v>24</v>
      </c>
      <c r="B25" s="35">
        <v>38444</v>
      </c>
      <c r="C25" s="36" t="s">
        <v>30</v>
      </c>
      <c r="D25" s="36" t="s">
        <v>131</v>
      </c>
      <c r="E25" s="36" t="s">
        <v>5</v>
      </c>
      <c r="F25" s="36" t="s">
        <v>29</v>
      </c>
      <c r="G25" s="21"/>
      <c r="H25" s="21"/>
      <c r="I25" s="21" t="s">
        <v>9</v>
      </c>
      <c r="J25" s="21" t="s">
        <v>32</v>
      </c>
      <c r="L25" s="4">
        <v>23</v>
      </c>
      <c r="M25" s="36" t="s">
        <v>54</v>
      </c>
      <c r="N25" s="10">
        <f>COUNTIF($C$2:$H$860,"土山剛弘")</f>
        <v>29</v>
      </c>
      <c r="O25" s="10">
        <f t="shared" si="0"/>
        <v>29</v>
      </c>
      <c r="P25" s="24"/>
      <c r="Q25" s="10">
        <f>COUNTIF($C$2:$C$860,"土山剛弘")</f>
        <v>7</v>
      </c>
      <c r="R25" s="10">
        <f>COUNTIF($D$2:$D$860,"土山剛弘")</f>
        <v>6</v>
      </c>
      <c r="S25" s="10">
        <f>COUNTIF($E$2:$E$860,"土山剛弘")</f>
        <v>8</v>
      </c>
      <c r="T25" s="10">
        <f>COUNTIF($F$2:$F$860,"土山剛弘")</f>
        <v>8</v>
      </c>
      <c r="U25" s="10">
        <f>COUNTIF($G$2:$G$860,"土山剛弘")</f>
        <v>0</v>
      </c>
      <c r="V25" s="10">
        <f>COUNTIF($H$2:$H$860,"土山剛弘")</f>
        <v>0</v>
      </c>
    </row>
    <row r="26" spans="1:22" ht="18" customHeight="1">
      <c r="A26" s="4">
        <v>25</v>
      </c>
      <c r="B26" s="35">
        <v>38444</v>
      </c>
      <c r="C26" s="36" t="s">
        <v>218</v>
      </c>
      <c r="D26" s="36" t="s">
        <v>166</v>
      </c>
      <c r="E26" s="36" t="s">
        <v>46</v>
      </c>
      <c r="F26" s="36" t="s">
        <v>168</v>
      </c>
      <c r="G26" s="21"/>
      <c r="H26" s="21"/>
      <c r="I26" s="21" t="s">
        <v>20</v>
      </c>
      <c r="J26" s="21" t="s">
        <v>13</v>
      </c>
      <c r="L26" s="4">
        <v>24</v>
      </c>
      <c r="M26" s="36" t="s">
        <v>97</v>
      </c>
      <c r="N26" s="10">
        <f>COUNTIF($C$2:$H$860,"牧田匡平")</f>
        <v>2</v>
      </c>
      <c r="O26" s="10">
        <f t="shared" si="0"/>
        <v>2</v>
      </c>
      <c r="P26" s="24"/>
      <c r="Q26" s="10">
        <f>COUNTIF($C$2:$C$860,"牧田匡平")</f>
        <v>0</v>
      </c>
      <c r="R26" s="10">
        <f>COUNTIF($D$2:$D$860,"牧田匡平")</f>
        <v>0</v>
      </c>
      <c r="S26" s="10">
        <f>COUNTIF($E$2:$E$860,"牧田匡平")</f>
        <v>1</v>
      </c>
      <c r="T26" s="10">
        <f>COUNTIF($F$2:$F$860,"牧田匡平")</f>
        <v>1</v>
      </c>
      <c r="U26" s="10">
        <f>COUNTIF($G$2:$G$860,"牧田匡平")</f>
        <v>0</v>
      </c>
      <c r="V26" s="10">
        <f>COUNTIF($H$2:$H$860,"牧田匡平")</f>
        <v>0</v>
      </c>
    </row>
    <row r="27" spans="1:22" ht="18" customHeight="1">
      <c r="A27" s="4">
        <v>26</v>
      </c>
      <c r="B27" s="35">
        <v>38444</v>
      </c>
      <c r="C27" s="36" t="s">
        <v>144</v>
      </c>
      <c r="D27" s="36" t="s">
        <v>210</v>
      </c>
      <c r="E27" s="36" t="s">
        <v>10</v>
      </c>
      <c r="F27" s="36" t="s">
        <v>7</v>
      </c>
      <c r="G27" s="21"/>
      <c r="H27" s="21"/>
      <c r="I27" s="21" t="s">
        <v>38</v>
      </c>
      <c r="J27" s="21" t="s">
        <v>14</v>
      </c>
      <c r="L27" s="4">
        <v>25</v>
      </c>
      <c r="M27" s="36" t="s">
        <v>100</v>
      </c>
      <c r="N27" s="10">
        <f>COUNTIF($C$2:$H$860,"山本貴則")</f>
        <v>0</v>
      </c>
      <c r="O27" s="10">
        <f t="shared" si="0"/>
        <v>0</v>
      </c>
      <c r="P27" s="24"/>
      <c r="Q27" s="10">
        <f>COUNTIF($C$2:$C$860,"山本貴則")</f>
        <v>0</v>
      </c>
      <c r="R27" s="10">
        <f>COUNTIF($D$2:$D$860,"山本貴則")</f>
        <v>0</v>
      </c>
      <c r="S27" s="10">
        <f>COUNTIF($E$2:$E$860,"山本貴則")</f>
        <v>0</v>
      </c>
      <c r="T27" s="10">
        <f>COUNTIF($F$2:$F$860,"山本貴則")</f>
        <v>0</v>
      </c>
      <c r="U27" s="10">
        <f>COUNTIF($G$2:$G$860,"山本貴則")</f>
        <v>0</v>
      </c>
      <c r="V27" s="10">
        <f>COUNTIF($H$2:$H$860,"山本貴則")</f>
        <v>0</v>
      </c>
    </row>
    <row r="28" spans="1:22" ht="18" customHeight="1">
      <c r="A28" s="4">
        <v>27</v>
      </c>
      <c r="B28" s="35">
        <v>38444</v>
      </c>
      <c r="C28" s="36" t="s">
        <v>22</v>
      </c>
      <c r="D28" s="36" t="s">
        <v>163</v>
      </c>
      <c r="E28" s="36" t="s">
        <v>72</v>
      </c>
      <c r="F28" s="36" t="s">
        <v>6</v>
      </c>
      <c r="G28" s="21"/>
      <c r="H28" s="21"/>
      <c r="I28" s="21" t="s">
        <v>37</v>
      </c>
      <c r="J28" s="21" t="s">
        <v>19</v>
      </c>
      <c r="L28" s="4">
        <v>26</v>
      </c>
      <c r="M28" s="36" t="s">
        <v>102</v>
      </c>
      <c r="N28" s="10">
        <f>COUNTIF($C$2:$H$860,"石山智也")</f>
        <v>0</v>
      </c>
      <c r="O28" s="10">
        <f t="shared" si="0"/>
        <v>0</v>
      </c>
      <c r="P28" s="24"/>
      <c r="Q28" s="10">
        <f>COUNTIF($C$2:$C$860,"石山智也")</f>
        <v>0</v>
      </c>
      <c r="R28" s="10">
        <f>COUNTIF($D$2:$D$860,"石山智也")</f>
        <v>0</v>
      </c>
      <c r="S28" s="10">
        <f>COUNTIF($E$2:$E$860,"石山智也")</f>
        <v>0</v>
      </c>
      <c r="T28" s="10">
        <f>COUNTIF($F$2:$F$860,"石山智也")</f>
        <v>0</v>
      </c>
      <c r="U28" s="10">
        <f>COUNTIF($G$2:$G$860,"石山智也")</f>
        <v>0</v>
      </c>
      <c r="V28" s="10">
        <f>COUNTIF($H$2:$H$860,"石山智也")</f>
        <v>0</v>
      </c>
    </row>
    <row r="29" spans="1:22" ht="18" customHeight="1">
      <c r="A29" s="4">
        <v>28</v>
      </c>
      <c r="B29" s="35">
        <v>38445</v>
      </c>
      <c r="C29" s="36" t="s">
        <v>7</v>
      </c>
      <c r="D29" s="36" t="s">
        <v>16</v>
      </c>
      <c r="E29" s="36" t="s">
        <v>210</v>
      </c>
      <c r="F29" s="36" t="s">
        <v>10</v>
      </c>
      <c r="G29" s="21"/>
      <c r="H29" s="21"/>
      <c r="I29" s="21" t="s">
        <v>38</v>
      </c>
      <c r="J29" s="21" t="s">
        <v>14</v>
      </c>
      <c r="L29" s="4">
        <v>27</v>
      </c>
      <c r="M29" s="36" t="s">
        <v>52</v>
      </c>
      <c r="N29" s="10">
        <f>COUNTIF($C$2:$H$860,"原信一朗")</f>
        <v>0</v>
      </c>
      <c r="O29" s="10">
        <f t="shared" si="0"/>
        <v>0</v>
      </c>
      <c r="P29" s="24"/>
      <c r="Q29" s="10">
        <f>COUNTIF($C$2:$C$860,"原信一朗")</f>
        <v>0</v>
      </c>
      <c r="R29" s="10">
        <f>COUNTIF($D$2:$D$860,"原信一朗")</f>
        <v>0</v>
      </c>
      <c r="S29" s="10">
        <f>COUNTIF($E$2:$E$860,"原信一朗")</f>
        <v>0</v>
      </c>
      <c r="T29" s="10">
        <f>COUNTIF($F$2:$F$860,"原信一朗")</f>
        <v>0</v>
      </c>
      <c r="U29" s="10">
        <f>COUNTIF($G$2:$G$860,"原信一朗")</f>
        <v>0</v>
      </c>
      <c r="V29" s="10">
        <f>COUNTIF($H$2:$H$860,"原信一朗")</f>
        <v>0</v>
      </c>
    </row>
    <row r="30" spans="1:22" ht="18" customHeight="1">
      <c r="A30" s="4">
        <v>29</v>
      </c>
      <c r="B30" s="35">
        <v>38445</v>
      </c>
      <c r="C30" s="36" t="s">
        <v>153</v>
      </c>
      <c r="D30" s="36" t="s">
        <v>161</v>
      </c>
      <c r="E30" s="36" t="s">
        <v>47</v>
      </c>
      <c r="F30" s="36" t="s">
        <v>142</v>
      </c>
      <c r="G30" s="21"/>
      <c r="H30" s="21"/>
      <c r="I30" s="21" t="s">
        <v>8</v>
      </c>
      <c r="J30" s="21" t="s">
        <v>25</v>
      </c>
      <c r="L30" s="48">
        <v>28</v>
      </c>
      <c r="M30" s="59" t="s">
        <v>215</v>
      </c>
      <c r="N30" s="10">
        <f>COUNTIF($C$2:$H$860,"萩原達也")</f>
        <v>0</v>
      </c>
      <c r="O30" s="10">
        <f t="shared" si="0"/>
        <v>0</v>
      </c>
      <c r="P30" s="10"/>
      <c r="Q30" s="10">
        <f>COUNTIF($C$2:$C$860,"萩原達也")</f>
        <v>0</v>
      </c>
      <c r="R30" s="10">
        <f>COUNTIF($D$2:$D$860,"萩原達也")</f>
        <v>0</v>
      </c>
      <c r="S30" s="10">
        <f>COUNTIF($E$2:$E$860,"萩原達也")</f>
        <v>0</v>
      </c>
      <c r="T30" s="10">
        <f>COUNTIF($F$2:$F$860,"萩原達也")</f>
        <v>0</v>
      </c>
      <c r="U30" s="10">
        <f>COUNTIF($G$2:$G$860,"萩原達也")</f>
        <v>0</v>
      </c>
      <c r="V30" s="10">
        <f>COUNTIF($H$2:$H$860,"萩原達也")</f>
        <v>0</v>
      </c>
    </row>
    <row r="31" spans="1:22" ht="18" customHeight="1">
      <c r="A31" s="4">
        <v>30</v>
      </c>
      <c r="B31" s="35">
        <v>38445</v>
      </c>
      <c r="C31" s="36" t="s">
        <v>168</v>
      </c>
      <c r="D31" s="36" t="s">
        <v>35</v>
      </c>
      <c r="E31" s="36" t="s">
        <v>166</v>
      </c>
      <c r="F31" s="36" t="s">
        <v>46</v>
      </c>
      <c r="G31" s="21"/>
      <c r="H31" s="21"/>
      <c r="I31" s="21" t="s">
        <v>20</v>
      </c>
      <c r="J31" s="21" t="s">
        <v>13</v>
      </c>
      <c r="L31" s="4"/>
      <c r="M31" s="58" t="s">
        <v>127</v>
      </c>
      <c r="N31" s="10">
        <f>SUM(N3:N30)</f>
        <v>1770</v>
      </c>
      <c r="O31" s="10">
        <f t="shared" ref="O31:V31" si="1">SUM(O3:O30)</f>
        <v>1770</v>
      </c>
      <c r="P31" s="10"/>
      <c r="Q31" s="10">
        <f t="shared" si="1"/>
        <v>441</v>
      </c>
      <c r="R31" s="10">
        <f t="shared" si="1"/>
        <v>441</v>
      </c>
      <c r="S31" s="10">
        <f t="shared" si="1"/>
        <v>441</v>
      </c>
      <c r="T31" s="10">
        <f t="shared" si="1"/>
        <v>441</v>
      </c>
      <c r="U31" s="10">
        <f t="shared" si="1"/>
        <v>3</v>
      </c>
      <c r="V31" s="10">
        <f t="shared" si="1"/>
        <v>3</v>
      </c>
    </row>
    <row r="32" spans="1:22" ht="18" customHeight="1">
      <c r="A32" s="4">
        <v>31</v>
      </c>
      <c r="B32" s="35">
        <v>38445</v>
      </c>
      <c r="C32" s="36" t="s">
        <v>6</v>
      </c>
      <c r="D32" s="36" t="s">
        <v>4</v>
      </c>
      <c r="E32" s="36" t="s">
        <v>163</v>
      </c>
      <c r="F32" s="36" t="s">
        <v>72</v>
      </c>
      <c r="G32" s="21"/>
      <c r="H32" s="21"/>
      <c r="I32" s="21" t="s">
        <v>37</v>
      </c>
      <c r="J32" s="21" t="s">
        <v>19</v>
      </c>
    </row>
    <row r="33" spans="1:22" ht="18" customHeight="1">
      <c r="A33" s="4">
        <v>32</v>
      </c>
      <c r="B33" s="35">
        <v>38445</v>
      </c>
      <c r="C33" s="36" t="s">
        <v>29</v>
      </c>
      <c r="D33" s="36" t="s">
        <v>50</v>
      </c>
      <c r="E33" s="36" t="s">
        <v>131</v>
      </c>
      <c r="F33" s="36" t="s">
        <v>5</v>
      </c>
      <c r="G33" s="21"/>
      <c r="H33" s="21"/>
      <c r="I33" s="21" t="s">
        <v>9</v>
      </c>
      <c r="J33" s="21" t="s">
        <v>32</v>
      </c>
      <c r="L33" s="108" t="s">
        <v>397</v>
      </c>
      <c r="M33" s="108"/>
      <c r="N33" s="108"/>
      <c r="O33" s="108"/>
      <c r="P33" s="108"/>
      <c r="Q33" s="108"/>
      <c r="R33" s="108"/>
      <c r="S33" s="108"/>
      <c r="T33" s="108"/>
      <c r="U33" s="108"/>
      <c r="V33" s="108"/>
    </row>
    <row r="34" spans="1:22" ht="18" customHeight="1">
      <c r="A34" s="4">
        <v>33</v>
      </c>
      <c r="B34" s="35">
        <v>38445</v>
      </c>
      <c r="C34" s="36" t="s">
        <v>23</v>
      </c>
      <c r="D34" s="36" t="s">
        <v>213</v>
      </c>
      <c r="E34" s="36" t="s">
        <v>12</v>
      </c>
      <c r="F34" s="36" t="s">
        <v>24</v>
      </c>
      <c r="G34" s="21"/>
      <c r="H34" s="21"/>
      <c r="I34" s="21" t="s">
        <v>31</v>
      </c>
      <c r="J34" s="21" t="s">
        <v>26</v>
      </c>
      <c r="L34" s="45"/>
      <c r="M34" s="60" t="s">
        <v>125</v>
      </c>
      <c r="N34" s="32" t="s">
        <v>127</v>
      </c>
      <c r="O34" s="32" t="s">
        <v>127</v>
      </c>
      <c r="P34" s="22"/>
      <c r="Q34" s="32" t="s">
        <v>68</v>
      </c>
      <c r="R34" s="32" t="s">
        <v>69</v>
      </c>
      <c r="S34" s="32" t="s">
        <v>70</v>
      </c>
      <c r="T34" s="32" t="s">
        <v>71</v>
      </c>
      <c r="U34" s="32" t="s">
        <v>128</v>
      </c>
      <c r="V34" s="32" t="s">
        <v>129</v>
      </c>
    </row>
    <row r="35" spans="1:22" ht="18" customHeight="1">
      <c r="A35" s="4">
        <v>34</v>
      </c>
      <c r="B35" s="35">
        <v>38446</v>
      </c>
      <c r="C35" s="36" t="s">
        <v>142</v>
      </c>
      <c r="D35" s="36" t="s">
        <v>12</v>
      </c>
      <c r="E35" s="36" t="s">
        <v>213</v>
      </c>
      <c r="F35" s="36" t="s">
        <v>39</v>
      </c>
      <c r="G35" s="21"/>
      <c r="H35" s="21"/>
      <c r="I35" s="21" t="s">
        <v>32</v>
      </c>
      <c r="J35" s="21" t="s">
        <v>8</v>
      </c>
      <c r="L35" s="4">
        <v>1</v>
      </c>
      <c r="M35" s="61" t="s">
        <v>139</v>
      </c>
      <c r="N35" s="10">
        <f>COUNTIF($C$2:$H$860,"中村稔")</f>
        <v>111</v>
      </c>
      <c r="O35" s="10">
        <f t="shared" ref="O35:O60" si="2">SUM(Q35:V35)</f>
        <v>111</v>
      </c>
      <c r="P35" s="24"/>
      <c r="Q35" s="10">
        <f>COUNTIF($C$2:$C$860,"中村稔")</f>
        <v>25</v>
      </c>
      <c r="R35" s="10">
        <f>COUNTIF($D$2:$D$860,"中村稔")</f>
        <v>28</v>
      </c>
      <c r="S35" s="10">
        <f>COUNTIF($E$2:$E$860,"中村稔")</f>
        <v>28</v>
      </c>
      <c r="T35" s="10">
        <f>COUNTIF($F$2:$F$860,"中村稔")</f>
        <v>28</v>
      </c>
      <c r="U35" s="10">
        <f>COUNTIF($G$2:$G$860,"中村稔")</f>
        <v>2</v>
      </c>
      <c r="V35" s="10">
        <f>COUNTIF($H$2:$H$860,"中村稔")</f>
        <v>0</v>
      </c>
    </row>
    <row r="36" spans="1:22" ht="18" customHeight="1">
      <c r="A36" s="4">
        <v>35</v>
      </c>
      <c r="B36" s="37">
        <v>38446</v>
      </c>
      <c r="C36" s="34" t="s">
        <v>146</v>
      </c>
      <c r="D36" s="34" t="s">
        <v>182</v>
      </c>
      <c r="E36" s="34" t="s">
        <v>173</v>
      </c>
      <c r="F36" s="34" t="s">
        <v>161</v>
      </c>
      <c r="G36" s="21"/>
      <c r="H36" s="21"/>
      <c r="I36" s="21" t="s">
        <v>26</v>
      </c>
      <c r="J36" s="21" t="s">
        <v>25</v>
      </c>
      <c r="L36" s="4">
        <v>2</v>
      </c>
      <c r="M36" s="36" t="s">
        <v>82</v>
      </c>
      <c r="N36" s="10">
        <f>COUNTIF($C$2:$H$860,"川口亘太")</f>
        <v>107</v>
      </c>
      <c r="O36" s="10">
        <f t="shared" si="2"/>
        <v>107</v>
      </c>
      <c r="P36" s="24"/>
      <c r="Q36" s="10">
        <f>COUNTIF($C$2:$C$860,"川口亘太")</f>
        <v>27</v>
      </c>
      <c r="R36" s="10">
        <f>COUNTIF($D$2:$D$860,"川口亘太")</f>
        <v>24</v>
      </c>
      <c r="S36" s="10">
        <f>COUNTIF($E$2:$E$860,"川口亘太")</f>
        <v>28</v>
      </c>
      <c r="T36" s="10">
        <f>COUNTIF($F$2:$F$860,"川口亘太")</f>
        <v>25</v>
      </c>
      <c r="U36" s="10">
        <f>COUNTIF($G$2:$G$860,"川口亘太")</f>
        <v>2</v>
      </c>
      <c r="V36" s="10">
        <f>COUNTIF($H$2:$H$860,"川口亘太")</f>
        <v>1</v>
      </c>
    </row>
    <row r="37" spans="1:22" ht="18" customHeight="1">
      <c r="A37" s="4">
        <v>36</v>
      </c>
      <c r="B37" s="37">
        <v>38447</v>
      </c>
      <c r="C37" s="34" t="s">
        <v>72</v>
      </c>
      <c r="D37" s="34" t="s">
        <v>22</v>
      </c>
      <c r="E37" s="34" t="s">
        <v>21</v>
      </c>
      <c r="F37" s="34" t="s">
        <v>163</v>
      </c>
      <c r="G37" s="21"/>
      <c r="H37" s="21"/>
      <c r="I37" s="21" t="s">
        <v>14</v>
      </c>
      <c r="J37" s="21" t="s">
        <v>20</v>
      </c>
      <c r="L37" s="4">
        <v>3</v>
      </c>
      <c r="M37" s="36" t="s">
        <v>87</v>
      </c>
      <c r="N37" s="10">
        <f>COUNTIF($C$2:$H$860,"栁田昌夫")</f>
        <v>106</v>
      </c>
      <c r="O37" s="10">
        <f t="shared" si="2"/>
        <v>106</v>
      </c>
      <c r="P37" s="24"/>
      <c r="Q37" s="10">
        <f>COUNTIF($C$2:$C$860,"栁田昌夫")</f>
        <v>26</v>
      </c>
      <c r="R37" s="10">
        <f>COUNTIF($D$2:$D$860,"栁田昌夫")</f>
        <v>26</v>
      </c>
      <c r="S37" s="10">
        <f>COUNTIF($E$2:$E$860,"栁田昌夫")</f>
        <v>25</v>
      </c>
      <c r="T37" s="10">
        <f>COUNTIF($F$2:$F$860,"栁田昌夫")</f>
        <v>26</v>
      </c>
      <c r="U37" s="10">
        <f>COUNTIF($G$2:$G$860,"栁田昌夫")</f>
        <v>1</v>
      </c>
      <c r="V37" s="10">
        <f>COUNTIF($H$2:$H$860,"栁田昌夫")</f>
        <v>2</v>
      </c>
    </row>
    <row r="38" spans="1:22" ht="18" customHeight="1">
      <c r="A38" s="4">
        <v>37</v>
      </c>
      <c r="B38" s="37">
        <v>38447</v>
      </c>
      <c r="C38" s="34" t="s">
        <v>213</v>
      </c>
      <c r="D38" s="34" t="s">
        <v>153</v>
      </c>
      <c r="E38" s="34" t="s">
        <v>39</v>
      </c>
      <c r="F38" s="34" t="s">
        <v>12</v>
      </c>
      <c r="G38" s="21"/>
      <c r="H38" s="21"/>
      <c r="I38" s="21" t="s">
        <v>32</v>
      </c>
      <c r="J38" s="21" t="s">
        <v>8</v>
      </c>
      <c r="L38" s="4">
        <v>4</v>
      </c>
      <c r="M38" s="34" t="s">
        <v>203</v>
      </c>
      <c r="N38" s="10">
        <f>COUNTIF($C$2:$H$860,"山本隆造")</f>
        <v>105</v>
      </c>
      <c r="O38" s="10">
        <f t="shared" si="2"/>
        <v>105</v>
      </c>
      <c r="P38" s="24"/>
      <c r="Q38" s="10">
        <f>COUNTIF($C$2:$C$860,"山本隆造")</f>
        <v>25</v>
      </c>
      <c r="R38" s="10">
        <f>COUNTIF($D$2:$D$860,"山本隆造")</f>
        <v>27</v>
      </c>
      <c r="S38" s="10">
        <f>COUNTIF($E$2:$E$860,"山本隆造")</f>
        <v>27</v>
      </c>
      <c r="T38" s="10">
        <f>COUNTIF($F$2:$F$860,"山本隆造")</f>
        <v>24</v>
      </c>
      <c r="U38" s="10">
        <f>COUNTIF($G$2:$G$860,"山本隆造")</f>
        <v>1</v>
      </c>
      <c r="V38" s="10">
        <f>COUNTIF($H$2:$H$860,"山本隆造")</f>
        <v>1</v>
      </c>
    </row>
    <row r="39" spans="1:22" ht="18" customHeight="1">
      <c r="A39" s="4">
        <v>38</v>
      </c>
      <c r="B39" s="37">
        <v>38447</v>
      </c>
      <c r="C39" s="34" t="s">
        <v>10</v>
      </c>
      <c r="D39" s="34" t="s">
        <v>144</v>
      </c>
      <c r="E39" s="34" t="s">
        <v>49</v>
      </c>
      <c r="F39" s="34" t="s">
        <v>210</v>
      </c>
      <c r="G39" s="21"/>
      <c r="H39" s="21"/>
      <c r="I39" s="21" t="s">
        <v>13</v>
      </c>
      <c r="J39" s="21" t="s">
        <v>37</v>
      </c>
      <c r="L39" s="4">
        <v>5</v>
      </c>
      <c r="M39" s="36" t="s">
        <v>94</v>
      </c>
      <c r="N39" s="10">
        <f>COUNTIF($C$2:$H$860,"秋村謙宏")</f>
        <v>104</v>
      </c>
      <c r="O39" s="10">
        <f t="shared" si="2"/>
        <v>104</v>
      </c>
      <c r="P39" s="24"/>
      <c r="Q39" s="10">
        <f>COUNTIF($C$2:$C$860,"秋村謙宏")</f>
        <v>23</v>
      </c>
      <c r="R39" s="10">
        <f>COUNTIF($D$2:$D$860,"秋村謙宏")</f>
        <v>25</v>
      </c>
      <c r="S39" s="10">
        <f>COUNTIF($E$2:$E$860,"秋村謙宏")</f>
        <v>25</v>
      </c>
      <c r="T39" s="10">
        <f>COUNTIF($F$2:$F$860,"秋村謙宏")</f>
        <v>30</v>
      </c>
      <c r="U39" s="10">
        <f>COUNTIF($G$2:$G$860,"秋村謙宏")</f>
        <v>1</v>
      </c>
      <c r="V39" s="10">
        <f>COUNTIF($H$2:$H$860,"秋村謙宏")</f>
        <v>0</v>
      </c>
    </row>
    <row r="40" spans="1:22" ht="18" customHeight="1">
      <c r="A40" s="4">
        <v>39</v>
      </c>
      <c r="B40" s="37">
        <v>38447</v>
      </c>
      <c r="C40" s="34" t="s">
        <v>46</v>
      </c>
      <c r="D40" s="34" t="s">
        <v>218</v>
      </c>
      <c r="E40" s="34" t="s">
        <v>17</v>
      </c>
      <c r="F40" s="34" t="s">
        <v>166</v>
      </c>
      <c r="G40" s="21"/>
      <c r="H40" s="21"/>
      <c r="I40" s="21" t="s">
        <v>19</v>
      </c>
      <c r="J40" s="21" t="s">
        <v>38</v>
      </c>
      <c r="L40" s="4">
        <v>6</v>
      </c>
      <c r="M40" s="36" t="s">
        <v>96</v>
      </c>
      <c r="N40" s="10">
        <f>COUNTIF($C$2:$H$860,"津川力")</f>
        <v>101</v>
      </c>
      <c r="O40" s="10">
        <f t="shared" si="2"/>
        <v>101</v>
      </c>
      <c r="P40" s="24"/>
      <c r="Q40" s="10">
        <f>COUNTIF($C$2:$C$860,"津川力")</f>
        <v>27</v>
      </c>
      <c r="R40" s="10">
        <f>COUNTIF($D$2:$D$860,"津川力")</f>
        <v>26</v>
      </c>
      <c r="S40" s="10">
        <f>COUNTIF($E$2:$E$860,"津川力")</f>
        <v>23</v>
      </c>
      <c r="T40" s="10">
        <f>COUNTIF($F$2:$F$860,"津川力")</f>
        <v>24</v>
      </c>
      <c r="U40" s="10">
        <f>COUNTIF($G$2:$G$860,"津川力")</f>
        <v>0</v>
      </c>
      <c r="V40" s="10">
        <f>COUNTIF($H$2:$H$860,"津川力")</f>
        <v>1</v>
      </c>
    </row>
    <row r="41" spans="1:22" ht="18" customHeight="1">
      <c r="A41" s="4">
        <v>40</v>
      </c>
      <c r="B41" s="37">
        <v>38447</v>
      </c>
      <c r="C41" s="34" t="s">
        <v>131</v>
      </c>
      <c r="D41" s="34" t="s">
        <v>29</v>
      </c>
      <c r="E41" s="34" t="s">
        <v>50</v>
      </c>
      <c r="F41" s="34" t="s">
        <v>30</v>
      </c>
      <c r="G41" s="21"/>
      <c r="H41" s="21"/>
      <c r="I41" s="21" t="s">
        <v>9</v>
      </c>
      <c r="J41" s="21" t="s">
        <v>31</v>
      </c>
      <c r="L41" s="4">
        <v>7</v>
      </c>
      <c r="M41" s="34" t="s">
        <v>53</v>
      </c>
      <c r="N41" s="10">
        <f>COUNTIF($C$2:$H$860,"佐藤純一")</f>
        <v>94</v>
      </c>
      <c r="O41" s="10">
        <f t="shared" si="2"/>
        <v>94</v>
      </c>
      <c r="P41" s="24"/>
      <c r="Q41" s="10">
        <f>COUNTIF($C$2:$C$860,"佐藤純一")</f>
        <v>24</v>
      </c>
      <c r="R41" s="10">
        <f>COUNTIF($D$2:$D$860,"佐藤純一")</f>
        <v>25</v>
      </c>
      <c r="S41" s="10">
        <f>COUNTIF($E$2:$E$860,"佐藤純一")</f>
        <v>25</v>
      </c>
      <c r="T41" s="10">
        <f>COUNTIF($F$2:$F$860,"佐藤純一")</f>
        <v>19</v>
      </c>
      <c r="U41" s="10">
        <f>COUNTIF($G$2:$G$860,"佐藤純一")</f>
        <v>0</v>
      </c>
      <c r="V41" s="10">
        <f>COUNTIF($H$2:$H$860,"佐藤純一")</f>
        <v>1</v>
      </c>
    </row>
    <row r="42" spans="1:22" ht="18" customHeight="1">
      <c r="A42" s="4">
        <v>41</v>
      </c>
      <c r="B42" s="37">
        <v>38447</v>
      </c>
      <c r="C42" s="34" t="s">
        <v>214</v>
      </c>
      <c r="D42" s="34" t="s">
        <v>173</v>
      </c>
      <c r="E42" s="34" t="s">
        <v>24</v>
      </c>
      <c r="F42" s="34" t="s">
        <v>182</v>
      </c>
      <c r="G42" s="21"/>
      <c r="H42" s="21"/>
      <c r="I42" s="21" t="s">
        <v>26</v>
      </c>
      <c r="J42" s="21" t="s">
        <v>25</v>
      </c>
      <c r="L42" s="4">
        <v>8</v>
      </c>
      <c r="M42" s="34" t="s">
        <v>162</v>
      </c>
      <c r="N42" s="10">
        <f>COUNTIF($C$2:$H$860,"柿木園悟")</f>
        <v>94</v>
      </c>
      <c r="O42" s="10">
        <f t="shared" si="2"/>
        <v>94</v>
      </c>
      <c r="P42" s="24"/>
      <c r="Q42" s="10">
        <f>COUNTIF($C$2:$C$860,"柿木園悟")</f>
        <v>22</v>
      </c>
      <c r="R42" s="10">
        <f>COUNTIF($D$2:$D$860,"柿木園悟")</f>
        <v>20</v>
      </c>
      <c r="S42" s="10">
        <f>COUNTIF($E$2:$E$860,"柿木園悟")</f>
        <v>24</v>
      </c>
      <c r="T42" s="10">
        <f>COUNTIF($F$2:$F$860,"柿木園悟")</f>
        <v>26</v>
      </c>
      <c r="U42" s="10">
        <f>COUNTIF($G$2:$G$860,"柿木園悟")</f>
        <v>1</v>
      </c>
      <c r="V42" s="10">
        <f>COUNTIF($H$2:$H$860,"柿木園悟")</f>
        <v>1</v>
      </c>
    </row>
    <row r="43" spans="1:22" ht="18" customHeight="1">
      <c r="A43" s="4">
        <v>42</v>
      </c>
      <c r="B43" s="37">
        <v>38448</v>
      </c>
      <c r="C43" s="34" t="s">
        <v>166</v>
      </c>
      <c r="D43" s="34" t="s">
        <v>6</v>
      </c>
      <c r="E43" s="34" t="s">
        <v>218</v>
      </c>
      <c r="F43" s="34" t="s">
        <v>17</v>
      </c>
      <c r="G43" s="21"/>
      <c r="H43" s="21"/>
      <c r="I43" s="21" t="s">
        <v>19</v>
      </c>
      <c r="J43" s="21" t="s">
        <v>38</v>
      </c>
      <c r="L43" s="4">
        <v>9</v>
      </c>
      <c r="M43" s="36" t="s">
        <v>206</v>
      </c>
      <c r="N43" s="10">
        <f>COUNTIF($C$2:$H$860,"林忠良")</f>
        <v>93</v>
      </c>
      <c r="O43" s="10">
        <f t="shared" si="2"/>
        <v>93</v>
      </c>
      <c r="P43" s="24"/>
      <c r="Q43" s="10">
        <f>COUNTIF($C$2:$C$860,"林忠良")</f>
        <v>24</v>
      </c>
      <c r="R43" s="10">
        <f>COUNTIF($D$2:$D$860,"林忠良")</f>
        <v>23</v>
      </c>
      <c r="S43" s="10">
        <f>COUNTIF($E$2:$E$860,"林忠良")</f>
        <v>23</v>
      </c>
      <c r="T43" s="10">
        <f>COUNTIF($F$2:$F$860,"林忠良")</f>
        <v>22</v>
      </c>
      <c r="U43" s="10">
        <f>COUNTIF($G$2:$G$860,"林忠良")</f>
        <v>0</v>
      </c>
      <c r="V43" s="10">
        <f>COUNTIF($H$2:$H$860,"林忠良")</f>
        <v>1</v>
      </c>
    </row>
    <row r="44" spans="1:22" ht="18" customHeight="1">
      <c r="A44" s="4">
        <v>43</v>
      </c>
      <c r="B44" s="37">
        <v>38448</v>
      </c>
      <c r="C44" s="34" t="s">
        <v>5</v>
      </c>
      <c r="D44" s="34" t="s">
        <v>30</v>
      </c>
      <c r="E44" s="34" t="s">
        <v>29</v>
      </c>
      <c r="F44" s="34" t="s">
        <v>50</v>
      </c>
      <c r="G44" s="21"/>
      <c r="H44" s="21"/>
      <c r="I44" s="21" t="s">
        <v>9</v>
      </c>
      <c r="J44" s="21" t="s">
        <v>31</v>
      </c>
      <c r="L44" s="4">
        <v>10</v>
      </c>
      <c r="M44" s="36" t="s">
        <v>81</v>
      </c>
      <c r="N44" s="10">
        <f>COUNTIF($C$2:$H$860,"丹波幸一")</f>
        <v>89</v>
      </c>
      <c r="O44" s="10">
        <f t="shared" si="2"/>
        <v>89</v>
      </c>
      <c r="P44" s="24"/>
      <c r="Q44" s="10">
        <f>COUNTIF($C$2:$C$860,"丹波幸一")</f>
        <v>22</v>
      </c>
      <c r="R44" s="10">
        <f>COUNTIF($D$2:$D$860,"丹波幸一")</f>
        <v>21</v>
      </c>
      <c r="S44" s="10">
        <f>COUNTIF($E$2:$E$860,"丹波幸一")</f>
        <v>21</v>
      </c>
      <c r="T44" s="10">
        <f>COUNTIF($F$2:$F$860,"丹波幸一")</f>
        <v>23</v>
      </c>
      <c r="U44" s="10">
        <f>COUNTIF($G$2:$G$860,"丹波幸一")</f>
        <v>1</v>
      </c>
      <c r="V44" s="10">
        <f>COUNTIF($H$2:$H$860,"丹波幸一")</f>
        <v>1</v>
      </c>
    </row>
    <row r="45" spans="1:22" ht="18" customHeight="1">
      <c r="A45" s="4">
        <v>44</v>
      </c>
      <c r="B45" s="37">
        <v>38448</v>
      </c>
      <c r="C45" s="34" t="s">
        <v>210</v>
      </c>
      <c r="D45" s="34" t="s">
        <v>7</v>
      </c>
      <c r="E45" s="34" t="s">
        <v>144</v>
      </c>
      <c r="F45" s="34" t="s">
        <v>49</v>
      </c>
      <c r="G45" s="21"/>
      <c r="H45" s="21"/>
      <c r="I45" s="21" t="s">
        <v>13</v>
      </c>
      <c r="J45" s="21" t="s">
        <v>37</v>
      </c>
      <c r="L45" s="4">
        <v>11</v>
      </c>
      <c r="M45" s="34" t="s">
        <v>143</v>
      </c>
      <c r="N45" s="10">
        <f>COUNTIF($C$2:$H$860,"東利夫")</f>
        <v>89</v>
      </c>
      <c r="O45" s="10">
        <f t="shared" si="2"/>
        <v>89</v>
      </c>
      <c r="P45" s="24"/>
      <c r="Q45" s="10">
        <f>COUNTIF($C$2:$C$860,"東利夫")</f>
        <v>23</v>
      </c>
      <c r="R45" s="10">
        <f>COUNTIF($D$2:$D$860,"東利夫")</f>
        <v>23</v>
      </c>
      <c r="S45" s="10">
        <f>COUNTIF($E$2:$E$860,"東利夫")</f>
        <v>21</v>
      </c>
      <c r="T45" s="10">
        <f>COUNTIF($F$2:$F$860,"東利夫")</f>
        <v>21</v>
      </c>
      <c r="U45" s="10">
        <f>COUNTIF($G$2:$G$860,"東利夫")</f>
        <v>0</v>
      </c>
      <c r="V45" s="10">
        <f>COUNTIF($H$2:$H$860,"東利夫")</f>
        <v>1</v>
      </c>
    </row>
    <row r="46" spans="1:22" ht="18" customHeight="1">
      <c r="A46" s="4">
        <v>45</v>
      </c>
      <c r="B46" s="37">
        <v>38448</v>
      </c>
      <c r="C46" s="34" t="s">
        <v>24</v>
      </c>
      <c r="D46" s="34" t="s">
        <v>185</v>
      </c>
      <c r="E46" s="34" t="s">
        <v>182</v>
      </c>
      <c r="F46" s="34" t="s">
        <v>146</v>
      </c>
      <c r="G46" s="21"/>
      <c r="H46" s="21"/>
      <c r="I46" s="21" t="s">
        <v>26</v>
      </c>
      <c r="J46" s="21" t="s">
        <v>25</v>
      </c>
      <c r="L46" s="4">
        <v>12</v>
      </c>
      <c r="M46" s="34" t="s">
        <v>154</v>
      </c>
      <c r="N46" s="10">
        <f>COUNTIF($C$2:$H$860,"山村達也")</f>
        <v>83</v>
      </c>
      <c r="O46" s="10">
        <f t="shared" si="2"/>
        <v>83</v>
      </c>
      <c r="P46" s="24"/>
      <c r="Q46" s="10">
        <f>COUNTIF($C$2:$C$860,"山村達也")</f>
        <v>22</v>
      </c>
      <c r="R46" s="10">
        <f>COUNTIF($D$2:$D$860,"山村達也")</f>
        <v>18</v>
      </c>
      <c r="S46" s="10">
        <f>COUNTIF($E$2:$E$860,"山村達也")</f>
        <v>23</v>
      </c>
      <c r="T46" s="10">
        <f>COUNTIF($F$2:$F$860,"山村達也")</f>
        <v>20</v>
      </c>
      <c r="U46" s="10">
        <f>COUNTIF($G$2:$G$860,"山村達也")</f>
        <v>0</v>
      </c>
      <c r="V46" s="10">
        <f>COUNTIF($H$2:$H$860,"山村達也")</f>
        <v>0</v>
      </c>
    </row>
    <row r="47" spans="1:22" ht="18" customHeight="1">
      <c r="A47" s="4">
        <v>46</v>
      </c>
      <c r="B47" s="37">
        <v>38448</v>
      </c>
      <c r="C47" s="34" t="s">
        <v>163</v>
      </c>
      <c r="D47" s="34" t="s">
        <v>168</v>
      </c>
      <c r="E47" s="34" t="s">
        <v>22</v>
      </c>
      <c r="F47" s="34" t="s">
        <v>21</v>
      </c>
      <c r="G47" s="21"/>
      <c r="H47" s="21"/>
      <c r="I47" s="21" t="s">
        <v>14</v>
      </c>
      <c r="J47" s="21" t="s">
        <v>20</v>
      </c>
      <c r="L47" s="4">
        <v>13</v>
      </c>
      <c r="M47" s="21" t="s">
        <v>219</v>
      </c>
      <c r="N47" s="10">
        <f>COUNTIF($C$2:$H$860,"永見武司")</f>
        <v>77</v>
      </c>
      <c r="O47" s="10">
        <f t="shared" si="2"/>
        <v>77</v>
      </c>
      <c r="P47" s="24"/>
      <c r="Q47" s="10">
        <f>COUNTIF($C$2:$C$860,"永見武司")</f>
        <v>23</v>
      </c>
      <c r="R47" s="10">
        <f>COUNTIF($D$2:$D$860,"永見武司")</f>
        <v>17</v>
      </c>
      <c r="S47" s="10">
        <f>COUNTIF($E$2:$E$860,"永見武司")</f>
        <v>20</v>
      </c>
      <c r="T47" s="10">
        <f>COUNTIF($F$2:$F$860,"永見武司")</f>
        <v>17</v>
      </c>
      <c r="U47" s="10">
        <f>COUNTIF($G$2:$G$860,"永見武司")</f>
        <v>0</v>
      </c>
      <c r="V47" s="10">
        <f>COUNTIF($H$2:$H$860,"永見武司")</f>
        <v>0</v>
      </c>
    </row>
    <row r="48" spans="1:22" ht="18" customHeight="1">
      <c r="A48" s="4">
        <v>47</v>
      </c>
      <c r="B48" s="37">
        <v>38448</v>
      </c>
      <c r="C48" s="34" t="s">
        <v>12</v>
      </c>
      <c r="D48" s="34" t="s">
        <v>39</v>
      </c>
      <c r="E48" s="34" t="s">
        <v>142</v>
      </c>
      <c r="F48" s="34" t="s">
        <v>153</v>
      </c>
      <c r="G48" s="21"/>
      <c r="H48" s="21"/>
      <c r="I48" s="21" t="s">
        <v>32</v>
      </c>
      <c r="J48" s="21" t="s">
        <v>8</v>
      </c>
      <c r="L48" s="4">
        <v>14</v>
      </c>
      <c r="M48" s="34" t="s">
        <v>149</v>
      </c>
      <c r="N48" s="10">
        <f>COUNTIF($C$2:$H$860,"栄村孝康")</f>
        <v>76</v>
      </c>
      <c r="O48" s="10">
        <f t="shared" si="2"/>
        <v>76</v>
      </c>
      <c r="P48" s="24"/>
      <c r="Q48" s="10">
        <f>COUNTIF($C$2:$C$860,"栄村孝康")</f>
        <v>18</v>
      </c>
      <c r="R48" s="10">
        <f>COUNTIF($D$2:$D$860,"栄村孝康")</f>
        <v>20</v>
      </c>
      <c r="S48" s="10">
        <f>COUNTIF($E$2:$E$860,"栄村孝康")</f>
        <v>17</v>
      </c>
      <c r="T48" s="10">
        <f>COUNTIF($F$2:$F$860,"栄村孝康")</f>
        <v>21</v>
      </c>
      <c r="U48" s="10">
        <f>COUNTIF($G$2:$G$860,"栄村孝康")</f>
        <v>0</v>
      </c>
      <c r="V48" s="10">
        <f>COUNTIF($H$2:$H$860,"栄村孝康")</f>
        <v>0</v>
      </c>
    </row>
    <row r="49" spans="1:22" ht="18" customHeight="1">
      <c r="A49" s="4">
        <v>48</v>
      </c>
      <c r="B49" s="37">
        <v>38449</v>
      </c>
      <c r="C49" s="34" t="s">
        <v>49</v>
      </c>
      <c r="D49" s="34" t="s">
        <v>10</v>
      </c>
      <c r="E49" s="34" t="s">
        <v>7</v>
      </c>
      <c r="F49" s="34" t="s">
        <v>144</v>
      </c>
      <c r="G49" s="21"/>
      <c r="H49" s="21"/>
      <c r="I49" s="21" t="s">
        <v>13</v>
      </c>
      <c r="J49" s="21" t="s">
        <v>37</v>
      </c>
      <c r="L49" s="4">
        <v>15</v>
      </c>
      <c r="M49" s="36" t="s">
        <v>92</v>
      </c>
      <c r="N49" s="10">
        <f>COUNTIF($C$2:$H$860,"白井一行")</f>
        <v>74</v>
      </c>
      <c r="O49" s="10">
        <f t="shared" si="2"/>
        <v>74</v>
      </c>
      <c r="P49" s="24"/>
      <c r="Q49" s="10">
        <f>COUNTIF($C$2:$C$860,"白井一行")</f>
        <v>19</v>
      </c>
      <c r="R49" s="10">
        <f>COUNTIF($D$2:$D$860,"白井一行")</f>
        <v>18</v>
      </c>
      <c r="S49" s="10">
        <f>COUNTIF($E$2:$E$860,"白井一行")</f>
        <v>21</v>
      </c>
      <c r="T49" s="10">
        <f>COUNTIF($F$2:$F$860,"白井一行")</f>
        <v>16</v>
      </c>
      <c r="U49" s="10">
        <f>COUNTIF($G$2:$G$860,"白井一行")</f>
        <v>0</v>
      </c>
      <c r="V49" s="10">
        <f>COUNTIF($H$2:$H$860,"白井一行")</f>
        <v>0</v>
      </c>
    </row>
    <row r="50" spans="1:22" ht="18" customHeight="1">
      <c r="A50" s="4">
        <v>49</v>
      </c>
      <c r="B50" s="37">
        <v>38449</v>
      </c>
      <c r="C50" s="34" t="s">
        <v>21</v>
      </c>
      <c r="D50" s="34" t="s">
        <v>72</v>
      </c>
      <c r="E50" s="34" t="s">
        <v>168</v>
      </c>
      <c r="F50" s="34" t="s">
        <v>22</v>
      </c>
      <c r="G50" s="21"/>
      <c r="H50" s="21"/>
      <c r="I50" s="21" t="s">
        <v>14</v>
      </c>
      <c r="J50" s="21" t="s">
        <v>20</v>
      </c>
      <c r="L50" s="4">
        <v>16</v>
      </c>
      <c r="M50" s="21" t="s">
        <v>221</v>
      </c>
      <c r="N50" s="10">
        <f>COUNTIF($C$2:$H$860,"前田亨")</f>
        <v>73</v>
      </c>
      <c r="O50" s="10">
        <f t="shared" si="2"/>
        <v>73</v>
      </c>
      <c r="P50" s="24"/>
      <c r="Q50" s="10">
        <f>COUNTIF($C$2:$C$860,"前田亨")</f>
        <v>19</v>
      </c>
      <c r="R50" s="10">
        <f>COUNTIF($D$2:$D$860,"前田亨")</f>
        <v>21</v>
      </c>
      <c r="S50" s="10">
        <f>COUNTIF($E$2:$E$860,"前田亨")</f>
        <v>15</v>
      </c>
      <c r="T50" s="10">
        <f>COUNTIF($F$2:$F$860,"前田亨")</f>
        <v>17</v>
      </c>
      <c r="U50" s="10">
        <f>COUNTIF($G$2:$G$860,"前田亨")</f>
        <v>1</v>
      </c>
      <c r="V50" s="10">
        <f>COUNTIF($H$2:$H$860,"前田亨")</f>
        <v>0</v>
      </c>
    </row>
    <row r="51" spans="1:22" ht="18" customHeight="1">
      <c r="A51" s="4">
        <v>50</v>
      </c>
      <c r="B51" s="37">
        <v>38449</v>
      </c>
      <c r="C51" s="34" t="s">
        <v>17</v>
      </c>
      <c r="D51" s="34" t="s">
        <v>46</v>
      </c>
      <c r="E51" s="34" t="s">
        <v>6</v>
      </c>
      <c r="F51" s="34" t="s">
        <v>218</v>
      </c>
      <c r="G51" s="21"/>
      <c r="H51" s="21"/>
      <c r="I51" s="21" t="s">
        <v>19</v>
      </c>
      <c r="J51" s="21" t="s">
        <v>38</v>
      </c>
      <c r="L51" s="4">
        <v>17</v>
      </c>
      <c r="M51" s="21" t="s">
        <v>220</v>
      </c>
      <c r="N51" s="10">
        <f>COUNTIF($C$2:$H$860,"小寺昌治")</f>
        <v>52</v>
      </c>
      <c r="O51" s="10">
        <f t="shared" si="2"/>
        <v>52</v>
      </c>
      <c r="P51" s="24"/>
      <c r="Q51" s="10">
        <f>COUNTIF($C$2:$C$860,"小寺昌治")</f>
        <v>13</v>
      </c>
      <c r="R51" s="10">
        <f>COUNTIF($D$2:$D$860,"小寺昌治")</f>
        <v>13</v>
      </c>
      <c r="S51" s="10">
        <f>COUNTIF($E$2:$E$860,"小寺昌治")</f>
        <v>10</v>
      </c>
      <c r="T51" s="10">
        <f>COUNTIF($F$2:$F$860,"小寺昌治")</f>
        <v>16</v>
      </c>
      <c r="U51" s="10">
        <f>COUNTIF($G$2:$G$860,"小寺昌治")</f>
        <v>0</v>
      </c>
      <c r="V51" s="10">
        <f>COUNTIF($H$2:$H$860,"小寺昌治")</f>
        <v>0</v>
      </c>
    </row>
    <row r="52" spans="1:22" ht="18" customHeight="1">
      <c r="A52" s="4">
        <v>51</v>
      </c>
      <c r="B52" s="37">
        <v>38450</v>
      </c>
      <c r="C52" s="34" t="s">
        <v>182</v>
      </c>
      <c r="D52" s="34" t="s">
        <v>50</v>
      </c>
      <c r="E52" s="34" t="s">
        <v>146</v>
      </c>
      <c r="F52" s="34" t="s">
        <v>185</v>
      </c>
      <c r="G52" s="21"/>
      <c r="H52" s="21"/>
      <c r="I52" s="21" t="s">
        <v>26</v>
      </c>
      <c r="J52" s="21" t="s">
        <v>9</v>
      </c>
      <c r="L52" s="4">
        <v>18</v>
      </c>
      <c r="M52" s="34" t="s">
        <v>147</v>
      </c>
      <c r="N52" s="10">
        <f>COUNTIF($C$2:$H$860,"良川昌美")</f>
        <v>42</v>
      </c>
      <c r="O52" s="10">
        <f t="shared" si="2"/>
        <v>42</v>
      </c>
      <c r="P52" s="24"/>
      <c r="Q52" s="10">
        <f>COUNTIF($C$2:$C$860,"良川昌美")</f>
        <v>9</v>
      </c>
      <c r="R52" s="10">
        <f>COUNTIF($D$2:$D$860,"良川昌美")</f>
        <v>12</v>
      </c>
      <c r="S52" s="10">
        <f>COUNTIF($E$2:$E$860,"良川昌美")</f>
        <v>12</v>
      </c>
      <c r="T52" s="10">
        <f>COUNTIF($F$2:$F$860,"良川昌美")</f>
        <v>9</v>
      </c>
      <c r="U52" s="10">
        <f>COUNTIF($G$2:$G$860,"良川昌美")</f>
        <v>0</v>
      </c>
      <c r="V52" s="10">
        <f>COUNTIF($H$2:$H$860,"良川昌美")</f>
        <v>0</v>
      </c>
    </row>
    <row r="53" spans="1:22" ht="18" customHeight="1">
      <c r="A53" s="4">
        <v>52</v>
      </c>
      <c r="B53" s="37">
        <v>38450</v>
      </c>
      <c r="C53" s="34" t="s">
        <v>161</v>
      </c>
      <c r="D53" s="34" t="s">
        <v>47</v>
      </c>
      <c r="E53" s="34" t="s">
        <v>153</v>
      </c>
      <c r="F53" s="34" t="s">
        <v>214</v>
      </c>
      <c r="G53" s="21"/>
      <c r="H53" s="21"/>
      <c r="I53" s="21" t="s">
        <v>25</v>
      </c>
      <c r="J53" s="21" t="s">
        <v>32</v>
      </c>
      <c r="L53" s="4">
        <v>19</v>
      </c>
      <c r="M53" s="36" t="s">
        <v>91</v>
      </c>
      <c r="N53" s="10">
        <f>COUNTIF($C$2:$H$860,"飯塚富司")</f>
        <v>37</v>
      </c>
      <c r="O53" s="10">
        <f t="shared" si="2"/>
        <v>37</v>
      </c>
      <c r="P53" s="24"/>
      <c r="Q53" s="10">
        <f>COUNTIF($C$2:$C$860,"飯塚富司")</f>
        <v>13</v>
      </c>
      <c r="R53" s="10">
        <f>COUNTIF($D$2:$D$860,"飯塚富司")</f>
        <v>8</v>
      </c>
      <c r="S53" s="10">
        <f>COUNTIF($E$2:$E$860,"飯塚富司")</f>
        <v>7</v>
      </c>
      <c r="T53" s="10">
        <f>COUNTIF($F$2:$F$860,"飯塚富司")</f>
        <v>9</v>
      </c>
      <c r="U53" s="10">
        <f>COUNTIF($G$2:$G$860,"飯塚富司")</f>
        <v>0</v>
      </c>
      <c r="V53" s="10">
        <f>COUNTIF($H$2:$H$860,"飯塚富司")</f>
        <v>0</v>
      </c>
    </row>
    <row r="54" spans="1:22" ht="18" customHeight="1">
      <c r="A54" s="4">
        <v>53</v>
      </c>
      <c r="B54" s="37">
        <v>38450</v>
      </c>
      <c r="C54" s="34" t="s">
        <v>30</v>
      </c>
      <c r="D54" s="34" t="s">
        <v>213</v>
      </c>
      <c r="E54" s="34" t="s">
        <v>131</v>
      </c>
      <c r="F54" s="34" t="s">
        <v>5</v>
      </c>
      <c r="G54" s="21"/>
      <c r="H54" s="21"/>
      <c r="I54" s="21" t="s">
        <v>8</v>
      </c>
      <c r="J54" s="21" t="s">
        <v>31</v>
      </c>
      <c r="L54" s="4">
        <v>20</v>
      </c>
      <c r="M54" s="34" t="s">
        <v>204</v>
      </c>
      <c r="N54" s="10">
        <f>COUNTIF($C$2:$H$860,"山﨑夏生")</f>
        <v>36</v>
      </c>
      <c r="O54" s="10">
        <f t="shared" si="2"/>
        <v>36</v>
      </c>
      <c r="P54" s="24"/>
      <c r="Q54" s="10">
        <f>COUNTIF($C$2:$C$860,"山﨑夏生")</f>
        <v>11</v>
      </c>
      <c r="R54" s="10">
        <f>COUNTIF($D$2:$D$860,"山﨑夏生")</f>
        <v>7</v>
      </c>
      <c r="S54" s="10">
        <f>COUNTIF($E$2:$E$860,"山﨑夏生")</f>
        <v>9</v>
      </c>
      <c r="T54" s="10">
        <f>COUNTIF($F$2:$F$860,"山﨑夏生")</f>
        <v>9</v>
      </c>
      <c r="U54" s="10">
        <f>COUNTIF($G$2:$G$860,"山﨑夏生")</f>
        <v>0</v>
      </c>
      <c r="V54" s="10">
        <f>COUNTIF($H$2:$H$860,"山﨑夏生")</f>
        <v>0</v>
      </c>
    </row>
    <row r="55" spans="1:22" ht="18" customHeight="1">
      <c r="A55" s="4">
        <v>54</v>
      </c>
      <c r="B55" s="37">
        <v>38450</v>
      </c>
      <c r="C55" s="34" t="s">
        <v>218</v>
      </c>
      <c r="D55" s="34" t="s">
        <v>210</v>
      </c>
      <c r="E55" s="34" t="s">
        <v>4</v>
      </c>
      <c r="F55" s="34" t="s">
        <v>27</v>
      </c>
      <c r="G55" s="21"/>
      <c r="H55" s="21"/>
      <c r="I55" s="21" t="s">
        <v>19</v>
      </c>
      <c r="J55" s="21" t="s">
        <v>14</v>
      </c>
      <c r="L55" s="4">
        <v>21</v>
      </c>
      <c r="M55" s="36" t="s">
        <v>98</v>
      </c>
      <c r="N55" s="10">
        <f>COUNTIF($C$2:$H$860,"橋本信治")</f>
        <v>23</v>
      </c>
      <c r="O55" s="10">
        <f t="shared" si="2"/>
        <v>23</v>
      </c>
      <c r="P55" s="24"/>
      <c r="Q55" s="10">
        <f>COUNTIF($C$2:$C$860,"橋本信治")</f>
        <v>0</v>
      </c>
      <c r="R55" s="10">
        <f>COUNTIF($D$2:$D$860,"橋本信治")</f>
        <v>9</v>
      </c>
      <c r="S55" s="10">
        <f>COUNTIF($E$2:$E$860,"橋本信治")</f>
        <v>7</v>
      </c>
      <c r="T55" s="10">
        <f>COUNTIF($F$2:$F$860,"橋本信治")</f>
        <v>7</v>
      </c>
      <c r="U55" s="10">
        <f>COUNTIF($G$2:$G$860,"橋本信治")</f>
        <v>0</v>
      </c>
      <c r="V55" s="10">
        <f>COUNTIF($H$2:$H$860,"橋本信治")</f>
        <v>0</v>
      </c>
    </row>
    <row r="56" spans="1:22" ht="18" customHeight="1">
      <c r="A56" s="4">
        <v>55</v>
      </c>
      <c r="B56" s="37">
        <v>38450</v>
      </c>
      <c r="C56" s="34" t="s">
        <v>144</v>
      </c>
      <c r="D56" s="34" t="s">
        <v>33</v>
      </c>
      <c r="E56" s="34" t="s">
        <v>46</v>
      </c>
      <c r="F56" s="34" t="s">
        <v>16</v>
      </c>
      <c r="G56" s="21"/>
      <c r="H56" s="21"/>
      <c r="I56" s="21" t="s">
        <v>37</v>
      </c>
      <c r="J56" s="21" t="s">
        <v>20</v>
      </c>
      <c r="L56" s="4">
        <v>22</v>
      </c>
      <c r="M56" s="34" t="s">
        <v>136</v>
      </c>
      <c r="N56" s="10">
        <f>COUNTIF($C$2:$H$860,"杉本大成")</f>
        <v>16</v>
      </c>
      <c r="O56" s="10">
        <f t="shared" si="2"/>
        <v>16</v>
      </c>
      <c r="P56" s="24"/>
      <c r="Q56" s="10">
        <f>COUNTIF($C$2:$C$860,"杉本大成")</f>
        <v>3</v>
      </c>
      <c r="R56" s="10">
        <f>COUNTIF($D$2:$D$860,"杉本大成")</f>
        <v>5</v>
      </c>
      <c r="S56" s="10">
        <f>COUNTIF($E$2:$E$860,"杉本大成")</f>
        <v>4</v>
      </c>
      <c r="T56" s="10">
        <f>COUNTIF($F$2:$F$860,"杉本大成")</f>
        <v>4</v>
      </c>
      <c r="U56" s="10">
        <f>COUNTIF($G$2:$G$860,"杉本大成")</f>
        <v>0</v>
      </c>
      <c r="V56" s="10">
        <f>COUNTIF($H$2:$H$860,"杉本大成")</f>
        <v>0</v>
      </c>
    </row>
    <row r="57" spans="1:22" ht="18" customHeight="1">
      <c r="A57" s="4">
        <v>56</v>
      </c>
      <c r="B57" s="37">
        <v>38450</v>
      </c>
      <c r="C57" s="34" t="s">
        <v>22</v>
      </c>
      <c r="D57" s="34" t="s">
        <v>163</v>
      </c>
      <c r="E57" s="34" t="s">
        <v>35</v>
      </c>
      <c r="F57" s="34" t="s">
        <v>7</v>
      </c>
      <c r="G57" s="21"/>
      <c r="H57" s="21"/>
      <c r="I57" s="21" t="s">
        <v>38</v>
      </c>
      <c r="J57" s="21" t="s">
        <v>13</v>
      </c>
      <c r="L57" s="4">
        <v>23</v>
      </c>
      <c r="M57" s="36" t="s">
        <v>101</v>
      </c>
      <c r="N57" s="10">
        <f>COUNTIF($C$2:$H$860,"山路哲生")</f>
        <v>10</v>
      </c>
      <c r="O57" s="10">
        <f t="shared" si="2"/>
        <v>10</v>
      </c>
      <c r="P57" s="24"/>
      <c r="Q57" s="10">
        <f>COUNTIF($C$2:$C$860,"山路哲生")</f>
        <v>0</v>
      </c>
      <c r="R57" s="10">
        <f>COUNTIF($D$2:$D$860,"山路哲生")</f>
        <v>2</v>
      </c>
      <c r="S57" s="10">
        <f>COUNTIF($E$2:$E$860,"山路哲生")</f>
        <v>3</v>
      </c>
      <c r="T57" s="10">
        <f>COUNTIF($F$2:$F$860,"山路哲生")</f>
        <v>5</v>
      </c>
      <c r="U57" s="10">
        <f>COUNTIF($G$2:$G$860,"山路哲生")</f>
        <v>0</v>
      </c>
      <c r="V57" s="10">
        <f>COUNTIF($H$2:$H$860,"山路哲生")</f>
        <v>0</v>
      </c>
    </row>
    <row r="58" spans="1:22" ht="18" customHeight="1">
      <c r="A58" s="4">
        <v>57</v>
      </c>
      <c r="B58" s="37">
        <v>38451</v>
      </c>
      <c r="C58" s="34" t="s">
        <v>7</v>
      </c>
      <c r="D58" s="34" t="s">
        <v>21</v>
      </c>
      <c r="E58" s="34" t="s">
        <v>163</v>
      </c>
      <c r="F58" s="34" t="s">
        <v>35</v>
      </c>
      <c r="G58" s="21"/>
      <c r="H58" s="21"/>
      <c r="I58" s="21" t="s">
        <v>38</v>
      </c>
      <c r="J58" s="21" t="s">
        <v>13</v>
      </c>
      <c r="L58" s="4">
        <v>24</v>
      </c>
      <c r="M58" s="36" t="s">
        <v>99</v>
      </c>
      <c r="N58" s="10">
        <f>COUNTIF($C$2:$H$860,"福家英登")</f>
        <v>0</v>
      </c>
      <c r="O58" s="10">
        <f t="shared" si="2"/>
        <v>0</v>
      </c>
      <c r="P58" s="24"/>
      <c r="Q58" s="10">
        <f>COUNTIF($C$2:$C$860,"福家英登")</f>
        <v>0</v>
      </c>
      <c r="R58" s="10">
        <f>COUNTIF($D$2:$D$860,"福家英登")</f>
        <v>0</v>
      </c>
      <c r="S58" s="10">
        <f>COUNTIF($E$2:$E$860,"福家英登")</f>
        <v>0</v>
      </c>
      <c r="T58" s="10">
        <f>COUNTIF($F$2:$F$860,"福家英登")</f>
        <v>0</v>
      </c>
      <c r="U58" s="10">
        <f>COUNTIF($G$2:$G$860,"福家英登")</f>
        <v>0</v>
      </c>
      <c r="V58" s="10">
        <f>COUNTIF($H$2:$H$860,"福家英登")</f>
        <v>0</v>
      </c>
    </row>
    <row r="59" spans="1:22" ht="18" customHeight="1">
      <c r="A59" s="4">
        <v>58</v>
      </c>
      <c r="B59" s="37">
        <v>38451</v>
      </c>
      <c r="C59" s="34" t="s">
        <v>153</v>
      </c>
      <c r="D59" s="34" t="s">
        <v>23</v>
      </c>
      <c r="E59" s="34" t="s">
        <v>214</v>
      </c>
      <c r="F59" s="34" t="s">
        <v>47</v>
      </c>
      <c r="G59" s="21"/>
      <c r="H59" s="21"/>
      <c r="I59" s="21" t="s">
        <v>25</v>
      </c>
      <c r="J59" s="21" t="s">
        <v>32</v>
      </c>
      <c r="L59" s="4">
        <v>25</v>
      </c>
      <c r="M59" s="21" t="s">
        <v>209</v>
      </c>
      <c r="N59" s="10">
        <f>COUNTIF($C$2:$H$860,"鈴木章太")</f>
        <v>0</v>
      </c>
      <c r="O59" s="10">
        <f t="shared" si="2"/>
        <v>0</v>
      </c>
      <c r="P59" s="10"/>
      <c r="Q59" s="10">
        <f>COUNTIF($C$2:$C$860,"鈴木章太")</f>
        <v>0</v>
      </c>
      <c r="R59" s="10">
        <f>COUNTIF($D$2:$D$860,"鈴木章太")</f>
        <v>0</v>
      </c>
      <c r="S59" s="10">
        <f>COUNTIF($E$2:$E$860,"鈴木章太")</f>
        <v>0</v>
      </c>
      <c r="T59" s="10">
        <f>COUNTIF($F$2:$F$860,"鈴木章太")</f>
        <v>0</v>
      </c>
      <c r="U59" s="10">
        <f>COUNTIF($G$2:$G$860,"鈴木章太")</f>
        <v>0</v>
      </c>
      <c r="V59" s="10">
        <f>COUNTIF($H$2:$H$860,"鈴木章太")</f>
        <v>0</v>
      </c>
    </row>
    <row r="60" spans="1:22" ht="18" customHeight="1">
      <c r="A60" s="4">
        <v>59</v>
      </c>
      <c r="B60" s="37">
        <v>38451</v>
      </c>
      <c r="C60" s="34" t="s">
        <v>173</v>
      </c>
      <c r="D60" s="34" t="s">
        <v>131</v>
      </c>
      <c r="E60" s="34" t="s">
        <v>213</v>
      </c>
      <c r="F60" s="34" t="s">
        <v>29</v>
      </c>
      <c r="G60" s="21"/>
      <c r="H60" s="21"/>
      <c r="I60" s="21" t="s">
        <v>8</v>
      </c>
      <c r="J60" s="21" t="s">
        <v>31</v>
      </c>
      <c r="L60" s="48">
        <v>26</v>
      </c>
      <c r="M60" s="42" t="s">
        <v>222</v>
      </c>
      <c r="N60" s="40">
        <f>COUNTIF($C$2:$H$860,"金子栄")</f>
        <v>0</v>
      </c>
      <c r="O60" s="40">
        <f t="shared" si="2"/>
        <v>0</v>
      </c>
      <c r="P60" s="40"/>
      <c r="Q60" s="40">
        <f>COUNTIF($C$2:$C$860,"金子栄")</f>
        <v>0</v>
      </c>
      <c r="R60" s="40">
        <f>COUNTIF($D$2:$D$860,"金子栄")</f>
        <v>0</v>
      </c>
      <c r="S60" s="40">
        <f>COUNTIF($E$2:$E$860,"金子栄")</f>
        <v>0</v>
      </c>
      <c r="T60" s="40">
        <f>COUNTIF($F$2:$F$860,"金子栄")</f>
        <v>0</v>
      </c>
      <c r="U60" s="40">
        <f>COUNTIF($G$2:$G$860,"金子栄")</f>
        <v>0</v>
      </c>
      <c r="V60" s="40">
        <f>COUNTIF($H$2:$H$860,"金子栄")</f>
        <v>0</v>
      </c>
    </row>
    <row r="61" spans="1:22" ht="18" customHeight="1">
      <c r="A61" s="4">
        <v>60</v>
      </c>
      <c r="B61" s="37">
        <v>38451</v>
      </c>
      <c r="C61" s="34" t="s">
        <v>185</v>
      </c>
      <c r="D61" s="34" t="s">
        <v>146</v>
      </c>
      <c r="E61" s="34" t="s">
        <v>50</v>
      </c>
      <c r="F61" s="34" t="s">
        <v>142</v>
      </c>
      <c r="G61" s="21"/>
      <c r="H61" s="21"/>
      <c r="I61" s="21" t="s">
        <v>26</v>
      </c>
      <c r="J61" s="21" t="s">
        <v>9</v>
      </c>
      <c r="L61" s="4"/>
      <c r="M61" s="21" t="s">
        <v>385</v>
      </c>
      <c r="N61" s="10"/>
      <c r="O61" s="10"/>
      <c r="P61" s="10"/>
      <c r="Q61" s="10">
        <f t="shared" ref="Q61:V61" si="3">SUM(Q35:Q60)</f>
        <v>418</v>
      </c>
      <c r="R61" s="10">
        <f t="shared" si="3"/>
        <v>418</v>
      </c>
      <c r="S61" s="10">
        <f t="shared" si="3"/>
        <v>418</v>
      </c>
      <c r="T61" s="10">
        <f t="shared" si="3"/>
        <v>418</v>
      </c>
      <c r="U61" s="10">
        <f t="shared" si="3"/>
        <v>10</v>
      </c>
      <c r="V61" s="10">
        <f t="shared" si="3"/>
        <v>10</v>
      </c>
    </row>
    <row r="62" spans="1:22" ht="18" customHeight="1">
      <c r="A62" s="4">
        <v>61</v>
      </c>
      <c r="B62" s="37">
        <v>38451</v>
      </c>
      <c r="C62" s="34" t="s">
        <v>27</v>
      </c>
      <c r="D62" s="34" t="s">
        <v>49</v>
      </c>
      <c r="E62" s="34" t="s">
        <v>210</v>
      </c>
      <c r="F62" s="34" t="s">
        <v>4</v>
      </c>
      <c r="G62" s="21"/>
      <c r="H62" s="21"/>
      <c r="I62" s="21" t="s">
        <v>19</v>
      </c>
      <c r="J62" s="21" t="s">
        <v>14</v>
      </c>
      <c r="L62" s="4"/>
      <c r="M62" s="21" t="s">
        <v>386</v>
      </c>
      <c r="N62" s="10"/>
      <c r="O62" s="10"/>
      <c r="P62" s="10"/>
      <c r="Q62" s="10">
        <f t="shared" ref="Q62:V62" si="4">Q61+Q31</f>
        <v>859</v>
      </c>
      <c r="R62" s="10">
        <f t="shared" si="4"/>
        <v>859</v>
      </c>
      <c r="S62" s="10">
        <f t="shared" si="4"/>
        <v>859</v>
      </c>
      <c r="T62" s="10">
        <f t="shared" si="4"/>
        <v>859</v>
      </c>
      <c r="U62" s="10">
        <f t="shared" si="4"/>
        <v>13</v>
      </c>
      <c r="V62" s="10">
        <f t="shared" si="4"/>
        <v>13</v>
      </c>
    </row>
    <row r="63" spans="1:22" ht="18" customHeight="1">
      <c r="A63" s="4">
        <v>62</v>
      </c>
      <c r="B63" s="37">
        <v>38451</v>
      </c>
      <c r="C63" s="34" t="s">
        <v>16</v>
      </c>
      <c r="D63" s="34" t="s">
        <v>166</v>
      </c>
      <c r="E63" s="34" t="s">
        <v>33</v>
      </c>
      <c r="F63" s="34" t="s">
        <v>46</v>
      </c>
      <c r="G63" s="21"/>
      <c r="H63" s="21"/>
      <c r="I63" s="21" t="s">
        <v>37</v>
      </c>
      <c r="J63" s="21" t="s">
        <v>20</v>
      </c>
    </row>
    <row r="64" spans="1:22" ht="18" customHeight="1">
      <c r="A64" s="4">
        <v>63</v>
      </c>
      <c r="B64" s="37">
        <v>38452</v>
      </c>
      <c r="C64" s="34" t="s">
        <v>4</v>
      </c>
      <c r="D64" s="34" t="s">
        <v>218</v>
      </c>
      <c r="E64" s="34" t="s">
        <v>49</v>
      </c>
      <c r="F64" s="34" t="s">
        <v>210</v>
      </c>
      <c r="G64" s="21"/>
      <c r="H64" s="21"/>
      <c r="I64" s="21" t="s">
        <v>19</v>
      </c>
      <c r="J64" s="21" t="s">
        <v>14</v>
      </c>
    </row>
    <row r="65" spans="1:22" ht="18" customHeight="1">
      <c r="A65" s="4">
        <v>64</v>
      </c>
      <c r="B65" s="37">
        <v>38452</v>
      </c>
      <c r="C65" s="34" t="s">
        <v>35</v>
      </c>
      <c r="D65" s="34" t="s">
        <v>22</v>
      </c>
      <c r="E65" s="34" t="s">
        <v>21</v>
      </c>
      <c r="F65" s="34" t="s">
        <v>163</v>
      </c>
      <c r="G65" s="21"/>
      <c r="H65" s="21"/>
      <c r="I65" s="21" t="s">
        <v>38</v>
      </c>
      <c r="J65" s="21" t="s">
        <v>13</v>
      </c>
    </row>
    <row r="66" spans="1:22" ht="18" customHeight="1">
      <c r="A66" s="4">
        <v>65</v>
      </c>
      <c r="B66" s="37">
        <v>38452</v>
      </c>
      <c r="C66" s="34" t="s">
        <v>47</v>
      </c>
      <c r="D66" s="34" t="s">
        <v>214</v>
      </c>
      <c r="E66" s="36" t="s">
        <v>23</v>
      </c>
      <c r="F66" s="34" t="s">
        <v>161</v>
      </c>
      <c r="G66" s="21"/>
      <c r="H66" s="21"/>
      <c r="I66" s="21" t="s">
        <v>25</v>
      </c>
      <c r="J66" s="21" t="s">
        <v>32</v>
      </c>
    </row>
    <row r="67" spans="1:22" ht="18" customHeight="1">
      <c r="A67" s="4">
        <v>66</v>
      </c>
      <c r="B67" s="37">
        <v>38452</v>
      </c>
      <c r="C67" s="34" t="s">
        <v>46</v>
      </c>
      <c r="D67" s="34" t="s">
        <v>144</v>
      </c>
      <c r="E67" s="34" t="s">
        <v>166</v>
      </c>
      <c r="F67" s="34" t="s">
        <v>33</v>
      </c>
      <c r="G67" s="21"/>
      <c r="H67" s="21"/>
      <c r="I67" s="21" t="s">
        <v>37</v>
      </c>
      <c r="J67" s="21" t="s">
        <v>20</v>
      </c>
    </row>
    <row r="68" spans="1:22" ht="18" customHeight="1">
      <c r="A68" s="4">
        <v>67</v>
      </c>
      <c r="B68" s="37">
        <v>38452</v>
      </c>
      <c r="C68" s="34" t="s">
        <v>29</v>
      </c>
      <c r="D68" s="34" t="s">
        <v>12</v>
      </c>
      <c r="E68" s="34" t="s">
        <v>30</v>
      </c>
      <c r="F68" s="34" t="s">
        <v>131</v>
      </c>
      <c r="G68" s="21"/>
      <c r="H68" s="21"/>
      <c r="I68" s="21" t="s">
        <v>8</v>
      </c>
      <c r="J68" s="21" t="s">
        <v>31</v>
      </c>
    </row>
    <row r="69" spans="1:22" ht="18" customHeight="1">
      <c r="A69" s="4">
        <v>68</v>
      </c>
      <c r="B69" s="37">
        <v>38452</v>
      </c>
      <c r="C69" s="34" t="s">
        <v>50</v>
      </c>
      <c r="D69" s="34" t="s">
        <v>142</v>
      </c>
      <c r="E69" s="34" t="s">
        <v>24</v>
      </c>
      <c r="F69" s="34" t="s">
        <v>182</v>
      </c>
      <c r="G69" s="21"/>
      <c r="H69" s="21"/>
      <c r="I69" s="21" t="s">
        <v>26</v>
      </c>
      <c r="J69" s="21" t="s">
        <v>9</v>
      </c>
    </row>
    <row r="70" spans="1:22" ht="18" customHeight="1">
      <c r="A70" s="4">
        <v>69</v>
      </c>
      <c r="B70" s="37">
        <v>38453</v>
      </c>
      <c r="C70" s="34" t="s">
        <v>213</v>
      </c>
      <c r="D70" s="34" t="s">
        <v>30</v>
      </c>
      <c r="E70" s="34" t="s">
        <v>12</v>
      </c>
      <c r="F70" s="34" t="s">
        <v>173</v>
      </c>
      <c r="G70" s="21"/>
      <c r="H70" s="21"/>
      <c r="I70" s="21" t="s">
        <v>9</v>
      </c>
      <c r="J70" s="21" t="s">
        <v>25</v>
      </c>
    </row>
    <row r="71" spans="1:22" ht="18" customHeight="1">
      <c r="A71" s="4">
        <v>70</v>
      </c>
      <c r="B71" s="37">
        <v>38453</v>
      </c>
      <c r="C71" s="34" t="s">
        <v>146</v>
      </c>
      <c r="D71" s="34" t="s">
        <v>5</v>
      </c>
      <c r="E71" s="34" t="s">
        <v>185</v>
      </c>
      <c r="F71" s="34" t="s">
        <v>23</v>
      </c>
      <c r="G71" s="21"/>
      <c r="H71" s="21"/>
      <c r="I71" s="21" t="s">
        <v>32</v>
      </c>
      <c r="J71" s="21" t="s">
        <v>31</v>
      </c>
    </row>
    <row r="72" spans="1:22" ht="18" customHeight="1">
      <c r="A72" s="4">
        <v>71</v>
      </c>
      <c r="B72" s="37">
        <v>38454</v>
      </c>
      <c r="C72" s="34" t="s">
        <v>210</v>
      </c>
      <c r="D72" s="34" t="s">
        <v>15</v>
      </c>
      <c r="E72" s="34" t="s">
        <v>144</v>
      </c>
      <c r="F72" s="34" t="s">
        <v>36</v>
      </c>
      <c r="G72" s="21"/>
      <c r="H72" s="21"/>
      <c r="I72" s="21" t="s">
        <v>20</v>
      </c>
      <c r="J72" s="21" t="s">
        <v>19</v>
      </c>
    </row>
    <row r="73" spans="1:22" ht="18" customHeight="1">
      <c r="A73" s="4">
        <v>72</v>
      </c>
      <c r="B73" s="37">
        <v>38454</v>
      </c>
      <c r="C73" s="34" t="s">
        <v>23</v>
      </c>
      <c r="D73" s="34" t="s">
        <v>185</v>
      </c>
      <c r="E73" s="34" t="s">
        <v>214</v>
      </c>
      <c r="F73" s="34" t="s">
        <v>5</v>
      </c>
      <c r="G73" s="21"/>
      <c r="H73" s="21"/>
      <c r="I73" s="21" t="s">
        <v>32</v>
      </c>
      <c r="J73" s="21" t="s">
        <v>31</v>
      </c>
      <c r="M73" s="13"/>
      <c r="N73" s="24"/>
      <c r="O73" s="24"/>
      <c r="P73" s="24"/>
      <c r="Q73" s="24"/>
      <c r="R73" s="24"/>
      <c r="S73" s="24"/>
      <c r="T73" s="24"/>
      <c r="U73" s="24"/>
      <c r="V73" s="24"/>
    </row>
    <row r="74" spans="1:22" ht="18" customHeight="1">
      <c r="A74" s="4">
        <v>73</v>
      </c>
      <c r="B74" s="37">
        <v>38454</v>
      </c>
      <c r="C74" s="34" t="s">
        <v>163</v>
      </c>
      <c r="D74" s="36" t="s">
        <v>27</v>
      </c>
      <c r="E74" s="34" t="s">
        <v>72</v>
      </c>
      <c r="F74" s="34" t="s">
        <v>10</v>
      </c>
      <c r="G74" s="21"/>
      <c r="H74" s="21"/>
      <c r="I74" s="21" t="s">
        <v>38</v>
      </c>
      <c r="J74" s="21" t="s">
        <v>37</v>
      </c>
      <c r="M74" s="13"/>
      <c r="N74" s="24"/>
      <c r="O74" s="24"/>
      <c r="P74" s="24"/>
      <c r="Q74" s="24"/>
      <c r="R74" s="24"/>
      <c r="S74" s="24"/>
      <c r="T74" s="24"/>
      <c r="U74" s="24"/>
      <c r="V74" s="24"/>
    </row>
    <row r="75" spans="1:22" ht="18" customHeight="1">
      <c r="A75" s="4">
        <v>74</v>
      </c>
      <c r="B75" s="37">
        <v>38454</v>
      </c>
      <c r="C75" s="34" t="s">
        <v>12</v>
      </c>
      <c r="D75" s="34" t="s">
        <v>173</v>
      </c>
      <c r="E75" s="34" t="s">
        <v>29</v>
      </c>
      <c r="F75" s="34" t="s">
        <v>30</v>
      </c>
      <c r="G75" s="21"/>
      <c r="H75" s="21"/>
      <c r="I75" s="21" t="s">
        <v>9</v>
      </c>
      <c r="J75" s="21" t="s">
        <v>25</v>
      </c>
      <c r="M75" s="13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38455</v>
      </c>
      <c r="C76" s="34" t="s">
        <v>10</v>
      </c>
      <c r="D76" s="34" t="s">
        <v>4</v>
      </c>
      <c r="E76" s="34" t="s">
        <v>27</v>
      </c>
      <c r="F76" s="34" t="s">
        <v>72</v>
      </c>
      <c r="G76" s="21"/>
      <c r="H76" s="21"/>
      <c r="I76" s="21" t="s">
        <v>38</v>
      </c>
      <c r="J76" s="21" t="s">
        <v>37</v>
      </c>
      <c r="M76" s="13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38455</v>
      </c>
      <c r="C77" s="36" t="s">
        <v>36</v>
      </c>
      <c r="D77" s="34" t="s">
        <v>35</v>
      </c>
      <c r="E77" s="34" t="s">
        <v>15</v>
      </c>
      <c r="F77" s="34" t="s">
        <v>144</v>
      </c>
      <c r="G77" s="21"/>
      <c r="H77" s="21"/>
      <c r="I77" s="21" t="s">
        <v>20</v>
      </c>
      <c r="J77" s="21" t="s">
        <v>19</v>
      </c>
      <c r="M77" s="12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38455</v>
      </c>
      <c r="C78" s="34" t="s">
        <v>30</v>
      </c>
      <c r="D78" s="34" t="s">
        <v>29</v>
      </c>
      <c r="E78" s="34" t="s">
        <v>173</v>
      </c>
      <c r="F78" s="34" t="s">
        <v>213</v>
      </c>
      <c r="G78" s="21"/>
      <c r="H78" s="21"/>
      <c r="I78" s="21" t="s">
        <v>9</v>
      </c>
      <c r="J78" s="21" t="s">
        <v>25</v>
      </c>
      <c r="M78" s="12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38455</v>
      </c>
      <c r="C79" s="34" t="s">
        <v>43</v>
      </c>
      <c r="D79" s="34" t="s">
        <v>6</v>
      </c>
      <c r="E79" s="34" t="s">
        <v>166</v>
      </c>
      <c r="F79" s="34" t="s">
        <v>16</v>
      </c>
      <c r="G79" s="21"/>
      <c r="H79" s="21"/>
      <c r="I79" s="21" t="s">
        <v>13</v>
      </c>
      <c r="J79" s="21" t="s">
        <v>14</v>
      </c>
      <c r="M79" s="12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38455</v>
      </c>
      <c r="C80" s="34" t="s">
        <v>24</v>
      </c>
      <c r="D80" s="34" t="s">
        <v>47</v>
      </c>
      <c r="E80" s="34" t="s">
        <v>211</v>
      </c>
      <c r="F80" s="34" t="s">
        <v>131</v>
      </c>
      <c r="G80" s="21"/>
      <c r="H80" s="21"/>
      <c r="I80" s="21" t="s">
        <v>8</v>
      </c>
      <c r="J80" s="21" t="s">
        <v>26</v>
      </c>
      <c r="M80" s="12"/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38455</v>
      </c>
      <c r="C81" s="34" t="s">
        <v>214</v>
      </c>
      <c r="D81" s="34" t="s">
        <v>146</v>
      </c>
      <c r="E81" s="34" t="s">
        <v>5</v>
      </c>
      <c r="F81" s="34" t="s">
        <v>185</v>
      </c>
      <c r="G81" s="21"/>
      <c r="H81" s="21"/>
      <c r="I81" s="21" t="s">
        <v>32</v>
      </c>
      <c r="J81" s="21" t="s">
        <v>31</v>
      </c>
      <c r="M81" s="12"/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38456</v>
      </c>
      <c r="C82" s="34" t="s">
        <v>166</v>
      </c>
      <c r="D82" s="34" t="s">
        <v>33</v>
      </c>
      <c r="E82" s="34" t="s">
        <v>6</v>
      </c>
      <c r="F82" s="34" t="s">
        <v>17</v>
      </c>
      <c r="G82" s="21"/>
      <c r="H82" s="21"/>
      <c r="I82" s="21" t="s">
        <v>13</v>
      </c>
      <c r="J82" s="21" t="s">
        <v>14</v>
      </c>
      <c r="M82" s="12"/>
      <c r="N82" s="24"/>
      <c r="O82" s="24"/>
      <c r="P82" s="24"/>
      <c r="Q82" s="24"/>
      <c r="R82" s="24"/>
      <c r="S82" s="24"/>
      <c r="T82" s="24"/>
      <c r="U82" s="24"/>
      <c r="V82" s="24"/>
    </row>
    <row r="83" spans="1:22" ht="18" customHeight="1">
      <c r="A83" s="4">
        <v>82</v>
      </c>
      <c r="B83" s="37">
        <v>38456</v>
      </c>
      <c r="C83" s="34" t="s">
        <v>72</v>
      </c>
      <c r="D83" s="34" t="s">
        <v>163</v>
      </c>
      <c r="E83" s="34" t="s">
        <v>4</v>
      </c>
      <c r="F83" s="34" t="s">
        <v>27</v>
      </c>
      <c r="G83" s="21"/>
      <c r="H83" s="21"/>
      <c r="I83" s="21" t="s">
        <v>38</v>
      </c>
      <c r="J83" s="21" t="s">
        <v>37</v>
      </c>
      <c r="M83" s="12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38457</v>
      </c>
      <c r="C84" s="34" t="s">
        <v>153</v>
      </c>
      <c r="D84" s="34" t="s">
        <v>173</v>
      </c>
      <c r="E84" s="34" t="s">
        <v>146</v>
      </c>
      <c r="F84" s="34" t="s">
        <v>47</v>
      </c>
      <c r="G84" s="21"/>
      <c r="H84" s="21"/>
      <c r="I84" s="21" t="s">
        <v>26</v>
      </c>
      <c r="J84" s="21" t="s">
        <v>32</v>
      </c>
      <c r="M84" s="12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18" customHeight="1">
      <c r="A85" s="4">
        <v>84</v>
      </c>
      <c r="B85" s="37">
        <v>38457</v>
      </c>
      <c r="C85" s="34" t="s">
        <v>5</v>
      </c>
      <c r="D85" s="34" t="s">
        <v>131</v>
      </c>
      <c r="E85" s="34" t="s">
        <v>39</v>
      </c>
      <c r="F85" s="34" t="s">
        <v>29</v>
      </c>
      <c r="G85" s="21"/>
      <c r="H85" s="21"/>
      <c r="I85" s="21" t="s">
        <v>31</v>
      </c>
      <c r="J85" s="21" t="s">
        <v>9</v>
      </c>
      <c r="M85" s="12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18" customHeight="1">
      <c r="A86" s="4">
        <v>85</v>
      </c>
      <c r="B86" s="37">
        <v>38457</v>
      </c>
      <c r="C86" s="34" t="s">
        <v>185</v>
      </c>
      <c r="D86" s="34" t="s">
        <v>214</v>
      </c>
      <c r="E86" s="34" t="s">
        <v>182</v>
      </c>
      <c r="F86" s="34" t="s">
        <v>23</v>
      </c>
      <c r="G86" s="21"/>
      <c r="H86" s="21"/>
      <c r="I86" s="21" t="s">
        <v>25</v>
      </c>
      <c r="J86" s="21" t="s">
        <v>8</v>
      </c>
      <c r="M86" s="12"/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38457</v>
      </c>
      <c r="C87" s="34" t="s">
        <v>144</v>
      </c>
      <c r="D87" s="34" t="s">
        <v>22</v>
      </c>
      <c r="E87" s="34" t="s">
        <v>168</v>
      </c>
      <c r="F87" s="34" t="s">
        <v>15</v>
      </c>
      <c r="G87" s="21"/>
      <c r="H87" s="21"/>
      <c r="I87" s="21" t="s">
        <v>19</v>
      </c>
      <c r="J87" s="21" t="s">
        <v>13</v>
      </c>
      <c r="M87" s="12"/>
      <c r="N87" s="24"/>
      <c r="O87" s="24"/>
      <c r="P87" s="24"/>
      <c r="Q87" s="24"/>
      <c r="R87" s="24"/>
      <c r="S87" s="24"/>
      <c r="T87" s="24"/>
      <c r="U87" s="24"/>
      <c r="V87" s="24"/>
    </row>
    <row r="88" spans="1:22" ht="18" customHeight="1">
      <c r="A88" s="4">
        <v>87</v>
      </c>
      <c r="B88" s="37">
        <v>38457</v>
      </c>
      <c r="C88" s="34" t="s">
        <v>17</v>
      </c>
      <c r="D88" s="34" t="s">
        <v>10</v>
      </c>
      <c r="E88" s="34" t="s">
        <v>35</v>
      </c>
      <c r="F88" s="34" t="s">
        <v>6</v>
      </c>
      <c r="G88" s="21"/>
      <c r="H88" s="21"/>
      <c r="I88" s="21" t="s">
        <v>14</v>
      </c>
      <c r="J88" s="21" t="s">
        <v>37</v>
      </c>
      <c r="M88" s="12"/>
      <c r="N88" s="24"/>
      <c r="O88" s="24"/>
      <c r="P88" s="24"/>
      <c r="Q88" s="24"/>
      <c r="R88" s="24"/>
      <c r="S88" s="24"/>
      <c r="T88" s="24"/>
      <c r="U88" s="24"/>
      <c r="V88" s="24"/>
    </row>
    <row r="89" spans="1:22" ht="18" customHeight="1">
      <c r="A89" s="4">
        <v>88</v>
      </c>
      <c r="B89" s="37">
        <v>38457</v>
      </c>
      <c r="C89" s="34" t="s">
        <v>16</v>
      </c>
      <c r="D89" s="34" t="s">
        <v>21</v>
      </c>
      <c r="E89" s="34" t="s">
        <v>49</v>
      </c>
      <c r="F89" s="34" t="s">
        <v>4</v>
      </c>
      <c r="G89" s="21"/>
      <c r="H89" s="21"/>
      <c r="I89" s="21" t="s">
        <v>20</v>
      </c>
      <c r="J89" s="21" t="s">
        <v>38</v>
      </c>
      <c r="M89" s="12"/>
      <c r="N89" s="24"/>
      <c r="O89" s="24"/>
      <c r="P89" s="24"/>
      <c r="Q89" s="24"/>
      <c r="R89" s="24"/>
      <c r="S89" s="24"/>
      <c r="T89" s="24"/>
      <c r="U89" s="24"/>
      <c r="V89" s="24"/>
    </row>
    <row r="90" spans="1:22" ht="18" customHeight="1">
      <c r="A90" s="4">
        <v>89</v>
      </c>
      <c r="B90" s="37">
        <v>38458</v>
      </c>
      <c r="C90" s="34" t="s">
        <v>182</v>
      </c>
      <c r="D90" s="34" t="s">
        <v>23</v>
      </c>
      <c r="E90" s="34" t="s">
        <v>214</v>
      </c>
      <c r="F90" s="34" t="s">
        <v>161</v>
      </c>
      <c r="G90" s="21"/>
      <c r="H90" s="21"/>
      <c r="I90" s="21" t="s">
        <v>25</v>
      </c>
      <c r="J90" s="21" t="s">
        <v>8</v>
      </c>
      <c r="M90" s="12"/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38458</v>
      </c>
      <c r="C91" s="34" t="s">
        <v>4</v>
      </c>
      <c r="D91" s="34" t="s">
        <v>72</v>
      </c>
      <c r="E91" s="34" t="s">
        <v>21</v>
      </c>
      <c r="F91" s="34" t="s">
        <v>49</v>
      </c>
      <c r="G91" s="21"/>
      <c r="H91" s="21"/>
      <c r="I91" s="21" t="s">
        <v>20</v>
      </c>
      <c r="J91" s="21" t="s">
        <v>38</v>
      </c>
      <c r="M91" s="12"/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38458</v>
      </c>
      <c r="C92" s="34" t="s">
        <v>47</v>
      </c>
      <c r="D92" s="34" t="s">
        <v>213</v>
      </c>
      <c r="E92" s="34" t="s">
        <v>24</v>
      </c>
      <c r="F92" s="34" t="s">
        <v>173</v>
      </c>
      <c r="G92" s="21"/>
      <c r="H92" s="21"/>
      <c r="I92" s="21" t="s">
        <v>26</v>
      </c>
      <c r="J92" s="21" t="s">
        <v>32</v>
      </c>
      <c r="M92" s="12"/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38458</v>
      </c>
      <c r="C93" s="34" t="s">
        <v>6</v>
      </c>
      <c r="D93" s="34" t="s">
        <v>46</v>
      </c>
      <c r="E93" s="34" t="s">
        <v>10</v>
      </c>
      <c r="F93" s="34" t="s">
        <v>35</v>
      </c>
      <c r="G93" s="21"/>
      <c r="H93" s="21"/>
      <c r="I93" s="21" t="s">
        <v>14</v>
      </c>
      <c r="J93" s="21" t="s">
        <v>37</v>
      </c>
      <c r="M93" s="12"/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38458</v>
      </c>
      <c r="C94" s="34" t="s">
        <v>29</v>
      </c>
      <c r="D94" s="34" t="s">
        <v>12</v>
      </c>
      <c r="E94" s="34" t="s">
        <v>30</v>
      </c>
      <c r="F94" s="34" t="s">
        <v>131</v>
      </c>
      <c r="G94" s="21"/>
      <c r="H94" s="21"/>
      <c r="I94" s="21" t="s">
        <v>31</v>
      </c>
      <c r="J94" s="21" t="s">
        <v>9</v>
      </c>
      <c r="M94" s="12"/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38458</v>
      </c>
      <c r="C95" s="34" t="s">
        <v>15</v>
      </c>
      <c r="D95" s="34" t="s">
        <v>36</v>
      </c>
      <c r="E95" s="36" t="s">
        <v>22</v>
      </c>
      <c r="F95" s="34" t="s">
        <v>168</v>
      </c>
      <c r="G95" s="21"/>
      <c r="H95" s="21"/>
      <c r="I95" s="21" t="s">
        <v>19</v>
      </c>
      <c r="J95" s="21" t="s">
        <v>13</v>
      </c>
      <c r="M95" s="12"/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38459</v>
      </c>
      <c r="C96" s="34" t="s">
        <v>161</v>
      </c>
      <c r="D96" s="34" t="s">
        <v>185</v>
      </c>
      <c r="E96" s="34" t="s">
        <v>23</v>
      </c>
      <c r="F96" s="34" t="s">
        <v>214</v>
      </c>
      <c r="G96" s="21"/>
      <c r="H96" s="21"/>
      <c r="I96" s="21" t="s">
        <v>25</v>
      </c>
      <c r="J96" s="21" t="s">
        <v>8</v>
      </c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38459</v>
      </c>
      <c r="C97" s="34" t="s">
        <v>35</v>
      </c>
      <c r="D97" s="34" t="s">
        <v>17</v>
      </c>
      <c r="E97" s="34" t="s">
        <v>46</v>
      </c>
      <c r="F97" s="34" t="s">
        <v>10</v>
      </c>
      <c r="G97" s="21"/>
      <c r="H97" s="21"/>
      <c r="I97" s="21" t="s">
        <v>14</v>
      </c>
      <c r="J97" s="21" t="s">
        <v>37</v>
      </c>
      <c r="M97" s="12"/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38459</v>
      </c>
      <c r="C98" s="34" t="s">
        <v>211</v>
      </c>
      <c r="D98" s="34" t="s">
        <v>30</v>
      </c>
      <c r="E98" s="34" t="s">
        <v>131</v>
      </c>
      <c r="F98" s="34" t="s">
        <v>5</v>
      </c>
      <c r="G98" s="21"/>
      <c r="H98" s="21"/>
      <c r="I98" s="21" t="s">
        <v>31</v>
      </c>
      <c r="J98" s="21" t="s">
        <v>9</v>
      </c>
      <c r="M98" s="12"/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38459</v>
      </c>
      <c r="C99" s="34" t="s">
        <v>173</v>
      </c>
      <c r="D99" s="34" t="s">
        <v>24</v>
      </c>
      <c r="E99" s="34" t="s">
        <v>153</v>
      </c>
      <c r="F99" s="34" t="s">
        <v>213</v>
      </c>
      <c r="G99" s="21"/>
      <c r="H99" s="21"/>
      <c r="I99" s="21" t="s">
        <v>26</v>
      </c>
      <c r="J99" s="21" t="s">
        <v>32</v>
      </c>
      <c r="M99" s="12"/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38459</v>
      </c>
      <c r="C100" s="34" t="s">
        <v>49</v>
      </c>
      <c r="D100" s="34" t="s">
        <v>16</v>
      </c>
      <c r="E100" s="34" t="s">
        <v>72</v>
      </c>
      <c r="F100" s="34" t="s">
        <v>21</v>
      </c>
      <c r="G100" s="21"/>
      <c r="H100" s="21"/>
      <c r="I100" s="21" t="s">
        <v>20</v>
      </c>
      <c r="J100" s="21" t="s">
        <v>38</v>
      </c>
      <c r="M100" s="12"/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38459</v>
      </c>
      <c r="C101" s="34" t="s">
        <v>168</v>
      </c>
      <c r="D101" s="36" t="s">
        <v>144</v>
      </c>
      <c r="E101" s="34" t="s">
        <v>36</v>
      </c>
      <c r="F101" s="34" t="s">
        <v>22</v>
      </c>
      <c r="G101" s="21"/>
      <c r="H101" s="21"/>
      <c r="I101" s="21" t="s">
        <v>19</v>
      </c>
      <c r="J101" s="21" t="s">
        <v>13</v>
      </c>
      <c r="M101" s="12"/>
      <c r="N101" s="24"/>
      <c r="O101" s="24"/>
      <c r="P101" s="24"/>
      <c r="Q101" s="24"/>
      <c r="R101" s="24"/>
      <c r="S101" s="24"/>
      <c r="T101" s="24"/>
      <c r="U101" s="24"/>
      <c r="V101" s="24"/>
    </row>
    <row r="102" spans="1:22" ht="18" customHeight="1">
      <c r="A102" s="4">
        <v>101</v>
      </c>
      <c r="B102" s="37">
        <v>38460</v>
      </c>
      <c r="C102" s="34" t="s">
        <v>213</v>
      </c>
      <c r="D102" s="34" t="s">
        <v>29</v>
      </c>
      <c r="E102" s="34" t="s">
        <v>50</v>
      </c>
      <c r="F102" s="34" t="s">
        <v>146</v>
      </c>
      <c r="G102" s="21"/>
      <c r="H102" s="21"/>
      <c r="I102" s="21" t="s">
        <v>32</v>
      </c>
      <c r="J102" s="21" t="s">
        <v>9</v>
      </c>
      <c r="M102" s="12"/>
      <c r="N102" s="24"/>
      <c r="O102" s="24"/>
      <c r="P102" s="24"/>
      <c r="Q102" s="24"/>
      <c r="R102" s="24"/>
      <c r="S102" s="24"/>
      <c r="T102" s="24"/>
      <c r="U102" s="24"/>
      <c r="V102" s="24"/>
    </row>
    <row r="103" spans="1:22" ht="18" customHeight="1">
      <c r="A103" s="4">
        <v>102</v>
      </c>
      <c r="B103" s="37">
        <v>38460</v>
      </c>
      <c r="C103" s="34" t="s">
        <v>131</v>
      </c>
      <c r="D103" s="34" t="s">
        <v>39</v>
      </c>
      <c r="E103" s="34" t="s">
        <v>5</v>
      </c>
      <c r="F103" s="34" t="s">
        <v>47</v>
      </c>
      <c r="G103" s="21"/>
      <c r="H103" s="21"/>
      <c r="I103" s="21" t="s">
        <v>31</v>
      </c>
      <c r="J103" s="21" t="s">
        <v>8</v>
      </c>
    </row>
    <row r="104" spans="1:22" ht="18" customHeight="1">
      <c r="A104" s="4">
        <v>103</v>
      </c>
      <c r="B104" s="37">
        <v>38460</v>
      </c>
      <c r="C104" s="34" t="s">
        <v>214</v>
      </c>
      <c r="D104" s="34" t="s">
        <v>182</v>
      </c>
      <c r="E104" s="34" t="s">
        <v>185</v>
      </c>
      <c r="F104" s="34" t="s">
        <v>23</v>
      </c>
      <c r="G104" s="21"/>
      <c r="H104" s="21"/>
      <c r="I104" s="21" t="s">
        <v>25</v>
      </c>
      <c r="J104" s="21" t="s">
        <v>26</v>
      </c>
    </row>
    <row r="105" spans="1:22" ht="18" customHeight="1">
      <c r="A105" s="4">
        <v>104</v>
      </c>
      <c r="B105" s="37">
        <v>38461</v>
      </c>
      <c r="C105" s="34" t="s">
        <v>10</v>
      </c>
      <c r="D105" s="34" t="s">
        <v>4</v>
      </c>
      <c r="E105" s="34" t="s">
        <v>27</v>
      </c>
      <c r="F105" s="34" t="s">
        <v>36</v>
      </c>
      <c r="G105" s="21"/>
      <c r="H105" s="21"/>
      <c r="I105" s="21" t="s">
        <v>14</v>
      </c>
      <c r="J105" s="21" t="s">
        <v>13</v>
      </c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38461</v>
      </c>
      <c r="C106" s="34" t="s">
        <v>23</v>
      </c>
      <c r="D106" s="34" t="s">
        <v>161</v>
      </c>
      <c r="E106" s="34" t="s">
        <v>182</v>
      </c>
      <c r="F106" s="34" t="s">
        <v>185</v>
      </c>
      <c r="G106" s="21"/>
      <c r="H106" s="21"/>
      <c r="I106" s="21" t="s">
        <v>25</v>
      </c>
      <c r="J106" s="21" t="s">
        <v>26</v>
      </c>
    </row>
    <row r="107" spans="1:22" ht="18" customHeight="1">
      <c r="A107" s="4">
        <v>106</v>
      </c>
      <c r="B107" s="37">
        <v>38461</v>
      </c>
      <c r="C107" s="34" t="s">
        <v>50</v>
      </c>
      <c r="D107" s="34" t="s">
        <v>146</v>
      </c>
      <c r="E107" s="34" t="s">
        <v>30</v>
      </c>
      <c r="F107" s="34" t="s">
        <v>29</v>
      </c>
      <c r="G107" s="21"/>
      <c r="H107" s="21"/>
      <c r="I107" s="21" t="s">
        <v>32</v>
      </c>
      <c r="J107" s="21" t="s">
        <v>9</v>
      </c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38461</v>
      </c>
      <c r="C108" s="34" t="s">
        <v>21</v>
      </c>
      <c r="D108" s="34" t="s">
        <v>7</v>
      </c>
      <c r="E108" s="34" t="s">
        <v>163</v>
      </c>
      <c r="F108" s="34" t="s">
        <v>72</v>
      </c>
      <c r="G108" s="21"/>
      <c r="H108" s="21"/>
      <c r="I108" s="21" t="s">
        <v>19</v>
      </c>
      <c r="J108" s="21" t="s">
        <v>20</v>
      </c>
    </row>
    <row r="109" spans="1:22" ht="18" customHeight="1">
      <c r="A109" s="4">
        <v>108</v>
      </c>
      <c r="B109" s="37">
        <v>38461</v>
      </c>
      <c r="C109" s="34" t="s">
        <v>22</v>
      </c>
      <c r="D109" s="34" t="s">
        <v>210</v>
      </c>
      <c r="E109" s="34" t="s">
        <v>218</v>
      </c>
      <c r="F109" s="34" t="s">
        <v>46</v>
      </c>
      <c r="G109" s="21"/>
      <c r="H109" s="21"/>
      <c r="I109" s="21" t="s">
        <v>37</v>
      </c>
      <c r="J109" s="21" t="s">
        <v>38</v>
      </c>
    </row>
    <row r="110" spans="1:22" ht="18" customHeight="1">
      <c r="A110" s="4">
        <v>109</v>
      </c>
      <c r="B110" s="37">
        <v>38461</v>
      </c>
      <c r="C110" s="34" t="s">
        <v>12</v>
      </c>
      <c r="D110" s="34" t="s">
        <v>5</v>
      </c>
      <c r="E110" s="34" t="s">
        <v>47</v>
      </c>
      <c r="F110" s="34" t="s">
        <v>131</v>
      </c>
      <c r="G110" s="21"/>
      <c r="H110" s="21"/>
      <c r="I110" s="21" t="s">
        <v>31</v>
      </c>
      <c r="J110" s="21" t="s">
        <v>8</v>
      </c>
    </row>
    <row r="111" spans="1:22" ht="18" customHeight="1">
      <c r="A111" s="4">
        <v>110</v>
      </c>
      <c r="B111" s="37">
        <v>38462</v>
      </c>
      <c r="C111" s="34" t="s">
        <v>72</v>
      </c>
      <c r="D111" s="34" t="s">
        <v>43</v>
      </c>
      <c r="E111" s="34" t="s">
        <v>7</v>
      </c>
      <c r="F111" s="34" t="s">
        <v>163</v>
      </c>
      <c r="G111" s="21"/>
      <c r="H111" s="21"/>
      <c r="I111" s="21" t="s">
        <v>19</v>
      </c>
      <c r="J111" s="21" t="s">
        <v>20</v>
      </c>
    </row>
    <row r="112" spans="1:22" ht="18" customHeight="1">
      <c r="A112" s="4">
        <v>111</v>
      </c>
      <c r="B112" s="37">
        <v>38462</v>
      </c>
      <c r="C112" s="34" t="s">
        <v>46</v>
      </c>
      <c r="D112" s="34" t="s">
        <v>168</v>
      </c>
      <c r="E112" s="34" t="s">
        <v>210</v>
      </c>
      <c r="F112" s="34" t="s">
        <v>218</v>
      </c>
      <c r="G112" s="21"/>
      <c r="H112" s="21"/>
      <c r="I112" s="21" t="s">
        <v>37</v>
      </c>
      <c r="J112" s="21" t="s">
        <v>38</v>
      </c>
    </row>
    <row r="113" spans="1:22" ht="18" customHeight="1">
      <c r="A113" s="4">
        <v>112</v>
      </c>
      <c r="B113" s="37">
        <v>38462</v>
      </c>
      <c r="C113" s="34" t="s">
        <v>185</v>
      </c>
      <c r="D113" s="34" t="s">
        <v>214</v>
      </c>
      <c r="E113" s="34" t="s">
        <v>161</v>
      </c>
      <c r="F113" s="34" t="s">
        <v>182</v>
      </c>
      <c r="G113" s="21"/>
      <c r="H113" s="21"/>
      <c r="I113" s="21" t="s">
        <v>25</v>
      </c>
      <c r="J113" s="21" t="s">
        <v>26</v>
      </c>
    </row>
    <row r="114" spans="1:22" ht="18" customHeight="1">
      <c r="A114" s="4">
        <v>113</v>
      </c>
      <c r="B114" s="37">
        <v>38463</v>
      </c>
      <c r="C114" s="34" t="s">
        <v>218</v>
      </c>
      <c r="D114" s="34" t="s">
        <v>22</v>
      </c>
      <c r="E114" s="34" t="s">
        <v>168</v>
      </c>
      <c r="F114" s="34" t="s">
        <v>210</v>
      </c>
      <c r="G114" s="21"/>
      <c r="H114" s="21"/>
      <c r="I114" s="21" t="s">
        <v>37</v>
      </c>
      <c r="J114" s="21" t="s">
        <v>38</v>
      </c>
      <c r="N114" s="24"/>
      <c r="O114" s="24"/>
      <c r="P114" s="24"/>
      <c r="Q114" s="24"/>
      <c r="R114" s="24"/>
      <c r="S114" s="24"/>
      <c r="T114" s="24"/>
      <c r="U114" s="24"/>
      <c r="V114" s="24"/>
    </row>
    <row r="115" spans="1:22" ht="18" customHeight="1">
      <c r="A115" s="4">
        <v>114</v>
      </c>
      <c r="B115" s="37">
        <v>38463</v>
      </c>
      <c r="C115" s="34" t="s">
        <v>27</v>
      </c>
      <c r="D115" s="34" t="s">
        <v>10</v>
      </c>
      <c r="E115" s="34" t="s">
        <v>49</v>
      </c>
      <c r="F115" s="34" t="s">
        <v>144</v>
      </c>
      <c r="G115" s="21"/>
      <c r="H115" s="21"/>
      <c r="I115" s="21" t="s">
        <v>14</v>
      </c>
      <c r="J115" s="21" t="s">
        <v>13</v>
      </c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38463</v>
      </c>
      <c r="C116" s="34" t="s">
        <v>163</v>
      </c>
      <c r="D116" s="34" t="s">
        <v>21</v>
      </c>
      <c r="E116" s="34" t="s">
        <v>43</v>
      </c>
      <c r="F116" s="34" t="s">
        <v>7</v>
      </c>
      <c r="G116" s="21"/>
      <c r="H116" s="21"/>
      <c r="I116" s="21" t="s">
        <v>19</v>
      </c>
      <c r="J116" s="21" t="s">
        <v>20</v>
      </c>
      <c r="N116" s="24"/>
      <c r="O116" s="24"/>
      <c r="P116" s="24"/>
      <c r="Q116" s="24"/>
      <c r="R116" s="24"/>
      <c r="S116" s="24"/>
      <c r="T116" s="24"/>
      <c r="U116" s="24"/>
      <c r="V116" s="24"/>
    </row>
    <row r="117" spans="1:22" ht="18" customHeight="1">
      <c r="A117" s="4">
        <v>116</v>
      </c>
      <c r="B117" s="37">
        <v>38464</v>
      </c>
      <c r="C117" s="34" t="s">
        <v>182</v>
      </c>
      <c r="D117" s="34" t="s">
        <v>23</v>
      </c>
      <c r="E117" s="34" t="s">
        <v>214</v>
      </c>
      <c r="F117" s="34" t="s">
        <v>161</v>
      </c>
      <c r="G117" s="21"/>
      <c r="H117" s="21"/>
      <c r="I117" s="21" t="s">
        <v>32</v>
      </c>
      <c r="J117" s="21" t="s">
        <v>25</v>
      </c>
      <c r="N117" s="24"/>
      <c r="O117" s="24"/>
      <c r="P117" s="24"/>
      <c r="Q117" s="24"/>
      <c r="R117" s="24"/>
      <c r="S117" s="24"/>
      <c r="T117" s="24"/>
      <c r="U117" s="24"/>
      <c r="V117" s="24"/>
    </row>
    <row r="118" spans="1:22" ht="18" customHeight="1">
      <c r="A118" s="4">
        <v>117</v>
      </c>
      <c r="B118" s="37">
        <v>38464</v>
      </c>
      <c r="C118" s="34" t="s">
        <v>7</v>
      </c>
      <c r="D118" s="34" t="s">
        <v>35</v>
      </c>
      <c r="E118" s="34" t="s">
        <v>166</v>
      </c>
      <c r="F118" s="34" t="s">
        <v>168</v>
      </c>
      <c r="G118" s="21"/>
      <c r="H118" s="21"/>
      <c r="I118" s="21" t="s">
        <v>20</v>
      </c>
      <c r="J118" s="21" t="s">
        <v>37</v>
      </c>
      <c r="N118" s="24"/>
      <c r="O118" s="24"/>
      <c r="P118" s="24"/>
      <c r="Q118" s="24"/>
      <c r="R118" s="24"/>
      <c r="S118" s="24"/>
      <c r="T118" s="24"/>
      <c r="U118" s="24"/>
      <c r="V118" s="24"/>
    </row>
    <row r="119" spans="1:22" ht="18" customHeight="1">
      <c r="A119" s="4">
        <v>118</v>
      </c>
      <c r="B119" s="37">
        <v>38464</v>
      </c>
      <c r="C119" s="36" t="s">
        <v>49</v>
      </c>
      <c r="D119" s="34" t="s">
        <v>144</v>
      </c>
      <c r="E119" s="34" t="s">
        <v>17</v>
      </c>
      <c r="F119" s="34" t="s">
        <v>6</v>
      </c>
      <c r="G119" s="21"/>
      <c r="H119" s="21"/>
      <c r="I119" s="21" t="s">
        <v>13</v>
      </c>
      <c r="J119" s="21" t="s">
        <v>38</v>
      </c>
      <c r="N119" s="24"/>
      <c r="O119" s="24"/>
      <c r="P119" s="24"/>
      <c r="Q119" s="24"/>
      <c r="R119" s="24"/>
      <c r="S119" s="24"/>
      <c r="T119" s="24"/>
      <c r="U119" s="24"/>
      <c r="V119" s="24"/>
    </row>
    <row r="120" spans="1:22" ht="18" customHeight="1">
      <c r="A120" s="4">
        <v>119</v>
      </c>
      <c r="B120" s="37">
        <v>38464</v>
      </c>
      <c r="C120" s="34" t="s">
        <v>30</v>
      </c>
      <c r="D120" s="34" t="s">
        <v>213</v>
      </c>
      <c r="E120" s="34" t="s">
        <v>29</v>
      </c>
      <c r="F120" s="34" t="s">
        <v>5</v>
      </c>
      <c r="G120" s="21"/>
      <c r="H120" s="21"/>
      <c r="I120" s="21" t="s">
        <v>9</v>
      </c>
      <c r="J120" s="21" t="s">
        <v>8</v>
      </c>
      <c r="N120" s="24"/>
      <c r="O120" s="24"/>
      <c r="P120" s="24"/>
      <c r="Q120" s="24"/>
      <c r="R120" s="24"/>
      <c r="S120" s="24"/>
      <c r="T120" s="24"/>
      <c r="U120" s="24"/>
      <c r="V120" s="24"/>
    </row>
    <row r="121" spans="1:22" ht="18" customHeight="1">
      <c r="A121" s="4">
        <v>120</v>
      </c>
      <c r="B121" s="37">
        <v>38465</v>
      </c>
      <c r="C121" s="34" t="s">
        <v>161</v>
      </c>
      <c r="D121" s="34" t="s">
        <v>131</v>
      </c>
      <c r="E121" s="34" t="s">
        <v>47</v>
      </c>
      <c r="F121" s="34" t="s">
        <v>23</v>
      </c>
      <c r="G121" s="21"/>
      <c r="H121" s="21"/>
      <c r="I121" s="21" t="s">
        <v>32</v>
      </c>
      <c r="J121" s="21" t="s">
        <v>25</v>
      </c>
      <c r="N121" s="24"/>
      <c r="O121" s="24"/>
      <c r="P121" s="24"/>
      <c r="Q121" s="24"/>
      <c r="R121" s="24"/>
      <c r="S121" s="24"/>
      <c r="T121" s="24"/>
      <c r="U121" s="24"/>
      <c r="V121" s="24"/>
    </row>
    <row r="122" spans="1:22" ht="18" customHeight="1">
      <c r="A122" s="4">
        <v>121</v>
      </c>
      <c r="B122" s="37">
        <v>38465</v>
      </c>
      <c r="C122" s="34" t="s">
        <v>5</v>
      </c>
      <c r="D122" s="34" t="s">
        <v>12</v>
      </c>
      <c r="E122" s="34" t="s">
        <v>213</v>
      </c>
      <c r="F122" s="34" t="s">
        <v>29</v>
      </c>
      <c r="G122" s="21"/>
      <c r="H122" s="21"/>
      <c r="I122" s="21" t="s">
        <v>9</v>
      </c>
      <c r="J122" s="21" t="s">
        <v>8</v>
      </c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38465</v>
      </c>
      <c r="C123" s="34" t="s">
        <v>168</v>
      </c>
      <c r="D123" s="34" t="s">
        <v>163</v>
      </c>
      <c r="E123" s="34" t="s">
        <v>35</v>
      </c>
      <c r="F123" s="34" t="s">
        <v>166</v>
      </c>
      <c r="G123" s="21"/>
      <c r="H123" s="21"/>
      <c r="I123" s="21" t="s">
        <v>20</v>
      </c>
      <c r="J123" s="21" t="s">
        <v>37</v>
      </c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38465</v>
      </c>
      <c r="C124" s="34" t="s">
        <v>6</v>
      </c>
      <c r="D124" s="34" t="s">
        <v>218</v>
      </c>
      <c r="E124" s="34" t="s">
        <v>144</v>
      </c>
      <c r="F124" s="34" t="s">
        <v>17</v>
      </c>
      <c r="G124" s="21"/>
      <c r="H124" s="21"/>
      <c r="I124" s="21" t="s">
        <v>13</v>
      </c>
      <c r="J124" s="21" t="s">
        <v>38</v>
      </c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38465</v>
      </c>
      <c r="C125" s="34" t="s">
        <v>210</v>
      </c>
      <c r="D125" s="34" t="s">
        <v>72</v>
      </c>
      <c r="E125" s="34" t="s">
        <v>33</v>
      </c>
      <c r="F125" s="34" t="s">
        <v>43</v>
      </c>
      <c r="G125" s="21"/>
      <c r="H125" s="21"/>
      <c r="I125" s="21" t="s">
        <v>14</v>
      </c>
      <c r="J125" s="21" t="s">
        <v>19</v>
      </c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38465</v>
      </c>
      <c r="C126" s="34" t="s">
        <v>24</v>
      </c>
      <c r="D126" s="34" t="s">
        <v>142</v>
      </c>
      <c r="E126" s="34" t="s">
        <v>211</v>
      </c>
      <c r="F126" s="34" t="s">
        <v>214</v>
      </c>
      <c r="G126" s="21"/>
      <c r="H126" s="21"/>
      <c r="I126" s="21" t="s">
        <v>26</v>
      </c>
      <c r="J126" s="21" t="s">
        <v>31</v>
      </c>
      <c r="N126" s="24"/>
      <c r="O126" s="24"/>
      <c r="P126" s="24"/>
      <c r="Q126" s="24"/>
      <c r="R126" s="24"/>
      <c r="S126" s="24"/>
      <c r="T126" s="24"/>
      <c r="U126" s="24"/>
      <c r="V126" s="24"/>
    </row>
    <row r="127" spans="1:22" ht="18" customHeight="1">
      <c r="A127" s="4">
        <v>126</v>
      </c>
      <c r="B127" s="37">
        <v>38466</v>
      </c>
      <c r="C127" s="34" t="s">
        <v>166</v>
      </c>
      <c r="D127" s="34" t="s">
        <v>7</v>
      </c>
      <c r="E127" s="34" t="s">
        <v>163</v>
      </c>
      <c r="F127" s="34" t="s">
        <v>35</v>
      </c>
      <c r="G127" s="21"/>
      <c r="H127" s="21"/>
      <c r="I127" s="21" t="s">
        <v>20</v>
      </c>
      <c r="J127" s="21" t="s">
        <v>37</v>
      </c>
    </row>
    <row r="128" spans="1:22" ht="18" customHeight="1">
      <c r="A128" s="4">
        <v>127</v>
      </c>
      <c r="B128" s="37">
        <v>38466</v>
      </c>
      <c r="C128" s="34" t="s">
        <v>47</v>
      </c>
      <c r="D128" s="34" t="s">
        <v>182</v>
      </c>
      <c r="E128" s="34" t="s">
        <v>23</v>
      </c>
      <c r="F128" s="34" t="s">
        <v>131</v>
      </c>
      <c r="G128" s="21"/>
      <c r="H128" s="21"/>
      <c r="I128" s="21" t="s">
        <v>32</v>
      </c>
      <c r="J128" s="21" t="s">
        <v>25</v>
      </c>
      <c r="M128" s="12"/>
    </row>
    <row r="129" spans="1:13" ht="18" customHeight="1">
      <c r="A129" s="4">
        <v>128</v>
      </c>
      <c r="B129" s="37">
        <v>38466</v>
      </c>
      <c r="C129" s="34" t="s">
        <v>29</v>
      </c>
      <c r="D129" s="34" t="s">
        <v>30</v>
      </c>
      <c r="E129" s="34" t="s">
        <v>12</v>
      </c>
      <c r="F129" s="34" t="s">
        <v>213</v>
      </c>
      <c r="G129" s="21"/>
      <c r="H129" s="21"/>
      <c r="I129" s="21" t="s">
        <v>9</v>
      </c>
      <c r="J129" s="21" t="s">
        <v>8</v>
      </c>
      <c r="M129" s="13"/>
    </row>
    <row r="130" spans="1:13" ht="18" customHeight="1">
      <c r="A130" s="4">
        <v>129</v>
      </c>
      <c r="B130" s="37">
        <v>38466</v>
      </c>
      <c r="C130" s="34" t="s">
        <v>43</v>
      </c>
      <c r="D130" s="34" t="s">
        <v>16</v>
      </c>
      <c r="E130" s="34" t="s">
        <v>72</v>
      </c>
      <c r="F130" s="34" t="s">
        <v>33</v>
      </c>
      <c r="G130" s="21"/>
      <c r="H130" s="21"/>
      <c r="I130" s="21" t="s">
        <v>14</v>
      </c>
      <c r="J130" s="21" t="s">
        <v>19</v>
      </c>
      <c r="M130" s="12"/>
    </row>
    <row r="131" spans="1:13" ht="18" customHeight="1">
      <c r="A131" s="4">
        <v>130</v>
      </c>
      <c r="B131" s="37">
        <v>38466</v>
      </c>
      <c r="C131" s="34" t="s">
        <v>17</v>
      </c>
      <c r="D131" s="34" t="s">
        <v>49</v>
      </c>
      <c r="E131" s="34" t="s">
        <v>218</v>
      </c>
      <c r="F131" s="34" t="s">
        <v>144</v>
      </c>
      <c r="G131" s="21"/>
      <c r="H131" s="21"/>
      <c r="I131" s="21" t="s">
        <v>13</v>
      </c>
      <c r="J131" s="21" t="s">
        <v>38</v>
      </c>
      <c r="M131" s="12"/>
    </row>
    <row r="132" spans="1:13" ht="18" customHeight="1">
      <c r="A132" s="4">
        <v>131</v>
      </c>
      <c r="B132" s="37">
        <v>38466</v>
      </c>
      <c r="C132" s="34" t="s">
        <v>214</v>
      </c>
      <c r="D132" s="34" t="s">
        <v>153</v>
      </c>
      <c r="E132" s="34" t="s">
        <v>142</v>
      </c>
      <c r="F132" s="34" t="s">
        <v>211</v>
      </c>
      <c r="G132" s="21"/>
      <c r="H132" s="21"/>
      <c r="I132" s="21" t="s">
        <v>26</v>
      </c>
      <c r="J132" s="21" t="s">
        <v>31</v>
      </c>
      <c r="M132" s="12"/>
    </row>
    <row r="133" spans="1:13" ht="18" customHeight="1">
      <c r="A133" s="4">
        <v>132</v>
      </c>
      <c r="B133" s="37">
        <v>38467</v>
      </c>
      <c r="C133" s="34" t="s">
        <v>213</v>
      </c>
      <c r="D133" s="34" t="s">
        <v>5</v>
      </c>
      <c r="E133" s="34" t="s">
        <v>30</v>
      </c>
      <c r="F133" s="34" t="s">
        <v>12</v>
      </c>
      <c r="G133" s="21"/>
      <c r="H133" s="21"/>
      <c r="I133" s="21" t="s">
        <v>9</v>
      </c>
      <c r="J133" s="21" t="s">
        <v>26</v>
      </c>
      <c r="M133" s="12"/>
    </row>
    <row r="134" spans="1:13" ht="18" customHeight="1">
      <c r="A134" s="4">
        <v>133</v>
      </c>
      <c r="B134" s="37">
        <v>38467</v>
      </c>
      <c r="C134" s="34" t="s">
        <v>23</v>
      </c>
      <c r="D134" s="34" t="s">
        <v>24</v>
      </c>
      <c r="E134" s="34" t="s">
        <v>153</v>
      </c>
      <c r="F134" s="34" t="s">
        <v>50</v>
      </c>
      <c r="G134" s="21"/>
      <c r="H134" s="21"/>
      <c r="I134" s="21" t="s">
        <v>31</v>
      </c>
      <c r="J134" s="21" t="s">
        <v>25</v>
      </c>
      <c r="M134" s="12"/>
    </row>
    <row r="135" spans="1:13" ht="18" customHeight="1">
      <c r="A135" s="4">
        <v>134</v>
      </c>
      <c r="B135" s="37">
        <v>38467</v>
      </c>
      <c r="C135" s="34" t="s">
        <v>131</v>
      </c>
      <c r="D135" s="34" t="s">
        <v>161</v>
      </c>
      <c r="E135" s="34" t="s">
        <v>182</v>
      </c>
      <c r="F135" s="34" t="s">
        <v>39</v>
      </c>
      <c r="G135" s="21"/>
      <c r="H135" s="21"/>
      <c r="I135" s="21" t="s">
        <v>8</v>
      </c>
      <c r="J135" s="21" t="s">
        <v>32</v>
      </c>
      <c r="M135" s="12"/>
    </row>
    <row r="136" spans="1:13" ht="18" customHeight="1">
      <c r="A136" s="4">
        <v>135</v>
      </c>
      <c r="B136" s="37">
        <v>38468</v>
      </c>
      <c r="C136" s="34" t="s">
        <v>35</v>
      </c>
      <c r="D136" s="34" t="s">
        <v>6</v>
      </c>
      <c r="E136" s="36" t="s">
        <v>10</v>
      </c>
      <c r="F136" s="34" t="s">
        <v>218</v>
      </c>
      <c r="G136" s="21"/>
      <c r="H136" s="21"/>
      <c r="I136" s="21" t="s">
        <v>13</v>
      </c>
      <c r="J136" s="21" t="s">
        <v>19</v>
      </c>
      <c r="M136" s="12"/>
    </row>
    <row r="137" spans="1:13" ht="18" customHeight="1">
      <c r="A137" s="4">
        <v>136</v>
      </c>
      <c r="B137" s="37">
        <v>38468</v>
      </c>
      <c r="C137" s="34" t="s">
        <v>211</v>
      </c>
      <c r="D137" s="34" t="s">
        <v>47</v>
      </c>
      <c r="E137" s="34" t="s">
        <v>161</v>
      </c>
      <c r="F137" s="34" t="s">
        <v>182</v>
      </c>
      <c r="G137" s="21"/>
      <c r="H137" s="21"/>
      <c r="I137" s="21" t="s">
        <v>8</v>
      </c>
      <c r="J137" s="21" t="s">
        <v>32</v>
      </c>
      <c r="M137" s="12"/>
    </row>
    <row r="138" spans="1:13" ht="18" customHeight="1">
      <c r="A138" s="4">
        <v>137</v>
      </c>
      <c r="B138" s="37">
        <v>38468</v>
      </c>
      <c r="C138" s="34" t="s">
        <v>144</v>
      </c>
      <c r="D138" s="34" t="s">
        <v>15</v>
      </c>
      <c r="E138" s="34" t="s">
        <v>49</v>
      </c>
      <c r="F138" s="34" t="s">
        <v>46</v>
      </c>
      <c r="G138" s="21"/>
      <c r="H138" s="21"/>
      <c r="I138" s="21" t="s">
        <v>38</v>
      </c>
      <c r="J138" s="21" t="s">
        <v>20</v>
      </c>
      <c r="M138" s="12"/>
    </row>
    <row r="139" spans="1:13" ht="18" customHeight="1">
      <c r="A139" s="4">
        <v>138</v>
      </c>
      <c r="B139" s="37">
        <v>38468</v>
      </c>
      <c r="C139" s="34" t="s">
        <v>50</v>
      </c>
      <c r="D139" s="34" t="s">
        <v>214</v>
      </c>
      <c r="E139" s="34" t="s">
        <v>24</v>
      </c>
      <c r="F139" s="34" t="s">
        <v>153</v>
      </c>
      <c r="G139" s="21"/>
      <c r="H139" s="21"/>
      <c r="I139" s="21" t="s">
        <v>31</v>
      </c>
      <c r="J139" s="21" t="s">
        <v>25</v>
      </c>
      <c r="M139" s="12"/>
    </row>
    <row r="140" spans="1:13" ht="18" customHeight="1">
      <c r="A140" s="4">
        <v>139</v>
      </c>
      <c r="B140" s="37">
        <v>38468</v>
      </c>
      <c r="C140" s="34" t="s">
        <v>33</v>
      </c>
      <c r="D140" s="34" t="s">
        <v>210</v>
      </c>
      <c r="E140" s="34" t="s">
        <v>16</v>
      </c>
      <c r="F140" s="34" t="s">
        <v>72</v>
      </c>
      <c r="G140" s="21"/>
      <c r="H140" s="21"/>
      <c r="I140" s="21" t="s">
        <v>37</v>
      </c>
      <c r="J140" s="21" t="s">
        <v>14</v>
      </c>
      <c r="M140" s="12"/>
    </row>
    <row r="141" spans="1:13" ht="18" customHeight="1">
      <c r="A141" s="4">
        <v>140</v>
      </c>
      <c r="B141" s="37">
        <v>38468</v>
      </c>
      <c r="C141" s="34" t="s">
        <v>12</v>
      </c>
      <c r="D141" s="36" t="s">
        <v>29</v>
      </c>
      <c r="E141" s="34" t="s">
        <v>5</v>
      </c>
      <c r="F141" s="34" t="s">
        <v>30</v>
      </c>
      <c r="G141" s="21"/>
      <c r="H141" s="21"/>
      <c r="I141" s="21" t="s">
        <v>9</v>
      </c>
      <c r="J141" s="21" t="s">
        <v>26</v>
      </c>
      <c r="M141" s="12"/>
    </row>
    <row r="142" spans="1:13" ht="18" customHeight="1">
      <c r="A142" s="4">
        <v>141</v>
      </c>
      <c r="B142" s="37">
        <v>38469</v>
      </c>
      <c r="C142" s="34" t="s">
        <v>182</v>
      </c>
      <c r="D142" s="34" t="s">
        <v>131</v>
      </c>
      <c r="E142" s="34" t="s">
        <v>47</v>
      </c>
      <c r="F142" s="34" t="s">
        <v>161</v>
      </c>
      <c r="G142" s="21"/>
      <c r="H142" s="21"/>
      <c r="I142" s="21" t="s">
        <v>8</v>
      </c>
      <c r="J142" s="21" t="s">
        <v>32</v>
      </c>
      <c r="M142" s="12"/>
    </row>
    <row r="143" spans="1:13" ht="18" customHeight="1">
      <c r="A143" s="4">
        <v>142</v>
      </c>
      <c r="B143" s="37">
        <v>38469</v>
      </c>
      <c r="C143" s="34" t="s">
        <v>72</v>
      </c>
      <c r="D143" s="34" t="s">
        <v>22</v>
      </c>
      <c r="E143" s="34" t="s">
        <v>210</v>
      </c>
      <c r="F143" s="34" t="s">
        <v>16</v>
      </c>
      <c r="G143" s="21"/>
      <c r="H143" s="21"/>
      <c r="I143" s="21" t="s">
        <v>37</v>
      </c>
      <c r="J143" s="21" t="s">
        <v>14</v>
      </c>
      <c r="M143" s="12"/>
    </row>
    <row r="144" spans="1:13" ht="18" customHeight="1">
      <c r="A144" s="4">
        <v>143</v>
      </c>
      <c r="B144" s="37">
        <v>38469</v>
      </c>
      <c r="C144" s="36" t="s">
        <v>153</v>
      </c>
      <c r="D144" s="34" t="s">
        <v>23</v>
      </c>
      <c r="E144" s="34" t="s">
        <v>214</v>
      </c>
      <c r="F144" s="34" t="s">
        <v>24</v>
      </c>
      <c r="G144" s="21"/>
      <c r="H144" s="21"/>
      <c r="I144" s="21" t="s">
        <v>31</v>
      </c>
      <c r="J144" s="21" t="s">
        <v>25</v>
      </c>
      <c r="M144" s="13"/>
    </row>
    <row r="145" spans="1:13" ht="18" customHeight="1">
      <c r="A145" s="4">
        <v>144</v>
      </c>
      <c r="B145" s="37">
        <v>38469</v>
      </c>
      <c r="C145" s="34" t="s">
        <v>46</v>
      </c>
      <c r="D145" s="34" t="s">
        <v>17</v>
      </c>
      <c r="E145" s="34" t="s">
        <v>15</v>
      </c>
      <c r="F145" s="34" t="s">
        <v>49</v>
      </c>
      <c r="G145" s="21"/>
      <c r="H145" s="21"/>
      <c r="I145" s="21" t="s">
        <v>38</v>
      </c>
      <c r="J145" s="21" t="s">
        <v>20</v>
      </c>
      <c r="M145" s="12"/>
    </row>
    <row r="146" spans="1:13" ht="18" customHeight="1">
      <c r="A146" s="4">
        <v>145</v>
      </c>
      <c r="B146" s="37">
        <v>38469</v>
      </c>
      <c r="C146" s="34" t="s">
        <v>30</v>
      </c>
      <c r="D146" s="34" t="s">
        <v>213</v>
      </c>
      <c r="E146" s="34" t="s">
        <v>29</v>
      </c>
      <c r="F146" s="34" t="s">
        <v>5</v>
      </c>
      <c r="G146" s="21"/>
      <c r="H146" s="21"/>
      <c r="I146" s="21" t="s">
        <v>9</v>
      </c>
      <c r="J146" s="21" t="s">
        <v>26</v>
      </c>
      <c r="M146" s="12"/>
    </row>
    <row r="147" spans="1:13" ht="18" customHeight="1">
      <c r="A147" s="4">
        <v>146</v>
      </c>
      <c r="B147" s="37">
        <v>38469</v>
      </c>
      <c r="C147" s="34" t="s">
        <v>218</v>
      </c>
      <c r="D147" s="34" t="s">
        <v>166</v>
      </c>
      <c r="E147" s="34" t="s">
        <v>6</v>
      </c>
      <c r="F147" s="34" t="s">
        <v>10</v>
      </c>
      <c r="G147" s="21"/>
      <c r="H147" s="21"/>
      <c r="I147" s="21" t="s">
        <v>13</v>
      </c>
      <c r="J147" s="21" t="s">
        <v>19</v>
      </c>
      <c r="M147" s="12"/>
    </row>
    <row r="148" spans="1:13" ht="18" customHeight="1">
      <c r="A148" s="4">
        <v>147</v>
      </c>
      <c r="B148" s="37">
        <v>38470</v>
      </c>
      <c r="C148" s="34" t="s">
        <v>17</v>
      </c>
      <c r="D148" s="34" t="s">
        <v>144</v>
      </c>
      <c r="E148" s="34" t="s">
        <v>46</v>
      </c>
      <c r="F148" s="34" t="s">
        <v>15</v>
      </c>
      <c r="G148" s="21"/>
      <c r="H148" s="21"/>
      <c r="I148" s="21" t="s">
        <v>38</v>
      </c>
      <c r="J148" s="21" t="s">
        <v>20</v>
      </c>
      <c r="M148" s="12"/>
    </row>
    <row r="149" spans="1:13" ht="18" customHeight="1">
      <c r="A149" s="4">
        <v>148</v>
      </c>
      <c r="B149" s="37">
        <v>38471</v>
      </c>
      <c r="C149" s="34" t="s">
        <v>5</v>
      </c>
      <c r="D149" s="34" t="s">
        <v>12</v>
      </c>
      <c r="E149" s="34" t="s">
        <v>131</v>
      </c>
      <c r="F149" s="34" t="s">
        <v>29</v>
      </c>
      <c r="G149" s="21"/>
      <c r="H149" s="21"/>
      <c r="I149" s="21" t="s">
        <v>9</v>
      </c>
      <c r="J149" s="21" t="s">
        <v>32</v>
      </c>
      <c r="M149" s="12"/>
    </row>
    <row r="150" spans="1:13" ht="18" customHeight="1">
      <c r="A150" s="4">
        <v>149</v>
      </c>
      <c r="B150" s="37">
        <v>38471</v>
      </c>
      <c r="C150" s="34" t="s">
        <v>10</v>
      </c>
      <c r="D150" s="34" t="s">
        <v>46</v>
      </c>
      <c r="E150" s="34" t="s">
        <v>21</v>
      </c>
      <c r="F150" s="34" t="s">
        <v>163</v>
      </c>
      <c r="G150" s="21"/>
      <c r="H150" s="21"/>
      <c r="I150" s="21" t="s">
        <v>19</v>
      </c>
      <c r="J150" s="21" t="s">
        <v>37</v>
      </c>
      <c r="M150" s="12"/>
    </row>
    <row r="151" spans="1:13" ht="18" customHeight="1">
      <c r="A151" s="4">
        <v>150</v>
      </c>
      <c r="B151" s="37">
        <v>38471</v>
      </c>
      <c r="C151" s="34" t="s">
        <v>6</v>
      </c>
      <c r="D151" s="34" t="s">
        <v>35</v>
      </c>
      <c r="E151" s="34" t="s">
        <v>166</v>
      </c>
      <c r="F151" s="34" t="s">
        <v>22</v>
      </c>
      <c r="G151" s="21"/>
      <c r="H151" s="21"/>
      <c r="I151" s="21" t="s">
        <v>14</v>
      </c>
      <c r="J151" s="21" t="s">
        <v>38</v>
      </c>
      <c r="M151" s="12"/>
    </row>
    <row r="152" spans="1:13" ht="18" customHeight="1">
      <c r="A152" s="4">
        <v>151</v>
      </c>
      <c r="B152" s="37">
        <v>38471</v>
      </c>
      <c r="C152" s="34" t="s">
        <v>142</v>
      </c>
      <c r="D152" s="34" t="s">
        <v>185</v>
      </c>
      <c r="E152" s="34" t="s">
        <v>146</v>
      </c>
      <c r="F152" s="34" t="s">
        <v>173</v>
      </c>
      <c r="G152" s="21"/>
      <c r="H152" s="21"/>
      <c r="I152" s="21" t="s">
        <v>25</v>
      </c>
      <c r="J152" s="21" t="s">
        <v>8</v>
      </c>
      <c r="M152" s="12"/>
    </row>
    <row r="153" spans="1:13" ht="18" customHeight="1">
      <c r="A153" s="4">
        <v>152</v>
      </c>
      <c r="B153" s="37">
        <v>38471</v>
      </c>
      <c r="C153" s="34" t="s">
        <v>24</v>
      </c>
      <c r="D153" s="34" t="s">
        <v>50</v>
      </c>
      <c r="E153" s="34" t="s">
        <v>23</v>
      </c>
      <c r="F153" s="34" t="s">
        <v>214</v>
      </c>
      <c r="G153" s="21"/>
      <c r="H153" s="21"/>
      <c r="I153" s="21" t="s">
        <v>31</v>
      </c>
      <c r="J153" s="21" t="s">
        <v>26</v>
      </c>
      <c r="M153" s="12"/>
    </row>
    <row r="154" spans="1:13" ht="18" customHeight="1">
      <c r="A154" s="4">
        <v>153</v>
      </c>
      <c r="B154" s="37">
        <v>38471</v>
      </c>
      <c r="C154" s="34" t="s">
        <v>16</v>
      </c>
      <c r="D154" s="34" t="s">
        <v>72</v>
      </c>
      <c r="E154" s="34" t="s">
        <v>15</v>
      </c>
      <c r="F154" s="34" t="s">
        <v>168</v>
      </c>
      <c r="G154" s="21"/>
      <c r="H154" s="21"/>
      <c r="I154" s="21" t="s">
        <v>13</v>
      </c>
      <c r="J154" s="21" t="s">
        <v>20</v>
      </c>
      <c r="M154" s="12"/>
    </row>
    <row r="155" spans="1:13" ht="18" customHeight="1">
      <c r="A155" s="4">
        <v>154</v>
      </c>
      <c r="B155" s="37">
        <v>38472</v>
      </c>
      <c r="C155" s="34" t="s">
        <v>168</v>
      </c>
      <c r="D155" s="34" t="s">
        <v>144</v>
      </c>
      <c r="E155" s="34" t="s">
        <v>72</v>
      </c>
      <c r="F155" s="34" t="s">
        <v>15</v>
      </c>
      <c r="G155" s="21"/>
      <c r="H155" s="21"/>
      <c r="I155" s="21" t="s">
        <v>13</v>
      </c>
      <c r="J155" s="21" t="s">
        <v>20</v>
      </c>
      <c r="M155" s="12"/>
    </row>
    <row r="156" spans="1:13" ht="18" customHeight="1">
      <c r="A156" s="4">
        <v>155</v>
      </c>
      <c r="B156" s="37">
        <v>38472</v>
      </c>
      <c r="C156" s="34" t="s">
        <v>29</v>
      </c>
      <c r="D156" s="34" t="s">
        <v>30</v>
      </c>
      <c r="E156" s="34" t="s">
        <v>12</v>
      </c>
      <c r="F156" s="34" t="s">
        <v>131</v>
      </c>
      <c r="G156" s="21"/>
      <c r="H156" s="21"/>
      <c r="I156" s="21" t="s">
        <v>9</v>
      </c>
      <c r="J156" s="21" t="s">
        <v>32</v>
      </c>
      <c r="M156" s="12"/>
    </row>
    <row r="157" spans="1:13" ht="18" customHeight="1">
      <c r="A157" s="4">
        <v>156</v>
      </c>
      <c r="B157" s="37">
        <v>38472</v>
      </c>
      <c r="C157" s="34" t="s">
        <v>163</v>
      </c>
      <c r="D157" s="34" t="s">
        <v>36</v>
      </c>
      <c r="E157" s="34" t="s">
        <v>46</v>
      </c>
      <c r="F157" s="34" t="s">
        <v>21</v>
      </c>
      <c r="G157" s="21"/>
      <c r="H157" s="21"/>
      <c r="I157" s="21" t="s">
        <v>19</v>
      </c>
      <c r="J157" s="21" t="s">
        <v>37</v>
      </c>
      <c r="L157" s="53"/>
      <c r="M157" s="12"/>
    </row>
    <row r="158" spans="1:13" ht="18" customHeight="1">
      <c r="A158" s="4">
        <v>157</v>
      </c>
      <c r="B158" s="37">
        <v>38472</v>
      </c>
      <c r="C158" s="34" t="s">
        <v>22</v>
      </c>
      <c r="D158" s="34" t="s">
        <v>17</v>
      </c>
      <c r="E158" s="34" t="s">
        <v>35</v>
      </c>
      <c r="F158" s="34" t="s">
        <v>166</v>
      </c>
      <c r="G158" s="21"/>
      <c r="H158" s="21"/>
      <c r="I158" s="21" t="s">
        <v>14</v>
      </c>
      <c r="J158" s="21" t="s">
        <v>38</v>
      </c>
      <c r="L158" s="53"/>
      <c r="M158" s="12"/>
    </row>
    <row r="159" spans="1:13" ht="18" customHeight="1">
      <c r="A159" s="4">
        <v>158</v>
      </c>
      <c r="B159" s="37">
        <v>38472</v>
      </c>
      <c r="C159" s="34" t="s">
        <v>146</v>
      </c>
      <c r="D159" s="34" t="s">
        <v>161</v>
      </c>
      <c r="E159" s="36" t="s">
        <v>173</v>
      </c>
      <c r="F159" s="34" t="s">
        <v>185</v>
      </c>
      <c r="G159" s="21"/>
      <c r="H159" s="21"/>
      <c r="I159" s="21" t="s">
        <v>25</v>
      </c>
      <c r="J159" s="21" t="s">
        <v>8</v>
      </c>
      <c r="L159" s="53"/>
      <c r="M159" s="12"/>
    </row>
    <row r="160" spans="1:13" ht="18" customHeight="1">
      <c r="A160" s="4">
        <v>159</v>
      </c>
      <c r="B160" s="37">
        <v>38472</v>
      </c>
      <c r="C160" s="34" t="s">
        <v>214</v>
      </c>
      <c r="D160" s="34" t="s">
        <v>153</v>
      </c>
      <c r="E160" s="34" t="s">
        <v>50</v>
      </c>
      <c r="F160" s="34" t="s">
        <v>23</v>
      </c>
      <c r="G160" s="21"/>
      <c r="H160" s="21"/>
      <c r="I160" s="21" t="s">
        <v>31</v>
      </c>
      <c r="J160" s="21" t="s">
        <v>26</v>
      </c>
      <c r="L160" s="53"/>
      <c r="M160" s="12"/>
    </row>
    <row r="161" spans="1:13" ht="18" customHeight="1">
      <c r="A161" s="4">
        <v>160</v>
      </c>
      <c r="B161" s="37">
        <v>38473</v>
      </c>
      <c r="C161" s="34" t="s">
        <v>166</v>
      </c>
      <c r="D161" s="34" t="s">
        <v>6</v>
      </c>
      <c r="E161" s="34" t="s">
        <v>17</v>
      </c>
      <c r="F161" s="34" t="s">
        <v>35</v>
      </c>
      <c r="G161" s="21"/>
      <c r="H161" s="21"/>
      <c r="I161" s="21" t="s">
        <v>14</v>
      </c>
      <c r="J161" s="21" t="s">
        <v>38</v>
      </c>
      <c r="L161" s="53"/>
      <c r="M161" s="12"/>
    </row>
    <row r="162" spans="1:13" ht="18" customHeight="1">
      <c r="A162" s="4">
        <v>161</v>
      </c>
      <c r="B162" s="37">
        <v>38473</v>
      </c>
      <c r="C162" s="34" t="s">
        <v>185</v>
      </c>
      <c r="D162" s="34" t="s">
        <v>173</v>
      </c>
      <c r="E162" s="34" t="s">
        <v>142</v>
      </c>
      <c r="F162" s="34" t="s">
        <v>161</v>
      </c>
      <c r="G162" s="21"/>
      <c r="H162" s="21"/>
      <c r="I162" s="21" t="s">
        <v>25</v>
      </c>
      <c r="J162" s="21" t="s">
        <v>8</v>
      </c>
      <c r="M162" s="12"/>
    </row>
    <row r="163" spans="1:13" ht="18" customHeight="1">
      <c r="A163" s="4">
        <v>162</v>
      </c>
      <c r="B163" s="37">
        <v>38473</v>
      </c>
      <c r="C163" s="34" t="s">
        <v>23</v>
      </c>
      <c r="D163" s="34" t="s">
        <v>24</v>
      </c>
      <c r="E163" s="34" t="s">
        <v>153</v>
      </c>
      <c r="F163" s="34" t="s">
        <v>50</v>
      </c>
      <c r="G163" s="21"/>
      <c r="H163" s="21"/>
      <c r="I163" s="21" t="s">
        <v>31</v>
      </c>
      <c r="J163" s="21" t="s">
        <v>26</v>
      </c>
      <c r="M163" s="12"/>
    </row>
    <row r="164" spans="1:13" ht="18" customHeight="1">
      <c r="A164" s="4">
        <v>163</v>
      </c>
      <c r="B164" s="37">
        <v>38473</v>
      </c>
      <c r="C164" s="34" t="s">
        <v>131</v>
      </c>
      <c r="D164" s="34" t="s">
        <v>5</v>
      </c>
      <c r="E164" s="34" t="s">
        <v>30</v>
      </c>
      <c r="F164" s="34" t="s">
        <v>12</v>
      </c>
      <c r="G164" s="21"/>
      <c r="H164" s="21"/>
      <c r="I164" s="21" t="s">
        <v>9</v>
      </c>
      <c r="J164" s="21" t="s">
        <v>32</v>
      </c>
      <c r="M164" s="12"/>
    </row>
    <row r="165" spans="1:13" ht="18" customHeight="1">
      <c r="A165" s="4">
        <v>164</v>
      </c>
      <c r="B165" s="38">
        <v>38473</v>
      </c>
      <c r="C165" s="21" t="s">
        <v>15</v>
      </c>
      <c r="D165" s="21" t="s">
        <v>16</v>
      </c>
      <c r="E165" s="21" t="s">
        <v>144</v>
      </c>
      <c r="F165" s="21" t="s">
        <v>72</v>
      </c>
      <c r="G165" s="21"/>
      <c r="H165" s="21"/>
      <c r="I165" s="21" t="s">
        <v>13</v>
      </c>
      <c r="J165" s="21" t="s">
        <v>20</v>
      </c>
    </row>
    <row r="166" spans="1:13" ht="18" customHeight="1">
      <c r="A166" s="4">
        <v>165</v>
      </c>
      <c r="B166" s="38">
        <v>38473</v>
      </c>
      <c r="C166" s="21" t="s">
        <v>21</v>
      </c>
      <c r="D166" s="21" t="s">
        <v>10</v>
      </c>
      <c r="E166" s="21" t="s">
        <v>36</v>
      </c>
      <c r="F166" s="21" t="s">
        <v>46</v>
      </c>
      <c r="G166" s="21"/>
      <c r="H166" s="21"/>
      <c r="I166" s="21" t="s">
        <v>19</v>
      </c>
      <c r="J166" s="21" t="s">
        <v>37</v>
      </c>
    </row>
    <row r="167" spans="1:13" ht="18" customHeight="1">
      <c r="A167" s="4">
        <v>166</v>
      </c>
      <c r="B167" s="38">
        <v>38475</v>
      </c>
      <c r="C167" s="21" t="s">
        <v>182</v>
      </c>
      <c r="D167" s="21" t="s">
        <v>142</v>
      </c>
      <c r="E167" s="21" t="s">
        <v>213</v>
      </c>
      <c r="F167" s="21" t="s">
        <v>29</v>
      </c>
      <c r="G167" s="21"/>
      <c r="H167" s="21"/>
      <c r="I167" s="21" t="s">
        <v>32</v>
      </c>
      <c r="J167" s="21" t="s">
        <v>31</v>
      </c>
    </row>
    <row r="168" spans="1:13" ht="18" customHeight="1">
      <c r="A168" s="4">
        <v>167</v>
      </c>
      <c r="B168" s="38">
        <v>38475</v>
      </c>
      <c r="C168" s="21" t="s">
        <v>7</v>
      </c>
      <c r="D168" s="21" t="s">
        <v>22</v>
      </c>
      <c r="E168" s="21" t="s">
        <v>210</v>
      </c>
      <c r="F168" s="21" t="s">
        <v>218</v>
      </c>
      <c r="G168" s="21"/>
      <c r="H168" s="21"/>
      <c r="I168" s="21" t="s">
        <v>20</v>
      </c>
      <c r="J168" s="21" t="s">
        <v>14</v>
      </c>
    </row>
    <row r="169" spans="1:13" ht="18" customHeight="1">
      <c r="A169" s="4">
        <v>168</v>
      </c>
      <c r="B169" s="38">
        <v>38475</v>
      </c>
      <c r="C169" s="21" t="s">
        <v>35</v>
      </c>
      <c r="D169" s="21" t="s">
        <v>33</v>
      </c>
      <c r="E169" s="21" t="s">
        <v>10</v>
      </c>
      <c r="F169" s="21" t="s">
        <v>144</v>
      </c>
      <c r="G169" s="21"/>
      <c r="H169" s="21"/>
      <c r="I169" s="21" t="s">
        <v>37</v>
      </c>
      <c r="J169" s="21" t="s">
        <v>13</v>
      </c>
    </row>
    <row r="170" spans="1:13" ht="18" customHeight="1">
      <c r="A170" s="4">
        <v>169</v>
      </c>
      <c r="B170" s="38">
        <v>38475</v>
      </c>
      <c r="C170" s="21" t="s">
        <v>173</v>
      </c>
      <c r="D170" s="36" t="s">
        <v>50</v>
      </c>
      <c r="E170" s="21" t="s">
        <v>161</v>
      </c>
      <c r="F170" s="21" t="s">
        <v>214</v>
      </c>
      <c r="G170" s="21"/>
      <c r="H170" s="21"/>
      <c r="I170" s="21" t="s">
        <v>26</v>
      </c>
      <c r="J170" s="21" t="s">
        <v>25</v>
      </c>
    </row>
    <row r="171" spans="1:13" ht="18" customHeight="1">
      <c r="A171" s="4">
        <v>170</v>
      </c>
      <c r="B171" s="38">
        <v>38475</v>
      </c>
      <c r="C171" s="21" t="s">
        <v>6</v>
      </c>
      <c r="D171" s="21" t="s">
        <v>163</v>
      </c>
      <c r="E171" s="21" t="s">
        <v>16</v>
      </c>
      <c r="F171" s="21" t="s">
        <v>168</v>
      </c>
      <c r="G171" s="21"/>
      <c r="H171" s="21"/>
      <c r="I171" s="21" t="s">
        <v>38</v>
      </c>
      <c r="J171" s="21" t="s">
        <v>19</v>
      </c>
    </row>
    <row r="172" spans="1:13" ht="18" customHeight="1">
      <c r="A172" s="4">
        <v>171</v>
      </c>
      <c r="B172" s="38">
        <v>38475</v>
      </c>
      <c r="C172" s="36" t="s">
        <v>12</v>
      </c>
      <c r="D172" s="21" t="s">
        <v>47</v>
      </c>
      <c r="E172" s="21" t="s">
        <v>5</v>
      </c>
      <c r="F172" s="21" t="s">
        <v>153</v>
      </c>
      <c r="G172" s="21"/>
      <c r="H172" s="21"/>
      <c r="I172" s="21" t="s">
        <v>8</v>
      </c>
      <c r="J172" s="21" t="s">
        <v>9</v>
      </c>
      <c r="M172" s="13"/>
    </row>
    <row r="173" spans="1:13" ht="18" customHeight="1">
      <c r="A173" s="4">
        <v>172</v>
      </c>
      <c r="B173" s="38">
        <v>38476</v>
      </c>
      <c r="C173" s="21" t="s">
        <v>161</v>
      </c>
      <c r="D173" s="21" t="s">
        <v>185</v>
      </c>
      <c r="E173" s="21" t="s">
        <v>50</v>
      </c>
      <c r="F173" s="21" t="s">
        <v>23</v>
      </c>
      <c r="G173" s="21"/>
      <c r="H173" s="21"/>
      <c r="I173" s="21" t="s">
        <v>26</v>
      </c>
      <c r="J173" s="21" t="s">
        <v>25</v>
      </c>
    </row>
    <row r="174" spans="1:13" ht="18" customHeight="1">
      <c r="A174" s="4">
        <v>173</v>
      </c>
      <c r="B174" s="38">
        <v>38476</v>
      </c>
      <c r="C174" s="21" t="s">
        <v>153</v>
      </c>
      <c r="D174" s="21" t="s">
        <v>131</v>
      </c>
      <c r="E174" s="21" t="s">
        <v>47</v>
      </c>
      <c r="F174" s="21" t="s">
        <v>5</v>
      </c>
      <c r="G174" s="21"/>
      <c r="H174" s="21"/>
      <c r="I174" s="21" t="s">
        <v>8</v>
      </c>
      <c r="J174" s="21" t="s">
        <v>9</v>
      </c>
    </row>
    <row r="175" spans="1:13" ht="18" customHeight="1">
      <c r="A175" s="4">
        <v>174</v>
      </c>
      <c r="B175" s="38">
        <v>38476</v>
      </c>
      <c r="C175" s="21" t="s">
        <v>213</v>
      </c>
      <c r="D175" s="21" t="s">
        <v>30</v>
      </c>
      <c r="E175" s="21" t="s">
        <v>29</v>
      </c>
      <c r="F175" s="21" t="s">
        <v>142</v>
      </c>
      <c r="G175" s="21"/>
      <c r="H175" s="21"/>
      <c r="I175" s="21" t="s">
        <v>32</v>
      </c>
      <c r="J175" s="21" t="s">
        <v>31</v>
      </c>
    </row>
    <row r="176" spans="1:13" ht="18" customHeight="1">
      <c r="A176" s="4">
        <v>175</v>
      </c>
      <c r="B176" s="38">
        <v>38476</v>
      </c>
      <c r="C176" s="21" t="s">
        <v>168</v>
      </c>
      <c r="D176" s="21" t="s">
        <v>46</v>
      </c>
      <c r="E176" s="21" t="s">
        <v>163</v>
      </c>
      <c r="F176" s="21" t="s">
        <v>16</v>
      </c>
      <c r="G176" s="21"/>
      <c r="H176" s="21"/>
      <c r="I176" s="21" t="s">
        <v>38</v>
      </c>
      <c r="J176" s="21" t="s">
        <v>19</v>
      </c>
    </row>
    <row r="177" spans="1:13" ht="18" customHeight="1">
      <c r="A177" s="4">
        <v>176</v>
      </c>
      <c r="B177" s="37">
        <v>38476</v>
      </c>
      <c r="C177" s="34" t="s">
        <v>218</v>
      </c>
      <c r="D177" s="34" t="s">
        <v>166</v>
      </c>
      <c r="E177" s="34" t="s">
        <v>22</v>
      </c>
      <c r="F177" s="34" t="s">
        <v>210</v>
      </c>
      <c r="G177" s="21"/>
      <c r="H177" s="21"/>
      <c r="I177" s="21" t="s">
        <v>20</v>
      </c>
      <c r="J177" s="21" t="s">
        <v>14</v>
      </c>
      <c r="M177" s="12"/>
    </row>
    <row r="178" spans="1:13" ht="18" customHeight="1">
      <c r="A178" s="4">
        <v>177</v>
      </c>
      <c r="B178" s="37">
        <v>38476</v>
      </c>
      <c r="C178" s="34" t="s">
        <v>144</v>
      </c>
      <c r="D178" s="34" t="s">
        <v>21</v>
      </c>
      <c r="E178" s="34" t="s">
        <v>33</v>
      </c>
      <c r="F178" s="34" t="s">
        <v>27</v>
      </c>
      <c r="G178" s="21"/>
      <c r="H178" s="21"/>
      <c r="I178" s="21" t="s">
        <v>37</v>
      </c>
      <c r="J178" s="21" t="s">
        <v>13</v>
      </c>
      <c r="M178" s="12"/>
    </row>
    <row r="179" spans="1:13" ht="18" customHeight="1">
      <c r="A179" s="4">
        <v>178</v>
      </c>
      <c r="B179" s="37">
        <v>38477</v>
      </c>
      <c r="C179" s="34" t="s">
        <v>47</v>
      </c>
      <c r="D179" s="34" t="s">
        <v>5</v>
      </c>
      <c r="E179" s="34" t="s">
        <v>131</v>
      </c>
      <c r="F179" s="34" t="s">
        <v>12</v>
      </c>
      <c r="G179" s="21"/>
      <c r="H179" s="21"/>
      <c r="I179" s="21" t="s">
        <v>8</v>
      </c>
      <c r="J179" s="21" t="s">
        <v>9</v>
      </c>
      <c r="M179" s="12"/>
    </row>
    <row r="180" spans="1:13" ht="18" customHeight="1">
      <c r="A180" s="4">
        <v>179</v>
      </c>
      <c r="B180" s="37">
        <v>38477</v>
      </c>
      <c r="C180" s="34" t="s">
        <v>210</v>
      </c>
      <c r="D180" s="34" t="s">
        <v>7</v>
      </c>
      <c r="E180" s="34" t="s">
        <v>166</v>
      </c>
      <c r="F180" s="34" t="s">
        <v>22</v>
      </c>
      <c r="G180" s="21"/>
      <c r="H180" s="21"/>
      <c r="I180" s="21" t="s">
        <v>20</v>
      </c>
      <c r="J180" s="21" t="s">
        <v>14</v>
      </c>
      <c r="M180" s="12"/>
    </row>
    <row r="181" spans="1:13" ht="18" customHeight="1">
      <c r="A181" s="4">
        <v>180</v>
      </c>
      <c r="B181" s="37">
        <v>38477</v>
      </c>
      <c r="C181" s="34" t="s">
        <v>142</v>
      </c>
      <c r="D181" s="34" t="s">
        <v>29</v>
      </c>
      <c r="E181" s="34" t="s">
        <v>182</v>
      </c>
      <c r="F181" s="34" t="s">
        <v>30</v>
      </c>
      <c r="G181" s="21"/>
      <c r="H181" s="21"/>
      <c r="I181" s="21" t="s">
        <v>32</v>
      </c>
      <c r="J181" s="21" t="s">
        <v>31</v>
      </c>
      <c r="M181" s="12"/>
    </row>
    <row r="182" spans="1:13" ht="18" customHeight="1">
      <c r="A182" s="4">
        <v>181</v>
      </c>
      <c r="B182" s="37">
        <v>38477</v>
      </c>
      <c r="C182" s="34" t="s">
        <v>50</v>
      </c>
      <c r="D182" s="34" t="s">
        <v>214</v>
      </c>
      <c r="E182" s="34" t="s">
        <v>185</v>
      </c>
      <c r="F182" s="34" t="s">
        <v>173</v>
      </c>
      <c r="G182" s="21"/>
      <c r="H182" s="21"/>
      <c r="I182" s="21" t="s">
        <v>26</v>
      </c>
      <c r="J182" s="21" t="s">
        <v>25</v>
      </c>
      <c r="M182" s="12"/>
    </row>
    <row r="183" spans="1:13" ht="18" customHeight="1">
      <c r="A183" s="4">
        <v>182</v>
      </c>
      <c r="B183" s="37">
        <v>38477</v>
      </c>
      <c r="C183" s="34" t="s">
        <v>27</v>
      </c>
      <c r="D183" s="34" t="s">
        <v>35</v>
      </c>
      <c r="E183" s="34" t="s">
        <v>21</v>
      </c>
      <c r="F183" s="34" t="s">
        <v>10</v>
      </c>
      <c r="G183" s="21"/>
      <c r="H183" s="21"/>
      <c r="I183" s="21" t="s">
        <v>37</v>
      </c>
      <c r="J183" s="21" t="s">
        <v>13</v>
      </c>
      <c r="M183" s="12"/>
    </row>
    <row r="184" spans="1:13" ht="18" customHeight="1">
      <c r="A184" s="4">
        <v>183</v>
      </c>
      <c r="B184" s="37">
        <v>38477</v>
      </c>
      <c r="C184" s="34" t="s">
        <v>16</v>
      </c>
      <c r="D184" s="34" t="s">
        <v>6</v>
      </c>
      <c r="E184" s="34" t="s">
        <v>46</v>
      </c>
      <c r="F184" s="34" t="s">
        <v>163</v>
      </c>
      <c r="G184" s="21"/>
      <c r="H184" s="21"/>
      <c r="I184" s="21" t="s">
        <v>38</v>
      </c>
      <c r="J184" s="21" t="s">
        <v>19</v>
      </c>
      <c r="M184" s="12"/>
    </row>
    <row r="185" spans="1:13" ht="18" customHeight="1">
      <c r="A185" s="4">
        <v>184</v>
      </c>
      <c r="B185" s="37">
        <v>38478</v>
      </c>
      <c r="C185" s="34" t="s">
        <v>72</v>
      </c>
      <c r="D185" s="34" t="s">
        <v>161</v>
      </c>
      <c r="E185" s="34" t="s">
        <v>22</v>
      </c>
      <c r="F185" s="34" t="s">
        <v>214</v>
      </c>
      <c r="G185" s="21"/>
      <c r="H185" s="21"/>
      <c r="I185" s="21" t="s">
        <v>19</v>
      </c>
      <c r="J185" s="21" t="s">
        <v>32</v>
      </c>
      <c r="M185" s="12"/>
    </row>
    <row r="186" spans="1:13" ht="18" customHeight="1">
      <c r="A186" s="4">
        <v>185</v>
      </c>
      <c r="B186" s="37">
        <v>38478</v>
      </c>
      <c r="C186" s="34" t="s">
        <v>10</v>
      </c>
      <c r="D186" s="34" t="s">
        <v>153</v>
      </c>
      <c r="E186" s="34" t="s">
        <v>6</v>
      </c>
      <c r="F186" s="34" t="s">
        <v>131</v>
      </c>
      <c r="G186" s="21"/>
      <c r="H186" s="21"/>
      <c r="I186" s="21" t="s">
        <v>13</v>
      </c>
      <c r="J186" s="21" t="s">
        <v>8</v>
      </c>
      <c r="M186" s="12"/>
    </row>
    <row r="187" spans="1:13" ht="18" customHeight="1">
      <c r="A187" s="4">
        <v>186</v>
      </c>
      <c r="B187" s="37">
        <v>38478</v>
      </c>
      <c r="C187" s="34" t="s">
        <v>185</v>
      </c>
      <c r="D187" s="34" t="s">
        <v>17</v>
      </c>
      <c r="E187" s="34" t="s">
        <v>29</v>
      </c>
      <c r="F187" s="34" t="s">
        <v>166</v>
      </c>
      <c r="G187" s="21"/>
      <c r="H187" s="21"/>
      <c r="I187" s="21" t="s">
        <v>9</v>
      </c>
      <c r="J187" s="21" t="s">
        <v>37</v>
      </c>
      <c r="M187" s="12"/>
    </row>
    <row r="188" spans="1:13" ht="18" customHeight="1">
      <c r="A188" s="4">
        <v>187</v>
      </c>
      <c r="B188" s="37">
        <v>38478</v>
      </c>
      <c r="C188" s="34" t="s">
        <v>23</v>
      </c>
      <c r="D188" s="34" t="s">
        <v>218</v>
      </c>
      <c r="E188" s="36" t="s">
        <v>146</v>
      </c>
      <c r="F188" s="34" t="s">
        <v>46</v>
      </c>
      <c r="G188" s="21"/>
      <c r="H188" s="21"/>
      <c r="I188" s="21" t="s">
        <v>26</v>
      </c>
      <c r="J188" s="21" t="s">
        <v>20</v>
      </c>
      <c r="M188" s="12"/>
    </row>
    <row r="189" spans="1:13" ht="18" customHeight="1">
      <c r="A189" s="4">
        <v>188</v>
      </c>
      <c r="B189" s="37">
        <v>38478</v>
      </c>
      <c r="C189" s="34" t="s">
        <v>30</v>
      </c>
      <c r="D189" s="34" t="s">
        <v>144</v>
      </c>
      <c r="E189" s="34" t="s">
        <v>12</v>
      </c>
      <c r="F189" s="34" t="s">
        <v>21</v>
      </c>
      <c r="G189" s="21"/>
      <c r="H189" s="21"/>
      <c r="I189" s="21" t="s">
        <v>31</v>
      </c>
      <c r="J189" s="21" t="s">
        <v>38</v>
      </c>
      <c r="M189" s="12"/>
    </row>
    <row r="190" spans="1:13" ht="18" customHeight="1">
      <c r="A190" s="4">
        <v>189</v>
      </c>
      <c r="B190" s="37">
        <v>38479</v>
      </c>
      <c r="C190" s="34" t="s">
        <v>166</v>
      </c>
      <c r="D190" s="34" t="s">
        <v>5</v>
      </c>
      <c r="E190" s="34" t="s">
        <v>17</v>
      </c>
      <c r="F190" s="34" t="s">
        <v>29</v>
      </c>
      <c r="G190" s="21"/>
      <c r="H190" s="21"/>
      <c r="I190" s="21" t="s">
        <v>9</v>
      </c>
      <c r="J190" s="21" t="s">
        <v>37</v>
      </c>
      <c r="M190" s="12"/>
    </row>
    <row r="191" spans="1:13" ht="18" customHeight="1">
      <c r="A191" s="4">
        <v>190</v>
      </c>
      <c r="B191" s="37">
        <v>38479</v>
      </c>
      <c r="C191" s="34" t="s">
        <v>211</v>
      </c>
      <c r="D191" s="34" t="s">
        <v>27</v>
      </c>
      <c r="E191" s="34" t="s">
        <v>213</v>
      </c>
      <c r="F191" s="34" t="s">
        <v>35</v>
      </c>
      <c r="G191" s="21"/>
      <c r="H191" s="21"/>
      <c r="I191" s="21" t="s">
        <v>14</v>
      </c>
      <c r="J191" s="21" t="s">
        <v>25</v>
      </c>
      <c r="M191" s="12"/>
    </row>
    <row r="192" spans="1:13" ht="18" customHeight="1">
      <c r="A192" s="4">
        <v>191</v>
      </c>
      <c r="B192" s="37">
        <v>38479</v>
      </c>
      <c r="C192" s="34" t="s">
        <v>46</v>
      </c>
      <c r="D192" s="34" t="s">
        <v>47</v>
      </c>
      <c r="E192" s="34" t="s">
        <v>218</v>
      </c>
      <c r="F192" s="34" t="s">
        <v>182</v>
      </c>
      <c r="G192" s="21"/>
      <c r="H192" s="21"/>
      <c r="I192" s="21" t="s">
        <v>26</v>
      </c>
      <c r="J192" s="21" t="s">
        <v>20</v>
      </c>
      <c r="M192" s="12"/>
    </row>
    <row r="193" spans="1:13" ht="18" customHeight="1">
      <c r="A193" s="4">
        <v>192</v>
      </c>
      <c r="B193" s="37">
        <v>38479</v>
      </c>
      <c r="C193" s="34" t="s">
        <v>131</v>
      </c>
      <c r="D193" s="34" t="s">
        <v>210</v>
      </c>
      <c r="E193" s="34" t="s">
        <v>153</v>
      </c>
      <c r="F193" s="34" t="s">
        <v>6</v>
      </c>
      <c r="G193" s="21"/>
      <c r="H193" s="21"/>
      <c r="I193" s="21" t="s">
        <v>13</v>
      </c>
      <c r="J193" s="21" t="s">
        <v>8</v>
      </c>
      <c r="M193" s="12"/>
    </row>
    <row r="194" spans="1:13" ht="18" customHeight="1">
      <c r="A194" s="4">
        <v>193</v>
      </c>
      <c r="B194" s="37">
        <v>38479</v>
      </c>
      <c r="C194" s="34" t="s">
        <v>21</v>
      </c>
      <c r="D194" s="34" t="s">
        <v>142</v>
      </c>
      <c r="E194" s="34" t="s">
        <v>144</v>
      </c>
      <c r="F194" s="34" t="s">
        <v>12</v>
      </c>
      <c r="G194" s="21"/>
      <c r="H194" s="21"/>
      <c r="I194" s="21" t="s">
        <v>31</v>
      </c>
      <c r="J194" s="21" t="s">
        <v>38</v>
      </c>
      <c r="M194" s="12"/>
    </row>
    <row r="195" spans="1:13" ht="18" customHeight="1">
      <c r="A195" s="4">
        <v>194</v>
      </c>
      <c r="B195" s="37">
        <v>38479</v>
      </c>
      <c r="C195" s="34" t="s">
        <v>214</v>
      </c>
      <c r="D195" s="34" t="s">
        <v>16</v>
      </c>
      <c r="E195" s="34" t="s">
        <v>161</v>
      </c>
      <c r="F195" s="34" t="s">
        <v>22</v>
      </c>
      <c r="G195" s="21"/>
      <c r="H195" s="21"/>
      <c r="I195" s="21" t="s">
        <v>19</v>
      </c>
      <c r="J195" s="21" t="s">
        <v>32</v>
      </c>
      <c r="M195" s="12"/>
    </row>
    <row r="196" spans="1:13" ht="18" customHeight="1">
      <c r="A196" s="4">
        <v>195</v>
      </c>
      <c r="B196" s="37">
        <v>38480</v>
      </c>
      <c r="C196" s="34" t="s">
        <v>182</v>
      </c>
      <c r="D196" s="34" t="s">
        <v>24</v>
      </c>
      <c r="E196" s="34" t="s">
        <v>47</v>
      </c>
      <c r="F196" s="34" t="s">
        <v>218</v>
      </c>
      <c r="G196" s="21"/>
      <c r="H196" s="21"/>
      <c r="I196" s="21" t="s">
        <v>26</v>
      </c>
      <c r="J196" s="21" t="s">
        <v>20</v>
      </c>
      <c r="M196" s="12"/>
    </row>
    <row r="197" spans="1:13" ht="18" customHeight="1">
      <c r="A197" s="4">
        <v>196</v>
      </c>
      <c r="B197" s="37">
        <v>38480</v>
      </c>
      <c r="C197" s="34" t="s">
        <v>35</v>
      </c>
      <c r="D197" s="34" t="s">
        <v>163</v>
      </c>
      <c r="E197" s="34" t="s">
        <v>27</v>
      </c>
      <c r="F197" s="34" t="s">
        <v>213</v>
      </c>
      <c r="G197" s="21"/>
      <c r="H197" s="21"/>
      <c r="I197" s="21" t="s">
        <v>14</v>
      </c>
      <c r="J197" s="21" t="s">
        <v>25</v>
      </c>
      <c r="M197" s="12"/>
    </row>
    <row r="198" spans="1:13" ht="18" customHeight="1">
      <c r="A198" s="4">
        <v>197</v>
      </c>
      <c r="B198" s="37">
        <v>38480</v>
      </c>
      <c r="C198" s="34" t="s">
        <v>6</v>
      </c>
      <c r="D198" s="34" t="s">
        <v>10</v>
      </c>
      <c r="E198" s="34" t="s">
        <v>210</v>
      </c>
      <c r="F198" s="34" t="s">
        <v>153</v>
      </c>
      <c r="G198" s="21"/>
      <c r="H198" s="21"/>
      <c r="I198" s="21" t="s">
        <v>13</v>
      </c>
      <c r="J198" s="21" t="s">
        <v>8</v>
      </c>
      <c r="M198" s="12"/>
    </row>
    <row r="199" spans="1:13" ht="18" customHeight="1">
      <c r="A199" s="4">
        <v>198</v>
      </c>
      <c r="B199" s="37">
        <v>38480</v>
      </c>
      <c r="C199" s="34" t="s">
        <v>29</v>
      </c>
      <c r="D199" s="34" t="s">
        <v>185</v>
      </c>
      <c r="E199" s="34" t="s">
        <v>5</v>
      </c>
      <c r="F199" s="34" t="s">
        <v>17</v>
      </c>
      <c r="G199" s="21"/>
      <c r="H199" s="21"/>
      <c r="I199" s="21" t="s">
        <v>9</v>
      </c>
      <c r="J199" s="21" t="s">
        <v>37</v>
      </c>
      <c r="M199" s="12"/>
    </row>
    <row r="200" spans="1:13" ht="18" customHeight="1">
      <c r="A200" s="4">
        <v>199</v>
      </c>
      <c r="B200" s="37">
        <v>38480</v>
      </c>
      <c r="C200" s="34" t="s">
        <v>22</v>
      </c>
      <c r="D200" s="34" t="s">
        <v>72</v>
      </c>
      <c r="E200" s="34" t="s">
        <v>16</v>
      </c>
      <c r="F200" s="34" t="s">
        <v>161</v>
      </c>
      <c r="G200" s="21"/>
      <c r="H200" s="21"/>
      <c r="I200" s="21" t="s">
        <v>19</v>
      </c>
      <c r="J200" s="21" t="s">
        <v>32</v>
      </c>
      <c r="M200" s="12"/>
    </row>
    <row r="201" spans="1:13" ht="18" customHeight="1">
      <c r="A201" s="4">
        <v>200</v>
      </c>
      <c r="B201" s="37">
        <v>38480</v>
      </c>
      <c r="C201" s="34" t="s">
        <v>12</v>
      </c>
      <c r="D201" s="34" t="s">
        <v>30</v>
      </c>
      <c r="E201" s="34" t="s">
        <v>142</v>
      </c>
      <c r="F201" s="34" t="s">
        <v>144</v>
      </c>
      <c r="G201" s="21"/>
      <c r="H201" s="21"/>
      <c r="I201" s="21" t="s">
        <v>31</v>
      </c>
      <c r="J201" s="21" t="s">
        <v>38</v>
      </c>
      <c r="M201" s="12"/>
    </row>
    <row r="202" spans="1:13" ht="18" customHeight="1">
      <c r="A202" s="4">
        <v>201</v>
      </c>
      <c r="B202" s="37">
        <v>38481</v>
      </c>
      <c r="C202" s="34" t="s">
        <v>163</v>
      </c>
      <c r="D202" s="34" t="s">
        <v>213</v>
      </c>
      <c r="E202" s="34" t="s">
        <v>35</v>
      </c>
      <c r="F202" s="34" t="s">
        <v>211</v>
      </c>
      <c r="G202" s="21"/>
      <c r="H202" s="21"/>
      <c r="I202" s="21" t="s">
        <v>14</v>
      </c>
      <c r="J202" s="21" t="s">
        <v>25</v>
      </c>
      <c r="M202" s="12"/>
    </row>
    <row r="203" spans="1:13" ht="18" customHeight="1">
      <c r="A203" s="4">
        <v>202</v>
      </c>
      <c r="B203" s="37">
        <v>38482</v>
      </c>
      <c r="C203" s="34" t="s">
        <v>161</v>
      </c>
      <c r="D203" s="34" t="s">
        <v>168</v>
      </c>
      <c r="E203" s="34" t="s">
        <v>30</v>
      </c>
      <c r="F203" s="34" t="s">
        <v>27</v>
      </c>
      <c r="G203" s="21"/>
      <c r="H203" s="21"/>
      <c r="I203" s="21" t="s">
        <v>8</v>
      </c>
      <c r="J203" s="21" t="s">
        <v>38</v>
      </c>
      <c r="M203" s="12"/>
    </row>
    <row r="204" spans="1:13" ht="18" customHeight="1">
      <c r="A204" s="4">
        <v>203</v>
      </c>
      <c r="B204" s="37">
        <v>38482</v>
      </c>
      <c r="C204" s="34" t="s">
        <v>47</v>
      </c>
      <c r="D204" s="34" t="s">
        <v>46</v>
      </c>
      <c r="E204" s="34" t="s">
        <v>146</v>
      </c>
      <c r="F204" s="34" t="s">
        <v>15</v>
      </c>
      <c r="G204" s="21"/>
      <c r="H204" s="21"/>
      <c r="I204" s="21" t="s">
        <v>25</v>
      </c>
      <c r="J204" s="21" t="s">
        <v>19</v>
      </c>
      <c r="M204" s="12"/>
    </row>
    <row r="205" spans="1:13" ht="18" customHeight="1">
      <c r="A205" s="4">
        <v>204</v>
      </c>
      <c r="B205" s="37">
        <v>38482</v>
      </c>
      <c r="C205" s="34" t="s">
        <v>153</v>
      </c>
      <c r="D205" s="34" t="s">
        <v>21</v>
      </c>
      <c r="E205" s="34" t="s">
        <v>173</v>
      </c>
      <c r="F205" s="34" t="s">
        <v>210</v>
      </c>
      <c r="G205" s="21"/>
      <c r="H205" s="21"/>
      <c r="I205" s="21" t="s">
        <v>32</v>
      </c>
      <c r="J205" s="21" t="s">
        <v>20</v>
      </c>
      <c r="M205" s="12"/>
    </row>
    <row r="206" spans="1:13" ht="18" customHeight="1">
      <c r="A206" s="4">
        <v>205</v>
      </c>
      <c r="B206" s="37">
        <v>38482</v>
      </c>
      <c r="C206" s="34" t="s">
        <v>213</v>
      </c>
      <c r="D206" s="34" t="s">
        <v>166</v>
      </c>
      <c r="E206" s="34" t="s">
        <v>24</v>
      </c>
      <c r="F206" s="34" t="s">
        <v>33</v>
      </c>
      <c r="G206" s="21"/>
      <c r="H206" s="21"/>
      <c r="I206" s="21" t="s">
        <v>9</v>
      </c>
      <c r="J206" s="21" t="s">
        <v>13</v>
      </c>
      <c r="M206" s="12"/>
    </row>
    <row r="207" spans="1:13" ht="18" customHeight="1">
      <c r="A207" s="4">
        <v>206</v>
      </c>
      <c r="B207" s="37">
        <v>38482</v>
      </c>
      <c r="C207" s="34" t="s">
        <v>218</v>
      </c>
      <c r="D207" s="34" t="s">
        <v>131</v>
      </c>
      <c r="E207" s="34" t="s">
        <v>163</v>
      </c>
      <c r="F207" s="34" t="s">
        <v>142</v>
      </c>
      <c r="G207" s="21"/>
      <c r="H207" s="21"/>
      <c r="I207" s="21" t="s">
        <v>37</v>
      </c>
      <c r="J207" s="21" t="s">
        <v>26</v>
      </c>
      <c r="M207" s="12"/>
    </row>
    <row r="208" spans="1:13" ht="18" customHeight="1">
      <c r="A208" s="4">
        <v>207</v>
      </c>
      <c r="B208" s="37">
        <v>38482</v>
      </c>
      <c r="C208" s="34" t="s">
        <v>144</v>
      </c>
      <c r="D208" s="34" t="s">
        <v>211</v>
      </c>
      <c r="E208" s="34" t="s">
        <v>72</v>
      </c>
      <c r="F208" s="34" t="s">
        <v>5</v>
      </c>
      <c r="G208" s="21"/>
      <c r="H208" s="21"/>
      <c r="I208" s="21" t="s">
        <v>14</v>
      </c>
      <c r="J208" s="21" t="s">
        <v>31</v>
      </c>
      <c r="M208" s="12"/>
    </row>
    <row r="209" spans="1:13" ht="18" customHeight="1">
      <c r="A209" s="4">
        <v>208</v>
      </c>
      <c r="B209" s="37">
        <v>38483</v>
      </c>
      <c r="C209" s="34" t="s">
        <v>5</v>
      </c>
      <c r="D209" s="34" t="s">
        <v>49</v>
      </c>
      <c r="E209" s="34" t="s">
        <v>211</v>
      </c>
      <c r="F209" s="34" t="s">
        <v>72</v>
      </c>
      <c r="G209" s="21"/>
      <c r="H209" s="21"/>
      <c r="I209" s="21" t="s">
        <v>14</v>
      </c>
      <c r="J209" s="21" t="s">
        <v>31</v>
      </c>
      <c r="M209" s="12"/>
    </row>
    <row r="210" spans="1:13" ht="18" customHeight="1">
      <c r="A210" s="4">
        <v>209</v>
      </c>
      <c r="B210" s="37">
        <v>38483</v>
      </c>
      <c r="C210" s="34" t="s">
        <v>210</v>
      </c>
      <c r="D210" s="34" t="s">
        <v>29</v>
      </c>
      <c r="E210" s="34" t="s">
        <v>21</v>
      </c>
      <c r="F210" s="34" t="s">
        <v>173</v>
      </c>
      <c r="G210" s="21"/>
      <c r="H210" s="21"/>
      <c r="I210" s="21" t="s">
        <v>32</v>
      </c>
      <c r="J210" s="21" t="s">
        <v>20</v>
      </c>
      <c r="M210" s="12"/>
    </row>
    <row r="211" spans="1:13" ht="18" customHeight="1">
      <c r="A211" s="4">
        <v>210</v>
      </c>
      <c r="B211" s="37">
        <v>38483</v>
      </c>
      <c r="C211" s="34" t="s">
        <v>15</v>
      </c>
      <c r="D211" s="34" t="s">
        <v>182</v>
      </c>
      <c r="E211" s="34" t="s">
        <v>46</v>
      </c>
      <c r="F211" s="34" t="s">
        <v>146</v>
      </c>
      <c r="G211" s="21"/>
      <c r="H211" s="21"/>
      <c r="I211" s="21" t="s">
        <v>25</v>
      </c>
      <c r="J211" s="21" t="s">
        <v>19</v>
      </c>
      <c r="M211" s="12"/>
    </row>
    <row r="212" spans="1:13" ht="18" customHeight="1">
      <c r="A212" s="4">
        <v>211</v>
      </c>
      <c r="B212" s="37">
        <v>38483</v>
      </c>
      <c r="C212" s="34" t="s">
        <v>142</v>
      </c>
      <c r="D212" s="34" t="s">
        <v>22</v>
      </c>
      <c r="E212" s="34" t="s">
        <v>131</v>
      </c>
      <c r="F212" s="34" t="s">
        <v>163</v>
      </c>
      <c r="G212" s="21"/>
      <c r="H212" s="21"/>
      <c r="I212" s="21" t="s">
        <v>37</v>
      </c>
      <c r="J212" s="21" t="s">
        <v>26</v>
      </c>
      <c r="M212" s="12"/>
    </row>
    <row r="213" spans="1:13" ht="18" customHeight="1">
      <c r="A213" s="4">
        <v>212</v>
      </c>
      <c r="B213" s="37">
        <v>38483</v>
      </c>
      <c r="C213" s="34" t="s">
        <v>27</v>
      </c>
      <c r="D213" s="36" t="s">
        <v>23</v>
      </c>
      <c r="E213" s="34" t="s">
        <v>168</v>
      </c>
      <c r="F213" s="34" t="s">
        <v>30</v>
      </c>
      <c r="G213" s="21"/>
      <c r="H213" s="21"/>
      <c r="I213" s="21" t="s">
        <v>8</v>
      </c>
      <c r="J213" s="21" t="s">
        <v>38</v>
      </c>
      <c r="M213" s="12"/>
    </row>
    <row r="214" spans="1:13" ht="18" customHeight="1">
      <c r="A214" s="4">
        <v>213</v>
      </c>
      <c r="B214" s="37">
        <v>38483</v>
      </c>
      <c r="C214" s="34" t="s">
        <v>33</v>
      </c>
      <c r="D214" s="34" t="s">
        <v>12</v>
      </c>
      <c r="E214" s="34" t="s">
        <v>166</v>
      </c>
      <c r="F214" s="34" t="s">
        <v>24</v>
      </c>
      <c r="G214" s="21"/>
      <c r="H214" s="21"/>
      <c r="I214" s="21" t="s">
        <v>9</v>
      </c>
      <c r="J214" s="21" t="s">
        <v>13</v>
      </c>
      <c r="M214" s="12"/>
    </row>
    <row r="215" spans="1:13" ht="18" customHeight="1">
      <c r="A215" s="4">
        <v>214</v>
      </c>
      <c r="B215" s="37">
        <v>38484</v>
      </c>
      <c r="C215" s="34" t="s">
        <v>72</v>
      </c>
      <c r="D215" s="34" t="s">
        <v>144</v>
      </c>
      <c r="E215" s="34" t="s">
        <v>49</v>
      </c>
      <c r="F215" s="34" t="s">
        <v>211</v>
      </c>
      <c r="G215" s="21"/>
      <c r="H215" s="21"/>
      <c r="I215" s="21" t="s">
        <v>14</v>
      </c>
      <c r="J215" s="21" t="s">
        <v>31</v>
      </c>
      <c r="M215" s="12"/>
    </row>
    <row r="216" spans="1:13" ht="18" customHeight="1">
      <c r="A216" s="4">
        <v>215</v>
      </c>
      <c r="B216" s="37">
        <v>38484</v>
      </c>
      <c r="C216" s="34" t="s">
        <v>173</v>
      </c>
      <c r="D216" s="34" t="s">
        <v>153</v>
      </c>
      <c r="E216" s="34" t="s">
        <v>29</v>
      </c>
      <c r="F216" s="34" t="s">
        <v>21</v>
      </c>
      <c r="G216" s="21"/>
      <c r="H216" s="21"/>
      <c r="I216" s="21" t="s">
        <v>32</v>
      </c>
      <c r="J216" s="21" t="s">
        <v>20</v>
      </c>
      <c r="M216" s="12"/>
    </row>
    <row r="217" spans="1:13" ht="18" customHeight="1">
      <c r="A217" s="4">
        <v>216</v>
      </c>
      <c r="B217" s="37">
        <v>38484</v>
      </c>
      <c r="C217" s="34" t="s">
        <v>30</v>
      </c>
      <c r="D217" s="34" t="s">
        <v>161</v>
      </c>
      <c r="E217" s="34" t="s">
        <v>23</v>
      </c>
      <c r="F217" s="34" t="s">
        <v>17</v>
      </c>
      <c r="G217" s="21"/>
      <c r="H217" s="21"/>
      <c r="I217" s="21" t="s">
        <v>8</v>
      </c>
      <c r="J217" s="21" t="s">
        <v>38</v>
      </c>
      <c r="M217" s="12"/>
    </row>
    <row r="218" spans="1:13" ht="18" customHeight="1">
      <c r="A218" s="4">
        <v>217</v>
      </c>
      <c r="B218" s="37">
        <v>38484</v>
      </c>
      <c r="C218" s="34" t="s">
        <v>163</v>
      </c>
      <c r="D218" s="34" t="s">
        <v>218</v>
      </c>
      <c r="E218" s="34" t="s">
        <v>22</v>
      </c>
      <c r="F218" s="34" t="s">
        <v>131</v>
      </c>
      <c r="G218" s="21"/>
      <c r="H218" s="21"/>
      <c r="I218" s="21" t="s">
        <v>37</v>
      </c>
      <c r="J218" s="21" t="s">
        <v>26</v>
      </c>
      <c r="M218" s="12"/>
    </row>
    <row r="219" spans="1:13" ht="18" customHeight="1">
      <c r="A219" s="4">
        <v>218</v>
      </c>
      <c r="B219" s="37">
        <v>38484</v>
      </c>
      <c r="C219" s="34" t="s">
        <v>146</v>
      </c>
      <c r="D219" s="34" t="s">
        <v>47</v>
      </c>
      <c r="E219" s="34" t="s">
        <v>182</v>
      </c>
      <c r="F219" s="34" t="s">
        <v>46</v>
      </c>
      <c r="G219" s="21"/>
      <c r="H219" s="21"/>
      <c r="I219" s="21" t="s">
        <v>25</v>
      </c>
      <c r="J219" s="21" t="s">
        <v>19</v>
      </c>
      <c r="M219" s="12"/>
    </row>
    <row r="220" spans="1:13" ht="18" customHeight="1">
      <c r="A220" s="4">
        <v>219</v>
      </c>
      <c r="B220" s="37">
        <v>38485</v>
      </c>
      <c r="C220" s="36" t="s">
        <v>211</v>
      </c>
      <c r="D220" s="34" t="s">
        <v>166</v>
      </c>
      <c r="E220" s="34" t="s">
        <v>47</v>
      </c>
      <c r="F220" s="34" t="s">
        <v>36</v>
      </c>
      <c r="G220" s="21"/>
      <c r="H220" s="21"/>
      <c r="I220" s="21" t="s">
        <v>8</v>
      </c>
      <c r="J220" s="21" t="s">
        <v>14</v>
      </c>
      <c r="M220" s="13"/>
    </row>
    <row r="221" spans="1:13" ht="18" customHeight="1">
      <c r="A221" s="4">
        <v>220</v>
      </c>
      <c r="B221" s="37">
        <v>38485</v>
      </c>
      <c r="C221" s="34" t="s">
        <v>10</v>
      </c>
      <c r="D221" s="34" t="s">
        <v>5</v>
      </c>
      <c r="E221" s="34" t="s">
        <v>33</v>
      </c>
      <c r="F221" s="34" t="s">
        <v>29</v>
      </c>
      <c r="G221" s="21"/>
      <c r="H221" s="21"/>
      <c r="I221" s="21" t="s">
        <v>31</v>
      </c>
      <c r="J221" s="21" t="s">
        <v>13</v>
      </c>
      <c r="M221" s="12"/>
    </row>
    <row r="222" spans="1:13" ht="18" customHeight="1">
      <c r="A222" s="4">
        <v>221</v>
      </c>
      <c r="B222" s="37">
        <v>38485</v>
      </c>
      <c r="C222" s="34" t="s">
        <v>46</v>
      </c>
      <c r="D222" s="34" t="s">
        <v>142</v>
      </c>
      <c r="E222" s="34" t="s">
        <v>218</v>
      </c>
      <c r="F222" s="34" t="s">
        <v>214</v>
      </c>
      <c r="G222" s="21"/>
      <c r="H222" s="21"/>
      <c r="I222" s="21" t="s">
        <v>38</v>
      </c>
      <c r="J222" s="21" t="s">
        <v>9</v>
      </c>
      <c r="M222" s="12"/>
    </row>
    <row r="223" spans="1:13" ht="18" customHeight="1">
      <c r="A223" s="4">
        <v>222</v>
      </c>
      <c r="B223" s="37">
        <v>38485</v>
      </c>
      <c r="C223" s="34" t="s">
        <v>50</v>
      </c>
      <c r="D223" s="34" t="s">
        <v>15</v>
      </c>
      <c r="E223" s="34" t="s">
        <v>153</v>
      </c>
      <c r="F223" s="34" t="s">
        <v>168</v>
      </c>
      <c r="G223" s="21"/>
      <c r="H223" s="21"/>
      <c r="I223" s="21" t="s">
        <v>26</v>
      </c>
      <c r="J223" s="21" t="s">
        <v>19</v>
      </c>
      <c r="M223" s="12"/>
    </row>
    <row r="224" spans="1:13" ht="18" customHeight="1">
      <c r="A224" s="4">
        <v>223</v>
      </c>
      <c r="B224" s="37">
        <v>38485</v>
      </c>
      <c r="C224" s="34" t="s">
        <v>16</v>
      </c>
      <c r="D224" s="34" t="s">
        <v>185</v>
      </c>
      <c r="E224" s="34" t="s">
        <v>144</v>
      </c>
      <c r="F224" s="34" t="s">
        <v>23</v>
      </c>
      <c r="G224" s="21"/>
      <c r="H224" s="21"/>
      <c r="I224" s="21" t="s">
        <v>20</v>
      </c>
      <c r="J224" s="21" t="s">
        <v>25</v>
      </c>
      <c r="M224" s="12"/>
    </row>
    <row r="225" spans="1:13" ht="18" customHeight="1">
      <c r="A225" s="4">
        <v>224</v>
      </c>
      <c r="B225" s="37">
        <v>38485</v>
      </c>
      <c r="C225" s="34" t="s">
        <v>12</v>
      </c>
      <c r="D225" s="34" t="s">
        <v>6</v>
      </c>
      <c r="E225" s="34" t="s">
        <v>213</v>
      </c>
      <c r="F225" s="34" t="s">
        <v>49</v>
      </c>
      <c r="G225" s="21"/>
      <c r="H225" s="21"/>
      <c r="I225" s="21" t="s">
        <v>32</v>
      </c>
      <c r="J225" s="21" t="s">
        <v>37</v>
      </c>
      <c r="M225" s="12"/>
    </row>
    <row r="226" spans="1:13" ht="18" customHeight="1">
      <c r="A226" s="4">
        <v>225</v>
      </c>
      <c r="B226" s="37">
        <v>38486</v>
      </c>
      <c r="C226" s="34" t="s">
        <v>49</v>
      </c>
      <c r="D226" s="34" t="s">
        <v>30</v>
      </c>
      <c r="E226" s="34" t="s">
        <v>6</v>
      </c>
      <c r="F226" s="34" t="s">
        <v>213</v>
      </c>
      <c r="G226" s="21"/>
      <c r="H226" s="21"/>
      <c r="I226" s="21" t="s">
        <v>32</v>
      </c>
      <c r="J226" s="21" t="s">
        <v>37</v>
      </c>
      <c r="M226" s="12"/>
    </row>
    <row r="227" spans="1:13" ht="18" customHeight="1">
      <c r="A227" s="4">
        <v>226</v>
      </c>
      <c r="B227" s="37">
        <v>38486</v>
      </c>
      <c r="C227" s="34" t="s">
        <v>168</v>
      </c>
      <c r="D227" s="34" t="s">
        <v>173</v>
      </c>
      <c r="E227" s="34" t="s">
        <v>15</v>
      </c>
      <c r="F227" s="34" t="s">
        <v>153</v>
      </c>
      <c r="G227" s="21"/>
      <c r="H227" s="21"/>
      <c r="I227" s="21" t="s">
        <v>26</v>
      </c>
      <c r="J227" s="21" t="s">
        <v>19</v>
      </c>
      <c r="M227" s="12"/>
    </row>
    <row r="228" spans="1:13" ht="18" customHeight="1">
      <c r="A228" s="4">
        <v>227</v>
      </c>
      <c r="B228" s="37">
        <v>38486</v>
      </c>
      <c r="C228" s="34" t="s">
        <v>36</v>
      </c>
      <c r="D228" s="34" t="s">
        <v>131</v>
      </c>
      <c r="E228" s="34" t="s">
        <v>166</v>
      </c>
      <c r="F228" s="34" t="s">
        <v>47</v>
      </c>
      <c r="G228" s="21"/>
      <c r="H228" s="21"/>
      <c r="I228" s="21" t="s">
        <v>8</v>
      </c>
      <c r="J228" s="21" t="s">
        <v>14</v>
      </c>
      <c r="M228" s="12"/>
    </row>
    <row r="229" spans="1:13" ht="18" customHeight="1">
      <c r="A229" s="4">
        <v>228</v>
      </c>
      <c r="B229" s="37">
        <v>38486</v>
      </c>
      <c r="C229" s="34" t="s">
        <v>29</v>
      </c>
      <c r="D229" s="34" t="s">
        <v>72</v>
      </c>
      <c r="E229" s="34" t="s">
        <v>5</v>
      </c>
      <c r="F229" s="34" t="s">
        <v>33</v>
      </c>
      <c r="G229" s="21"/>
      <c r="H229" s="21"/>
      <c r="I229" s="21" t="s">
        <v>31</v>
      </c>
      <c r="J229" s="21" t="s">
        <v>13</v>
      </c>
      <c r="M229" s="12"/>
    </row>
    <row r="230" spans="1:13" ht="18" customHeight="1">
      <c r="A230" s="4">
        <v>229</v>
      </c>
      <c r="B230" s="37">
        <v>38486</v>
      </c>
      <c r="C230" s="34" t="s">
        <v>23</v>
      </c>
      <c r="D230" s="34" t="s">
        <v>35</v>
      </c>
      <c r="E230" s="34" t="s">
        <v>185</v>
      </c>
      <c r="F230" s="34" t="s">
        <v>144</v>
      </c>
      <c r="G230" s="21"/>
      <c r="H230" s="21"/>
      <c r="I230" s="21" t="s">
        <v>20</v>
      </c>
      <c r="J230" s="21" t="s">
        <v>25</v>
      </c>
      <c r="M230" s="12"/>
    </row>
    <row r="231" spans="1:13" ht="18" customHeight="1">
      <c r="A231" s="4">
        <v>230</v>
      </c>
      <c r="B231" s="37">
        <v>38486</v>
      </c>
      <c r="C231" s="34" t="s">
        <v>214</v>
      </c>
      <c r="D231" s="34" t="s">
        <v>163</v>
      </c>
      <c r="E231" s="34" t="s">
        <v>24</v>
      </c>
      <c r="F231" s="34" t="s">
        <v>218</v>
      </c>
      <c r="G231" s="21"/>
      <c r="H231" s="21"/>
      <c r="I231" s="21" t="s">
        <v>38</v>
      </c>
      <c r="J231" s="21" t="s">
        <v>9</v>
      </c>
      <c r="M231" s="12"/>
    </row>
    <row r="232" spans="1:13" ht="18" customHeight="1">
      <c r="A232" s="4">
        <v>231</v>
      </c>
      <c r="B232" s="37">
        <v>38487</v>
      </c>
      <c r="C232" s="34" t="s">
        <v>47</v>
      </c>
      <c r="D232" s="34" t="s">
        <v>211</v>
      </c>
      <c r="E232" s="34" t="s">
        <v>131</v>
      </c>
      <c r="F232" s="34" t="s">
        <v>166</v>
      </c>
      <c r="G232" s="21"/>
      <c r="H232" s="21"/>
      <c r="I232" s="21" t="s">
        <v>8</v>
      </c>
      <c r="J232" s="21" t="s">
        <v>14</v>
      </c>
      <c r="M232" s="12"/>
    </row>
    <row r="233" spans="1:13" ht="18" customHeight="1">
      <c r="A233" s="4">
        <v>232</v>
      </c>
      <c r="B233" s="37">
        <v>38487</v>
      </c>
      <c r="C233" s="34" t="s">
        <v>153</v>
      </c>
      <c r="D233" s="34" t="s">
        <v>50</v>
      </c>
      <c r="E233" s="34" t="s">
        <v>161</v>
      </c>
      <c r="F233" s="34" t="s">
        <v>15</v>
      </c>
      <c r="G233" s="21"/>
      <c r="H233" s="21"/>
      <c r="I233" s="21" t="s">
        <v>26</v>
      </c>
      <c r="J233" s="21" t="s">
        <v>19</v>
      </c>
      <c r="M233" s="12"/>
    </row>
    <row r="234" spans="1:13" ht="18" customHeight="1">
      <c r="A234" s="4">
        <v>233</v>
      </c>
      <c r="B234" s="37">
        <v>38487</v>
      </c>
      <c r="C234" s="34" t="s">
        <v>213</v>
      </c>
      <c r="D234" s="34" t="s">
        <v>12</v>
      </c>
      <c r="E234" s="34" t="s">
        <v>30</v>
      </c>
      <c r="F234" s="34" t="s">
        <v>6</v>
      </c>
      <c r="G234" s="21"/>
      <c r="H234" s="21"/>
      <c r="I234" s="21" t="s">
        <v>32</v>
      </c>
      <c r="J234" s="21" t="s">
        <v>37</v>
      </c>
      <c r="M234" s="12"/>
    </row>
    <row r="235" spans="1:13" ht="18" customHeight="1">
      <c r="A235" s="4">
        <v>234</v>
      </c>
      <c r="B235" s="37">
        <v>38487</v>
      </c>
      <c r="C235" s="34" t="s">
        <v>218</v>
      </c>
      <c r="D235" s="34" t="s">
        <v>46</v>
      </c>
      <c r="E235" s="36" t="s">
        <v>163</v>
      </c>
      <c r="F235" s="34" t="s">
        <v>24</v>
      </c>
      <c r="G235" s="21"/>
      <c r="H235" s="21"/>
      <c r="I235" s="21" t="s">
        <v>38</v>
      </c>
      <c r="J235" s="21" t="s">
        <v>9</v>
      </c>
      <c r="M235" s="12"/>
    </row>
    <row r="236" spans="1:13" ht="18" customHeight="1">
      <c r="A236" s="4">
        <v>235</v>
      </c>
      <c r="B236" s="37">
        <v>38487</v>
      </c>
      <c r="C236" s="34" t="s">
        <v>144</v>
      </c>
      <c r="D236" s="34" t="s">
        <v>16</v>
      </c>
      <c r="E236" s="34" t="s">
        <v>35</v>
      </c>
      <c r="F236" s="34" t="s">
        <v>185</v>
      </c>
      <c r="G236" s="21"/>
      <c r="H236" s="21"/>
      <c r="I236" s="21" t="s">
        <v>20</v>
      </c>
      <c r="J236" s="21" t="s">
        <v>25</v>
      </c>
      <c r="M236" s="12"/>
    </row>
    <row r="237" spans="1:13" ht="18" customHeight="1">
      <c r="A237" s="4">
        <v>236</v>
      </c>
      <c r="B237" s="37">
        <v>38487</v>
      </c>
      <c r="C237" s="34" t="s">
        <v>33</v>
      </c>
      <c r="D237" s="34" t="s">
        <v>10</v>
      </c>
      <c r="E237" s="34" t="s">
        <v>72</v>
      </c>
      <c r="F237" s="34" t="s">
        <v>5</v>
      </c>
      <c r="G237" s="21"/>
      <c r="H237" s="21"/>
      <c r="I237" s="21" t="s">
        <v>31</v>
      </c>
      <c r="J237" s="21" t="s">
        <v>13</v>
      </c>
      <c r="M237" s="12"/>
    </row>
    <row r="238" spans="1:13" ht="18" customHeight="1">
      <c r="A238" s="4">
        <v>237</v>
      </c>
      <c r="B238" s="37">
        <v>38489</v>
      </c>
      <c r="C238" s="34" t="s">
        <v>182</v>
      </c>
      <c r="D238" s="34" t="s">
        <v>168</v>
      </c>
      <c r="E238" s="34" t="s">
        <v>23</v>
      </c>
      <c r="F238" s="34" t="s">
        <v>72</v>
      </c>
      <c r="G238" s="21"/>
      <c r="H238" s="21"/>
      <c r="I238" s="21" t="s">
        <v>25</v>
      </c>
      <c r="J238" s="21" t="s">
        <v>37</v>
      </c>
      <c r="M238" s="12"/>
    </row>
    <row r="239" spans="1:13" ht="18" customHeight="1">
      <c r="A239" s="4">
        <v>238</v>
      </c>
      <c r="B239" s="37">
        <v>38489</v>
      </c>
      <c r="C239" s="34" t="s">
        <v>6</v>
      </c>
      <c r="D239" s="34" t="s">
        <v>146</v>
      </c>
      <c r="E239" s="34" t="s">
        <v>166</v>
      </c>
      <c r="F239" s="34" t="s">
        <v>50</v>
      </c>
      <c r="G239" s="21"/>
      <c r="H239" s="21"/>
      <c r="I239" s="21" t="s">
        <v>19</v>
      </c>
      <c r="J239" s="21" t="s">
        <v>8</v>
      </c>
      <c r="M239" s="12"/>
    </row>
    <row r="240" spans="1:13" ht="18" customHeight="1">
      <c r="A240" s="4">
        <v>239</v>
      </c>
      <c r="B240" s="37">
        <v>38489</v>
      </c>
      <c r="C240" s="34" t="s">
        <v>185</v>
      </c>
      <c r="D240" s="34" t="s">
        <v>7</v>
      </c>
      <c r="E240" s="34" t="s">
        <v>214</v>
      </c>
      <c r="F240" s="34" t="s">
        <v>210</v>
      </c>
      <c r="G240" s="21"/>
      <c r="H240" s="21"/>
      <c r="I240" s="21" t="s">
        <v>26</v>
      </c>
      <c r="J240" s="21" t="s">
        <v>13</v>
      </c>
      <c r="M240" s="12"/>
    </row>
    <row r="241" spans="1:13" ht="18" customHeight="1">
      <c r="A241" s="4">
        <v>240</v>
      </c>
      <c r="B241" s="37">
        <v>38489</v>
      </c>
      <c r="C241" s="34" t="s">
        <v>131</v>
      </c>
      <c r="D241" s="36" t="s">
        <v>35</v>
      </c>
      <c r="E241" s="34" t="s">
        <v>12</v>
      </c>
      <c r="F241" s="34" t="s">
        <v>22</v>
      </c>
      <c r="G241" s="21"/>
      <c r="H241" s="21"/>
      <c r="I241" s="21" t="s">
        <v>9</v>
      </c>
      <c r="J241" s="21" t="s">
        <v>14</v>
      </c>
      <c r="M241" s="12"/>
    </row>
    <row r="242" spans="1:13" ht="18" customHeight="1">
      <c r="A242" s="4">
        <v>241</v>
      </c>
      <c r="B242" s="37">
        <v>38489</v>
      </c>
      <c r="C242" s="34" t="s">
        <v>30</v>
      </c>
      <c r="D242" s="34" t="s">
        <v>36</v>
      </c>
      <c r="E242" s="34" t="s">
        <v>29</v>
      </c>
      <c r="F242" s="34" t="s">
        <v>163</v>
      </c>
      <c r="G242" s="21"/>
      <c r="H242" s="21"/>
      <c r="I242" s="21" t="s">
        <v>31</v>
      </c>
      <c r="J242" s="21" t="s">
        <v>20</v>
      </c>
      <c r="M242" s="12"/>
    </row>
    <row r="243" spans="1:13" ht="18" customHeight="1">
      <c r="A243" s="4">
        <v>242</v>
      </c>
      <c r="B243" s="37">
        <v>38489</v>
      </c>
      <c r="C243" s="34" t="s">
        <v>17</v>
      </c>
      <c r="D243" s="34" t="s">
        <v>47</v>
      </c>
      <c r="E243" s="34" t="s">
        <v>16</v>
      </c>
      <c r="F243" s="34" t="s">
        <v>142</v>
      </c>
      <c r="G243" s="21"/>
      <c r="H243" s="21"/>
      <c r="I243" s="21" t="s">
        <v>38</v>
      </c>
      <c r="J243" s="21" t="s">
        <v>32</v>
      </c>
      <c r="M243" s="12"/>
    </row>
    <row r="244" spans="1:13" ht="18" customHeight="1">
      <c r="A244" s="4">
        <v>243</v>
      </c>
      <c r="B244" s="37">
        <v>38490</v>
      </c>
      <c r="C244" s="34" t="s">
        <v>72</v>
      </c>
      <c r="D244" s="34" t="s">
        <v>173</v>
      </c>
      <c r="E244" s="34" t="s">
        <v>168</v>
      </c>
      <c r="F244" s="34" t="s">
        <v>23</v>
      </c>
      <c r="G244" s="21"/>
      <c r="H244" s="21"/>
      <c r="I244" s="21" t="s">
        <v>25</v>
      </c>
      <c r="J244" s="21" t="s">
        <v>37</v>
      </c>
      <c r="M244" s="12"/>
    </row>
    <row r="245" spans="1:13" ht="18" customHeight="1">
      <c r="A245" s="4">
        <v>244</v>
      </c>
      <c r="B245" s="37">
        <v>38490</v>
      </c>
      <c r="C245" s="34" t="s">
        <v>210</v>
      </c>
      <c r="D245" s="34" t="s">
        <v>153</v>
      </c>
      <c r="E245" s="34" t="s">
        <v>7</v>
      </c>
      <c r="F245" s="34" t="s">
        <v>24</v>
      </c>
      <c r="G245" s="21"/>
      <c r="H245" s="21"/>
      <c r="I245" s="21" t="s">
        <v>26</v>
      </c>
      <c r="J245" s="21" t="s">
        <v>13</v>
      </c>
      <c r="M245" s="12"/>
    </row>
    <row r="246" spans="1:13" ht="18" customHeight="1">
      <c r="A246" s="4">
        <v>245</v>
      </c>
      <c r="B246" s="37">
        <v>38490</v>
      </c>
      <c r="C246" s="34" t="s">
        <v>142</v>
      </c>
      <c r="D246" s="34" t="s">
        <v>10</v>
      </c>
      <c r="E246" s="34" t="s">
        <v>47</v>
      </c>
      <c r="F246" s="34" t="s">
        <v>16</v>
      </c>
      <c r="G246" s="21"/>
      <c r="H246" s="21"/>
      <c r="I246" s="21" t="s">
        <v>38</v>
      </c>
      <c r="J246" s="21" t="s">
        <v>32</v>
      </c>
      <c r="M246" s="12"/>
    </row>
    <row r="247" spans="1:13" ht="18" customHeight="1">
      <c r="A247" s="4">
        <v>246</v>
      </c>
      <c r="B247" s="37">
        <v>38490</v>
      </c>
      <c r="C247" s="34" t="s">
        <v>50</v>
      </c>
      <c r="D247" s="34" t="s">
        <v>144</v>
      </c>
      <c r="E247" s="34" t="s">
        <v>146</v>
      </c>
      <c r="F247" s="34" t="s">
        <v>166</v>
      </c>
      <c r="G247" s="21"/>
      <c r="H247" s="21"/>
      <c r="I247" s="21" t="s">
        <v>19</v>
      </c>
      <c r="J247" s="21" t="s">
        <v>8</v>
      </c>
      <c r="M247" s="12"/>
    </row>
    <row r="248" spans="1:13" ht="18" customHeight="1">
      <c r="A248" s="4">
        <v>247</v>
      </c>
      <c r="B248" s="37">
        <v>38490</v>
      </c>
      <c r="C248" s="34" t="s">
        <v>163</v>
      </c>
      <c r="D248" s="34" t="s">
        <v>213</v>
      </c>
      <c r="E248" s="34" t="s">
        <v>36</v>
      </c>
      <c r="F248" s="34" t="s">
        <v>29</v>
      </c>
      <c r="G248" s="21"/>
      <c r="H248" s="21"/>
      <c r="I248" s="21" t="s">
        <v>31</v>
      </c>
      <c r="J248" s="21" t="s">
        <v>20</v>
      </c>
      <c r="M248" s="12"/>
    </row>
    <row r="249" spans="1:13" ht="18" customHeight="1">
      <c r="A249" s="4">
        <v>248</v>
      </c>
      <c r="B249" s="37">
        <v>38490</v>
      </c>
      <c r="C249" s="34" t="s">
        <v>22</v>
      </c>
      <c r="D249" s="34" t="s">
        <v>5</v>
      </c>
      <c r="E249" s="34" t="s">
        <v>35</v>
      </c>
      <c r="F249" s="34" t="s">
        <v>12</v>
      </c>
      <c r="G249" s="21"/>
      <c r="H249" s="21"/>
      <c r="I249" s="21" t="s">
        <v>9</v>
      </c>
      <c r="J249" s="21" t="s">
        <v>14</v>
      </c>
      <c r="M249" s="12"/>
    </row>
    <row r="250" spans="1:13" ht="18" customHeight="1">
      <c r="A250" s="4">
        <v>249</v>
      </c>
      <c r="B250" s="37">
        <v>38491</v>
      </c>
      <c r="C250" s="34" t="s">
        <v>166</v>
      </c>
      <c r="D250" s="34" t="s">
        <v>6</v>
      </c>
      <c r="E250" s="34" t="s">
        <v>144</v>
      </c>
      <c r="F250" s="34" t="s">
        <v>146</v>
      </c>
      <c r="G250" s="21"/>
      <c r="H250" s="21"/>
      <c r="I250" s="21" t="s">
        <v>19</v>
      </c>
      <c r="J250" s="21" t="s">
        <v>8</v>
      </c>
      <c r="M250" s="12"/>
    </row>
    <row r="251" spans="1:13" ht="18" customHeight="1">
      <c r="A251" s="4">
        <v>250</v>
      </c>
      <c r="B251" s="37">
        <v>38491</v>
      </c>
      <c r="C251" s="34" t="s">
        <v>29</v>
      </c>
      <c r="D251" s="34" t="s">
        <v>30</v>
      </c>
      <c r="E251" s="34" t="s">
        <v>213</v>
      </c>
      <c r="F251" s="34" t="s">
        <v>36</v>
      </c>
      <c r="G251" s="21"/>
      <c r="H251" s="21"/>
      <c r="I251" s="21" t="s">
        <v>31</v>
      </c>
      <c r="J251" s="21" t="s">
        <v>20</v>
      </c>
      <c r="M251" s="12"/>
    </row>
    <row r="252" spans="1:13" ht="18" customHeight="1">
      <c r="A252" s="4">
        <v>251</v>
      </c>
      <c r="B252" s="37">
        <v>38491</v>
      </c>
      <c r="C252" s="34" t="s">
        <v>23</v>
      </c>
      <c r="D252" s="34" t="s">
        <v>182</v>
      </c>
      <c r="E252" s="34" t="s">
        <v>173</v>
      </c>
      <c r="F252" s="34" t="s">
        <v>168</v>
      </c>
      <c r="G252" s="21"/>
      <c r="H252" s="21"/>
      <c r="I252" s="21" t="s">
        <v>25</v>
      </c>
      <c r="J252" s="21" t="s">
        <v>37</v>
      </c>
      <c r="M252" s="12"/>
    </row>
    <row r="253" spans="1:13" ht="18" customHeight="1">
      <c r="A253" s="4">
        <v>252</v>
      </c>
      <c r="B253" s="38">
        <v>38491</v>
      </c>
      <c r="C253" s="21" t="s">
        <v>24</v>
      </c>
      <c r="D253" s="21" t="s">
        <v>185</v>
      </c>
      <c r="E253" s="21" t="s">
        <v>153</v>
      </c>
      <c r="F253" s="21" t="s">
        <v>7</v>
      </c>
      <c r="G253" s="21"/>
      <c r="H253" s="21"/>
      <c r="I253" s="21" t="s">
        <v>26</v>
      </c>
      <c r="J253" s="21" t="s">
        <v>13</v>
      </c>
    </row>
    <row r="254" spans="1:13" ht="18" customHeight="1">
      <c r="A254" s="4">
        <v>253</v>
      </c>
      <c r="B254" s="38">
        <v>38491</v>
      </c>
      <c r="C254" s="21" t="s">
        <v>16</v>
      </c>
      <c r="D254" s="21" t="s">
        <v>17</v>
      </c>
      <c r="E254" s="21" t="s">
        <v>10</v>
      </c>
      <c r="F254" s="21" t="s">
        <v>47</v>
      </c>
      <c r="G254" s="21"/>
      <c r="H254" s="21"/>
      <c r="I254" s="21" t="s">
        <v>38</v>
      </c>
      <c r="J254" s="21" t="s">
        <v>32</v>
      </c>
    </row>
    <row r="255" spans="1:13" ht="18" customHeight="1">
      <c r="A255" s="4">
        <v>254</v>
      </c>
      <c r="B255" s="38">
        <v>38491</v>
      </c>
      <c r="C255" s="21" t="s">
        <v>12</v>
      </c>
      <c r="D255" s="21" t="s">
        <v>131</v>
      </c>
      <c r="E255" s="21" t="s">
        <v>5</v>
      </c>
      <c r="F255" s="21" t="s">
        <v>35</v>
      </c>
      <c r="G255" s="21"/>
      <c r="H255" s="21"/>
      <c r="I255" s="21" t="s">
        <v>9</v>
      </c>
      <c r="J255" s="21" t="s">
        <v>14</v>
      </c>
    </row>
    <row r="256" spans="1:13" ht="18" customHeight="1">
      <c r="A256" s="4">
        <v>255</v>
      </c>
      <c r="B256" s="38">
        <v>38492</v>
      </c>
      <c r="C256" s="21" t="s">
        <v>7</v>
      </c>
      <c r="D256" s="21" t="s">
        <v>39</v>
      </c>
      <c r="E256" s="21" t="s">
        <v>46</v>
      </c>
      <c r="F256" s="21" t="s">
        <v>173</v>
      </c>
      <c r="G256" s="21"/>
      <c r="H256" s="21"/>
      <c r="I256" s="21" t="s">
        <v>13</v>
      </c>
      <c r="J256" s="21" t="s">
        <v>32</v>
      </c>
    </row>
    <row r="257" spans="1:13" ht="18" customHeight="1">
      <c r="A257" s="4">
        <v>256</v>
      </c>
      <c r="B257" s="38">
        <v>38492</v>
      </c>
      <c r="C257" s="21" t="s">
        <v>35</v>
      </c>
      <c r="D257" s="21" t="s">
        <v>12</v>
      </c>
      <c r="E257" s="21" t="s">
        <v>17</v>
      </c>
      <c r="F257" s="21" t="s">
        <v>5</v>
      </c>
      <c r="G257" s="21"/>
      <c r="H257" s="21"/>
      <c r="I257" s="21" t="s">
        <v>37</v>
      </c>
      <c r="J257" s="21" t="s">
        <v>31</v>
      </c>
    </row>
    <row r="258" spans="1:13" ht="18" customHeight="1">
      <c r="A258" s="4">
        <v>257</v>
      </c>
      <c r="B258" s="38">
        <v>38492</v>
      </c>
      <c r="C258" s="36" t="s">
        <v>213</v>
      </c>
      <c r="D258" s="21" t="s">
        <v>22</v>
      </c>
      <c r="E258" s="21" t="s">
        <v>131</v>
      </c>
      <c r="F258" s="21" t="s">
        <v>10</v>
      </c>
      <c r="G258" s="21"/>
      <c r="H258" s="21"/>
      <c r="I258" s="21" t="s">
        <v>8</v>
      </c>
      <c r="J258" s="21" t="s">
        <v>20</v>
      </c>
      <c r="M258" s="13"/>
    </row>
    <row r="259" spans="1:13" ht="18" customHeight="1">
      <c r="A259" s="4">
        <v>258</v>
      </c>
      <c r="B259" s="38">
        <v>38492</v>
      </c>
      <c r="C259" s="21" t="s">
        <v>49</v>
      </c>
      <c r="D259" s="21" t="s">
        <v>211</v>
      </c>
      <c r="E259" s="21" t="s">
        <v>21</v>
      </c>
      <c r="F259" s="21" t="s">
        <v>148</v>
      </c>
      <c r="G259" s="21"/>
      <c r="H259" s="21"/>
      <c r="I259" s="21" t="s">
        <v>14</v>
      </c>
      <c r="J259" s="21" t="s">
        <v>26</v>
      </c>
    </row>
    <row r="260" spans="1:13" ht="18" customHeight="1">
      <c r="A260" s="4">
        <v>259</v>
      </c>
      <c r="B260" s="38">
        <v>38492</v>
      </c>
      <c r="C260" s="21" t="s">
        <v>168</v>
      </c>
      <c r="D260" s="21" t="s">
        <v>142</v>
      </c>
      <c r="E260" s="21" t="s">
        <v>43</v>
      </c>
      <c r="F260" s="21" t="s">
        <v>153</v>
      </c>
      <c r="G260" s="21"/>
      <c r="H260" s="21"/>
      <c r="I260" s="21" t="s">
        <v>19</v>
      </c>
      <c r="J260" s="21" t="s">
        <v>9</v>
      </c>
    </row>
    <row r="261" spans="1:13" ht="18" customHeight="1">
      <c r="A261" s="4">
        <v>260</v>
      </c>
      <c r="B261" s="38">
        <v>38492</v>
      </c>
      <c r="C261" s="21" t="s">
        <v>214</v>
      </c>
      <c r="D261" s="21" t="s">
        <v>210</v>
      </c>
      <c r="E261" s="21" t="s">
        <v>47</v>
      </c>
      <c r="F261" s="21" t="s">
        <v>144</v>
      </c>
      <c r="G261" s="21"/>
      <c r="H261" s="21"/>
      <c r="I261" s="21" t="s">
        <v>25</v>
      </c>
      <c r="J261" s="21" t="s">
        <v>38</v>
      </c>
    </row>
    <row r="262" spans="1:13" ht="18" customHeight="1">
      <c r="A262" s="4">
        <v>261</v>
      </c>
      <c r="B262" s="38">
        <v>38493</v>
      </c>
      <c r="C262" s="21" t="s">
        <v>148</v>
      </c>
      <c r="D262" s="21" t="s">
        <v>163</v>
      </c>
      <c r="E262" s="21" t="s">
        <v>30</v>
      </c>
      <c r="F262" s="21" t="s">
        <v>21</v>
      </c>
      <c r="G262" s="21"/>
      <c r="H262" s="21"/>
      <c r="I262" s="21" t="s">
        <v>14</v>
      </c>
      <c r="J262" s="21" t="s">
        <v>26</v>
      </c>
    </row>
    <row r="263" spans="1:13" ht="18" customHeight="1">
      <c r="A263" s="4">
        <v>262</v>
      </c>
      <c r="B263" s="38">
        <v>38493</v>
      </c>
      <c r="C263" s="21" t="s">
        <v>153</v>
      </c>
      <c r="D263" s="21" t="s">
        <v>16</v>
      </c>
      <c r="E263" s="21" t="s">
        <v>142</v>
      </c>
      <c r="F263" s="21" t="s">
        <v>43</v>
      </c>
      <c r="G263" s="21"/>
      <c r="H263" s="21"/>
      <c r="I263" s="21" t="s">
        <v>19</v>
      </c>
      <c r="J263" s="21" t="s">
        <v>9</v>
      </c>
    </row>
    <row r="264" spans="1:13" ht="18" customHeight="1">
      <c r="A264" s="4">
        <v>263</v>
      </c>
      <c r="B264" s="38">
        <v>38493</v>
      </c>
      <c r="C264" s="21" t="s">
        <v>5</v>
      </c>
      <c r="D264" s="21" t="s">
        <v>166</v>
      </c>
      <c r="E264" s="21" t="s">
        <v>12</v>
      </c>
      <c r="F264" s="21" t="s">
        <v>17</v>
      </c>
      <c r="G264" s="21"/>
      <c r="H264" s="21"/>
      <c r="I264" s="21" t="s">
        <v>37</v>
      </c>
      <c r="J264" s="21" t="s">
        <v>31</v>
      </c>
    </row>
    <row r="265" spans="1:13" ht="18" customHeight="1">
      <c r="A265" s="4">
        <v>264</v>
      </c>
      <c r="B265" s="38">
        <v>38493</v>
      </c>
      <c r="C265" s="21" t="s">
        <v>173</v>
      </c>
      <c r="D265" s="21" t="s">
        <v>27</v>
      </c>
      <c r="E265" s="21" t="s">
        <v>39</v>
      </c>
      <c r="F265" s="21" t="s">
        <v>46</v>
      </c>
      <c r="G265" s="21"/>
      <c r="H265" s="21"/>
      <c r="I265" s="21" t="s">
        <v>13</v>
      </c>
      <c r="J265" s="21" t="s">
        <v>32</v>
      </c>
    </row>
    <row r="266" spans="1:13" ht="18" customHeight="1">
      <c r="A266" s="4">
        <v>265</v>
      </c>
      <c r="B266" s="38">
        <v>38493</v>
      </c>
      <c r="C266" s="21" t="s">
        <v>10</v>
      </c>
      <c r="D266" s="21" t="s">
        <v>29</v>
      </c>
      <c r="E266" s="21" t="s">
        <v>22</v>
      </c>
      <c r="F266" s="21" t="s">
        <v>131</v>
      </c>
      <c r="G266" s="21"/>
      <c r="H266" s="21"/>
      <c r="I266" s="21" t="s">
        <v>8</v>
      </c>
      <c r="J266" s="21" t="s">
        <v>20</v>
      </c>
    </row>
    <row r="267" spans="1:13" ht="18" customHeight="1">
      <c r="A267" s="4">
        <v>266</v>
      </c>
      <c r="B267" s="38">
        <v>38493</v>
      </c>
      <c r="C267" s="21" t="s">
        <v>144</v>
      </c>
      <c r="D267" s="21" t="s">
        <v>24</v>
      </c>
      <c r="E267" s="21" t="s">
        <v>210</v>
      </c>
      <c r="F267" s="21" t="s">
        <v>47</v>
      </c>
      <c r="G267" s="21"/>
      <c r="H267" s="21"/>
      <c r="I267" s="21" t="s">
        <v>25</v>
      </c>
      <c r="J267" s="21" t="s">
        <v>38</v>
      </c>
    </row>
    <row r="268" spans="1:13" ht="18" customHeight="1">
      <c r="A268" s="4">
        <v>267</v>
      </c>
      <c r="B268" s="38">
        <v>38494</v>
      </c>
      <c r="C268" s="21" t="s">
        <v>47</v>
      </c>
      <c r="D268" s="21" t="s">
        <v>214</v>
      </c>
      <c r="E268" s="21" t="s">
        <v>24</v>
      </c>
      <c r="F268" s="21" t="s">
        <v>210</v>
      </c>
      <c r="G268" s="21"/>
      <c r="H268" s="21"/>
      <c r="I268" s="21" t="s">
        <v>25</v>
      </c>
      <c r="J268" s="21" t="s">
        <v>38</v>
      </c>
    </row>
    <row r="269" spans="1:13" ht="18" customHeight="1">
      <c r="A269" s="4">
        <v>268</v>
      </c>
      <c r="B269" s="38">
        <v>38494</v>
      </c>
      <c r="C269" s="21" t="s">
        <v>46</v>
      </c>
      <c r="D269" s="21" t="s">
        <v>7</v>
      </c>
      <c r="E269" s="21" t="s">
        <v>27</v>
      </c>
      <c r="F269" s="21" t="s">
        <v>39</v>
      </c>
      <c r="G269" s="21"/>
      <c r="H269" s="21"/>
      <c r="I269" s="21" t="s">
        <v>13</v>
      </c>
      <c r="J269" s="21" t="s">
        <v>32</v>
      </c>
    </row>
    <row r="270" spans="1:13" ht="18" customHeight="1">
      <c r="A270" s="4">
        <v>269</v>
      </c>
      <c r="B270" s="37">
        <v>38494</v>
      </c>
      <c r="C270" s="34" t="s">
        <v>131</v>
      </c>
      <c r="D270" s="34" t="s">
        <v>213</v>
      </c>
      <c r="E270" s="34" t="s">
        <v>29</v>
      </c>
      <c r="F270" s="34" t="s">
        <v>22</v>
      </c>
      <c r="G270" s="21"/>
      <c r="H270" s="21"/>
      <c r="I270" s="21" t="s">
        <v>8</v>
      </c>
      <c r="J270" s="21" t="s">
        <v>20</v>
      </c>
      <c r="M270" s="12"/>
    </row>
    <row r="271" spans="1:13" ht="18" customHeight="1">
      <c r="A271" s="4">
        <v>270</v>
      </c>
      <c r="B271" s="37">
        <v>38494</v>
      </c>
      <c r="C271" s="34" t="s">
        <v>43</v>
      </c>
      <c r="D271" s="34" t="s">
        <v>168</v>
      </c>
      <c r="E271" s="34" t="s">
        <v>16</v>
      </c>
      <c r="F271" s="34" t="s">
        <v>142</v>
      </c>
      <c r="G271" s="21"/>
      <c r="H271" s="21"/>
      <c r="I271" s="21" t="s">
        <v>19</v>
      </c>
      <c r="J271" s="21" t="s">
        <v>9</v>
      </c>
      <c r="M271" s="12"/>
    </row>
    <row r="272" spans="1:13" ht="18" customHeight="1">
      <c r="A272" s="4">
        <v>271</v>
      </c>
      <c r="B272" s="37">
        <v>38494</v>
      </c>
      <c r="C272" s="34" t="s">
        <v>21</v>
      </c>
      <c r="D272" s="34" t="s">
        <v>49</v>
      </c>
      <c r="E272" s="34" t="s">
        <v>163</v>
      </c>
      <c r="F272" s="34" t="s">
        <v>30</v>
      </c>
      <c r="G272" s="21"/>
      <c r="H272" s="21"/>
      <c r="I272" s="21" t="s">
        <v>14</v>
      </c>
      <c r="J272" s="21" t="s">
        <v>26</v>
      </c>
      <c r="M272" s="12"/>
    </row>
    <row r="273" spans="1:13" ht="18" customHeight="1">
      <c r="A273" s="4">
        <v>272</v>
      </c>
      <c r="B273" s="37">
        <v>38494</v>
      </c>
      <c r="C273" s="34" t="s">
        <v>17</v>
      </c>
      <c r="D273" s="34" t="s">
        <v>35</v>
      </c>
      <c r="E273" s="34" t="s">
        <v>166</v>
      </c>
      <c r="F273" s="34" t="s">
        <v>12</v>
      </c>
      <c r="G273" s="21"/>
      <c r="H273" s="21"/>
      <c r="I273" s="21" t="s">
        <v>37</v>
      </c>
      <c r="J273" s="21" t="s">
        <v>31</v>
      </c>
      <c r="M273" s="12"/>
    </row>
    <row r="274" spans="1:13" ht="18" customHeight="1">
      <c r="A274" s="4">
        <v>273</v>
      </c>
      <c r="B274" s="37">
        <v>38496</v>
      </c>
      <c r="C274" s="34" t="s">
        <v>44</v>
      </c>
      <c r="D274" s="34" t="s">
        <v>4</v>
      </c>
      <c r="E274" s="34" t="s">
        <v>161</v>
      </c>
      <c r="F274" s="34" t="s">
        <v>16</v>
      </c>
      <c r="G274" s="21"/>
      <c r="H274" s="21"/>
      <c r="I274" s="21" t="s">
        <v>19</v>
      </c>
      <c r="J274" s="21" t="s">
        <v>31</v>
      </c>
      <c r="M274" s="12"/>
    </row>
    <row r="275" spans="1:13" ht="18" customHeight="1">
      <c r="A275" s="4">
        <v>274</v>
      </c>
      <c r="B275" s="37">
        <v>38496</v>
      </c>
      <c r="C275" s="34" t="s">
        <v>6</v>
      </c>
      <c r="D275" s="34" t="s">
        <v>148</v>
      </c>
      <c r="E275" s="34" t="s">
        <v>7</v>
      </c>
      <c r="F275" s="34" t="s">
        <v>29</v>
      </c>
      <c r="G275" s="21"/>
      <c r="H275" s="21"/>
      <c r="I275" s="21" t="s">
        <v>37</v>
      </c>
      <c r="J275" s="21" t="s">
        <v>8</v>
      </c>
      <c r="M275" s="12"/>
    </row>
    <row r="276" spans="1:13" ht="18" customHeight="1">
      <c r="A276" s="4">
        <v>275</v>
      </c>
      <c r="B276" s="37">
        <v>38496</v>
      </c>
      <c r="C276" s="34" t="s">
        <v>210</v>
      </c>
      <c r="D276" s="34" t="s">
        <v>23</v>
      </c>
      <c r="E276" s="34" t="s">
        <v>49</v>
      </c>
      <c r="F276" s="34" t="s">
        <v>24</v>
      </c>
      <c r="G276" s="21"/>
      <c r="H276" s="21"/>
      <c r="I276" s="21" t="s">
        <v>38</v>
      </c>
      <c r="J276" s="21" t="s">
        <v>26</v>
      </c>
      <c r="M276" s="12"/>
    </row>
    <row r="277" spans="1:13" ht="18" customHeight="1">
      <c r="A277" s="4">
        <v>276</v>
      </c>
      <c r="B277" s="37">
        <v>38496</v>
      </c>
      <c r="C277" s="34" t="s">
        <v>30</v>
      </c>
      <c r="D277" s="34" t="s">
        <v>10</v>
      </c>
      <c r="E277" s="34" t="s">
        <v>12</v>
      </c>
      <c r="F277" s="34" t="s">
        <v>163</v>
      </c>
      <c r="G277" s="21"/>
      <c r="H277" s="21"/>
      <c r="I277" s="21" t="s">
        <v>13</v>
      </c>
      <c r="J277" s="21" t="s">
        <v>25</v>
      </c>
      <c r="M277" s="12"/>
    </row>
    <row r="278" spans="1:13" ht="18" customHeight="1">
      <c r="A278" s="4">
        <v>277</v>
      </c>
      <c r="B278" s="37">
        <v>38496</v>
      </c>
      <c r="C278" s="34" t="s">
        <v>27</v>
      </c>
      <c r="D278" s="34" t="s">
        <v>47</v>
      </c>
      <c r="E278" s="34" t="s">
        <v>166</v>
      </c>
      <c r="F278" s="34" t="s">
        <v>182</v>
      </c>
      <c r="G278" s="21"/>
      <c r="H278" s="21"/>
      <c r="I278" s="21" t="s">
        <v>20</v>
      </c>
      <c r="J278" s="21" t="s">
        <v>9</v>
      </c>
      <c r="M278" s="12"/>
    </row>
    <row r="279" spans="1:13" ht="18" customHeight="1">
      <c r="A279" s="4">
        <v>278</v>
      </c>
      <c r="B279" s="37">
        <v>38497</v>
      </c>
      <c r="C279" s="34" t="s">
        <v>182</v>
      </c>
      <c r="D279" s="34" t="s">
        <v>21</v>
      </c>
      <c r="E279" s="36" t="s">
        <v>47</v>
      </c>
      <c r="F279" s="34" t="s">
        <v>166</v>
      </c>
      <c r="G279" s="21"/>
      <c r="H279" s="21"/>
      <c r="I279" s="21" t="s">
        <v>20</v>
      </c>
      <c r="J279" s="21" t="s">
        <v>9</v>
      </c>
      <c r="M279" s="12"/>
    </row>
    <row r="280" spans="1:13" ht="18" customHeight="1">
      <c r="A280" s="4">
        <v>279</v>
      </c>
      <c r="B280" s="37">
        <v>38497</v>
      </c>
      <c r="C280" s="34" t="s">
        <v>29</v>
      </c>
      <c r="D280" s="34" t="s">
        <v>46</v>
      </c>
      <c r="E280" s="34" t="s">
        <v>148</v>
      </c>
      <c r="F280" s="34" t="s">
        <v>7</v>
      </c>
      <c r="G280" s="21"/>
      <c r="H280" s="21"/>
      <c r="I280" s="21" t="s">
        <v>37</v>
      </c>
      <c r="J280" s="21" t="s">
        <v>8</v>
      </c>
      <c r="M280" s="12"/>
    </row>
    <row r="281" spans="1:13" ht="18" customHeight="1">
      <c r="A281" s="4">
        <v>280</v>
      </c>
      <c r="B281" s="37">
        <v>38497</v>
      </c>
      <c r="C281" s="34" t="s">
        <v>142</v>
      </c>
      <c r="D281" s="34" t="s">
        <v>72</v>
      </c>
      <c r="E281" s="34" t="s">
        <v>214</v>
      </c>
      <c r="F281" s="34" t="s">
        <v>49</v>
      </c>
      <c r="G281" s="21"/>
      <c r="H281" s="21"/>
      <c r="I281" s="21" t="s">
        <v>38</v>
      </c>
      <c r="J281" s="21" t="s">
        <v>26</v>
      </c>
      <c r="M281" s="12"/>
    </row>
    <row r="282" spans="1:13" ht="18" customHeight="1">
      <c r="A282" s="4">
        <v>281</v>
      </c>
      <c r="B282" s="37">
        <v>38497</v>
      </c>
      <c r="C282" s="34" t="s">
        <v>163</v>
      </c>
      <c r="D282" s="34" t="s">
        <v>131</v>
      </c>
      <c r="E282" s="34" t="s">
        <v>10</v>
      </c>
      <c r="F282" s="34" t="s">
        <v>5</v>
      </c>
      <c r="G282" s="21"/>
      <c r="H282" s="21"/>
      <c r="I282" s="21" t="s">
        <v>13</v>
      </c>
      <c r="J282" s="21" t="s">
        <v>25</v>
      </c>
      <c r="M282" s="12"/>
    </row>
    <row r="283" spans="1:13" ht="18" customHeight="1">
      <c r="A283" s="4">
        <v>282</v>
      </c>
      <c r="B283" s="37">
        <v>38497</v>
      </c>
      <c r="C283" s="34" t="s">
        <v>16</v>
      </c>
      <c r="D283" s="36" t="s">
        <v>185</v>
      </c>
      <c r="E283" s="34" t="s">
        <v>4</v>
      </c>
      <c r="F283" s="34" t="s">
        <v>161</v>
      </c>
      <c r="G283" s="21"/>
      <c r="H283" s="21"/>
      <c r="I283" s="21" t="s">
        <v>19</v>
      </c>
      <c r="J283" s="21" t="s">
        <v>31</v>
      </c>
      <c r="M283" s="12"/>
    </row>
    <row r="284" spans="1:13" ht="18" customHeight="1">
      <c r="A284" s="4">
        <v>283</v>
      </c>
      <c r="B284" s="37">
        <v>38497</v>
      </c>
      <c r="C284" s="34" t="s">
        <v>12</v>
      </c>
      <c r="D284" s="34" t="s">
        <v>17</v>
      </c>
      <c r="E284" s="34" t="s">
        <v>213</v>
      </c>
      <c r="F284" s="34" t="s">
        <v>168</v>
      </c>
      <c r="G284" s="21"/>
      <c r="H284" s="21"/>
      <c r="I284" s="21" t="s">
        <v>14</v>
      </c>
      <c r="J284" s="21" t="s">
        <v>32</v>
      </c>
      <c r="M284" s="12"/>
    </row>
    <row r="285" spans="1:13" ht="18" customHeight="1">
      <c r="A285" s="4">
        <v>284</v>
      </c>
      <c r="B285" s="37">
        <v>38498</v>
      </c>
      <c r="C285" s="34" t="s">
        <v>166</v>
      </c>
      <c r="D285" s="34" t="s">
        <v>27</v>
      </c>
      <c r="E285" s="34" t="s">
        <v>21</v>
      </c>
      <c r="F285" s="34" t="s">
        <v>47</v>
      </c>
      <c r="G285" s="21"/>
      <c r="H285" s="21"/>
      <c r="I285" s="21" t="s">
        <v>20</v>
      </c>
      <c r="J285" s="21" t="s">
        <v>9</v>
      </c>
      <c r="M285" s="12"/>
    </row>
    <row r="286" spans="1:13" ht="18" customHeight="1">
      <c r="A286" s="4">
        <v>285</v>
      </c>
      <c r="B286" s="37">
        <v>38498</v>
      </c>
      <c r="C286" s="34" t="s">
        <v>161</v>
      </c>
      <c r="D286" s="34" t="s">
        <v>44</v>
      </c>
      <c r="E286" s="34" t="s">
        <v>185</v>
      </c>
      <c r="F286" s="34" t="s">
        <v>4</v>
      </c>
      <c r="G286" s="21"/>
      <c r="H286" s="21"/>
      <c r="I286" s="21" t="s">
        <v>19</v>
      </c>
      <c r="J286" s="21" t="s">
        <v>31</v>
      </c>
      <c r="M286" s="12"/>
    </row>
    <row r="287" spans="1:13" ht="18" customHeight="1">
      <c r="A287" s="4">
        <v>286</v>
      </c>
      <c r="B287" s="37">
        <v>38498</v>
      </c>
      <c r="C287" s="36" t="s">
        <v>7</v>
      </c>
      <c r="D287" s="34" t="s">
        <v>6</v>
      </c>
      <c r="E287" s="34" t="s">
        <v>46</v>
      </c>
      <c r="F287" s="34" t="s">
        <v>148</v>
      </c>
      <c r="G287" s="21"/>
      <c r="H287" s="21"/>
      <c r="I287" s="21" t="s">
        <v>37</v>
      </c>
      <c r="J287" s="21" t="s">
        <v>8</v>
      </c>
      <c r="M287" s="13"/>
    </row>
    <row r="288" spans="1:13" ht="18" customHeight="1">
      <c r="A288" s="4">
        <v>287</v>
      </c>
      <c r="B288" s="37">
        <v>38498</v>
      </c>
      <c r="C288" s="34" t="s">
        <v>5</v>
      </c>
      <c r="D288" s="34" t="s">
        <v>30</v>
      </c>
      <c r="E288" s="34" t="s">
        <v>131</v>
      </c>
      <c r="F288" s="34" t="s">
        <v>10</v>
      </c>
      <c r="G288" s="21"/>
      <c r="H288" s="21"/>
      <c r="I288" s="21" t="s">
        <v>13</v>
      </c>
      <c r="J288" s="21" t="s">
        <v>25</v>
      </c>
      <c r="M288" s="12"/>
    </row>
    <row r="289" spans="1:13" ht="18" customHeight="1">
      <c r="A289" s="4">
        <v>288</v>
      </c>
      <c r="B289" s="37">
        <v>38498</v>
      </c>
      <c r="C289" s="34" t="s">
        <v>49</v>
      </c>
      <c r="D289" s="34" t="s">
        <v>210</v>
      </c>
      <c r="E289" s="34" t="s">
        <v>72</v>
      </c>
      <c r="F289" s="34" t="s">
        <v>23</v>
      </c>
      <c r="G289" s="21"/>
      <c r="H289" s="21"/>
      <c r="I289" s="21" t="s">
        <v>38</v>
      </c>
      <c r="J289" s="21" t="s">
        <v>26</v>
      </c>
      <c r="M289" s="12"/>
    </row>
    <row r="290" spans="1:13" ht="18" customHeight="1">
      <c r="A290" s="4">
        <v>289</v>
      </c>
      <c r="B290" s="37">
        <v>38498</v>
      </c>
      <c r="C290" s="34" t="s">
        <v>168</v>
      </c>
      <c r="D290" s="34" t="s">
        <v>22</v>
      </c>
      <c r="E290" s="34" t="s">
        <v>17</v>
      </c>
      <c r="F290" s="34" t="s">
        <v>211</v>
      </c>
      <c r="G290" s="21"/>
      <c r="H290" s="21"/>
      <c r="I290" s="21" t="s">
        <v>14</v>
      </c>
      <c r="J290" s="21" t="s">
        <v>32</v>
      </c>
      <c r="M290" s="12"/>
    </row>
    <row r="291" spans="1:13" ht="18" customHeight="1">
      <c r="A291" s="4">
        <v>290</v>
      </c>
      <c r="B291" s="37">
        <v>38499</v>
      </c>
      <c r="C291" s="34" t="s">
        <v>148</v>
      </c>
      <c r="D291" s="34" t="s">
        <v>33</v>
      </c>
      <c r="E291" s="34" t="s">
        <v>30</v>
      </c>
      <c r="F291" s="34" t="s">
        <v>46</v>
      </c>
      <c r="G291" s="21"/>
      <c r="H291" s="21"/>
      <c r="I291" s="21" t="s">
        <v>8</v>
      </c>
      <c r="J291" s="21" t="s">
        <v>13</v>
      </c>
      <c r="M291" s="12"/>
    </row>
    <row r="292" spans="1:13" ht="18" customHeight="1">
      <c r="A292" s="4">
        <v>291</v>
      </c>
      <c r="B292" s="37">
        <v>38499</v>
      </c>
      <c r="C292" s="34" t="s">
        <v>4</v>
      </c>
      <c r="D292" s="34" t="s">
        <v>211</v>
      </c>
      <c r="E292" s="34" t="s">
        <v>27</v>
      </c>
      <c r="F292" s="34" t="s">
        <v>131</v>
      </c>
      <c r="G292" s="21"/>
      <c r="H292" s="21"/>
      <c r="I292" s="21" t="s">
        <v>32</v>
      </c>
      <c r="J292" s="21" t="s">
        <v>19</v>
      </c>
      <c r="M292" s="12"/>
    </row>
    <row r="293" spans="1:13" ht="18" customHeight="1">
      <c r="A293" s="4">
        <v>292</v>
      </c>
      <c r="B293" s="37">
        <v>38499</v>
      </c>
      <c r="C293" s="34" t="s">
        <v>35</v>
      </c>
      <c r="D293" s="34" t="s">
        <v>29</v>
      </c>
      <c r="E293" s="34" t="s">
        <v>6</v>
      </c>
      <c r="F293" s="34" t="s">
        <v>173</v>
      </c>
      <c r="G293" s="21"/>
      <c r="H293" s="21"/>
      <c r="I293" s="21" t="s">
        <v>31</v>
      </c>
      <c r="J293" s="21" t="s">
        <v>14</v>
      </c>
      <c r="M293" s="12"/>
    </row>
    <row r="294" spans="1:13" ht="18" customHeight="1">
      <c r="A294" s="4">
        <v>293</v>
      </c>
      <c r="B294" s="37">
        <v>38499</v>
      </c>
      <c r="C294" s="34" t="s">
        <v>146</v>
      </c>
      <c r="D294" s="34" t="s">
        <v>218</v>
      </c>
      <c r="E294" s="34" t="s">
        <v>153</v>
      </c>
      <c r="F294" s="34" t="s">
        <v>21</v>
      </c>
      <c r="G294" s="21"/>
      <c r="H294" s="21"/>
      <c r="I294" s="21" t="s">
        <v>25</v>
      </c>
      <c r="J294" s="21" t="s">
        <v>20</v>
      </c>
      <c r="M294" s="12"/>
    </row>
    <row r="295" spans="1:13" ht="18" customHeight="1">
      <c r="A295" s="4">
        <v>294</v>
      </c>
      <c r="B295" s="37">
        <v>38499</v>
      </c>
      <c r="C295" s="34" t="s">
        <v>214</v>
      </c>
      <c r="D295" s="34" t="s">
        <v>163</v>
      </c>
      <c r="E295" s="34" t="s">
        <v>24</v>
      </c>
      <c r="F295" s="34" t="s">
        <v>72</v>
      </c>
      <c r="G295" s="21"/>
      <c r="H295" s="21"/>
      <c r="I295" s="21" t="s">
        <v>26</v>
      </c>
      <c r="J295" s="21" t="s">
        <v>37</v>
      </c>
      <c r="M295" s="12"/>
    </row>
    <row r="296" spans="1:13" ht="18" customHeight="1">
      <c r="A296" s="4">
        <v>295</v>
      </c>
      <c r="B296" s="37">
        <v>38500</v>
      </c>
      <c r="C296" s="34" t="s">
        <v>72</v>
      </c>
      <c r="D296" s="34" t="s">
        <v>24</v>
      </c>
      <c r="E296" s="34" t="s">
        <v>163</v>
      </c>
      <c r="F296" s="34" t="s">
        <v>142</v>
      </c>
      <c r="G296" s="21"/>
      <c r="H296" s="21"/>
      <c r="I296" s="21" t="s">
        <v>26</v>
      </c>
      <c r="J296" s="21" t="s">
        <v>37</v>
      </c>
      <c r="M296" s="12"/>
    </row>
    <row r="297" spans="1:13" ht="18" customHeight="1">
      <c r="A297" s="4">
        <v>296</v>
      </c>
      <c r="B297" s="37">
        <v>38500</v>
      </c>
      <c r="C297" s="34" t="s">
        <v>213</v>
      </c>
      <c r="D297" s="34" t="s">
        <v>144</v>
      </c>
      <c r="E297" s="34" t="s">
        <v>12</v>
      </c>
      <c r="F297" s="34" t="s">
        <v>22</v>
      </c>
      <c r="G297" s="21"/>
      <c r="H297" s="21"/>
      <c r="I297" s="21" t="s">
        <v>9</v>
      </c>
      <c r="J297" s="21" t="s">
        <v>38</v>
      </c>
      <c r="M297" s="12"/>
    </row>
    <row r="298" spans="1:13" ht="18" customHeight="1">
      <c r="A298" s="4">
        <v>297</v>
      </c>
      <c r="B298" s="37">
        <v>38500</v>
      </c>
      <c r="C298" s="34" t="s">
        <v>173</v>
      </c>
      <c r="D298" s="34" t="s">
        <v>210</v>
      </c>
      <c r="E298" s="34" t="s">
        <v>29</v>
      </c>
      <c r="F298" s="34" t="s">
        <v>6</v>
      </c>
      <c r="G298" s="21"/>
      <c r="H298" s="21"/>
      <c r="I298" s="21" t="s">
        <v>31</v>
      </c>
      <c r="J298" s="21" t="s">
        <v>14</v>
      </c>
      <c r="M298" s="12"/>
    </row>
    <row r="299" spans="1:13" ht="18" customHeight="1">
      <c r="A299" s="4">
        <v>298</v>
      </c>
      <c r="B299" s="37">
        <v>38500</v>
      </c>
      <c r="C299" s="34" t="s">
        <v>46</v>
      </c>
      <c r="D299" s="34" t="s">
        <v>5</v>
      </c>
      <c r="E299" s="34" t="s">
        <v>33</v>
      </c>
      <c r="F299" s="34" t="s">
        <v>30</v>
      </c>
      <c r="G299" s="21"/>
      <c r="H299" s="21"/>
      <c r="I299" s="21" t="s">
        <v>8</v>
      </c>
      <c r="J299" s="21" t="s">
        <v>13</v>
      </c>
      <c r="M299" s="12"/>
    </row>
    <row r="300" spans="1:13" ht="18" customHeight="1">
      <c r="A300" s="4">
        <v>299</v>
      </c>
      <c r="B300" s="37">
        <v>38500</v>
      </c>
      <c r="C300" s="34" t="s">
        <v>131</v>
      </c>
      <c r="D300" s="34" t="s">
        <v>168</v>
      </c>
      <c r="E300" s="34" t="s">
        <v>39</v>
      </c>
      <c r="F300" s="34" t="s">
        <v>27</v>
      </c>
      <c r="G300" s="21"/>
      <c r="H300" s="21"/>
      <c r="I300" s="21" t="s">
        <v>32</v>
      </c>
      <c r="J300" s="21" t="s">
        <v>19</v>
      </c>
      <c r="M300" s="12"/>
    </row>
    <row r="301" spans="1:13" ht="18" customHeight="1">
      <c r="A301" s="4">
        <v>300</v>
      </c>
      <c r="B301" s="37">
        <v>38500</v>
      </c>
      <c r="C301" s="34" t="s">
        <v>21</v>
      </c>
      <c r="D301" s="34" t="s">
        <v>161</v>
      </c>
      <c r="E301" s="34" t="s">
        <v>218</v>
      </c>
      <c r="F301" s="34" t="s">
        <v>153</v>
      </c>
      <c r="G301" s="21"/>
      <c r="H301" s="21"/>
      <c r="I301" s="21" t="s">
        <v>25</v>
      </c>
      <c r="J301" s="21" t="s">
        <v>20</v>
      </c>
      <c r="M301" s="12"/>
    </row>
    <row r="302" spans="1:13" ht="18" customHeight="1">
      <c r="A302" s="4">
        <v>301</v>
      </c>
      <c r="B302" s="37">
        <v>38501</v>
      </c>
      <c r="C302" s="34" t="s">
        <v>47</v>
      </c>
      <c r="D302" s="34" t="s">
        <v>214</v>
      </c>
      <c r="E302" s="34" t="s">
        <v>182</v>
      </c>
      <c r="F302" s="34" t="s">
        <v>163</v>
      </c>
      <c r="G302" s="21"/>
      <c r="H302" s="21"/>
      <c r="I302" s="21" t="s">
        <v>26</v>
      </c>
      <c r="J302" s="21" t="s">
        <v>37</v>
      </c>
      <c r="M302" s="12"/>
    </row>
    <row r="303" spans="1:13" ht="18" customHeight="1">
      <c r="A303" s="4">
        <v>302</v>
      </c>
      <c r="B303" s="37">
        <v>38501</v>
      </c>
      <c r="C303" s="34" t="s">
        <v>153</v>
      </c>
      <c r="D303" s="34" t="s">
        <v>146</v>
      </c>
      <c r="E303" s="34" t="s">
        <v>161</v>
      </c>
      <c r="F303" s="34" t="s">
        <v>218</v>
      </c>
      <c r="G303" s="21"/>
      <c r="H303" s="21"/>
      <c r="I303" s="21" t="s">
        <v>25</v>
      </c>
      <c r="J303" s="21" t="s">
        <v>20</v>
      </c>
      <c r="M303" s="12"/>
    </row>
    <row r="304" spans="1:13" ht="18" customHeight="1">
      <c r="A304" s="4">
        <v>303</v>
      </c>
      <c r="B304" s="37">
        <v>38501</v>
      </c>
      <c r="C304" s="34" t="s">
        <v>6</v>
      </c>
      <c r="D304" s="34" t="s">
        <v>35</v>
      </c>
      <c r="E304" s="34" t="s">
        <v>210</v>
      </c>
      <c r="F304" s="34" t="s">
        <v>29</v>
      </c>
      <c r="G304" s="21"/>
      <c r="H304" s="21"/>
      <c r="I304" s="21" t="s">
        <v>31</v>
      </c>
      <c r="J304" s="21" t="s">
        <v>14</v>
      </c>
      <c r="M304" s="12"/>
    </row>
    <row r="305" spans="1:13" ht="18" customHeight="1">
      <c r="A305" s="4">
        <v>304</v>
      </c>
      <c r="B305" s="37">
        <v>38501</v>
      </c>
      <c r="C305" s="34" t="s">
        <v>30</v>
      </c>
      <c r="D305" s="34" t="s">
        <v>39</v>
      </c>
      <c r="E305" s="34" t="s">
        <v>5</v>
      </c>
      <c r="F305" s="34" t="s">
        <v>33</v>
      </c>
      <c r="G305" s="21"/>
      <c r="H305" s="21"/>
      <c r="I305" s="21" t="s">
        <v>8</v>
      </c>
      <c r="J305" s="21" t="s">
        <v>13</v>
      </c>
      <c r="M305" s="12"/>
    </row>
    <row r="306" spans="1:13" ht="18" customHeight="1">
      <c r="A306" s="4">
        <v>305</v>
      </c>
      <c r="B306" s="37">
        <v>38501</v>
      </c>
      <c r="C306" s="34" t="s">
        <v>27</v>
      </c>
      <c r="D306" s="34" t="s">
        <v>4</v>
      </c>
      <c r="E306" s="34" t="s">
        <v>168</v>
      </c>
      <c r="F306" s="34" t="s">
        <v>148</v>
      </c>
      <c r="G306" s="21"/>
      <c r="H306" s="21"/>
      <c r="I306" s="21" t="s">
        <v>32</v>
      </c>
      <c r="J306" s="21" t="s">
        <v>19</v>
      </c>
      <c r="M306" s="12"/>
    </row>
    <row r="307" spans="1:13" ht="18" customHeight="1">
      <c r="A307" s="4">
        <v>306</v>
      </c>
      <c r="B307" s="37">
        <v>38501</v>
      </c>
      <c r="C307" s="34" t="s">
        <v>22</v>
      </c>
      <c r="D307" s="34" t="s">
        <v>10</v>
      </c>
      <c r="E307" s="34" t="s">
        <v>144</v>
      </c>
      <c r="F307" s="34" t="s">
        <v>12</v>
      </c>
      <c r="G307" s="21"/>
      <c r="H307" s="21"/>
      <c r="I307" s="21" t="s">
        <v>9</v>
      </c>
      <c r="J307" s="21" t="s">
        <v>38</v>
      </c>
      <c r="M307" s="12"/>
    </row>
    <row r="308" spans="1:13" ht="18" customHeight="1">
      <c r="A308" s="4">
        <v>307</v>
      </c>
      <c r="B308" s="37">
        <v>38502</v>
      </c>
      <c r="C308" s="34" t="s">
        <v>10</v>
      </c>
      <c r="D308" s="34" t="s">
        <v>12</v>
      </c>
      <c r="E308" s="36" t="s">
        <v>22</v>
      </c>
      <c r="F308" s="34" t="s">
        <v>213</v>
      </c>
      <c r="G308" s="21"/>
      <c r="H308" s="21"/>
      <c r="I308" s="21" t="s">
        <v>9</v>
      </c>
      <c r="J308" s="21" t="s">
        <v>38</v>
      </c>
      <c r="M308" s="12"/>
    </row>
    <row r="309" spans="1:13" ht="18" customHeight="1">
      <c r="A309" s="4">
        <v>308</v>
      </c>
      <c r="B309" s="37">
        <v>38503</v>
      </c>
      <c r="C309" s="34" t="s">
        <v>35</v>
      </c>
      <c r="D309" s="34" t="s">
        <v>182</v>
      </c>
      <c r="E309" s="34" t="s">
        <v>163</v>
      </c>
      <c r="F309" s="34" t="s">
        <v>214</v>
      </c>
      <c r="G309" s="21"/>
      <c r="H309" s="21"/>
      <c r="I309" s="21" t="s">
        <v>38</v>
      </c>
      <c r="J309" s="21" t="s">
        <v>25</v>
      </c>
      <c r="M309" s="12"/>
    </row>
    <row r="310" spans="1:13" ht="18" customHeight="1">
      <c r="A310" s="4">
        <v>309</v>
      </c>
      <c r="B310" s="37">
        <v>38503</v>
      </c>
      <c r="C310" s="34" t="s">
        <v>29</v>
      </c>
      <c r="D310" s="34" t="s">
        <v>16</v>
      </c>
      <c r="E310" s="34" t="s">
        <v>131</v>
      </c>
      <c r="F310" s="34" t="s">
        <v>210</v>
      </c>
      <c r="G310" s="21"/>
      <c r="H310" s="21"/>
      <c r="I310" s="21" t="s">
        <v>31</v>
      </c>
      <c r="J310" s="21" t="s">
        <v>37</v>
      </c>
      <c r="M310" s="12"/>
    </row>
    <row r="311" spans="1:13" ht="18" customHeight="1">
      <c r="A311" s="4">
        <v>310</v>
      </c>
      <c r="B311" s="37">
        <v>38503</v>
      </c>
      <c r="C311" s="34" t="s">
        <v>23</v>
      </c>
      <c r="D311" s="34" t="s">
        <v>46</v>
      </c>
      <c r="E311" s="34" t="s">
        <v>24</v>
      </c>
      <c r="F311" s="34" t="s">
        <v>15</v>
      </c>
      <c r="G311" s="21"/>
      <c r="H311" s="21"/>
      <c r="I311" s="21" t="s">
        <v>26</v>
      </c>
      <c r="J311" s="21" t="s">
        <v>14</v>
      </c>
      <c r="M311" s="12"/>
    </row>
    <row r="312" spans="1:13" ht="18" customHeight="1">
      <c r="A312" s="4">
        <v>311</v>
      </c>
      <c r="B312" s="37">
        <v>38503</v>
      </c>
      <c r="C312" s="34" t="s">
        <v>144</v>
      </c>
      <c r="D312" s="34" t="s">
        <v>142</v>
      </c>
      <c r="E312" s="34" t="s">
        <v>10</v>
      </c>
      <c r="F312" s="34" t="s">
        <v>161</v>
      </c>
      <c r="G312" s="21"/>
      <c r="H312" s="21"/>
      <c r="I312" s="21" t="s">
        <v>20</v>
      </c>
      <c r="J312" s="21" t="s">
        <v>32</v>
      </c>
      <c r="M312" s="12"/>
    </row>
    <row r="313" spans="1:13" ht="18" customHeight="1">
      <c r="A313" s="4">
        <v>312</v>
      </c>
      <c r="B313" s="37">
        <v>38503</v>
      </c>
      <c r="C313" s="34" t="s">
        <v>33</v>
      </c>
      <c r="D313" s="34" t="s">
        <v>148</v>
      </c>
      <c r="E313" s="34" t="s">
        <v>4</v>
      </c>
      <c r="F313" s="34" t="s">
        <v>5</v>
      </c>
      <c r="G313" s="21"/>
      <c r="H313" s="21"/>
      <c r="I313" s="21" t="s">
        <v>13</v>
      </c>
      <c r="J313" s="21" t="s">
        <v>9</v>
      </c>
      <c r="M313" s="12"/>
    </row>
    <row r="314" spans="1:13" ht="18" customHeight="1">
      <c r="A314" s="4">
        <v>313</v>
      </c>
      <c r="B314" s="37">
        <v>38503</v>
      </c>
      <c r="C314" s="34" t="s">
        <v>12</v>
      </c>
      <c r="D314" s="34" t="s">
        <v>72</v>
      </c>
      <c r="E314" s="34" t="s">
        <v>213</v>
      </c>
      <c r="F314" s="34" t="s">
        <v>36</v>
      </c>
      <c r="G314" s="21"/>
      <c r="H314" s="21"/>
      <c r="I314" s="21" t="s">
        <v>8</v>
      </c>
      <c r="J314" s="21" t="s">
        <v>19</v>
      </c>
      <c r="M314" s="12"/>
    </row>
    <row r="315" spans="1:13" ht="18" customHeight="1">
      <c r="A315" s="4">
        <v>314</v>
      </c>
      <c r="B315" s="37">
        <v>38504</v>
      </c>
      <c r="C315" s="34" t="s">
        <v>161</v>
      </c>
      <c r="D315" s="34" t="s">
        <v>22</v>
      </c>
      <c r="E315" s="34" t="s">
        <v>142</v>
      </c>
      <c r="F315" s="34" t="s">
        <v>10</v>
      </c>
      <c r="G315" s="21"/>
      <c r="H315" s="21"/>
      <c r="I315" s="21" t="s">
        <v>20</v>
      </c>
      <c r="J315" s="21" t="s">
        <v>32</v>
      </c>
      <c r="M315" s="12"/>
    </row>
    <row r="316" spans="1:13" ht="18" customHeight="1">
      <c r="A316" s="4">
        <v>315</v>
      </c>
      <c r="B316" s="37">
        <v>38504</v>
      </c>
      <c r="C316" s="34" t="s">
        <v>5</v>
      </c>
      <c r="D316" s="34" t="s">
        <v>6</v>
      </c>
      <c r="E316" s="34" t="s">
        <v>148</v>
      </c>
      <c r="F316" s="34" t="s">
        <v>21</v>
      </c>
      <c r="G316" s="21"/>
      <c r="H316" s="21"/>
      <c r="I316" s="21" t="s">
        <v>13</v>
      </c>
      <c r="J316" s="21" t="s">
        <v>9</v>
      </c>
      <c r="M316" s="12"/>
    </row>
    <row r="317" spans="1:13" ht="18" customHeight="1">
      <c r="A317" s="4">
        <v>316</v>
      </c>
      <c r="B317" s="37">
        <v>38504</v>
      </c>
      <c r="C317" s="34" t="s">
        <v>36</v>
      </c>
      <c r="D317" s="34" t="s">
        <v>39</v>
      </c>
      <c r="E317" s="34" t="s">
        <v>72</v>
      </c>
      <c r="F317" s="34" t="s">
        <v>213</v>
      </c>
      <c r="G317" s="21"/>
      <c r="H317" s="21"/>
      <c r="I317" s="21" t="s">
        <v>8</v>
      </c>
      <c r="J317" s="21" t="s">
        <v>19</v>
      </c>
      <c r="M317" s="12"/>
    </row>
    <row r="318" spans="1:13" ht="18" customHeight="1">
      <c r="A318" s="4">
        <v>317</v>
      </c>
      <c r="B318" s="37">
        <v>38504</v>
      </c>
      <c r="C318" s="34" t="s">
        <v>185</v>
      </c>
      <c r="D318" s="34" t="s">
        <v>166</v>
      </c>
      <c r="E318" s="34" t="s">
        <v>214</v>
      </c>
      <c r="F318" s="34" t="s">
        <v>4</v>
      </c>
      <c r="G318" s="21"/>
      <c r="H318" s="21"/>
      <c r="I318" s="21" t="s">
        <v>38</v>
      </c>
      <c r="J318" s="21" t="s">
        <v>25</v>
      </c>
      <c r="M318" s="12"/>
    </row>
    <row r="319" spans="1:13" ht="18" customHeight="1">
      <c r="A319" s="4">
        <v>318</v>
      </c>
      <c r="B319" s="37">
        <v>38504</v>
      </c>
      <c r="C319" s="34" t="s">
        <v>210</v>
      </c>
      <c r="D319" s="34" t="s">
        <v>30</v>
      </c>
      <c r="E319" s="34" t="s">
        <v>16</v>
      </c>
      <c r="F319" s="34" t="s">
        <v>131</v>
      </c>
      <c r="G319" s="21"/>
      <c r="H319" s="21"/>
      <c r="I319" s="21" t="s">
        <v>31</v>
      </c>
      <c r="J319" s="21" t="s">
        <v>37</v>
      </c>
      <c r="M319" s="12"/>
    </row>
    <row r="320" spans="1:13" ht="18" customHeight="1">
      <c r="A320" s="4">
        <v>319</v>
      </c>
      <c r="B320" s="37">
        <v>38504</v>
      </c>
      <c r="C320" s="34" t="s">
        <v>15</v>
      </c>
      <c r="D320" s="34" t="s">
        <v>173</v>
      </c>
      <c r="E320" s="34" t="s">
        <v>46</v>
      </c>
      <c r="F320" s="34" t="s">
        <v>24</v>
      </c>
      <c r="G320" s="21"/>
      <c r="H320" s="21"/>
      <c r="I320" s="21" t="s">
        <v>26</v>
      </c>
      <c r="J320" s="21" t="s">
        <v>14</v>
      </c>
      <c r="M320" s="12"/>
    </row>
    <row r="321" spans="1:13" ht="18" customHeight="1">
      <c r="A321" s="4">
        <v>320</v>
      </c>
      <c r="B321" s="37">
        <v>38505</v>
      </c>
      <c r="C321" s="34" t="s">
        <v>4</v>
      </c>
      <c r="D321" s="34" t="s">
        <v>35</v>
      </c>
      <c r="E321" s="34" t="s">
        <v>166</v>
      </c>
      <c r="F321" s="34" t="s">
        <v>182</v>
      </c>
      <c r="G321" s="21"/>
      <c r="H321" s="21"/>
      <c r="I321" s="21" t="s">
        <v>38</v>
      </c>
      <c r="J321" s="21" t="s">
        <v>25</v>
      </c>
      <c r="M321" s="12"/>
    </row>
    <row r="322" spans="1:13" ht="18" customHeight="1">
      <c r="A322" s="4">
        <v>321</v>
      </c>
      <c r="B322" s="37">
        <v>38505</v>
      </c>
      <c r="C322" s="34" t="s">
        <v>211</v>
      </c>
      <c r="D322" s="34" t="s">
        <v>213</v>
      </c>
      <c r="E322" s="34" t="s">
        <v>12</v>
      </c>
      <c r="F322" s="34" t="s">
        <v>72</v>
      </c>
      <c r="G322" s="21"/>
      <c r="H322" s="21"/>
      <c r="I322" s="21" t="s">
        <v>8</v>
      </c>
      <c r="J322" s="21" t="s">
        <v>19</v>
      </c>
      <c r="M322" s="12"/>
    </row>
    <row r="323" spans="1:13" ht="18" customHeight="1">
      <c r="A323" s="4">
        <v>322</v>
      </c>
      <c r="B323" s="37">
        <v>38505</v>
      </c>
      <c r="C323" s="34" t="s">
        <v>10</v>
      </c>
      <c r="D323" s="34" t="s">
        <v>144</v>
      </c>
      <c r="E323" s="34" t="s">
        <v>22</v>
      </c>
      <c r="F323" s="34" t="s">
        <v>142</v>
      </c>
      <c r="G323" s="21"/>
      <c r="H323" s="21"/>
      <c r="I323" s="21" t="s">
        <v>20</v>
      </c>
      <c r="J323" s="21" t="s">
        <v>32</v>
      </c>
      <c r="M323" s="12"/>
    </row>
    <row r="324" spans="1:13" ht="18" customHeight="1">
      <c r="A324" s="4">
        <v>323</v>
      </c>
      <c r="B324" s="37">
        <v>38505</v>
      </c>
      <c r="C324" s="34" t="s">
        <v>131</v>
      </c>
      <c r="D324" s="34" t="s">
        <v>29</v>
      </c>
      <c r="E324" s="34" t="s">
        <v>30</v>
      </c>
      <c r="F324" s="34" t="s">
        <v>16</v>
      </c>
      <c r="G324" s="21"/>
      <c r="H324" s="21"/>
      <c r="I324" s="21" t="s">
        <v>31</v>
      </c>
      <c r="J324" s="21" t="s">
        <v>37</v>
      </c>
      <c r="M324" s="12"/>
    </row>
    <row r="325" spans="1:13" ht="18" customHeight="1">
      <c r="A325" s="4">
        <v>324</v>
      </c>
      <c r="B325" s="37">
        <v>38505</v>
      </c>
      <c r="C325" s="34" t="s">
        <v>24</v>
      </c>
      <c r="D325" s="34" t="s">
        <v>153</v>
      </c>
      <c r="E325" s="34" t="s">
        <v>173</v>
      </c>
      <c r="F325" s="34" t="s">
        <v>46</v>
      </c>
      <c r="G325" s="21"/>
      <c r="H325" s="21"/>
      <c r="I325" s="21" t="s">
        <v>26</v>
      </c>
      <c r="J325" s="21" t="s">
        <v>14</v>
      </c>
      <c r="M325" s="12"/>
    </row>
    <row r="326" spans="1:13" ht="18" customHeight="1">
      <c r="A326" s="4">
        <v>325</v>
      </c>
      <c r="B326" s="37">
        <v>38506</v>
      </c>
      <c r="C326" s="34" t="s">
        <v>148</v>
      </c>
      <c r="D326" s="34" t="s">
        <v>15</v>
      </c>
      <c r="E326" s="34" t="s">
        <v>29</v>
      </c>
      <c r="F326" s="34" t="s">
        <v>49</v>
      </c>
      <c r="G326" s="21"/>
      <c r="H326" s="21"/>
      <c r="I326" s="21" t="s">
        <v>32</v>
      </c>
      <c r="J326" s="21" t="s">
        <v>13</v>
      </c>
      <c r="M326" s="12"/>
    </row>
    <row r="327" spans="1:13" ht="18" customHeight="1">
      <c r="A327" s="4">
        <v>326</v>
      </c>
      <c r="B327" s="37">
        <v>38506</v>
      </c>
      <c r="C327" s="34" t="s">
        <v>72</v>
      </c>
      <c r="D327" s="34" t="s">
        <v>12</v>
      </c>
      <c r="E327" s="34" t="s">
        <v>17</v>
      </c>
      <c r="F327" s="34" t="s">
        <v>39</v>
      </c>
      <c r="G327" s="21"/>
      <c r="H327" s="21"/>
      <c r="I327" s="21" t="s">
        <v>14</v>
      </c>
      <c r="J327" s="21" t="s">
        <v>9</v>
      </c>
      <c r="M327" s="12"/>
    </row>
    <row r="328" spans="1:13" ht="18" customHeight="1">
      <c r="A328" s="4">
        <v>327</v>
      </c>
      <c r="B328" s="37">
        <v>38506</v>
      </c>
      <c r="C328" s="34" t="s">
        <v>50</v>
      </c>
      <c r="D328" s="34" t="s">
        <v>168</v>
      </c>
      <c r="E328" s="34" t="s">
        <v>47</v>
      </c>
      <c r="F328" s="34" t="s">
        <v>43</v>
      </c>
      <c r="G328" s="21"/>
      <c r="H328" s="21"/>
      <c r="I328" s="21" t="s">
        <v>19</v>
      </c>
      <c r="J328" s="21" t="s">
        <v>26</v>
      </c>
      <c r="M328" s="12"/>
    </row>
    <row r="329" spans="1:13" ht="18" customHeight="1">
      <c r="A329" s="4">
        <v>328</v>
      </c>
      <c r="B329" s="37">
        <v>38506</v>
      </c>
      <c r="C329" s="34" t="s">
        <v>163</v>
      </c>
      <c r="D329" s="36" t="s">
        <v>185</v>
      </c>
      <c r="E329" s="34" t="s">
        <v>7</v>
      </c>
      <c r="F329" s="34" t="s">
        <v>153</v>
      </c>
      <c r="G329" s="21"/>
      <c r="H329" s="21"/>
      <c r="I329" s="21" t="s">
        <v>38</v>
      </c>
      <c r="J329" s="21" t="s">
        <v>8</v>
      </c>
      <c r="M329" s="12"/>
    </row>
    <row r="330" spans="1:13" ht="18" customHeight="1">
      <c r="A330" s="4">
        <v>329</v>
      </c>
      <c r="B330" s="37">
        <v>38506</v>
      </c>
      <c r="C330" s="36" t="s">
        <v>214</v>
      </c>
      <c r="D330" s="34" t="s">
        <v>36</v>
      </c>
      <c r="E330" s="34" t="s">
        <v>23</v>
      </c>
      <c r="F330" s="34" t="s">
        <v>166</v>
      </c>
      <c r="G330" s="21"/>
      <c r="H330" s="21"/>
      <c r="I330" s="21" t="s">
        <v>20</v>
      </c>
      <c r="J330" s="21" t="s">
        <v>31</v>
      </c>
      <c r="M330" s="13"/>
    </row>
    <row r="331" spans="1:13" ht="18" customHeight="1">
      <c r="A331" s="4">
        <v>330</v>
      </c>
      <c r="B331" s="37">
        <v>38506</v>
      </c>
      <c r="C331" s="34" t="s">
        <v>16</v>
      </c>
      <c r="D331" s="34" t="s">
        <v>5</v>
      </c>
      <c r="E331" s="34" t="s">
        <v>144</v>
      </c>
      <c r="F331" s="34" t="s">
        <v>30</v>
      </c>
      <c r="G331" s="21"/>
      <c r="H331" s="21"/>
      <c r="I331" s="21" t="s">
        <v>37</v>
      </c>
      <c r="J331" s="21" t="s">
        <v>25</v>
      </c>
      <c r="M331" s="12"/>
    </row>
    <row r="332" spans="1:13" ht="18" customHeight="1">
      <c r="A332" s="4">
        <v>331</v>
      </c>
      <c r="B332" s="37">
        <v>38507</v>
      </c>
      <c r="C332" s="34" t="s">
        <v>166</v>
      </c>
      <c r="D332" s="34" t="s">
        <v>24</v>
      </c>
      <c r="E332" s="34" t="s">
        <v>36</v>
      </c>
      <c r="F332" s="34" t="s">
        <v>23</v>
      </c>
      <c r="G332" s="21"/>
      <c r="H332" s="21"/>
      <c r="I332" s="21" t="s">
        <v>20</v>
      </c>
      <c r="J332" s="21" t="s">
        <v>31</v>
      </c>
      <c r="M332" s="12"/>
    </row>
    <row r="333" spans="1:13" ht="18" customHeight="1">
      <c r="A333" s="4">
        <v>332</v>
      </c>
      <c r="B333" s="37">
        <v>38507</v>
      </c>
      <c r="C333" s="34" t="s">
        <v>213</v>
      </c>
      <c r="D333" s="34" t="s">
        <v>35</v>
      </c>
      <c r="E333" s="34" t="s">
        <v>5</v>
      </c>
      <c r="F333" s="34" t="s">
        <v>144</v>
      </c>
      <c r="G333" s="21"/>
      <c r="H333" s="21"/>
      <c r="I333" s="21" t="s">
        <v>37</v>
      </c>
      <c r="J333" s="21" t="s">
        <v>25</v>
      </c>
      <c r="M333" s="12"/>
    </row>
    <row r="334" spans="1:13" ht="18" customHeight="1">
      <c r="A334" s="4">
        <v>333</v>
      </c>
      <c r="B334" s="37">
        <v>38507</v>
      </c>
      <c r="C334" s="34" t="s">
        <v>49</v>
      </c>
      <c r="D334" s="34" t="s">
        <v>131</v>
      </c>
      <c r="E334" s="34" t="s">
        <v>15</v>
      </c>
      <c r="F334" s="34" t="s">
        <v>29</v>
      </c>
      <c r="G334" s="21"/>
      <c r="H334" s="21"/>
      <c r="I334" s="21" t="s">
        <v>32</v>
      </c>
      <c r="J334" s="21" t="s">
        <v>13</v>
      </c>
      <c r="M334" s="12"/>
    </row>
    <row r="335" spans="1:13" ht="18" customHeight="1">
      <c r="A335" s="4">
        <v>334</v>
      </c>
      <c r="B335" s="37">
        <v>38507</v>
      </c>
      <c r="C335" s="34" t="s">
        <v>30</v>
      </c>
      <c r="D335" s="34" t="s">
        <v>10</v>
      </c>
      <c r="E335" s="34" t="s">
        <v>211</v>
      </c>
      <c r="F335" s="34" t="s">
        <v>17</v>
      </c>
      <c r="G335" s="21"/>
      <c r="H335" s="21"/>
      <c r="I335" s="21" t="s">
        <v>14</v>
      </c>
      <c r="J335" s="21" t="s">
        <v>9</v>
      </c>
      <c r="M335" s="12"/>
    </row>
    <row r="336" spans="1:13" ht="18" customHeight="1">
      <c r="A336" s="4">
        <v>335</v>
      </c>
      <c r="B336" s="37">
        <v>38507</v>
      </c>
      <c r="C336" s="34" t="s">
        <v>43</v>
      </c>
      <c r="D336" s="34" t="s">
        <v>146</v>
      </c>
      <c r="E336" s="34" t="s">
        <v>168</v>
      </c>
      <c r="F336" s="34" t="s">
        <v>47</v>
      </c>
      <c r="G336" s="21"/>
      <c r="H336" s="21"/>
      <c r="I336" s="21" t="s">
        <v>19</v>
      </c>
      <c r="J336" s="21" t="s">
        <v>26</v>
      </c>
      <c r="M336" s="12"/>
    </row>
    <row r="337" spans="1:13" ht="18" customHeight="1">
      <c r="A337" s="4">
        <v>336</v>
      </c>
      <c r="B337" s="37">
        <v>38507</v>
      </c>
      <c r="C337" s="34" t="s">
        <v>142</v>
      </c>
      <c r="D337" s="34" t="s">
        <v>4</v>
      </c>
      <c r="E337" s="34" t="s">
        <v>182</v>
      </c>
      <c r="F337" s="34" t="s">
        <v>7</v>
      </c>
      <c r="G337" s="21"/>
      <c r="H337" s="21"/>
      <c r="I337" s="21" t="s">
        <v>38</v>
      </c>
      <c r="J337" s="21" t="s">
        <v>8</v>
      </c>
      <c r="M337" s="12"/>
    </row>
    <row r="338" spans="1:13" ht="18" customHeight="1">
      <c r="A338" s="4">
        <v>337</v>
      </c>
      <c r="B338" s="37">
        <v>38508</v>
      </c>
      <c r="C338" s="34" t="s">
        <v>7</v>
      </c>
      <c r="D338" s="34" t="s">
        <v>163</v>
      </c>
      <c r="E338" s="34" t="s">
        <v>4</v>
      </c>
      <c r="F338" s="34" t="s">
        <v>185</v>
      </c>
      <c r="G338" s="21"/>
      <c r="H338" s="21"/>
      <c r="I338" s="21" t="s">
        <v>38</v>
      </c>
      <c r="J338" s="21" t="s">
        <v>8</v>
      </c>
      <c r="M338" s="12"/>
    </row>
    <row r="339" spans="1:13" ht="18" customHeight="1">
      <c r="A339" s="4">
        <v>338</v>
      </c>
      <c r="B339" s="37">
        <v>38508</v>
      </c>
      <c r="C339" s="34" t="s">
        <v>47</v>
      </c>
      <c r="D339" s="34" t="s">
        <v>50</v>
      </c>
      <c r="E339" s="34" t="s">
        <v>146</v>
      </c>
      <c r="F339" s="34" t="s">
        <v>168</v>
      </c>
      <c r="G339" s="21"/>
      <c r="H339" s="21"/>
      <c r="I339" s="21" t="s">
        <v>19</v>
      </c>
      <c r="J339" s="21" t="s">
        <v>26</v>
      </c>
      <c r="M339" s="12"/>
    </row>
    <row r="340" spans="1:13" ht="18" customHeight="1">
      <c r="A340" s="4">
        <v>339</v>
      </c>
      <c r="B340" s="37">
        <v>38508</v>
      </c>
      <c r="C340" s="34" t="s">
        <v>29</v>
      </c>
      <c r="D340" s="34" t="s">
        <v>148</v>
      </c>
      <c r="E340" s="34" t="s">
        <v>131</v>
      </c>
      <c r="F340" s="34" t="s">
        <v>15</v>
      </c>
      <c r="G340" s="21"/>
      <c r="H340" s="21"/>
      <c r="I340" s="21" t="s">
        <v>32</v>
      </c>
      <c r="J340" s="21" t="s">
        <v>13</v>
      </c>
      <c r="M340" s="12"/>
    </row>
    <row r="341" spans="1:13" ht="18" customHeight="1">
      <c r="A341" s="4">
        <v>340</v>
      </c>
      <c r="B341" s="37">
        <v>38508</v>
      </c>
      <c r="C341" s="34" t="s">
        <v>23</v>
      </c>
      <c r="D341" s="34" t="s">
        <v>214</v>
      </c>
      <c r="E341" s="34" t="s">
        <v>24</v>
      </c>
      <c r="F341" s="34" t="s">
        <v>36</v>
      </c>
      <c r="G341" s="21"/>
      <c r="H341" s="21"/>
      <c r="I341" s="21" t="s">
        <v>20</v>
      </c>
      <c r="J341" s="21" t="s">
        <v>31</v>
      </c>
      <c r="M341" s="12"/>
    </row>
    <row r="342" spans="1:13" ht="18" customHeight="1">
      <c r="A342" s="4">
        <v>341</v>
      </c>
      <c r="B342" s="37">
        <v>38508</v>
      </c>
      <c r="C342" s="34" t="s">
        <v>144</v>
      </c>
      <c r="D342" s="34" t="s">
        <v>16</v>
      </c>
      <c r="E342" s="34" t="s">
        <v>35</v>
      </c>
      <c r="F342" s="34" t="s">
        <v>5</v>
      </c>
      <c r="G342" s="21"/>
      <c r="H342" s="21"/>
      <c r="I342" s="21" t="s">
        <v>37</v>
      </c>
      <c r="J342" s="21" t="s">
        <v>25</v>
      </c>
      <c r="M342" s="12"/>
    </row>
    <row r="343" spans="1:13" ht="18" customHeight="1">
      <c r="A343" s="4">
        <v>342</v>
      </c>
      <c r="B343" s="37">
        <v>38508</v>
      </c>
      <c r="C343" s="34" t="s">
        <v>17</v>
      </c>
      <c r="D343" s="34" t="s">
        <v>72</v>
      </c>
      <c r="E343" s="34" t="s">
        <v>10</v>
      </c>
      <c r="F343" s="34" t="s">
        <v>12</v>
      </c>
      <c r="G343" s="21"/>
      <c r="H343" s="21"/>
      <c r="I343" s="21" t="s">
        <v>14</v>
      </c>
      <c r="J343" s="21" t="s">
        <v>9</v>
      </c>
      <c r="M343" s="12"/>
    </row>
    <row r="344" spans="1:13" ht="18" customHeight="1">
      <c r="A344" s="4">
        <v>343</v>
      </c>
      <c r="B344" s="37">
        <v>38510</v>
      </c>
      <c r="C344" s="34" t="s">
        <v>153</v>
      </c>
      <c r="D344" s="34" t="s">
        <v>43</v>
      </c>
      <c r="E344" s="34" t="s">
        <v>214</v>
      </c>
      <c r="F344" s="34" t="s">
        <v>4</v>
      </c>
      <c r="G344" s="21"/>
      <c r="H344" s="21"/>
      <c r="I344" s="21" t="s">
        <v>26</v>
      </c>
      <c r="J344" s="21" t="s">
        <v>38</v>
      </c>
      <c r="M344" s="12"/>
    </row>
    <row r="345" spans="1:13" ht="18" customHeight="1">
      <c r="A345" s="4">
        <v>344</v>
      </c>
      <c r="B345" s="37">
        <v>38510</v>
      </c>
      <c r="C345" s="34" t="s">
        <v>5</v>
      </c>
      <c r="D345" s="34" t="s">
        <v>6</v>
      </c>
      <c r="E345" s="34" t="s">
        <v>148</v>
      </c>
      <c r="F345" s="34" t="s">
        <v>27</v>
      </c>
      <c r="G345" s="21"/>
      <c r="H345" s="21"/>
      <c r="I345" s="21" t="s">
        <v>9</v>
      </c>
      <c r="J345" s="21" t="s">
        <v>20</v>
      </c>
      <c r="M345" s="12"/>
    </row>
    <row r="346" spans="1:13" ht="18" customHeight="1">
      <c r="A346" s="4">
        <v>345</v>
      </c>
      <c r="B346" s="37">
        <v>38510</v>
      </c>
      <c r="C346" s="34" t="s">
        <v>168</v>
      </c>
      <c r="D346" s="34" t="s">
        <v>182</v>
      </c>
      <c r="E346" s="34" t="s">
        <v>46</v>
      </c>
      <c r="F346" s="34" t="s">
        <v>173</v>
      </c>
      <c r="G346" s="21"/>
      <c r="H346" s="21"/>
      <c r="I346" s="21" t="s">
        <v>19</v>
      </c>
      <c r="J346" s="21" t="s">
        <v>25</v>
      </c>
      <c r="M346" s="12"/>
    </row>
    <row r="347" spans="1:13" ht="18" customHeight="1">
      <c r="A347" s="4">
        <v>346</v>
      </c>
      <c r="B347" s="37">
        <v>38510</v>
      </c>
      <c r="C347" s="34" t="s">
        <v>36</v>
      </c>
      <c r="D347" s="34" t="s">
        <v>23</v>
      </c>
      <c r="E347" s="34" t="s">
        <v>16</v>
      </c>
      <c r="F347" s="34" t="s">
        <v>131</v>
      </c>
      <c r="G347" s="21"/>
      <c r="H347" s="21"/>
      <c r="I347" s="21" t="s">
        <v>13</v>
      </c>
      <c r="J347" s="21" t="s">
        <v>31</v>
      </c>
      <c r="M347" s="12"/>
    </row>
    <row r="348" spans="1:13" ht="18" customHeight="1">
      <c r="A348" s="4">
        <v>347</v>
      </c>
      <c r="B348" s="37">
        <v>38510</v>
      </c>
      <c r="C348" s="34" t="s">
        <v>24</v>
      </c>
      <c r="D348" s="34" t="s">
        <v>33</v>
      </c>
      <c r="E348" s="34" t="s">
        <v>161</v>
      </c>
      <c r="F348" s="34" t="s">
        <v>10</v>
      </c>
      <c r="G348" s="21"/>
      <c r="H348" s="21"/>
      <c r="I348" s="21" t="s">
        <v>8</v>
      </c>
      <c r="J348" s="21" t="s">
        <v>37</v>
      </c>
      <c r="M348" s="12"/>
    </row>
    <row r="349" spans="1:13" ht="18" customHeight="1">
      <c r="A349" s="4">
        <v>348</v>
      </c>
      <c r="B349" s="37">
        <v>38510</v>
      </c>
      <c r="C349" s="34" t="s">
        <v>12</v>
      </c>
      <c r="D349" s="34" t="s">
        <v>22</v>
      </c>
      <c r="E349" s="34" t="s">
        <v>213</v>
      </c>
      <c r="F349" s="34" t="s">
        <v>21</v>
      </c>
      <c r="G349" s="21"/>
      <c r="H349" s="21"/>
      <c r="I349" s="21" t="s">
        <v>32</v>
      </c>
      <c r="J349" s="21" t="s">
        <v>14</v>
      </c>
      <c r="M349" s="12"/>
    </row>
    <row r="350" spans="1:13" ht="18" customHeight="1">
      <c r="A350" s="4">
        <v>349</v>
      </c>
      <c r="B350" s="37">
        <v>38511</v>
      </c>
      <c r="C350" s="34" t="s">
        <v>4</v>
      </c>
      <c r="D350" s="34" t="s">
        <v>214</v>
      </c>
      <c r="E350" s="34" t="s">
        <v>43</v>
      </c>
      <c r="F350" s="34" t="s">
        <v>185</v>
      </c>
      <c r="G350" s="21"/>
      <c r="H350" s="21"/>
      <c r="I350" s="21" t="s">
        <v>26</v>
      </c>
      <c r="J350" s="21" t="s">
        <v>38</v>
      </c>
      <c r="M350" s="12"/>
    </row>
    <row r="351" spans="1:13" ht="18" customHeight="1">
      <c r="A351" s="4">
        <v>350</v>
      </c>
      <c r="B351" s="37">
        <v>38511</v>
      </c>
      <c r="C351" s="34" t="s">
        <v>173</v>
      </c>
      <c r="D351" s="34" t="s">
        <v>7</v>
      </c>
      <c r="E351" s="34" t="s">
        <v>182</v>
      </c>
      <c r="F351" s="34" t="s">
        <v>46</v>
      </c>
      <c r="G351" s="21"/>
      <c r="H351" s="21"/>
      <c r="I351" s="21" t="s">
        <v>19</v>
      </c>
      <c r="J351" s="21" t="s">
        <v>25</v>
      </c>
      <c r="M351" s="12"/>
    </row>
    <row r="352" spans="1:13" ht="18" customHeight="1">
      <c r="A352" s="4">
        <v>351</v>
      </c>
      <c r="B352" s="37">
        <v>38511</v>
      </c>
      <c r="C352" s="34" t="s">
        <v>10</v>
      </c>
      <c r="D352" s="34" t="s">
        <v>30</v>
      </c>
      <c r="E352" s="34" t="s">
        <v>33</v>
      </c>
      <c r="F352" s="34" t="s">
        <v>161</v>
      </c>
      <c r="G352" s="21"/>
      <c r="H352" s="21"/>
      <c r="I352" s="21" t="s">
        <v>8</v>
      </c>
      <c r="J352" s="21" t="s">
        <v>37</v>
      </c>
      <c r="M352" s="12"/>
    </row>
    <row r="353" spans="1:13" ht="18" customHeight="1">
      <c r="A353" s="4">
        <v>352</v>
      </c>
      <c r="B353" s="37">
        <v>38511</v>
      </c>
      <c r="C353" s="34" t="s">
        <v>131</v>
      </c>
      <c r="D353" s="34" t="s">
        <v>163</v>
      </c>
      <c r="E353" s="34" t="s">
        <v>23</v>
      </c>
      <c r="F353" s="34" t="s">
        <v>16</v>
      </c>
      <c r="G353" s="21"/>
      <c r="H353" s="21"/>
      <c r="I353" s="21" t="s">
        <v>13</v>
      </c>
      <c r="J353" s="21" t="s">
        <v>31</v>
      </c>
      <c r="M353" s="12"/>
    </row>
    <row r="354" spans="1:13" ht="18" customHeight="1">
      <c r="A354" s="4">
        <v>353</v>
      </c>
      <c r="B354" s="37">
        <v>38511</v>
      </c>
      <c r="C354" s="34" t="s">
        <v>21</v>
      </c>
      <c r="D354" s="34" t="s">
        <v>39</v>
      </c>
      <c r="E354" s="34" t="s">
        <v>22</v>
      </c>
      <c r="F354" s="34" t="s">
        <v>213</v>
      </c>
      <c r="G354" s="21"/>
      <c r="H354" s="21"/>
      <c r="I354" s="21" t="s">
        <v>32</v>
      </c>
      <c r="J354" s="21" t="s">
        <v>14</v>
      </c>
      <c r="M354" s="12"/>
    </row>
    <row r="355" spans="1:13" ht="18" customHeight="1">
      <c r="A355" s="4">
        <v>354</v>
      </c>
      <c r="B355" s="37">
        <v>38511</v>
      </c>
      <c r="C355" s="34" t="s">
        <v>27</v>
      </c>
      <c r="D355" s="34" t="s">
        <v>29</v>
      </c>
      <c r="E355" s="34" t="s">
        <v>6</v>
      </c>
      <c r="F355" s="34" t="s">
        <v>148</v>
      </c>
      <c r="G355" s="21"/>
      <c r="H355" s="21"/>
      <c r="I355" s="21" t="s">
        <v>9</v>
      </c>
      <c r="J355" s="21" t="s">
        <v>20</v>
      </c>
      <c r="M355" s="12"/>
    </row>
    <row r="356" spans="1:13" ht="18" customHeight="1">
      <c r="A356" s="4">
        <v>355</v>
      </c>
      <c r="B356" s="37">
        <v>38512</v>
      </c>
      <c r="C356" s="34" t="s">
        <v>148</v>
      </c>
      <c r="D356" s="34" t="s">
        <v>5</v>
      </c>
      <c r="E356" s="34" t="s">
        <v>29</v>
      </c>
      <c r="F356" s="34" t="s">
        <v>6</v>
      </c>
      <c r="G356" s="21"/>
      <c r="H356" s="21"/>
      <c r="I356" s="21" t="s">
        <v>9</v>
      </c>
      <c r="J356" s="21" t="s">
        <v>20</v>
      </c>
      <c r="M356" s="12"/>
    </row>
    <row r="357" spans="1:13" ht="18" customHeight="1">
      <c r="A357" s="4">
        <v>356</v>
      </c>
      <c r="B357" s="37">
        <v>38512</v>
      </c>
      <c r="C357" s="34" t="s">
        <v>161</v>
      </c>
      <c r="D357" s="34" t="s">
        <v>24</v>
      </c>
      <c r="E357" s="34" t="s">
        <v>30</v>
      </c>
      <c r="F357" s="34" t="s">
        <v>33</v>
      </c>
      <c r="G357" s="21"/>
      <c r="H357" s="21"/>
      <c r="I357" s="21" t="s">
        <v>8</v>
      </c>
      <c r="J357" s="21" t="s">
        <v>37</v>
      </c>
      <c r="M357" s="12"/>
    </row>
    <row r="358" spans="1:13" ht="18" customHeight="1">
      <c r="A358" s="4">
        <v>357</v>
      </c>
      <c r="B358" s="37">
        <v>38512</v>
      </c>
      <c r="C358" s="34" t="s">
        <v>213</v>
      </c>
      <c r="D358" s="34" t="s">
        <v>12</v>
      </c>
      <c r="E358" s="34" t="s">
        <v>39</v>
      </c>
      <c r="F358" s="34" t="s">
        <v>22</v>
      </c>
      <c r="G358" s="21"/>
      <c r="H358" s="21"/>
      <c r="I358" s="21" t="s">
        <v>32</v>
      </c>
      <c r="J358" s="21" t="s">
        <v>14</v>
      </c>
      <c r="M358" s="12"/>
    </row>
    <row r="359" spans="1:13" ht="18" customHeight="1">
      <c r="A359" s="4">
        <v>358</v>
      </c>
      <c r="B359" s="37">
        <v>38512</v>
      </c>
      <c r="C359" s="34" t="s">
        <v>46</v>
      </c>
      <c r="D359" s="34" t="s">
        <v>168</v>
      </c>
      <c r="E359" s="34" t="s">
        <v>7</v>
      </c>
      <c r="F359" s="34" t="s">
        <v>182</v>
      </c>
      <c r="G359" s="21"/>
      <c r="H359" s="21"/>
      <c r="I359" s="21" t="s">
        <v>19</v>
      </c>
      <c r="J359" s="21" t="s">
        <v>25</v>
      </c>
      <c r="M359" s="12"/>
    </row>
    <row r="360" spans="1:13" ht="18" customHeight="1">
      <c r="A360" s="4">
        <v>359</v>
      </c>
      <c r="B360" s="37">
        <v>38512</v>
      </c>
      <c r="C360" s="34" t="s">
        <v>185</v>
      </c>
      <c r="D360" s="34" t="s">
        <v>146</v>
      </c>
      <c r="E360" s="34" t="s">
        <v>153</v>
      </c>
      <c r="F360" s="34" t="s">
        <v>43</v>
      </c>
      <c r="G360" s="21"/>
      <c r="H360" s="21"/>
      <c r="I360" s="21" t="s">
        <v>26</v>
      </c>
      <c r="J360" s="21" t="s">
        <v>38</v>
      </c>
      <c r="M360" s="12"/>
    </row>
    <row r="361" spans="1:13" ht="18" customHeight="1">
      <c r="A361" s="4">
        <v>360</v>
      </c>
      <c r="B361" s="37">
        <v>38512</v>
      </c>
      <c r="C361" s="34" t="s">
        <v>16</v>
      </c>
      <c r="D361" s="34" t="s">
        <v>36</v>
      </c>
      <c r="E361" s="34" t="s">
        <v>163</v>
      </c>
      <c r="F361" s="34" t="s">
        <v>23</v>
      </c>
      <c r="G361" s="21"/>
      <c r="H361" s="21"/>
      <c r="I361" s="21" t="s">
        <v>13</v>
      </c>
      <c r="J361" s="21" t="s">
        <v>31</v>
      </c>
      <c r="M361" s="12"/>
    </row>
    <row r="362" spans="1:13" ht="18" customHeight="1">
      <c r="A362" s="4">
        <v>361</v>
      </c>
      <c r="B362" s="37">
        <v>38513</v>
      </c>
      <c r="C362" s="34" t="s">
        <v>72</v>
      </c>
      <c r="D362" s="34" t="s">
        <v>173</v>
      </c>
      <c r="E362" s="34" t="s">
        <v>168</v>
      </c>
      <c r="F362" s="34" t="s">
        <v>146</v>
      </c>
      <c r="G362" s="21"/>
      <c r="H362" s="21"/>
      <c r="I362" s="21" t="s">
        <v>38</v>
      </c>
      <c r="J362" s="21" t="s">
        <v>31</v>
      </c>
      <c r="M362" s="12"/>
    </row>
    <row r="363" spans="1:13" ht="18" customHeight="1">
      <c r="A363" s="4">
        <v>362</v>
      </c>
      <c r="B363" s="37">
        <v>38513</v>
      </c>
      <c r="C363" s="34" t="s">
        <v>211</v>
      </c>
      <c r="D363" s="34" t="s">
        <v>49</v>
      </c>
      <c r="E363" s="34" t="s">
        <v>5</v>
      </c>
      <c r="F363" s="34" t="s">
        <v>163</v>
      </c>
      <c r="G363" s="21"/>
      <c r="H363" s="21"/>
      <c r="I363" s="21" t="s">
        <v>9</v>
      </c>
      <c r="J363" s="21" t="s">
        <v>19</v>
      </c>
      <c r="M363" s="12"/>
    </row>
    <row r="364" spans="1:13" ht="18" customHeight="1">
      <c r="A364" s="4">
        <v>363</v>
      </c>
      <c r="B364" s="37">
        <v>38513</v>
      </c>
      <c r="C364" s="34" t="s">
        <v>6</v>
      </c>
      <c r="D364" s="34" t="s">
        <v>47</v>
      </c>
      <c r="E364" s="34" t="s">
        <v>35</v>
      </c>
      <c r="F364" s="34" t="s">
        <v>12</v>
      </c>
      <c r="G364" s="21"/>
      <c r="H364" s="21"/>
      <c r="I364" s="21" t="s">
        <v>13</v>
      </c>
      <c r="J364" s="21" t="s">
        <v>26</v>
      </c>
      <c r="M364" s="12"/>
    </row>
    <row r="365" spans="1:13" ht="18" customHeight="1">
      <c r="A365" s="4">
        <v>364</v>
      </c>
      <c r="B365" s="37">
        <v>38513</v>
      </c>
      <c r="C365" s="34" t="s">
        <v>33</v>
      </c>
      <c r="D365" s="34" t="s">
        <v>153</v>
      </c>
      <c r="E365" s="34" t="s">
        <v>210</v>
      </c>
      <c r="F365" s="34" t="s">
        <v>50</v>
      </c>
      <c r="G365" s="21"/>
      <c r="H365" s="21"/>
      <c r="I365" s="21" t="s">
        <v>20</v>
      </c>
      <c r="J365" s="21" t="s">
        <v>8</v>
      </c>
      <c r="M365" s="12"/>
    </row>
    <row r="366" spans="1:13" ht="18" customHeight="1">
      <c r="A366" s="4">
        <v>365</v>
      </c>
      <c r="B366" s="37">
        <v>38513</v>
      </c>
      <c r="C366" s="34" t="s">
        <v>22</v>
      </c>
      <c r="D366" s="34" t="s">
        <v>131</v>
      </c>
      <c r="E366" s="34" t="s">
        <v>166</v>
      </c>
      <c r="F366" s="34" t="s">
        <v>30</v>
      </c>
      <c r="G366" s="21"/>
      <c r="H366" s="21"/>
      <c r="I366" s="21" t="s">
        <v>37</v>
      </c>
      <c r="J366" s="21" t="s">
        <v>32</v>
      </c>
      <c r="M366" s="12"/>
    </row>
    <row r="367" spans="1:13" ht="18" customHeight="1">
      <c r="A367" s="4">
        <v>366</v>
      </c>
      <c r="B367" s="37">
        <v>38513</v>
      </c>
      <c r="C367" s="34" t="s">
        <v>214</v>
      </c>
      <c r="D367" s="34" t="s">
        <v>10</v>
      </c>
      <c r="E367" s="34" t="s">
        <v>142</v>
      </c>
      <c r="F367" s="34" t="s">
        <v>7</v>
      </c>
      <c r="G367" s="21"/>
      <c r="H367" s="21"/>
      <c r="I367" s="21" t="s">
        <v>25</v>
      </c>
      <c r="J367" s="21" t="s">
        <v>14</v>
      </c>
      <c r="M367" s="12"/>
    </row>
    <row r="368" spans="1:13" ht="18" customHeight="1">
      <c r="A368" s="4">
        <v>367</v>
      </c>
      <c r="B368" s="37">
        <v>38514</v>
      </c>
      <c r="C368" s="34" t="s">
        <v>182</v>
      </c>
      <c r="D368" s="34" t="s">
        <v>46</v>
      </c>
      <c r="E368" s="36" t="s">
        <v>24</v>
      </c>
      <c r="F368" s="34" t="s">
        <v>168</v>
      </c>
      <c r="G368" s="21"/>
      <c r="H368" s="21"/>
      <c r="I368" s="21" t="s">
        <v>38</v>
      </c>
      <c r="J368" s="21" t="s">
        <v>31</v>
      </c>
      <c r="M368" s="12"/>
    </row>
    <row r="369" spans="1:13" ht="18" customHeight="1">
      <c r="A369" s="4">
        <v>368</v>
      </c>
      <c r="B369" s="37">
        <v>38514</v>
      </c>
      <c r="C369" s="34" t="s">
        <v>7</v>
      </c>
      <c r="D369" s="34" t="s">
        <v>23</v>
      </c>
      <c r="E369" s="34" t="s">
        <v>10</v>
      </c>
      <c r="F369" s="34" t="s">
        <v>142</v>
      </c>
      <c r="G369" s="21"/>
      <c r="H369" s="21"/>
      <c r="I369" s="21" t="s">
        <v>25</v>
      </c>
      <c r="J369" s="21" t="s">
        <v>14</v>
      </c>
      <c r="M369" s="12"/>
    </row>
    <row r="370" spans="1:13" ht="18" customHeight="1">
      <c r="A370" s="4">
        <v>369</v>
      </c>
      <c r="B370" s="37">
        <v>38514</v>
      </c>
      <c r="C370" s="34" t="s">
        <v>29</v>
      </c>
      <c r="D370" s="34" t="s">
        <v>144</v>
      </c>
      <c r="E370" s="34" t="s">
        <v>47</v>
      </c>
      <c r="F370" s="34" t="s">
        <v>35</v>
      </c>
      <c r="G370" s="21"/>
      <c r="H370" s="21"/>
      <c r="I370" s="21" t="s">
        <v>13</v>
      </c>
      <c r="J370" s="21" t="s">
        <v>26</v>
      </c>
      <c r="M370" s="12"/>
    </row>
    <row r="371" spans="1:13" ht="18" customHeight="1">
      <c r="A371" s="4">
        <v>370</v>
      </c>
      <c r="B371" s="37">
        <v>38514</v>
      </c>
      <c r="C371" s="34" t="s">
        <v>30</v>
      </c>
      <c r="D371" s="34" t="s">
        <v>16</v>
      </c>
      <c r="E371" s="34" t="s">
        <v>131</v>
      </c>
      <c r="F371" s="34" t="s">
        <v>166</v>
      </c>
      <c r="G371" s="21"/>
      <c r="H371" s="21"/>
      <c r="I371" s="21" t="s">
        <v>37</v>
      </c>
      <c r="J371" s="21" t="s">
        <v>32</v>
      </c>
      <c r="M371" s="12"/>
    </row>
    <row r="372" spans="1:13" ht="18" customHeight="1">
      <c r="A372" s="4">
        <v>371</v>
      </c>
      <c r="B372" s="37">
        <v>38514</v>
      </c>
      <c r="C372" s="34" t="s">
        <v>50</v>
      </c>
      <c r="D372" s="34" t="s">
        <v>17</v>
      </c>
      <c r="E372" s="34" t="s">
        <v>153</v>
      </c>
      <c r="F372" s="34" t="s">
        <v>210</v>
      </c>
      <c r="G372" s="21"/>
      <c r="H372" s="21"/>
      <c r="I372" s="21" t="s">
        <v>20</v>
      </c>
      <c r="J372" s="21" t="s">
        <v>8</v>
      </c>
      <c r="M372" s="12"/>
    </row>
    <row r="373" spans="1:13" ht="18" customHeight="1">
      <c r="A373" s="4">
        <v>372</v>
      </c>
      <c r="B373" s="37">
        <v>38514</v>
      </c>
      <c r="C373" s="34" t="s">
        <v>163</v>
      </c>
      <c r="D373" s="34" t="s">
        <v>148</v>
      </c>
      <c r="E373" s="34" t="s">
        <v>49</v>
      </c>
      <c r="F373" s="34" t="s">
        <v>5</v>
      </c>
      <c r="G373" s="21"/>
      <c r="H373" s="21"/>
      <c r="I373" s="21" t="s">
        <v>9</v>
      </c>
      <c r="J373" s="21" t="s">
        <v>19</v>
      </c>
      <c r="M373" s="12"/>
    </row>
    <row r="374" spans="1:13" ht="18" customHeight="1">
      <c r="A374" s="4">
        <v>373</v>
      </c>
      <c r="B374" s="37">
        <v>38515</v>
      </c>
      <c r="C374" s="34" t="s">
        <v>166</v>
      </c>
      <c r="D374" s="34" t="s">
        <v>22</v>
      </c>
      <c r="E374" s="34" t="s">
        <v>16</v>
      </c>
      <c r="F374" s="34" t="s">
        <v>131</v>
      </c>
      <c r="G374" s="21"/>
      <c r="H374" s="21"/>
      <c r="I374" s="21" t="s">
        <v>37</v>
      </c>
      <c r="J374" s="21" t="s">
        <v>32</v>
      </c>
      <c r="M374" s="12"/>
    </row>
    <row r="375" spans="1:13" ht="18" customHeight="1">
      <c r="A375" s="4">
        <v>374</v>
      </c>
      <c r="B375" s="37">
        <v>38515</v>
      </c>
      <c r="C375" s="34" t="s">
        <v>35</v>
      </c>
      <c r="D375" s="36" t="s">
        <v>6</v>
      </c>
      <c r="E375" s="34" t="s">
        <v>144</v>
      </c>
      <c r="F375" s="34" t="s">
        <v>47</v>
      </c>
      <c r="G375" s="21"/>
      <c r="H375" s="21"/>
      <c r="I375" s="21" t="s">
        <v>13</v>
      </c>
      <c r="J375" s="21" t="s">
        <v>26</v>
      </c>
      <c r="M375" s="12"/>
    </row>
    <row r="376" spans="1:13" ht="18" customHeight="1">
      <c r="A376" s="4">
        <v>375</v>
      </c>
      <c r="B376" s="37">
        <v>38515</v>
      </c>
      <c r="C376" s="34" t="s">
        <v>5</v>
      </c>
      <c r="D376" s="34" t="s">
        <v>211</v>
      </c>
      <c r="E376" s="34" t="s">
        <v>148</v>
      </c>
      <c r="F376" s="34" t="s">
        <v>49</v>
      </c>
      <c r="G376" s="21"/>
      <c r="H376" s="21"/>
      <c r="I376" s="21" t="s">
        <v>9</v>
      </c>
      <c r="J376" s="21" t="s">
        <v>19</v>
      </c>
      <c r="M376" s="12"/>
    </row>
    <row r="377" spans="1:13" ht="18" customHeight="1">
      <c r="A377" s="4">
        <v>376</v>
      </c>
      <c r="B377" s="37">
        <v>38515</v>
      </c>
      <c r="C377" s="34" t="s">
        <v>168</v>
      </c>
      <c r="D377" s="34" t="s">
        <v>72</v>
      </c>
      <c r="E377" s="34" t="s">
        <v>46</v>
      </c>
      <c r="F377" s="34" t="s">
        <v>185</v>
      </c>
      <c r="G377" s="21"/>
      <c r="H377" s="21"/>
      <c r="I377" s="21" t="s">
        <v>38</v>
      </c>
      <c r="J377" s="21" t="s">
        <v>31</v>
      </c>
      <c r="M377" s="12"/>
    </row>
    <row r="378" spans="1:13" ht="18" customHeight="1">
      <c r="A378" s="4">
        <v>377</v>
      </c>
      <c r="B378" s="37">
        <v>38515</v>
      </c>
      <c r="C378" s="36" t="s">
        <v>210</v>
      </c>
      <c r="D378" s="34" t="s">
        <v>33</v>
      </c>
      <c r="E378" s="34" t="s">
        <v>17</v>
      </c>
      <c r="F378" s="34" t="s">
        <v>153</v>
      </c>
      <c r="G378" s="21"/>
      <c r="H378" s="21"/>
      <c r="I378" s="21" t="s">
        <v>20</v>
      </c>
      <c r="J378" s="21" t="s">
        <v>8</v>
      </c>
      <c r="M378" s="13"/>
    </row>
    <row r="379" spans="1:13" ht="18" customHeight="1">
      <c r="A379" s="4">
        <v>378</v>
      </c>
      <c r="B379" s="37">
        <v>38515</v>
      </c>
      <c r="C379" s="34" t="s">
        <v>142</v>
      </c>
      <c r="D379" s="34" t="s">
        <v>214</v>
      </c>
      <c r="E379" s="34" t="s">
        <v>23</v>
      </c>
      <c r="F379" s="34" t="s">
        <v>10</v>
      </c>
      <c r="G379" s="21"/>
      <c r="H379" s="21"/>
      <c r="I379" s="21" t="s">
        <v>25</v>
      </c>
      <c r="J379" s="21" t="s">
        <v>14</v>
      </c>
      <c r="M379" s="12"/>
    </row>
    <row r="380" spans="1:13" ht="18" customHeight="1">
      <c r="A380" s="4">
        <v>379</v>
      </c>
      <c r="B380" s="37">
        <v>38517</v>
      </c>
      <c r="C380" s="34" t="s">
        <v>47</v>
      </c>
      <c r="D380" s="34" t="s">
        <v>166</v>
      </c>
      <c r="E380" s="34" t="s">
        <v>161</v>
      </c>
      <c r="F380" s="34" t="s">
        <v>17</v>
      </c>
      <c r="G380" s="21"/>
      <c r="H380" s="21"/>
      <c r="I380" s="21" t="s">
        <v>25</v>
      </c>
      <c r="J380" s="21" t="s">
        <v>13</v>
      </c>
      <c r="M380" s="12"/>
    </row>
    <row r="381" spans="1:13" ht="18" customHeight="1">
      <c r="A381" s="4">
        <v>380</v>
      </c>
      <c r="B381" s="37">
        <v>38517</v>
      </c>
      <c r="C381" s="34" t="s">
        <v>49</v>
      </c>
      <c r="D381" s="34" t="s">
        <v>29</v>
      </c>
      <c r="E381" s="34" t="s">
        <v>72</v>
      </c>
      <c r="F381" s="34" t="s">
        <v>148</v>
      </c>
      <c r="G381" s="21"/>
      <c r="H381" s="21"/>
      <c r="I381" s="21" t="s">
        <v>37</v>
      </c>
      <c r="J381" s="21" t="s">
        <v>9</v>
      </c>
      <c r="M381" s="12"/>
    </row>
    <row r="382" spans="1:13" ht="18" customHeight="1">
      <c r="A382" s="4">
        <v>381</v>
      </c>
      <c r="B382" s="37">
        <v>38517</v>
      </c>
      <c r="C382" s="34" t="s">
        <v>131</v>
      </c>
      <c r="D382" s="34" t="s">
        <v>4</v>
      </c>
      <c r="E382" s="34" t="s">
        <v>44</v>
      </c>
      <c r="F382" s="34" t="s">
        <v>144</v>
      </c>
      <c r="G382" s="21"/>
      <c r="H382" s="21"/>
      <c r="I382" s="21" t="s">
        <v>31</v>
      </c>
      <c r="J382" s="21" t="s">
        <v>19</v>
      </c>
      <c r="M382" s="12"/>
    </row>
    <row r="383" spans="1:13" ht="18" customHeight="1">
      <c r="A383" s="4">
        <v>382</v>
      </c>
      <c r="B383" s="37">
        <v>38517</v>
      </c>
      <c r="C383" s="34" t="s">
        <v>21</v>
      </c>
      <c r="D383" s="34" t="s">
        <v>30</v>
      </c>
      <c r="E383" s="34" t="s">
        <v>22</v>
      </c>
      <c r="F383" s="34" t="s">
        <v>24</v>
      </c>
      <c r="G383" s="21"/>
      <c r="H383" s="21"/>
      <c r="I383" s="21" t="s">
        <v>14</v>
      </c>
      <c r="J383" s="21" t="s">
        <v>8</v>
      </c>
      <c r="M383" s="12"/>
    </row>
    <row r="384" spans="1:13" ht="18" customHeight="1">
      <c r="A384" s="4">
        <v>383</v>
      </c>
      <c r="B384" s="37">
        <v>38517</v>
      </c>
      <c r="C384" s="34" t="s">
        <v>16</v>
      </c>
      <c r="D384" s="34" t="s">
        <v>185</v>
      </c>
      <c r="E384" s="34" t="s">
        <v>15</v>
      </c>
      <c r="F384" s="34" t="s">
        <v>146</v>
      </c>
      <c r="G384" s="21"/>
      <c r="H384" s="21"/>
      <c r="I384" s="21" t="s">
        <v>20</v>
      </c>
      <c r="J384" s="21" t="s">
        <v>26</v>
      </c>
      <c r="M384" s="12"/>
    </row>
    <row r="385" spans="1:13" ht="18" customHeight="1">
      <c r="A385" s="4">
        <v>384</v>
      </c>
      <c r="B385" s="37">
        <v>38517</v>
      </c>
      <c r="C385" s="34" t="s">
        <v>12</v>
      </c>
      <c r="D385" s="34" t="s">
        <v>163</v>
      </c>
      <c r="E385" s="34" t="s">
        <v>213</v>
      </c>
      <c r="F385" s="34" t="s">
        <v>10</v>
      </c>
      <c r="G385" s="21"/>
      <c r="H385" s="21"/>
      <c r="I385" s="21" t="s">
        <v>32</v>
      </c>
      <c r="J385" s="21" t="s">
        <v>38</v>
      </c>
      <c r="M385" s="12"/>
    </row>
    <row r="386" spans="1:13" ht="18" customHeight="1">
      <c r="A386" s="4">
        <v>385</v>
      </c>
      <c r="B386" s="37">
        <v>38518</v>
      </c>
      <c r="C386" s="34" t="s">
        <v>148</v>
      </c>
      <c r="D386" s="34" t="s">
        <v>35</v>
      </c>
      <c r="E386" s="34" t="s">
        <v>29</v>
      </c>
      <c r="F386" s="34" t="s">
        <v>72</v>
      </c>
      <c r="G386" s="21"/>
      <c r="H386" s="21"/>
      <c r="I386" s="21" t="s">
        <v>37</v>
      </c>
      <c r="J386" s="21" t="s">
        <v>9</v>
      </c>
      <c r="M386" s="12"/>
    </row>
    <row r="387" spans="1:13" ht="18" customHeight="1">
      <c r="A387" s="4">
        <v>386</v>
      </c>
      <c r="B387" s="37">
        <v>38518</v>
      </c>
      <c r="C387" s="34" t="s">
        <v>10</v>
      </c>
      <c r="D387" s="34" t="s">
        <v>5</v>
      </c>
      <c r="E387" s="34" t="s">
        <v>163</v>
      </c>
      <c r="F387" s="34" t="s">
        <v>213</v>
      </c>
      <c r="G387" s="21"/>
      <c r="H387" s="21"/>
      <c r="I387" s="21" t="s">
        <v>32</v>
      </c>
      <c r="J387" s="21" t="s">
        <v>38</v>
      </c>
      <c r="M387" s="12"/>
    </row>
    <row r="388" spans="1:13" ht="18" customHeight="1">
      <c r="A388" s="4">
        <v>387</v>
      </c>
      <c r="B388" s="37">
        <v>38518</v>
      </c>
      <c r="C388" s="34" t="s">
        <v>144</v>
      </c>
      <c r="D388" s="34" t="s">
        <v>142</v>
      </c>
      <c r="E388" s="34" t="s">
        <v>4</v>
      </c>
      <c r="F388" s="34" t="s">
        <v>44</v>
      </c>
      <c r="G388" s="21"/>
      <c r="H388" s="21"/>
      <c r="I388" s="21" t="s">
        <v>31</v>
      </c>
      <c r="J388" s="21" t="s">
        <v>19</v>
      </c>
      <c r="M388" s="12"/>
    </row>
    <row r="389" spans="1:13" ht="18" customHeight="1">
      <c r="A389" s="4">
        <v>388</v>
      </c>
      <c r="B389" s="37">
        <v>38518</v>
      </c>
      <c r="C389" s="34" t="s">
        <v>24</v>
      </c>
      <c r="D389" s="34" t="s">
        <v>168</v>
      </c>
      <c r="E389" s="34" t="s">
        <v>30</v>
      </c>
      <c r="F389" s="34" t="s">
        <v>22</v>
      </c>
      <c r="G389" s="21"/>
      <c r="H389" s="21"/>
      <c r="I389" s="21" t="s">
        <v>14</v>
      </c>
      <c r="J389" s="21" t="s">
        <v>8</v>
      </c>
      <c r="M389" s="12"/>
    </row>
    <row r="390" spans="1:13" ht="18" customHeight="1">
      <c r="A390" s="4">
        <v>389</v>
      </c>
      <c r="B390" s="37">
        <v>38518</v>
      </c>
      <c r="C390" s="34" t="s">
        <v>17</v>
      </c>
      <c r="D390" s="34" t="s">
        <v>153</v>
      </c>
      <c r="E390" s="34" t="s">
        <v>166</v>
      </c>
      <c r="F390" s="34" t="s">
        <v>161</v>
      </c>
      <c r="G390" s="21"/>
      <c r="H390" s="21"/>
      <c r="I390" s="21" t="s">
        <v>25</v>
      </c>
      <c r="J390" s="21" t="s">
        <v>13</v>
      </c>
      <c r="M390" s="12"/>
    </row>
    <row r="391" spans="1:13" ht="18" customHeight="1">
      <c r="A391" s="4">
        <v>390</v>
      </c>
      <c r="B391" s="37">
        <v>38518</v>
      </c>
      <c r="C391" s="34" t="s">
        <v>146</v>
      </c>
      <c r="D391" s="34" t="s">
        <v>210</v>
      </c>
      <c r="E391" s="34" t="s">
        <v>185</v>
      </c>
      <c r="F391" s="34" t="s">
        <v>15</v>
      </c>
      <c r="G391" s="21"/>
      <c r="H391" s="21"/>
      <c r="I391" s="21" t="s">
        <v>20</v>
      </c>
      <c r="J391" s="21" t="s">
        <v>26</v>
      </c>
      <c r="M391" s="12"/>
    </row>
    <row r="392" spans="1:13" ht="18" customHeight="1">
      <c r="A392" s="4">
        <v>391</v>
      </c>
      <c r="B392" s="37">
        <v>38519</v>
      </c>
      <c r="C392" s="34" t="s">
        <v>161</v>
      </c>
      <c r="D392" s="34" t="s">
        <v>47</v>
      </c>
      <c r="E392" s="34" t="s">
        <v>153</v>
      </c>
      <c r="F392" s="34" t="s">
        <v>166</v>
      </c>
      <c r="G392" s="21"/>
      <c r="H392" s="21"/>
      <c r="I392" s="21" t="s">
        <v>25</v>
      </c>
      <c r="J392" s="21" t="s">
        <v>13</v>
      </c>
      <c r="M392" s="12"/>
    </row>
    <row r="393" spans="1:13" ht="18" customHeight="1">
      <c r="A393" s="4">
        <v>392</v>
      </c>
      <c r="B393" s="37">
        <v>38519</v>
      </c>
      <c r="C393" s="34" t="s">
        <v>72</v>
      </c>
      <c r="D393" s="34" t="s">
        <v>49</v>
      </c>
      <c r="E393" s="34" t="s">
        <v>35</v>
      </c>
      <c r="F393" s="34" t="s">
        <v>29</v>
      </c>
      <c r="G393" s="21"/>
      <c r="H393" s="21"/>
      <c r="I393" s="21" t="s">
        <v>37</v>
      </c>
      <c r="J393" s="21" t="s">
        <v>9</v>
      </c>
      <c r="M393" s="12"/>
    </row>
    <row r="394" spans="1:13" ht="18" customHeight="1">
      <c r="A394" s="4">
        <v>393</v>
      </c>
      <c r="B394" s="37">
        <v>38519</v>
      </c>
      <c r="C394" s="34" t="s">
        <v>213</v>
      </c>
      <c r="D394" s="34" t="s">
        <v>12</v>
      </c>
      <c r="E394" s="34" t="s">
        <v>5</v>
      </c>
      <c r="F394" s="34" t="s">
        <v>163</v>
      </c>
      <c r="G394" s="21"/>
      <c r="H394" s="21"/>
      <c r="I394" s="21" t="s">
        <v>32</v>
      </c>
      <c r="J394" s="21" t="s">
        <v>38</v>
      </c>
      <c r="M394" s="12"/>
    </row>
    <row r="395" spans="1:13" ht="18" customHeight="1">
      <c r="A395" s="4">
        <v>394</v>
      </c>
      <c r="B395" s="37">
        <v>38519</v>
      </c>
      <c r="C395" s="36" t="s">
        <v>44</v>
      </c>
      <c r="D395" s="34" t="s">
        <v>131</v>
      </c>
      <c r="E395" s="34" t="s">
        <v>142</v>
      </c>
      <c r="F395" s="34" t="s">
        <v>4</v>
      </c>
      <c r="G395" s="21"/>
      <c r="H395" s="21"/>
      <c r="I395" s="21" t="s">
        <v>31</v>
      </c>
      <c r="J395" s="21" t="s">
        <v>19</v>
      </c>
      <c r="M395" s="13"/>
    </row>
    <row r="396" spans="1:13" ht="18" customHeight="1">
      <c r="A396" s="4">
        <v>395</v>
      </c>
      <c r="B396" s="37">
        <v>38519</v>
      </c>
      <c r="C396" s="34" t="s">
        <v>15</v>
      </c>
      <c r="D396" s="34" t="s">
        <v>16</v>
      </c>
      <c r="E396" s="34" t="s">
        <v>210</v>
      </c>
      <c r="F396" s="34" t="s">
        <v>185</v>
      </c>
      <c r="G396" s="21"/>
      <c r="H396" s="21"/>
      <c r="I396" s="21" t="s">
        <v>20</v>
      </c>
      <c r="J396" s="21" t="s">
        <v>26</v>
      </c>
      <c r="M396" s="12"/>
    </row>
    <row r="397" spans="1:13" ht="18" customHeight="1">
      <c r="A397" s="4">
        <v>396</v>
      </c>
      <c r="B397" s="37">
        <v>38520</v>
      </c>
      <c r="C397" s="34" t="s">
        <v>6</v>
      </c>
      <c r="D397" s="34" t="s">
        <v>27</v>
      </c>
      <c r="E397" s="34" t="s">
        <v>10</v>
      </c>
      <c r="F397" s="34" t="s">
        <v>5</v>
      </c>
      <c r="G397" s="21"/>
      <c r="H397" s="21"/>
      <c r="I397" s="21" t="s">
        <v>13</v>
      </c>
      <c r="J397" s="21" t="s">
        <v>9</v>
      </c>
      <c r="M397" s="12"/>
    </row>
    <row r="398" spans="1:13" ht="18" customHeight="1">
      <c r="A398" s="4">
        <v>397</v>
      </c>
      <c r="B398" s="37">
        <v>38520</v>
      </c>
      <c r="C398" s="34" t="s">
        <v>22</v>
      </c>
      <c r="D398" s="34" t="s">
        <v>21</v>
      </c>
      <c r="E398" s="34" t="s">
        <v>168</v>
      </c>
      <c r="F398" s="34" t="s">
        <v>30</v>
      </c>
      <c r="G398" s="21"/>
      <c r="H398" s="21"/>
      <c r="I398" s="21" t="s">
        <v>14</v>
      </c>
      <c r="J398" s="21" t="s">
        <v>8</v>
      </c>
      <c r="M398" s="12"/>
    </row>
    <row r="399" spans="1:13" ht="18" customHeight="1">
      <c r="A399" s="4">
        <v>398</v>
      </c>
      <c r="B399" s="37">
        <v>38521</v>
      </c>
      <c r="C399" s="21" t="s">
        <v>29</v>
      </c>
      <c r="D399" s="21" t="s">
        <v>213</v>
      </c>
      <c r="E399" s="21" t="s">
        <v>12</v>
      </c>
      <c r="F399" s="21" t="s">
        <v>36</v>
      </c>
      <c r="G399" s="21"/>
      <c r="H399" s="21"/>
      <c r="I399" s="21" t="s">
        <v>9</v>
      </c>
      <c r="J399" s="21" t="s">
        <v>13</v>
      </c>
      <c r="M399" s="12"/>
    </row>
    <row r="400" spans="1:13" ht="18" customHeight="1">
      <c r="A400" s="4">
        <v>399</v>
      </c>
      <c r="B400" s="37">
        <v>38521</v>
      </c>
      <c r="C400" s="34" t="s">
        <v>163</v>
      </c>
      <c r="D400" s="34" t="s">
        <v>148</v>
      </c>
      <c r="E400" s="34" t="s">
        <v>27</v>
      </c>
      <c r="F400" s="34" t="s">
        <v>131</v>
      </c>
      <c r="G400" s="21"/>
      <c r="H400" s="21"/>
      <c r="I400" s="21" t="s">
        <v>14</v>
      </c>
      <c r="J400" s="21" t="s">
        <v>32</v>
      </c>
      <c r="M400" s="12"/>
    </row>
    <row r="401" spans="1:13" ht="18" customHeight="1">
      <c r="A401" s="4">
        <v>400</v>
      </c>
      <c r="B401" s="37">
        <v>38524</v>
      </c>
      <c r="C401" s="34" t="s">
        <v>166</v>
      </c>
      <c r="D401" s="34" t="s">
        <v>22</v>
      </c>
      <c r="E401" s="34" t="s">
        <v>4</v>
      </c>
      <c r="F401" s="34" t="s">
        <v>168</v>
      </c>
      <c r="G401" s="21"/>
      <c r="H401" s="21"/>
      <c r="I401" s="21" t="s">
        <v>13</v>
      </c>
      <c r="J401" s="21" t="s">
        <v>37</v>
      </c>
      <c r="M401" s="12"/>
    </row>
    <row r="402" spans="1:13" ht="18" customHeight="1">
      <c r="A402" s="4">
        <v>401</v>
      </c>
      <c r="B402" s="37">
        <v>38524</v>
      </c>
      <c r="C402" s="34" t="s">
        <v>47</v>
      </c>
      <c r="D402" s="34" t="s">
        <v>161</v>
      </c>
      <c r="E402" s="34" t="s">
        <v>213</v>
      </c>
      <c r="F402" s="34" t="s">
        <v>211</v>
      </c>
      <c r="G402" s="21"/>
      <c r="H402" s="21"/>
      <c r="I402" s="21" t="s">
        <v>8</v>
      </c>
      <c r="J402" s="21" t="s">
        <v>31</v>
      </c>
      <c r="M402" s="12"/>
    </row>
    <row r="403" spans="1:13" ht="18" customHeight="1">
      <c r="A403" s="4">
        <v>402</v>
      </c>
      <c r="B403" s="37">
        <v>38524</v>
      </c>
      <c r="C403" s="34" t="s">
        <v>185</v>
      </c>
      <c r="D403" s="34" t="s">
        <v>148</v>
      </c>
      <c r="E403" s="34" t="s">
        <v>214</v>
      </c>
      <c r="F403" s="34" t="s">
        <v>12</v>
      </c>
      <c r="G403" s="21"/>
      <c r="H403" s="21"/>
      <c r="I403" s="21" t="s">
        <v>32</v>
      </c>
      <c r="J403" s="21" t="s">
        <v>26</v>
      </c>
      <c r="M403" s="12"/>
    </row>
    <row r="404" spans="1:13" ht="18" customHeight="1">
      <c r="A404" s="4">
        <v>403</v>
      </c>
      <c r="B404" s="37">
        <v>38524</v>
      </c>
      <c r="C404" s="34" t="s">
        <v>210</v>
      </c>
      <c r="D404" s="34" t="s">
        <v>7</v>
      </c>
      <c r="E404" s="34" t="s">
        <v>10</v>
      </c>
      <c r="F404" s="34" t="s">
        <v>144</v>
      </c>
      <c r="G404" s="21"/>
      <c r="H404" s="21"/>
      <c r="I404" s="21" t="s">
        <v>38</v>
      </c>
      <c r="J404" s="21" t="s">
        <v>20</v>
      </c>
      <c r="M404" s="12"/>
    </row>
    <row r="405" spans="1:13" ht="18" customHeight="1">
      <c r="A405" s="4">
        <v>404</v>
      </c>
      <c r="B405" s="37">
        <v>38524</v>
      </c>
      <c r="C405" s="34" t="s">
        <v>131</v>
      </c>
      <c r="D405" s="34" t="s">
        <v>29</v>
      </c>
      <c r="E405" s="34" t="s">
        <v>182</v>
      </c>
      <c r="F405" s="34" t="s">
        <v>30</v>
      </c>
      <c r="G405" s="21"/>
      <c r="H405" s="21"/>
      <c r="I405" s="21" t="s">
        <v>9</v>
      </c>
      <c r="J405" s="21" t="s">
        <v>25</v>
      </c>
      <c r="M405" s="12"/>
    </row>
    <row r="406" spans="1:13" ht="18" customHeight="1">
      <c r="A406" s="4">
        <v>405</v>
      </c>
      <c r="B406" s="37">
        <v>38524</v>
      </c>
      <c r="C406" s="34" t="s">
        <v>16</v>
      </c>
      <c r="D406" s="34" t="s">
        <v>72</v>
      </c>
      <c r="E406" s="34" t="s">
        <v>35</v>
      </c>
      <c r="F406" s="34" t="s">
        <v>46</v>
      </c>
      <c r="G406" s="21"/>
      <c r="H406" s="21"/>
      <c r="I406" s="21" t="s">
        <v>19</v>
      </c>
      <c r="J406" s="21" t="s">
        <v>14</v>
      </c>
      <c r="M406" s="12"/>
    </row>
    <row r="407" spans="1:13" ht="18" customHeight="1">
      <c r="A407" s="4">
        <v>406</v>
      </c>
      <c r="B407" s="38">
        <v>38525</v>
      </c>
      <c r="C407" s="21" t="s">
        <v>168</v>
      </c>
      <c r="D407" s="21" t="s">
        <v>6</v>
      </c>
      <c r="E407" s="21" t="s">
        <v>22</v>
      </c>
      <c r="F407" s="21" t="s">
        <v>4</v>
      </c>
      <c r="G407" s="21"/>
      <c r="H407" s="21"/>
      <c r="I407" s="21" t="s">
        <v>13</v>
      </c>
      <c r="J407" s="21" t="s">
        <v>37</v>
      </c>
      <c r="M407" s="12"/>
    </row>
    <row r="408" spans="1:13" ht="18" customHeight="1">
      <c r="A408" s="4">
        <v>407</v>
      </c>
      <c r="B408" s="37">
        <v>38525</v>
      </c>
      <c r="C408" s="34" t="s">
        <v>46</v>
      </c>
      <c r="D408" s="34" t="s">
        <v>49</v>
      </c>
      <c r="E408" s="34" t="s">
        <v>72</v>
      </c>
      <c r="F408" s="34" t="s">
        <v>35</v>
      </c>
      <c r="G408" s="21"/>
      <c r="H408" s="21"/>
      <c r="I408" s="21" t="s">
        <v>19</v>
      </c>
      <c r="J408" s="21" t="s">
        <v>14</v>
      </c>
      <c r="M408" s="12"/>
    </row>
    <row r="409" spans="1:13" ht="18" customHeight="1">
      <c r="A409" s="4">
        <v>408</v>
      </c>
      <c r="B409" s="37">
        <v>38525</v>
      </c>
      <c r="C409" s="34" t="s">
        <v>23</v>
      </c>
      <c r="D409" s="34" t="s">
        <v>213</v>
      </c>
      <c r="E409" s="34" t="s">
        <v>211</v>
      </c>
      <c r="F409" s="34" t="s">
        <v>161</v>
      </c>
      <c r="G409" s="21"/>
      <c r="H409" s="21"/>
      <c r="I409" s="21" t="s">
        <v>8</v>
      </c>
      <c r="J409" s="21" t="s">
        <v>31</v>
      </c>
      <c r="M409" s="12"/>
    </row>
    <row r="410" spans="1:13" ht="18" customHeight="1">
      <c r="A410" s="4">
        <v>409</v>
      </c>
      <c r="B410" s="37">
        <v>38525</v>
      </c>
      <c r="C410" s="34" t="s">
        <v>144</v>
      </c>
      <c r="D410" s="34" t="s">
        <v>163</v>
      </c>
      <c r="E410" s="34" t="s">
        <v>7</v>
      </c>
      <c r="F410" s="34" t="s">
        <v>10</v>
      </c>
      <c r="G410" s="21"/>
      <c r="H410" s="21"/>
      <c r="I410" s="21" t="s">
        <v>38</v>
      </c>
      <c r="J410" s="21" t="s">
        <v>20</v>
      </c>
      <c r="M410" s="12"/>
    </row>
    <row r="411" spans="1:13" ht="18" customHeight="1">
      <c r="A411" s="4">
        <v>410</v>
      </c>
      <c r="B411" s="37">
        <v>38525</v>
      </c>
      <c r="C411" s="34" t="s">
        <v>142</v>
      </c>
      <c r="D411" s="34" t="s">
        <v>182</v>
      </c>
      <c r="E411" s="34" t="s">
        <v>30</v>
      </c>
      <c r="F411" s="34" t="s">
        <v>29</v>
      </c>
      <c r="G411" s="21"/>
      <c r="H411" s="21"/>
      <c r="I411" s="21" t="s">
        <v>9</v>
      </c>
      <c r="J411" s="21" t="s">
        <v>25</v>
      </c>
      <c r="M411" s="12"/>
    </row>
    <row r="412" spans="1:13" ht="18" customHeight="1">
      <c r="A412" s="4">
        <v>411</v>
      </c>
      <c r="B412" s="37">
        <v>38525</v>
      </c>
      <c r="C412" s="34" t="s">
        <v>214</v>
      </c>
      <c r="D412" s="34" t="s">
        <v>12</v>
      </c>
      <c r="E412" s="34" t="s">
        <v>148</v>
      </c>
      <c r="F412" s="34" t="s">
        <v>5</v>
      </c>
      <c r="G412" s="21"/>
      <c r="H412" s="21"/>
      <c r="I412" s="21" t="s">
        <v>32</v>
      </c>
      <c r="J412" s="21" t="s">
        <v>26</v>
      </c>
      <c r="M412" s="12"/>
    </row>
    <row r="413" spans="1:13" ht="18" customHeight="1">
      <c r="A413" s="4">
        <v>412</v>
      </c>
      <c r="B413" s="37">
        <v>38526</v>
      </c>
      <c r="C413" s="34" t="s">
        <v>4</v>
      </c>
      <c r="D413" s="34" t="s">
        <v>166</v>
      </c>
      <c r="E413" s="36" t="s">
        <v>6</v>
      </c>
      <c r="F413" s="34" t="s">
        <v>22</v>
      </c>
      <c r="G413" s="21"/>
      <c r="H413" s="21"/>
      <c r="I413" s="21" t="s">
        <v>13</v>
      </c>
      <c r="J413" s="21" t="s">
        <v>37</v>
      </c>
      <c r="M413" s="12"/>
    </row>
    <row r="414" spans="1:13" ht="18" customHeight="1">
      <c r="A414" s="4">
        <v>413</v>
      </c>
      <c r="B414" s="37">
        <v>38526</v>
      </c>
      <c r="C414" s="34" t="s">
        <v>35</v>
      </c>
      <c r="D414" s="34" t="s">
        <v>16</v>
      </c>
      <c r="E414" s="34" t="s">
        <v>49</v>
      </c>
      <c r="F414" s="34" t="s">
        <v>72</v>
      </c>
      <c r="G414" s="21"/>
      <c r="H414" s="21"/>
      <c r="I414" s="21" t="s">
        <v>19</v>
      </c>
      <c r="J414" s="21" t="s">
        <v>14</v>
      </c>
      <c r="M414" s="12"/>
    </row>
    <row r="415" spans="1:13" ht="18" customHeight="1">
      <c r="A415" s="4">
        <v>414</v>
      </c>
      <c r="B415" s="37">
        <v>38526</v>
      </c>
      <c r="C415" s="34" t="s">
        <v>5</v>
      </c>
      <c r="D415" s="34" t="s">
        <v>185</v>
      </c>
      <c r="E415" s="34" t="s">
        <v>12</v>
      </c>
      <c r="F415" s="34" t="s">
        <v>148</v>
      </c>
      <c r="G415" s="21"/>
      <c r="H415" s="21"/>
      <c r="I415" s="21" t="s">
        <v>32</v>
      </c>
      <c r="J415" s="21" t="s">
        <v>26</v>
      </c>
      <c r="M415" s="12"/>
    </row>
    <row r="416" spans="1:13" ht="18" customHeight="1">
      <c r="A416" s="4">
        <v>415</v>
      </c>
      <c r="B416" s="37">
        <v>38526</v>
      </c>
      <c r="C416" s="34" t="s">
        <v>10</v>
      </c>
      <c r="D416" s="34" t="s">
        <v>210</v>
      </c>
      <c r="E416" s="34" t="s">
        <v>163</v>
      </c>
      <c r="F416" s="34" t="s">
        <v>7</v>
      </c>
      <c r="G416" s="21"/>
      <c r="H416" s="21"/>
      <c r="I416" s="21" t="s">
        <v>38</v>
      </c>
      <c r="J416" s="21" t="s">
        <v>20</v>
      </c>
      <c r="M416" s="12"/>
    </row>
    <row r="417" spans="1:13" ht="18" customHeight="1">
      <c r="A417" s="4">
        <v>416</v>
      </c>
      <c r="B417" s="37">
        <v>38527</v>
      </c>
      <c r="C417" s="34" t="s">
        <v>7</v>
      </c>
      <c r="D417" s="34" t="s">
        <v>144</v>
      </c>
      <c r="E417" s="34" t="s">
        <v>21</v>
      </c>
      <c r="F417" s="34" t="s">
        <v>49</v>
      </c>
      <c r="G417" s="21"/>
      <c r="H417" s="21"/>
      <c r="I417" s="21" t="s">
        <v>19</v>
      </c>
      <c r="J417" s="21" t="s">
        <v>20</v>
      </c>
      <c r="M417" s="12"/>
    </row>
    <row r="418" spans="1:13" ht="18" customHeight="1">
      <c r="A418" s="4">
        <v>417</v>
      </c>
      <c r="B418" s="37">
        <v>38527</v>
      </c>
      <c r="C418" s="34" t="s">
        <v>72</v>
      </c>
      <c r="D418" s="34" t="s">
        <v>46</v>
      </c>
      <c r="E418" s="34" t="s">
        <v>16</v>
      </c>
      <c r="F418" s="34" t="s">
        <v>6</v>
      </c>
      <c r="G418" s="21"/>
      <c r="H418" s="21"/>
      <c r="I418" s="21" t="s">
        <v>38</v>
      </c>
      <c r="J418" s="21" t="s">
        <v>37</v>
      </c>
      <c r="M418" s="12"/>
    </row>
    <row r="419" spans="1:13" ht="18" customHeight="1">
      <c r="A419" s="4">
        <v>418</v>
      </c>
      <c r="B419" s="37">
        <v>38527</v>
      </c>
      <c r="C419" s="34" t="s">
        <v>30</v>
      </c>
      <c r="D419" s="34" t="s">
        <v>142</v>
      </c>
      <c r="E419" s="34" t="s">
        <v>29</v>
      </c>
      <c r="F419" s="34" t="s">
        <v>182</v>
      </c>
      <c r="G419" s="21"/>
      <c r="H419" s="21"/>
      <c r="I419" s="21" t="s">
        <v>25</v>
      </c>
      <c r="J419" s="21" t="s">
        <v>31</v>
      </c>
      <c r="M419" s="12"/>
    </row>
    <row r="420" spans="1:13" ht="18" customHeight="1">
      <c r="A420" s="4">
        <v>419</v>
      </c>
      <c r="B420" s="37">
        <v>38528</v>
      </c>
      <c r="C420" s="34" t="s">
        <v>182</v>
      </c>
      <c r="D420" s="34" t="s">
        <v>29</v>
      </c>
      <c r="E420" s="34" t="s">
        <v>153</v>
      </c>
      <c r="F420" s="34" t="s">
        <v>142</v>
      </c>
      <c r="G420" s="21"/>
      <c r="H420" s="21"/>
      <c r="I420" s="21" t="s">
        <v>25</v>
      </c>
      <c r="J420" s="21" t="s">
        <v>31</v>
      </c>
      <c r="M420" s="12"/>
    </row>
    <row r="421" spans="1:13" ht="18" customHeight="1">
      <c r="A421" s="4">
        <v>420</v>
      </c>
      <c r="B421" s="37">
        <v>38528</v>
      </c>
      <c r="C421" s="34" t="s">
        <v>161</v>
      </c>
      <c r="D421" s="34" t="s">
        <v>24</v>
      </c>
      <c r="E421" s="34" t="s">
        <v>47</v>
      </c>
      <c r="F421" s="34" t="s">
        <v>185</v>
      </c>
      <c r="G421" s="21"/>
      <c r="H421" s="21"/>
      <c r="I421" s="21" t="s">
        <v>26</v>
      </c>
      <c r="J421" s="21" t="s">
        <v>8</v>
      </c>
      <c r="M421" s="12"/>
    </row>
    <row r="422" spans="1:13" ht="18" customHeight="1">
      <c r="A422" s="4">
        <v>421</v>
      </c>
      <c r="B422" s="37">
        <v>38528</v>
      </c>
      <c r="C422" s="34" t="s">
        <v>213</v>
      </c>
      <c r="D422" s="34" t="s">
        <v>148</v>
      </c>
      <c r="E422" s="34" t="s">
        <v>5</v>
      </c>
      <c r="F422" s="34" t="s">
        <v>39</v>
      </c>
      <c r="G422" s="21"/>
      <c r="H422" s="21"/>
      <c r="I422" s="21" t="s">
        <v>32</v>
      </c>
      <c r="J422" s="21" t="s">
        <v>9</v>
      </c>
      <c r="M422" s="12"/>
    </row>
    <row r="423" spans="1:13" ht="18" customHeight="1">
      <c r="A423" s="4">
        <v>422</v>
      </c>
      <c r="B423" s="37">
        <v>38528</v>
      </c>
      <c r="C423" s="34" t="s">
        <v>49</v>
      </c>
      <c r="D423" s="34" t="s">
        <v>10</v>
      </c>
      <c r="E423" s="34" t="s">
        <v>144</v>
      </c>
      <c r="F423" s="34" t="s">
        <v>21</v>
      </c>
      <c r="G423" s="21"/>
      <c r="H423" s="21"/>
      <c r="I423" s="21" t="s">
        <v>19</v>
      </c>
      <c r="J423" s="21" t="s">
        <v>20</v>
      </c>
      <c r="M423" s="12"/>
    </row>
    <row r="424" spans="1:13" ht="18" customHeight="1">
      <c r="A424" s="4">
        <v>423</v>
      </c>
      <c r="B424" s="37">
        <v>38528</v>
      </c>
      <c r="C424" s="34" t="s">
        <v>6</v>
      </c>
      <c r="D424" s="34" t="s">
        <v>35</v>
      </c>
      <c r="E424" s="34" t="s">
        <v>46</v>
      </c>
      <c r="F424" s="34" t="s">
        <v>16</v>
      </c>
      <c r="G424" s="21"/>
      <c r="H424" s="21"/>
      <c r="I424" s="21" t="s">
        <v>38</v>
      </c>
      <c r="J424" s="21" t="s">
        <v>37</v>
      </c>
      <c r="M424" s="12"/>
    </row>
    <row r="425" spans="1:13" ht="18" customHeight="1">
      <c r="A425" s="4">
        <v>424</v>
      </c>
      <c r="B425" s="37">
        <v>38528</v>
      </c>
      <c r="C425" s="34" t="s">
        <v>22</v>
      </c>
      <c r="D425" s="34" t="s">
        <v>168</v>
      </c>
      <c r="E425" s="34" t="s">
        <v>33</v>
      </c>
      <c r="F425" s="34" t="s">
        <v>163</v>
      </c>
      <c r="G425" s="21"/>
      <c r="H425" s="21"/>
      <c r="I425" s="21" t="s">
        <v>14</v>
      </c>
      <c r="J425" s="21" t="s">
        <v>13</v>
      </c>
      <c r="M425" s="12"/>
    </row>
    <row r="426" spans="1:13" ht="18" customHeight="1">
      <c r="A426" s="4">
        <v>425</v>
      </c>
      <c r="B426" s="37">
        <v>38529</v>
      </c>
      <c r="C426" s="34" t="s">
        <v>153</v>
      </c>
      <c r="D426" s="34" t="s">
        <v>30</v>
      </c>
      <c r="E426" s="34" t="s">
        <v>142</v>
      </c>
      <c r="F426" s="34" t="s">
        <v>29</v>
      </c>
      <c r="G426" s="21"/>
      <c r="H426" s="21"/>
      <c r="I426" s="21" t="s">
        <v>25</v>
      </c>
      <c r="J426" s="21" t="s">
        <v>31</v>
      </c>
      <c r="M426" s="12"/>
    </row>
    <row r="427" spans="1:13" ht="18" customHeight="1">
      <c r="A427" s="4">
        <v>426</v>
      </c>
      <c r="B427" s="37">
        <v>38529</v>
      </c>
      <c r="C427" s="34" t="s">
        <v>50</v>
      </c>
      <c r="D427" s="34" t="s">
        <v>23</v>
      </c>
      <c r="E427" s="34" t="s">
        <v>185</v>
      </c>
      <c r="F427" s="34" t="s">
        <v>146</v>
      </c>
      <c r="G427" s="21"/>
      <c r="H427" s="21"/>
      <c r="I427" s="21" t="s">
        <v>26</v>
      </c>
      <c r="J427" s="21" t="s">
        <v>8</v>
      </c>
      <c r="M427" s="12"/>
    </row>
    <row r="428" spans="1:13" ht="18" customHeight="1">
      <c r="A428" s="4">
        <v>427</v>
      </c>
      <c r="B428" s="37">
        <v>38529</v>
      </c>
      <c r="C428" s="34" t="s">
        <v>21</v>
      </c>
      <c r="D428" s="34" t="s">
        <v>7</v>
      </c>
      <c r="E428" s="34" t="s">
        <v>10</v>
      </c>
      <c r="F428" s="34" t="s">
        <v>144</v>
      </c>
      <c r="G428" s="21"/>
      <c r="H428" s="21"/>
      <c r="I428" s="21" t="s">
        <v>19</v>
      </c>
      <c r="J428" s="21" t="s">
        <v>20</v>
      </c>
      <c r="M428" s="12"/>
    </row>
    <row r="429" spans="1:13" ht="18" customHeight="1">
      <c r="A429" s="4">
        <v>428</v>
      </c>
      <c r="B429" s="37">
        <v>38529</v>
      </c>
      <c r="C429" s="34" t="s">
        <v>33</v>
      </c>
      <c r="D429" s="34" t="s">
        <v>163</v>
      </c>
      <c r="E429" s="34" t="s">
        <v>4</v>
      </c>
      <c r="F429" s="34" t="s">
        <v>168</v>
      </c>
      <c r="G429" s="21"/>
      <c r="H429" s="21"/>
      <c r="I429" s="21" t="s">
        <v>14</v>
      </c>
      <c r="J429" s="21" t="s">
        <v>13</v>
      </c>
      <c r="M429" s="12"/>
    </row>
    <row r="430" spans="1:13" ht="18" customHeight="1">
      <c r="A430" s="4">
        <v>429</v>
      </c>
      <c r="B430" s="37">
        <v>38529</v>
      </c>
      <c r="C430" s="34" t="s">
        <v>16</v>
      </c>
      <c r="D430" s="34" t="s">
        <v>72</v>
      </c>
      <c r="E430" s="34" t="s">
        <v>35</v>
      </c>
      <c r="F430" s="34" t="s">
        <v>46</v>
      </c>
      <c r="G430" s="21"/>
      <c r="H430" s="21"/>
      <c r="I430" s="21" t="s">
        <v>38</v>
      </c>
      <c r="J430" s="21" t="s">
        <v>37</v>
      </c>
      <c r="M430" s="12"/>
    </row>
    <row r="431" spans="1:13" ht="18" customHeight="1">
      <c r="A431" s="4">
        <v>430</v>
      </c>
      <c r="B431" s="37">
        <v>38529</v>
      </c>
      <c r="C431" s="34" t="s">
        <v>12</v>
      </c>
      <c r="D431" s="34" t="s">
        <v>39</v>
      </c>
      <c r="E431" s="34" t="s">
        <v>148</v>
      </c>
      <c r="F431" s="34" t="s">
        <v>5</v>
      </c>
      <c r="G431" s="21"/>
      <c r="H431" s="21"/>
      <c r="I431" s="21" t="s">
        <v>32</v>
      </c>
      <c r="J431" s="21" t="s">
        <v>9</v>
      </c>
      <c r="M431" s="12"/>
    </row>
    <row r="432" spans="1:13" ht="18" customHeight="1">
      <c r="A432" s="4">
        <v>431</v>
      </c>
      <c r="B432" s="37">
        <v>38530</v>
      </c>
      <c r="C432" s="34" t="s">
        <v>173</v>
      </c>
      <c r="D432" s="34" t="s">
        <v>185</v>
      </c>
      <c r="E432" s="34" t="s">
        <v>146</v>
      </c>
      <c r="F432" s="34" t="s">
        <v>24</v>
      </c>
      <c r="G432" s="21"/>
      <c r="H432" s="21"/>
      <c r="I432" s="21" t="s">
        <v>26</v>
      </c>
      <c r="J432" s="21" t="s">
        <v>9</v>
      </c>
      <c r="M432" s="12"/>
    </row>
    <row r="433" spans="1:13" ht="18" customHeight="1">
      <c r="A433" s="4">
        <v>432</v>
      </c>
      <c r="B433" s="37">
        <v>38530</v>
      </c>
      <c r="C433" s="34" t="s">
        <v>44</v>
      </c>
      <c r="D433" s="34" t="s">
        <v>47</v>
      </c>
      <c r="E433" s="34" t="s">
        <v>131</v>
      </c>
      <c r="F433" s="34" t="s">
        <v>214</v>
      </c>
      <c r="G433" s="21"/>
      <c r="H433" s="21"/>
      <c r="I433" s="21" t="s">
        <v>31</v>
      </c>
      <c r="J433" s="21" t="s">
        <v>32</v>
      </c>
      <c r="M433" s="12"/>
    </row>
    <row r="434" spans="1:13" ht="18" customHeight="1">
      <c r="A434" s="4">
        <v>433</v>
      </c>
      <c r="B434" s="37">
        <v>38531</v>
      </c>
      <c r="C434" s="34" t="s">
        <v>148</v>
      </c>
      <c r="D434" s="34" t="s">
        <v>213</v>
      </c>
      <c r="E434" s="34" t="s">
        <v>30</v>
      </c>
      <c r="F434" s="34" t="s">
        <v>12</v>
      </c>
      <c r="G434" s="21"/>
      <c r="H434" s="21"/>
      <c r="I434" s="21" t="s">
        <v>8</v>
      </c>
      <c r="J434" s="21" t="s">
        <v>25</v>
      </c>
      <c r="M434" s="12"/>
    </row>
    <row r="435" spans="1:13" ht="18" customHeight="1">
      <c r="A435" s="4">
        <v>434</v>
      </c>
      <c r="B435" s="37">
        <v>38531</v>
      </c>
      <c r="C435" s="34" t="s">
        <v>23</v>
      </c>
      <c r="D435" s="34" t="s">
        <v>182</v>
      </c>
      <c r="E435" s="34" t="s">
        <v>24</v>
      </c>
      <c r="F435" s="34" t="s">
        <v>161</v>
      </c>
      <c r="G435" s="21"/>
      <c r="H435" s="21"/>
      <c r="I435" s="21" t="s">
        <v>26</v>
      </c>
      <c r="J435" s="21" t="s">
        <v>9</v>
      </c>
      <c r="M435" s="12"/>
    </row>
    <row r="436" spans="1:13" ht="18" customHeight="1">
      <c r="A436" s="4">
        <v>435</v>
      </c>
      <c r="B436" s="37">
        <v>38531</v>
      </c>
      <c r="C436" s="34" t="s">
        <v>131</v>
      </c>
      <c r="D436" s="34" t="s">
        <v>5</v>
      </c>
      <c r="E436" s="34" t="s">
        <v>214</v>
      </c>
      <c r="F436" s="34" t="s">
        <v>47</v>
      </c>
      <c r="G436" s="21"/>
      <c r="H436" s="21"/>
      <c r="I436" s="21" t="s">
        <v>31</v>
      </c>
      <c r="J436" s="21" t="s">
        <v>32</v>
      </c>
      <c r="M436" s="12"/>
    </row>
    <row r="437" spans="1:13" ht="18" customHeight="1">
      <c r="A437" s="4">
        <v>436</v>
      </c>
      <c r="B437" s="37">
        <v>38531</v>
      </c>
      <c r="C437" s="34" t="s">
        <v>144</v>
      </c>
      <c r="D437" s="34" t="s">
        <v>17</v>
      </c>
      <c r="E437" s="36" t="s">
        <v>163</v>
      </c>
      <c r="F437" s="34" t="s">
        <v>35</v>
      </c>
      <c r="G437" s="21"/>
      <c r="H437" s="21"/>
      <c r="I437" s="21" t="s">
        <v>37</v>
      </c>
      <c r="J437" s="21" t="s">
        <v>14</v>
      </c>
      <c r="M437" s="12"/>
    </row>
    <row r="438" spans="1:13" ht="18" customHeight="1">
      <c r="A438" s="4">
        <v>437</v>
      </c>
      <c r="B438" s="37">
        <v>38531</v>
      </c>
      <c r="C438" s="34" t="s">
        <v>15</v>
      </c>
      <c r="D438" s="34" t="s">
        <v>16</v>
      </c>
      <c r="E438" s="34" t="s">
        <v>210</v>
      </c>
      <c r="F438" s="34" t="s">
        <v>10</v>
      </c>
      <c r="G438" s="21"/>
      <c r="H438" s="21"/>
      <c r="I438" s="21" t="s">
        <v>19</v>
      </c>
      <c r="J438" s="21" t="s">
        <v>38</v>
      </c>
      <c r="M438" s="12"/>
    </row>
    <row r="439" spans="1:13" ht="18" customHeight="1">
      <c r="A439" s="4">
        <v>438</v>
      </c>
      <c r="B439" s="37">
        <v>38532</v>
      </c>
      <c r="C439" s="34" t="s">
        <v>35</v>
      </c>
      <c r="D439" s="34" t="s">
        <v>27</v>
      </c>
      <c r="E439" s="34" t="s">
        <v>17</v>
      </c>
      <c r="F439" s="34" t="s">
        <v>163</v>
      </c>
      <c r="G439" s="21"/>
      <c r="H439" s="21"/>
      <c r="I439" s="21" t="s">
        <v>37</v>
      </c>
      <c r="J439" s="21" t="s">
        <v>14</v>
      </c>
      <c r="M439" s="12"/>
    </row>
    <row r="440" spans="1:13" ht="18" customHeight="1">
      <c r="A440" s="4">
        <v>439</v>
      </c>
      <c r="B440" s="37">
        <v>38532</v>
      </c>
      <c r="C440" s="34" t="s">
        <v>47</v>
      </c>
      <c r="D440" s="34" t="s">
        <v>214</v>
      </c>
      <c r="E440" s="34" t="s">
        <v>5</v>
      </c>
      <c r="F440" s="34" t="s">
        <v>44</v>
      </c>
      <c r="G440" s="21"/>
      <c r="H440" s="21"/>
      <c r="I440" s="21" t="s">
        <v>31</v>
      </c>
      <c r="J440" s="21" t="s">
        <v>32</v>
      </c>
      <c r="M440" s="12"/>
    </row>
    <row r="441" spans="1:13" ht="18" customHeight="1">
      <c r="A441" s="4">
        <v>440</v>
      </c>
      <c r="B441" s="37">
        <v>38532</v>
      </c>
      <c r="C441" s="34" t="s">
        <v>10</v>
      </c>
      <c r="D441" s="36" t="s">
        <v>21</v>
      </c>
      <c r="E441" s="34" t="s">
        <v>16</v>
      </c>
      <c r="F441" s="34" t="s">
        <v>210</v>
      </c>
      <c r="G441" s="21"/>
      <c r="H441" s="21"/>
      <c r="I441" s="21" t="s">
        <v>19</v>
      </c>
      <c r="J441" s="21" t="s">
        <v>38</v>
      </c>
      <c r="M441" s="12"/>
    </row>
    <row r="442" spans="1:13" ht="18" customHeight="1">
      <c r="A442" s="4">
        <v>441</v>
      </c>
      <c r="B442" s="37">
        <v>38532</v>
      </c>
      <c r="C442" s="34" t="s">
        <v>36</v>
      </c>
      <c r="D442" s="34" t="s">
        <v>166</v>
      </c>
      <c r="E442" s="34" t="s">
        <v>6</v>
      </c>
      <c r="F442" s="34" t="s">
        <v>72</v>
      </c>
      <c r="G442" s="21"/>
      <c r="H442" s="21"/>
      <c r="I442" s="21" t="s">
        <v>20</v>
      </c>
      <c r="J442" s="21" t="s">
        <v>13</v>
      </c>
      <c r="M442" s="12"/>
    </row>
    <row r="443" spans="1:13" ht="18" customHeight="1">
      <c r="A443" s="4">
        <v>442</v>
      </c>
      <c r="B443" s="37">
        <v>38532</v>
      </c>
      <c r="C443" s="34" t="s">
        <v>29</v>
      </c>
      <c r="D443" s="34" t="s">
        <v>12</v>
      </c>
      <c r="E443" s="34" t="s">
        <v>213</v>
      </c>
      <c r="F443" s="34" t="s">
        <v>30</v>
      </c>
      <c r="G443" s="21"/>
      <c r="H443" s="21"/>
      <c r="I443" s="21" t="s">
        <v>8</v>
      </c>
      <c r="J443" s="21" t="s">
        <v>25</v>
      </c>
      <c r="M443" s="12"/>
    </row>
    <row r="444" spans="1:13" ht="18" customHeight="1">
      <c r="A444" s="4">
        <v>443</v>
      </c>
      <c r="B444" s="37">
        <v>38532</v>
      </c>
      <c r="C444" s="34" t="s">
        <v>24</v>
      </c>
      <c r="D444" s="34" t="s">
        <v>142</v>
      </c>
      <c r="E444" s="34" t="s">
        <v>161</v>
      </c>
      <c r="F444" s="34" t="s">
        <v>173</v>
      </c>
      <c r="G444" s="21"/>
      <c r="H444" s="21"/>
      <c r="I444" s="21" t="s">
        <v>26</v>
      </c>
      <c r="J444" s="21" t="s">
        <v>9</v>
      </c>
      <c r="M444" s="12"/>
    </row>
    <row r="445" spans="1:13" ht="18" customHeight="1">
      <c r="A445" s="4">
        <v>444</v>
      </c>
      <c r="B445" s="37">
        <v>38533</v>
      </c>
      <c r="C445" s="34" t="s">
        <v>163</v>
      </c>
      <c r="D445" s="34" t="s">
        <v>144</v>
      </c>
      <c r="E445" s="34" t="s">
        <v>27</v>
      </c>
      <c r="F445" s="34" t="s">
        <v>17</v>
      </c>
      <c r="G445" s="21"/>
      <c r="H445" s="21"/>
      <c r="I445" s="21" t="s">
        <v>37</v>
      </c>
      <c r="J445" s="21" t="s">
        <v>14</v>
      </c>
      <c r="M445" s="12"/>
    </row>
    <row r="446" spans="1:13" ht="18" customHeight="1">
      <c r="A446" s="4">
        <v>445</v>
      </c>
      <c r="B446" s="37">
        <v>38534</v>
      </c>
      <c r="C446" s="34" t="s">
        <v>72</v>
      </c>
      <c r="D446" s="34" t="s">
        <v>36</v>
      </c>
      <c r="E446" s="34" t="s">
        <v>15</v>
      </c>
      <c r="F446" s="34" t="s">
        <v>4</v>
      </c>
      <c r="G446" s="21"/>
      <c r="H446" s="21"/>
      <c r="I446" s="21" t="s">
        <v>14</v>
      </c>
      <c r="J446" s="21" t="s">
        <v>20</v>
      </c>
      <c r="M446" s="12"/>
    </row>
    <row r="447" spans="1:13" ht="18" customHeight="1">
      <c r="A447" s="4">
        <v>446</v>
      </c>
      <c r="B447" s="37">
        <v>38534</v>
      </c>
      <c r="C447" s="34" t="s">
        <v>210</v>
      </c>
      <c r="D447" s="34" t="s">
        <v>33</v>
      </c>
      <c r="E447" s="34" t="s">
        <v>46</v>
      </c>
      <c r="F447" s="34" t="s">
        <v>166</v>
      </c>
      <c r="G447" s="21"/>
      <c r="H447" s="21"/>
      <c r="I447" s="21" t="s">
        <v>37</v>
      </c>
      <c r="J447" s="21" t="s">
        <v>19</v>
      </c>
      <c r="M447" s="12"/>
    </row>
    <row r="448" spans="1:13" ht="18" customHeight="1">
      <c r="A448" s="4">
        <v>447</v>
      </c>
      <c r="B448" s="37">
        <v>38534</v>
      </c>
      <c r="C448" s="34" t="s">
        <v>17</v>
      </c>
      <c r="D448" s="34" t="s">
        <v>35</v>
      </c>
      <c r="E448" s="34" t="s">
        <v>168</v>
      </c>
      <c r="F448" s="34" t="s">
        <v>27</v>
      </c>
      <c r="G448" s="21"/>
      <c r="H448" s="21"/>
      <c r="I448" s="21" t="s">
        <v>13</v>
      </c>
      <c r="J448" s="21" t="s">
        <v>38</v>
      </c>
      <c r="M448" s="12"/>
    </row>
    <row r="449" spans="1:13" ht="18" customHeight="1">
      <c r="A449" s="4">
        <v>448</v>
      </c>
      <c r="B449" s="37">
        <v>38534</v>
      </c>
      <c r="C449" s="34" t="s">
        <v>214</v>
      </c>
      <c r="D449" s="34" t="s">
        <v>131</v>
      </c>
      <c r="E449" s="34" t="s">
        <v>185</v>
      </c>
      <c r="F449" s="34" t="s">
        <v>5</v>
      </c>
      <c r="G449" s="21"/>
      <c r="H449" s="21"/>
      <c r="I449" s="21" t="s">
        <v>8</v>
      </c>
      <c r="J449" s="21" t="s">
        <v>32</v>
      </c>
      <c r="M449" s="12"/>
    </row>
    <row r="450" spans="1:13" ht="18" customHeight="1">
      <c r="A450" s="4">
        <v>449</v>
      </c>
      <c r="B450" s="37">
        <v>38535</v>
      </c>
      <c r="C450" s="34" t="s">
        <v>166</v>
      </c>
      <c r="D450" s="34" t="s">
        <v>10</v>
      </c>
      <c r="E450" s="34" t="s">
        <v>33</v>
      </c>
      <c r="F450" s="34" t="s">
        <v>46</v>
      </c>
      <c r="G450" s="21"/>
      <c r="H450" s="21"/>
      <c r="I450" s="21" t="s">
        <v>37</v>
      </c>
      <c r="J450" s="21" t="s">
        <v>19</v>
      </c>
      <c r="M450" s="12"/>
    </row>
    <row r="451" spans="1:13" ht="18" customHeight="1">
      <c r="A451" s="4">
        <v>450</v>
      </c>
      <c r="B451" s="37">
        <v>38535</v>
      </c>
      <c r="C451" s="34" t="s">
        <v>4</v>
      </c>
      <c r="D451" s="34" t="s">
        <v>16</v>
      </c>
      <c r="E451" s="34" t="s">
        <v>36</v>
      </c>
      <c r="F451" s="34" t="s">
        <v>15</v>
      </c>
      <c r="G451" s="21"/>
      <c r="H451" s="21"/>
      <c r="I451" s="21" t="s">
        <v>14</v>
      </c>
      <c r="J451" s="21" t="s">
        <v>20</v>
      </c>
      <c r="M451" s="12"/>
    </row>
    <row r="452" spans="1:13" ht="18" customHeight="1">
      <c r="A452" s="4">
        <v>451</v>
      </c>
      <c r="B452" s="37">
        <v>38535</v>
      </c>
      <c r="C452" s="34" t="s">
        <v>213</v>
      </c>
      <c r="D452" s="34" t="s">
        <v>148</v>
      </c>
      <c r="E452" s="34" t="s">
        <v>12</v>
      </c>
      <c r="F452" s="34" t="s">
        <v>29</v>
      </c>
      <c r="G452" s="21"/>
      <c r="H452" s="21"/>
      <c r="I452" s="21" t="s">
        <v>9</v>
      </c>
      <c r="J452" s="21" t="s">
        <v>31</v>
      </c>
      <c r="M452" s="12"/>
    </row>
    <row r="453" spans="1:13" ht="18" customHeight="1">
      <c r="A453" s="4">
        <v>452</v>
      </c>
      <c r="B453" s="37">
        <v>38535</v>
      </c>
      <c r="C453" s="34" t="s">
        <v>5</v>
      </c>
      <c r="D453" s="34" t="s">
        <v>211</v>
      </c>
      <c r="E453" s="34" t="s">
        <v>131</v>
      </c>
      <c r="F453" s="34" t="s">
        <v>185</v>
      </c>
      <c r="G453" s="21"/>
      <c r="H453" s="21"/>
      <c r="I453" s="21" t="s">
        <v>8</v>
      </c>
      <c r="J453" s="21" t="s">
        <v>32</v>
      </c>
      <c r="M453" s="12"/>
    </row>
    <row r="454" spans="1:13" ht="18" customHeight="1">
      <c r="A454" s="4">
        <v>453</v>
      </c>
      <c r="B454" s="37">
        <v>38535</v>
      </c>
      <c r="C454" s="34" t="s">
        <v>142</v>
      </c>
      <c r="D454" s="34" t="s">
        <v>24</v>
      </c>
      <c r="E454" s="34" t="s">
        <v>23</v>
      </c>
      <c r="F454" s="34" t="s">
        <v>161</v>
      </c>
      <c r="G454" s="21"/>
      <c r="H454" s="21"/>
      <c r="I454" s="21" t="s">
        <v>25</v>
      </c>
      <c r="J454" s="21" t="s">
        <v>26</v>
      </c>
      <c r="M454" s="12"/>
    </row>
    <row r="455" spans="1:13" ht="18" customHeight="1">
      <c r="A455" s="4">
        <v>454</v>
      </c>
      <c r="B455" s="37">
        <v>38535</v>
      </c>
      <c r="C455" s="34" t="s">
        <v>27</v>
      </c>
      <c r="D455" s="34" t="s">
        <v>163</v>
      </c>
      <c r="E455" s="34" t="s">
        <v>35</v>
      </c>
      <c r="F455" s="34" t="s">
        <v>168</v>
      </c>
      <c r="G455" s="21"/>
      <c r="H455" s="21"/>
      <c r="I455" s="21" t="s">
        <v>13</v>
      </c>
      <c r="J455" s="21" t="s">
        <v>38</v>
      </c>
      <c r="M455" s="12"/>
    </row>
    <row r="456" spans="1:13" ht="18" customHeight="1">
      <c r="A456" s="4">
        <v>455</v>
      </c>
      <c r="B456" s="37">
        <v>38536</v>
      </c>
      <c r="C456" s="34" t="s">
        <v>161</v>
      </c>
      <c r="D456" s="34" t="s">
        <v>153</v>
      </c>
      <c r="E456" s="34" t="s">
        <v>24</v>
      </c>
      <c r="F456" s="34" t="s">
        <v>23</v>
      </c>
      <c r="G456" s="21"/>
      <c r="H456" s="21"/>
      <c r="I456" s="21" t="s">
        <v>25</v>
      </c>
      <c r="J456" s="21" t="s">
        <v>26</v>
      </c>
      <c r="M456" s="12"/>
    </row>
    <row r="457" spans="1:13" ht="18" customHeight="1">
      <c r="A457" s="4">
        <v>456</v>
      </c>
      <c r="B457" s="37">
        <v>38536</v>
      </c>
      <c r="C457" s="34" t="s">
        <v>168</v>
      </c>
      <c r="D457" s="34" t="s">
        <v>17</v>
      </c>
      <c r="E457" s="36" t="s">
        <v>163</v>
      </c>
      <c r="F457" s="34" t="s">
        <v>35</v>
      </c>
      <c r="G457" s="21"/>
      <c r="H457" s="21"/>
      <c r="I457" s="21" t="s">
        <v>13</v>
      </c>
      <c r="J457" s="21" t="s">
        <v>38</v>
      </c>
      <c r="M457" s="12"/>
    </row>
    <row r="458" spans="1:13" ht="18" customHeight="1">
      <c r="A458" s="4">
        <v>457</v>
      </c>
      <c r="B458" s="37">
        <v>38536</v>
      </c>
      <c r="C458" s="34" t="s">
        <v>46</v>
      </c>
      <c r="D458" s="34" t="s">
        <v>210</v>
      </c>
      <c r="E458" s="34" t="s">
        <v>10</v>
      </c>
      <c r="F458" s="34" t="s">
        <v>33</v>
      </c>
      <c r="G458" s="21"/>
      <c r="H458" s="21"/>
      <c r="I458" s="21" t="s">
        <v>37</v>
      </c>
      <c r="J458" s="21" t="s">
        <v>19</v>
      </c>
      <c r="M458" s="12"/>
    </row>
    <row r="459" spans="1:13" ht="18" customHeight="1">
      <c r="A459" s="4">
        <v>458</v>
      </c>
      <c r="B459" s="37">
        <v>38536</v>
      </c>
      <c r="C459" s="34" t="s">
        <v>185</v>
      </c>
      <c r="D459" s="34" t="s">
        <v>214</v>
      </c>
      <c r="E459" s="34" t="s">
        <v>211</v>
      </c>
      <c r="F459" s="34" t="s">
        <v>131</v>
      </c>
      <c r="G459" s="21"/>
      <c r="H459" s="21"/>
      <c r="I459" s="21" t="s">
        <v>8</v>
      </c>
      <c r="J459" s="21" t="s">
        <v>32</v>
      </c>
      <c r="M459" s="12"/>
    </row>
    <row r="460" spans="1:13" ht="18" customHeight="1">
      <c r="A460" s="4">
        <v>459</v>
      </c>
      <c r="B460" s="37">
        <v>38536</v>
      </c>
      <c r="C460" s="34" t="s">
        <v>15</v>
      </c>
      <c r="D460" s="34" t="s">
        <v>72</v>
      </c>
      <c r="E460" s="34" t="s">
        <v>16</v>
      </c>
      <c r="F460" s="34" t="s">
        <v>36</v>
      </c>
      <c r="G460" s="21"/>
      <c r="H460" s="21"/>
      <c r="I460" s="21" t="s">
        <v>14</v>
      </c>
      <c r="J460" s="21" t="s">
        <v>20</v>
      </c>
      <c r="M460" s="12"/>
    </row>
    <row r="461" spans="1:13" ht="18" customHeight="1">
      <c r="A461" s="4">
        <v>460</v>
      </c>
      <c r="B461" s="37">
        <v>38536</v>
      </c>
      <c r="C461" s="34" t="s">
        <v>12</v>
      </c>
      <c r="D461" s="34" t="s">
        <v>30</v>
      </c>
      <c r="E461" s="34" t="s">
        <v>29</v>
      </c>
      <c r="F461" s="34" t="s">
        <v>148</v>
      </c>
      <c r="G461" s="21"/>
      <c r="H461" s="21"/>
      <c r="I461" s="21" t="s">
        <v>9</v>
      </c>
      <c r="J461" s="21" t="s">
        <v>31</v>
      </c>
      <c r="M461" s="12"/>
    </row>
    <row r="462" spans="1:13" ht="18" customHeight="1">
      <c r="A462" s="4">
        <v>461</v>
      </c>
      <c r="B462" s="37">
        <v>38537</v>
      </c>
      <c r="C462" s="34" t="s">
        <v>148</v>
      </c>
      <c r="D462" s="34" t="s">
        <v>5</v>
      </c>
      <c r="E462" s="34" t="s">
        <v>213</v>
      </c>
      <c r="F462" s="34" t="s">
        <v>30</v>
      </c>
      <c r="G462" s="21"/>
      <c r="H462" s="21"/>
      <c r="I462" s="21" t="s">
        <v>31</v>
      </c>
      <c r="J462" s="21" t="s">
        <v>8</v>
      </c>
      <c r="M462" s="12"/>
    </row>
    <row r="463" spans="1:13" ht="18" customHeight="1">
      <c r="A463" s="4">
        <v>462</v>
      </c>
      <c r="B463" s="37">
        <v>38537</v>
      </c>
      <c r="C463" s="34" t="s">
        <v>182</v>
      </c>
      <c r="D463" s="34" t="s">
        <v>47</v>
      </c>
      <c r="E463" s="34" t="s">
        <v>44</v>
      </c>
      <c r="F463" s="34" t="s">
        <v>146</v>
      </c>
      <c r="G463" s="21"/>
      <c r="H463" s="21"/>
      <c r="I463" s="21" t="s">
        <v>26</v>
      </c>
      <c r="J463" s="21" t="s">
        <v>32</v>
      </c>
      <c r="M463" s="12"/>
    </row>
    <row r="464" spans="1:13" ht="18" customHeight="1">
      <c r="A464" s="4">
        <v>463</v>
      </c>
      <c r="B464" s="37">
        <v>38537</v>
      </c>
      <c r="C464" s="34" t="s">
        <v>23</v>
      </c>
      <c r="D464" s="34" t="s">
        <v>142</v>
      </c>
      <c r="E464" s="34" t="s">
        <v>153</v>
      </c>
      <c r="F464" s="34" t="s">
        <v>24</v>
      </c>
      <c r="G464" s="21"/>
      <c r="H464" s="21"/>
      <c r="I464" s="21" t="s">
        <v>25</v>
      </c>
      <c r="J464" s="21" t="s">
        <v>9</v>
      </c>
      <c r="M464" s="12"/>
    </row>
    <row r="465" spans="1:13" ht="18" customHeight="1">
      <c r="A465" s="4">
        <v>464</v>
      </c>
      <c r="B465" s="37">
        <v>38538</v>
      </c>
      <c r="C465" s="34" t="s">
        <v>49</v>
      </c>
      <c r="D465" s="34" t="s">
        <v>4</v>
      </c>
      <c r="E465" s="34" t="s">
        <v>35</v>
      </c>
      <c r="F465" s="34" t="s">
        <v>10</v>
      </c>
      <c r="G465" s="21"/>
      <c r="H465" s="21"/>
      <c r="I465" s="21" t="s">
        <v>20</v>
      </c>
      <c r="J465" s="21" t="s">
        <v>37</v>
      </c>
      <c r="M465" s="12"/>
    </row>
    <row r="466" spans="1:13" ht="18" customHeight="1">
      <c r="A466" s="4">
        <v>465</v>
      </c>
      <c r="B466" s="37">
        <v>38538</v>
      </c>
      <c r="C466" s="34" t="s">
        <v>131</v>
      </c>
      <c r="D466" s="34" t="s">
        <v>12</v>
      </c>
      <c r="E466" s="34" t="s">
        <v>5</v>
      </c>
      <c r="F466" s="34" t="s">
        <v>211</v>
      </c>
      <c r="G466" s="21"/>
      <c r="H466" s="21"/>
      <c r="I466" s="21" t="s">
        <v>31</v>
      </c>
      <c r="J466" s="21" t="s">
        <v>8</v>
      </c>
      <c r="M466" s="12"/>
    </row>
    <row r="467" spans="1:13" ht="18" customHeight="1">
      <c r="A467" s="4">
        <v>466</v>
      </c>
      <c r="B467" s="37">
        <v>38538</v>
      </c>
      <c r="C467" s="34" t="s">
        <v>144</v>
      </c>
      <c r="D467" s="34" t="s">
        <v>43</v>
      </c>
      <c r="E467" s="34" t="s">
        <v>72</v>
      </c>
      <c r="F467" s="34" t="s">
        <v>163</v>
      </c>
      <c r="G467" s="21"/>
      <c r="H467" s="21"/>
      <c r="I467" s="21" t="s">
        <v>38</v>
      </c>
      <c r="J467" s="21" t="s">
        <v>14</v>
      </c>
      <c r="M467" s="12"/>
    </row>
    <row r="468" spans="1:13" ht="18" customHeight="1">
      <c r="A468" s="4">
        <v>467</v>
      </c>
      <c r="B468" s="37">
        <v>38538</v>
      </c>
      <c r="C468" s="34" t="s">
        <v>24</v>
      </c>
      <c r="D468" s="34" t="s">
        <v>161</v>
      </c>
      <c r="E468" s="34" t="s">
        <v>142</v>
      </c>
      <c r="F468" s="34" t="s">
        <v>153</v>
      </c>
      <c r="G468" s="21"/>
      <c r="H468" s="21"/>
      <c r="I468" s="21" t="s">
        <v>25</v>
      </c>
      <c r="J468" s="21" t="s">
        <v>9</v>
      </c>
      <c r="M468" s="12"/>
    </row>
    <row r="469" spans="1:13" ht="18" customHeight="1">
      <c r="A469" s="4">
        <v>468</v>
      </c>
      <c r="B469" s="37">
        <v>38538</v>
      </c>
      <c r="C469" s="34" t="s">
        <v>146</v>
      </c>
      <c r="D469" s="34" t="s">
        <v>44</v>
      </c>
      <c r="E469" s="34" t="s">
        <v>185</v>
      </c>
      <c r="F469" s="34" t="s">
        <v>50</v>
      </c>
      <c r="G469" s="21"/>
      <c r="H469" s="21"/>
      <c r="I469" s="21" t="s">
        <v>26</v>
      </c>
      <c r="J469" s="21" t="s">
        <v>32</v>
      </c>
      <c r="M469" s="12"/>
    </row>
    <row r="470" spans="1:13" ht="18" customHeight="1">
      <c r="A470" s="4">
        <v>469</v>
      </c>
      <c r="B470" s="37">
        <v>38539</v>
      </c>
      <c r="C470" s="34" t="s">
        <v>153</v>
      </c>
      <c r="D470" s="34" t="s">
        <v>23</v>
      </c>
      <c r="E470" s="34" t="s">
        <v>161</v>
      </c>
      <c r="F470" s="34" t="s">
        <v>142</v>
      </c>
      <c r="G470" s="21"/>
      <c r="H470" s="21"/>
      <c r="I470" s="21" t="s">
        <v>25</v>
      </c>
      <c r="J470" s="21" t="s">
        <v>9</v>
      </c>
      <c r="M470" s="12"/>
    </row>
    <row r="471" spans="1:13" ht="18" customHeight="1">
      <c r="A471" s="4">
        <v>470</v>
      </c>
      <c r="B471" s="37">
        <v>38539</v>
      </c>
      <c r="C471" s="34" t="s">
        <v>211</v>
      </c>
      <c r="D471" s="34" t="s">
        <v>29</v>
      </c>
      <c r="E471" s="34" t="s">
        <v>148</v>
      </c>
      <c r="F471" s="34" t="s">
        <v>213</v>
      </c>
      <c r="G471" s="21"/>
      <c r="H471" s="21"/>
      <c r="I471" s="21" t="s">
        <v>31</v>
      </c>
      <c r="J471" s="21" t="s">
        <v>8</v>
      </c>
      <c r="M471" s="12"/>
    </row>
    <row r="472" spans="1:13" ht="18" customHeight="1">
      <c r="A472" s="4">
        <v>471</v>
      </c>
      <c r="B472" s="37">
        <v>38539</v>
      </c>
      <c r="C472" s="34" t="s">
        <v>10</v>
      </c>
      <c r="D472" s="34" t="s">
        <v>166</v>
      </c>
      <c r="E472" s="34" t="s">
        <v>4</v>
      </c>
      <c r="F472" s="34" t="s">
        <v>35</v>
      </c>
      <c r="G472" s="21"/>
      <c r="H472" s="21"/>
      <c r="I472" s="21" t="s">
        <v>20</v>
      </c>
      <c r="J472" s="21" t="s">
        <v>37</v>
      </c>
      <c r="M472" s="12"/>
    </row>
    <row r="473" spans="1:13" ht="18" customHeight="1">
      <c r="A473" s="4">
        <v>472</v>
      </c>
      <c r="B473" s="37">
        <v>38539</v>
      </c>
      <c r="C473" s="34" t="s">
        <v>50</v>
      </c>
      <c r="D473" s="34" t="s">
        <v>182</v>
      </c>
      <c r="E473" s="34" t="s">
        <v>47</v>
      </c>
      <c r="F473" s="34" t="s">
        <v>214</v>
      </c>
      <c r="G473" s="21"/>
      <c r="H473" s="21"/>
      <c r="I473" s="21" t="s">
        <v>26</v>
      </c>
      <c r="J473" s="21" t="s">
        <v>32</v>
      </c>
      <c r="M473" s="12"/>
    </row>
    <row r="474" spans="1:13" ht="18" customHeight="1">
      <c r="A474" s="4">
        <v>473</v>
      </c>
      <c r="B474" s="37">
        <v>38539</v>
      </c>
      <c r="C474" s="34" t="s">
        <v>163</v>
      </c>
      <c r="D474" s="34" t="s">
        <v>168</v>
      </c>
      <c r="E474" s="34" t="s">
        <v>43</v>
      </c>
      <c r="F474" s="34" t="s">
        <v>72</v>
      </c>
      <c r="G474" s="21"/>
      <c r="H474" s="21"/>
      <c r="I474" s="21" t="s">
        <v>38</v>
      </c>
      <c r="J474" s="21" t="s">
        <v>14</v>
      </c>
      <c r="M474" s="12"/>
    </row>
    <row r="475" spans="1:13" ht="18" customHeight="1">
      <c r="A475" s="4">
        <v>474</v>
      </c>
      <c r="B475" s="37">
        <v>38539</v>
      </c>
      <c r="C475" s="34" t="s">
        <v>16</v>
      </c>
      <c r="D475" s="34" t="s">
        <v>210</v>
      </c>
      <c r="E475" s="34" t="s">
        <v>46</v>
      </c>
      <c r="F475" s="34" t="s">
        <v>22</v>
      </c>
      <c r="G475" s="21"/>
      <c r="H475" s="21"/>
      <c r="I475" s="21" t="s">
        <v>19</v>
      </c>
      <c r="J475" s="21" t="s">
        <v>13</v>
      </c>
      <c r="M475" s="12"/>
    </row>
    <row r="476" spans="1:13" ht="18" customHeight="1">
      <c r="A476" s="4">
        <v>475</v>
      </c>
      <c r="B476" s="37">
        <v>38540</v>
      </c>
      <c r="C476" s="34" t="s">
        <v>72</v>
      </c>
      <c r="D476" s="34" t="s">
        <v>144</v>
      </c>
      <c r="E476" s="34" t="s">
        <v>168</v>
      </c>
      <c r="F476" s="34" t="s">
        <v>43</v>
      </c>
      <c r="G476" s="21"/>
      <c r="H476" s="21"/>
      <c r="I476" s="21" t="s">
        <v>38</v>
      </c>
      <c r="J476" s="21" t="s">
        <v>14</v>
      </c>
      <c r="M476" s="12"/>
    </row>
    <row r="477" spans="1:13" ht="18" customHeight="1">
      <c r="A477" s="4">
        <v>476</v>
      </c>
      <c r="B477" s="37">
        <v>38540</v>
      </c>
      <c r="C477" s="34" t="s">
        <v>22</v>
      </c>
      <c r="D477" s="34" t="s">
        <v>6</v>
      </c>
      <c r="E477" s="34" t="s">
        <v>210</v>
      </c>
      <c r="F477" s="34" t="s">
        <v>46</v>
      </c>
      <c r="G477" s="21"/>
      <c r="H477" s="21"/>
      <c r="I477" s="21" t="s">
        <v>19</v>
      </c>
      <c r="J477" s="21" t="s">
        <v>13</v>
      </c>
      <c r="M477" s="12"/>
    </row>
    <row r="478" spans="1:13" ht="18" customHeight="1">
      <c r="A478" s="4">
        <v>477</v>
      </c>
      <c r="B478" s="37">
        <v>38541</v>
      </c>
      <c r="C478" s="34" t="s">
        <v>35</v>
      </c>
      <c r="D478" s="34" t="s">
        <v>16</v>
      </c>
      <c r="E478" s="34" t="s">
        <v>144</v>
      </c>
      <c r="F478" s="34" t="s">
        <v>168</v>
      </c>
      <c r="G478" s="21"/>
      <c r="H478" s="21"/>
      <c r="I478" s="21" t="s">
        <v>19</v>
      </c>
      <c r="J478" s="21" t="s">
        <v>37</v>
      </c>
      <c r="M478" s="12"/>
    </row>
    <row r="479" spans="1:13" ht="18" customHeight="1">
      <c r="A479" s="4">
        <v>478</v>
      </c>
      <c r="B479" s="37">
        <v>38541</v>
      </c>
      <c r="C479" s="34" t="s">
        <v>173</v>
      </c>
      <c r="D479" s="34" t="s">
        <v>185</v>
      </c>
      <c r="E479" s="34" t="s">
        <v>24</v>
      </c>
      <c r="F479" s="34" t="s">
        <v>182</v>
      </c>
      <c r="G479" s="21"/>
      <c r="H479" s="21"/>
      <c r="I479" s="21" t="s">
        <v>26</v>
      </c>
      <c r="J479" s="21" t="s">
        <v>31</v>
      </c>
      <c r="M479" s="12"/>
    </row>
    <row r="480" spans="1:13" ht="18" customHeight="1">
      <c r="A480" s="4">
        <v>479</v>
      </c>
      <c r="B480" s="37">
        <v>38541</v>
      </c>
      <c r="C480" s="34" t="s">
        <v>46</v>
      </c>
      <c r="D480" s="34" t="s">
        <v>21</v>
      </c>
      <c r="E480" s="34" t="s">
        <v>6</v>
      </c>
      <c r="F480" s="34" t="s">
        <v>210</v>
      </c>
      <c r="G480" s="21"/>
      <c r="H480" s="21"/>
      <c r="I480" s="21" t="s">
        <v>20</v>
      </c>
      <c r="J480" s="21" t="s">
        <v>38</v>
      </c>
      <c r="M480" s="12"/>
    </row>
    <row r="481" spans="1:13" ht="18" customHeight="1">
      <c r="A481" s="4">
        <v>480</v>
      </c>
      <c r="B481" s="37">
        <v>38542</v>
      </c>
      <c r="C481" s="34" t="s">
        <v>47</v>
      </c>
      <c r="D481" s="34" t="s">
        <v>131</v>
      </c>
      <c r="E481" s="36" t="s">
        <v>5</v>
      </c>
      <c r="F481" s="34" t="s">
        <v>41</v>
      </c>
      <c r="G481" s="21"/>
      <c r="H481" s="21"/>
      <c r="I481" s="21" t="s">
        <v>9</v>
      </c>
      <c r="J481" s="21" t="s">
        <v>8</v>
      </c>
      <c r="M481" s="12"/>
    </row>
    <row r="482" spans="1:13" ht="18" customHeight="1">
      <c r="A482" s="4">
        <v>481</v>
      </c>
      <c r="B482" s="37">
        <v>38542</v>
      </c>
      <c r="C482" s="34" t="s">
        <v>168</v>
      </c>
      <c r="D482" s="34" t="s">
        <v>17</v>
      </c>
      <c r="E482" s="34" t="s">
        <v>16</v>
      </c>
      <c r="F482" s="34" t="s">
        <v>144</v>
      </c>
      <c r="G482" s="21"/>
      <c r="H482" s="21"/>
      <c r="I482" s="21" t="s">
        <v>19</v>
      </c>
      <c r="J482" s="21" t="s">
        <v>37</v>
      </c>
      <c r="M482" s="12"/>
    </row>
    <row r="483" spans="1:13" ht="18" customHeight="1">
      <c r="A483" s="4">
        <v>482</v>
      </c>
      <c r="B483" s="37">
        <v>38542</v>
      </c>
      <c r="C483" s="34" t="s">
        <v>29</v>
      </c>
      <c r="D483" s="34" t="s">
        <v>148</v>
      </c>
      <c r="E483" s="34" t="s">
        <v>213</v>
      </c>
      <c r="F483" s="34" t="s">
        <v>12</v>
      </c>
      <c r="G483" s="21"/>
      <c r="H483" s="21"/>
      <c r="I483" s="21" t="s">
        <v>32</v>
      </c>
      <c r="J483" s="21" t="s">
        <v>25</v>
      </c>
      <c r="M483" s="12"/>
    </row>
    <row r="484" spans="1:13" ht="18" customHeight="1">
      <c r="A484" s="4">
        <v>483</v>
      </c>
      <c r="B484" s="37">
        <v>38542</v>
      </c>
      <c r="C484" s="34" t="s">
        <v>210</v>
      </c>
      <c r="D484" s="34" t="s">
        <v>22</v>
      </c>
      <c r="E484" s="34" t="s">
        <v>21</v>
      </c>
      <c r="F484" s="34" t="s">
        <v>6</v>
      </c>
      <c r="G484" s="21"/>
      <c r="H484" s="21"/>
      <c r="I484" s="21" t="s">
        <v>20</v>
      </c>
      <c r="J484" s="21" t="s">
        <v>38</v>
      </c>
      <c r="M484" s="12"/>
    </row>
    <row r="485" spans="1:13" ht="18" customHeight="1">
      <c r="A485" s="4">
        <v>484</v>
      </c>
      <c r="B485" s="37">
        <v>38543</v>
      </c>
      <c r="C485" s="34" t="s">
        <v>4</v>
      </c>
      <c r="D485" s="34" t="s">
        <v>10</v>
      </c>
      <c r="E485" s="34" t="s">
        <v>49</v>
      </c>
      <c r="F485" s="34" t="s">
        <v>166</v>
      </c>
      <c r="G485" s="21"/>
      <c r="H485" s="21"/>
      <c r="I485" s="21" t="s">
        <v>13</v>
      </c>
      <c r="J485" s="21" t="s">
        <v>14</v>
      </c>
      <c r="M485" s="12"/>
    </row>
    <row r="486" spans="1:13" ht="18" customHeight="1">
      <c r="A486" s="4">
        <v>485</v>
      </c>
      <c r="B486" s="37">
        <v>38543</v>
      </c>
      <c r="C486" s="34" t="s">
        <v>6</v>
      </c>
      <c r="D486" s="34" t="s">
        <v>46</v>
      </c>
      <c r="E486" s="34" t="s">
        <v>22</v>
      </c>
      <c r="F486" s="34" t="s">
        <v>21</v>
      </c>
      <c r="G486" s="21"/>
      <c r="H486" s="21"/>
      <c r="I486" s="21" t="s">
        <v>20</v>
      </c>
      <c r="J486" s="21" t="s">
        <v>38</v>
      </c>
      <c r="M486" s="12"/>
    </row>
    <row r="487" spans="1:13" ht="18" customHeight="1">
      <c r="A487" s="4">
        <v>486</v>
      </c>
      <c r="B487" s="37">
        <v>38543</v>
      </c>
      <c r="C487" s="34" t="s">
        <v>30</v>
      </c>
      <c r="D487" s="34" t="s">
        <v>213</v>
      </c>
      <c r="E487" s="34" t="s">
        <v>12</v>
      </c>
      <c r="F487" s="34" t="s">
        <v>148</v>
      </c>
      <c r="G487" s="21"/>
      <c r="H487" s="21"/>
      <c r="I487" s="21" t="s">
        <v>32</v>
      </c>
      <c r="J487" s="21" t="s">
        <v>25</v>
      </c>
      <c r="M487" s="12"/>
    </row>
    <row r="488" spans="1:13" ht="18" customHeight="1">
      <c r="A488" s="4">
        <v>487</v>
      </c>
      <c r="B488" s="37">
        <v>38543</v>
      </c>
      <c r="C488" s="34" t="s">
        <v>214</v>
      </c>
      <c r="D488" s="34" t="s">
        <v>5</v>
      </c>
      <c r="E488" s="34" t="s">
        <v>41</v>
      </c>
      <c r="F488" s="34" t="s">
        <v>131</v>
      </c>
      <c r="G488" s="21"/>
      <c r="H488" s="21"/>
      <c r="I488" s="21" t="s">
        <v>9</v>
      </c>
      <c r="J488" s="21" t="s">
        <v>8</v>
      </c>
      <c r="M488" s="12"/>
    </row>
    <row r="489" spans="1:13" ht="18" customHeight="1">
      <c r="A489" s="4">
        <v>488</v>
      </c>
      <c r="B489" s="37">
        <v>38544</v>
      </c>
      <c r="C489" s="34" t="s">
        <v>153</v>
      </c>
      <c r="D489" s="34" t="s">
        <v>23</v>
      </c>
      <c r="E489" s="34" t="s">
        <v>173</v>
      </c>
      <c r="F489" s="34" t="s">
        <v>213</v>
      </c>
      <c r="G489" s="21"/>
      <c r="H489" s="21"/>
      <c r="I489" s="21" t="s">
        <v>32</v>
      </c>
      <c r="J489" s="21" t="s">
        <v>8</v>
      </c>
      <c r="M489" s="12"/>
    </row>
    <row r="490" spans="1:13" ht="18" customHeight="1">
      <c r="A490" s="4">
        <v>489</v>
      </c>
      <c r="B490" s="37">
        <v>38545</v>
      </c>
      <c r="C490" s="34" t="s">
        <v>166</v>
      </c>
      <c r="D490" s="34" t="s">
        <v>36</v>
      </c>
      <c r="E490" s="34" t="s">
        <v>35</v>
      </c>
      <c r="F490" s="34" t="s">
        <v>17</v>
      </c>
      <c r="G490" s="21"/>
      <c r="H490" s="21"/>
      <c r="I490" s="21" t="s">
        <v>14</v>
      </c>
      <c r="J490" s="21" t="s">
        <v>38</v>
      </c>
      <c r="M490" s="12"/>
    </row>
    <row r="491" spans="1:13" ht="18" customHeight="1">
      <c r="A491" s="4">
        <v>490</v>
      </c>
      <c r="B491" s="37">
        <v>38545</v>
      </c>
      <c r="C491" s="34" t="s">
        <v>182</v>
      </c>
      <c r="D491" s="34" t="s">
        <v>142</v>
      </c>
      <c r="E491" s="34" t="s">
        <v>29</v>
      </c>
      <c r="F491" s="34" t="s">
        <v>30</v>
      </c>
      <c r="G491" s="21"/>
      <c r="H491" s="21"/>
      <c r="I491" s="21" t="s">
        <v>31</v>
      </c>
      <c r="J491" s="21" t="s">
        <v>25</v>
      </c>
      <c r="M491" s="12"/>
    </row>
    <row r="492" spans="1:13" ht="18" customHeight="1">
      <c r="A492" s="4">
        <v>491</v>
      </c>
      <c r="B492" s="37">
        <v>38545</v>
      </c>
      <c r="C492" s="34" t="s">
        <v>213</v>
      </c>
      <c r="D492" s="36" t="s">
        <v>173</v>
      </c>
      <c r="E492" s="34" t="s">
        <v>148</v>
      </c>
      <c r="F492" s="34" t="s">
        <v>23</v>
      </c>
      <c r="G492" s="21"/>
      <c r="H492" s="21"/>
      <c r="I492" s="21" t="s">
        <v>32</v>
      </c>
      <c r="J492" s="21" t="s">
        <v>8</v>
      </c>
      <c r="M492" s="12"/>
    </row>
    <row r="493" spans="1:13" ht="18" customHeight="1">
      <c r="A493" s="4">
        <v>492</v>
      </c>
      <c r="B493" s="37">
        <v>38545</v>
      </c>
      <c r="C493" s="34" t="s">
        <v>131</v>
      </c>
      <c r="D493" s="34" t="s">
        <v>41</v>
      </c>
      <c r="E493" s="34" t="s">
        <v>214</v>
      </c>
      <c r="F493" s="34" t="s">
        <v>47</v>
      </c>
      <c r="G493" s="21"/>
      <c r="H493" s="21"/>
      <c r="I493" s="21" t="s">
        <v>9</v>
      </c>
      <c r="J493" s="21" t="s">
        <v>26</v>
      </c>
      <c r="M493" s="12"/>
    </row>
    <row r="494" spans="1:13" ht="18" customHeight="1">
      <c r="A494" s="4">
        <v>493</v>
      </c>
      <c r="B494" s="37">
        <v>38545</v>
      </c>
      <c r="C494" s="34" t="s">
        <v>33</v>
      </c>
      <c r="D494" s="34" t="s">
        <v>210</v>
      </c>
      <c r="E494" s="34" t="s">
        <v>10</v>
      </c>
      <c r="F494" s="34" t="s">
        <v>27</v>
      </c>
      <c r="G494" s="21"/>
      <c r="H494" s="21"/>
      <c r="I494" s="21" t="s">
        <v>13</v>
      </c>
      <c r="J494" s="21" t="s">
        <v>19</v>
      </c>
      <c r="M494" s="12"/>
    </row>
    <row r="495" spans="1:13" ht="18" customHeight="1">
      <c r="A495" s="4">
        <v>494</v>
      </c>
      <c r="B495" s="37">
        <v>38545</v>
      </c>
      <c r="C495" s="34" t="s">
        <v>16</v>
      </c>
      <c r="D495" s="34" t="s">
        <v>163</v>
      </c>
      <c r="E495" s="34" t="s">
        <v>46</v>
      </c>
      <c r="F495" s="34" t="s">
        <v>22</v>
      </c>
      <c r="G495" s="21"/>
      <c r="H495" s="21"/>
      <c r="I495" s="21" t="s">
        <v>37</v>
      </c>
      <c r="J495" s="21" t="s">
        <v>20</v>
      </c>
      <c r="M495" s="12"/>
    </row>
    <row r="496" spans="1:13" ht="18" customHeight="1">
      <c r="A496" s="4">
        <v>495</v>
      </c>
      <c r="B496" s="37">
        <v>38546</v>
      </c>
      <c r="C496" s="34" t="s">
        <v>5</v>
      </c>
      <c r="D496" s="34" t="s">
        <v>214</v>
      </c>
      <c r="E496" s="34" t="s">
        <v>47</v>
      </c>
      <c r="F496" s="34" t="s">
        <v>41</v>
      </c>
      <c r="G496" s="21"/>
      <c r="H496" s="21"/>
      <c r="I496" s="21" t="s">
        <v>9</v>
      </c>
      <c r="J496" s="21" t="s">
        <v>26</v>
      </c>
      <c r="M496" s="12"/>
    </row>
    <row r="497" spans="1:13" ht="18" customHeight="1">
      <c r="A497" s="4">
        <v>496</v>
      </c>
      <c r="B497" s="37">
        <v>38546</v>
      </c>
      <c r="C497" s="34" t="s">
        <v>17</v>
      </c>
      <c r="D497" s="34" t="s">
        <v>4</v>
      </c>
      <c r="E497" s="34" t="s">
        <v>36</v>
      </c>
      <c r="F497" s="34" t="s">
        <v>35</v>
      </c>
      <c r="G497" s="21"/>
      <c r="H497" s="21"/>
      <c r="I497" s="21" t="s">
        <v>14</v>
      </c>
      <c r="J497" s="21" t="s">
        <v>38</v>
      </c>
      <c r="M497" s="12"/>
    </row>
    <row r="498" spans="1:13" ht="18" customHeight="1">
      <c r="A498" s="4">
        <v>497</v>
      </c>
      <c r="B498" s="37">
        <v>38546</v>
      </c>
      <c r="C498" s="34" t="s">
        <v>27</v>
      </c>
      <c r="D498" s="34" t="s">
        <v>72</v>
      </c>
      <c r="E498" s="34" t="s">
        <v>210</v>
      </c>
      <c r="F498" s="34" t="s">
        <v>10</v>
      </c>
      <c r="G498" s="21"/>
      <c r="H498" s="21"/>
      <c r="I498" s="21" t="s">
        <v>13</v>
      </c>
      <c r="J498" s="21" t="s">
        <v>19</v>
      </c>
      <c r="M498" s="12"/>
    </row>
    <row r="499" spans="1:13" ht="18" customHeight="1">
      <c r="A499" s="4">
        <v>498</v>
      </c>
      <c r="B499" s="37">
        <v>38546</v>
      </c>
      <c r="C499" s="34" t="s">
        <v>22</v>
      </c>
      <c r="D499" s="34" t="s">
        <v>7</v>
      </c>
      <c r="E499" s="34" t="s">
        <v>163</v>
      </c>
      <c r="F499" s="34" t="s">
        <v>46</v>
      </c>
      <c r="G499" s="21"/>
      <c r="H499" s="21"/>
      <c r="I499" s="21" t="s">
        <v>37</v>
      </c>
      <c r="J499" s="21" t="s">
        <v>20</v>
      </c>
      <c r="M499" s="12"/>
    </row>
    <row r="500" spans="1:13" ht="18" customHeight="1">
      <c r="A500" s="4">
        <v>499</v>
      </c>
      <c r="B500" s="37">
        <v>38546</v>
      </c>
      <c r="C500" s="34" t="s">
        <v>12</v>
      </c>
      <c r="D500" s="34" t="s">
        <v>30</v>
      </c>
      <c r="E500" s="34" t="s">
        <v>142</v>
      </c>
      <c r="F500" s="34" t="s">
        <v>29</v>
      </c>
      <c r="G500" s="21"/>
      <c r="H500" s="21"/>
      <c r="I500" s="21" t="s">
        <v>31</v>
      </c>
      <c r="J500" s="21" t="s">
        <v>25</v>
      </c>
      <c r="M500" s="12"/>
    </row>
    <row r="501" spans="1:13" ht="18" customHeight="1">
      <c r="A501" s="4">
        <v>500</v>
      </c>
      <c r="B501" s="37">
        <v>38547</v>
      </c>
      <c r="C501" s="34" t="s">
        <v>10</v>
      </c>
      <c r="D501" s="34" t="s">
        <v>33</v>
      </c>
      <c r="E501" s="34" t="s">
        <v>72</v>
      </c>
      <c r="F501" s="34" t="s">
        <v>210</v>
      </c>
      <c r="G501" s="21"/>
      <c r="H501" s="21"/>
      <c r="I501" s="21" t="s">
        <v>13</v>
      </c>
      <c r="J501" s="21" t="s">
        <v>19</v>
      </c>
      <c r="M501" s="12"/>
    </row>
    <row r="502" spans="1:13" ht="18" customHeight="1">
      <c r="A502" s="4">
        <v>501</v>
      </c>
      <c r="B502" s="37">
        <v>38548</v>
      </c>
      <c r="C502" s="34" t="s">
        <v>148</v>
      </c>
      <c r="D502" s="34" t="s">
        <v>12</v>
      </c>
      <c r="E502" s="34" t="s">
        <v>182</v>
      </c>
      <c r="F502" s="34" t="s">
        <v>161</v>
      </c>
      <c r="G502" s="21"/>
      <c r="H502" s="21"/>
      <c r="I502" s="21" t="s">
        <v>31</v>
      </c>
      <c r="J502" s="21" t="s">
        <v>9</v>
      </c>
      <c r="M502" s="12"/>
    </row>
    <row r="503" spans="1:13" ht="18" customHeight="1">
      <c r="A503" s="4">
        <v>502</v>
      </c>
      <c r="B503" s="37">
        <v>38548</v>
      </c>
      <c r="C503" s="34" t="s">
        <v>7</v>
      </c>
      <c r="D503" s="34" t="s">
        <v>168</v>
      </c>
      <c r="E503" s="34" t="s">
        <v>4</v>
      </c>
      <c r="F503" s="34" t="s">
        <v>163</v>
      </c>
      <c r="G503" s="21"/>
      <c r="H503" s="21"/>
      <c r="I503" s="21" t="s">
        <v>38</v>
      </c>
      <c r="J503" s="21" t="s">
        <v>19</v>
      </c>
      <c r="M503" s="12"/>
    </row>
    <row r="504" spans="1:13" ht="18" customHeight="1">
      <c r="A504" s="4">
        <v>503</v>
      </c>
      <c r="B504" s="37">
        <v>38548</v>
      </c>
      <c r="C504" s="34" t="s">
        <v>46</v>
      </c>
      <c r="D504" s="34" t="s">
        <v>21</v>
      </c>
      <c r="E504" s="34" t="s">
        <v>33</v>
      </c>
      <c r="F504" s="34" t="s">
        <v>72</v>
      </c>
      <c r="G504" s="21"/>
      <c r="H504" s="21"/>
      <c r="I504" s="21" t="s">
        <v>37</v>
      </c>
      <c r="J504" s="21" t="s">
        <v>13</v>
      </c>
      <c r="M504" s="12"/>
    </row>
    <row r="505" spans="1:13" ht="18" customHeight="1">
      <c r="A505" s="4">
        <v>504</v>
      </c>
      <c r="B505" s="37">
        <v>38548</v>
      </c>
      <c r="C505" s="34" t="s">
        <v>30</v>
      </c>
      <c r="D505" s="34" t="s">
        <v>5</v>
      </c>
      <c r="E505" s="34" t="s">
        <v>131</v>
      </c>
      <c r="F505" s="34" t="s">
        <v>39</v>
      </c>
      <c r="G505" s="21"/>
      <c r="H505" s="21"/>
      <c r="I505" s="21" t="s">
        <v>8</v>
      </c>
      <c r="J505" s="21" t="s">
        <v>26</v>
      </c>
      <c r="M505" s="12"/>
    </row>
    <row r="506" spans="1:13" ht="18" customHeight="1">
      <c r="A506" s="4">
        <v>505</v>
      </c>
      <c r="B506" s="37">
        <v>38548</v>
      </c>
      <c r="C506" s="34" t="s">
        <v>142</v>
      </c>
      <c r="D506" s="34" t="s">
        <v>24</v>
      </c>
      <c r="E506" s="34" t="s">
        <v>153</v>
      </c>
      <c r="F506" s="34" t="s">
        <v>214</v>
      </c>
      <c r="G506" s="21"/>
      <c r="H506" s="21"/>
      <c r="I506" s="21" t="s">
        <v>25</v>
      </c>
      <c r="J506" s="21" t="s">
        <v>32</v>
      </c>
      <c r="M506" s="12"/>
    </row>
    <row r="507" spans="1:13" ht="18" customHeight="1">
      <c r="A507" s="4">
        <v>506</v>
      </c>
      <c r="B507" s="37">
        <v>38549</v>
      </c>
      <c r="C507" s="34" t="s">
        <v>161</v>
      </c>
      <c r="D507" s="34" t="s">
        <v>213</v>
      </c>
      <c r="E507" s="34" t="s">
        <v>12</v>
      </c>
      <c r="F507" s="34" t="s">
        <v>182</v>
      </c>
      <c r="G507" s="21"/>
      <c r="H507" s="21"/>
      <c r="I507" s="21" t="s">
        <v>31</v>
      </c>
      <c r="J507" s="21" t="s">
        <v>9</v>
      </c>
      <c r="M507" s="12"/>
    </row>
    <row r="508" spans="1:13" ht="18" customHeight="1">
      <c r="A508" s="4">
        <v>507</v>
      </c>
      <c r="B508" s="37">
        <v>38549</v>
      </c>
      <c r="C508" s="34" t="s">
        <v>72</v>
      </c>
      <c r="D508" s="34" t="s">
        <v>10</v>
      </c>
      <c r="E508" s="34" t="s">
        <v>21</v>
      </c>
      <c r="F508" s="34" t="s">
        <v>33</v>
      </c>
      <c r="G508" s="21"/>
      <c r="H508" s="21"/>
      <c r="I508" s="21" t="s">
        <v>37</v>
      </c>
      <c r="J508" s="21" t="s">
        <v>13</v>
      </c>
      <c r="M508" s="12"/>
    </row>
    <row r="509" spans="1:13" ht="18" customHeight="1">
      <c r="A509" s="4">
        <v>508</v>
      </c>
      <c r="B509" s="37">
        <v>38549</v>
      </c>
      <c r="C509" s="34" t="s">
        <v>35</v>
      </c>
      <c r="D509" s="34" t="s">
        <v>166</v>
      </c>
      <c r="E509" s="34" t="s">
        <v>49</v>
      </c>
      <c r="F509" s="34" t="s">
        <v>36</v>
      </c>
      <c r="G509" s="21"/>
      <c r="H509" s="21"/>
      <c r="I509" s="21" t="s">
        <v>20</v>
      </c>
      <c r="J509" s="21" t="s">
        <v>14</v>
      </c>
      <c r="M509" s="12"/>
    </row>
    <row r="510" spans="1:13" ht="18" customHeight="1">
      <c r="A510" s="4">
        <v>509</v>
      </c>
      <c r="B510" s="37">
        <v>38549</v>
      </c>
      <c r="C510" s="34" t="s">
        <v>211</v>
      </c>
      <c r="D510" s="34" t="s">
        <v>131</v>
      </c>
      <c r="E510" s="34" t="s">
        <v>29</v>
      </c>
      <c r="F510" s="34" t="s">
        <v>5</v>
      </c>
      <c r="G510" s="21"/>
      <c r="H510" s="21"/>
      <c r="I510" s="21" t="s">
        <v>8</v>
      </c>
      <c r="J510" s="21" t="s">
        <v>26</v>
      </c>
      <c r="M510" s="12"/>
    </row>
    <row r="511" spans="1:13" ht="18" customHeight="1">
      <c r="A511" s="4">
        <v>510</v>
      </c>
      <c r="B511" s="37">
        <v>38549</v>
      </c>
      <c r="C511" s="34" t="s">
        <v>163</v>
      </c>
      <c r="D511" s="34" t="s">
        <v>15</v>
      </c>
      <c r="E511" s="34" t="s">
        <v>168</v>
      </c>
      <c r="F511" s="34" t="s">
        <v>4</v>
      </c>
      <c r="G511" s="21"/>
      <c r="H511" s="21"/>
      <c r="I511" s="21" t="s">
        <v>38</v>
      </c>
      <c r="J511" s="21" t="s">
        <v>19</v>
      </c>
      <c r="M511" s="12"/>
    </row>
    <row r="512" spans="1:13" ht="18" customHeight="1">
      <c r="A512" s="4">
        <v>511</v>
      </c>
      <c r="B512" s="37">
        <v>38549</v>
      </c>
      <c r="C512" s="34" t="s">
        <v>214</v>
      </c>
      <c r="D512" s="34" t="s">
        <v>23</v>
      </c>
      <c r="E512" s="34" t="s">
        <v>24</v>
      </c>
      <c r="F512" s="34" t="s">
        <v>153</v>
      </c>
      <c r="G512" s="21"/>
      <c r="H512" s="21"/>
      <c r="I512" s="21" t="s">
        <v>25</v>
      </c>
      <c r="J512" s="21" t="s">
        <v>32</v>
      </c>
      <c r="M512" s="12"/>
    </row>
    <row r="513" spans="1:13" ht="18" customHeight="1">
      <c r="A513" s="4">
        <v>512</v>
      </c>
      <c r="B513" s="37">
        <v>38550</v>
      </c>
      <c r="C513" s="34" t="s">
        <v>182</v>
      </c>
      <c r="D513" s="34" t="s">
        <v>148</v>
      </c>
      <c r="E513" s="34" t="s">
        <v>213</v>
      </c>
      <c r="F513" s="34" t="s">
        <v>12</v>
      </c>
      <c r="G513" s="21"/>
      <c r="H513" s="21"/>
      <c r="I513" s="21" t="s">
        <v>31</v>
      </c>
      <c r="J513" s="21" t="s">
        <v>9</v>
      </c>
      <c r="M513" s="12"/>
    </row>
    <row r="514" spans="1:13" ht="18" customHeight="1">
      <c r="A514" s="4">
        <v>513</v>
      </c>
      <c r="B514" s="37">
        <v>38550</v>
      </c>
      <c r="C514" s="34" t="s">
        <v>4</v>
      </c>
      <c r="D514" s="34" t="s">
        <v>7</v>
      </c>
      <c r="E514" s="34" t="s">
        <v>15</v>
      </c>
      <c r="F514" s="34" t="s">
        <v>168</v>
      </c>
      <c r="G514" s="21"/>
      <c r="H514" s="21"/>
      <c r="I514" s="21" t="s">
        <v>38</v>
      </c>
      <c r="J514" s="21" t="s">
        <v>19</v>
      </c>
      <c r="M514" s="12"/>
    </row>
    <row r="515" spans="1:13" ht="18" customHeight="1">
      <c r="A515" s="4">
        <v>514</v>
      </c>
      <c r="B515" s="37">
        <v>38550</v>
      </c>
      <c r="C515" s="34" t="s">
        <v>153</v>
      </c>
      <c r="D515" s="34" t="s">
        <v>142</v>
      </c>
      <c r="E515" s="34" t="s">
        <v>23</v>
      </c>
      <c r="F515" s="34" t="s">
        <v>24</v>
      </c>
      <c r="G515" s="21"/>
      <c r="H515" s="21"/>
      <c r="I515" s="21" t="s">
        <v>25</v>
      </c>
      <c r="J515" s="21" t="s">
        <v>32</v>
      </c>
      <c r="M515" s="12"/>
    </row>
    <row r="516" spans="1:13" ht="18" customHeight="1">
      <c r="A516" s="4">
        <v>515</v>
      </c>
      <c r="B516" s="37">
        <v>38550</v>
      </c>
      <c r="C516" s="34" t="s">
        <v>36</v>
      </c>
      <c r="D516" s="34" t="s">
        <v>144</v>
      </c>
      <c r="E516" s="34" t="s">
        <v>166</v>
      </c>
      <c r="F516" s="34" t="s">
        <v>49</v>
      </c>
      <c r="G516" s="21"/>
      <c r="H516" s="21"/>
      <c r="I516" s="21" t="s">
        <v>20</v>
      </c>
      <c r="J516" s="21" t="s">
        <v>14</v>
      </c>
      <c r="M516" s="12"/>
    </row>
    <row r="517" spans="1:13" ht="18" customHeight="1">
      <c r="A517" s="4">
        <v>516</v>
      </c>
      <c r="B517" s="37">
        <v>38550</v>
      </c>
      <c r="C517" s="36" t="s">
        <v>29</v>
      </c>
      <c r="D517" s="34" t="s">
        <v>30</v>
      </c>
      <c r="E517" s="34" t="s">
        <v>5</v>
      </c>
      <c r="F517" s="34" t="s">
        <v>131</v>
      </c>
      <c r="G517" s="21"/>
      <c r="H517" s="21"/>
      <c r="I517" s="21" t="s">
        <v>8</v>
      </c>
      <c r="J517" s="21" t="s">
        <v>26</v>
      </c>
      <c r="M517" s="13"/>
    </row>
    <row r="518" spans="1:13" ht="18" customHeight="1">
      <c r="A518" s="4">
        <v>517</v>
      </c>
      <c r="B518" s="37">
        <v>38550</v>
      </c>
      <c r="C518" s="34" t="s">
        <v>33</v>
      </c>
      <c r="D518" s="34" t="s">
        <v>46</v>
      </c>
      <c r="E518" s="34" t="s">
        <v>10</v>
      </c>
      <c r="F518" s="34" t="s">
        <v>21</v>
      </c>
      <c r="G518" s="21"/>
      <c r="H518" s="21"/>
      <c r="I518" s="21" t="s">
        <v>37</v>
      </c>
      <c r="J518" s="21" t="s">
        <v>13</v>
      </c>
      <c r="M518" s="12"/>
    </row>
    <row r="519" spans="1:13" ht="18" customHeight="1">
      <c r="A519" s="4">
        <v>518</v>
      </c>
      <c r="B519" s="37">
        <v>38551</v>
      </c>
      <c r="C519" s="34" t="s">
        <v>5</v>
      </c>
      <c r="D519" s="34" t="s">
        <v>47</v>
      </c>
      <c r="E519" s="34" t="s">
        <v>185</v>
      </c>
      <c r="F519" s="34" t="s">
        <v>30</v>
      </c>
      <c r="G519" s="21"/>
      <c r="H519" s="21"/>
      <c r="I519" s="21" t="s">
        <v>32</v>
      </c>
      <c r="J519" s="21" t="s">
        <v>26</v>
      </c>
      <c r="M519" s="12"/>
    </row>
    <row r="520" spans="1:13" ht="18" customHeight="1">
      <c r="A520" s="4">
        <v>519</v>
      </c>
      <c r="B520" s="37">
        <v>38551</v>
      </c>
      <c r="C520" s="34" t="s">
        <v>49</v>
      </c>
      <c r="D520" s="34" t="s">
        <v>27</v>
      </c>
      <c r="E520" s="34" t="s">
        <v>46</v>
      </c>
      <c r="F520" s="34" t="s">
        <v>166</v>
      </c>
      <c r="G520" s="21"/>
      <c r="H520" s="21"/>
      <c r="I520" s="21" t="s">
        <v>20</v>
      </c>
      <c r="J520" s="21" t="s">
        <v>19</v>
      </c>
      <c r="M520" s="12"/>
    </row>
    <row r="521" spans="1:13" ht="18" customHeight="1">
      <c r="A521" s="4">
        <v>520</v>
      </c>
      <c r="B521" s="37">
        <v>38551</v>
      </c>
      <c r="C521" s="34" t="s">
        <v>168</v>
      </c>
      <c r="D521" s="34" t="s">
        <v>163</v>
      </c>
      <c r="E521" s="34" t="s">
        <v>144</v>
      </c>
      <c r="F521" s="34" t="s">
        <v>15</v>
      </c>
      <c r="G521" s="21"/>
      <c r="H521" s="21"/>
      <c r="I521" s="21" t="s">
        <v>38</v>
      </c>
      <c r="J521" s="21" t="s">
        <v>13</v>
      </c>
      <c r="M521" s="12"/>
    </row>
    <row r="522" spans="1:13" ht="18" customHeight="1">
      <c r="A522" s="4">
        <v>521</v>
      </c>
      <c r="B522" s="37">
        <v>38551</v>
      </c>
      <c r="C522" s="34" t="s">
        <v>24</v>
      </c>
      <c r="D522" s="34" t="s">
        <v>214</v>
      </c>
      <c r="E522" s="34" t="s">
        <v>142</v>
      </c>
      <c r="F522" s="34" t="s">
        <v>23</v>
      </c>
      <c r="G522" s="21"/>
      <c r="H522" s="21"/>
      <c r="I522" s="21" t="s">
        <v>25</v>
      </c>
      <c r="J522" s="21" t="s">
        <v>9</v>
      </c>
      <c r="M522" s="12"/>
    </row>
    <row r="523" spans="1:13" ht="18" customHeight="1">
      <c r="A523" s="4">
        <v>522</v>
      </c>
      <c r="B523" s="37">
        <v>38551</v>
      </c>
      <c r="C523" s="34" t="s">
        <v>21</v>
      </c>
      <c r="D523" s="34" t="s">
        <v>72</v>
      </c>
      <c r="E523" s="34" t="s">
        <v>17</v>
      </c>
      <c r="F523" s="34" t="s">
        <v>10</v>
      </c>
      <c r="G523" s="21"/>
      <c r="H523" s="21"/>
      <c r="I523" s="21" t="s">
        <v>14</v>
      </c>
      <c r="J523" s="21" t="s">
        <v>37</v>
      </c>
      <c r="M523" s="12"/>
    </row>
    <row r="524" spans="1:13" ht="18" customHeight="1">
      <c r="A524" s="4">
        <v>523</v>
      </c>
      <c r="B524" s="37">
        <v>38551</v>
      </c>
      <c r="C524" s="34" t="s">
        <v>12</v>
      </c>
      <c r="D524" s="34" t="s">
        <v>161</v>
      </c>
      <c r="E524" s="34" t="s">
        <v>148</v>
      </c>
      <c r="F524" s="34" t="s">
        <v>213</v>
      </c>
      <c r="G524" s="21"/>
      <c r="H524" s="21"/>
      <c r="I524" s="21" t="s">
        <v>31</v>
      </c>
      <c r="J524" s="21" t="s">
        <v>8</v>
      </c>
      <c r="M524" s="12"/>
    </row>
    <row r="525" spans="1:13" ht="18" customHeight="1">
      <c r="A525" s="4">
        <v>524</v>
      </c>
      <c r="B525" s="37">
        <v>38552</v>
      </c>
      <c r="C525" s="34" t="s">
        <v>166</v>
      </c>
      <c r="D525" s="34" t="s">
        <v>4</v>
      </c>
      <c r="E525" s="34" t="s">
        <v>27</v>
      </c>
      <c r="F525" s="34" t="s">
        <v>46</v>
      </c>
      <c r="G525" s="21"/>
      <c r="H525" s="21"/>
      <c r="I525" s="21" t="s">
        <v>20</v>
      </c>
      <c r="J525" s="21" t="s">
        <v>19</v>
      </c>
      <c r="M525" s="12"/>
    </row>
    <row r="526" spans="1:13" ht="18" customHeight="1">
      <c r="A526" s="4">
        <v>525</v>
      </c>
      <c r="B526" s="37">
        <v>38552</v>
      </c>
      <c r="C526" s="34" t="s">
        <v>213</v>
      </c>
      <c r="D526" s="34" t="s">
        <v>182</v>
      </c>
      <c r="E526" s="34" t="s">
        <v>161</v>
      </c>
      <c r="F526" s="34" t="s">
        <v>148</v>
      </c>
      <c r="G526" s="21"/>
      <c r="H526" s="21"/>
      <c r="I526" s="21" t="s">
        <v>31</v>
      </c>
      <c r="J526" s="21" t="s">
        <v>8</v>
      </c>
      <c r="M526" s="12"/>
    </row>
    <row r="527" spans="1:13" ht="18" customHeight="1">
      <c r="A527" s="4">
        <v>526</v>
      </c>
      <c r="B527" s="37">
        <v>38552</v>
      </c>
      <c r="C527" s="34" t="s">
        <v>10</v>
      </c>
      <c r="D527" s="34" t="s">
        <v>6</v>
      </c>
      <c r="E527" s="34" t="s">
        <v>72</v>
      </c>
      <c r="F527" s="34" t="s">
        <v>17</v>
      </c>
      <c r="G527" s="21"/>
      <c r="H527" s="21"/>
      <c r="I527" s="21" t="s">
        <v>14</v>
      </c>
      <c r="J527" s="21" t="s">
        <v>37</v>
      </c>
      <c r="M527" s="12"/>
    </row>
    <row r="528" spans="1:13" ht="18" customHeight="1">
      <c r="A528" s="4">
        <v>527</v>
      </c>
      <c r="B528" s="37">
        <v>38552</v>
      </c>
      <c r="C528" s="34" t="s">
        <v>185</v>
      </c>
      <c r="D528" s="34" t="s">
        <v>29</v>
      </c>
      <c r="E528" s="34" t="s">
        <v>131</v>
      </c>
      <c r="F528" s="34" t="s">
        <v>47</v>
      </c>
      <c r="G528" s="21"/>
      <c r="H528" s="21"/>
      <c r="I528" s="21" t="s">
        <v>32</v>
      </c>
      <c r="J528" s="21" t="s">
        <v>26</v>
      </c>
      <c r="M528" s="12"/>
    </row>
    <row r="529" spans="1:13" ht="18" customHeight="1">
      <c r="A529" s="4">
        <v>528</v>
      </c>
      <c r="B529" s="37">
        <v>38552</v>
      </c>
      <c r="C529" s="34" t="s">
        <v>23</v>
      </c>
      <c r="D529" s="34" t="s">
        <v>153</v>
      </c>
      <c r="E529" s="34" t="s">
        <v>214</v>
      </c>
      <c r="F529" s="34" t="s">
        <v>142</v>
      </c>
      <c r="G529" s="21"/>
      <c r="H529" s="21"/>
      <c r="I529" s="21" t="s">
        <v>25</v>
      </c>
      <c r="J529" s="21" t="s">
        <v>9</v>
      </c>
      <c r="M529" s="12"/>
    </row>
    <row r="530" spans="1:13" ht="18" customHeight="1">
      <c r="A530" s="4">
        <v>529</v>
      </c>
      <c r="B530" s="37">
        <v>38552</v>
      </c>
      <c r="C530" s="34" t="s">
        <v>15</v>
      </c>
      <c r="D530" s="34" t="s">
        <v>16</v>
      </c>
      <c r="E530" s="34" t="s">
        <v>163</v>
      </c>
      <c r="F530" s="34" t="s">
        <v>144</v>
      </c>
      <c r="G530" s="21"/>
      <c r="H530" s="21"/>
      <c r="I530" s="21" t="s">
        <v>38</v>
      </c>
      <c r="J530" s="21" t="s">
        <v>13</v>
      </c>
      <c r="M530" s="12"/>
    </row>
    <row r="531" spans="1:13" ht="18" customHeight="1">
      <c r="A531" s="4">
        <v>530</v>
      </c>
      <c r="B531" s="37">
        <v>38553</v>
      </c>
      <c r="C531" s="34" t="s">
        <v>148</v>
      </c>
      <c r="D531" s="34" t="s">
        <v>12</v>
      </c>
      <c r="E531" s="34" t="s">
        <v>182</v>
      </c>
      <c r="F531" s="34" t="s">
        <v>161</v>
      </c>
      <c r="G531" s="21"/>
      <c r="H531" s="21"/>
      <c r="I531" s="21" t="s">
        <v>31</v>
      </c>
      <c r="J531" s="21" t="s">
        <v>8</v>
      </c>
      <c r="M531" s="12"/>
    </row>
    <row r="532" spans="1:13" ht="18" customHeight="1">
      <c r="A532" s="4">
        <v>531</v>
      </c>
      <c r="B532" s="37">
        <v>38553</v>
      </c>
      <c r="C532" s="34" t="s">
        <v>47</v>
      </c>
      <c r="D532" s="34" t="s">
        <v>39</v>
      </c>
      <c r="E532" s="34" t="s">
        <v>29</v>
      </c>
      <c r="F532" s="34" t="s">
        <v>5</v>
      </c>
      <c r="G532" s="21"/>
      <c r="H532" s="21"/>
      <c r="I532" s="21" t="s">
        <v>32</v>
      </c>
      <c r="J532" s="21" t="s">
        <v>26</v>
      </c>
      <c r="M532" s="12"/>
    </row>
    <row r="533" spans="1:13" ht="18" customHeight="1">
      <c r="A533" s="4">
        <v>532</v>
      </c>
      <c r="B533" s="37">
        <v>38553</v>
      </c>
      <c r="C533" s="34" t="s">
        <v>46</v>
      </c>
      <c r="D533" s="34" t="s">
        <v>49</v>
      </c>
      <c r="E533" s="34" t="s">
        <v>4</v>
      </c>
      <c r="F533" s="34" t="s">
        <v>27</v>
      </c>
      <c r="G533" s="21"/>
      <c r="H533" s="21"/>
      <c r="I533" s="21" t="s">
        <v>20</v>
      </c>
      <c r="J533" s="21" t="s">
        <v>19</v>
      </c>
      <c r="M533" s="12"/>
    </row>
    <row r="534" spans="1:13" ht="18" customHeight="1">
      <c r="A534" s="4">
        <v>533</v>
      </c>
      <c r="B534" s="37">
        <v>38553</v>
      </c>
      <c r="C534" s="34" t="s">
        <v>144</v>
      </c>
      <c r="D534" s="34" t="s">
        <v>210</v>
      </c>
      <c r="E534" s="34" t="s">
        <v>16</v>
      </c>
      <c r="F534" s="34" t="s">
        <v>163</v>
      </c>
      <c r="G534" s="21"/>
      <c r="H534" s="21"/>
      <c r="I534" s="21" t="s">
        <v>38</v>
      </c>
      <c r="J534" s="21" t="s">
        <v>13</v>
      </c>
      <c r="M534" s="12"/>
    </row>
    <row r="535" spans="1:13" ht="18" customHeight="1">
      <c r="A535" s="4">
        <v>534</v>
      </c>
      <c r="B535" s="37">
        <v>38553</v>
      </c>
      <c r="C535" s="34" t="s">
        <v>17</v>
      </c>
      <c r="D535" s="34" t="s">
        <v>22</v>
      </c>
      <c r="E535" s="36" t="s">
        <v>6</v>
      </c>
      <c r="F535" s="34" t="s">
        <v>72</v>
      </c>
      <c r="G535" s="21"/>
      <c r="H535" s="21"/>
      <c r="I535" s="21" t="s">
        <v>14</v>
      </c>
      <c r="J535" s="21" t="s">
        <v>37</v>
      </c>
      <c r="M535" s="12"/>
    </row>
    <row r="536" spans="1:13" ht="18" customHeight="1">
      <c r="A536" s="4">
        <v>535</v>
      </c>
      <c r="B536" s="37">
        <v>38555</v>
      </c>
      <c r="C536" s="34" t="s">
        <v>30</v>
      </c>
      <c r="D536" s="34" t="s">
        <v>17</v>
      </c>
      <c r="E536" s="34" t="s">
        <v>47</v>
      </c>
      <c r="F536" s="34" t="s">
        <v>210</v>
      </c>
      <c r="G536" s="21" t="s">
        <v>185</v>
      </c>
      <c r="H536" s="21" t="s">
        <v>16</v>
      </c>
      <c r="I536" s="21" t="s">
        <v>133</v>
      </c>
      <c r="J536" s="21" t="s">
        <v>134</v>
      </c>
      <c r="M536" s="12"/>
    </row>
    <row r="537" spans="1:13" ht="18" customHeight="1">
      <c r="A537" s="4">
        <v>536</v>
      </c>
      <c r="B537" s="37">
        <v>38556</v>
      </c>
      <c r="C537" s="34" t="s">
        <v>16</v>
      </c>
      <c r="D537" s="34" t="s">
        <v>47</v>
      </c>
      <c r="E537" s="34" t="s">
        <v>17</v>
      </c>
      <c r="F537" s="34" t="s">
        <v>185</v>
      </c>
      <c r="G537" s="21" t="s">
        <v>210</v>
      </c>
      <c r="H537" s="21" t="s">
        <v>30</v>
      </c>
      <c r="I537" s="21" t="s">
        <v>134</v>
      </c>
      <c r="J537" s="21" t="s">
        <v>133</v>
      </c>
      <c r="M537" s="12"/>
    </row>
    <row r="538" spans="1:13" ht="18" customHeight="1">
      <c r="A538" s="4">
        <v>537</v>
      </c>
      <c r="B538" s="37">
        <v>38558</v>
      </c>
      <c r="C538" s="34" t="s">
        <v>213</v>
      </c>
      <c r="D538" s="34" t="s">
        <v>211</v>
      </c>
      <c r="E538" s="34" t="s">
        <v>29</v>
      </c>
      <c r="F538" s="34" t="s">
        <v>148</v>
      </c>
      <c r="G538" s="21"/>
      <c r="H538" s="21"/>
      <c r="I538" s="21" t="s">
        <v>9</v>
      </c>
      <c r="J538" s="21" t="s">
        <v>31</v>
      </c>
      <c r="M538" s="12"/>
    </row>
    <row r="539" spans="1:13" ht="18" customHeight="1">
      <c r="A539" s="4">
        <v>538</v>
      </c>
      <c r="B539" s="37">
        <v>38559</v>
      </c>
      <c r="C539" s="34" t="s">
        <v>182</v>
      </c>
      <c r="D539" s="34" t="s">
        <v>146</v>
      </c>
      <c r="E539" s="34" t="s">
        <v>214</v>
      </c>
      <c r="F539" s="34" t="s">
        <v>23</v>
      </c>
      <c r="G539" s="21"/>
      <c r="H539" s="21"/>
      <c r="I539" s="21" t="s">
        <v>26</v>
      </c>
      <c r="J539" s="21" t="s">
        <v>25</v>
      </c>
      <c r="M539" s="12"/>
    </row>
    <row r="540" spans="1:13" ht="18" customHeight="1">
      <c r="A540" s="4">
        <v>539</v>
      </c>
      <c r="B540" s="37">
        <v>38559</v>
      </c>
      <c r="C540" s="34" t="s">
        <v>35</v>
      </c>
      <c r="D540" s="34" t="s">
        <v>17</v>
      </c>
      <c r="E540" s="34" t="s">
        <v>210</v>
      </c>
      <c r="F540" s="34" t="s">
        <v>4</v>
      </c>
      <c r="G540" s="21"/>
      <c r="H540" s="21"/>
      <c r="I540" s="21" t="s">
        <v>37</v>
      </c>
      <c r="J540" s="21" t="s">
        <v>38</v>
      </c>
      <c r="M540" s="12"/>
    </row>
    <row r="541" spans="1:13" ht="18" customHeight="1">
      <c r="A541" s="4">
        <v>540</v>
      </c>
      <c r="B541" s="37">
        <v>38559</v>
      </c>
      <c r="C541" s="34" t="s">
        <v>6</v>
      </c>
      <c r="D541" s="34" t="s">
        <v>10</v>
      </c>
      <c r="E541" s="34" t="s">
        <v>166</v>
      </c>
      <c r="F541" s="34" t="s">
        <v>7</v>
      </c>
      <c r="G541" s="21"/>
      <c r="H541" s="21"/>
      <c r="I541" s="21" t="s">
        <v>13</v>
      </c>
      <c r="J541" s="21" t="s">
        <v>20</v>
      </c>
      <c r="M541" s="12"/>
    </row>
    <row r="542" spans="1:13" ht="18" customHeight="1">
      <c r="A542" s="4">
        <v>541</v>
      </c>
      <c r="B542" s="37">
        <v>38559</v>
      </c>
      <c r="C542" s="34" t="s">
        <v>142</v>
      </c>
      <c r="D542" s="34" t="s">
        <v>153</v>
      </c>
      <c r="E542" s="34" t="s">
        <v>161</v>
      </c>
      <c r="F542" s="34" t="s">
        <v>173</v>
      </c>
      <c r="G542" s="21"/>
      <c r="H542" s="21"/>
      <c r="I542" s="21" t="s">
        <v>8</v>
      </c>
      <c r="J542" s="21" t="s">
        <v>32</v>
      </c>
      <c r="M542" s="12"/>
    </row>
    <row r="543" spans="1:13" ht="18" customHeight="1">
      <c r="A543" s="4">
        <v>542</v>
      </c>
      <c r="B543" s="37">
        <v>38560</v>
      </c>
      <c r="C543" s="34" t="s">
        <v>4</v>
      </c>
      <c r="D543" s="34" t="s">
        <v>168</v>
      </c>
      <c r="E543" s="34" t="s">
        <v>17</v>
      </c>
      <c r="F543" s="34" t="s">
        <v>210</v>
      </c>
      <c r="G543" s="21"/>
      <c r="H543" s="21"/>
      <c r="I543" s="21" t="s">
        <v>37</v>
      </c>
      <c r="J543" s="21" t="s">
        <v>38</v>
      </c>
      <c r="M543" s="12"/>
    </row>
    <row r="544" spans="1:13" ht="18" customHeight="1">
      <c r="A544" s="4">
        <v>543</v>
      </c>
      <c r="B544" s="37">
        <v>38560</v>
      </c>
      <c r="C544" s="34" t="s">
        <v>7</v>
      </c>
      <c r="D544" s="34" t="s">
        <v>27</v>
      </c>
      <c r="E544" s="34" t="s">
        <v>10</v>
      </c>
      <c r="F544" s="34" t="s">
        <v>166</v>
      </c>
      <c r="G544" s="21"/>
      <c r="H544" s="21"/>
      <c r="I544" s="21" t="s">
        <v>13</v>
      </c>
      <c r="J544" s="21" t="s">
        <v>20</v>
      </c>
      <c r="M544" s="12"/>
    </row>
    <row r="545" spans="1:13" ht="18" customHeight="1">
      <c r="A545" s="4">
        <v>544</v>
      </c>
      <c r="B545" s="37">
        <v>38560</v>
      </c>
      <c r="C545" s="34" t="s">
        <v>29</v>
      </c>
      <c r="D545" s="34" t="s">
        <v>213</v>
      </c>
      <c r="E545" s="34" t="s">
        <v>12</v>
      </c>
      <c r="F545" s="34" t="s">
        <v>211</v>
      </c>
      <c r="G545" s="21"/>
      <c r="H545" s="21"/>
      <c r="I545" s="21" t="s">
        <v>9</v>
      </c>
      <c r="J545" s="21" t="s">
        <v>31</v>
      </c>
      <c r="M545" s="12"/>
    </row>
    <row r="546" spans="1:13" ht="18" customHeight="1">
      <c r="A546" s="4">
        <v>545</v>
      </c>
      <c r="B546" s="37">
        <v>38560</v>
      </c>
      <c r="C546" s="34" t="s">
        <v>23</v>
      </c>
      <c r="D546" s="34" t="s">
        <v>214</v>
      </c>
      <c r="E546" s="34" t="s">
        <v>50</v>
      </c>
      <c r="F546" s="34" t="s">
        <v>146</v>
      </c>
      <c r="G546" s="21"/>
      <c r="H546" s="21"/>
      <c r="I546" s="21" t="s">
        <v>26</v>
      </c>
      <c r="J546" s="21" t="s">
        <v>25</v>
      </c>
      <c r="M546" s="12"/>
    </row>
    <row r="547" spans="1:13" ht="18" customHeight="1">
      <c r="A547" s="4">
        <v>546</v>
      </c>
      <c r="B547" s="37">
        <v>38560</v>
      </c>
      <c r="C547" s="34" t="s">
        <v>15</v>
      </c>
      <c r="D547" s="34" t="s">
        <v>144</v>
      </c>
      <c r="E547" s="34" t="s">
        <v>163</v>
      </c>
      <c r="F547" s="34" t="s">
        <v>22</v>
      </c>
      <c r="G547" s="21"/>
      <c r="H547" s="21"/>
      <c r="I547" s="21" t="s">
        <v>14</v>
      </c>
      <c r="J547" s="21" t="s">
        <v>19</v>
      </c>
      <c r="M547" s="12"/>
    </row>
    <row r="548" spans="1:13" ht="18" customHeight="1">
      <c r="A548" s="4">
        <v>547</v>
      </c>
      <c r="B548" s="37">
        <v>38560</v>
      </c>
      <c r="C548" s="34" t="s">
        <v>24</v>
      </c>
      <c r="D548" s="34" t="s">
        <v>173</v>
      </c>
      <c r="E548" s="34" t="s">
        <v>153</v>
      </c>
      <c r="F548" s="34" t="s">
        <v>161</v>
      </c>
      <c r="G548" s="21"/>
      <c r="H548" s="21"/>
      <c r="I548" s="21" t="s">
        <v>8</v>
      </c>
      <c r="J548" s="21" t="s">
        <v>32</v>
      </c>
      <c r="M548" s="12"/>
    </row>
    <row r="549" spans="1:13" ht="18" customHeight="1">
      <c r="A549" s="4">
        <v>548</v>
      </c>
      <c r="B549" s="37">
        <v>38561</v>
      </c>
      <c r="C549" s="34" t="s">
        <v>211</v>
      </c>
      <c r="D549" s="34" t="s">
        <v>148</v>
      </c>
      <c r="E549" s="34" t="s">
        <v>213</v>
      </c>
      <c r="F549" s="34" t="s">
        <v>12</v>
      </c>
      <c r="G549" s="21"/>
      <c r="H549" s="21"/>
      <c r="I549" s="21" t="s">
        <v>9</v>
      </c>
      <c r="J549" s="21" t="s">
        <v>31</v>
      </c>
      <c r="M549" s="12"/>
    </row>
    <row r="550" spans="1:13" ht="18" customHeight="1">
      <c r="A550" s="4">
        <v>549</v>
      </c>
      <c r="B550" s="37">
        <v>38561</v>
      </c>
      <c r="C550" s="34" t="s">
        <v>210</v>
      </c>
      <c r="D550" s="34" t="s">
        <v>35</v>
      </c>
      <c r="E550" s="34" t="s">
        <v>168</v>
      </c>
      <c r="F550" s="34" t="s">
        <v>49</v>
      </c>
      <c r="G550" s="21"/>
      <c r="H550" s="21"/>
      <c r="I550" s="21" t="s">
        <v>37</v>
      </c>
      <c r="J550" s="21" t="s">
        <v>38</v>
      </c>
      <c r="M550" s="12"/>
    </row>
    <row r="551" spans="1:13" ht="18" customHeight="1">
      <c r="A551" s="4">
        <v>550</v>
      </c>
      <c r="B551" s="37">
        <v>38561</v>
      </c>
      <c r="C551" s="34" t="s">
        <v>22</v>
      </c>
      <c r="D551" s="34" t="s">
        <v>72</v>
      </c>
      <c r="E551" s="34" t="s">
        <v>144</v>
      </c>
      <c r="F551" s="34" t="s">
        <v>163</v>
      </c>
      <c r="G551" s="21"/>
      <c r="H551" s="21"/>
      <c r="I551" s="21" t="s">
        <v>14</v>
      </c>
      <c r="J551" s="21" t="s">
        <v>19</v>
      </c>
      <c r="M551" s="12"/>
    </row>
    <row r="552" spans="1:13" ht="18" customHeight="1">
      <c r="A552" s="4">
        <v>551</v>
      </c>
      <c r="B552" s="37">
        <v>38562</v>
      </c>
      <c r="C552" s="34" t="s">
        <v>166</v>
      </c>
      <c r="D552" s="34" t="s">
        <v>4</v>
      </c>
      <c r="E552" s="34" t="s">
        <v>72</v>
      </c>
      <c r="F552" s="34" t="s">
        <v>10</v>
      </c>
      <c r="G552" s="21"/>
      <c r="H552" s="21"/>
      <c r="I552" s="21" t="s">
        <v>38</v>
      </c>
      <c r="J552" s="21" t="s">
        <v>14</v>
      </c>
      <c r="M552" s="12"/>
    </row>
    <row r="553" spans="1:13" ht="18" customHeight="1">
      <c r="A553" s="4">
        <v>552</v>
      </c>
      <c r="B553" s="37">
        <v>38562</v>
      </c>
      <c r="C553" s="34" t="s">
        <v>185</v>
      </c>
      <c r="D553" s="34" t="s">
        <v>47</v>
      </c>
      <c r="E553" s="34" t="s">
        <v>23</v>
      </c>
      <c r="F553" s="34" t="s">
        <v>41</v>
      </c>
      <c r="G553" s="21"/>
      <c r="H553" s="21"/>
      <c r="I553" s="21" t="s">
        <v>32</v>
      </c>
      <c r="J553" s="21" t="s">
        <v>9</v>
      </c>
      <c r="M553" s="12"/>
    </row>
    <row r="554" spans="1:13" ht="18" customHeight="1">
      <c r="A554" s="4">
        <v>553</v>
      </c>
      <c r="B554" s="37">
        <v>38562</v>
      </c>
      <c r="C554" s="34" t="s">
        <v>17</v>
      </c>
      <c r="D554" s="34" t="s">
        <v>46</v>
      </c>
      <c r="E554" s="34" t="s">
        <v>33</v>
      </c>
      <c r="F554" s="34" t="s">
        <v>168</v>
      </c>
      <c r="G554" s="21"/>
      <c r="H554" s="21"/>
      <c r="I554" s="21" t="s">
        <v>19</v>
      </c>
      <c r="J554" s="21" t="s">
        <v>13</v>
      </c>
      <c r="M554" s="12"/>
    </row>
    <row r="555" spans="1:13" ht="18" customHeight="1">
      <c r="A555" s="4">
        <v>554</v>
      </c>
      <c r="B555" s="37">
        <v>38562</v>
      </c>
      <c r="C555" s="34" t="s">
        <v>163</v>
      </c>
      <c r="D555" s="34" t="s">
        <v>15</v>
      </c>
      <c r="E555" s="34" t="s">
        <v>16</v>
      </c>
      <c r="F555" s="34" t="s">
        <v>144</v>
      </c>
      <c r="G555" s="21"/>
      <c r="H555" s="21"/>
      <c r="I555" s="21" t="s">
        <v>37</v>
      </c>
      <c r="J555" s="21" t="s">
        <v>20</v>
      </c>
      <c r="M555" s="12"/>
    </row>
    <row r="556" spans="1:13" ht="18" customHeight="1">
      <c r="A556" s="4">
        <v>555</v>
      </c>
      <c r="B556" s="37">
        <v>38563</v>
      </c>
      <c r="C556" s="34" t="s">
        <v>161</v>
      </c>
      <c r="D556" s="34" t="s">
        <v>142</v>
      </c>
      <c r="E556" s="34" t="s">
        <v>214</v>
      </c>
      <c r="F556" s="34" t="s">
        <v>24</v>
      </c>
      <c r="G556" s="21"/>
      <c r="H556" s="21"/>
      <c r="I556" s="21" t="s">
        <v>25</v>
      </c>
      <c r="J556" s="21" t="s">
        <v>8</v>
      </c>
      <c r="M556" s="12"/>
    </row>
    <row r="557" spans="1:13" ht="18" customHeight="1">
      <c r="A557" s="4">
        <v>556</v>
      </c>
      <c r="B557" s="37">
        <v>38563</v>
      </c>
      <c r="C557" s="34" t="s">
        <v>5</v>
      </c>
      <c r="D557" s="34" t="s">
        <v>29</v>
      </c>
      <c r="E557" s="34" t="s">
        <v>131</v>
      </c>
      <c r="F557" s="34" t="s">
        <v>148</v>
      </c>
      <c r="G557" s="21"/>
      <c r="H557" s="21"/>
      <c r="I557" s="21" t="s">
        <v>31</v>
      </c>
      <c r="J557" s="21" t="s">
        <v>26</v>
      </c>
      <c r="M557" s="12"/>
    </row>
    <row r="558" spans="1:13" ht="18" customHeight="1">
      <c r="A558" s="4">
        <v>557</v>
      </c>
      <c r="B558" s="37">
        <v>38563</v>
      </c>
      <c r="C558" s="34" t="s">
        <v>168</v>
      </c>
      <c r="D558" s="34" t="s">
        <v>210</v>
      </c>
      <c r="E558" s="34" t="s">
        <v>46</v>
      </c>
      <c r="F558" s="34" t="s">
        <v>33</v>
      </c>
      <c r="G558" s="21"/>
      <c r="H558" s="21"/>
      <c r="I558" s="21" t="s">
        <v>19</v>
      </c>
      <c r="J558" s="21" t="s">
        <v>13</v>
      </c>
      <c r="M558" s="12"/>
    </row>
    <row r="559" spans="1:13" ht="18" customHeight="1">
      <c r="A559" s="4">
        <v>558</v>
      </c>
      <c r="B559" s="37">
        <v>38563</v>
      </c>
      <c r="C559" s="34" t="s">
        <v>10</v>
      </c>
      <c r="D559" s="34" t="s">
        <v>7</v>
      </c>
      <c r="E559" s="34" t="s">
        <v>4</v>
      </c>
      <c r="F559" s="34" t="s">
        <v>72</v>
      </c>
      <c r="G559" s="21"/>
      <c r="H559" s="21"/>
      <c r="I559" s="21" t="s">
        <v>38</v>
      </c>
      <c r="J559" s="21" t="s">
        <v>14</v>
      </c>
      <c r="M559" s="12"/>
    </row>
    <row r="560" spans="1:13" ht="18" customHeight="1">
      <c r="A560" s="4">
        <v>559</v>
      </c>
      <c r="B560" s="37">
        <v>38563</v>
      </c>
      <c r="C560" s="34" t="s">
        <v>144</v>
      </c>
      <c r="D560" s="34" t="s">
        <v>22</v>
      </c>
      <c r="E560" s="34" t="s">
        <v>15</v>
      </c>
      <c r="F560" s="34" t="s">
        <v>16</v>
      </c>
      <c r="G560" s="21"/>
      <c r="H560" s="21"/>
      <c r="I560" s="21" t="s">
        <v>37</v>
      </c>
      <c r="J560" s="21" t="s">
        <v>20</v>
      </c>
      <c r="M560" s="12"/>
    </row>
    <row r="561" spans="1:13" ht="18" customHeight="1">
      <c r="A561" s="4">
        <v>560</v>
      </c>
      <c r="B561" s="37">
        <v>38563</v>
      </c>
      <c r="C561" s="34" t="s">
        <v>12</v>
      </c>
      <c r="D561" s="34" t="s">
        <v>23</v>
      </c>
      <c r="E561" s="34" t="s">
        <v>47</v>
      </c>
      <c r="F561" s="34" t="s">
        <v>213</v>
      </c>
      <c r="G561" s="21"/>
      <c r="H561" s="21"/>
      <c r="I561" s="21" t="s">
        <v>32</v>
      </c>
      <c r="J561" s="21" t="s">
        <v>9</v>
      </c>
      <c r="M561" s="12"/>
    </row>
    <row r="562" spans="1:13" ht="18" customHeight="1">
      <c r="A562" s="4">
        <v>561</v>
      </c>
      <c r="B562" s="37">
        <v>38564</v>
      </c>
      <c r="C562" s="36" t="s">
        <v>72</v>
      </c>
      <c r="D562" s="34" t="s">
        <v>166</v>
      </c>
      <c r="E562" s="34" t="s">
        <v>7</v>
      </c>
      <c r="F562" s="34" t="s">
        <v>4</v>
      </c>
      <c r="G562" s="21"/>
      <c r="H562" s="21"/>
      <c r="I562" s="21" t="s">
        <v>38</v>
      </c>
      <c r="J562" s="21" t="s">
        <v>14</v>
      </c>
      <c r="M562" s="13"/>
    </row>
    <row r="563" spans="1:13" ht="18" customHeight="1">
      <c r="A563" s="4">
        <v>562</v>
      </c>
      <c r="B563" s="37">
        <v>38564</v>
      </c>
      <c r="C563" s="34" t="s">
        <v>47</v>
      </c>
      <c r="D563" s="34" t="s">
        <v>213</v>
      </c>
      <c r="E563" s="34" t="s">
        <v>185</v>
      </c>
      <c r="F563" s="34" t="s">
        <v>23</v>
      </c>
      <c r="G563" s="21"/>
      <c r="H563" s="21"/>
      <c r="I563" s="21" t="s">
        <v>32</v>
      </c>
      <c r="J563" s="21" t="s">
        <v>9</v>
      </c>
      <c r="M563" s="12"/>
    </row>
    <row r="564" spans="1:13" ht="18" customHeight="1">
      <c r="A564" s="4">
        <v>563</v>
      </c>
      <c r="B564" s="37">
        <v>38564</v>
      </c>
      <c r="C564" s="34" t="s">
        <v>153</v>
      </c>
      <c r="D564" s="34" t="s">
        <v>24</v>
      </c>
      <c r="E564" s="34" t="s">
        <v>142</v>
      </c>
      <c r="F564" s="34" t="s">
        <v>214</v>
      </c>
      <c r="G564" s="21"/>
      <c r="H564" s="21"/>
      <c r="I564" s="21" t="s">
        <v>25</v>
      </c>
      <c r="J564" s="21" t="s">
        <v>8</v>
      </c>
      <c r="M564" s="12"/>
    </row>
    <row r="565" spans="1:13" ht="18" customHeight="1">
      <c r="A565" s="4">
        <v>564</v>
      </c>
      <c r="B565" s="37">
        <v>38564</v>
      </c>
      <c r="C565" s="34" t="s">
        <v>30</v>
      </c>
      <c r="D565" s="34" t="s">
        <v>131</v>
      </c>
      <c r="E565" s="34" t="s">
        <v>148</v>
      </c>
      <c r="F565" s="34" t="s">
        <v>29</v>
      </c>
      <c r="G565" s="21"/>
      <c r="H565" s="21"/>
      <c r="I565" s="21" t="s">
        <v>31</v>
      </c>
      <c r="J565" s="21" t="s">
        <v>26</v>
      </c>
      <c r="M565" s="12"/>
    </row>
    <row r="566" spans="1:13" ht="18" customHeight="1">
      <c r="A566" s="4">
        <v>565</v>
      </c>
      <c r="B566" s="37">
        <v>38564</v>
      </c>
      <c r="C566" s="34" t="s">
        <v>33</v>
      </c>
      <c r="D566" s="34" t="s">
        <v>17</v>
      </c>
      <c r="E566" s="34" t="s">
        <v>210</v>
      </c>
      <c r="F566" s="34" t="s">
        <v>46</v>
      </c>
      <c r="G566" s="21"/>
      <c r="H566" s="21"/>
      <c r="I566" s="21" t="s">
        <v>19</v>
      </c>
      <c r="J566" s="21" t="s">
        <v>13</v>
      </c>
      <c r="M566" s="12"/>
    </row>
    <row r="567" spans="1:13" ht="18" customHeight="1">
      <c r="A567" s="4">
        <v>566</v>
      </c>
      <c r="B567" s="37">
        <v>38564</v>
      </c>
      <c r="C567" s="34" t="s">
        <v>16</v>
      </c>
      <c r="D567" s="34" t="s">
        <v>163</v>
      </c>
      <c r="E567" s="34" t="s">
        <v>22</v>
      </c>
      <c r="F567" s="34" t="s">
        <v>15</v>
      </c>
      <c r="G567" s="21"/>
      <c r="H567" s="21"/>
      <c r="I567" s="21" t="s">
        <v>37</v>
      </c>
      <c r="J567" s="21" t="s">
        <v>20</v>
      </c>
      <c r="M567" s="12"/>
    </row>
    <row r="568" spans="1:13" ht="18" customHeight="1">
      <c r="A568" s="4">
        <v>567</v>
      </c>
      <c r="B568" s="37">
        <v>38565</v>
      </c>
      <c r="C568" s="34" t="s">
        <v>214</v>
      </c>
      <c r="D568" s="34" t="s">
        <v>161</v>
      </c>
      <c r="E568" s="34" t="s">
        <v>153</v>
      </c>
      <c r="F568" s="34" t="s">
        <v>142</v>
      </c>
      <c r="G568" s="21"/>
      <c r="H568" s="21"/>
      <c r="I568" s="21" t="s">
        <v>25</v>
      </c>
      <c r="J568" s="21" t="s">
        <v>31</v>
      </c>
      <c r="M568" s="12"/>
    </row>
    <row r="569" spans="1:13" ht="18" customHeight="1">
      <c r="A569" s="4">
        <v>568</v>
      </c>
      <c r="B569" s="37">
        <v>38566</v>
      </c>
      <c r="C569" s="34" t="s">
        <v>4</v>
      </c>
      <c r="D569" s="34" t="s">
        <v>10</v>
      </c>
      <c r="E569" s="34" t="s">
        <v>27</v>
      </c>
      <c r="F569" s="34" t="s">
        <v>49</v>
      </c>
      <c r="G569" s="21"/>
      <c r="H569" s="21"/>
      <c r="I569" s="21" t="s">
        <v>19</v>
      </c>
      <c r="J569" s="21" t="s">
        <v>37</v>
      </c>
      <c r="M569" s="12"/>
    </row>
    <row r="570" spans="1:13" ht="18" customHeight="1">
      <c r="A570" s="4">
        <v>569</v>
      </c>
      <c r="B570" s="37">
        <v>38566</v>
      </c>
      <c r="C570" s="34" t="s">
        <v>46</v>
      </c>
      <c r="D570" s="34" t="s">
        <v>35</v>
      </c>
      <c r="E570" s="34" t="s">
        <v>43</v>
      </c>
      <c r="F570" s="34" t="s">
        <v>22</v>
      </c>
      <c r="G570" s="21"/>
      <c r="H570" s="21"/>
      <c r="I570" s="21" t="s">
        <v>20</v>
      </c>
      <c r="J570" s="21" t="s">
        <v>14</v>
      </c>
      <c r="M570" s="12"/>
    </row>
    <row r="571" spans="1:13" ht="18" customHeight="1">
      <c r="A571" s="4">
        <v>570</v>
      </c>
      <c r="B571" s="37">
        <v>38566</v>
      </c>
      <c r="C571" s="34" t="s">
        <v>131</v>
      </c>
      <c r="D571" s="34" t="s">
        <v>148</v>
      </c>
      <c r="E571" s="34" t="s">
        <v>29</v>
      </c>
      <c r="F571" s="34" t="s">
        <v>12</v>
      </c>
      <c r="G571" s="21"/>
      <c r="H571" s="21"/>
      <c r="I571" s="21" t="s">
        <v>8</v>
      </c>
      <c r="J571" s="21" t="s">
        <v>9</v>
      </c>
      <c r="M571" s="12"/>
    </row>
    <row r="572" spans="1:13" ht="18" customHeight="1">
      <c r="A572" s="4">
        <v>571</v>
      </c>
      <c r="B572" s="37">
        <v>38566</v>
      </c>
      <c r="C572" s="34" t="s">
        <v>15</v>
      </c>
      <c r="D572" s="34" t="s">
        <v>6</v>
      </c>
      <c r="E572" s="34" t="s">
        <v>163</v>
      </c>
      <c r="F572" s="34" t="s">
        <v>21</v>
      </c>
      <c r="G572" s="21"/>
      <c r="H572" s="21"/>
      <c r="I572" s="21" t="s">
        <v>13</v>
      </c>
      <c r="J572" s="21" t="s">
        <v>38</v>
      </c>
      <c r="M572" s="12"/>
    </row>
    <row r="573" spans="1:13" ht="18" customHeight="1">
      <c r="A573" s="4">
        <v>572</v>
      </c>
      <c r="B573" s="37">
        <v>38566</v>
      </c>
      <c r="C573" s="34" t="s">
        <v>142</v>
      </c>
      <c r="D573" s="34" t="s">
        <v>153</v>
      </c>
      <c r="E573" s="34" t="s">
        <v>24</v>
      </c>
      <c r="F573" s="34" t="s">
        <v>161</v>
      </c>
      <c r="G573" s="21"/>
      <c r="H573" s="21"/>
      <c r="I573" s="21" t="s">
        <v>25</v>
      </c>
      <c r="J573" s="21" t="s">
        <v>31</v>
      </c>
      <c r="M573" s="12"/>
    </row>
    <row r="574" spans="1:13" ht="18" customHeight="1">
      <c r="A574" s="4">
        <v>573</v>
      </c>
      <c r="B574" s="37">
        <v>38566</v>
      </c>
      <c r="C574" s="34" t="s">
        <v>50</v>
      </c>
      <c r="D574" s="34" t="s">
        <v>185</v>
      </c>
      <c r="E574" s="34" t="s">
        <v>182</v>
      </c>
      <c r="F574" s="34" t="s">
        <v>173</v>
      </c>
      <c r="G574" s="21"/>
      <c r="H574" s="21"/>
      <c r="I574" s="21" t="s">
        <v>26</v>
      </c>
      <c r="J574" s="21" t="s">
        <v>32</v>
      </c>
      <c r="M574" s="12"/>
    </row>
    <row r="575" spans="1:13" ht="18" customHeight="1">
      <c r="A575" s="4">
        <v>574</v>
      </c>
      <c r="B575" s="37">
        <v>38567</v>
      </c>
      <c r="C575" s="34" t="s">
        <v>182</v>
      </c>
      <c r="D575" s="34" t="s">
        <v>47</v>
      </c>
      <c r="E575" s="34" t="s">
        <v>146</v>
      </c>
      <c r="F575" s="34" t="s">
        <v>185</v>
      </c>
      <c r="G575" s="21"/>
      <c r="H575" s="21"/>
      <c r="I575" s="21" t="s">
        <v>26</v>
      </c>
      <c r="J575" s="21" t="s">
        <v>32</v>
      </c>
      <c r="M575" s="12"/>
    </row>
    <row r="576" spans="1:13" ht="18" customHeight="1">
      <c r="A576" s="4">
        <v>575</v>
      </c>
      <c r="B576" s="37">
        <v>38567</v>
      </c>
      <c r="C576" s="34" t="s">
        <v>49</v>
      </c>
      <c r="D576" s="34" t="s">
        <v>72</v>
      </c>
      <c r="E576" s="34" t="s">
        <v>10</v>
      </c>
      <c r="F576" s="34" t="s">
        <v>27</v>
      </c>
      <c r="G576" s="21"/>
      <c r="H576" s="21"/>
      <c r="I576" s="21" t="s">
        <v>19</v>
      </c>
      <c r="J576" s="21" t="s">
        <v>37</v>
      </c>
      <c r="M576" s="12"/>
    </row>
    <row r="577" spans="1:13" ht="18" customHeight="1">
      <c r="A577" s="4">
        <v>576</v>
      </c>
      <c r="B577" s="37">
        <v>38567</v>
      </c>
      <c r="C577" s="34" t="s">
        <v>29</v>
      </c>
      <c r="D577" s="34" t="s">
        <v>5</v>
      </c>
      <c r="E577" s="34" t="s">
        <v>213</v>
      </c>
      <c r="F577" s="34" t="s">
        <v>148</v>
      </c>
      <c r="G577" s="21"/>
      <c r="H577" s="21"/>
      <c r="I577" s="21" t="s">
        <v>8</v>
      </c>
      <c r="J577" s="21" t="s">
        <v>9</v>
      </c>
      <c r="M577" s="12"/>
    </row>
    <row r="578" spans="1:13" ht="18" customHeight="1">
      <c r="A578" s="4">
        <v>577</v>
      </c>
      <c r="B578" s="37">
        <v>38567</v>
      </c>
      <c r="C578" s="34" t="s">
        <v>24</v>
      </c>
      <c r="D578" s="34" t="s">
        <v>214</v>
      </c>
      <c r="E578" s="34" t="s">
        <v>161</v>
      </c>
      <c r="F578" s="34" t="s">
        <v>153</v>
      </c>
      <c r="G578" s="21"/>
      <c r="H578" s="21"/>
      <c r="I578" s="21" t="s">
        <v>25</v>
      </c>
      <c r="J578" s="21" t="s">
        <v>31</v>
      </c>
      <c r="M578" s="12"/>
    </row>
    <row r="579" spans="1:13" ht="18" customHeight="1">
      <c r="A579" s="4">
        <v>578</v>
      </c>
      <c r="B579" s="37">
        <v>38567</v>
      </c>
      <c r="C579" s="34" t="s">
        <v>21</v>
      </c>
      <c r="D579" s="34" t="s">
        <v>16</v>
      </c>
      <c r="E579" s="34" t="s">
        <v>6</v>
      </c>
      <c r="F579" s="34" t="s">
        <v>163</v>
      </c>
      <c r="G579" s="21"/>
      <c r="H579" s="21"/>
      <c r="I579" s="21" t="s">
        <v>13</v>
      </c>
      <c r="J579" s="21" t="s">
        <v>38</v>
      </c>
      <c r="M579" s="12"/>
    </row>
    <row r="580" spans="1:13" ht="18" customHeight="1">
      <c r="A580" s="4">
        <v>579</v>
      </c>
      <c r="B580" s="37">
        <v>38567</v>
      </c>
      <c r="C580" s="34" t="s">
        <v>22</v>
      </c>
      <c r="D580" s="34" t="s">
        <v>166</v>
      </c>
      <c r="E580" s="34" t="s">
        <v>35</v>
      </c>
      <c r="F580" s="34" t="s">
        <v>43</v>
      </c>
      <c r="G580" s="21"/>
      <c r="H580" s="21"/>
      <c r="I580" s="21" t="s">
        <v>20</v>
      </c>
      <c r="J580" s="21" t="s">
        <v>14</v>
      </c>
      <c r="M580" s="12"/>
    </row>
    <row r="581" spans="1:13" ht="18" customHeight="1">
      <c r="A581" s="4">
        <v>580</v>
      </c>
      <c r="B581" s="37">
        <v>38568</v>
      </c>
      <c r="C581" s="34" t="s">
        <v>148</v>
      </c>
      <c r="D581" s="34" t="s">
        <v>131</v>
      </c>
      <c r="E581" s="34" t="s">
        <v>5</v>
      </c>
      <c r="F581" s="34" t="s">
        <v>30</v>
      </c>
      <c r="G581" s="21"/>
      <c r="H581" s="21"/>
      <c r="I581" s="21" t="s">
        <v>8</v>
      </c>
      <c r="J581" s="21" t="s">
        <v>9</v>
      </c>
      <c r="M581" s="12"/>
    </row>
    <row r="582" spans="1:13" ht="18" customHeight="1">
      <c r="A582" s="4">
        <v>581</v>
      </c>
      <c r="B582" s="37">
        <v>38568</v>
      </c>
      <c r="C582" s="34" t="s">
        <v>43</v>
      </c>
      <c r="D582" s="34" t="s">
        <v>46</v>
      </c>
      <c r="E582" s="34" t="s">
        <v>166</v>
      </c>
      <c r="F582" s="34" t="s">
        <v>35</v>
      </c>
      <c r="G582" s="21"/>
      <c r="H582" s="21"/>
      <c r="I582" s="21" t="s">
        <v>20</v>
      </c>
      <c r="J582" s="21" t="s">
        <v>14</v>
      </c>
      <c r="M582" s="12"/>
    </row>
    <row r="583" spans="1:13" ht="18" customHeight="1">
      <c r="A583" s="4">
        <v>582</v>
      </c>
      <c r="B583" s="37">
        <v>38568</v>
      </c>
      <c r="C583" s="34" t="s">
        <v>27</v>
      </c>
      <c r="D583" s="34" t="s">
        <v>4</v>
      </c>
      <c r="E583" s="34" t="s">
        <v>72</v>
      </c>
      <c r="F583" s="34" t="s">
        <v>10</v>
      </c>
      <c r="G583" s="21"/>
      <c r="H583" s="21"/>
      <c r="I583" s="21" t="s">
        <v>19</v>
      </c>
      <c r="J583" s="21" t="s">
        <v>37</v>
      </c>
      <c r="M583" s="12"/>
    </row>
    <row r="584" spans="1:13" ht="18" customHeight="1">
      <c r="A584" s="4">
        <v>583</v>
      </c>
      <c r="B584" s="37">
        <v>38568</v>
      </c>
      <c r="C584" s="34" t="s">
        <v>163</v>
      </c>
      <c r="D584" s="34" t="s">
        <v>15</v>
      </c>
      <c r="E584" s="34" t="s">
        <v>16</v>
      </c>
      <c r="F584" s="34" t="s">
        <v>6</v>
      </c>
      <c r="G584" s="21"/>
      <c r="H584" s="21"/>
      <c r="I584" s="21" t="s">
        <v>13</v>
      </c>
      <c r="J584" s="21" t="s">
        <v>38</v>
      </c>
      <c r="M584" s="12"/>
    </row>
    <row r="585" spans="1:13" ht="18" customHeight="1">
      <c r="A585" s="4">
        <v>584</v>
      </c>
      <c r="B585" s="37">
        <v>38569</v>
      </c>
      <c r="C585" s="34" t="s">
        <v>153</v>
      </c>
      <c r="D585" s="34" t="s">
        <v>12</v>
      </c>
      <c r="E585" s="34" t="s">
        <v>23</v>
      </c>
      <c r="F585" s="34" t="s">
        <v>213</v>
      </c>
      <c r="G585" s="21"/>
      <c r="H585" s="21"/>
      <c r="I585" s="21" t="s">
        <v>9</v>
      </c>
      <c r="J585" s="21" t="s">
        <v>25</v>
      </c>
      <c r="M585" s="12"/>
    </row>
    <row r="586" spans="1:13" ht="18" customHeight="1">
      <c r="A586" s="4">
        <v>585</v>
      </c>
      <c r="B586" s="37">
        <v>38569</v>
      </c>
      <c r="C586" s="34" t="s">
        <v>10</v>
      </c>
      <c r="D586" s="34" t="s">
        <v>144</v>
      </c>
      <c r="E586" s="34" t="s">
        <v>36</v>
      </c>
      <c r="F586" s="34" t="s">
        <v>16</v>
      </c>
      <c r="G586" s="21"/>
      <c r="H586" s="21"/>
      <c r="I586" s="21" t="s">
        <v>13</v>
      </c>
      <c r="J586" s="21" t="s">
        <v>20</v>
      </c>
      <c r="M586" s="12"/>
    </row>
    <row r="587" spans="1:13" ht="18" customHeight="1">
      <c r="A587" s="4">
        <v>586</v>
      </c>
      <c r="B587" s="37">
        <v>38569</v>
      </c>
      <c r="C587" s="34" t="s">
        <v>6</v>
      </c>
      <c r="D587" s="34" t="s">
        <v>168</v>
      </c>
      <c r="E587" s="34" t="s">
        <v>46</v>
      </c>
      <c r="F587" s="34" t="s">
        <v>210</v>
      </c>
      <c r="G587" s="21"/>
      <c r="H587" s="21"/>
      <c r="I587" s="21" t="s">
        <v>14</v>
      </c>
      <c r="J587" s="21" t="s">
        <v>37</v>
      </c>
      <c r="M587" s="12"/>
    </row>
    <row r="588" spans="1:13" ht="18" customHeight="1">
      <c r="A588" s="4">
        <v>587</v>
      </c>
      <c r="B588" s="37">
        <v>38569</v>
      </c>
      <c r="C588" s="34" t="s">
        <v>30</v>
      </c>
      <c r="D588" s="34" t="s">
        <v>142</v>
      </c>
      <c r="E588" s="34" t="s">
        <v>214</v>
      </c>
      <c r="F588" s="34" t="s">
        <v>41</v>
      </c>
      <c r="G588" s="21"/>
      <c r="H588" s="21"/>
      <c r="I588" s="21" t="s">
        <v>8</v>
      </c>
      <c r="J588" s="21" t="s">
        <v>26</v>
      </c>
      <c r="M588" s="12"/>
    </row>
    <row r="589" spans="1:13" ht="18" customHeight="1">
      <c r="A589" s="4">
        <v>588</v>
      </c>
      <c r="B589" s="37">
        <v>38570</v>
      </c>
      <c r="C589" s="34" t="s">
        <v>35</v>
      </c>
      <c r="D589" s="34" t="s">
        <v>49</v>
      </c>
      <c r="E589" s="34" t="s">
        <v>4</v>
      </c>
      <c r="F589" s="34" t="s">
        <v>72</v>
      </c>
      <c r="G589" s="21"/>
      <c r="H589" s="21"/>
      <c r="I589" s="21" t="s">
        <v>38</v>
      </c>
      <c r="J589" s="21" t="s">
        <v>19</v>
      </c>
      <c r="M589" s="12"/>
    </row>
    <row r="590" spans="1:13" ht="18" customHeight="1">
      <c r="A590" s="4">
        <v>589</v>
      </c>
      <c r="B590" s="37">
        <v>38570</v>
      </c>
      <c r="C590" s="34" t="s">
        <v>213</v>
      </c>
      <c r="D590" s="34" t="s">
        <v>161</v>
      </c>
      <c r="E590" s="34" t="s">
        <v>12</v>
      </c>
      <c r="F590" s="34" t="s">
        <v>23</v>
      </c>
      <c r="G590" s="21"/>
      <c r="H590" s="21"/>
      <c r="I590" s="21" t="s">
        <v>9</v>
      </c>
      <c r="J590" s="21" t="s">
        <v>25</v>
      </c>
      <c r="M590" s="12"/>
    </row>
    <row r="591" spans="1:13" ht="18" customHeight="1">
      <c r="A591" s="4">
        <v>590</v>
      </c>
      <c r="B591" s="37">
        <v>38570</v>
      </c>
      <c r="C591" s="34" t="s">
        <v>5</v>
      </c>
      <c r="D591" s="34" t="s">
        <v>29</v>
      </c>
      <c r="E591" s="34" t="s">
        <v>47</v>
      </c>
      <c r="F591" s="34" t="s">
        <v>131</v>
      </c>
      <c r="G591" s="21"/>
      <c r="H591" s="21"/>
      <c r="I591" s="21" t="s">
        <v>31</v>
      </c>
      <c r="J591" s="21" t="s">
        <v>32</v>
      </c>
      <c r="M591" s="12"/>
    </row>
    <row r="592" spans="1:13" ht="18" customHeight="1">
      <c r="A592" s="4">
        <v>591</v>
      </c>
      <c r="B592" s="37">
        <v>38570</v>
      </c>
      <c r="C592" s="34" t="s">
        <v>210</v>
      </c>
      <c r="D592" s="34" t="s">
        <v>163</v>
      </c>
      <c r="E592" s="34" t="s">
        <v>168</v>
      </c>
      <c r="F592" s="34" t="s">
        <v>46</v>
      </c>
      <c r="G592" s="21"/>
      <c r="H592" s="21"/>
      <c r="I592" s="21" t="s">
        <v>14</v>
      </c>
      <c r="J592" s="21" t="s">
        <v>37</v>
      </c>
      <c r="M592" s="12"/>
    </row>
    <row r="593" spans="1:13" ht="18" customHeight="1">
      <c r="A593" s="4">
        <v>592</v>
      </c>
      <c r="B593" s="37">
        <v>38570</v>
      </c>
      <c r="C593" s="34" t="s">
        <v>214</v>
      </c>
      <c r="D593" s="34" t="s">
        <v>148</v>
      </c>
      <c r="E593" s="34" t="s">
        <v>41</v>
      </c>
      <c r="F593" s="34" t="s">
        <v>142</v>
      </c>
      <c r="G593" s="21"/>
      <c r="H593" s="21"/>
      <c r="I593" s="21" t="s">
        <v>8</v>
      </c>
      <c r="J593" s="21" t="s">
        <v>26</v>
      </c>
      <c r="M593" s="12"/>
    </row>
    <row r="594" spans="1:13" ht="18" customHeight="1">
      <c r="A594" s="4">
        <v>593</v>
      </c>
      <c r="B594" s="37">
        <v>38570</v>
      </c>
      <c r="C594" s="34" t="s">
        <v>16</v>
      </c>
      <c r="D594" s="34" t="s">
        <v>27</v>
      </c>
      <c r="E594" s="34" t="s">
        <v>144</v>
      </c>
      <c r="F594" s="34" t="s">
        <v>36</v>
      </c>
      <c r="G594" s="21"/>
      <c r="H594" s="21"/>
      <c r="I594" s="21" t="s">
        <v>13</v>
      </c>
      <c r="J594" s="21" t="s">
        <v>20</v>
      </c>
      <c r="M594" s="12"/>
    </row>
    <row r="595" spans="1:13" ht="18" customHeight="1">
      <c r="A595" s="4">
        <v>594</v>
      </c>
      <c r="B595" s="37">
        <v>38571</v>
      </c>
      <c r="C595" s="34" t="s">
        <v>72</v>
      </c>
      <c r="D595" s="34" t="s">
        <v>43</v>
      </c>
      <c r="E595" s="36" t="s">
        <v>49</v>
      </c>
      <c r="F595" s="34" t="s">
        <v>4</v>
      </c>
      <c r="G595" s="21"/>
      <c r="H595" s="21"/>
      <c r="I595" s="21" t="s">
        <v>38</v>
      </c>
      <c r="J595" s="21" t="s">
        <v>19</v>
      </c>
      <c r="M595" s="12"/>
    </row>
    <row r="596" spans="1:13" ht="18" customHeight="1">
      <c r="A596" s="4">
        <v>595</v>
      </c>
      <c r="B596" s="37">
        <v>38571</v>
      </c>
      <c r="C596" s="34" t="s">
        <v>47</v>
      </c>
      <c r="D596" s="34" t="s">
        <v>185</v>
      </c>
      <c r="E596" s="34" t="s">
        <v>131</v>
      </c>
      <c r="F596" s="34" t="s">
        <v>29</v>
      </c>
      <c r="G596" s="21"/>
      <c r="H596" s="21"/>
      <c r="I596" s="21" t="s">
        <v>31</v>
      </c>
      <c r="J596" s="21" t="s">
        <v>32</v>
      </c>
      <c r="M596" s="12"/>
    </row>
    <row r="597" spans="1:13" ht="18" customHeight="1">
      <c r="A597" s="4">
        <v>596</v>
      </c>
      <c r="B597" s="37">
        <v>38571</v>
      </c>
      <c r="C597" s="34" t="s">
        <v>36</v>
      </c>
      <c r="D597" s="34" t="s">
        <v>10</v>
      </c>
      <c r="E597" s="34" t="s">
        <v>27</v>
      </c>
      <c r="F597" s="34" t="s">
        <v>144</v>
      </c>
      <c r="G597" s="21"/>
      <c r="H597" s="21"/>
      <c r="I597" s="21" t="s">
        <v>13</v>
      </c>
      <c r="J597" s="21" t="s">
        <v>20</v>
      </c>
      <c r="M597" s="12"/>
    </row>
    <row r="598" spans="1:13" ht="18" customHeight="1">
      <c r="A598" s="4">
        <v>597</v>
      </c>
      <c r="B598" s="37">
        <v>38571</v>
      </c>
      <c r="C598" s="34" t="s">
        <v>46</v>
      </c>
      <c r="D598" s="34" t="s">
        <v>6</v>
      </c>
      <c r="E598" s="34" t="s">
        <v>163</v>
      </c>
      <c r="F598" s="34" t="s">
        <v>168</v>
      </c>
      <c r="G598" s="21"/>
      <c r="H598" s="21"/>
      <c r="I598" s="21" t="s">
        <v>14</v>
      </c>
      <c r="J598" s="21" t="s">
        <v>37</v>
      </c>
      <c r="M598" s="12"/>
    </row>
    <row r="599" spans="1:13" ht="18" customHeight="1">
      <c r="A599" s="4">
        <v>598</v>
      </c>
      <c r="B599" s="37">
        <v>38571</v>
      </c>
      <c r="C599" s="34" t="s">
        <v>23</v>
      </c>
      <c r="D599" s="34" t="s">
        <v>153</v>
      </c>
      <c r="E599" s="34" t="s">
        <v>161</v>
      </c>
      <c r="F599" s="34" t="s">
        <v>12</v>
      </c>
      <c r="G599" s="21"/>
      <c r="H599" s="21"/>
      <c r="I599" s="21" t="s">
        <v>9</v>
      </c>
      <c r="J599" s="21" t="s">
        <v>25</v>
      </c>
      <c r="M599" s="12"/>
    </row>
    <row r="600" spans="1:13" ht="18" customHeight="1">
      <c r="A600" s="4">
        <v>599</v>
      </c>
      <c r="B600" s="37">
        <v>38571</v>
      </c>
      <c r="C600" s="34" t="s">
        <v>142</v>
      </c>
      <c r="D600" s="34" t="s">
        <v>41</v>
      </c>
      <c r="E600" s="34" t="s">
        <v>30</v>
      </c>
      <c r="F600" s="34" t="s">
        <v>148</v>
      </c>
      <c r="G600" s="21"/>
      <c r="H600" s="21"/>
      <c r="I600" s="21" t="s">
        <v>8</v>
      </c>
      <c r="J600" s="21" t="s">
        <v>26</v>
      </c>
      <c r="M600" s="12"/>
    </row>
    <row r="601" spans="1:13" ht="18" customHeight="1">
      <c r="A601" s="4">
        <v>600</v>
      </c>
      <c r="B601" s="37">
        <v>38572</v>
      </c>
      <c r="C601" s="34" t="s">
        <v>131</v>
      </c>
      <c r="D601" s="36" t="s">
        <v>5</v>
      </c>
      <c r="E601" s="34" t="s">
        <v>29</v>
      </c>
      <c r="F601" s="34" t="s">
        <v>161</v>
      </c>
      <c r="G601" s="21"/>
      <c r="H601" s="21"/>
      <c r="I601" s="21" t="s">
        <v>8</v>
      </c>
      <c r="J601" s="21" t="s">
        <v>31</v>
      </c>
      <c r="M601" s="12"/>
    </row>
    <row r="602" spans="1:13" ht="18" customHeight="1">
      <c r="A602" s="4">
        <v>601</v>
      </c>
      <c r="B602" s="37">
        <v>38573</v>
      </c>
      <c r="C602" s="34" t="s">
        <v>161</v>
      </c>
      <c r="D602" s="34" t="s">
        <v>23</v>
      </c>
      <c r="E602" s="34" t="s">
        <v>5</v>
      </c>
      <c r="F602" s="34" t="s">
        <v>41</v>
      </c>
      <c r="G602" s="21"/>
      <c r="H602" s="21"/>
      <c r="I602" s="21" t="s">
        <v>8</v>
      </c>
      <c r="J602" s="21" t="s">
        <v>31</v>
      </c>
      <c r="M602" s="12"/>
    </row>
    <row r="603" spans="1:13" ht="18" customHeight="1">
      <c r="A603" s="4">
        <v>602</v>
      </c>
      <c r="B603" s="37">
        <v>38573</v>
      </c>
      <c r="C603" s="34" t="s">
        <v>7</v>
      </c>
      <c r="D603" s="34" t="s">
        <v>210</v>
      </c>
      <c r="E603" s="34" t="s">
        <v>10</v>
      </c>
      <c r="F603" s="34" t="s">
        <v>22</v>
      </c>
      <c r="G603" s="21"/>
      <c r="H603" s="21"/>
      <c r="I603" s="21" t="s">
        <v>37</v>
      </c>
      <c r="J603" s="21" t="s">
        <v>13</v>
      </c>
      <c r="M603" s="12"/>
    </row>
    <row r="604" spans="1:13" ht="18" customHeight="1">
      <c r="A604" s="4">
        <v>603</v>
      </c>
      <c r="B604" s="37">
        <v>38573</v>
      </c>
      <c r="C604" s="36" t="s">
        <v>168</v>
      </c>
      <c r="D604" s="34" t="s">
        <v>35</v>
      </c>
      <c r="E604" s="34" t="s">
        <v>33</v>
      </c>
      <c r="F604" s="34" t="s">
        <v>166</v>
      </c>
      <c r="G604" s="21"/>
      <c r="H604" s="21"/>
      <c r="I604" s="21" t="s">
        <v>14</v>
      </c>
      <c r="J604" s="21" t="s">
        <v>19</v>
      </c>
      <c r="M604" s="13"/>
    </row>
    <row r="605" spans="1:13" ht="18" customHeight="1">
      <c r="A605" s="4">
        <v>604</v>
      </c>
      <c r="B605" s="37">
        <v>38573</v>
      </c>
      <c r="C605" s="34" t="s">
        <v>144</v>
      </c>
      <c r="D605" s="34" t="s">
        <v>16</v>
      </c>
      <c r="E605" s="34" t="s">
        <v>218</v>
      </c>
      <c r="F605" s="34" t="s">
        <v>21</v>
      </c>
      <c r="G605" s="21"/>
      <c r="H605" s="21"/>
      <c r="I605" s="21" t="s">
        <v>20</v>
      </c>
      <c r="J605" s="21" t="s">
        <v>38</v>
      </c>
      <c r="M605" s="12"/>
    </row>
    <row r="606" spans="1:13" ht="18" customHeight="1">
      <c r="A606" s="4">
        <v>605</v>
      </c>
      <c r="B606" s="37">
        <v>38573</v>
      </c>
      <c r="C606" s="34" t="s">
        <v>24</v>
      </c>
      <c r="D606" s="34" t="s">
        <v>214</v>
      </c>
      <c r="E606" s="34" t="s">
        <v>153</v>
      </c>
      <c r="F606" s="34" t="s">
        <v>182</v>
      </c>
      <c r="G606" s="21"/>
      <c r="H606" s="21"/>
      <c r="I606" s="21" t="s">
        <v>26</v>
      </c>
      <c r="J606" s="21" t="s">
        <v>9</v>
      </c>
      <c r="M606" s="12"/>
    </row>
    <row r="607" spans="1:13" ht="18" customHeight="1">
      <c r="A607" s="4">
        <v>606</v>
      </c>
      <c r="B607" s="37">
        <v>38573</v>
      </c>
      <c r="C607" s="34" t="s">
        <v>12</v>
      </c>
      <c r="D607" s="34" t="s">
        <v>30</v>
      </c>
      <c r="E607" s="34" t="s">
        <v>148</v>
      </c>
      <c r="F607" s="34" t="s">
        <v>213</v>
      </c>
      <c r="G607" s="21"/>
      <c r="H607" s="21"/>
      <c r="I607" s="21" t="s">
        <v>32</v>
      </c>
      <c r="J607" s="21" t="s">
        <v>25</v>
      </c>
      <c r="M607" s="12"/>
    </row>
    <row r="608" spans="1:13" ht="18" customHeight="1">
      <c r="A608" s="4">
        <v>607</v>
      </c>
      <c r="B608" s="37">
        <v>38574</v>
      </c>
      <c r="C608" s="34" t="s">
        <v>166</v>
      </c>
      <c r="D608" s="34" t="s">
        <v>17</v>
      </c>
      <c r="E608" s="34" t="s">
        <v>35</v>
      </c>
      <c r="F608" s="34" t="s">
        <v>33</v>
      </c>
      <c r="G608" s="21"/>
      <c r="H608" s="21"/>
      <c r="I608" s="21" t="s">
        <v>14</v>
      </c>
      <c r="J608" s="21" t="s">
        <v>19</v>
      </c>
      <c r="M608" s="12"/>
    </row>
    <row r="609" spans="1:13" ht="18" customHeight="1">
      <c r="A609" s="4">
        <v>608</v>
      </c>
      <c r="B609" s="37">
        <v>38574</v>
      </c>
      <c r="C609" s="34" t="s">
        <v>148</v>
      </c>
      <c r="D609" s="34" t="s">
        <v>47</v>
      </c>
      <c r="E609" s="34" t="s">
        <v>213</v>
      </c>
      <c r="F609" s="34" t="s">
        <v>30</v>
      </c>
      <c r="G609" s="21"/>
      <c r="H609" s="21"/>
      <c r="I609" s="21" t="s">
        <v>32</v>
      </c>
      <c r="J609" s="21" t="s">
        <v>25</v>
      </c>
      <c r="M609" s="12"/>
    </row>
    <row r="610" spans="1:13" ht="18" customHeight="1">
      <c r="A610" s="4">
        <v>609</v>
      </c>
      <c r="B610" s="37">
        <v>38574</v>
      </c>
      <c r="C610" s="34" t="s">
        <v>29</v>
      </c>
      <c r="D610" s="34" t="s">
        <v>131</v>
      </c>
      <c r="E610" s="34" t="s">
        <v>23</v>
      </c>
      <c r="F610" s="34" t="s">
        <v>5</v>
      </c>
      <c r="G610" s="21"/>
      <c r="H610" s="21"/>
      <c r="I610" s="21" t="s">
        <v>8</v>
      </c>
      <c r="J610" s="21" t="s">
        <v>31</v>
      </c>
      <c r="M610" s="12"/>
    </row>
    <row r="611" spans="1:13" ht="18" customHeight="1">
      <c r="A611" s="4">
        <v>610</v>
      </c>
      <c r="B611" s="37">
        <v>38574</v>
      </c>
      <c r="C611" s="34" t="s">
        <v>21</v>
      </c>
      <c r="D611" s="34" t="s">
        <v>46</v>
      </c>
      <c r="E611" s="34" t="s">
        <v>16</v>
      </c>
      <c r="F611" s="34" t="s">
        <v>218</v>
      </c>
      <c r="G611" s="21"/>
      <c r="H611" s="21"/>
      <c r="I611" s="21" t="s">
        <v>20</v>
      </c>
      <c r="J611" s="21" t="s">
        <v>38</v>
      </c>
      <c r="M611" s="12"/>
    </row>
    <row r="612" spans="1:13" ht="18" customHeight="1">
      <c r="A612" s="4">
        <v>611</v>
      </c>
      <c r="B612" s="37">
        <v>38574</v>
      </c>
      <c r="C612" s="34" t="s">
        <v>22</v>
      </c>
      <c r="D612" s="34" t="s">
        <v>36</v>
      </c>
      <c r="E612" s="34" t="s">
        <v>210</v>
      </c>
      <c r="F612" s="34" t="s">
        <v>10</v>
      </c>
      <c r="G612" s="21"/>
      <c r="H612" s="21"/>
      <c r="I612" s="21" t="s">
        <v>37</v>
      </c>
      <c r="J612" s="21" t="s">
        <v>13</v>
      </c>
      <c r="M612" s="12"/>
    </row>
    <row r="613" spans="1:13" ht="18" customHeight="1">
      <c r="A613" s="4">
        <v>612</v>
      </c>
      <c r="B613" s="37">
        <v>38574</v>
      </c>
      <c r="C613" s="34" t="s">
        <v>146</v>
      </c>
      <c r="D613" s="34" t="s">
        <v>173</v>
      </c>
      <c r="E613" s="34" t="s">
        <v>182</v>
      </c>
      <c r="F613" s="34" t="s">
        <v>214</v>
      </c>
      <c r="G613" s="21"/>
      <c r="H613" s="21"/>
      <c r="I613" s="21" t="s">
        <v>26</v>
      </c>
      <c r="J613" s="21" t="s">
        <v>9</v>
      </c>
      <c r="M613" s="12"/>
    </row>
    <row r="614" spans="1:13" ht="18" customHeight="1">
      <c r="A614" s="4">
        <v>613</v>
      </c>
      <c r="B614" s="37">
        <v>38575</v>
      </c>
      <c r="C614" s="34" t="s">
        <v>182</v>
      </c>
      <c r="D614" s="34" t="s">
        <v>24</v>
      </c>
      <c r="E614" s="34" t="s">
        <v>161</v>
      </c>
      <c r="F614" s="34" t="s">
        <v>173</v>
      </c>
      <c r="G614" s="21"/>
      <c r="H614" s="21"/>
      <c r="I614" s="21" t="s">
        <v>26</v>
      </c>
      <c r="J614" s="21" t="s">
        <v>9</v>
      </c>
      <c r="M614" s="12"/>
    </row>
    <row r="615" spans="1:13" ht="18" customHeight="1">
      <c r="A615" s="4">
        <v>614</v>
      </c>
      <c r="B615" s="37">
        <v>38575</v>
      </c>
      <c r="C615" s="34" t="s">
        <v>10</v>
      </c>
      <c r="D615" s="34" t="s">
        <v>7</v>
      </c>
      <c r="E615" s="34" t="s">
        <v>36</v>
      </c>
      <c r="F615" s="34" t="s">
        <v>210</v>
      </c>
      <c r="G615" s="21"/>
      <c r="H615" s="21"/>
      <c r="I615" s="21" t="s">
        <v>37</v>
      </c>
      <c r="J615" s="21" t="s">
        <v>13</v>
      </c>
      <c r="M615" s="12"/>
    </row>
    <row r="616" spans="1:13" ht="18" customHeight="1">
      <c r="A616" s="4">
        <v>615</v>
      </c>
      <c r="B616" s="37">
        <v>38575</v>
      </c>
      <c r="C616" s="34" t="s">
        <v>218</v>
      </c>
      <c r="D616" s="34" t="s">
        <v>144</v>
      </c>
      <c r="E616" s="34" t="s">
        <v>46</v>
      </c>
      <c r="F616" s="34" t="s">
        <v>16</v>
      </c>
      <c r="G616" s="21"/>
      <c r="H616" s="21"/>
      <c r="I616" s="21" t="s">
        <v>20</v>
      </c>
      <c r="J616" s="21" t="s">
        <v>38</v>
      </c>
      <c r="M616" s="12"/>
    </row>
    <row r="617" spans="1:13" ht="18" customHeight="1">
      <c r="A617" s="4">
        <v>616</v>
      </c>
      <c r="B617" s="37">
        <v>38575</v>
      </c>
      <c r="C617" s="34" t="s">
        <v>33</v>
      </c>
      <c r="D617" s="34" t="s">
        <v>168</v>
      </c>
      <c r="E617" s="34" t="s">
        <v>17</v>
      </c>
      <c r="F617" s="34" t="s">
        <v>35</v>
      </c>
      <c r="G617" s="21"/>
      <c r="H617" s="21"/>
      <c r="I617" s="21" t="s">
        <v>14</v>
      </c>
      <c r="J617" s="21" t="s">
        <v>19</v>
      </c>
      <c r="M617" s="12"/>
    </row>
    <row r="618" spans="1:13" ht="18" customHeight="1">
      <c r="A618" s="4">
        <v>617</v>
      </c>
      <c r="B618" s="37">
        <v>38576</v>
      </c>
      <c r="C618" s="34" t="s">
        <v>4</v>
      </c>
      <c r="D618" s="34" t="s">
        <v>166</v>
      </c>
      <c r="E618" s="34" t="s">
        <v>168</v>
      </c>
      <c r="F618" s="34" t="s">
        <v>17</v>
      </c>
      <c r="G618" s="21"/>
      <c r="H618" s="21"/>
      <c r="I618" s="21" t="s">
        <v>37</v>
      </c>
      <c r="J618" s="21" t="s">
        <v>38</v>
      </c>
      <c r="M618" s="12"/>
    </row>
    <row r="619" spans="1:13" ht="18" customHeight="1">
      <c r="A619" s="4">
        <v>618</v>
      </c>
      <c r="B619" s="37">
        <v>38576</v>
      </c>
      <c r="C619" s="34" t="s">
        <v>5</v>
      </c>
      <c r="D619" s="34" t="s">
        <v>148</v>
      </c>
      <c r="E619" s="34" t="s">
        <v>12</v>
      </c>
      <c r="F619" s="34" t="s">
        <v>131</v>
      </c>
      <c r="G619" s="21"/>
      <c r="H619" s="21"/>
      <c r="I619" s="21" t="s">
        <v>9</v>
      </c>
      <c r="J619" s="21" t="s">
        <v>32</v>
      </c>
      <c r="M619" s="12"/>
    </row>
    <row r="620" spans="1:13" ht="18" customHeight="1">
      <c r="A620" s="4">
        <v>619</v>
      </c>
      <c r="B620" s="37">
        <v>38576</v>
      </c>
      <c r="C620" s="34" t="s">
        <v>6</v>
      </c>
      <c r="D620" s="34" t="s">
        <v>72</v>
      </c>
      <c r="E620" s="34" t="s">
        <v>7</v>
      </c>
      <c r="F620" s="34" t="s">
        <v>163</v>
      </c>
      <c r="G620" s="21"/>
      <c r="H620" s="21"/>
      <c r="I620" s="21" t="s">
        <v>19</v>
      </c>
      <c r="J620" s="21" t="s">
        <v>20</v>
      </c>
      <c r="M620" s="12"/>
    </row>
    <row r="621" spans="1:13" ht="18" customHeight="1">
      <c r="A621" s="4">
        <v>620</v>
      </c>
      <c r="B621" s="37">
        <v>38576</v>
      </c>
      <c r="C621" s="34" t="s">
        <v>210</v>
      </c>
      <c r="D621" s="34" t="s">
        <v>22</v>
      </c>
      <c r="E621" s="34" t="s">
        <v>144</v>
      </c>
      <c r="F621" s="34" t="s">
        <v>49</v>
      </c>
      <c r="G621" s="21"/>
      <c r="H621" s="21"/>
      <c r="I621" s="21" t="s">
        <v>13</v>
      </c>
      <c r="J621" s="21" t="s">
        <v>14</v>
      </c>
      <c r="M621" s="12"/>
    </row>
    <row r="622" spans="1:13" ht="18" customHeight="1">
      <c r="A622" s="4">
        <v>621</v>
      </c>
      <c r="B622" s="37">
        <v>38576</v>
      </c>
      <c r="C622" s="34" t="s">
        <v>142</v>
      </c>
      <c r="D622" s="34" t="s">
        <v>213</v>
      </c>
      <c r="E622" s="34" t="s">
        <v>214</v>
      </c>
      <c r="F622" s="34" t="s">
        <v>153</v>
      </c>
      <c r="G622" s="21"/>
      <c r="H622" s="21"/>
      <c r="I622" s="21" t="s">
        <v>31</v>
      </c>
      <c r="J622" s="21" t="s">
        <v>25</v>
      </c>
      <c r="M622" s="12"/>
    </row>
    <row r="623" spans="1:13" ht="18" customHeight="1">
      <c r="A623" s="4">
        <v>622</v>
      </c>
      <c r="B623" s="37">
        <v>38576</v>
      </c>
      <c r="C623" s="34" t="s">
        <v>50</v>
      </c>
      <c r="D623" s="34" t="s">
        <v>161</v>
      </c>
      <c r="E623" s="34" t="s">
        <v>185</v>
      </c>
      <c r="F623" s="34" t="s">
        <v>47</v>
      </c>
      <c r="G623" s="21"/>
      <c r="H623" s="21"/>
      <c r="I623" s="21" t="s">
        <v>26</v>
      </c>
      <c r="J623" s="21" t="s">
        <v>8</v>
      </c>
      <c r="M623" s="12"/>
    </row>
    <row r="624" spans="1:13" ht="18" customHeight="1">
      <c r="A624" s="4">
        <v>623</v>
      </c>
      <c r="B624" s="37">
        <v>38577</v>
      </c>
      <c r="C624" s="34" t="s">
        <v>49</v>
      </c>
      <c r="D624" s="34" t="s">
        <v>21</v>
      </c>
      <c r="E624" s="34" t="s">
        <v>22</v>
      </c>
      <c r="F624" s="34" t="s">
        <v>144</v>
      </c>
      <c r="G624" s="21"/>
      <c r="H624" s="21"/>
      <c r="I624" s="21" t="s">
        <v>13</v>
      </c>
      <c r="J624" s="21" t="s">
        <v>14</v>
      </c>
      <c r="M624" s="12"/>
    </row>
    <row r="625" spans="1:13" ht="18" customHeight="1">
      <c r="A625" s="4">
        <v>624</v>
      </c>
      <c r="B625" s="37">
        <v>38577</v>
      </c>
      <c r="C625" s="34" t="s">
        <v>185</v>
      </c>
      <c r="D625" s="34" t="s">
        <v>182</v>
      </c>
      <c r="E625" s="34" t="s">
        <v>47</v>
      </c>
      <c r="F625" s="34" t="s">
        <v>161</v>
      </c>
      <c r="G625" s="21"/>
      <c r="H625" s="21"/>
      <c r="I625" s="21" t="s">
        <v>26</v>
      </c>
      <c r="J625" s="21" t="s">
        <v>8</v>
      </c>
      <c r="M625" s="12"/>
    </row>
    <row r="626" spans="1:13" ht="18" customHeight="1">
      <c r="A626" s="4">
        <v>625</v>
      </c>
      <c r="B626" s="37">
        <v>38577</v>
      </c>
      <c r="C626" s="34" t="s">
        <v>131</v>
      </c>
      <c r="D626" s="34" t="s">
        <v>12</v>
      </c>
      <c r="E626" s="34" t="s">
        <v>30</v>
      </c>
      <c r="F626" s="34" t="s">
        <v>148</v>
      </c>
      <c r="G626" s="21"/>
      <c r="H626" s="21"/>
      <c r="I626" s="21" t="s">
        <v>9</v>
      </c>
      <c r="J626" s="21" t="s">
        <v>32</v>
      </c>
      <c r="M626" s="12"/>
    </row>
    <row r="627" spans="1:13" ht="18" customHeight="1">
      <c r="A627" s="4">
        <v>626</v>
      </c>
      <c r="B627" s="37">
        <v>38577</v>
      </c>
      <c r="C627" s="34" t="s">
        <v>17</v>
      </c>
      <c r="D627" s="34" t="s">
        <v>10</v>
      </c>
      <c r="E627" s="34" t="s">
        <v>166</v>
      </c>
      <c r="F627" s="34" t="s">
        <v>168</v>
      </c>
      <c r="G627" s="21"/>
      <c r="H627" s="21"/>
      <c r="I627" s="21" t="s">
        <v>37</v>
      </c>
      <c r="J627" s="21" t="s">
        <v>38</v>
      </c>
      <c r="M627" s="12"/>
    </row>
    <row r="628" spans="1:13" ht="18" customHeight="1">
      <c r="A628" s="4">
        <v>627</v>
      </c>
      <c r="B628" s="37">
        <v>38577</v>
      </c>
      <c r="C628" s="34" t="s">
        <v>163</v>
      </c>
      <c r="D628" s="34" t="s">
        <v>218</v>
      </c>
      <c r="E628" s="34" t="s">
        <v>72</v>
      </c>
      <c r="F628" s="34" t="s">
        <v>7</v>
      </c>
      <c r="G628" s="21"/>
      <c r="H628" s="21"/>
      <c r="I628" s="21" t="s">
        <v>19</v>
      </c>
      <c r="J628" s="21" t="s">
        <v>20</v>
      </c>
      <c r="M628" s="12"/>
    </row>
    <row r="629" spans="1:13" ht="18" customHeight="1">
      <c r="A629" s="4">
        <v>628</v>
      </c>
      <c r="B629" s="37">
        <v>38577</v>
      </c>
      <c r="C629" s="34" t="s">
        <v>214</v>
      </c>
      <c r="D629" s="34" t="s">
        <v>153</v>
      </c>
      <c r="E629" s="34" t="s">
        <v>29</v>
      </c>
      <c r="F629" s="34" t="s">
        <v>213</v>
      </c>
      <c r="G629" s="21"/>
      <c r="H629" s="21"/>
      <c r="I629" s="21" t="s">
        <v>31</v>
      </c>
      <c r="J629" s="21" t="s">
        <v>25</v>
      </c>
      <c r="M629" s="12"/>
    </row>
    <row r="630" spans="1:13" ht="18" customHeight="1">
      <c r="A630" s="4">
        <v>629</v>
      </c>
      <c r="B630" s="37">
        <v>38578</v>
      </c>
      <c r="C630" s="34" t="s">
        <v>161</v>
      </c>
      <c r="D630" s="34" t="s">
        <v>47</v>
      </c>
      <c r="E630" s="34" t="s">
        <v>182</v>
      </c>
      <c r="F630" s="34" t="s">
        <v>50</v>
      </c>
      <c r="G630" s="21"/>
      <c r="H630" s="21"/>
      <c r="I630" s="21" t="s">
        <v>26</v>
      </c>
      <c r="J630" s="21" t="s">
        <v>8</v>
      </c>
      <c r="M630" s="12"/>
    </row>
    <row r="631" spans="1:13" ht="18" customHeight="1">
      <c r="A631" s="4">
        <v>630</v>
      </c>
      <c r="B631" s="37">
        <v>38578</v>
      </c>
      <c r="C631" s="34" t="s">
        <v>7</v>
      </c>
      <c r="D631" s="34" t="s">
        <v>6</v>
      </c>
      <c r="E631" s="34" t="s">
        <v>218</v>
      </c>
      <c r="F631" s="34" t="s">
        <v>72</v>
      </c>
      <c r="G631" s="21"/>
      <c r="H631" s="21"/>
      <c r="I631" s="21" t="s">
        <v>19</v>
      </c>
      <c r="J631" s="21" t="s">
        <v>20</v>
      </c>
      <c r="M631" s="12"/>
    </row>
    <row r="632" spans="1:13" ht="18" customHeight="1">
      <c r="A632" s="4">
        <v>631</v>
      </c>
      <c r="B632" s="37">
        <v>38578</v>
      </c>
      <c r="C632" s="34" t="s">
        <v>213</v>
      </c>
      <c r="D632" s="34" t="s">
        <v>29</v>
      </c>
      <c r="E632" s="34" t="s">
        <v>153</v>
      </c>
      <c r="F632" s="34" t="s">
        <v>142</v>
      </c>
      <c r="G632" s="21"/>
      <c r="H632" s="21"/>
      <c r="I632" s="21" t="s">
        <v>31</v>
      </c>
      <c r="J632" s="21" t="s">
        <v>25</v>
      </c>
      <c r="M632" s="12"/>
    </row>
    <row r="633" spans="1:13" ht="18" customHeight="1">
      <c r="A633" s="4">
        <v>632</v>
      </c>
      <c r="B633" s="37">
        <v>38578</v>
      </c>
      <c r="C633" s="34" t="s">
        <v>168</v>
      </c>
      <c r="D633" s="34" t="s">
        <v>4</v>
      </c>
      <c r="E633" s="34" t="s">
        <v>10</v>
      </c>
      <c r="F633" s="34" t="s">
        <v>166</v>
      </c>
      <c r="G633" s="21"/>
      <c r="H633" s="21"/>
      <c r="I633" s="21" t="s">
        <v>37</v>
      </c>
      <c r="J633" s="21" t="s">
        <v>38</v>
      </c>
      <c r="M633" s="12"/>
    </row>
    <row r="634" spans="1:13" ht="18" customHeight="1">
      <c r="A634" s="4">
        <v>633</v>
      </c>
      <c r="B634" s="37">
        <v>38578</v>
      </c>
      <c r="C634" s="34" t="s">
        <v>30</v>
      </c>
      <c r="D634" s="34" t="s">
        <v>5</v>
      </c>
      <c r="E634" s="34" t="s">
        <v>148</v>
      </c>
      <c r="F634" s="34" t="s">
        <v>12</v>
      </c>
      <c r="G634" s="21"/>
      <c r="H634" s="21"/>
      <c r="I634" s="21" t="s">
        <v>9</v>
      </c>
      <c r="J634" s="21" t="s">
        <v>32</v>
      </c>
      <c r="M634" s="12"/>
    </row>
    <row r="635" spans="1:13" ht="18" customHeight="1">
      <c r="A635" s="4">
        <v>634</v>
      </c>
      <c r="B635" s="37">
        <v>38578</v>
      </c>
      <c r="C635" s="34" t="s">
        <v>144</v>
      </c>
      <c r="D635" s="34" t="s">
        <v>210</v>
      </c>
      <c r="E635" s="34" t="s">
        <v>21</v>
      </c>
      <c r="F635" s="34" t="s">
        <v>22</v>
      </c>
      <c r="G635" s="21"/>
      <c r="H635" s="21"/>
      <c r="I635" s="21" t="s">
        <v>13</v>
      </c>
      <c r="J635" s="21" t="s">
        <v>14</v>
      </c>
      <c r="M635" s="12"/>
    </row>
    <row r="636" spans="1:13" ht="18" customHeight="1">
      <c r="A636" s="4">
        <v>635</v>
      </c>
      <c r="B636" s="37">
        <v>38580</v>
      </c>
      <c r="C636" s="34" t="s">
        <v>166</v>
      </c>
      <c r="D636" s="34" t="s">
        <v>49</v>
      </c>
      <c r="E636" s="34" t="s">
        <v>6</v>
      </c>
      <c r="F636" s="34" t="s">
        <v>35</v>
      </c>
      <c r="G636" s="21"/>
      <c r="H636" s="21"/>
      <c r="I636" s="21" t="s">
        <v>20</v>
      </c>
      <c r="J636" s="21" t="s">
        <v>37</v>
      </c>
      <c r="M636" s="12"/>
    </row>
    <row r="637" spans="1:13" ht="18" customHeight="1">
      <c r="A637" s="4">
        <v>636</v>
      </c>
      <c r="B637" s="37">
        <v>38580</v>
      </c>
      <c r="C637" s="34" t="s">
        <v>72</v>
      </c>
      <c r="D637" s="34" t="s">
        <v>163</v>
      </c>
      <c r="E637" s="34" t="s">
        <v>43</v>
      </c>
      <c r="F637" s="34" t="s">
        <v>10</v>
      </c>
      <c r="G637" s="21"/>
      <c r="H637" s="21"/>
      <c r="I637" s="21" t="s">
        <v>19</v>
      </c>
      <c r="J637" s="21" t="s">
        <v>14</v>
      </c>
      <c r="M637" s="12"/>
    </row>
    <row r="638" spans="1:13" ht="18" customHeight="1">
      <c r="A638" s="4">
        <v>637</v>
      </c>
      <c r="B638" s="37">
        <v>38580</v>
      </c>
      <c r="C638" s="34" t="s">
        <v>47</v>
      </c>
      <c r="D638" s="34" t="s">
        <v>142</v>
      </c>
      <c r="E638" s="34" t="s">
        <v>23</v>
      </c>
      <c r="F638" s="34" t="s">
        <v>182</v>
      </c>
      <c r="G638" s="21"/>
      <c r="H638" s="21"/>
      <c r="I638" s="21" t="s">
        <v>25</v>
      </c>
      <c r="J638" s="21" t="s">
        <v>26</v>
      </c>
      <c r="M638" s="12"/>
    </row>
    <row r="639" spans="1:13" ht="18" customHeight="1">
      <c r="A639" s="4">
        <v>638</v>
      </c>
      <c r="B639" s="37">
        <v>38580</v>
      </c>
      <c r="C639" s="34" t="s">
        <v>153</v>
      </c>
      <c r="D639" s="34" t="s">
        <v>30</v>
      </c>
      <c r="E639" s="36" t="s">
        <v>5</v>
      </c>
      <c r="F639" s="34" t="s">
        <v>29</v>
      </c>
      <c r="G639" s="21"/>
      <c r="H639" s="21"/>
      <c r="I639" s="21" t="s">
        <v>31</v>
      </c>
      <c r="J639" s="21" t="s">
        <v>9</v>
      </c>
      <c r="M639" s="12"/>
    </row>
    <row r="640" spans="1:13" ht="18" customHeight="1">
      <c r="A640" s="4">
        <v>639</v>
      </c>
      <c r="B640" s="37">
        <v>38580</v>
      </c>
      <c r="C640" s="34" t="s">
        <v>16</v>
      </c>
      <c r="D640" s="34" t="s">
        <v>15</v>
      </c>
      <c r="E640" s="34" t="s">
        <v>4</v>
      </c>
      <c r="F640" s="34" t="s">
        <v>27</v>
      </c>
      <c r="G640" s="21"/>
      <c r="H640" s="21"/>
      <c r="I640" s="21" t="s">
        <v>38</v>
      </c>
      <c r="J640" s="21" t="s">
        <v>13</v>
      </c>
      <c r="M640" s="12"/>
    </row>
    <row r="641" spans="1:13" ht="18" customHeight="1">
      <c r="A641" s="4">
        <v>640</v>
      </c>
      <c r="B641" s="37">
        <v>38580</v>
      </c>
      <c r="C641" s="34" t="s">
        <v>12</v>
      </c>
      <c r="D641" s="34" t="s">
        <v>24</v>
      </c>
      <c r="E641" s="34" t="s">
        <v>211</v>
      </c>
      <c r="F641" s="34" t="s">
        <v>131</v>
      </c>
      <c r="G641" s="21"/>
      <c r="H641" s="21"/>
      <c r="I641" s="21" t="s">
        <v>32</v>
      </c>
      <c r="J641" s="21" t="s">
        <v>8</v>
      </c>
      <c r="M641" s="12"/>
    </row>
    <row r="642" spans="1:13" ht="18" customHeight="1">
      <c r="A642" s="4">
        <v>641</v>
      </c>
      <c r="B642" s="37">
        <v>38581</v>
      </c>
      <c r="C642" s="34" t="s">
        <v>182</v>
      </c>
      <c r="D642" s="36" t="s">
        <v>161</v>
      </c>
      <c r="E642" s="34" t="s">
        <v>142</v>
      </c>
      <c r="F642" s="34" t="s">
        <v>23</v>
      </c>
      <c r="G642" s="21"/>
      <c r="H642" s="21"/>
      <c r="I642" s="21" t="s">
        <v>25</v>
      </c>
      <c r="J642" s="21" t="s">
        <v>26</v>
      </c>
      <c r="M642" s="12"/>
    </row>
    <row r="643" spans="1:13" ht="18" customHeight="1">
      <c r="A643" s="4">
        <v>642</v>
      </c>
      <c r="B643" s="37">
        <v>38581</v>
      </c>
      <c r="C643" s="34" t="s">
        <v>35</v>
      </c>
      <c r="D643" s="34" t="s">
        <v>144</v>
      </c>
      <c r="E643" s="34" t="s">
        <v>49</v>
      </c>
      <c r="F643" s="34" t="s">
        <v>6</v>
      </c>
      <c r="G643" s="21"/>
      <c r="H643" s="21"/>
      <c r="I643" s="21" t="s">
        <v>20</v>
      </c>
      <c r="J643" s="21" t="s">
        <v>37</v>
      </c>
      <c r="M643" s="12"/>
    </row>
    <row r="644" spans="1:13" ht="18" customHeight="1">
      <c r="A644" s="4">
        <v>643</v>
      </c>
      <c r="B644" s="37">
        <v>38581</v>
      </c>
      <c r="C644" s="34" t="s">
        <v>211</v>
      </c>
      <c r="D644" s="34" t="s">
        <v>131</v>
      </c>
      <c r="E644" s="34" t="s">
        <v>24</v>
      </c>
      <c r="F644" s="34" t="s">
        <v>148</v>
      </c>
      <c r="G644" s="21"/>
      <c r="H644" s="21"/>
      <c r="I644" s="21" t="s">
        <v>32</v>
      </c>
      <c r="J644" s="21" t="s">
        <v>8</v>
      </c>
      <c r="M644" s="12"/>
    </row>
    <row r="645" spans="1:13" ht="18" customHeight="1">
      <c r="A645" s="4">
        <v>644</v>
      </c>
      <c r="B645" s="37">
        <v>38581</v>
      </c>
      <c r="C645" s="34" t="s">
        <v>10</v>
      </c>
      <c r="D645" s="34" t="s">
        <v>36</v>
      </c>
      <c r="E645" s="34" t="s">
        <v>163</v>
      </c>
      <c r="F645" s="34" t="s">
        <v>43</v>
      </c>
      <c r="G645" s="21"/>
      <c r="H645" s="21"/>
      <c r="I645" s="21" t="s">
        <v>19</v>
      </c>
      <c r="J645" s="21" t="s">
        <v>14</v>
      </c>
      <c r="M645" s="12"/>
    </row>
    <row r="646" spans="1:13" ht="18" customHeight="1">
      <c r="A646" s="4">
        <v>645</v>
      </c>
      <c r="B646" s="37">
        <v>38581</v>
      </c>
      <c r="C646" s="34" t="s">
        <v>29</v>
      </c>
      <c r="D646" s="34" t="s">
        <v>213</v>
      </c>
      <c r="E646" s="34" t="s">
        <v>30</v>
      </c>
      <c r="F646" s="34" t="s">
        <v>5</v>
      </c>
      <c r="G646" s="21"/>
      <c r="H646" s="21"/>
      <c r="I646" s="21" t="s">
        <v>31</v>
      </c>
      <c r="J646" s="21" t="s">
        <v>9</v>
      </c>
      <c r="M646" s="12"/>
    </row>
    <row r="647" spans="1:13" ht="18" customHeight="1">
      <c r="A647" s="4">
        <v>646</v>
      </c>
      <c r="B647" s="37">
        <v>38581</v>
      </c>
      <c r="C647" s="34" t="s">
        <v>27</v>
      </c>
      <c r="D647" s="34" t="s">
        <v>46</v>
      </c>
      <c r="E647" s="34" t="s">
        <v>15</v>
      </c>
      <c r="F647" s="34" t="s">
        <v>4</v>
      </c>
      <c r="G647" s="21"/>
      <c r="H647" s="21"/>
      <c r="I647" s="21" t="s">
        <v>38</v>
      </c>
      <c r="J647" s="21" t="s">
        <v>13</v>
      </c>
      <c r="M647" s="12"/>
    </row>
    <row r="648" spans="1:13" ht="18" customHeight="1">
      <c r="A648" s="4">
        <v>647</v>
      </c>
      <c r="B648" s="37">
        <v>38582</v>
      </c>
      <c r="C648" s="34" t="s">
        <v>148</v>
      </c>
      <c r="D648" s="34" t="s">
        <v>12</v>
      </c>
      <c r="E648" s="34" t="s">
        <v>131</v>
      </c>
      <c r="F648" s="34" t="s">
        <v>24</v>
      </c>
      <c r="G648" s="21"/>
      <c r="H648" s="21"/>
      <c r="I648" s="21" t="s">
        <v>32</v>
      </c>
      <c r="J648" s="21" t="s">
        <v>8</v>
      </c>
      <c r="M648" s="12"/>
    </row>
    <row r="649" spans="1:13" ht="18" customHeight="1">
      <c r="A649" s="4">
        <v>648</v>
      </c>
      <c r="B649" s="37">
        <v>38582</v>
      </c>
      <c r="C649" s="34" t="s">
        <v>4</v>
      </c>
      <c r="D649" s="34" t="s">
        <v>16</v>
      </c>
      <c r="E649" s="34" t="s">
        <v>46</v>
      </c>
      <c r="F649" s="34" t="s">
        <v>15</v>
      </c>
      <c r="G649" s="21"/>
      <c r="H649" s="21"/>
      <c r="I649" s="21" t="s">
        <v>38</v>
      </c>
      <c r="J649" s="21" t="s">
        <v>13</v>
      </c>
      <c r="M649" s="12"/>
    </row>
    <row r="650" spans="1:13" ht="18" customHeight="1">
      <c r="A650" s="4">
        <v>649</v>
      </c>
      <c r="B650" s="37">
        <v>38582</v>
      </c>
      <c r="C650" s="34" t="s">
        <v>6</v>
      </c>
      <c r="D650" s="34" t="s">
        <v>166</v>
      </c>
      <c r="E650" s="34" t="s">
        <v>144</v>
      </c>
      <c r="F650" s="34" t="s">
        <v>49</v>
      </c>
      <c r="G650" s="21"/>
      <c r="H650" s="21"/>
      <c r="I650" s="21" t="s">
        <v>20</v>
      </c>
      <c r="J650" s="21" t="s">
        <v>37</v>
      </c>
      <c r="M650" s="12"/>
    </row>
    <row r="651" spans="1:13" ht="18" customHeight="1">
      <c r="A651" s="4">
        <v>650</v>
      </c>
      <c r="B651" s="37">
        <v>38582</v>
      </c>
      <c r="C651" s="34" t="s">
        <v>23</v>
      </c>
      <c r="D651" s="34" t="s">
        <v>47</v>
      </c>
      <c r="E651" s="34" t="s">
        <v>161</v>
      </c>
      <c r="F651" s="34" t="s">
        <v>142</v>
      </c>
      <c r="G651" s="21"/>
      <c r="H651" s="21"/>
      <c r="I651" s="21" t="s">
        <v>25</v>
      </c>
      <c r="J651" s="21" t="s">
        <v>26</v>
      </c>
      <c r="M651" s="12"/>
    </row>
    <row r="652" spans="1:13" ht="18" customHeight="1">
      <c r="A652" s="4">
        <v>651</v>
      </c>
      <c r="B652" s="37">
        <v>38582</v>
      </c>
      <c r="C652" s="34" t="s">
        <v>43</v>
      </c>
      <c r="D652" s="34" t="s">
        <v>72</v>
      </c>
      <c r="E652" s="34" t="s">
        <v>36</v>
      </c>
      <c r="F652" s="34" t="s">
        <v>163</v>
      </c>
      <c r="G652" s="21"/>
      <c r="H652" s="21"/>
      <c r="I652" s="21" t="s">
        <v>19</v>
      </c>
      <c r="J652" s="21" t="s">
        <v>14</v>
      </c>
      <c r="M652" s="12"/>
    </row>
    <row r="653" spans="1:13" ht="18" customHeight="1">
      <c r="A653" s="4">
        <v>652</v>
      </c>
      <c r="B653" s="37">
        <v>38583</v>
      </c>
      <c r="C653" s="34" t="s">
        <v>49</v>
      </c>
      <c r="D653" s="34" t="s">
        <v>33</v>
      </c>
      <c r="E653" s="34" t="s">
        <v>72</v>
      </c>
      <c r="F653" s="34" t="s">
        <v>144</v>
      </c>
      <c r="G653" s="21"/>
      <c r="H653" s="21"/>
      <c r="I653" s="21" t="s">
        <v>14</v>
      </c>
      <c r="J653" s="21" t="s">
        <v>38</v>
      </c>
      <c r="M653" s="12"/>
    </row>
    <row r="654" spans="1:13" ht="18" customHeight="1">
      <c r="A654" s="4">
        <v>653</v>
      </c>
      <c r="B654" s="37">
        <v>38583</v>
      </c>
      <c r="C654" s="34" t="s">
        <v>185</v>
      </c>
      <c r="D654" s="34" t="s">
        <v>214</v>
      </c>
      <c r="E654" s="34" t="s">
        <v>44</v>
      </c>
      <c r="F654" s="34" t="s">
        <v>153</v>
      </c>
      <c r="G654" s="21"/>
      <c r="H654" s="21"/>
      <c r="I654" s="21" t="s">
        <v>26</v>
      </c>
      <c r="J654" s="21" t="s">
        <v>31</v>
      </c>
      <c r="M654" s="12"/>
    </row>
    <row r="655" spans="1:13" ht="18" customHeight="1">
      <c r="A655" s="4">
        <v>654</v>
      </c>
      <c r="B655" s="37">
        <v>38583</v>
      </c>
      <c r="C655" s="34" t="s">
        <v>15</v>
      </c>
      <c r="D655" s="34" t="s">
        <v>22</v>
      </c>
      <c r="E655" s="34" t="s">
        <v>16</v>
      </c>
      <c r="F655" s="34" t="s">
        <v>46</v>
      </c>
      <c r="G655" s="21"/>
      <c r="H655" s="21"/>
      <c r="I655" s="21" t="s">
        <v>37</v>
      </c>
      <c r="J655" s="21" t="s">
        <v>19</v>
      </c>
      <c r="M655" s="12"/>
    </row>
    <row r="656" spans="1:13" ht="18" customHeight="1">
      <c r="A656" s="4">
        <v>655</v>
      </c>
      <c r="B656" s="37">
        <v>38583</v>
      </c>
      <c r="C656" s="34" t="s">
        <v>163</v>
      </c>
      <c r="D656" s="34" t="s">
        <v>35</v>
      </c>
      <c r="E656" s="34" t="s">
        <v>210</v>
      </c>
      <c r="F656" s="34" t="s">
        <v>168</v>
      </c>
      <c r="G656" s="21"/>
      <c r="H656" s="21"/>
      <c r="I656" s="21" t="s">
        <v>20</v>
      </c>
      <c r="J656" s="21" t="s">
        <v>13</v>
      </c>
      <c r="M656" s="12"/>
    </row>
    <row r="657" spans="1:13" ht="18" customHeight="1">
      <c r="A657" s="4">
        <v>656</v>
      </c>
      <c r="B657" s="37">
        <v>38584</v>
      </c>
      <c r="C657" s="34" t="s">
        <v>213</v>
      </c>
      <c r="D657" s="34" t="s">
        <v>29</v>
      </c>
      <c r="E657" s="34" t="s">
        <v>12</v>
      </c>
      <c r="F657" s="34" t="s">
        <v>30</v>
      </c>
      <c r="G657" s="21"/>
      <c r="H657" s="21"/>
      <c r="I657" s="21" t="s">
        <v>9</v>
      </c>
      <c r="J657" s="21" t="s">
        <v>8</v>
      </c>
      <c r="M657" s="12"/>
    </row>
    <row r="658" spans="1:13" ht="18" customHeight="1">
      <c r="A658" s="4">
        <v>657</v>
      </c>
      <c r="B658" s="37">
        <v>38584</v>
      </c>
      <c r="C658" s="34" t="s">
        <v>168</v>
      </c>
      <c r="D658" s="34" t="s">
        <v>43</v>
      </c>
      <c r="E658" s="34" t="s">
        <v>35</v>
      </c>
      <c r="F658" s="34" t="s">
        <v>210</v>
      </c>
      <c r="G658" s="21"/>
      <c r="H658" s="21"/>
      <c r="I658" s="21" t="s">
        <v>20</v>
      </c>
      <c r="J658" s="21" t="s">
        <v>13</v>
      </c>
      <c r="M658" s="12"/>
    </row>
    <row r="659" spans="1:13" ht="18" customHeight="1">
      <c r="A659" s="4">
        <v>658</v>
      </c>
      <c r="B659" s="37">
        <v>38584</v>
      </c>
      <c r="C659" s="34" t="s">
        <v>46</v>
      </c>
      <c r="D659" s="34" t="s">
        <v>4</v>
      </c>
      <c r="E659" s="34" t="s">
        <v>22</v>
      </c>
      <c r="F659" s="34" t="s">
        <v>16</v>
      </c>
      <c r="G659" s="21"/>
      <c r="H659" s="21"/>
      <c r="I659" s="21" t="s">
        <v>37</v>
      </c>
      <c r="J659" s="21" t="s">
        <v>19</v>
      </c>
      <c r="M659" s="12"/>
    </row>
    <row r="660" spans="1:13" ht="18" customHeight="1">
      <c r="A660" s="4">
        <v>659</v>
      </c>
      <c r="B660" s="37">
        <v>38584</v>
      </c>
      <c r="C660" s="34" t="s">
        <v>144</v>
      </c>
      <c r="D660" s="34" t="s">
        <v>6</v>
      </c>
      <c r="E660" s="34" t="s">
        <v>33</v>
      </c>
      <c r="F660" s="34" t="s">
        <v>72</v>
      </c>
      <c r="G660" s="21"/>
      <c r="H660" s="21"/>
      <c r="I660" s="21" t="s">
        <v>14</v>
      </c>
      <c r="J660" s="21" t="s">
        <v>38</v>
      </c>
      <c r="M660" s="12"/>
    </row>
    <row r="661" spans="1:13" ht="18" customHeight="1">
      <c r="A661" s="4">
        <v>660</v>
      </c>
      <c r="B661" s="37">
        <v>38584</v>
      </c>
      <c r="C661" s="34" t="s">
        <v>142</v>
      </c>
      <c r="D661" s="34" t="s">
        <v>182</v>
      </c>
      <c r="E661" s="34" t="s">
        <v>47</v>
      </c>
      <c r="F661" s="34" t="s">
        <v>161</v>
      </c>
      <c r="G661" s="21"/>
      <c r="H661" s="21"/>
      <c r="I661" s="21" t="s">
        <v>25</v>
      </c>
      <c r="J661" s="21" t="s">
        <v>32</v>
      </c>
      <c r="M661" s="12"/>
    </row>
    <row r="662" spans="1:13" ht="18" customHeight="1">
      <c r="A662" s="4">
        <v>661</v>
      </c>
      <c r="B662" s="37">
        <v>38584</v>
      </c>
      <c r="C662" s="34" t="s">
        <v>24</v>
      </c>
      <c r="D662" s="34" t="s">
        <v>44</v>
      </c>
      <c r="E662" s="34" t="s">
        <v>153</v>
      </c>
      <c r="F662" s="34" t="s">
        <v>214</v>
      </c>
      <c r="G662" s="21"/>
      <c r="H662" s="21"/>
      <c r="I662" s="21" t="s">
        <v>26</v>
      </c>
      <c r="J662" s="21" t="s">
        <v>31</v>
      </c>
      <c r="M662" s="12"/>
    </row>
    <row r="663" spans="1:13" ht="18" customHeight="1">
      <c r="A663" s="4">
        <v>662</v>
      </c>
      <c r="B663" s="37">
        <v>38585</v>
      </c>
      <c r="C663" s="34" t="s">
        <v>161</v>
      </c>
      <c r="D663" s="34" t="s">
        <v>23</v>
      </c>
      <c r="E663" s="34" t="s">
        <v>182</v>
      </c>
      <c r="F663" s="34" t="s">
        <v>47</v>
      </c>
      <c r="G663" s="21"/>
      <c r="H663" s="21"/>
      <c r="I663" s="21" t="s">
        <v>25</v>
      </c>
      <c r="J663" s="21" t="s">
        <v>32</v>
      </c>
      <c r="M663" s="12"/>
    </row>
    <row r="664" spans="1:13" ht="18" customHeight="1">
      <c r="A664" s="4">
        <v>663</v>
      </c>
      <c r="B664" s="37">
        <v>38585</v>
      </c>
      <c r="C664" s="34" t="s">
        <v>72</v>
      </c>
      <c r="D664" s="34" t="s">
        <v>49</v>
      </c>
      <c r="E664" s="34" t="s">
        <v>6</v>
      </c>
      <c r="F664" s="34" t="s">
        <v>33</v>
      </c>
      <c r="G664" s="21"/>
      <c r="H664" s="21"/>
      <c r="I664" s="21" t="s">
        <v>14</v>
      </c>
      <c r="J664" s="21" t="s">
        <v>38</v>
      </c>
      <c r="M664" s="12"/>
    </row>
    <row r="665" spans="1:13" ht="18" customHeight="1">
      <c r="A665" s="4">
        <v>664</v>
      </c>
      <c r="B665" s="37">
        <v>38585</v>
      </c>
      <c r="C665" s="34" t="s">
        <v>173</v>
      </c>
      <c r="D665" s="34" t="s">
        <v>185</v>
      </c>
      <c r="E665" s="34" t="s">
        <v>214</v>
      </c>
      <c r="F665" s="34" t="s">
        <v>44</v>
      </c>
      <c r="G665" s="21"/>
      <c r="H665" s="21"/>
      <c r="I665" s="21" t="s">
        <v>26</v>
      </c>
      <c r="J665" s="21" t="s">
        <v>31</v>
      </c>
      <c r="M665" s="12"/>
    </row>
    <row r="666" spans="1:13" ht="18" customHeight="1">
      <c r="A666" s="4">
        <v>665</v>
      </c>
      <c r="B666" s="37">
        <v>38585</v>
      </c>
      <c r="C666" s="34" t="s">
        <v>210</v>
      </c>
      <c r="D666" s="34" t="s">
        <v>163</v>
      </c>
      <c r="E666" s="34" t="s">
        <v>43</v>
      </c>
      <c r="F666" s="34" t="s">
        <v>35</v>
      </c>
      <c r="G666" s="21"/>
      <c r="H666" s="21"/>
      <c r="I666" s="21" t="s">
        <v>20</v>
      </c>
      <c r="J666" s="21" t="s">
        <v>13</v>
      </c>
      <c r="M666" s="12"/>
    </row>
    <row r="667" spans="1:13" ht="18" customHeight="1">
      <c r="A667" s="4">
        <v>666</v>
      </c>
      <c r="B667" s="37">
        <v>38585</v>
      </c>
      <c r="C667" s="36" t="s">
        <v>30</v>
      </c>
      <c r="D667" s="34" t="s">
        <v>148</v>
      </c>
      <c r="E667" s="34" t="s">
        <v>29</v>
      </c>
      <c r="F667" s="34" t="s">
        <v>12</v>
      </c>
      <c r="G667" s="21"/>
      <c r="H667" s="21"/>
      <c r="I667" s="21" t="s">
        <v>9</v>
      </c>
      <c r="J667" s="21" t="s">
        <v>8</v>
      </c>
      <c r="M667" s="13"/>
    </row>
    <row r="668" spans="1:13" ht="18" customHeight="1">
      <c r="A668" s="4">
        <v>667</v>
      </c>
      <c r="B668" s="37">
        <v>38585</v>
      </c>
      <c r="C668" s="34" t="s">
        <v>16</v>
      </c>
      <c r="D668" s="34" t="s">
        <v>15</v>
      </c>
      <c r="E668" s="34" t="s">
        <v>4</v>
      </c>
      <c r="F668" s="34" t="s">
        <v>22</v>
      </c>
      <c r="G668" s="21"/>
      <c r="H668" s="21"/>
      <c r="I668" s="21" t="s">
        <v>37</v>
      </c>
      <c r="J668" s="21" t="s">
        <v>19</v>
      </c>
      <c r="M668" s="12"/>
    </row>
    <row r="669" spans="1:13" ht="18" customHeight="1">
      <c r="A669" s="4">
        <v>668</v>
      </c>
      <c r="B669" s="37">
        <v>38587</v>
      </c>
      <c r="C669" s="34" t="s">
        <v>153</v>
      </c>
      <c r="D669" s="34" t="s">
        <v>173</v>
      </c>
      <c r="E669" s="34" t="s">
        <v>185</v>
      </c>
      <c r="F669" s="34" t="s">
        <v>182</v>
      </c>
      <c r="G669" s="21"/>
      <c r="H669" s="21"/>
      <c r="I669" s="21" t="s">
        <v>32</v>
      </c>
      <c r="J669" s="21" t="s">
        <v>31</v>
      </c>
      <c r="M669" s="12"/>
    </row>
    <row r="670" spans="1:13" ht="18" customHeight="1">
      <c r="A670" s="4">
        <v>669</v>
      </c>
      <c r="B670" s="37">
        <v>38587</v>
      </c>
      <c r="C670" s="34" t="s">
        <v>27</v>
      </c>
      <c r="D670" s="34" t="s">
        <v>218</v>
      </c>
      <c r="E670" s="34" t="s">
        <v>163</v>
      </c>
      <c r="F670" s="34" t="s">
        <v>4</v>
      </c>
      <c r="G670" s="21"/>
      <c r="H670" s="21"/>
      <c r="I670" s="21" t="s">
        <v>13</v>
      </c>
      <c r="J670" s="21" t="s">
        <v>37</v>
      </c>
      <c r="M670" s="12"/>
    </row>
    <row r="671" spans="1:13" ht="18" customHeight="1">
      <c r="A671" s="4">
        <v>670</v>
      </c>
      <c r="B671" s="37">
        <v>38587</v>
      </c>
      <c r="C671" s="34" t="s">
        <v>33</v>
      </c>
      <c r="D671" s="34" t="s">
        <v>46</v>
      </c>
      <c r="E671" s="34" t="s">
        <v>166</v>
      </c>
      <c r="F671" s="34" t="s">
        <v>17</v>
      </c>
      <c r="G671" s="21"/>
      <c r="H671" s="21"/>
      <c r="I671" s="21" t="s">
        <v>19</v>
      </c>
      <c r="J671" s="21" t="s">
        <v>38</v>
      </c>
      <c r="M671" s="12"/>
    </row>
    <row r="672" spans="1:13" ht="18" customHeight="1">
      <c r="A672" s="4">
        <v>671</v>
      </c>
      <c r="B672" s="37">
        <v>38587</v>
      </c>
      <c r="C672" s="34" t="s">
        <v>22</v>
      </c>
      <c r="D672" s="34" t="s">
        <v>168</v>
      </c>
      <c r="E672" s="34" t="s">
        <v>10</v>
      </c>
      <c r="F672" s="34" t="s">
        <v>36</v>
      </c>
      <c r="G672" s="21"/>
      <c r="H672" s="21"/>
      <c r="I672" s="21" t="s">
        <v>14</v>
      </c>
      <c r="J672" s="21" t="s">
        <v>20</v>
      </c>
      <c r="M672" s="12"/>
    </row>
    <row r="673" spans="1:13" ht="18" customHeight="1">
      <c r="A673" s="4">
        <v>672</v>
      </c>
      <c r="B673" s="37">
        <v>38587</v>
      </c>
      <c r="C673" s="34" t="s">
        <v>12</v>
      </c>
      <c r="D673" s="34" t="s">
        <v>213</v>
      </c>
      <c r="E673" s="34" t="s">
        <v>148</v>
      </c>
      <c r="F673" s="34" t="s">
        <v>29</v>
      </c>
      <c r="G673" s="21"/>
      <c r="H673" s="21"/>
      <c r="I673" s="21" t="s">
        <v>9</v>
      </c>
      <c r="J673" s="21" t="s">
        <v>26</v>
      </c>
      <c r="M673" s="12"/>
    </row>
    <row r="674" spans="1:13" ht="18" customHeight="1">
      <c r="A674" s="4">
        <v>673</v>
      </c>
      <c r="B674" s="37">
        <v>38588</v>
      </c>
      <c r="C674" s="34" t="s">
        <v>182</v>
      </c>
      <c r="D674" s="34" t="s">
        <v>161</v>
      </c>
      <c r="E674" s="34" t="s">
        <v>173</v>
      </c>
      <c r="F674" s="34" t="s">
        <v>185</v>
      </c>
      <c r="G674" s="21"/>
      <c r="H674" s="21"/>
      <c r="I674" s="21" t="s">
        <v>32</v>
      </c>
      <c r="J674" s="21" t="s">
        <v>31</v>
      </c>
      <c r="M674" s="12"/>
    </row>
    <row r="675" spans="1:13" ht="18" customHeight="1">
      <c r="A675" s="4">
        <v>674</v>
      </c>
      <c r="B675" s="37">
        <v>38588</v>
      </c>
      <c r="C675" s="34" t="s">
        <v>4</v>
      </c>
      <c r="D675" s="34" t="s">
        <v>16</v>
      </c>
      <c r="E675" s="34" t="s">
        <v>218</v>
      </c>
      <c r="F675" s="34" t="s">
        <v>163</v>
      </c>
      <c r="G675" s="21"/>
      <c r="H675" s="21"/>
      <c r="I675" s="21" t="s">
        <v>13</v>
      </c>
      <c r="J675" s="21" t="s">
        <v>37</v>
      </c>
      <c r="M675" s="12"/>
    </row>
    <row r="676" spans="1:13" ht="18" customHeight="1">
      <c r="A676" s="4">
        <v>675</v>
      </c>
      <c r="B676" s="37">
        <v>38588</v>
      </c>
      <c r="C676" s="34" t="s">
        <v>36</v>
      </c>
      <c r="D676" s="34" t="s">
        <v>72</v>
      </c>
      <c r="E676" s="34" t="s">
        <v>168</v>
      </c>
      <c r="F676" s="34" t="s">
        <v>10</v>
      </c>
      <c r="G676" s="21"/>
      <c r="H676" s="21"/>
      <c r="I676" s="21" t="s">
        <v>14</v>
      </c>
      <c r="J676" s="21" t="s">
        <v>20</v>
      </c>
      <c r="M676" s="12"/>
    </row>
    <row r="677" spans="1:13" ht="18" customHeight="1">
      <c r="A677" s="4">
        <v>676</v>
      </c>
      <c r="B677" s="37">
        <v>38588</v>
      </c>
      <c r="C677" s="34" t="s">
        <v>29</v>
      </c>
      <c r="D677" s="34" t="s">
        <v>30</v>
      </c>
      <c r="E677" s="34" t="s">
        <v>213</v>
      </c>
      <c r="F677" s="34" t="s">
        <v>148</v>
      </c>
      <c r="G677" s="21"/>
      <c r="H677" s="21"/>
      <c r="I677" s="21" t="s">
        <v>9</v>
      </c>
      <c r="J677" s="21" t="s">
        <v>26</v>
      </c>
      <c r="M677" s="12"/>
    </row>
    <row r="678" spans="1:13" ht="18" customHeight="1">
      <c r="A678" s="4">
        <v>677</v>
      </c>
      <c r="B678" s="37">
        <v>38588</v>
      </c>
      <c r="C678" s="34" t="s">
        <v>131</v>
      </c>
      <c r="D678" s="34" t="s">
        <v>47</v>
      </c>
      <c r="E678" s="34" t="s">
        <v>142</v>
      </c>
      <c r="F678" s="34" t="s">
        <v>5</v>
      </c>
      <c r="G678" s="21"/>
      <c r="H678" s="21"/>
      <c r="I678" s="21" t="s">
        <v>8</v>
      </c>
      <c r="J678" s="21" t="s">
        <v>25</v>
      </c>
      <c r="M678" s="12"/>
    </row>
    <row r="679" spans="1:13" ht="18" customHeight="1">
      <c r="A679" s="4">
        <v>678</v>
      </c>
      <c r="B679" s="37">
        <v>38588</v>
      </c>
      <c r="C679" s="34" t="s">
        <v>17</v>
      </c>
      <c r="D679" s="34" t="s">
        <v>210</v>
      </c>
      <c r="E679" s="34" t="s">
        <v>46</v>
      </c>
      <c r="F679" s="34" t="s">
        <v>166</v>
      </c>
      <c r="G679" s="21"/>
      <c r="H679" s="21"/>
      <c r="I679" s="21" t="s">
        <v>19</v>
      </c>
      <c r="J679" s="21" t="s">
        <v>38</v>
      </c>
      <c r="M679" s="12"/>
    </row>
    <row r="680" spans="1:13" ht="18" customHeight="1">
      <c r="A680" s="4">
        <v>679</v>
      </c>
      <c r="B680" s="37">
        <v>38589</v>
      </c>
      <c r="C680" s="34" t="s">
        <v>166</v>
      </c>
      <c r="D680" s="34" t="s">
        <v>33</v>
      </c>
      <c r="E680" s="34" t="s">
        <v>210</v>
      </c>
      <c r="F680" s="34" t="s">
        <v>46</v>
      </c>
      <c r="G680" s="21"/>
      <c r="H680" s="21"/>
      <c r="I680" s="21" t="s">
        <v>19</v>
      </c>
      <c r="J680" s="21" t="s">
        <v>38</v>
      </c>
      <c r="M680" s="12"/>
    </row>
    <row r="681" spans="1:13" ht="18" customHeight="1">
      <c r="A681" s="4">
        <v>680</v>
      </c>
      <c r="B681" s="37">
        <v>38590</v>
      </c>
      <c r="C681" s="34" t="s">
        <v>10</v>
      </c>
      <c r="D681" s="34" t="s">
        <v>22</v>
      </c>
      <c r="E681" s="34" t="s">
        <v>72</v>
      </c>
      <c r="F681" s="34" t="s">
        <v>210</v>
      </c>
      <c r="G681" s="21"/>
      <c r="H681" s="21"/>
      <c r="I681" s="21" t="s">
        <v>38</v>
      </c>
      <c r="J681" s="21" t="s">
        <v>37</v>
      </c>
      <c r="M681" s="12"/>
    </row>
    <row r="682" spans="1:13" ht="18" customHeight="1">
      <c r="A682" s="4">
        <v>681</v>
      </c>
      <c r="B682" s="37">
        <v>38590</v>
      </c>
      <c r="C682" s="34" t="s">
        <v>185</v>
      </c>
      <c r="D682" s="34" t="s">
        <v>131</v>
      </c>
      <c r="E682" s="34" t="s">
        <v>161</v>
      </c>
      <c r="F682" s="34" t="s">
        <v>173</v>
      </c>
      <c r="G682" s="21"/>
      <c r="H682" s="21"/>
      <c r="I682" s="21" t="s">
        <v>32</v>
      </c>
      <c r="J682" s="21" t="s">
        <v>9</v>
      </c>
      <c r="M682" s="12"/>
    </row>
    <row r="683" spans="1:13" ht="18" customHeight="1">
      <c r="A683" s="4">
        <v>682</v>
      </c>
      <c r="B683" s="37">
        <v>38590</v>
      </c>
      <c r="C683" s="34" t="s">
        <v>218</v>
      </c>
      <c r="D683" s="34" t="s">
        <v>17</v>
      </c>
      <c r="E683" s="34" t="s">
        <v>144</v>
      </c>
      <c r="F683" s="34" t="s">
        <v>168</v>
      </c>
      <c r="G683" s="21"/>
      <c r="H683" s="21"/>
      <c r="I683" s="21" t="s">
        <v>20</v>
      </c>
      <c r="J683" s="21" t="s">
        <v>19</v>
      </c>
      <c r="M683" s="12"/>
    </row>
    <row r="684" spans="1:13" ht="18" customHeight="1">
      <c r="A684" s="4">
        <v>683</v>
      </c>
      <c r="B684" s="37">
        <v>38590</v>
      </c>
      <c r="C684" s="34" t="s">
        <v>142</v>
      </c>
      <c r="D684" s="34" t="s">
        <v>39</v>
      </c>
      <c r="E684" s="34" t="s">
        <v>214</v>
      </c>
      <c r="F684" s="34" t="s">
        <v>47</v>
      </c>
      <c r="G684" s="21"/>
      <c r="H684" s="21"/>
      <c r="I684" s="21" t="s">
        <v>8</v>
      </c>
      <c r="J684" s="21" t="s">
        <v>26</v>
      </c>
      <c r="M684" s="12"/>
    </row>
    <row r="685" spans="1:13" ht="18" customHeight="1">
      <c r="A685" s="4">
        <v>684</v>
      </c>
      <c r="B685" s="37">
        <v>38590</v>
      </c>
      <c r="C685" s="34" t="s">
        <v>21</v>
      </c>
      <c r="D685" s="34" t="s">
        <v>4</v>
      </c>
      <c r="E685" s="34" t="s">
        <v>35</v>
      </c>
      <c r="F685" s="34" t="s">
        <v>6</v>
      </c>
      <c r="G685" s="21"/>
      <c r="H685" s="21"/>
      <c r="I685" s="21" t="s">
        <v>14</v>
      </c>
      <c r="J685" s="21" t="s">
        <v>13</v>
      </c>
      <c r="M685" s="12"/>
    </row>
    <row r="686" spans="1:13" ht="18" customHeight="1">
      <c r="A686" s="4">
        <v>685</v>
      </c>
      <c r="B686" s="37">
        <v>38591</v>
      </c>
      <c r="C686" s="34" t="s">
        <v>47</v>
      </c>
      <c r="D686" s="34" t="s">
        <v>5</v>
      </c>
      <c r="E686" s="36" t="s">
        <v>39</v>
      </c>
      <c r="F686" s="34" t="s">
        <v>214</v>
      </c>
      <c r="G686" s="21"/>
      <c r="H686" s="21"/>
      <c r="I686" s="21" t="s">
        <v>8</v>
      </c>
      <c r="J686" s="21" t="s">
        <v>26</v>
      </c>
      <c r="M686" s="12"/>
    </row>
    <row r="687" spans="1:13" ht="18" customHeight="1">
      <c r="A687" s="4">
        <v>686</v>
      </c>
      <c r="B687" s="37">
        <v>38591</v>
      </c>
      <c r="C687" s="34" t="s">
        <v>213</v>
      </c>
      <c r="D687" s="34" t="s">
        <v>29</v>
      </c>
      <c r="E687" s="34" t="s">
        <v>12</v>
      </c>
      <c r="F687" s="34" t="s">
        <v>30</v>
      </c>
      <c r="G687" s="21"/>
      <c r="H687" s="21"/>
      <c r="I687" s="21" t="s">
        <v>31</v>
      </c>
      <c r="J687" s="21" t="s">
        <v>25</v>
      </c>
      <c r="M687" s="12"/>
    </row>
    <row r="688" spans="1:13" ht="18" customHeight="1">
      <c r="A688" s="4">
        <v>687</v>
      </c>
      <c r="B688" s="37">
        <v>38591</v>
      </c>
      <c r="C688" s="34" t="s">
        <v>173</v>
      </c>
      <c r="D688" s="34" t="s">
        <v>182</v>
      </c>
      <c r="E688" s="34" t="s">
        <v>131</v>
      </c>
      <c r="F688" s="34" t="s">
        <v>161</v>
      </c>
      <c r="G688" s="21"/>
      <c r="H688" s="21"/>
      <c r="I688" s="21" t="s">
        <v>32</v>
      </c>
      <c r="J688" s="21" t="s">
        <v>9</v>
      </c>
      <c r="M688" s="12"/>
    </row>
    <row r="689" spans="1:13" ht="18" customHeight="1">
      <c r="A689" s="4">
        <v>688</v>
      </c>
      <c r="B689" s="37">
        <v>38591</v>
      </c>
      <c r="C689" s="34" t="s">
        <v>168</v>
      </c>
      <c r="D689" s="34" t="s">
        <v>36</v>
      </c>
      <c r="E689" s="34" t="s">
        <v>17</v>
      </c>
      <c r="F689" s="34" t="s">
        <v>144</v>
      </c>
      <c r="G689" s="21"/>
      <c r="H689" s="21"/>
      <c r="I689" s="21" t="s">
        <v>20</v>
      </c>
      <c r="J689" s="21" t="s">
        <v>19</v>
      </c>
      <c r="M689" s="12"/>
    </row>
    <row r="690" spans="1:13" ht="18" customHeight="1">
      <c r="A690" s="4">
        <v>689</v>
      </c>
      <c r="B690" s="37">
        <v>38591</v>
      </c>
      <c r="C690" s="34" t="s">
        <v>6</v>
      </c>
      <c r="D690" s="34" t="s">
        <v>166</v>
      </c>
      <c r="E690" s="34" t="s">
        <v>4</v>
      </c>
      <c r="F690" s="34" t="s">
        <v>35</v>
      </c>
      <c r="G690" s="21"/>
      <c r="H690" s="21"/>
      <c r="I690" s="21" t="s">
        <v>14</v>
      </c>
      <c r="J690" s="21" t="s">
        <v>13</v>
      </c>
      <c r="M690" s="12"/>
    </row>
    <row r="691" spans="1:13" ht="18" customHeight="1">
      <c r="A691" s="4">
        <v>690</v>
      </c>
      <c r="B691" s="37">
        <v>38591</v>
      </c>
      <c r="C691" s="34" t="s">
        <v>210</v>
      </c>
      <c r="D691" s="34" t="s">
        <v>7</v>
      </c>
      <c r="E691" s="34" t="s">
        <v>22</v>
      </c>
      <c r="F691" s="34" t="s">
        <v>72</v>
      </c>
      <c r="G691" s="21"/>
      <c r="H691" s="21"/>
      <c r="I691" s="21" t="s">
        <v>38</v>
      </c>
      <c r="J691" s="21" t="s">
        <v>37</v>
      </c>
      <c r="M691" s="12"/>
    </row>
    <row r="692" spans="1:13" ht="18" customHeight="1">
      <c r="A692" s="4">
        <v>691</v>
      </c>
      <c r="B692" s="37">
        <v>38592</v>
      </c>
      <c r="C692" s="34" t="s">
        <v>161</v>
      </c>
      <c r="D692" s="34" t="s">
        <v>185</v>
      </c>
      <c r="E692" s="34" t="s">
        <v>182</v>
      </c>
      <c r="F692" s="34" t="s">
        <v>131</v>
      </c>
      <c r="G692" s="21"/>
      <c r="H692" s="21"/>
      <c r="I692" s="21" t="s">
        <v>32</v>
      </c>
      <c r="J692" s="21" t="s">
        <v>9</v>
      </c>
      <c r="M692" s="12"/>
    </row>
    <row r="693" spans="1:13" ht="18" customHeight="1">
      <c r="A693" s="4">
        <v>692</v>
      </c>
      <c r="B693" s="37">
        <v>38592</v>
      </c>
      <c r="C693" s="34" t="s">
        <v>72</v>
      </c>
      <c r="D693" s="34" t="s">
        <v>10</v>
      </c>
      <c r="E693" s="34" t="s">
        <v>7</v>
      </c>
      <c r="F693" s="34" t="s">
        <v>22</v>
      </c>
      <c r="G693" s="21"/>
      <c r="H693" s="21"/>
      <c r="I693" s="21" t="s">
        <v>38</v>
      </c>
      <c r="J693" s="21" t="s">
        <v>37</v>
      </c>
      <c r="M693" s="12"/>
    </row>
    <row r="694" spans="1:13" ht="18" customHeight="1">
      <c r="A694" s="4">
        <v>693</v>
      </c>
      <c r="B694" s="37">
        <v>38592</v>
      </c>
      <c r="C694" s="34" t="s">
        <v>35</v>
      </c>
      <c r="D694" s="36" t="s">
        <v>21</v>
      </c>
      <c r="E694" s="34" t="s">
        <v>166</v>
      </c>
      <c r="F694" s="34" t="s">
        <v>4</v>
      </c>
      <c r="G694" s="21"/>
      <c r="H694" s="21"/>
      <c r="I694" s="21" t="s">
        <v>14</v>
      </c>
      <c r="J694" s="21" t="s">
        <v>13</v>
      </c>
      <c r="M694" s="12"/>
    </row>
    <row r="695" spans="1:13" ht="18" customHeight="1">
      <c r="A695" s="4">
        <v>694</v>
      </c>
      <c r="B695" s="37">
        <v>38592</v>
      </c>
      <c r="C695" s="34" t="s">
        <v>30</v>
      </c>
      <c r="D695" s="34" t="s">
        <v>148</v>
      </c>
      <c r="E695" s="34" t="s">
        <v>29</v>
      </c>
      <c r="F695" s="34" t="s">
        <v>12</v>
      </c>
      <c r="G695" s="21"/>
      <c r="H695" s="21"/>
      <c r="I695" s="21" t="s">
        <v>31</v>
      </c>
      <c r="J695" s="21" t="s">
        <v>25</v>
      </c>
      <c r="M695" s="12"/>
    </row>
    <row r="696" spans="1:13" ht="18" customHeight="1">
      <c r="A696" s="4">
        <v>695</v>
      </c>
      <c r="B696" s="37">
        <v>38592</v>
      </c>
      <c r="C696" s="36" t="s">
        <v>144</v>
      </c>
      <c r="D696" s="34" t="s">
        <v>218</v>
      </c>
      <c r="E696" s="34" t="s">
        <v>36</v>
      </c>
      <c r="F696" s="34" t="s">
        <v>17</v>
      </c>
      <c r="G696" s="21"/>
      <c r="H696" s="21"/>
      <c r="I696" s="21" t="s">
        <v>20</v>
      </c>
      <c r="J696" s="21" t="s">
        <v>19</v>
      </c>
      <c r="M696" s="13"/>
    </row>
    <row r="697" spans="1:13" ht="18" customHeight="1">
      <c r="A697" s="4">
        <v>696</v>
      </c>
      <c r="B697" s="37">
        <v>38592</v>
      </c>
      <c r="C697" s="34" t="s">
        <v>214</v>
      </c>
      <c r="D697" s="34" t="s">
        <v>142</v>
      </c>
      <c r="E697" s="34" t="s">
        <v>5</v>
      </c>
      <c r="F697" s="34" t="s">
        <v>39</v>
      </c>
      <c r="G697" s="21"/>
      <c r="H697" s="21"/>
      <c r="I697" s="21" t="s">
        <v>8</v>
      </c>
      <c r="J697" s="21" t="s">
        <v>26</v>
      </c>
      <c r="M697" s="12"/>
    </row>
    <row r="698" spans="1:13" ht="18" customHeight="1">
      <c r="A698" s="4">
        <v>697</v>
      </c>
      <c r="B698" s="37">
        <v>38593</v>
      </c>
      <c r="C698" s="34" t="s">
        <v>131</v>
      </c>
      <c r="D698" s="34" t="s">
        <v>213</v>
      </c>
      <c r="E698" s="34" t="s">
        <v>148</v>
      </c>
      <c r="F698" s="34" t="s">
        <v>5</v>
      </c>
      <c r="G698" s="21"/>
      <c r="H698" s="21"/>
      <c r="I698" s="21" t="s">
        <v>9</v>
      </c>
      <c r="J698" s="21" t="s">
        <v>31</v>
      </c>
      <c r="M698" s="12"/>
    </row>
    <row r="699" spans="1:13" ht="18" customHeight="1">
      <c r="A699" s="4">
        <v>698</v>
      </c>
      <c r="B699" s="37">
        <v>38594</v>
      </c>
      <c r="C699" s="34" t="s">
        <v>5</v>
      </c>
      <c r="D699" s="34" t="s">
        <v>30</v>
      </c>
      <c r="E699" s="34" t="s">
        <v>213</v>
      </c>
      <c r="F699" s="34" t="s">
        <v>148</v>
      </c>
      <c r="G699" s="21"/>
      <c r="H699" s="21"/>
      <c r="I699" s="21" t="s">
        <v>9</v>
      </c>
      <c r="J699" s="21" t="s">
        <v>31</v>
      </c>
      <c r="M699" s="12"/>
    </row>
    <row r="700" spans="1:13" ht="18" customHeight="1">
      <c r="A700" s="4">
        <v>699</v>
      </c>
      <c r="B700" s="37">
        <v>38594</v>
      </c>
      <c r="C700" s="34" t="s">
        <v>23</v>
      </c>
      <c r="D700" s="34" t="s">
        <v>161</v>
      </c>
      <c r="E700" s="34" t="s">
        <v>47</v>
      </c>
      <c r="F700" s="34" t="s">
        <v>182</v>
      </c>
      <c r="G700" s="21"/>
      <c r="H700" s="21"/>
      <c r="I700" s="21" t="s">
        <v>25</v>
      </c>
      <c r="J700" s="21" t="s">
        <v>8</v>
      </c>
      <c r="M700" s="12"/>
    </row>
    <row r="701" spans="1:13" ht="18" customHeight="1">
      <c r="A701" s="4">
        <v>700</v>
      </c>
      <c r="B701" s="37">
        <v>38594</v>
      </c>
      <c r="C701" s="34" t="s">
        <v>17</v>
      </c>
      <c r="D701" s="34" t="s">
        <v>144</v>
      </c>
      <c r="E701" s="34" t="s">
        <v>21</v>
      </c>
      <c r="F701" s="34" t="s">
        <v>7</v>
      </c>
      <c r="G701" s="21"/>
      <c r="H701" s="21"/>
      <c r="I701" s="21" t="s">
        <v>13</v>
      </c>
      <c r="J701" s="21" t="s">
        <v>19</v>
      </c>
      <c r="M701" s="12"/>
    </row>
    <row r="702" spans="1:13" ht="18" customHeight="1">
      <c r="A702" s="4">
        <v>701</v>
      </c>
      <c r="B702" s="37">
        <v>38594</v>
      </c>
      <c r="C702" s="34" t="s">
        <v>22</v>
      </c>
      <c r="D702" s="34" t="s">
        <v>210</v>
      </c>
      <c r="E702" s="34" t="s">
        <v>218</v>
      </c>
      <c r="F702" s="34" t="s">
        <v>49</v>
      </c>
      <c r="G702" s="21"/>
      <c r="H702" s="21"/>
      <c r="I702" s="21" t="s">
        <v>37</v>
      </c>
      <c r="J702" s="21" t="s">
        <v>14</v>
      </c>
      <c r="M702" s="12"/>
    </row>
    <row r="703" spans="1:13" ht="18" customHeight="1">
      <c r="A703" s="4">
        <v>702</v>
      </c>
      <c r="B703" s="37">
        <v>38595</v>
      </c>
      <c r="C703" s="34" t="s">
        <v>148</v>
      </c>
      <c r="D703" s="34" t="s">
        <v>131</v>
      </c>
      <c r="E703" s="34" t="s">
        <v>30</v>
      </c>
      <c r="F703" s="34" t="s">
        <v>213</v>
      </c>
      <c r="G703" s="21"/>
      <c r="H703" s="21"/>
      <c r="I703" s="21" t="s">
        <v>9</v>
      </c>
      <c r="J703" s="21" t="s">
        <v>31</v>
      </c>
      <c r="M703" s="12"/>
    </row>
    <row r="704" spans="1:13" ht="18" customHeight="1">
      <c r="A704" s="4">
        <v>703</v>
      </c>
      <c r="B704" s="37">
        <v>38595</v>
      </c>
      <c r="C704" s="34" t="s">
        <v>182</v>
      </c>
      <c r="D704" s="34" t="s">
        <v>214</v>
      </c>
      <c r="E704" s="34" t="s">
        <v>161</v>
      </c>
      <c r="F704" s="34" t="s">
        <v>47</v>
      </c>
      <c r="G704" s="21"/>
      <c r="H704" s="21"/>
      <c r="I704" s="21" t="s">
        <v>25</v>
      </c>
      <c r="J704" s="21" t="s">
        <v>8</v>
      </c>
      <c r="M704" s="12"/>
    </row>
    <row r="705" spans="1:13" ht="18" customHeight="1">
      <c r="A705" s="4">
        <v>704</v>
      </c>
      <c r="B705" s="37">
        <v>38595</v>
      </c>
      <c r="C705" s="34" t="s">
        <v>7</v>
      </c>
      <c r="D705" s="34" t="s">
        <v>6</v>
      </c>
      <c r="E705" s="34" t="s">
        <v>144</v>
      </c>
      <c r="F705" s="34" t="s">
        <v>21</v>
      </c>
      <c r="G705" s="21"/>
      <c r="H705" s="21"/>
      <c r="I705" s="21" t="s">
        <v>13</v>
      </c>
      <c r="J705" s="21" t="s">
        <v>19</v>
      </c>
      <c r="M705" s="12"/>
    </row>
    <row r="706" spans="1:13" ht="18" customHeight="1">
      <c r="A706" s="4">
        <v>705</v>
      </c>
      <c r="B706" s="37">
        <v>38595</v>
      </c>
      <c r="C706" s="34" t="s">
        <v>49</v>
      </c>
      <c r="D706" s="34" t="s">
        <v>35</v>
      </c>
      <c r="E706" s="34" t="s">
        <v>210</v>
      </c>
      <c r="F706" s="34" t="s">
        <v>218</v>
      </c>
      <c r="G706" s="21"/>
      <c r="H706" s="21"/>
      <c r="I706" s="21" t="s">
        <v>37</v>
      </c>
      <c r="J706" s="21" t="s">
        <v>14</v>
      </c>
      <c r="M706" s="12"/>
    </row>
    <row r="707" spans="1:13" ht="18" customHeight="1">
      <c r="A707" s="4">
        <v>706</v>
      </c>
      <c r="B707" s="37">
        <v>38595</v>
      </c>
      <c r="C707" s="34" t="s">
        <v>24</v>
      </c>
      <c r="D707" s="34" t="s">
        <v>44</v>
      </c>
      <c r="E707" s="34" t="s">
        <v>142</v>
      </c>
      <c r="F707" s="34" t="s">
        <v>50</v>
      </c>
      <c r="G707" s="21"/>
      <c r="H707" s="21"/>
      <c r="I707" s="21" t="s">
        <v>26</v>
      </c>
      <c r="J707" s="21" t="s">
        <v>32</v>
      </c>
      <c r="M707" s="12"/>
    </row>
    <row r="708" spans="1:13" ht="18" customHeight="1">
      <c r="A708" s="4">
        <v>707</v>
      </c>
      <c r="B708" s="37">
        <v>38595</v>
      </c>
      <c r="C708" s="34" t="s">
        <v>16</v>
      </c>
      <c r="D708" s="34" t="s">
        <v>166</v>
      </c>
      <c r="E708" s="34" t="s">
        <v>163</v>
      </c>
      <c r="F708" s="34" t="s">
        <v>10</v>
      </c>
      <c r="G708" s="21"/>
      <c r="H708" s="21"/>
      <c r="I708" s="21" t="s">
        <v>38</v>
      </c>
      <c r="J708" s="21" t="s">
        <v>20</v>
      </c>
      <c r="M708" s="12"/>
    </row>
    <row r="709" spans="1:13" ht="18" customHeight="1">
      <c r="A709" s="4">
        <v>708</v>
      </c>
      <c r="B709" s="37">
        <v>38596</v>
      </c>
      <c r="C709" s="34" t="s">
        <v>10</v>
      </c>
      <c r="D709" s="34" t="s">
        <v>46</v>
      </c>
      <c r="E709" s="34" t="s">
        <v>166</v>
      </c>
      <c r="F709" s="34" t="s">
        <v>163</v>
      </c>
      <c r="G709" s="21"/>
      <c r="H709" s="21"/>
      <c r="I709" s="21" t="s">
        <v>38</v>
      </c>
      <c r="J709" s="21" t="s">
        <v>20</v>
      </c>
      <c r="M709" s="12"/>
    </row>
    <row r="710" spans="1:13" ht="18" customHeight="1">
      <c r="A710" s="4">
        <v>709</v>
      </c>
      <c r="B710" s="37">
        <v>38596</v>
      </c>
      <c r="C710" s="34" t="s">
        <v>218</v>
      </c>
      <c r="D710" s="34" t="s">
        <v>22</v>
      </c>
      <c r="E710" s="34" t="s">
        <v>35</v>
      </c>
      <c r="F710" s="34" t="s">
        <v>210</v>
      </c>
      <c r="G710" s="21"/>
      <c r="H710" s="21"/>
      <c r="I710" s="21" t="s">
        <v>37</v>
      </c>
      <c r="J710" s="21" t="s">
        <v>14</v>
      </c>
      <c r="M710" s="12"/>
    </row>
    <row r="711" spans="1:13" ht="18" customHeight="1">
      <c r="A711" s="4">
        <v>710</v>
      </c>
      <c r="B711" s="37">
        <v>38596</v>
      </c>
      <c r="C711" s="34" t="s">
        <v>50</v>
      </c>
      <c r="D711" s="34" t="s">
        <v>142</v>
      </c>
      <c r="E711" s="34" t="s">
        <v>44</v>
      </c>
      <c r="F711" s="34" t="s">
        <v>153</v>
      </c>
      <c r="G711" s="21"/>
      <c r="H711" s="21"/>
      <c r="I711" s="21" t="s">
        <v>26</v>
      </c>
      <c r="J711" s="21" t="s">
        <v>32</v>
      </c>
      <c r="M711" s="12"/>
    </row>
    <row r="712" spans="1:13" ht="18" customHeight="1">
      <c r="A712" s="4">
        <v>711</v>
      </c>
      <c r="B712" s="37">
        <v>38596</v>
      </c>
      <c r="C712" s="34" t="s">
        <v>21</v>
      </c>
      <c r="D712" s="34" t="s">
        <v>17</v>
      </c>
      <c r="E712" s="34" t="s">
        <v>6</v>
      </c>
      <c r="F712" s="34" t="s">
        <v>144</v>
      </c>
      <c r="G712" s="21"/>
      <c r="H712" s="21"/>
      <c r="I712" s="21" t="s">
        <v>13</v>
      </c>
      <c r="J712" s="21" t="s">
        <v>19</v>
      </c>
      <c r="M712" s="12"/>
    </row>
    <row r="713" spans="1:13" ht="18" customHeight="1">
      <c r="A713" s="4">
        <v>712</v>
      </c>
      <c r="B713" s="37">
        <v>38597</v>
      </c>
      <c r="C713" s="34" t="s">
        <v>4</v>
      </c>
      <c r="D713" s="34" t="s">
        <v>7</v>
      </c>
      <c r="E713" s="34" t="s">
        <v>144</v>
      </c>
      <c r="F713" s="34" t="s">
        <v>33</v>
      </c>
      <c r="G713" s="21"/>
      <c r="H713" s="21"/>
      <c r="I713" s="21" t="s">
        <v>20</v>
      </c>
      <c r="J713" s="21" t="s">
        <v>14</v>
      </c>
      <c r="M713" s="12"/>
    </row>
    <row r="714" spans="1:13" ht="18" customHeight="1">
      <c r="A714" s="4">
        <v>713</v>
      </c>
      <c r="B714" s="37">
        <v>38597</v>
      </c>
      <c r="C714" s="34" t="s">
        <v>30</v>
      </c>
      <c r="D714" s="34" t="s">
        <v>148</v>
      </c>
      <c r="E714" s="36" t="s">
        <v>5</v>
      </c>
      <c r="F714" s="34" t="s">
        <v>131</v>
      </c>
      <c r="G714" s="21"/>
      <c r="H714" s="21"/>
      <c r="I714" s="21" t="s">
        <v>9</v>
      </c>
      <c r="J714" s="21" t="s">
        <v>26</v>
      </c>
      <c r="M714" s="12"/>
    </row>
    <row r="715" spans="1:13" ht="18" customHeight="1">
      <c r="A715" s="4">
        <v>714</v>
      </c>
      <c r="B715" s="37">
        <v>38597</v>
      </c>
      <c r="C715" s="34" t="s">
        <v>163</v>
      </c>
      <c r="D715" s="34" t="s">
        <v>16</v>
      </c>
      <c r="E715" s="34" t="s">
        <v>46</v>
      </c>
      <c r="F715" s="34" t="s">
        <v>35</v>
      </c>
      <c r="G715" s="21"/>
      <c r="H715" s="21"/>
      <c r="I715" s="21" t="s">
        <v>19</v>
      </c>
      <c r="J715" s="21" t="s">
        <v>37</v>
      </c>
      <c r="M715" s="12"/>
    </row>
    <row r="716" spans="1:13" ht="18" customHeight="1">
      <c r="A716" s="4">
        <v>715</v>
      </c>
      <c r="B716" s="37">
        <v>38598</v>
      </c>
      <c r="C716" s="34" t="s">
        <v>35</v>
      </c>
      <c r="D716" s="36" t="s">
        <v>218</v>
      </c>
      <c r="E716" s="34" t="s">
        <v>16</v>
      </c>
      <c r="F716" s="34" t="s">
        <v>46</v>
      </c>
      <c r="G716" s="21"/>
      <c r="H716" s="21"/>
      <c r="I716" s="21" t="s">
        <v>19</v>
      </c>
      <c r="J716" s="21" t="s">
        <v>37</v>
      </c>
      <c r="M716" s="12"/>
    </row>
    <row r="717" spans="1:13" ht="18" customHeight="1">
      <c r="A717" s="4">
        <v>716</v>
      </c>
      <c r="B717" s="37">
        <v>38598</v>
      </c>
      <c r="C717" s="34" t="s">
        <v>168</v>
      </c>
      <c r="D717" s="34" t="s">
        <v>49</v>
      </c>
      <c r="E717" s="34" t="s">
        <v>17</v>
      </c>
      <c r="F717" s="34" t="s">
        <v>166</v>
      </c>
      <c r="G717" s="21"/>
      <c r="H717" s="21"/>
      <c r="I717" s="21" t="s">
        <v>13</v>
      </c>
      <c r="J717" s="21" t="s">
        <v>38</v>
      </c>
      <c r="M717" s="12"/>
    </row>
    <row r="718" spans="1:13" ht="18" customHeight="1">
      <c r="A718" s="4">
        <v>717</v>
      </c>
      <c r="B718" s="37">
        <v>38598</v>
      </c>
      <c r="C718" s="34" t="s">
        <v>29</v>
      </c>
      <c r="D718" s="34" t="s">
        <v>146</v>
      </c>
      <c r="E718" s="34" t="s">
        <v>211</v>
      </c>
      <c r="F718" s="34" t="s">
        <v>185</v>
      </c>
      <c r="G718" s="21"/>
      <c r="H718" s="21"/>
      <c r="I718" s="21" t="s">
        <v>8</v>
      </c>
      <c r="J718" s="21" t="s">
        <v>31</v>
      </c>
      <c r="M718" s="12"/>
    </row>
    <row r="719" spans="1:13" ht="18" customHeight="1">
      <c r="A719" s="4">
        <v>718</v>
      </c>
      <c r="B719" s="37">
        <v>38598</v>
      </c>
      <c r="C719" s="34" t="s">
        <v>131</v>
      </c>
      <c r="D719" s="34" t="s">
        <v>213</v>
      </c>
      <c r="E719" s="34" t="s">
        <v>148</v>
      </c>
      <c r="F719" s="34" t="s">
        <v>5</v>
      </c>
      <c r="G719" s="21"/>
      <c r="H719" s="21"/>
      <c r="I719" s="21" t="s">
        <v>9</v>
      </c>
      <c r="J719" s="21" t="s">
        <v>26</v>
      </c>
      <c r="M719" s="12"/>
    </row>
    <row r="720" spans="1:13" ht="18" customHeight="1">
      <c r="A720" s="4">
        <v>719</v>
      </c>
      <c r="B720" s="37">
        <v>38598</v>
      </c>
      <c r="C720" s="34" t="s">
        <v>142</v>
      </c>
      <c r="D720" s="34" t="s">
        <v>47</v>
      </c>
      <c r="E720" s="34" t="s">
        <v>153</v>
      </c>
      <c r="F720" s="34" t="s">
        <v>23</v>
      </c>
      <c r="G720" s="21"/>
      <c r="H720" s="21"/>
      <c r="I720" s="21" t="s">
        <v>25</v>
      </c>
      <c r="J720" s="21" t="s">
        <v>32</v>
      </c>
      <c r="M720" s="12"/>
    </row>
    <row r="721" spans="1:13" ht="18" customHeight="1">
      <c r="A721" s="4">
        <v>720</v>
      </c>
      <c r="B721" s="37">
        <v>38598</v>
      </c>
      <c r="C721" s="34" t="s">
        <v>33</v>
      </c>
      <c r="D721" s="34" t="s">
        <v>72</v>
      </c>
      <c r="E721" s="34" t="s">
        <v>7</v>
      </c>
      <c r="F721" s="34" t="s">
        <v>144</v>
      </c>
      <c r="G721" s="21"/>
      <c r="H721" s="21"/>
      <c r="I721" s="21" t="s">
        <v>20</v>
      </c>
      <c r="J721" s="21" t="s">
        <v>14</v>
      </c>
      <c r="M721" s="12"/>
    </row>
    <row r="722" spans="1:13" ht="18" customHeight="1">
      <c r="A722" s="4">
        <v>721</v>
      </c>
      <c r="B722" s="37">
        <v>38599</v>
      </c>
      <c r="C722" s="34" t="s">
        <v>161</v>
      </c>
      <c r="D722" s="34" t="s">
        <v>153</v>
      </c>
      <c r="E722" s="34" t="s">
        <v>23</v>
      </c>
      <c r="F722" s="34" t="s">
        <v>47</v>
      </c>
      <c r="G722" s="21"/>
      <c r="H722" s="21"/>
      <c r="I722" s="21" t="s">
        <v>25</v>
      </c>
      <c r="J722" s="21" t="s">
        <v>32</v>
      </c>
      <c r="M722" s="12"/>
    </row>
    <row r="723" spans="1:13" ht="18" customHeight="1">
      <c r="A723" s="4">
        <v>722</v>
      </c>
      <c r="B723" s="37">
        <v>38599</v>
      </c>
      <c r="C723" s="34" t="s">
        <v>5</v>
      </c>
      <c r="D723" s="34" t="s">
        <v>30</v>
      </c>
      <c r="E723" s="34" t="s">
        <v>213</v>
      </c>
      <c r="F723" s="34" t="s">
        <v>148</v>
      </c>
      <c r="G723" s="21"/>
      <c r="H723" s="21"/>
      <c r="I723" s="21" t="s">
        <v>9</v>
      </c>
      <c r="J723" s="21" t="s">
        <v>26</v>
      </c>
      <c r="M723" s="12"/>
    </row>
    <row r="724" spans="1:13" ht="18" customHeight="1">
      <c r="A724" s="4">
        <v>723</v>
      </c>
      <c r="B724" s="37">
        <v>38599</v>
      </c>
      <c r="C724" s="34" t="s">
        <v>46</v>
      </c>
      <c r="D724" s="34" t="s">
        <v>163</v>
      </c>
      <c r="E724" s="34" t="s">
        <v>218</v>
      </c>
      <c r="F724" s="34" t="s">
        <v>16</v>
      </c>
      <c r="G724" s="21"/>
      <c r="H724" s="21"/>
      <c r="I724" s="21" t="s">
        <v>19</v>
      </c>
      <c r="J724" s="21" t="s">
        <v>37</v>
      </c>
      <c r="M724" s="12"/>
    </row>
    <row r="725" spans="1:13" ht="18" customHeight="1">
      <c r="A725" s="4">
        <v>724</v>
      </c>
      <c r="B725" s="37">
        <v>38599</v>
      </c>
      <c r="C725" s="36" t="s">
        <v>185</v>
      </c>
      <c r="D725" s="34" t="s">
        <v>12</v>
      </c>
      <c r="E725" s="34" t="s">
        <v>146</v>
      </c>
      <c r="F725" s="34" t="s">
        <v>211</v>
      </c>
      <c r="G725" s="21"/>
      <c r="H725" s="21"/>
      <c r="I725" s="21" t="s">
        <v>8</v>
      </c>
      <c r="J725" s="21" t="s">
        <v>31</v>
      </c>
      <c r="M725" s="13"/>
    </row>
    <row r="726" spans="1:13" ht="18" customHeight="1">
      <c r="A726" s="4">
        <v>725</v>
      </c>
      <c r="B726" s="37">
        <v>38599</v>
      </c>
      <c r="C726" s="34" t="s">
        <v>144</v>
      </c>
      <c r="D726" s="34" t="s">
        <v>4</v>
      </c>
      <c r="E726" s="34" t="s">
        <v>72</v>
      </c>
      <c r="F726" s="34" t="s">
        <v>7</v>
      </c>
      <c r="G726" s="21"/>
      <c r="H726" s="21"/>
      <c r="I726" s="21" t="s">
        <v>20</v>
      </c>
      <c r="J726" s="21" t="s">
        <v>14</v>
      </c>
      <c r="M726" s="12"/>
    </row>
    <row r="727" spans="1:13" ht="18" customHeight="1">
      <c r="A727" s="4">
        <v>726</v>
      </c>
      <c r="B727" s="37">
        <v>38599</v>
      </c>
      <c r="C727" s="34" t="s">
        <v>17</v>
      </c>
      <c r="D727" s="34" t="s">
        <v>27</v>
      </c>
      <c r="E727" s="34" t="s">
        <v>166</v>
      </c>
      <c r="F727" s="34" t="s">
        <v>49</v>
      </c>
      <c r="G727" s="21"/>
      <c r="H727" s="21"/>
      <c r="I727" s="21" t="s">
        <v>13</v>
      </c>
      <c r="J727" s="21" t="s">
        <v>38</v>
      </c>
      <c r="M727" s="12"/>
    </row>
    <row r="728" spans="1:13" ht="18" customHeight="1">
      <c r="A728" s="4">
        <v>727</v>
      </c>
      <c r="B728" s="37">
        <v>38601</v>
      </c>
      <c r="C728" s="34" t="s">
        <v>182</v>
      </c>
      <c r="D728" s="34" t="s">
        <v>29</v>
      </c>
      <c r="E728" s="34" t="s">
        <v>131</v>
      </c>
      <c r="F728" s="34" t="s">
        <v>12</v>
      </c>
      <c r="G728" s="21"/>
      <c r="H728" s="21"/>
      <c r="I728" s="21" t="s">
        <v>8</v>
      </c>
      <c r="J728" s="21" t="s">
        <v>9</v>
      </c>
      <c r="M728" s="12"/>
    </row>
    <row r="729" spans="1:13" ht="18" customHeight="1">
      <c r="A729" s="4">
        <v>728</v>
      </c>
      <c r="B729" s="37">
        <v>38601</v>
      </c>
      <c r="C729" s="34" t="s">
        <v>47</v>
      </c>
      <c r="D729" s="34" t="s">
        <v>24</v>
      </c>
      <c r="E729" s="34" t="s">
        <v>50</v>
      </c>
      <c r="F729" s="34" t="s">
        <v>214</v>
      </c>
      <c r="G729" s="21"/>
      <c r="H729" s="21"/>
      <c r="I729" s="21" t="s">
        <v>26</v>
      </c>
      <c r="J729" s="21" t="s">
        <v>25</v>
      </c>
      <c r="M729" s="12"/>
    </row>
    <row r="730" spans="1:13" ht="18" customHeight="1">
      <c r="A730" s="4">
        <v>729</v>
      </c>
      <c r="B730" s="37">
        <v>38601</v>
      </c>
      <c r="C730" s="34" t="s">
        <v>213</v>
      </c>
      <c r="D730" s="34" t="s">
        <v>5</v>
      </c>
      <c r="E730" s="34" t="s">
        <v>39</v>
      </c>
      <c r="F730" s="34" t="s">
        <v>30</v>
      </c>
      <c r="G730" s="21"/>
      <c r="H730" s="21"/>
      <c r="I730" s="21" t="s">
        <v>32</v>
      </c>
      <c r="J730" s="21" t="s">
        <v>31</v>
      </c>
      <c r="M730" s="12"/>
    </row>
    <row r="731" spans="1:13" ht="18" customHeight="1">
      <c r="A731" s="4">
        <v>730</v>
      </c>
      <c r="B731" s="37">
        <v>38601</v>
      </c>
      <c r="C731" s="34" t="s">
        <v>16</v>
      </c>
      <c r="D731" s="34" t="s">
        <v>168</v>
      </c>
      <c r="E731" s="34" t="s">
        <v>163</v>
      </c>
      <c r="F731" s="34" t="s">
        <v>72</v>
      </c>
      <c r="G731" s="21"/>
      <c r="H731" s="21"/>
      <c r="I731" s="21" t="s">
        <v>20</v>
      </c>
      <c r="J731" s="21" t="s">
        <v>38</v>
      </c>
      <c r="M731" s="12"/>
    </row>
    <row r="732" spans="1:13" ht="18" customHeight="1">
      <c r="A732" s="4">
        <v>731</v>
      </c>
      <c r="B732" s="37">
        <v>38602</v>
      </c>
      <c r="C732" s="34" t="s">
        <v>72</v>
      </c>
      <c r="D732" s="34" t="s">
        <v>15</v>
      </c>
      <c r="E732" s="34" t="s">
        <v>168</v>
      </c>
      <c r="F732" s="34" t="s">
        <v>163</v>
      </c>
      <c r="G732" s="21"/>
      <c r="H732" s="21"/>
      <c r="I732" s="21" t="s">
        <v>20</v>
      </c>
      <c r="J732" s="21" t="s">
        <v>38</v>
      </c>
      <c r="M732" s="12"/>
    </row>
    <row r="733" spans="1:13" ht="18" customHeight="1">
      <c r="A733" s="4">
        <v>732</v>
      </c>
      <c r="B733" s="37">
        <v>38602</v>
      </c>
      <c r="C733" s="34" t="s">
        <v>36</v>
      </c>
      <c r="D733" s="34" t="s">
        <v>144</v>
      </c>
      <c r="E733" s="34" t="s">
        <v>33</v>
      </c>
      <c r="F733" s="34" t="s">
        <v>4</v>
      </c>
      <c r="G733" s="21"/>
      <c r="H733" s="21"/>
      <c r="I733" s="21" t="s">
        <v>19</v>
      </c>
      <c r="J733" s="21" t="s">
        <v>13</v>
      </c>
      <c r="M733" s="12"/>
    </row>
    <row r="734" spans="1:13" ht="18" customHeight="1">
      <c r="A734" s="4">
        <v>733</v>
      </c>
      <c r="B734" s="37">
        <v>38602</v>
      </c>
      <c r="C734" s="34" t="s">
        <v>6</v>
      </c>
      <c r="D734" s="34" t="s">
        <v>21</v>
      </c>
      <c r="E734" s="34" t="s">
        <v>22</v>
      </c>
      <c r="F734" s="34" t="s">
        <v>166</v>
      </c>
      <c r="G734" s="21"/>
      <c r="H734" s="21"/>
      <c r="I734" s="21" t="s">
        <v>14</v>
      </c>
      <c r="J734" s="21" t="s">
        <v>37</v>
      </c>
      <c r="M734" s="12"/>
    </row>
    <row r="735" spans="1:13" ht="18" customHeight="1">
      <c r="A735" s="4">
        <v>734</v>
      </c>
      <c r="B735" s="37">
        <v>38602</v>
      </c>
      <c r="C735" s="34" t="s">
        <v>30</v>
      </c>
      <c r="D735" s="34" t="s">
        <v>148</v>
      </c>
      <c r="E735" s="34" t="s">
        <v>211</v>
      </c>
      <c r="F735" s="34" t="s">
        <v>5</v>
      </c>
      <c r="G735" s="21"/>
      <c r="H735" s="21"/>
      <c r="I735" s="21" t="s">
        <v>32</v>
      </c>
      <c r="J735" s="21" t="s">
        <v>31</v>
      </c>
      <c r="M735" s="12"/>
    </row>
    <row r="736" spans="1:13" ht="18" customHeight="1">
      <c r="A736" s="4">
        <v>735</v>
      </c>
      <c r="B736" s="37">
        <v>38602</v>
      </c>
      <c r="C736" s="34" t="s">
        <v>214</v>
      </c>
      <c r="D736" s="34" t="s">
        <v>50</v>
      </c>
      <c r="E736" s="34" t="s">
        <v>24</v>
      </c>
      <c r="F736" s="34" t="s">
        <v>153</v>
      </c>
      <c r="G736" s="21"/>
      <c r="H736" s="21"/>
      <c r="I736" s="21" t="s">
        <v>26</v>
      </c>
      <c r="J736" s="21" t="s">
        <v>25</v>
      </c>
      <c r="M736" s="12"/>
    </row>
    <row r="737" spans="1:13" ht="18" customHeight="1">
      <c r="A737" s="4">
        <v>736</v>
      </c>
      <c r="B737" s="37">
        <v>38602</v>
      </c>
      <c r="C737" s="34" t="s">
        <v>12</v>
      </c>
      <c r="D737" s="34" t="s">
        <v>23</v>
      </c>
      <c r="E737" s="34" t="s">
        <v>29</v>
      </c>
      <c r="F737" s="34" t="s">
        <v>131</v>
      </c>
      <c r="G737" s="21"/>
      <c r="H737" s="21"/>
      <c r="I737" s="21" t="s">
        <v>8</v>
      </c>
      <c r="J737" s="21" t="s">
        <v>9</v>
      </c>
      <c r="M737" s="12"/>
    </row>
    <row r="738" spans="1:13" ht="18" customHeight="1">
      <c r="A738" s="4">
        <v>737</v>
      </c>
      <c r="B738" s="37">
        <v>38603</v>
      </c>
      <c r="C738" s="34" t="s">
        <v>166</v>
      </c>
      <c r="D738" s="34" t="s">
        <v>10</v>
      </c>
      <c r="E738" s="34" t="s">
        <v>21</v>
      </c>
      <c r="F738" s="34" t="s">
        <v>22</v>
      </c>
      <c r="G738" s="21"/>
      <c r="H738" s="21"/>
      <c r="I738" s="21" t="s">
        <v>14</v>
      </c>
      <c r="J738" s="21" t="s">
        <v>37</v>
      </c>
      <c r="M738" s="12"/>
    </row>
    <row r="739" spans="1:13" ht="18" customHeight="1">
      <c r="A739" s="4">
        <v>738</v>
      </c>
      <c r="B739" s="37">
        <v>38603</v>
      </c>
      <c r="C739" s="34" t="s">
        <v>4</v>
      </c>
      <c r="D739" s="34" t="s">
        <v>210</v>
      </c>
      <c r="E739" s="34" t="s">
        <v>144</v>
      </c>
      <c r="F739" s="34" t="s">
        <v>33</v>
      </c>
      <c r="G739" s="21"/>
      <c r="H739" s="21"/>
      <c r="I739" s="21" t="s">
        <v>19</v>
      </c>
      <c r="J739" s="21" t="s">
        <v>13</v>
      </c>
      <c r="M739" s="12"/>
    </row>
    <row r="740" spans="1:13" ht="18" customHeight="1">
      <c r="A740" s="4">
        <v>739</v>
      </c>
      <c r="B740" s="37">
        <v>38604</v>
      </c>
      <c r="C740" s="34" t="s">
        <v>33</v>
      </c>
      <c r="D740" s="34" t="s">
        <v>16</v>
      </c>
      <c r="E740" s="34" t="s">
        <v>15</v>
      </c>
      <c r="F740" s="34" t="s">
        <v>144</v>
      </c>
      <c r="G740" s="21"/>
      <c r="H740" s="21"/>
      <c r="I740" s="21" t="s">
        <v>38</v>
      </c>
      <c r="J740" s="21" t="s">
        <v>19</v>
      </c>
      <c r="M740" s="12"/>
    </row>
    <row r="741" spans="1:13" ht="18" customHeight="1">
      <c r="A741" s="4">
        <v>740</v>
      </c>
      <c r="B741" s="37">
        <v>38604</v>
      </c>
      <c r="C741" s="34" t="s">
        <v>163</v>
      </c>
      <c r="D741" s="34" t="s">
        <v>6</v>
      </c>
      <c r="E741" s="34" t="s">
        <v>10</v>
      </c>
      <c r="F741" s="34" t="s">
        <v>168</v>
      </c>
      <c r="G741" s="21"/>
      <c r="H741" s="21"/>
      <c r="I741" s="21" t="s">
        <v>37</v>
      </c>
      <c r="J741" s="21" t="s">
        <v>20</v>
      </c>
      <c r="M741" s="12"/>
    </row>
    <row r="742" spans="1:13" ht="18" customHeight="1">
      <c r="A742" s="4">
        <v>741</v>
      </c>
      <c r="B742" s="37">
        <v>38604</v>
      </c>
      <c r="C742" s="34" t="s">
        <v>22</v>
      </c>
      <c r="D742" s="34" t="s">
        <v>35</v>
      </c>
      <c r="E742" s="34" t="s">
        <v>27</v>
      </c>
      <c r="F742" s="34" t="s">
        <v>21</v>
      </c>
      <c r="G742" s="21"/>
      <c r="H742" s="21"/>
      <c r="I742" s="21" t="s">
        <v>13</v>
      </c>
      <c r="J742" s="21" t="s">
        <v>14</v>
      </c>
      <c r="M742" s="12"/>
    </row>
    <row r="743" spans="1:13" ht="18" customHeight="1">
      <c r="A743" s="4">
        <v>742</v>
      </c>
      <c r="B743" s="37">
        <v>38605</v>
      </c>
      <c r="C743" s="34" t="s">
        <v>5</v>
      </c>
      <c r="D743" s="34" t="s">
        <v>213</v>
      </c>
      <c r="E743" s="34" t="s">
        <v>153</v>
      </c>
      <c r="F743" s="34" t="s">
        <v>161</v>
      </c>
      <c r="G743" s="21"/>
      <c r="H743" s="21"/>
      <c r="I743" s="21" t="s">
        <v>9</v>
      </c>
      <c r="J743" s="21" t="s">
        <v>25</v>
      </c>
      <c r="M743" s="12"/>
    </row>
    <row r="744" spans="1:13" ht="18" customHeight="1">
      <c r="A744" s="4">
        <v>743</v>
      </c>
      <c r="B744" s="37">
        <v>38605</v>
      </c>
      <c r="C744" s="34" t="s">
        <v>168</v>
      </c>
      <c r="D744" s="34" t="s">
        <v>46</v>
      </c>
      <c r="E744" s="34" t="s">
        <v>6</v>
      </c>
      <c r="F744" s="34" t="s">
        <v>10</v>
      </c>
      <c r="G744" s="21"/>
      <c r="H744" s="21"/>
      <c r="I744" s="21" t="s">
        <v>37</v>
      </c>
      <c r="J744" s="21" t="s">
        <v>20</v>
      </c>
      <c r="M744" s="12"/>
    </row>
    <row r="745" spans="1:13" ht="18" customHeight="1">
      <c r="A745" s="4">
        <v>744</v>
      </c>
      <c r="B745" s="37">
        <v>38605</v>
      </c>
      <c r="C745" s="34" t="s">
        <v>23</v>
      </c>
      <c r="D745" s="34" t="s">
        <v>12</v>
      </c>
      <c r="E745" s="34" t="s">
        <v>214</v>
      </c>
      <c r="F745" s="34" t="s">
        <v>142</v>
      </c>
      <c r="G745" s="21"/>
      <c r="H745" s="21"/>
      <c r="I745" s="21" t="s">
        <v>32</v>
      </c>
      <c r="J745" s="21" t="s">
        <v>8</v>
      </c>
      <c r="M745" s="12"/>
    </row>
    <row r="746" spans="1:13" ht="18" customHeight="1">
      <c r="A746" s="4">
        <v>745</v>
      </c>
      <c r="B746" s="37">
        <v>38605</v>
      </c>
      <c r="C746" s="34" t="s">
        <v>144</v>
      </c>
      <c r="D746" s="34" t="s">
        <v>210</v>
      </c>
      <c r="E746" s="34" t="s">
        <v>16</v>
      </c>
      <c r="F746" s="34" t="s">
        <v>15</v>
      </c>
      <c r="G746" s="21"/>
      <c r="H746" s="21"/>
      <c r="I746" s="21" t="s">
        <v>38</v>
      </c>
      <c r="J746" s="21" t="s">
        <v>19</v>
      </c>
      <c r="M746" s="12"/>
    </row>
    <row r="747" spans="1:13" ht="18" customHeight="1">
      <c r="A747" s="4">
        <v>746</v>
      </c>
      <c r="B747" s="37">
        <v>38605</v>
      </c>
      <c r="C747" s="34" t="s">
        <v>24</v>
      </c>
      <c r="D747" s="34" t="s">
        <v>47</v>
      </c>
      <c r="E747" s="34" t="s">
        <v>182</v>
      </c>
      <c r="F747" s="34" t="s">
        <v>148</v>
      </c>
      <c r="G747" s="21"/>
      <c r="H747" s="21"/>
      <c r="I747" s="21" t="s">
        <v>31</v>
      </c>
      <c r="J747" s="21" t="s">
        <v>26</v>
      </c>
      <c r="M747" s="12"/>
    </row>
    <row r="748" spans="1:13" ht="18" customHeight="1">
      <c r="A748" s="4">
        <v>747</v>
      </c>
      <c r="B748" s="37">
        <v>38605</v>
      </c>
      <c r="C748" s="34" t="s">
        <v>21</v>
      </c>
      <c r="D748" s="34" t="s">
        <v>166</v>
      </c>
      <c r="E748" s="34" t="s">
        <v>35</v>
      </c>
      <c r="F748" s="34" t="s">
        <v>27</v>
      </c>
      <c r="G748" s="21"/>
      <c r="H748" s="21"/>
      <c r="I748" s="21" t="s">
        <v>13</v>
      </c>
      <c r="J748" s="21" t="s">
        <v>14</v>
      </c>
      <c r="M748" s="12"/>
    </row>
    <row r="749" spans="1:13" ht="18" customHeight="1">
      <c r="A749" s="4">
        <v>748</v>
      </c>
      <c r="B749" s="37">
        <v>38606</v>
      </c>
      <c r="C749" s="34" t="s">
        <v>148</v>
      </c>
      <c r="D749" s="34" t="s">
        <v>131</v>
      </c>
      <c r="E749" s="34" t="s">
        <v>47</v>
      </c>
      <c r="F749" s="34" t="s">
        <v>182</v>
      </c>
      <c r="G749" s="21"/>
      <c r="H749" s="21"/>
      <c r="I749" s="21" t="s">
        <v>31</v>
      </c>
      <c r="J749" s="21" t="s">
        <v>26</v>
      </c>
      <c r="M749" s="12"/>
    </row>
    <row r="750" spans="1:13" ht="18" customHeight="1">
      <c r="A750" s="4">
        <v>749</v>
      </c>
      <c r="B750" s="37">
        <v>38606</v>
      </c>
      <c r="C750" s="34" t="s">
        <v>153</v>
      </c>
      <c r="D750" s="34" t="s">
        <v>161</v>
      </c>
      <c r="E750" s="34" t="s">
        <v>30</v>
      </c>
      <c r="F750" s="34" t="s">
        <v>213</v>
      </c>
      <c r="G750" s="21"/>
      <c r="H750" s="21"/>
      <c r="I750" s="21" t="s">
        <v>9</v>
      </c>
      <c r="J750" s="21" t="s">
        <v>25</v>
      </c>
      <c r="M750" s="12"/>
    </row>
    <row r="751" spans="1:13" ht="18" customHeight="1">
      <c r="A751" s="4">
        <v>750</v>
      </c>
      <c r="B751" s="37">
        <v>38606</v>
      </c>
      <c r="C751" s="34" t="s">
        <v>10</v>
      </c>
      <c r="D751" s="34" t="s">
        <v>163</v>
      </c>
      <c r="E751" s="34" t="s">
        <v>46</v>
      </c>
      <c r="F751" s="34" t="s">
        <v>6</v>
      </c>
      <c r="G751" s="21"/>
      <c r="H751" s="21"/>
      <c r="I751" s="21" t="s">
        <v>37</v>
      </c>
      <c r="J751" s="21" t="s">
        <v>20</v>
      </c>
      <c r="M751" s="12"/>
    </row>
    <row r="752" spans="1:13" ht="18" customHeight="1">
      <c r="A752" s="4">
        <v>751</v>
      </c>
      <c r="B752" s="37">
        <v>38606</v>
      </c>
      <c r="C752" s="34" t="s">
        <v>15</v>
      </c>
      <c r="D752" s="34" t="s">
        <v>33</v>
      </c>
      <c r="E752" s="34" t="s">
        <v>210</v>
      </c>
      <c r="F752" s="34" t="s">
        <v>16</v>
      </c>
      <c r="G752" s="21"/>
      <c r="H752" s="21"/>
      <c r="I752" s="21" t="s">
        <v>38</v>
      </c>
      <c r="J752" s="21" t="s">
        <v>19</v>
      </c>
      <c r="M752" s="12"/>
    </row>
    <row r="753" spans="1:13" ht="18" customHeight="1">
      <c r="A753" s="4">
        <v>752</v>
      </c>
      <c r="B753" s="37">
        <v>38606</v>
      </c>
      <c r="C753" s="34" t="s">
        <v>142</v>
      </c>
      <c r="D753" s="34" t="s">
        <v>29</v>
      </c>
      <c r="E753" s="36" t="s">
        <v>12</v>
      </c>
      <c r="F753" s="34" t="s">
        <v>214</v>
      </c>
      <c r="G753" s="21"/>
      <c r="H753" s="21"/>
      <c r="I753" s="21" t="s">
        <v>32</v>
      </c>
      <c r="J753" s="21" t="s">
        <v>8</v>
      </c>
      <c r="M753" s="12"/>
    </row>
    <row r="754" spans="1:13" ht="18" customHeight="1">
      <c r="A754" s="4">
        <v>753</v>
      </c>
      <c r="B754" s="37">
        <v>38606</v>
      </c>
      <c r="C754" s="34" t="s">
        <v>27</v>
      </c>
      <c r="D754" s="34" t="s">
        <v>22</v>
      </c>
      <c r="E754" s="34" t="s">
        <v>166</v>
      </c>
      <c r="F754" s="34" t="s">
        <v>35</v>
      </c>
      <c r="G754" s="21"/>
      <c r="H754" s="21"/>
      <c r="I754" s="21" t="s">
        <v>13</v>
      </c>
      <c r="J754" s="21" t="s">
        <v>14</v>
      </c>
      <c r="M754" s="12"/>
    </row>
    <row r="755" spans="1:13" ht="18" customHeight="1">
      <c r="A755" s="4">
        <v>754</v>
      </c>
      <c r="B755" s="37">
        <v>38608</v>
      </c>
      <c r="C755" s="34" t="s">
        <v>182</v>
      </c>
      <c r="D755" s="34" t="s">
        <v>214</v>
      </c>
      <c r="E755" s="34" t="s">
        <v>23</v>
      </c>
      <c r="F755" s="34" t="s">
        <v>12</v>
      </c>
      <c r="G755" s="21"/>
      <c r="H755" s="21"/>
      <c r="I755" s="21" t="s">
        <v>25</v>
      </c>
      <c r="J755" s="21" t="s">
        <v>31</v>
      </c>
      <c r="M755" s="12"/>
    </row>
    <row r="756" spans="1:13" ht="18" customHeight="1">
      <c r="A756" s="4">
        <v>755</v>
      </c>
      <c r="B756" s="37">
        <v>38608</v>
      </c>
      <c r="C756" s="34" t="s">
        <v>161</v>
      </c>
      <c r="D756" s="34" t="s">
        <v>30</v>
      </c>
      <c r="E756" s="34" t="s">
        <v>5</v>
      </c>
      <c r="F756" s="34" t="s">
        <v>153</v>
      </c>
      <c r="G756" s="21"/>
      <c r="H756" s="21"/>
      <c r="I756" s="21" t="s">
        <v>9</v>
      </c>
      <c r="J756" s="21" t="s">
        <v>32</v>
      </c>
      <c r="M756" s="12"/>
    </row>
    <row r="757" spans="1:13" ht="18" customHeight="1">
      <c r="A757" s="4">
        <v>756</v>
      </c>
      <c r="B757" s="37">
        <v>38608</v>
      </c>
      <c r="C757" s="34" t="s">
        <v>35</v>
      </c>
      <c r="D757" s="34" t="s">
        <v>72</v>
      </c>
      <c r="E757" s="34" t="s">
        <v>163</v>
      </c>
      <c r="F757" s="34" t="s">
        <v>22</v>
      </c>
      <c r="G757" s="21"/>
      <c r="H757" s="21"/>
      <c r="I757" s="21" t="s">
        <v>37</v>
      </c>
      <c r="J757" s="21" t="s">
        <v>38</v>
      </c>
      <c r="M757" s="12"/>
    </row>
    <row r="758" spans="1:13" ht="18" customHeight="1">
      <c r="A758" s="4">
        <v>757</v>
      </c>
      <c r="B758" s="37">
        <v>38608</v>
      </c>
      <c r="C758" s="34" t="s">
        <v>185</v>
      </c>
      <c r="D758" s="34" t="s">
        <v>146</v>
      </c>
      <c r="E758" s="34" t="s">
        <v>24</v>
      </c>
      <c r="F758" s="34" t="s">
        <v>173</v>
      </c>
      <c r="G758" s="21"/>
      <c r="H758" s="21"/>
      <c r="I758" s="21" t="s">
        <v>26</v>
      </c>
      <c r="J758" s="21" t="s">
        <v>8</v>
      </c>
      <c r="M758" s="12"/>
    </row>
    <row r="759" spans="1:13" ht="18" customHeight="1">
      <c r="A759" s="4">
        <v>758</v>
      </c>
      <c r="B759" s="37">
        <v>38608</v>
      </c>
      <c r="C759" s="34" t="s">
        <v>17</v>
      </c>
      <c r="D759" s="34" t="s">
        <v>4</v>
      </c>
      <c r="E759" s="34" t="s">
        <v>7</v>
      </c>
      <c r="F759" s="34" t="s">
        <v>46</v>
      </c>
      <c r="G759" s="21"/>
      <c r="H759" s="21"/>
      <c r="I759" s="21" t="s">
        <v>14</v>
      </c>
      <c r="J759" s="21" t="s">
        <v>19</v>
      </c>
      <c r="M759" s="12"/>
    </row>
    <row r="760" spans="1:13" ht="18" customHeight="1">
      <c r="A760" s="4">
        <v>759</v>
      </c>
      <c r="B760" s="37">
        <v>38608</v>
      </c>
      <c r="C760" s="34" t="s">
        <v>16</v>
      </c>
      <c r="D760" s="34" t="s">
        <v>21</v>
      </c>
      <c r="E760" s="34" t="s">
        <v>49</v>
      </c>
      <c r="F760" s="34" t="s">
        <v>210</v>
      </c>
      <c r="G760" s="21"/>
      <c r="H760" s="21"/>
      <c r="I760" s="21" t="s">
        <v>20</v>
      </c>
      <c r="J760" s="21" t="s">
        <v>13</v>
      </c>
      <c r="M760" s="12"/>
    </row>
    <row r="761" spans="1:13" ht="18" customHeight="1">
      <c r="A761" s="4">
        <v>760</v>
      </c>
      <c r="B761" s="37">
        <v>38609</v>
      </c>
      <c r="C761" s="34" t="s">
        <v>47</v>
      </c>
      <c r="D761" s="34" t="s">
        <v>12</v>
      </c>
      <c r="E761" s="34" t="s">
        <v>214</v>
      </c>
      <c r="F761" s="34" t="s">
        <v>23</v>
      </c>
      <c r="G761" s="21"/>
      <c r="H761" s="21"/>
      <c r="I761" s="21" t="s">
        <v>25</v>
      </c>
      <c r="J761" s="21" t="s">
        <v>31</v>
      </c>
      <c r="M761" s="12"/>
    </row>
    <row r="762" spans="1:13" ht="18" customHeight="1">
      <c r="A762" s="4">
        <v>761</v>
      </c>
      <c r="B762" s="37">
        <v>38609</v>
      </c>
      <c r="C762" s="34" t="s">
        <v>173</v>
      </c>
      <c r="D762" s="34" t="s">
        <v>142</v>
      </c>
      <c r="E762" s="34" t="s">
        <v>146</v>
      </c>
      <c r="F762" s="34" t="s">
        <v>24</v>
      </c>
      <c r="G762" s="21"/>
      <c r="H762" s="21"/>
      <c r="I762" s="21" t="s">
        <v>26</v>
      </c>
      <c r="J762" s="21" t="s">
        <v>8</v>
      </c>
      <c r="M762" s="12"/>
    </row>
    <row r="763" spans="1:13" ht="18" customHeight="1">
      <c r="A763" s="4">
        <v>762</v>
      </c>
      <c r="B763" s="37">
        <v>38609</v>
      </c>
      <c r="C763" s="34" t="s">
        <v>46</v>
      </c>
      <c r="D763" s="34" t="s">
        <v>27</v>
      </c>
      <c r="E763" s="34" t="s">
        <v>4</v>
      </c>
      <c r="F763" s="34" t="s">
        <v>7</v>
      </c>
      <c r="G763" s="21"/>
      <c r="H763" s="21"/>
      <c r="I763" s="21" t="s">
        <v>14</v>
      </c>
      <c r="J763" s="21" t="s">
        <v>19</v>
      </c>
      <c r="M763" s="12"/>
    </row>
    <row r="764" spans="1:13" ht="18" customHeight="1">
      <c r="A764" s="4">
        <v>763</v>
      </c>
      <c r="B764" s="37">
        <v>38609</v>
      </c>
      <c r="C764" s="34" t="s">
        <v>210</v>
      </c>
      <c r="D764" s="34" t="s">
        <v>10</v>
      </c>
      <c r="E764" s="34" t="s">
        <v>21</v>
      </c>
      <c r="F764" s="34" t="s">
        <v>49</v>
      </c>
      <c r="G764" s="21"/>
      <c r="H764" s="21"/>
      <c r="I764" s="21" t="s">
        <v>20</v>
      </c>
      <c r="J764" s="21" t="s">
        <v>13</v>
      </c>
      <c r="M764" s="12"/>
    </row>
    <row r="765" spans="1:13" ht="18" customHeight="1">
      <c r="A765" s="4">
        <v>764</v>
      </c>
      <c r="B765" s="37">
        <v>38610</v>
      </c>
      <c r="C765" s="34" t="s">
        <v>7</v>
      </c>
      <c r="D765" s="34" t="s">
        <v>17</v>
      </c>
      <c r="E765" s="34" t="s">
        <v>27</v>
      </c>
      <c r="F765" s="34" t="s">
        <v>4</v>
      </c>
      <c r="G765" s="21"/>
      <c r="H765" s="21"/>
      <c r="I765" s="21" t="s">
        <v>14</v>
      </c>
      <c r="J765" s="21" t="s">
        <v>19</v>
      </c>
      <c r="M765" s="12"/>
    </row>
    <row r="766" spans="1:13" ht="18" customHeight="1">
      <c r="A766" s="4">
        <v>765</v>
      </c>
      <c r="B766" s="37">
        <v>38610</v>
      </c>
      <c r="C766" s="34" t="s">
        <v>49</v>
      </c>
      <c r="D766" s="34" t="s">
        <v>16</v>
      </c>
      <c r="E766" s="34" t="s">
        <v>10</v>
      </c>
      <c r="F766" s="34" t="s">
        <v>21</v>
      </c>
      <c r="G766" s="21"/>
      <c r="H766" s="21"/>
      <c r="I766" s="21" t="s">
        <v>20</v>
      </c>
      <c r="J766" s="21" t="s">
        <v>13</v>
      </c>
      <c r="M766" s="12"/>
    </row>
    <row r="767" spans="1:13" ht="18" customHeight="1">
      <c r="A767" s="4">
        <v>766</v>
      </c>
      <c r="B767" s="37">
        <v>38610</v>
      </c>
      <c r="C767" s="34" t="s">
        <v>22</v>
      </c>
      <c r="D767" s="34" t="s">
        <v>168</v>
      </c>
      <c r="E767" s="34" t="s">
        <v>72</v>
      </c>
      <c r="F767" s="34" t="s">
        <v>166</v>
      </c>
      <c r="G767" s="21"/>
      <c r="H767" s="21"/>
      <c r="I767" s="21" t="s">
        <v>37</v>
      </c>
      <c r="J767" s="21" t="s">
        <v>38</v>
      </c>
      <c r="M767" s="12"/>
    </row>
    <row r="768" spans="1:13" ht="18" customHeight="1">
      <c r="A768" s="4">
        <v>767</v>
      </c>
      <c r="B768" s="37">
        <v>38611</v>
      </c>
      <c r="C768" s="34" t="s">
        <v>21</v>
      </c>
      <c r="D768" s="36" t="s">
        <v>144</v>
      </c>
      <c r="E768" s="34" t="s">
        <v>218</v>
      </c>
      <c r="F768" s="34" t="s">
        <v>72</v>
      </c>
      <c r="G768" s="21"/>
      <c r="H768" s="21"/>
      <c r="I768" s="21" t="s">
        <v>13</v>
      </c>
      <c r="J768" s="21" t="s">
        <v>37</v>
      </c>
      <c r="M768" s="12"/>
    </row>
    <row r="769" spans="1:13" ht="18" customHeight="1">
      <c r="A769" s="4">
        <v>768</v>
      </c>
      <c r="B769" s="37">
        <v>38612</v>
      </c>
      <c r="C769" s="34" t="s">
        <v>166</v>
      </c>
      <c r="D769" s="34" t="s">
        <v>35</v>
      </c>
      <c r="E769" s="34" t="s">
        <v>17</v>
      </c>
      <c r="F769" s="34" t="s">
        <v>10</v>
      </c>
      <c r="G769" s="21"/>
      <c r="H769" s="21"/>
      <c r="I769" s="21" t="s">
        <v>19</v>
      </c>
      <c r="J769" s="21" t="s">
        <v>20</v>
      </c>
      <c r="M769" s="12"/>
    </row>
    <row r="770" spans="1:13" ht="18" customHeight="1">
      <c r="A770" s="4">
        <v>769</v>
      </c>
      <c r="B770" s="37">
        <v>38612</v>
      </c>
      <c r="C770" s="34" t="s">
        <v>4</v>
      </c>
      <c r="D770" s="34" t="s">
        <v>6</v>
      </c>
      <c r="E770" s="34" t="s">
        <v>43</v>
      </c>
      <c r="F770" s="34" t="s">
        <v>163</v>
      </c>
      <c r="G770" s="21"/>
      <c r="H770" s="21"/>
      <c r="I770" s="21" t="s">
        <v>38</v>
      </c>
      <c r="J770" s="21" t="s">
        <v>14</v>
      </c>
      <c r="M770" s="12"/>
    </row>
    <row r="771" spans="1:13" ht="18" customHeight="1">
      <c r="A771" s="4">
        <v>770</v>
      </c>
      <c r="B771" s="37">
        <v>38612</v>
      </c>
      <c r="C771" s="34" t="s">
        <v>72</v>
      </c>
      <c r="D771" s="34" t="s">
        <v>36</v>
      </c>
      <c r="E771" s="34" t="s">
        <v>144</v>
      </c>
      <c r="F771" s="34" t="s">
        <v>218</v>
      </c>
      <c r="G771" s="21"/>
      <c r="H771" s="21"/>
      <c r="I771" s="21" t="s">
        <v>13</v>
      </c>
      <c r="J771" s="21" t="s">
        <v>37</v>
      </c>
      <c r="M771" s="12"/>
    </row>
    <row r="772" spans="1:13" ht="18" customHeight="1">
      <c r="A772" s="4">
        <v>771</v>
      </c>
      <c r="B772" s="37">
        <v>38612</v>
      </c>
      <c r="C772" s="34" t="s">
        <v>29</v>
      </c>
      <c r="D772" s="34" t="s">
        <v>213</v>
      </c>
      <c r="E772" s="34" t="s">
        <v>142</v>
      </c>
      <c r="F772" s="34" t="s">
        <v>30</v>
      </c>
      <c r="G772" s="21"/>
      <c r="H772" s="21"/>
      <c r="I772" s="21" t="s">
        <v>8</v>
      </c>
      <c r="J772" s="21" t="s">
        <v>32</v>
      </c>
      <c r="M772" s="12"/>
    </row>
    <row r="773" spans="1:13" ht="18" customHeight="1">
      <c r="A773" s="4">
        <v>772</v>
      </c>
      <c r="B773" s="37">
        <v>38612</v>
      </c>
      <c r="C773" s="34" t="s">
        <v>23</v>
      </c>
      <c r="D773" s="34" t="s">
        <v>182</v>
      </c>
      <c r="E773" s="34" t="s">
        <v>47</v>
      </c>
      <c r="F773" s="34" t="s">
        <v>214</v>
      </c>
      <c r="G773" s="21"/>
      <c r="H773" s="21"/>
      <c r="I773" s="21" t="s">
        <v>25</v>
      </c>
      <c r="J773" s="21" t="s">
        <v>26</v>
      </c>
      <c r="M773" s="12"/>
    </row>
    <row r="774" spans="1:13" ht="18" customHeight="1">
      <c r="A774" s="4">
        <v>773</v>
      </c>
      <c r="B774" s="37">
        <v>38612</v>
      </c>
      <c r="C774" s="34" t="s">
        <v>12</v>
      </c>
      <c r="D774" s="34" t="s">
        <v>148</v>
      </c>
      <c r="E774" s="34" t="s">
        <v>131</v>
      </c>
      <c r="F774" s="34" t="s">
        <v>185</v>
      </c>
      <c r="G774" s="21"/>
      <c r="H774" s="21"/>
      <c r="I774" s="21" t="s">
        <v>31</v>
      </c>
      <c r="J774" s="21" t="s">
        <v>9</v>
      </c>
      <c r="M774" s="12"/>
    </row>
    <row r="775" spans="1:13" ht="18" customHeight="1">
      <c r="A775" s="4">
        <v>774</v>
      </c>
      <c r="B775" s="37">
        <v>38613</v>
      </c>
      <c r="C775" s="34" t="s">
        <v>10</v>
      </c>
      <c r="D775" s="34" t="s">
        <v>46</v>
      </c>
      <c r="E775" s="34" t="s">
        <v>35</v>
      </c>
      <c r="F775" s="34" t="s">
        <v>17</v>
      </c>
      <c r="G775" s="21"/>
      <c r="H775" s="21"/>
      <c r="I775" s="21" t="s">
        <v>19</v>
      </c>
      <c r="J775" s="21" t="s">
        <v>20</v>
      </c>
      <c r="M775" s="12"/>
    </row>
    <row r="776" spans="1:13" ht="18" customHeight="1">
      <c r="A776" s="4">
        <v>775</v>
      </c>
      <c r="B776" s="37">
        <v>38613</v>
      </c>
      <c r="C776" s="34" t="s">
        <v>185</v>
      </c>
      <c r="D776" s="34" t="s">
        <v>24</v>
      </c>
      <c r="E776" s="34" t="s">
        <v>148</v>
      </c>
      <c r="F776" s="34" t="s">
        <v>131</v>
      </c>
      <c r="G776" s="21"/>
      <c r="H776" s="21"/>
      <c r="I776" s="21" t="s">
        <v>31</v>
      </c>
      <c r="J776" s="21" t="s">
        <v>9</v>
      </c>
      <c r="M776" s="12"/>
    </row>
    <row r="777" spans="1:13" ht="18" customHeight="1">
      <c r="A777" s="4">
        <v>776</v>
      </c>
      <c r="B777" s="37">
        <v>38613</v>
      </c>
      <c r="C777" s="34" t="s">
        <v>218</v>
      </c>
      <c r="D777" s="34" t="s">
        <v>22</v>
      </c>
      <c r="E777" s="34" t="s">
        <v>36</v>
      </c>
      <c r="F777" s="34" t="s">
        <v>144</v>
      </c>
      <c r="G777" s="21"/>
      <c r="H777" s="21"/>
      <c r="I777" s="21" t="s">
        <v>13</v>
      </c>
      <c r="J777" s="21" t="s">
        <v>37</v>
      </c>
      <c r="M777" s="12"/>
    </row>
    <row r="778" spans="1:13" ht="18" customHeight="1">
      <c r="A778" s="4">
        <v>777</v>
      </c>
      <c r="B778" s="37">
        <v>38613</v>
      </c>
      <c r="C778" s="34" t="s">
        <v>142</v>
      </c>
      <c r="D778" s="34" t="s">
        <v>30</v>
      </c>
      <c r="E778" s="34" t="s">
        <v>213</v>
      </c>
      <c r="F778" s="34" t="s">
        <v>5</v>
      </c>
      <c r="G778" s="21"/>
      <c r="H778" s="21"/>
      <c r="I778" s="21" t="s">
        <v>8</v>
      </c>
      <c r="J778" s="21" t="s">
        <v>32</v>
      </c>
      <c r="M778" s="12"/>
    </row>
    <row r="779" spans="1:13" ht="18" customHeight="1">
      <c r="A779" s="4">
        <v>778</v>
      </c>
      <c r="B779" s="37">
        <v>38613</v>
      </c>
      <c r="C779" s="34" t="s">
        <v>163</v>
      </c>
      <c r="D779" s="34" t="s">
        <v>210</v>
      </c>
      <c r="E779" s="34" t="s">
        <v>6</v>
      </c>
      <c r="F779" s="34" t="s">
        <v>43</v>
      </c>
      <c r="G779" s="21"/>
      <c r="H779" s="21"/>
      <c r="I779" s="21" t="s">
        <v>38</v>
      </c>
      <c r="J779" s="21" t="s">
        <v>14</v>
      </c>
      <c r="M779" s="12"/>
    </row>
    <row r="780" spans="1:13" ht="18" customHeight="1">
      <c r="A780" s="4">
        <v>779</v>
      </c>
      <c r="B780" s="37">
        <v>38613</v>
      </c>
      <c r="C780" s="34" t="s">
        <v>214</v>
      </c>
      <c r="D780" s="34" t="s">
        <v>47</v>
      </c>
      <c r="E780" s="34" t="s">
        <v>182</v>
      </c>
      <c r="F780" s="34" t="s">
        <v>50</v>
      </c>
      <c r="G780" s="21"/>
      <c r="H780" s="21"/>
      <c r="I780" s="21" t="s">
        <v>25</v>
      </c>
      <c r="J780" s="21" t="s">
        <v>26</v>
      </c>
      <c r="M780" s="12"/>
    </row>
    <row r="781" spans="1:13" ht="18" customHeight="1">
      <c r="A781" s="4">
        <v>780</v>
      </c>
      <c r="B781" s="37">
        <v>38614</v>
      </c>
      <c r="C781" s="34" t="s">
        <v>35</v>
      </c>
      <c r="D781" s="34" t="s">
        <v>166</v>
      </c>
      <c r="E781" s="34" t="s">
        <v>210</v>
      </c>
      <c r="F781" s="34" t="s">
        <v>46</v>
      </c>
      <c r="G781" s="21"/>
      <c r="H781" s="21"/>
      <c r="I781" s="21" t="s">
        <v>38</v>
      </c>
      <c r="J781" s="21" t="s">
        <v>20</v>
      </c>
      <c r="M781" s="12"/>
    </row>
    <row r="782" spans="1:13" ht="18" customHeight="1">
      <c r="A782" s="4">
        <v>781</v>
      </c>
      <c r="B782" s="37">
        <v>38614</v>
      </c>
      <c r="C782" s="34" t="s">
        <v>153</v>
      </c>
      <c r="D782" s="34" t="s">
        <v>44</v>
      </c>
      <c r="E782" s="34" t="s">
        <v>161</v>
      </c>
      <c r="F782" s="34" t="s">
        <v>23</v>
      </c>
      <c r="G782" s="21"/>
      <c r="H782" s="21"/>
      <c r="I782" s="21" t="s">
        <v>26</v>
      </c>
      <c r="J782" s="21" t="s">
        <v>9</v>
      </c>
      <c r="M782" s="12"/>
    </row>
    <row r="783" spans="1:13" ht="18" customHeight="1">
      <c r="A783" s="4">
        <v>782</v>
      </c>
      <c r="B783" s="37">
        <v>38614</v>
      </c>
      <c r="C783" s="34" t="s">
        <v>213</v>
      </c>
      <c r="D783" s="34" t="s">
        <v>5</v>
      </c>
      <c r="E783" s="34" t="s">
        <v>30</v>
      </c>
      <c r="F783" s="34" t="s">
        <v>29</v>
      </c>
      <c r="G783" s="21"/>
      <c r="H783" s="21"/>
      <c r="I783" s="21" t="s">
        <v>8</v>
      </c>
      <c r="J783" s="21" t="s">
        <v>25</v>
      </c>
      <c r="M783" s="12"/>
    </row>
    <row r="784" spans="1:13" ht="18" customHeight="1">
      <c r="A784" s="4">
        <v>783</v>
      </c>
      <c r="B784" s="37">
        <v>38614</v>
      </c>
      <c r="C784" s="34" t="s">
        <v>131</v>
      </c>
      <c r="D784" s="34" t="s">
        <v>12</v>
      </c>
      <c r="E784" s="34" t="s">
        <v>24</v>
      </c>
      <c r="F784" s="34" t="s">
        <v>148</v>
      </c>
      <c r="G784" s="21"/>
      <c r="H784" s="21"/>
      <c r="I784" s="21" t="s">
        <v>31</v>
      </c>
      <c r="J784" s="21" t="s">
        <v>32</v>
      </c>
      <c r="M784" s="12"/>
    </row>
    <row r="785" spans="1:13" ht="18" customHeight="1">
      <c r="A785" s="4">
        <v>784</v>
      </c>
      <c r="B785" s="37">
        <v>38614</v>
      </c>
      <c r="C785" s="34" t="s">
        <v>144</v>
      </c>
      <c r="D785" s="34" t="s">
        <v>4</v>
      </c>
      <c r="E785" s="34" t="s">
        <v>49</v>
      </c>
      <c r="F785" s="34" t="s">
        <v>6</v>
      </c>
      <c r="G785" s="21"/>
      <c r="H785" s="21"/>
      <c r="I785" s="21" t="s">
        <v>37</v>
      </c>
      <c r="J785" s="21" t="s">
        <v>14</v>
      </c>
      <c r="M785" s="12"/>
    </row>
    <row r="786" spans="1:13" ht="18" customHeight="1">
      <c r="A786" s="4">
        <v>785</v>
      </c>
      <c r="B786" s="37">
        <v>38614</v>
      </c>
      <c r="C786" s="34" t="s">
        <v>43</v>
      </c>
      <c r="D786" s="34" t="s">
        <v>72</v>
      </c>
      <c r="E786" s="34" t="s">
        <v>16</v>
      </c>
      <c r="F786" s="34" t="s">
        <v>22</v>
      </c>
      <c r="G786" s="21"/>
      <c r="H786" s="21"/>
      <c r="I786" s="21" t="s">
        <v>13</v>
      </c>
      <c r="J786" s="21" t="s">
        <v>19</v>
      </c>
      <c r="M786" s="12"/>
    </row>
    <row r="787" spans="1:13" ht="18" customHeight="1">
      <c r="A787" s="4">
        <v>786</v>
      </c>
      <c r="B787" s="37">
        <v>38615</v>
      </c>
      <c r="C787" s="34" t="s">
        <v>148</v>
      </c>
      <c r="D787" s="34" t="s">
        <v>185</v>
      </c>
      <c r="E787" s="34" t="s">
        <v>12</v>
      </c>
      <c r="F787" s="34" t="s">
        <v>24</v>
      </c>
      <c r="G787" s="21"/>
      <c r="H787" s="21"/>
      <c r="I787" s="21" t="s">
        <v>31</v>
      </c>
      <c r="J787" s="21" t="s">
        <v>32</v>
      </c>
      <c r="M787" s="12"/>
    </row>
    <row r="788" spans="1:13" ht="18" customHeight="1">
      <c r="A788" s="4">
        <v>787</v>
      </c>
      <c r="B788" s="37">
        <v>38615</v>
      </c>
      <c r="C788" s="34" t="s">
        <v>46</v>
      </c>
      <c r="D788" s="34" t="s">
        <v>163</v>
      </c>
      <c r="E788" s="34" t="s">
        <v>166</v>
      </c>
      <c r="F788" s="34" t="s">
        <v>210</v>
      </c>
      <c r="G788" s="21"/>
      <c r="H788" s="21"/>
      <c r="I788" s="21" t="s">
        <v>38</v>
      </c>
      <c r="J788" s="21" t="s">
        <v>20</v>
      </c>
      <c r="M788" s="12"/>
    </row>
    <row r="789" spans="1:13" ht="18" customHeight="1">
      <c r="A789" s="4">
        <v>788</v>
      </c>
      <c r="B789" s="37">
        <v>38615</v>
      </c>
      <c r="C789" s="34" t="s">
        <v>6</v>
      </c>
      <c r="D789" s="34" t="s">
        <v>10</v>
      </c>
      <c r="E789" s="34" t="s">
        <v>168</v>
      </c>
      <c r="F789" s="34" t="s">
        <v>49</v>
      </c>
      <c r="G789" s="21"/>
      <c r="H789" s="21"/>
      <c r="I789" s="21" t="s">
        <v>37</v>
      </c>
      <c r="J789" s="21" t="s">
        <v>14</v>
      </c>
      <c r="M789" s="12"/>
    </row>
    <row r="790" spans="1:13" ht="18" customHeight="1">
      <c r="A790" s="4">
        <v>789</v>
      </c>
      <c r="B790" s="37">
        <v>38615</v>
      </c>
      <c r="C790" s="34" t="s">
        <v>30</v>
      </c>
      <c r="D790" s="34" t="s">
        <v>29</v>
      </c>
      <c r="E790" s="34" t="s">
        <v>5</v>
      </c>
      <c r="F790" s="34" t="s">
        <v>142</v>
      </c>
      <c r="G790" s="21"/>
      <c r="H790" s="21"/>
      <c r="I790" s="21" t="s">
        <v>8</v>
      </c>
      <c r="J790" s="21" t="s">
        <v>25</v>
      </c>
      <c r="M790" s="12"/>
    </row>
    <row r="791" spans="1:13" ht="18" customHeight="1">
      <c r="A791" s="4">
        <v>790</v>
      </c>
      <c r="B791" s="37">
        <v>38615</v>
      </c>
      <c r="C791" s="34" t="s">
        <v>22</v>
      </c>
      <c r="D791" s="34" t="s">
        <v>218</v>
      </c>
      <c r="E791" s="34" t="s">
        <v>72</v>
      </c>
      <c r="F791" s="34" t="s">
        <v>16</v>
      </c>
      <c r="G791" s="21"/>
      <c r="H791" s="21"/>
      <c r="I791" s="21" t="s">
        <v>13</v>
      </c>
      <c r="J791" s="21" t="s">
        <v>19</v>
      </c>
      <c r="M791" s="12"/>
    </row>
    <row r="792" spans="1:13" ht="18" customHeight="1">
      <c r="A792" s="4">
        <v>791</v>
      </c>
      <c r="B792" s="37">
        <v>38616</v>
      </c>
      <c r="C792" s="34" t="s">
        <v>5</v>
      </c>
      <c r="D792" s="34" t="s">
        <v>142</v>
      </c>
      <c r="E792" s="34" t="s">
        <v>29</v>
      </c>
      <c r="F792" s="34" t="s">
        <v>213</v>
      </c>
      <c r="G792" s="21"/>
      <c r="H792" s="21"/>
      <c r="I792" s="21" t="s">
        <v>8</v>
      </c>
      <c r="J792" s="21" t="s">
        <v>25</v>
      </c>
      <c r="M792" s="12"/>
    </row>
    <row r="793" spans="1:13" ht="18" customHeight="1">
      <c r="A793" s="4">
        <v>792</v>
      </c>
      <c r="B793" s="37">
        <v>38616</v>
      </c>
      <c r="C793" s="34" t="s">
        <v>49</v>
      </c>
      <c r="D793" s="34" t="s">
        <v>144</v>
      </c>
      <c r="E793" s="34" t="s">
        <v>10</v>
      </c>
      <c r="F793" s="34" t="s">
        <v>168</v>
      </c>
      <c r="G793" s="21"/>
      <c r="H793" s="21"/>
      <c r="I793" s="21" t="s">
        <v>37</v>
      </c>
      <c r="J793" s="21" t="s">
        <v>14</v>
      </c>
      <c r="M793" s="12"/>
    </row>
    <row r="794" spans="1:13" ht="18" customHeight="1">
      <c r="A794" s="4">
        <v>793</v>
      </c>
      <c r="B794" s="37">
        <v>38616</v>
      </c>
      <c r="C794" s="34" t="s">
        <v>210</v>
      </c>
      <c r="D794" s="34" t="s">
        <v>35</v>
      </c>
      <c r="E794" s="36" t="s">
        <v>163</v>
      </c>
      <c r="F794" s="34" t="s">
        <v>166</v>
      </c>
      <c r="G794" s="21"/>
      <c r="H794" s="21"/>
      <c r="I794" s="21" t="s">
        <v>38</v>
      </c>
      <c r="J794" s="21" t="s">
        <v>20</v>
      </c>
      <c r="M794" s="12"/>
    </row>
    <row r="795" spans="1:13" ht="18" customHeight="1">
      <c r="A795" s="4">
        <v>794</v>
      </c>
      <c r="B795" s="37">
        <v>38616</v>
      </c>
      <c r="C795" s="34" t="s">
        <v>16</v>
      </c>
      <c r="D795" s="34" t="s">
        <v>43</v>
      </c>
      <c r="E795" s="34" t="s">
        <v>218</v>
      </c>
      <c r="F795" s="34" t="s">
        <v>72</v>
      </c>
      <c r="G795" s="21"/>
      <c r="H795" s="21"/>
      <c r="I795" s="21" t="s">
        <v>13</v>
      </c>
      <c r="J795" s="21" t="s">
        <v>19</v>
      </c>
      <c r="M795" s="12"/>
    </row>
    <row r="796" spans="1:13" ht="18" customHeight="1">
      <c r="A796" s="4">
        <v>795</v>
      </c>
      <c r="B796" s="37">
        <v>38617</v>
      </c>
      <c r="C796" s="34" t="s">
        <v>47</v>
      </c>
      <c r="D796" s="34" t="s">
        <v>146</v>
      </c>
      <c r="E796" s="34" t="s">
        <v>153</v>
      </c>
      <c r="F796" s="34" t="s">
        <v>44</v>
      </c>
      <c r="G796" s="21"/>
      <c r="H796" s="21"/>
      <c r="I796" s="21" t="s">
        <v>26</v>
      </c>
      <c r="J796" s="21" t="s">
        <v>31</v>
      </c>
      <c r="M796" s="12"/>
    </row>
    <row r="797" spans="1:13" ht="18" customHeight="1">
      <c r="A797" s="4">
        <v>796</v>
      </c>
      <c r="B797" s="37">
        <v>38617</v>
      </c>
      <c r="C797" s="34" t="s">
        <v>29</v>
      </c>
      <c r="D797" s="34" t="s">
        <v>213</v>
      </c>
      <c r="E797" s="34" t="s">
        <v>142</v>
      </c>
      <c r="F797" s="34" t="s">
        <v>30</v>
      </c>
      <c r="G797" s="21"/>
      <c r="H797" s="21"/>
      <c r="I797" s="21" t="s">
        <v>8</v>
      </c>
      <c r="J797" s="21" t="s">
        <v>25</v>
      </c>
      <c r="M797" s="12"/>
    </row>
    <row r="798" spans="1:13" ht="18" customHeight="1">
      <c r="A798" s="4">
        <v>797</v>
      </c>
      <c r="B798" s="37">
        <v>38618</v>
      </c>
      <c r="C798" s="34" t="s">
        <v>182</v>
      </c>
      <c r="D798" s="34" t="s">
        <v>23</v>
      </c>
      <c r="E798" s="34" t="s">
        <v>131</v>
      </c>
      <c r="F798" s="34" t="s">
        <v>12</v>
      </c>
      <c r="G798" s="21"/>
      <c r="H798" s="21"/>
      <c r="I798" s="21" t="s">
        <v>9</v>
      </c>
      <c r="J798" s="21" t="s">
        <v>8</v>
      </c>
      <c r="M798" s="12"/>
    </row>
    <row r="799" spans="1:13" ht="18" customHeight="1">
      <c r="A799" s="4">
        <v>798</v>
      </c>
      <c r="B799" s="37">
        <v>38618</v>
      </c>
      <c r="C799" s="34" t="s">
        <v>72</v>
      </c>
      <c r="D799" s="36" t="s">
        <v>16</v>
      </c>
      <c r="E799" s="34" t="s">
        <v>4</v>
      </c>
      <c r="F799" s="34" t="s">
        <v>218</v>
      </c>
      <c r="G799" s="21"/>
      <c r="H799" s="21"/>
      <c r="I799" s="21" t="s">
        <v>20</v>
      </c>
      <c r="J799" s="21" t="s">
        <v>37</v>
      </c>
      <c r="M799" s="12"/>
    </row>
    <row r="800" spans="1:13" ht="18" customHeight="1">
      <c r="A800" s="4">
        <v>799</v>
      </c>
      <c r="B800" s="37">
        <v>38618</v>
      </c>
      <c r="C800" s="34" t="s">
        <v>168</v>
      </c>
      <c r="D800" s="34" t="s">
        <v>46</v>
      </c>
      <c r="E800" s="34" t="s">
        <v>144</v>
      </c>
      <c r="F800" s="34" t="s">
        <v>15</v>
      </c>
      <c r="G800" s="21"/>
      <c r="H800" s="21"/>
      <c r="I800" s="21" t="s">
        <v>19</v>
      </c>
      <c r="J800" s="21" t="s">
        <v>38</v>
      </c>
      <c r="M800" s="12"/>
    </row>
    <row r="801" spans="1:13" ht="18" customHeight="1">
      <c r="A801" s="4">
        <v>800</v>
      </c>
      <c r="B801" s="37">
        <v>38618</v>
      </c>
      <c r="C801" s="34" t="s">
        <v>142</v>
      </c>
      <c r="D801" s="34" t="s">
        <v>30</v>
      </c>
      <c r="E801" s="34" t="s">
        <v>213</v>
      </c>
      <c r="F801" s="34" t="s">
        <v>161</v>
      </c>
      <c r="G801" s="21"/>
      <c r="H801" s="21"/>
      <c r="I801" s="21" t="s">
        <v>32</v>
      </c>
      <c r="J801" s="21" t="s">
        <v>25</v>
      </c>
      <c r="M801" s="12"/>
    </row>
    <row r="802" spans="1:13" ht="18" customHeight="1">
      <c r="A802" s="4">
        <v>801</v>
      </c>
      <c r="B802" s="37">
        <v>38618</v>
      </c>
      <c r="C802" s="34" t="s">
        <v>24</v>
      </c>
      <c r="D802" s="34" t="s">
        <v>50</v>
      </c>
      <c r="E802" s="34" t="s">
        <v>146</v>
      </c>
      <c r="F802" s="34" t="s">
        <v>214</v>
      </c>
      <c r="G802" s="21"/>
      <c r="H802" s="21"/>
      <c r="I802" s="21" t="s">
        <v>26</v>
      </c>
      <c r="J802" s="21" t="s">
        <v>31</v>
      </c>
      <c r="M802" s="12"/>
    </row>
    <row r="803" spans="1:13" ht="18" customHeight="1">
      <c r="A803" s="4">
        <v>802</v>
      </c>
      <c r="B803" s="37">
        <v>38618</v>
      </c>
      <c r="C803" s="34" t="s">
        <v>33</v>
      </c>
      <c r="D803" s="34" t="s">
        <v>10</v>
      </c>
      <c r="E803" s="34" t="s">
        <v>18</v>
      </c>
      <c r="F803" s="34" t="s">
        <v>166</v>
      </c>
      <c r="G803" s="21"/>
      <c r="H803" s="21"/>
      <c r="I803" s="21" t="s">
        <v>14</v>
      </c>
      <c r="J803" s="21" t="s">
        <v>13</v>
      </c>
      <c r="M803" s="12"/>
    </row>
    <row r="804" spans="1:13" ht="18" customHeight="1">
      <c r="A804" s="4">
        <v>803</v>
      </c>
      <c r="B804" s="37">
        <v>38619</v>
      </c>
      <c r="C804" s="34" t="s">
        <v>213</v>
      </c>
      <c r="D804" s="34" t="s">
        <v>5</v>
      </c>
      <c r="E804" s="34" t="s">
        <v>161</v>
      </c>
      <c r="F804" s="34" t="s">
        <v>29</v>
      </c>
      <c r="G804" s="21"/>
      <c r="H804" s="21"/>
      <c r="I804" s="21" t="s">
        <v>32</v>
      </c>
      <c r="J804" s="21" t="s">
        <v>25</v>
      </c>
      <c r="M804" s="12"/>
    </row>
    <row r="805" spans="1:13" ht="18" customHeight="1">
      <c r="A805" s="4">
        <v>804</v>
      </c>
      <c r="B805" s="37">
        <v>38619</v>
      </c>
      <c r="C805" s="34" t="s">
        <v>218</v>
      </c>
      <c r="D805" s="34" t="s">
        <v>163</v>
      </c>
      <c r="E805" s="34" t="s">
        <v>16</v>
      </c>
      <c r="F805" s="34" t="s">
        <v>4</v>
      </c>
      <c r="G805" s="21"/>
      <c r="H805" s="21"/>
      <c r="I805" s="21" t="s">
        <v>20</v>
      </c>
      <c r="J805" s="21" t="s">
        <v>37</v>
      </c>
      <c r="M805" s="12"/>
    </row>
    <row r="806" spans="1:13" ht="18" customHeight="1">
      <c r="A806" s="4">
        <v>805</v>
      </c>
      <c r="B806" s="37">
        <v>38619</v>
      </c>
      <c r="C806" s="34" t="s">
        <v>15</v>
      </c>
      <c r="D806" s="34" t="s">
        <v>22</v>
      </c>
      <c r="E806" s="34" t="s">
        <v>46</v>
      </c>
      <c r="F806" s="34" t="s">
        <v>144</v>
      </c>
      <c r="G806" s="21"/>
      <c r="H806" s="21"/>
      <c r="I806" s="21" t="s">
        <v>19</v>
      </c>
      <c r="J806" s="21" t="s">
        <v>38</v>
      </c>
      <c r="M806" s="12"/>
    </row>
    <row r="807" spans="1:13" ht="18" customHeight="1">
      <c r="A807" s="4">
        <v>806</v>
      </c>
      <c r="B807" s="37">
        <v>38619</v>
      </c>
      <c r="C807" s="34" t="s">
        <v>146</v>
      </c>
      <c r="D807" s="34" t="s">
        <v>47</v>
      </c>
      <c r="E807" s="34" t="s">
        <v>185</v>
      </c>
      <c r="F807" s="34" t="s">
        <v>173</v>
      </c>
      <c r="G807" s="21"/>
      <c r="H807" s="21"/>
      <c r="I807" s="21" t="s">
        <v>26</v>
      </c>
      <c r="J807" s="21" t="s">
        <v>31</v>
      </c>
      <c r="M807" s="12"/>
    </row>
    <row r="808" spans="1:13" ht="18" customHeight="1">
      <c r="A808" s="4">
        <v>807</v>
      </c>
      <c r="B808" s="37">
        <v>38619</v>
      </c>
      <c r="C808" s="34" t="s">
        <v>12</v>
      </c>
      <c r="D808" s="34" t="s">
        <v>148</v>
      </c>
      <c r="E808" s="34" t="s">
        <v>23</v>
      </c>
      <c r="F808" s="34" t="s">
        <v>131</v>
      </c>
      <c r="G808" s="21"/>
      <c r="H808" s="21"/>
      <c r="I808" s="21" t="s">
        <v>9</v>
      </c>
      <c r="J808" s="21" t="s">
        <v>8</v>
      </c>
      <c r="M808" s="12"/>
    </row>
    <row r="809" spans="1:13" ht="18" customHeight="1">
      <c r="A809" s="4">
        <v>808</v>
      </c>
      <c r="B809" s="37">
        <v>38620</v>
      </c>
      <c r="C809" s="34" t="s">
        <v>161</v>
      </c>
      <c r="D809" s="34" t="s">
        <v>142</v>
      </c>
      <c r="E809" s="34" t="s">
        <v>30</v>
      </c>
      <c r="F809" s="34" t="s">
        <v>5</v>
      </c>
      <c r="G809" s="21"/>
      <c r="H809" s="21"/>
      <c r="I809" s="21" t="s">
        <v>32</v>
      </c>
      <c r="J809" s="21" t="s">
        <v>25</v>
      </c>
      <c r="M809" s="12"/>
    </row>
    <row r="810" spans="1:13" ht="18" customHeight="1">
      <c r="A810" s="4">
        <v>809</v>
      </c>
      <c r="B810" s="37">
        <v>38620</v>
      </c>
      <c r="C810" s="34" t="s">
        <v>4</v>
      </c>
      <c r="D810" s="34" t="s">
        <v>72</v>
      </c>
      <c r="E810" s="34" t="s">
        <v>163</v>
      </c>
      <c r="F810" s="34" t="s">
        <v>16</v>
      </c>
      <c r="G810" s="21"/>
      <c r="H810" s="21"/>
      <c r="I810" s="21" t="s">
        <v>20</v>
      </c>
      <c r="J810" s="21" t="s">
        <v>37</v>
      </c>
      <c r="M810" s="12"/>
    </row>
    <row r="811" spans="1:13" ht="18" customHeight="1">
      <c r="A811" s="4">
        <v>810</v>
      </c>
      <c r="B811" s="37">
        <v>38620</v>
      </c>
      <c r="C811" s="34" t="s">
        <v>10</v>
      </c>
      <c r="D811" s="34" t="s">
        <v>33</v>
      </c>
      <c r="E811" s="34" t="s">
        <v>35</v>
      </c>
      <c r="F811" s="34" t="s">
        <v>18</v>
      </c>
      <c r="G811" s="21"/>
      <c r="H811" s="21"/>
      <c r="I811" s="21" t="s">
        <v>14</v>
      </c>
      <c r="J811" s="21" t="s">
        <v>13</v>
      </c>
      <c r="M811" s="12"/>
    </row>
    <row r="812" spans="1:13" ht="18" customHeight="1">
      <c r="A812" s="4">
        <v>811</v>
      </c>
      <c r="B812" s="37">
        <v>38620</v>
      </c>
      <c r="C812" s="34" t="s">
        <v>131</v>
      </c>
      <c r="D812" s="34" t="s">
        <v>182</v>
      </c>
      <c r="E812" s="34" t="s">
        <v>148</v>
      </c>
      <c r="F812" s="34" t="s">
        <v>23</v>
      </c>
      <c r="G812" s="21"/>
      <c r="H812" s="21"/>
      <c r="I812" s="21" t="s">
        <v>9</v>
      </c>
      <c r="J812" s="21" t="s">
        <v>8</v>
      </c>
      <c r="M812" s="12"/>
    </row>
    <row r="813" spans="1:13" ht="18" customHeight="1">
      <c r="A813" s="4">
        <v>812</v>
      </c>
      <c r="B813" s="37">
        <v>38620</v>
      </c>
      <c r="C813" s="34" t="s">
        <v>144</v>
      </c>
      <c r="D813" s="34" t="s">
        <v>168</v>
      </c>
      <c r="E813" s="34" t="s">
        <v>22</v>
      </c>
      <c r="F813" s="34" t="s">
        <v>46</v>
      </c>
      <c r="G813" s="21"/>
      <c r="H813" s="21"/>
      <c r="I813" s="21" t="s">
        <v>19</v>
      </c>
      <c r="J813" s="21" t="s">
        <v>38</v>
      </c>
      <c r="M813" s="12"/>
    </row>
    <row r="814" spans="1:13" ht="18" customHeight="1">
      <c r="A814" s="4">
        <v>813</v>
      </c>
      <c r="B814" s="37">
        <v>38620</v>
      </c>
      <c r="C814" s="34" t="s">
        <v>214</v>
      </c>
      <c r="D814" s="34" t="s">
        <v>24</v>
      </c>
      <c r="E814" s="34" t="s">
        <v>173</v>
      </c>
      <c r="F814" s="34" t="s">
        <v>153</v>
      </c>
      <c r="G814" s="21"/>
      <c r="H814" s="21"/>
      <c r="I814" s="21" t="s">
        <v>26</v>
      </c>
      <c r="J814" s="21" t="s">
        <v>31</v>
      </c>
      <c r="M814" s="12"/>
    </row>
    <row r="815" spans="1:13" ht="18" customHeight="1">
      <c r="A815" s="4">
        <v>814</v>
      </c>
      <c r="B815" s="37">
        <v>38622</v>
      </c>
      <c r="C815" s="34" t="s">
        <v>148</v>
      </c>
      <c r="D815" s="34" t="s">
        <v>131</v>
      </c>
      <c r="E815" s="34" t="s">
        <v>12</v>
      </c>
      <c r="F815" s="34" t="s">
        <v>30</v>
      </c>
      <c r="G815" s="21"/>
      <c r="H815" s="21"/>
      <c r="I815" s="21" t="s">
        <v>32</v>
      </c>
      <c r="J815" s="21" t="s">
        <v>26</v>
      </c>
      <c r="M815" s="12"/>
    </row>
    <row r="816" spans="1:13" ht="18" customHeight="1">
      <c r="A816" s="4">
        <v>815</v>
      </c>
      <c r="B816" s="37">
        <v>38622</v>
      </c>
      <c r="C816" s="34" t="s">
        <v>35</v>
      </c>
      <c r="D816" s="34" t="s">
        <v>7</v>
      </c>
      <c r="E816" s="34" t="s">
        <v>168</v>
      </c>
      <c r="F816" s="34" t="s">
        <v>22</v>
      </c>
      <c r="G816" s="21"/>
      <c r="H816" s="21"/>
      <c r="I816" s="21" t="s">
        <v>13</v>
      </c>
      <c r="J816" s="21" t="s">
        <v>20</v>
      </c>
      <c r="M816" s="12"/>
    </row>
    <row r="817" spans="1:13" ht="18" customHeight="1">
      <c r="A817" s="4">
        <v>816</v>
      </c>
      <c r="B817" s="37">
        <v>38622</v>
      </c>
      <c r="C817" s="34" t="s">
        <v>153</v>
      </c>
      <c r="D817" s="34" t="s">
        <v>161</v>
      </c>
      <c r="E817" s="34" t="s">
        <v>47</v>
      </c>
      <c r="F817" s="34" t="s">
        <v>142</v>
      </c>
      <c r="G817" s="21"/>
      <c r="H817" s="21"/>
      <c r="I817" s="21" t="s">
        <v>25</v>
      </c>
      <c r="J817" s="21" t="s">
        <v>9</v>
      </c>
      <c r="M817" s="12"/>
    </row>
    <row r="818" spans="1:13" ht="18" customHeight="1">
      <c r="A818" s="4">
        <v>817</v>
      </c>
      <c r="B818" s="37">
        <v>38622</v>
      </c>
      <c r="C818" s="34" t="s">
        <v>5</v>
      </c>
      <c r="D818" s="34" t="s">
        <v>213</v>
      </c>
      <c r="E818" s="34" t="s">
        <v>29</v>
      </c>
      <c r="F818" s="34" t="s">
        <v>214</v>
      </c>
      <c r="G818" s="21"/>
      <c r="H818" s="21"/>
      <c r="I818" s="21" t="s">
        <v>31</v>
      </c>
      <c r="J818" s="21" t="s">
        <v>8</v>
      </c>
      <c r="M818" s="12"/>
    </row>
    <row r="819" spans="1:13" ht="18" customHeight="1">
      <c r="A819" s="4">
        <v>818</v>
      </c>
      <c r="B819" s="37">
        <v>38623</v>
      </c>
      <c r="C819" s="34" t="s">
        <v>46</v>
      </c>
      <c r="D819" s="34" t="s">
        <v>218</v>
      </c>
      <c r="E819" s="34" t="s">
        <v>166</v>
      </c>
      <c r="F819" s="34" t="s">
        <v>163</v>
      </c>
      <c r="G819" s="21"/>
      <c r="H819" s="21"/>
      <c r="I819" s="21" t="s">
        <v>38</v>
      </c>
      <c r="J819" s="21" t="s">
        <v>37</v>
      </c>
      <c r="M819" s="12"/>
    </row>
    <row r="820" spans="1:13" ht="18" customHeight="1">
      <c r="A820" s="4">
        <v>819</v>
      </c>
      <c r="B820" s="37">
        <v>38623</v>
      </c>
      <c r="C820" s="34" t="s">
        <v>29</v>
      </c>
      <c r="D820" s="34" t="s">
        <v>214</v>
      </c>
      <c r="E820" s="34" t="s">
        <v>41</v>
      </c>
      <c r="F820" s="34" t="s">
        <v>213</v>
      </c>
      <c r="G820" s="21"/>
      <c r="H820" s="21"/>
      <c r="I820" s="21" t="s">
        <v>31</v>
      </c>
      <c r="J820" s="21" t="s">
        <v>8</v>
      </c>
      <c r="M820" s="12"/>
    </row>
    <row r="821" spans="1:13" ht="18" customHeight="1">
      <c r="A821" s="4">
        <v>820</v>
      </c>
      <c r="B821" s="37">
        <v>38623</v>
      </c>
      <c r="C821" s="34" t="s">
        <v>30</v>
      </c>
      <c r="D821" s="34" t="s">
        <v>23</v>
      </c>
      <c r="E821" s="34" t="s">
        <v>131</v>
      </c>
      <c r="F821" s="34" t="s">
        <v>12</v>
      </c>
      <c r="G821" s="21"/>
      <c r="H821" s="21"/>
      <c r="I821" s="21" t="s">
        <v>32</v>
      </c>
      <c r="J821" s="21" t="s">
        <v>26</v>
      </c>
      <c r="M821" s="12"/>
    </row>
    <row r="822" spans="1:13" ht="18" customHeight="1">
      <c r="A822" s="4">
        <v>821</v>
      </c>
      <c r="B822" s="37">
        <v>38623</v>
      </c>
      <c r="C822" s="34" t="s">
        <v>142</v>
      </c>
      <c r="D822" s="34" t="s">
        <v>185</v>
      </c>
      <c r="E822" s="34" t="s">
        <v>161</v>
      </c>
      <c r="F822" s="34" t="s">
        <v>47</v>
      </c>
      <c r="G822" s="21"/>
      <c r="H822" s="21"/>
      <c r="I822" s="21" t="s">
        <v>25</v>
      </c>
      <c r="J822" s="21" t="s">
        <v>9</v>
      </c>
      <c r="M822" s="12"/>
    </row>
    <row r="823" spans="1:13" ht="18" customHeight="1">
      <c r="A823" s="4">
        <v>822</v>
      </c>
      <c r="B823" s="37">
        <v>38623</v>
      </c>
      <c r="C823" s="34" t="s">
        <v>22</v>
      </c>
      <c r="D823" s="34" t="s">
        <v>4</v>
      </c>
      <c r="E823" s="34" t="s">
        <v>7</v>
      </c>
      <c r="F823" s="34" t="s">
        <v>168</v>
      </c>
      <c r="G823" s="21"/>
      <c r="H823" s="21"/>
      <c r="I823" s="21" t="s">
        <v>13</v>
      </c>
      <c r="J823" s="21" t="s">
        <v>20</v>
      </c>
      <c r="M823" s="12"/>
    </row>
    <row r="824" spans="1:13" ht="18" customHeight="1">
      <c r="A824" s="4">
        <v>823</v>
      </c>
      <c r="B824" s="37">
        <v>38623</v>
      </c>
      <c r="C824" s="34" t="s">
        <v>16</v>
      </c>
      <c r="D824" s="34" t="s">
        <v>49</v>
      </c>
      <c r="E824" s="34" t="s">
        <v>6</v>
      </c>
      <c r="F824" s="34" t="s">
        <v>27</v>
      </c>
      <c r="G824" s="21"/>
      <c r="H824" s="21"/>
      <c r="I824" s="21" t="s">
        <v>19</v>
      </c>
      <c r="J824" s="21" t="s">
        <v>14</v>
      </c>
      <c r="M824" s="12"/>
    </row>
    <row r="825" spans="1:13" ht="18" customHeight="1">
      <c r="A825" s="4">
        <v>824</v>
      </c>
      <c r="B825" s="37">
        <v>38624</v>
      </c>
      <c r="C825" s="34" t="s">
        <v>168</v>
      </c>
      <c r="D825" s="34" t="s">
        <v>35</v>
      </c>
      <c r="E825" s="34" t="s">
        <v>4</v>
      </c>
      <c r="F825" s="34" t="s">
        <v>7</v>
      </c>
      <c r="G825" s="21"/>
      <c r="H825" s="21"/>
      <c r="I825" s="21" t="s">
        <v>13</v>
      </c>
      <c r="J825" s="21" t="s">
        <v>20</v>
      </c>
      <c r="M825" s="12"/>
    </row>
    <row r="826" spans="1:13" ht="18" customHeight="1">
      <c r="A826" s="4">
        <v>825</v>
      </c>
      <c r="B826" s="37">
        <v>38624</v>
      </c>
      <c r="C826" s="34" t="s">
        <v>27</v>
      </c>
      <c r="D826" s="34" t="s">
        <v>210</v>
      </c>
      <c r="E826" s="34" t="s">
        <v>49</v>
      </c>
      <c r="F826" s="34" t="s">
        <v>6</v>
      </c>
      <c r="G826" s="21"/>
      <c r="H826" s="21"/>
      <c r="I826" s="21" t="s">
        <v>19</v>
      </c>
      <c r="J826" s="21" t="s">
        <v>14</v>
      </c>
      <c r="M826" s="12"/>
    </row>
    <row r="827" spans="1:13" ht="18" customHeight="1">
      <c r="A827" s="4">
        <v>826</v>
      </c>
      <c r="B827" s="37">
        <v>38624</v>
      </c>
      <c r="C827" s="34" t="s">
        <v>163</v>
      </c>
      <c r="D827" s="34" t="s">
        <v>10</v>
      </c>
      <c r="E827" s="34" t="s">
        <v>218</v>
      </c>
      <c r="F827" s="34" t="s">
        <v>166</v>
      </c>
      <c r="G827" s="21"/>
      <c r="H827" s="21"/>
      <c r="I827" s="21" t="s">
        <v>38</v>
      </c>
      <c r="J827" s="21" t="s">
        <v>37</v>
      </c>
      <c r="M827" s="12"/>
    </row>
    <row r="828" spans="1:13" ht="18" customHeight="1">
      <c r="A828" s="4">
        <v>827</v>
      </c>
      <c r="B828" s="37">
        <v>38625</v>
      </c>
      <c r="C828" s="34" t="s">
        <v>166</v>
      </c>
      <c r="D828" s="34" t="s">
        <v>17</v>
      </c>
      <c r="E828" s="34" t="s">
        <v>10</v>
      </c>
      <c r="F828" s="34" t="s">
        <v>72</v>
      </c>
      <c r="G828" s="21"/>
      <c r="H828" s="21"/>
      <c r="I828" s="21" t="s">
        <v>20</v>
      </c>
      <c r="J828" s="21" t="s">
        <v>19</v>
      </c>
      <c r="M828" s="12"/>
    </row>
    <row r="829" spans="1:13" ht="18" customHeight="1">
      <c r="A829" s="4">
        <v>828</v>
      </c>
      <c r="B829" s="37">
        <v>38625</v>
      </c>
      <c r="C829" s="34" t="s">
        <v>7</v>
      </c>
      <c r="D829" s="34" t="s">
        <v>16</v>
      </c>
      <c r="E829" s="34" t="s">
        <v>210</v>
      </c>
      <c r="F829" s="34" t="s">
        <v>4</v>
      </c>
      <c r="G829" s="21"/>
      <c r="H829" s="21"/>
      <c r="I829" s="21" t="s">
        <v>14</v>
      </c>
      <c r="J829" s="21" t="s">
        <v>38</v>
      </c>
      <c r="M829" s="12"/>
    </row>
    <row r="830" spans="1:13" ht="18" customHeight="1">
      <c r="A830" s="4">
        <v>829</v>
      </c>
      <c r="B830" s="37">
        <v>38626</v>
      </c>
      <c r="C830" s="34" t="s">
        <v>4</v>
      </c>
      <c r="D830" s="34" t="s">
        <v>163</v>
      </c>
      <c r="E830" s="34" t="s">
        <v>16</v>
      </c>
      <c r="F830" s="34" t="s">
        <v>210</v>
      </c>
      <c r="G830" s="21"/>
      <c r="H830" s="21"/>
      <c r="I830" s="21" t="s">
        <v>14</v>
      </c>
      <c r="J830" s="21" t="s">
        <v>38</v>
      </c>
      <c r="M830" s="12"/>
    </row>
    <row r="831" spans="1:13" ht="18" customHeight="1">
      <c r="A831" s="4">
        <v>830</v>
      </c>
      <c r="B831" s="37">
        <v>38626</v>
      </c>
      <c r="C831" s="34" t="s">
        <v>72</v>
      </c>
      <c r="D831" s="34" t="s">
        <v>27</v>
      </c>
      <c r="E831" s="34" t="s">
        <v>17</v>
      </c>
      <c r="F831" s="34" t="s">
        <v>10</v>
      </c>
      <c r="G831" s="21"/>
      <c r="H831" s="21"/>
      <c r="I831" s="21" t="s">
        <v>20</v>
      </c>
      <c r="J831" s="21" t="s">
        <v>19</v>
      </c>
      <c r="M831" s="12"/>
    </row>
    <row r="832" spans="1:13" ht="18" customHeight="1">
      <c r="A832" s="4">
        <v>831</v>
      </c>
      <c r="B832" s="37">
        <v>38626</v>
      </c>
      <c r="C832" s="34" t="s">
        <v>6</v>
      </c>
      <c r="D832" s="34" t="s">
        <v>21</v>
      </c>
      <c r="E832" s="34" t="s">
        <v>144</v>
      </c>
      <c r="F832" s="34" t="s">
        <v>49</v>
      </c>
      <c r="G832" s="21"/>
      <c r="H832" s="21"/>
      <c r="I832" s="21" t="s">
        <v>37</v>
      </c>
      <c r="J832" s="21" t="s">
        <v>13</v>
      </c>
      <c r="M832" s="12"/>
    </row>
    <row r="833" spans="1:13" ht="18" customHeight="1">
      <c r="A833" s="4">
        <v>832</v>
      </c>
      <c r="B833" s="37">
        <v>38627</v>
      </c>
      <c r="C833" s="34" t="s">
        <v>49</v>
      </c>
      <c r="D833" s="34" t="s">
        <v>36</v>
      </c>
      <c r="E833" s="34" t="s">
        <v>21</v>
      </c>
      <c r="F833" s="34" t="s">
        <v>144</v>
      </c>
      <c r="G833" s="21"/>
      <c r="H833" s="21"/>
      <c r="I833" s="21" t="s">
        <v>37</v>
      </c>
      <c r="J833" s="21" t="s">
        <v>13</v>
      </c>
      <c r="M833" s="12"/>
    </row>
    <row r="834" spans="1:13" ht="18" customHeight="1">
      <c r="A834" s="4">
        <v>833</v>
      </c>
      <c r="B834" s="37">
        <v>38627</v>
      </c>
      <c r="C834" s="34" t="s">
        <v>10</v>
      </c>
      <c r="D834" s="34" t="s">
        <v>166</v>
      </c>
      <c r="E834" s="34" t="s">
        <v>27</v>
      </c>
      <c r="F834" s="34" t="s">
        <v>17</v>
      </c>
      <c r="G834" s="21"/>
      <c r="H834" s="21"/>
      <c r="I834" s="21" t="s">
        <v>20</v>
      </c>
      <c r="J834" s="21" t="s">
        <v>19</v>
      </c>
      <c r="M834" s="12"/>
    </row>
    <row r="835" spans="1:13" ht="18" customHeight="1">
      <c r="A835" s="4">
        <v>834</v>
      </c>
      <c r="B835" s="37">
        <v>38627</v>
      </c>
      <c r="C835" s="34" t="s">
        <v>210</v>
      </c>
      <c r="D835" s="34" t="s">
        <v>7</v>
      </c>
      <c r="E835" s="36" t="s">
        <v>163</v>
      </c>
      <c r="F835" s="34" t="s">
        <v>16</v>
      </c>
      <c r="G835" s="21"/>
      <c r="H835" s="21"/>
      <c r="I835" s="21" t="s">
        <v>14</v>
      </c>
      <c r="J835" s="21" t="s">
        <v>38</v>
      </c>
      <c r="M835" s="12"/>
    </row>
    <row r="836" spans="1:13" ht="18" customHeight="1">
      <c r="A836" s="4">
        <v>835</v>
      </c>
      <c r="B836" s="37">
        <v>38629</v>
      </c>
      <c r="C836" s="34" t="s">
        <v>144</v>
      </c>
      <c r="D836" s="34" t="s">
        <v>4</v>
      </c>
      <c r="E836" s="34" t="s">
        <v>35</v>
      </c>
      <c r="F836" s="34" t="s">
        <v>21</v>
      </c>
      <c r="G836" s="21"/>
      <c r="H836" s="21"/>
      <c r="I836" s="21" t="s">
        <v>14</v>
      </c>
      <c r="J836" s="21" t="s">
        <v>20</v>
      </c>
      <c r="M836" s="12"/>
    </row>
    <row r="837" spans="1:13" ht="18" customHeight="1">
      <c r="A837" s="4">
        <v>836</v>
      </c>
      <c r="B837" s="37">
        <v>38629</v>
      </c>
      <c r="C837" s="34" t="s">
        <v>17</v>
      </c>
      <c r="D837" s="34" t="s">
        <v>72</v>
      </c>
      <c r="E837" s="34" t="s">
        <v>36</v>
      </c>
      <c r="F837" s="34" t="s">
        <v>22</v>
      </c>
      <c r="G837" s="21"/>
      <c r="H837" s="21"/>
      <c r="I837" s="21" t="s">
        <v>37</v>
      </c>
      <c r="J837" s="21" t="s">
        <v>19</v>
      </c>
      <c r="M837" s="12"/>
    </row>
    <row r="838" spans="1:13" ht="18" customHeight="1">
      <c r="A838" s="4">
        <v>837</v>
      </c>
      <c r="B838" s="37">
        <v>38629</v>
      </c>
      <c r="C838" s="34" t="s">
        <v>16</v>
      </c>
      <c r="D838" s="34" t="s">
        <v>15</v>
      </c>
      <c r="E838" s="34" t="s">
        <v>218</v>
      </c>
      <c r="F838" s="34" t="s">
        <v>163</v>
      </c>
      <c r="G838" s="21"/>
      <c r="H838" s="21"/>
      <c r="I838" s="21" t="s">
        <v>38</v>
      </c>
      <c r="J838" s="21" t="s">
        <v>13</v>
      </c>
      <c r="M838" s="12"/>
    </row>
    <row r="839" spans="1:13" ht="18" customHeight="1">
      <c r="A839" s="4">
        <v>838</v>
      </c>
      <c r="B839" s="37">
        <v>38630</v>
      </c>
      <c r="C839" s="34" t="s">
        <v>15</v>
      </c>
      <c r="D839" s="34" t="s">
        <v>210</v>
      </c>
      <c r="E839" s="34" t="s">
        <v>163</v>
      </c>
      <c r="F839" s="34" t="s">
        <v>218</v>
      </c>
      <c r="G839" s="21"/>
      <c r="H839" s="21"/>
      <c r="I839" s="21" t="s">
        <v>38</v>
      </c>
      <c r="J839" s="21" t="s">
        <v>13</v>
      </c>
      <c r="M839" s="12"/>
    </row>
    <row r="840" spans="1:13" ht="18" customHeight="1">
      <c r="A840" s="4">
        <v>839</v>
      </c>
      <c r="B840" s="37">
        <v>38630</v>
      </c>
      <c r="C840" s="34" t="s">
        <v>21</v>
      </c>
      <c r="D840" s="36" t="s">
        <v>46</v>
      </c>
      <c r="E840" s="34" t="s">
        <v>4</v>
      </c>
      <c r="F840" s="34" t="s">
        <v>35</v>
      </c>
      <c r="G840" s="21"/>
      <c r="H840" s="21"/>
      <c r="I840" s="21" t="s">
        <v>14</v>
      </c>
      <c r="J840" s="21" t="s">
        <v>20</v>
      </c>
      <c r="M840" s="12"/>
    </row>
    <row r="841" spans="1:13" ht="18" customHeight="1">
      <c r="A841" s="4">
        <v>840</v>
      </c>
      <c r="B841" s="37">
        <v>38630</v>
      </c>
      <c r="C841" s="34" t="s">
        <v>22</v>
      </c>
      <c r="D841" s="34" t="s">
        <v>10</v>
      </c>
      <c r="E841" s="34" t="s">
        <v>72</v>
      </c>
      <c r="F841" s="34" t="s">
        <v>36</v>
      </c>
      <c r="G841" s="21"/>
      <c r="H841" s="21"/>
      <c r="I841" s="21" t="s">
        <v>37</v>
      </c>
      <c r="J841" s="21" t="s">
        <v>19</v>
      </c>
      <c r="M841" s="12"/>
    </row>
    <row r="842" spans="1:13" ht="18" customHeight="1">
      <c r="A842" s="4">
        <v>841</v>
      </c>
      <c r="B842" s="37">
        <v>38631</v>
      </c>
      <c r="C842" s="34" t="s">
        <v>35</v>
      </c>
      <c r="D842" s="34" t="s">
        <v>144</v>
      </c>
      <c r="E842" s="34" t="s">
        <v>46</v>
      </c>
      <c r="F842" s="34" t="s">
        <v>6</v>
      </c>
      <c r="G842" s="21"/>
      <c r="H842" s="21"/>
      <c r="I842" s="21" t="s">
        <v>14</v>
      </c>
      <c r="J842" s="21" t="s">
        <v>20</v>
      </c>
      <c r="M842" s="12"/>
    </row>
    <row r="843" spans="1:13" ht="18" customHeight="1">
      <c r="A843" s="4">
        <v>842</v>
      </c>
      <c r="B843" s="37">
        <v>38632</v>
      </c>
      <c r="C843" s="34" t="s">
        <v>4</v>
      </c>
      <c r="D843" s="34" t="s">
        <v>72</v>
      </c>
      <c r="E843" s="34" t="s">
        <v>144</v>
      </c>
      <c r="F843" s="34" t="s">
        <v>46</v>
      </c>
      <c r="G843" s="21"/>
      <c r="H843" s="21"/>
      <c r="I843" s="21" t="s">
        <v>20</v>
      </c>
      <c r="J843" s="21" t="s">
        <v>13</v>
      </c>
      <c r="M843" s="12"/>
    </row>
    <row r="844" spans="1:13" ht="18" customHeight="1">
      <c r="A844" s="4">
        <v>843</v>
      </c>
      <c r="B844" s="37">
        <v>38632</v>
      </c>
      <c r="C844" s="34" t="s">
        <v>36</v>
      </c>
      <c r="D844" s="34" t="s">
        <v>168</v>
      </c>
      <c r="E844" s="34" t="s">
        <v>33</v>
      </c>
      <c r="F844" s="34" t="s">
        <v>166</v>
      </c>
      <c r="G844" s="21"/>
      <c r="H844" s="21"/>
      <c r="I844" s="21" t="s">
        <v>14</v>
      </c>
      <c r="J844" s="21" t="s">
        <v>19</v>
      </c>
      <c r="M844" s="12"/>
    </row>
    <row r="845" spans="1:13" ht="18" customHeight="1">
      <c r="A845" s="4">
        <v>844</v>
      </c>
      <c r="B845" s="37">
        <v>38633</v>
      </c>
      <c r="C845" s="34" t="s">
        <v>148</v>
      </c>
      <c r="D845" s="34" t="s">
        <v>131</v>
      </c>
      <c r="E845" s="34" t="s">
        <v>12</v>
      </c>
      <c r="F845" s="34" t="s">
        <v>5</v>
      </c>
      <c r="G845" s="21" t="s">
        <v>29</v>
      </c>
      <c r="H845" s="21" t="s">
        <v>213</v>
      </c>
      <c r="I845" s="21" t="s">
        <v>8</v>
      </c>
      <c r="J845" s="21" t="s">
        <v>32</v>
      </c>
      <c r="M845" s="12"/>
    </row>
    <row r="846" spans="1:13" ht="18" customHeight="1">
      <c r="A846" s="4">
        <v>845</v>
      </c>
      <c r="B846" s="37">
        <v>38633</v>
      </c>
      <c r="C846" s="34" t="s">
        <v>6</v>
      </c>
      <c r="D846" s="34" t="s">
        <v>17</v>
      </c>
      <c r="E846" s="34" t="s">
        <v>10</v>
      </c>
      <c r="F846" s="34" t="s">
        <v>49</v>
      </c>
      <c r="G846" s="21"/>
      <c r="H846" s="21"/>
      <c r="I846" s="21" t="s">
        <v>13</v>
      </c>
      <c r="J846" s="21" t="s">
        <v>14</v>
      </c>
      <c r="M846" s="12"/>
    </row>
    <row r="847" spans="1:13" ht="18" customHeight="1">
      <c r="A847" s="4">
        <v>846</v>
      </c>
      <c r="B847" s="37">
        <v>38634</v>
      </c>
      <c r="C847" s="36" t="s">
        <v>49</v>
      </c>
      <c r="D847" s="34" t="s">
        <v>21</v>
      </c>
      <c r="E847" s="34" t="s">
        <v>168</v>
      </c>
      <c r="F847" s="34" t="s">
        <v>17</v>
      </c>
      <c r="G847" s="21"/>
      <c r="H847" s="21"/>
      <c r="I847" s="21" t="s">
        <v>13</v>
      </c>
      <c r="J847" s="21" t="s">
        <v>14</v>
      </c>
      <c r="M847" s="13"/>
    </row>
    <row r="848" spans="1:13" ht="18" customHeight="1">
      <c r="A848" s="4">
        <v>847</v>
      </c>
      <c r="B848" s="37">
        <v>38634</v>
      </c>
      <c r="C848" s="34" t="s">
        <v>30</v>
      </c>
      <c r="D848" s="34" t="s">
        <v>29</v>
      </c>
      <c r="E848" s="34" t="s">
        <v>131</v>
      </c>
      <c r="F848" s="34" t="s">
        <v>213</v>
      </c>
      <c r="G848" s="21" t="s">
        <v>5</v>
      </c>
      <c r="H848" s="21" t="s">
        <v>12</v>
      </c>
      <c r="I848" s="21" t="s">
        <v>8</v>
      </c>
      <c r="J848" s="21" t="s">
        <v>32</v>
      </c>
      <c r="M848" s="12"/>
    </row>
    <row r="849" spans="1:13" ht="18" customHeight="1">
      <c r="A849" s="4">
        <v>848</v>
      </c>
      <c r="B849" s="37">
        <v>38636</v>
      </c>
      <c r="C849" s="34" t="s">
        <v>17</v>
      </c>
      <c r="D849" s="34" t="s">
        <v>49</v>
      </c>
      <c r="E849" s="34" t="s">
        <v>6</v>
      </c>
      <c r="F849" s="34" t="s">
        <v>144</v>
      </c>
      <c r="G849" s="21"/>
      <c r="H849" s="21"/>
      <c r="I849" s="21" t="s">
        <v>14</v>
      </c>
      <c r="J849" s="21" t="s">
        <v>13</v>
      </c>
      <c r="M849" s="12"/>
    </row>
    <row r="850" spans="1:13" ht="18" customHeight="1">
      <c r="A850" s="4">
        <v>849</v>
      </c>
      <c r="B850" s="37">
        <v>38637</v>
      </c>
      <c r="C850" s="34" t="s">
        <v>46</v>
      </c>
      <c r="D850" s="34" t="s">
        <v>218</v>
      </c>
      <c r="E850" s="34" t="s">
        <v>16</v>
      </c>
      <c r="F850" s="34" t="s">
        <v>210</v>
      </c>
      <c r="G850" s="21"/>
      <c r="H850" s="21"/>
      <c r="I850" s="21" t="s">
        <v>19</v>
      </c>
      <c r="J850" s="21" t="s">
        <v>13</v>
      </c>
      <c r="M850" s="12"/>
    </row>
    <row r="851" spans="1:13" ht="18" customHeight="1">
      <c r="A851" s="4">
        <v>850</v>
      </c>
      <c r="B851" s="37">
        <v>38637</v>
      </c>
      <c r="C851" s="34" t="s">
        <v>214</v>
      </c>
      <c r="D851" s="34" t="s">
        <v>161</v>
      </c>
      <c r="E851" s="34" t="s">
        <v>29</v>
      </c>
      <c r="F851" s="34" t="s">
        <v>12</v>
      </c>
      <c r="G851" s="21" t="s">
        <v>131</v>
      </c>
      <c r="H851" s="21" t="s">
        <v>23</v>
      </c>
      <c r="I851" s="21" t="s">
        <v>25</v>
      </c>
      <c r="J851" s="21" t="s">
        <v>8</v>
      </c>
      <c r="M851" s="12"/>
    </row>
    <row r="852" spans="1:13" ht="18" customHeight="1">
      <c r="A852" s="4">
        <v>851</v>
      </c>
      <c r="B852" s="37">
        <v>38638</v>
      </c>
      <c r="C852" s="34" t="s">
        <v>12</v>
      </c>
      <c r="D852" s="34" t="s">
        <v>131</v>
      </c>
      <c r="E852" s="34" t="s">
        <v>23</v>
      </c>
      <c r="F852" s="34" t="s">
        <v>29</v>
      </c>
      <c r="G852" s="21" t="s">
        <v>161</v>
      </c>
      <c r="H852" s="21" t="s">
        <v>214</v>
      </c>
      <c r="I852" s="21" t="s">
        <v>25</v>
      </c>
      <c r="J852" s="21" t="s">
        <v>8</v>
      </c>
      <c r="M852" s="12"/>
    </row>
    <row r="853" spans="1:13" ht="18" customHeight="1">
      <c r="A853" s="4">
        <v>852</v>
      </c>
      <c r="B853" s="37">
        <v>38639</v>
      </c>
      <c r="C853" s="34" t="s">
        <v>35</v>
      </c>
      <c r="D853" s="34" t="s">
        <v>21</v>
      </c>
      <c r="E853" s="34" t="s">
        <v>17</v>
      </c>
      <c r="F853" s="34" t="s">
        <v>144</v>
      </c>
      <c r="G853" s="21"/>
      <c r="H853" s="21"/>
      <c r="I853" s="21" t="s">
        <v>14</v>
      </c>
      <c r="J853" s="21" t="s">
        <v>13</v>
      </c>
      <c r="M853" s="12"/>
    </row>
    <row r="854" spans="1:13" ht="18" customHeight="1">
      <c r="A854" s="4">
        <v>853</v>
      </c>
      <c r="B854" s="37">
        <v>38640</v>
      </c>
      <c r="C854" s="34" t="s">
        <v>23</v>
      </c>
      <c r="D854" s="34" t="s">
        <v>214</v>
      </c>
      <c r="E854" s="34" t="s">
        <v>131</v>
      </c>
      <c r="F854" s="34" t="s">
        <v>161</v>
      </c>
      <c r="G854" s="21" t="s">
        <v>29</v>
      </c>
      <c r="H854" s="21" t="s">
        <v>12</v>
      </c>
      <c r="I854" s="21" t="s">
        <v>25</v>
      </c>
      <c r="J854" s="21" t="s">
        <v>8</v>
      </c>
      <c r="M854" s="12"/>
    </row>
    <row r="855" spans="1:13" ht="18" customHeight="1">
      <c r="A855" s="4">
        <v>854</v>
      </c>
      <c r="B855" s="37">
        <v>38641</v>
      </c>
      <c r="C855" s="34" t="s">
        <v>29</v>
      </c>
      <c r="D855" s="34" t="s">
        <v>12</v>
      </c>
      <c r="E855" s="34" t="s">
        <v>214</v>
      </c>
      <c r="F855" s="34" t="s">
        <v>131</v>
      </c>
      <c r="G855" s="21" t="s">
        <v>23</v>
      </c>
      <c r="H855" s="21" t="s">
        <v>161</v>
      </c>
      <c r="I855" s="21" t="s">
        <v>25</v>
      </c>
      <c r="J855" s="21" t="s">
        <v>8</v>
      </c>
      <c r="M855" s="12"/>
    </row>
    <row r="856" spans="1:13" ht="18" customHeight="1">
      <c r="A856" s="4">
        <v>855</v>
      </c>
      <c r="B856" s="37">
        <v>38642</v>
      </c>
      <c r="C856" s="34" t="s">
        <v>161</v>
      </c>
      <c r="D856" s="34" t="s">
        <v>23</v>
      </c>
      <c r="E856" s="34" t="s">
        <v>131</v>
      </c>
      <c r="F856" s="34" t="s">
        <v>214</v>
      </c>
      <c r="G856" s="21" t="s">
        <v>12</v>
      </c>
      <c r="H856" s="21" t="s">
        <v>29</v>
      </c>
      <c r="I856" s="21" t="s">
        <v>25</v>
      </c>
      <c r="J856" s="21" t="s">
        <v>8</v>
      </c>
      <c r="M856" s="12"/>
    </row>
    <row r="857" spans="1:13" ht="18" customHeight="1">
      <c r="A857" s="4">
        <v>856</v>
      </c>
      <c r="B857" s="37">
        <v>38647</v>
      </c>
      <c r="C857" s="34" t="s">
        <v>131</v>
      </c>
      <c r="D857" s="34" t="s">
        <v>10</v>
      </c>
      <c r="E857" s="34" t="s">
        <v>142</v>
      </c>
      <c r="F857" s="34" t="s">
        <v>210</v>
      </c>
      <c r="G857" s="21" t="s">
        <v>213</v>
      </c>
      <c r="H857" s="21" t="s">
        <v>16</v>
      </c>
      <c r="I857" s="21" t="s">
        <v>8</v>
      </c>
      <c r="J857" s="21" t="s">
        <v>38</v>
      </c>
      <c r="M857" s="12"/>
    </row>
    <row r="858" spans="1:13" ht="18" customHeight="1">
      <c r="A858" s="4">
        <v>857</v>
      </c>
      <c r="B858" s="37">
        <v>38648</v>
      </c>
      <c r="C858" s="34" t="s">
        <v>16</v>
      </c>
      <c r="D858" s="34" t="s">
        <v>213</v>
      </c>
      <c r="E858" s="34" t="s">
        <v>10</v>
      </c>
      <c r="F858" s="34" t="s">
        <v>142</v>
      </c>
      <c r="G858" s="21" t="s">
        <v>166</v>
      </c>
      <c r="H858" s="21" t="s">
        <v>47</v>
      </c>
      <c r="I858" s="21" t="s">
        <v>8</v>
      </c>
      <c r="J858" s="21" t="s">
        <v>38</v>
      </c>
      <c r="M858" s="12"/>
    </row>
    <row r="859" spans="1:13" ht="18" customHeight="1">
      <c r="A859" s="4">
        <v>858</v>
      </c>
      <c r="B859" s="37">
        <v>38650</v>
      </c>
      <c r="C859" s="34" t="s">
        <v>47</v>
      </c>
      <c r="D859" s="34" t="s">
        <v>166</v>
      </c>
      <c r="E859" s="34" t="s">
        <v>213</v>
      </c>
      <c r="F859" s="34" t="s">
        <v>10</v>
      </c>
      <c r="G859" s="21" t="s">
        <v>131</v>
      </c>
      <c r="H859" s="21" t="s">
        <v>210</v>
      </c>
      <c r="I859" s="21" t="s">
        <v>38</v>
      </c>
      <c r="J859" s="21" t="s">
        <v>8</v>
      </c>
      <c r="M859" s="12"/>
    </row>
    <row r="860" spans="1:13" ht="18" customHeight="1">
      <c r="A860" s="4">
        <v>859</v>
      </c>
      <c r="B860" s="37">
        <v>38651</v>
      </c>
      <c r="C860" s="34" t="s">
        <v>210</v>
      </c>
      <c r="D860" s="34" t="s">
        <v>131</v>
      </c>
      <c r="E860" s="34" t="s">
        <v>166</v>
      </c>
      <c r="F860" s="34" t="s">
        <v>213</v>
      </c>
      <c r="G860" s="21" t="s">
        <v>16</v>
      </c>
      <c r="H860" s="21" t="s">
        <v>142</v>
      </c>
      <c r="I860" s="21" t="s">
        <v>38</v>
      </c>
      <c r="J860" s="21" t="s">
        <v>8</v>
      </c>
      <c r="M860" s="12"/>
    </row>
    <row r="861" spans="1:13" ht="18" customHeight="1">
      <c r="B861" s="38"/>
      <c r="C861" s="21">
        <f t="shared" ref="C861:H861" si="5">SUBTOTAL(3,C2:C860)</f>
        <v>859</v>
      </c>
      <c r="D861" s="21">
        <f t="shared" si="5"/>
        <v>859</v>
      </c>
      <c r="E861" s="21">
        <f t="shared" si="5"/>
        <v>859</v>
      </c>
      <c r="F861" s="21">
        <f t="shared" si="5"/>
        <v>859</v>
      </c>
      <c r="G861" s="21">
        <f t="shared" si="5"/>
        <v>13</v>
      </c>
      <c r="H861" s="21">
        <f t="shared" si="5"/>
        <v>13</v>
      </c>
      <c r="I861" s="21"/>
      <c r="J861" s="21"/>
    </row>
    <row r="862" spans="1:13" ht="18" customHeight="1">
      <c r="I862" s="50" t="s">
        <v>127</v>
      </c>
      <c r="J862" s="10">
        <f>C861+D861+E861+F861+G861+H861</f>
        <v>3462</v>
      </c>
    </row>
  </sheetData>
  <sortState xmlns:xlrd2="http://schemas.microsoft.com/office/spreadsheetml/2017/richdata2" ref="M35:V60">
    <sortCondition descending="1" ref="N35:N60"/>
  </sortState>
  <mergeCells count="2">
    <mergeCell ref="L1:V1"/>
    <mergeCell ref="L33:V33"/>
  </mergeCells>
  <phoneticPr fontId="1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F1A73-150B-4F22-8495-56BA5DC1C352}">
  <dimension ref="A1:X882"/>
  <sheetViews>
    <sheetView workbookViewId="0">
      <selection activeCell="X5" sqref="X5"/>
    </sheetView>
  </sheetViews>
  <sheetFormatPr defaultColWidth="9" defaultRowHeight="18" customHeight="1"/>
  <cols>
    <col min="1" max="1" width="4.5" style="20" bestFit="1" customWidth="1"/>
    <col min="2" max="2" width="11.625" style="78" customWidth="1"/>
    <col min="3" max="10" width="11.625" style="9" customWidth="1"/>
    <col min="11" max="11" width="4.125" style="20" bestFit="1" customWidth="1"/>
    <col min="12" max="12" width="11.625" style="9" bestFit="1" customWidth="1"/>
    <col min="13" max="14" width="6.625" style="9" customWidth="1"/>
    <col min="15" max="15" width="2.625" style="9" customWidth="1"/>
    <col min="16" max="21" width="6.625" style="9" customWidth="1"/>
    <col min="22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94" t="s">
        <v>420</v>
      </c>
      <c r="L1" s="94"/>
      <c r="M1" s="94"/>
      <c r="N1" s="94"/>
      <c r="O1" s="94"/>
      <c r="P1" s="94"/>
      <c r="Q1" s="94"/>
      <c r="R1" s="94"/>
      <c r="S1" s="94"/>
      <c r="T1" s="94"/>
      <c r="U1" s="94"/>
    </row>
    <row r="2" spans="1:24" ht="18" customHeight="1">
      <c r="A2" s="4">
        <v>1</v>
      </c>
      <c r="B2" s="37">
        <v>44645</v>
      </c>
      <c r="C2" s="34" t="s">
        <v>45</v>
      </c>
      <c r="D2" s="34" t="s">
        <v>43</v>
      </c>
      <c r="E2" s="34" t="s">
        <v>23</v>
      </c>
      <c r="F2" s="34" t="s">
        <v>16</v>
      </c>
      <c r="G2" s="34"/>
      <c r="H2" s="34"/>
      <c r="I2" s="34" t="s">
        <v>25</v>
      </c>
      <c r="J2" s="34" t="s">
        <v>31</v>
      </c>
      <c r="K2" s="47"/>
      <c r="L2" s="70" t="s">
        <v>125</v>
      </c>
      <c r="M2" s="47" t="s">
        <v>127</v>
      </c>
      <c r="N2" s="47" t="s">
        <v>127</v>
      </c>
      <c r="O2" s="47"/>
      <c r="P2" s="47" t="s">
        <v>68</v>
      </c>
      <c r="Q2" s="47" t="s">
        <v>69</v>
      </c>
      <c r="R2" s="47" t="s">
        <v>70</v>
      </c>
      <c r="S2" s="47" t="s">
        <v>71</v>
      </c>
      <c r="T2" s="47" t="s">
        <v>128</v>
      </c>
      <c r="U2" s="47" t="s">
        <v>129</v>
      </c>
    </row>
    <row r="3" spans="1:24" ht="18" customHeight="1">
      <c r="A3" s="4">
        <v>2</v>
      </c>
      <c r="B3" s="37">
        <v>44645</v>
      </c>
      <c r="C3" s="34" t="s">
        <v>40</v>
      </c>
      <c r="D3" s="34" t="s">
        <v>18</v>
      </c>
      <c r="E3" s="34" t="s">
        <v>29</v>
      </c>
      <c r="F3" s="34" t="s">
        <v>17</v>
      </c>
      <c r="G3" s="34"/>
      <c r="H3" s="34"/>
      <c r="I3" s="34" t="s">
        <v>37</v>
      </c>
      <c r="J3" s="34" t="s">
        <v>20</v>
      </c>
      <c r="K3" s="47">
        <v>1</v>
      </c>
      <c r="L3" s="71" t="s">
        <v>84</v>
      </c>
      <c r="M3" s="10">
        <f>COUNTIF($C$2:$H$880,"本田英志")</f>
        <v>105</v>
      </c>
      <c r="N3" s="10">
        <f t="shared" ref="N3:N34" si="0">SUM(P3:U3)</f>
        <v>105</v>
      </c>
      <c r="O3" s="10"/>
      <c r="P3" s="10">
        <f>COUNTIF($C$2:$C$880,"本田英志")</f>
        <v>22</v>
      </c>
      <c r="Q3" s="10">
        <f>COUNTIF($D$2:$D$880,"本田英志")</f>
        <v>26</v>
      </c>
      <c r="R3" s="10">
        <f>COUNTIF($E$2:$E$880,"本田英志")</f>
        <v>28</v>
      </c>
      <c r="S3" s="10">
        <f>COUNTIF($F$2:$F$880,"本田英志")</f>
        <v>26</v>
      </c>
      <c r="T3" s="10">
        <f>COUNTIF($G$2:$G$880,"本田英志")</f>
        <v>1</v>
      </c>
      <c r="U3" s="10">
        <f>COUNTIF($H$2:$H$880,"本田英志")</f>
        <v>2</v>
      </c>
      <c r="V3" s="9" t="s">
        <v>303</v>
      </c>
    </row>
    <row r="4" spans="1:24" ht="18" customHeight="1">
      <c r="A4" s="4">
        <v>3</v>
      </c>
      <c r="B4" s="37">
        <v>44645</v>
      </c>
      <c r="C4" s="34" t="s">
        <v>55</v>
      </c>
      <c r="D4" s="34" t="s">
        <v>41</v>
      </c>
      <c r="E4" s="34" t="s">
        <v>22</v>
      </c>
      <c r="F4" s="34" t="s">
        <v>49</v>
      </c>
      <c r="G4" s="34"/>
      <c r="H4" s="34"/>
      <c r="I4" s="34" t="s">
        <v>32</v>
      </c>
      <c r="J4" s="34" t="s">
        <v>26</v>
      </c>
      <c r="K4" s="47">
        <v>2</v>
      </c>
      <c r="L4" s="71" t="s">
        <v>89</v>
      </c>
      <c r="M4" s="10">
        <f>COUNTIF($C$2:$H$880,"嶋田哲也")</f>
        <v>104</v>
      </c>
      <c r="N4" s="10">
        <f t="shared" si="0"/>
        <v>104</v>
      </c>
      <c r="O4" s="10"/>
      <c r="P4" s="10">
        <f>COUNTIF($C$2:$C$880,"嶋田哲也")</f>
        <v>26</v>
      </c>
      <c r="Q4" s="10">
        <f>COUNTIF($D$2:$D$880,"嶋田哲也")</f>
        <v>26</v>
      </c>
      <c r="R4" s="10">
        <f>COUNTIF($E$2:$E$880,"嶋田哲也")</f>
        <v>26</v>
      </c>
      <c r="S4" s="10">
        <f>COUNTIF($F$2:$F$880,"嶋田哲也")</f>
        <v>24</v>
      </c>
      <c r="T4" s="10">
        <f>COUNTIF($G$2:$G$880,"嶋田哲也")</f>
        <v>2</v>
      </c>
      <c r="U4" s="10">
        <f>COUNTIF($H$2:$H$880,"嶋田哲也")</f>
        <v>0</v>
      </c>
    </row>
    <row r="5" spans="1:24" ht="18" customHeight="1">
      <c r="A5" s="4">
        <v>4</v>
      </c>
      <c r="B5" s="37">
        <v>44645</v>
      </c>
      <c r="C5" s="34" t="s">
        <v>42</v>
      </c>
      <c r="D5" s="34" t="s">
        <v>28</v>
      </c>
      <c r="E5" s="34" t="s">
        <v>10</v>
      </c>
      <c r="F5" s="34" t="s">
        <v>27</v>
      </c>
      <c r="G5" s="34"/>
      <c r="H5" s="34"/>
      <c r="I5" s="34" t="s">
        <v>13</v>
      </c>
      <c r="J5" s="34" t="s">
        <v>19</v>
      </c>
      <c r="K5" s="47">
        <v>3</v>
      </c>
      <c r="L5" s="71" t="s">
        <v>99</v>
      </c>
      <c r="M5" s="10">
        <f>COUNTIF($C$2:$H$880,"福家英登")</f>
        <v>104</v>
      </c>
      <c r="N5" s="10">
        <f t="shared" si="0"/>
        <v>104</v>
      </c>
      <c r="O5" s="10"/>
      <c r="P5" s="10">
        <f>COUNTIF($C$2:$C$880,"福家英登")</f>
        <v>28</v>
      </c>
      <c r="Q5" s="10">
        <f>COUNTIF($D$2:$D$880,"福家英登")</f>
        <v>25</v>
      </c>
      <c r="R5" s="10">
        <f>COUNTIF($E$2:$E$880,"福家英登")</f>
        <v>24</v>
      </c>
      <c r="S5" s="10">
        <f>COUNTIF($F$2:$F$880,"福家英登")</f>
        <v>25</v>
      </c>
      <c r="T5" s="10">
        <f>COUNTIF($G$2:$G$880,"福家英登")</f>
        <v>1</v>
      </c>
      <c r="U5" s="10">
        <f>COUNTIF($H$2:$H$880,"福家英登")</f>
        <v>1</v>
      </c>
      <c r="X5" s="9" t="s">
        <v>140</v>
      </c>
    </row>
    <row r="6" spans="1:24" ht="18" customHeight="1">
      <c r="A6" s="4">
        <v>5</v>
      </c>
      <c r="B6" s="37">
        <v>44645</v>
      </c>
      <c r="C6" s="34" t="s">
        <v>48</v>
      </c>
      <c r="D6" s="34" t="s">
        <v>36</v>
      </c>
      <c r="E6" s="34" t="s">
        <v>6</v>
      </c>
      <c r="F6" s="34" t="s">
        <v>21</v>
      </c>
      <c r="G6" s="34"/>
      <c r="H6" s="34"/>
      <c r="I6" s="34" t="s">
        <v>9</v>
      </c>
      <c r="J6" s="34" t="s">
        <v>8</v>
      </c>
      <c r="K6" s="47">
        <v>4</v>
      </c>
      <c r="L6" s="71" t="s">
        <v>102</v>
      </c>
      <c r="M6" s="10">
        <f>COUNTIF($C$2:$H$880,"石山智也")</f>
        <v>104</v>
      </c>
      <c r="N6" s="10">
        <f t="shared" si="0"/>
        <v>104</v>
      </c>
      <c r="O6" s="10"/>
      <c r="P6" s="10">
        <f>COUNTIF($C$2:$C$880,"石山智也")</f>
        <v>25</v>
      </c>
      <c r="Q6" s="10">
        <f>COUNTIF($D$2:$D$880,"石山智也")</f>
        <v>27</v>
      </c>
      <c r="R6" s="10">
        <f>COUNTIF($E$2:$E$880,"石山智也")</f>
        <v>26</v>
      </c>
      <c r="S6" s="10">
        <f>COUNTIF($F$2:$F$880,"石山智也")</f>
        <v>25</v>
      </c>
      <c r="T6" s="10">
        <f>COUNTIF($G$2:$G$880,"石山智也")</f>
        <v>1</v>
      </c>
      <c r="U6" s="10">
        <f>COUNTIF($H$2:$H$880,"石山智也")</f>
        <v>0</v>
      </c>
    </row>
    <row r="7" spans="1:24" ht="18" customHeight="1">
      <c r="A7" s="4">
        <v>6</v>
      </c>
      <c r="B7" s="37">
        <v>44645</v>
      </c>
      <c r="C7" s="34" t="s">
        <v>11</v>
      </c>
      <c r="D7" s="34" t="s">
        <v>24</v>
      </c>
      <c r="E7" s="34" t="s">
        <v>7</v>
      </c>
      <c r="F7" s="34" t="s">
        <v>15</v>
      </c>
      <c r="G7" s="34"/>
      <c r="H7" s="34"/>
      <c r="I7" s="34" t="s">
        <v>38</v>
      </c>
      <c r="J7" s="34" t="s">
        <v>14</v>
      </c>
      <c r="K7" s="47">
        <v>5</v>
      </c>
      <c r="L7" s="71" t="s">
        <v>93</v>
      </c>
      <c r="M7" s="10">
        <f>COUNTIF($C$2:$H$880,"名幸一明")</f>
        <v>103</v>
      </c>
      <c r="N7" s="10">
        <f t="shared" si="0"/>
        <v>103</v>
      </c>
      <c r="O7" s="10"/>
      <c r="P7" s="10">
        <f>COUNTIF($C$2:$C$880,"名幸一明")</f>
        <v>25</v>
      </c>
      <c r="Q7" s="10">
        <f>COUNTIF($D$2:$D$880,"名幸一明")</f>
        <v>24</v>
      </c>
      <c r="R7" s="10">
        <f>COUNTIF($E$2:$E$880,"名幸一明")</f>
        <v>27</v>
      </c>
      <c r="S7" s="10">
        <f>COUNTIF($F$2:$F$880,"名幸一明")</f>
        <v>26</v>
      </c>
      <c r="T7" s="10">
        <f>COUNTIF($G$2:$G$880,"名幸一明")</f>
        <v>0</v>
      </c>
      <c r="U7" s="10">
        <f>COUNTIF($H$2:$H$880,"名幸一明")</f>
        <v>1</v>
      </c>
    </row>
    <row r="8" spans="1:24" ht="18" customHeight="1">
      <c r="A8" s="4">
        <v>7</v>
      </c>
      <c r="B8" s="37">
        <v>44646</v>
      </c>
      <c r="C8" s="34" t="s">
        <v>41</v>
      </c>
      <c r="D8" s="34" t="s">
        <v>22</v>
      </c>
      <c r="E8" s="34" t="s">
        <v>49</v>
      </c>
      <c r="F8" s="34" t="s">
        <v>5</v>
      </c>
      <c r="G8" s="34"/>
      <c r="H8" s="34"/>
      <c r="I8" s="34" t="s">
        <v>32</v>
      </c>
      <c r="J8" s="34" t="s">
        <v>26</v>
      </c>
      <c r="K8" s="47">
        <v>6</v>
      </c>
      <c r="L8" s="71" t="s">
        <v>85</v>
      </c>
      <c r="M8" s="10">
        <f>COUNTIF($C$2:$H$880,"吉本文弘")</f>
        <v>101</v>
      </c>
      <c r="N8" s="10">
        <f t="shared" si="0"/>
        <v>101</v>
      </c>
      <c r="O8" s="10"/>
      <c r="P8" s="10">
        <f>COUNTIF($C$2:$C$880,"吉本文弘")</f>
        <v>23</v>
      </c>
      <c r="Q8" s="10">
        <f>COUNTIF($D$2:$D$880,"吉本文弘")</f>
        <v>25</v>
      </c>
      <c r="R8" s="10">
        <f>COUNTIF($E$2:$E$880,"吉本文弘")</f>
        <v>25</v>
      </c>
      <c r="S8" s="10">
        <f>COUNTIF($F$2:$F$880,"吉本文弘")</f>
        <v>25</v>
      </c>
      <c r="T8" s="10">
        <f>COUNTIF($G$2:$G$880,"吉本文弘")</f>
        <v>1</v>
      </c>
      <c r="U8" s="10">
        <f>COUNTIF($H$2:$H$880,"吉本文弘")</f>
        <v>2</v>
      </c>
    </row>
    <row r="9" spans="1:24" ht="18" customHeight="1">
      <c r="A9" s="4">
        <v>8</v>
      </c>
      <c r="B9" s="37">
        <v>44646</v>
      </c>
      <c r="C9" s="34" t="s">
        <v>28</v>
      </c>
      <c r="D9" s="34" t="s">
        <v>10</v>
      </c>
      <c r="E9" s="34" t="s">
        <v>27</v>
      </c>
      <c r="F9" s="34" t="s">
        <v>12</v>
      </c>
      <c r="G9" s="34"/>
      <c r="H9" s="34"/>
      <c r="I9" s="34" t="s">
        <v>13</v>
      </c>
      <c r="J9" s="34" t="s">
        <v>19</v>
      </c>
      <c r="K9" s="47">
        <v>7</v>
      </c>
      <c r="L9" s="71" t="s">
        <v>54</v>
      </c>
      <c r="M9" s="10">
        <f>COUNTIF($C$2:$H$880,"土山剛弘")</f>
        <v>101</v>
      </c>
      <c r="N9" s="10">
        <f t="shared" si="0"/>
        <v>101</v>
      </c>
      <c r="O9" s="10"/>
      <c r="P9" s="10">
        <f>COUNTIF($C$2:$C$880,"土山剛弘")</f>
        <v>27</v>
      </c>
      <c r="Q9" s="10">
        <f>COUNTIF($D$2:$D$880,"土山剛弘")</f>
        <v>22</v>
      </c>
      <c r="R9" s="10">
        <f>COUNTIF($E$2:$E$880,"土山剛弘")</f>
        <v>23</v>
      </c>
      <c r="S9" s="10">
        <f>COUNTIF($F$2:$F$880,"土山剛弘")</f>
        <v>26</v>
      </c>
      <c r="T9" s="10">
        <f>COUNTIF($G$2:$G$880,"土山剛弘")</f>
        <v>1</v>
      </c>
      <c r="U9" s="10">
        <f>COUNTIF($H$2:$H$880,"土山剛弘")</f>
        <v>2</v>
      </c>
    </row>
    <row r="10" spans="1:24" ht="18" customHeight="1">
      <c r="A10" s="4">
        <v>9</v>
      </c>
      <c r="B10" s="37">
        <v>44646</v>
      </c>
      <c r="C10" s="34" t="s">
        <v>24</v>
      </c>
      <c r="D10" s="34" t="s">
        <v>7</v>
      </c>
      <c r="E10" s="34" t="s">
        <v>15</v>
      </c>
      <c r="F10" s="34" t="s">
        <v>58</v>
      </c>
      <c r="G10" s="34"/>
      <c r="H10" s="34"/>
      <c r="I10" s="34" t="s">
        <v>38</v>
      </c>
      <c r="J10" s="34" t="s">
        <v>14</v>
      </c>
      <c r="K10" s="47">
        <v>8</v>
      </c>
      <c r="L10" s="71" t="s">
        <v>100</v>
      </c>
      <c r="M10" s="10">
        <f>COUNTIF($C$2:$H$880,"山本貴則")</f>
        <v>101</v>
      </c>
      <c r="N10" s="10">
        <f t="shared" si="0"/>
        <v>101</v>
      </c>
      <c r="O10" s="10"/>
      <c r="P10" s="10">
        <f>COUNTIF($C$2:$C$880,"山本貴則")</f>
        <v>28</v>
      </c>
      <c r="Q10" s="10">
        <f>COUNTIF($D$2:$D$880,"山本貴則")</f>
        <v>25</v>
      </c>
      <c r="R10" s="10">
        <f>COUNTIF($E$2:$E$880,"山本貴則")</f>
        <v>23</v>
      </c>
      <c r="S10" s="10">
        <f>COUNTIF($F$2:$F$880,"山本貴則")</f>
        <v>24</v>
      </c>
      <c r="T10" s="10">
        <f>COUNTIF($G$2:$G$880,"山本貴則")</f>
        <v>0</v>
      </c>
      <c r="U10" s="10">
        <f>COUNTIF($H$2:$H$880,"山本貴則")</f>
        <v>1</v>
      </c>
    </row>
    <row r="11" spans="1:24" ht="18" customHeight="1">
      <c r="A11" s="4">
        <v>10</v>
      </c>
      <c r="B11" s="37">
        <v>44646</v>
      </c>
      <c r="C11" s="34" t="s">
        <v>18</v>
      </c>
      <c r="D11" s="34" t="s">
        <v>29</v>
      </c>
      <c r="E11" s="34" t="s">
        <v>17</v>
      </c>
      <c r="F11" s="34" t="s">
        <v>56</v>
      </c>
      <c r="G11" s="34"/>
      <c r="H11" s="34"/>
      <c r="I11" s="34" t="s">
        <v>37</v>
      </c>
      <c r="J11" s="34" t="s">
        <v>20</v>
      </c>
      <c r="K11" s="47">
        <v>9</v>
      </c>
      <c r="L11" s="71" t="s">
        <v>92</v>
      </c>
      <c r="M11" s="10">
        <f>COUNTIF($C$2:$H$880,"白井一行")</f>
        <v>100</v>
      </c>
      <c r="N11" s="10">
        <f t="shared" si="0"/>
        <v>100</v>
      </c>
      <c r="O11" s="10"/>
      <c r="P11" s="10">
        <f>COUNTIF($C$2:$C$880,"白井一行")</f>
        <v>26</v>
      </c>
      <c r="Q11" s="10">
        <f>COUNTIF($D$2:$D$880,"白井一行")</f>
        <v>23</v>
      </c>
      <c r="R11" s="10">
        <f>COUNTIF($E$2:$E$880,"白井一行")</f>
        <v>24</v>
      </c>
      <c r="S11" s="10">
        <f>COUNTIF($F$2:$F$880,"白井一行")</f>
        <v>26</v>
      </c>
      <c r="T11" s="10">
        <f>COUNTIF($G$2:$G$880,"白井一行")</f>
        <v>1</v>
      </c>
      <c r="U11" s="10">
        <f>COUNTIF($H$2:$H$880,"白井一行")</f>
        <v>0</v>
      </c>
    </row>
    <row r="12" spans="1:24" ht="18" customHeight="1">
      <c r="A12" s="4">
        <v>11</v>
      </c>
      <c r="B12" s="37">
        <v>44646</v>
      </c>
      <c r="C12" s="34" t="s">
        <v>43</v>
      </c>
      <c r="D12" s="34" t="s">
        <v>23</v>
      </c>
      <c r="E12" s="34" t="s">
        <v>16</v>
      </c>
      <c r="F12" s="34" t="s">
        <v>50</v>
      </c>
      <c r="G12" s="34"/>
      <c r="H12" s="34"/>
      <c r="I12" s="34" t="s">
        <v>25</v>
      </c>
      <c r="J12" s="34" t="s">
        <v>31</v>
      </c>
      <c r="K12" s="47">
        <v>10</v>
      </c>
      <c r="L12" s="71" t="s">
        <v>103</v>
      </c>
      <c r="M12" s="10">
        <f>COUNTIF($C$2:$H$880,"村山太朗")</f>
        <v>100</v>
      </c>
      <c r="N12" s="10">
        <f t="shared" si="0"/>
        <v>100</v>
      </c>
      <c r="O12" s="10"/>
      <c r="P12" s="10">
        <f>COUNTIF($C$2:$C$880,"村山太朗")</f>
        <v>26</v>
      </c>
      <c r="Q12" s="10">
        <f>COUNTIF($D$2:$D$880,"村山太朗")</f>
        <v>24</v>
      </c>
      <c r="R12" s="10">
        <f>COUNTIF($E$2:$E$880,"村山太朗")</f>
        <v>23</v>
      </c>
      <c r="S12" s="10">
        <f>COUNTIF($F$2:$F$880,"村山太朗")</f>
        <v>26</v>
      </c>
      <c r="T12" s="10">
        <f>COUNTIF($G$2:$G$880,"村山太朗")</f>
        <v>1</v>
      </c>
      <c r="U12" s="10">
        <f>COUNTIF($H$2:$H$880,"村山太朗")</f>
        <v>0</v>
      </c>
    </row>
    <row r="13" spans="1:24" ht="18" customHeight="1">
      <c r="A13" s="4">
        <v>12</v>
      </c>
      <c r="B13" s="37">
        <v>44647</v>
      </c>
      <c r="C13" s="34" t="s">
        <v>10</v>
      </c>
      <c r="D13" s="34" t="s">
        <v>27</v>
      </c>
      <c r="E13" s="34" t="s">
        <v>12</v>
      </c>
      <c r="F13" s="34" t="s">
        <v>42</v>
      </c>
      <c r="G13" s="34"/>
      <c r="H13" s="34"/>
      <c r="I13" s="34" t="s">
        <v>13</v>
      </c>
      <c r="J13" s="34" t="s">
        <v>19</v>
      </c>
      <c r="K13" s="47">
        <v>11</v>
      </c>
      <c r="L13" s="71" t="s">
        <v>104</v>
      </c>
      <c r="M13" s="10">
        <f>COUNTIF($C$2:$H$880,"市川貴之")</f>
        <v>100</v>
      </c>
      <c r="N13" s="10">
        <f t="shared" si="0"/>
        <v>100</v>
      </c>
      <c r="O13" s="10"/>
      <c r="P13" s="10">
        <f>COUNTIF($C$2:$C$880,"市川貴之")</f>
        <v>26</v>
      </c>
      <c r="Q13" s="10">
        <f>COUNTIF($D$2:$D$880,"市川貴之")</f>
        <v>25</v>
      </c>
      <c r="R13" s="10">
        <f>COUNTIF($E$2:$E$880,"市川貴之")</f>
        <v>22</v>
      </c>
      <c r="S13" s="10">
        <f>COUNTIF($F$2:$F$880,"市川貴之")</f>
        <v>24</v>
      </c>
      <c r="T13" s="10">
        <f>COUNTIF($G$2:$G$880,"市川貴之")</f>
        <v>2</v>
      </c>
      <c r="U13" s="10">
        <f>COUNTIF($H$2:$H$880,"市川貴之")</f>
        <v>1</v>
      </c>
    </row>
    <row r="14" spans="1:24" ht="18" customHeight="1">
      <c r="A14" s="4">
        <v>13</v>
      </c>
      <c r="B14" s="37">
        <v>44647</v>
      </c>
      <c r="C14" s="34" t="s">
        <v>23</v>
      </c>
      <c r="D14" s="34" t="s">
        <v>16</v>
      </c>
      <c r="E14" s="34" t="s">
        <v>50</v>
      </c>
      <c r="F14" s="34" t="s">
        <v>45</v>
      </c>
      <c r="G14" s="34"/>
      <c r="H14" s="34"/>
      <c r="I14" s="34" t="s">
        <v>25</v>
      </c>
      <c r="J14" s="34" t="s">
        <v>31</v>
      </c>
      <c r="K14" s="47">
        <v>12</v>
      </c>
      <c r="L14" s="71" t="s">
        <v>79</v>
      </c>
      <c r="M14" s="10">
        <f>COUNTIF($C$2:$H$880,"有隅昭二")</f>
        <v>99</v>
      </c>
      <c r="N14" s="10">
        <f t="shared" si="0"/>
        <v>99</v>
      </c>
      <c r="O14" s="10"/>
      <c r="P14" s="10">
        <f>COUNTIF($C$2:$C$880,"有隅昭二")</f>
        <v>25</v>
      </c>
      <c r="Q14" s="10">
        <f>COUNTIF($D$2:$D$880,"有隅昭二")</f>
        <v>25</v>
      </c>
      <c r="R14" s="10">
        <f>COUNTIF($E$2:$E$880,"有隅昭二")</f>
        <v>25</v>
      </c>
      <c r="S14" s="10">
        <f>COUNTIF($F$2:$F$880,"有隅昭二")</f>
        <v>23</v>
      </c>
      <c r="T14" s="10">
        <f>COUNTIF($G$2:$G$880,"有隅昭二")</f>
        <v>0</v>
      </c>
      <c r="U14" s="10">
        <f>COUNTIF($H$2:$H$880,"有隅昭二")</f>
        <v>1</v>
      </c>
    </row>
    <row r="15" spans="1:24" ht="18" customHeight="1">
      <c r="A15" s="4">
        <v>14</v>
      </c>
      <c r="B15" s="37">
        <v>44647</v>
      </c>
      <c r="C15" s="34" t="s">
        <v>22</v>
      </c>
      <c r="D15" s="34" t="s">
        <v>49</v>
      </c>
      <c r="E15" s="34" t="s">
        <v>5</v>
      </c>
      <c r="F15" s="34" t="s">
        <v>55</v>
      </c>
      <c r="G15" s="34"/>
      <c r="H15" s="34"/>
      <c r="I15" s="34" t="s">
        <v>32</v>
      </c>
      <c r="J15" s="34" t="s">
        <v>26</v>
      </c>
      <c r="K15" s="47">
        <v>13</v>
      </c>
      <c r="L15" s="71" t="s">
        <v>82</v>
      </c>
      <c r="M15" s="10">
        <f>COUNTIF($C$2:$H$880,"川口亘太")</f>
        <v>99</v>
      </c>
      <c r="N15" s="10">
        <f t="shared" si="0"/>
        <v>99</v>
      </c>
      <c r="O15" s="10"/>
      <c r="P15" s="10">
        <f>COUNTIF($C$2:$C$880,"川口亘太")</f>
        <v>24</v>
      </c>
      <c r="Q15" s="10">
        <f>COUNTIF($D$2:$D$880,"川口亘太")</f>
        <v>23</v>
      </c>
      <c r="R15" s="10">
        <f>COUNTIF($E$2:$E$880,"川口亘太")</f>
        <v>24</v>
      </c>
      <c r="S15" s="10">
        <f>COUNTIF($F$2:$F$880,"川口亘太")</f>
        <v>26</v>
      </c>
      <c r="T15" s="10">
        <f>COUNTIF($G$2:$G$880,"川口亘太")</f>
        <v>1</v>
      </c>
      <c r="U15" s="10">
        <f>COUNTIF($H$2:$H$880,"川口亘太")</f>
        <v>1</v>
      </c>
    </row>
    <row r="16" spans="1:24" ht="18" customHeight="1">
      <c r="A16" s="4">
        <v>15</v>
      </c>
      <c r="B16" s="37">
        <v>44647</v>
      </c>
      <c r="C16" s="34" t="s">
        <v>7</v>
      </c>
      <c r="D16" s="34" t="s">
        <v>15</v>
      </c>
      <c r="E16" s="34" t="s">
        <v>58</v>
      </c>
      <c r="F16" s="34" t="s">
        <v>11</v>
      </c>
      <c r="G16" s="34"/>
      <c r="H16" s="34"/>
      <c r="I16" s="34" t="s">
        <v>38</v>
      </c>
      <c r="J16" s="34" t="s">
        <v>14</v>
      </c>
      <c r="K16" s="47">
        <v>14</v>
      </c>
      <c r="L16" s="71" t="s">
        <v>95</v>
      </c>
      <c r="M16" s="10">
        <f>COUNTIF($C$2:$H$880,"深谷篤")</f>
        <v>99</v>
      </c>
      <c r="N16" s="10">
        <f t="shared" si="0"/>
        <v>99</v>
      </c>
      <c r="O16" s="10"/>
      <c r="P16" s="10">
        <f>COUNTIF($C$2:$C$880,"深谷篤")</f>
        <v>25</v>
      </c>
      <c r="Q16" s="10">
        <f>COUNTIF($D$2:$D$880,"深谷篤")</f>
        <v>25</v>
      </c>
      <c r="R16" s="10">
        <f>COUNTIF($E$2:$E$880,"深谷篤")</f>
        <v>24</v>
      </c>
      <c r="S16" s="10">
        <f>COUNTIF($F$2:$F$880,"深谷篤")</f>
        <v>23</v>
      </c>
      <c r="T16" s="10">
        <f>COUNTIF($G$2:$G$880,"深谷篤")</f>
        <v>1</v>
      </c>
      <c r="U16" s="10">
        <f>COUNTIF($H$2:$H$880,"深谷篤")</f>
        <v>1</v>
      </c>
    </row>
    <row r="17" spans="1:21" ht="18" customHeight="1">
      <c r="A17" s="4">
        <v>16</v>
      </c>
      <c r="B17" s="37">
        <v>44647</v>
      </c>
      <c r="C17" s="34" t="s">
        <v>29</v>
      </c>
      <c r="D17" s="34" t="s">
        <v>17</v>
      </c>
      <c r="E17" s="34" t="s">
        <v>56</v>
      </c>
      <c r="F17" s="34" t="s">
        <v>40</v>
      </c>
      <c r="G17" s="34"/>
      <c r="H17" s="34"/>
      <c r="I17" s="34" t="s">
        <v>37</v>
      </c>
      <c r="J17" s="34" t="s">
        <v>20</v>
      </c>
      <c r="K17" s="47">
        <v>15</v>
      </c>
      <c r="L17" s="71" t="s">
        <v>96</v>
      </c>
      <c r="M17" s="10">
        <f>COUNTIF($C$2:$H$880,"津川力")</f>
        <v>99</v>
      </c>
      <c r="N17" s="10">
        <f t="shared" si="0"/>
        <v>99</v>
      </c>
      <c r="O17" s="10"/>
      <c r="P17" s="10">
        <f>COUNTIF($C$2:$C$880,"津川力")</f>
        <v>25</v>
      </c>
      <c r="Q17" s="10">
        <f>COUNTIF($D$2:$D$880,"津川力")</f>
        <v>24</v>
      </c>
      <c r="R17" s="10">
        <f>COUNTIF($E$2:$E$880,"津川力")</f>
        <v>22</v>
      </c>
      <c r="S17" s="10">
        <f>COUNTIF($F$2:$F$880,"津川力")</f>
        <v>25</v>
      </c>
      <c r="T17" s="10">
        <f>COUNTIF($G$2:$G$880,"津川力")</f>
        <v>1</v>
      </c>
      <c r="U17" s="10">
        <f>COUNTIF($H$2:$H$880,"津川力")</f>
        <v>2</v>
      </c>
    </row>
    <row r="18" spans="1:21" ht="18" customHeight="1">
      <c r="A18" s="4">
        <v>17</v>
      </c>
      <c r="B18" s="37">
        <v>44647</v>
      </c>
      <c r="C18" s="34" t="s">
        <v>6</v>
      </c>
      <c r="D18" s="34" t="s">
        <v>21</v>
      </c>
      <c r="E18" s="34" t="s">
        <v>72</v>
      </c>
      <c r="F18" s="34" t="s">
        <v>48</v>
      </c>
      <c r="G18" s="34"/>
      <c r="H18" s="34"/>
      <c r="I18" s="34" t="s">
        <v>9</v>
      </c>
      <c r="J18" s="34" t="s">
        <v>8</v>
      </c>
      <c r="K18" s="47">
        <v>16</v>
      </c>
      <c r="L18" s="71" t="s">
        <v>81</v>
      </c>
      <c r="M18" s="10">
        <f>COUNTIF($C$2:$H$880,"丹波幸一")</f>
        <v>98</v>
      </c>
      <c r="N18" s="10">
        <f t="shared" si="0"/>
        <v>98</v>
      </c>
      <c r="O18" s="10"/>
      <c r="P18" s="10">
        <f>COUNTIF($C$2:$C$880,"丹波幸一")</f>
        <v>26</v>
      </c>
      <c r="Q18" s="10">
        <f>COUNTIF($D$2:$D$880,"丹波幸一")</f>
        <v>22</v>
      </c>
      <c r="R18" s="10">
        <f>COUNTIF($E$2:$E$880,"丹波幸一")</f>
        <v>25</v>
      </c>
      <c r="S18" s="10">
        <f>COUNTIF($F$2:$F$880,"丹波幸一")</f>
        <v>24</v>
      </c>
      <c r="T18" s="10">
        <f>COUNTIF($G$2:$G$880,"丹波幸一")</f>
        <v>0</v>
      </c>
      <c r="U18" s="10">
        <f>COUNTIF($H$2:$H$880,"丹波幸一")</f>
        <v>1</v>
      </c>
    </row>
    <row r="19" spans="1:21" ht="18" customHeight="1">
      <c r="A19" s="4">
        <v>18</v>
      </c>
      <c r="B19" s="37">
        <v>44649</v>
      </c>
      <c r="C19" s="34" t="s">
        <v>21</v>
      </c>
      <c r="D19" s="34" t="s">
        <v>72</v>
      </c>
      <c r="E19" s="34" t="s">
        <v>48</v>
      </c>
      <c r="F19" s="34" t="s">
        <v>36</v>
      </c>
      <c r="G19" s="34"/>
      <c r="H19" s="34"/>
      <c r="I19" s="34" t="s">
        <v>20</v>
      </c>
      <c r="J19" s="34" t="s">
        <v>13</v>
      </c>
      <c r="K19" s="47">
        <v>17</v>
      </c>
      <c r="L19" s="71" t="s">
        <v>83</v>
      </c>
      <c r="M19" s="10">
        <f>COUNTIF($C$2:$H$880,"小林和公")</f>
        <v>98</v>
      </c>
      <c r="N19" s="10">
        <f t="shared" si="0"/>
        <v>98</v>
      </c>
      <c r="O19" s="10"/>
      <c r="P19" s="10">
        <f>COUNTIF($C$2:$C$880,"小林和公")</f>
        <v>22</v>
      </c>
      <c r="Q19" s="10">
        <f>COUNTIF($D$2:$D$880,"小林和公")</f>
        <v>26</v>
      </c>
      <c r="R19" s="10">
        <f>COUNTIF($E$2:$E$880,"小林和公")</f>
        <v>24</v>
      </c>
      <c r="S19" s="10">
        <f>COUNTIF($F$2:$F$880,"小林和公")</f>
        <v>24</v>
      </c>
      <c r="T19" s="10">
        <f>COUNTIF($G$2:$G$880,"小林和公")</f>
        <v>1</v>
      </c>
      <c r="U19" s="10">
        <f>COUNTIF($H$2:$H$880,"小林和公")</f>
        <v>1</v>
      </c>
    </row>
    <row r="20" spans="1:21" ht="18" customHeight="1">
      <c r="A20" s="4">
        <v>19</v>
      </c>
      <c r="B20" s="37">
        <v>44649</v>
      </c>
      <c r="C20" s="34" t="s">
        <v>17</v>
      </c>
      <c r="D20" s="34" t="s">
        <v>56</v>
      </c>
      <c r="E20" s="34" t="s">
        <v>40</v>
      </c>
      <c r="F20" s="34" t="s">
        <v>18</v>
      </c>
      <c r="G20" s="34"/>
      <c r="H20" s="34"/>
      <c r="I20" s="34" t="s">
        <v>8</v>
      </c>
      <c r="J20" s="34" t="s">
        <v>25</v>
      </c>
      <c r="K20" s="47">
        <v>18</v>
      </c>
      <c r="L20" s="71" t="s">
        <v>87</v>
      </c>
      <c r="M20" s="10">
        <f>COUNTIF($C$2:$H$880,"栁田昌夫")</f>
        <v>98</v>
      </c>
      <c r="N20" s="10">
        <f t="shared" si="0"/>
        <v>98</v>
      </c>
      <c r="O20" s="10"/>
      <c r="P20" s="10">
        <f>COUNTIF($C$2:$C$880,"栁田昌夫")</f>
        <v>24</v>
      </c>
      <c r="Q20" s="10">
        <f>COUNTIF($D$2:$D$880,"栁田昌夫")</f>
        <v>26</v>
      </c>
      <c r="R20" s="10">
        <f>COUNTIF($E$2:$E$880,"栁田昌夫")</f>
        <v>24</v>
      </c>
      <c r="S20" s="10">
        <f>COUNTIF($F$2:$F$880,"栁田昌夫")</f>
        <v>24</v>
      </c>
      <c r="T20" s="10">
        <f>COUNTIF($G$2:$G$880,"栁田昌夫")</f>
        <v>0</v>
      </c>
      <c r="U20" s="10">
        <f>COUNTIF($H$2:$H$880,"栁田昌夫")</f>
        <v>0</v>
      </c>
    </row>
    <row r="21" spans="1:21" ht="18" customHeight="1">
      <c r="A21" s="4">
        <v>20</v>
      </c>
      <c r="B21" s="37">
        <v>44649</v>
      </c>
      <c r="C21" s="34" t="s">
        <v>27</v>
      </c>
      <c r="D21" s="34" t="s">
        <v>12</v>
      </c>
      <c r="E21" s="34" t="s">
        <v>42</v>
      </c>
      <c r="F21" s="34" t="s">
        <v>28</v>
      </c>
      <c r="G21" s="34"/>
      <c r="H21" s="34"/>
      <c r="I21" s="34" t="s">
        <v>31</v>
      </c>
      <c r="J21" s="34" t="s">
        <v>32</v>
      </c>
      <c r="K21" s="47">
        <v>19</v>
      </c>
      <c r="L21" s="71" t="s">
        <v>88</v>
      </c>
      <c r="M21" s="10">
        <f>COUNTIF($C$2:$H$880,"木内九二生")</f>
        <v>98</v>
      </c>
      <c r="N21" s="10">
        <f t="shared" si="0"/>
        <v>98</v>
      </c>
      <c r="O21" s="10"/>
      <c r="P21" s="10">
        <f>COUNTIF($C$2:$C$880,"木内九二生")</f>
        <v>24</v>
      </c>
      <c r="Q21" s="10">
        <f>COUNTIF($D$2:$D$880,"木内九二生")</f>
        <v>24</v>
      </c>
      <c r="R21" s="10">
        <f>COUNTIF($E$2:$E$880,"木内九二生")</f>
        <v>26</v>
      </c>
      <c r="S21" s="10">
        <f>COUNTIF($F$2:$F$880,"木内九二生")</f>
        <v>24</v>
      </c>
      <c r="T21" s="10">
        <f>COUNTIF($G$2:$G$880,"木内九二生")</f>
        <v>0</v>
      </c>
      <c r="U21" s="10">
        <f>COUNTIF($H$2:$H$880,"木内九二生")</f>
        <v>0</v>
      </c>
    </row>
    <row r="22" spans="1:21" ht="18" customHeight="1">
      <c r="A22" s="4">
        <v>21</v>
      </c>
      <c r="B22" s="37">
        <v>44649</v>
      </c>
      <c r="C22" s="34" t="s">
        <v>16</v>
      </c>
      <c r="D22" s="34" t="s">
        <v>57</v>
      </c>
      <c r="E22" s="34" t="s">
        <v>59</v>
      </c>
      <c r="F22" s="34" t="s">
        <v>43</v>
      </c>
      <c r="G22" s="34"/>
      <c r="H22" s="34"/>
      <c r="I22" s="34" t="s">
        <v>26</v>
      </c>
      <c r="J22" s="34" t="s">
        <v>9</v>
      </c>
      <c r="K22" s="47">
        <v>20</v>
      </c>
      <c r="L22" s="71" t="s">
        <v>126</v>
      </c>
      <c r="M22" s="10">
        <f>COUNTIF($C$2:$H$880,"笠原昌春")</f>
        <v>96</v>
      </c>
      <c r="N22" s="10">
        <f t="shared" si="0"/>
        <v>96</v>
      </c>
      <c r="O22" s="10"/>
      <c r="P22" s="10">
        <f>COUNTIF($C$2:$C$880,"笠原昌春")</f>
        <v>25</v>
      </c>
      <c r="Q22" s="10">
        <f>COUNTIF($D$2:$D$880,"笠原昌春")</f>
        <v>26</v>
      </c>
      <c r="R22" s="10">
        <f>COUNTIF($E$2:$E$880,"笠原昌春")</f>
        <v>23</v>
      </c>
      <c r="S22" s="10">
        <f>COUNTIF($F$2:$F$880,"笠原昌春")</f>
        <v>22</v>
      </c>
      <c r="T22" s="10">
        <f>COUNTIF($G$2:$G$880,"笠原昌春")</f>
        <v>0</v>
      </c>
      <c r="U22" s="10">
        <f>COUNTIF($H$2:$H$880,"笠原昌春")</f>
        <v>0</v>
      </c>
    </row>
    <row r="23" spans="1:21" ht="18" customHeight="1">
      <c r="A23" s="4">
        <v>22</v>
      </c>
      <c r="B23" s="37">
        <v>44649</v>
      </c>
      <c r="C23" s="34" t="s">
        <v>34</v>
      </c>
      <c r="D23" s="34" t="s">
        <v>30</v>
      </c>
      <c r="E23" s="34" t="s">
        <v>4</v>
      </c>
      <c r="F23" s="34" t="s">
        <v>33</v>
      </c>
      <c r="G23" s="34"/>
      <c r="H23" s="34"/>
      <c r="I23" s="34" t="s">
        <v>19</v>
      </c>
      <c r="J23" s="34" t="s">
        <v>38</v>
      </c>
      <c r="K23" s="47">
        <v>21</v>
      </c>
      <c r="L23" s="71" t="s">
        <v>86</v>
      </c>
      <c r="M23" s="10">
        <f>COUNTIF($C$2:$H$880,"敷田直人")</f>
        <v>96</v>
      </c>
      <c r="N23" s="10">
        <f t="shared" si="0"/>
        <v>96</v>
      </c>
      <c r="O23" s="10"/>
      <c r="P23" s="10">
        <f>COUNTIF($C$2:$C$880,"敷田直人")</f>
        <v>23</v>
      </c>
      <c r="Q23" s="10">
        <f>COUNTIF($D$2:$D$880,"敷田直人")</f>
        <v>25</v>
      </c>
      <c r="R23" s="10">
        <f>COUNTIF($E$2:$E$880,"敷田直人")</f>
        <v>23</v>
      </c>
      <c r="S23" s="10">
        <f>COUNTIF($F$2:$F$880,"敷田直人")</f>
        <v>24</v>
      </c>
      <c r="T23" s="10">
        <f>COUNTIF($G$2:$G$880,"敷田直人")</f>
        <v>1</v>
      </c>
      <c r="U23" s="10">
        <f>COUNTIF($H$2:$H$880,"敷田直人")</f>
        <v>0</v>
      </c>
    </row>
    <row r="24" spans="1:21" ht="18" customHeight="1">
      <c r="A24" s="4">
        <v>23</v>
      </c>
      <c r="B24" s="37">
        <v>44649</v>
      </c>
      <c r="C24" s="34" t="s">
        <v>49</v>
      </c>
      <c r="D24" s="34" t="s">
        <v>5</v>
      </c>
      <c r="E24" s="34" t="s">
        <v>55</v>
      </c>
      <c r="F24" s="34" t="s">
        <v>41</v>
      </c>
      <c r="G24" s="34"/>
      <c r="H24" s="34"/>
      <c r="I24" s="34" t="s">
        <v>14</v>
      </c>
      <c r="J24" s="34" t="s">
        <v>37</v>
      </c>
      <c r="K24" s="47">
        <v>22</v>
      </c>
      <c r="L24" s="71" t="s">
        <v>101</v>
      </c>
      <c r="M24" s="10">
        <f>COUNTIF($C$2:$H$880,"山路哲生")</f>
        <v>96</v>
      </c>
      <c r="N24" s="10">
        <f t="shared" si="0"/>
        <v>96</v>
      </c>
      <c r="O24" s="10"/>
      <c r="P24" s="10">
        <f>COUNTIF($C$2:$C$880,"山路哲生")</f>
        <v>25</v>
      </c>
      <c r="Q24" s="10">
        <f>COUNTIF($D$2:$D$880,"山路哲生")</f>
        <v>25</v>
      </c>
      <c r="R24" s="10">
        <f>COUNTIF($E$2:$E$880,"山路哲生")</f>
        <v>22</v>
      </c>
      <c r="S24" s="10">
        <f>COUNTIF($F$2:$F$880,"山路哲生")</f>
        <v>23</v>
      </c>
      <c r="T24" s="10">
        <f>COUNTIF($G$2:$G$880,"山路哲生")</f>
        <v>0</v>
      </c>
      <c r="U24" s="10">
        <f>COUNTIF($H$2:$H$880,"山路哲生")</f>
        <v>1</v>
      </c>
    </row>
    <row r="25" spans="1:21" ht="18" customHeight="1">
      <c r="A25" s="4">
        <v>24</v>
      </c>
      <c r="B25" s="37">
        <v>44650</v>
      </c>
      <c r="C25" s="34" t="s">
        <v>72</v>
      </c>
      <c r="D25" s="34" t="s">
        <v>48</v>
      </c>
      <c r="E25" s="34" t="s">
        <v>36</v>
      </c>
      <c r="F25" s="34" t="s">
        <v>6</v>
      </c>
      <c r="G25" s="34"/>
      <c r="H25" s="34"/>
      <c r="I25" s="34" t="s">
        <v>20</v>
      </c>
      <c r="J25" s="34" t="s">
        <v>13</v>
      </c>
      <c r="K25" s="47">
        <v>23</v>
      </c>
      <c r="L25" s="71" t="s">
        <v>52</v>
      </c>
      <c r="M25" s="10">
        <f>COUNTIF($C$2:$H$880,"原信一朗")</f>
        <v>96</v>
      </c>
      <c r="N25" s="10">
        <f t="shared" si="0"/>
        <v>96</v>
      </c>
      <c r="O25" s="10"/>
      <c r="P25" s="10">
        <f>COUNTIF($C$2:$C$880,"原信一朗")</f>
        <v>25</v>
      </c>
      <c r="Q25" s="10">
        <f>COUNTIF($D$2:$D$880,"原信一朗")</f>
        <v>25</v>
      </c>
      <c r="R25" s="10">
        <f>COUNTIF($E$2:$E$880,"原信一朗")</f>
        <v>22</v>
      </c>
      <c r="S25" s="10">
        <f>COUNTIF($F$2:$F$880,"原信一朗")</f>
        <v>23</v>
      </c>
      <c r="T25" s="10">
        <f>COUNTIF($G$2:$G$880,"原信一朗")</f>
        <v>0</v>
      </c>
      <c r="U25" s="10">
        <f>COUNTIF($H$2:$H$880,"原信一朗")</f>
        <v>1</v>
      </c>
    </row>
    <row r="26" spans="1:21" ht="18" customHeight="1">
      <c r="A26" s="4">
        <v>25</v>
      </c>
      <c r="B26" s="37">
        <v>44650</v>
      </c>
      <c r="C26" s="34" t="s">
        <v>5</v>
      </c>
      <c r="D26" s="34" t="s">
        <v>55</v>
      </c>
      <c r="E26" s="34" t="s">
        <v>41</v>
      </c>
      <c r="F26" s="34" t="s">
        <v>22</v>
      </c>
      <c r="G26" s="34"/>
      <c r="H26" s="34"/>
      <c r="I26" s="34" t="s">
        <v>14</v>
      </c>
      <c r="J26" s="34" t="s">
        <v>37</v>
      </c>
      <c r="K26" s="47">
        <v>24</v>
      </c>
      <c r="L26" s="71" t="s">
        <v>97</v>
      </c>
      <c r="M26" s="10">
        <f>COUNTIF($C$2:$H$880,"牧田匡平")</f>
        <v>94</v>
      </c>
      <c r="N26" s="10">
        <f t="shared" si="0"/>
        <v>94</v>
      </c>
      <c r="O26" s="10"/>
      <c r="P26" s="10">
        <f>COUNTIF($C$2:$C$880,"牧田匡平")</f>
        <v>23</v>
      </c>
      <c r="Q26" s="10">
        <f>COUNTIF($D$2:$D$880,"牧田匡平")</f>
        <v>24</v>
      </c>
      <c r="R26" s="10">
        <f>COUNTIF($E$2:$E$880,"牧田匡平")</f>
        <v>22</v>
      </c>
      <c r="S26" s="10">
        <f>COUNTIF($F$2:$F$880,"牧田匡平")</f>
        <v>24</v>
      </c>
      <c r="T26" s="10">
        <f>COUNTIF($G$2:$G$880,"牧田匡平")</f>
        <v>0</v>
      </c>
      <c r="U26" s="10">
        <f>COUNTIF($H$2:$H$880,"牧田匡平")</f>
        <v>1</v>
      </c>
    </row>
    <row r="27" spans="1:21" ht="18" customHeight="1">
      <c r="A27" s="4">
        <v>26</v>
      </c>
      <c r="B27" s="37">
        <v>44650</v>
      </c>
      <c r="C27" s="34" t="s">
        <v>56</v>
      </c>
      <c r="D27" s="34" t="s">
        <v>40</v>
      </c>
      <c r="E27" s="34" t="s">
        <v>18</v>
      </c>
      <c r="F27" s="34" t="s">
        <v>29</v>
      </c>
      <c r="G27" s="34"/>
      <c r="H27" s="34"/>
      <c r="I27" s="34" t="s">
        <v>8</v>
      </c>
      <c r="J27" s="34" t="s">
        <v>25</v>
      </c>
      <c r="K27" s="47">
        <v>25</v>
      </c>
      <c r="L27" s="71" t="s">
        <v>78</v>
      </c>
      <c r="M27" s="10">
        <f>COUNTIF($C$2:$H$880,"西本欣司")</f>
        <v>92</v>
      </c>
      <c r="N27" s="10">
        <f t="shared" si="0"/>
        <v>92</v>
      </c>
      <c r="O27" s="10"/>
      <c r="P27" s="10">
        <f>COUNTIF($C$2:$C$880,"西本欣司")</f>
        <v>23</v>
      </c>
      <c r="Q27" s="10">
        <f>COUNTIF($D$2:$D$880,"西本欣司")</f>
        <v>20</v>
      </c>
      <c r="R27" s="10">
        <f>COUNTIF($E$2:$E$880,"西本欣司")</f>
        <v>26</v>
      </c>
      <c r="S27" s="10">
        <f>COUNTIF($F$2:$F$880,"西本欣司")</f>
        <v>23</v>
      </c>
      <c r="T27" s="10">
        <f>COUNTIF($G$2:$G$880,"西本欣司")</f>
        <v>0</v>
      </c>
      <c r="U27" s="10">
        <f>COUNTIF($H$2:$H$880,"西本欣司")</f>
        <v>0</v>
      </c>
    </row>
    <row r="28" spans="1:21" ht="18" customHeight="1">
      <c r="A28" s="4">
        <v>27</v>
      </c>
      <c r="B28" s="37">
        <v>44650</v>
      </c>
      <c r="C28" s="34" t="s">
        <v>30</v>
      </c>
      <c r="D28" s="34" t="s">
        <v>4</v>
      </c>
      <c r="E28" s="34" t="s">
        <v>33</v>
      </c>
      <c r="F28" s="34" t="s">
        <v>60</v>
      </c>
      <c r="G28" s="34"/>
      <c r="H28" s="34"/>
      <c r="I28" s="34" t="s">
        <v>19</v>
      </c>
      <c r="J28" s="34" t="s">
        <v>38</v>
      </c>
      <c r="K28" s="47">
        <v>26</v>
      </c>
      <c r="L28" s="71" t="s">
        <v>80</v>
      </c>
      <c r="M28" s="10">
        <f>COUNTIF($C$2:$H$880,"眞鍋勝已")</f>
        <v>92</v>
      </c>
      <c r="N28" s="10">
        <f t="shared" si="0"/>
        <v>92</v>
      </c>
      <c r="O28" s="10"/>
      <c r="P28" s="10">
        <f>COUNTIF($C$2:$C$880,"眞鍋勝已")</f>
        <v>24</v>
      </c>
      <c r="Q28" s="10">
        <f>COUNTIF($D$2:$D$880,"眞鍋勝已")</f>
        <v>25</v>
      </c>
      <c r="R28" s="10">
        <f>COUNTIF($E$2:$E$880,"眞鍋勝已")</f>
        <v>24</v>
      </c>
      <c r="S28" s="10">
        <f>COUNTIF($F$2:$F$880,"眞鍋勝已")</f>
        <v>19</v>
      </c>
      <c r="T28" s="10">
        <f>COUNTIF($G$2:$G$880,"眞鍋勝已")</f>
        <v>0</v>
      </c>
      <c r="U28" s="10">
        <f>COUNTIF($H$2:$H$880,"眞鍋勝已")</f>
        <v>0</v>
      </c>
    </row>
    <row r="29" spans="1:21" ht="18" customHeight="1">
      <c r="A29" s="4">
        <v>28</v>
      </c>
      <c r="B29" s="37">
        <v>44650</v>
      </c>
      <c r="C29" s="34" t="s">
        <v>57</v>
      </c>
      <c r="D29" s="34" t="s">
        <v>59</v>
      </c>
      <c r="E29" s="34" t="s">
        <v>43</v>
      </c>
      <c r="F29" s="34" t="s">
        <v>23</v>
      </c>
      <c r="G29" s="34"/>
      <c r="H29" s="34"/>
      <c r="I29" s="34" t="s">
        <v>26</v>
      </c>
      <c r="J29" s="34" t="s">
        <v>9</v>
      </c>
      <c r="K29" s="47">
        <v>27</v>
      </c>
      <c r="L29" s="71" t="s">
        <v>10</v>
      </c>
      <c r="M29" s="10">
        <f>COUNTIF($C$2:$H$880,"森健次郎")</f>
        <v>91</v>
      </c>
      <c r="N29" s="10">
        <f t="shared" si="0"/>
        <v>91</v>
      </c>
      <c r="O29" s="10"/>
      <c r="P29" s="10">
        <f>COUNTIF($C$2:$C$880,"森健次郎")</f>
        <v>22</v>
      </c>
      <c r="Q29" s="10">
        <f>COUNTIF($D$2:$D$880,"森健次郎")</f>
        <v>21</v>
      </c>
      <c r="R29" s="10">
        <f>COUNTIF($E$2:$E$880,"森健次郎")</f>
        <v>22</v>
      </c>
      <c r="S29" s="10">
        <f>COUNTIF($F$2:$F$880,"森健次郎")</f>
        <v>26</v>
      </c>
      <c r="T29" s="10">
        <f>COUNTIF($G$2:$G$880,"森健次郎")</f>
        <v>0</v>
      </c>
      <c r="U29" s="10">
        <f>COUNTIF($H$2:$H$880,"森健次郎")</f>
        <v>0</v>
      </c>
    </row>
    <row r="30" spans="1:21" ht="18" customHeight="1">
      <c r="A30" s="4">
        <v>29</v>
      </c>
      <c r="B30" s="37">
        <v>44650</v>
      </c>
      <c r="C30" s="34" t="s">
        <v>12</v>
      </c>
      <c r="D30" s="34" t="s">
        <v>42</v>
      </c>
      <c r="E30" s="34" t="s">
        <v>28</v>
      </c>
      <c r="F30" s="34" t="s">
        <v>10</v>
      </c>
      <c r="G30" s="34"/>
      <c r="H30" s="34"/>
      <c r="I30" s="34" t="s">
        <v>31</v>
      </c>
      <c r="J30" s="34" t="s">
        <v>32</v>
      </c>
      <c r="K30" s="47">
        <v>28</v>
      </c>
      <c r="L30" s="71" t="s">
        <v>94</v>
      </c>
      <c r="M30" s="10">
        <f>COUNTIF($C$2:$H$880,"秋村謙宏")</f>
        <v>90</v>
      </c>
      <c r="N30" s="10">
        <f t="shared" si="0"/>
        <v>90</v>
      </c>
      <c r="O30" s="10"/>
      <c r="P30" s="10">
        <f>COUNTIF($C$2:$C$880,"秋村謙宏")</f>
        <v>21</v>
      </c>
      <c r="Q30" s="10">
        <f>COUNTIF($D$2:$D$880,"秋村謙宏")</f>
        <v>22</v>
      </c>
      <c r="R30" s="10">
        <f>COUNTIF($E$2:$E$880,"秋村謙宏")</f>
        <v>24</v>
      </c>
      <c r="S30" s="10">
        <f>COUNTIF($F$2:$F$880,"秋村謙宏")</f>
        <v>23</v>
      </c>
      <c r="T30" s="10">
        <f>COUNTIF($G$2:$G$880,"秋村謙宏")</f>
        <v>0</v>
      </c>
      <c r="U30" s="10">
        <f>COUNTIF($H$2:$H$880,"秋村謙宏")</f>
        <v>0</v>
      </c>
    </row>
    <row r="31" spans="1:21" ht="18" customHeight="1">
      <c r="A31" s="4">
        <v>30</v>
      </c>
      <c r="B31" s="37">
        <v>44651</v>
      </c>
      <c r="C31" s="34" t="s">
        <v>4</v>
      </c>
      <c r="D31" s="34" t="s">
        <v>33</v>
      </c>
      <c r="E31" s="34" t="s">
        <v>60</v>
      </c>
      <c r="F31" s="34" t="s">
        <v>34</v>
      </c>
      <c r="G31" s="34"/>
      <c r="H31" s="34"/>
      <c r="I31" s="34" t="s">
        <v>19</v>
      </c>
      <c r="J31" s="34" t="s">
        <v>38</v>
      </c>
      <c r="K31" s="47">
        <v>29</v>
      </c>
      <c r="L31" s="72" t="s">
        <v>107</v>
      </c>
      <c r="M31" s="10">
        <f>COUNTIF($C$2:$H$880,"長井功一")</f>
        <v>90</v>
      </c>
      <c r="N31" s="10">
        <f t="shared" si="0"/>
        <v>90</v>
      </c>
      <c r="O31" s="10"/>
      <c r="P31" s="10">
        <f>COUNTIF($C$2:$C$880,"長井功一")</f>
        <v>22</v>
      </c>
      <c r="Q31" s="10">
        <f>COUNTIF($D$2:$D$880,"長井功一")</f>
        <v>23</v>
      </c>
      <c r="R31" s="10">
        <f>COUNTIF($E$2:$E$880,"長井功一")</f>
        <v>23</v>
      </c>
      <c r="S31" s="10">
        <f>COUNTIF($F$2:$F$880,"長井功一")</f>
        <v>22</v>
      </c>
      <c r="T31" s="10">
        <f>COUNTIF($G$2:$G$880,"長井功一")</f>
        <v>0</v>
      </c>
      <c r="U31" s="10">
        <f>COUNTIF($H$2:$H$880,"長井功一")</f>
        <v>0</v>
      </c>
    </row>
    <row r="32" spans="1:21" ht="18" customHeight="1">
      <c r="A32" s="4">
        <v>31</v>
      </c>
      <c r="B32" s="37">
        <v>44651</v>
      </c>
      <c r="C32" s="34" t="s">
        <v>40</v>
      </c>
      <c r="D32" s="34" t="s">
        <v>18</v>
      </c>
      <c r="E32" s="34" t="s">
        <v>29</v>
      </c>
      <c r="F32" s="34" t="s">
        <v>17</v>
      </c>
      <c r="G32" s="34"/>
      <c r="H32" s="34"/>
      <c r="I32" s="34" t="s">
        <v>8</v>
      </c>
      <c r="J32" s="34" t="s">
        <v>25</v>
      </c>
      <c r="K32" s="47">
        <v>30</v>
      </c>
      <c r="L32" s="71" t="s">
        <v>106</v>
      </c>
      <c r="M32" s="10">
        <f>COUNTIF($C$2:$H$880,"芦原英智")</f>
        <v>89</v>
      </c>
      <c r="N32" s="10">
        <f t="shared" si="0"/>
        <v>89</v>
      </c>
      <c r="O32" s="10"/>
      <c r="P32" s="10">
        <f>COUNTIF($C$2:$C$880,"芦原英智")</f>
        <v>19</v>
      </c>
      <c r="Q32" s="10">
        <f>COUNTIF($D$2:$D$880,"芦原英智")</f>
        <v>21</v>
      </c>
      <c r="R32" s="10">
        <f>COUNTIF($E$2:$E$880,"芦原英智")</f>
        <v>23</v>
      </c>
      <c r="S32" s="10">
        <f>COUNTIF($F$2:$F$880,"芦原英智")</f>
        <v>25</v>
      </c>
      <c r="T32" s="10">
        <f>COUNTIF($G$2:$G$880,"芦原英智")</f>
        <v>1</v>
      </c>
      <c r="U32" s="10">
        <f>COUNTIF($H$2:$H$880,"芦原英智")</f>
        <v>0</v>
      </c>
    </row>
    <row r="33" spans="1:21" ht="18" customHeight="1">
      <c r="A33" s="4">
        <v>32</v>
      </c>
      <c r="B33" s="37">
        <v>44651</v>
      </c>
      <c r="C33" s="34" t="s">
        <v>55</v>
      </c>
      <c r="D33" s="34" t="s">
        <v>41</v>
      </c>
      <c r="E33" s="34" t="s">
        <v>22</v>
      </c>
      <c r="F33" s="34" t="s">
        <v>49</v>
      </c>
      <c r="G33" s="34"/>
      <c r="H33" s="34"/>
      <c r="I33" s="34" t="s">
        <v>14</v>
      </c>
      <c r="J33" s="34" t="s">
        <v>37</v>
      </c>
      <c r="K33" s="47">
        <v>31</v>
      </c>
      <c r="L33" s="71" t="s">
        <v>105</v>
      </c>
      <c r="M33" s="10">
        <f>COUNTIF($C$2:$H$880,"山口義治")</f>
        <v>86</v>
      </c>
      <c r="N33" s="10">
        <f t="shared" si="0"/>
        <v>86</v>
      </c>
      <c r="O33" s="10"/>
      <c r="P33" s="10">
        <f>COUNTIF($C$2:$C$880,"山口義治")</f>
        <v>20</v>
      </c>
      <c r="Q33" s="10">
        <f>COUNTIF($D$2:$D$880,"山口義治")</f>
        <v>22</v>
      </c>
      <c r="R33" s="10">
        <f>COUNTIF($E$2:$E$880,"山口義治")</f>
        <v>22</v>
      </c>
      <c r="S33" s="10">
        <f>COUNTIF($F$2:$F$880,"山口義治")</f>
        <v>21</v>
      </c>
      <c r="T33" s="10">
        <f>COUNTIF($G$2:$G$880,"山口義治")</f>
        <v>1</v>
      </c>
      <c r="U33" s="10">
        <f>COUNTIF($H$2:$H$880,"山口義治")</f>
        <v>0</v>
      </c>
    </row>
    <row r="34" spans="1:21" ht="18" customHeight="1">
      <c r="A34" s="4">
        <v>33</v>
      </c>
      <c r="B34" s="37">
        <v>44651</v>
      </c>
      <c r="C34" s="34" t="s">
        <v>59</v>
      </c>
      <c r="D34" s="34" t="s">
        <v>43</v>
      </c>
      <c r="E34" s="34" t="s">
        <v>23</v>
      </c>
      <c r="F34" s="34" t="s">
        <v>16</v>
      </c>
      <c r="G34" s="34"/>
      <c r="H34" s="34"/>
      <c r="I34" s="34" t="s">
        <v>26</v>
      </c>
      <c r="J34" s="34" t="s">
        <v>9</v>
      </c>
      <c r="K34" s="47">
        <v>32</v>
      </c>
      <c r="L34" s="71" t="s">
        <v>67</v>
      </c>
      <c r="M34" s="10">
        <f>COUNTIF($C$2:$H$880,"橘髙淳")</f>
        <v>84</v>
      </c>
      <c r="N34" s="10">
        <f t="shared" si="0"/>
        <v>84</v>
      </c>
      <c r="O34" s="10"/>
      <c r="P34" s="10">
        <f>COUNTIF($C$2:$C$880,"橘髙淳")</f>
        <v>21</v>
      </c>
      <c r="Q34" s="10">
        <f>COUNTIF($D$2:$D$880,"橘髙淳")</f>
        <v>20</v>
      </c>
      <c r="R34" s="10">
        <f>COUNTIF($E$2:$E$880,"橘髙淳")</f>
        <v>21</v>
      </c>
      <c r="S34" s="10">
        <f>COUNTIF($F$2:$F$880,"橘髙淳")</f>
        <v>22</v>
      </c>
      <c r="T34" s="10">
        <f>COUNTIF($G$2:$G$880,"橘髙淳")</f>
        <v>0</v>
      </c>
      <c r="U34" s="10">
        <f>COUNTIF($H$2:$H$880,"橘髙淳")</f>
        <v>0</v>
      </c>
    </row>
    <row r="35" spans="1:21" ht="18" customHeight="1">
      <c r="A35" s="4">
        <v>34</v>
      </c>
      <c r="B35" s="37">
        <v>44651</v>
      </c>
      <c r="C35" s="34" t="s">
        <v>42</v>
      </c>
      <c r="D35" s="34" t="s">
        <v>28</v>
      </c>
      <c r="E35" s="34" t="s">
        <v>10</v>
      </c>
      <c r="F35" s="34" t="s">
        <v>27</v>
      </c>
      <c r="G35" s="34"/>
      <c r="H35" s="34"/>
      <c r="I35" s="34" t="s">
        <v>31</v>
      </c>
      <c r="J35" s="34" t="s">
        <v>32</v>
      </c>
      <c r="K35" s="47">
        <v>33</v>
      </c>
      <c r="L35" s="71" t="s">
        <v>91</v>
      </c>
      <c r="M35" s="10">
        <f>COUNTIF($C$2:$H$880,"飯塚富司")</f>
        <v>83</v>
      </c>
      <c r="N35" s="10">
        <f t="shared" ref="N35:N55" si="1">SUM(P35:U35)</f>
        <v>83</v>
      </c>
      <c r="O35" s="10"/>
      <c r="P35" s="10">
        <f>COUNTIF($C$2:$C$880,"飯塚富司")</f>
        <v>18</v>
      </c>
      <c r="Q35" s="10">
        <f>COUNTIF($D$2:$D$880,"飯塚富司")</f>
        <v>22</v>
      </c>
      <c r="R35" s="10">
        <f>COUNTIF($E$2:$E$880,"飯塚富司")</f>
        <v>20</v>
      </c>
      <c r="S35" s="10">
        <f>COUNTIF($F$2:$F$880,"飯塚富司")</f>
        <v>23</v>
      </c>
      <c r="T35" s="10">
        <f>COUNTIF($G$2:$G$880,"飯塚富司")</f>
        <v>0</v>
      </c>
      <c r="U35" s="10">
        <f>COUNTIF($H$2:$H$880,"飯塚富司")</f>
        <v>0</v>
      </c>
    </row>
    <row r="36" spans="1:21" ht="18" customHeight="1">
      <c r="A36" s="4">
        <v>35</v>
      </c>
      <c r="B36" s="37">
        <v>44651</v>
      </c>
      <c r="C36" s="34" t="s">
        <v>48</v>
      </c>
      <c r="D36" s="34" t="s">
        <v>36</v>
      </c>
      <c r="E36" s="34" t="s">
        <v>6</v>
      </c>
      <c r="F36" s="34" t="s">
        <v>21</v>
      </c>
      <c r="G36" s="34"/>
      <c r="H36" s="34"/>
      <c r="I36" s="34" t="s">
        <v>20</v>
      </c>
      <c r="J36" s="34" t="s">
        <v>13</v>
      </c>
      <c r="K36" s="47">
        <v>34</v>
      </c>
      <c r="L36" s="72" t="s">
        <v>108</v>
      </c>
      <c r="M36" s="10">
        <f>COUNTIF($C$2:$H$880,"岩下健吾")</f>
        <v>74</v>
      </c>
      <c r="N36" s="10">
        <f t="shared" si="1"/>
        <v>74</v>
      </c>
      <c r="O36" s="10"/>
      <c r="P36" s="10">
        <f>COUNTIF($C$2:$C$880,"岩下健吾")</f>
        <v>18</v>
      </c>
      <c r="Q36" s="10">
        <f>COUNTIF($D$2:$D$880,"岩下健吾")</f>
        <v>15</v>
      </c>
      <c r="R36" s="10">
        <f>COUNTIF($E$2:$E$880,"岩下健吾")</f>
        <v>19</v>
      </c>
      <c r="S36" s="10">
        <f>COUNTIF($F$2:$F$880,"岩下健吾")</f>
        <v>20</v>
      </c>
      <c r="T36" s="10">
        <f>COUNTIF($G$2:$G$880,"岩下健吾")</f>
        <v>1</v>
      </c>
      <c r="U36" s="10">
        <f>COUNTIF($H$2:$H$880,"岩下健吾")</f>
        <v>1</v>
      </c>
    </row>
    <row r="37" spans="1:21" ht="18" customHeight="1">
      <c r="A37" s="4">
        <v>36</v>
      </c>
      <c r="B37" s="37">
        <v>44652</v>
      </c>
      <c r="C37" s="34" t="s">
        <v>36</v>
      </c>
      <c r="D37" s="34" t="s">
        <v>6</v>
      </c>
      <c r="E37" s="34" t="s">
        <v>21</v>
      </c>
      <c r="F37" s="34" t="s">
        <v>72</v>
      </c>
      <c r="G37" s="34"/>
      <c r="H37" s="34"/>
      <c r="I37" s="34" t="s">
        <v>37</v>
      </c>
      <c r="J37" s="34" t="s">
        <v>38</v>
      </c>
      <c r="K37" s="47">
        <v>35</v>
      </c>
      <c r="L37" s="72" t="s">
        <v>73</v>
      </c>
      <c r="M37" s="10">
        <f>COUNTIF($C$2:$H$880,"須山祐多")</f>
        <v>68</v>
      </c>
      <c r="N37" s="10">
        <f t="shared" si="1"/>
        <v>68</v>
      </c>
      <c r="O37" s="10"/>
      <c r="P37" s="10">
        <f>COUNTIF($C$2:$C$880,"須山祐多")</f>
        <v>15</v>
      </c>
      <c r="Q37" s="10">
        <f>COUNTIF($D$2:$D$880,"須山祐多")</f>
        <v>19</v>
      </c>
      <c r="R37" s="10">
        <f>COUNTIF($E$2:$E$880,"須山祐多")</f>
        <v>17</v>
      </c>
      <c r="S37" s="10">
        <f>COUNTIF($F$2:$F$880,"須山祐多")</f>
        <v>16</v>
      </c>
      <c r="T37" s="10">
        <f>COUNTIF($G$2:$G$880,"須山祐多")</f>
        <v>1</v>
      </c>
      <c r="U37" s="10">
        <f>COUNTIF($H$2:$H$880,"須山祐多")</f>
        <v>0</v>
      </c>
    </row>
    <row r="38" spans="1:21" ht="18" customHeight="1">
      <c r="A38" s="4">
        <v>37</v>
      </c>
      <c r="B38" s="37">
        <v>44652</v>
      </c>
      <c r="C38" s="34" t="s">
        <v>28</v>
      </c>
      <c r="D38" s="34" t="s">
        <v>10</v>
      </c>
      <c r="E38" s="34" t="s">
        <v>27</v>
      </c>
      <c r="F38" s="34" t="s">
        <v>12</v>
      </c>
      <c r="G38" s="34"/>
      <c r="H38" s="34"/>
      <c r="I38" s="34" t="s">
        <v>9</v>
      </c>
      <c r="J38" s="34" t="s">
        <v>25</v>
      </c>
      <c r="K38" s="47">
        <v>36</v>
      </c>
      <c r="L38" s="72" t="s">
        <v>109</v>
      </c>
      <c r="M38" s="10">
        <f>COUNTIF($C$2:$H$880,"梅木謙一")</f>
        <v>64</v>
      </c>
      <c r="N38" s="10">
        <f t="shared" si="1"/>
        <v>64</v>
      </c>
      <c r="O38" s="10"/>
      <c r="P38" s="10">
        <f>COUNTIF($C$2:$C$880,"梅木謙一")</f>
        <v>16</v>
      </c>
      <c r="Q38" s="10">
        <f>COUNTIF($D$2:$D$880,"梅木謙一")</f>
        <v>15</v>
      </c>
      <c r="R38" s="10">
        <f>COUNTIF($E$2:$E$880,"梅木謙一")</f>
        <v>16</v>
      </c>
      <c r="S38" s="10">
        <f>COUNTIF($F$2:$F$880,"梅木謙一")</f>
        <v>16</v>
      </c>
      <c r="T38" s="10">
        <f>COUNTIF($G$2:$G$880,"梅木謙一")</f>
        <v>1</v>
      </c>
      <c r="U38" s="10">
        <f>COUNTIF($H$2:$H$880,"梅木謙一")</f>
        <v>0</v>
      </c>
    </row>
    <row r="39" spans="1:21" ht="18" customHeight="1">
      <c r="A39" s="4">
        <v>38</v>
      </c>
      <c r="B39" s="37">
        <v>44652</v>
      </c>
      <c r="C39" s="34" t="s">
        <v>43</v>
      </c>
      <c r="D39" s="34" t="s">
        <v>23</v>
      </c>
      <c r="E39" s="34" t="s">
        <v>16</v>
      </c>
      <c r="F39" s="34" t="s">
        <v>57</v>
      </c>
      <c r="G39" s="34"/>
      <c r="H39" s="34"/>
      <c r="I39" s="34" t="s">
        <v>20</v>
      </c>
      <c r="J39" s="34" t="s">
        <v>19</v>
      </c>
      <c r="K39" s="47">
        <v>37</v>
      </c>
      <c r="L39" s="72" t="s">
        <v>110</v>
      </c>
      <c r="M39" s="10">
        <f>COUNTIF($C$2:$H$880,"山村裕也")</f>
        <v>59</v>
      </c>
      <c r="N39" s="10">
        <f t="shared" si="1"/>
        <v>59</v>
      </c>
      <c r="O39" s="10"/>
      <c r="P39" s="10">
        <f>COUNTIF($C$2:$C$880,"山村裕也")</f>
        <v>16</v>
      </c>
      <c r="Q39" s="10">
        <f>COUNTIF($D$2:$D$880,"山村裕也")</f>
        <v>16</v>
      </c>
      <c r="R39" s="10">
        <f>COUNTIF($E$2:$E$880,"山村裕也")</f>
        <v>17</v>
      </c>
      <c r="S39" s="10">
        <f>COUNTIF($F$2:$F$880,"山村裕也")</f>
        <v>10</v>
      </c>
      <c r="T39" s="10">
        <f>COUNTIF($G$2:$G$880,"山村裕也")</f>
        <v>0</v>
      </c>
      <c r="U39" s="10">
        <f>COUNTIF($H$2:$H$880,"山村裕也")</f>
        <v>0</v>
      </c>
    </row>
    <row r="40" spans="1:21" ht="18" customHeight="1">
      <c r="A40" s="4">
        <v>39</v>
      </c>
      <c r="B40" s="37">
        <v>44652</v>
      </c>
      <c r="C40" s="34" t="s">
        <v>15</v>
      </c>
      <c r="D40" s="34" t="s">
        <v>58</v>
      </c>
      <c r="E40" s="34" t="s">
        <v>11</v>
      </c>
      <c r="F40" s="34" t="s">
        <v>24</v>
      </c>
      <c r="G40" s="34"/>
      <c r="H40" s="34"/>
      <c r="I40" s="34" t="s">
        <v>26</v>
      </c>
      <c r="J40" s="34" t="s">
        <v>31</v>
      </c>
      <c r="K40" s="47">
        <v>38</v>
      </c>
      <c r="L40" s="72" t="s">
        <v>111</v>
      </c>
      <c r="M40" s="10">
        <f>COUNTIF($C$2:$H$880,"長川真也")</f>
        <v>49</v>
      </c>
      <c r="N40" s="10">
        <f t="shared" si="1"/>
        <v>49</v>
      </c>
      <c r="O40" s="10"/>
      <c r="P40" s="10">
        <f>COUNTIF($C$2:$C$880,"長川真也")</f>
        <v>12</v>
      </c>
      <c r="Q40" s="10">
        <f>COUNTIF($D$2:$D$880,"長川真也")</f>
        <v>11</v>
      </c>
      <c r="R40" s="10">
        <f>COUNTIF($E$2:$E$880,"長川真也")</f>
        <v>12</v>
      </c>
      <c r="S40" s="10">
        <f>COUNTIF($F$2:$F$880,"長川真也")</f>
        <v>14</v>
      </c>
      <c r="T40" s="10">
        <f>COUNTIF($G$2:$G$880,"長川真也")</f>
        <v>0</v>
      </c>
      <c r="U40" s="10">
        <f>COUNTIF($H$2:$H$880,"長川真也")</f>
        <v>0</v>
      </c>
    </row>
    <row r="41" spans="1:21" ht="18" customHeight="1">
      <c r="A41" s="4">
        <v>40</v>
      </c>
      <c r="B41" s="37">
        <v>44652</v>
      </c>
      <c r="C41" s="34" t="s">
        <v>18</v>
      </c>
      <c r="D41" s="34" t="s">
        <v>29</v>
      </c>
      <c r="E41" s="34" t="s">
        <v>17</v>
      </c>
      <c r="F41" s="34" t="s">
        <v>56</v>
      </c>
      <c r="G41" s="34"/>
      <c r="H41" s="34"/>
      <c r="I41" s="34" t="s">
        <v>14</v>
      </c>
      <c r="J41" s="34" t="s">
        <v>13</v>
      </c>
      <c r="K41" s="47">
        <v>39</v>
      </c>
      <c r="L41" s="73" t="s">
        <v>112</v>
      </c>
      <c r="M41" s="10">
        <f>COUNTIF($C$2:$H$880,"青木昴")</f>
        <v>32</v>
      </c>
      <c r="N41" s="10">
        <f t="shared" si="1"/>
        <v>32</v>
      </c>
      <c r="O41" s="10"/>
      <c r="P41" s="10">
        <f>COUNTIF($C$2:$C$880,"青木昴")</f>
        <v>8</v>
      </c>
      <c r="Q41" s="10">
        <f>COUNTIF($D$2:$D$880,"青木昴")</f>
        <v>9</v>
      </c>
      <c r="R41" s="10">
        <f>COUNTIF($E$2:$E$880,"青木昴")</f>
        <v>9</v>
      </c>
      <c r="S41" s="10">
        <f>COUNTIF($F$2:$F$880,"青木昴")</f>
        <v>6</v>
      </c>
      <c r="T41" s="10">
        <f>COUNTIF($G$2:$G$880,"青木昴")</f>
        <v>0</v>
      </c>
      <c r="U41" s="10">
        <f>COUNTIF($H$2:$H$880,"青木昴")</f>
        <v>0</v>
      </c>
    </row>
    <row r="42" spans="1:21" ht="18" customHeight="1">
      <c r="A42" s="4">
        <v>41</v>
      </c>
      <c r="B42" s="37">
        <v>44652</v>
      </c>
      <c r="C42" s="34" t="s">
        <v>33</v>
      </c>
      <c r="D42" s="34" t="s">
        <v>60</v>
      </c>
      <c r="E42" s="34" t="s">
        <v>34</v>
      </c>
      <c r="F42" s="34" t="s">
        <v>30</v>
      </c>
      <c r="G42" s="34"/>
      <c r="H42" s="34"/>
      <c r="I42" s="34" t="s">
        <v>8</v>
      </c>
      <c r="J42" s="34" t="s">
        <v>32</v>
      </c>
      <c r="K42" s="47">
        <v>40</v>
      </c>
      <c r="L42" s="72" t="s">
        <v>113</v>
      </c>
      <c r="M42" s="10">
        <f>COUNTIF($C$2:$H$880,"水口拓弥")</f>
        <v>23</v>
      </c>
      <c r="N42" s="10">
        <f t="shared" si="1"/>
        <v>23</v>
      </c>
      <c r="O42" s="10"/>
      <c r="P42" s="10">
        <f>COUNTIF($C$2:$C$880,"水口拓弥")</f>
        <v>6</v>
      </c>
      <c r="Q42" s="10">
        <f>COUNTIF($D$2:$D$880,"水口拓弥")</f>
        <v>5</v>
      </c>
      <c r="R42" s="10">
        <f>COUNTIF($E$2:$E$880,"水口拓弥")</f>
        <v>6</v>
      </c>
      <c r="S42" s="10">
        <f>COUNTIF($F$2:$F$880,"水口拓弥")</f>
        <v>6</v>
      </c>
      <c r="T42" s="10">
        <f>COUNTIF($G$2:$G$880,"水口拓弥")</f>
        <v>0</v>
      </c>
      <c r="U42" s="10">
        <f>COUNTIF($H$2:$H$880,"水口拓弥")</f>
        <v>0</v>
      </c>
    </row>
    <row r="43" spans="1:21" ht="18" customHeight="1">
      <c r="A43" s="4">
        <v>42</v>
      </c>
      <c r="B43" s="37">
        <v>44653</v>
      </c>
      <c r="C43" s="34" t="s">
        <v>60</v>
      </c>
      <c r="D43" s="34" t="s">
        <v>34</v>
      </c>
      <c r="E43" s="34" t="s">
        <v>30</v>
      </c>
      <c r="F43" s="34" t="s">
        <v>4</v>
      </c>
      <c r="G43" s="34"/>
      <c r="H43" s="34"/>
      <c r="I43" s="34" t="s">
        <v>8</v>
      </c>
      <c r="J43" s="34" t="s">
        <v>32</v>
      </c>
      <c r="K43" s="47">
        <v>41</v>
      </c>
      <c r="L43" s="72" t="s">
        <v>116</v>
      </c>
      <c r="M43" s="10">
        <f>COUNTIF($C$2:$H$880,"山本力仁")</f>
        <v>3</v>
      </c>
      <c r="N43" s="10">
        <f t="shared" si="1"/>
        <v>3</v>
      </c>
      <c r="O43" s="10"/>
      <c r="P43" s="10">
        <f>COUNTIF($C$2:$C$880,"山本力仁")</f>
        <v>0</v>
      </c>
      <c r="Q43" s="10">
        <f>COUNTIF($D$2:$D$880,"山本力仁")</f>
        <v>1</v>
      </c>
      <c r="R43" s="10">
        <f>COUNTIF($E$2:$E$880,"山本力仁")</f>
        <v>1</v>
      </c>
      <c r="S43" s="10">
        <f>COUNTIF($F$2:$F$880,"山本力仁")</f>
        <v>1</v>
      </c>
      <c r="T43" s="10">
        <f>COUNTIF($G$2:$G$880,"山本力仁")</f>
        <v>0</v>
      </c>
      <c r="U43" s="10">
        <f>COUNTIF($H$2:$H$880,"山本力仁")</f>
        <v>0</v>
      </c>
    </row>
    <row r="44" spans="1:21" ht="18" customHeight="1">
      <c r="A44" s="4">
        <v>43</v>
      </c>
      <c r="B44" s="37">
        <v>44653</v>
      </c>
      <c r="C44" s="34" t="s">
        <v>58</v>
      </c>
      <c r="D44" s="34" t="s">
        <v>11</v>
      </c>
      <c r="E44" s="34" t="s">
        <v>24</v>
      </c>
      <c r="F44" s="34" t="s">
        <v>7</v>
      </c>
      <c r="G44" s="34"/>
      <c r="H44" s="34"/>
      <c r="I44" s="34" t="s">
        <v>26</v>
      </c>
      <c r="J44" s="34" t="s">
        <v>31</v>
      </c>
      <c r="K44" s="47">
        <v>42</v>
      </c>
      <c r="L44" s="72" t="s">
        <v>114</v>
      </c>
      <c r="M44" s="10">
        <f>COUNTIF($C$2:$H$880,"鈴木宏基")</f>
        <v>0</v>
      </c>
      <c r="N44" s="10">
        <f t="shared" si="1"/>
        <v>0</v>
      </c>
      <c r="O44" s="10"/>
      <c r="P44" s="10">
        <f>COUNTIF($C$2:$C$880,"鈴木宏基")</f>
        <v>0</v>
      </c>
      <c r="Q44" s="10">
        <f>COUNTIF($D$2:$D$880,"鈴木宏基")</f>
        <v>0</v>
      </c>
      <c r="R44" s="10">
        <f>COUNTIF($E$2:$E$880,"鈴木宏基")</f>
        <v>0</v>
      </c>
      <c r="S44" s="10">
        <f>COUNTIF($F$2:$F$880,"鈴木宏基")</f>
        <v>0</v>
      </c>
      <c r="T44" s="10">
        <f>COUNTIF($G$2:$G$880,"鈴木宏基")</f>
        <v>0</v>
      </c>
      <c r="U44" s="10">
        <f>COUNTIF($H$2:$H$880,"鈴木宏基")</f>
        <v>0</v>
      </c>
    </row>
    <row r="45" spans="1:21" ht="18" customHeight="1">
      <c r="A45" s="4">
        <v>44</v>
      </c>
      <c r="B45" s="37">
        <v>44653</v>
      </c>
      <c r="C45" s="34" t="s">
        <v>6</v>
      </c>
      <c r="D45" s="34" t="s">
        <v>21</v>
      </c>
      <c r="E45" s="34" t="s">
        <v>72</v>
      </c>
      <c r="F45" s="34" t="s">
        <v>48</v>
      </c>
      <c r="G45" s="34"/>
      <c r="H45" s="34"/>
      <c r="I45" s="34" t="s">
        <v>37</v>
      </c>
      <c r="J45" s="34" t="s">
        <v>38</v>
      </c>
      <c r="K45" s="47">
        <v>43</v>
      </c>
      <c r="L45" s="72" t="s">
        <v>115</v>
      </c>
      <c r="M45" s="10">
        <f>COUNTIF($C$2:$H$880,"古賀真之")</f>
        <v>0</v>
      </c>
      <c r="N45" s="10">
        <f t="shared" si="1"/>
        <v>0</v>
      </c>
      <c r="O45" s="10"/>
      <c r="P45" s="10">
        <f>COUNTIF($C$2:$C$880,"古賀真之")</f>
        <v>0</v>
      </c>
      <c r="Q45" s="10">
        <f>COUNTIF($D$2:$D$880,"古賀真之")</f>
        <v>0</v>
      </c>
      <c r="R45" s="10">
        <f>COUNTIF($E$2:$E$880,"古賀真之")</f>
        <v>0</v>
      </c>
      <c r="S45" s="10">
        <f>COUNTIF($F$2:$F$880,"古賀真之")</f>
        <v>0</v>
      </c>
      <c r="T45" s="10">
        <f>COUNTIF($G$2:$G$880,"古賀真之")</f>
        <v>0</v>
      </c>
      <c r="U45" s="10">
        <f>COUNTIF($H$2:$H$880,"古賀真之")</f>
        <v>0</v>
      </c>
    </row>
    <row r="46" spans="1:21" ht="18" customHeight="1">
      <c r="A46" s="4">
        <v>45</v>
      </c>
      <c r="B46" s="37">
        <v>44653</v>
      </c>
      <c r="C46" s="34" t="s">
        <v>29</v>
      </c>
      <c r="D46" s="34" t="s">
        <v>17</v>
      </c>
      <c r="E46" s="34" t="s">
        <v>56</v>
      </c>
      <c r="F46" s="34" t="s">
        <v>40</v>
      </c>
      <c r="G46" s="34"/>
      <c r="H46" s="34"/>
      <c r="I46" s="34" t="s">
        <v>14</v>
      </c>
      <c r="J46" s="34" t="s">
        <v>13</v>
      </c>
      <c r="K46" s="47">
        <v>44</v>
      </c>
      <c r="L46" s="72" t="s">
        <v>117</v>
      </c>
      <c r="M46" s="10">
        <f>COUNTIF($C$2:$H$880,"野田亮介")</f>
        <v>0</v>
      </c>
      <c r="N46" s="10">
        <f t="shared" si="1"/>
        <v>0</v>
      </c>
      <c r="O46" s="10"/>
      <c r="P46" s="10">
        <f>COUNTIF($C$2:$C$880,"野田亮介")</f>
        <v>0</v>
      </c>
      <c r="Q46" s="10">
        <f>COUNTIF($D$2:$D$880,"野田亮介")</f>
        <v>0</v>
      </c>
      <c r="R46" s="10">
        <f>COUNTIF($E$2:$E$880,"野田亮介")</f>
        <v>0</v>
      </c>
      <c r="S46" s="10">
        <f>COUNTIF($F$2:$F$880,"野田亮介")</f>
        <v>0</v>
      </c>
      <c r="T46" s="10">
        <f>COUNTIF($G$2:$G$880,"野田亮介")</f>
        <v>0</v>
      </c>
      <c r="U46" s="10">
        <f>COUNTIF($H$2:$H$880,"野田亮介")</f>
        <v>0</v>
      </c>
    </row>
    <row r="47" spans="1:21" ht="18" customHeight="1">
      <c r="A47" s="4">
        <v>46</v>
      </c>
      <c r="B47" s="37">
        <v>44653</v>
      </c>
      <c r="C47" s="34" t="s">
        <v>23</v>
      </c>
      <c r="D47" s="34" t="s">
        <v>16</v>
      </c>
      <c r="E47" s="34" t="s">
        <v>57</v>
      </c>
      <c r="F47" s="34" t="s">
        <v>45</v>
      </c>
      <c r="G47" s="34"/>
      <c r="H47" s="34"/>
      <c r="I47" s="34" t="s">
        <v>20</v>
      </c>
      <c r="J47" s="34" t="s">
        <v>19</v>
      </c>
      <c r="K47" s="47">
        <v>45</v>
      </c>
      <c r="L47" s="72" t="s">
        <v>118</v>
      </c>
      <c r="M47" s="10">
        <f>COUNTIF($C$2:$H$880,"松本大輝")</f>
        <v>0</v>
      </c>
      <c r="N47" s="10">
        <f t="shared" si="1"/>
        <v>0</v>
      </c>
      <c r="O47" s="10"/>
      <c r="P47" s="10">
        <f>COUNTIF($C$2:$C$880,"松本大輝")</f>
        <v>0</v>
      </c>
      <c r="Q47" s="10">
        <f>COUNTIF($D$2:$D$880,"松本大輝")</f>
        <v>0</v>
      </c>
      <c r="R47" s="10">
        <f>COUNTIF($E$2:$E$880,"松本大輝")</f>
        <v>0</v>
      </c>
      <c r="S47" s="10">
        <f>COUNTIF($E$2:$F$880,"松本大輝")</f>
        <v>0</v>
      </c>
      <c r="T47" s="10">
        <f>COUNTIF($G$2:$G$880,"松本大輝")</f>
        <v>0</v>
      </c>
      <c r="U47" s="10">
        <f>COUNTIF($H$2:$H$880,"松本大輝")</f>
        <v>0</v>
      </c>
    </row>
    <row r="48" spans="1:21" ht="18" customHeight="1">
      <c r="A48" s="4">
        <v>47</v>
      </c>
      <c r="B48" s="37">
        <v>44654</v>
      </c>
      <c r="C48" s="34" t="s">
        <v>21</v>
      </c>
      <c r="D48" s="34" t="s">
        <v>72</v>
      </c>
      <c r="E48" s="34" t="s">
        <v>48</v>
      </c>
      <c r="F48" s="34" t="s">
        <v>36</v>
      </c>
      <c r="G48" s="34"/>
      <c r="H48" s="34"/>
      <c r="I48" s="34" t="s">
        <v>37</v>
      </c>
      <c r="J48" s="34" t="s">
        <v>38</v>
      </c>
      <c r="K48" s="47">
        <v>46</v>
      </c>
      <c r="L48" s="72" t="s">
        <v>119</v>
      </c>
      <c r="M48" s="10">
        <f>COUNTIF($C$2:$H$880,"森口壽樹")</f>
        <v>0</v>
      </c>
      <c r="N48" s="10">
        <f t="shared" si="1"/>
        <v>0</v>
      </c>
      <c r="O48" s="10"/>
      <c r="P48" s="10">
        <f>COUNTIF($C$2:$C$880,"森口壽樹")</f>
        <v>0</v>
      </c>
      <c r="Q48" s="10">
        <f>COUNTIF($D$2:$D$880,"森口壽樹")</f>
        <v>0</v>
      </c>
      <c r="R48" s="10">
        <f>COUNTIF($E$2:$E$880,"森口壽樹")</f>
        <v>0</v>
      </c>
      <c r="S48" s="10">
        <f>COUNTIF($F$2:$F$880,"森口壽樹")</f>
        <v>0</v>
      </c>
      <c r="T48" s="10">
        <f>COUNTIF($G$2:$G$880,"森口壽樹")</f>
        <v>0</v>
      </c>
      <c r="U48" s="10">
        <f>COUNTIF($H$2:$H$880,"森口壽樹")</f>
        <v>0</v>
      </c>
    </row>
    <row r="49" spans="1:21" ht="18" customHeight="1">
      <c r="A49" s="4">
        <v>48</v>
      </c>
      <c r="B49" s="37">
        <v>44654</v>
      </c>
      <c r="C49" s="34" t="s">
        <v>11</v>
      </c>
      <c r="D49" s="34" t="s">
        <v>24</v>
      </c>
      <c r="E49" s="34" t="s">
        <v>7</v>
      </c>
      <c r="F49" s="34" t="s">
        <v>15</v>
      </c>
      <c r="G49" s="34"/>
      <c r="H49" s="34"/>
      <c r="I49" s="34" t="s">
        <v>26</v>
      </c>
      <c r="J49" s="34" t="s">
        <v>31</v>
      </c>
      <c r="K49" s="47">
        <v>47</v>
      </c>
      <c r="L49" s="72" t="s">
        <v>120</v>
      </c>
      <c r="M49" s="10">
        <f>COUNTIF($C$2:$H$880,"郡司真里")</f>
        <v>0</v>
      </c>
      <c r="N49" s="10">
        <f t="shared" si="1"/>
        <v>0</v>
      </c>
      <c r="O49" s="10"/>
      <c r="P49" s="10">
        <f>COUNTIF($C$2:$C$880,"郡司真里")</f>
        <v>0</v>
      </c>
      <c r="Q49" s="10">
        <f>COUNTIF($D$2:$D$880,"郡司真里")</f>
        <v>0</v>
      </c>
      <c r="R49" s="10">
        <f>COUNTIF($E$2:$E$880,"郡司真里")</f>
        <v>0</v>
      </c>
      <c r="S49" s="10">
        <f>COUNTIF($F$2:$F$880,"郡司真里")</f>
        <v>0</v>
      </c>
      <c r="T49" s="10">
        <f>COUNTIF($G$2:$G$880,"郡司真里")</f>
        <v>0</v>
      </c>
      <c r="U49" s="10">
        <f>COUNTIF($H$2:$H$880,"郡司真里")</f>
        <v>0</v>
      </c>
    </row>
    <row r="50" spans="1:21" ht="18" customHeight="1">
      <c r="A50" s="4">
        <v>49</v>
      </c>
      <c r="B50" s="37">
        <v>44654</v>
      </c>
      <c r="C50" s="34" t="s">
        <v>16</v>
      </c>
      <c r="D50" s="34" t="s">
        <v>57</v>
      </c>
      <c r="E50" s="34" t="s">
        <v>45</v>
      </c>
      <c r="F50" s="34" t="s">
        <v>43</v>
      </c>
      <c r="G50" s="34"/>
      <c r="H50" s="34"/>
      <c r="I50" s="34" t="s">
        <v>20</v>
      </c>
      <c r="J50" s="34" t="s">
        <v>19</v>
      </c>
      <c r="K50" s="47">
        <v>48</v>
      </c>
      <c r="L50" s="72" t="s">
        <v>121</v>
      </c>
      <c r="M50" s="10">
        <f>COUNTIF($C$2:$H$880,"川上拓斗")</f>
        <v>0</v>
      </c>
      <c r="N50" s="10">
        <f t="shared" si="1"/>
        <v>0</v>
      </c>
      <c r="O50" s="10"/>
      <c r="P50" s="10">
        <f>COUNTIF($C$2:$C$880,"川上拓斗")</f>
        <v>0</v>
      </c>
      <c r="Q50" s="10">
        <f>COUNTIF($D$2:$D$880,"川上拓斗")</f>
        <v>0</v>
      </c>
      <c r="R50" s="10">
        <f>COUNTIF($E$2:$E$880,"川上拓斗")</f>
        <v>0</v>
      </c>
      <c r="S50" s="10">
        <f>COUNTIF($F$2:$F$880,"川上拓斗")</f>
        <v>0</v>
      </c>
      <c r="T50" s="10">
        <f>COUNTIF($G$2:$G$880,"川上拓斗")</f>
        <v>0</v>
      </c>
      <c r="U50" s="10">
        <f>COUNTIF($H$2:$H$880,"川上拓斗")</f>
        <v>0</v>
      </c>
    </row>
    <row r="51" spans="1:21" ht="18" customHeight="1">
      <c r="A51" s="4">
        <v>50</v>
      </c>
      <c r="B51" s="37">
        <v>44654</v>
      </c>
      <c r="C51" s="34" t="s">
        <v>34</v>
      </c>
      <c r="D51" s="34" t="s">
        <v>30</v>
      </c>
      <c r="E51" s="34" t="s">
        <v>4</v>
      </c>
      <c r="F51" s="34" t="s">
        <v>33</v>
      </c>
      <c r="G51" s="34"/>
      <c r="H51" s="34"/>
      <c r="I51" s="34" t="s">
        <v>8</v>
      </c>
      <c r="J51" s="34" t="s">
        <v>32</v>
      </c>
      <c r="K51" s="47">
        <v>49</v>
      </c>
      <c r="L51" s="72" t="s">
        <v>122</v>
      </c>
      <c r="M51" s="10">
        <f>COUNTIF($C$2:$H$880,"西沢一希")</f>
        <v>0</v>
      </c>
      <c r="N51" s="10">
        <f t="shared" si="1"/>
        <v>0</v>
      </c>
      <c r="O51" s="10"/>
      <c r="P51" s="10">
        <f>COUNTIF($C$2:$C$880,"西沢一希")</f>
        <v>0</v>
      </c>
      <c r="Q51" s="10">
        <f>COUNTIF($D$2:$D$880,"西沢一希")</f>
        <v>0</v>
      </c>
      <c r="R51" s="10">
        <f>COUNTIF($E$2:$E$880,"西沢一希")</f>
        <v>0</v>
      </c>
      <c r="S51" s="10">
        <f>COUNTIF($F$2:$F$880,"西沢一希")</f>
        <v>0</v>
      </c>
      <c r="T51" s="10">
        <f>COUNTIF($G$2:$G$880,"西沢一希")</f>
        <v>0</v>
      </c>
      <c r="U51" s="10">
        <f>COUNTIF($H$2:$H$880,"西沢一希")</f>
        <v>0</v>
      </c>
    </row>
    <row r="52" spans="1:21" ht="18" customHeight="1">
      <c r="A52" s="4">
        <v>51</v>
      </c>
      <c r="B52" s="37">
        <v>44656</v>
      </c>
      <c r="C52" s="34" t="s">
        <v>72</v>
      </c>
      <c r="D52" s="34" t="s">
        <v>48</v>
      </c>
      <c r="E52" s="34" t="s">
        <v>36</v>
      </c>
      <c r="F52" s="34" t="s">
        <v>6</v>
      </c>
      <c r="G52" s="34"/>
      <c r="H52" s="34"/>
      <c r="I52" s="34" t="s">
        <v>14</v>
      </c>
      <c r="J52" s="34" t="s">
        <v>20</v>
      </c>
      <c r="K52" s="47">
        <v>50</v>
      </c>
      <c r="L52" s="72" t="s">
        <v>123</v>
      </c>
      <c r="M52" s="10">
        <f>COUNTIF($C$2:$H$880,"正木雄大")</f>
        <v>0</v>
      </c>
      <c r="N52" s="10">
        <f t="shared" si="1"/>
        <v>0</v>
      </c>
      <c r="O52" s="10"/>
      <c r="P52" s="10">
        <f>COUNTIF($C$2:$C$880,"正木雄大")</f>
        <v>0</v>
      </c>
      <c r="Q52" s="10">
        <f>COUNTIF($D$2:$D$880,"正木雄大")</f>
        <v>0</v>
      </c>
      <c r="R52" s="10">
        <f>COUNTIF($E$2:$E$880,"正木雄大")</f>
        <v>0</v>
      </c>
      <c r="S52" s="10">
        <f>COUNTIF($F$2:$F$880,"正木雄大")</f>
        <v>0</v>
      </c>
      <c r="T52" s="10">
        <f>COUNTIF($G$2:$G$880,"正木雄大")</f>
        <v>0</v>
      </c>
      <c r="U52" s="10">
        <f>COUNTIF($H$2:$H$880,"正木雄大")</f>
        <v>0</v>
      </c>
    </row>
    <row r="53" spans="1:21" ht="18" customHeight="1">
      <c r="A53" s="4">
        <v>52</v>
      </c>
      <c r="B53" s="37">
        <v>44656</v>
      </c>
      <c r="C53" s="34" t="s">
        <v>41</v>
      </c>
      <c r="D53" s="34" t="s">
        <v>22</v>
      </c>
      <c r="E53" s="34" t="s">
        <v>49</v>
      </c>
      <c r="F53" s="34" t="s">
        <v>5</v>
      </c>
      <c r="G53" s="34"/>
      <c r="H53" s="34"/>
      <c r="I53" s="34" t="s">
        <v>9</v>
      </c>
      <c r="J53" s="34" t="s">
        <v>32</v>
      </c>
      <c r="K53" s="47">
        <v>51</v>
      </c>
      <c r="L53" s="72" t="s">
        <v>124</v>
      </c>
      <c r="M53" s="10">
        <f>COUNTIF($C$2:$H$880,"笹真輔")</f>
        <v>0</v>
      </c>
      <c r="N53" s="10">
        <f t="shared" si="1"/>
        <v>0</v>
      </c>
      <c r="O53" s="10"/>
      <c r="P53" s="10">
        <f>COUNTIF($C$2:$C$880,"笹真輔")</f>
        <v>0</v>
      </c>
      <c r="Q53" s="10">
        <f>COUNTIF($D$2:$D$880,"笹真輔")</f>
        <v>0</v>
      </c>
      <c r="R53" s="10">
        <f>COUNTIF($E$2:$E$880,"笹真輔")</f>
        <v>0</v>
      </c>
      <c r="S53" s="10">
        <f>COUNTIF($F$2:$F$880,"笹真輔")</f>
        <v>0</v>
      </c>
      <c r="T53" s="10">
        <f>COUNTIF($G$2:$G$880,"笹真輔")</f>
        <v>0</v>
      </c>
      <c r="U53" s="10">
        <f>COUNTIF($H$2:$H$880,"笹真輔")</f>
        <v>0</v>
      </c>
    </row>
    <row r="54" spans="1:21" ht="18" customHeight="1">
      <c r="A54" s="4">
        <v>53</v>
      </c>
      <c r="B54" s="37">
        <v>44656</v>
      </c>
      <c r="C54" s="34" t="s">
        <v>56</v>
      </c>
      <c r="D54" s="34" t="s">
        <v>40</v>
      </c>
      <c r="E54" s="34" t="s">
        <v>18</v>
      </c>
      <c r="F54" s="34" t="s">
        <v>29</v>
      </c>
      <c r="G54" s="34"/>
      <c r="H54" s="34"/>
      <c r="I54" s="34" t="s">
        <v>31</v>
      </c>
      <c r="J54" s="34" t="s">
        <v>8</v>
      </c>
      <c r="K54" s="47">
        <v>52</v>
      </c>
      <c r="L54" s="72" t="s">
        <v>378</v>
      </c>
      <c r="M54" s="10">
        <f>COUNTIF($C$2:$H$880,"野村奏斗")</f>
        <v>0</v>
      </c>
      <c r="N54" s="10">
        <f t="shared" si="1"/>
        <v>0</v>
      </c>
      <c r="O54" s="10"/>
      <c r="P54" s="10">
        <f>COUNTIF($C$2:$C$880,"野村奏斗")</f>
        <v>0</v>
      </c>
      <c r="Q54" s="10">
        <f>COUNTIF($D$2:$D$880,"野村奏斗")</f>
        <v>0</v>
      </c>
      <c r="R54" s="10">
        <f>COUNTIF($E$2:$E$880,"野村奏斗")</f>
        <v>0</v>
      </c>
      <c r="S54" s="10">
        <f>COUNTIF($F$2:$F$880,"野村奏斗")</f>
        <v>0</v>
      </c>
      <c r="T54" s="10">
        <f>COUNTIF($G$2:$G$880,"野村奏斗")</f>
        <v>0</v>
      </c>
      <c r="U54" s="10">
        <f>COUNTIF($H$2:$H$880,"野村奏斗")</f>
        <v>0</v>
      </c>
    </row>
    <row r="55" spans="1:21" ht="18" customHeight="1">
      <c r="A55" s="4">
        <v>54</v>
      </c>
      <c r="B55" s="37">
        <v>44656</v>
      </c>
      <c r="C55" s="34" t="s">
        <v>30</v>
      </c>
      <c r="D55" s="34" t="s">
        <v>4</v>
      </c>
      <c r="E55" s="34" t="s">
        <v>33</v>
      </c>
      <c r="F55" s="34" t="s">
        <v>60</v>
      </c>
      <c r="G55" s="34"/>
      <c r="H55" s="34"/>
      <c r="I55" s="34" t="s">
        <v>25</v>
      </c>
      <c r="J55" s="34" t="s">
        <v>26</v>
      </c>
      <c r="K55" s="47">
        <v>53</v>
      </c>
      <c r="L55" s="72" t="s">
        <v>379</v>
      </c>
      <c r="M55" s="10">
        <f>COUNTIF($C$2:$H$880,"宮武賢汰")</f>
        <v>0</v>
      </c>
      <c r="N55" s="10">
        <f t="shared" si="1"/>
        <v>0</v>
      </c>
      <c r="O55" s="10"/>
      <c r="P55" s="10">
        <f>COUNTIF($C$2:$C$880,"宮武賢汰")</f>
        <v>0</v>
      </c>
      <c r="Q55" s="10">
        <f>COUNTIF($D$2:$D$880,"宮武賢汰")</f>
        <v>0</v>
      </c>
      <c r="R55" s="10">
        <f>COUNTIF($E$2:$E$880,"宮武賢汰")</f>
        <v>0</v>
      </c>
      <c r="S55" s="10">
        <f>COUNTIF($F$2:$F$880,"宮武賢汰")</f>
        <v>0</v>
      </c>
      <c r="T55" s="10">
        <f>COUNTIF($G$2:$G$880,"宮武賢汰")</f>
        <v>0</v>
      </c>
      <c r="U55" s="10">
        <f>COUNTIF($H$2:$H$880,"宮武賢汰")</f>
        <v>0</v>
      </c>
    </row>
    <row r="56" spans="1:21" ht="18" customHeight="1">
      <c r="A56" s="4">
        <v>55</v>
      </c>
      <c r="B56" s="37">
        <v>44656</v>
      </c>
      <c r="C56" s="34" t="s">
        <v>57</v>
      </c>
      <c r="D56" s="34" t="s">
        <v>45</v>
      </c>
      <c r="E56" s="34" t="s">
        <v>66</v>
      </c>
      <c r="F56" s="34" t="s">
        <v>23</v>
      </c>
      <c r="G56" s="34"/>
      <c r="H56" s="34"/>
      <c r="I56" s="34" t="s">
        <v>38</v>
      </c>
      <c r="J56" s="34" t="s">
        <v>13</v>
      </c>
      <c r="K56" s="4"/>
      <c r="L56" s="21" t="s">
        <v>401</v>
      </c>
      <c r="M56" s="10"/>
      <c r="N56" s="10"/>
      <c r="O56" s="10"/>
      <c r="P56" s="10">
        <f t="shared" ref="P56:U56" si="2">SUM(P3:P55)</f>
        <v>879</v>
      </c>
      <c r="Q56" s="10">
        <f t="shared" si="2"/>
        <v>879</v>
      </c>
      <c r="R56" s="10">
        <f t="shared" si="2"/>
        <v>879</v>
      </c>
      <c r="S56" s="10">
        <f t="shared" si="2"/>
        <v>879</v>
      </c>
      <c r="T56" s="10">
        <f t="shared" si="2"/>
        <v>21</v>
      </c>
      <c r="U56" s="10">
        <f t="shared" si="2"/>
        <v>21</v>
      </c>
    </row>
    <row r="57" spans="1:21" ht="18" customHeight="1">
      <c r="A57" s="4">
        <v>56</v>
      </c>
      <c r="B57" s="37">
        <v>44656</v>
      </c>
      <c r="C57" s="34" t="s">
        <v>24</v>
      </c>
      <c r="D57" s="34" t="s">
        <v>7</v>
      </c>
      <c r="E57" s="34" t="s">
        <v>15</v>
      </c>
      <c r="F57" s="34" t="s">
        <v>58</v>
      </c>
      <c r="G57" s="34"/>
      <c r="H57" s="34"/>
      <c r="I57" s="34" t="s">
        <v>19</v>
      </c>
      <c r="J57" s="34" t="s">
        <v>37</v>
      </c>
      <c r="L57" s="12"/>
    </row>
    <row r="58" spans="1:21" ht="18" customHeight="1">
      <c r="A58" s="4">
        <v>57</v>
      </c>
      <c r="B58" s="37">
        <v>44657</v>
      </c>
      <c r="C58" s="34" t="s">
        <v>7</v>
      </c>
      <c r="D58" s="34" t="s">
        <v>15</v>
      </c>
      <c r="E58" s="34" t="s">
        <v>58</v>
      </c>
      <c r="F58" s="34" t="s">
        <v>11</v>
      </c>
      <c r="G58" s="34"/>
      <c r="H58" s="34"/>
      <c r="I58" s="34" t="s">
        <v>19</v>
      </c>
      <c r="J58" s="34" t="s">
        <v>37</v>
      </c>
      <c r="L58" s="12"/>
    </row>
    <row r="59" spans="1:21" ht="18" customHeight="1">
      <c r="A59" s="4">
        <v>58</v>
      </c>
      <c r="B59" s="37">
        <v>44657</v>
      </c>
      <c r="C59" s="34" t="s">
        <v>48</v>
      </c>
      <c r="D59" s="34" t="s">
        <v>36</v>
      </c>
      <c r="E59" s="34" t="s">
        <v>6</v>
      </c>
      <c r="F59" s="34" t="s">
        <v>21</v>
      </c>
      <c r="G59" s="34"/>
      <c r="H59" s="34"/>
      <c r="I59" s="34" t="s">
        <v>14</v>
      </c>
      <c r="J59" s="34" t="s">
        <v>20</v>
      </c>
      <c r="L59" s="12"/>
      <c r="M59" s="9" t="s">
        <v>140</v>
      </c>
    </row>
    <row r="60" spans="1:21" ht="18" customHeight="1">
      <c r="A60" s="4">
        <v>59</v>
      </c>
      <c r="B60" s="37">
        <v>44657</v>
      </c>
      <c r="C60" s="34" t="s">
        <v>22</v>
      </c>
      <c r="D60" s="34" t="s">
        <v>49</v>
      </c>
      <c r="E60" s="34" t="s">
        <v>5</v>
      </c>
      <c r="F60" s="34" t="s">
        <v>55</v>
      </c>
      <c r="G60" s="34"/>
      <c r="H60" s="34"/>
      <c r="I60" s="34" t="s">
        <v>9</v>
      </c>
      <c r="J60" s="34" t="s">
        <v>32</v>
      </c>
      <c r="L60" s="12"/>
    </row>
    <row r="61" spans="1:21" ht="18" customHeight="1">
      <c r="A61" s="4">
        <v>60</v>
      </c>
      <c r="B61" s="37">
        <v>44657</v>
      </c>
      <c r="C61" s="34" t="s">
        <v>4</v>
      </c>
      <c r="D61" s="34" t="s">
        <v>33</v>
      </c>
      <c r="E61" s="34" t="s">
        <v>60</v>
      </c>
      <c r="F61" s="34" t="s">
        <v>34</v>
      </c>
      <c r="G61" s="34"/>
      <c r="H61" s="34"/>
      <c r="I61" s="34" t="s">
        <v>25</v>
      </c>
      <c r="J61" s="34" t="s">
        <v>26</v>
      </c>
      <c r="L61" s="12"/>
    </row>
    <row r="62" spans="1:21" ht="18" customHeight="1">
      <c r="A62" s="4">
        <v>61</v>
      </c>
      <c r="B62" s="37">
        <v>44657</v>
      </c>
      <c r="C62" s="34" t="s">
        <v>45</v>
      </c>
      <c r="D62" s="34" t="s">
        <v>66</v>
      </c>
      <c r="E62" s="34" t="s">
        <v>23</v>
      </c>
      <c r="F62" s="34" t="s">
        <v>16</v>
      </c>
      <c r="G62" s="34"/>
      <c r="H62" s="34"/>
      <c r="I62" s="34" t="s">
        <v>38</v>
      </c>
      <c r="J62" s="34" t="s">
        <v>13</v>
      </c>
      <c r="L62" s="12"/>
    </row>
    <row r="63" spans="1:21" ht="18" customHeight="1">
      <c r="A63" s="4">
        <v>62</v>
      </c>
      <c r="B63" s="37">
        <v>44657</v>
      </c>
      <c r="C63" s="34" t="s">
        <v>40</v>
      </c>
      <c r="D63" s="34" t="s">
        <v>18</v>
      </c>
      <c r="E63" s="34" t="s">
        <v>29</v>
      </c>
      <c r="F63" s="34" t="s">
        <v>17</v>
      </c>
      <c r="G63" s="34"/>
      <c r="H63" s="34"/>
      <c r="I63" s="34" t="s">
        <v>31</v>
      </c>
      <c r="J63" s="34" t="s">
        <v>8</v>
      </c>
      <c r="L63" s="12"/>
    </row>
    <row r="64" spans="1:21" ht="18" customHeight="1">
      <c r="A64" s="4">
        <v>63</v>
      </c>
      <c r="B64" s="37">
        <v>44658</v>
      </c>
      <c r="C64" s="34" t="s">
        <v>36</v>
      </c>
      <c r="D64" s="34" t="s">
        <v>6</v>
      </c>
      <c r="E64" s="34" t="s">
        <v>21</v>
      </c>
      <c r="F64" s="34" t="s">
        <v>72</v>
      </c>
      <c r="G64" s="34"/>
      <c r="H64" s="34"/>
      <c r="I64" s="34" t="s">
        <v>14</v>
      </c>
      <c r="J64" s="34" t="s">
        <v>20</v>
      </c>
      <c r="L64" s="12"/>
    </row>
    <row r="65" spans="1:12" ht="18" customHeight="1">
      <c r="A65" s="4">
        <v>64</v>
      </c>
      <c r="B65" s="37">
        <v>44658</v>
      </c>
      <c r="C65" s="34" t="s">
        <v>15</v>
      </c>
      <c r="D65" s="34" t="s">
        <v>58</v>
      </c>
      <c r="E65" s="34" t="s">
        <v>11</v>
      </c>
      <c r="F65" s="34" t="s">
        <v>24</v>
      </c>
      <c r="G65" s="34"/>
      <c r="H65" s="34"/>
      <c r="I65" s="34" t="s">
        <v>19</v>
      </c>
      <c r="J65" s="34" t="s">
        <v>37</v>
      </c>
      <c r="L65" s="12"/>
    </row>
    <row r="66" spans="1:12" ht="18" customHeight="1">
      <c r="A66" s="4">
        <v>65</v>
      </c>
      <c r="B66" s="37">
        <v>44658</v>
      </c>
      <c r="C66" s="34" t="s">
        <v>33</v>
      </c>
      <c r="D66" s="34" t="s">
        <v>60</v>
      </c>
      <c r="E66" s="34" t="s">
        <v>34</v>
      </c>
      <c r="F66" s="34" t="s">
        <v>30</v>
      </c>
      <c r="G66" s="34"/>
      <c r="H66" s="34"/>
      <c r="I66" s="34" t="s">
        <v>25</v>
      </c>
      <c r="J66" s="34" t="s">
        <v>26</v>
      </c>
      <c r="L66" s="12"/>
    </row>
    <row r="67" spans="1:12" ht="18" customHeight="1">
      <c r="A67" s="4">
        <v>66</v>
      </c>
      <c r="B67" s="37">
        <v>44659</v>
      </c>
      <c r="C67" s="34" t="s">
        <v>60</v>
      </c>
      <c r="D67" s="34" t="s">
        <v>34</v>
      </c>
      <c r="E67" s="34" t="s">
        <v>30</v>
      </c>
      <c r="F67" s="34" t="s">
        <v>4</v>
      </c>
      <c r="G67" s="34"/>
      <c r="H67" s="34"/>
      <c r="I67" s="34" t="s">
        <v>32</v>
      </c>
      <c r="J67" s="34" t="s">
        <v>25</v>
      </c>
      <c r="L67" s="12"/>
    </row>
    <row r="68" spans="1:12" ht="18" customHeight="1">
      <c r="A68" s="4">
        <v>67</v>
      </c>
      <c r="B68" s="37">
        <v>44659</v>
      </c>
      <c r="C68" s="34" t="s">
        <v>6</v>
      </c>
      <c r="D68" s="34" t="s">
        <v>21</v>
      </c>
      <c r="E68" s="34" t="s">
        <v>72</v>
      </c>
      <c r="F68" s="34" t="s">
        <v>48</v>
      </c>
      <c r="G68" s="34"/>
      <c r="H68" s="34"/>
      <c r="I68" s="34" t="s">
        <v>8</v>
      </c>
      <c r="J68" s="34" t="s">
        <v>26</v>
      </c>
      <c r="L68" s="12"/>
    </row>
    <row r="69" spans="1:12" ht="18" customHeight="1">
      <c r="A69" s="4">
        <v>68</v>
      </c>
      <c r="B69" s="37">
        <v>44659</v>
      </c>
      <c r="C69" s="34" t="s">
        <v>18</v>
      </c>
      <c r="D69" s="34" t="s">
        <v>29</v>
      </c>
      <c r="E69" s="34" t="s">
        <v>17</v>
      </c>
      <c r="F69" s="34" t="s">
        <v>56</v>
      </c>
      <c r="G69" s="34"/>
      <c r="H69" s="34"/>
      <c r="I69" s="34" t="s">
        <v>31</v>
      </c>
      <c r="J69" s="34" t="s">
        <v>9</v>
      </c>
      <c r="L69" s="12"/>
    </row>
    <row r="70" spans="1:12" ht="18" customHeight="1">
      <c r="A70" s="4">
        <v>69</v>
      </c>
      <c r="B70" s="37">
        <v>44659</v>
      </c>
      <c r="C70" s="34" t="s">
        <v>12</v>
      </c>
      <c r="D70" s="34" t="s">
        <v>42</v>
      </c>
      <c r="E70" s="34" t="s">
        <v>28</v>
      </c>
      <c r="F70" s="34" t="s">
        <v>10</v>
      </c>
      <c r="G70" s="34"/>
      <c r="H70" s="34"/>
      <c r="I70" s="34" t="s">
        <v>37</v>
      </c>
      <c r="J70" s="34" t="s">
        <v>14</v>
      </c>
      <c r="L70" s="12"/>
    </row>
    <row r="71" spans="1:12" ht="18" customHeight="1">
      <c r="A71" s="4">
        <v>70</v>
      </c>
      <c r="B71" s="37">
        <v>44659</v>
      </c>
      <c r="C71" s="34" t="s">
        <v>50</v>
      </c>
      <c r="D71" s="34" t="s">
        <v>11</v>
      </c>
      <c r="E71" s="34" t="s">
        <v>24</v>
      </c>
      <c r="F71" s="34" t="s">
        <v>7</v>
      </c>
      <c r="G71" s="34"/>
      <c r="H71" s="34"/>
      <c r="I71" s="34" t="s">
        <v>38</v>
      </c>
      <c r="J71" s="34" t="s">
        <v>19</v>
      </c>
      <c r="L71" s="12"/>
    </row>
    <row r="72" spans="1:12" ht="18" customHeight="1">
      <c r="A72" s="4">
        <v>71</v>
      </c>
      <c r="B72" s="37">
        <v>44660</v>
      </c>
      <c r="C72" s="34" t="s">
        <v>34</v>
      </c>
      <c r="D72" s="34" t="s">
        <v>30</v>
      </c>
      <c r="E72" s="34" t="s">
        <v>4</v>
      </c>
      <c r="F72" s="34" t="s">
        <v>33</v>
      </c>
      <c r="G72" s="34"/>
      <c r="H72" s="34"/>
      <c r="I72" s="34" t="s">
        <v>32</v>
      </c>
      <c r="J72" s="34" t="s">
        <v>25</v>
      </c>
      <c r="L72" s="12"/>
    </row>
    <row r="73" spans="1:12" ht="18" customHeight="1">
      <c r="A73" s="4">
        <v>72</v>
      </c>
      <c r="B73" s="37">
        <v>44660</v>
      </c>
      <c r="C73" s="34" t="s">
        <v>29</v>
      </c>
      <c r="D73" s="34" t="s">
        <v>17</v>
      </c>
      <c r="E73" s="34" t="s">
        <v>56</v>
      </c>
      <c r="F73" s="34" t="s">
        <v>40</v>
      </c>
      <c r="G73" s="34"/>
      <c r="H73" s="34"/>
      <c r="I73" s="34" t="s">
        <v>31</v>
      </c>
      <c r="J73" s="34" t="s">
        <v>9</v>
      </c>
      <c r="L73" s="12"/>
    </row>
    <row r="74" spans="1:12" ht="18" customHeight="1">
      <c r="A74" s="4">
        <v>73</v>
      </c>
      <c r="B74" s="37">
        <v>44660</v>
      </c>
      <c r="C74" s="34" t="s">
        <v>11</v>
      </c>
      <c r="D74" s="34" t="s">
        <v>24</v>
      </c>
      <c r="E74" s="34" t="s">
        <v>7</v>
      </c>
      <c r="F74" s="34" t="s">
        <v>15</v>
      </c>
      <c r="G74" s="34"/>
      <c r="H74" s="34"/>
      <c r="I74" s="34" t="s">
        <v>38</v>
      </c>
      <c r="J74" s="34" t="s">
        <v>19</v>
      </c>
      <c r="L74" s="12"/>
    </row>
    <row r="75" spans="1:12" ht="18" customHeight="1">
      <c r="A75" s="4">
        <v>74</v>
      </c>
      <c r="B75" s="37">
        <v>44660</v>
      </c>
      <c r="C75" s="34" t="s">
        <v>42</v>
      </c>
      <c r="D75" s="34" t="s">
        <v>28</v>
      </c>
      <c r="E75" s="34" t="s">
        <v>10</v>
      </c>
      <c r="F75" s="34" t="s">
        <v>27</v>
      </c>
      <c r="G75" s="34"/>
      <c r="H75" s="34"/>
      <c r="I75" s="34" t="s">
        <v>37</v>
      </c>
      <c r="J75" s="34" t="s">
        <v>14</v>
      </c>
      <c r="L75" s="13"/>
    </row>
    <row r="76" spans="1:12" ht="18" customHeight="1">
      <c r="A76" s="4">
        <v>75</v>
      </c>
      <c r="B76" s="37">
        <v>44660</v>
      </c>
      <c r="C76" s="34" t="s">
        <v>21</v>
      </c>
      <c r="D76" s="34" t="s">
        <v>72</v>
      </c>
      <c r="E76" s="34" t="s">
        <v>48</v>
      </c>
      <c r="F76" s="34" t="s">
        <v>36</v>
      </c>
      <c r="G76" s="34"/>
      <c r="H76" s="34"/>
      <c r="I76" s="34" t="s">
        <v>8</v>
      </c>
      <c r="J76" s="34" t="s">
        <v>26</v>
      </c>
      <c r="L76" s="12"/>
    </row>
    <row r="77" spans="1:12" ht="18" customHeight="1">
      <c r="A77" s="4">
        <v>76</v>
      </c>
      <c r="B77" s="37">
        <v>44661</v>
      </c>
      <c r="C77" s="34" t="s">
        <v>28</v>
      </c>
      <c r="D77" s="34" t="s">
        <v>10</v>
      </c>
      <c r="E77" s="34" t="s">
        <v>27</v>
      </c>
      <c r="F77" s="34" t="s">
        <v>12</v>
      </c>
      <c r="G77" s="34"/>
      <c r="H77" s="34"/>
      <c r="I77" s="34" t="s">
        <v>37</v>
      </c>
      <c r="J77" s="34" t="s">
        <v>14</v>
      </c>
      <c r="L77" s="12"/>
    </row>
    <row r="78" spans="1:12" ht="18" customHeight="1">
      <c r="A78" s="4">
        <v>77</v>
      </c>
      <c r="B78" s="37">
        <v>44661</v>
      </c>
      <c r="C78" s="34" t="s">
        <v>30</v>
      </c>
      <c r="D78" s="34" t="s">
        <v>4</v>
      </c>
      <c r="E78" s="34" t="s">
        <v>33</v>
      </c>
      <c r="F78" s="34" t="s">
        <v>60</v>
      </c>
      <c r="G78" s="34"/>
      <c r="H78" s="34"/>
      <c r="I78" s="34" t="s">
        <v>32</v>
      </c>
      <c r="J78" s="34" t="s">
        <v>25</v>
      </c>
      <c r="L78" s="12"/>
    </row>
    <row r="79" spans="1:12" ht="18" customHeight="1">
      <c r="A79" s="4">
        <v>78</v>
      </c>
      <c r="B79" s="37">
        <v>44661</v>
      </c>
      <c r="C79" s="34" t="s">
        <v>24</v>
      </c>
      <c r="D79" s="34" t="s">
        <v>7</v>
      </c>
      <c r="E79" s="34" t="s">
        <v>15</v>
      </c>
      <c r="F79" s="34" t="s">
        <v>50</v>
      </c>
      <c r="G79" s="34"/>
      <c r="H79" s="34"/>
      <c r="I79" s="34" t="s">
        <v>38</v>
      </c>
      <c r="J79" s="34" t="s">
        <v>19</v>
      </c>
      <c r="L79" s="12"/>
    </row>
    <row r="80" spans="1:12" ht="18" customHeight="1">
      <c r="A80" s="4">
        <v>79</v>
      </c>
      <c r="B80" s="37">
        <v>44661</v>
      </c>
      <c r="C80" s="34" t="s">
        <v>72</v>
      </c>
      <c r="D80" s="34" t="s">
        <v>48</v>
      </c>
      <c r="E80" s="34" t="s">
        <v>36</v>
      </c>
      <c r="F80" s="34" t="s">
        <v>6</v>
      </c>
      <c r="G80" s="34"/>
      <c r="H80" s="34"/>
      <c r="I80" s="34" t="s">
        <v>8</v>
      </c>
      <c r="J80" s="34" t="s">
        <v>26</v>
      </c>
      <c r="L80" s="12"/>
    </row>
    <row r="81" spans="1:12" ht="18" customHeight="1">
      <c r="A81" s="4">
        <v>80</v>
      </c>
      <c r="B81" s="37">
        <v>44661</v>
      </c>
      <c r="C81" s="34" t="s">
        <v>17</v>
      </c>
      <c r="D81" s="34" t="s">
        <v>56</v>
      </c>
      <c r="E81" s="34" t="s">
        <v>40</v>
      </c>
      <c r="F81" s="34" t="s">
        <v>18</v>
      </c>
      <c r="G81" s="34"/>
      <c r="H81" s="34"/>
      <c r="I81" s="34" t="s">
        <v>31</v>
      </c>
      <c r="J81" s="34" t="s">
        <v>9</v>
      </c>
      <c r="L81" s="12"/>
    </row>
    <row r="82" spans="1:12" ht="18" customHeight="1">
      <c r="A82" s="4">
        <v>81</v>
      </c>
      <c r="B82" s="37">
        <v>44663</v>
      </c>
      <c r="C82" s="34" t="s">
        <v>7</v>
      </c>
      <c r="D82" s="34" t="s">
        <v>15</v>
      </c>
      <c r="E82" s="34" t="s">
        <v>50</v>
      </c>
      <c r="F82" s="34" t="s">
        <v>11</v>
      </c>
      <c r="G82" s="34"/>
      <c r="H82" s="34"/>
      <c r="I82" s="34" t="s">
        <v>37</v>
      </c>
      <c r="J82" s="34" t="s">
        <v>13</v>
      </c>
      <c r="L82" s="12"/>
    </row>
    <row r="83" spans="1:12" ht="18" customHeight="1">
      <c r="A83" s="4">
        <v>82</v>
      </c>
      <c r="B83" s="37">
        <v>44663</v>
      </c>
      <c r="C83" s="34" t="s">
        <v>41</v>
      </c>
      <c r="D83" s="34" t="s">
        <v>22</v>
      </c>
      <c r="E83" s="34" t="s">
        <v>49</v>
      </c>
      <c r="F83" s="34" t="s">
        <v>5</v>
      </c>
      <c r="G83" s="34"/>
      <c r="H83" s="34"/>
      <c r="I83" s="34" t="s">
        <v>25</v>
      </c>
      <c r="J83" s="34" t="s">
        <v>8</v>
      </c>
      <c r="L83" s="12"/>
    </row>
    <row r="84" spans="1:12" ht="18" customHeight="1">
      <c r="A84" s="4">
        <v>83</v>
      </c>
      <c r="B84" s="37">
        <v>44663</v>
      </c>
      <c r="C84" s="34" t="s">
        <v>10</v>
      </c>
      <c r="D84" s="34" t="s">
        <v>27</v>
      </c>
      <c r="E84" s="34" t="s">
        <v>12</v>
      </c>
      <c r="F84" s="34" t="s">
        <v>42</v>
      </c>
      <c r="G84" s="34"/>
      <c r="H84" s="34"/>
      <c r="I84" s="34" t="s">
        <v>20</v>
      </c>
      <c r="J84" s="34" t="s">
        <v>38</v>
      </c>
      <c r="L84" s="12"/>
    </row>
    <row r="85" spans="1:12" ht="18" customHeight="1">
      <c r="A85" s="4">
        <v>84</v>
      </c>
      <c r="B85" s="37">
        <v>44663</v>
      </c>
      <c r="C85" s="34" t="s">
        <v>48</v>
      </c>
      <c r="D85" s="34" t="s">
        <v>36</v>
      </c>
      <c r="E85" s="34" t="s">
        <v>6</v>
      </c>
      <c r="F85" s="34" t="s">
        <v>21</v>
      </c>
      <c r="G85" s="34"/>
      <c r="H85" s="34"/>
      <c r="I85" s="34" t="s">
        <v>32</v>
      </c>
      <c r="J85" s="34" t="s">
        <v>31</v>
      </c>
      <c r="L85" s="12"/>
    </row>
    <row r="86" spans="1:12" ht="18" customHeight="1">
      <c r="A86" s="4">
        <v>85</v>
      </c>
      <c r="B86" s="37">
        <v>44663</v>
      </c>
      <c r="C86" s="34" t="s">
        <v>23</v>
      </c>
      <c r="D86" s="34" t="s">
        <v>16</v>
      </c>
      <c r="E86" s="34" t="s">
        <v>57</v>
      </c>
      <c r="F86" s="34" t="s">
        <v>45</v>
      </c>
      <c r="G86" s="34"/>
      <c r="H86" s="34"/>
      <c r="I86" s="34" t="s">
        <v>14</v>
      </c>
      <c r="J86" s="34" t="s">
        <v>19</v>
      </c>
      <c r="L86" s="12"/>
    </row>
    <row r="87" spans="1:12" ht="18" customHeight="1">
      <c r="A87" s="4">
        <v>86</v>
      </c>
      <c r="B87" s="37">
        <v>44664</v>
      </c>
      <c r="C87" s="34" t="s">
        <v>36</v>
      </c>
      <c r="D87" s="34" t="s">
        <v>6</v>
      </c>
      <c r="E87" s="34" t="s">
        <v>21</v>
      </c>
      <c r="F87" s="34" t="s">
        <v>65</v>
      </c>
      <c r="G87" s="34"/>
      <c r="H87" s="34"/>
      <c r="I87" s="34" t="s">
        <v>32</v>
      </c>
      <c r="J87" s="34" t="s">
        <v>31</v>
      </c>
      <c r="L87" s="12"/>
    </row>
    <row r="88" spans="1:12" ht="18" customHeight="1">
      <c r="A88" s="4">
        <v>87</v>
      </c>
      <c r="B88" s="37">
        <v>44664</v>
      </c>
      <c r="C88" s="34" t="s">
        <v>15</v>
      </c>
      <c r="D88" s="34" t="s">
        <v>50</v>
      </c>
      <c r="E88" s="34" t="s">
        <v>11</v>
      </c>
      <c r="F88" s="34" t="s">
        <v>24</v>
      </c>
      <c r="G88" s="34"/>
      <c r="H88" s="34"/>
      <c r="I88" s="34" t="s">
        <v>37</v>
      </c>
      <c r="J88" s="34" t="s">
        <v>13</v>
      </c>
      <c r="L88" s="12"/>
    </row>
    <row r="89" spans="1:12" ht="18" customHeight="1">
      <c r="A89" s="4">
        <v>88</v>
      </c>
      <c r="B89" s="37">
        <v>44664</v>
      </c>
      <c r="C89" s="34" t="s">
        <v>27</v>
      </c>
      <c r="D89" s="34" t="s">
        <v>12</v>
      </c>
      <c r="E89" s="34" t="s">
        <v>42</v>
      </c>
      <c r="F89" s="34" t="s">
        <v>28</v>
      </c>
      <c r="G89" s="34"/>
      <c r="H89" s="34"/>
      <c r="I89" s="34" t="s">
        <v>20</v>
      </c>
      <c r="J89" s="34" t="s">
        <v>38</v>
      </c>
      <c r="L89" s="12"/>
    </row>
    <row r="90" spans="1:12" ht="18" customHeight="1">
      <c r="A90" s="4">
        <v>89</v>
      </c>
      <c r="B90" s="37">
        <v>44664</v>
      </c>
      <c r="C90" s="34" t="s">
        <v>16</v>
      </c>
      <c r="D90" s="34" t="s">
        <v>57</v>
      </c>
      <c r="E90" s="34" t="s">
        <v>45</v>
      </c>
      <c r="F90" s="34" t="s">
        <v>43</v>
      </c>
      <c r="G90" s="34"/>
      <c r="H90" s="34"/>
      <c r="I90" s="34" t="s">
        <v>14</v>
      </c>
      <c r="J90" s="34" t="s">
        <v>19</v>
      </c>
      <c r="L90" s="12"/>
    </row>
    <row r="91" spans="1:12" ht="18" customHeight="1">
      <c r="A91" s="4">
        <v>90</v>
      </c>
      <c r="B91" s="37">
        <v>44665</v>
      </c>
      <c r="C91" s="34" t="s">
        <v>12</v>
      </c>
      <c r="D91" s="34" t="s">
        <v>42</v>
      </c>
      <c r="E91" s="34" t="s">
        <v>28</v>
      </c>
      <c r="F91" s="34" t="s">
        <v>10</v>
      </c>
      <c r="G91" s="34"/>
      <c r="H91" s="34"/>
      <c r="I91" s="34" t="s">
        <v>20</v>
      </c>
      <c r="J91" s="34" t="s">
        <v>38</v>
      </c>
      <c r="L91" s="12"/>
    </row>
    <row r="92" spans="1:12" ht="18" customHeight="1">
      <c r="A92" s="4">
        <v>91</v>
      </c>
      <c r="B92" s="37">
        <v>44665</v>
      </c>
      <c r="C92" s="34" t="s">
        <v>22</v>
      </c>
      <c r="D92" s="34" t="s">
        <v>49</v>
      </c>
      <c r="E92" s="34" t="s">
        <v>5</v>
      </c>
      <c r="F92" s="34" t="s">
        <v>55</v>
      </c>
      <c r="G92" s="34"/>
      <c r="H92" s="34"/>
      <c r="I92" s="34" t="s">
        <v>25</v>
      </c>
      <c r="J92" s="34" t="s">
        <v>8</v>
      </c>
      <c r="L92" s="12"/>
    </row>
    <row r="93" spans="1:12" ht="18" customHeight="1">
      <c r="A93" s="4">
        <v>92</v>
      </c>
      <c r="B93" s="37">
        <v>44666</v>
      </c>
      <c r="C93" s="34" t="s">
        <v>50</v>
      </c>
      <c r="D93" s="34" t="s">
        <v>45</v>
      </c>
      <c r="E93" s="34" t="s">
        <v>43</v>
      </c>
      <c r="F93" s="34" t="s">
        <v>23</v>
      </c>
      <c r="G93" s="34"/>
      <c r="H93" s="34"/>
      <c r="I93" s="34" t="s">
        <v>38</v>
      </c>
      <c r="J93" s="34" t="s">
        <v>37</v>
      </c>
      <c r="L93" s="12"/>
    </row>
    <row r="94" spans="1:12" ht="18" customHeight="1">
      <c r="A94" s="4">
        <v>93</v>
      </c>
      <c r="B94" s="37">
        <v>44666</v>
      </c>
      <c r="C94" s="34" t="s">
        <v>58</v>
      </c>
      <c r="D94" s="34" t="s">
        <v>11</v>
      </c>
      <c r="E94" s="34" t="s">
        <v>59</v>
      </c>
      <c r="F94" s="34" t="s">
        <v>7</v>
      </c>
      <c r="G94" s="34"/>
      <c r="H94" s="34"/>
      <c r="I94" s="34" t="s">
        <v>26</v>
      </c>
      <c r="J94" s="34" t="s">
        <v>32</v>
      </c>
      <c r="L94" s="12"/>
    </row>
    <row r="95" spans="1:12" ht="18" customHeight="1">
      <c r="A95" s="4">
        <v>94</v>
      </c>
      <c r="B95" s="37">
        <v>44666</v>
      </c>
      <c r="C95" s="34" t="s">
        <v>34</v>
      </c>
      <c r="D95" s="34" t="s">
        <v>30</v>
      </c>
      <c r="E95" s="34" t="s">
        <v>4</v>
      </c>
      <c r="F95" s="34" t="s">
        <v>33</v>
      </c>
      <c r="G95" s="34"/>
      <c r="H95" s="34"/>
      <c r="I95" s="34" t="s">
        <v>13</v>
      </c>
      <c r="J95" s="34" t="s">
        <v>14</v>
      </c>
      <c r="L95" s="12"/>
    </row>
    <row r="96" spans="1:12" ht="18" customHeight="1">
      <c r="A96" s="4">
        <v>95</v>
      </c>
      <c r="B96" s="37">
        <v>44667</v>
      </c>
      <c r="C96" s="34" t="s">
        <v>28</v>
      </c>
      <c r="D96" s="34" t="s">
        <v>65</v>
      </c>
      <c r="E96" s="34" t="s">
        <v>27</v>
      </c>
      <c r="F96" s="34" t="s">
        <v>12</v>
      </c>
      <c r="G96" s="34"/>
      <c r="H96" s="34"/>
      <c r="I96" s="34" t="s">
        <v>8</v>
      </c>
      <c r="J96" s="34" t="s">
        <v>31</v>
      </c>
      <c r="L96" s="12"/>
    </row>
    <row r="97" spans="1:12" ht="18" customHeight="1">
      <c r="A97" s="4">
        <v>96</v>
      </c>
      <c r="B97" s="37">
        <v>44667</v>
      </c>
      <c r="C97" s="34" t="s">
        <v>49</v>
      </c>
      <c r="D97" s="34" t="s">
        <v>5</v>
      </c>
      <c r="E97" s="34" t="s">
        <v>55</v>
      </c>
      <c r="F97" s="34" t="s">
        <v>41</v>
      </c>
      <c r="G97" s="34"/>
      <c r="H97" s="34"/>
      <c r="I97" s="34" t="s">
        <v>25</v>
      </c>
      <c r="J97" s="34" t="s">
        <v>9</v>
      </c>
      <c r="L97" s="12"/>
    </row>
    <row r="98" spans="1:12" ht="18" customHeight="1">
      <c r="A98" s="4">
        <v>97</v>
      </c>
      <c r="B98" s="37">
        <v>44667</v>
      </c>
      <c r="C98" s="34" t="s">
        <v>56</v>
      </c>
      <c r="D98" s="34" t="s">
        <v>40</v>
      </c>
      <c r="E98" s="34" t="s">
        <v>18</v>
      </c>
      <c r="F98" s="34" t="s">
        <v>29</v>
      </c>
      <c r="G98" s="34"/>
      <c r="H98" s="34"/>
      <c r="I98" s="34" t="s">
        <v>19</v>
      </c>
      <c r="J98" s="34" t="s">
        <v>20</v>
      </c>
      <c r="L98" s="12"/>
    </row>
    <row r="99" spans="1:12" ht="18" customHeight="1">
      <c r="A99" s="4">
        <v>98</v>
      </c>
      <c r="B99" s="37">
        <v>44667</v>
      </c>
      <c r="C99" s="34" t="s">
        <v>45</v>
      </c>
      <c r="D99" s="34" t="s">
        <v>43</v>
      </c>
      <c r="E99" s="34" t="s">
        <v>23</v>
      </c>
      <c r="F99" s="34" t="s">
        <v>16</v>
      </c>
      <c r="G99" s="34"/>
      <c r="H99" s="34"/>
      <c r="I99" s="34" t="s">
        <v>38</v>
      </c>
      <c r="J99" s="34" t="s">
        <v>37</v>
      </c>
      <c r="L99" s="12"/>
    </row>
    <row r="100" spans="1:12" ht="18" customHeight="1">
      <c r="A100" s="4">
        <v>99</v>
      </c>
      <c r="B100" s="37">
        <v>44667</v>
      </c>
      <c r="C100" s="34" t="s">
        <v>11</v>
      </c>
      <c r="D100" s="34" t="s">
        <v>59</v>
      </c>
      <c r="E100" s="34" t="s">
        <v>7</v>
      </c>
      <c r="F100" s="34" t="s">
        <v>15</v>
      </c>
      <c r="G100" s="34"/>
      <c r="H100" s="34"/>
      <c r="I100" s="34" t="s">
        <v>26</v>
      </c>
      <c r="J100" s="34" t="s">
        <v>32</v>
      </c>
      <c r="L100" s="12"/>
    </row>
    <row r="101" spans="1:12" ht="18" customHeight="1">
      <c r="A101" s="4">
        <v>100</v>
      </c>
      <c r="B101" s="37">
        <v>44667</v>
      </c>
      <c r="C101" s="34" t="s">
        <v>30</v>
      </c>
      <c r="D101" s="34" t="s">
        <v>4</v>
      </c>
      <c r="E101" s="34" t="s">
        <v>33</v>
      </c>
      <c r="F101" s="34" t="s">
        <v>51</v>
      </c>
      <c r="G101" s="34"/>
      <c r="H101" s="34"/>
      <c r="I101" s="34" t="s">
        <v>13</v>
      </c>
      <c r="J101" s="34" t="s">
        <v>14</v>
      </c>
      <c r="L101" s="12"/>
    </row>
    <row r="102" spans="1:12" ht="18" customHeight="1">
      <c r="A102" s="4">
        <v>101</v>
      </c>
      <c r="B102" s="37">
        <v>44668</v>
      </c>
      <c r="C102" s="34" t="s">
        <v>4</v>
      </c>
      <c r="D102" s="34" t="s">
        <v>33</v>
      </c>
      <c r="E102" s="34" t="s">
        <v>51</v>
      </c>
      <c r="F102" s="34" t="s">
        <v>34</v>
      </c>
      <c r="G102" s="34"/>
      <c r="H102" s="34"/>
      <c r="I102" s="34" t="s">
        <v>13</v>
      </c>
      <c r="J102" s="34" t="s">
        <v>14</v>
      </c>
      <c r="L102" s="12"/>
    </row>
    <row r="103" spans="1:12" ht="18" customHeight="1">
      <c r="A103" s="4">
        <v>102</v>
      </c>
      <c r="B103" s="37">
        <v>44668</v>
      </c>
      <c r="C103" s="34" t="s">
        <v>5</v>
      </c>
      <c r="D103" s="34" t="s">
        <v>55</v>
      </c>
      <c r="E103" s="34" t="s">
        <v>41</v>
      </c>
      <c r="F103" s="34" t="s">
        <v>22</v>
      </c>
      <c r="G103" s="34"/>
      <c r="H103" s="34"/>
      <c r="I103" s="34" t="s">
        <v>25</v>
      </c>
      <c r="J103" s="34" t="s">
        <v>9</v>
      </c>
      <c r="L103" s="12"/>
    </row>
    <row r="104" spans="1:12" ht="18" customHeight="1">
      <c r="A104" s="4">
        <v>103</v>
      </c>
      <c r="B104" s="37">
        <v>44668</v>
      </c>
      <c r="C104" s="34" t="s">
        <v>65</v>
      </c>
      <c r="D104" s="34" t="s">
        <v>27</v>
      </c>
      <c r="E104" s="34" t="s">
        <v>12</v>
      </c>
      <c r="F104" s="34" t="s">
        <v>42</v>
      </c>
      <c r="G104" s="34"/>
      <c r="H104" s="34"/>
      <c r="I104" s="34" t="s">
        <v>8</v>
      </c>
      <c r="J104" s="34" t="s">
        <v>31</v>
      </c>
      <c r="L104" s="12"/>
    </row>
    <row r="105" spans="1:12" ht="18" customHeight="1">
      <c r="A105" s="4">
        <v>104</v>
      </c>
      <c r="B105" s="37">
        <v>44668</v>
      </c>
      <c r="C105" s="34" t="s">
        <v>40</v>
      </c>
      <c r="D105" s="34" t="s">
        <v>18</v>
      </c>
      <c r="E105" s="34" t="s">
        <v>29</v>
      </c>
      <c r="F105" s="34" t="s">
        <v>17</v>
      </c>
      <c r="G105" s="34"/>
      <c r="H105" s="34"/>
      <c r="I105" s="34" t="s">
        <v>19</v>
      </c>
      <c r="J105" s="34" t="s">
        <v>20</v>
      </c>
      <c r="L105" s="12"/>
    </row>
    <row r="106" spans="1:12" ht="18" customHeight="1">
      <c r="A106" s="4">
        <v>105</v>
      </c>
      <c r="B106" s="37">
        <v>44668</v>
      </c>
      <c r="C106" s="34" t="s">
        <v>43</v>
      </c>
      <c r="D106" s="34" t="s">
        <v>23</v>
      </c>
      <c r="E106" s="34" t="s">
        <v>16</v>
      </c>
      <c r="F106" s="34" t="s">
        <v>50</v>
      </c>
      <c r="G106" s="34"/>
      <c r="H106" s="34"/>
      <c r="I106" s="34" t="s">
        <v>38</v>
      </c>
      <c r="J106" s="34" t="s">
        <v>37</v>
      </c>
      <c r="L106" s="12"/>
    </row>
    <row r="107" spans="1:12" ht="18" customHeight="1">
      <c r="A107" s="4">
        <v>106</v>
      </c>
      <c r="B107" s="37">
        <v>44668</v>
      </c>
      <c r="C107" s="34" t="s">
        <v>59</v>
      </c>
      <c r="D107" s="34" t="s">
        <v>7</v>
      </c>
      <c r="E107" s="34" t="s">
        <v>15</v>
      </c>
      <c r="F107" s="34" t="s">
        <v>58</v>
      </c>
      <c r="G107" s="34"/>
      <c r="H107" s="34"/>
      <c r="I107" s="34" t="s">
        <v>26</v>
      </c>
      <c r="J107" s="34" t="s">
        <v>32</v>
      </c>
      <c r="L107" s="12"/>
    </row>
    <row r="108" spans="1:12" ht="18" customHeight="1">
      <c r="A108" s="4">
        <v>107</v>
      </c>
      <c r="B108" s="37">
        <v>44670</v>
      </c>
      <c r="C108" s="34" t="s">
        <v>55</v>
      </c>
      <c r="D108" s="34" t="s">
        <v>41</v>
      </c>
      <c r="E108" s="34" t="s">
        <v>22</v>
      </c>
      <c r="F108" s="34" t="s">
        <v>49</v>
      </c>
      <c r="G108" s="34"/>
      <c r="H108" s="34"/>
      <c r="I108" s="34" t="s">
        <v>13</v>
      </c>
      <c r="J108" s="34" t="s">
        <v>38</v>
      </c>
      <c r="L108" s="12"/>
    </row>
    <row r="109" spans="1:12" ht="18" customHeight="1">
      <c r="A109" s="4">
        <v>108</v>
      </c>
      <c r="B109" s="37">
        <v>44670</v>
      </c>
      <c r="C109" s="34" t="s">
        <v>7</v>
      </c>
      <c r="D109" s="34" t="s">
        <v>15</v>
      </c>
      <c r="E109" s="34" t="s">
        <v>58</v>
      </c>
      <c r="F109" s="34" t="s">
        <v>11</v>
      </c>
      <c r="G109" s="34"/>
      <c r="H109" s="34"/>
      <c r="I109" s="34" t="s">
        <v>20</v>
      </c>
      <c r="J109" s="34" t="s">
        <v>14</v>
      </c>
      <c r="L109" s="12"/>
    </row>
    <row r="110" spans="1:12" ht="18" customHeight="1">
      <c r="A110" s="4">
        <v>109</v>
      </c>
      <c r="B110" s="37">
        <v>44670</v>
      </c>
      <c r="C110" s="34" t="s">
        <v>6</v>
      </c>
      <c r="D110" s="34" t="s">
        <v>21</v>
      </c>
      <c r="E110" s="34" t="s">
        <v>72</v>
      </c>
      <c r="F110" s="34" t="s">
        <v>48</v>
      </c>
      <c r="G110" s="34"/>
      <c r="H110" s="34"/>
      <c r="I110" s="34" t="s">
        <v>37</v>
      </c>
      <c r="J110" s="34" t="s">
        <v>19</v>
      </c>
      <c r="L110" s="12"/>
    </row>
    <row r="111" spans="1:12" ht="18" customHeight="1">
      <c r="A111" s="4">
        <v>110</v>
      </c>
      <c r="B111" s="37">
        <v>44670</v>
      </c>
      <c r="C111" s="34" t="s">
        <v>18</v>
      </c>
      <c r="D111" s="34" t="s">
        <v>29</v>
      </c>
      <c r="E111" s="34" t="s">
        <v>17</v>
      </c>
      <c r="F111" s="34" t="s">
        <v>56</v>
      </c>
      <c r="G111" s="34"/>
      <c r="H111" s="34"/>
      <c r="I111" s="34" t="s">
        <v>32</v>
      </c>
      <c r="J111" s="34" t="s">
        <v>8</v>
      </c>
      <c r="L111" s="12"/>
    </row>
    <row r="112" spans="1:12" ht="18" customHeight="1">
      <c r="A112" s="4">
        <v>111</v>
      </c>
      <c r="B112" s="37">
        <v>44670</v>
      </c>
      <c r="C112" s="34" t="s">
        <v>23</v>
      </c>
      <c r="D112" s="34" t="s">
        <v>16</v>
      </c>
      <c r="E112" s="34" t="s">
        <v>57</v>
      </c>
      <c r="F112" s="34" t="s">
        <v>45</v>
      </c>
      <c r="G112" s="34"/>
      <c r="H112" s="34"/>
      <c r="I112" s="34" t="s">
        <v>26</v>
      </c>
      <c r="J112" s="34" t="s">
        <v>25</v>
      </c>
      <c r="L112" s="12"/>
    </row>
    <row r="113" spans="1:12" ht="18" customHeight="1">
      <c r="A113" s="4">
        <v>112</v>
      </c>
      <c r="B113" s="37">
        <v>44670</v>
      </c>
      <c r="C113" s="34" t="s">
        <v>27</v>
      </c>
      <c r="D113" s="34" t="s">
        <v>12</v>
      </c>
      <c r="E113" s="34" t="s">
        <v>42</v>
      </c>
      <c r="F113" s="34" t="s">
        <v>28</v>
      </c>
      <c r="G113" s="34"/>
      <c r="H113" s="34"/>
      <c r="I113" s="34" t="s">
        <v>9</v>
      </c>
      <c r="J113" s="34" t="s">
        <v>31</v>
      </c>
      <c r="L113" s="12"/>
    </row>
    <row r="114" spans="1:12" ht="18" customHeight="1">
      <c r="A114" s="4">
        <v>113</v>
      </c>
      <c r="B114" s="37">
        <v>44671</v>
      </c>
      <c r="C114" s="34" t="s">
        <v>41</v>
      </c>
      <c r="D114" s="34" t="s">
        <v>22</v>
      </c>
      <c r="E114" s="34" t="s">
        <v>49</v>
      </c>
      <c r="F114" s="34" t="s">
        <v>5</v>
      </c>
      <c r="G114" s="34"/>
      <c r="H114" s="34"/>
      <c r="I114" s="34" t="s">
        <v>13</v>
      </c>
      <c r="J114" s="34" t="s">
        <v>38</v>
      </c>
      <c r="L114" s="12"/>
    </row>
    <row r="115" spans="1:12" ht="18" customHeight="1">
      <c r="A115" s="4">
        <v>114</v>
      </c>
      <c r="B115" s="37">
        <v>44671</v>
      </c>
      <c r="C115" s="34" t="s">
        <v>15</v>
      </c>
      <c r="D115" s="34" t="s">
        <v>58</v>
      </c>
      <c r="E115" s="34" t="s">
        <v>11</v>
      </c>
      <c r="F115" s="34" t="s">
        <v>24</v>
      </c>
      <c r="G115" s="34"/>
      <c r="H115" s="34"/>
      <c r="I115" s="34" t="s">
        <v>20</v>
      </c>
      <c r="J115" s="34" t="s">
        <v>14</v>
      </c>
      <c r="L115" s="12"/>
    </row>
    <row r="116" spans="1:12" ht="18" customHeight="1">
      <c r="A116" s="4">
        <v>115</v>
      </c>
      <c r="B116" s="37">
        <v>44671</v>
      </c>
      <c r="C116" s="34" t="s">
        <v>29</v>
      </c>
      <c r="D116" s="34" t="s">
        <v>17</v>
      </c>
      <c r="E116" s="34" t="s">
        <v>56</v>
      </c>
      <c r="F116" s="34" t="s">
        <v>40</v>
      </c>
      <c r="G116" s="34"/>
      <c r="H116" s="34"/>
      <c r="I116" s="34" t="s">
        <v>32</v>
      </c>
      <c r="J116" s="34" t="s">
        <v>8</v>
      </c>
      <c r="L116" s="12"/>
    </row>
    <row r="117" spans="1:12" ht="18" customHeight="1">
      <c r="A117" s="4">
        <v>116</v>
      </c>
      <c r="B117" s="37">
        <v>44671</v>
      </c>
      <c r="C117" s="34" t="s">
        <v>16</v>
      </c>
      <c r="D117" s="34" t="s">
        <v>57</v>
      </c>
      <c r="E117" s="34" t="s">
        <v>45</v>
      </c>
      <c r="F117" s="34" t="s">
        <v>43</v>
      </c>
      <c r="G117" s="34"/>
      <c r="H117" s="34"/>
      <c r="I117" s="34" t="s">
        <v>26</v>
      </c>
      <c r="J117" s="34" t="s">
        <v>25</v>
      </c>
      <c r="L117" s="13"/>
    </row>
    <row r="118" spans="1:12" ht="18" customHeight="1">
      <c r="A118" s="4">
        <v>117</v>
      </c>
      <c r="B118" s="37">
        <v>44671</v>
      </c>
      <c r="C118" s="34" t="s">
        <v>12</v>
      </c>
      <c r="D118" s="34" t="s">
        <v>42</v>
      </c>
      <c r="E118" s="34" t="s">
        <v>28</v>
      </c>
      <c r="F118" s="34" t="s">
        <v>10</v>
      </c>
      <c r="G118" s="34"/>
      <c r="H118" s="34"/>
      <c r="I118" s="34" t="s">
        <v>9</v>
      </c>
      <c r="J118" s="34" t="s">
        <v>31</v>
      </c>
      <c r="L118" s="12"/>
    </row>
    <row r="119" spans="1:12" ht="18" customHeight="1">
      <c r="A119" s="4">
        <v>118</v>
      </c>
      <c r="B119" s="37">
        <v>44671</v>
      </c>
      <c r="C119" s="34" t="s">
        <v>21</v>
      </c>
      <c r="D119" s="34" t="s">
        <v>72</v>
      </c>
      <c r="E119" s="34" t="s">
        <v>48</v>
      </c>
      <c r="F119" s="34" t="s">
        <v>36</v>
      </c>
      <c r="G119" s="34"/>
      <c r="H119" s="34"/>
      <c r="I119" s="34" t="s">
        <v>37</v>
      </c>
      <c r="J119" s="34" t="s">
        <v>19</v>
      </c>
      <c r="L119" s="12"/>
    </row>
    <row r="120" spans="1:12" ht="18" customHeight="1">
      <c r="A120" s="4">
        <v>119</v>
      </c>
      <c r="B120" s="37">
        <v>44672</v>
      </c>
      <c r="C120" s="34" t="s">
        <v>57</v>
      </c>
      <c r="D120" s="34" t="s">
        <v>45</v>
      </c>
      <c r="E120" s="34" t="s">
        <v>43</v>
      </c>
      <c r="F120" s="34" t="s">
        <v>23</v>
      </c>
      <c r="G120" s="34"/>
      <c r="H120" s="34"/>
      <c r="I120" s="34" t="s">
        <v>26</v>
      </c>
      <c r="J120" s="34" t="s">
        <v>25</v>
      </c>
      <c r="L120" s="12"/>
    </row>
    <row r="121" spans="1:12" ht="18" customHeight="1">
      <c r="A121" s="4">
        <v>120</v>
      </c>
      <c r="B121" s="37">
        <v>44672</v>
      </c>
      <c r="C121" s="34" t="s">
        <v>42</v>
      </c>
      <c r="D121" s="34" t="s">
        <v>28</v>
      </c>
      <c r="E121" s="34" t="s">
        <v>10</v>
      </c>
      <c r="F121" s="34" t="s">
        <v>27</v>
      </c>
      <c r="G121" s="34"/>
      <c r="H121" s="34"/>
      <c r="I121" s="34" t="s">
        <v>9</v>
      </c>
      <c r="J121" s="34" t="s">
        <v>31</v>
      </c>
      <c r="L121" s="12"/>
    </row>
    <row r="122" spans="1:12" ht="18" customHeight="1">
      <c r="A122" s="4">
        <v>121</v>
      </c>
      <c r="B122" s="37">
        <v>44672</v>
      </c>
      <c r="C122" s="34" t="s">
        <v>72</v>
      </c>
      <c r="D122" s="34" t="s">
        <v>48</v>
      </c>
      <c r="E122" s="34" t="s">
        <v>36</v>
      </c>
      <c r="F122" s="34" t="s">
        <v>6</v>
      </c>
      <c r="G122" s="34"/>
      <c r="H122" s="34"/>
      <c r="I122" s="34" t="s">
        <v>37</v>
      </c>
      <c r="J122" s="34" t="s">
        <v>19</v>
      </c>
      <c r="L122" s="12"/>
    </row>
    <row r="123" spans="1:12" ht="18" customHeight="1">
      <c r="A123" s="4">
        <v>122</v>
      </c>
      <c r="B123" s="37">
        <v>44672</v>
      </c>
      <c r="C123" s="34" t="s">
        <v>22</v>
      </c>
      <c r="D123" s="34" t="s">
        <v>49</v>
      </c>
      <c r="E123" s="34" t="s">
        <v>5</v>
      </c>
      <c r="F123" s="34" t="s">
        <v>55</v>
      </c>
      <c r="G123" s="34"/>
      <c r="H123" s="34"/>
      <c r="I123" s="34" t="s">
        <v>13</v>
      </c>
      <c r="J123" s="34" t="s">
        <v>38</v>
      </c>
      <c r="L123" s="12"/>
    </row>
    <row r="124" spans="1:12" ht="18" customHeight="1">
      <c r="A124" s="4">
        <v>123</v>
      </c>
      <c r="B124" s="37">
        <v>44673</v>
      </c>
      <c r="C124" s="34" t="s">
        <v>45</v>
      </c>
      <c r="D124" s="34" t="s">
        <v>43</v>
      </c>
      <c r="E124" s="34" t="s">
        <v>23</v>
      </c>
      <c r="F124" s="34" t="s">
        <v>16</v>
      </c>
      <c r="G124" s="34"/>
      <c r="H124" s="34"/>
      <c r="I124" s="34" t="s">
        <v>19</v>
      </c>
      <c r="J124" s="34" t="s">
        <v>13</v>
      </c>
      <c r="L124" s="12"/>
    </row>
    <row r="125" spans="1:12" ht="18" customHeight="1">
      <c r="A125" s="4">
        <v>124</v>
      </c>
      <c r="B125" s="37">
        <v>44673</v>
      </c>
      <c r="C125" s="34" t="s">
        <v>48</v>
      </c>
      <c r="D125" s="34" t="s">
        <v>36</v>
      </c>
      <c r="E125" s="34" t="s">
        <v>6</v>
      </c>
      <c r="F125" s="34" t="s">
        <v>21</v>
      </c>
      <c r="G125" s="34"/>
      <c r="H125" s="34"/>
      <c r="I125" s="34" t="s">
        <v>31</v>
      </c>
      <c r="J125" s="34" t="s">
        <v>25</v>
      </c>
      <c r="L125" s="12"/>
    </row>
    <row r="126" spans="1:12" ht="18" customHeight="1">
      <c r="A126" s="4">
        <v>125</v>
      </c>
      <c r="B126" s="37">
        <v>44673</v>
      </c>
      <c r="C126" s="34" t="s">
        <v>17</v>
      </c>
      <c r="D126" s="34" t="s">
        <v>56</v>
      </c>
      <c r="E126" s="34" t="s">
        <v>40</v>
      </c>
      <c r="F126" s="34" t="s">
        <v>18</v>
      </c>
      <c r="G126" s="34"/>
      <c r="H126" s="34"/>
      <c r="I126" s="34" t="s">
        <v>20</v>
      </c>
      <c r="J126" s="34" t="s">
        <v>37</v>
      </c>
      <c r="L126" s="12"/>
    </row>
    <row r="127" spans="1:12" ht="18" customHeight="1">
      <c r="A127" s="4">
        <v>126</v>
      </c>
      <c r="B127" s="37">
        <v>44673</v>
      </c>
      <c r="C127" s="34" t="s">
        <v>33</v>
      </c>
      <c r="D127" s="34" t="s">
        <v>60</v>
      </c>
      <c r="E127" s="34" t="s">
        <v>34</v>
      </c>
      <c r="F127" s="34" t="s">
        <v>30</v>
      </c>
      <c r="G127" s="34"/>
      <c r="H127" s="34"/>
      <c r="I127" s="34" t="s">
        <v>14</v>
      </c>
      <c r="J127" s="34" t="s">
        <v>38</v>
      </c>
      <c r="L127" s="12"/>
    </row>
    <row r="128" spans="1:12" ht="18" customHeight="1">
      <c r="A128" s="4">
        <v>127</v>
      </c>
      <c r="B128" s="37">
        <v>44673</v>
      </c>
      <c r="C128" s="34" t="s">
        <v>49</v>
      </c>
      <c r="D128" s="34" t="s">
        <v>5</v>
      </c>
      <c r="E128" s="34" t="s">
        <v>51</v>
      </c>
      <c r="F128" s="34" t="s">
        <v>41</v>
      </c>
      <c r="G128" s="34"/>
      <c r="H128" s="34"/>
      <c r="I128" s="34" t="s">
        <v>32</v>
      </c>
      <c r="J128" s="34" t="s">
        <v>9</v>
      </c>
      <c r="L128" s="12"/>
    </row>
    <row r="129" spans="1:12" ht="18" customHeight="1">
      <c r="A129" s="4">
        <v>128</v>
      </c>
      <c r="B129" s="37">
        <v>44673</v>
      </c>
      <c r="C129" s="34" t="s">
        <v>58</v>
      </c>
      <c r="D129" s="34" t="s">
        <v>11</v>
      </c>
      <c r="E129" s="34" t="s">
        <v>24</v>
      </c>
      <c r="F129" s="34" t="s">
        <v>7</v>
      </c>
      <c r="G129" s="34"/>
      <c r="H129" s="34"/>
      <c r="I129" s="34" t="s">
        <v>26</v>
      </c>
      <c r="J129" s="34" t="s">
        <v>8</v>
      </c>
      <c r="L129" s="12"/>
    </row>
    <row r="130" spans="1:12" ht="18" customHeight="1">
      <c r="A130" s="4">
        <v>129</v>
      </c>
      <c r="B130" s="37">
        <v>44674</v>
      </c>
      <c r="C130" s="34" t="s">
        <v>11</v>
      </c>
      <c r="D130" s="34" t="s">
        <v>24</v>
      </c>
      <c r="E130" s="34" t="s">
        <v>7</v>
      </c>
      <c r="F130" s="34" t="s">
        <v>15</v>
      </c>
      <c r="G130" s="34"/>
      <c r="H130" s="34"/>
      <c r="I130" s="34" t="s">
        <v>26</v>
      </c>
      <c r="J130" s="34" t="s">
        <v>8</v>
      </c>
      <c r="L130" s="12"/>
    </row>
    <row r="131" spans="1:12" ht="18" customHeight="1">
      <c r="A131" s="4">
        <v>130</v>
      </c>
      <c r="B131" s="37">
        <v>44674</v>
      </c>
      <c r="C131" s="34" t="s">
        <v>36</v>
      </c>
      <c r="D131" s="34" t="s">
        <v>6</v>
      </c>
      <c r="E131" s="34" t="s">
        <v>21</v>
      </c>
      <c r="F131" s="34" t="s">
        <v>72</v>
      </c>
      <c r="G131" s="34"/>
      <c r="H131" s="34"/>
      <c r="I131" s="34" t="s">
        <v>31</v>
      </c>
      <c r="J131" s="34" t="s">
        <v>25</v>
      </c>
      <c r="L131" s="12"/>
    </row>
    <row r="132" spans="1:12" ht="18" customHeight="1">
      <c r="A132" s="4">
        <v>131</v>
      </c>
      <c r="B132" s="37">
        <v>44674</v>
      </c>
      <c r="C132" s="34" t="s">
        <v>5</v>
      </c>
      <c r="D132" s="34" t="s">
        <v>51</v>
      </c>
      <c r="E132" s="34" t="s">
        <v>41</v>
      </c>
      <c r="F132" s="34" t="s">
        <v>22</v>
      </c>
      <c r="G132" s="34"/>
      <c r="H132" s="34"/>
      <c r="I132" s="34" t="s">
        <v>32</v>
      </c>
      <c r="J132" s="34" t="s">
        <v>9</v>
      </c>
      <c r="L132" s="12"/>
    </row>
    <row r="133" spans="1:12" ht="18" customHeight="1">
      <c r="A133" s="4">
        <v>132</v>
      </c>
      <c r="B133" s="37">
        <v>44674</v>
      </c>
      <c r="C133" s="34" t="s">
        <v>43</v>
      </c>
      <c r="D133" s="34" t="s">
        <v>23</v>
      </c>
      <c r="E133" s="34" t="s">
        <v>16</v>
      </c>
      <c r="F133" s="34" t="s">
        <v>50</v>
      </c>
      <c r="G133" s="34"/>
      <c r="H133" s="34"/>
      <c r="I133" s="34" t="s">
        <v>19</v>
      </c>
      <c r="J133" s="34" t="s">
        <v>13</v>
      </c>
      <c r="L133" s="12"/>
    </row>
    <row r="134" spans="1:12" ht="18" customHeight="1">
      <c r="A134" s="4">
        <v>133</v>
      </c>
      <c r="B134" s="37">
        <v>44674</v>
      </c>
      <c r="C134" s="34" t="s">
        <v>56</v>
      </c>
      <c r="D134" s="34" t="s">
        <v>40</v>
      </c>
      <c r="E134" s="34" t="s">
        <v>18</v>
      </c>
      <c r="F134" s="34" t="s">
        <v>29</v>
      </c>
      <c r="G134" s="34"/>
      <c r="H134" s="34"/>
      <c r="I134" s="34" t="s">
        <v>20</v>
      </c>
      <c r="J134" s="34" t="s">
        <v>37</v>
      </c>
      <c r="L134" s="12"/>
    </row>
    <row r="135" spans="1:12" ht="18" customHeight="1">
      <c r="A135" s="4">
        <v>134</v>
      </c>
      <c r="B135" s="37">
        <v>44674</v>
      </c>
      <c r="C135" s="34" t="s">
        <v>60</v>
      </c>
      <c r="D135" s="34" t="s">
        <v>34</v>
      </c>
      <c r="E135" s="34" t="s">
        <v>30</v>
      </c>
      <c r="F135" s="34" t="s">
        <v>4</v>
      </c>
      <c r="G135" s="34"/>
      <c r="H135" s="34"/>
      <c r="I135" s="34" t="s">
        <v>14</v>
      </c>
      <c r="J135" s="34" t="s">
        <v>38</v>
      </c>
      <c r="L135" s="12"/>
    </row>
    <row r="136" spans="1:12" ht="18" customHeight="1">
      <c r="A136" s="4">
        <v>135</v>
      </c>
      <c r="B136" s="37">
        <v>44675</v>
      </c>
      <c r="C136" s="34" t="s">
        <v>23</v>
      </c>
      <c r="D136" s="34" t="s">
        <v>16</v>
      </c>
      <c r="E136" s="34" t="s">
        <v>50</v>
      </c>
      <c r="F136" s="34" t="s">
        <v>45</v>
      </c>
      <c r="G136" s="34"/>
      <c r="H136" s="34"/>
      <c r="I136" s="34" t="s">
        <v>19</v>
      </c>
      <c r="J136" s="34" t="s">
        <v>13</v>
      </c>
      <c r="L136" s="12"/>
    </row>
    <row r="137" spans="1:12" ht="18" customHeight="1">
      <c r="A137" s="4">
        <v>136</v>
      </c>
      <c r="B137" s="37">
        <v>44675</v>
      </c>
      <c r="C137" s="34" t="s">
        <v>24</v>
      </c>
      <c r="D137" s="34" t="s">
        <v>7</v>
      </c>
      <c r="E137" s="34" t="s">
        <v>15</v>
      </c>
      <c r="F137" s="34" t="s">
        <v>58</v>
      </c>
      <c r="G137" s="34"/>
      <c r="H137" s="34"/>
      <c r="I137" s="34" t="s">
        <v>26</v>
      </c>
      <c r="J137" s="34" t="s">
        <v>8</v>
      </c>
      <c r="L137" s="12"/>
    </row>
    <row r="138" spans="1:12" ht="18" customHeight="1">
      <c r="A138" s="4">
        <v>137</v>
      </c>
      <c r="B138" s="37">
        <v>44675</v>
      </c>
      <c r="C138" s="34" t="s">
        <v>6</v>
      </c>
      <c r="D138" s="34" t="s">
        <v>21</v>
      </c>
      <c r="E138" s="34" t="s">
        <v>72</v>
      </c>
      <c r="F138" s="34" t="s">
        <v>48</v>
      </c>
      <c r="G138" s="34"/>
      <c r="H138" s="34"/>
      <c r="I138" s="34" t="s">
        <v>31</v>
      </c>
      <c r="J138" s="34" t="s">
        <v>25</v>
      </c>
      <c r="L138" s="12"/>
    </row>
    <row r="139" spans="1:12" ht="18" customHeight="1">
      <c r="A139" s="4">
        <v>138</v>
      </c>
      <c r="B139" s="37">
        <v>44675</v>
      </c>
      <c r="C139" s="34" t="s">
        <v>34</v>
      </c>
      <c r="D139" s="34" t="s">
        <v>30</v>
      </c>
      <c r="E139" s="34" t="s">
        <v>4</v>
      </c>
      <c r="F139" s="34" t="s">
        <v>33</v>
      </c>
      <c r="G139" s="34"/>
      <c r="H139" s="34"/>
      <c r="I139" s="34" t="s">
        <v>14</v>
      </c>
      <c r="J139" s="34" t="s">
        <v>38</v>
      </c>
      <c r="L139" s="12"/>
    </row>
    <row r="140" spans="1:12" ht="18" customHeight="1">
      <c r="A140" s="4">
        <v>139</v>
      </c>
      <c r="B140" s="37">
        <v>44675</v>
      </c>
      <c r="C140" s="34" t="s">
        <v>51</v>
      </c>
      <c r="D140" s="34" t="s">
        <v>41</v>
      </c>
      <c r="E140" s="34" t="s">
        <v>22</v>
      </c>
      <c r="F140" s="34" t="s">
        <v>49</v>
      </c>
      <c r="G140" s="34"/>
      <c r="H140" s="34"/>
      <c r="I140" s="34" t="s">
        <v>32</v>
      </c>
      <c r="J140" s="34" t="s">
        <v>9</v>
      </c>
      <c r="L140" s="12"/>
    </row>
    <row r="141" spans="1:12" ht="18" customHeight="1">
      <c r="A141" s="4">
        <v>140</v>
      </c>
      <c r="B141" s="37">
        <v>44675</v>
      </c>
      <c r="C141" s="34" t="s">
        <v>40</v>
      </c>
      <c r="D141" s="34" t="s">
        <v>18</v>
      </c>
      <c r="E141" s="34" t="s">
        <v>29</v>
      </c>
      <c r="F141" s="34" t="s">
        <v>17</v>
      </c>
      <c r="G141" s="34"/>
      <c r="H141" s="34"/>
      <c r="I141" s="34" t="s">
        <v>20</v>
      </c>
      <c r="J141" s="34" t="s">
        <v>37</v>
      </c>
      <c r="L141" s="12"/>
    </row>
    <row r="142" spans="1:12" ht="18" customHeight="1">
      <c r="A142" s="4">
        <v>141</v>
      </c>
      <c r="B142" s="37">
        <v>44677</v>
      </c>
      <c r="C142" s="34" t="s">
        <v>28</v>
      </c>
      <c r="D142" s="34" t="s">
        <v>10</v>
      </c>
      <c r="E142" s="34" t="s">
        <v>27</v>
      </c>
      <c r="F142" s="34" t="s">
        <v>12</v>
      </c>
      <c r="G142" s="34"/>
      <c r="H142" s="34"/>
      <c r="I142" s="34" t="s">
        <v>8</v>
      </c>
      <c r="J142" s="34" t="s">
        <v>9</v>
      </c>
      <c r="L142" s="13"/>
    </row>
    <row r="143" spans="1:12" ht="18" customHeight="1">
      <c r="A143" s="4">
        <v>142</v>
      </c>
      <c r="B143" s="37">
        <v>44677</v>
      </c>
      <c r="C143" s="34" t="s">
        <v>30</v>
      </c>
      <c r="D143" s="34" t="s">
        <v>4</v>
      </c>
      <c r="E143" s="34" t="s">
        <v>33</v>
      </c>
      <c r="F143" s="34" t="s">
        <v>60</v>
      </c>
      <c r="G143" s="34"/>
      <c r="H143" s="34"/>
      <c r="I143" s="34" t="s">
        <v>31</v>
      </c>
      <c r="J143" s="34" t="s">
        <v>26</v>
      </c>
      <c r="L143" s="12"/>
    </row>
    <row r="144" spans="1:12" ht="18" customHeight="1">
      <c r="A144" s="4">
        <v>143</v>
      </c>
      <c r="B144" s="37">
        <v>44677</v>
      </c>
      <c r="C144" s="34" t="s">
        <v>21</v>
      </c>
      <c r="D144" s="34" t="s">
        <v>72</v>
      </c>
      <c r="E144" s="34" t="s">
        <v>48</v>
      </c>
      <c r="F144" s="34" t="s">
        <v>36</v>
      </c>
      <c r="G144" s="34"/>
      <c r="H144" s="34"/>
      <c r="I144" s="34" t="s">
        <v>13</v>
      </c>
      <c r="J144" s="34" t="s">
        <v>37</v>
      </c>
      <c r="L144" s="12"/>
    </row>
    <row r="145" spans="1:12" ht="18" customHeight="1">
      <c r="A145" s="4">
        <v>144</v>
      </c>
      <c r="B145" s="37">
        <v>44677</v>
      </c>
      <c r="C145" s="34" t="s">
        <v>18</v>
      </c>
      <c r="D145" s="34" t="s">
        <v>29</v>
      </c>
      <c r="E145" s="34" t="s">
        <v>17</v>
      </c>
      <c r="F145" s="34" t="s">
        <v>56</v>
      </c>
      <c r="G145" s="34"/>
      <c r="H145" s="34"/>
      <c r="I145" s="34" t="s">
        <v>25</v>
      </c>
      <c r="J145" s="34" t="s">
        <v>32</v>
      </c>
      <c r="L145" s="12"/>
    </row>
    <row r="146" spans="1:12" ht="18" customHeight="1">
      <c r="A146" s="4">
        <v>145</v>
      </c>
      <c r="B146" s="37">
        <v>44678</v>
      </c>
      <c r="C146" s="34" t="s">
        <v>10</v>
      </c>
      <c r="D146" s="34" t="s">
        <v>27</v>
      </c>
      <c r="E146" s="34" t="s">
        <v>12</v>
      </c>
      <c r="F146" s="34" t="s">
        <v>42</v>
      </c>
      <c r="G146" s="34"/>
      <c r="H146" s="34"/>
      <c r="I146" s="34" t="s">
        <v>8</v>
      </c>
      <c r="J146" s="34" t="s">
        <v>9</v>
      </c>
      <c r="L146" s="12"/>
    </row>
    <row r="147" spans="1:12" ht="18" customHeight="1">
      <c r="A147" s="4">
        <v>146</v>
      </c>
      <c r="B147" s="37">
        <v>44678</v>
      </c>
      <c r="C147" s="34" t="s">
        <v>4</v>
      </c>
      <c r="D147" s="34" t="s">
        <v>33</v>
      </c>
      <c r="E147" s="34" t="s">
        <v>60</v>
      </c>
      <c r="F147" s="34" t="s">
        <v>34</v>
      </c>
      <c r="G147" s="34"/>
      <c r="H147" s="34"/>
      <c r="I147" s="34" t="s">
        <v>31</v>
      </c>
      <c r="J147" s="34" t="s">
        <v>26</v>
      </c>
      <c r="L147" s="12"/>
    </row>
    <row r="148" spans="1:12" ht="18" customHeight="1">
      <c r="A148" s="4">
        <v>147</v>
      </c>
      <c r="B148" s="37">
        <v>44678</v>
      </c>
      <c r="C148" s="34" t="s">
        <v>72</v>
      </c>
      <c r="D148" s="34" t="s">
        <v>48</v>
      </c>
      <c r="E148" s="34" t="s">
        <v>36</v>
      </c>
      <c r="F148" s="34" t="s">
        <v>6</v>
      </c>
      <c r="G148" s="34"/>
      <c r="H148" s="34"/>
      <c r="I148" s="34" t="s">
        <v>13</v>
      </c>
      <c r="J148" s="34" t="s">
        <v>37</v>
      </c>
      <c r="L148" s="12"/>
    </row>
    <row r="149" spans="1:12" ht="18" customHeight="1">
      <c r="A149" s="4">
        <v>148</v>
      </c>
      <c r="B149" s="37">
        <v>44678</v>
      </c>
      <c r="C149" s="34" t="s">
        <v>15</v>
      </c>
      <c r="D149" s="34" t="s">
        <v>59</v>
      </c>
      <c r="E149" s="34" t="s">
        <v>11</v>
      </c>
      <c r="F149" s="34" t="s">
        <v>24</v>
      </c>
      <c r="G149" s="34"/>
      <c r="H149" s="34"/>
      <c r="I149" s="34" t="s">
        <v>38</v>
      </c>
      <c r="J149" s="34" t="s">
        <v>20</v>
      </c>
      <c r="L149" s="12"/>
    </row>
    <row r="150" spans="1:12" ht="18" customHeight="1">
      <c r="A150" s="4">
        <v>149</v>
      </c>
      <c r="B150" s="37">
        <v>44678</v>
      </c>
      <c r="C150" s="34" t="s">
        <v>29</v>
      </c>
      <c r="D150" s="34" t="s">
        <v>17</v>
      </c>
      <c r="E150" s="34" t="s">
        <v>56</v>
      </c>
      <c r="F150" s="34" t="s">
        <v>40</v>
      </c>
      <c r="G150" s="34"/>
      <c r="H150" s="34"/>
      <c r="I150" s="34" t="s">
        <v>25</v>
      </c>
      <c r="J150" s="34" t="s">
        <v>32</v>
      </c>
      <c r="L150" s="12"/>
    </row>
    <row r="151" spans="1:12" ht="18" customHeight="1">
      <c r="A151" s="4">
        <v>150</v>
      </c>
      <c r="B151" s="37">
        <v>44678</v>
      </c>
      <c r="C151" s="34" t="s">
        <v>22</v>
      </c>
      <c r="D151" s="34" t="s">
        <v>49</v>
      </c>
      <c r="E151" s="34" t="s">
        <v>5</v>
      </c>
      <c r="F151" s="34" t="s">
        <v>55</v>
      </c>
      <c r="G151" s="34"/>
      <c r="H151" s="34"/>
      <c r="I151" s="34" t="s">
        <v>19</v>
      </c>
      <c r="J151" s="34" t="s">
        <v>14</v>
      </c>
      <c r="L151" s="12"/>
    </row>
    <row r="152" spans="1:12" ht="18" customHeight="1">
      <c r="A152" s="4">
        <v>151</v>
      </c>
      <c r="B152" s="37">
        <v>44679</v>
      </c>
      <c r="C152" s="34" t="s">
        <v>49</v>
      </c>
      <c r="D152" s="34" t="s">
        <v>5</v>
      </c>
      <c r="E152" s="34" t="s">
        <v>55</v>
      </c>
      <c r="F152" s="34" t="s">
        <v>41</v>
      </c>
      <c r="G152" s="34"/>
      <c r="H152" s="34"/>
      <c r="I152" s="34" t="s">
        <v>19</v>
      </c>
      <c r="J152" s="34" t="s">
        <v>14</v>
      </c>
      <c r="L152" s="12"/>
    </row>
    <row r="153" spans="1:12" ht="18" customHeight="1">
      <c r="A153" s="4">
        <v>152</v>
      </c>
      <c r="B153" s="37">
        <v>44679</v>
      </c>
      <c r="C153" s="34" t="s">
        <v>27</v>
      </c>
      <c r="D153" s="34" t="s">
        <v>12</v>
      </c>
      <c r="E153" s="34" t="s">
        <v>65</v>
      </c>
      <c r="F153" s="34" t="s">
        <v>28</v>
      </c>
      <c r="G153" s="34"/>
      <c r="H153" s="34"/>
      <c r="I153" s="34" t="s">
        <v>8</v>
      </c>
      <c r="J153" s="34" t="s">
        <v>9</v>
      </c>
      <c r="L153" s="12"/>
    </row>
    <row r="154" spans="1:12" ht="18" customHeight="1">
      <c r="A154" s="4">
        <v>153</v>
      </c>
      <c r="B154" s="37">
        <v>44679</v>
      </c>
      <c r="C154" s="34" t="s">
        <v>17</v>
      </c>
      <c r="D154" s="34" t="s">
        <v>56</v>
      </c>
      <c r="E154" s="34" t="s">
        <v>40</v>
      </c>
      <c r="F154" s="34" t="s">
        <v>18</v>
      </c>
      <c r="G154" s="34"/>
      <c r="H154" s="34"/>
      <c r="I154" s="34" t="s">
        <v>25</v>
      </c>
      <c r="J154" s="34" t="s">
        <v>32</v>
      </c>
      <c r="L154" s="12"/>
    </row>
    <row r="155" spans="1:12" ht="18" customHeight="1">
      <c r="A155" s="4">
        <v>154</v>
      </c>
      <c r="B155" s="37">
        <v>44679</v>
      </c>
      <c r="C155" s="34" t="s">
        <v>33</v>
      </c>
      <c r="D155" s="34" t="s">
        <v>60</v>
      </c>
      <c r="E155" s="34" t="s">
        <v>34</v>
      </c>
      <c r="F155" s="34" t="s">
        <v>30</v>
      </c>
      <c r="G155" s="34"/>
      <c r="H155" s="34"/>
      <c r="I155" s="34" t="s">
        <v>31</v>
      </c>
      <c r="J155" s="34" t="s">
        <v>26</v>
      </c>
      <c r="K155" s="53"/>
      <c r="L155" s="12"/>
    </row>
    <row r="156" spans="1:12" ht="18" customHeight="1">
      <c r="A156" s="4">
        <v>155</v>
      </c>
      <c r="B156" s="37">
        <v>44679</v>
      </c>
      <c r="C156" s="34" t="s">
        <v>48</v>
      </c>
      <c r="D156" s="34" t="s">
        <v>36</v>
      </c>
      <c r="E156" s="34" t="s">
        <v>6</v>
      </c>
      <c r="F156" s="34" t="s">
        <v>21</v>
      </c>
      <c r="G156" s="34"/>
      <c r="H156" s="34"/>
      <c r="I156" s="34" t="s">
        <v>13</v>
      </c>
      <c r="J156" s="34" t="s">
        <v>37</v>
      </c>
      <c r="K156" s="53"/>
      <c r="L156" s="12"/>
    </row>
    <row r="157" spans="1:12" ht="18" customHeight="1">
      <c r="A157" s="4">
        <v>156</v>
      </c>
      <c r="B157" s="37">
        <v>44679</v>
      </c>
      <c r="C157" s="34" t="s">
        <v>59</v>
      </c>
      <c r="D157" s="34" t="s">
        <v>11</v>
      </c>
      <c r="E157" s="34" t="s">
        <v>24</v>
      </c>
      <c r="F157" s="34" t="s">
        <v>7</v>
      </c>
      <c r="G157" s="34"/>
      <c r="H157" s="34"/>
      <c r="I157" s="34" t="s">
        <v>38</v>
      </c>
      <c r="J157" s="34" t="s">
        <v>20</v>
      </c>
      <c r="K157" s="53"/>
      <c r="L157" s="12"/>
    </row>
    <row r="158" spans="1:12" ht="18" customHeight="1">
      <c r="A158" s="4">
        <v>157</v>
      </c>
      <c r="B158" s="37">
        <v>44680</v>
      </c>
      <c r="C158" s="34" t="s">
        <v>5</v>
      </c>
      <c r="D158" s="34" t="s">
        <v>55</v>
      </c>
      <c r="E158" s="34" t="s">
        <v>41</v>
      </c>
      <c r="F158" s="34" t="s">
        <v>22</v>
      </c>
      <c r="G158" s="34"/>
      <c r="H158" s="34"/>
      <c r="I158" s="34" t="s">
        <v>37</v>
      </c>
      <c r="J158" s="34" t="s">
        <v>38</v>
      </c>
      <c r="K158" s="53"/>
      <c r="L158" s="12"/>
    </row>
    <row r="159" spans="1:12" ht="18" customHeight="1">
      <c r="A159" s="4">
        <v>158</v>
      </c>
      <c r="B159" s="37">
        <v>44680</v>
      </c>
      <c r="C159" s="34" t="s">
        <v>11</v>
      </c>
      <c r="D159" s="34" t="s">
        <v>24</v>
      </c>
      <c r="E159" s="34" t="s">
        <v>66</v>
      </c>
      <c r="F159" s="34" t="s">
        <v>15</v>
      </c>
      <c r="G159" s="34"/>
      <c r="H159" s="34"/>
      <c r="I159" s="34" t="s">
        <v>26</v>
      </c>
      <c r="J159" s="34" t="s">
        <v>32</v>
      </c>
      <c r="K159" s="53"/>
      <c r="L159" s="12"/>
    </row>
    <row r="160" spans="1:12" ht="18" customHeight="1">
      <c r="A160" s="4">
        <v>159</v>
      </c>
      <c r="B160" s="37">
        <v>44680</v>
      </c>
      <c r="C160" s="34" t="s">
        <v>16</v>
      </c>
      <c r="D160" s="34" t="s">
        <v>50</v>
      </c>
      <c r="E160" s="34" t="s">
        <v>45</v>
      </c>
      <c r="F160" s="34" t="s">
        <v>43</v>
      </c>
      <c r="G160" s="34"/>
      <c r="H160" s="34"/>
      <c r="I160" s="34" t="s">
        <v>20</v>
      </c>
      <c r="J160" s="34" t="s">
        <v>19</v>
      </c>
      <c r="L160" s="12"/>
    </row>
    <row r="161" spans="1:12" ht="18" customHeight="1">
      <c r="A161" s="4">
        <v>160</v>
      </c>
      <c r="B161" s="37">
        <v>44681</v>
      </c>
      <c r="C161" s="34" t="s">
        <v>55</v>
      </c>
      <c r="D161" s="34" t="s">
        <v>41</v>
      </c>
      <c r="E161" s="34" t="s">
        <v>22</v>
      </c>
      <c r="F161" s="34" t="s">
        <v>49</v>
      </c>
      <c r="G161" s="34"/>
      <c r="H161" s="34"/>
      <c r="I161" s="34" t="s">
        <v>37</v>
      </c>
      <c r="J161" s="34" t="s">
        <v>38</v>
      </c>
      <c r="L161" s="12"/>
    </row>
    <row r="162" spans="1:12" ht="18" customHeight="1">
      <c r="A162" s="4">
        <v>161</v>
      </c>
      <c r="B162" s="37">
        <v>44681</v>
      </c>
      <c r="C162" s="34" t="s">
        <v>34</v>
      </c>
      <c r="D162" s="34" t="s">
        <v>30</v>
      </c>
      <c r="E162" s="34" t="s">
        <v>4</v>
      </c>
      <c r="F162" s="34" t="s">
        <v>33</v>
      </c>
      <c r="G162" s="34"/>
      <c r="H162" s="34"/>
      <c r="I162" s="34" t="s">
        <v>9</v>
      </c>
      <c r="J162" s="34" t="s">
        <v>25</v>
      </c>
      <c r="L162" s="12"/>
    </row>
    <row r="163" spans="1:12" ht="18" customHeight="1">
      <c r="A163" s="4">
        <v>162</v>
      </c>
      <c r="B163" s="37">
        <v>44681</v>
      </c>
      <c r="C163" s="34" t="s">
        <v>42</v>
      </c>
      <c r="D163" s="34" t="s">
        <v>28</v>
      </c>
      <c r="E163" s="34" t="s">
        <v>51</v>
      </c>
      <c r="F163" s="34" t="s">
        <v>27</v>
      </c>
      <c r="G163" s="34"/>
      <c r="H163" s="34"/>
      <c r="I163" s="34" t="s">
        <v>14</v>
      </c>
      <c r="J163" s="34" t="s">
        <v>13</v>
      </c>
    </row>
    <row r="164" spans="1:12" ht="18" customHeight="1">
      <c r="A164" s="4">
        <v>163</v>
      </c>
      <c r="B164" s="37">
        <v>44681</v>
      </c>
      <c r="C164" s="34" t="s">
        <v>6</v>
      </c>
      <c r="D164" s="34" t="s">
        <v>21</v>
      </c>
      <c r="E164" s="34" t="s">
        <v>72</v>
      </c>
      <c r="F164" s="34" t="s">
        <v>48</v>
      </c>
      <c r="G164" s="34"/>
      <c r="H164" s="34"/>
      <c r="I164" s="34" t="s">
        <v>8</v>
      </c>
      <c r="J164" s="34" t="s">
        <v>31</v>
      </c>
    </row>
    <row r="165" spans="1:12" ht="18" customHeight="1">
      <c r="A165" s="4">
        <v>164</v>
      </c>
      <c r="B165" s="37">
        <v>44681</v>
      </c>
      <c r="C165" s="34" t="s">
        <v>24</v>
      </c>
      <c r="D165" s="34" t="s">
        <v>66</v>
      </c>
      <c r="E165" s="34" t="s">
        <v>15</v>
      </c>
      <c r="F165" s="34" t="s">
        <v>57</v>
      </c>
      <c r="G165" s="34"/>
      <c r="H165" s="34"/>
      <c r="I165" s="34" t="s">
        <v>26</v>
      </c>
      <c r="J165" s="34" t="s">
        <v>32</v>
      </c>
    </row>
    <row r="166" spans="1:12" ht="18" customHeight="1">
      <c r="A166" s="4">
        <v>165</v>
      </c>
      <c r="B166" s="37">
        <v>44681</v>
      </c>
      <c r="C166" s="34" t="s">
        <v>50</v>
      </c>
      <c r="D166" s="34" t="s">
        <v>45</v>
      </c>
      <c r="E166" s="34" t="s">
        <v>43</v>
      </c>
      <c r="F166" s="34" t="s">
        <v>23</v>
      </c>
      <c r="G166" s="34"/>
      <c r="H166" s="34"/>
      <c r="I166" s="34" t="s">
        <v>20</v>
      </c>
      <c r="J166" s="34" t="s">
        <v>19</v>
      </c>
    </row>
    <row r="167" spans="1:12" ht="18" customHeight="1">
      <c r="A167" s="4">
        <v>166</v>
      </c>
      <c r="B167" s="37">
        <v>44682</v>
      </c>
      <c r="C167" s="34" t="s">
        <v>45</v>
      </c>
      <c r="D167" s="34" t="s">
        <v>43</v>
      </c>
      <c r="E167" s="34" t="s">
        <v>23</v>
      </c>
      <c r="F167" s="34" t="s">
        <v>16</v>
      </c>
      <c r="G167" s="34"/>
      <c r="H167" s="34"/>
      <c r="I167" s="34" t="s">
        <v>20</v>
      </c>
      <c r="J167" s="34" t="s">
        <v>19</v>
      </c>
    </row>
    <row r="168" spans="1:12" ht="18" customHeight="1">
      <c r="A168" s="4">
        <v>167</v>
      </c>
      <c r="B168" s="37">
        <v>44682</v>
      </c>
      <c r="C168" s="34" t="s">
        <v>41</v>
      </c>
      <c r="D168" s="34" t="s">
        <v>22</v>
      </c>
      <c r="E168" s="34" t="s">
        <v>49</v>
      </c>
      <c r="F168" s="34" t="s">
        <v>5</v>
      </c>
      <c r="G168" s="34"/>
      <c r="H168" s="34"/>
      <c r="I168" s="34" t="s">
        <v>37</v>
      </c>
      <c r="J168" s="34" t="s">
        <v>38</v>
      </c>
    </row>
    <row r="169" spans="1:12" ht="18" customHeight="1">
      <c r="A169" s="4">
        <v>168</v>
      </c>
      <c r="B169" s="37">
        <v>44682</v>
      </c>
      <c r="C169" s="34" t="s">
        <v>66</v>
      </c>
      <c r="D169" s="34" t="s">
        <v>15</v>
      </c>
      <c r="E169" s="34" t="s">
        <v>57</v>
      </c>
      <c r="F169" s="34" t="s">
        <v>11</v>
      </c>
      <c r="G169" s="34"/>
      <c r="H169" s="34"/>
      <c r="I169" s="34" t="s">
        <v>26</v>
      </c>
      <c r="J169" s="34" t="s">
        <v>32</v>
      </c>
    </row>
    <row r="170" spans="1:12" ht="18" customHeight="1">
      <c r="A170" s="4">
        <v>169</v>
      </c>
      <c r="B170" s="37">
        <v>44682</v>
      </c>
      <c r="C170" s="34" t="s">
        <v>30</v>
      </c>
      <c r="D170" s="34" t="s">
        <v>4</v>
      </c>
      <c r="E170" s="34" t="s">
        <v>33</v>
      </c>
      <c r="F170" s="34" t="s">
        <v>60</v>
      </c>
      <c r="G170" s="34"/>
      <c r="H170" s="34"/>
      <c r="I170" s="34" t="s">
        <v>9</v>
      </c>
      <c r="J170" s="34" t="s">
        <v>25</v>
      </c>
      <c r="L170" s="13"/>
    </row>
    <row r="171" spans="1:12" ht="18" customHeight="1">
      <c r="A171" s="4">
        <v>170</v>
      </c>
      <c r="B171" s="37">
        <v>44682</v>
      </c>
      <c r="C171" s="34" t="s">
        <v>21</v>
      </c>
      <c r="D171" s="34" t="s">
        <v>72</v>
      </c>
      <c r="E171" s="34" t="s">
        <v>48</v>
      </c>
      <c r="F171" s="34" t="s">
        <v>18</v>
      </c>
      <c r="G171" s="34"/>
      <c r="H171" s="34"/>
      <c r="I171" s="34" t="s">
        <v>8</v>
      </c>
      <c r="J171" s="34" t="s">
        <v>31</v>
      </c>
    </row>
    <row r="172" spans="1:12" ht="18" customHeight="1">
      <c r="A172" s="4">
        <v>171</v>
      </c>
      <c r="B172" s="37">
        <v>44684</v>
      </c>
      <c r="C172" s="34" t="s">
        <v>4</v>
      </c>
      <c r="D172" s="34" t="s">
        <v>33</v>
      </c>
      <c r="E172" s="34" t="s">
        <v>59</v>
      </c>
      <c r="F172" s="34" t="s">
        <v>34</v>
      </c>
      <c r="G172" s="34"/>
      <c r="H172" s="34"/>
      <c r="I172" s="34" t="s">
        <v>32</v>
      </c>
      <c r="J172" s="34" t="s">
        <v>8</v>
      </c>
    </row>
    <row r="173" spans="1:12" ht="18" customHeight="1">
      <c r="A173" s="4">
        <v>172</v>
      </c>
      <c r="B173" s="37">
        <v>44684</v>
      </c>
      <c r="C173" s="34" t="s">
        <v>10</v>
      </c>
      <c r="D173" s="34" t="s">
        <v>27</v>
      </c>
      <c r="E173" s="34" t="s">
        <v>12</v>
      </c>
      <c r="F173" s="34" t="s">
        <v>42</v>
      </c>
      <c r="G173" s="34"/>
      <c r="H173" s="34"/>
      <c r="I173" s="34" t="s">
        <v>19</v>
      </c>
      <c r="J173" s="34" t="s">
        <v>304</v>
      </c>
    </row>
    <row r="174" spans="1:12" ht="18" customHeight="1">
      <c r="A174" s="4">
        <v>173</v>
      </c>
      <c r="B174" s="37">
        <v>44684</v>
      </c>
      <c r="C174" s="34" t="s">
        <v>43</v>
      </c>
      <c r="D174" s="34" t="s">
        <v>23</v>
      </c>
      <c r="E174" s="34" t="s">
        <v>16</v>
      </c>
      <c r="F174" s="34" t="s">
        <v>50</v>
      </c>
      <c r="G174" s="34"/>
      <c r="H174" s="34"/>
      <c r="I174" s="34" t="s">
        <v>38</v>
      </c>
      <c r="J174" s="34" t="s">
        <v>14</v>
      </c>
    </row>
    <row r="175" spans="1:12" ht="18" customHeight="1">
      <c r="A175" s="4">
        <v>174</v>
      </c>
      <c r="B175" s="37">
        <v>44684</v>
      </c>
      <c r="C175" s="34" t="s">
        <v>15</v>
      </c>
      <c r="D175" s="34" t="s">
        <v>58</v>
      </c>
      <c r="E175" s="34" t="s">
        <v>11</v>
      </c>
      <c r="F175" s="34" t="s">
        <v>24</v>
      </c>
      <c r="G175" s="34"/>
      <c r="H175" s="34"/>
      <c r="I175" s="34" t="s">
        <v>25</v>
      </c>
      <c r="J175" s="34" t="s">
        <v>26</v>
      </c>
      <c r="L175" s="12"/>
    </row>
    <row r="176" spans="1:12" ht="18" customHeight="1">
      <c r="A176" s="4">
        <v>175</v>
      </c>
      <c r="B176" s="37">
        <v>44684</v>
      </c>
      <c r="C176" s="34" t="s">
        <v>57</v>
      </c>
      <c r="D176" s="34" t="s">
        <v>40</v>
      </c>
      <c r="E176" s="34" t="s">
        <v>18</v>
      </c>
      <c r="F176" s="34" t="s">
        <v>29</v>
      </c>
      <c r="G176" s="34"/>
      <c r="H176" s="34"/>
      <c r="I176" s="34" t="s">
        <v>13</v>
      </c>
      <c r="J176" s="34" t="s">
        <v>20</v>
      </c>
      <c r="L176" s="12"/>
    </row>
    <row r="177" spans="1:12" ht="18" customHeight="1">
      <c r="A177" s="4">
        <v>176</v>
      </c>
      <c r="B177" s="37">
        <v>44684</v>
      </c>
      <c r="C177" s="34" t="s">
        <v>22</v>
      </c>
      <c r="D177" s="34" t="s">
        <v>49</v>
      </c>
      <c r="E177" s="34" t="s">
        <v>5</v>
      </c>
      <c r="F177" s="34" t="s">
        <v>55</v>
      </c>
      <c r="G177" s="34"/>
      <c r="H177" s="34"/>
      <c r="I177" s="34" t="s">
        <v>31</v>
      </c>
      <c r="J177" s="34" t="s">
        <v>9</v>
      </c>
      <c r="L177" s="12"/>
    </row>
    <row r="178" spans="1:12" ht="18" customHeight="1">
      <c r="A178" s="4">
        <v>177</v>
      </c>
      <c r="B178" s="37">
        <v>44685</v>
      </c>
      <c r="C178" s="34" t="s">
        <v>40</v>
      </c>
      <c r="D178" s="34" t="s">
        <v>18</v>
      </c>
      <c r="E178" s="34" t="s">
        <v>29</v>
      </c>
      <c r="F178" s="34" t="s">
        <v>17</v>
      </c>
      <c r="G178" s="34"/>
      <c r="H178" s="34"/>
      <c r="I178" s="34" t="s">
        <v>13</v>
      </c>
      <c r="J178" s="34" t="s">
        <v>20</v>
      </c>
      <c r="L178" s="12"/>
    </row>
    <row r="179" spans="1:12" ht="18" customHeight="1">
      <c r="A179" s="4">
        <v>178</v>
      </c>
      <c r="B179" s="37">
        <v>44685</v>
      </c>
      <c r="C179" s="34" t="s">
        <v>49</v>
      </c>
      <c r="D179" s="34" t="s">
        <v>5</v>
      </c>
      <c r="E179" s="34" t="s">
        <v>55</v>
      </c>
      <c r="F179" s="34" t="s">
        <v>41</v>
      </c>
      <c r="G179" s="34"/>
      <c r="H179" s="34"/>
      <c r="I179" s="34" t="s">
        <v>31</v>
      </c>
      <c r="J179" s="34" t="s">
        <v>9</v>
      </c>
      <c r="L179" s="12"/>
    </row>
    <row r="180" spans="1:12" ht="18" customHeight="1">
      <c r="A180" s="4">
        <v>179</v>
      </c>
      <c r="B180" s="37">
        <v>44685</v>
      </c>
      <c r="C180" s="34" t="s">
        <v>58</v>
      </c>
      <c r="D180" s="34" t="s">
        <v>11</v>
      </c>
      <c r="E180" s="34" t="s">
        <v>24</v>
      </c>
      <c r="F180" s="34" t="s">
        <v>7</v>
      </c>
      <c r="G180" s="34"/>
      <c r="H180" s="34"/>
      <c r="I180" s="34" t="s">
        <v>25</v>
      </c>
      <c r="J180" s="34" t="s">
        <v>26</v>
      </c>
      <c r="L180" s="12"/>
    </row>
    <row r="181" spans="1:12" ht="18" customHeight="1">
      <c r="A181" s="4">
        <v>180</v>
      </c>
      <c r="B181" s="37">
        <v>44685</v>
      </c>
      <c r="C181" s="34" t="s">
        <v>23</v>
      </c>
      <c r="D181" s="34" t="s">
        <v>16</v>
      </c>
      <c r="E181" s="34" t="s">
        <v>50</v>
      </c>
      <c r="F181" s="34" t="s">
        <v>45</v>
      </c>
      <c r="G181" s="34"/>
      <c r="H181" s="34"/>
      <c r="I181" s="34" t="s">
        <v>38</v>
      </c>
      <c r="J181" s="34" t="s">
        <v>14</v>
      </c>
      <c r="L181" s="12"/>
    </row>
    <row r="182" spans="1:12" ht="18" customHeight="1">
      <c r="A182" s="4">
        <v>181</v>
      </c>
      <c r="B182" s="37">
        <v>44685</v>
      </c>
      <c r="C182" s="34" t="s">
        <v>27</v>
      </c>
      <c r="D182" s="34" t="s">
        <v>12</v>
      </c>
      <c r="E182" s="34" t="s">
        <v>42</v>
      </c>
      <c r="F182" s="34" t="s">
        <v>28</v>
      </c>
      <c r="G182" s="34"/>
      <c r="H182" s="34"/>
      <c r="I182" s="34" t="s">
        <v>19</v>
      </c>
      <c r="J182" s="34" t="s">
        <v>37</v>
      </c>
      <c r="L182" s="12"/>
    </row>
    <row r="183" spans="1:12" ht="18" customHeight="1">
      <c r="A183" s="4">
        <v>182</v>
      </c>
      <c r="B183" s="37">
        <v>44685</v>
      </c>
      <c r="C183" s="34" t="s">
        <v>33</v>
      </c>
      <c r="D183" s="34" t="s">
        <v>59</v>
      </c>
      <c r="E183" s="34" t="s">
        <v>34</v>
      </c>
      <c r="F183" s="34" t="s">
        <v>30</v>
      </c>
      <c r="G183" s="34"/>
      <c r="H183" s="34"/>
      <c r="I183" s="34" t="s">
        <v>32</v>
      </c>
      <c r="J183" s="34" t="s">
        <v>8</v>
      </c>
      <c r="L183" s="12"/>
    </row>
    <row r="184" spans="1:12" ht="18" customHeight="1">
      <c r="A184" s="4">
        <v>183</v>
      </c>
      <c r="B184" s="37">
        <v>44686</v>
      </c>
      <c r="C184" s="34" t="s">
        <v>59</v>
      </c>
      <c r="D184" s="34" t="s">
        <v>34</v>
      </c>
      <c r="E184" s="34" t="s">
        <v>30</v>
      </c>
      <c r="F184" s="34" t="s">
        <v>4</v>
      </c>
      <c r="G184" s="34"/>
      <c r="H184" s="34"/>
      <c r="I184" s="34" t="s">
        <v>32</v>
      </c>
      <c r="J184" s="34" t="s">
        <v>8</v>
      </c>
      <c r="L184" s="12"/>
    </row>
    <row r="185" spans="1:12" ht="18" customHeight="1">
      <c r="A185" s="4">
        <v>184</v>
      </c>
      <c r="B185" s="37">
        <v>44686</v>
      </c>
      <c r="C185" s="34" t="s">
        <v>5</v>
      </c>
      <c r="D185" s="34" t="s">
        <v>55</v>
      </c>
      <c r="E185" s="34" t="s">
        <v>41</v>
      </c>
      <c r="F185" s="34" t="s">
        <v>22</v>
      </c>
      <c r="G185" s="34"/>
      <c r="H185" s="34"/>
      <c r="I185" s="34" t="s">
        <v>31</v>
      </c>
      <c r="J185" s="34" t="s">
        <v>9</v>
      </c>
      <c r="L185" s="12"/>
    </row>
    <row r="186" spans="1:12" ht="18" customHeight="1">
      <c r="A186" s="4">
        <v>185</v>
      </c>
      <c r="B186" s="37">
        <v>44686</v>
      </c>
      <c r="C186" s="34" t="s">
        <v>11</v>
      </c>
      <c r="D186" s="34" t="s">
        <v>24</v>
      </c>
      <c r="E186" s="34" t="s">
        <v>7</v>
      </c>
      <c r="F186" s="34" t="s">
        <v>15</v>
      </c>
      <c r="G186" s="34"/>
      <c r="H186" s="34"/>
      <c r="I186" s="34" t="s">
        <v>25</v>
      </c>
      <c r="J186" s="34" t="s">
        <v>26</v>
      </c>
      <c r="L186" s="12"/>
    </row>
    <row r="187" spans="1:12" ht="18" customHeight="1">
      <c r="A187" s="4">
        <v>186</v>
      </c>
      <c r="B187" s="37">
        <v>44686</v>
      </c>
      <c r="C187" s="34" t="s">
        <v>18</v>
      </c>
      <c r="D187" s="34" t="s">
        <v>29</v>
      </c>
      <c r="E187" s="34" t="s">
        <v>17</v>
      </c>
      <c r="F187" s="34" t="s">
        <v>57</v>
      </c>
      <c r="G187" s="34"/>
      <c r="H187" s="34"/>
      <c r="I187" s="34" t="s">
        <v>13</v>
      </c>
      <c r="J187" s="34" t="s">
        <v>20</v>
      </c>
      <c r="L187" s="12"/>
    </row>
    <row r="188" spans="1:12" ht="18" customHeight="1">
      <c r="A188" s="4">
        <v>187</v>
      </c>
      <c r="B188" s="37">
        <v>44686</v>
      </c>
      <c r="C188" s="34" t="s">
        <v>16</v>
      </c>
      <c r="D188" s="34" t="s">
        <v>50</v>
      </c>
      <c r="E188" s="34" t="s">
        <v>45</v>
      </c>
      <c r="F188" s="34" t="s">
        <v>43</v>
      </c>
      <c r="G188" s="34"/>
      <c r="H188" s="34"/>
      <c r="I188" s="34" t="s">
        <v>38</v>
      </c>
      <c r="J188" s="34" t="s">
        <v>14</v>
      </c>
      <c r="L188" s="12"/>
    </row>
    <row r="189" spans="1:12" ht="18" customHeight="1">
      <c r="A189" s="4">
        <v>188</v>
      </c>
      <c r="B189" s="37">
        <v>44686</v>
      </c>
      <c r="C189" s="34" t="s">
        <v>12</v>
      </c>
      <c r="D189" s="34" t="s">
        <v>42</v>
      </c>
      <c r="E189" s="34" t="s">
        <v>28</v>
      </c>
      <c r="F189" s="34" t="s">
        <v>10</v>
      </c>
      <c r="G189" s="34"/>
      <c r="H189" s="34"/>
      <c r="I189" s="34" t="s">
        <v>19</v>
      </c>
      <c r="J189" s="34" t="s">
        <v>37</v>
      </c>
      <c r="L189" s="12"/>
    </row>
    <row r="190" spans="1:12" ht="18" customHeight="1">
      <c r="A190" s="4">
        <v>189</v>
      </c>
      <c r="B190" s="37">
        <v>44687</v>
      </c>
      <c r="C190" s="34" t="s">
        <v>72</v>
      </c>
      <c r="D190" s="34" t="s">
        <v>51</v>
      </c>
      <c r="E190" s="34" t="s">
        <v>48</v>
      </c>
      <c r="F190" s="34" t="s">
        <v>6</v>
      </c>
      <c r="G190" s="34"/>
      <c r="H190" s="34"/>
      <c r="I190" s="34" t="s">
        <v>20</v>
      </c>
      <c r="J190" s="34" t="s">
        <v>38</v>
      </c>
      <c r="L190" s="12"/>
    </row>
    <row r="191" spans="1:12" ht="18" customHeight="1">
      <c r="A191" s="4">
        <v>190</v>
      </c>
      <c r="B191" s="37">
        <v>44687</v>
      </c>
      <c r="C191" s="34" t="s">
        <v>55</v>
      </c>
      <c r="D191" s="34" t="s">
        <v>41</v>
      </c>
      <c r="E191" s="34" t="s">
        <v>22</v>
      </c>
      <c r="F191" s="34" t="s">
        <v>49</v>
      </c>
      <c r="G191" s="34"/>
      <c r="H191" s="34"/>
      <c r="I191" s="34" t="s">
        <v>32</v>
      </c>
      <c r="J191" s="34" t="s">
        <v>31</v>
      </c>
      <c r="L191" s="12"/>
    </row>
    <row r="192" spans="1:12" ht="18" customHeight="1">
      <c r="A192" s="4">
        <v>191</v>
      </c>
      <c r="B192" s="37">
        <v>44687</v>
      </c>
      <c r="C192" s="34" t="s">
        <v>34</v>
      </c>
      <c r="D192" s="34" t="s">
        <v>30</v>
      </c>
      <c r="E192" s="34" t="s">
        <v>4</v>
      </c>
      <c r="F192" s="34" t="s">
        <v>33</v>
      </c>
      <c r="G192" s="34"/>
      <c r="H192" s="34"/>
      <c r="I192" s="34" t="s">
        <v>37</v>
      </c>
      <c r="J192" s="34" t="s">
        <v>14</v>
      </c>
      <c r="L192" s="12"/>
    </row>
    <row r="193" spans="1:12" ht="18" customHeight="1">
      <c r="A193" s="4">
        <v>192</v>
      </c>
      <c r="B193" s="37">
        <v>44687</v>
      </c>
      <c r="C193" s="34" t="s">
        <v>29</v>
      </c>
      <c r="D193" s="34" t="s">
        <v>17</v>
      </c>
      <c r="E193" s="34" t="s">
        <v>56</v>
      </c>
      <c r="F193" s="34" t="s">
        <v>40</v>
      </c>
      <c r="G193" s="34"/>
      <c r="H193" s="34"/>
      <c r="I193" s="34" t="s">
        <v>8</v>
      </c>
      <c r="J193" s="34" t="s">
        <v>25</v>
      </c>
      <c r="L193" s="12"/>
    </row>
    <row r="194" spans="1:12" ht="18" customHeight="1">
      <c r="A194" s="4">
        <v>193</v>
      </c>
      <c r="B194" s="37">
        <v>44687</v>
      </c>
      <c r="C194" s="34" t="s">
        <v>24</v>
      </c>
      <c r="D194" s="34" t="s">
        <v>7</v>
      </c>
      <c r="E194" s="34" t="s">
        <v>15</v>
      </c>
      <c r="F194" s="34" t="s">
        <v>58</v>
      </c>
      <c r="G194" s="34"/>
      <c r="H194" s="34"/>
      <c r="I194" s="34" t="s">
        <v>19</v>
      </c>
      <c r="J194" s="34" t="s">
        <v>13</v>
      </c>
      <c r="L194" s="12"/>
    </row>
    <row r="195" spans="1:12" ht="18" customHeight="1">
      <c r="A195" s="4">
        <v>194</v>
      </c>
      <c r="B195" s="37">
        <v>44687</v>
      </c>
      <c r="C195" s="34" t="s">
        <v>50</v>
      </c>
      <c r="D195" s="34" t="s">
        <v>45</v>
      </c>
      <c r="E195" s="34" t="s">
        <v>43</v>
      </c>
      <c r="F195" s="34" t="s">
        <v>23</v>
      </c>
      <c r="G195" s="34"/>
      <c r="H195" s="34"/>
      <c r="I195" s="34" t="s">
        <v>26</v>
      </c>
      <c r="J195" s="34" t="s">
        <v>9</v>
      </c>
      <c r="L195" s="12"/>
    </row>
    <row r="196" spans="1:12" ht="18" customHeight="1">
      <c r="A196" s="4">
        <v>195</v>
      </c>
      <c r="B196" s="37">
        <v>44688</v>
      </c>
      <c r="C196" s="34" t="s">
        <v>45</v>
      </c>
      <c r="D196" s="34" t="s">
        <v>43</v>
      </c>
      <c r="E196" s="34" t="s">
        <v>23</v>
      </c>
      <c r="F196" s="34" t="s">
        <v>16</v>
      </c>
      <c r="G196" s="34"/>
      <c r="H196" s="34"/>
      <c r="I196" s="34" t="s">
        <v>26</v>
      </c>
      <c r="J196" s="34" t="s">
        <v>9</v>
      </c>
      <c r="L196" s="12"/>
    </row>
    <row r="197" spans="1:12" ht="18" customHeight="1">
      <c r="A197" s="4">
        <v>196</v>
      </c>
      <c r="B197" s="37">
        <v>44688</v>
      </c>
      <c r="C197" s="34" t="s">
        <v>7</v>
      </c>
      <c r="D197" s="34" t="s">
        <v>15</v>
      </c>
      <c r="E197" s="34" t="s">
        <v>58</v>
      </c>
      <c r="F197" s="34" t="s">
        <v>11</v>
      </c>
      <c r="G197" s="34"/>
      <c r="H197" s="34"/>
      <c r="I197" s="34" t="s">
        <v>19</v>
      </c>
      <c r="J197" s="34" t="s">
        <v>13</v>
      </c>
      <c r="L197" s="12"/>
    </row>
    <row r="198" spans="1:12" ht="18" customHeight="1">
      <c r="A198" s="4">
        <v>197</v>
      </c>
      <c r="B198" s="37">
        <v>44688</v>
      </c>
      <c r="C198" s="34" t="s">
        <v>41</v>
      </c>
      <c r="D198" s="34" t="s">
        <v>22</v>
      </c>
      <c r="E198" s="34" t="s">
        <v>49</v>
      </c>
      <c r="F198" s="34" t="s">
        <v>59</v>
      </c>
      <c r="G198" s="34"/>
      <c r="H198" s="34"/>
      <c r="I198" s="34" t="s">
        <v>32</v>
      </c>
      <c r="J198" s="34" t="s">
        <v>31</v>
      </c>
      <c r="L198" s="12"/>
    </row>
    <row r="199" spans="1:12" ht="18" customHeight="1">
      <c r="A199" s="4">
        <v>198</v>
      </c>
      <c r="B199" s="37">
        <v>44688</v>
      </c>
      <c r="C199" s="34" t="s">
        <v>51</v>
      </c>
      <c r="D199" s="34" t="s">
        <v>48</v>
      </c>
      <c r="E199" s="34" t="s">
        <v>6</v>
      </c>
      <c r="F199" s="34" t="s">
        <v>21</v>
      </c>
      <c r="G199" s="34"/>
      <c r="H199" s="34"/>
      <c r="I199" s="34" t="s">
        <v>20</v>
      </c>
      <c r="J199" s="34" t="s">
        <v>38</v>
      </c>
      <c r="L199" s="12"/>
    </row>
    <row r="200" spans="1:12" ht="18" customHeight="1">
      <c r="A200" s="4">
        <v>199</v>
      </c>
      <c r="B200" s="37">
        <v>44688</v>
      </c>
      <c r="C200" s="34" t="s">
        <v>30</v>
      </c>
      <c r="D200" s="34" t="s">
        <v>4</v>
      </c>
      <c r="E200" s="34" t="s">
        <v>33</v>
      </c>
      <c r="F200" s="34" t="s">
        <v>60</v>
      </c>
      <c r="G200" s="34"/>
      <c r="H200" s="34"/>
      <c r="I200" s="34" t="s">
        <v>37</v>
      </c>
      <c r="J200" s="34" t="s">
        <v>14</v>
      </c>
      <c r="L200" s="12"/>
    </row>
    <row r="201" spans="1:12" ht="18" customHeight="1">
      <c r="A201" s="4">
        <v>200</v>
      </c>
      <c r="B201" s="37">
        <v>44688</v>
      </c>
      <c r="C201" s="34" t="s">
        <v>17</v>
      </c>
      <c r="D201" s="34" t="s">
        <v>56</v>
      </c>
      <c r="E201" s="34" t="s">
        <v>40</v>
      </c>
      <c r="F201" s="34" t="s">
        <v>18</v>
      </c>
      <c r="G201" s="34"/>
      <c r="H201" s="34"/>
      <c r="I201" s="34" t="s">
        <v>8</v>
      </c>
      <c r="J201" s="34" t="s">
        <v>25</v>
      </c>
      <c r="L201" s="12"/>
    </row>
    <row r="202" spans="1:12" ht="18" customHeight="1">
      <c r="A202" s="4">
        <v>201</v>
      </c>
      <c r="B202" s="37">
        <v>44689</v>
      </c>
      <c r="C202" s="34" t="s">
        <v>4</v>
      </c>
      <c r="D202" s="34" t="s">
        <v>33</v>
      </c>
      <c r="E202" s="34" t="s">
        <v>60</v>
      </c>
      <c r="F202" s="34" t="s">
        <v>34</v>
      </c>
      <c r="G202" s="34"/>
      <c r="H202" s="34"/>
      <c r="I202" s="34" t="s">
        <v>37</v>
      </c>
      <c r="J202" s="34" t="s">
        <v>14</v>
      </c>
      <c r="L202" s="12"/>
    </row>
    <row r="203" spans="1:12" ht="18" customHeight="1">
      <c r="A203" s="4">
        <v>202</v>
      </c>
      <c r="B203" s="37">
        <v>44689</v>
      </c>
      <c r="C203" s="34" t="s">
        <v>48</v>
      </c>
      <c r="D203" s="34" t="s">
        <v>6</v>
      </c>
      <c r="E203" s="34" t="s">
        <v>21</v>
      </c>
      <c r="F203" s="34" t="s">
        <v>72</v>
      </c>
      <c r="G203" s="34"/>
      <c r="H203" s="34"/>
      <c r="I203" s="34" t="s">
        <v>20</v>
      </c>
      <c r="J203" s="34" t="s">
        <v>38</v>
      </c>
      <c r="L203" s="12"/>
    </row>
    <row r="204" spans="1:12" ht="18" customHeight="1">
      <c r="A204" s="4">
        <v>203</v>
      </c>
      <c r="B204" s="37">
        <v>44689</v>
      </c>
      <c r="C204" s="34" t="s">
        <v>56</v>
      </c>
      <c r="D204" s="34" t="s">
        <v>40</v>
      </c>
      <c r="E204" s="34" t="s">
        <v>18</v>
      </c>
      <c r="F204" s="34" t="s">
        <v>29</v>
      </c>
      <c r="G204" s="34"/>
      <c r="H204" s="34"/>
      <c r="I204" s="34" t="s">
        <v>8</v>
      </c>
      <c r="J204" s="34" t="s">
        <v>25</v>
      </c>
      <c r="L204" s="12"/>
    </row>
    <row r="205" spans="1:12" ht="18" customHeight="1">
      <c r="A205" s="4">
        <v>204</v>
      </c>
      <c r="B205" s="37">
        <v>44689</v>
      </c>
      <c r="C205" s="34" t="s">
        <v>43</v>
      </c>
      <c r="D205" s="34" t="s">
        <v>23</v>
      </c>
      <c r="E205" s="34" t="s">
        <v>16</v>
      </c>
      <c r="F205" s="34" t="s">
        <v>50</v>
      </c>
      <c r="G205" s="34"/>
      <c r="H205" s="34"/>
      <c r="I205" s="34" t="s">
        <v>26</v>
      </c>
      <c r="J205" s="34" t="s">
        <v>9</v>
      </c>
      <c r="L205" s="12"/>
    </row>
    <row r="206" spans="1:12" ht="18" customHeight="1">
      <c r="A206" s="4">
        <v>205</v>
      </c>
      <c r="B206" s="37">
        <v>44689</v>
      </c>
      <c r="C206" s="34" t="s">
        <v>15</v>
      </c>
      <c r="D206" s="34" t="s">
        <v>58</v>
      </c>
      <c r="E206" s="34" t="s">
        <v>11</v>
      </c>
      <c r="F206" s="34" t="s">
        <v>24</v>
      </c>
      <c r="G206" s="34"/>
      <c r="H206" s="34"/>
      <c r="I206" s="34" t="s">
        <v>19</v>
      </c>
      <c r="J206" s="34" t="s">
        <v>13</v>
      </c>
      <c r="L206" s="12"/>
    </row>
    <row r="207" spans="1:12" ht="18" customHeight="1">
      <c r="A207" s="4">
        <v>206</v>
      </c>
      <c r="B207" s="37">
        <v>44689</v>
      </c>
      <c r="C207" s="34" t="s">
        <v>22</v>
      </c>
      <c r="D207" s="34" t="s">
        <v>49</v>
      </c>
      <c r="E207" s="34" t="s">
        <v>59</v>
      </c>
      <c r="F207" s="34" t="s">
        <v>55</v>
      </c>
      <c r="G207" s="34"/>
      <c r="H207" s="34"/>
      <c r="I207" s="34" t="s">
        <v>32</v>
      </c>
      <c r="J207" s="34" t="s">
        <v>31</v>
      </c>
      <c r="L207" s="12"/>
    </row>
    <row r="208" spans="1:12" ht="18" customHeight="1">
      <c r="A208" s="4">
        <v>207</v>
      </c>
      <c r="B208" s="37">
        <v>44691</v>
      </c>
      <c r="C208" s="34" t="s">
        <v>42</v>
      </c>
      <c r="D208" s="34" t="s">
        <v>28</v>
      </c>
      <c r="E208" s="34" t="s">
        <v>10</v>
      </c>
      <c r="F208" s="34" t="s">
        <v>27</v>
      </c>
      <c r="G208" s="34"/>
      <c r="H208" s="34"/>
      <c r="I208" s="34" t="s">
        <v>14</v>
      </c>
      <c r="J208" s="34" t="s">
        <v>20</v>
      </c>
      <c r="L208" s="12"/>
    </row>
    <row r="209" spans="1:12" ht="18" customHeight="1">
      <c r="A209" s="4">
        <v>208</v>
      </c>
      <c r="B209" s="37">
        <v>44691</v>
      </c>
      <c r="C209" s="34" t="s">
        <v>6</v>
      </c>
      <c r="D209" s="34" t="s">
        <v>21</v>
      </c>
      <c r="E209" s="34" t="s">
        <v>65</v>
      </c>
      <c r="F209" s="34" t="s">
        <v>48</v>
      </c>
      <c r="G209" s="34"/>
      <c r="H209" s="34"/>
      <c r="I209" s="34" t="s">
        <v>9</v>
      </c>
      <c r="J209" s="34" t="s">
        <v>8</v>
      </c>
      <c r="L209" s="12"/>
    </row>
    <row r="210" spans="1:12" ht="18" customHeight="1">
      <c r="A210" s="4">
        <v>209</v>
      </c>
      <c r="B210" s="37">
        <v>44691</v>
      </c>
      <c r="C210" s="34" t="s">
        <v>23</v>
      </c>
      <c r="D210" s="34" t="s">
        <v>16</v>
      </c>
      <c r="E210" s="34" t="s">
        <v>57</v>
      </c>
      <c r="F210" s="34" t="s">
        <v>59</v>
      </c>
      <c r="G210" s="34"/>
      <c r="H210" s="34"/>
      <c r="I210" s="34" t="s">
        <v>38</v>
      </c>
      <c r="J210" s="34" t="s">
        <v>19</v>
      </c>
      <c r="L210" s="12"/>
    </row>
    <row r="211" spans="1:12" ht="18" customHeight="1">
      <c r="A211" s="4">
        <v>210</v>
      </c>
      <c r="B211" s="37">
        <v>44691</v>
      </c>
      <c r="C211" s="34" t="s">
        <v>11</v>
      </c>
      <c r="D211" s="34" t="s">
        <v>41</v>
      </c>
      <c r="E211" s="34" t="s">
        <v>55</v>
      </c>
      <c r="F211" s="34" t="s">
        <v>22</v>
      </c>
      <c r="G211" s="34"/>
      <c r="H211" s="34"/>
      <c r="I211" s="34" t="s">
        <v>13</v>
      </c>
      <c r="J211" s="34" t="s">
        <v>37</v>
      </c>
      <c r="L211" s="12"/>
    </row>
    <row r="212" spans="1:12" ht="18" customHeight="1">
      <c r="A212" s="4">
        <v>211</v>
      </c>
      <c r="B212" s="37">
        <v>44691</v>
      </c>
      <c r="C212" s="34" t="s">
        <v>33</v>
      </c>
      <c r="D212" s="34" t="s">
        <v>60</v>
      </c>
      <c r="E212" s="34" t="s">
        <v>34</v>
      </c>
      <c r="F212" s="34" t="s">
        <v>30</v>
      </c>
      <c r="G212" s="34"/>
      <c r="H212" s="34"/>
      <c r="I212" s="34" t="s">
        <v>31</v>
      </c>
      <c r="J212" s="34" t="s">
        <v>26</v>
      </c>
      <c r="L212" s="12"/>
    </row>
    <row r="213" spans="1:12" ht="18" customHeight="1">
      <c r="A213" s="4">
        <v>212</v>
      </c>
      <c r="B213" s="37">
        <v>44692</v>
      </c>
      <c r="C213" s="34" t="s">
        <v>60</v>
      </c>
      <c r="D213" s="34" t="s">
        <v>34</v>
      </c>
      <c r="E213" s="34" t="s">
        <v>30</v>
      </c>
      <c r="F213" s="34" t="s">
        <v>4</v>
      </c>
      <c r="G213" s="34"/>
      <c r="H213" s="34"/>
      <c r="I213" s="34" t="s">
        <v>31</v>
      </c>
      <c r="J213" s="34" t="s">
        <v>26</v>
      </c>
      <c r="L213" s="12"/>
    </row>
    <row r="214" spans="1:12" ht="18" customHeight="1">
      <c r="A214" s="4">
        <v>213</v>
      </c>
      <c r="B214" s="37">
        <v>44692</v>
      </c>
      <c r="C214" s="34" t="s">
        <v>28</v>
      </c>
      <c r="D214" s="34" t="s">
        <v>10</v>
      </c>
      <c r="E214" s="34" t="s">
        <v>27</v>
      </c>
      <c r="F214" s="34" t="s">
        <v>12</v>
      </c>
      <c r="G214" s="34"/>
      <c r="H214" s="34"/>
      <c r="I214" s="34" t="s">
        <v>14</v>
      </c>
      <c r="J214" s="34" t="s">
        <v>20</v>
      </c>
      <c r="L214" s="12"/>
    </row>
    <row r="215" spans="1:12" ht="18" customHeight="1">
      <c r="A215" s="4">
        <v>214</v>
      </c>
      <c r="B215" s="37">
        <v>44692</v>
      </c>
      <c r="C215" s="34" t="s">
        <v>21</v>
      </c>
      <c r="D215" s="34" t="s">
        <v>65</v>
      </c>
      <c r="E215" s="34" t="s">
        <v>48</v>
      </c>
      <c r="F215" s="34" t="s">
        <v>58</v>
      </c>
      <c r="G215" s="34"/>
      <c r="H215" s="34"/>
      <c r="I215" s="34" t="s">
        <v>9</v>
      </c>
      <c r="J215" s="34" t="s">
        <v>8</v>
      </c>
      <c r="L215" s="12"/>
    </row>
    <row r="216" spans="1:12" ht="18" customHeight="1">
      <c r="A216" s="4">
        <v>215</v>
      </c>
      <c r="B216" s="37">
        <v>44692</v>
      </c>
      <c r="C216" s="34" t="s">
        <v>18</v>
      </c>
      <c r="D216" s="34" t="s">
        <v>29</v>
      </c>
      <c r="E216" s="34" t="s">
        <v>17</v>
      </c>
      <c r="F216" s="34" t="s">
        <v>56</v>
      </c>
      <c r="G216" s="34"/>
      <c r="H216" s="34"/>
      <c r="I216" s="34" t="s">
        <v>25</v>
      </c>
      <c r="J216" s="34" t="s">
        <v>32</v>
      </c>
      <c r="L216" s="12"/>
    </row>
    <row r="217" spans="1:12" ht="18" customHeight="1">
      <c r="A217" s="4">
        <v>216</v>
      </c>
      <c r="B217" s="37">
        <v>44692</v>
      </c>
      <c r="C217" s="34" t="s">
        <v>16</v>
      </c>
      <c r="D217" s="34" t="s">
        <v>57</v>
      </c>
      <c r="E217" s="34" t="s">
        <v>59</v>
      </c>
      <c r="F217" s="34" t="s">
        <v>43</v>
      </c>
      <c r="G217" s="34"/>
      <c r="H217" s="34"/>
      <c r="I217" s="34" t="s">
        <v>38</v>
      </c>
      <c r="J217" s="34" t="s">
        <v>19</v>
      </c>
      <c r="L217" s="12"/>
    </row>
    <row r="218" spans="1:12" ht="18" customHeight="1">
      <c r="A218" s="4">
        <v>217</v>
      </c>
      <c r="B218" s="37">
        <v>44693</v>
      </c>
      <c r="C218" s="34" t="s">
        <v>41</v>
      </c>
      <c r="D218" s="34" t="s">
        <v>55</v>
      </c>
      <c r="E218" s="34" t="s">
        <v>22</v>
      </c>
      <c r="F218" s="34" t="s">
        <v>45</v>
      </c>
      <c r="G218" s="34"/>
      <c r="H218" s="34"/>
      <c r="I218" s="34" t="s">
        <v>13</v>
      </c>
      <c r="J218" s="34" t="s">
        <v>37</v>
      </c>
      <c r="L218" s="13"/>
    </row>
    <row r="219" spans="1:12" ht="18" customHeight="1">
      <c r="A219" s="4">
        <v>218</v>
      </c>
      <c r="B219" s="37">
        <v>44693</v>
      </c>
      <c r="C219" s="34" t="s">
        <v>10</v>
      </c>
      <c r="D219" s="34" t="s">
        <v>27</v>
      </c>
      <c r="E219" s="34" t="s">
        <v>12</v>
      </c>
      <c r="F219" s="34" t="s">
        <v>42</v>
      </c>
      <c r="G219" s="34"/>
      <c r="H219" s="34"/>
      <c r="I219" s="34" t="s">
        <v>14</v>
      </c>
      <c r="J219" s="34" t="s">
        <v>20</v>
      </c>
      <c r="L219" s="12"/>
    </row>
    <row r="220" spans="1:12" ht="18" customHeight="1">
      <c r="A220" s="4">
        <v>219</v>
      </c>
      <c r="B220" s="37">
        <v>44693</v>
      </c>
      <c r="C220" s="34" t="s">
        <v>65</v>
      </c>
      <c r="D220" s="34" t="s">
        <v>48</v>
      </c>
      <c r="E220" s="34" t="s">
        <v>58</v>
      </c>
      <c r="F220" s="34" t="s">
        <v>6</v>
      </c>
      <c r="G220" s="34"/>
      <c r="H220" s="34"/>
      <c r="I220" s="34" t="s">
        <v>9</v>
      </c>
      <c r="J220" s="34" t="s">
        <v>8</v>
      </c>
      <c r="L220" s="12"/>
    </row>
    <row r="221" spans="1:12" ht="18" customHeight="1">
      <c r="A221" s="4">
        <v>220</v>
      </c>
      <c r="B221" s="37">
        <v>44694</v>
      </c>
      <c r="C221" s="34" t="s">
        <v>72</v>
      </c>
      <c r="D221" s="34" t="s">
        <v>11</v>
      </c>
      <c r="E221" s="34" t="s">
        <v>24</v>
      </c>
      <c r="F221" s="34" t="s">
        <v>7</v>
      </c>
      <c r="G221" s="34"/>
      <c r="H221" s="34"/>
      <c r="I221" s="34" t="s">
        <v>26</v>
      </c>
      <c r="J221" s="34" t="s">
        <v>8</v>
      </c>
      <c r="L221" s="12"/>
    </row>
    <row r="222" spans="1:12" ht="18" customHeight="1">
      <c r="A222" s="4">
        <v>221</v>
      </c>
      <c r="B222" s="37">
        <v>44694</v>
      </c>
      <c r="C222" s="34" t="s">
        <v>34</v>
      </c>
      <c r="D222" s="34" t="s">
        <v>30</v>
      </c>
      <c r="E222" s="34" t="s">
        <v>4</v>
      </c>
      <c r="F222" s="34" t="s">
        <v>33</v>
      </c>
      <c r="G222" s="34"/>
      <c r="H222" s="34"/>
      <c r="I222" s="34" t="s">
        <v>31</v>
      </c>
      <c r="J222" s="34" t="s">
        <v>25</v>
      </c>
      <c r="L222" s="12"/>
    </row>
    <row r="223" spans="1:12" ht="18" customHeight="1">
      <c r="A223" s="4">
        <v>222</v>
      </c>
      <c r="B223" s="37">
        <v>44694</v>
      </c>
      <c r="C223" s="34" t="s">
        <v>48</v>
      </c>
      <c r="D223" s="34" t="s">
        <v>55</v>
      </c>
      <c r="E223" s="34" t="s">
        <v>6</v>
      </c>
      <c r="F223" s="34" t="s">
        <v>21</v>
      </c>
      <c r="G223" s="34"/>
      <c r="H223" s="34"/>
      <c r="I223" s="34" t="s">
        <v>32</v>
      </c>
      <c r="J223" s="34" t="s">
        <v>9</v>
      </c>
      <c r="L223" s="12"/>
    </row>
    <row r="224" spans="1:12" ht="18" customHeight="1">
      <c r="A224" s="4">
        <v>223</v>
      </c>
      <c r="B224" s="37">
        <v>44694</v>
      </c>
      <c r="C224" s="34" t="s">
        <v>27</v>
      </c>
      <c r="D224" s="34" t="s">
        <v>12</v>
      </c>
      <c r="E224" s="34" t="s">
        <v>42</v>
      </c>
      <c r="F224" s="34" t="s">
        <v>28</v>
      </c>
      <c r="G224" s="34"/>
      <c r="H224" s="34"/>
      <c r="I224" s="34" t="s">
        <v>37</v>
      </c>
      <c r="J224" s="34" t="s">
        <v>20</v>
      </c>
      <c r="L224" s="12"/>
    </row>
    <row r="225" spans="1:12" ht="18" customHeight="1">
      <c r="A225" s="4">
        <v>224</v>
      </c>
      <c r="B225" s="37">
        <v>44695</v>
      </c>
      <c r="C225" s="34" t="s">
        <v>55</v>
      </c>
      <c r="D225" s="34" t="s">
        <v>6</v>
      </c>
      <c r="E225" s="34" t="s">
        <v>21</v>
      </c>
      <c r="F225" s="34" t="s">
        <v>51</v>
      </c>
      <c r="G225" s="34"/>
      <c r="H225" s="34"/>
      <c r="I225" s="34" t="s">
        <v>32</v>
      </c>
      <c r="J225" s="34" t="s">
        <v>9</v>
      </c>
      <c r="L225" s="12"/>
    </row>
    <row r="226" spans="1:12" ht="18" customHeight="1">
      <c r="A226" s="4">
        <v>225</v>
      </c>
      <c r="B226" s="37">
        <v>44695</v>
      </c>
      <c r="C226" s="34" t="s">
        <v>30</v>
      </c>
      <c r="D226" s="34" t="s">
        <v>4</v>
      </c>
      <c r="E226" s="34" t="s">
        <v>33</v>
      </c>
      <c r="F226" s="34" t="s">
        <v>60</v>
      </c>
      <c r="G226" s="34"/>
      <c r="H226" s="34"/>
      <c r="I226" s="34" t="s">
        <v>31</v>
      </c>
      <c r="J226" s="34" t="s">
        <v>25</v>
      </c>
      <c r="L226" s="12"/>
    </row>
    <row r="227" spans="1:12" ht="18" customHeight="1">
      <c r="A227" s="4">
        <v>226</v>
      </c>
      <c r="B227" s="37">
        <v>44695</v>
      </c>
      <c r="C227" s="34" t="s">
        <v>43</v>
      </c>
      <c r="D227" s="34" t="s">
        <v>23</v>
      </c>
      <c r="E227" s="34" t="s">
        <v>16</v>
      </c>
      <c r="F227" s="34" t="s">
        <v>50</v>
      </c>
      <c r="G227" s="34"/>
      <c r="H227" s="34"/>
      <c r="I227" s="34" t="s">
        <v>19</v>
      </c>
      <c r="J227" s="34" t="s">
        <v>14</v>
      </c>
      <c r="L227" s="12"/>
    </row>
    <row r="228" spans="1:12" ht="18" customHeight="1">
      <c r="A228" s="4">
        <v>227</v>
      </c>
      <c r="B228" s="37">
        <v>44695</v>
      </c>
      <c r="C228" s="34" t="s">
        <v>11</v>
      </c>
      <c r="D228" s="34" t="s">
        <v>24</v>
      </c>
      <c r="E228" s="34" t="s">
        <v>7</v>
      </c>
      <c r="F228" s="34" t="s">
        <v>15</v>
      </c>
      <c r="G228" s="34"/>
      <c r="H228" s="34"/>
      <c r="I228" s="34" t="s">
        <v>26</v>
      </c>
      <c r="J228" s="34" t="s">
        <v>8</v>
      </c>
      <c r="L228" s="12"/>
    </row>
    <row r="229" spans="1:12" ht="18" customHeight="1">
      <c r="A229" s="4">
        <v>228</v>
      </c>
      <c r="B229" s="37">
        <v>44695</v>
      </c>
      <c r="C229" s="34" t="s">
        <v>17</v>
      </c>
      <c r="D229" s="34" t="s">
        <v>56</v>
      </c>
      <c r="E229" s="34" t="s">
        <v>40</v>
      </c>
      <c r="F229" s="34" t="s">
        <v>18</v>
      </c>
      <c r="G229" s="34"/>
      <c r="H229" s="34"/>
      <c r="I229" s="34" t="s">
        <v>13</v>
      </c>
      <c r="J229" s="34" t="s">
        <v>38</v>
      </c>
      <c r="L229" s="12"/>
    </row>
    <row r="230" spans="1:12" ht="18" customHeight="1">
      <c r="A230" s="4">
        <v>229</v>
      </c>
      <c r="B230" s="37">
        <v>44695</v>
      </c>
      <c r="C230" s="34" t="s">
        <v>12</v>
      </c>
      <c r="D230" s="34" t="s">
        <v>42</v>
      </c>
      <c r="E230" s="34" t="s">
        <v>28</v>
      </c>
      <c r="F230" s="34" t="s">
        <v>10</v>
      </c>
      <c r="G230" s="34"/>
      <c r="H230" s="34"/>
      <c r="I230" s="34" t="s">
        <v>37</v>
      </c>
      <c r="J230" s="34" t="s">
        <v>20</v>
      </c>
      <c r="L230" s="12"/>
    </row>
    <row r="231" spans="1:12" ht="18" customHeight="1">
      <c r="A231" s="4">
        <v>230</v>
      </c>
      <c r="B231" s="37">
        <v>44696</v>
      </c>
      <c r="C231" s="34" t="s">
        <v>4</v>
      </c>
      <c r="D231" s="34" t="s">
        <v>33</v>
      </c>
      <c r="E231" s="34" t="s">
        <v>60</v>
      </c>
      <c r="F231" s="34" t="s">
        <v>34</v>
      </c>
      <c r="G231" s="34"/>
      <c r="H231" s="34"/>
      <c r="I231" s="34" t="s">
        <v>31</v>
      </c>
      <c r="J231" s="34" t="s">
        <v>25</v>
      </c>
      <c r="L231" s="12"/>
    </row>
    <row r="232" spans="1:12" ht="18" customHeight="1">
      <c r="A232" s="4">
        <v>231</v>
      </c>
      <c r="B232" s="37">
        <v>44696</v>
      </c>
      <c r="C232" s="34" t="s">
        <v>42</v>
      </c>
      <c r="D232" s="34" t="s">
        <v>28</v>
      </c>
      <c r="E232" s="34" t="s">
        <v>10</v>
      </c>
      <c r="F232" s="34" t="s">
        <v>27</v>
      </c>
      <c r="G232" s="34"/>
      <c r="H232" s="34"/>
      <c r="I232" s="34" t="s">
        <v>37</v>
      </c>
      <c r="J232" s="34" t="s">
        <v>20</v>
      </c>
      <c r="L232" s="12"/>
    </row>
    <row r="233" spans="1:12" ht="18" customHeight="1">
      <c r="A233" s="4">
        <v>232</v>
      </c>
      <c r="B233" s="37">
        <v>44696</v>
      </c>
      <c r="C233" s="34" t="s">
        <v>6</v>
      </c>
      <c r="D233" s="34" t="s">
        <v>21</v>
      </c>
      <c r="E233" s="34" t="s">
        <v>51</v>
      </c>
      <c r="F233" s="34" t="s">
        <v>48</v>
      </c>
      <c r="G233" s="34"/>
      <c r="H233" s="34"/>
      <c r="I233" s="34" t="s">
        <v>32</v>
      </c>
      <c r="J233" s="34" t="s">
        <v>9</v>
      </c>
      <c r="L233" s="12"/>
    </row>
    <row r="234" spans="1:12" ht="18" customHeight="1">
      <c r="A234" s="4">
        <v>233</v>
      </c>
      <c r="B234" s="37">
        <v>44696</v>
      </c>
      <c r="C234" s="34" t="s">
        <v>23</v>
      </c>
      <c r="D234" s="34" t="s">
        <v>16</v>
      </c>
      <c r="E234" s="34" t="s">
        <v>50</v>
      </c>
      <c r="F234" s="34" t="s">
        <v>45</v>
      </c>
      <c r="G234" s="34"/>
      <c r="H234" s="34"/>
      <c r="I234" s="34" t="s">
        <v>19</v>
      </c>
      <c r="J234" s="34" t="s">
        <v>14</v>
      </c>
      <c r="L234" s="12"/>
    </row>
    <row r="235" spans="1:12" ht="18" customHeight="1">
      <c r="A235" s="4">
        <v>234</v>
      </c>
      <c r="B235" s="37">
        <v>44696</v>
      </c>
      <c r="C235" s="34" t="s">
        <v>56</v>
      </c>
      <c r="D235" s="34" t="s">
        <v>40</v>
      </c>
      <c r="E235" s="34" t="s">
        <v>18</v>
      </c>
      <c r="F235" s="34" t="s">
        <v>29</v>
      </c>
      <c r="G235" s="34"/>
      <c r="H235" s="34"/>
      <c r="I235" s="34" t="s">
        <v>13</v>
      </c>
      <c r="J235" s="34" t="s">
        <v>38</v>
      </c>
      <c r="L235" s="12"/>
    </row>
    <row r="236" spans="1:12" ht="18" customHeight="1">
      <c r="A236" s="4">
        <v>235</v>
      </c>
      <c r="B236" s="37">
        <v>44696</v>
      </c>
      <c r="C236" s="34" t="s">
        <v>24</v>
      </c>
      <c r="D236" s="34" t="s">
        <v>7</v>
      </c>
      <c r="E236" s="34" t="s">
        <v>15</v>
      </c>
      <c r="F236" s="34" t="s">
        <v>72</v>
      </c>
      <c r="G236" s="34"/>
      <c r="H236" s="34"/>
      <c r="I236" s="34" t="s">
        <v>26</v>
      </c>
      <c r="J236" s="34" t="s">
        <v>8</v>
      </c>
      <c r="L236" s="12"/>
    </row>
    <row r="237" spans="1:12" ht="18" customHeight="1">
      <c r="A237" s="4">
        <v>236</v>
      </c>
      <c r="B237" s="37">
        <v>44698</v>
      </c>
      <c r="C237" s="34" t="s">
        <v>7</v>
      </c>
      <c r="D237" s="34" t="s">
        <v>15</v>
      </c>
      <c r="E237" s="34" t="s">
        <v>72</v>
      </c>
      <c r="F237" s="34" t="s">
        <v>11</v>
      </c>
      <c r="G237" s="34"/>
      <c r="H237" s="34"/>
      <c r="I237" s="34" t="s">
        <v>26</v>
      </c>
      <c r="J237" s="34" t="s">
        <v>31</v>
      </c>
      <c r="L237" s="12"/>
    </row>
    <row r="238" spans="1:12" ht="18" customHeight="1">
      <c r="A238" s="4">
        <v>237</v>
      </c>
      <c r="B238" s="37">
        <v>44698</v>
      </c>
      <c r="C238" s="34" t="s">
        <v>40</v>
      </c>
      <c r="D238" s="34" t="s">
        <v>18</v>
      </c>
      <c r="E238" s="34" t="s">
        <v>29</v>
      </c>
      <c r="F238" s="34" t="s">
        <v>17</v>
      </c>
      <c r="G238" s="34"/>
      <c r="H238" s="34"/>
      <c r="I238" s="34" t="s">
        <v>37</v>
      </c>
      <c r="J238" s="34" t="s">
        <v>19</v>
      </c>
      <c r="L238" s="12"/>
    </row>
    <row r="239" spans="1:12" ht="18" customHeight="1">
      <c r="A239" s="4">
        <v>238</v>
      </c>
      <c r="B239" s="37">
        <v>44698</v>
      </c>
      <c r="C239" s="34" t="s">
        <v>28</v>
      </c>
      <c r="D239" s="34" t="s">
        <v>10</v>
      </c>
      <c r="E239" s="34" t="s">
        <v>27</v>
      </c>
      <c r="F239" s="34" t="s">
        <v>12</v>
      </c>
      <c r="G239" s="34"/>
      <c r="H239" s="34"/>
      <c r="I239" s="34" t="s">
        <v>32</v>
      </c>
      <c r="J239" s="34" t="s">
        <v>25</v>
      </c>
      <c r="L239" s="12"/>
    </row>
    <row r="240" spans="1:12" ht="18" customHeight="1">
      <c r="A240" s="4">
        <v>239</v>
      </c>
      <c r="B240" s="37">
        <v>44698</v>
      </c>
      <c r="C240" s="34" t="s">
        <v>57</v>
      </c>
      <c r="D240" s="34" t="s">
        <v>41</v>
      </c>
      <c r="E240" s="34" t="s">
        <v>22</v>
      </c>
      <c r="F240" s="34" t="s">
        <v>49</v>
      </c>
      <c r="G240" s="34"/>
      <c r="H240" s="34"/>
      <c r="I240" s="34" t="s">
        <v>8</v>
      </c>
      <c r="J240" s="34" t="s">
        <v>9</v>
      </c>
      <c r="L240" s="12"/>
    </row>
    <row r="241" spans="1:12" ht="18" customHeight="1">
      <c r="A241" s="4">
        <v>240</v>
      </c>
      <c r="B241" s="37">
        <v>44698</v>
      </c>
      <c r="C241" s="34" t="s">
        <v>21</v>
      </c>
      <c r="D241" s="34" t="s">
        <v>51</v>
      </c>
      <c r="E241" s="34" t="s">
        <v>48</v>
      </c>
      <c r="F241" s="34" t="s">
        <v>36</v>
      </c>
      <c r="G241" s="34"/>
      <c r="H241" s="34"/>
      <c r="I241" s="34" t="s">
        <v>14</v>
      </c>
      <c r="J241" s="34" t="s">
        <v>38</v>
      </c>
      <c r="L241" s="12"/>
    </row>
    <row r="242" spans="1:12" ht="18" customHeight="1">
      <c r="A242" s="4">
        <v>241</v>
      </c>
      <c r="B242" s="37">
        <v>44698</v>
      </c>
      <c r="C242" s="34" t="s">
        <v>33</v>
      </c>
      <c r="D242" s="34" t="s">
        <v>60</v>
      </c>
      <c r="E242" s="34" t="s">
        <v>34</v>
      </c>
      <c r="F242" s="34" t="s">
        <v>30</v>
      </c>
      <c r="G242" s="34"/>
      <c r="H242" s="34"/>
      <c r="I242" s="34" t="s">
        <v>20</v>
      </c>
      <c r="J242" s="34" t="s">
        <v>13</v>
      </c>
      <c r="L242" s="12"/>
    </row>
    <row r="243" spans="1:12" ht="18" customHeight="1">
      <c r="A243" s="4">
        <v>242</v>
      </c>
      <c r="B243" s="37">
        <v>44699</v>
      </c>
      <c r="C243" s="34" t="s">
        <v>60</v>
      </c>
      <c r="D243" s="34" t="s">
        <v>34</v>
      </c>
      <c r="E243" s="34" t="s">
        <v>30</v>
      </c>
      <c r="F243" s="34" t="s">
        <v>4</v>
      </c>
      <c r="G243" s="34"/>
      <c r="H243" s="34"/>
      <c r="I243" s="34" t="s">
        <v>20</v>
      </c>
      <c r="J243" s="34" t="s">
        <v>13</v>
      </c>
      <c r="L243" s="12"/>
    </row>
    <row r="244" spans="1:12" ht="18" customHeight="1">
      <c r="A244" s="4">
        <v>243</v>
      </c>
      <c r="B244" s="37">
        <v>44699</v>
      </c>
      <c r="C244" s="34" t="s">
        <v>41</v>
      </c>
      <c r="D244" s="34" t="s">
        <v>22</v>
      </c>
      <c r="E244" s="34" t="s">
        <v>49</v>
      </c>
      <c r="F244" s="34" t="s">
        <v>55</v>
      </c>
      <c r="G244" s="34"/>
      <c r="H244" s="34"/>
      <c r="I244" s="34" t="s">
        <v>8</v>
      </c>
      <c r="J244" s="34" t="s">
        <v>9</v>
      </c>
      <c r="L244" s="12"/>
    </row>
    <row r="245" spans="1:12" ht="18" customHeight="1">
      <c r="A245" s="4">
        <v>244</v>
      </c>
      <c r="B245" s="37">
        <v>44699</v>
      </c>
      <c r="C245" s="34" t="s">
        <v>10</v>
      </c>
      <c r="D245" s="34" t="s">
        <v>27</v>
      </c>
      <c r="E245" s="34" t="s">
        <v>12</v>
      </c>
      <c r="F245" s="34" t="s">
        <v>42</v>
      </c>
      <c r="G245" s="34"/>
      <c r="H245" s="34"/>
      <c r="I245" s="34" t="s">
        <v>32</v>
      </c>
      <c r="J245" s="34" t="s">
        <v>25</v>
      </c>
      <c r="L245" s="12"/>
    </row>
    <row r="246" spans="1:12" ht="18" customHeight="1">
      <c r="A246" s="4">
        <v>245</v>
      </c>
      <c r="B246" s="37">
        <v>44699</v>
      </c>
      <c r="C246" s="34" t="s">
        <v>51</v>
      </c>
      <c r="D246" s="34" t="s">
        <v>48</v>
      </c>
      <c r="E246" s="34" t="s">
        <v>36</v>
      </c>
      <c r="F246" s="34" t="s">
        <v>6</v>
      </c>
      <c r="G246" s="34"/>
      <c r="H246" s="34"/>
      <c r="I246" s="34" t="s">
        <v>14</v>
      </c>
      <c r="J246" s="34" t="s">
        <v>38</v>
      </c>
      <c r="L246" s="12"/>
    </row>
    <row r="247" spans="1:12" ht="18" customHeight="1">
      <c r="A247" s="4">
        <v>246</v>
      </c>
      <c r="B247" s="37">
        <v>44699</v>
      </c>
      <c r="C247" s="34" t="s">
        <v>15</v>
      </c>
      <c r="D247" s="34" t="s">
        <v>72</v>
      </c>
      <c r="E247" s="34" t="s">
        <v>11</v>
      </c>
      <c r="F247" s="34" t="s">
        <v>24</v>
      </c>
      <c r="G247" s="34"/>
      <c r="H247" s="34"/>
      <c r="I247" s="34" t="s">
        <v>26</v>
      </c>
      <c r="J247" s="34" t="s">
        <v>31</v>
      </c>
      <c r="L247" s="12"/>
    </row>
    <row r="248" spans="1:12" ht="18" customHeight="1">
      <c r="A248" s="4">
        <v>247</v>
      </c>
      <c r="B248" s="37">
        <v>44699</v>
      </c>
      <c r="C248" s="34" t="s">
        <v>18</v>
      </c>
      <c r="D248" s="34" t="s">
        <v>29</v>
      </c>
      <c r="E248" s="34" t="s">
        <v>17</v>
      </c>
      <c r="F248" s="34" t="s">
        <v>56</v>
      </c>
      <c r="G248" s="34"/>
      <c r="H248" s="34"/>
      <c r="I248" s="34" t="s">
        <v>37</v>
      </c>
      <c r="J248" s="34" t="s">
        <v>19</v>
      </c>
      <c r="L248" s="12"/>
    </row>
    <row r="249" spans="1:12" ht="18" customHeight="1">
      <c r="A249" s="4">
        <v>248</v>
      </c>
      <c r="B249" s="37">
        <v>44700</v>
      </c>
      <c r="C249" s="34" t="s">
        <v>29</v>
      </c>
      <c r="D249" s="34" t="s">
        <v>17</v>
      </c>
      <c r="E249" s="34" t="s">
        <v>56</v>
      </c>
      <c r="F249" s="34" t="s">
        <v>40</v>
      </c>
      <c r="G249" s="34"/>
      <c r="H249" s="34"/>
      <c r="I249" s="34" t="s">
        <v>37</v>
      </c>
      <c r="J249" s="34" t="s">
        <v>19</v>
      </c>
      <c r="L249" s="12"/>
    </row>
    <row r="250" spans="1:12" ht="18" customHeight="1">
      <c r="A250" s="4">
        <v>249</v>
      </c>
      <c r="B250" s="37">
        <v>44700</v>
      </c>
      <c r="C250" s="34" t="s">
        <v>48</v>
      </c>
      <c r="D250" s="34" t="s">
        <v>36</v>
      </c>
      <c r="E250" s="34" t="s">
        <v>6</v>
      </c>
      <c r="F250" s="34" t="s">
        <v>21</v>
      </c>
      <c r="G250" s="34"/>
      <c r="H250" s="34"/>
      <c r="I250" s="34" t="s">
        <v>14</v>
      </c>
      <c r="J250" s="34" t="s">
        <v>38</v>
      </c>
      <c r="L250" s="12"/>
    </row>
    <row r="251" spans="1:12" ht="18" customHeight="1">
      <c r="A251" s="4">
        <v>250</v>
      </c>
      <c r="B251" s="37">
        <v>44700</v>
      </c>
      <c r="C251" s="34" t="s">
        <v>22</v>
      </c>
      <c r="D251" s="34" t="s">
        <v>49</v>
      </c>
      <c r="E251" s="34" t="s">
        <v>55</v>
      </c>
      <c r="F251" s="34" t="s">
        <v>57</v>
      </c>
      <c r="G251" s="34"/>
      <c r="H251" s="34"/>
      <c r="I251" s="34" t="s">
        <v>8</v>
      </c>
      <c r="J251" s="34" t="s">
        <v>9</v>
      </c>
    </row>
    <row r="252" spans="1:12" ht="18" customHeight="1">
      <c r="A252" s="4">
        <v>251</v>
      </c>
      <c r="B252" s="37">
        <v>44701</v>
      </c>
      <c r="C252" s="34" t="s">
        <v>72</v>
      </c>
      <c r="D252" s="34" t="s">
        <v>11</v>
      </c>
      <c r="E252" s="34" t="s">
        <v>24</v>
      </c>
      <c r="F252" s="34" t="s">
        <v>7</v>
      </c>
      <c r="G252" s="34"/>
      <c r="H252" s="34"/>
      <c r="I252" s="34" t="s">
        <v>38</v>
      </c>
      <c r="J252" s="34" t="s">
        <v>37</v>
      </c>
    </row>
    <row r="253" spans="1:12" ht="18" customHeight="1">
      <c r="A253" s="4">
        <v>252</v>
      </c>
      <c r="B253" s="37">
        <v>44701</v>
      </c>
      <c r="C253" s="34" t="s">
        <v>49</v>
      </c>
      <c r="D253" s="34" t="s">
        <v>4</v>
      </c>
      <c r="E253" s="34" t="s">
        <v>55</v>
      </c>
      <c r="F253" s="34" t="s">
        <v>41</v>
      </c>
      <c r="G253" s="34"/>
      <c r="H253" s="34"/>
      <c r="I253" s="34" t="s">
        <v>19</v>
      </c>
      <c r="J253" s="34" t="s">
        <v>20</v>
      </c>
    </row>
    <row r="254" spans="1:12" ht="18" customHeight="1">
      <c r="A254" s="4">
        <v>253</v>
      </c>
      <c r="B254" s="37">
        <v>44701</v>
      </c>
      <c r="C254" s="34" t="s">
        <v>36</v>
      </c>
      <c r="D254" s="34" t="s">
        <v>6</v>
      </c>
      <c r="E254" s="34" t="s">
        <v>21</v>
      </c>
      <c r="F254" s="34" t="s">
        <v>58</v>
      </c>
      <c r="G254" s="34"/>
      <c r="H254" s="34"/>
      <c r="I254" s="34" t="s">
        <v>25</v>
      </c>
      <c r="J254" s="34" t="s">
        <v>8</v>
      </c>
    </row>
    <row r="255" spans="1:12" ht="18" customHeight="1">
      <c r="A255" s="4">
        <v>254</v>
      </c>
      <c r="B255" s="37">
        <v>44701</v>
      </c>
      <c r="C255" s="34" t="s">
        <v>17</v>
      </c>
      <c r="D255" s="34" t="s">
        <v>56</v>
      </c>
      <c r="E255" s="34" t="s">
        <v>40</v>
      </c>
      <c r="F255" s="34" t="s">
        <v>18</v>
      </c>
      <c r="G255" s="34"/>
      <c r="H255" s="34"/>
      <c r="I255" s="34" t="s">
        <v>9</v>
      </c>
      <c r="J255" s="34" t="s">
        <v>26</v>
      </c>
    </row>
    <row r="256" spans="1:12" ht="18" customHeight="1">
      <c r="A256" s="4">
        <v>255</v>
      </c>
      <c r="B256" s="37">
        <v>44701</v>
      </c>
      <c r="C256" s="34" t="s">
        <v>27</v>
      </c>
      <c r="D256" s="34" t="s">
        <v>12</v>
      </c>
      <c r="E256" s="34" t="s">
        <v>42</v>
      </c>
      <c r="F256" s="34" t="s">
        <v>28</v>
      </c>
      <c r="G256" s="34"/>
      <c r="H256" s="34"/>
      <c r="I256" s="34" t="s">
        <v>13</v>
      </c>
      <c r="J256" s="34" t="s">
        <v>14</v>
      </c>
      <c r="L256" s="13"/>
    </row>
    <row r="257" spans="1:12" ht="18" customHeight="1">
      <c r="A257" s="4">
        <v>256</v>
      </c>
      <c r="B257" s="37">
        <v>44701</v>
      </c>
      <c r="C257" s="34" t="s">
        <v>16</v>
      </c>
      <c r="D257" s="34" t="s">
        <v>50</v>
      </c>
      <c r="E257" s="34" t="s">
        <v>45</v>
      </c>
      <c r="F257" s="34" t="s">
        <v>43</v>
      </c>
      <c r="G257" s="34"/>
      <c r="H257" s="34"/>
      <c r="I257" s="34" t="s">
        <v>31</v>
      </c>
      <c r="J257" s="34" t="s">
        <v>32</v>
      </c>
    </row>
    <row r="258" spans="1:12" ht="18" customHeight="1">
      <c r="A258" s="4">
        <v>257</v>
      </c>
      <c r="B258" s="37">
        <v>44702</v>
      </c>
      <c r="C258" s="34" t="s">
        <v>4</v>
      </c>
      <c r="D258" s="34" t="s">
        <v>55</v>
      </c>
      <c r="E258" s="34" t="s">
        <v>41</v>
      </c>
      <c r="F258" s="34" t="s">
        <v>22</v>
      </c>
      <c r="G258" s="34"/>
      <c r="H258" s="34"/>
      <c r="I258" s="34" t="s">
        <v>19</v>
      </c>
      <c r="J258" s="34" t="s">
        <v>20</v>
      </c>
    </row>
    <row r="259" spans="1:12" ht="18" customHeight="1">
      <c r="A259" s="4">
        <v>258</v>
      </c>
      <c r="B259" s="37">
        <v>44702</v>
      </c>
      <c r="C259" s="34" t="s">
        <v>6</v>
      </c>
      <c r="D259" s="34" t="s">
        <v>21</v>
      </c>
      <c r="E259" s="34" t="s">
        <v>58</v>
      </c>
      <c r="F259" s="34" t="s">
        <v>48</v>
      </c>
      <c r="G259" s="34"/>
      <c r="H259" s="34"/>
      <c r="I259" s="34" t="s">
        <v>25</v>
      </c>
      <c r="J259" s="34" t="s">
        <v>8</v>
      </c>
    </row>
    <row r="260" spans="1:12" ht="18" customHeight="1">
      <c r="A260" s="4">
        <v>259</v>
      </c>
      <c r="B260" s="37">
        <v>44702</v>
      </c>
      <c r="C260" s="34" t="s">
        <v>56</v>
      </c>
      <c r="D260" s="34" t="s">
        <v>40</v>
      </c>
      <c r="E260" s="34" t="s">
        <v>18</v>
      </c>
      <c r="F260" s="34" t="s">
        <v>29</v>
      </c>
      <c r="G260" s="34"/>
      <c r="H260" s="34"/>
      <c r="I260" s="34" t="s">
        <v>9</v>
      </c>
      <c r="J260" s="34" t="s">
        <v>26</v>
      </c>
    </row>
    <row r="261" spans="1:12" ht="18" customHeight="1">
      <c r="A261" s="4">
        <v>260</v>
      </c>
      <c r="B261" s="37">
        <v>44702</v>
      </c>
      <c r="C261" s="34" t="s">
        <v>50</v>
      </c>
      <c r="D261" s="34" t="s">
        <v>45</v>
      </c>
      <c r="E261" s="34" t="s">
        <v>43</v>
      </c>
      <c r="F261" s="34" t="s">
        <v>23</v>
      </c>
      <c r="G261" s="34"/>
      <c r="H261" s="34"/>
      <c r="I261" s="34" t="s">
        <v>31</v>
      </c>
      <c r="J261" s="34" t="s">
        <v>32</v>
      </c>
    </row>
    <row r="262" spans="1:12" ht="18" customHeight="1">
      <c r="A262" s="4">
        <v>261</v>
      </c>
      <c r="B262" s="37">
        <v>44702</v>
      </c>
      <c r="C262" s="34" t="s">
        <v>11</v>
      </c>
      <c r="D262" s="34" t="s">
        <v>24</v>
      </c>
      <c r="E262" s="34" t="s">
        <v>7</v>
      </c>
      <c r="F262" s="34" t="s">
        <v>15</v>
      </c>
      <c r="G262" s="34"/>
      <c r="H262" s="34"/>
      <c r="I262" s="34" t="s">
        <v>38</v>
      </c>
      <c r="J262" s="34" t="s">
        <v>37</v>
      </c>
    </row>
    <row r="263" spans="1:12" ht="18" customHeight="1">
      <c r="A263" s="4">
        <v>262</v>
      </c>
      <c r="B263" s="37">
        <v>44702</v>
      </c>
      <c r="C263" s="34" t="s">
        <v>12</v>
      </c>
      <c r="D263" s="34" t="s">
        <v>42</v>
      </c>
      <c r="E263" s="34" t="s">
        <v>28</v>
      </c>
      <c r="F263" s="34" t="s">
        <v>10</v>
      </c>
      <c r="G263" s="34"/>
      <c r="H263" s="34"/>
      <c r="I263" s="34" t="s">
        <v>14</v>
      </c>
      <c r="J263" s="34" t="s">
        <v>13</v>
      </c>
    </row>
    <row r="264" spans="1:12" ht="18" customHeight="1">
      <c r="A264" s="4">
        <v>263</v>
      </c>
      <c r="B264" s="37">
        <v>44703</v>
      </c>
      <c r="C264" s="34" t="s">
        <v>45</v>
      </c>
      <c r="D264" s="34" t="s">
        <v>43</v>
      </c>
      <c r="E264" s="34" t="s">
        <v>23</v>
      </c>
      <c r="F264" s="34" t="s">
        <v>16</v>
      </c>
      <c r="G264" s="34"/>
      <c r="H264" s="34"/>
      <c r="I264" s="34" t="s">
        <v>31</v>
      </c>
      <c r="J264" s="34" t="s">
        <v>306</v>
      </c>
    </row>
    <row r="265" spans="1:12" ht="18" customHeight="1">
      <c r="A265" s="4">
        <v>264</v>
      </c>
      <c r="B265" s="37">
        <v>44703</v>
      </c>
      <c r="C265" s="34" t="s">
        <v>40</v>
      </c>
      <c r="D265" s="34" t="s">
        <v>18</v>
      </c>
      <c r="E265" s="34" t="s">
        <v>29</v>
      </c>
      <c r="F265" s="34" t="s">
        <v>17</v>
      </c>
      <c r="G265" s="34"/>
      <c r="H265" s="34"/>
      <c r="I265" s="34" t="s">
        <v>9</v>
      </c>
      <c r="J265" s="34" t="s">
        <v>26</v>
      </c>
    </row>
    <row r="266" spans="1:12" ht="18" customHeight="1">
      <c r="A266" s="4">
        <v>265</v>
      </c>
      <c r="B266" s="37">
        <v>44703</v>
      </c>
      <c r="C266" s="34" t="s">
        <v>55</v>
      </c>
      <c r="D266" s="34" t="s">
        <v>41</v>
      </c>
      <c r="E266" s="34" t="s">
        <v>22</v>
      </c>
      <c r="F266" s="34" t="s">
        <v>49</v>
      </c>
      <c r="G266" s="34"/>
      <c r="H266" s="34"/>
      <c r="I266" s="34" t="s">
        <v>19</v>
      </c>
      <c r="J266" s="34" t="s">
        <v>20</v>
      </c>
    </row>
    <row r="267" spans="1:12" ht="18" customHeight="1">
      <c r="A267" s="4">
        <v>266</v>
      </c>
      <c r="B267" s="37">
        <v>44703</v>
      </c>
      <c r="C267" s="34" t="s">
        <v>42</v>
      </c>
      <c r="D267" s="34" t="s">
        <v>28</v>
      </c>
      <c r="E267" s="34" t="s">
        <v>10</v>
      </c>
      <c r="F267" s="34" t="s">
        <v>27</v>
      </c>
      <c r="G267" s="34"/>
      <c r="H267" s="34"/>
      <c r="I267" s="34" t="s">
        <v>13</v>
      </c>
      <c r="J267" s="34" t="s">
        <v>14</v>
      </c>
    </row>
    <row r="268" spans="1:12" ht="18" customHeight="1">
      <c r="A268" s="4">
        <v>267</v>
      </c>
      <c r="B268" s="37">
        <v>44703</v>
      </c>
      <c r="C268" s="34" t="s">
        <v>24</v>
      </c>
      <c r="D268" s="34" t="s">
        <v>7</v>
      </c>
      <c r="E268" s="34" t="s">
        <v>15</v>
      </c>
      <c r="F268" s="34" t="s">
        <v>72</v>
      </c>
      <c r="G268" s="34"/>
      <c r="H268" s="34"/>
      <c r="I268" s="34" t="s">
        <v>38</v>
      </c>
      <c r="J268" s="34" t="s">
        <v>37</v>
      </c>
      <c r="L268" s="12"/>
    </row>
    <row r="269" spans="1:12" ht="18" customHeight="1">
      <c r="A269" s="4">
        <v>268</v>
      </c>
      <c r="B269" s="37">
        <v>44703</v>
      </c>
      <c r="C269" s="34" t="s">
        <v>21</v>
      </c>
      <c r="D269" s="34" t="s">
        <v>58</v>
      </c>
      <c r="E269" s="34" t="s">
        <v>48</v>
      </c>
      <c r="F269" s="34" t="s">
        <v>36</v>
      </c>
      <c r="G269" s="34"/>
      <c r="H269" s="34"/>
      <c r="I269" s="34" t="s">
        <v>25</v>
      </c>
      <c r="J269" s="34" t="s">
        <v>8</v>
      </c>
      <c r="L269" s="12"/>
    </row>
    <row r="270" spans="1:12" ht="18" customHeight="1">
      <c r="A270" s="4">
        <v>269</v>
      </c>
      <c r="B270" s="37">
        <v>44705</v>
      </c>
      <c r="C270" s="34" t="s">
        <v>7</v>
      </c>
      <c r="D270" s="34" t="s">
        <v>15</v>
      </c>
      <c r="E270" s="34" t="s">
        <v>72</v>
      </c>
      <c r="F270" s="34" t="s">
        <v>11</v>
      </c>
      <c r="G270" s="34"/>
      <c r="H270" s="34"/>
      <c r="I270" s="34" t="s">
        <v>37</v>
      </c>
      <c r="J270" s="34" t="s">
        <v>26</v>
      </c>
      <c r="L270" s="12"/>
    </row>
    <row r="271" spans="1:12" ht="18" customHeight="1">
      <c r="A271" s="4">
        <v>270</v>
      </c>
      <c r="B271" s="37">
        <v>44705</v>
      </c>
      <c r="C271" s="34" t="s">
        <v>34</v>
      </c>
      <c r="D271" s="34" t="s">
        <v>30</v>
      </c>
      <c r="E271" s="34" t="s">
        <v>4</v>
      </c>
      <c r="F271" s="34" t="s">
        <v>33</v>
      </c>
      <c r="G271" s="34"/>
      <c r="H271" s="34"/>
      <c r="I271" s="34" t="s">
        <v>13</v>
      </c>
      <c r="J271" s="34" t="s">
        <v>25</v>
      </c>
      <c r="L271" s="12"/>
    </row>
    <row r="272" spans="1:12" ht="18" customHeight="1">
      <c r="A272" s="4">
        <v>271</v>
      </c>
      <c r="B272" s="37">
        <v>44705</v>
      </c>
      <c r="C272" s="34" t="s">
        <v>41</v>
      </c>
      <c r="D272" s="34" t="s">
        <v>22</v>
      </c>
      <c r="E272" s="34" t="s">
        <v>49</v>
      </c>
      <c r="F272" s="34" t="s">
        <v>305</v>
      </c>
      <c r="G272" s="34"/>
      <c r="H272" s="34"/>
      <c r="I272" s="34" t="s">
        <v>14</v>
      </c>
      <c r="J272" s="34" t="s">
        <v>31</v>
      </c>
      <c r="L272" s="12"/>
    </row>
    <row r="273" spans="1:12" ht="18" customHeight="1">
      <c r="A273" s="4">
        <v>272</v>
      </c>
      <c r="B273" s="37">
        <v>44705</v>
      </c>
      <c r="C273" s="34" t="s">
        <v>58</v>
      </c>
      <c r="D273" s="34" t="s">
        <v>48</v>
      </c>
      <c r="E273" s="34" t="s">
        <v>36</v>
      </c>
      <c r="F273" s="34" t="s">
        <v>6</v>
      </c>
      <c r="G273" s="34"/>
      <c r="H273" s="34"/>
      <c r="I273" s="34" t="s">
        <v>19</v>
      </c>
      <c r="J273" s="34" t="s">
        <v>8</v>
      </c>
      <c r="L273" s="12"/>
    </row>
    <row r="274" spans="1:12" ht="18" customHeight="1">
      <c r="A274" s="4">
        <v>273</v>
      </c>
      <c r="B274" s="37">
        <v>44705</v>
      </c>
      <c r="C274" s="34" t="s">
        <v>28</v>
      </c>
      <c r="D274" s="34" t="s">
        <v>10</v>
      </c>
      <c r="E274" s="34" t="s">
        <v>27</v>
      </c>
      <c r="F274" s="34" t="s">
        <v>12</v>
      </c>
      <c r="G274" s="34"/>
      <c r="H274" s="34"/>
      <c r="I274" s="34" t="s">
        <v>20</v>
      </c>
      <c r="J274" s="34" t="s">
        <v>32</v>
      </c>
      <c r="L274" s="12"/>
    </row>
    <row r="275" spans="1:12" ht="18" customHeight="1">
      <c r="A275" s="4">
        <v>274</v>
      </c>
      <c r="B275" s="37">
        <v>44705</v>
      </c>
      <c r="C275" s="34" t="s">
        <v>43</v>
      </c>
      <c r="D275" s="34" t="s">
        <v>23</v>
      </c>
      <c r="E275" s="34" t="s">
        <v>16</v>
      </c>
      <c r="F275" s="34" t="s">
        <v>50</v>
      </c>
      <c r="G275" s="34"/>
      <c r="H275" s="34"/>
      <c r="I275" s="34" t="s">
        <v>38</v>
      </c>
      <c r="J275" s="34" t="s">
        <v>9</v>
      </c>
      <c r="L275" s="12"/>
    </row>
    <row r="276" spans="1:12" ht="18" customHeight="1">
      <c r="A276" s="4">
        <v>275</v>
      </c>
      <c r="B276" s="37">
        <v>44706</v>
      </c>
      <c r="C276" s="34" t="s">
        <v>10</v>
      </c>
      <c r="D276" s="34" t="s">
        <v>27</v>
      </c>
      <c r="E276" s="34" t="s">
        <v>12</v>
      </c>
      <c r="F276" s="34" t="s">
        <v>42</v>
      </c>
      <c r="G276" s="34"/>
      <c r="H276" s="34"/>
      <c r="I276" s="34" t="s">
        <v>20</v>
      </c>
      <c r="J276" s="34" t="s">
        <v>32</v>
      </c>
      <c r="L276" s="12"/>
    </row>
    <row r="277" spans="1:12" ht="18" customHeight="1">
      <c r="A277" s="4">
        <v>276</v>
      </c>
      <c r="B277" s="37">
        <v>44706</v>
      </c>
      <c r="C277" s="34" t="s">
        <v>48</v>
      </c>
      <c r="D277" s="34" t="s">
        <v>36</v>
      </c>
      <c r="E277" s="34" t="s">
        <v>6</v>
      </c>
      <c r="F277" s="34" t="s">
        <v>21</v>
      </c>
      <c r="G277" s="34"/>
      <c r="H277" s="34"/>
      <c r="I277" s="34" t="s">
        <v>19</v>
      </c>
      <c r="J277" s="34" t="s">
        <v>8</v>
      </c>
      <c r="L277" s="12"/>
    </row>
    <row r="278" spans="1:12" ht="18" customHeight="1">
      <c r="A278" s="4">
        <v>277</v>
      </c>
      <c r="B278" s="37">
        <v>44706</v>
      </c>
      <c r="C278" s="34" t="s">
        <v>23</v>
      </c>
      <c r="D278" s="34" t="s">
        <v>16</v>
      </c>
      <c r="E278" s="34" t="s">
        <v>50</v>
      </c>
      <c r="F278" s="34" t="s">
        <v>66</v>
      </c>
      <c r="G278" s="34"/>
      <c r="H278" s="34"/>
      <c r="I278" s="34" t="s">
        <v>38</v>
      </c>
      <c r="J278" s="34" t="s">
        <v>9</v>
      </c>
      <c r="L278" s="12"/>
    </row>
    <row r="279" spans="1:12" ht="18" customHeight="1">
      <c r="A279" s="4">
        <v>278</v>
      </c>
      <c r="B279" s="37">
        <v>44706</v>
      </c>
      <c r="C279" s="34" t="s">
        <v>30</v>
      </c>
      <c r="D279" s="34" t="s">
        <v>4</v>
      </c>
      <c r="E279" s="34" t="s">
        <v>33</v>
      </c>
      <c r="F279" s="34" t="s">
        <v>60</v>
      </c>
      <c r="G279" s="34"/>
      <c r="H279" s="34"/>
      <c r="I279" s="34" t="s">
        <v>13</v>
      </c>
      <c r="J279" s="34" t="s">
        <v>25</v>
      </c>
      <c r="L279" s="12"/>
    </row>
    <row r="280" spans="1:12" ht="18" customHeight="1">
      <c r="A280" s="4">
        <v>279</v>
      </c>
      <c r="B280" s="37">
        <v>44706</v>
      </c>
      <c r="C280" s="34" t="s">
        <v>15</v>
      </c>
      <c r="D280" s="34" t="s">
        <v>72</v>
      </c>
      <c r="E280" s="34" t="s">
        <v>11</v>
      </c>
      <c r="F280" s="34" t="s">
        <v>24</v>
      </c>
      <c r="G280" s="34"/>
      <c r="H280" s="34"/>
      <c r="I280" s="34" t="s">
        <v>37</v>
      </c>
      <c r="J280" s="34" t="s">
        <v>26</v>
      </c>
      <c r="L280" s="12"/>
    </row>
    <row r="281" spans="1:12" ht="18" customHeight="1">
      <c r="A281" s="4">
        <v>280</v>
      </c>
      <c r="B281" s="37">
        <v>44706</v>
      </c>
      <c r="C281" s="34" t="s">
        <v>22</v>
      </c>
      <c r="D281" s="34" t="s">
        <v>49</v>
      </c>
      <c r="E281" s="34" t="s">
        <v>5</v>
      </c>
      <c r="F281" s="34" t="s">
        <v>55</v>
      </c>
      <c r="G281" s="34"/>
      <c r="H281" s="34"/>
      <c r="I281" s="34" t="s">
        <v>14</v>
      </c>
      <c r="J281" s="34" t="s">
        <v>31</v>
      </c>
      <c r="L281" s="12"/>
    </row>
    <row r="282" spans="1:12" ht="18" customHeight="1">
      <c r="A282" s="4">
        <v>281</v>
      </c>
      <c r="B282" s="37">
        <v>44707</v>
      </c>
      <c r="C282" s="34" t="s">
        <v>4</v>
      </c>
      <c r="D282" s="34" t="s">
        <v>33</v>
      </c>
      <c r="E282" s="34" t="s">
        <v>60</v>
      </c>
      <c r="F282" s="34" t="s">
        <v>34</v>
      </c>
      <c r="G282" s="34"/>
      <c r="H282" s="34"/>
      <c r="I282" s="34" t="s">
        <v>13</v>
      </c>
      <c r="J282" s="34" t="s">
        <v>25</v>
      </c>
      <c r="L282" s="12"/>
    </row>
    <row r="283" spans="1:12" ht="18" customHeight="1">
      <c r="A283" s="4">
        <v>282</v>
      </c>
      <c r="B283" s="37">
        <v>44707</v>
      </c>
      <c r="C283" s="34" t="s">
        <v>72</v>
      </c>
      <c r="D283" s="34" t="s">
        <v>11</v>
      </c>
      <c r="E283" s="34" t="s">
        <v>24</v>
      </c>
      <c r="F283" s="34" t="s">
        <v>7</v>
      </c>
      <c r="G283" s="34"/>
      <c r="H283" s="34"/>
      <c r="I283" s="34" t="s">
        <v>37</v>
      </c>
      <c r="J283" s="34" t="s">
        <v>26</v>
      </c>
      <c r="L283" s="12"/>
    </row>
    <row r="284" spans="1:12" ht="18" customHeight="1">
      <c r="A284" s="4">
        <v>283</v>
      </c>
      <c r="B284" s="37">
        <v>44707</v>
      </c>
      <c r="C284" s="34" t="s">
        <v>49</v>
      </c>
      <c r="D284" s="34" t="s">
        <v>5</v>
      </c>
      <c r="E284" s="34" t="s">
        <v>55</v>
      </c>
      <c r="F284" s="34" t="s">
        <v>41</v>
      </c>
      <c r="G284" s="34"/>
      <c r="H284" s="34"/>
      <c r="I284" s="34" t="s">
        <v>14</v>
      </c>
      <c r="J284" s="34" t="s">
        <v>31</v>
      </c>
      <c r="L284" s="12"/>
    </row>
    <row r="285" spans="1:12" ht="18" customHeight="1">
      <c r="A285" s="4">
        <v>284</v>
      </c>
      <c r="B285" s="37">
        <v>44707</v>
      </c>
      <c r="C285" s="34" t="s">
        <v>36</v>
      </c>
      <c r="D285" s="34" t="s">
        <v>6</v>
      </c>
      <c r="E285" s="34" t="s">
        <v>21</v>
      </c>
      <c r="F285" s="34" t="s">
        <v>58</v>
      </c>
      <c r="G285" s="34"/>
      <c r="H285" s="34"/>
      <c r="I285" s="34" t="s">
        <v>19</v>
      </c>
      <c r="J285" s="34" t="s">
        <v>8</v>
      </c>
      <c r="L285" s="13"/>
    </row>
    <row r="286" spans="1:12" ht="18" customHeight="1">
      <c r="A286" s="4">
        <v>285</v>
      </c>
      <c r="B286" s="37">
        <v>44707</v>
      </c>
      <c r="C286" s="34" t="s">
        <v>27</v>
      </c>
      <c r="D286" s="34" t="s">
        <v>12</v>
      </c>
      <c r="E286" s="34" t="s">
        <v>42</v>
      </c>
      <c r="F286" s="34" t="s">
        <v>28</v>
      </c>
      <c r="G286" s="34"/>
      <c r="H286" s="34"/>
      <c r="I286" s="34" t="s">
        <v>20</v>
      </c>
      <c r="J286" s="34" t="s">
        <v>32</v>
      </c>
      <c r="L286" s="12"/>
    </row>
    <row r="287" spans="1:12" ht="18" customHeight="1">
      <c r="A287" s="4">
        <v>286</v>
      </c>
      <c r="B287" s="37">
        <v>44707</v>
      </c>
      <c r="C287" s="34" t="s">
        <v>16</v>
      </c>
      <c r="D287" s="34" t="s">
        <v>50</v>
      </c>
      <c r="E287" s="34" t="s">
        <v>66</v>
      </c>
      <c r="F287" s="34" t="s">
        <v>43</v>
      </c>
      <c r="G287" s="34"/>
      <c r="H287" s="34"/>
      <c r="I287" s="34" t="s">
        <v>38</v>
      </c>
      <c r="J287" s="34" t="s">
        <v>9</v>
      </c>
      <c r="L287" s="12"/>
    </row>
    <row r="288" spans="1:12" ht="18" customHeight="1">
      <c r="A288" s="4">
        <v>287</v>
      </c>
      <c r="B288" s="37">
        <v>44708</v>
      </c>
      <c r="C288" s="34" t="s">
        <v>5</v>
      </c>
      <c r="D288" s="34" t="s">
        <v>55</v>
      </c>
      <c r="E288" s="34" t="s">
        <v>41</v>
      </c>
      <c r="F288" s="34" t="s">
        <v>22</v>
      </c>
      <c r="G288" s="34"/>
      <c r="H288" s="34"/>
      <c r="I288" s="34" t="s">
        <v>31</v>
      </c>
      <c r="J288" s="34" t="s">
        <v>37</v>
      </c>
      <c r="L288" s="12"/>
    </row>
    <row r="289" spans="1:12" ht="18" customHeight="1">
      <c r="A289" s="4">
        <v>288</v>
      </c>
      <c r="B289" s="37">
        <v>44708</v>
      </c>
      <c r="C289" s="34" t="s">
        <v>66</v>
      </c>
      <c r="D289" s="34" t="s">
        <v>45</v>
      </c>
      <c r="E289" s="34" t="s">
        <v>43</v>
      </c>
      <c r="F289" s="34" t="s">
        <v>23</v>
      </c>
      <c r="G289" s="34"/>
      <c r="H289" s="34"/>
      <c r="I289" s="34" t="s">
        <v>25</v>
      </c>
      <c r="J289" s="34" t="s">
        <v>19</v>
      </c>
      <c r="L289" s="12"/>
    </row>
    <row r="290" spans="1:12" ht="18" customHeight="1">
      <c r="A290" s="4">
        <v>289</v>
      </c>
      <c r="B290" s="37">
        <v>44708</v>
      </c>
      <c r="C290" s="34" t="s">
        <v>65</v>
      </c>
      <c r="D290" s="34" t="s">
        <v>42</v>
      </c>
      <c r="E290" s="34" t="s">
        <v>28</v>
      </c>
      <c r="F290" s="34" t="s">
        <v>10</v>
      </c>
      <c r="G290" s="34"/>
      <c r="H290" s="34"/>
      <c r="I290" s="34" t="s">
        <v>32</v>
      </c>
      <c r="J290" s="34" t="s">
        <v>13</v>
      </c>
      <c r="L290" s="12"/>
    </row>
    <row r="291" spans="1:12" ht="18" customHeight="1">
      <c r="A291" s="4">
        <v>290</v>
      </c>
      <c r="B291" s="37">
        <v>44708</v>
      </c>
      <c r="C291" s="34" t="s">
        <v>11</v>
      </c>
      <c r="D291" s="34" t="s">
        <v>24</v>
      </c>
      <c r="E291" s="34" t="s">
        <v>7</v>
      </c>
      <c r="F291" s="34" t="s">
        <v>15</v>
      </c>
      <c r="G291" s="34"/>
      <c r="H291" s="34"/>
      <c r="I291" s="34" t="s">
        <v>9</v>
      </c>
      <c r="J291" s="34" t="s">
        <v>14</v>
      </c>
      <c r="L291" s="12"/>
    </row>
    <row r="292" spans="1:12" ht="18" customHeight="1">
      <c r="A292" s="4">
        <v>291</v>
      </c>
      <c r="B292" s="37">
        <v>44708</v>
      </c>
      <c r="C292" s="34" t="s">
        <v>18</v>
      </c>
      <c r="D292" s="34" t="s">
        <v>29</v>
      </c>
      <c r="E292" s="34" t="s">
        <v>17</v>
      </c>
      <c r="F292" s="34" t="s">
        <v>56</v>
      </c>
      <c r="G292" s="34"/>
      <c r="H292" s="34"/>
      <c r="I292" s="34" t="s">
        <v>8</v>
      </c>
      <c r="J292" s="34" t="s">
        <v>38</v>
      </c>
      <c r="L292" s="12"/>
    </row>
    <row r="293" spans="1:12" ht="18" customHeight="1">
      <c r="A293" s="4">
        <v>292</v>
      </c>
      <c r="B293" s="37">
        <v>44708</v>
      </c>
      <c r="C293" s="34" t="s">
        <v>33</v>
      </c>
      <c r="D293" s="34" t="s">
        <v>60</v>
      </c>
      <c r="E293" s="34" t="s">
        <v>34</v>
      </c>
      <c r="F293" s="34" t="s">
        <v>30</v>
      </c>
      <c r="G293" s="34"/>
      <c r="H293" s="34"/>
      <c r="I293" s="34" t="s">
        <v>26</v>
      </c>
      <c r="J293" s="34" t="s">
        <v>20</v>
      </c>
      <c r="L293" s="12"/>
    </row>
    <row r="294" spans="1:12" ht="18" customHeight="1">
      <c r="A294" s="4">
        <v>293</v>
      </c>
      <c r="B294" s="37">
        <v>44709</v>
      </c>
      <c r="C294" s="34" t="s">
        <v>45</v>
      </c>
      <c r="D294" s="34" t="s">
        <v>43</v>
      </c>
      <c r="E294" s="34" t="s">
        <v>23</v>
      </c>
      <c r="F294" s="34" t="s">
        <v>16</v>
      </c>
      <c r="G294" s="34"/>
      <c r="H294" s="34"/>
      <c r="I294" s="34" t="s">
        <v>25</v>
      </c>
      <c r="J294" s="34" t="s">
        <v>19</v>
      </c>
      <c r="L294" s="12"/>
    </row>
    <row r="295" spans="1:12" ht="18" customHeight="1">
      <c r="A295" s="4">
        <v>294</v>
      </c>
      <c r="B295" s="37">
        <v>44709</v>
      </c>
      <c r="C295" s="34" t="s">
        <v>60</v>
      </c>
      <c r="D295" s="34" t="s">
        <v>34</v>
      </c>
      <c r="E295" s="34" t="s">
        <v>30</v>
      </c>
      <c r="F295" s="34" t="s">
        <v>4</v>
      </c>
      <c r="G295" s="34"/>
      <c r="H295" s="34"/>
      <c r="I295" s="34" t="s">
        <v>26</v>
      </c>
      <c r="J295" s="34" t="s">
        <v>20</v>
      </c>
      <c r="L295" s="12"/>
    </row>
    <row r="296" spans="1:12" ht="18" customHeight="1">
      <c r="A296" s="4">
        <v>295</v>
      </c>
      <c r="B296" s="37">
        <v>44709</v>
      </c>
      <c r="C296" s="34" t="s">
        <v>55</v>
      </c>
      <c r="D296" s="34" t="s">
        <v>41</v>
      </c>
      <c r="E296" s="34" t="s">
        <v>22</v>
      </c>
      <c r="F296" s="34" t="s">
        <v>49</v>
      </c>
      <c r="G296" s="34"/>
      <c r="H296" s="34"/>
      <c r="I296" s="34" t="s">
        <v>31</v>
      </c>
      <c r="J296" s="34" t="s">
        <v>37</v>
      </c>
      <c r="L296" s="12"/>
    </row>
    <row r="297" spans="1:12" ht="18" customHeight="1">
      <c r="A297" s="4">
        <v>296</v>
      </c>
      <c r="B297" s="37">
        <v>44709</v>
      </c>
      <c r="C297" s="34" t="s">
        <v>42</v>
      </c>
      <c r="D297" s="34" t="s">
        <v>28</v>
      </c>
      <c r="E297" s="34" t="s">
        <v>10</v>
      </c>
      <c r="F297" s="34" t="s">
        <v>27</v>
      </c>
      <c r="G297" s="34"/>
      <c r="H297" s="34"/>
      <c r="I297" s="34" t="s">
        <v>32</v>
      </c>
      <c r="J297" s="34" t="s">
        <v>13</v>
      </c>
      <c r="L297" s="12"/>
    </row>
    <row r="298" spans="1:12" ht="18" customHeight="1">
      <c r="A298" s="4">
        <v>297</v>
      </c>
      <c r="B298" s="37">
        <v>44709</v>
      </c>
      <c r="C298" s="34" t="s">
        <v>29</v>
      </c>
      <c r="D298" s="34" t="s">
        <v>17</v>
      </c>
      <c r="E298" s="34" t="s">
        <v>56</v>
      </c>
      <c r="F298" s="34" t="s">
        <v>40</v>
      </c>
      <c r="G298" s="34"/>
      <c r="H298" s="34"/>
      <c r="I298" s="34" t="s">
        <v>8</v>
      </c>
      <c r="J298" s="34" t="s">
        <v>38</v>
      </c>
      <c r="L298" s="12"/>
    </row>
    <row r="299" spans="1:12" ht="18" customHeight="1">
      <c r="A299" s="4">
        <v>298</v>
      </c>
      <c r="B299" s="37">
        <v>44709</v>
      </c>
      <c r="C299" s="34" t="s">
        <v>24</v>
      </c>
      <c r="D299" s="34" t="s">
        <v>7</v>
      </c>
      <c r="E299" s="34" t="s">
        <v>15</v>
      </c>
      <c r="F299" s="34" t="s">
        <v>72</v>
      </c>
      <c r="G299" s="34"/>
      <c r="H299" s="34"/>
      <c r="I299" s="34" t="s">
        <v>9</v>
      </c>
      <c r="J299" s="34" t="s">
        <v>14</v>
      </c>
      <c r="L299" s="12"/>
    </row>
    <row r="300" spans="1:12" ht="18" customHeight="1">
      <c r="A300" s="4">
        <v>299</v>
      </c>
      <c r="B300" s="37">
        <v>44710</v>
      </c>
      <c r="C300" s="34" t="s">
        <v>7</v>
      </c>
      <c r="D300" s="34" t="s">
        <v>15</v>
      </c>
      <c r="E300" s="34" t="s">
        <v>72</v>
      </c>
      <c r="F300" s="34" t="s">
        <v>11</v>
      </c>
      <c r="G300" s="34"/>
      <c r="H300" s="34"/>
      <c r="I300" s="34" t="s">
        <v>9</v>
      </c>
      <c r="J300" s="34" t="s">
        <v>14</v>
      </c>
      <c r="L300" s="12"/>
    </row>
    <row r="301" spans="1:12" ht="18" customHeight="1">
      <c r="A301" s="4">
        <v>300</v>
      </c>
      <c r="B301" s="37">
        <v>44710</v>
      </c>
      <c r="C301" s="34" t="s">
        <v>34</v>
      </c>
      <c r="D301" s="34" t="s">
        <v>30</v>
      </c>
      <c r="E301" s="34" t="s">
        <v>4</v>
      </c>
      <c r="F301" s="34" t="s">
        <v>33</v>
      </c>
      <c r="G301" s="34"/>
      <c r="H301" s="34"/>
      <c r="I301" s="34" t="s">
        <v>26</v>
      </c>
      <c r="J301" s="34" t="s">
        <v>20</v>
      </c>
      <c r="L301" s="12"/>
    </row>
    <row r="302" spans="1:12" ht="18" customHeight="1">
      <c r="A302" s="4">
        <v>301</v>
      </c>
      <c r="B302" s="37">
        <v>44710</v>
      </c>
      <c r="C302" s="34" t="s">
        <v>41</v>
      </c>
      <c r="D302" s="34" t="s">
        <v>22</v>
      </c>
      <c r="E302" s="34" t="s">
        <v>49</v>
      </c>
      <c r="F302" s="34" t="s">
        <v>5</v>
      </c>
      <c r="G302" s="34"/>
      <c r="H302" s="34"/>
      <c r="I302" s="34" t="s">
        <v>31</v>
      </c>
      <c r="J302" s="34" t="s">
        <v>37</v>
      </c>
      <c r="L302" s="12"/>
    </row>
    <row r="303" spans="1:12" ht="18" customHeight="1">
      <c r="A303" s="4">
        <v>302</v>
      </c>
      <c r="B303" s="37">
        <v>44710</v>
      </c>
      <c r="C303" s="34" t="s">
        <v>28</v>
      </c>
      <c r="D303" s="34" t="s">
        <v>10</v>
      </c>
      <c r="E303" s="34" t="s">
        <v>27</v>
      </c>
      <c r="F303" s="34" t="s">
        <v>65</v>
      </c>
      <c r="G303" s="34"/>
      <c r="H303" s="34"/>
      <c r="I303" s="34" t="s">
        <v>32</v>
      </c>
      <c r="J303" s="34" t="s">
        <v>13</v>
      </c>
      <c r="L303" s="12"/>
    </row>
    <row r="304" spans="1:12" ht="18" customHeight="1">
      <c r="A304" s="4">
        <v>303</v>
      </c>
      <c r="B304" s="37">
        <v>44710</v>
      </c>
      <c r="C304" s="34" t="s">
        <v>43</v>
      </c>
      <c r="D304" s="34" t="s">
        <v>23</v>
      </c>
      <c r="E304" s="34" t="s">
        <v>16</v>
      </c>
      <c r="F304" s="34" t="s">
        <v>66</v>
      </c>
      <c r="G304" s="34"/>
      <c r="H304" s="34"/>
      <c r="I304" s="34" t="s">
        <v>25</v>
      </c>
      <c r="J304" s="34" t="s">
        <v>19</v>
      </c>
      <c r="L304" s="12"/>
    </row>
    <row r="305" spans="1:12" ht="18" customHeight="1">
      <c r="A305" s="4">
        <v>304</v>
      </c>
      <c r="B305" s="37">
        <v>44710</v>
      </c>
      <c r="C305" s="34" t="s">
        <v>17</v>
      </c>
      <c r="D305" s="34" t="s">
        <v>56</v>
      </c>
      <c r="E305" s="34" t="s">
        <v>40</v>
      </c>
      <c r="F305" s="34" t="s">
        <v>18</v>
      </c>
      <c r="G305" s="34"/>
      <c r="H305" s="34"/>
      <c r="I305" s="34" t="s">
        <v>8</v>
      </c>
      <c r="J305" s="34" t="s">
        <v>38</v>
      </c>
      <c r="L305" s="12"/>
    </row>
    <row r="306" spans="1:12" ht="18" customHeight="1">
      <c r="A306" s="4">
        <v>305</v>
      </c>
      <c r="B306" s="37">
        <v>44712</v>
      </c>
      <c r="C306" s="34" t="s">
        <v>10</v>
      </c>
      <c r="D306" s="34" t="s">
        <v>27</v>
      </c>
      <c r="E306" s="34" t="s">
        <v>12</v>
      </c>
      <c r="F306" s="34" t="s">
        <v>42</v>
      </c>
      <c r="G306" s="34"/>
      <c r="H306" s="34"/>
      <c r="I306" s="34" t="s">
        <v>14</v>
      </c>
      <c r="J306" s="34" t="s">
        <v>8</v>
      </c>
      <c r="L306" s="12"/>
    </row>
    <row r="307" spans="1:12" ht="18" customHeight="1">
      <c r="A307" s="4">
        <v>306</v>
      </c>
      <c r="B307" s="37">
        <v>44712</v>
      </c>
      <c r="C307" s="34" t="s">
        <v>6</v>
      </c>
      <c r="D307" s="34" t="s">
        <v>21</v>
      </c>
      <c r="E307" s="34" t="s">
        <v>58</v>
      </c>
      <c r="F307" s="34" t="s">
        <v>48</v>
      </c>
      <c r="G307" s="34"/>
      <c r="H307" s="34"/>
      <c r="I307" s="34" t="s">
        <v>13</v>
      </c>
      <c r="J307" s="34" t="s">
        <v>26</v>
      </c>
      <c r="L307" s="12"/>
    </row>
    <row r="308" spans="1:12" ht="18" customHeight="1">
      <c r="A308" s="4">
        <v>307</v>
      </c>
      <c r="B308" s="37">
        <v>44712</v>
      </c>
      <c r="C308" s="34" t="s">
        <v>23</v>
      </c>
      <c r="D308" s="34" t="s">
        <v>16</v>
      </c>
      <c r="E308" s="34" t="s">
        <v>50</v>
      </c>
      <c r="F308" s="34" t="s">
        <v>45</v>
      </c>
      <c r="G308" s="34"/>
      <c r="H308" s="34"/>
      <c r="I308" s="34" t="s">
        <v>38</v>
      </c>
      <c r="J308" s="34" t="s">
        <v>32</v>
      </c>
      <c r="L308" s="12"/>
    </row>
    <row r="309" spans="1:12" ht="18" customHeight="1">
      <c r="A309" s="4">
        <v>308</v>
      </c>
      <c r="B309" s="37">
        <v>44712</v>
      </c>
      <c r="C309" s="34" t="s">
        <v>30</v>
      </c>
      <c r="D309" s="34" t="s">
        <v>4</v>
      </c>
      <c r="E309" s="34" t="s">
        <v>33</v>
      </c>
      <c r="F309" s="34" t="s">
        <v>60</v>
      </c>
      <c r="G309" s="34"/>
      <c r="H309" s="34"/>
      <c r="I309" s="34" t="s">
        <v>37</v>
      </c>
      <c r="J309" s="34" t="s">
        <v>25</v>
      </c>
      <c r="L309" s="12"/>
    </row>
    <row r="310" spans="1:12" ht="18" customHeight="1">
      <c r="A310" s="4">
        <v>309</v>
      </c>
      <c r="B310" s="37">
        <v>44712</v>
      </c>
      <c r="C310" s="34" t="s">
        <v>15</v>
      </c>
      <c r="D310" s="34" t="s">
        <v>59</v>
      </c>
      <c r="E310" s="34" t="s">
        <v>11</v>
      </c>
      <c r="F310" s="34" t="s">
        <v>24</v>
      </c>
      <c r="G310" s="34"/>
      <c r="H310" s="34"/>
      <c r="I310" s="34" t="s">
        <v>20</v>
      </c>
      <c r="J310" s="34" t="s">
        <v>9</v>
      </c>
      <c r="L310" s="12"/>
    </row>
    <row r="311" spans="1:12" ht="18" customHeight="1">
      <c r="A311" s="4">
        <v>310</v>
      </c>
      <c r="B311" s="37">
        <v>44712</v>
      </c>
      <c r="C311" s="34" t="s">
        <v>57</v>
      </c>
      <c r="D311" s="34" t="s">
        <v>40</v>
      </c>
      <c r="E311" s="34" t="s">
        <v>18</v>
      </c>
      <c r="F311" s="34" t="s">
        <v>29</v>
      </c>
      <c r="G311" s="34"/>
      <c r="H311" s="34"/>
      <c r="I311" s="34" t="s">
        <v>19</v>
      </c>
      <c r="J311" s="34" t="s">
        <v>31</v>
      </c>
      <c r="L311" s="12"/>
    </row>
    <row r="312" spans="1:12" ht="18" customHeight="1">
      <c r="A312" s="4">
        <v>311</v>
      </c>
      <c r="B312" s="37">
        <v>44713</v>
      </c>
      <c r="C312" s="34" t="s">
        <v>4</v>
      </c>
      <c r="D312" s="34" t="s">
        <v>33</v>
      </c>
      <c r="E312" s="34" t="s">
        <v>60</v>
      </c>
      <c r="F312" s="34" t="s">
        <v>34</v>
      </c>
      <c r="G312" s="34"/>
      <c r="H312" s="34"/>
      <c r="I312" s="34" t="s">
        <v>37</v>
      </c>
      <c r="J312" s="34" t="s">
        <v>25</v>
      </c>
      <c r="L312" s="12"/>
    </row>
    <row r="313" spans="1:12" ht="18" customHeight="1">
      <c r="A313" s="4">
        <v>312</v>
      </c>
      <c r="B313" s="37">
        <v>44713</v>
      </c>
      <c r="C313" s="34" t="s">
        <v>40</v>
      </c>
      <c r="D313" s="34" t="s">
        <v>18</v>
      </c>
      <c r="E313" s="34" t="s">
        <v>29</v>
      </c>
      <c r="F313" s="34" t="s">
        <v>17</v>
      </c>
      <c r="G313" s="34"/>
      <c r="H313" s="34"/>
      <c r="I313" s="34" t="s">
        <v>19</v>
      </c>
      <c r="J313" s="34" t="s">
        <v>31</v>
      </c>
      <c r="L313" s="12"/>
    </row>
    <row r="314" spans="1:12" ht="18" customHeight="1">
      <c r="A314" s="4">
        <v>313</v>
      </c>
      <c r="B314" s="37">
        <v>44713</v>
      </c>
      <c r="C314" s="34" t="s">
        <v>59</v>
      </c>
      <c r="D314" s="34" t="s">
        <v>11</v>
      </c>
      <c r="E314" s="34" t="s">
        <v>24</v>
      </c>
      <c r="F314" s="34" t="s">
        <v>7</v>
      </c>
      <c r="G314" s="34"/>
      <c r="H314" s="34"/>
      <c r="I314" s="34" t="s">
        <v>20</v>
      </c>
      <c r="J314" s="34" t="s">
        <v>9</v>
      </c>
      <c r="L314" s="12"/>
    </row>
    <row r="315" spans="1:12" ht="18" customHeight="1">
      <c r="A315" s="4">
        <v>314</v>
      </c>
      <c r="B315" s="37">
        <v>44713</v>
      </c>
      <c r="C315" s="34" t="s">
        <v>21</v>
      </c>
      <c r="D315" s="34" t="s">
        <v>58</v>
      </c>
      <c r="E315" s="34" t="s">
        <v>48</v>
      </c>
      <c r="F315" s="34" t="s">
        <v>36</v>
      </c>
      <c r="G315" s="34"/>
      <c r="H315" s="34"/>
      <c r="I315" s="34" t="s">
        <v>13</v>
      </c>
      <c r="J315" s="34" t="s">
        <v>26</v>
      </c>
      <c r="L315" s="12"/>
    </row>
    <row r="316" spans="1:12" ht="18" customHeight="1">
      <c r="A316" s="4">
        <v>315</v>
      </c>
      <c r="B316" s="37">
        <v>44713</v>
      </c>
      <c r="C316" s="34" t="s">
        <v>27</v>
      </c>
      <c r="D316" s="34" t="s">
        <v>12</v>
      </c>
      <c r="E316" s="34" t="s">
        <v>42</v>
      </c>
      <c r="F316" s="34" t="s">
        <v>28</v>
      </c>
      <c r="G316" s="34"/>
      <c r="H316" s="34"/>
      <c r="I316" s="34" t="s">
        <v>14</v>
      </c>
      <c r="J316" s="34" t="s">
        <v>8</v>
      </c>
      <c r="L316" s="12"/>
    </row>
    <row r="317" spans="1:12" ht="18" customHeight="1">
      <c r="A317" s="4">
        <v>316</v>
      </c>
      <c r="B317" s="37">
        <v>44713</v>
      </c>
      <c r="C317" s="34" t="s">
        <v>16</v>
      </c>
      <c r="D317" s="34" t="s">
        <v>50</v>
      </c>
      <c r="E317" s="34" t="s">
        <v>45</v>
      </c>
      <c r="F317" s="34" t="s">
        <v>43</v>
      </c>
      <c r="G317" s="34"/>
      <c r="H317" s="34"/>
      <c r="I317" s="34" t="s">
        <v>38</v>
      </c>
      <c r="J317" s="34" t="s">
        <v>32</v>
      </c>
      <c r="L317" s="12"/>
    </row>
    <row r="318" spans="1:12" ht="18" customHeight="1">
      <c r="A318" s="4">
        <v>317</v>
      </c>
      <c r="B318" s="37">
        <v>44714</v>
      </c>
      <c r="C318" s="34" t="s">
        <v>58</v>
      </c>
      <c r="D318" s="34" t="s">
        <v>48</v>
      </c>
      <c r="E318" s="34" t="s">
        <v>36</v>
      </c>
      <c r="F318" s="34" t="s">
        <v>6</v>
      </c>
      <c r="G318" s="34"/>
      <c r="H318" s="34"/>
      <c r="I318" s="34" t="s">
        <v>13</v>
      </c>
      <c r="J318" s="34" t="s">
        <v>26</v>
      </c>
      <c r="L318" s="12"/>
    </row>
    <row r="319" spans="1:12" ht="18" customHeight="1">
      <c r="A319" s="4">
        <v>318</v>
      </c>
      <c r="B319" s="37">
        <v>44714</v>
      </c>
      <c r="C319" s="34" t="s">
        <v>50</v>
      </c>
      <c r="D319" s="34" t="s">
        <v>45</v>
      </c>
      <c r="E319" s="34" t="s">
        <v>43</v>
      </c>
      <c r="F319" s="34" t="s">
        <v>23</v>
      </c>
      <c r="G319" s="34"/>
      <c r="H319" s="34"/>
      <c r="I319" s="34" t="s">
        <v>38</v>
      </c>
      <c r="J319" s="34" t="s">
        <v>32</v>
      </c>
      <c r="L319" s="12"/>
    </row>
    <row r="320" spans="1:12" ht="18" customHeight="1">
      <c r="A320" s="4">
        <v>319</v>
      </c>
      <c r="B320" s="37">
        <v>44714</v>
      </c>
      <c r="C320" s="34" t="s">
        <v>11</v>
      </c>
      <c r="D320" s="34" t="s">
        <v>24</v>
      </c>
      <c r="E320" s="34" t="s">
        <v>7</v>
      </c>
      <c r="F320" s="34" t="s">
        <v>15</v>
      </c>
      <c r="G320" s="34"/>
      <c r="H320" s="34"/>
      <c r="I320" s="34" t="s">
        <v>20</v>
      </c>
      <c r="J320" s="34" t="s">
        <v>9</v>
      </c>
      <c r="L320" s="12"/>
    </row>
    <row r="321" spans="1:12" ht="18" customHeight="1">
      <c r="A321" s="4">
        <v>320</v>
      </c>
      <c r="B321" s="37">
        <v>44714</v>
      </c>
      <c r="C321" s="34" t="s">
        <v>18</v>
      </c>
      <c r="D321" s="34" t="s">
        <v>29</v>
      </c>
      <c r="E321" s="34" t="s">
        <v>17</v>
      </c>
      <c r="F321" s="34" t="s">
        <v>57</v>
      </c>
      <c r="G321" s="34"/>
      <c r="H321" s="34"/>
      <c r="I321" s="34" t="s">
        <v>19</v>
      </c>
      <c r="J321" s="34" t="s">
        <v>31</v>
      </c>
      <c r="L321" s="12"/>
    </row>
    <row r="322" spans="1:12" ht="18" customHeight="1">
      <c r="A322" s="4">
        <v>321</v>
      </c>
      <c r="B322" s="37">
        <v>44714</v>
      </c>
      <c r="C322" s="34" t="s">
        <v>33</v>
      </c>
      <c r="D322" s="34" t="s">
        <v>60</v>
      </c>
      <c r="E322" s="34" t="s">
        <v>34</v>
      </c>
      <c r="F322" s="34" t="s">
        <v>30</v>
      </c>
      <c r="G322" s="34"/>
      <c r="H322" s="34"/>
      <c r="I322" s="34" t="s">
        <v>37</v>
      </c>
      <c r="J322" s="34" t="s">
        <v>25</v>
      </c>
      <c r="L322" s="12"/>
    </row>
    <row r="323" spans="1:12" ht="18" customHeight="1">
      <c r="A323" s="4">
        <v>322</v>
      </c>
      <c r="B323" s="37">
        <v>44714</v>
      </c>
      <c r="C323" s="34" t="s">
        <v>12</v>
      </c>
      <c r="D323" s="34" t="s">
        <v>42</v>
      </c>
      <c r="E323" s="34" t="s">
        <v>28</v>
      </c>
      <c r="F323" s="34" t="s">
        <v>10</v>
      </c>
      <c r="G323" s="34"/>
      <c r="H323" s="34"/>
      <c r="I323" s="34" t="s">
        <v>14</v>
      </c>
      <c r="J323" s="34" t="s">
        <v>8</v>
      </c>
      <c r="L323" s="12"/>
    </row>
    <row r="324" spans="1:12" ht="18" customHeight="1">
      <c r="A324" s="4">
        <v>323</v>
      </c>
      <c r="B324" s="37">
        <v>44715</v>
      </c>
      <c r="C324" s="34" t="s">
        <v>45</v>
      </c>
      <c r="D324" s="34" t="s">
        <v>43</v>
      </c>
      <c r="E324" s="34" t="s">
        <v>23</v>
      </c>
      <c r="F324" s="34" t="s">
        <v>16</v>
      </c>
      <c r="G324" s="34"/>
      <c r="H324" s="34"/>
      <c r="I324" s="34" t="s">
        <v>37</v>
      </c>
      <c r="J324" s="34" t="s">
        <v>8</v>
      </c>
      <c r="L324" s="12"/>
    </row>
    <row r="325" spans="1:12" ht="18" customHeight="1">
      <c r="A325" s="4">
        <v>324</v>
      </c>
      <c r="B325" s="37">
        <v>44715</v>
      </c>
      <c r="C325" s="34" t="s">
        <v>60</v>
      </c>
      <c r="D325" s="34" t="s">
        <v>34</v>
      </c>
      <c r="E325" s="34" t="s">
        <v>30</v>
      </c>
      <c r="F325" s="34" t="s">
        <v>4</v>
      </c>
      <c r="G325" s="34"/>
      <c r="H325" s="34"/>
      <c r="I325" s="34" t="s">
        <v>14</v>
      </c>
      <c r="J325" s="34" t="s">
        <v>32</v>
      </c>
      <c r="L325" s="12"/>
    </row>
    <row r="326" spans="1:12" ht="18" customHeight="1">
      <c r="A326" s="4">
        <v>325</v>
      </c>
      <c r="B326" s="37">
        <v>44715</v>
      </c>
      <c r="C326" s="34" t="s">
        <v>29</v>
      </c>
      <c r="D326" s="34" t="s">
        <v>17</v>
      </c>
      <c r="E326" s="34" t="s">
        <v>57</v>
      </c>
      <c r="F326" s="34" t="s">
        <v>40</v>
      </c>
      <c r="G326" s="34"/>
      <c r="H326" s="34"/>
      <c r="I326" s="34" t="s">
        <v>19</v>
      </c>
      <c r="J326" s="34" t="s">
        <v>26</v>
      </c>
      <c r="L326" s="12"/>
    </row>
    <row r="327" spans="1:12" ht="18" customHeight="1">
      <c r="A327" s="4">
        <v>326</v>
      </c>
      <c r="B327" s="37">
        <v>44715</v>
      </c>
      <c r="C327" s="34" t="s">
        <v>48</v>
      </c>
      <c r="D327" s="34" t="s">
        <v>36</v>
      </c>
      <c r="E327" s="34" t="s">
        <v>6</v>
      </c>
      <c r="F327" s="34" t="s">
        <v>21</v>
      </c>
      <c r="G327" s="34"/>
      <c r="H327" s="34"/>
      <c r="I327" s="34" t="s">
        <v>38</v>
      </c>
      <c r="J327" s="34" t="s">
        <v>31</v>
      </c>
      <c r="L327" s="12"/>
    </row>
    <row r="328" spans="1:12" ht="18" customHeight="1">
      <c r="A328" s="4">
        <v>327</v>
      </c>
      <c r="B328" s="37">
        <v>44715</v>
      </c>
      <c r="C328" s="34" t="s">
        <v>24</v>
      </c>
      <c r="D328" s="34" t="s">
        <v>7</v>
      </c>
      <c r="E328" s="34" t="s">
        <v>15</v>
      </c>
      <c r="F328" s="34" t="s">
        <v>59</v>
      </c>
      <c r="G328" s="34"/>
      <c r="H328" s="34"/>
      <c r="I328" s="34" t="s">
        <v>20</v>
      </c>
      <c r="J328" s="34" t="s">
        <v>25</v>
      </c>
      <c r="L328" s="13"/>
    </row>
    <row r="329" spans="1:12" ht="18" customHeight="1">
      <c r="A329" s="4">
        <v>328</v>
      </c>
      <c r="B329" s="37">
        <v>44715</v>
      </c>
      <c r="C329" s="34" t="s">
        <v>22</v>
      </c>
      <c r="D329" s="34" t="s">
        <v>49</v>
      </c>
      <c r="E329" s="34" t="s">
        <v>5</v>
      </c>
      <c r="F329" s="34" t="s">
        <v>55</v>
      </c>
      <c r="G329" s="34"/>
      <c r="H329" s="34"/>
      <c r="I329" s="34" t="s">
        <v>13</v>
      </c>
      <c r="J329" s="34" t="s">
        <v>9</v>
      </c>
      <c r="L329" s="12"/>
    </row>
    <row r="330" spans="1:12" ht="18" customHeight="1">
      <c r="A330" s="4">
        <v>329</v>
      </c>
      <c r="B330" s="37">
        <v>44716</v>
      </c>
      <c r="C330" s="34" t="s">
        <v>7</v>
      </c>
      <c r="D330" s="34" t="s">
        <v>15</v>
      </c>
      <c r="E330" s="34" t="s">
        <v>59</v>
      </c>
      <c r="F330" s="34" t="s">
        <v>11</v>
      </c>
      <c r="G330" s="34"/>
      <c r="H330" s="34"/>
      <c r="I330" s="34" t="s">
        <v>20</v>
      </c>
      <c r="J330" s="34" t="s">
        <v>25</v>
      </c>
      <c r="L330" s="12"/>
    </row>
    <row r="331" spans="1:12" ht="18" customHeight="1">
      <c r="A331" s="4">
        <v>330</v>
      </c>
      <c r="B331" s="37">
        <v>44716</v>
      </c>
      <c r="C331" s="34" t="s">
        <v>34</v>
      </c>
      <c r="D331" s="34" t="s">
        <v>30</v>
      </c>
      <c r="E331" s="34" t="s">
        <v>4</v>
      </c>
      <c r="F331" s="34" t="s">
        <v>33</v>
      </c>
      <c r="G331" s="34"/>
      <c r="H331" s="34"/>
      <c r="I331" s="34" t="s">
        <v>14</v>
      </c>
      <c r="J331" s="34" t="s">
        <v>32</v>
      </c>
      <c r="L331" s="12"/>
    </row>
    <row r="332" spans="1:12" ht="18" customHeight="1">
      <c r="A332" s="4">
        <v>331</v>
      </c>
      <c r="B332" s="37">
        <v>44716</v>
      </c>
      <c r="C332" s="34" t="s">
        <v>49</v>
      </c>
      <c r="D332" s="34" t="s">
        <v>5</v>
      </c>
      <c r="E332" s="34" t="s">
        <v>55</v>
      </c>
      <c r="F332" s="34" t="s">
        <v>41</v>
      </c>
      <c r="G332" s="34"/>
      <c r="H332" s="34"/>
      <c r="I332" s="34" t="s">
        <v>13</v>
      </c>
      <c r="J332" s="34" t="s">
        <v>9</v>
      </c>
      <c r="L332" s="12"/>
    </row>
    <row r="333" spans="1:12" ht="18" customHeight="1">
      <c r="A333" s="4">
        <v>332</v>
      </c>
      <c r="B333" s="37">
        <v>44716</v>
      </c>
      <c r="C333" s="34" t="s">
        <v>36</v>
      </c>
      <c r="D333" s="34" t="s">
        <v>6</v>
      </c>
      <c r="E333" s="34" t="s">
        <v>21</v>
      </c>
      <c r="F333" s="34" t="s">
        <v>58</v>
      </c>
      <c r="G333" s="34"/>
      <c r="H333" s="34"/>
      <c r="I333" s="34" t="s">
        <v>38</v>
      </c>
      <c r="J333" s="34" t="s">
        <v>31</v>
      </c>
      <c r="L333" s="12"/>
    </row>
    <row r="334" spans="1:12" ht="18" customHeight="1">
      <c r="A334" s="4">
        <v>333</v>
      </c>
      <c r="B334" s="37">
        <v>44716</v>
      </c>
      <c r="C334" s="34" t="s">
        <v>43</v>
      </c>
      <c r="D334" s="34" t="s">
        <v>23</v>
      </c>
      <c r="E334" s="34" t="s">
        <v>16</v>
      </c>
      <c r="F334" s="34" t="s">
        <v>50</v>
      </c>
      <c r="G334" s="34"/>
      <c r="H334" s="34"/>
      <c r="I334" s="34" t="s">
        <v>37</v>
      </c>
      <c r="J334" s="34" t="s">
        <v>8</v>
      </c>
      <c r="L334" s="12"/>
    </row>
    <row r="335" spans="1:12" ht="18" customHeight="1">
      <c r="A335" s="4">
        <v>334</v>
      </c>
      <c r="B335" s="37">
        <v>44716</v>
      </c>
      <c r="C335" s="34" t="s">
        <v>17</v>
      </c>
      <c r="D335" s="34" t="s">
        <v>57</v>
      </c>
      <c r="E335" s="34" t="s">
        <v>40</v>
      </c>
      <c r="F335" s="34" t="s">
        <v>18</v>
      </c>
      <c r="G335" s="34"/>
      <c r="H335" s="34"/>
      <c r="I335" s="34" t="s">
        <v>19</v>
      </c>
      <c r="J335" s="34" t="s">
        <v>26</v>
      </c>
      <c r="L335" s="12"/>
    </row>
    <row r="336" spans="1:12" ht="18" customHeight="1">
      <c r="A336" s="4">
        <v>335</v>
      </c>
      <c r="B336" s="37">
        <v>44717</v>
      </c>
      <c r="C336" s="34" t="s">
        <v>5</v>
      </c>
      <c r="D336" s="34" t="s">
        <v>55</v>
      </c>
      <c r="E336" s="34" t="s">
        <v>41</v>
      </c>
      <c r="F336" s="34" t="s">
        <v>22</v>
      </c>
      <c r="G336" s="34"/>
      <c r="H336" s="34"/>
      <c r="I336" s="34" t="s">
        <v>13</v>
      </c>
      <c r="J336" s="34" t="s">
        <v>9</v>
      </c>
      <c r="L336" s="12"/>
    </row>
    <row r="337" spans="1:12" ht="18" customHeight="1">
      <c r="A337" s="4">
        <v>336</v>
      </c>
      <c r="B337" s="37">
        <v>44717</v>
      </c>
      <c r="C337" s="34" t="s">
        <v>6</v>
      </c>
      <c r="D337" s="34" t="s">
        <v>21</v>
      </c>
      <c r="E337" s="34" t="s">
        <v>58</v>
      </c>
      <c r="F337" s="34" t="s">
        <v>48</v>
      </c>
      <c r="G337" s="34"/>
      <c r="H337" s="34"/>
      <c r="I337" s="34" t="s">
        <v>38</v>
      </c>
      <c r="J337" s="34" t="s">
        <v>31</v>
      </c>
      <c r="L337" s="12"/>
    </row>
    <row r="338" spans="1:12" ht="18" customHeight="1">
      <c r="A338" s="4">
        <v>337</v>
      </c>
      <c r="B338" s="37">
        <v>44717</v>
      </c>
      <c r="C338" s="34" t="s">
        <v>23</v>
      </c>
      <c r="D338" s="34" t="s">
        <v>16</v>
      </c>
      <c r="E338" s="34" t="s">
        <v>50</v>
      </c>
      <c r="F338" s="34" t="s">
        <v>45</v>
      </c>
      <c r="G338" s="34"/>
      <c r="H338" s="34"/>
      <c r="I338" s="34" t="s">
        <v>37</v>
      </c>
      <c r="J338" s="34" t="s">
        <v>8</v>
      </c>
      <c r="L338" s="12"/>
    </row>
    <row r="339" spans="1:12" ht="18" customHeight="1">
      <c r="A339" s="4">
        <v>338</v>
      </c>
      <c r="B339" s="37">
        <v>44717</v>
      </c>
      <c r="C339" s="34" t="s">
        <v>30</v>
      </c>
      <c r="D339" s="34" t="s">
        <v>4</v>
      </c>
      <c r="E339" s="34" t="s">
        <v>33</v>
      </c>
      <c r="F339" s="34" t="s">
        <v>60</v>
      </c>
      <c r="G339" s="34"/>
      <c r="H339" s="34"/>
      <c r="I339" s="34" t="s">
        <v>14</v>
      </c>
      <c r="J339" s="34" t="s">
        <v>32</v>
      </c>
      <c r="L339" s="12"/>
    </row>
    <row r="340" spans="1:12" ht="18" customHeight="1">
      <c r="A340" s="4">
        <v>339</v>
      </c>
      <c r="B340" s="37">
        <v>44717</v>
      </c>
      <c r="C340" s="34" t="s">
        <v>15</v>
      </c>
      <c r="D340" s="34" t="s">
        <v>59</v>
      </c>
      <c r="E340" s="34" t="s">
        <v>11</v>
      </c>
      <c r="F340" s="34" t="s">
        <v>24</v>
      </c>
      <c r="G340" s="34"/>
      <c r="H340" s="34"/>
      <c r="I340" s="34" t="s">
        <v>20</v>
      </c>
      <c r="J340" s="34" t="s">
        <v>25</v>
      </c>
      <c r="L340" s="12"/>
    </row>
    <row r="341" spans="1:12" ht="18" customHeight="1">
      <c r="A341" s="4">
        <v>340</v>
      </c>
      <c r="B341" s="37">
        <v>44717</v>
      </c>
      <c r="C341" s="34" t="s">
        <v>57</v>
      </c>
      <c r="D341" s="34" t="s">
        <v>40</v>
      </c>
      <c r="E341" s="34" t="s">
        <v>18</v>
      </c>
      <c r="F341" s="34" t="s">
        <v>29</v>
      </c>
      <c r="G341" s="34"/>
      <c r="H341" s="34"/>
      <c r="I341" s="34" t="s">
        <v>19</v>
      </c>
      <c r="J341" s="34" t="s">
        <v>26</v>
      </c>
      <c r="L341" s="12"/>
    </row>
    <row r="342" spans="1:12" ht="18" customHeight="1">
      <c r="A342" s="4">
        <v>341</v>
      </c>
      <c r="B342" s="37">
        <v>44719</v>
      </c>
      <c r="C342" s="34" t="s">
        <v>4</v>
      </c>
      <c r="D342" s="34" t="s">
        <v>33</v>
      </c>
      <c r="E342" s="34" t="s">
        <v>51</v>
      </c>
      <c r="F342" s="34" t="s">
        <v>34</v>
      </c>
      <c r="G342" s="34"/>
      <c r="H342" s="34"/>
      <c r="I342" s="34" t="s">
        <v>9</v>
      </c>
      <c r="J342" s="34" t="s">
        <v>19</v>
      </c>
      <c r="L342" s="12"/>
    </row>
    <row r="343" spans="1:12" ht="18" customHeight="1">
      <c r="A343" s="4">
        <v>342</v>
      </c>
      <c r="B343" s="37">
        <v>44719</v>
      </c>
      <c r="C343" s="34" t="s">
        <v>72</v>
      </c>
      <c r="D343" s="34" t="s">
        <v>11</v>
      </c>
      <c r="E343" s="34" t="s">
        <v>24</v>
      </c>
      <c r="F343" s="34" t="s">
        <v>7</v>
      </c>
      <c r="G343" s="34"/>
      <c r="H343" s="34"/>
      <c r="I343" s="34" t="s">
        <v>26</v>
      </c>
      <c r="J343" s="34" t="s">
        <v>14</v>
      </c>
      <c r="L343" s="12"/>
    </row>
    <row r="344" spans="1:12" ht="18" customHeight="1">
      <c r="A344" s="4">
        <v>343</v>
      </c>
      <c r="B344" s="37">
        <v>44719</v>
      </c>
      <c r="C344" s="34" t="s">
        <v>40</v>
      </c>
      <c r="D344" s="34" t="s">
        <v>18</v>
      </c>
      <c r="E344" s="34" t="s">
        <v>29</v>
      </c>
      <c r="F344" s="34" t="s">
        <v>17</v>
      </c>
      <c r="G344" s="34"/>
      <c r="H344" s="34"/>
      <c r="I344" s="34" t="s">
        <v>32</v>
      </c>
      <c r="J344" s="34" t="s">
        <v>37</v>
      </c>
      <c r="L344" s="12"/>
    </row>
    <row r="345" spans="1:12" ht="18" customHeight="1">
      <c r="A345" s="4">
        <v>344</v>
      </c>
      <c r="B345" s="37">
        <v>44719</v>
      </c>
      <c r="C345" s="34" t="s">
        <v>55</v>
      </c>
      <c r="D345" s="34" t="s">
        <v>41</v>
      </c>
      <c r="E345" s="34" t="s">
        <v>22</v>
      </c>
      <c r="F345" s="34" t="s">
        <v>49</v>
      </c>
      <c r="G345" s="34"/>
      <c r="H345" s="34"/>
      <c r="I345" s="34" t="s">
        <v>25</v>
      </c>
      <c r="J345" s="34" t="s">
        <v>38</v>
      </c>
      <c r="L345" s="12"/>
    </row>
    <row r="346" spans="1:12" ht="18" customHeight="1">
      <c r="A346" s="4">
        <v>345</v>
      </c>
      <c r="B346" s="37">
        <v>44719</v>
      </c>
      <c r="C346" s="34" t="s">
        <v>42</v>
      </c>
      <c r="D346" s="34" t="s">
        <v>28</v>
      </c>
      <c r="E346" s="34" t="s">
        <v>10</v>
      </c>
      <c r="F346" s="34" t="s">
        <v>27</v>
      </c>
      <c r="G346" s="34"/>
      <c r="H346" s="34"/>
      <c r="I346" s="34" t="s">
        <v>31</v>
      </c>
      <c r="J346" s="34" t="s">
        <v>13</v>
      </c>
      <c r="L346" s="12"/>
    </row>
    <row r="347" spans="1:12" ht="18" customHeight="1">
      <c r="A347" s="4">
        <v>346</v>
      </c>
      <c r="B347" s="37">
        <v>44719</v>
      </c>
      <c r="C347" s="34" t="s">
        <v>16</v>
      </c>
      <c r="D347" s="34" t="s">
        <v>50</v>
      </c>
      <c r="E347" s="34" t="s">
        <v>45</v>
      </c>
      <c r="F347" s="34" t="s">
        <v>43</v>
      </c>
      <c r="G347" s="34"/>
      <c r="H347" s="34"/>
      <c r="I347" s="34" t="s">
        <v>8</v>
      </c>
      <c r="J347" s="34" t="s">
        <v>20</v>
      </c>
      <c r="L347" s="12"/>
    </row>
    <row r="348" spans="1:12" ht="18" customHeight="1">
      <c r="A348" s="4">
        <v>347</v>
      </c>
      <c r="B348" s="37">
        <v>44720</v>
      </c>
      <c r="C348" s="34" t="s">
        <v>41</v>
      </c>
      <c r="D348" s="34" t="s">
        <v>22</v>
      </c>
      <c r="E348" s="34" t="s">
        <v>49</v>
      </c>
      <c r="F348" s="34" t="s">
        <v>5</v>
      </c>
      <c r="G348" s="34"/>
      <c r="H348" s="34"/>
      <c r="I348" s="34" t="s">
        <v>25</v>
      </c>
      <c r="J348" s="34" t="s">
        <v>38</v>
      </c>
      <c r="L348" s="12"/>
    </row>
    <row r="349" spans="1:12" ht="18" customHeight="1">
      <c r="A349" s="4">
        <v>348</v>
      </c>
      <c r="B349" s="37">
        <v>44720</v>
      </c>
      <c r="C349" s="34" t="s">
        <v>28</v>
      </c>
      <c r="D349" s="34" t="s">
        <v>10</v>
      </c>
      <c r="E349" s="34" t="s">
        <v>27</v>
      </c>
      <c r="F349" s="34" t="s">
        <v>12</v>
      </c>
      <c r="G349" s="34"/>
      <c r="H349" s="34"/>
      <c r="I349" s="34" t="s">
        <v>31</v>
      </c>
      <c r="J349" s="34" t="s">
        <v>13</v>
      </c>
      <c r="L349" s="12"/>
    </row>
    <row r="350" spans="1:12" ht="18" customHeight="1">
      <c r="A350" s="4">
        <v>349</v>
      </c>
      <c r="B350" s="37">
        <v>44720</v>
      </c>
      <c r="C350" s="34" t="s">
        <v>50</v>
      </c>
      <c r="D350" s="34" t="s">
        <v>45</v>
      </c>
      <c r="E350" s="34" t="s">
        <v>43</v>
      </c>
      <c r="F350" s="34" t="s">
        <v>23</v>
      </c>
      <c r="G350" s="34"/>
      <c r="H350" s="34"/>
      <c r="I350" s="34" t="s">
        <v>8</v>
      </c>
      <c r="J350" s="34" t="s">
        <v>20</v>
      </c>
      <c r="L350" s="12"/>
    </row>
    <row r="351" spans="1:12" ht="18" customHeight="1">
      <c r="A351" s="4">
        <v>350</v>
      </c>
      <c r="B351" s="37">
        <v>44720</v>
      </c>
      <c r="C351" s="34" t="s">
        <v>11</v>
      </c>
      <c r="D351" s="34" t="s">
        <v>24</v>
      </c>
      <c r="E351" s="34" t="s">
        <v>7</v>
      </c>
      <c r="F351" s="34" t="s">
        <v>57</v>
      </c>
      <c r="G351" s="34"/>
      <c r="H351" s="34"/>
      <c r="I351" s="34" t="s">
        <v>26</v>
      </c>
      <c r="J351" s="34" t="s">
        <v>14</v>
      </c>
      <c r="L351" s="12"/>
    </row>
    <row r="352" spans="1:12" ht="18" customHeight="1">
      <c r="A352" s="4">
        <v>351</v>
      </c>
      <c r="B352" s="37">
        <v>44720</v>
      </c>
      <c r="C352" s="34" t="s">
        <v>18</v>
      </c>
      <c r="D352" s="34" t="s">
        <v>29</v>
      </c>
      <c r="E352" s="34" t="s">
        <v>17</v>
      </c>
      <c r="F352" s="34" t="s">
        <v>56</v>
      </c>
      <c r="G352" s="34"/>
      <c r="H352" s="34"/>
      <c r="I352" s="34" t="s">
        <v>32</v>
      </c>
      <c r="J352" s="34" t="s">
        <v>37</v>
      </c>
      <c r="L352" s="12"/>
    </row>
    <row r="353" spans="1:12" ht="18" customHeight="1">
      <c r="A353" s="4">
        <v>352</v>
      </c>
      <c r="B353" s="37">
        <v>44720</v>
      </c>
      <c r="C353" s="34" t="s">
        <v>33</v>
      </c>
      <c r="D353" s="34" t="s">
        <v>51</v>
      </c>
      <c r="E353" s="34" t="s">
        <v>34</v>
      </c>
      <c r="F353" s="34" t="s">
        <v>30</v>
      </c>
      <c r="G353" s="34"/>
      <c r="H353" s="34"/>
      <c r="I353" s="34" t="s">
        <v>9</v>
      </c>
      <c r="J353" s="34" t="s">
        <v>19</v>
      </c>
      <c r="L353" s="12"/>
    </row>
    <row r="354" spans="1:12" ht="18" customHeight="1">
      <c r="A354" s="4">
        <v>353</v>
      </c>
      <c r="B354" s="37">
        <v>44721</v>
      </c>
      <c r="C354" s="34" t="s">
        <v>45</v>
      </c>
      <c r="D354" s="34" t="s">
        <v>43</v>
      </c>
      <c r="E354" s="34" t="s">
        <v>23</v>
      </c>
      <c r="F354" s="34" t="s">
        <v>16</v>
      </c>
      <c r="G354" s="34"/>
      <c r="H354" s="34"/>
      <c r="I354" s="34" t="s">
        <v>8</v>
      </c>
      <c r="J354" s="34" t="s">
        <v>20</v>
      </c>
      <c r="L354" s="12"/>
    </row>
    <row r="355" spans="1:12" ht="18" customHeight="1">
      <c r="A355" s="4">
        <v>354</v>
      </c>
      <c r="B355" s="37">
        <v>44721</v>
      </c>
      <c r="C355" s="34" t="s">
        <v>10</v>
      </c>
      <c r="D355" s="34" t="s">
        <v>27</v>
      </c>
      <c r="E355" s="34" t="s">
        <v>12</v>
      </c>
      <c r="F355" s="34" t="s">
        <v>42</v>
      </c>
      <c r="G355" s="34"/>
      <c r="H355" s="34"/>
      <c r="I355" s="34" t="s">
        <v>31</v>
      </c>
      <c r="J355" s="34" t="s">
        <v>13</v>
      </c>
      <c r="L355" s="12"/>
    </row>
    <row r="356" spans="1:12" ht="18" customHeight="1">
      <c r="A356" s="4">
        <v>355</v>
      </c>
      <c r="B356" s="37">
        <v>44721</v>
      </c>
      <c r="C356" s="34" t="s">
        <v>29</v>
      </c>
      <c r="D356" s="34" t="s">
        <v>17</v>
      </c>
      <c r="E356" s="34" t="s">
        <v>56</v>
      </c>
      <c r="F356" s="34" t="s">
        <v>40</v>
      </c>
      <c r="G356" s="34"/>
      <c r="H356" s="34"/>
      <c r="I356" s="34" t="s">
        <v>32</v>
      </c>
      <c r="J356" s="34" t="s">
        <v>37</v>
      </c>
      <c r="L356" s="12"/>
    </row>
    <row r="357" spans="1:12" ht="18" customHeight="1">
      <c r="A357" s="4">
        <v>356</v>
      </c>
      <c r="B357" s="37">
        <v>44721</v>
      </c>
      <c r="C357" s="34" t="s">
        <v>51</v>
      </c>
      <c r="D357" s="34" t="s">
        <v>34</v>
      </c>
      <c r="E357" s="34" t="s">
        <v>30</v>
      </c>
      <c r="F357" s="34" t="s">
        <v>4</v>
      </c>
      <c r="G357" s="34"/>
      <c r="H357" s="34"/>
      <c r="I357" s="34" t="s">
        <v>9</v>
      </c>
      <c r="J357" s="34" t="s">
        <v>19</v>
      </c>
      <c r="L357" s="12"/>
    </row>
    <row r="358" spans="1:12" ht="18" customHeight="1">
      <c r="A358" s="4">
        <v>357</v>
      </c>
      <c r="B358" s="37">
        <v>44721</v>
      </c>
      <c r="C358" s="34" t="s">
        <v>24</v>
      </c>
      <c r="D358" s="34" t="s">
        <v>7</v>
      </c>
      <c r="E358" s="34" t="s">
        <v>57</v>
      </c>
      <c r="F358" s="34" t="s">
        <v>72</v>
      </c>
      <c r="G358" s="34"/>
      <c r="H358" s="34"/>
      <c r="I358" s="34" t="s">
        <v>26</v>
      </c>
      <c r="J358" s="34" t="s">
        <v>14</v>
      </c>
      <c r="L358" s="12"/>
    </row>
    <row r="359" spans="1:12" ht="18" customHeight="1">
      <c r="A359" s="4">
        <v>358</v>
      </c>
      <c r="B359" s="37">
        <v>44721</v>
      </c>
      <c r="C359" s="34" t="s">
        <v>22</v>
      </c>
      <c r="D359" s="34" t="s">
        <v>49</v>
      </c>
      <c r="E359" s="34" t="s">
        <v>5</v>
      </c>
      <c r="F359" s="34" t="s">
        <v>55</v>
      </c>
      <c r="G359" s="34"/>
      <c r="H359" s="34"/>
      <c r="I359" s="34" t="s">
        <v>25</v>
      </c>
      <c r="J359" s="34" t="s">
        <v>38</v>
      </c>
      <c r="L359" s="12"/>
    </row>
    <row r="360" spans="1:12" ht="18" customHeight="1">
      <c r="A360" s="4">
        <v>359</v>
      </c>
      <c r="B360" s="37">
        <v>44722</v>
      </c>
      <c r="C360" s="34" t="s">
        <v>7</v>
      </c>
      <c r="D360" s="34" t="s">
        <v>59</v>
      </c>
      <c r="E360" s="34" t="s">
        <v>15</v>
      </c>
      <c r="F360" s="34" t="s">
        <v>11</v>
      </c>
      <c r="G360" s="34"/>
      <c r="H360" s="34"/>
      <c r="I360" s="34" t="s">
        <v>26</v>
      </c>
      <c r="J360" s="34" t="s">
        <v>38</v>
      </c>
      <c r="L360" s="12"/>
    </row>
    <row r="361" spans="1:12" ht="18" customHeight="1">
      <c r="A361" s="4">
        <v>360</v>
      </c>
      <c r="B361" s="37">
        <v>44722</v>
      </c>
      <c r="C361" s="34" t="s">
        <v>34</v>
      </c>
      <c r="D361" s="34" t="s">
        <v>30</v>
      </c>
      <c r="E361" s="34" t="s">
        <v>4</v>
      </c>
      <c r="F361" s="34" t="s">
        <v>33</v>
      </c>
      <c r="G361" s="34"/>
      <c r="H361" s="34"/>
      <c r="I361" s="34" t="s">
        <v>9</v>
      </c>
      <c r="J361" s="34" t="s">
        <v>37</v>
      </c>
      <c r="L361" s="12"/>
    </row>
    <row r="362" spans="1:12" ht="18" customHeight="1">
      <c r="A362" s="4">
        <v>361</v>
      </c>
      <c r="B362" s="37">
        <v>44722</v>
      </c>
      <c r="C362" s="34" t="s">
        <v>49</v>
      </c>
      <c r="D362" s="34" t="s">
        <v>5</v>
      </c>
      <c r="E362" s="34" t="s">
        <v>55</v>
      </c>
      <c r="F362" s="34" t="s">
        <v>41</v>
      </c>
      <c r="G362" s="34"/>
      <c r="H362" s="34"/>
      <c r="I362" s="34" t="s">
        <v>25</v>
      </c>
      <c r="J362" s="34" t="s">
        <v>14</v>
      </c>
      <c r="L362" s="12"/>
    </row>
    <row r="363" spans="1:12" ht="18" customHeight="1">
      <c r="A363" s="4">
        <v>362</v>
      </c>
      <c r="B363" s="37">
        <v>44722</v>
      </c>
      <c r="C363" s="34" t="s">
        <v>43</v>
      </c>
      <c r="D363" s="34" t="s">
        <v>23</v>
      </c>
      <c r="E363" s="34" t="s">
        <v>16</v>
      </c>
      <c r="F363" s="34" t="s">
        <v>50</v>
      </c>
      <c r="G363" s="34"/>
      <c r="H363" s="34"/>
      <c r="I363" s="34" t="s">
        <v>8</v>
      </c>
      <c r="J363" s="34" t="s">
        <v>13</v>
      </c>
      <c r="L363" s="12"/>
    </row>
    <row r="364" spans="1:12" ht="18" customHeight="1">
      <c r="A364" s="4">
        <v>363</v>
      </c>
      <c r="B364" s="37">
        <v>44722</v>
      </c>
      <c r="C364" s="34" t="s">
        <v>17</v>
      </c>
      <c r="D364" s="34" t="s">
        <v>56</v>
      </c>
      <c r="E364" s="34" t="s">
        <v>65</v>
      </c>
      <c r="F364" s="34" t="s">
        <v>18</v>
      </c>
      <c r="G364" s="34"/>
      <c r="H364" s="34"/>
      <c r="I364" s="34" t="s">
        <v>32</v>
      </c>
      <c r="J364" s="34" t="s">
        <v>19</v>
      </c>
      <c r="L364" s="12"/>
    </row>
    <row r="365" spans="1:12" ht="18" customHeight="1">
      <c r="A365" s="4">
        <v>364</v>
      </c>
      <c r="B365" s="37">
        <v>44722</v>
      </c>
      <c r="C365" s="34" t="s">
        <v>27</v>
      </c>
      <c r="D365" s="34" t="s">
        <v>12</v>
      </c>
      <c r="E365" s="34" t="s">
        <v>42</v>
      </c>
      <c r="F365" s="34" t="s">
        <v>28</v>
      </c>
      <c r="G365" s="34"/>
      <c r="H365" s="34"/>
      <c r="I365" s="34" t="s">
        <v>31</v>
      </c>
      <c r="J365" s="34" t="s">
        <v>20</v>
      </c>
      <c r="L365" s="12"/>
    </row>
    <row r="366" spans="1:12" ht="18" customHeight="1">
      <c r="A366" s="4">
        <v>365</v>
      </c>
      <c r="B366" s="37">
        <v>44723</v>
      </c>
      <c r="C366" s="34" t="s">
        <v>59</v>
      </c>
      <c r="D366" s="34" t="s">
        <v>15</v>
      </c>
      <c r="E366" s="34" t="s">
        <v>11</v>
      </c>
      <c r="F366" s="34" t="s">
        <v>24</v>
      </c>
      <c r="G366" s="34"/>
      <c r="H366" s="34"/>
      <c r="I366" s="34" t="s">
        <v>26</v>
      </c>
      <c r="J366" s="34" t="s">
        <v>38</v>
      </c>
      <c r="L366" s="12"/>
    </row>
    <row r="367" spans="1:12" ht="18" customHeight="1">
      <c r="A367" s="4">
        <v>366</v>
      </c>
      <c r="B367" s="37">
        <v>44723</v>
      </c>
      <c r="C367" s="34" t="s">
        <v>5</v>
      </c>
      <c r="D367" s="34" t="s">
        <v>55</v>
      </c>
      <c r="E367" s="34" t="s">
        <v>41</v>
      </c>
      <c r="F367" s="34" t="s">
        <v>22</v>
      </c>
      <c r="G367" s="34"/>
      <c r="H367" s="34"/>
      <c r="I367" s="34" t="s">
        <v>25</v>
      </c>
      <c r="J367" s="34" t="s">
        <v>14</v>
      </c>
      <c r="L367" s="12"/>
    </row>
    <row r="368" spans="1:12" ht="18" customHeight="1">
      <c r="A368" s="4">
        <v>367</v>
      </c>
      <c r="B368" s="37">
        <v>44723</v>
      </c>
      <c r="C368" s="34" t="s">
        <v>23</v>
      </c>
      <c r="D368" s="34" t="s">
        <v>16</v>
      </c>
      <c r="E368" s="34" t="s">
        <v>50</v>
      </c>
      <c r="F368" s="34" t="s">
        <v>45</v>
      </c>
      <c r="G368" s="34"/>
      <c r="H368" s="34"/>
      <c r="I368" s="34" t="s">
        <v>8</v>
      </c>
      <c r="J368" s="34" t="s">
        <v>13</v>
      </c>
      <c r="L368" s="12"/>
    </row>
    <row r="369" spans="1:12" ht="18" customHeight="1">
      <c r="A369" s="4">
        <v>368</v>
      </c>
      <c r="B369" s="37">
        <v>44723</v>
      </c>
      <c r="C369" s="34" t="s">
        <v>56</v>
      </c>
      <c r="D369" s="34" t="s">
        <v>65</v>
      </c>
      <c r="E369" s="34" t="s">
        <v>18</v>
      </c>
      <c r="F369" s="34" t="s">
        <v>29</v>
      </c>
      <c r="G369" s="34"/>
      <c r="H369" s="34"/>
      <c r="I369" s="34" t="s">
        <v>32</v>
      </c>
      <c r="J369" s="34" t="s">
        <v>19</v>
      </c>
      <c r="L369" s="12"/>
    </row>
    <row r="370" spans="1:12" ht="18" customHeight="1">
      <c r="A370" s="4">
        <v>369</v>
      </c>
      <c r="B370" s="37">
        <v>44723</v>
      </c>
      <c r="C370" s="34" t="s">
        <v>30</v>
      </c>
      <c r="D370" s="34" t="s">
        <v>4</v>
      </c>
      <c r="E370" s="34" t="s">
        <v>33</v>
      </c>
      <c r="F370" s="34" t="s">
        <v>51</v>
      </c>
      <c r="G370" s="34"/>
      <c r="H370" s="34"/>
      <c r="I370" s="34" t="s">
        <v>9</v>
      </c>
      <c r="J370" s="34" t="s">
        <v>37</v>
      </c>
      <c r="L370" s="12"/>
    </row>
    <row r="371" spans="1:12" ht="18" customHeight="1">
      <c r="A371" s="4">
        <v>370</v>
      </c>
      <c r="B371" s="37">
        <v>44723</v>
      </c>
      <c r="C371" s="34" t="s">
        <v>12</v>
      </c>
      <c r="D371" s="34" t="s">
        <v>42</v>
      </c>
      <c r="E371" s="34" t="s">
        <v>28</v>
      </c>
      <c r="F371" s="34" t="s">
        <v>10</v>
      </c>
      <c r="G371" s="34"/>
      <c r="H371" s="34"/>
      <c r="I371" s="34" t="s">
        <v>31</v>
      </c>
      <c r="J371" s="34" t="s">
        <v>20</v>
      </c>
      <c r="L371" s="12"/>
    </row>
    <row r="372" spans="1:12" ht="18" customHeight="1">
      <c r="A372" s="4">
        <v>371</v>
      </c>
      <c r="B372" s="37">
        <v>44724</v>
      </c>
      <c r="C372" s="34" t="s">
        <v>4</v>
      </c>
      <c r="D372" s="34" t="s">
        <v>33</v>
      </c>
      <c r="E372" s="34" t="s">
        <v>51</v>
      </c>
      <c r="F372" s="34" t="s">
        <v>34</v>
      </c>
      <c r="G372" s="34"/>
      <c r="H372" s="34"/>
      <c r="I372" s="34" t="s">
        <v>9</v>
      </c>
      <c r="J372" s="34" t="s">
        <v>37</v>
      </c>
      <c r="L372" s="12"/>
    </row>
    <row r="373" spans="1:12" ht="18" customHeight="1">
      <c r="A373" s="4">
        <v>372</v>
      </c>
      <c r="B373" s="37">
        <v>44724</v>
      </c>
      <c r="C373" s="34" t="s">
        <v>55</v>
      </c>
      <c r="D373" s="34" t="s">
        <v>41</v>
      </c>
      <c r="E373" s="34" t="s">
        <v>22</v>
      </c>
      <c r="F373" s="34" t="s">
        <v>49</v>
      </c>
      <c r="G373" s="34"/>
      <c r="H373" s="34"/>
      <c r="I373" s="34" t="s">
        <v>25</v>
      </c>
      <c r="J373" s="34" t="s">
        <v>14</v>
      </c>
      <c r="L373" s="12"/>
    </row>
    <row r="374" spans="1:12" ht="18" customHeight="1">
      <c r="A374" s="4">
        <v>373</v>
      </c>
      <c r="B374" s="37">
        <v>44724</v>
      </c>
      <c r="C374" s="34" t="s">
        <v>42</v>
      </c>
      <c r="D374" s="34" t="s">
        <v>28</v>
      </c>
      <c r="E374" s="34" t="s">
        <v>10</v>
      </c>
      <c r="F374" s="34" t="s">
        <v>27</v>
      </c>
      <c r="G374" s="34"/>
      <c r="H374" s="34"/>
      <c r="I374" s="34" t="s">
        <v>31</v>
      </c>
      <c r="J374" s="34" t="s">
        <v>20</v>
      </c>
      <c r="L374" s="12"/>
    </row>
    <row r="375" spans="1:12" ht="18" customHeight="1">
      <c r="A375" s="4">
        <v>374</v>
      </c>
      <c r="B375" s="37">
        <v>44724</v>
      </c>
      <c r="C375" s="34" t="s">
        <v>65</v>
      </c>
      <c r="D375" s="34" t="s">
        <v>18</v>
      </c>
      <c r="E375" s="34" t="s">
        <v>29</v>
      </c>
      <c r="F375" s="34" t="s">
        <v>17</v>
      </c>
      <c r="G375" s="34"/>
      <c r="H375" s="34"/>
      <c r="I375" s="34" t="s">
        <v>32</v>
      </c>
      <c r="J375" s="34" t="s">
        <v>19</v>
      </c>
      <c r="L375" s="12"/>
    </row>
    <row r="376" spans="1:12" ht="18" customHeight="1">
      <c r="A376" s="4">
        <v>375</v>
      </c>
      <c r="B376" s="37">
        <v>44724</v>
      </c>
      <c r="C376" s="34" t="s">
        <v>15</v>
      </c>
      <c r="D376" s="34" t="s">
        <v>11</v>
      </c>
      <c r="E376" s="34" t="s">
        <v>24</v>
      </c>
      <c r="F376" s="34" t="s">
        <v>7</v>
      </c>
      <c r="G376" s="34"/>
      <c r="H376" s="34"/>
      <c r="I376" s="34" t="s">
        <v>26</v>
      </c>
      <c r="J376" s="34" t="s">
        <v>38</v>
      </c>
      <c r="L376" s="13"/>
    </row>
    <row r="377" spans="1:12" ht="18" customHeight="1">
      <c r="A377" s="4">
        <v>376</v>
      </c>
      <c r="B377" s="37">
        <v>44724</v>
      </c>
      <c r="C377" s="34" t="s">
        <v>16</v>
      </c>
      <c r="D377" s="34" t="s">
        <v>50</v>
      </c>
      <c r="E377" s="34" t="s">
        <v>45</v>
      </c>
      <c r="F377" s="34" t="s">
        <v>43</v>
      </c>
      <c r="G377" s="34"/>
      <c r="H377" s="34"/>
      <c r="I377" s="34" t="s">
        <v>8</v>
      </c>
      <c r="J377" s="34" t="s">
        <v>13</v>
      </c>
      <c r="L377" s="12"/>
    </row>
    <row r="378" spans="1:12" ht="18" customHeight="1">
      <c r="A378" s="4">
        <v>377</v>
      </c>
      <c r="B378" s="37">
        <v>44729</v>
      </c>
      <c r="C378" s="34" t="s">
        <v>7</v>
      </c>
      <c r="D378" s="34" t="s">
        <v>15</v>
      </c>
      <c r="E378" s="34" t="s">
        <v>34</v>
      </c>
      <c r="F378" s="34" t="s">
        <v>24</v>
      </c>
      <c r="G378" s="34"/>
      <c r="H378" s="34"/>
      <c r="I378" s="34" t="s">
        <v>38</v>
      </c>
      <c r="J378" s="34" t="s">
        <v>13</v>
      </c>
      <c r="L378" s="12"/>
    </row>
    <row r="379" spans="1:12" ht="18" customHeight="1">
      <c r="A379" s="4">
        <v>378</v>
      </c>
      <c r="B379" s="37">
        <v>44729</v>
      </c>
      <c r="C379" s="34" t="s">
        <v>41</v>
      </c>
      <c r="D379" s="34" t="s">
        <v>22</v>
      </c>
      <c r="E379" s="34" t="s">
        <v>49</v>
      </c>
      <c r="F379" s="34" t="s">
        <v>5</v>
      </c>
      <c r="G379" s="34"/>
      <c r="H379" s="34"/>
      <c r="I379" s="34" t="s">
        <v>14</v>
      </c>
      <c r="J379" s="34" t="s">
        <v>19</v>
      </c>
      <c r="L379" s="12"/>
    </row>
    <row r="380" spans="1:12" ht="18" customHeight="1">
      <c r="A380" s="4">
        <v>379</v>
      </c>
      <c r="B380" s="37">
        <v>44729</v>
      </c>
      <c r="C380" s="34" t="s">
        <v>10</v>
      </c>
      <c r="D380" s="34" t="s">
        <v>28</v>
      </c>
      <c r="E380" s="34" t="s">
        <v>27</v>
      </c>
      <c r="F380" s="34" t="s">
        <v>12</v>
      </c>
      <c r="G380" s="34"/>
      <c r="H380" s="34"/>
      <c r="I380" s="34" t="s">
        <v>32</v>
      </c>
      <c r="J380" s="34" t="s">
        <v>26</v>
      </c>
      <c r="L380" s="12"/>
    </row>
    <row r="381" spans="1:12" ht="18" customHeight="1">
      <c r="A381" s="4">
        <v>380</v>
      </c>
      <c r="B381" s="37">
        <v>44729</v>
      </c>
      <c r="C381" s="34" t="s">
        <v>6</v>
      </c>
      <c r="D381" s="34" t="s">
        <v>48</v>
      </c>
      <c r="E381" s="34" t="s">
        <v>36</v>
      </c>
      <c r="F381" s="34" t="s">
        <v>57</v>
      </c>
      <c r="G381" s="34"/>
      <c r="H381" s="34"/>
      <c r="I381" s="34" t="s">
        <v>31</v>
      </c>
      <c r="J381" s="34" t="s">
        <v>8</v>
      </c>
      <c r="L381" s="12" t="s">
        <v>279</v>
      </c>
    </row>
    <row r="382" spans="1:12" ht="18" customHeight="1">
      <c r="A382" s="4">
        <v>381</v>
      </c>
      <c r="B382" s="37">
        <v>44729</v>
      </c>
      <c r="C382" s="34" t="s">
        <v>43</v>
      </c>
      <c r="D382" s="34" t="s">
        <v>23</v>
      </c>
      <c r="E382" s="34" t="s">
        <v>16</v>
      </c>
      <c r="F382" s="34" t="s">
        <v>45</v>
      </c>
      <c r="G382" s="34"/>
      <c r="H382" s="34"/>
      <c r="I382" s="34" t="s">
        <v>20</v>
      </c>
      <c r="J382" s="34" t="s">
        <v>37</v>
      </c>
      <c r="L382" s="12"/>
    </row>
    <row r="383" spans="1:12" ht="18" customHeight="1">
      <c r="A383" s="4">
        <v>382</v>
      </c>
      <c r="B383" s="37">
        <v>44729</v>
      </c>
      <c r="C383" s="34" t="s">
        <v>18</v>
      </c>
      <c r="D383" s="34" t="s">
        <v>29</v>
      </c>
      <c r="E383" s="34" t="s">
        <v>17</v>
      </c>
      <c r="F383" s="34" t="s">
        <v>56</v>
      </c>
      <c r="G383" s="34"/>
      <c r="H383" s="34"/>
      <c r="I383" s="34" t="s">
        <v>25</v>
      </c>
      <c r="J383" s="34" t="s">
        <v>9</v>
      </c>
      <c r="L383" s="12"/>
    </row>
    <row r="384" spans="1:12" ht="18" customHeight="1">
      <c r="A384" s="4">
        <v>383</v>
      </c>
      <c r="B384" s="37">
        <v>44730</v>
      </c>
      <c r="C384" s="34" t="s">
        <v>28</v>
      </c>
      <c r="D384" s="34" t="s">
        <v>27</v>
      </c>
      <c r="E384" s="34" t="s">
        <v>12</v>
      </c>
      <c r="F384" s="34" t="s">
        <v>60</v>
      </c>
      <c r="G384" s="34"/>
      <c r="H384" s="34"/>
      <c r="I384" s="34" t="s">
        <v>32</v>
      </c>
      <c r="J384" s="34" t="s">
        <v>26</v>
      </c>
      <c r="L384" s="12"/>
    </row>
    <row r="385" spans="1:12" ht="18" customHeight="1">
      <c r="A385" s="4">
        <v>384</v>
      </c>
      <c r="B385" s="37">
        <v>44730</v>
      </c>
      <c r="C385" s="34" t="s">
        <v>29</v>
      </c>
      <c r="D385" s="34" t="s">
        <v>17</v>
      </c>
      <c r="E385" s="34" t="s">
        <v>56</v>
      </c>
      <c r="F385" s="34" t="s">
        <v>40</v>
      </c>
      <c r="G385" s="34"/>
      <c r="H385" s="34"/>
      <c r="I385" s="34" t="s">
        <v>25</v>
      </c>
      <c r="J385" s="34" t="s">
        <v>9</v>
      </c>
      <c r="L385" s="12"/>
    </row>
    <row r="386" spans="1:12" ht="18" customHeight="1">
      <c r="A386" s="4">
        <v>385</v>
      </c>
      <c r="B386" s="37">
        <v>44730</v>
      </c>
      <c r="C386" s="34" t="s">
        <v>48</v>
      </c>
      <c r="D386" s="34" t="s">
        <v>36</v>
      </c>
      <c r="E386" s="34" t="s">
        <v>57</v>
      </c>
      <c r="F386" s="34" t="s">
        <v>21</v>
      </c>
      <c r="G386" s="34"/>
      <c r="H386" s="34"/>
      <c r="I386" s="34" t="s">
        <v>31</v>
      </c>
      <c r="J386" s="34" t="s">
        <v>8</v>
      </c>
      <c r="L386" s="12"/>
    </row>
    <row r="387" spans="1:12" ht="18" customHeight="1">
      <c r="A387" s="4">
        <v>386</v>
      </c>
      <c r="B387" s="37">
        <v>44730</v>
      </c>
      <c r="C387" s="34" t="s">
        <v>23</v>
      </c>
      <c r="D387" s="34" t="s">
        <v>16</v>
      </c>
      <c r="E387" s="34" t="s">
        <v>45</v>
      </c>
      <c r="F387" s="34" t="s">
        <v>50</v>
      </c>
      <c r="G387" s="34"/>
      <c r="H387" s="34"/>
      <c r="I387" s="34" t="s">
        <v>20</v>
      </c>
      <c r="J387" s="34" t="s">
        <v>37</v>
      </c>
      <c r="L387" s="12"/>
    </row>
    <row r="388" spans="1:12" ht="18" customHeight="1">
      <c r="A388" s="4">
        <v>387</v>
      </c>
      <c r="B388" s="37">
        <v>44730</v>
      </c>
      <c r="C388" s="34" t="s">
        <v>15</v>
      </c>
      <c r="D388" s="34" t="s">
        <v>34</v>
      </c>
      <c r="E388" s="34" t="s">
        <v>24</v>
      </c>
      <c r="F388" s="34" t="s">
        <v>72</v>
      </c>
      <c r="G388" s="34"/>
      <c r="H388" s="34"/>
      <c r="I388" s="34" t="s">
        <v>38</v>
      </c>
      <c r="J388" s="34" t="s">
        <v>13</v>
      </c>
      <c r="L388" s="12"/>
    </row>
    <row r="389" spans="1:12" ht="18" customHeight="1">
      <c r="A389" s="4">
        <v>388</v>
      </c>
      <c r="B389" s="37">
        <v>44730</v>
      </c>
      <c r="C389" s="34" t="s">
        <v>22</v>
      </c>
      <c r="D389" s="34" t="s">
        <v>49</v>
      </c>
      <c r="E389" s="34" t="s">
        <v>5</v>
      </c>
      <c r="F389" s="34" t="s">
        <v>55</v>
      </c>
      <c r="G389" s="34"/>
      <c r="H389" s="34"/>
      <c r="I389" s="34" t="s">
        <v>14</v>
      </c>
      <c r="J389" s="34" t="s">
        <v>19</v>
      </c>
      <c r="L389" s="12"/>
    </row>
    <row r="390" spans="1:12" ht="18" customHeight="1">
      <c r="A390" s="4">
        <v>389</v>
      </c>
      <c r="B390" s="37">
        <v>44731</v>
      </c>
      <c r="C390" s="34" t="s">
        <v>34</v>
      </c>
      <c r="D390" s="34" t="s">
        <v>24</v>
      </c>
      <c r="E390" s="34" t="s">
        <v>72</v>
      </c>
      <c r="F390" s="34" t="s">
        <v>7</v>
      </c>
      <c r="G390" s="34"/>
      <c r="H390" s="34"/>
      <c r="I390" s="34" t="s">
        <v>38</v>
      </c>
      <c r="J390" s="34" t="s">
        <v>13</v>
      </c>
      <c r="L390" s="12"/>
    </row>
    <row r="391" spans="1:12" ht="18" customHeight="1">
      <c r="A391" s="4">
        <v>390</v>
      </c>
      <c r="B391" s="37">
        <v>44731</v>
      </c>
      <c r="C391" s="34" t="s">
        <v>49</v>
      </c>
      <c r="D391" s="34" t="s">
        <v>5</v>
      </c>
      <c r="E391" s="34" t="s">
        <v>55</v>
      </c>
      <c r="F391" s="34" t="s">
        <v>41</v>
      </c>
      <c r="G391" s="34"/>
      <c r="H391" s="34"/>
      <c r="I391" s="34" t="s">
        <v>14</v>
      </c>
      <c r="J391" s="34" t="s">
        <v>19</v>
      </c>
      <c r="L391" s="12"/>
    </row>
    <row r="392" spans="1:12" ht="18" customHeight="1">
      <c r="A392" s="4">
        <v>391</v>
      </c>
      <c r="B392" s="37">
        <v>44731</v>
      </c>
      <c r="C392" s="34" t="s">
        <v>36</v>
      </c>
      <c r="D392" s="34" t="s">
        <v>57</v>
      </c>
      <c r="E392" s="34" t="s">
        <v>21</v>
      </c>
      <c r="F392" s="34" t="s">
        <v>6</v>
      </c>
      <c r="G392" s="34"/>
      <c r="H392" s="34"/>
      <c r="I392" s="34" t="s">
        <v>31</v>
      </c>
      <c r="J392" s="34" t="s">
        <v>8</v>
      </c>
      <c r="L392" s="12"/>
    </row>
    <row r="393" spans="1:12" ht="18" customHeight="1">
      <c r="A393" s="4">
        <v>392</v>
      </c>
      <c r="B393" s="37">
        <v>44731</v>
      </c>
      <c r="C393" s="34" t="s">
        <v>17</v>
      </c>
      <c r="D393" s="34" t="s">
        <v>56</v>
      </c>
      <c r="E393" s="34" t="s">
        <v>40</v>
      </c>
      <c r="F393" s="34" t="s">
        <v>18</v>
      </c>
      <c r="G393" s="34"/>
      <c r="H393" s="34"/>
      <c r="I393" s="34" t="s">
        <v>25</v>
      </c>
      <c r="J393" s="34" t="s">
        <v>9</v>
      </c>
      <c r="L393" s="13"/>
    </row>
    <row r="394" spans="1:12" ht="18" customHeight="1">
      <c r="A394" s="4">
        <v>393</v>
      </c>
      <c r="B394" s="37">
        <v>44731</v>
      </c>
      <c r="C394" s="34" t="s">
        <v>27</v>
      </c>
      <c r="D394" s="34" t="s">
        <v>12</v>
      </c>
      <c r="E394" s="34" t="s">
        <v>60</v>
      </c>
      <c r="F394" s="34" t="s">
        <v>10</v>
      </c>
      <c r="G394" s="34"/>
      <c r="H394" s="34"/>
      <c r="I394" s="34" t="s">
        <v>32</v>
      </c>
      <c r="J394" s="34" t="s">
        <v>26</v>
      </c>
      <c r="L394" s="12"/>
    </row>
    <row r="395" spans="1:12" ht="18" customHeight="1">
      <c r="A395" s="4">
        <v>394</v>
      </c>
      <c r="B395" s="37">
        <v>44731</v>
      </c>
      <c r="C395" s="34" t="s">
        <v>16</v>
      </c>
      <c r="D395" s="34" t="s">
        <v>45</v>
      </c>
      <c r="E395" s="34" t="s">
        <v>50</v>
      </c>
      <c r="F395" s="34" t="s">
        <v>43</v>
      </c>
      <c r="G395" s="34"/>
      <c r="H395" s="34"/>
      <c r="I395" s="34" t="s">
        <v>20</v>
      </c>
      <c r="J395" s="34" t="s">
        <v>37</v>
      </c>
      <c r="L395" s="12"/>
    </row>
    <row r="396" spans="1:12" ht="18" customHeight="1">
      <c r="A396" s="4">
        <v>395</v>
      </c>
      <c r="B396" s="37">
        <v>44733</v>
      </c>
      <c r="C396" s="34" t="s">
        <v>5</v>
      </c>
      <c r="D396" s="34" t="s">
        <v>55</v>
      </c>
      <c r="E396" s="34" t="s">
        <v>41</v>
      </c>
      <c r="F396" s="34" t="s">
        <v>22</v>
      </c>
      <c r="G396" s="34"/>
      <c r="H396" s="34"/>
      <c r="I396" s="34" t="s">
        <v>8</v>
      </c>
      <c r="J396" s="34" t="s">
        <v>32</v>
      </c>
      <c r="L396" s="12"/>
    </row>
    <row r="397" spans="1:12" ht="18" customHeight="1">
      <c r="A397" s="4">
        <v>396</v>
      </c>
      <c r="B397" s="37">
        <v>44733</v>
      </c>
      <c r="C397" s="34" t="s">
        <v>66</v>
      </c>
      <c r="D397" s="34" t="s">
        <v>50</v>
      </c>
      <c r="E397" s="34" t="s">
        <v>43</v>
      </c>
      <c r="F397" s="34" t="s">
        <v>23</v>
      </c>
      <c r="G397" s="34"/>
      <c r="H397" s="34"/>
      <c r="I397" s="34" t="s">
        <v>26</v>
      </c>
      <c r="J397" s="34" t="s">
        <v>25</v>
      </c>
      <c r="L397" s="12"/>
    </row>
    <row r="398" spans="1:12" ht="18" customHeight="1">
      <c r="A398" s="4">
        <v>397</v>
      </c>
      <c r="B398" s="37">
        <v>44733</v>
      </c>
      <c r="C398" s="34" t="s">
        <v>56</v>
      </c>
      <c r="D398" s="34" t="s">
        <v>40</v>
      </c>
      <c r="E398" s="34" t="s">
        <v>18</v>
      </c>
      <c r="F398" s="34" t="s">
        <v>29</v>
      </c>
      <c r="G398" s="34"/>
      <c r="H398" s="34"/>
      <c r="I398" s="34" t="s">
        <v>37</v>
      </c>
      <c r="J398" s="34" t="s">
        <v>13</v>
      </c>
      <c r="L398" s="12"/>
    </row>
    <row r="399" spans="1:12" ht="18" customHeight="1">
      <c r="A399" s="4">
        <v>398</v>
      </c>
      <c r="B399" s="37">
        <v>44733</v>
      </c>
      <c r="C399" s="34" t="s">
        <v>57</v>
      </c>
      <c r="D399" s="34" t="s">
        <v>21</v>
      </c>
      <c r="E399" s="34" t="s">
        <v>6</v>
      </c>
      <c r="F399" s="34" t="s">
        <v>48</v>
      </c>
      <c r="G399" s="34"/>
      <c r="H399" s="34"/>
      <c r="I399" s="34" t="s">
        <v>20</v>
      </c>
      <c r="J399" s="34" t="s">
        <v>14</v>
      </c>
      <c r="L399" s="12"/>
    </row>
    <row r="400" spans="1:12" ht="18" customHeight="1">
      <c r="A400" s="4">
        <v>399</v>
      </c>
      <c r="B400" s="37">
        <v>44733</v>
      </c>
      <c r="C400" s="34" t="s">
        <v>24</v>
      </c>
      <c r="D400" s="34" t="s">
        <v>72</v>
      </c>
      <c r="E400" s="34" t="s">
        <v>7</v>
      </c>
      <c r="F400" s="34" t="s">
        <v>15</v>
      </c>
      <c r="G400" s="34"/>
      <c r="H400" s="34"/>
      <c r="I400" s="34" t="s">
        <v>19</v>
      </c>
      <c r="J400" s="34" t="s">
        <v>38</v>
      </c>
      <c r="L400" s="12"/>
    </row>
    <row r="401" spans="1:12" ht="18" customHeight="1">
      <c r="A401" s="4">
        <v>400</v>
      </c>
      <c r="B401" s="37">
        <v>44733</v>
      </c>
      <c r="C401" s="34" t="s">
        <v>33</v>
      </c>
      <c r="D401" s="34" t="s">
        <v>42</v>
      </c>
      <c r="E401" s="34" t="s">
        <v>11</v>
      </c>
      <c r="F401" s="34" t="s">
        <v>30</v>
      </c>
      <c r="G401" s="34"/>
      <c r="H401" s="34"/>
      <c r="I401" s="34" t="s">
        <v>9</v>
      </c>
      <c r="J401" s="34" t="s">
        <v>31</v>
      </c>
      <c r="L401" s="12"/>
    </row>
    <row r="402" spans="1:12" ht="18" customHeight="1">
      <c r="A402" s="4">
        <v>401</v>
      </c>
      <c r="B402" s="37">
        <v>44734</v>
      </c>
      <c r="C402" s="34" t="s">
        <v>72</v>
      </c>
      <c r="D402" s="34" t="s">
        <v>7</v>
      </c>
      <c r="E402" s="34" t="s">
        <v>15</v>
      </c>
      <c r="F402" s="34" t="s">
        <v>34</v>
      </c>
      <c r="G402" s="34"/>
      <c r="H402" s="34"/>
      <c r="I402" s="34" t="s">
        <v>19</v>
      </c>
      <c r="J402" s="34" t="s">
        <v>38</v>
      </c>
      <c r="L402" s="12"/>
    </row>
    <row r="403" spans="1:12" ht="18" customHeight="1">
      <c r="A403" s="4">
        <v>402</v>
      </c>
      <c r="B403" s="37">
        <v>44734</v>
      </c>
      <c r="C403" s="34" t="s">
        <v>40</v>
      </c>
      <c r="D403" s="34" t="s">
        <v>18</v>
      </c>
      <c r="E403" s="34" t="s">
        <v>29</v>
      </c>
      <c r="F403" s="34" t="s">
        <v>17</v>
      </c>
      <c r="G403" s="34"/>
      <c r="H403" s="34"/>
      <c r="I403" s="34" t="s">
        <v>37</v>
      </c>
      <c r="J403" s="34" t="s">
        <v>13</v>
      </c>
      <c r="L403" s="12"/>
    </row>
    <row r="404" spans="1:12" ht="18" customHeight="1">
      <c r="A404" s="4">
        <v>403</v>
      </c>
      <c r="B404" s="37">
        <v>44734</v>
      </c>
      <c r="C404" s="34" t="s">
        <v>55</v>
      </c>
      <c r="D404" s="34" t="s">
        <v>41</v>
      </c>
      <c r="E404" s="34" t="s">
        <v>22</v>
      </c>
      <c r="F404" s="34" t="s">
        <v>49</v>
      </c>
      <c r="G404" s="34"/>
      <c r="H404" s="34"/>
      <c r="I404" s="34" t="s">
        <v>8</v>
      </c>
      <c r="J404" s="34" t="s">
        <v>32</v>
      </c>
      <c r="L404" s="12"/>
    </row>
    <row r="405" spans="1:12" ht="18" customHeight="1">
      <c r="A405" s="4">
        <v>404</v>
      </c>
      <c r="B405" s="37">
        <v>44734</v>
      </c>
      <c r="C405" s="34" t="s">
        <v>42</v>
      </c>
      <c r="D405" s="34" t="s">
        <v>11</v>
      </c>
      <c r="E405" s="34" t="s">
        <v>30</v>
      </c>
      <c r="F405" s="34" t="s">
        <v>4</v>
      </c>
      <c r="G405" s="34"/>
      <c r="H405" s="34"/>
      <c r="I405" s="34" t="s">
        <v>9</v>
      </c>
      <c r="J405" s="34" t="s">
        <v>31</v>
      </c>
      <c r="L405" s="12"/>
    </row>
    <row r="406" spans="1:12" ht="18" customHeight="1">
      <c r="A406" s="4">
        <v>405</v>
      </c>
      <c r="B406" s="37">
        <v>44734</v>
      </c>
      <c r="C406" s="34" t="s">
        <v>50</v>
      </c>
      <c r="D406" s="34" t="s">
        <v>43</v>
      </c>
      <c r="E406" s="34" t="s">
        <v>23</v>
      </c>
      <c r="F406" s="34" t="s">
        <v>58</v>
      </c>
      <c r="G406" s="34"/>
      <c r="H406" s="34"/>
      <c r="I406" s="34" t="s">
        <v>26</v>
      </c>
      <c r="J406" s="34" t="s">
        <v>25</v>
      </c>
      <c r="L406" s="12"/>
    </row>
    <row r="407" spans="1:12" ht="18" customHeight="1">
      <c r="A407" s="4">
        <v>406</v>
      </c>
      <c r="B407" s="37">
        <v>44734</v>
      </c>
      <c r="C407" s="34" t="s">
        <v>21</v>
      </c>
      <c r="D407" s="34" t="s">
        <v>6</v>
      </c>
      <c r="E407" s="34" t="s">
        <v>48</v>
      </c>
      <c r="F407" s="34" t="s">
        <v>36</v>
      </c>
      <c r="G407" s="34"/>
      <c r="H407" s="34"/>
      <c r="I407" s="34" t="s">
        <v>20</v>
      </c>
      <c r="J407" s="34" t="s">
        <v>14</v>
      </c>
      <c r="L407" s="12"/>
    </row>
    <row r="408" spans="1:12" ht="18" customHeight="1">
      <c r="A408" s="4">
        <v>407</v>
      </c>
      <c r="B408" s="37">
        <v>44735</v>
      </c>
      <c r="C408" s="34" t="s">
        <v>7</v>
      </c>
      <c r="D408" s="34" t="s">
        <v>15</v>
      </c>
      <c r="E408" s="34" t="s">
        <v>34</v>
      </c>
      <c r="F408" s="34" t="s">
        <v>24</v>
      </c>
      <c r="G408" s="34"/>
      <c r="H408" s="34"/>
      <c r="I408" s="34" t="s">
        <v>19</v>
      </c>
      <c r="J408" s="34" t="s">
        <v>38</v>
      </c>
      <c r="L408" s="12"/>
    </row>
    <row r="409" spans="1:12" ht="18" customHeight="1">
      <c r="A409" s="4">
        <v>408</v>
      </c>
      <c r="B409" s="37">
        <v>44735</v>
      </c>
      <c r="C409" s="34" t="s">
        <v>6</v>
      </c>
      <c r="D409" s="34" t="s">
        <v>48</v>
      </c>
      <c r="E409" s="34" t="s">
        <v>36</v>
      </c>
      <c r="F409" s="34" t="s">
        <v>57</v>
      </c>
      <c r="G409" s="34"/>
      <c r="H409" s="34"/>
      <c r="I409" s="34" t="s">
        <v>20</v>
      </c>
      <c r="J409" s="34" t="s">
        <v>14</v>
      </c>
      <c r="L409" s="12"/>
    </row>
    <row r="410" spans="1:12" ht="18" customHeight="1">
      <c r="A410" s="4">
        <v>409</v>
      </c>
      <c r="B410" s="37">
        <v>44735</v>
      </c>
      <c r="C410" s="34" t="s">
        <v>18</v>
      </c>
      <c r="D410" s="34" t="s">
        <v>29</v>
      </c>
      <c r="E410" s="34" t="s">
        <v>17</v>
      </c>
      <c r="F410" s="34" t="s">
        <v>56</v>
      </c>
      <c r="G410" s="34"/>
      <c r="H410" s="34"/>
      <c r="I410" s="34" t="s">
        <v>37</v>
      </c>
      <c r="J410" s="34" t="s">
        <v>13</v>
      </c>
      <c r="L410" s="12"/>
    </row>
    <row r="411" spans="1:12" ht="18" customHeight="1">
      <c r="A411" s="4">
        <v>410</v>
      </c>
      <c r="B411" s="37">
        <v>44736</v>
      </c>
      <c r="C411" s="34" t="s">
        <v>41</v>
      </c>
      <c r="D411" s="34" t="s">
        <v>22</v>
      </c>
      <c r="E411" s="34" t="s">
        <v>49</v>
      </c>
      <c r="F411" s="34" t="s">
        <v>5</v>
      </c>
      <c r="G411" s="34"/>
      <c r="H411" s="34"/>
      <c r="I411" s="34" t="s">
        <v>14</v>
      </c>
      <c r="J411" s="34" t="s">
        <v>37</v>
      </c>
      <c r="L411" s="12"/>
    </row>
    <row r="412" spans="1:12" ht="18" customHeight="1">
      <c r="A412" s="4">
        <v>411</v>
      </c>
      <c r="B412" s="37">
        <v>44736</v>
      </c>
      <c r="C412" s="34" t="s">
        <v>29</v>
      </c>
      <c r="D412" s="34" t="s">
        <v>17</v>
      </c>
      <c r="E412" s="34" t="s">
        <v>56</v>
      </c>
      <c r="F412" s="34" t="s">
        <v>40</v>
      </c>
      <c r="G412" s="34"/>
      <c r="H412" s="34"/>
      <c r="I412" s="34" t="s">
        <v>13</v>
      </c>
      <c r="J412" s="34" t="s">
        <v>19</v>
      </c>
      <c r="L412" s="12"/>
    </row>
    <row r="413" spans="1:12" ht="18" customHeight="1">
      <c r="A413" s="4">
        <v>412</v>
      </c>
      <c r="B413" s="37">
        <v>44736</v>
      </c>
      <c r="C413" s="34" t="s">
        <v>48</v>
      </c>
      <c r="D413" s="34" t="s">
        <v>36</v>
      </c>
      <c r="E413" s="34" t="s">
        <v>57</v>
      </c>
      <c r="F413" s="34" t="s">
        <v>21</v>
      </c>
      <c r="G413" s="34"/>
      <c r="H413" s="34"/>
      <c r="I413" s="34" t="s">
        <v>25</v>
      </c>
      <c r="J413" s="34" t="s">
        <v>31</v>
      </c>
      <c r="L413" s="12"/>
    </row>
    <row r="414" spans="1:12" ht="18" customHeight="1">
      <c r="A414" s="4">
        <v>413</v>
      </c>
      <c r="B414" s="37">
        <v>44736</v>
      </c>
      <c r="C414" s="34" t="s">
        <v>43</v>
      </c>
      <c r="D414" s="34" t="s">
        <v>58</v>
      </c>
      <c r="E414" s="34" t="s">
        <v>16</v>
      </c>
      <c r="F414" s="34" t="s">
        <v>45</v>
      </c>
      <c r="G414" s="34"/>
      <c r="H414" s="34"/>
      <c r="I414" s="34" t="s">
        <v>38</v>
      </c>
      <c r="J414" s="34" t="s">
        <v>20</v>
      </c>
      <c r="L414" s="12"/>
    </row>
    <row r="415" spans="1:12" ht="18" customHeight="1">
      <c r="A415" s="4">
        <v>414</v>
      </c>
      <c r="B415" s="37">
        <v>44736</v>
      </c>
      <c r="C415" s="34" t="s">
        <v>11</v>
      </c>
      <c r="D415" s="34" t="s">
        <v>30</v>
      </c>
      <c r="E415" s="34" t="s">
        <v>4</v>
      </c>
      <c r="F415" s="34" t="s">
        <v>33</v>
      </c>
      <c r="G415" s="34"/>
      <c r="H415" s="34"/>
      <c r="I415" s="34" t="s">
        <v>8</v>
      </c>
      <c r="J415" s="34" t="s">
        <v>26</v>
      </c>
      <c r="L415" s="12"/>
    </row>
    <row r="416" spans="1:12" ht="18" customHeight="1">
      <c r="A416" s="4">
        <v>415</v>
      </c>
      <c r="B416" s="37">
        <v>44736</v>
      </c>
      <c r="C416" s="34" t="s">
        <v>12</v>
      </c>
      <c r="D416" s="34" t="s">
        <v>60</v>
      </c>
      <c r="E416" s="34" t="s">
        <v>59</v>
      </c>
      <c r="F416" s="34" t="s">
        <v>28</v>
      </c>
      <c r="G416" s="34"/>
      <c r="H416" s="34"/>
      <c r="I416" s="34" t="s">
        <v>9</v>
      </c>
      <c r="J416" s="34" t="s">
        <v>32</v>
      </c>
      <c r="L416" s="12"/>
    </row>
    <row r="417" spans="1:12" ht="18" customHeight="1">
      <c r="A417" s="4">
        <v>416</v>
      </c>
      <c r="B417" s="37">
        <v>44737</v>
      </c>
      <c r="C417" s="34" t="s">
        <v>60</v>
      </c>
      <c r="D417" s="34" t="s">
        <v>59</v>
      </c>
      <c r="E417" s="34" t="s">
        <v>28</v>
      </c>
      <c r="F417" s="34" t="s">
        <v>27</v>
      </c>
      <c r="G417" s="34"/>
      <c r="H417" s="34"/>
      <c r="I417" s="34" t="s">
        <v>9</v>
      </c>
      <c r="J417" s="34" t="s">
        <v>32</v>
      </c>
      <c r="L417" s="12"/>
    </row>
    <row r="418" spans="1:12" ht="18" customHeight="1">
      <c r="A418" s="4">
        <v>417</v>
      </c>
      <c r="B418" s="37">
        <v>44737</v>
      </c>
      <c r="C418" s="34" t="s">
        <v>36</v>
      </c>
      <c r="D418" s="34" t="s">
        <v>57</v>
      </c>
      <c r="E418" s="34" t="s">
        <v>21</v>
      </c>
      <c r="F418" s="34" t="s">
        <v>51</v>
      </c>
      <c r="G418" s="34"/>
      <c r="H418" s="34"/>
      <c r="I418" s="34" t="s">
        <v>25</v>
      </c>
      <c r="J418" s="34" t="s">
        <v>31</v>
      </c>
      <c r="L418" s="12"/>
    </row>
    <row r="419" spans="1:12" ht="18" customHeight="1">
      <c r="A419" s="4">
        <v>418</v>
      </c>
      <c r="B419" s="37">
        <v>44737</v>
      </c>
      <c r="C419" s="34" t="s">
        <v>58</v>
      </c>
      <c r="D419" s="34" t="s">
        <v>16</v>
      </c>
      <c r="E419" s="34" t="s">
        <v>45</v>
      </c>
      <c r="F419" s="34" t="s">
        <v>50</v>
      </c>
      <c r="G419" s="34"/>
      <c r="H419" s="34"/>
      <c r="I419" s="34" t="s">
        <v>38</v>
      </c>
      <c r="J419" s="34" t="s">
        <v>20</v>
      </c>
      <c r="L419" s="12"/>
    </row>
    <row r="420" spans="1:12" ht="18" customHeight="1">
      <c r="A420" s="4">
        <v>419</v>
      </c>
      <c r="B420" s="37">
        <v>44737</v>
      </c>
      <c r="C420" s="34" t="s">
        <v>30</v>
      </c>
      <c r="D420" s="34" t="s">
        <v>4</v>
      </c>
      <c r="E420" s="34" t="s">
        <v>33</v>
      </c>
      <c r="F420" s="34" t="s">
        <v>42</v>
      </c>
      <c r="G420" s="34"/>
      <c r="H420" s="34"/>
      <c r="I420" s="34" t="s">
        <v>8</v>
      </c>
      <c r="J420" s="34" t="s">
        <v>26</v>
      </c>
      <c r="L420" s="12"/>
    </row>
    <row r="421" spans="1:12" ht="18" customHeight="1">
      <c r="A421" s="4">
        <v>420</v>
      </c>
      <c r="B421" s="37">
        <v>44737</v>
      </c>
      <c r="C421" s="34" t="s">
        <v>17</v>
      </c>
      <c r="D421" s="34" t="s">
        <v>56</v>
      </c>
      <c r="E421" s="34" t="s">
        <v>40</v>
      </c>
      <c r="F421" s="34" t="s">
        <v>18</v>
      </c>
      <c r="G421" s="34"/>
      <c r="H421" s="34"/>
      <c r="I421" s="34" t="s">
        <v>13</v>
      </c>
      <c r="J421" s="34" t="s">
        <v>19</v>
      </c>
      <c r="L421" s="12"/>
    </row>
    <row r="422" spans="1:12" ht="18" customHeight="1">
      <c r="A422" s="4">
        <v>421</v>
      </c>
      <c r="B422" s="37">
        <v>44737</v>
      </c>
      <c r="C422" s="34" t="s">
        <v>22</v>
      </c>
      <c r="D422" s="34" t="s">
        <v>49</v>
      </c>
      <c r="E422" s="34" t="s">
        <v>5</v>
      </c>
      <c r="F422" s="34" t="s">
        <v>55</v>
      </c>
      <c r="G422" s="34"/>
      <c r="H422" s="34"/>
      <c r="I422" s="34" t="s">
        <v>14</v>
      </c>
      <c r="J422" s="34" t="s">
        <v>37</v>
      </c>
      <c r="L422" s="12"/>
    </row>
    <row r="423" spans="1:12" ht="18" customHeight="1">
      <c r="A423" s="4">
        <v>422</v>
      </c>
      <c r="B423" s="37">
        <v>44738</v>
      </c>
      <c r="C423" s="34" t="s">
        <v>4</v>
      </c>
      <c r="D423" s="34" t="s">
        <v>33</v>
      </c>
      <c r="E423" s="34" t="s">
        <v>42</v>
      </c>
      <c r="F423" s="34" t="s">
        <v>11</v>
      </c>
      <c r="G423" s="34"/>
      <c r="H423" s="34"/>
      <c r="I423" s="34" t="s">
        <v>8</v>
      </c>
      <c r="J423" s="34" t="s">
        <v>26</v>
      </c>
      <c r="L423" s="12"/>
    </row>
    <row r="424" spans="1:12" ht="18" customHeight="1">
      <c r="A424" s="4">
        <v>423</v>
      </c>
      <c r="B424" s="37">
        <v>44738</v>
      </c>
      <c r="C424" s="34" t="s">
        <v>59</v>
      </c>
      <c r="D424" s="34" t="s">
        <v>28</v>
      </c>
      <c r="E424" s="34" t="s">
        <v>27</v>
      </c>
      <c r="F424" s="34" t="s">
        <v>12</v>
      </c>
      <c r="G424" s="34"/>
      <c r="H424" s="34"/>
      <c r="I424" s="34" t="s">
        <v>9</v>
      </c>
      <c r="J424" s="34" t="s">
        <v>32</v>
      </c>
      <c r="L424" s="12"/>
    </row>
    <row r="425" spans="1:12" ht="18" customHeight="1">
      <c r="A425" s="4">
        <v>424</v>
      </c>
      <c r="B425" s="37">
        <v>44738</v>
      </c>
      <c r="C425" s="34" t="s">
        <v>49</v>
      </c>
      <c r="D425" s="34" t="s">
        <v>5</v>
      </c>
      <c r="E425" s="34" t="s">
        <v>55</v>
      </c>
      <c r="F425" s="34" t="s">
        <v>41</v>
      </c>
      <c r="G425" s="34"/>
      <c r="H425" s="34"/>
      <c r="I425" s="34" t="s">
        <v>14</v>
      </c>
      <c r="J425" s="34" t="s">
        <v>37</v>
      </c>
      <c r="L425" s="12"/>
    </row>
    <row r="426" spans="1:12" ht="18" customHeight="1">
      <c r="A426" s="4">
        <v>425</v>
      </c>
      <c r="B426" s="37">
        <v>44738</v>
      </c>
      <c r="C426" s="34" t="s">
        <v>56</v>
      </c>
      <c r="D426" s="34" t="s">
        <v>40</v>
      </c>
      <c r="E426" s="34" t="s">
        <v>18</v>
      </c>
      <c r="F426" s="34" t="s">
        <v>29</v>
      </c>
      <c r="G426" s="34"/>
      <c r="H426" s="34"/>
      <c r="I426" s="34" t="s">
        <v>13</v>
      </c>
      <c r="J426" s="34" t="s">
        <v>19</v>
      </c>
      <c r="L426" s="12"/>
    </row>
    <row r="427" spans="1:12" ht="18" customHeight="1">
      <c r="A427" s="4">
        <v>426</v>
      </c>
      <c r="B427" s="37">
        <v>44738</v>
      </c>
      <c r="C427" s="34" t="s">
        <v>57</v>
      </c>
      <c r="D427" s="34" t="s">
        <v>21</v>
      </c>
      <c r="E427" s="34" t="s">
        <v>51</v>
      </c>
      <c r="F427" s="34" t="s">
        <v>48</v>
      </c>
      <c r="G427" s="34"/>
      <c r="H427" s="34"/>
      <c r="I427" s="34" t="s">
        <v>25</v>
      </c>
      <c r="J427" s="34" t="s">
        <v>31</v>
      </c>
      <c r="L427" s="12"/>
    </row>
    <row r="428" spans="1:12" ht="18" customHeight="1">
      <c r="A428" s="4">
        <v>427</v>
      </c>
      <c r="B428" s="37">
        <v>44738</v>
      </c>
      <c r="C428" s="34" t="s">
        <v>16</v>
      </c>
      <c r="D428" s="34" t="s">
        <v>45</v>
      </c>
      <c r="E428" s="34" t="s">
        <v>50</v>
      </c>
      <c r="F428" s="34" t="s">
        <v>43</v>
      </c>
      <c r="G428" s="34"/>
      <c r="H428" s="34"/>
      <c r="I428" s="34" t="s">
        <v>38</v>
      </c>
      <c r="J428" s="34" t="s">
        <v>20</v>
      </c>
      <c r="L428" s="12"/>
    </row>
    <row r="429" spans="1:12" ht="18" customHeight="1">
      <c r="A429" s="4">
        <v>428</v>
      </c>
      <c r="B429" s="37">
        <v>44739</v>
      </c>
      <c r="C429" s="34" t="s">
        <v>5</v>
      </c>
      <c r="D429" s="34" t="s">
        <v>55</v>
      </c>
      <c r="E429" s="34" t="s">
        <v>41</v>
      </c>
      <c r="F429" s="34" t="s">
        <v>22</v>
      </c>
      <c r="G429" s="34"/>
      <c r="H429" s="34"/>
      <c r="I429" s="34" t="s">
        <v>25</v>
      </c>
      <c r="J429" s="34" t="s">
        <v>8</v>
      </c>
      <c r="L429" s="12"/>
    </row>
    <row r="430" spans="1:12" ht="18" customHeight="1">
      <c r="A430" s="4">
        <v>429</v>
      </c>
      <c r="B430" s="37">
        <v>44740</v>
      </c>
      <c r="C430" s="34" t="s">
        <v>45</v>
      </c>
      <c r="D430" s="34" t="s">
        <v>50</v>
      </c>
      <c r="E430" s="34" t="s">
        <v>43</v>
      </c>
      <c r="F430" s="34" t="s">
        <v>23</v>
      </c>
      <c r="G430" s="34"/>
      <c r="H430" s="34"/>
      <c r="I430" s="34" t="s">
        <v>19</v>
      </c>
      <c r="J430" s="34" t="s">
        <v>14</v>
      </c>
      <c r="L430" s="12" t="s">
        <v>282</v>
      </c>
    </row>
    <row r="431" spans="1:12" ht="18" customHeight="1">
      <c r="A431" s="4">
        <v>430</v>
      </c>
      <c r="B431" s="37">
        <v>44740</v>
      </c>
      <c r="C431" s="34" t="s">
        <v>40</v>
      </c>
      <c r="D431" s="34" t="s">
        <v>18</v>
      </c>
      <c r="E431" s="34" t="s">
        <v>29</v>
      </c>
      <c r="F431" s="34" t="s">
        <v>17</v>
      </c>
      <c r="G431" s="34"/>
      <c r="H431" s="34"/>
      <c r="I431" s="34" t="s">
        <v>32</v>
      </c>
      <c r="J431" s="34" t="s">
        <v>31</v>
      </c>
      <c r="L431" s="12"/>
    </row>
    <row r="432" spans="1:12" ht="18" customHeight="1">
      <c r="A432" s="4">
        <v>431</v>
      </c>
      <c r="B432" s="37">
        <v>44740</v>
      </c>
      <c r="C432" s="34" t="s">
        <v>28</v>
      </c>
      <c r="D432" s="34" t="s">
        <v>27</v>
      </c>
      <c r="E432" s="34" t="s">
        <v>12</v>
      </c>
      <c r="F432" s="34" t="s">
        <v>60</v>
      </c>
      <c r="G432" s="34"/>
      <c r="H432" s="34"/>
      <c r="I432" s="34" t="s">
        <v>37</v>
      </c>
      <c r="J432" s="34" t="s">
        <v>20</v>
      </c>
      <c r="L432" s="12"/>
    </row>
    <row r="433" spans="1:12" ht="18" customHeight="1">
      <c r="A433" s="4">
        <v>432</v>
      </c>
      <c r="B433" s="37">
        <v>44740</v>
      </c>
      <c r="C433" s="34" t="s">
        <v>15</v>
      </c>
      <c r="D433" s="34" t="s">
        <v>34</v>
      </c>
      <c r="E433" s="34" t="s">
        <v>24</v>
      </c>
      <c r="F433" s="34" t="s">
        <v>72</v>
      </c>
      <c r="G433" s="34"/>
      <c r="H433" s="34"/>
      <c r="I433" s="34" t="s">
        <v>26</v>
      </c>
      <c r="J433" s="34" t="s">
        <v>9</v>
      </c>
      <c r="L433" s="12"/>
    </row>
    <row r="434" spans="1:12" ht="18" customHeight="1">
      <c r="A434" s="4">
        <v>433</v>
      </c>
      <c r="B434" s="37">
        <v>44740</v>
      </c>
      <c r="C434" s="34" t="s">
        <v>33</v>
      </c>
      <c r="D434" s="34" t="s">
        <v>51</v>
      </c>
      <c r="E434" s="34" t="s">
        <v>11</v>
      </c>
      <c r="F434" s="34" t="s">
        <v>30</v>
      </c>
      <c r="G434" s="34"/>
      <c r="H434" s="34"/>
      <c r="I434" s="34" t="s">
        <v>13</v>
      </c>
      <c r="J434" s="34" t="s">
        <v>38</v>
      </c>
      <c r="L434" s="12"/>
    </row>
    <row r="435" spans="1:12" ht="18" customHeight="1">
      <c r="A435" s="4">
        <v>434</v>
      </c>
      <c r="B435" s="37">
        <v>44741</v>
      </c>
      <c r="C435" s="34" t="s">
        <v>34</v>
      </c>
      <c r="D435" s="34" t="s">
        <v>24</v>
      </c>
      <c r="E435" s="34" t="s">
        <v>72</v>
      </c>
      <c r="F435" s="34" t="s">
        <v>7</v>
      </c>
      <c r="G435" s="34"/>
      <c r="H435" s="34"/>
      <c r="I435" s="34" t="s">
        <v>26</v>
      </c>
      <c r="J435" s="34" t="s">
        <v>9</v>
      </c>
      <c r="L435" s="12"/>
    </row>
    <row r="436" spans="1:12" ht="18" customHeight="1">
      <c r="A436" s="4">
        <v>435</v>
      </c>
      <c r="B436" s="37">
        <v>44741</v>
      </c>
      <c r="C436" s="34" t="s">
        <v>51</v>
      </c>
      <c r="D436" s="34" t="s">
        <v>11</v>
      </c>
      <c r="E436" s="34" t="s">
        <v>30</v>
      </c>
      <c r="F436" s="34" t="s">
        <v>4</v>
      </c>
      <c r="G436" s="34"/>
      <c r="H436" s="34"/>
      <c r="I436" s="34" t="s">
        <v>13</v>
      </c>
      <c r="J436" s="34" t="s">
        <v>38</v>
      </c>
      <c r="L436" s="12"/>
    </row>
    <row r="437" spans="1:12" ht="18" customHeight="1">
      <c r="A437" s="4">
        <v>436</v>
      </c>
      <c r="B437" s="37">
        <v>44741</v>
      </c>
      <c r="C437" s="34" t="s">
        <v>50</v>
      </c>
      <c r="D437" s="34" t="s">
        <v>43</v>
      </c>
      <c r="E437" s="34" t="s">
        <v>23</v>
      </c>
      <c r="F437" s="34" t="s">
        <v>16</v>
      </c>
      <c r="G437" s="34"/>
      <c r="H437" s="34"/>
      <c r="I437" s="34" t="s">
        <v>19</v>
      </c>
      <c r="J437" s="34" t="s">
        <v>14</v>
      </c>
      <c r="L437" s="12"/>
    </row>
    <row r="438" spans="1:12" ht="18" customHeight="1">
      <c r="A438" s="4">
        <v>437</v>
      </c>
      <c r="B438" s="37">
        <v>44741</v>
      </c>
      <c r="C438" s="34" t="s">
        <v>18</v>
      </c>
      <c r="D438" s="34" t="s">
        <v>29</v>
      </c>
      <c r="E438" s="34" t="s">
        <v>17</v>
      </c>
      <c r="F438" s="34" t="s">
        <v>56</v>
      </c>
      <c r="G438" s="34"/>
      <c r="H438" s="34"/>
      <c r="I438" s="34" t="s">
        <v>32</v>
      </c>
      <c r="J438" s="34" t="s">
        <v>31</v>
      </c>
      <c r="L438" s="12"/>
    </row>
    <row r="439" spans="1:12" ht="18" customHeight="1">
      <c r="A439" s="4">
        <v>438</v>
      </c>
      <c r="B439" s="37">
        <v>44741</v>
      </c>
      <c r="C439" s="34" t="s">
        <v>27</v>
      </c>
      <c r="D439" s="34" t="s">
        <v>12</v>
      </c>
      <c r="E439" s="34" t="s">
        <v>60</v>
      </c>
      <c r="F439" s="34" t="s">
        <v>10</v>
      </c>
      <c r="G439" s="34"/>
      <c r="H439" s="34"/>
      <c r="I439" s="34" t="s">
        <v>37</v>
      </c>
      <c r="J439" s="34" t="s">
        <v>20</v>
      </c>
      <c r="L439" s="12"/>
    </row>
    <row r="440" spans="1:12" ht="18" customHeight="1">
      <c r="A440" s="4">
        <v>439</v>
      </c>
      <c r="B440" s="37">
        <v>44742</v>
      </c>
      <c r="C440" s="34" t="s">
        <v>43</v>
      </c>
      <c r="D440" s="34" t="s">
        <v>23</v>
      </c>
      <c r="E440" s="34" t="s">
        <v>16</v>
      </c>
      <c r="F440" s="34" t="s">
        <v>45</v>
      </c>
      <c r="G440" s="34"/>
      <c r="H440" s="34"/>
      <c r="I440" s="34" t="s">
        <v>19</v>
      </c>
      <c r="J440" s="34" t="s">
        <v>14</v>
      </c>
      <c r="L440" s="12"/>
    </row>
    <row r="441" spans="1:12" ht="18" customHeight="1">
      <c r="A441" s="4">
        <v>440</v>
      </c>
      <c r="B441" s="37">
        <v>44742</v>
      </c>
      <c r="C441" s="34" t="s">
        <v>11</v>
      </c>
      <c r="D441" s="34" t="s">
        <v>30</v>
      </c>
      <c r="E441" s="34" t="s">
        <v>4</v>
      </c>
      <c r="F441" s="34" t="s">
        <v>33</v>
      </c>
      <c r="G441" s="34"/>
      <c r="H441" s="34"/>
      <c r="I441" s="34" t="s">
        <v>13</v>
      </c>
      <c r="J441" s="34" t="s">
        <v>38</v>
      </c>
      <c r="L441" s="12"/>
    </row>
    <row r="442" spans="1:12" ht="18" customHeight="1">
      <c r="A442" s="4">
        <v>441</v>
      </c>
      <c r="B442" s="37">
        <v>44743</v>
      </c>
      <c r="C442" s="34" t="s">
        <v>29</v>
      </c>
      <c r="D442" s="34" t="s">
        <v>17</v>
      </c>
      <c r="E442" s="34" t="s">
        <v>56</v>
      </c>
      <c r="F442" s="34" t="s">
        <v>40</v>
      </c>
      <c r="G442" s="34"/>
      <c r="H442" s="34"/>
      <c r="I442" s="34" t="s">
        <v>20</v>
      </c>
      <c r="J442" s="34" t="s">
        <v>38</v>
      </c>
      <c r="L442" s="12"/>
    </row>
    <row r="443" spans="1:12" ht="18" customHeight="1">
      <c r="A443" s="4">
        <v>442</v>
      </c>
      <c r="B443" s="37">
        <v>44743</v>
      </c>
      <c r="C443" s="34" t="s">
        <v>23</v>
      </c>
      <c r="D443" s="34" t="s">
        <v>16</v>
      </c>
      <c r="E443" s="34" t="s">
        <v>45</v>
      </c>
      <c r="F443" s="34" t="s">
        <v>50</v>
      </c>
      <c r="G443" s="34"/>
      <c r="H443" s="34"/>
      <c r="I443" s="34" t="s">
        <v>19</v>
      </c>
      <c r="J443" s="34" t="s">
        <v>37</v>
      </c>
      <c r="L443" s="12"/>
    </row>
    <row r="444" spans="1:12" ht="18" customHeight="1">
      <c r="A444" s="4">
        <v>443</v>
      </c>
      <c r="B444" s="37">
        <v>44743</v>
      </c>
      <c r="C444" s="34" t="s">
        <v>30</v>
      </c>
      <c r="D444" s="34" t="s">
        <v>4</v>
      </c>
      <c r="E444" s="34" t="s">
        <v>33</v>
      </c>
      <c r="F444" s="34" t="s">
        <v>42</v>
      </c>
      <c r="G444" s="34"/>
      <c r="H444" s="34"/>
      <c r="I444" s="34" t="s">
        <v>8</v>
      </c>
      <c r="J444" s="34" t="s">
        <v>9</v>
      </c>
      <c r="L444" s="12"/>
    </row>
    <row r="445" spans="1:12" ht="18" customHeight="1">
      <c r="A445" s="4">
        <v>444</v>
      </c>
      <c r="B445" s="37">
        <v>44743</v>
      </c>
      <c r="C445" s="34" t="s">
        <v>24</v>
      </c>
      <c r="D445" s="34" t="s">
        <v>58</v>
      </c>
      <c r="E445" s="34" t="s">
        <v>7</v>
      </c>
      <c r="F445" s="34" t="s">
        <v>15</v>
      </c>
      <c r="G445" s="34"/>
      <c r="H445" s="34"/>
      <c r="I445" s="34" t="s">
        <v>31</v>
      </c>
      <c r="J445" s="34" t="s">
        <v>26</v>
      </c>
      <c r="L445" s="12"/>
    </row>
    <row r="446" spans="1:12" ht="18" customHeight="1">
      <c r="A446" s="4">
        <v>445</v>
      </c>
      <c r="B446" s="37">
        <v>44743</v>
      </c>
      <c r="C446" s="34" t="s">
        <v>21</v>
      </c>
      <c r="D446" s="34" t="s">
        <v>6</v>
      </c>
      <c r="E446" s="34" t="s">
        <v>65</v>
      </c>
      <c r="F446" s="34" t="s">
        <v>36</v>
      </c>
      <c r="G446" s="34"/>
      <c r="H446" s="34"/>
      <c r="I446" s="34" t="s">
        <v>14</v>
      </c>
      <c r="J446" s="34" t="s">
        <v>13</v>
      </c>
      <c r="L446" s="12"/>
    </row>
    <row r="447" spans="1:12" ht="18" customHeight="1">
      <c r="A447" s="4">
        <v>446</v>
      </c>
      <c r="B447" s="37">
        <v>44744</v>
      </c>
      <c r="C447" s="34" t="s">
        <v>4</v>
      </c>
      <c r="D447" s="34" t="s">
        <v>33</v>
      </c>
      <c r="E447" s="34" t="s">
        <v>42</v>
      </c>
      <c r="F447" s="34" t="s">
        <v>11</v>
      </c>
      <c r="G447" s="34"/>
      <c r="H447" s="34"/>
      <c r="I447" s="34" t="s">
        <v>8</v>
      </c>
      <c r="J447" s="34" t="s">
        <v>9</v>
      </c>
      <c r="L447" s="12"/>
    </row>
    <row r="448" spans="1:12" ht="18" customHeight="1">
      <c r="A448" s="4">
        <v>447</v>
      </c>
      <c r="B448" s="37">
        <v>44744</v>
      </c>
      <c r="C448" s="34" t="s">
        <v>60</v>
      </c>
      <c r="D448" s="34" t="s">
        <v>10</v>
      </c>
      <c r="E448" s="34" t="s">
        <v>28</v>
      </c>
      <c r="F448" s="34" t="s">
        <v>27</v>
      </c>
      <c r="G448" s="34"/>
      <c r="H448" s="34"/>
      <c r="I448" s="34" t="s">
        <v>32</v>
      </c>
      <c r="J448" s="34" t="s">
        <v>25</v>
      </c>
      <c r="L448" s="12"/>
    </row>
    <row r="449" spans="1:12" ht="18" customHeight="1">
      <c r="A449" s="4">
        <v>448</v>
      </c>
      <c r="B449" s="37">
        <v>44744</v>
      </c>
      <c r="C449" s="34" t="s">
        <v>58</v>
      </c>
      <c r="D449" s="34" t="s">
        <v>7</v>
      </c>
      <c r="E449" s="34" t="s">
        <v>15</v>
      </c>
      <c r="F449" s="34" t="s">
        <v>34</v>
      </c>
      <c r="G449" s="34"/>
      <c r="H449" s="34"/>
      <c r="I449" s="34" t="s">
        <v>31</v>
      </c>
      <c r="J449" s="34" t="s">
        <v>26</v>
      </c>
      <c r="L449" s="12"/>
    </row>
    <row r="450" spans="1:12" ht="18" customHeight="1">
      <c r="A450" s="4">
        <v>449</v>
      </c>
      <c r="B450" s="37">
        <v>44744</v>
      </c>
      <c r="C450" s="34" t="s">
        <v>6</v>
      </c>
      <c r="D450" s="34" t="s">
        <v>65</v>
      </c>
      <c r="E450" s="34" t="s">
        <v>36</v>
      </c>
      <c r="F450" s="34" t="s">
        <v>59</v>
      </c>
      <c r="G450" s="34"/>
      <c r="H450" s="34"/>
      <c r="I450" s="34" t="s">
        <v>14</v>
      </c>
      <c r="J450" s="34" t="s">
        <v>13</v>
      </c>
      <c r="L450" s="12"/>
    </row>
    <row r="451" spans="1:12" ht="18" customHeight="1">
      <c r="A451" s="4">
        <v>450</v>
      </c>
      <c r="B451" s="37">
        <v>44744</v>
      </c>
      <c r="C451" s="34" t="s">
        <v>17</v>
      </c>
      <c r="D451" s="34" t="s">
        <v>56</v>
      </c>
      <c r="E451" s="34" t="s">
        <v>40</v>
      </c>
      <c r="F451" s="34" t="s">
        <v>18</v>
      </c>
      <c r="G451" s="34"/>
      <c r="H451" s="34"/>
      <c r="I451" s="34" t="s">
        <v>20</v>
      </c>
      <c r="J451" s="34" t="s">
        <v>38</v>
      </c>
      <c r="L451" s="12"/>
    </row>
    <row r="452" spans="1:12" ht="18" customHeight="1">
      <c r="A452" s="4">
        <v>451</v>
      </c>
      <c r="B452" s="37">
        <v>44744</v>
      </c>
      <c r="C452" s="34" t="s">
        <v>16</v>
      </c>
      <c r="D452" s="34" t="s">
        <v>45</v>
      </c>
      <c r="E452" s="34" t="s">
        <v>50</v>
      </c>
      <c r="F452" s="34" t="s">
        <v>43</v>
      </c>
      <c r="G452" s="34"/>
      <c r="H452" s="34"/>
      <c r="I452" s="34" t="s">
        <v>19</v>
      </c>
      <c r="J452" s="34" t="s">
        <v>37</v>
      </c>
      <c r="L452" s="12"/>
    </row>
    <row r="453" spans="1:12" ht="18" customHeight="1">
      <c r="A453" s="4">
        <v>452</v>
      </c>
      <c r="B453" s="37">
        <v>44745</v>
      </c>
      <c r="C453" s="34" t="s">
        <v>45</v>
      </c>
      <c r="D453" s="34" t="s">
        <v>50</v>
      </c>
      <c r="E453" s="34" t="s">
        <v>43</v>
      </c>
      <c r="F453" s="34" t="s">
        <v>23</v>
      </c>
      <c r="G453" s="34"/>
      <c r="H453" s="34"/>
      <c r="I453" s="34" t="s">
        <v>19</v>
      </c>
      <c r="J453" s="34" t="s">
        <v>37</v>
      </c>
      <c r="L453" s="12"/>
    </row>
    <row r="454" spans="1:12" ht="18" customHeight="1">
      <c r="A454" s="4">
        <v>453</v>
      </c>
      <c r="B454" s="37">
        <v>44745</v>
      </c>
      <c r="C454" s="34" t="s">
        <v>7</v>
      </c>
      <c r="D454" s="34" t="s">
        <v>15</v>
      </c>
      <c r="E454" s="34" t="s">
        <v>34</v>
      </c>
      <c r="F454" s="34" t="s">
        <v>24</v>
      </c>
      <c r="G454" s="34"/>
      <c r="H454" s="34"/>
      <c r="I454" s="34" t="s">
        <v>31</v>
      </c>
      <c r="J454" s="34" t="s">
        <v>26</v>
      </c>
      <c r="L454" s="12"/>
    </row>
    <row r="455" spans="1:12" ht="18" customHeight="1">
      <c r="A455" s="4">
        <v>454</v>
      </c>
      <c r="B455" s="37">
        <v>44745</v>
      </c>
      <c r="C455" s="34" t="s">
        <v>10</v>
      </c>
      <c r="D455" s="34" t="s">
        <v>28</v>
      </c>
      <c r="E455" s="34" t="s">
        <v>27</v>
      </c>
      <c r="F455" s="34" t="s">
        <v>12</v>
      </c>
      <c r="G455" s="34"/>
      <c r="H455" s="34"/>
      <c r="I455" s="34" t="s">
        <v>32</v>
      </c>
      <c r="J455" s="34" t="s">
        <v>25</v>
      </c>
      <c r="L455" s="12"/>
    </row>
    <row r="456" spans="1:12" ht="18" customHeight="1">
      <c r="A456" s="4">
        <v>455</v>
      </c>
      <c r="B456" s="37">
        <v>44745</v>
      </c>
      <c r="C456" s="34" t="s">
        <v>65</v>
      </c>
      <c r="D456" s="34" t="s">
        <v>36</v>
      </c>
      <c r="E456" s="34" t="s">
        <v>59</v>
      </c>
      <c r="F456" s="34" t="s">
        <v>21</v>
      </c>
      <c r="G456" s="34"/>
      <c r="H456" s="34"/>
      <c r="I456" s="34" t="s">
        <v>14</v>
      </c>
      <c r="J456" s="34" t="s">
        <v>13</v>
      </c>
      <c r="L456" s="12"/>
    </row>
    <row r="457" spans="1:12" ht="18" customHeight="1">
      <c r="A457" s="4">
        <v>456</v>
      </c>
      <c r="B457" s="37">
        <v>44745</v>
      </c>
      <c r="C457" s="34" t="s">
        <v>56</v>
      </c>
      <c r="D457" s="34" t="s">
        <v>40</v>
      </c>
      <c r="E457" s="34" t="s">
        <v>18</v>
      </c>
      <c r="F457" s="34" t="s">
        <v>29</v>
      </c>
      <c r="G457" s="34"/>
      <c r="H457" s="34"/>
      <c r="I457" s="34" t="s">
        <v>20</v>
      </c>
      <c r="J457" s="34" t="s">
        <v>38</v>
      </c>
      <c r="L457" s="12"/>
    </row>
    <row r="458" spans="1:12" ht="18" customHeight="1">
      <c r="A458" s="4">
        <v>457</v>
      </c>
      <c r="B458" s="37">
        <v>44745</v>
      </c>
      <c r="C458" s="34" t="s">
        <v>33</v>
      </c>
      <c r="D458" s="34" t="s">
        <v>42</v>
      </c>
      <c r="E458" s="34" t="s">
        <v>11</v>
      </c>
      <c r="F458" s="34" t="s">
        <v>30</v>
      </c>
      <c r="G458" s="34"/>
      <c r="H458" s="34"/>
      <c r="I458" s="34" t="s">
        <v>8</v>
      </c>
      <c r="J458" s="34" t="s">
        <v>9</v>
      </c>
      <c r="L458" s="12"/>
    </row>
    <row r="459" spans="1:12" ht="18" customHeight="1">
      <c r="A459" s="4">
        <v>458</v>
      </c>
      <c r="B459" s="37">
        <v>44747</v>
      </c>
      <c r="C459" s="34" t="s">
        <v>41</v>
      </c>
      <c r="D459" s="34" t="s">
        <v>22</v>
      </c>
      <c r="E459" s="34" t="s">
        <v>49</v>
      </c>
      <c r="F459" s="34" t="s">
        <v>5</v>
      </c>
      <c r="G459" s="34"/>
      <c r="H459" s="34"/>
      <c r="I459" s="34" t="s">
        <v>9</v>
      </c>
      <c r="J459" s="34" t="s">
        <v>25</v>
      </c>
      <c r="L459" s="12"/>
    </row>
    <row r="460" spans="1:12" ht="18" customHeight="1">
      <c r="A460" s="4">
        <v>459</v>
      </c>
      <c r="B460" s="37">
        <v>44747</v>
      </c>
      <c r="C460" s="34" t="s">
        <v>42</v>
      </c>
      <c r="D460" s="34" t="s">
        <v>11</v>
      </c>
      <c r="E460" s="34" t="s">
        <v>30</v>
      </c>
      <c r="F460" s="34" t="s">
        <v>4</v>
      </c>
      <c r="G460" s="34"/>
      <c r="H460" s="34"/>
      <c r="I460" s="34" t="s">
        <v>37</v>
      </c>
      <c r="J460" s="34" t="s">
        <v>14</v>
      </c>
      <c r="L460" s="12"/>
    </row>
    <row r="461" spans="1:12" ht="18" customHeight="1">
      <c r="A461" s="4">
        <v>460</v>
      </c>
      <c r="B461" s="37">
        <v>44747</v>
      </c>
      <c r="C461" s="34" t="s">
        <v>36</v>
      </c>
      <c r="D461" s="34" t="s">
        <v>59</v>
      </c>
      <c r="E461" s="34" t="s">
        <v>21</v>
      </c>
      <c r="F461" s="34" t="s">
        <v>6</v>
      </c>
      <c r="G461" s="34"/>
      <c r="H461" s="34"/>
      <c r="I461" s="34" t="s">
        <v>8</v>
      </c>
      <c r="J461" s="34" t="s">
        <v>31</v>
      </c>
      <c r="L461" s="12"/>
    </row>
    <row r="462" spans="1:12" ht="18" customHeight="1">
      <c r="A462" s="4">
        <v>461</v>
      </c>
      <c r="B462" s="37">
        <v>44747</v>
      </c>
      <c r="C462" s="34" t="s">
        <v>66</v>
      </c>
      <c r="D462" s="34" t="s">
        <v>43</v>
      </c>
      <c r="E462" s="34" t="s">
        <v>23</v>
      </c>
      <c r="F462" s="34" t="s">
        <v>16</v>
      </c>
      <c r="G462" s="34"/>
      <c r="H462" s="34"/>
      <c r="I462" s="34" t="s">
        <v>26</v>
      </c>
      <c r="J462" s="34" t="s">
        <v>32</v>
      </c>
      <c r="L462" s="12"/>
    </row>
    <row r="463" spans="1:12" ht="18" customHeight="1">
      <c r="A463" s="4">
        <v>462</v>
      </c>
      <c r="B463" s="37">
        <v>44748</v>
      </c>
      <c r="C463" s="34" t="s">
        <v>59</v>
      </c>
      <c r="D463" s="34" t="s">
        <v>21</v>
      </c>
      <c r="E463" s="34" t="s">
        <v>6</v>
      </c>
      <c r="F463" s="34" t="s">
        <v>65</v>
      </c>
      <c r="G463" s="34"/>
      <c r="H463" s="34"/>
      <c r="I463" s="34" t="s">
        <v>8</v>
      </c>
      <c r="J463" s="34" t="s">
        <v>31</v>
      </c>
      <c r="K463" s="12"/>
      <c r="L463" s="12"/>
    </row>
    <row r="464" spans="1:12" ht="18" customHeight="1">
      <c r="A464" s="4">
        <v>463</v>
      </c>
      <c r="B464" s="37">
        <v>44748</v>
      </c>
      <c r="C464" s="34" t="s">
        <v>34</v>
      </c>
      <c r="D464" s="34" t="s">
        <v>24</v>
      </c>
      <c r="E464" s="34" t="s">
        <v>72</v>
      </c>
      <c r="F464" s="34" t="s">
        <v>7</v>
      </c>
      <c r="G464" s="34"/>
      <c r="H464" s="34"/>
      <c r="I464" s="34" t="s">
        <v>38</v>
      </c>
      <c r="J464" s="34" t="s">
        <v>19</v>
      </c>
      <c r="K464" s="12"/>
      <c r="L464" s="12"/>
    </row>
    <row r="465" spans="1:12" ht="18" customHeight="1">
      <c r="A465" s="4">
        <v>464</v>
      </c>
      <c r="B465" s="37">
        <v>44748</v>
      </c>
      <c r="C465" s="34" t="s">
        <v>43</v>
      </c>
      <c r="D465" s="34" t="s">
        <v>23</v>
      </c>
      <c r="E465" s="34" t="s">
        <v>16</v>
      </c>
      <c r="F465" s="34" t="s">
        <v>45</v>
      </c>
      <c r="G465" s="34"/>
      <c r="H465" s="34"/>
      <c r="I465" s="34" t="s">
        <v>26</v>
      </c>
      <c r="J465" s="34" t="s">
        <v>32</v>
      </c>
      <c r="K465" s="12"/>
      <c r="L465" s="12"/>
    </row>
    <row r="466" spans="1:12" ht="18" customHeight="1">
      <c r="A466" s="4">
        <v>465</v>
      </c>
      <c r="B466" s="37">
        <v>44748</v>
      </c>
      <c r="C466" s="34" t="s">
        <v>11</v>
      </c>
      <c r="D466" s="34" t="s">
        <v>30</v>
      </c>
      <c r="E466" s="34" t="s">
        <v>4</v>
      </c>
      <c r="F466" s="34" t="s">
        <v>33</v>
      </c>
      <c r="G466" s="34"/>
      <c r="H466" s="34"/>
      <c r="I466" s="34" t="s">
        <v>37</v>
      </c>
      <c r="J466" s="34" t="s">
        <v>14</v>
      </c>
      <c r="K466" s="12"/>
      <c r="L466" s="12"/>
    </row>
    <row r="467" spans="1:12" ht="18" customHeight="1">
      <c r="A467" s="4">
        <v>466</v>
      </c>
      <c r="B467" s="37">
        <v>44748</v>
      </c>
      <c r="C467" s="34" t="s">
        <v>27</v>
      </c>
      <c r="D467" s="34" t="s">
        <v>12</v>
      </c>
      <c r="E467" s="34" t="s">
        <v>60</v>
      </c>
      <c r="F467" s="34" t="s">
        <v>10</v>
      </c>
      <c r="G467" s="34"/>
      <c r="H467" s="34"/>
      <c r="I467" s="34" t="s">
        <v>13</v>
      </c>
      <c r="J467" s="34" t="s">
        <v>20</v>
      </c>
      <c r="K467" s="12"/>
      <c r="L467" s="12"/>
    </row>
    <row r="468" spans="1:12" ht="18" customHeight="1">
      <c r="A468" s="4">
        <v>467</v>
      </c>
      <c r="B468" s="37">
        <v>44749</v>
      </c>
      <c r="C468" s="34" t="s">
        <v>23</v>
      </c>
      <c r="D468" s="34" t="s">
        <v>16</v>
      </c>
      <c r="E468" s="34" t="s">
        <v>45</v>
      </c>
      <c r="F468" s="34" t="s">
        <v>66</v>
      </c>
      <c r="G468" s="34"/>
      <c r="H468" s="34"/>
      <c r="I468" s="34" t="s">
        <v>26</v>
      </c>
      <c r="J468" s="34" t="s">
        <v>32</v>
      </c>
      <c r="L468" s="12"/>
    </row>
    <row r="469" spans="1:12" ht="18" customHeight="1">
      <c r="A469" s="4">
        <v>468</v>
      </c>
      <c r="B469" s="37">
        <v>44749</v>
      </c>
      <c r="C469" s="34" t="s">
        <v>30</v>
      </c>
      <c r="D469" s="34" t="s">
        <v>4</v>
      </c>
      <c r="E469" s="34" t="s">
        <v>33</v>
      </c>
      <c r="F469" s="34" t="s">
        <v>42</v>
      </c>
      <c r="G469" s="34"/>
      <c r="H469" s="34"/>
      <c r="I469" s="34" t="s">
        <v>37</v>
      </c>
      <c r="J469" s="34" t="s">
        <v>14</v>
      </c>
      <c r="L469" s="12"/>
    </row>
    <row r="470" spans="1:12" ht="18" customHeight="1">
      <c r="A470" s="4">
        <v>469</v>
      </c>
      <c r="B470" s="37">
        <v>44749</v>
      </c>
      <c r="C470" s="34" t="s">
        <v>24</v>
      </c>
      <c r="D470" s="34" t="s">
        <v>72</v>
      </c>
      <c r="E470" s="34" t="s">
        <v>7</v>
      </c>
      <c r="F470" s="34" t="s">
        <v>15</v>
      </c>
      <c r="G470" s="34"/>
      <c r="H470" s="34"/>
      <c r="I470" s="34" t="s">
        <v>38</v>
      </c>
      <c r="J470" s="34" t="s">
        <v>19</v>
      </c>
      <c r="L470" s="12"/>
    </row>
    <row r="471" spans="1:12" ht="18" customHeight="1">
      <c r="A471" s="4">
        <v>470</v>
      </c>
      <c r="B471" s="37">
        <v>44749</v>
      </c>
      <c r="C471" s="34" t="s">
        <v>21</v>
      </c>
      <c r="D471" s="34" t="s">
        <v>6</v>
      </c>
      <c r="E471" s="34" t="s">
        <v>65</v>
      </c>
      <c r="F471" s="34" t="s">
        <v>36</v>
      </c>
      <c r="G471" s="34"/>
      <c r="H471" s="34"/>
      <c r="I471" s="34" t="s">
        <v>8</v>
      </c>
      <c r="J471" s="34" t="s">
        <v>31</v>
      </c>
      <c r="L471" s="12"/>
    </row>
    <row r="472" spans="1:12" ht="18" customHeight="1">
      <c r="A472" s="4">
        <v>471</v>
      </c>
      <c r="B472" s="37">
        <v>44749</v>
      </c>
      <c r="C472" s="34" t="s">
        <v>22</v>
      </c>
      <c r="D472" s="34" t="s">
        <v>49</v>
      </c>
      <c r="E472" s="34" t="s">
        <v>5</v>
      </c>
      <c r="F472" s="34" t="s">
        <v>55</v>
      </c>
      <c r="G472" s="34"/>
      <c r="H472" s="34"/>
      <c r="I472" s="34" t="s">
        <v>9</v>
      </c>
      <c r="J472" s="34" t="s">
        <v>25</v>
      </c>
      <c r="L472" s="12"/>
    </row>
    <row r="473" spans="1:12" ht="18" customHeight="1">
      <c r="A473" s="4">
        <v>472</v>
      </c>
      <c r="B473" s="37">
        <v>44749</v>
      </c>
      <c r="C473" s="34" t="s">
        <v>12</v>
      </c>
      <c r="D473" s="34" t="s">
        <v>60</v>
      </c>
      <c r="E473" s="34" t="s">
        <v>10</v>
      </c>
      <c r="F473" s="34" t="s">
        <v>28</v>
      </c>
      <c r="G473" s="34"/>
      <c r="H473" s="34"/>
      <c r="I473" s="34" t="s">
        <v>13</v>
      </c>
      <c r="J473" s="34" t="s">
        <v>20</v>
      </c>
      <c r="L473" s="12"/>
    </row>
    <row r="474" spans="1:12" ht="18" customHeight="1">
      <c r="A474" s="4">
        <v>473</v>
      </c>
      <c r="B474" s="37">
        <v>44750</v>
      </c>
      <c r="C474" s="34" t="s">
        <v>4</v>
      </c>
      <c r="D474" s="34" t="s">
        <v>33</v>
      </c>
      <c r="E474" s="34" t="s">
        <v>42</v>
      </c>
      <c r="F474" s="34" t="s">
        <v>58</v>
      </c>
      <c r="G474" s="34"/>
      <c r="H474" s="34"/>
      <c r="I474" s="34" t="s">
        <v>20</v>
      </c>
      <c r="J474" s="34" t="s">
        <v>19</v>
      </c>
      <c r="L474" s="12"/>
    </row>
    <row r="475" spans="1:12" ht="18" customHeight="1">
      <c r="A475" s="4">
        <v>474</v>
      </c>
      <c r="B475" s="37">
        <v>44750</v>
      </c>
      <c r="C475" s="34" t="s">
        <v>72</v>
      </c>
      <c r="D475" s="34" t="s">
        <v>7</v>
      </c>
      <c r="E475" s="34" t="s">
        <v>15</v>
      </c>
      <c r="F475" s="34" t="s">
        <v>34</v>
      </c>
      <c r="G475" s="34"/>
      <c r="H475" s="34"/>
      <c r="I475" s="34" t="s">
        <v>26</v>
      </c>
      <c r="J475" s="34" t="s">
        <v>8</v>
      </c>
      <c r="L475" s="12"/>
    </row>
    <row r="476" spans="1:12" ht="18" customHeight="1">
      <c r="A476" s="4">
        <v>475</v>
      </c>
      <c r="B476" s="37">
        <v>44750</v>
      </c>
      <c r="C476" s="34" t="s">
        <v>40</v>
      </c>
      <c r="D476" s="34" t="s">
        <v>18</v>
      </c>
      <c r="E476" s="34" t="s">
        <v>29</v>
      </c>
      <c r="F476" s="34" t="s">
        <v>17</v>
      </c>
      <c r="G476" s="34"/>
      <c r="H476" s="34"/>
      <c r="I476" s="34" t="s">
        <v>14</v>
      </c>
      <c r="J476" s="34" t="s">
        <v>38</v>
      </c>
      <c r="L476" s="12"/>
    </row>
    <row r="477" spans="1:12" ht="18" customHeight="1">
      <c r="A477" s="4">
        <v>476</v>
      </c>
      <c r="B477" s="37">
        <v>44750</v>
      </c>
      <c r="C477" s="34" t="s">
        <v>49</v>
      </c>
      <c r="D477" s="34" t="s">
        <v>5</v>
      </c>
      <c r="E477" s="34" t="s">
        <v>55</v>
      </c>
      <c r="F477" s="34" t="s">
        <v>41</v>
      </c>
      <c r="G477" s="34"/>
      <c r="H477" s="34"/>
      <c r="I477" s="34" t="s">
        <v>9</v>
      </c>
      <c r="J477" s="34" t="s">
        <v>32</v>
      </c>
      <c r="L477" s="12"/>
    </row>
    <row r="478" spans="1:12" ht="18" customHeight="1">
      <c r="A478" s="4">
        <v>477</v>
      </c>
      <c r="B478" s="37">
        <v>44750</v>
      </c>
      <c r="C478" s="34" t="s">
        <v>6</v>
      </c>
      <c r="D478" s="34" t="s">
        <v>48</v>
      </c>
      <c r="E478" s="34" t="s">
        <v>36</v>
      </c>
      <c r="F478" s="34" t="s">
        <v>57</v>
      </c>
      <c r="G478" s="34"/>
      <c r="H478" s="34"/>
      <c r="I478" s="34" t="s">
        <v>37</v>
      </c>
      <c r="J478" s="34" t="s">
        <v>13</v>
      </c>
      <c r="L478" s="12"/>
    </row>
    <row r="479" spans="1:12" ht="18" customHeight="1">
      <c r="A479" s="4">
        <v>478</v>
      </c>
      <c r="B479" s="37">
        <v>44750</v>
      </c>
      <c r="C479" s="34" t="s">
        <v>51</v>
      </c>
      <c r="D479" s="34" t="s">
        <v>10</v>
      </c>
      <c r="E479" s="34" t="s">
        <v>28</v>
      </c>
      <c r="F479" s="34" t="s">
        <v>27</v>
      </c>
      <c r="G479" s="34"/>
      <c r="H479" s="34"/>
      <c r="I479" s="34" t="s">
        <v>25</v>
      </c>
      <c r="J479" s="34" t="s">
        <v>31</v>
      </c>
      <c r="L479" s="12"/>
    </row>
    <row r="480" spans="1:12" ht="18" customHeight="1">
      <c r="A480" s="4">
        <v>479</v>
      </c>
      <c r="B480" s="37">
        <v>44751</v>
      </c>
      <c r="C480" s="34" t="s">
        <v>7</v>
      </c>
      <c r="D480" s="34" t="s">
        <v>15</v>
      </c>
      <c r="E480" s="34" t="s">
        <v>34</v>
      </c>
      <c r="F480" s="34" t="s">
        <v>24</v>
      </c>
      <c r="G480" s="34"/>
      <c r="H480" s="34"/>
      <c r="I480" s="34" t="s">
        <v>26</v>
      </c>
      <c r="J480" s="34" t="s">
        <v>8</v>
      </c>
      <c r="L480" s="12"/>
    </row>
    <row r="481" spans="1:12" ht="18" customHeight="1">
      <c r="A481" s="4">
        <v>480</v>
      </c>
      <c r="B481" s="37">
        <v>44751</v>
      </c>
      <c r="C481" s="34" t="s">
        <v>5</v>
      </c>
      <c r="D481" s="34" t="s">
        <v>55</v>
      </c>
      <c r="E481" s="34" t="s">
        <v>41</v>
      </c>
      <c r="F481" s="34" t="s">
        <v>22</v>
      </c>
      <c r="G481" s="34"/>
      <c r="H481" s="34"/>
      <c r="I481" s="34" t="s">
        <v>9</v>
      </c>
      <c r="J481" s="34" t="s">
        <v>32</v>
      </c>
      <c r="L481" s="12"/>
    </row>
    <row r="482" spans="1:12" ht="18" customHeight="1">
      <c r="A482" s="4">
        <v>481</v>
      </c>
      <c r="B482" s="37">
        <v>44751</v>
      </c>
      <c r="C482" s="34" t="s">
        <v>10</v>
      </c>
      <c r="D482" s="34" t="s">
        <v>28</v>
      </c>
      <c r="E482" s="34" t="s">
        <v>27</v>
      </c>
      <c r="F482" s="34" t="s">
        <v>12</v>
      </c>
      <c r="G482" s="34"/>
      <c r="H482" s="34"/>
      <c r="I482" s="34" t="s">
        <v>25</v>
      </c>
      <c r="J482" s="34" t="s">
        <v>31</v>
      </c>
      <c r="L482" s="12"/>
    </row>
    <row r="483" spans="1:12" ht="18" customHeight="1">
      <c r="A483" s="4">
        <v>482</v>
      </c>
      <c r="B483" s="37">
        <v>44751</v>
      </c>
      <c r="C483" s="34" t="s">
        <v>48</v>
      </c>
      <c r="D483" s="34" t="s">
        <v>36</v>
      </c>
      <c r="E483" s="34" t="s">
        <v>57</v>
      </c>
      <c r="F483" s="34" t="s">
        <v>21</v>
      </c>
      <c r="G483" s="34"/>
      <c r="H483" s="34"/>
      <c r="I483" s="34" t="s">
        <v>37</v>
      </c>
      <c r="J483" s="34" t="s">
        <v>13</v>
      </c>
      <c r="L483" s="12"/>
    </row>
    <row r="484" spans="1:12" ht="18" customHeight="1">
      <c r="A484" s="4">
        <v>483</v>
      </c>
      <c r="B484" s="37">
        <v>44751</v>
      </c>
      <c r="C484" s="34" t="s">
        <v>33</v>
      </c>
      <c r="D484" s="34" t="s">
        <v>42</v>
      </c>
      <c r="E484" s="34" t="s">
        <v>58</v>
      </c>
      <c r="F484" s="34" t="s">
        <v>30</v>
      </c>
      <c r="G484" s="34"/>
      <c r="H484" s="34"/>
      <c r="I484" s="34" t="s">
        <v>20</v>
      </c>
      <c r="J484" s="34" t="s">
        <v>19</v>
      </c>
      <c r="L484" s="12"/>
    </row>
    <row r="485" spans="1:12" ht="18" customHeight="1">
      <c r="A485" s="4">
        <v>484</v>
      </c>
      <c r="B485" s="37">
        <v>44752</v>
      </c>
      <c r="C485" s="34" t="s">
        <v>55</v>
      </c>
      <c r="D485" s="34" t="s">
        <v>41</v>
      </c>
      <c r="E485" s="34" t="s">
        <v>22</v>
      </c>
      <c r="F485" s="34" t="s">
        <v>49</v>
      </c>
      <c r="G485" s="34"/>
      <c r="H485" s="34"/>
      <c r="I485" s="34" t="s">
        <v>9</v>
      </c>
      <c r="J485" s="34" t="s">
        <v>32</v>
      </c>
      <c r="L485" s="12"/>
    </row>
    <row r="486" spans="1:12" ht="18" customHeight="1">
      <c r="A486" s="4">
        <v>485</v>
      </c>
      <c r="B486" s="37">
        <v>44752</v>
      </c>
      <c r="C486" s="34" t="s">
        <v>42</v>
      </c>
      <c r="D486" s="34" t="s">
        <v>58</v>
      </c>
      <c r="E486" s="34" t="s">
        <v>30</v>
      </c>
      <c r="F486" s="34" t="s">
        <v>4</v>
      </c>
      <c r="G486" s="34"/>
      <c r="H486" s="34"/>
      <c r="I486" s="34" t="s">
        <v>20</v>
      </c>
      <c r="J486" s="34" t="s">
        <v>19</v>
      </c>
      <c r="L486" s="12"/>
    </row>
    <row r="487" spans="1:12" ht="18" customHeight="1">
      <c r="A487" s="4">
        <v>486</v>
      </c>
      <c r="B487" s="37">
        <v>44752</v>
      </c>
      <c r="C487" s="34" t="s">
        <v>36</v>
      </c>
      <c r="D487" s="34" t="s">
        <v>57</v>
      </c>
      <c r="E487" s="34" t="s">
        <v>21</v>
      </c>
      <c r="F487" s="34" t="s">
        <v>6</v>
      </c>
      <c r="G487" s="34"/>
      <c r="H487" s="34"/>
      <c r="I487" s="34" t="s">
        <v>37</v>
      </c>
      <c r="J487" s="34" t="s">
        <v>13</v>
      </c>
      <c r="L487" s="12"/>
    </row>
    <row r="488" spans="1:12" ht="18" customHeight="1">
      <c r="A488" s="4">
        <v>487</v>
      </c>
      <c r="B488" s="37">
        <v>44752</v>
      </c>
      <c r="C488" s="34" t="s">
        <v>28</v>
      </c>
      <c r="D488" s="34" t="s">
        <v>27</v>
      </c>
      <c r="E488" s="34" t="s">
        <v>12</v>
      </c>
      <c r="F488" s="34" t="s">
        <v>51</v>
      </c>
      <c r="G488" s="34"/>
      <c r="H488" s="34"/>
      <c r="I488" s="34" t="s">
        <v>25</v>
      </c>
      <c r="J488" s="34" t="s">
        <v>31</v>
      </c>
      <c r="L488" s="12"/>
    </row>
    <row r="489" spans="1:12" ht="18" customHeight="1">
      <c r="A489" s="4">
        <v>488</v>
      </c>
      <c r="B489" s="37">
        <v>44752</v>
      </c>
      <c r="C489" s="34" t="s">
        <v>15</v>
      </c>
      <c r="D489" s="34" t="s">
        <v>34</v>
      </c>
      <c r="E489" s="34" t="s">
        <v>24</v>
      </c>
      <c r="F489" s="34" t="s">
        <v>72</v>
      </c>
      <c r="G489" s="34"/>
      <c r="H489" s="34"/>
      <c r="I489" s="34" t="s">
        <v>26</v>
      </c>
      <c r="J489" s="34" t="s">
        <v>8</v>
      </c>
      <c r="L489" s="12"/>
    </row>
    <row r="490" spans="1:12" ht="18" customHeight="1">
      <c r="A490" s="4">
        <v>489</v>
      </c>
      <c r="B490" s="37">
        <v>44754</v>
      </c>
      <c r="C490" s="34" t="s">
        <v>45</v>
      </c>
      <c r="D490" s="34" t="s">
        <v>21</v>
      </c>
      <c r="E490" s="34" t="s">
        <v>6</v>
      </c>
      <c r="F490" s="34" t="s">
        <v>48</v>
      </c>
      <c r="G490" s="34"/>
      <c r="H490" s="34"/>
      <c r="I490" s="34" t="s">
        <v>19</v>
      </c>
      <c r="J490" s="34" t="s">
        <v>13</v>
      </c>
      <c r="L490" s="12"/>
    </row>
    <row r="491" spans="1:12" ht="18" customHeight="1">
      <c r="A491" s="4">
        <v>490</v>
      </c>
      <c r="B491" s="37">
        <v>44754</v>
      </c>
      <c r="C491" s="34" t="s">
        <v>11</v>
      </c>
      <c r="D491" s="34" t="s">
        <v>22</v>
      </c>
      <c r="E491" s="34" t="s">
        <v>49</v>
      </c>
      <c r="F491" s="34" t="s">
        <v>5</v>
      </c>
      <c r="G491" s="34"/>
      <c r="H491" s="34"/>
      <c r="I491" s="34" t="s">
        <v>32</v>
      </c>
      <c r="J491" s="34" t="s">
        <v>8</v>
      </c>
      <c r="L491" s="12"/>
    </row>
    <row r="492" spans="1:12" ht="18" customHeight="1">
      <c r="A492" s="4">
        <v>491</v>
      </c>
      <c r="B492" s="37">
        <v>44754</v>
      </c>
      <c r="C492" s="34" t="s">
        <v>27</v>
      </c>
      <c r="D492" s="34" t="s">
        <v>12</v>
      </c>
      <c r="E492" s="34" t="s">
        <v>60</v>
      </c>
      <c r="F492" s="34" t="s">
        <v>10</v>
      </c>
      <c r="G492" s="34"/>
      <c r="H492" s="34"/>
      <c r="I492" s="34" t="s">
        <v>25</v>
      </c>
      <c r="J492" s="34" t="s">
        <v>26</v>
      </c>
      <c r="L492" s="12"/>
    </row>
    <row r="493" spans="1:12" ht="18" customHeight="1">
      <c r="A493" s="4">
        <v>492</v>
      </c>
      <c r="B493" s="37">
        <v>44754</v>
      </c>
      <c r="C493" s="34" t="s">
        <v>16</v>
      </c>
      <c r="D493" s="34" t="s">
        <v>50</v>
      </c>
      <c r="E493" s="34" t="s">
        <v>43</v>
      </c>
      <c r="F493" s="34" t="s">
        <v>57</v>
      </c>
      <c r="G493" s="34"/>
      <c r="H493" s="34"/>
      <c r="I493" s="34" t="s">
        <v>38</v>
      </c>
      <c r="J493" s="34" t="s">
        <v>37</v>
      </c>
      <c r="L493" s="12"/>
    </row>
    <row r="494" spans="1:12" ht="18" customHeight="1">
      <c r="A494" s="4">
        <v>493</v>
      </c>
      <c r="B494" s="37">
        <v>44755</v>
      </c>
      <c r="C494" s="34" t="s">
        <v>34</v>
      </c>
      <c r="D494" s="34" t="s">
        <v>24</v>
      </c>
      <c r="E494" s="34" t="s">
        <v>72</v>
      </c>
      <c r="F494" s="34" t="s">
        <v>7</v>
      </c>
      <c r="G494" s="34"/>
      <c r="H494" s="34"/>
      <c r="I494" s="34" t="s">
        <v>31</v>
      </c>
      <c r="J494" s="34" t="s">
        <v>9</v>
      </c>
      <c r="L494" s="12"/>
    </row>
    <row r="495" spans="1:12" ht="18" customHeight="1">
      <c r="A495" s="4">
        <v>494</v>
      </c>
      <c r="B495" s="37">
        <v>44755</v>
      </c>
      <c r="C495" s="34" t="s">
        <v>51</v>
      </c>
      <c r="D495" s="34" t="s">
        <v>40</v>
      </c>
      <c r="E495" s="34" t="s">
        <v>18</v>
      </c>
      <c r="F495" s="34" t="s">
        <v>29</v>
      </c>
      <c r="G495" s="34"/>
      <c r="H495" s="34"/>
      <c r="I495" s="34" t="s">
        <v>20</v>
      </c>
      <c r="J495" s="34" t="s">
        <v>14</v>
      </c>
      <c r="L495" s="12"/>
    </row>
    <row r="496" spans="1:12" ht="18" customHeight="1">
      <c r="A496" s="4">
        <v>495</v>
      </c>
      <c r="B496" s="37">
        <v>44755</v>
      </c>
      <c r="C496" s="34" t="s">
        <v>50</v>
      </c>
      <c r="D496" s="34" t="s">
        <v>43</v>
      </c>
      <c r="E496" s="34" t="s">
        <v>57</v>
      </c>
      <c r="F496" s="34" t="s">
        <v>23</v>
      </c>
      <c r="G496" s="34"/>
      <c r="H496" s="34"/>
      <c r="I496" s="34" t="s">
        <v>38</v>
      </c>
      <c r="J496" s="34" t="s">
        <v>37</v>
      </c>
      <c r="L496" s="12"/>
    </row>
    <row r="497" spans="1:12" ht="18" customHeight="1">
      <c r="A497" s="4">
        <v>496</v>
      </c>
      <c r="B497" s="37">
        <v>44755</v>
      </c>
      <c r="C497" s="34" t="s">
        <v>21</v>
      </c>
      <c r="D497" s="34" t="s">
        <v>6</v>
      </c>
      <c r="E497" s="34" t="s">
        <v>48</v>
      </c>
      <c r="F497" s="34" t="s">
        <v>36</v>
      </c>
      <c r="G497" s="34"/>
      <c r="H497" s="34"/>
      <c r="I497" s="34" t="s">
        <v>19</v>
      </c>
      <c r="J497" s="34" t="s">
        <v>13</v>
      </c>
      <c r="L497" s="12"/>
    </row>
    <row r="498" spans="1:12" ht="18" customHeight="1">
      <c r="A498" s="4">
        <v>497</v>
      </c>
      <c r="B498" s="37">
        <v>44755</v>
      </c>
      <c r="C498" s="34" t="s">
        <v>22</v>
      </c>
      <c r="D498" s="34" t="s">
        <v>49</v>
      </c>
      <c r="E498" s="34" t="s">
        <v>5</v>
      </c>
      <c r="F498" s="34" t="s">
        <v>41</v>
      </c>
      <c r="G498" s="34"/>
      <c r="H498" s="34"/>
      <c r="I498" s="34" t="s">
        <v>32</v>
      </c>
      <c r="J498" s="34" t="s">
        <v>8</v>
      </c>
      <c r="L498" s="12"/>
    </row>
    <row r="499" spans="1:12" ht="18" customHeight="1">
      <c r="A499" s="4">
        <v>498</v>
      </c>
      <c r="B499" s="37">
        <v>44755</v>
      </c>
      <c r="C499" s="34" t="s">
        <v>12</v>
      </c>
      <c r="D499" s="34" t="s">
        <v>60</v>
      </c>
      <c r="E499" s="34" t="s">
        <v>10</v>
      </c>
      <c r="F499" s="34" t="s">
        <v>28</v>
      </c>
      <c r="G499" s="34"/>
      <c r="H499" s="34"/>
      <c r="I499" s="34" t="s">
        <v>25</v>
      </c>
      <c r="J499" s="34" t="s">
        <v>26</v>
      </c>
      <c r="L499" s="12"/>
    </row>
    <row r="500" spans="1:12" ht="18" customHeight="1">
      <c r="A500" s="4">
        <v>499</v>
      </c>
      <c r="B500" s="37">
        <v>44756</v>
      </c>
      <c r="C500" s="34" t="s">
        <v>60</v>
      </c>
      <c r="D500" s="34" t="s">
        <v>10</v>
      </c>
      <c r="E500" s="34" t="s">
        <v>28</v>
      </c>
      <c r="F500" s="34" t="s">
        <v>27</v>
      </c>
      <c r="G500" s="34"/>
      <c r="H500" s="34"/>
      <c r="I500" s="34" t="s">
        <v>25</v>
      </c>
      <c r="J500" s="34" t="s">
        <v>26</v>
      </c>
      <c r="L500" s="12"/>
    </row>
    <row r="501" spans="1:12" ht="18" customHeight="1">
      <c r="A501" s="4">
        <v>500</v>
      </c>
      <c r="B501" s="37">
        <v>44756</v>
      </c>
      <c r="C501" s="34" t="s">
        <v>40</v>
      </c>
      <c r="D501" s="34" t="s">
        <v>18</v>
      </c>
      <c r="E501" s="34" t="s">
        <v>29</v>
      </c>
      <c r="F501" s="34" t="s">
        <v>17</v>
      </c>
      <c r="G501" s="34"/>
      <c r="H501" s="34"/>
      <c r="I501" s="34" t="s">
        <v>20</v>
      </c>
      <c r="J501" s="34" t="s">
        <v>14</v>
      </c>
      <c r="L501" s="12"/>
    </row>
    <row r="502" spans="1:12" ht="18" customHeight="1">
      <c r="A502" s="4">
        <v>501</v>
      </c>
      <c r="B502" s="37">
        <v>44756</v>
      </c>
      <c r="C502" s="34" t="s">
        <v>49</v>
      </c>
      <c r="D502" s="34" t="s">
        <v>5</v>
      </c>
      <c r="E502" s="34" t="s">
        <v>41</v>
      </c>
      <c r="F502" s="34" t="s">
        <v>11</v>
      </c>
      <c r="G502" s="34"/>
      <c r="H502" s="34"/>
      <c r="I502" s="34" t="s">
        <v>32</v>
      </c>
      <c r="J502" s="34" t="s">
        <v>8</v>
      </c>
      <c r="L502" s="12"/>
    </row>
    <row r="503" spans="1:12" ht="18" customHeight="1">
      <c r="A503" s="4">
        <v>502</v>
      </c>
      <c r="B503" s="37">
        <v>44756</v>
      </c>
      <c r="C503" s="34" t="s">
        <v>6</v>
      </c>
      <c r="D503" s="34" t="s">
        <v>48</v>
      </c>
      <c r="E503" s="34" t="s">
        <v>36</v>
      </c>
      <c r="F503" s="34" t="s">
        <v>45</v>
      </c>
      <c r="G503" s="34"/>
      <c r="H503" s="34"/>
      <c r="I503" s="34" t="s">
        <v>19</v>
      </c>
      <c r="J503" s="34" t="s">
        <v>13</v>
      </c>
      <c r="L503" s="12"/>
    </row>
    <row r="504" spans="1:12" ht="18" customHeight="1">
      <c r="A504" s="4">
        <v>503</v>
      </c>
      <c r="B504" s="37">
        <v>44756</v>
      </c>
      <c r="C504" s="34" t="s">
        <v>43</v>
      </c>
      <c r="D504" s="34" t="s">
        <v>57</v>
      </c>
      <c r="E504" s="34" t="s">
        <v>23</v>
      </c>
      <c r="F504" s="34" t="s">
        <v>16</v>
      </c>
      <c r="G504" s="34"/>
      <c r="H504" s="34"/>
      <c r="I504" s="34" t="s">
        <v>38</v>
      </c>
      <c r="J504" s="34" t="s">
        <v>37</v>
      </c>
      <c r="L504" s="12"/>
    </row>
    <row r="505" spans="1:12" ht="18" customHeight="1">
      <c r="A505" s="4">
        <v>504</v>
      </c>
      <c r="B505" s="37">
        <v>44756</v>
      </c>
      <c r="C505" s="34" t="s">
        <v>24</v>
      </c>
      <c r="D505" s="34" t="s">
        <v>72</v>
      </c>
      <c r="E505" s="34" t="s">
        <v>7</v>
      </c>
      <c r="F505" s="34" t="s">
        <v>15</v>
      </c>
      <c r="G505" s="34"/>
      <c r="H505" s="34"/>
      <c r="I505" s="34" t="s">
        <v>31</v>
      </c>
      <c r="J505" s="34" t="s">
        <v>9</v>
      </c>
      <c r="L505" s="12"/>
    </row>
    <row r="506" spans="1:12" ht="18" customHeight="1">
      <c r="A506" s="4">
        <v>505</v>
      </c>
      <c r="B506" s="37">
        <v>44757</v>
      </c>
      <c r="C506" s="34" t="s">
        <v>72</v>
      </c>
      <c r="D506" s="34" t="s">
        <v>7</v>
      </c>
      <c r="E506" s="34" t="s">
        <v>15</v>
      </c>
      <c r="F506" s="34" t="s">
        <v>34</v>
      </c>
      <c r="G506" s="34"/>
      <c r="H506" s="34"/>
      <c r="I506" s="34" t="s">
        <v>38</v>
      </c>
      <c r="J506" s="34" t="s">
        <v>20</v>
      </c>
      <c r="L506" s="12"/>
    </row>
    <row r="507" spans="1:12" ht="18" customHeight="1">
      <c r="A507" s="4">
        <v>506</v>
      </c>
      <c r="B507" s="37">
        <v>44757</v>
      </c>
      <c r="C507" s="34" t="s">
        <v>10</v>
      </c>
      <c r="D507" s="34" t="s">
        <v>28</v>
      </c>
      <c r="E507" s="34" t="s">
        <v>27</v>
      </c>
      <c r="F507" s="34" t="s">
        <v>12</v>
      </c>
      <c r="G507" s="34"/>
      <c r="H507" s="34"/>
      <c r="I507" s="34" t="s">
        <v>37</v>
      </c>
      <c r="J507" s="34" t="s">
        <v>19</v>
      </c>
      <c r="L507" s="12"/>
    </row>
    <row r="508" spans="1:12" ht="18" customHeight="1">
      <c r="A508" s="4">
        <v>507</v>
      </c>
      <c r="B508" s="37">
        <v>44758</v>
      </c>
      <c r="C508" s="34" t="s">
        <v>7</v>
      </c>
      <c r="D508" s="34" t="s">
        <v>15</v>
      </c>
      <c r="E508" s="34" t="s">
        <v>34</v>
      </c>
      <c r="F508" s="34" t="s">
        <v>24</v>
      </c>
      <c r="G508" s="34"/>
      <c r="H508" s="34"/>
      <c r="I508" s="34" t="s">
        <v>38</v>
      </c>
      <c r="J508" s="34" t="s">
        <v>20</v>
      </c>
      <c r="L508" s="12"/>
    </row>
    <row r="509" spans="1:12" ht="18" customHeight="1">
      <c r="A509" s="4">
        <v>508</v>
      </c>
      <c r="B509" s="37">
        <v>44758</v>
      </c>
      <c r="C509" s="34" t="s">
        <v>55</v>
      </c>
      <c r="D509" s="34" t="s">
        <v>41</v>
      </c>
      <c r="E509" s="34" t="s">
        <v>22</v>
      </c>
      <c r="F509" s="34" t="s">
        <v>49</v>
      </c>
      <c r="G509" s="34"/>
      <c r="H509" s="34"/>
      <c r="I509" s="34" t="s">
        <v>13</v>
      </c>
      <c r="J509" s="34" t="s">
        <v>14</v>
      </c>
      <c r="L509" s="12"/>
    </row>
    <row r="510" spans="1:12" ht="18" customHeight="1">
      <c r="A510" s="4">
        <v>509</v>
      </c>
      <c r="B510" s="37">
        <v>44758</v>
      </c>
      <c r="C510" s="34" t="s">
        <v>28</v>
      </c>
      <c r="D510" s="34" t="s">
        <v>27</v>
      </c>
      <c r="E510" s="34" t="s">
        <v>12</v>
      </c>
      <c r="F510" s="34" t="s">
        <v>60</v>
      </c>
      <c r="G510" s="34"/>
      <c r="H510" s="34"/>
      <c r="I510" s="34" t="s">
        <v>37</v>
      </c>
      <c r="J510" s="34" t="s">
        <v>19</v>
      </c>
      <c r="L510" s="12"/>
    </row>
    <row r="511" spans="1:12" ht="18" customHeight="1">
      <c r="A511" s="4">
        <v>510</v>
      </c>
      <c r="B511" s="37">
        <v>44758</v>
      </c>
      <c r="C511" s="34" t="s">
        <v>18</v>
      </c>
      <c r="D511" s="34" t="s">
        <v>29</v>
      </c>
      <c r="E511" s="34" t="s">
        <v>17</v>
      </c>
      <c r="F511" s="34" t="s">
        <v>56</v>
      </c>
      <c r="G511" s="34"/>
      <c r="H511" s="34"/>
      <c r="I511" s="34" t="s">
        <v>9</v>
      </c>
      <c r="J511" s="34" t="s">
        <v>26</v>
      </c>
      <c r="L511" s="12"/>
    </row>
    <row r="512" spans="1:12" ht="18" customHeight="1">
      <c r="A512" s="4">
        <v>511</v>
      </c>
      <c r="B512" s="37">
        <v>44758</v>
      </c>
      <c r="C512" s="34" t="s">
        <v>33</v>
      </c>
      <c r="D512" s="34" t="s">
        <v>42</v>
      </c>
      <c r="E512" s="34" t="s">
        <v>11</v>
      </c>
      <c r="F512" s="34" t="s">
        <v>30</v>
      </c>
      <c r="G512" s="34"/>
      <c r="H512" s="34"/>
      <c r="I512" s="34" t="s">
        <v>31</v>
      </c>
      <c r="J512" s="34" t="s">
        <v>32</v>
      </c>
      <c r="L512" s="12"/>
    </row>
    <row r="513" spans="1:12" ht="18" customHeight="1">
      <c r="A513" s="4">
        <v>512</v>
      </c>
      <c r="B513" s="37">
        <v>44759</v>
      </c>
      <c r="C513" s="34" t="s">
        <v>41</v>
      </c>
      <c r="D513" s="34" t="s">
        <v>22</v>
      </c>
      <c r="E513" s="34" t="s">
        <v>49</v>
      </c>
      <c r="F513" s="34" t="s">
        <v>5</v>
      </c>
      <c r="G513" s="34"/>
      <c r="H513" s="34"/>
      <c r="I513" s="34" t="s">
        <v>13</v>
      </c>
      <c r="J513" s="34" t="s">
        <v>14</v>
      </c>
      <c r="L513" s="12"/>
    </row>
    <row r="514" spans="1:12" ht="18" customHeight="1">
      <c r="A514" s="4">
        <v>513</v>
      </c>
      <c r="B514" s="37">
        <v>44759</v>
      </c>
      <c r="C514" s="34" t="s">
        <v>42</v>
      </c>
      <c r="D514" s="34" t="s">
        <v>11</v>
      </c>
      <c r="E514" s="34" t="s">
        <v>30</v>
      </c>
      <c r="F514" s="34" t="s">
        <v>59</v>
      </c>
      <c r="G514" s="34"/>
      <c r="H514" s="34"/>
      <c r="I514" s="34" t="s">
        <v>31</v>
      </c>
      <c r="J514" s="34" t="s">
        <v>32</v>
      </c>
      <c r="L514" s="12"/>
    </row>
    <row r="515" spans="1:12" ht="18" customHeight="1">
      <c r="A515" s="4">
        <v>514</v>
      </c>
      <c r="B515" s="37">
        <v>44759</v>
      </c>
      <c r="C515" s="34" t="s">
        <v>36</v>
      </c>
      <c r="D515" s="34" t="s">
        <v>51</v>
      </c>
      <c r="E515" s="34" t="s">
        <v>21</v>
      </c>
      <c r="F515" s="34" t="s">
        <v>6</v>
      </c>
      <c r="G515" s="34"/>
      <c r="H515" s="34"/>
      <c r="I515" s="34" t="s">
        <v>8</v>
      </c>
      <c r="J515" s="34" t="s">
        <v>25</v>
      </c>
      <c r="L515" s="13"/>
    </row>
    <row r="516" spans="1:12" ht="18" customHeight="1">
      <c r="A516" s="4">
        <v>515</v>
      </c>
      <c r="B516" s="37">
        <v>44759</v>
      </c>
      <c r="C516" s="34" t="s">
        <v>29</v>
      </c>
      <c r="D516" s="34" t="s">
        <v>17</v>
      </c>
      <c r="E516" s="34" t="s">
        <v>56</v>
      </c>
      <c r="F516" s="34" t="s">
        <v>40</v>
      </c>
      <c r="G516" s="34"/>
      <c r="H516" s="34"/>
      <c r="I516" s="34" t="s">
        <v>9</v>
      </c>
      <c r="J516" s="34" t="s">
        <v>26</v>
      </c>
      <c r="L516" s="12"/>
    </row>
    <row r="517" spans="1:12" ht="18" customHeight="1">
      <c r="A517" s="4">
        <v>516</v>
      </c>
      <c r="B517" s="37">
        <v>44759</v>
      </c>
      <c r="C517" s="34" t="s">
        <v>15</v>
      </c>
      <c r="D517" s="34" t="s">
        <v>34</v>
      </c>
      <c r="E517" s="34" t="s">
        <v>24</v>
      </c>
      <c r="F517" s="34" t="s">
        <v>72</v>
      </c>
      <c r="G517" s="34"/>
      <c r="H517" s="34"/>
      <c r="I517" s="34" t="s">
        <v>38</v>
      </c>
      <c r="J517" s="34" t="s">
        <v>20</v>
      </c>
      <c r="L517" s="12"/>
    </row>
    <row r="518" spans="1:12" ht="18" customHeight="1">
      <c r="A518" s="4">
        <v>517</v>
      </c>
      <c r="B518" s="37">
        <v>44759</v>
      </c>
      <c r="C518" s="34" t="s">
        <v>27</v>
      </c>
      <c r="D518" s="34" t="s">
        <v>12</v>
      </c>
      <c r="E518" s="34" t="s">
        <v>60</v>
      </c>
      <c r="F518" s="34" t="s">
        <v>10</v>
      </c>
      <c r="G518" s="34"/>
      <c r="H518" s="34"/>
      <c r="I518" s="34" t="s">
        <v>37</v>
      </c>
      <c r="J518" s="34" t="s">
        <v>19</v>
      </c>
      <c r="L518" s="12"/>
    </row>
    <row r="519" spans="1:12" ht="18" customHeight="1">
      <c r="A519" s="4">
        <v>518</v>
      </c>
      <c r="B519" s="37">
        <v>44760</v>
      </c>
      <c r="C519" s="34" t="s">
        <v>51</v>
      </c>
      <c r="D519" s="34" t="s">
        <v>21</v>
      </c>
      <c r="E519" s="34" t="s">
        <v>6</v>
      </c>
      <c r="F519" s="34" t="s">
        <v>48</v>
      </c>
      <c r="G519" s="34"/>
      <c r="H519" s="34"/>
      <c r="I519" s="34" t="s">
        <v>8</v>
      </c>
      <c r="J519" s="34" t="s">
        <v>25</v>
      </c>
      <c r="L519" s="12"/>
    </row>
    <row r="520" spans="1:12" ht="18" customHeight="1">
      <c r="A520" s="4">
        <v>519</v>
      </c>
      <c r="B520" s="37">
        <v>44760</v>
      </c>
      <c r="C520" s="34" t="s">
        <v>11</v>
      </c>
      <c r="D520" s="34" t="s">
        <v>30</v>
      </c>
      <c r="E520" s="34" t="s">
        <v>59</v>
      </c>
      <c r="F520" s="34" t="s">
        <v>33</v>
      </c>
      <c r="G520" s="34"/>
      <c r="H520" s="34"/>
      <c r="I520" s="34" t="s">
        <v>31</v>
      </c>
      <c r="J520" s="34" t="s">
        <v>32</v>
      </c>
      <c r="L520" s="12"/>
    </row>
    <row r="521" spans="1:12" ht="18" customHeight="1">
      <c r="A521" s="4">
        <v>520</v>
      </c>
      <c r="B521" s="37">
        <v>44760</v>
      </c>
      <c r="C521" s="34" t="s">
        <v>17</v>
      </c>
      <c r="D521" s="34" t="s">
        <v>56</v>
      </c>
      <c r="E521" s="34" t="s">
        <v>40</v>
      </c>
      <c r="F521" s="34" t="s">
        <v>18</v>
      </c>
      <c r="G521" s="34"/>
      <c r="H521" s="34"/>
      <c r="I521" s="34" t="s">
        <v>9</v>
      </c>
      <c r="J521" s="34" t="s">
        <v>26</v>
      </c>
      <c r="L521" s="12"/>
    </row>
    <row r="522" spans="1:12" ht="18" customHeight="1">
      <c r="A522" s="4">
        <v>521</v>
      </c>
      <c r="B522" s="37">
        <v>44760</v>
      </c>
      <c r="C522" s="34" t="s">
        <v>22</v>
      </c>
      <c r="D522" s="34" t="s">
        <v>49</v>
      </c>
      <c r="E522" s="34" t="s">
        <v>5</v>
      </c>
      <c r="F522" s="34" t="s">
        <v>55</v>
      </c>
      <c r="G522" s="34"/>
      <c r="H522" s="34"/>
      <c r="I522" s="34" t="s">
        <v>14</v>
      </c>
      <c r="J522" s="34" t="s">
        <v>37</v>
      </c>
      <c r="L522" s="12"/>
    </row>
    <row r="523" spans="1:12" ht="18" customHeight="1">
      <c r="A523" s="4">
        <v>522</v>
      </c>
      <c r="B523" s="37">
        <v>44760</v>
      </c>
      <c r="C523" s="34" t="s">
        <v>12</v>
      </c>
      <c r="D523" s="34" t="s">
        <v>66</v>
      </c>
      <c r="E523" s="34" t="s">
        <v>10</v>
      </c>
      <c r="F523" s="34" t="s">
        <v>28</v>
      </c>
      <c r="G523" s="34"/>
      <c r="H523" s="34"/>
      <c r="I523" s="34" t="s">
        <v>20</v>
      </c>
      <c r="J523" s="34" t="s">
        <v>13</v>
      </c>
      <c r="L523" s="12"/>
    </row>
    <row r="524" spans="1:12" ht="18" customHeight="1">
      <c r="A524" s="4">
        <v>523</v>
      </c>
      <c r="B524" s="37">
        <v>44761</v>
      </c>
      <c r="C524" s="34" t="s">
        <v>49</v>
      </c>
      <c r="D524" s="34" t="s">
        <v>5</v>
      </c>
      <c r="E524" s="34" t="s">
        <v>55</v>
      </c>
      <c r="F524" s="34" t="s">
        <v>41</v>
      </c>
      <c r="G524" s="34"/>
      <c r="H524" s="34"/>
      <c r="I524" s="34" t="s">
        <v>14</v>
      </c>
      <c r="J524" s="34" t="s">
        <v>37</v>
      </c>
      <c r="L524" s="12"/>
    </row>
    <row r="525" spans="1:12" ht="18" customHeight="1">
      <c r="A525" s="4">
        <v>524</v>
      </c>
      <c r="B525" s="37">
        <v>44761</v>
      </c>
      <c r="C525" s="34" t="s">
        <v>66</v>
      </c>
      <c r="D525" s="34" t="s">
        <v>10</v>
      </c>
      <c r="E525" s="34" t="s">
        <v>28</v>
      </c>
      <c r="F525" s="34" t="s">
        <v>27</v>
      </c>
      <c r="G525" s="34"/>
      <c r="H525" s="34"/>
      <c r="I525" s="34" t="s">
        <v>20</v>
      </c>
      <c r="J525" s="34" t="s">
        <v>13</v>
      </c>
      <c r="L525" s="12"/>
    </row>
    <row r="526" spans="1:12" ht="18" customHeight="1">
      <c r="A526" s="4">
        <v>525</v>
      </c>
      <c r="B526" s="37">
        <v>44761</v>
      </c>
      <c r="C526" s="34" t="s">
        <v>23</v>
      </c>
      <c r="D526" s="34" t="s">
        <v>58</v>
      </c>
      <c r="E526" s="34" t="s">
        <v>16</v>
      </c>
      <c r="F526" s="34" t="s">
        <v>50</v>
      </c>
      <c r="G526" s="34"/>
      <c r="H526" s="34"/>
      <c r="I526" s="34" t="s">
        <v>26</v>
      </c>
      <c r="J526" s="34" t="s">
        <v>31</v>
      </c>
      <c r="L526" s="12"/>
    </row>
    <row r="527" spans="1:12" ht="18" customHeight="1">
      <c r="A527" s="4">
        <v>526</v>
      </c>
      <c r="B527" s="37">
        <v>44761</v>
      </c>
      <c r="C527" s="34" t="s">
        <v>56</v>
      </c>
      <c r="D527" s="34" t="s">
        <v>40</v>
      </c>
      <c r="E527" s="34" t="s">
        <v>18</v>
      </c>
      <c r="F527" s="34" t="s">
        <v>29</v>
      </c>
      <c r="G527" s="34"/>
      <c r="H527" s="34"/>
      <c r="I527" s="34" t="s">
        <v>8</v>
      </c>
      <c r="J527" s="34" t="s">
        <v>32</v>
      </c>
      <c r="L527" s="12"/>
    </row>
    <row r="528" spans="1:12" ht="18" customHeight="1">
      <c r="A528" s="4">
        <v>527</v>
      </c>
      <c r="B528" s="37">
        <v>44761</v>
      </c>
      <c r="C528" s="34" t="s">
        <v>24</v>
      </c>
      <c r="D528" s="34" t="s">
        <v>72</v>
      </c>
      <c r="E528" s="34" t="s">
        <v>7</v>
      </c>
      <c r="F528" s="34" t="s">
        <v>15</v>
      </c>
      <c r="G528" s="34"/>
      <c r="H528" s="34"/>
      <c r="I528" s="34" t="s">
        <v>19</v>
      </c>
      <c r="J528" s="34" t="s">
        <v>38</v>
      </c>
      <c r="L528" s="12"/>
    </row>
    <row r="529" spans="1:12" ht="18" customHeight="1">
      <c r="A529" s="4">
        <v>528</v>
      </c>
      <c r="B529" s="37">
        <v>44762</v>
      </c>
      <c r="C529" s="34" t="s">
        <v>72</v>
      </c>
      <c r="D529" s="34" t="s">
        <v>7</v>
      </c>
      <c r="E529" s="34" t="s">
        <v>15</v>
      </c>
      <c r="F529" s="34" t="s">
        <v>34</v>
      </c>
      <c r="G529" s="34"/>
      <c r="H529" s="34"/>
      <c r="I529" s="34" t="s">
        <v>19</v>
      </c>
      <c r="J529" s="34" t="s">
        <v>38</v>
      </c>
      <c r="L529" s="12"/>
    </row>
    <row r="530" spans="1:12" ht="18" customHeight="1">
      <c r="A530" s="4">
        <v>529</v>
      </c>
      <c r="B530" s="37">
        <v>44762</v>
      </c>
      <c r="C530" s="34" t="s">
        <v>40</v>
      </c>
      <c r="D530" s="34" t="s">
        <v>18</v>
      </c>
      <c r="E530" s="34" t="s">
        <v>29</v>
      </c>
      <c r="F530" s="34" t="s">
        <v>17</v>
      </c>
      <c r="G530" s="34"/>
      <c r="H530" s="34"/>
      <c r="I530" s="34" t="s">
        <v>8</v>
      </c>
      <c r="J530" s="34" t="s">
        <v>32</v>
      </c>
      <c r="L530" s="12"/>
    </row>
    <row r="531" spans="1:12" ht="18" customHeight="1">
      <c r="A531" s="4">
        <v>530</v>
      </c>
      <c r="B531" s="37">
        <v>44762</v>
      </c>
      <c r="C531" s="34" t="s">
        <v>5</v>
      </c>
      <c r="D531" s="34" t="s">
        <v>55</v>
      </c>
      <c r="E531" s="34" t="s">
        <v>41</v>
      </c>
      <c r="F531" s="34" t="s">
        <v>22</v>
      </c>
      <c r="G531" s="34"/>
      <c r="H531" s="34"/>
      <c r="I531" s="34" t="s">
        <v>14</v>
      </c>
      <c r="J531" s="34" t="s">
        <v>37</v>
      </c>
      <c r="L531" s="12"/>
    </row>
    <row r="532" spans="1:12" ht="18" customHeight="1">
      <c r="A532" s="4">
        <v>531</v>
      </c>
      <c r="B532" s="37">
        <v>44762</v>
      </c>
      <c r="C532" s="34" t="s">
        <v>10</v>
      </c>
      <c r="D532" s="34" t="s">
        <v>28</v>
      </c>
      <c r="E532" s="34" t="s">
        <v>27</v>
      </c>
      <c r="F532" s="34" t="s">
        <v>12</v>
      </c>
      <c r="G532" s="34"/>
      <c r="H532" s="34"/>
      <c r="I532" s="34" t="s">
        <v>20</v>
      </c>
      <c r="J532" s="34" t="s">
        <v>13</v>
      </c>
      <c r="L532" s="12"/>
    </row>
    <row r="533" spans="1:12" ht="18" customHeight="1">
      <c r="A533" s="4">
        <v>532</v>
      </c>
      <c r="B533" s="37">
        <v>44762</v>
      </c>
      <c r="C533" s="34" t="s">
        <v>58</v>
      </c>
      <c r="D533" s="34" t="s">
        <v>16</v>
      </c>
      <c r="E533" s="34" t="s">
        <v>50</v>
      </c>
      <c r="F533" s="34" t="s">
        <v>43</v>
      </c>
      <c r="G533" s="34"/>
      <c r="H533" s="34"/>
      <c r="I533" s="34" t="s">
        <v>26</v>
      </c>
      <c r="J533" s="34" t="s">
        <v>31</v>
      </c>
      <c r="L533" s="12"/>
    </row>
    <row r="534" spans="1:12" ht="18" customHeight="1">
      <c r="A534" s="4">
        <v>533</v>
      </c>
      <c r="B534" s="37">
        <v>44762</v>
      </c>
      <c r="C534" s="34" t="s">
        <v>21</v>
      </c>
      <c r="D534" s="34" t="s">
        <v>6</v>
      </c>
      <c r="E534" s="34" t="s">
        <v>48</v>
      </c>
      <c r="F534" s="34" t="s">
        <v>36</v>
      </c>
      <c r="G534" s="34"/>
      <c r="H534" s="34"/>
      <c r="I534" s="34" t="s">
        <v>25</v>
      </c>
      <c r="J534" s="34" t="s">
        <v>9</v>
      </c>
      <c r="L534" s="12"/>
    </row>
    <row r="535" spans="1:12" ht="18" customHeight="1">
      <c r="A535" s="4">
        <v>534</v>
      </c>
      <c r="B535" s="37">
        <v>44763</v>
      </c>
      <c r="C535" s="34" t="s">
        <v>6</v>
      </c>
      <c r="D535" s="34" t="s">
        <v>48</v>
      </c>
      <c r="E535" s="34" t="s">
        <v>36</v>
      </c>
      <c r="F535" s="34" t="s">
        <v>45</v>
      </c>
      <c r="G535" s="34"/>
      <c r="H535" s="34"/>
      <c r="I535" s="34" t="s">
        <v>25</v>
      </c>
      <c r="J535" s="34" t="s">
        <v>9</v>
      </c>
      <c r="L535" s="12"/>
    </row>
    <row r="536" spans="1:12" ht="18" customHeight="1">
      <c r="A536" s="4">
        <v>535</v>
      </c>
      <c r="B536" s="37">
        <v>44763</v>
      </c>
      <c r="C536" s="34" t="s">
        <v>18</v>
      </c>
      <c r="D536" s="34" t="s">
        <v>29</v>
      </c>
      <c r="E536" s="34" t="s">
        <v>17</v>
      </c>
      <c r="F536" s="34" t="s">
        <v>56</v>
      </c>
      <c r="G536" s="34"/>
      <c r="H536" s="34"/>
      <c r="I536" s="34" t="s">
        <v>8</v>
      </c>
      <c r="J536" s="34" t="s">
        <v>32</v>
      </c>
      <c r="L536" s="12"/>
    </row>
    <row r="537" spans="1:12" ht="18" customHeight="1">
      <c r="A537" s="4">
        <v>536</v>
      </c>
      <c r="B537" s="37">
        <v>44763</v>
      </c>
      <c r="C537" s="34" t="s">
        <v>16</v>
      </c>
      <c r="D537" s="34" t="s">
        <v>50</v>
      </c>
      <c r="E537" s="34" t="s">
        <v>43</v>
      </c>
      <c r="F537" s="34" t="s">
        <v>23</v>
      </c>
      <c r="G537" s="34"/>
      <c r="H537" s="34"/>
      <c r="I537" s="34" t="s">
        <v>26</v>
      </c>
      <c r="J537" s="34" t="s">
        <v>31</v>
      </c>
      <c r="L537" s="12"/>
    </row>
    <row r="538" spans="1:12" ht="18" customHeight="1">
      <c r="A538" s="4">
        <v>537</v>
      </c>
      <c r="B538" s="37">
        <v>44764</v>
      </c>
      <c r="C538" s="34" t="s">
        <v>7</v>
      </c>
      <c r="D538" s="34" t="s">
        <v>34</v>
      </c>
      <c r="E538" s="34" t="s">
        <v>59</v>
      </c>
      <c r="F538" s="34" t="s">
        <v>24</v>
      </c>
      <c r="G538" s="34"/>
      <c r="H538" s="34"/>
      <c r="I538" s="34" t="s">
        <v>26</v>
      </c>
      <c r="J538" s="34" t="s">
        <v>25</v>
      </c>
      <c r="L538" s="12"/>
    </row>
    <row r="539" spans="1:12" ht="18" customHeight="1">
      <c r="A539" s="4">
        <v>538</v>
      </c>
      <c r="B539" s="37">
        <v>44764</v>
      </c>
      <c r="C539" s="34" t="s">
        <v>48</v>
      </c>
      <c r="D539" s="34" t="s">
        <v>36</v>
      </c>
      <c r="E539" s="34" t="s">
        <v>45</v>
      </c>
      <c r="F539" s="34" t="s">
        <v>21</v>
      </c>
      <c r="G539" s="34"/>
      <c r="H539" s="34"/>
      <c r="I539" s="34" t="s">
        <v>32</v>
      </c>
      <c r="J539" s="34" t="s">
        <v>9</v>
      </c>
      <c r="L539" s="12"/>
    </row>
    <row r="540" spans="1:12" ht="18" customHeight="1">
      <c r="A540" s="4">
        <v>539</v>
      </c>
      <c r="B540" s="37">
        <v>44764</v>
      </c>
      <c r="C540" s="34" t="s">
        <v>30</v>
      </c>
      <c r="D540" s="34" t="s">
        <v>4</v>
      </c>
      <c r="E540" s="34" t="s">
        <v>33</v>
      </c>
      <c r="F540" s="34" t="s">
        <v>42</v>
      </c>
      <c r="G540" s="34"/>
      <c r="H540" s="34"/>
      <c r="I540" s="34" t="s">
        <v>14</v>
      </c>
      <c r="J540" s="34" t="s">
        <v>19</v>
      </c>
      <c r="L540" s="12"/>
    </row>
    <row r="541" spans="1:12" ht="18" customHeight="1">
      <c r="A541" s="4">
        <v>540</v>
      </c>
      <c r="B541" s="37">
        <v>44764</v>
      </c>
      <c r="C541" s="34" t="s">
        <v>50</v>
      </c>
      <c r="D541" s="34" t="s">
        <v>43</v>
      </c>
      <c r="E541" s="34" t="s">
        <v>23</v>
      </c>
      <c r="F541" s="34" t="s">
        <v>58</v>
      </c>
      <c r="G541" s="34"/>
      <c r="H541" s="34"/>
      <c r="I541" s="34" t="s">
        <v>38</v>
      </c>
      <c r="J541" s="34" t="s">
        <v>13</v>
      </c>
      <c r="L541" s="12"/>
    </row>
    <row r="542" spans="1:12" ht="18" customHeight="1">
      <c r="A542" s="4">
        <v>541</v>
      </c>
      <c r="B542" s="37">
        <v>44765</v>
      </c>
      <c r="C542" s="34" t="s">
        <v>4</v>
      </c>
      <c r="D542" s="34" t="s">
        <v>33</v>
      </c>
      <c r="E542" s="34" t="s">
        <v>42</v>
      </c>
      <c r="F542" s="34" t="s">
        <v>51</v>
      </c>
      <c r="G542" s="34"/>
      <c r="H542" s="34"/>
      <c r="I542" s="34" t="s">
        <v>14</v>
      </c>
      <c r="J542" s="34" t="s">
        <v>19</v>
      </c>
      <c r="L542" s="12"/>
    </row>
    <row r="543" spans="1:12" ht="18" customHeight="1">
      <c r="A543" s="4">
        <v>542</v>
      </c>
      <c r="B543" s="37">
        <v>44765</v>
      </c>
      <c r="C543" s="34" t="s">
        <v>34</v>
      </c>
      <c r="D543" s="34" t="s">
        <v>59</v>
      </c>
      <c r="E543" s="34" t="s">
        <v>24</v>
      </c>
      <c r="F543" s="34" t="s">
        <v>72</v>
      </c>
      <c r="G543" s="34"/>
      <c r="H543" s="34"/>
      <c r="I543" s="34" t="s">
        <v>26</v>
      </c>
      <c r="J543" s="34" t="s">
        <v>25</v>
      </c>
      <c r="L543" s="12"/>
    </row>
    <row r="544" spans="1:12" ht="18" customHeight="1">
      <c r="A544" s="4">
        <v>543</v>
      </c>
      <c r="B544" s="37">
        <v>44765</v>
      </c>
      <c r="C544" s="34" t="s">
        <v>36</v>
      </c>
      <c r="D544" s="34" t="s">
        <v>45</v>
      </c>
      <c r="E544" s="34" t="s">
        <v>21</v>
      </c>
      <c r="F544" s="34" t="s">
        <v>6</v>
      </c>
      <c r="G544" s="34"/>
      <c r="H544" s="34"/>
      <c r="I544" s="34" t="s">
        <v>32</v>
      </c>
      <c r="J544" s="34" t="s">
        <v>9</v>
      </c>
      <c r="L544" s="12"/>
    </row>
    <row r="545" spans="1:12" ht="18" customHeight="1">
      <c r="A545" s="4">
        <v>544</v>
      </c>
      <c r="B545" s="37">
        <v>44765</v>
      </c>
      <c r="C545" s="34" t="s">
        <v>29</v>
      </c>
      <c r="D545" s="34" t="s">
        <v>17</v>
      </c>
      <c r="E545" s="34" t="s">
        <v>56</v>
      </c>
      <c r="F545" s="34" t="s">
        <v>40</v>
      </c>
      <c r="G545" s="34"/>
      <c r="H545" s="34"/>
      <c r="I545" s="34" t="s">
        <v>31</v>
      </c>
      <c r="J545" s="34" t="s">
        <v>8</v>
      </c>
      <c r="L545" s="12"/>
    </row>
    <row r="546" spans="1:12" ht="18" customHeight="1">
      <c r="A546" s="4">
        <v>545</v>
      </c>
      <c r="B546" s="37">
        <v>44765</v>
      </c>
      <c r="C546" s="34" t="s">
        <v>43</v>
      </c>
      <c r="D546" s="34" t="s">
        <v>23</v>
      </c>
      <c r="E546" s="34" t="s">
        <v>58</v>
      </c>
      <c r="F546" s="34" t="s">
        <v>57</v>
      </c>
      <c r="G546" s="34"/>
      <c r="H546" s="34"/>
      <c r="I546" s="34" t="s">
        <v>38</v>
      </c>
      <c r="J546" s="34" t="s">
        <v>13</v>
      </c>
      <c r="L546" s="12"/>
    </row>
    <row r="547" spans="1:12" ht="18" customHeight="1">
      <c r="A547" s="4">
        <v>546</v>
      </c>
      <c r="B547" s="37">
        <v>44766</v>
      </c>
      <c r="C547" s="34" t="s">
        <v>45</v>
      </c>
      <c r="D547" s="34" t="s">
        <v>21</v>
      </c>
      <c r="E547" s="34" t="s">
        <v>6</v>
      </c>
      <c r="F547" s="34" t="s">
        <v>48</v>
      </c>
      <c r="G547" s="34"/>
      <c r="H547" s="34"/>
      <c r="I547" s="34" t="s">
        <v>32</v>
      </c>
      <c r="J547" s="34" t="s">
        <v>9</v>
      </c>
      <c r="L547" s="12"/>
    </row>
    <row r="548" spans="1:12" ht="18" customHeight="1">
      <c r="A548" s="4">
        <v>547</v>
      </c>
      <c r="B548" s="37">
        <v>44766</v>
      </c>
      <c r="C548" s="34" t="s">
        <v>59</v>
      </c>
      <c r="D548" s="34" t="s">
        <v>24</v>
      </c>
      <c r="E548" s="34" t="s">
        <v>72</v>
      </c>
      <c r="F548" s="34" t="s">
        <v>7</v>
      </c>
      <c r="G548" s="34"/>
      <c r="H548" s="34"/>
      <c r="I548" s="34" t="s">
        <v>26</v>
      </c>
      <c r="J548" s="34" t="s">
        <v>25</v>
      </c>
      <c r="L548" s="12"/>
    </row>
    <row r="549" spans="1:12" ht="18" customHeight="1">
      <c r="A549" s="4">
        <v>548</v>
      </c>
      <c r="B549" s="37">
        <v>44766</v>
      </c>
      <c r="C549" s="34" t="s">
        <v>23</v>
      </c>
      <c r="D549" s="34" t="s">
        <v>58</v>
      </c>
      <c r="E549" s="34" t="s">
        <v>57</v>
      </c>
      <c r="F549" s="34" t="s">
        <v>50</v>
      </c>
      <c r="G549" s="34"/>
      <c r="H549" s="34"/>
      <c r="I549" s="34" t="s">
        <v>38</v>
      </c>
      <c r="J549" s="34" t="s">
        <v>13</v>
      </c>
      <c r="L549" s="12"/>
    </row>
    <row r="550" spans="1:12" ht="18" customHeight="1">
      <c r="A550" s="4">
        <v>549</v>
      </c>
      <c r="B550" s="37">
        <v>44766</v>
      </c>
      <c r="C550" s="34" t="s">
        <v>17</v>
      </c>
      <c r="D550" s="34" t="s">
        <v>56</v>
      </c>
      <c r="E550" s="34" t="s">
        <v>40</v>
      </c>
      <c r="F550" s="34" t="s">
        <v>18</v>
      </c>
      <c r="G550" s="34"/>
      <c r="H550" s="34"/>
      <c r="I550" s="34" t="s">
        <v>31</v>
      </c>
      <c r="J550" s="34" t="s">
        <v>8</v>
      </c>
      <c r="L550" s="12"/>
    </row>
    <row r="551" spans="1:12" ht="18" customHeight="1">
      <c r="A551" s="4">
        <v>550</v>
      </c>
      <c r="B551" s="37">
        <v>44766</v>
      </c>
      <c r="C551" s="34" t="s">
        <v>33</v>
      </c>
      <c r="D551" s="34" t="s">
        <v>42</v>
      </c>
      <c r="E551" s="34" t="s">
        <v>51</v>
      </c>
      <c r="F551" s="34" t="s">
        <v>30</v>
      </c>
      <c r="G551" s="34"/>
      <c r="H551" s="34"/>
      <c r="I551" s="34" t="s">
        <v>14</v>
      </c>
      <c r="J551" s="34" t="s">
        <v>19</v>
      </c>
      <c r="L551" s="12"/>
    </row>
    <row r="552" spans="1:12" ht="18" customHeight="1">
      <c r="A552" s="4">
        <v>551</v>
      </c>
      <c r="B552" s="37">
        <v>44768</v>
      </c>
      <c r="C552" s="34" t="s">
        <v>7</v>
      </c>
      <c r="D552" s="34" t="s">
        <v>49</v>
      </c>
      <c r="E552" s="34" t="s">
        <v>30</v>
      </c>
      <c r="F552" s="34" t="s">
        <v>45</v>
      </c>
      <c r="G552" s="34" t="s">
        <v>15</v>
      </c>
      <c r="H552" s="34" t="s">
        <v>60</v>
      </c>
      <c r="I552" s="34" t="s">
        <v>133</v>
      </c>
      <c r="J552" s="34" t="s">
        <v>134</v>
      </c>
      <c r="L552" s="12"/>
    </row>
    <row r="553" spans="1:12" ht="18" customHeight="1">
      <c r="A553" s="4">
        <v>552</v>
      </c>
      <c r="B553" s="37">
        <v>44769</v>
      </c>
      <c r="C553" s="34" t="s">
        <v>60</v>
      </c>
      <c r="D553" s="34" t="s">
        <v>15</v>
      </c>
      <c r="E553" s="34" t="s">
        <v>45</v>
      </c>
      <c r="F553" s="34" t="s">
        <v>30</v>
      </c>
      <c r="G553" s="34" t="s">
        <v>49</v>
      </c>
      <c r="H553" s="34" t="s">
        <v>7</v>
      </c>
      <c r="I553" s="34" t="s">
        <v>134</v>
      </c>
      <c r="J553" s="34" t="s">
        <v>133</v>
      </c>
      <c r="L553" s="12"/>
    </row>
    <row r="554" spans="1:12" ht="18" customHeight="1">
      <c r="A554" s="4">
        <v>553</v>
      </c>
      <c r="B554" s="37">
        <v>44771</v>
      </c>
      <c r="C554" s="34" t="s">
        <v>42</v>
      </c>
      <c r="D554" s="34" t="s">
        <v>11</v>
      </c>
      <c r="E554" s="34" t="s">
        <v>59</v>
      </c>
      <c r="F554" s="34" t="s">
        <v>4</v>
      </c>
      <c r="G554" s="34"/>
      <c r="H554" s="34"/>
      <c r="I554" s="34" t="s">
        <v>25</v>
      </c>
      <c r="J554" s="34" t="s">
        <v>32</v>
      </c>
      <c r="L554" s="12"/>
    </row>
    <row r="555" spans="1:12" ht="18" customHeight="1">
      <c r="A555" s="4">
        <v>554</v>
      </c>
      <c r="B555" s="37">
        <v>44771</v>
      </c>
      <c r="C555" s="34" t="s">
        <v>6</v>
      </c>
      <c r="D555" s="34" t="s">
        <v>48</v>
      </c>
      <c r="E555" s="34" t="s">
        <v>36</v>
      </c>
      <c r="F555" s="34" t="s">
        <v>45</v>
      </c>
      <c r="G555" s="34"/>
      <c r="H555" s="34"/>
      <c r="I555" s="34" t="s">
        <v>19</v>
      </c>
      <c r="J555" s="34" t="s">
        <v>20</v>
      </c>
      <c r="L555" s="12"/>
    </row>
    <row r="556" spans="1:12" ht="18" customHeight="1">
      <c r="A556" s="4">
        <v>555</v>
      </c>
      <c r="B556" s="37">
        <v>44771</v>
      </c>
      <c r="C556" s="34" t="s">
        <v>28</v>
      </c>
      <c r="D556" s="34" t="s">
        <v>41</v>
      </c>
      <c r="E556" s="34" t="s">
        <v>12</v>
      </c>
      <c r="F556" s="34" t="s">
        <v>65</v>
      </c>
      <c r="G556" s="34"/>
      <c r="H556" s="34"/>
      <c r="I556" s="34" t="s">
        <v>8</v>
      </c>
      <c r="J556" s="34" t="s">
        <v>26</v>
      </c>
      <c r="L556" s="12"/>
    </row>
    <row r="557" spans="1:12" ht="18" customHeight="1">
      <c r="A557" s="4">
        <v>556</v>
      </c>
      <c r="B557" s="37">
        <v>44771</v>
      </c>
      <c r="C557" s="34" t="s">
        <v>15</v>
      </c>
      <c r="D557" s="34" t="s">
        <v>34</v>
      </c>
      <c r="E557" s="34" t="s">
        <v>24</v>
      </c>
      <c r="F557" s="34" t="s">
        <v>72</v>
      </c>
      <c r="G557" s="34"/>
      <c r="H557" s="34"/>
      <c r="I557" s="34" t="s">
        <v>38</v>
      </c>
      <c r="J557" s="34" t="s">
        <v>14</v>
      </c>
      <c r="L557" s="12"/>
    </row>
    <row r="558" spans="1:12" ht="18" customHeight="1">
      <c r="A558" s="4">
        <v>557</v>
      </c>
      <c r="B558" s="37">
        <v>44771</v>
      </c>
      <c r="C558" s="34" t="s">
        <v>57</v>
      </c>
      <c r="D558" s="34" t="s">
        <v>50</v>
      </c>
      <c r="E558" s="34" t="s">
        <v>23</v>
      </c>
      <c r="F558" s="34" t="s">
        <v>58</v>
      </c>
      <c r="G558" s="34"/>
      <c r="H558" s="34"/>
      <c r="I558" s="34" t="s">
        <v>9</v>
      </c>
      <c r="J558" s="34" t="s">
        <v>31</v>
      </c>
      <c r="L558" s="12"/>
    </row>
    <row r="559" spans="1:12" ht="18" customHeight="1">
      <c r="A559" s="4">
        <v>558</v>
      </c>
      <c r="B559" s="37">
        <v>44772</v>
      </c>
      <c r="C559" s="34" t="s">
        <v>34</v>
      </c>
      <c r="D559" s="34" t="s">
        <v>24</v>
      </c>
      <c r="E559" s="34" t="s">
        <v>72</v>
      </c>
      <c r="F559" s="34" t="s">
        <v>7</v>
      </c>
      <c r="G559" s="34"/>
      <c r="H559" s="34"/>
      <c r="I559" s="34" t="s">
        <v>38</v>
      </c>
      <c r="J559" s="34" t="s">
        <v>14</v>
      </c>
      <c r="L559" s="12"/>
    </row>
    <row r="560" spans="1:12" ht="18" customHeight="1">
      <c r="A560" s="4">
        <v>559</v>
      </c>
      <c r="B560" s="37">
        <v>44772</v>
      </c>
      <c r="C560" s="34" t="s">
        <v>41</v>
      </c>
      <c r="D560" s="34" t="s">
        <v>12</v>
      </c>
      <c r="E560" s="34" t="s">
        <v>65</v>
      </c>
      <c r="F560" s="34" t="s">
        <v>49</v>
      </c>
      <c r="G560" s="34"/>
      <c r="H560" s="34"/>
      <c r="I560" s="34" t="s">
        <v>8</v>
      </c>
      <c r="J560" s="34" t="s">
        <v>26</v>
      </c>
      <c r="L560" s="13"/>
    </row>
    <row r="561" spans="1:12" ht="18" customHeight="1">
      <c r="A561" s="4">
        <v>560</v>
      </c>
      <c r="B561" s="37">
        <v>44772</v>
      </c>
      <c r="C561" s="34" t="s">
        <v>48</v>
      </c>
      <c r="D561" s="34" t="s">
        <v>36</v>
      </c>
      <c r="E561" s="34" t="s">
        <v>45</v>
      </c>
      <c r="F561" s="34" t="s">
        <v>30</v>
      </c>
      <c r="G561" s="34"/>
      <c r="H561" s="34"/>
      <c r="I561" s="34" t="s">
        <v>19</v>
      </c>
      <c r="J561" s="34" t="s">
        <v>20</v>
      </c>
      <c r="L561" s="12"/>
    </row>
    <row r="562" spans="1:12" ht="18" customHeight="1">
      <c r="A562" s="4">
        <v>561</v>
      </c>
      <c r="B562" s="37">
        <v>44772</v>
      </c>
      <c r="C562" s="34" t="s">
        <v>50</v>
      </c>
      <c r="D562" s="34" t="s">
        <v>23</v>
      </c>
      <c r="E562" s="34" t="s">
        <v>58</v>
      </c>
      <c r="F562" s="34" t="s">
        <v>5</v>
      </c>
      <c r="G562" s="34"/>
      <c r="H562" s="34"/>
      <c r="I562" s="34" t="s">
        <v>9</v>
      </c>
      <c r="J562" s="34" t="s">
        <v>31</v>
      </c>
      <c r="L562" s="12"/>
    </row>
    <row r="563" spans="1:12" ht="18" customHeight="1">
      <c r="A563" s="4">
        <v>562</v>
      </c>
      <c r="B563" s="37">
        <v>44772</v>
      </c>
      <c r="C563" s="34" t="s">
        <v>11</v>
      </c>
      <c r="D563" s="34" t="s">
        <v>59</v>
      </c>
      <c r="E563" s="34" t="s">
        <v>4</v>
      </c>
      <c r="F563" s="34" t="s">
        <v>33</v>
      </c>
      <c r="G563" s="34"/>
      <c r="H563" s="34"/>
      <c r="I563" s="34" t="s">
        <v>25</v>
      </c>
      <c r="J563" s="34" t="s">
        <v>32</v>
      </c>
      <c r="L563" s="12"/>
    </row>
    <row r="564" spans="1:12" ht="18" customHeight="1">
      <c r="A564" s="4">
        <v>563</v>
      </c>
      <c r="B564" s="37">
        <v>44773</v>
      </c>
      <c r="C564" s="34" t="s">
        <v>59</v>
      </c>
      <c r="D564" s="34" t="s">
        <v>4</v>
      </c>
      <c r="E564" s="34" t="s">
        <v>33</v>
      </c>
      <c r="F564" s="34" t="s">
        <v>42</v>
      </c>
      <c r="G564" s="34"/>
      <c r="H564" s="34"/>
      <c r="I564" s="34" t="s">
        <v>25</v>
      </c>
      <c r="J564" s="34" t="s">
        <v>32</v>
      </c>
      <c r="L564" s="12"/>
    </row>
    <row r="565" spans="1:12" ht="18" customHeight="1">
      <c r="A565" s="4">
        <v>564</v>
      </c>
      <c r="B565" s="37">
        <v>44773</v>
      </c>
      <c r="C565" s="34" t="s">
        <v>23</v>
      </c>
      <c r="D565" s="34" t="s">
        <v>58</v>
      </c>
      <c r="E565" s="34" t="s">
        <v>5</v>
      </c>
      <c r="F565" s="34" t="s">
        <v>57</v>
      </c>
      <c r="G565" s="34"/>
      <c r="H565" s="34"/>
      <c r="I565" s="34" t="s">
        <v>9</v>
      </c>
      <c r="J565" s="34" t="s">
        <v>31</v>
      </c>
      <c r="L565" s="12"/>
    </row>
    <row r="566" spans="1:12" ht="18" customHeight="1">
      <c r="A566" s="4">
        <v>565</v>
      </c>
      <c r="B566" s="37">
        <v>44773</v>
      </c>
      <c r="C566" s="34" t="s">
        <v>30</v>
      </c>
      <c r="D566" s="34" t="s">
        <v>45</v>
      </c>
      <c r="E566" s="34" t="s">
        <v>6</v>
      </c>
      <c r="F566" s="34" t="s">
        <v>36</v>
      </c>
      <c r="G566" s="34"/>
      <c r="H566" s="34"/>
      <c r="I566" s="34" t="s">
        <v>19</v>
      </c>
      <c r="J566" s="34" t="s">
        <v>20</v>
      </c>
      <c r="L566" s="12"/>
    </row>
    <row r="567" spans="1:12" ht="18" customHeight="1">
      <c r="A567" s="4">
        <v>566</v>
      </c>
      <c r="B567" s="37">
        <v>44773</v>
      </c>
      <c r="C567" s="34" t="s">
        <v>24</v>
      </c>
      <c r="D567" s="34" t="s">
        <v>72</v>
      </c>
      <c r="E567" s="34" t="s">
        <v>7</v>
      </c>
      <c r="F567" s="34" t="s">
        <v>15</v>
      </c>
      <c r="G567" s="34"/>
      <c r="H567" s="34"/>
      <c r="I567" s="34" t="s">
        <v>38</v>
      </c>
      <c r="J567" s="34" t="s">
        <v>14</v>
      </c>
      <c r="L567" s="12"/>
    </row>
    <row r="568" spans="1:12" ht="18" customHeight="1">
      <c r="A568" s="4">
        <v>567</v>
      </c>
      <c r="B568" s="37">
        <v>44773</v>
      </c>
      <c r="C568" s="34" t="s">
        <v>12</v>
      </c>
      <c r="D568" s="34" t="s">
        <v>65</v>
      </c>
      <c r="E568" s="34" t="s">
        <v>49</v>
      </c>
      <c r="F568" s="34" t="s">
        <v>28</v>
      </c>
      <c r="G568" s="34"/>
      <c r="H568" s="34"/>
      <c r="I568" s="34" t="s">
        <v>8</v>
      </c>
      <c r="J568" s="34" t="s">
        <v>26</v>
      </c>
      <c r="L568" s="12"/>
    </row>
    <row r="569" spans="1:12" ht="18" customHeight="1">
      <c r="A569" s="4">
        <v>568</v>
      </c>
      <c r="B569" s="37">
        <v>44775</v>
      </c>
      <c r="C569" s="34" t="s">
        <v>4</v>
      </c>
      <c r="D569" s="34" t="s">
        <v>33</v>
      </c>
      <c r="E569" s="34" t="s">
        <v>42</v>
      </c>
      <c r="F569" s="34" t="s">
        <v>11</v>
      </c>
      <c r="G569" s="34"/>
      <c r="H569" s="34"/>
      <c r="I569" s="34" t="s">
        <v>37</v>
      </c>
      <c r="J569" s="34" t="s">
        <v>38</v>
      </c>
      <c r="L569" s="12"/>
    </row>
    <row r="570" spans="1:12" ht="18" customHeight="1">
      <c r="A570" s="4">
        <v>569</v>
      </c>
      <c r="B570" s="37">
        <v>44775</v>
      </c>
      <c r="C570" s="34" t="s">
        <v>60</v>
      </c>
      <c r="D570" s="34" t="s">
        <v>72</v>
      </c>
      <c r="E570" s="34" t="s">
        <v>48</v>
      </c>
      <c r="F570" s="34" t="s">
        <v>307</v>
      </c>
      <c r="G570" s="34"/>
      <c r="H570" s="34"/>
      <c r="I570" s="34" t="s">
        <v>32</v>
      </c>
      <c r="J570" s="34" t="s">
        <v>26</v>
      </c>
      <c r="L570" s="12"/>
    </row>
    <row r="571" spans="1:12" ht="18" customHeight="1">
      <c r="A571" s="4">
        <v>570</v>
      </c>
      <c r="B571" s="37">
        <v>44775</v>
      </c>
      <c r="C571" s="34" t="s">
        <v>36</v>
      </c>
      <c r="D571" s="34" t="s">
        <v>17</v>
      </c>
      <c r="E571" s="34" t="s">
        <v>56</v>
      </c>
      <c r="F571" s="34" t="s">
        <v>40</v>
      </c>
      <c r="G571" s="34"/>
      <c r="H571" s="34"/>
      <c r="I571" s="34" t="s">
        <v>9</v>
      </c>
      <c r="J571" s="34" t="s">
        <v>8</v>
      </c>
      <c r="L571" s="12"/>
    </row>
    <row r="572" spans="1:12" ht="18" customHeight="1">
      <c r="A572" s="4">
        <v>571</v>
      </c>
      <c r="B572" s="37">
        <v>44775</v>
      </c>
      <c r="C572" s="34" t="s">
        <v>58</v>
      </c>
      <c r="D572" s="34" t="s">
        <v>7</v>
      </c>
      <c r="E572" s="34" t="s">
        <v>57</v>
      </c>
      <c r="F572" s="34" t="s">
        <v>50</v>
      </c>
      <c r="G572" s="34"/>
      <c r="H572" s="34"/>
      <c r="I572" s="34" t="s">
        <v>14</v>
      </c>
      <c r="J572" s="34" t="s">
        <v>20</v>
      </c>
      <c r="L572" s="12"/>
    </row>
    <row r="573" spans="1:12" ht="18" customHeight="1">
      <c r="A573" s="4">
        <v>572</v>
      </c>
      <c r="B573" s="37">
        <v>44775</v>
      </c>
      <c r="C573" s="34" t="s">
        <v>65</v>
      </c>
      <c r="D573" s="34" t="s">
        <v>28</v>
      </c>
      <c r="E573" s="34" t="s">
        <v>27</v>
      </c>
      <c r="F573" s="34" t="s">
        <v>24</v>
      </c>
      <c r="G573" s="34"/>
      <c r="H573" s="34"/>
      <c r="I573" s="34" t="s">
        <v>13</v>
      </c>
      <c r="J573" s="34" t="s">
        <v>19</v>
      </c>
      <c r="L573" s="12"/>
    </row>
    <row r="574" spans="1:12" ht="18" customHeight="1">
      <c r="A574" s="4">
        <v>573</v>
      </c>
      <c r="B574" s="37">
        <v>44775</v>
      </c>
      <c r="C574" s="34" t="s">
        <v>22</v>
      </c>
      <c r="D574" s="34" t="s">
        <v>49</v>
      </c>
      <c r="E574" s="34" t="s">
        <v>5</v>
      </c>
      <c r="F574" s="34" t="s">
        <v>51</v>
      </c>
      <c r="G574" s="34"/>
      <c r="H574" s="34"/>
      <c r="I574" s="34" t="s">
        <v>31</v>
      </c>
      <c r="J574" s="34" t="s">
        <v>25</v>
      </c>
      <c r="L574" s="12"/>
    </row>
    <row r="575" spans="1:12" ht="18" customHeight="1">
      <c r="A575" s="4">
        <v>574</v>
      </c>
      <c r="B575" s="37">
        <v>44776</v>
      </c>
      <c r="C575" s="34" t="s">
        <v>7</v>
      </c>
      <c r="D575" s="34" t="s">
        <v>57</v>
      </c>
      <c r="E575" s="34" t="s">
        <v>50</v>
      </c>
      <c r="F575" s="34" t="s">
        <v>23</v>
      </c>
      <c r="G575" s="34"/>
      <c r="H575" s="34"/>
      <c r="I575" s="34" t="s">
        <v>14</v>
      </c>
      <c r="J575" s="34" t="s">
        <v>20</v>
      </c>
      <c r="L575" s="12"/>
    </row>
    <row r="576" spans="1:12" ht="18" customHeight="1">
      <c r="A576" s="4">
        <v>575</v>
      </c>
      <c r="B576" s="37">
        <v>44776</v>
      </c>
      <c r="C576" s="34" t="s">
        <v>72</v>
      </c>
      <c r="D576" s="34" t="s">
        <v>48</v>
      </c>
      <c r="E576" s="34" t="s">
        <v>307</v>
      </c>
      <c r="F576" s="34" t="s">
        <v>10</v>
      </c>
      <c r="G576" s="34"/>
      <c r="H576" s="34"/>
      <c r="I576" s="34" t="s">
        <v>32</v>
      </c>
      <c r="J576" s="34" t="s">
        <v>26</v>
      </c>
      <c r="L576" s="12"/>
    </row>
    <row r="577" spans="1:12" ht="18" customHeight="1">
      <c r="A577" s="4">
        <v>576</v>
      </c>
      <c r="B577" s="37">
        <v>44776</v>
      </c>
      <c r="C577" s="34" t="s">
        <v>49</v>
      </c>
      <c r="D577" s="34" t="s">
        <v>5</v>
      </c>
      <c r="E577" s="34" t="s">
        <v>51</v>
      </c>
      <c r="F577" s="34" t="s">
        <v>41</v>
      </c>
      <c r="G577" s="34"/>
      <c r="H577" s="34"/>
      <c r="I577" s="34" t="s">
        <v>31</v>
      </c>
      <c r="J577" s="34" t="s">
        <v>25</v>
      </c>
      <c r="L577" s="12"/>
    </row>
    <row r="578" spans="1:12" ht="18" customHeight="1">
      <c r="A578" s="4">
        <v>577</v>
      </c>
      <c r="B578" s="37">
        <v>44776</v>
      </c>
      <c r="C578" s="34" t="s">
        <v>28</v>
      </c>
      <c r="D578" s="34" t="s">
        <v>27</v>
      </c>
      <c r="E578" s="34" t="s">
        <v>24</v>
      </c>
      <c r="F578" s="34" t="s">
        <v>12</v>
      </c>
      <c r="G578" s="34"/>
      <c r="H578" s="34"/>
      <c r="I578" s="34" t="s">
        <v>13</v>
      </c>
      <c r="J578" s="34" t="s">
        <v>19</v>
      </c>
      <c r="L578" s="12"/>
    </row>
    <row r="579" spans="1:12" ht="18" customHeight="1">
      <c r="A579" s="4">
        <v>578</v>
      </c>
      <c r="B579" s="37">
        <v>44776</v>
      </c>
      <c r="C579" s="34" t="s">
        <v>17</v>
      </c>
      <c r="D579" s="34" t="s">
        <v>56</v>
      </c>
      <c r="E579" s="34" t="s">
        <v>40</v>
      </c>
      <c r="F579" s="34" t="s">
        <v>18</v>
      </c>
      <c r="G579" s="34"/>
      <c r="H579" s="34"/>
      <c r="I579" s="34" t="s">
        <v>9</v>
      </c>
      <c r="J579" s="34" t="s">
        <v>8</v>
      </c>
      <c r="L579" s="12"/>
    </row>
    <row r="580" spans="1:12" ht="18" customHeight="1">
      <c r="A580" s="4">
        <v>579</v>
      </c>
      <c r="B580" s="37">
        <v>44776</v>
      </c>
      <c r="C580" s="34" t="s">
        <v>33</v>
      </c>
      <c r="D580" s="34" t="s">
        <v>42</v>
      </c>
      <c r="E580" s="34" t="s">
        <v>11</v>
      </c>
      <c r="F580" s="34" t="s">
        <v>30</v>
      </c>
      <c r="G580" s="34"/>
      <c r="H580" s="34"/>
      <c r="I580" s="34" t="s">
        <v>37</v>
      </c>
      <c r="J580" s="34" t="s">
        <v>38</v>
      </c>
      <c r="L580" s="12"/>
    </row>
    <row r="581" spans="1:12" ht="18" customHeight="1">
      <c r="A581" s="4">
        <v>580</v>
      </c>
      <c r="B581" s="37">
        <v>44777</v>
      </c>
      <c r="C581" s="34" t="s">
        <v>42</v>
      </c>
      <c r="D581" s="34" t="s">
        <v>11</v>
      </c>
      <c r="E581" s="34" t="s">
        <v>30</v>
      </c>
      <c r="F581" s="34" t="s">
        <v>4</v>
      </c>
      <c r="G581" s="34"/>
      <c r="H581" s="34"/>
      <c r="I581" s="34" t="s">
        <v>37</v>
      </c>
      <c r="J581" s="34" t="s">
        <v>38</v>
      </c>
      <c r="L581" s="12"/>
    </row>
    <row r="582" spans="1:12" ht="18" customHeight="1">
      <c r="A582" s="4">
        <v>581</v>
      </c>
      <c r="B582" s="37">
        <v>44777</v>
      </c>
      <c r="C582" s="34" t="s">
        <v>5</v>
      </c>
      <c r="D582" s="34" t="s">
        <v>51</v>
      </c>
      <c r="E582" s="34" t="s">
        <v>41</v>
      </c>
      <c r="F582" s="34" t="s">
        <v>22</v>
      </c>
      <c r="G582" s="34"/>
      <c r="H582" s="34"/>
      <c r="I582" s="34" t="s">
        <v>31</v>
      </c>
      <c r="J582" s="34" t="s">
        <v>25</v>
      </c>
      <c r="L582" s="12"/>
    </row>
    <row r="583" spans="1:12" ht="18" customHeight="1">
      <c r="A583" s="4">
        <v>582</v>
      </c>
      <c r="B583" s="37">
        <v>44777</v>
      </c>
      <c r="C583" s="34" t="s">
        <v>48</v>
      </c>
      <c r="D583" s="34" t="s">
        <v>307</v>
      </c>
      <c r="E583" s="34" t="s">
        <v>10</v>
      </c>
      <c r="F583" s="34" t="s">
        <v>60</v>
      </c>
      <c r="G583" s="34"/>
      <c r="H583" s="34"/>
      <c r="I583" s="34" t="s">
        <v>32</v>
      </c>
      <c r="J583" s="34" t="s">
        <v>26</v>
      </c>
      <c r="L583" s="12"/>
    </row>
    <row r="584" spans="1:12" ht="18" customHeight="1">
      <c r="A584" s="4">
        <v>583</v>
      </c>
      <c r="B584" s="37">
        <v>44777</v>
      </c>
      <c r="C584" s="34" t="s">
        <v>56</v>
      </c>
      <c r="D584" s="34" t="s">
        <v>40</v>
      </c>
      <c r="E584" s="34" t="s">
        <v>18</v>
      </c>
      <c r="F584" s="34" t="s">
        <v>36</v>
      </c>
      <c r="G584" s="34"/>
      <c r="H584" s="34"/>
      <c r="I584" s="34" t="s">
        <v>9</v>
      </c>
      <c r="J584" s="34" t="s">
        <v>8</v>
      </c>
      <c r="L584" s="12"/>
    </row>
    <row r="585" spans="1:12" ht="18" customHeight="1">
      <c r="A585" s="4">
        <v>584</v>
      </c>
      <c r="B585" s="37">
        <v>44778</v>
      </c>
      <c r="C585" s="34" t="s">
        <v>10</v>
      </c>
      <c r="D585" s="34" t="s">
        <v>12</v>
      </c>
      <c r="E585" s="34" t="s">
        <v>60</v>
      </c>
      <c r="F585" s="34" t="s">
        <v>28</v>
      </c>
      <c r="G585" s="34"/>
      <c r="H585" s="34"/>
      <c r="I585" s="34" t="s">
        <v>19</v>
      </c>
      <c r="J585" s="34" t="s">
        <v>38</v>
      </c>
      <c r="L585" s="12"/>
    </row>
    <row r="586" spans="1:12" ht="18" customHeight="1">
      <c r="A586" s="4">
        <v>585</v>
      </c>
      <c r="B586" s="37">
        <v>44778</v>
      </c>
      <c r="C586" s="34" t="s">
        <v>51</v>
      </c>
      <c r="D586" s="34" t="s">
        <v>41</v>
      </c>
      <c r="E586" s="34" t="s">
        <v>22</v>
      </c>
      <c r="F586" s="34" t="s">
        <v>49</v>
      </c>
      <c r="G586" s="34"/>
      <c r="H586" s="34"/>
      <c r="I586" s="34" t="s">
        <v>32</v>
      </c>
      <c r="J586" s="34" t="s">
        <v>8</v>
      </c>
      <c r="L586" s="12"/>
    </row>
    <row r="587" spans="1:12" ht="18" customHeight="1">
      <c r="A587" s="4">
        <v>586</v>
      </c>
      <c r="B587" s="37">
        <v>44778</v>
      </c>
      <c r="C587" s="34" t="s">
        <v>24</v>
      </c>
      <c r="D587" s="34" t="s">
        <v>34</v>
      </c>
      <c r="E587" s="34" t="s">
        <v>15</v>
      </c>
      <c r="F587" s="34" t="s">
        <v>7</v>
      </c>
      <c r="G587" s="34"/>
      <c r="H587" s="34"/>
      <c r="I587" s="34" t="s">
        <v>25</v>
      </c>
      <c r="J587" s="34" t="s">
        <v>9</v>
      </c>
      <c r="L587" s="12"/>
    </row>
    <row r="588" spans="1:12" ht="18" customHeight="1">
      <c r="A588" s="4">
        <v>587</v>
      </c>
      <c r="B588" s="37">
        <v>44778</v>
      </c>
      <c r="C588" s="34" t="s">
        <v>50</v>
      </c>
      <c r="D588" s="34" t="s">
        <v>23</v>
      </c>
      <c r="E588" s="34" t="s">
        <v>59</v>
      </c>
      <c r="F588" s="34" t="s">
        <v>43</v>
      </c>
      <c r="G588" s="34"/>
      <c r="H588" s="34"/>
      <c r="I588" s="34" t="s">
        <v>26</v>
      </c>
      <c r="J588" s="34" t="s">
        <v>31</v>
      </c>
      <c r="L588" s="12"/>
    </row>
    <row r="589" spans="1:12" ht="18" customHeight="1">
      <c r="A589" s="4">
        <v>588</v>
      </c>
      <c r="B589" s="37">
        <v>44778</v>
      </c>
      <c r="C589" s="34" t="s">
        <v>11</v>
      </c>
      <c r="D589" s="34" t="s">
        <v>30</v>
      </c>
      <c r="E589" s="34" t="s">
        <v>58</v>
      </c>
      <c r="F589" s="34" t="s">
        <v>33</v>
      </c>
      <c r="G589" s="34"/>
      <c r="H589" s="34"/>
      <c r="I589" s="34" t="s">
        <v>20</v>
      </c>
      <c r="J589" s="34" t="s">
        <v>13</v>
      </c>
      <c r="L589" s="12"/>
    </row>
    <row r="590" spans="1:12" ht="18" customHeight="1">
      <c r="A590" s="4">
        <v>589</v>
      </c>
      <c r="B590" s="37">
        <v>44778</v>
      </c>
      <c r="C590" s="34" t="s">
        <v>18</v>
      </c>
      <c r="D590" s="34" t="s">
        <v>40</v>
      </c>
      <c r="E590" s="34" t="s">
        <v>36</v>
      </c>
      <c r="F590" s="34" t="s">
        <v>17</v>
      </c>
      <c r="G590" s="34"/>
      <c r="H590" s="34"/>
      <c r="I590" s="34" t="s">
        <v>14</v>
      </c>
      <c r="J590" s="34" t="s">
        <v>37</v>
      </c>
      <c r="L590" s="12"/>
    </row>
    <row r="591" spans="1:12" ht="18" customHeight="1">
      <c r="A591" s="4">
        <v>590</v>
      </c>
      <c r="B591" s="37">
        <v>44779</v>
      </c>
      <c r="C591" s="34" t="s">
        <v>40</v>
      </c>
      <c r="D591" s="34" t="s">
        <v>36</v>
      </c>
      <c r="E591" s="34" t="s">
        <v>17</v>
      </c>
      <c r="F591" s="34" t="s">
        <v>48</v>
      </c>
      <c r="G591" s="34"/>
      <c r="H591" s="34"/>
      <c r="I591" s="34" t="s">
        <v>14</v>
      </c>
      <c r="J591" s="34" t="s">
        <v>37</v>
      </c>
      <c r="L591" s="12"/>
    </row>
    <row r="592" spans="1:12" ht="18" customHeight="1">
      <c r="A592" s="4">
        <v>591</v>
      </c>
      <c r="B592" s="37">
        <v>44779</v>
      </c>
      <c r="C592" s="34" t="s">
        <v>34</v>
      </c>
      <c r="D592" s="34" t="s">
        <v>15</v>
      </c>
      <c r="E592" s="34" t="s">
        <v>7</v>
      </c>
      <c r="F592" s="34" t="s">
        <v>72</v>
      </c>
      <c r="G592" s="34"/>
      <c r="H592" s="34"/>
      <c r="I592" s="34" t="s">
        <v>25</v>
      </c>
      <c r="J592" s="34" t="s">
        <v>9</v>
      </c>
      <c r="L592" s="12"/>
    </row>
    <row r="593" spans="1:12" ht="18" customHeight="1">
      <c r="A593" s="4">
        <v>592</v>
      </c>
      <c r="B593" s="37">
        <v>44779</v>
      </c>
      <c r="C593" s="34" t="s">
        <v>41</v>
      </c>
      <c r="D593" s="34" t="s">
        <v>22</v>
      </c>
      <c r="E593" s="34" t="s">
        <v>49</v>
      </c>
      <c r="F593" s="34" t="s">
        <v>5</v>
      </c>
      <c r="G593" s="34"/>
      <c r="H593" s="34"/>
      <c r="I593" s="34" t="s">
        <v>32</v>
      </c>
      <c r="J593" s="34" t="s">
        <v>8</v>
      </c>
      <c r="L593" s="12"/>
    </row>
    <row r="594" spans="1:12" ht="18" customHeight="1">
      <c r="A594" s="4">
        <v>593</v>
      </c>
      <c r="B594" s="37">
        <v>44779</v>
      </c>
      <c r="C594" s="34" t="s">
        <v>23</v>
      </c>
      <c r="D594" s="34" t="s">
        <v>59</v>
      </c>
      <c r="E594" s="34" t="s">
        <v>43</v>
      </c>
      <c r="F594" s="34" t="s">
        <v>57</v>
      </c>
      <c r="G594" s="34"/>
      <c r="H594" s="34"/>
      <c r="I594" s="34" t="s">
        <v>26</v>
      </c>
      <c r="J594" s="34" t="s">
        <v>31</v>
      </c>
      <c r="L594" s="12"/>
    </row>
    <row r="595" spans="1:12" ht="18" customHeight="1">
      <c r="A595" s="4">
        <v>594</v>
      </c>
      <c r="B595" s="37">
        <v>44779</v>
      </c>
      <c r="C595" s="34" t="s">
        <v>30</v>
      </c>
      <c r="D595" s="34" t="s">
        <v>58</v>
      </c>
      <c r="E595" s="34" t="s">
        <v>33</v>
      </c>
      <c r="F595" s="34" t="s">
        <v>42</v>
      </c>
      <c r="G595" s="34"/>
      <c r="H595" s="34"/>
      <c r="I595" s="34" t="s">
        <v>20</v>
      </c>
      <c r="J595" s="34" t="s">
        <v>13</v>
      </c>
      <c r="L595" s="12"/>
    </row>
    <row r="596" spans="1:12" ht="18" customHeight="1">
      <c r="A596" s="4">
        <v>595</v>
      </c>
      <c r="B596" s="37">
        <v>44779</v>
      </c>
      <c r="C596" s="34" t="s">
        <v>12</v>
      </c>
      <c r="D596" s="34" t="s">
        <v>60</v>
      </c>
      <c r="E596" s="34" t="s">
        <v>28</v>
      </c>
      <c r="F596" s="34" t="s">
        <v>27</v>
      </c>
      <c r="G596" s="34"/>
      <c r="H596" s="34"/>
      <c r="I596" s="34" t="s">
        <v>19</v>
      </c>
      <c r="J596" s="34" t="s">
        <v>38</v>
      </c>
      <c r="L596" s="12"/>
    </row>
    <row r="597" spans="1:12" ht="18" customHeight="1">
      <c r="A597" s="4">
        <v>596</v>
      </c>
      <c r="B597" s="37">
        <v>44780</v>
      </c>
      <c r="C597" s="34" t="s">
        <v>60</v>
      </c>
      <c r="D597" s="34" t="s">
        <v>28</v>
      </c>
      <c r="E597" s="34" t="s">
        <v>27</v>
      </c>
      <c r="F597" s="34" t="s">
        <v>10</v>
      </c>
      <c r="G597" s="34"/>
      <c r="H597" s="34"/>
      <c r="I597" s="34" t="s">
        <v>19</v>
      </c>
      <c r="J597" s="34" t="s">
        <v>38</v>
      </c>
      <c r="L597" s="12"/>
    </row>
    <row r="598" spans="1:12" ht="18" customHeight="1">
      <c r="A598" s="4">
        <v>597</v>
      </c>
      <c r="B598" s="37">
        <v>44780</v>
      </c>
      <c r="C598" s="34" t="s">
        <v>59</v>
      </c>
      <c r="D598" s="34" t="s">
        <v>43</v>
      </c>
      <c r="E598" s="34" t="s">
        <v>57</v>
      </c>
      <c r="F598" s="34" t="s">
        <v>50</v>
      </c>
      <c r="G598" s="34"/>
      <c r="H598" s="34"/>
      <c r="I598" s="34" t="s">
        <v>26</v>
      </c>
      <c r="J598" s="34" t="s">
        <v>31</v>
      </c>
      <c r="L598" s="12"/>
    </row>
    <row r="599" spans="1:12" ht="18" customHeight="1">
      <c r="A599" s="4">
        <v>598</v>
      </c>
      <c r="B599" s="37">
        <v>44780</v>
      </c>
      <c r="C599" s="34" t="s">
        <v>36</v>
      </c>
      <c r="D599" s="34" t="s">
        <v>17</v>
      </c>
      <c r="E599" s="34" t="s">
        <v>48</v>
      </c>
      <c r="F599" s="34" t="s">
        <v>18</v>
      </c>
      <c r="G599" s="34"/>
      <c r="H599" s="34"/>
      <c r="I599" s="34" t="s">
        <v>14</v>
      </c>
      <c r="J599" s="34" t="s">
        <v>37</v>
      </c>
      <c r="L599" s="12"/>
    </row>
    <row r="600" spans="1:12" ht="18" customHeight="1">
      <c r="A600" s="4">
        <v>599</v>
      </c>
      <c r="B600" s="37">
        <v>44780</v>
      </c>
      <c r="C600" s="34" t="s">
        <v>58</v>
      </c>
      <c r="D600" s="34" t="s">
        <v>33</v>
      </c>
      <c r="E600" s="34" t="s">
        <v>42</v>
      </c>
      <c r="F600" s="34" t="s">
        <v>11</v>
      </c>
      <c r="G600" s="34"/>
      <c r="H600" s="34"/>
      <c r="I600" s="34" t="s">
        <v>20</v>
      </c>
      <c r="J600" s="34" t="s">
        <v>13</v>
      </c>
      <c r="L600" s="12"/>
    </row>
    <row r="601" spans="1:12" ht="18" customHeight="1">
      <c r="A601" s="4">
        <v>600</v>
      </c>
      <c r="B601" s="37">
        <v>44780</v>
      </c>
      <c r="C601" s="34" t="s">
        <v>15</v>
      </c>
      <c r="D601" s="34" t="s">
        <v>7</v>
      </c>
      <c r="E601" s="34" t="s">
        <v>72</v>
      </c>
      <c r="F601" s="34" t="s">
        <v>24</v>
      </c>
      <c r="G601" s="34"/>
      <c r="H601" s="34"/>
      <c r="I601" s="34" t="s">
        <v>25</v>
      </c>
      <c r="J601" s="34" t="s">
        <v>9</v>
      </c>
      <c r="L601" s="12"/>
    </row>
    <row r="602" spans="1:12" ht="18" customHeight="1">
      <c r="A602" s="4">
        <v>601</v>
      </c>
      <c r="B602" s="37">
        <v>44780</v>
      </c>
      <c r="C602" s="34" t="s">
        <v>22</v>
      </c>
      <c r="D602" s="34" t="s">
        <v>49</v>
      </c>
      <c r="E602" s="34" t="s">
        <v>5</v>
      </c>
      <c r="F602" s="34" t="s">
        <v>51</v>
      </c>
      <c r="G602" s="34"/>
      <c r="H602" s="34"/>
      <c r="I602" s="34" t="s">
        <v>32</v>
      </c>
      <c r="J602" s="34" t="s">
        <v>8</v>
      </c>
      <c r="L602" s="13"/>
    </row>
    <row r="603" spans="1:12" ht="18" customHeight="1">
      <c r="A603" s="4">
        <v>602</v>
      </c>
      <c r="B603" s="37">
        <v>44782</v>
      </c>
      <c r="C603" s="34" t="s">
        <v>72</v>
      </c>
      <c r="D603" s="34" t="s">
        <v>24</v>
      </c>
      <c r="E603" s="34" t="s">
        <v>34</v>
      </c>
      <c r="F603" s="34" t="s">
        <v>7</v>
      </c>
      <c r="G603" s="34"/>
      <c r="H603" s="34"/>
      <c r="I603" s="34" t="s">
        <v>26</v>
      </c>
      <c r="J603" s="34" t="s">
        <v>9</v>
      </c>
      <c r="L603" s="12"/>
    </row>
    <row r="604" spans="1:12" ht="18" customHeight="1">
      <c r="A604" s="4">
        <v>603</v>
      </c>
      <c r="B604" s="37">
        <v>44782</v>
      </c>
      <c r="C604" s="34" t="s">
        <v>49</v>
      </c>
      <c r="D604" s="34" t="s">
        <v>5</v>
      </c>
      <c r="E604" s="34" t="s">
        <v>55</v>
      </c>
      <c r="F604" s="34" t="s">
        <v>41</v>
      </c>
      <c r="G604" s="34"/>
      <c r="H604" s="34"/>
      <c r="I604" s="34" t="s">
        <v>13</v>
      </c>
      <c r="J604" s="34" t="s">
        <v>38</v>
      </c>
      <c r="L604" s="12"/>
    </row>
    <row r="605" spans="1:12" ht="18" customHeight="1">
      <c r="A605" s="4">
        <v>604</v>
      </c>
      <c r="B605" s="37">
        <v>44782</v>
      </c>
      <c r="C605" s="34" t="s">
        <v>28</v>
      </c>
      <c r="D605" s="34" t="s">
        <v>51</v>
      </c>
      <c r="E605" s="34" t="s">
        <v>12</v>
      </c>
      <c r="F605" s="34" t="s">
        <v>10</v>
      </c>
      <c r="G605" s="34"/>
      <c r="H605" s="34"/>
      <c r="I605" s="34" t="s">
        <v>8</v>
      </c>
      <c r="J605" s="34" t="s">
        <v>25</v>
      </c>
      <c r="L605" s="12"/>
    </row>
    <row r="606" spans="1:12" ht="18" customHeight="1">
      <c r="A606" s="4">
        <v>605</v>
      </c>
      <c r="B606" s="37">
        <v>44782</v>
      </c>
      <c r="C606" s="34" t="s">
        <v>29</v>
      </c>
      <c r="D606" s="34" t="s">
        <v>18</v>
      </c>
      <c r="E606" s="34" t="s">
        <v>40</v>
      </c>
      <c r="F606" s="34" t="s">
        <v>56</v>
      </c>
      <c r="G606" s="34"/>
      <c r="H606" s="34"/>
      <c r="I606" s="34" t="s">
        <v>20</v>
      </c>
      <c r="J606" s="34" t="s">
        <v>37</v>
      </c>
      <c r="L606" s="12"/>
    </row>
    <row r="607" spans="1:12" ht="18" customHeight="1">
      <c r="A607" s="4">
        <v>606</v>
      </c>
      <c r="B607" s="37">
        <v>44782</v>
      </c>
      <c r="C607" s="34" t="s">
        <v>43</v>
      </c>
      <c r="D607" s="34" t="s">
        <v>4</v>
      </c>
      <c r="E607" s="34" t="s">
        <v>27</v>
      </c>
      <c r="F607" s="34" t="s">
        <v>48</v>
      </c>
      <c r="G607" s="34"/>
      <c r="H607" s="34"/>
      <c r="I607" s="34" t="s">
        <v>31</v>
      </c>
      <c r="J607" s="34" t="s">
        <v>32</v>
      </c>
      <c r="L607" s="12"/>
    </row>
    <row r="608" spans="1:12" ht="18" customHeight="1">
      <c r="A608" s="4">
        <v>607</v>
      </c>
      <c r="B608" s="37">
        <v>44782</v>
      </c>
      <c r="C608" s="34" t="s">
        <v>16</v>
      </c>
      <c r="D608" s="34" t="s">
        <v>308</v>
      </c>
      <c r="E608" s="34" t="s">
        <v>50</v>
      </c>
      <c r="F608" s="34" t="s">
        <v>23</v>
      </c>
      <c r="G608" s="34"/>
      <c r="H608" s="34"/>
      <c r="I608" s="34" t="s">
        <v>19</v>
      </c>
      <c r="J608" s="34" t="s">
        <v>14</v>
      </c>
      <c r="L608" s="12"/>
    </row>
    <row r="609" spans="1:12" ht="18" customHeight="1">
      <c r="A609" s="4">
        <v>608</v>
      </c>
      <c r="B609" s="37">
        <v>44783</v>
      </c>
      <c r="C609" s="34" t="s">
        <v>4</v>
      </c>
      <c r="D609" s="34" t="s">
        <v>27</v>
      </c>
      <c r="E609" s="34" t="s">
        <v>48</v>
      </c>
      <c r="F609" s="34" t="s">
        <v>36</v>
      </c>
      <c r="G609" s="34"/>
      <c r="H609" s="34"/>
      <c r="I609" s="34" t="s">
        <v>31</v>
      </c>
      <c r="J609" s="34" t="s">
        <v>32</v>
      </c>
      <c r="L609" s="12"/>
    </row>
    <row r="610" spans="1:12" ht="18" customHeight="1">
      <c r="A610" s="4">
        <v>609</v>
      </c>
      <c r="B610" s="37">
        <v>44783</v>
      </c>
      <c r="C610" s="34" t="s">
        <v>5</v>
      </c>
      <c r="D610" s="34" t="s">
        <v>55</v>
      </c>
      <c r="E610" s="34" t="s">
        <v>41</v>
      </c>
      <c r="F610" s="34" t="s">
        <v>22</v>
      </c>
      <c r="G610" s="34"/>
      <c r="H610" s="34"/>
      <c r="I610" s="34" t="s">
        <v>13</v>
      </c>
      <c r="J610" s="34" t="s">
        <v>38</v>
      </c>
      <c r="L610" s="12"/>
    </row>
    <row r="611" spans="1:12" ht="18" customHeight="1">
      <c r="A611" s="4">
        <v>610</v>
      </c>
      <c r="B611" s="37">
        <v>44783</v>
      </c>
      <c r="C611" s="34" t="s">
        <v>51</v>
      </c>
      <c r="D611" s="34" t="s">
        <v>12</v>
      </c>
      <c r="E611" s="34" t="s">
        <v>10</v>
      </c>
      <c r="F611" s="34" t="s">
        <v>60</v>
      </c>
      <c r="G611" s="34"/>
      <c r="H611" s="34"/>
      <c r="I611" s="34" t="s">
        <v>8</v>
      </c>
      <c r="J611" s="34" t="s">
        <v>25</v>
      </c>
      <c r="L611" s="12"/>
    </row>
    <row r="612" spans="1:12" ht="18" customHeight="1">
      <c r="A612" s="4">
        <v>611</v>
      </c>
      <c r="B612" s="37">
        <v>44783</v>
      </c>
      <c r="C612" s="34" t="s">
        <v>57</v>
      </c>
      <c r="D612" s="34" t="s">
        <v>50</v>
      </c>
      <c r="E612" s="34" t="s">
        <v>23</v>
      </c>
      <c r="F612" s="34" t="s">
        <v>66</v>
      </c>
      <c r="G612" s="34"/>
      <c r="H612" s="34"/>
      <c r="I612" s="34" t="s">
        <v>19</v>
      </c>
      <c r="J612" s="34" t="s">
        <v>14</v>
      </c>
      <c r="L612" s="12"/>
    </row>
    <row r="613" spans="1:12" ht="18" customHeight="1">
      <c r="A613" s="4">
        <v>612</v>
      </c>
      <c r="B613" s="37">
        <v>44783</v>
      </c>
      <c r="C613" s="34" t="s">
        <v>24</v>
      </c>
      <c r="D613" s="34" t="s">
        <v>34</v>
      </c>
      <c r="E613" s="34" t="s">
        <v>7</v>
      </c>
      <c r="F613" s="34" t="s">
        <v>15</v>
      </c>
      <c r="G613" s="34"/>
      <c r="H613" s="34"/>
      <c r="I613" s="34" t="s">
        <v>26</v>
      </c>
      <c r="J613" s="34" t="s">
        <v>9</v>
      </c>
      <c r="L613" s="12"/>
    </row>
    <row r="614" spans="1:12" ht="18" customHeight="1">
      <c r="A614" s="4">
        <v>613</v>
      </c>
      <c r="B614" s="37">
        <v>44783</v>
      </c>
      <c r="C614" s="34" t="s">
        <v>18</v>
      </c>
      <c r="D614" s="34" t="s">
        <v>40</v>
      </c>
      <c r="E614" s="34" t="s">
        <v>56</v>
      </c>
      <c r="F614" s="34" t="s">
        <v>17</v>
      </c>
      <c r="G614" s="34"/>
      <c r="H614" s="34"/>
      <c r="I614" s="34" t="s">
        <v>20</v>
      </c>
      <c r="J614" s="34" t="s">
        <v>37</v>
      </c>
      <c r="L614" s="12"/>
    </row>
    <row r="615" spans="1:12" ht="18" customHeight="1">
      <c r="A615" s="4">
        <v>614</v>
      </c>
      <c r="B615" s="37">
        <v>44784</v>
      </c>
      <c r="C615" s="34" t="s">
        <v>40</v>
      </c>
      <c r="D615" s="34" t="s">
        <v>56</v>
      </c>
      <c r="E615" s="34" t="s">
        <v>17</v>
      </c>
      <c r="F615" s="34" t="s">
        <v>29</v>
      </c>
      <c r="G615" s="34"/>
      <c r="H615" s="34"/>
      <c r="I615" s="34" t="s">
        <v>20</v>
      </c>
      <c r="J615" s="34" t="s">
        <v>37</v>
      </c>
      <c r="L615" s="12"/>
    </row>
    <row r="616" spans="1:12" ht="18" customHeight="1">
      <c r="A616" s="4">
        <v>615</v>
      </c>
      <c r="B616" s="37">
        <v>44784</v>
      </c>
      <c r="C616" s="34" t="s">
        <v>55</v>
      </c>
      <c r="D616" s="34" t="s">
        <v>41</v>
      </c>
      <c r="E616" s="34" t="s">
        <v>22</v>
      </c>
      <c r="F616" s="34" t="s">
        <v>49</v>
      </c>
      <c r="G616" s="34"/>
      <c r="H616" s="34"/>
      <c r="I616" s="34" t="s">
        <v>13</v>
      </c>
      <c r="J616" s="34" t="s">
        <v>38</v>
      </c>
      <c r="L616" s="12"/>
    </row>
    <row r="617" spans="1:12" ht="18" customHeight="1">
      <c r="A617" s="4">
        <v>616</v>
      </c>
      <c r="B617" s="37">
        <v>44784</v>
      </c>
      <c r="C617" s="34" t="s">
        <v>34</v>
      </c>
      <c r="D617" s="34" t="s">
        <v>7</v>
      </c>
      <c r="E617" s="34" t="s">
        <v>15</v>
      </c>
      <c r="F617" s="34" t="s">
        <v>72</v>
      </c>
      <c r="G617" s="34"/>
      <c r="H617" s="34"/>
      <c r="I617" s="34" t="s">
        <v>26</v>
      </c>
      <c r="J617" s="34" t="s">
        <v>9</v>
      </c>
      <c r="L617" s="12"/>
    </row>
    <row r="618" spans="1:12" ht="18" customHeight="1">
      <c r="A618" s="4">
        <v>617</v>
      </c>
      <c r="B618" s="37">
        <v>44784</v>
      </c>
      <c r="C618" s="34" t="s">
        <v>50</v>
      </c>
      <c r="D618" s="34" t="s">
        <v>23</v>
      </c>
      <c r="E618" s="34" t="s">
        <v>66</v>
      </c>
      <c r="F618" s="34" t="s">
        <v>16</v>
      </c>
      <c r="G618" s="34"/>
      <c r="H618" s="34"/>
      <c r="I618" s="34" t="s">
        <v>19</v>
      </c>
      <c r="J618" s="34" t="s">
        <v>14</v>
      </c>
      <c r="L618" s="12"/>
    </row>
    <row r="619" spans="1:12" ht="18" customHeight="1">
      <c r="A619" s="4">
        <v>618</v>
      </c>
      <c r="B619" s="37">
        <v>44784</v>
      </c>
      <c r="C619" s="34" t="s">
        <v>27</v>
      </c>
      <c r="D619" s="34" t="s">
        <v>48</v>
      </c>
      <c r="E619" s="34" t="s">
        <v>36</v>
      </c>
      <c r="F619" s="34" t="s">
        <v>43</v>
      </c>
      <c r="G619" s="34"/>
      <c r="H619" s="34"/>
      <c r="I619" s="34" t="s">
        <v>31</v>
      </c>
      <c r="J619" s="34" t="s">
        <v>32</v>
      </c>
      <c r="L619" s="12"/>
    </row>
    <row r="620" spans="1:12" ht="18" customHeight="1">
      <c r="A620" s="4">
        <v>619</v>
      </c>
      <c r="B620" s="37">
        <v>44784</v>
      </c>
      <c r="C620" s="34" t="s">
        <v>12</v>
      </c>
      <c r="D620" s="34" t="s">
        <v>10</v>
      </c>
      <c r="E620" s="34" t="s">
        <v>60</v>
      </c>
      <c r="F620" s="34" t="s">
        <v>28</v>
      </c>
      <c r="G620" s="34"/>
      <c r="H620" s="34"/>
      <c r="I620" s="34" t="s">
        <v>8</v>
      </c>
      <c r="J620" s="34" t="s">
        <v>25</v>
      </c>
      <c r="L620" s="12"/>
    </row>
    <row r="621" spans="1:12" ht="18" customHeight="1">
      <c r="A621" s="4">
        <v>620</v>
      </c>
      <c r="B621" s="37">
        <v>44785</v>
      </c>
      <c r="C621" s="34" t="s">
        <v>41</v>
      </c>
      <c r="D621" s="34" t="s">
        <v>22</v>
      </c>
      <c r="E621" s="34" t="s">
        <v>49</v>
      </c>
      <c r="F621" s="34" t="s">
        <v>5</v>
      </c>
      <c r="G621" s="34"/>
      <c r="H621" s="34"/>
      <c r="I621" s="34" t="s">
        <v>25</v>
      </c>
      <c r="J621" s="34" t="s">
        <v>26</v>
      </c>
      <c r="L621" s="12"/>
    </row>
    <row r="622" spans="1:12" ht="18" customHeight="1">
      <c r="A622" s="4">
        <v>621</v>
      </c>
      <c r="B622" s="37">
        <v>44785</v>
      </c>
      <c r="C622" s="34" t="s">
        <v>10</v>
      </c>
      <c r="D622" s="34" t="s">
        <v>60</v>
      </c>
      <c r="E622" s="34" t="s">
        <v>28</v>
      </c>
      <c r="F622" s="34" t="s">
        <v>12</v>
      </c>
      <c r="G622" s="34"/>
      <c r="H622" s="34"/>
      <c r="I622" s="34" t="s">
        <v>9</v>
      </c>
      <c r="J622" s="34" t="s">
        <v>32</v>
      </c>
      <c r="L622" s="12"/>
    </row>
    <row r="623" spans="1:12" ht="18" customHeight="1">
      <c r="A623" s="4">
        <v>622</v>
      </c>
      <c r="B623" s="37">
        <v>44785</v>
      </c>
      <c r="C623" s="34" t="s">
        <v>48</v>
      </c>
      <c r="D623" s="34" t="s">
        <v>36</v>
      </c>
      <c r="E623" s="34" t="s">
        <v>43</v>
      </c>
      <c r="F623" s="34" t="s">
        <v>21</v>
      </c>
      <c r="G623" s="34"/>
      <c r="H623" s="34"/>
      <c r="I623" s="34" t="s">
        <v>14</v>
      </c>
      <c r="J623" s="34" t="s">
        <v>13</v>
      </c>
      <c r="L623" s="12"/>
    </row>
    <row r="624" spans="1:12" ht="18" customHeight="1">
      <c r="A624" s="4">
        <v>623</v>
      </c>
      <c r="B624" s="37">
        <v>44785</v>
      </c>
      <c r="C624" s="34" t="s">
        <v>23</v>
      </c>
      <c r="D624" s="34" t="s">
        <v>58</v>
      </c>
      <c r="E624" s="34" t="s">
        <v>16</v>
      </c>
      <c r="F624" s="34" t="s">
        <v>45</v>
      </c>
      <c r="G624" s="34"/>
      <c r="H624" s="34"/>
      <c r="I624" s="34" t="s">
        <v>38</v>
      </c>
      <c r="J624" s="34" t="s">
        <v>20</v>
      </c>
      <c r="L624" s="12"/>
    </row>
    <row r="625" spans="1:12" ht="18" customHeight="1">
      <c r="A625" s="4">
        <v>624</v>
      </c>
      <c r="B625" s="37">
        <v>44785</v>
      </c>
      <c r="C625" s="34" t="s">
        <v>56</v>
      </c>
      <c r="D625" s="34" t="s">
        <v>17</v>
      </c>
      <c r="E625" s="34" t="s">
        <v>29</v>
      </c>
      <c r="F625" s="34" t="s">
        <v>18</v>
      </c>
      <c r="G625" s="34"/>
      <c r="H625" s="34"/>
      <c r="I625" s="34" t="s">
        <v>8</v>
      </c>
      <c r="J625" s="34" t="s">
        <v>31</v>
      </c>
      <c r="L625" s="12"/>
    </row>
    <row r="626" spans="1:12" ht="18" customHeight="1">
      <c r="A626" s="4">
        <v>625</v>
      </c>
      <c r="B626" s="37">
        <v>44785</v>
      </c>
      <c r="C626" s="34" t="s">
        <v>15</v>
      </c>
      <c r="D626" s="34" t="s">
        <v>42</v>
      </c>
      <c r="E626" s="34" t="s">
        <v>33</v>
      </c>
      <c r="F626" s="34" t="s">
        <v>4</v>
      </c>
      <c r="G626" s="34"/>
      <c r="H626" s="34"/>
      <c r="I626" s="34" t="s">
        <v>37</v>
      </c>
      <c r="J626" s="34" t="s">
        <v>19</v>
      </c>
      <c r="L626" s="12"/>
    </row>
    <row r="627" spans="1:12" ht="18" customHeight="1">
      <c r="A627" s="4">
        <v>626</v>
      </c>
      <c r="B627" s="37">
        <v>44786</v>
      </c>
      <c r="C627" s="34" t="s">
        <v>60</v>
      </c>
      <c r="D627" s="34" t="s">
        <v>28</v>
      </c>
      <c r="E627" s="34" t="s">
        <v>12</v>
      </c>
      <c r="F627" s="34" t="s">
        <v>27</v>
      </c>
      <c r="G627" s="34"/>
      <c r="H627" s="34"/>
      <c r="I627" s="34" t="s">
        <v>9</v>
      </c>
      <c r="J627" s="34" t="s">
        <v>32</v>
      </c>
      <c r="L627" s="12"/>
    </row>
    <row r="628" spans="1:12" ht="18" customHeight="1">
      <c r="A628" s="4">
        <v>627</v>
      </c>
      <c r="B628" s="37">
        <v>44786</v>
      </c>
      <c r="C628" s="34" t="s">
        <v>42</v>
      </c>
      <c r="D628" s="34" t="s">
        <v>33</v>
      </c>
      <c r="E628" s="34" t="s">
        <v>4</v>
      </c>
      <c r="F628" s="34" t="s">
        <v>11</v>
      </c>
      <c r="G628" s="34"/>
      <c r="H628" s="34"/>
      <c r="I628" s="34" t="s">
        <v>37</v>
      </c>
      <c r="J628" s="34" t="s">
        <v>19</v>
      </c>
      <c r="L628" s="12"/>
    </row>
    <row r="629" spans="1:12" ht="18" customHeight="1">
      <c r="A629" s="4">
        <v>628</v>
      </c>
      <c r="B629" s="37">
        <v>44786</v>
      </c>
      <c r="C629" s="34" t="s">
        <v>58</v>
      </c>
      <c r="D629" s="34" t="s">
        <v>16</v>
      </c>
      <c r="E629" s="34" t="s">
        <v>45</v>
      </c>
      <c r="F629" s="34" t="s">
        <v>66</v>
      </c>
      <c r="G629" s="34"/>
      <c r="H629" s="34"/>
      <c r="I629" s="34" t="s">
        <v>38</v>
      </c>
      <c r="J629" s="34" t="s">
        <v>20</v>
      </c>
      <c r="L629" s="12"/>
    </row>
    <row r="630" spans="1:12" ht="18" customHeight="1">
      <c r="A630" s="4">
        <v>629</v>
      </c>
      <c r="B630" s="37">
        <v>44786</v>
      </c>
      <c r="C630" s="34" t="s">
        <v>22</v>
      </c>
      <c r="D630" s="34" t="s">
        <v>49</v>
      </c>
      <c r="E630" s="34" t="s">
        <v>5</v>
      </c>
      <c r="F630" s="34" t="s">
        <v>55</v>
      </c>
      <c r="G630" s="34"/>
      <c r="H630" s="34"/>
      <c r="I630" s="34" t="s">
        <v>25</v>
      </c>
      <c r="J630" s="34" t="s">
        <v>26</v>
      </c>
      <c r="L630" s="12"/>
    </row>
    <row r="631" spans="1:12" ht="18" customHeight="1">
      <c r="A631" s="4">
        <v>630</v>
      </c>
      <c r="B631" s="37">
        <v>44787</v>
      </c>
      <c r="C631" s="34" t="s">
        <v>49</v>
      </c>
      <c r="D631" s="34" t="s">
        <v>5</v>
      </c>
      <c r="E631" s="34" t="s">
        <v>55</v>
      </c>
      <c r="F631" s="34" t="s">
        <v>41</v>
      </c>
      <c r="G631" s="34"/>
      <c r="H631" s="34"/>
      <c r="I631" s="34" t="s">
        <v>25</v>
      </c>
      <c r="J631" s="34" t="s">
        <v>26</v>
      </c>
      <c r="L631" s="12"/>
    </row>
    <row r="632" spans="1:12" ht="18" customHeight="1">
      <c r="A632" s="4">
        <v>631</v>
      </c>
      <c r="B632" s="37">
        <v>44787</v>
      </c>
      <c r="C632" s="34" t="s">
        <v>28</v>
      </c>
      <c r="D632" s="34" t="s">
        <v>12</v>
      </c>
      <c r="E632" s="34" t="s">
        <v>27</v>
      </c>
      <c r="F632" s="34" t="s">
        <v>10</v>
      </c>
      <c r="G632" s="34"/>
      <c r="H632" s="34"/>
      <c r="I632" s="34" t="s">
        <v>9</v>
      </c>
      <c r="J632" s="34" t="s">
        <v>32</v>
      </c>
      <c r="L632" s="12"/>
    </row>
    <row r="633" spans="1:12" ht="18" customHeight="1">
      <c r="A633" s="4">
        <v>632</v>
      </c>
      <c r="B633" s="37">
        <v>44787</v>
      </c>
      <c r="C633" s="34" t="s">
        <v>29</v>
      </c>
      <c r="D633" s="34" t="s">
        <v>18</v>
      </c>
      <c r="E633" s="34" t="s">
        <v>40</v>
      </c>
      <c r="F633" s="34" t="s">
        <v>56</v>
      </c>
      <c r="G633" s="34"/>
      <c r="H633" s="34"/>
      <c r="I633" s="34" t="s">
        <v>8</v>
      </c>
      <c r="J633" s="34" t="s">
        <v>31</v>
      </c>
      <c r="L633" s="12"/>
    </row>
    <row r="634" spans="1:12" ht="18" customHeight="1">
      <c r="A634" s="4">
        <v>633</v>
      </c>
      <c r="B634" s="37">
        <v>44787</v>
      </c>
      <c r="C634" s="34" t="s">
        <v>43</v>
      </c>
      <c r="D634" s="34" t="s">
        <v>21</v>
      </c>
      <c r="E634" s="34" t="s">
        <v>6</v>
      </c>
      <c r="F634" s="34" t="s">
        <v>48</v>
      </c>
      <c r="G634" s="34"/>
      <c r="H634" s="34"/>
      <c r="I634" s="34" t="s">
        <v>14</v>
      </c>
      <c r="J634" s="34" t="s">
        <v>13</v>
      </c>
      <c r="L634" s="12"/>
    </row>
    <row r="635" spans="1:12" ht="18" customHeight="1">
      <c r="A635" s="4">
        <v>634</v>
      </c>
      <c r="B635" s="37">
        <v>44787</v>
      </c>
      <c r="C635" s="34" t="s">
        <v>33</v>
      </c>
      <c r="D635" s="34" t="s">
        <v>4</v>
      </c>
      <c r="E635" s="34" t="s">
        <v>11</v>
      </c>
      <c r="F635" s="34" t="s">
        <v>51</v>
      </c>
      <c r="G635" s="34"/>
      <c r="H635" s="34"/>
      <c r="I635" s="34" t="s">
        <v>37</v>
      </c>
      <c r="J635" s="34" t="s">
        <v>19</v>
      </c>
      <c r="L635" s="12"/>
    </row>
    <row r="636" spans="1:12" ht="18" customHeight="1">
      <c r="A636" s="4">
        <v>635</v>
      </c>
      <c r="B636" s="37">
        <v>44787</v>
      </c>
      <c r="C636" s="34" t="s">
        <v>16</v>
      </c>
      <c r="D636" s="34" t="s">
        <v>45</v>
      </c>
      <c r="E636" s="34" t="s">
        <v>66</v>
      </c>
      <c r="F636" s="34" t="s">
        <v>23</v>
      </c>
      <c r="G636" s="34"/>
      <c r="H636" s="34"/>
      <c r="I636" s="34" t="s">
        <v>38</v>
      </c>
      <c r="J636" s="34" t="s">
        <v>20</v>
      </c>
      <c r="L636" s="12"/>
    </row>
    <row r="637" spans="1:12" ht="18" customHeight="1">
      <c r="A637" s="4">
        <v>636</v>
      </c>
      <c r="B637" s="37">
        <v>44789</v>
      </c>
      <c r="C637" s="34" t="s">
        <v>45</v>
      </c>
      <c r="D637" s="34" t="s">
        <v>50</v>
      </c>
      <c r="E637" s="34" t="s">
        <v>23</v>
      </c>
      <c r="F637" s="34" t="s">
        <v>57</v>
      </c>
      <c r="G637" s="34"/>
      <c r="H637" s="34"/>
      <c r="I637" s="34" t="s">
        <v>26</v>
      </c>
      <c r="J637" s="34" t="s">
        <v>8</v>
      </c>
      <c r="L637" s="12"/>
    </row>
    <row r="638" spans="1:12" ht="18" customHeight="1">
      <c r="A638" s="4">
        <v>637</v>
      </c>
      <c r="B638" s="37">
        <v>44789</v>
      </c>
      <c r="C638" s="34" t="s">
        <v>4</v>
      </c>
      <c r="D638" s="34" t="s">
        <v>11</v>
      </c>
      <c r="E638" s="34" t="s">
        <v>22</v>
      </c>
      <c r="F638" s="34" t="s">
        <v>42</v>
      </c>
      <c r="G638" s="34"/>
      <c r="H638" s="34"/>
      <c r="I638" s="34" t="s">
        <v>32</v>
      </c>
      <c r="J638" s="34" t="s">
        <v>25</v>
      </c>
      <c r="L638" s="12"/>
    </row>
    <row r="639" spans="1:12" ht="18" customHeight="1">
      <c r="A639" s="4">
        <v>638</v>
      </c>
      <c r="B639" s="37">
        <v>44789</v>
      </c>
      <c r="C639" s="34" t="s">
        <v>34</v>
      </c>
      <c r="D639" s="34" t="s">
        <v>15</v>
      </c>
      <c r="E639" s="34" t="s">
        <v>24</v>
      </c>
      <c r="F639" s="34" t="s">
        <v>72</v>
      </c>
      <c r="G639" s="34"/>
      <c r="H639" s="34"/>
      <c r="I639" s="34" t="s">
        <v>19</v>
      </c>
      <c r="J639" s="34" t="s">
        <v>20</v>
      </c>
      <c r="L639" s="12"/>
    </row>
    <row r="640" spans="1:12" ht="18" customHeight="1">
      <c r="A640" s="4">
        <v>639</v>
      </c>
      <c r="B640" s="37">
        <v>44789</v>
      </c>
      <c r="C640" s="34" t="s">
        <v>21</v>
      </c>
      <c r="D640" s="34" t="s">
        <v>48</v>
      </c>
      <c r="E640" s="34" t="s">
        <v>36</v>
      </c>
      <c r="F640" s="34" t="s">
        <v>65</v>
      </c>
      <c r="G640" s="34"/>
      <c r="H640" s="34"/>
      <c r="I640" s="34" t="s">
        <v>14</v>
      </c>
      <c r="J640" s="34" t="s">
        <v>38</v>
      </c>
      <c r="L640" s="12"/>
    </row>
    <row r="641" spans="1:12" ht="18" customHeight="1">
      <c r="A641" s="4">
        <v>640</v>
      </c>
      <c r="B641" s="37">
        <v>44789</v>
      </c>
      <c r="C641" s="34" t="s">
        <v>18</v>
      </c>
      <c r="D641" s="34" t="s">
        <v>40</v>
      </c>
      <c r="E641" s="34" t="s">
        <v>56</v>
      </c>
      <c r="F641" s="34" t="s">
        <v>17</v>
      </c>
      <c r="G641" s="34"/>
      <c r="H641" s="34"/>
      <c r="I641" s="34" t="s">
        <v>31</v>
      </c>
      <c r="J641" s="34" t="s">
        <v>9</v>
      </c>
      <c r="L641" s="12"/>
    </row>
    <row r="642" spans="1:12" ht="18" customHeight="1">
      <c r="A642" s="4">
        <v>641</v>
      </c>
      <c r="B642" s="37">
        <v>44789</v>
      </c>
      <c r="C642" s="34" t="s">
        <v>12</v>
      </c>
      <c r="D642" s="34" t="s">
        <v>27</v>
      </c>
      <c r="E642" s="34" t="s">
        <v>10</v>
      </c>
      <c r="F642" s="34" t="s">
        <v>28</v>
      </c>
      <c r="G642" s="34"/>
      <c r="H642" s="34"/>
      <c r="I642" s="34" t="s">
        <v>13</v>
      </c>
      <c r="J642" s="34" t="s">
        <v>37</v>
      </c>
      <c r="L642" s="12"/>
    </row>
    <row r="643" spans="1:12" ht="18" customHeight="1">
      <c r="A643" s="4">
        <v>642</v>
      </c>
      <c r="B643" s="37">
        <v>44790</v>
      </c>
      <c r="C643" s="34" t="s">
        <v>40</v>
      </c>
      <c r="D643" s="34" t="s">
        <v>56</v>
      </c>
      <c r="E643" s="34" t="s">
        <v>17</v>
      </c>
      <c r="F643" s="34" t="s">
        <v>29</v>
      </c>
      <c r="G643" s="34"/>
      <c r="H643" s="34"/>
      <c r="I643" s="34" t="s">
        <v>31</v>
      </c>
      <c r="J643" s="34" t="s">
        <v>9</v>
      </c>
      <c r="L643" s="12"/>
    </row>
    <row r="644" spans="1:12" ht="18" customHeight="1">
      <c r="A644" s="4">
        <v>643</v>
      </c>
      <c r="B644" s="37">
        <v>44790</v>
      </c>
      <c r="C644" s="34" t="s">
        <v>48</v>
      </c>
      <c r="D644" s="34" t="s">
        <v>36</v>
      </c>
      <c r="E644" s="34" t="s">
        <v>65</v>
      </c>
      <c r="F644" s="34" t="s">
        <v>6</v>
      </c>
      <c r="G644" s="34"/>
      <c r="H644" s="34"/>
      <c r="I644" s="34" t="s">
        <v>14</v>
      </c>
      <c r="J644" s="34" t="s">
        <v>38</v>
      </c>
      <c r="L644" s="12"/>
    </row>
    <row r="645" spans="1:12" ht="18" customHeight="1">
      <c r="A645" s="4">
        <v>644</v>
      </c>
      <c r="B645" s="37">
        <v>44790</v>
      </c>
      <c r="C645" s="34" t="s">
        <v>15</v>
      </c>
      <c r="D645" s="34" t="s">
        <v>24</v>
      </c>
      <c r="E645" s="34" t="s">
        <v>72</v>
      </c>
      <c r="F645" s="34" t="s">
        <v>59</v>
      </c>
      <c r="G645" s="34"/>
      <c r="H645" s="34"/>
      <c r="I645" s="34" t="s">
        <v>19</v>
      </c>
      <c r="J645" s="34" t="s">
        <v>20</v>
      </c>
      <c r="L645" s="12"/>
    </row>
    <row r="646" spans="1:12" ht="18" customHeight="1">
      <c r="A646" s="4">
        <v>645</v>
      </c>
      <c r="B646" s="37">
        <v>44790</v>
      </c>
      <c r="C646" s="34" t="s">
        <v>11</v>
      </c>
      <c r="D646" s="34" t="s">
        <v>22</v>
      </c>
      <c r="E646" s="34" t="s">
        <v>42</v>
      </c>
      <c r="F646" s="34" t="s">
        <v>33</v>
      </c>
      <c r="G646" s="34"/>
      <c r="H646" s="34"/>
      <c r="I646" s="34" t="s">
        <v>32</v>
      </c>
      <c r="J646" s="34" t="s">
        <v>25</v>
      </c>
      <c r="L646" s="12"/>
    </row>
    <row r="647" spans="1:12" ht="18" customHeight="1">
      <c r="A647" s="4">
        <v>646</v>
      </c>
      <c r="B647" s="37">
        <v>44790</v>
      </c>
      <c r="C647" s="34" t="s">
        <v>27</v>
      </c>
      <c r="D647" s="34" t="s">
        <v>10</v>
      </c>
      <c r="E647" s="34" t="s">
        <v>28</v>
      </c>
      <c r="F647" s="34" t="s">
        <v>60</v>
      </c>
      <c r="G647" s="34"/>
      <c r="H647" s="34"/>
      <c r="I647" s="34" t="s">
        <v>13</v>
      </c>
      <c r="J647" s="34" t="s">
        <v>37</v>
      </c>
      <c r="L647" s="12"/>
    </row>
    <row r="648" spans="1:12" ht="18" customHeight="1">
      <c r="A648" s="4">
        <v>647</v>
      </c>
      <c r="B648" s="37">
        <v>44791</v>
      </c>
      <c r="C648" s="34" t="s">
        <v>10</v>
      </c>
      <c r="D648" s="34" t="s">
        <v>28</v>
      </c>
      <c r="E648" s="34" t="s">
        <v>60</v>
      </c>
      <c r="F648" s="34" t="s">
        <v>12</v>
      </c>
      <c r="G648" s="34"/>
      <c r="H648" s="34"/>
      <c r="I648" s="34" t="s">
        <v>13</v>
      </c>
      <c r="J648" s="34" t="s">
        <v>37</v>
      </c>
      <c r="L648" s="12"/>
    </row>
    <row r="649" spans="1:12" ht="18" customHeight="1">
      <c r="A649" s="4">
        <v>648</v>
      </c>
      <c r="B649" s="37">
        <v>44791</v>
      </c>
      <c r="C649" s="34" t="s">
        <v>36</v>
      </c>
      <c r="D649" s="34" t="s">
        <v>65</v>
      </c>
      <c r="E649" s="34" t="s">
        <v>6</v>
      </c>
      <c r="F649" s="34" t="s">
        <v>21</v>
      </c>
      <c r="G649" s="34"/>
      <c r="H649" s="34"/>
      <c r="I649" s="34" t="s">
        <v>14</v>
      </c>
      <c r="J649" s="34" t="s">
        <v>38</v>
      </c>
      <c r="L649" s="12"/>
    </row>
    <row r="650" spans="1:12" ht="18" customHeight="1">
      <c r="A650" s="4">
        <v>649</v>
      </c>
      <c r="B650" s="37">
        <v>44791</v>
      </c>
      <c r="C650" s="34" t="s">
        <v>56</v>
      </c>
      <c r="D650" s="34" t="s">
        <v>17</v>
      </c>
      <c r="E650" s="34" t="s">
        <v>29</v>
      </c>
      <c r="F650" s="34" t="s">
        <v>18</v>
      </c>
      <c r="G650" s="34"/>
      <c r="H650" s="34"/>
      <c r="I650" s="34" t="s">
        <v>31</v>
      </c>
      <c r="J650" s="34" t="s">
        <v>9</v>
      </c>
      <c r="L650" s="12"/>
    </row>
    <row r="651" spans="1:12" ht="18" customHeight="1">
      <c r="A651" s="4">
        <v>650</v>
      </c>
      <c r="B651" s="37">
        <v>44791</v>
      </c>
      <c r="C651" s="34" t="s">
        <v>24</v>
      </c>
      <c r="D651" s="34" t="s">
        <v>72</v>
      </c>
      <c r="E651" s="34" t="s">
        <v>59</v>
      </c>
      <c r="F651" s="34" t="s">
        <v>34</v>
      </c>
      <c r="G651" s="34"/>
      <c r="H651" s="34"/>
      <c r="I651" s="34" t="s">
        <v>19</v>
      </c>
      <c r="J651" s="34" t="s">
        <v>20</v>
      </c>
      <c r="L651" s="12"/>
    </row>
    <row r="652" spans="1:12" ht="18" customHeight="1">
      <c r="A652" s="4">
        <v>651</v>
      </c>
      <c r="B652" s="37">
        <v>44791</v>
      </c>
      <c r="C652" s="34" t="s">
        <v>22</v>
      </c>
      <c r="D652" s="34" t="s">
        <v>42</v>
      </c>
      <c r="E652" s="34" t="s">
        <v>33</v>
      </c>
      <c r="F652" s="34" t="s">
        <v>4</v>
      </c>
      <c r="G652" s="34"/>
      <c r="H652" s="34"/>
      <c r="I652" s="34" t="s">
        <v>32</v>
      </c>
      <c r="J652" s="34" t="s">
        <v>25</v>
      </c>
      <c r="L652" s="12"/>
    </row>
    <row r="653" spans="1:12" ht="18" customHeight="1">
      <c r="A653" s="4">
        <v>652</v>
      </c>
      <c r="B653" s="37">
        <v>44792</v>
      </c>
      <c r="C653" s="34" t="s">
        <v>72</v>
      </c>
      <c r="D653" s="34" t="s">
        <v>59</v>
      </c>
      <c r="E653" s="34" t="s">
        <v>34</v>
      </c>
      <c r="F653" s="34" t="s">
        <v>15</v>
      </c>
      <c r="G653" s="34"/>
      <c r="H653" s="34"/>
      <c r="I653" s="34" t="s">
        <v>25</v>
      </c>
      <c r="J653" s="34" t="s">
        <v>31</v>
      </c>
      <c r="L653" s="12"/>
    </row>
    <row r="654" spans="1:12" ht="18" customHeight="1">
      <c r="A654" s="4">
        <v>653</v>
      </c>
      <c r="B654" s="37">
        <v>44792</v>
      </c>
      <c r="C654" s="34" t="s">
        <v>42</v>
      </c>
      <c r="D654" s="34" t="s">
        <v>33</v>
      </c>
      <c r="E654" s="34" t="s">
        <v>4</v>
      </c>
      <c r="F654" s="34" t="s">
        <v>11</v>
      </c>
      <c r="G654" s="34"/>
      <c r="H654" s="34"/>
      <c r="I654" s="34" t="s">
        <v>13</v>
      </c>
      <c r="J654" s="34" t="s">
        <v>19</v>
      </c>
      <c r="L654" s="12"/>
    </row>
    <row r="655" spans="1:12" ht="18" customHeight="1">
      <c r="A655" s="4">
        <v>654</v>
      </c>
      <c r="B655" s="37">
        <v>44792</v>
      </c>
      <c r="C655" s="34" t="s">
        <v>5</v>
      </c>
      <c r="D655" s="34" t="s">
        <v>55</v>
      </c>
      <c r="E655" s="34" t="s">
        <v>41</v>
      </c>
      <c r="F655" s="34" t="s">
        <v>22</v>
      </c>
      <c r="G655" s="34"/>
      <c r="H655" s="34"/>
      <c r="I655" s="34" t="s">
        <v>9</v>
      </c>
      <c r="J655" s="34" t="s">
        <v>8</v>
      </c>
      <c r="L655" s="12"/>
    </row>
    <row r="656" spans="1:12" ht="18" customHeight="1">
      <c r="A656" s="4">
        <v>655</v>
      </c>
      <c r="B656" s="37">
        <v>44792</v>
      </c>
      <c r="C656" s="34" t="s">
        <v>28</v>
      </c>
      <c r="D656" s="34" t="s">
        <v>60</v>
      </c>
      <c r="E656" s="34" t="s">
        <v>12</v>
      </c>
      <c r="F656" s="34" t="s">
        <v>27</v>
      </c>
      <c r="G656" s="34"/>
      <c r="H656" s="34"/>
      <c r="I656" s="34" t="s">
        <v>32</v>
      </c>
      <c r="J656" s="34" t="s">
        <v>26</v>
      </c>
      <c r="L656" s="12"/>
    </row>
    <row r="657" spans="1:12" ht="18" customHeight="1">
      <c r="A657" s="4">
        <v>656</v>
      </c>
      <c r="B657" s="37">
        <v>44792</v>
      </c>
      <c r="C657" s="34" t="s">
        <v>23</v>
      </c>
      <c r="D657" s="34" t="s">
        <v>57</v>
      </c>
      <c r="E657" s="34" t="s">
        <v>16</v>
      </c>
      <c r="F657" s="34" t="s">
        <v>43</v>
      </c>
      <c r="G657" s="34"/>
      <c r="H657" s="34"/>
      <c r="I657" s="34" t="s">
        <v>20</v>
      </c>
      <c r="J657" s="34" t="s">
        <v>14</v>
      </c>
      <c r="L657" s="12"/>
    </row>
    <row r="658" spans="1:12" ht="18" customHeight="1">
      <c r="A658" s="4">
        <v>657</v>
      </c>
      <c r="B658" s="37">
        <v>44792</v>
      </c>
      <c r="C658" s="34" t="s">
        <v>17</v>
      </c>
      <c r="D658" s="34" t="s">
        <v>29</v>
      </c>
      <c r="E658" s="34" t="s">
        <v>18</v>
      </c>
      <c r="F658" s="34" t="s">
        <v>40</v>
      </c>
      <c r="G658" s="34"/>
      <c r="H658" s="34"/>
      <c r="I658" s="34" t="s">
        <v>37</v>
      </c>
      <c r="J658" s="34" t="s">
        <v>38</v>
      </c>
      <c r="L658" s="12"/>
    </row>
    <row r="659" spans="1:12" ht="18" customHeight="1">
      <c r="A659" s="4">
        <v>658</v>
      </c>
      <c r="B659" s="37">
        <v>44793</v>
      </c>
      <c r="C659" s="34" t="s">
        <v>60</v>
      </c>
      <c r="D659" s="34" t="s">
        <v>12</v>
      </c>
      <c r="E659" s="34" t="s">
        <v>27</v>
      </c>
      <c r="F659" s="34" t="s">
        <v>10</v>
      </c>
      <c r="G659" s="34"/>
      <c r="H659" s="34"/>
      <c r="I659" s="34" t="s">
        <v>32</v>
      </c>
      <c r="J659" s="34" t="s">
        <v>26</v>
      </c>
      <c r="L659" s="12"/>
    </row>
    <row r="660" spans="1:12" ht="18" customHeight="1">
      <c r="A660" s="4">
        <v>659</v>
      </c>
      <c r="B660" s="37">
        <v>44793</v>
      </c>
      <c r="C660" s="34" t="s">
        <v>55</v>
      </c>
      <c r="D660" s="34" t="s">
        <v>41</v>
      </c>
      <c r="E660" s="34" t="s">
        <v>22</v>
      </c>
      <c r="F660" s="34" t="s">
        <v>49</v>
      </c>
      <c r="G660" s="34"/>
      <c r="H660" s="34"/>
      <c r="I660" s="34" t="s">
        <v>9</v>
      </c>
      <c r="J660" s="34" t="s">
        <v>8</v>
      </c>
      <c r="L660" s="12"/>
    </row>
    <row r="661" spans="1:12" ht="18" customHeight="1">
      <c r="A661" s="4">
        <v>660</v>
      </c>
      <c r="B661" s="37">
        <v>44793</v>
      </c>
      <c r="C661" s="34" t="s">
        <v>59</v>
      </c>
      <c r="D661" s="34" t="s">
        <v>34</v>
      </c>
      <c r="E661" s="34" t="s">
        <v>15</v>
      </c>
      <c r="F661" s="34" t="s">
        <v>24</v>
      </c>
      <c r="G661" s="34"/>
      <c r="H661" s="34"/>
      <c r="I661" s="34" t="s">
        <v>25</v>
      </c>
      <c r="J661" s="34" t="s">
        <v>31</v>
      </c>
      <c r="L661" s="12"/>
    </row>
    <row r="662" spans="1:12" ht="18" customHeight="1">
      <c r="A662" s="4">
        <v>661</v>
      </c>
      <c r="B662" s="37">
        <v>44793</v>
      </c>
      <c r="C662" s="34" t="s">
        <v>29</v>
      </c>
      <c r="D662" s="34" t="s">
        <v>18</v>
      </c>
      <c r="E662" s="34" t="s">
        <v>40</v>
      </c>
      <c r="F662" s="34" t="s">
        <v>56</v>
      </c>
      <c r="G662" s="34"/>
      <c r="H662" s="34"/>
      <c r="I662" s="34" t="s">
        <v>37</v>
      </c>
      <c r="J662" s="34" t="s">
        <v>38</v>
      </c>
      <c r="L662" s="12"/>
    </row>
    <row r="663" spans="1:12" ht="18" customHeight="1">
      <c r="A663" s="4">
        <v>662</v>
      </c>
      <c r="B663" s="37">
        <v>44793</v>
      </c>
      <c r="C663" s="34" t="s">
        <v>57</v>
      </c>
      <c r="D663" s="34" t="s">
        <v>16</v>
      </c>
      <c r="E663" s="34" t="s">
        <v>43</v>
      </c>
      <c r="F663" s="34" t="s">
        <v>50</v>
      </c>
      <c r="G663" s="34"/>
      <c r="H663" s="34"/>
      <c r="I663" s="34" t="s">
        <v>20</v>
      </c>
      <c r="J663" s="34" t="s">
        <v>14</v>
      </c>
      <c r="L663" s="12"/>
    </row>
    <row r="664" spans="1:12" ht="18" customHeight="1">
      <c r="A664" s="4">
        <v>663</v>
      </c>
      <c r="B664" s="37">
        <v>44793</v>
      </c>
      <c r="C664" s="34" t="s">
        <v>33</v>
      </c>
      <c r="D664" s="34" t="s">
        <v>4</v>
      </c>
      <c r="E664" s="34" t="s">
        <v>11</v>
      </c>
      <c r="F664" s="34" t="s">
        <v>51</v>
      </c>
      <c r="G664" s="34"/>
      <c r="H664" s="34"/>
      <c r="I664" s="34" t="s">
        <v>13</v>
      </c>
      <c r="J664" s="34" t="s">
        <v>19</v>
      </c>
      <c r="L664" s="12"/>
    </row>
    <row r="665" spans="1:12" ht="18" customHeight="1">
      <c r="A665" s="4">
        <v>664</v>
      </c>
      <c r="B665" s="37">
        <v>44794</v>
      </c>
      <c r="C665" s="34" t="s">
        <v>4</v>
      </c>
      <c r="D665" s="34" t="s">
        <v>11</v>
      </c>
      <c r="E665" s="34" t="s">
        <v>51</v>
      </c>
      <c r="F665" s="34" t="s">
        <v>42</v>
      </c>
      <c r="G665" s="34"/>
      <c r="H665" s="34"/>
      <c r="I665" s="34" t="s">
        <v>13</v>
      </c>
      <c r="J665" s="34" t="s">
        <v>19</v>
      </c>
      <c r="L665" s="13"/>
    </row>
    <row r="666" spans="1:12" ht="18" customHeight="1">
      <c r="A666" s="4">
        <v>665</v>
      </c>
      <c r="B666" s="37">
        <v>44794</v>
      </c>
      <c r="C666" s="34" t="s">
        <v>34</v>
      </c>
      <c r="D666" s="34" t="s">
        <v>15</v>
      </c>
      <c r="E666" s="34" t="s">
        <v>24</v>
      </c>
      <c r="F666" s="34" t="s">
        <v>72</v>
      </c>
      <c r="G666" s="34"/>
      <c r="H666" s="34"/>
      <c r="I666" s="34" t="s">
        <v>25</v>
      </c>
      <c r="J666" s="34" t="s">
        <v>31</v>
      </c>
      <c r="L666" s="12"/>
    </row>
    <row r="667" spans="1:12" ht="18" customHeight="1">
      <c r="A667" s="4">
        <v>666</v>
      </c>
      <c r="B667" s="37">
        <v>44794</v>
      </c>
      <c r="C667" s="34" t="s">
        <v>41</v>
      </c>
      <c r="D667" s="34" t="s">
        <v>22</v>
      </c>
      <c r="E667" s="34" t="s">
        <v>49</v>
      </c>
      <c r="F667" s="34" t="s">
        <v>5</v>
      </c>
      <c r="G667" s="34"/>
      <c r="H667" s="34"/>
      <c r="I667" s="34" t="s">
        <v>9</v>
      </c>
      <c r="J667" s="34" t="s">
        <v>8</v>
      </c>
      <c r="L667" s="12"/>
    </row>
    <row r="668" spans="1:12" ht="18" customHeight="1">
      <c r="A668" s="4">
        <v>667</v>
      </c>
      <c r="B668" s="37">
        <v>44794</v>
      </c>
      <c r="C668" s="34" t="s">
        <v>18</v>
      </c>
      <c r="D668" s="34" t="s">
        <v>40</v>
      </c>
      <c r="E668" s="34" t="s">
        <v>56</v>
      </c>
      <c r="F668" s="34" t="s">
        <v>17</v>
      </c>
      <c r="G668" s="34"/>
      <c r="H668" s="34"/>
      <c r="I668" s="34" t="s">
        <v>37</v>
      </c>
      <c r="J668" s="34" t="s">
        <v>38</v>
      </c>
      <c r="L668" s="12"/>
    </row>
    <row r="669" spans="1:12" ht="18" customHeight="1">
      <c r="A669" s="4">
        <v>668</v>
      </c>
      <c r="B669" s="37">
        <v>44794</v>
      </c>
      <c r="C669" s="34" t="s">
        <v>16</v>
      </c>
      <c r="D669" s="34" t="s">
        <v>43</v>
      </c>
      <c r="E669" s="34" t="s">
        <v>50</v>
      </c>
      <c r="F669" s="34" t="s">
        <v>23</v>
      </c>
      <c r="G669" s="34"/>
      <c r="H669" s="34"/>
      <c r="I669" s="34" t="s">
        <v>20</v>
      </c>
      <c r="J669" s="34" t="s">
        <v>14</v>
      </c>
      <c r="L669" s="12"/>
    </row>
    <row r="670" spans="1:12" ht="18" customHeight="1">
      <c r="A670" s="4">
        <v>669</v>
      </c>
      <c r="B670" s="37">
        <v>44794</v>
      </c>
      <c r="C670" s="34" t="s">
        <v>12</v>
      </c>
      <c r="D670" s="34" t="s">
        <v>27</v>
      </c>
      <c r="E670" s="34" t="s">
        <v>316</v>
      </c>
      <c r="F670" s="34" t="s">
        <v>28</v>
      </c>
      <c r="G670" s="34"/>
      <c r="H670" s="34"/>
      <c r="I670" s="34" t="s">
        <v>32</v>
      </c>
      <c r="J670" s="34" t="s">
        <v>26</v>
      </c>
      <c r="L670" s="12"/>
    </row>
    <row r="671" spans="1:12" ht="18" customHeight="1">
      <c r="A671" s="4">
        <v>670</v>
      </c>
      <c r="B671" s="37">
        <v>44796</v>
      </c>
      <c r="C671" s="34" t="s">
        <v>40</v>
      </c>
      <c r="D671" s="34" t="s">
        <v>56</v>
      </c>
      <c r="E671" s="34" t="s">
        <v>17</v>
      </c>
      <c r="F671" s="34" t="s">
        <v>29</v>
      </c>
      <c r="G671" s="34"/>
      <c r="H671" s="34"/>
      <c r="I671" s="34" t="s">
        <v>9</v>
      </c>
      <c r="J671" s="34" t="s">
        <v>25</v>
      </c>
      <c r="L671" s="12"/>
    </row>
    <row r="672" spans="1:12" ht="18" customHeight="1">
      <c r="A672" s="4">
        <v>671</v>
      </c>
      <c r="B672" s="37">
        <v>44796</v>
      </c>
      <c r="C672" s="34" t="s">
        <v>36</v>
      </c>
      <c r="D672" s="34" t="s">
        <v>45</v>
      </c>
      <c r="E672" s="34" t="s">
        <v>21</v>
      </c>
      <c r="F672" s="34" t="s">
        <v>6</v>
      </c>
      <c r="G672" s="34"/>
      <c r="H672" s="34"/>
      <c r="I672" s="34" t="s">
        <v>37</v>
      </c>
      <c r="J672" s="34" t="s">
        <v>20</v>
      </c>
      <c r="L672" s="12"/>
    </row>
    <row r="673" spans="1:12" ht="18" customHeight="1">
      <c r="A673" s="4">
        <v>672</v>
      </c>
      <c r="B673" s="37">
        <v>44796</v>
      </c>
      <c r="C673" s="34" t="s">
        <v>15</v>
      </c>
      <c r="D673" s="34" t="s">
        <v>24</v>
      </c>
      <c r="E673" s="34" t="s">
        <v>72</v>
      </c>
      <c r="F673" s="34" t="s">
        <v>34</v>
      </c>
      <c r="G673" s="34"/>
      <c r="H673" s="34"/>
      <c r="I673" s="34" t="s">
        <v>38</v>
      </c>
      <c r="J673" s="34" t="s">
        <v>13</v>
      </c>
      <c r="L673" s="12"/>
    </row>
    <row r="674" spans="1:12" ht="18" customHeight="1">
      <c r="A674" s="4">
        <v>673</v>
      </c>
      <c r="B674" s="37">
        <v>44796</v>
      </c>
      <c r="C674" s="34" t="s">
        <v>11</v>
      </c>
      <c r="D674" s="34" t="s">
        <v>30</v>
      </c>
      <c r="E674" s="34" t="s">
        <v>42</v>
      </c>
      <c r="F674" s="34" t="s">
        <v>33</v>
      </c>
      <c r="G674" s="34"/>
      <c r="H674" s="34"/>
      <c r="I674" s="34" t="s">
        <v>31</v>
      </c>
      <c r="J674" s="34" t="s">
        <v>26</v>
      </c>
      <c r="L674" s="12"/>
    </row>
    <row r="675" spans="1:12" ht="18" customHeight="1">
      <c r="A675" s="4">
        <v>674</v>
      </c>
      <c r="B675" s="37">
        <v>44796</v>
      </c>
      <c r="C675" s="34" t="s">
        <v>27</v>
      </c>
      <c r="D675" s="34" t="s">
        <v>10</v>
      </c>
      <c r="E675" s="34" t="s">
        <v>28</v>
      </c>
      <c r="F675" s="34" t="s">
        <v>60</v>
      </c>
      <c r="G675" s="34"/>
      <c r="H675" s="34"/>
      <c r="I675" s="34" t="s">
        <v>14</v>
      </c>
      <c r="J675" s="34" t="s">
        <v>19</v>
      </c>
      <c r="L675" s="12"/>
    </row>
    <row r="676" spans="1:12" ht="18" customHeight="1">
      <c r="A676" s="4">
        <v>675</v>
      </c>
      <c r="B676" s="37">
        <v>44796</v>
      </c>
      <c r="C676" s="34" t="s">
        <v>22</v>
      </c>
      <c r="D676" s="34" t="s">
        <v>49</v>
      </c>
      <c r="E676" s="34" t="s">
        <v>5</v>
      </c>
      <c r="F676" s="34" t="s">
        <v>55</v>
      </c>
      <c r="G676" s="34"/>
      <c r="H676" s="34"/>
      <c r="I676" s="34" t="s">
        <v>8</v>
      </c>
      <c r="J676" s="34" t="s">
        <v>32</v>
      </c>
      <c r="L676" s="12"/>
    </row>
    <row r="677" spans="1:12" ht="18" customHeight="1">
      <c r="A677" s="4">
        <v>676</v>
      </c>
      <c r="B677" s="37">
        <v>44797</v>
      </c>
      <c r="C677" s="34" t="s">
        <v>45</v>
      </c>
      <c r="D677" s="34" t="s">
        <v>21</v>
      </c>
      <c r="E677" s="34" t="s">
        <v>6</v>
      </c>
      <c r="F677" s="34" t="s">
        <v>48</v>
      </c>
      <c r="G677" s="34"/>
      <c r="H677" s="34"/>
      <c r="I677" s="34" t="s">
        <v>37</v>
      </c>
      <c r="J677" s="34" t="s">
        <v>20</v>
      </c>
      <c r="L677" s="12"/>
    </row>
    <row r="678" spans="1:12" ht="18" customHeight="1">
      <c r="A678" s="4">
        <v>677</v>
      </c>
      <c r="B678" s="37">
        <v>44797</v>
      </c>
      <c r="C678" s="34" t="s">
        <v>49</v>
      </c>
      <c r="D678" s="34" t="s">
        <v>5</v>
      </c>
      <c r="E678" s="34" t="s">
        <v>55</v>
      </c>
      <c r="F678" s="34" t="s">
        <v>41</v>
      </c>
      <c r="G678" s="34"/>
      <c r="H678" s="34"/>
      <c r="I678" s="34" t="s">
        <v>8</v>
      </c>
      <c r="J678" s="34" t="s">
        <v>32</v>
      </c>
      <c r="L678" s="12"/>
    </row>
    <row r="679" spans="1:12" ht="18" customHeight="1">
      <c r="A679" s="4">
        <v>678</v>
      </c>
      <c r="B679" s="37">
        <v>44797</v>
      </c>
      <c r="C679" s="34" t="s">
        <v>10</v>
      </c>
      <c r="D679" s="34" t="s">
        <v>28</v>
      </c>
      <c r="E679" s="34" t="s">
        <v>60</v>
      </c>
      <c r="F679" s="34" t="s">
        <v>12</v>
      </c>
      <c r="G679" s="34"/>
      <c r="H679" s="34"/>
      <c r="I679" s="34" t="s">
        <v>14</v>
      </c>
      <c r="J679" s="34" t="s">
        <v>19</v>
      </c>
      <c r="L679" s="12"/>
    </row>
    <row r="680" spans="1:12" ht="18" customHeight="1">
      <c r="A680" s="4">
        <v>679</v>
      </c>
      <c r="B680" s="37">
        <v>44797</v>
      </c>
      <c r="C680" s="34" t="s">
        <v>56</v>
      </c>
      <c r="D680" s="34" t="s">
        <v>17</v>
      </c>
      <c r="E680" s="34" t="s">
        <v>29</v>
      </c>
      <c r="F680" s="34" t="s">
        <v>18</v>
      </c>
      <c r="G680" s="34"/>
      <c r="H680" s="34"/>
      <c r="I680" s="34" t="s">
        <v>9</v>
      </c>
      <c r="J680" s="34" t="s">
        <v>25</v>
      </c>
      <c r="L680" s="12"/>
    </row>
    <row r="681" spans="1:12" ht="18" customHeight="1">
      <c r="A681" s="4">
        <v>680</v>
      </c>
      <c r="B681" s="37">
        <v>44797</v>
      </c>
      <c r="C681" s="34" t="s">
        <v>30</v>
      </c>
      <c r="D681" s="34" t="s">
        <v>42</v>
      </c>
      <c r="E681" s="34" t="s">
        <v>33</v>
      </c>
      <c r="F681" s="34" t="s">
        <v>51</v>
      </c>
      <c r="G681" s="34"/>
      <c r="H681" s="34"/>
      <c r="I681" s="34" t="s">
        <v>31</v>
      </c>
      <c r="J681" s="34" t="s">
        <v>26</v>
      </c>
      <c r="L681" s="12"/>
    </row>
    <row r="682" spans="1:12" ht="18" customHeight="1">
      <c r="A682" s="4">
        <v>681</v>
      </c>
      <c r="B682" s="37">
        <v>44797</v>
      </c>
      <c r="C682" s="34" t="s">
        <v>24</v>
      </c>
      <c r="D682" s="34" t="s">
        <v>72</v>
      </c>
      <c r="E682" s="34" t="s">
        <v>34</v>
      </c>
      <c r="F682" s="34" t="s">
        <v>50</v>
      </c>
      <c r="G682" s="34"/>
      <c r="H682" s="34"/>
      <c r="I682" s="34" t="s">
        <v>38</v>
      </c>
      <c r="J682" s="34" t="s">
        <v>13</v>
      </c>
      <c r="L682" s="12"/>
    </row>
    <row r="683" spans="1:12" ht="18" customHeight="1">
      <c r="A683" s="4">
        <v>682</v>
      </c>
      <c r="B683" s="37">
        <v>44798</v>
      </c>
      <c r="C683" s="34" t="s">
        <v>72</v>
      </c>
      <c r="D683" s="34" t="s">
        <v>34</v>
      </c>
      <c r="E683" s="34" t="s">
        <v>50</v>
      </c>
      <c r="F683" s="34" t="s">
        <v>15</v>
      </c>
      <c r="G683" s="34"/>
      <c r="H683" s="34"/>
      <c r="I683" s="34" t="s">
        <v>38</v>
      </c>
      <c r="J683" s="34" t="s">
        <v>13</v>
      </c>
      <c r="L683" s="12"/>
    </row>
    <row r="684" spans="1:12" ht="18" customHeight="1">
      <c r="A684" s="4">
        <v>683</v>
      </c>
      <c r="B684" s="37">
        <v>44798</v>
      </c>
      <c r="C684" s="34" t="s">
        <v>5</v>
      </c>
      <c r="D684" s="34" t="s">
        <v>55</v>
      </c>
      <c r="E684" s="34" t="s">
        <v>41</v>
      </c>
      <c r="F684" s="34" t="s">
        <v>22</v>
      </c>
      <c r="G684" s="34"/>
      <c r="H684" s="34"/>
      <c r="I684" s="34" t="s">
        <v>8</v>
      </c>
      <c r="J684" s="34" t="s">
        <v>32</v>
      </c>
      <c r="L684" s="12"/>
    </row>
    <row r="685" spans="1:12" ht="18" customHeight="1">
      <c r="A685" s="4">
        <v>684</v>
      </c>
      <c r="B685" s="37">
        <v>44798</v>
      </c>
      <c r="C685" s="34" t="s">
        <v>28</v>
      </c>
      <c r="D685" s="34" t="s">
        <v>60</v>
      </c>
      <c r="E685" s="34" t="s">
        <v>12</v>
      </c>
      <c r="F685" s="34" t="s">
        <v>27</v>
      </c>
      <c r="G685" s="34"/>
      <c r="H685" s="34"/>
      <c r="I685" s="34" t="s">
        <v>14</v>
      </c>
      <c r="J685" s="34" t="s">
        <v>19</v>
      </c>
      <c r="L685" s="12"/>
    </row>
    <row r="686" spans="1:12" ht="18" customHeight="1">
      <c r="A686" s="4">
        <v>685</v>
      </c>
      <c r="B686" s="37">
        <v>44798</v>
      </c>
      <c r="C686" s="34" t="s">
        <v>21</v>
      </c>
      <c r="D686" s="34" t="s">
        <v>6</v>
      </c>
      <c r="E686" s="34" t="s">
        <v>48</v>
      </c>
      <c r="F686" s="34" t="s">
        <v>36</v>
      </c>
      <c r="G686" s="34"/>
      <c r="H686" s="34"/>
      <c r="I686" s="34" t="s">
        <v>37</v>
      </c>
      <c r="J686" s="34" t="s">
        <v>20</v>
      </c>
      <c r="L686" s="12"/>
    </row>
    <row r="687" spans="1:12" ht="18" customHeight="1">
      <c r="A687" s="4">
        <v>686</v>
      </c>
      <c r="B687" s="37">
        <v>44798</v>
      </c>
      <c r="C687" s="34" t="s">
        <v>17</v>
      </c>
      <c r="D687" s="34" t="s">
        <v>29</v>
      </c>
      <c r="E687" s="34" t="s">
        <v>18</v>
      </c>
      <c r="F687" s="34" t="s">
        <v>40</v>
      </c>
      <c r="G687" s="34"/>
      <c r="H687" s="34"/>
      <c r="I687" s="34" t="s">
        <v>9</v>
      </c>
      <c r="J687" s="34" t="s">
        <v>25</v>
      </c>
      <c r="L687" s="12"/>
    </row>
    <row r="688" spans="1:12" ht="18" customHeight="1">
      <c r="A688" s="4">
        <v>687</v>
      </c>
      <c r="B688" s="37">
        <v>44799</v>
      </c>
      <c r="C688" s="34" t="s">
        <v>55</v>
      </c>
      <c r="D688" s="34" t="s">
        <v>41</v>
      </c>
      <c r="E688" s="34" t="s">
        <v>22</v>
      </c>
      <c r="F688" s="34" t="s">
        <v>49</v>
      </c>
      <c r="G688" s="34"/>
      <c r="H688" s="34"/>
      <c r="I688" s="34" t="s">
        <v>31</v>
      </c>
      <c r="J688" s="34" t="s">
        <v>25</v>
      </c>
      <c r="L688" s="12"/>
    </row>
    <row r="689" spans="1:12" ht="18" customHeight="1">
      <c r="A689" s="4">
        <v>688</v>
      </c>
      <c r="B689" s="37">
        <v>44799</v>
      </c>
      <c r="C689" s="34" t="s">
        <v>59</v>
      </c>
      <c r="D689" s="34" t="s">
        <v>12</v>
      </c>
      <c r="E689" s="34" t="s">
        <v>27</v>
      </c>
      <c r="F689" s="34" t="s">
        <v>10</v>
      </c>
      <c r="G689" s="34"/>
      <c r="H689" s="34"/>
      <c r="I689" s="34" t="s">
        <v>20</v>
      </c>
      <c r="J689" s="34" t="s">
        <v>38</v>
      </c>
      <c r="L689" s="12"/>
    </row>
    <row r="690" spans="1:12" ht="18" customHeight="1">
      <c r="A690" s="4">
        <v>689</v>
      </c>
      <c r="B690" s="37">
        <v>44799</v>
      </c>
      <c r="C690" s="34" t="s">
        <v>34</v>
      </c>
      <c r="D690" s="34" t="s">
        <v>7</v>
      </c>
      <c r="E690" s="34" t="s">
        <v>15</v>
      </c>
      <c r="F690" s="34" t="s">
        <v>24</v>
      </c>
      <c r="G690" s="34"/>
      <c r="H690" s="34"/>
      <c r="I690" s="34" t="s">
        <v>26</v>
      </c>
      <c r="J690" s="34" t="s">
        <v>32</v>
      </c>
      <c r="L690" s="12"/>
    </row>
    <row r="691" spans="1:12" ht="18" customHeight="1">
      <c r="A691" s="4">
        <v>690</v>
      </c>
      <c r="B691" s="37">
        <v>44799</v>
      </c>
      <c r="C691" s="34" t="s">
        <v>6</v>
      </c>
      <c r="D691" s="34" t="s">
        <v>48</v>
      </c>
      <c r="E691" s="34" t="s">
        <v>36</v>
      </c>
      <c r="F691" s="34" t="s">
        <v>45</v>
      </c>
      <c r="G691" s="34"/>
      <c r="H691" s="34"/>
      <c r="I691" s="34" t="s">
        <v>8</v>
      </c>
      <c r="J691" s="34" t="s">
        <v>9</v>
      </c>
      <c r="L691" s="12"/>
    </row>
    <row r="692" spans="1:12" ht="18" customHeight="1">
      <c r="A692" s="4">
        <v>691</v>
      </c>
      <c r="B692" s="37">
        <v>44799</v>
      </c>
      <c r="C692" s="34" t="s">
        <v>29</v>
      </c>
      <c r="D692" s="34" t="s">
        <v>18</v>
      </c>
      <c r="E692" s="34" t="s">
        <v>40</v>
      </c>
      <c r="F692" s="34" t="s">
        <v>56</v>
      </c>
      <c r="G692" s="34"/>
      <c r="H692" s="34"/>
      <c r="I692" s="34" t="s">
        <v>13</v>
      </c>
      <c r="J692" s="34" t="s">
        <v>14</v>
      </c>
      <c r="L692" s="12"/>
    </row>
    <row r="693" spans="1:12" ht="18" customHeight="1">
      <c r="A693" s="4">
        <v>692</v>
      </c>
      <c r="B693" s="37">
        <v>44799</v>
      </c>
      <c r="C693" s="34" t="s">
        <v>43</v>
      </c>
      <c r="D693" s="34" t="s">
        <v>50</v>
      </c>
      <c r="E693" s="34" t="s">
        <v>23</v>
      </c>
      <c r="F693" s="34" t="s">
        <v>58</v>
      </c>
      <c r="G693" s="34"/>
      <c r="H693" s="34"/>
      <c r="I693" s="34" t="s">
        <v>19</v>
      </c>
      <c r="J693" s="34" t="s">
        <v>37</v>
      </c>
      <c r="L693" s="12"/>
    </row>
    <row r="694" spans="1:12" ht="18" customHeight="1">
      <c r="A694" s="4">
        <v>693</v>
      </c>
      <c r="B694" s="37">
        <v>44800</v>
      </c>
      <c r="C694" s="34" t="s">
        <v>7</v>
      </c>
      <c r="D694" s="34" t="s">
        <v>15</v>
      </c>
      <c r="E694" s="34" t="s">
        <v>24</v>
      </c>
      <c r="F694" s="34" t="s">
        <v>72</v>
      </c>
      <c r="G694" s="34"/>
      <c r="H694" s="34"/>
      <c r="I694" s="34" t="s">
        <v>26</v>
      </c>
      <c r="J694" s="34" t="s">
        <v>32</v>
      </c>
      <c r="L694" s="13"/>
    </row>
    <row r="695" spans="1:12" ht="18" customHeight="1">
      <c r="A695" s="4">
        <v>694</v>
      </c>
      <c r="B695" s="37">
        <v>44800</v>
      </c>
      <c r="C695" s="34" t="s">
        <v>41</v>
      </c>
      <c r="D695" s="34" t="s">
        <v>22</v>
      </c>
      <c r="E695" s="34" t="s">
        <v>49</v>
      </c>
      <c r="F695" s="34" t="s">
        <v>5</v>
      </c>
      <c r="G695" s="34"/>
      <c r="H695" s="34"/>
      <c r="I695" s="34" t="s">
        <v>31</v>
      </c>
      <c r="J695" s="34" t="s">
        <v>25</v>
      </c>
      <c r="L695" s="12"/>
    </row>
    <row r="696" spans="1:12" ht="18" customHeight="1">
      <c r="A696" s="4">
        <v>695</v>
      </c>
      <c r="B696" s="37">
        <v>44800</v>
      </c>
      <c r="C696" s="34" t="s">
        <v>48</v>
      </c>
      <c r="D696" s="34" t="s">
        <v>36</v>
      </c>
      <c r="E696" s="34" t="s">
        <v>45</v>
      </c>
      <c r="F696" s="34" t="s">
        <v>21</v>
      </c>
      <c r="G696" s="34"/>
      <c r="H696" s="34"/>
      <c r="I696" s="34" t="s">
        <v>8</v>
      </c>
      <c r="J696" s="34" t="s">
        <v>9</v>
      </c>
      <c r="L696" s="12"/>
    </row>
    <row r="697" spans="1:12" ht="18" customHeight="1">
      <c r="A697" s="4">
        <v>696</v>
      </c>
      <c r="B697" s="37">
        <v>44800</v>
      </c>
      <c r="C697" s="34" t="s">
        <v>50</v>
      </c>
      <c r="D697" s="34" t="s">
        <v>23</v>
      </c>
      <c r="E697" s="34" t="s">
        <v>58</v>
      </c>
      <c r="F697" s="34" t="s">
        <v>16</v>
      </c>
      <c r="G697" s="34"/>
      <c r="H697" s="34"/>
      <c r="I697" s="34" t="s">
        <v>19</v>
      </c>
      <c r="J697" s="34" t="s">
        <v>37</v>
      </c>
      <c r="L697" s="12"/>
    </row>
    <row r="698" spans="1:12" ht="18" customHeight="1">
      <c r="A698" s="4">
        <v>697</v>
      </c>
      <c r="B698" s="37">
        <v>44800</v>
      </c>
      <c r="C698" s="34" t="s">
        <v>18</v>
      </c>
      <c r="D698" s="34" t="s">
        <v>40</v>
      </c>
      <c r="E698" s="34" t="s">
        <v>56</v>
      </c>
      <c r="F698" s="34" t="s">
        <v>17</v>
      </c>
      <c r="G698" s="34"/>
      <c r="H698" s="34"/>
      <c r="I698" s="34" t="s">
        <v>13</v>
      </c>
      <c r="J698" s="34" t="s">
        <v>14</v>
      </c>
      <c r="L698" s="12"/>
    </row>
    <row r="699" spans="1:12" ht="18" customHeight="1">
      <c r="A699" s="4">
        <v>698</v>
      </c>
      <c r="B699" s="37">
        <v>44800</v>
      </c>
      <c r="C699" s="34" t="s">
        <v>12</v>
      </c>
      <c r="D699" s="34" t="s">
        <v>27</v>
      </c>
      <c r="E699" s="34" t="s">
        <v>10</v>
      </c>
      <c r="F699" s="34" t="s">
        <v>28</v>
      </c>
      <c r="G699" s="34"/>
      <c r="H699" s="34"/>
      <c r="I699" s="34" t="s">
        <v>20</v>
      </c>
      <c r="J699" s="34" t="s">
        <v>38</v>
      </c>
      <c r="L699" s="12"/>
    </row>
    <row r="700" spans="1:12" ht="18" customHeight="1">
      <c r="A700" s="4">
        <v>699</v>
      </c>
      <c r="B700" s="37">
        <v>44801</v>
      </c>
      <c r="C700" s="34" t="s">
        <v>40</v>
      </c>
      <c r="D700" s="34" t="s">
        <v>56</v>
      </c>
      <c r="E700" s="34" t="s">
        <v>17</v>
      </c>
      <c r="F700" s="34" t="s">
        <v>29</v>
      </c>
      <c r="G700" s="34"/>
      <c r="H700" s="34"/>
      <c r="I700" s="34" t="s">
        <v>13</v>
      </c>
      <c r="J700" s="34" t="s">
        <v>14</v>
      </c>
      <c r="L700" s="12"/>
    </row>
    <row r="701" spans="1:12" ht="18" customHeight="1">
      <c r="A701" s="4">
        <v>700</v>
      </c>
      <c r="B701" s="37">
        <v>44801</v>
      </c>
      <c r="C701" s="34" t="s">
        <v>36</v>
      </c>
      <c r="D701" s="34" t="s">
        <v>45</v>
      </c>
      <c r="E701" s="34" t="s">
        <v>21</v>
      </c>
      <c r="F701" s="34" t="s">
        <v>6</v>
      </c>
      <c r="G701" s="34"/>
      <c r="H701" s="34"/>
      <c r="I701" s="34" t="s">
        <v>8</v>
      </c>
      <c r="J701" s="34" t="s">
        <v>9</v>
      </c>
      <c r="L701" s="12"/>
    </row>
    <row r="702" spans="1:12" ht="18" customHeight="1">
      <c r="A702" s="4">
        <v>701</v>
      </c>
      <c r="B702" s="37">
        <v>44801</v>
      </c>
      <c r="C702" s="34" t="s">
        <v>23</v>
      </c>
      <c r="D702" s="34" t="s">
        <v>58</v>
      </c>
      <c r="E702" s="34" t="s">
        <v>16</v>
      </c>
      <c r="F702" s="34" t="s">
        <v>43</v>
      </c>
      <c r="G702" s="34"/>
      <c r="H702" s="34"/>
      <c r="I702" s="34" t="s">
        <v>19</v>
      </c>
      <c r="J702" s="34" t="s">
        <v>37</v>
      </c>
      <c r="L702" s="12"/>
    </row>
    <row r="703" spans="1:12" ht="18" customHeight="1">
      <c r="A703" s="4">
        <v>702</v>
      </c>
      <c r="B703" s="37">
        <v>44801</v>
      </c>
      <c r="C703" s="34" t="s">
        <v>15</v>
      </c>
      <c r="D703" s="34" t="s">
        <v>24</v>
      </c>
      <c r="E703" s="34" t="s">
        <v>72</v>
      </c>
      <c r="F703" s="34" t="s">
        <v>34</v>
      </c>
      <c r="G703" s="34"/>
      <c r="H703" s="34"/>
      <c r="I703" s="34" t="s">
        <v>26</v>
      </c>
      <c r="J703" s="34" t="s">
        <v>32</v>
      </c>
      <c r="L703" s="12"/>
    </row>
    <row r="704" spans="1:12" ht="18" customHeight="1">
      <c r="A704" s="4">
        <v>703</v>
      </c>
      <c r="B704" s="37">
        <v>44801</v>
      </c>
      <c r="C704" s="34" t="s">
        <v>27</v>
      </c>
      <c r="D704" s="34" t="s">
        <v>10</v>
      </c>
      <c r="E704" s="34" t="s">
        <v>28</v>
      </c>
      <c r="F704" s="34" t="s">
        <v>59</v>
      </c>
      <c r="G704" s="34"/>
      <c r="H704" s="34"/>
      <c r="I704" s="34" t="s">
        <v>20</v>
      </c>
      <c r="J704" s="34" t="s">
        <v>38</v>
      </c>
      <c r="L704" s="12"/>
    </row>
    <row r="705" spans="1:12" ht="18" customHeight="1">
      <c r="A705" s="4">
        <v>704</v>
      </c>
      <c r="B705" s="37">
        <v>44801</v>
      </c>
      <c r="C705" s="34" t="s">
        <v>22</v>
      </c>
      <c r="D705" s="34" t="s">
        <v>49</v>
      </c>
      <c r="E705" s="34" t="s">
        <v>5</v>
      </c>
      <c r="F705" s="34" t="s">
        <v>55</v>
      </c>
      <c r="G705" s="34"/>
      <c r="H705" s="34"/>
      <c r="I705" s="34" t="s">
        <v>31</v>
      </c>
      <c r="J705" s="34" t="s">
        <v>25</v>
      </c>
      <c r="L705" s="12"/>
    </row>
    <row r="706" spans="1:12" ht="18" customHeight="1">
      <c r="A706" s="4">
        <v>705</v>
      </c>
      <c r="B706" s="37">
        <v>44802</v>
      </c>
      <c r="C706" s="34" t="s">
        <v>57</v>
      </c>
      <c r="D706" s="34" t="s">
        <v>16</v>
      </c>
      <c r="E706" s="34" t="s">
        <v>43</v>
      </c>
      <c r="F706" s="34" t="s">
        <v>50</v>
      </c>
      <c r="G706" s="34"/>
      <c r="H706" s="34"/>
      <c r="I706" s="34" t="s">
        <v>25</v>
      </c>
      <c r="J706" s="34" t="s">
        <v>8</v>
      </c>
      <c r="L706" s="12"/>
    </row>
    <row r="707" spans="1:12" ht="18" customHeight="1">
      <c r="A707" s="4">
        <v>706</v>
      </c>
      <c r="B707" s="37">
        <v>44803</v>
      </c>
      <c r="C707" s="34" t="s">
        <v>42</v>
      </c>
      <c r="D707" s="34" t="s">
        <v>33</v>
      </c>
      <c r="E707" s="34" t="s">
        <v>4</v>
      </c>
      <c r="F707" s="34" t="s">
        <v>11</v>
      </c>
      <c r="G707" s="34"/>
      <c r="H707" s="34"/>
      <c r="I707" s="34" t="s">
        <v>9</v>
      </c>
      <c r="J707" s="34" t="s">
        <v>26</v>
      </c>
      <c r="L707" s="12"/>
    </row>
    <row r="708" spans="1:12" ht="18" customHeight="1">
      <c r="A708" s="4">
        <v>707</v>
      </c>
      <c r="B708" s="37">
        <v>44803</v>
      </c>
      <c r="C708" s="34" t="s">
        <v>49</v>
      </c>
      <c r="D708" s="34" t="s">
        <v>5</v>
      </c>
      <c r="E708" s="34" t="s">
        <v>55</v>
      </c>
      <c r="F708" s="34" t="s">
        <v>41</v>
      </c>
      <c r="G708" s="34"/>
      <c r="H708" s="34"/>
      <c r="I708" s="34" t="s">
        <v>32</v>
      </c>
      <c r="J708" s="34" t="s">
        <v>31</v>
      </c>
      <c r="L708" s="12"/>
    </row>
    <row r="709" spans="1:12" ht="18" customHeight="1">
      <c r="A709" s="4">
        <v>708</v>
      </c>
      <c r="B709" s="37">
        <v>44803</v>
      </c>
      <c r="C709" s="34" t="s">
        <v>10</v>
      </c>
      <c r="D709" s="34" t="s">
        <v>28</v>
      </c>
      <c r="E709" s="34" t="s">
        <v>59</v>
      </c>
      <c r="F709" s="34" t="s">
        <v>12</v>
      </c>
      <c r="G709" s="34"/>
      <c r="H709" s="34"/>
      <c r="I709" s="34" t="s">
        <v>13</v>
      </c>
      <c r="J709" s="34" t="s">
        <v>20</v>
      </c>
      <c r="L709" s="12"/>
    </row>
    <row r="710" spans="1:12" ht="18" customHeight="1">
      <c r="A710" s="4">
        <v>709</v>
      </c>
      <c r="B710" s="37">
        <v>44803</v>
      </c>
      <c r="C710" s="34" t="s">
        <v>24</v>
      </c>
      <c r="D710" s="34" t="s">
        <v>72</v>
      </c>
      <c r="E710" s="34" t="s">
        <v>34</v>
      </c>
      <c r="F710" s="34" t="s">
        <v>7</v>
      </c>
      <c r="G710" s="34"/>
      <c r="H710" s="34"/>
      <c r="I710" s="34" t="s">
        <v>37</v>
      </c>
      <c r="J710" s="34" t="s">
        <v>14</v>
      </c>
      <c r="L710" s="12"/>
    </row>
    <row r="711" spans="1:12" ht="18" customHeight="1">
      <c r="A711" s="4">
        <v>710</v>
      </c>
      <c r="B711" s="37">
        <v>44803</v>
      </c>
      <c r="C711" s="34" t="s">
        <v>16</v>
      </c>
      <c r="D711" s="34" t="s">
        <v>43</v>
      </c>
      <c r="E711" s="34" t="s">
        <v>66</v>
      </c>
      <c r="F711" s="34" t="s">
        <v>23</v>
      </c>
      <c r="G711" s="34"/>
      <c r="H711" s="34"/>
      <c r="I711" s="34" t="s">
        <v>38</v>
      </c>
      <c r="J711" s="34" t="s">
        <v>19</v>
      </c>
      <c r="L711" s="12"/>
    </row>
    <row r="712" spans="1:12" ht="18" customHeight="1">
      <c r="A712" s="4">
        <v>711</v>
      </c>
      <c r="B712" s="37">
        <v>44804</v>
      </c>
      <c r="C712" s="34" t="s">
        <v>45</v>
      </c>
      <c r="D712" s="34" t="s">
        <v>21</v>
      </c>
      <c r="E712" s="34" t="s">
        <v>6</v>
      </c>
      <c r="F712" s="34" t="s">
        <v>48</v>
      </c>
      <c r="G712" s="34"/>
      <c r="H712" s="34"/>
      <c r="I712" s="34" t="s">
        <v>25</v>
      </c>
      <c r="J712" s="34" t="s">
        <v>8</v>
      </c>
      <c r="L712" s="12"/>
    </row>
    <row r="713" spans="1:12" ht="18" customHeight="1">
      <c r="A713" s="4">
        <v>712</v>
      </c>
      <c r="B713" s="37">
        <v>44804</v>
      </c>
      <c r="C713" s="34" t="s">
        <v>72</v>
      </c>
      <c r="D713" s="34" t="s">
        <v>34</v>
      </c>
      <c r="E713" s="34" t="s">
        <v>7</v>
      </c>
      <c r="F713" s="34" t="s">
        <v>15</v>
      </c>
      <c r="G713" s="34"/>
      <c r="H713" s="34"/>
      <c r="I713" s="34" t="s">
        <v>37</v>
      </c>
      <c r="J713" s="34" t="s">
        <v>14</v>
      </c>
      <c r="L713" s="12"/>
    </row>
    <row r="714" spans="1:12" ht="18" customHeight="1">
      <c r="A714" s="4">
        <v>713</v>
      </c>
      <c r="B714" s="37">
        <v>44804</v>
      </c>
      <c r="C714" s="34" t="s">
        <v>5</v>
      </c>
      <c r="D714" s="34" t="s">
        <v>55</v>
      </c>
      <c r="E714" s="34" t="s">
        <v>41</v>
      </c>
      <c r="F714" s="34" t="s">
        <v>22</v>
      </c>
      <c r="G714" s="34"/>
      <c r="H714" s="34"/>
      <c r="I714" s="34" t="s">
        <v>32</v>
      </c>
      <c r="J714" s="34" t="s">
        <v>31</v>
      </c>
      <c r="L714" s="12"/>
    </row>
    <row r="715" spans="1:12" ht="18" customHeight="1">
      <c r="A715" s="4">
        <v>714</v>
      </c>
      <c r="B715" s="37">
        <v>44804</v>
      </c>
      <c r="C715" s="34" t="s">
        <v>28</v>
      </c>
      <c r="D715" s="34" t="s">
        <v>59</v>
      </c>
      <c r="E715" s="34" t="s">
        <v>12</v>
      </c>
      <c r="F715" s="34" t="s">
        <v>27</v>
      </c>
      <c r="G715" s="34"/>
      <c r="H715" s="34"/>
      <c r="I715" s="34" t="s">
        <v>13</v>
      </c>
      <c r="J715" s="34" t="s">
        <v>20</v>
      </c>
      <c r="L715" s="12"/>
    </row>
    <row r="716" spans="1:12" ht="18" customHeight="1">
      <c r="A716" s="4">
        <v>715</v>
      </c>
      <c r="B716" s="37">
        <v>44804</v>
      </c>
      <c r="C716" s="34" t="s">
        <v>43</v>
      </c>
      <c r="D716" s="34" t="s">
        <v>66</v>
      </c>
      <c r="E716" s="34" t="s">
        <v>23</v>
      </c>
      <c r="F716" s="34" t="s">
        <v>57</v>
      </c>
      <c r="G716" s="34"/>
      <c r="H716" s="34"/>
      <c r="I716" s="34" t="s">
        <v>38</v>
      </c>
      <c r="J716" s="34" t="s">
        <v>19</v>
      </c>
      <c r="L716" s="12"/>
    </row>
    <row r="717" spans="1:12" ht="18" customHeight="1">
      <c r="A717" s="4">
        <v>716</v>
      </c>
      <c r="B717" s="37">
        <v>44804</v>
      </c>
      <c r="C717" s="34" t="s">
        <v>33</v>
      </c>
      <c r="D717" s="34" t="s">
        <v>4</v>
      </c>
      <c r="E717" s="34" t="s">
        <v>11</v>
      </c>
      <c r="F717" s="34" t="s">
        <v>30</v>
      </c>
      <c r="G717" s="34"/>
      <c r="H717" s="34"/>
      <c r="I717" s="34" t="s">
        <v>9</v>
      </c>
      <c r="J717" s="34" t="s">
        <v>26</v>
      </c>
      <c r="L717" s="12"/>
    </row>
    <row r="718" spans="1:12" ht="18" customHeight="1">
      <c r="A718" s="4">
        <v>717</v>
      </c>
      <c r="B718" s="37">
        <v>44805</v>
      </c>
      <c r="C718" s="34" t="s">
        <v>4</v>
      </c>
      <c r="D718" s="34" t="s">
        <v>11</v>
      </c>
      <c r="E718" s="34" t="s">
        <v>30</v>
      </c>
      <c r="F718" s="34" t="s">
        <v>42</v>
      </c>
      <c r="G718" s="34"/>
      <c r="H718" s="34"/>
      <c r="I718" s="34" t="s">
        <v>9</v>
      </c>
      <c r="J718" s="34" t="s">
        <v>26</v>
      </c>
      <c r="L718" s="12"/>
    </row>
    <row r="719" spans="1:12" ht="18" customHeight="1">
      <c r="A719" s="4">
        <v>718</v>
      </c>
      <c r="B719" s="37">
        <v>44805</v>
      </c>
      <c r="C719" s="34" t="s">
        <v>59</v>
      </c>
      <c r="D719" s="34" t="s">
        <v>12</v>
      </c>
      <c r="E719" s="34" t="s">
        <v>27</v>
      </c>
      <c r="F719" s="34" t="s">
        <v>10</v>
      </c>
      <c r="G719" s="34"/>
      <c r="H719" s="34"/>
      <c r="I719" s="34" t="s">
        <v>13</v>
      </c>
      <c r="J719" s="34" t="s">
        <v>20</v>
      </c>
      <c r="L719" s="12"/>
    </row>
    <row r="720" spans="1:12" ht="18" customHeight="1">
      <c r="A720" s="4">
        <v>719</v>
      </c>
      <c r="B720" s="37">
        <v>44805</v>
      </c>
      <c r="C720" s="34" t="s">
        <v>66</v>
      </c>
      <c r="D720" s="34" t="s">
        <v>23</v>
      </c>
      <c r="E720" s="34" t="s">
        <v>57</v>
      </c>
      <c r="F720" s="34" t="s">
        <v>16</v>
      </c>
      <c r="G720" s="34"/>
      <c r="H720" s="34"/>
      <c r="I720" s="34" t="s">
        <v>38</v>
      </c>
      <c r="J720" s="34" t="s">
        <v>19</v>
      </c>
      <c r="L720" s="12"/>
    </row>
    <row r="721" spans="1:12" ht="18" customHeight="1">
      <c r="A721" s="4">
        <v>720</v>
      </c>
      <c r="B721" s="37">
        <v>44805</v>
      </c>
      <c r="C721" s="34" t="s">
        <v>21</v>
      </c>
      <c r="D721" s="34" t="s">
        <v>6</v>
      </c>
      <c r="E721" s="34" t="s">
        <v>48</v>
      </c>
      <c r="F721" s="34" t="s">
        <v>36</v>
      </c>
      <c r="G721" s="34"/>
      <c r="H721" s="34"/>
      <c r="I721" s="34" t="s">
        <v>25</v>
      </c>
      <c r="J721" s="34" t="s">
        <v>8</v>
      </c>
      <c r="L721" s="12"/>
    </row>
    <row r="722" spans="1:12" ht="18" customHeight="1">
      <c r="A722" s="4">
        <v>721</v>
      </c>
      <c r="B722" s="37">
        <v>44806</v>
      </c>
      <c r="C722" s="34" t="s">
        <v>34</v>
      </c>
      <c r="D722" s="34" t="s">
        <v>7</v>
      </c>
      <c r="E722" s="34" t="s">
        <v>15</v>
      </c>
      <c r="F722" s="34" t="s">
        <v>24</v>
      </c>
      <c r="G722" s="34"/>
      <c r="H722" s="34"/>
      <c r="I722" s="34" t="s">
        <v>38</v>
      </c>
      <c r="J722" s="34" t="s">
        <v>37</v>
      </c>
      <c r="L722" s="12"/>
    </row>
    <row r="723" spans="1:12" ht="18" customHeight="1">
      <c r="A723" s="4">
        <v>722</v>
      </c>
      <c r="B723" s="37">
        <v>44806</v>
      </c>
      <c r="C723" s="34" t="s">
        <v>41</v>
      </c>
      <c r="D723" s="34" t="s">
        <v>22</v>
      </c>
      <c r="E723" s="34" t="s">
        <v>49</v>
      </c>
      <c r="F723" s="34" t="s">
        <v>5</v>
      </c>
      <c r="G723" s="34"/>
      <c r="H723" s="34"/>
      <c r="I723" s="34" t="s">
        <v>14</v>
      </c>
      <c r="J723" s="34" t="s">
        <v>20</v>
      </c>
      <c r="L723" s="12"/>
    </row>
    <row r="724" spans="1:12" ht="18" customHeight="1">
      <c r="A724" s="4">
        <v>723</v>
      </c>
      <c r="B724" s="37">
        <v>44806</v>
      </c>
      <c r="C724" s="34" t="s">
        <v>6</v>
      </c>
      <c r="D724" s="34" t="s">
        <v>48</v>
      </c>
      <c r="E724" s="34" t="s">
        <v>36</v>
      </c>
      <c r="F724" s="34" t="s">
        <v>45</v>
      </c>
      <c r="G724" s="34"/>
      <c r="H724" s="34"/>
      <c r="I724" s="34" t="s">
        <v>25</v>
      </c>
      <c r="J724" s="34" t="s">
        <v>32</v>
      </c>
      <c r="L724" s="12"/>
    </row>
    <row r="725" spans="1:12" ht="18" customHeight="1">
      <c r="A725" s="4">
        <v>724</v>
      </c>
      <c r="B725" s="37">
        <v>44806</v>
      </c>
      <c r="C725" s="34" t="s">
        <v>56</v>
      </c>
      <c r="D725" s="34" t="s">
        <v>65</v>
      </c>
      <c r="E725" s="34" t="s">
        <v>17</v>
      </c>
      <c r="F725" s="34" t="s">
        <v>18</v>
      </c>
      <c r="G725" s="34"/>
      <c r="H725" s="34"/>
      <c r="I725" s="34" t="s">
        <v>8</v>
      </c>
      <c r="J725" s="34" t="s">
        <v>26</v>
      </c>
      <c r="L725" s="12"/>
    </row>
    <row r="726" spans="1:12" ht="18" customHeight="1">
      <c r="A726" s="4">
        <v>725</v>
      </c>
      <c r="B726" s="37">
        <v>44806</v>
      </c>
      <c r="C726" s="34" t="s">
        <v>11</v>
      </c>
      <c r="D726" s="34" t="s">
        <v>30</v>
      </c>
      <c r="E726" s="34" t="s">
        <v>42</v>
      </c>
      <c r="F726" s="34" t="s">
        <v>33</v>
      </c>
      <c r="G726" s="34"/>
      <c r="H726" s="34"/>
      <c r="I726" s="34" t="s">
        <v>9</v>
      </c>
      <c r="J726" s="34" t="s">
        <v>31</v>
      </c>
      <c r="L726" s="12"/>
    </row>
    <row r="727" spans="1:12" ht="18" customHeight="1">
      <c r="A727" s="4">
        <v>726</v>
      </c>
      <c r="B727" s="37">
        <v>44806</v>
      </c>
      <c r="C727" s="34" t="s">
        <v>12</v>
      </c>
      <c r="D727" s="34" t="s">
        <v>27</v>
      </c>
      <c r="E727" s="34" t="s">
        <v>51</v>
      </c>
      <c r="F727" s="34" t="s">
        <v>28</v>
      </c>
      <c r="G727" s="34"/>
      <c r="H727" s="34"/>
      <c r="I727" s="34" t="s">
        <v>19</v>
      </c>
      <c r="J727" s="34" t="s">
        <v>13</v>
      </c>
      <c r="L727" s="12"/>
    </row>
    <row r="728" spans="1:12" ht="18" customHeight="1">
      <c r="A728" s="4">
        <v>727</v>
      </c>
      <c r="B728" s="37">
        <v>44807</v>
      </c>
      <c r="C728" s="34" t="s">
        <v>7</v>
      </c>
      <c r="D728" s="34" t="s">
        <v>15</v>
      </c>
      <c r="E728" s="34" t="s">
        <v>24</v>
      </c>
      <c r="F728" s="34" t="s">
        <v>72</v>
      </c>
      <c r="G728" s="34"/>
      <c r="H728" s="34"/>
      <c r="I728" s="34" t="s">
        <v>38</v>
      </c>
      <c r="J728" s="34" t="s">
        <v>37</v>
      </c>
      <c r="L728" s="12"/>
    </row>
    <row r="729" spans="1:12" ht="18" customHeight="1">
      <c r="A729" s="4">
        <v>728</v>
      </c>
      <c r="B729" s="37">
        <v>44807</v>
      </c>
      <c r="C729" s="34" t="s">
        <v>65</v>
      </c>
      <c r="D729" s="34" t="s">
        <v>17</v>
      </c>
      <c r="E729" s="34" t="s">
        <v>18</v>
      </c>
      <c r="F729" s="34" t="s">
        <v>40</v>
      </c>
      <c r="G729" s="34"/>
      <c r="H729" s="34"/>
      <c r="I729" s="34" t="s">
        <v>8</v>
      </c>
      <c r="J729" s="34" t="s">
        <v>26</v>
      </c>
      <c r="L729" s="13"/>
    </row>
    <row r="730" spans="1:12" ht="18" customHeight="1">
      <c r="A730" s="4">
        <v>729</v>
      </c>
      <c r="B730" s="37">
        <v>44807</v>
      </c>
      <c r="C730" s="34" t="s">
        <v>48</v>
      </c>
      <c r="D730" s="34" t="s">
        <v>36</v>
      </c>
      <c r="E730" s="34" t="s">
        <v>45</v>
      </c>
      <c r="F730" s="34" t="s">
        <v>21</v>
      </c>
      <c r="G730" s="34"/>
      <c r="H730" s="34"/>
      <c r="I730" s="34" t="s">
        <v>25</v>
      </c>
      <c r="J730" s="34" t="s">
        <v>32</v>
      </c>
      <c r="L730" s="12"/>
    </row>
    <row r="731" spans="1:12" ht="18" customHeight="1">
      <c r="A731" s="4">
        <v>730</v>
      </c>
      <c r="B731" s="37">
        <v>44807</v>
      </c>
      <c r="C731" s="34" t="s">
        <v>30</v>
      </c>
      <c r="D731" s="34" t="s">
        <v>42</v>
      </c>
      <c r="E731" s="34" t="s">
        <v>33</v>
      </c>
      <c r="F731" s="34" t="s">
        <v>4</v>
      </c>
      <c r="G731" s="34"/>
      <c r="H731" s="34"/>
      <c r="I731" s="34" t="s">
        <v>9</v>
      </c>
      <c r="J731" s="34" t="s">
        <v>31</v>
      </c>
      <c r="L731" s="12"/>
    </row>
    <row r="732" spans="1:12" ht="18" customHeight="1">
      <c r="A732" s="4">
        <v>731</v>
      </c>
      <c r="B732" s="37">
        <v>44807</v>
      </c>
      <c r="C732" s="34" t="s">
        <v>27</v>
      </c>
      <c r="D732" s="34" t="s">
        <v>51</v>
      </c>
      <c r="E732" s="34" t="s">
        <v>28</v>
      </c>
      <c r="F732" s="34" t="s">
        <v>59</v>
      </c>
      <c r="G732" s="34"/>
      <c r="H732" s="34"/>
      <c r="I732" s="34" t="s">
        <v>19</v>
      </c>
      <c r="J732" s="34" t="s">
        <v>13</v>
      </c>
      <c r="L732" s="12"/>
    </row>
    <row r="733" spans="1:12" ht="18" customHeight="1">
      <c r="A733" s="4">
        <v>732</v>
      </c>
      <c r="B733" s="37">
        <v>44807</v>
      </c>
      <c r="C733" s="34" t="s">
        <v>22</v>
      </c>
      <c r="D733" s="34" t="s">
        <v>49</v>
      </c>
      <c r="E733" s="34" t="s">
        <v>5</v>
      </c>
      <c r="F733" s="34" t="s">
        <v>55</v>
      </c>
      <c r="G733" s="34"/>
      <c r="H733" s="34"/>
      <c r="I733" s="34" t="s">
        <v>14</v>
      </c>
      <c r="J733" s="34" t="s">
        <v>20</v>
      </c>
      <c r="L733" s="12"/>
    </row>
    <row r="734" spans="1:12" ht="18" customHeight="1">
      <c r="A734" s="4">
        <v>733</v>
      </c>
      <c r="B734" s="37">
        <v>44808</v>
      </c>
      <c r="C734" s="34" t="s">
        <v>42</v>
      </c>
      <c r="D734" s="34" t="s">
        <v>33</v>
      </c>
      <c r="E734" s="34" t="s">
        <v>4</v>
      </c>
      <c r="F734" s="34" t="s">
        <v>11</v>
      </c>
      <c r="G734" s="34"/>
      <c r="H734" s="34"/>
      <c r="I734" s="34" t="s">
        <v>9</v>
      </c>
      <c r="J734" s="34" t="s">
        <v>31</v>
      </c>
      <c r="L734" s="12"/>
    </row>
    <row r="735" spans="1:12" ht="18" customHeight="1">
      <c r="A735" s="4">
        <v>734</v>
      </c>
      <c r="B735" s="37">
        <v>44808</v>
      </c>
      <c r="C735" s="34" t="s">
        <v>49</v>
      </c>
      <c r="D735" s="34" t="s">
        <v>5</v>
      </c>
      <c r="E735" s="34" t="s">
        <v>55</v>
      </c>
      <c r="F735" s="34" t="s">
        <v>41</v>
      </c>
      <c r="G735" s="34"/>
      <c r="H735" s="34"/>
      <c r="I735" s="34" t="s">
        <v>14</v>
      </c>
      <c r="J735" s="34" t="s">
        <v>20</v>
      </c>
      <c r="L735" s="12"/>
    </row>
    <row r="736" spans="1:12" ht="18" customHeight="1">
      <c r="A736" s="4">
        <v>735</v>
      </c>
      <c r="B736" s="37">
        <v>44808</v>
      </c>
      <c r="C736" s="34" t="s">
        <v>36</v>
      </c>
      <c r="D736" s="34" t="s">
        <v>45</v>
      </c>
      <c r="E736" s="34" t="s">
        <v>21</v>
      </c>
      <c r="F736" s="34" t="s">
        <v>6</v>
      </c>
      <c r="G736" s="34"/>
      <c r="H736" s="34"/>
      <c r="I736" s="34" t="s">
        <v>25</v>
      </c>
      <c r="J736" s="34" t="s">
        <v>32</v>
      </c>
      <c r="L736" s="12"/>
    </row>
    <row r="737" spans="1:12" ht="18" customHeight="1">
      <c r="A737" s="4">
        <v>736</v>
      </c>
      <c r="B737" s="37">
        <v>44808</v>
      </c>
      <c r="C737" s="34" t="s">
        <v>51</v>
      </c>
      <c r="D737" s="34" t="s">
        <v>28</v>
      </c>
      <c r="E737" s="34" t="s">
        <v>59</v>
      </c>
      <c r="F737" s="34" t="s">
        <v>12</v>
      </c>
      <c r="G737" s="34"/>
      <c r="H737" s="34"/>
      <c r="I737" s="34" t="s">
        <v>19</v>
      </c>
      <c r="J737" s="34" t="s">
        <v>13</v>
      </c>
      <c r="L737" s="12"/>
    </row>
    <row r="738" spans="1:12" ht="18" customHeight="1">
      <c r="A738" s="4">
        <v>737</v>
      </c>
      <c r="B738" s="37">
        <v>44808</v>
      </c>
      <c r="C738" s="34" t="s">
        <v>15</v>
      </c>
      <c r="D738" s="34" t="s">
        <v>24</v>
      </c>
      <c r="E738" s="34" t="s">
        <v>72</v>
      </c>
      <c r="F738" s="34" t="s">
        <v>34</v>
      </c>
      <c r="G738" s="34"/>
      <c r="H738" s="34"/>
      <c r="I738" s="34" t="s">
        <v>38</v>
      </c>
      <c r="J738" s="34" t="s">
        <v>37</v>
      </c>
      <c r="L738" s="12"/>
    </row>
    <row r="739" spans="1:12" ht="18" customHeight="1">
      <c r="A739" s="4">
        <v>738</v>
      </c>
      <c r="B739" s="37">
        <v>44808</v>
      </c>
      <c r="C739" s="34" t="s">
        <v>17</v>
      </c>
      <c r="D739" s="34" t="s">
        <v>18</v>
      </c>
      <c r="E739" s="34" t="s">
        <v>40</v>
      </c>
      <c r="F739" s="34" t="s">
        <v>56</v>
      </c>
      <c r="G739" s="34"/>
      <c r="H739" s="34"/>
      <c r="I739" s="34" t="s">
        <v>8</v>
      </c>
      <c r="J739" s="34" t="s">
        <v>26</v>
      </c>
      <c r="L739" s="12"/>
    </row>
    <row r="740" spans="1:12" ht="18" customHeight="1">
      <c r="A740" s="4">
        <v>739</v>
      </c>
      <c r="B740" s="37">
        <v>44810</v>
      </c>
      <c r="C740" s="34" t="s">
        <v>58</v>
      </c>
      <c r="D740" s="34" t="s">
        <v>21</v>
      </c>
      <c r="E740" s="34" t="s">
        <v>6</v>
      </c>
      <c r="F740" s="34" t="s">
        <v>48</v>
      </c>
      <c r="G740" s="34"/>
      <c r="H740" s="34"/>
      <c r="I740" s="34" t="s">
        <v>32</v>
      </c>
      <c r="J740" s="34" t="s">
        <v>8</v>
      </c>
      <c r="L740" s="12"/>
    </row>
    <row r="741" spans="1:12" ht="18" customHeight="1">
      <c r="A741" s="4">
        <v>740</v>
      </c>
      <c r="B741" s="37">
        <v>44810</v>
      </c>
      <c r="C741" s="34" t="s">
        <v>28</v>
      </c>
      <c r="D741" s="34" t="s">
        <v>50</v>
      </c>
      <c r="E741" s="34" t="s">
        <v>12</v>
      </c>
      <c r="F741" s="34" t="s">
        <v>27</v>
      </c>
      <c r="G741" s="34"/>
      <c r="H741" s="34"/>
      <c r="I741" s="34" t="s">
        <v>37</v>
      </c>
      <c r="J741" s="34" t="s">
        <v>13</v>
      </c>
      <c r="L741" s="12"/>
    </row>
    <row r="742" spans="1:12" ht="18" customHeight="1">
      <c r="A742" s="4">
        <v>741</v>
      </c>
      <c r="B742" s="37">
        <v>44810</v>
      </c>
      <c r="C742" s="34" t="s">
        <v>23</v>
      </c>
      <c r="D742" s="34" t="s">
        <v>72</v>
      </c>
      <c r="E742" s="34" t="s">
        <v>16</v>
      </c>
      <c r="F742" s="34" t="s">
        <v>43</v>
      </c>
      <c r="G742" s="34"/>
      <c r="H742" s="34"/>
      <c r="I742" s="34" t="s">
        <v>38</v>
      </c>
      <c r="J742" s="34" t="s">
        <v>14</v>
      </c>
      <c r="L742" s="12"/>
    </row>
    <row r="743" spans="1:12" ht="18" customHeight="1">
      <c r="A743" s="4">
        <v>742</v>
      </c>
      <c r="B743" s="37">
        <v>44810</v>
      </c>
      <c r="C743" s="34" t="s">
        <v>24</v>
      </c>
      <c r="D743" s="34" t="s">
        <v>57</v>
      </c>
      <c r="E743" s="34" t="s">
        <v>34</v>
      </c>
      <c r="F743" s="34" t="s">
        <v>7</v>
      </c>
      <c r="G743" s="34"/>
      <c r="H743" s="34"/>
      <c r="I743" s="34" t="s">
        <v>25</v>
      </c>
      <c r="J743" s="34" t="s">
        <v>9</v>
      </c>
      <c r="L743" s="12"/>
    </row>
    <row r="744" spans="1:12" ht="18" customHeight="1">
      <c r="A744" s="4">
        <v>743</v>
      </c>
      <c r="B744" s="37">
        <v>44810</v>
      </c>
      <c r="C744" s="34" t="s">
        <v>18</v>
      </c>
      <c r="D744" s="34" t="s">
        <v>40</v>
      </c>
      <c r="E744" s="34" t="s">
        <v>56</v>
      </c>
      <c r="F744" s="34" t="s">
        <v>29</v>
      </c>
      <c r="G744" s="34"/>
      <c r="H744" s="34"/>
      <c r="I744" s="34" t="s">
        <v>20</v>
      </c>
      <c r="J744" s="34" t="s">
        <v>19</v>
      </c>
      <c r="L744" s="12"/>
    </row>
    <row r="745" spans="1:12" ht="18" customHeight="1">
      <c r="A745" s="4">
        <v>744</v>
      </c>
      <c r="B745" s="37">
        <v>44810</v>
      </c>
      <c r="C745" s="34" t="s">
        <v>33</v>
      </c>
      <c r="D745" s="34" t="s">
        <v>4</v>
      </c>
      <c r="E745" s="34" t="s">
        <v>5</v>
      </c>
      <c r="F745" s="34" t="s">
        <v>30</v>
      </c>
      <c r="G745" s="34"/>
      <c r="H745" s="34"/>
      <c r="I745" s="34" t="s">
        <v>31</v>
      </c>
      <c r="J745" s="34" t="s">
        <v>26</v>
      </c>
      <c r="L745" s="12"/>
    </row>
    <row r="746" spans="1:12" ht="18" customHeight="1">
      <c r="A746" s="4">
        <v>745</v>
      </c>
      <c r="B746" s="37">
        <v>44811</v>
      </c>
      <c r="C746" s="34" t="s">
        <v>4</v>
      </c>
      <c r="D746" s="34" t="s">
        <v>5</v>
      </c>
      <c r="E746" s="34" t="s">
        <v>30</v>
      </c>
      <c r="F746" s="34" t="s">
        <v>42</v>
      </c>
      <c r="G746" s="34"/>
      <c r="H746" s="34"/>
      <c r="I746" s="34" t="s">
        <v>31</v>
      </c>
      <c r="J746" s="34" t="s">
        <v>26</v>
      </c>
      <c r="L746" s="12"/>
    </row>
    <row r="747" spans="1:12" ht="18" customHeight="1">
      <c r="A747" s="4">
        <v>746</v>
      </c>
      <c r="B747" s="37">
        <v>44811</v>
      </c>
      <c r="C747" s="34" t="s">
        <v>72</v>
      </c>
      <c r="D747" s="34" t="s">
        <v>16</v>
      </c>
      <c r="E747" s="34" t="s">
        <v>43</v>
      </c>
      <c r="F747" s="34" t="s">
        <v>45</v>
      </c>
      <c r="G747" s="34"/>
      <c r="H747" s="34"/>
      <c r="I747" s="34" t="s">
        <v>38</v>
      </c>
      <c r="J747" s="34" t="s">
        <v>14</v>
      </c>
      <c r="L747" s="12"/>
    </row>
    <row r="748" spans="1:12" ht="18" customHeight="1">
      <c r="A748" s="4">
        <v>747</v>
      </c>
      <c r="B748" s="37">
        <v>44811</v>
      </c>
      <c r="C748" s="34" t="s">
        <v>40</v>
      </c>
      <c r="D748" s="34" t="s">
        <v>56</v>
      </c>
      <c r="E748" s="34" t="s">
        <v>29</v>
      </c>
      <c r="F748" s="34" t="s">
        <v>17</v>
      </c>
      <c r="G748" s="34"/>
      <c r="H748" s="34"/>
      <c r="I748" s="34" t="s">
        <v>20</v>
      </c>
      <c r="J748" s="34" t="s">
        <v>19</v>
      </c>
      <c r="L748" s="12"/>
    </row>
    <row r="749" spans="1:12" ht="18" customHeight="1">
      <c r="A749" s="4">
        <v>748</v>
      </c>
      <c r="B749" s="37">
        <v>44811</v>
      </c>
      <c r="C749" s="34" t="s">
        <v>57</v>
      </c>
      <c r="D749" s="34" t="s">
        <v>34</v>
      </c>
      <c r="E749" s="34" t="s">
        <v>7</v>
      </c>
      <c r="F749" s="34" t="s">
        <v>15</v>
      </c>
      <c r="G749" s="34"/>
      <c r="H749" s="34"/>
      <c r="I749" s="34" t="s">
        <v>25</v>
      </c>
      <c r="J749" s="34" t="s">
        <v>9</v>
      </c>
      <c r="L749" s="12"/>
    </row>
    <row r="750" spans="1:12" ht="18" customHeight="1">
      <c r="A750" s="4">
        <v>749</v>
      </c>
      <c r="B750" s="37">
        <v>44811</v>
      </c>
      <c r="C750" s="34" t="s">
        <v>50</v>
      </c>
      <c r="D750" s="34" t="s">
        <v>12</v>
      </c>
      <c r="E750" s="34" t="s">
        <v>27</v>
      </c>
      <c r="F750" s="34" t="s">
        <v>10</v>
      </c>
      <c r="G750" s="34"/>
      <c r="H750" s="34"/>
      <c r="I750" s="34" t="s">
        <v>37</v>
      </c>
      <c r="J750" s="34" t="s">
        <v>13</v>
      </c>
      <c r="L750" s="12"/>
    </row>
    <row r="751" spans="1:12" ht="18" customHeight="1">
      <c r="A751" s="4">
        <v>750</v>
      </c>
      <c r="B751" s="37">
        <v>44811</v>
      </c>
      <c r="C751" s="34" t="s">
        <v>21</v>
      </c>
      <c r="D751" s="34" t="s">
        <v>6</v>
      </c>
      <c r="E751" s="34" t="s">
        <v>48</v>
      </c>
      <c r="F751" s="34" t="s">
        <v>36</v>
      </c>
      <c r="G751" s="34"/>
      <c r="H751" s="34"/>
      <c r="I751" s="34" t="s">
        <v>32</v>
      </c>
      <c r="J751" s="34" t="s">
        <v>8</v>
      </c>
      <c r="L751" s="12"/>
    </row>
    <row r="752" spans="1:12" ht="18" customHeight="1">
      <c r="A752" s="4">
        <v>751</v>
      </c>
      <c r="B752" s="37">
        <v>44812</v>
      </c>
      <c r="C752" s="34" t="s">
        <v>34</v>
      </c>
      <c r="D752" s="34" t="s">
        <v>7</v>
      </c>
      <c r="E752" s="34" t="s">
        <v>15</v>
      </c>
      <c r="F752" s="34" t="s">
        <v>24</v>
      </c>
      <c r="G752" s="34"/>
      <c r="H752" s="34"/>
      <c r="I752" s="34" t="s">
        <v>25</v>
      </c>
      <c r="J752" s="34" t="s">
        <v>9</v>
      </c>
      <c r="L752" s="12"/>
    </row>
    <row r="753" spans="1:12" ht="18" customHeight="1">
      <c r="A753" s="4">
        <v>752</v>
      </c>
      <c r="B753" s="37">
        <v>44812</v>
      </c>
      <c r="C753" s="34" t="s">
        <v>5</v>
      </c>
      <c r="D753" s="34" t="s">
        <v>30</v>
      </c>
      <c r="E753" s="34" t="s">
        <v>42</v>
      </c>
      <c r="F753" s="34" t="s">
        <v>33</v>
      </c>
      <c r="G753" s="34"/>
      <c r="H753" s="34"/>
      <c r="I753" s="34" t="s">
        <v>8</v>
      </c>
      <c r="J753" s="34" t="s">
        <v>31</v>
      </c>
      <c r="L753" s="12"/>
    </row>
    <row r="754" spans="1:12" ht="18" customHeight="1">
      <c r="A754" s="4">
        <v>753</v>
      </c>
      <c r="B754" s="37">
        <v>44812</v>
      </c>
      <c r="C754" s="34" t="s">
        <v>6</v>
      </c>
      <c r="D754" s="34" t="s">
        <v>48</v>
      </c>
      <c r="E754" s="34" t="s">
        <v>36</v>
      </c>
      <c r="F754" s="34" t="s">
        <v>58</v>
      </c>
      <c r="G754" s="34"/>
      <c r="H754" s="34"/>
      <c r="I754" s="34" t="s">
        <v>32</v>
      </c>
      <c r="J754" s="34" t="s">
        <v>26</v>
      </c>
      <c r="L754" s="12"/>
    </row>
    <row r="755" spans="1:12" ht="18" customHeight="1">
      <c r="A755" s="4">
        <v>754</v>
      </c>
      <c r="B755" s="37">
        <v>44812</v>
      </c>
      <c r="C755" s="34" t="s">
        <v>56</v>
      </c>
      <c r="D755" s="34" t="s">
        <v>29</v>
      </c>
      <c r="E755" s="34" t="s">
        <v>17</v>
      </c>
      <c r="F755" s="34" t="s">
        <v>18</v>
      </c>
      <c r="G755" s="34"/>
      <c r="H755" s="34"/>
      <c r="I755" s="34" t="s">
        <v>20</v>
      </c>
      <c r="J755" s="34" t="s">
        <v>19</v>
      </c>
      <c r="L755" s="12"/>
    </row>
    <row r="756" spans="1:12" ht="18" customHeight="1">
      <c r="A756" s="4">
        <v>755</v>
      </c>
      <c r="B756" s="37">
        <v>44812</v>
      </c>
      <c r="C756" s="34" t="s">
        <v>12</v>
      </c>
      <c r="D756" s="34" t="s">
        <v>27</v>
      </c>
      <c r="E756" s="34" t="s">
        <v>10</v>
      </c>
      <c r="F756" s="34" t="s">
        <v>28</v>
      </c>
      <c r="G756" s="34"/>
      <c r="H756" s="34"/>
      <c r="I756" s="34" t="s">
        <v>37</v>
      </c>
      <c r="J756" s="34" t="s">
        <v>13</v>
      </c>
      <c r="L756" s="12"/>
    </row>
    <row r="757" spans="1:12" ht="18" customHeight="1">
      <c r="A757" s="4">
        <v>756</v>
      </c>
      <c r="B757" s="37">
        <v>44813</v>
      </c>
      <c r="C757" s="34" t="s">
        <v>29</v>
      </c>
      <c r="D757" s="34" t="s">
        <v>17</v>
      </c>
      <c r="E757" s="34" t="s">
        <v>18</v>
      </c>
      <c r="F757" s="34" t="s">
        <v>40</v>
      </c>
      <c r="G757" s="34"/>
      <c r="H757" s="34"/>
      <c r="I757" s="34" t="s">
        <v>13</v>
      </c>
      <c r="J757" s="34" t="s">
        <v>38</v>
      </c>
      <c r="L757" s="12"/>
    </row>
    <row r="758" spans="1:12" ht="18" customHeight="1">
      <c r="A758" s="4">
        <v>757</v>
      </c>
      <c r="B758" s="37">
        <v>44813</v>
      </c>
      <c r="C758" s="34" t="s">
        <v>48</v>
      </c>
      <c r="D758" s="34" t="s">
        <v>36</v>
      </c>
      <c r="E758" s="34" t="s">
        <v>58</v>
      </c>
      <c r="F758" s="34" t="s">
        <v>21</v>
      </c>
      <c r="G758" s="34"/>
      <c r="H758" s="34"/>
      <c r="I758" s="34" t="s">
        <v>37</v>
      </c>
      <c r="J758" s="34" t="s">
        <v>20</v>
      </c>
      <c r="L758" s="12"/>
    </row>
    <row r="759" spans="1:12" ht="18" customHeight="1">
      <c r="A759" s="4">
        <v>758</v>
      </c>
      <c r="B759" s="37">
        <v>44813</v>
      </c>
      <c r="C759" s="34" t="s">
        <v>27</v>
      </c>
      <c r="D759" s="34" t="s">
        <v>10</v>
      </c>
      <c r="E759" s="34" t="s">
        <v>28</v>
      </c>
      <c r="F759" s="34" t="s">
        <v>50</v>
      </c>
      <c r="G759" s="34"/>
      <c r="H759" s="34"/>
      <c r="I759" s="34" t="s">
        <v>14</v>
      </c>
      <c r="J759" s="34" t="s">
        <v>19</v>
      </c>
      <c r="L759" s="12"/>
    </row>
    <row r="760" spans="1:12" ht="18" customHeight="1">
      <c r="A760" s="4">
        <v>759</v>
      </c>
      <c r="B760" s="37">
        <v>44814</v>
      </c>
      <c r="C760" s="34" t="s">
        <v>55</v>
      </c>
      <c r="D760" s="34" t="s">
        <v>41</v>
      </c>
      <c r="E760" s="34" t="s">
        <v>22</v>
      </c>
      <c r="F760" s="34" t="s">
        <v>49</v>
      </c>
      <c r="G760" s="34"/>
      <c r="H760" s="34"/>
      <c r="I760" s="34" t="s">
        <v>9</v>
      </c>
      <c r="J760" s="34" t="s">
        <v>8</v>
      </c>
      <c r="L760" s="12"/>
    </row>
    <row r="761" spans="1:12" ht="18" customHeight="1">
      <c r="A761" s="4">
        <v>760</v>
      </c>
      <c r="B761" s="37">
        <v>44814</v>
      </c>
      <c r="C761" s="34" t="s">
        <v>10</v>
      </c>
      <c r="D761" s="34" t="s">
        <v>28</v>
      </c>
      <c r="E761" s="34" t="s">
        <v>50</v>
      </c>
      <c r="F761" s="34" t="s">
        <v>12</v>
      </c>
      <c r="G761" s="34"/>
      <c r="H761" s="34"/>
      <c r="I761" s="34" t="s">
        <v>14</v>
      </c>
      <c r="J761" s="34" t="s">
        <v>19</v>
      </c>
      <c r="L761" s="12"/>
    </row>
    <row r="762" spans="1:12" ht="18" customHeight="1">
      <c r="A762" s="4">
        <v>761</v>
      </c>
      <c r="B762" s="37">
        <v>44814</v>
      </c>
      <c r="C762" s="34" t="s">
        <v>36</v>
      </c>
      <c r="D762" s="34" t="s">
        <v>58</v>
      </c>
      <c r="E762" s="34" t="s">
        <v>21</v>
      </c>
      <c r="F762" s="34" t="s">
        <v>6</v>
      </c>
      <c r="G762" s="34"/>
      <c r="H762" s="34"/>
      <c r="I762" s="34" t="s">
        <v>37</v>
      </c>
      <c r="J762" s="34" t="s">
        <v>20</v>
      </c>
      <c r="L762" s="12"/>
    </row>
    <row r="763" spans="1:12" ht="18" customHeight="1">
      <c r="A763" s="4">
        <v>762</v>
      </c>
      <c r="B763" s="37">
        <v>44814</v>
      </c>
      <c r="C763" s="34" t="s">
        <v>30</v>
      </c>
      <c r="D763" s="34" t="s">
        <v>42</v>
      </c>
      <c r="E763" s="34" t="s">
        <v>33</v>
      </c>
      <c r="F763" s="34" t="s">
        <v>4</v>
      </c>
      <c r="G763" s="34"/>
      <c r="H763" s="34"/>
      <c r="I763" s="34" t="s">
        <v>32</v>
      </c>
      <c r="J763" s="34" t="s">
        <v>31</v>
      </c>
      <c r="L763" s="12"/>
    </row>
    <row r="764" spans="1:12" ht="18" customHeight="1">
      <c r="A764" s="4">
        <v>763</v>
      </c>
      <c r="B764" s="37">
        <v>44814</v>
      </c>
      <c r="C764" s="34" t="s">
        <v>17</v>
      </c>
      <c r="D764" s="34" t="s">
        <v>18</v>
      </c>
      <c r="E764" s="34" t="s">
        <v>40</v>
      </c>
      <c r="F764" s="34" t="s">
        <v>56</v>
      </c>
      <c r="G764" s="34"/>
      <c r="H764" s="34"/>
      <c r="I764" s="34" t="s">
        <v>13</v>
      </c>
      <c r="J764" s="34" t="s">
        <v>38</v>
      </c>
      <c r="L764" s="12"/>
    </row>
    <row r="765" spans="1:12" ht="18" customHeight="1">
      <c r="A765" s="4">
        <v>764</v>
      </c>
      <c r="B765" s="37">
        <v>44814</v>
      </c>
      <c r="C765" s="34" t="s">
        <v>16</v>
      </c>
      <c r="D765" s="34" t="s">
        <v>43</v>
      </c>
      <c r="E765" s="34" t="s">
        <v>45</v>
      </c>
      <c r="F765" s="34" t="s">
        <v>23</v>
      </c>
      <c r="G765" s="34"/>
      <c r="H765" s="34"/>
      <c r="I765" s="34" t="s">
        <v>26</v>
      </c>
      <c r="J765" s="34" t="s">
        <v>25</v>
      </c>
      <c r="L765" s="12"/>
    </row>
    <row r="766" spans="1:12" ht="18" customHeight="1">
      <c r="A766" s="4">
        <v>765</v>
      </c>
      <c r="B766" s="37">
        <v>44815</v>
      </c>
      <c r="C766" s="34" t="s">
        <v>60</v>
      </c>
      <c r="D766" s="34" t="s">
        <v>40</v>
      </c>
      <c r="E766" s="34" t="s">
        <v>56</v>
      </c>
      <c r="F766" s="34" t="s">
        <v>29</v>
      </c>
      <c r="G766" s="34"/>
      <c r="H766" s="34"/>
      <c r="I766" s="34" t="s">
        <v>13</v>
      </c>
      <c r="J766" s="34" t="s">
        <v>14</v>
      </c>
      <c r="L766" s="12"/>
    </row>
    <row r="767" spans="1:12" ht="18" customHeight="1">
      <c r="A767" s="4">
        <v>766</v>
      </c>
      <c r="B767" s="37">
        <v>44815</v>
      </c>
      <c r="C767" s="34" t="s">
        <v>7</v>
      </c>
      <c r="D767" s="34" t="s">
        <v>15</v>
      </c>
      <c r="E767" s="34" t="s">
        <v>59</v>
      </c>
      <c r="F767" s="34" t="s">
        <v>11</v>
      </c>
      <c r="G767" s="34"/>
      <c r="H767" s="34"/>
      <c r="I767" s="34" t="s">
        <v>38</v>
      </c>
      <c r="J767" s="34" t="s">
        <v>20</v>
      </c>
      <c r="L767" s="12"/>
    </row>
    <row r="768" spans="1:12" ht="18" customHeight="1">
      <c r="A768" s="4">
        <v>767</v>
      </c>
      <c r="B768" s="37">
        <v>44815</v>
      </c>
      <c r="C768" s="34" t="s">
        <v>41</v>
      </c>
      <c r="D768" s="34" t="s">
        <v>22</v>
      </c>
      <c r="E768" s="34" t="s">
        <v>49</v>
      </c>
      <c r="F768" s="34" t="s">
        <v>51</v>
      </c>
      <c r="G768" s="34"/>
      <c r="H768" s="34"/>
      <c r="I768" s="34" t="s">
        <v>9</v>
      </c>
      <c r="J768" s="34" t="s">
        <v>8</v>
      </c>
      <c r="L768" s="12"/>
    </row>
    <row r="769" spans="1:12" ht="18" customHeight="1">
      <c r="A769" s="4">
        <v>768</v>
      </c>
      <c r="B769" s="37">
        <v>44815</v>
      </c>
      <c r="C769" s="34" t="s">
        <v>42</v>
      </c>
      <c r="D769" s="34" t="s">
        <v>33</v>
      </c>
      <c r="E769" s="34" t="s">
        <v>4</v>
      </c>
      <c r="F769" s="34" t="s">
        <v>5</v>
      </c>
      <c r="G769" s="34"/>
      <c r="H769" s="34"/>
      <c r="I769" s="34" t="s">
        <v>32</v>
      </c>
      <c r="J769" s="34" t="s">
        <v>31</v>
      </c>
      <c r="L769" s="12"/>
    </row>
    <row r="770" spans="1:12" ht="18" customHeight="1">
      <c r="A770" s="4">
        <v>769</v>
      </c>
      <c r="B770" s="37">
        <v>44815</v>
      </c>
      <c r="C770" s="34" t="s">
        <v>28</v>
      </c>
      <c r="D770" s="34" t="s">
        <v>50</v>
      </c>
      <c r="E770" s="34" t="s">
        <v>12</v>
      </c>
      <c r="F770" s="34" t="s">
        <v>27</v>
      </c>
      <c r="G770" s="34"/>
      <c r="H770" s="34"/>
      <c r="I770" s="34" t="s">
        <v>19</v>
      </c>
      <c r="J770" s="34" t="s">
        <v>37</v>
      </c>
      <c r="L770" s="12"/>
    </row>
    <row r="771" spans="1:12" ht="18" customHeight="1">
      <c r="A771" s="4">
        <v>770</v>
      </c>
      <c r="B771" s="37">
        <v>44815</v>
      </c>
      <c r="C771" s="34" t="s">
        <v>43</v>
      </c>
      <c r="D771" s="34" t="s">
        <v>45</v>
      </c>
      <c r="E771" s="34" t="s">
        <v>23</v>
      </c>
      <c r="F771" s="34" t="s">
        <v>72</v>
      </c>
      <c r="G771" s="34"/>
      <c r="H771" s="34"/>
      <c r="I771" s="34" t="s">
        <v>26</v>
      </c>
      <c r="J771" s="34" t="s">
        <v>25</v>
      </c>
      <c r="L771" s="12"/>
    </row>
    <row r="772" spans="1:12" ht="18" customHeight="1">
      <c r="A772" s="4">
        <v>771</v>
      </c>
      <c r="B772" s="37">
        <v>44816</v>
      </c>
      <c r="C772" s="34" t="s">
        <v>40</v>
      </c>
      <c r="D772" s="34" t="s">
        <v>56</v>
      </c>
      <c r="E772" s="34" t="s">
        <v>29</v>
      </c>
      <c r="F772" s="34" t="s">
        <v>17</v>
      </c>
      <c r="G772" s="34"/>
      <c r="H772" s="34"/>
      <c r="I772" s="34" t="s">
        <v>13</v>
      </c>
      <c r="J772" s="34" t="s">
        <v>14</v>
      </c>
      <c r="L772" s="12"/>
    </row>
    <row r="773" spans="1:12" ht="18" customHeight="1">
      <c r="A773" s="4">
        <v>772</v>
      </c>
      <c r="B773" s="37">
        <v>44816</v>
      </c>
      <c r="C773" s="34" t="s">
        <v>58</v>
      </c>
      <c r="D773" s="34" t="s">
        <v>21</v>
      </c>
      <c r="E773" s="34" t="s">
        <v>6</v>
      </c>
      <c r="F773" s="34" t="s">
        <v>48</v>
      </c>
      <c r="G773" s="34"/>
      <c r="H773" s="34"/>
      <c r="I773" s="34" t="s">
        <v>9</v>
      </c>
      <c r="J773" s="34" t="s">
        <v>26</v>
      </c>
      <c r="L773" s="12"/>
    </row>
    <row r="774" spans="1:12" ht="18" customHeight="1">
      <c r="A774" s="4">
        <v>773</v>
      </c>
      <c r="B774" s="37">
        <v>44816</v>
      </c>
      <c r="C774" s="34" t="s">
        <v>15</v>
      </c>
      <c r="D774" s="34" t="s">
        <v>59</v>
      </c>
      <c r="E774" s="34" t="s">
        <v>11</v>
      </c>
      <c r="F774" s="34" t="s">
        <v>34</v>
      </c>
      <c r="G774" s="34"/>
      <c r="H774" s="34"/>
      <c r="I774" s="34" t="s">
        <v>38</v>
      </c>
      <c r="J774" s="34" t="s">
        <v>20</v>
      </c>
      <c r="L774" s="12"/>
    </row>
    <row r="775" spans="1:12" ht="18" customHeight="1">
      <c r="A775" s="4">
        <v>774</v>
      </c>
      <c r="B775" s="37">
        <v>44816</v>
      </c>
      <c r="C775" s="34" t="s">
        <v>33</v>
      </c>
      <c r="D775" s="34" t="s">
        <v>4</v>
      </c>
      <c r="E775" s="34" t="s">
        <v>5</v>
      </c>
      <c r="F775" s="34" t="s">
        <v>30</v>
      </c>
      <c r="G775" s="34"/>
      <c r="H775" s="34"/>
      <c r="I775" s="34" t="s">
        <v>25</v>
      </c>
      <c r="J775" s="34" t="s">
        <v>32</v>
      </c>
      <c r="L775" s="12"/>
    </row>
    <row r="776" spans="1:12" ht="18" customHeight="1">
      <c r="A776" s="4">
        <v>775</v>
      </c>
      <c r="B776" s="37">
        <v>44816</v>
      </c>
      <c r="C776" s="34" t="s">
        <v>22</v>
      </c>
      <c r="D776" s="34" t="s">
        <v>49</v>
      </c>
      <c r="E776" s="34" t="s">
        <v>51</v>
      </c>
      <c r="F776" s="34" t="s">
        <v>55</v>
      </c>
      <c r="G776" s="34"/>
      <c r="H776" s="34"/>
      <c r="I776" s="34" t="s">
        <v>8</v>
      </c>
      <c r="J776" s="34" t="s">
        <v>31</v>
      </c>
      <c r="L776" s="12"/>
    </row>
    <row r="777" spans="1:12" ht="18" customHeight="1">
      <c r="A777" s="4">
        <v>776</v>
      </c>
      <c r="B777" s="37">
        <v>44817</v>
      </c>
      <c r="C777" s="34" t="s">
        <v>45</v>
      </c>
      <c r="D777" s="34" t="s">
        <v>23</v>
      </c>
      <c r="E777" s="34" t="s">
        <v>72</v>
      </c>
      <c r="F777" s="34" t="s">
        <v>16</v>
      </c>
      <c r="G777" s="34"/>
      <c r="H777" s="34"/>
      <c r="I777" s="34" t="s">
        <v>20</v>
      </c>
      <c r="J777" s="34" t="s">
        <v>13</v>
      </c>
      <c r="L777" s="12"/>
    </row>
    <row r="778" spans="1:12" ht="18" customHeight="1">
      <c r="A778" s="4">
        <v>777</v>
      </c>
      <c r="B778" s="37">
        <v>44817</v>
      </c>
      <c r="C778" s="34" t="s">
        <v>4</v>
      </c>
      <c r="D778" s="34" t="s">
        <v>5</v>
      </c>
      <c r="E778" s="34" t="s">
        <v>30</v>
      </c>
      <c r="F778" s="34" t="s">
        <v>42</v>
      </c>
      <c r="G778" s="34"/>
      <c r="H778" s="34"/>
      <c r="I778" s="34" t="s">
        <v>25</v>
      </c>
      <c r="J778" s="34" t="s">
        <v>32</v>
      </c>
      <c r="L778" s="12"/>
    </row>
    <row r="779" spans="1:12" ht="18" customHeight="1">
      <c r="A779" s="4">
        <v>778</v>
      </c>
      <c r="B779" s="37">
        <v>44817</v>
      </c>
      <c r="C779" s="34" t="s">
        <v>59</v>
      </c>
      <c r="D779" s="34" t="s">
        <v>11</v>
      </c>
      <c r="E779" s="34" t="s">
        <v>34</v>
      </c>
      <c r="F779" s="34" t="s">
        <v>7</v>
      </c>
      <c r="G779" s="34"/>
      <c r="H779" s="34"/>
      <c r="I779" s="34" t="s">
        <v>38</v>
      </c>
      <c r="J779" s="34" t="s">
        <v>19</v>
      </c>
      <c r="L779" s="12"/>
    </row>
    <row r="780" spans="1:12" ht="18" customHeight="1">
      <c r="A780" s="4">
        <v>779</v>
      </c>
      <c r="B780" s="37">
        <v>44817</v>
      </c>
      <c r="C780" s="34" t="s">
        <v>49</v>
      </c>
      <c r="D780" s="34" t="s">
        <v>51</v>
      </c>
      <c r="E780" s="34" t="s">
        <v>55</v>
      </c>
      <c r="F780" s="34" t="s">
        <v>41</v>
      </c>
      <c r="G780" s="34"/>
      <c r="H780" s="34"/>
      <c r="I780" s="34" t="s">
        <v>8</v>
      </c>
      <c r="J780" s="34" t="s">
        <v>31</v>
      </c>
      <c r="L780" s="12"/>
    </row>
    <row r="781" spans="1:12" ht="18" customHeight="1">
      <c r="A781" s="4">
        <v>780</v>
      </c>
      <c r="B781" s="37">
        <v>44817</v>
      </c>
      <c r="C781" s="34" t="s">
        <v>56</v>
      </c>
      <c r="D781" s="34" t="s">
        <v>29</v>
      </c>
      <c r="E781" s="34" t="s">
        <v>17</v>
      </c>
      <c r="F781" s="34" t="s">
        <v>60</v>
      </c>
      <c r="G781" s="34"/>
      <c r="H781" s="34"/>
      <c r="I781" s="34" t="s">
        <v>14</v>
      </c>
      <c r="J781" s="34" t="s">
        <v>37</v>
      </c>
      <c r="L781" s="12"/>
    </row>
    <row r="782" spans="1:12" ht="18" customHeight="1">
      <c r="A782" s="4">
        <v>781</v>
      </c>
      <c r="B782" s="37">
        <v>44817</v>
      </c>
      <c r="C782" s="34" t="s">
        <v>21</v>
      </c>
      <c r="D782" s="34" t="s">
        <v>6</v>
      </c>
      <c r="E782" s="34" t="s">
        <v>48</v>
      </c>
      <c r="F782" s="34" t="s">
        <v>36</v>
      </c>
      <c r="G782" s="34"/>
      <c r="H782" s="34"/>
      <c r="I782" s="34" t="s">
        <v>9</v>
      </c>
      <c r="J782" s="34" t="s">
        <v>26</v>
      </c>
      <c r="L782" s="12"/>
    </row>
    <row r="783" spans="1:12" ht="18" customHeight="1">
      <c r="A783" s="4">
        <v>782</v>
      </c>
      <c r="B783" s="37">
        <v>44818</v>
      </c>
      <c r="C783" s="34" t="s">
        <v>5</v>
      </c>
      <c r="D783" s="34" t="s">
        <v>30</v>
      </c>
      <c r="E783" s="34" t="s">
        <v>42</v>
      </c>
      <c r="F783" s="34" t="s">
        <v>33</v>
      </c>
      <c r="G783" s="34"/>
      <c r="H783" s="34"/>
      <c r="I783" s="34" t="s">
        <v>25</v>
      </c>
      <c r="J783" s="34" t="s">
        <v>32</v>
      </c>
      <c r="L783" s="12"/>
    </row>
    <row r="784" spans="1:12" ht="18" customHeight="1">
      <c r="A784" s="4">
        <v>783</v>
      </c>
      <c r="B784" s="37">
        <v>44818</v>
      </c>
      <c r="C784" s="34" t="s">
        <v>23</v>
      </c>
      <c r="D784" s="34" t="s">
        <v>72</v>
      </c>
      <c r="E784" s="34" t="s">
        <v>16</v>
      </c>
      <c r="F784" s="34" t="s">
        <v>43</v>
      </c>
      <c r="G784" s="34"/>
      <c r="H784" s="34"/>
      <c r="I784" s="34" t="s">
        <v>20</v>
      </c>
      <c r="J784" s="34" t="s">
        <v>13</v>
      </c>
      <c r="L784" s="12"/>
    </row>
    <row r="785" spans="1:12" ht="18" customHeight="1">
      <c r="A785" s="4">
        <v>784</v>
      </c>
      <c r="B785" s="37">
        <v>44818</v>
      </c>
      <c r="C785" s="34" t="s">
        <v>51</v>
      </c>
      <c r="D785" s="34" t="s">
        <v>55</v>
      </c>
      <c r="E785" s="34" t="s">
        <v>41</v>
      </c>
      <c r="F785" s="34" t="s">
        <v>22</v>
      </c>
      <c r="G785" s="34"/>
      <c r="H785" s="34"/>
      <c r="I785" s="34" t="s">
        <v>8</v>
      </c>
      <c r="J785" s="34" t="s">
        <v>31</v>
      </c>
      <c r="L785" s="12"/>
    </row>
    <row r="786" spans="1:12" ht="18" customHeight="1">
      <c r="A786" s="4">
        <v>785</v>
      </c>
      <c r="B786" s="37">
        <v>44818</v>
      </c>
      <c r="C786" s="34" t="s">
        <v>11</v>
      </c>
      <c r="D786" s="34" t="s">
        <v>34</v>
      </c>
      <c r="E786" s="34" t="s">
        <v>7</v>
      </c>
      <c r="F786" s="34" t="s">
        <v>15</v>
      </c>
      <c r="G786" s="34"/>
      <c r="H786" s="34"/>
      <c r="I786" s="34" t="s">
        <v>38</v>
      </c>
      <c r="J786" s="34" t="s">
        <v>19</v>
      </c>
      <c r="L786" s="12"/>
    </row>
    <row r="787" spans="1:12" ht="18" customHeight="1">
      <c r="A787" s="4">
        <v>786</v>
      </c>
      <c r="B787" s="37">
        <v>44819</v>
      </c>
      <c r="C787" s="34" t="s">
        <v>72</v>
      </c>
      <c r="D787" s="34" t="s">
        <v>16</v>
      </c>
      <c r="E787" s="34" t="s">
        <v>43</v>
      </c>
      <c r="F787" s="34" t="s">
        <v>45</v>
      </c>
      <c r="G787" s="34"/>
      <c r="H787" s="34"/>
      <c r="I787" s="34" t="s">
        <v>26</v>
      </c>
      <c r="J787" s="34" t="s">
        <v>31</v>
      </c>
      <c r="L787" s="12"/>
    </row>
    <row r="788" spans="1:12" ht="18" customHeight="1">
      <c r="A788" s="4">
        <v>787</v>
      </c>
      <c r="B788" s="37">
        <v>44819</v>
      </c>
      <c r="C788" s="34" t="s">
        <v>29</v>
      </c>
      <c r="D788" s="34" t="s">
        <v>17</v>
      </c>
      <c r="E788" s="34" t="s">
        <v>60</v>
      </c>
      <c r="F788" s="34" t="s">
        <v>40</v>
      </c>
      <c r="G788" s="34"/>
      <c r="H788" s="34"/>
      <c r="I788" s="34" t="s">
        <v>8</v>
      </c>
      <c r="J788" s="34" t="s">
        <v>32</v>
      </c>
      <c r="L788" s="12"/>
    </row>
    <row r="789" spans="1:12" ht="18" customHeight="1">
      <c r="A789" s="4">
        <v>788</v>
      </c>
      <c r="B789" s="37">
        <v>44819</v>
      </c>
      <c r="C789" s="34" t="s">
        <v>50</v>
      </c>
      <c r="D789" s="34" t="s">
        <v>12</v>
      </c>
      <c r="E789" s="34" t="s">
        <v>27</v>
      </c>
      <c r="F789" s="34" t="s">
        <v>10</v>
      </c>
      <c r="G789" s="34"/>
      <c r="H789" s="34"/>
      <c r="I789" s="34" t="s">
        <v>9</v>
      </c>
      <c r="J789" s="34" t="s">
        <v>25</v>
      </c>
      <c r="L789" s="12"/>
    </row>
    <row r="790" spans="1:12" ht="18" customHeight="1">
      <c r="A790" s="4">
        <v>789</v>
      </c>
      <c r="B790" s="37">
        <v>44820</v>
      </c>
      <c r="C790" s="34" t="s">
        <v>55</v>
      </c>
      <c r="D790" s="34" t="s">
        <v>41</v>
      </c>
      <c r="E790" s="34" t="s">
        <v>22</v>
      </c>
      <c r="F790" s="34" t="s">
        <v>49</v>
      </c>
      <c r="G790" s="34"/>
      <c r="H790" s="34"/>
      <c r="I790" s="34" t="s">
        <v>13</v>
      </c>
      <c r="J790" s="34" t="s">
        <v>19</v>
      </c>
      <c r="L790" s="12"/>
    </row>
    <row r="791" spans="1:12" ht="18" customHeight="1">
      <c r="A791" s="4">
        <v>790</v>
      </c>
      <c r="B791" s="37">
        <v>44820</v>
      </c>
      <c r="C791" s="34" t="s">
        <v>48</v>
      </c>
      <c r="D791" s="34" t="s">
        <v>36</v>
      </c>
      <c r="E791" s="34" t="s">
        <v>58</v>
      </c>
      <c r="F791" s="34" t="s">
        <v>21</v>
      </c>
      <c r="G791" s="34"/>
      <c r="H791" s="34"/>
      <c r="I791" s="34" t="s">
        <v>20</v>
      </c>
      <c r="J791" s="34" t="s">
        <v>14</v>
      </c>
      <c r="L791" s="12"/>
    </row>
    <row r="792" spans="1:12" ht="18" customHeight="1">
      <c r="A792" s="4">
        <v>791</v>
      </c>
      <c r="B792" s="37">
        <v>44820</v>
      </c>
      <c r="C792" s="34" t="s">
        <v>16</v>
      </c>
      <c r="D792" s="34" t="s">
        <v>43</v>
      </c>
      <c r="E792" s="34" t="s">
        <v>45</v>
      </c>
      <c r="F792" s="34" t="s">
        <v>23</v>
      </c>
      <c r="G792" s="34"/>
      <c r="H792" s="34"/>
      <c r="I792" s="34" t="s">
        <v>26</v>
      </c>
      <c r="J792" s="34" t="s">
        <v>31</v>
      </c>
      <c r="L792" s="12"/>
    </row>
    <row r="793" spans="1:12" ht="18" customHeight="1">
      <c r="A793" s="4">
        <v>792</v>
      </c>
      <c r="B793" s="37">
        <v>44820</v>
      </c>
      <c r="C793" s="34" t="s">
        <v>12</v>
      </c>
      <c r="D793" s="34" t="s">
        <v>27</v>
      </c>
      <c r="E793" s="34" t="s">
        <v>10</v>
      </c>
      <c r="F793" s="34" t="s">
        <v>28</v>
      </c>
      <c r="G793" s="34"/>
      <c r="H793" s="34"/>
      <c r="I793" s="34" t="s">
        <v>9</v>
      </c>
      <c r="J793" s="34" t="s">
        <v>25</v>
      </c>
      <c r="L793" s="12"/>
    </row>
    <row r="794" spans="1:12" ht="18" customHeight="1">
      <c r="A794" s="4">
        <v>793</v>
      </c>
      <c r="B794" s="37">
        <v>44821</v>
      </c>
      <c r="C794" s="34" t="s">
        <v>60</v>
      </c>
      <c r="D794" s="34" t="s">
        <v>40</v>
      </c>
      <c r="E794" s="34" t="s">
        <v>56</v>
      </c>
      <c r="F794" s="34" t="s">
        <v>29</v>
      </c>
      <c r="G794" s="34"/>
      <c r="H794" s="34"/>
      <c r="I794" s="34" t="s">
        <v>32</v>
      </c>
      <c r="J794" s="34" t="s">
        <v>9</v>
      </c>
      <c r="L794" s="12"/>
    </row>
    <row r="795" spans="1:12" ht="18" customHeight="1">
      <c r="A795" s="4">
        <v>794</v>
      </c>
      <c r="B795" s="37">
        <v>44821</v>
      </c>
      <c r="C795" s="34" t="s">
        <v>34</v>
      </c>
      <c r="D795" s="34" t="s">
        <v>7</v>
      </c>
      <c r="E795" s="34" t="s">
        <v>15</v>
      </c>
      <c r="F795" s="34" t="s">
        <v>24</v>
      </c>
      <c r="G795" s="34"/>
      <c r="H795" s="34"/>
      <c r="I795" s="34" t="s">
        <v>26</v>
      </c>
      <c r="J795" s="34" t="s">
        <v>25</v>
      </c>
      <c r="L795" s="12"/>
    </row>
    <row r="796" spans="1:12" ht="18" customHeight="1">
      <c r="A796" s="4">
        <v>795</v>
      </c>
      <c r="B796" s="37">
        <v>44821</v>
      </c>
      <c r="C796" s="34" t="s">
        <v>41</v>
      </c>
      <c r="D796" s="34" t="s">
        <v>22</v>
      </c>
      <c r="E796" s="34" t="s">
        <v>49</v>
      </c>
      <c r="F796" s="34" t="s">
        <v>51</v>
      </c>
      <c r="G796" s="34"/>
      <c r="H796" s="34"/>
      <c r="I796" s="34" t="s">
        <v>13</v>
      </c>
      <c r="J796" s="34" t="s">
        <v>19</v>
      </c>
      <c r="L796" s="12"/>
    </row>
    <row r="797" spans="1:12" ht="18" customHeight="1">
      <c r="A797" s="4">
        <v>796</v>
      </c>
      <c r="B797" s="37">
        <v>44821</v>
      </c>
      <c r="C797" s="34" t="s">
        <v>36</v>
      </c>
      <c r="D797" s="34" t="s">
        <v>58</v>
      </c>
      <c r="E797" s="34" t="s">
        <v>21</v>
      </c>
      <c r="F797" s="34" t="s">
        <v>6</v>
      </c>
      <c r="G797" s="34"/>
      <c r="H797" s="34"/>
      <c r="I797" s="34" t="s">
        <v>20</v>
      </c>
      <c r="J797" s="34" t="s">
        <v>14</v>
      </c>
      <c r="L797" s="12"/>
    </row>
    <row r="798" spans="1:12" ht="18" customHeight="1">
      <c r="A798" s="4">
        <v>797</v>
      </c>
      <c r="B798" s="37">
        <v>44821</v>
      </c>
      <c r="C798" s="34" t="s">
        <v>30</v>
      </c>
      <c r="D798" s="34" t="s">
        <v>42</v>
      </c>
      <c r="E798" s="34" t="s">
        <v>33</v>
      </c>
      <c r="F798" s="34" t="s">
        <v>4</v>
      </c>
      <c r="G798" s="34"/>
      <c r="H798" s="34"/>
      <c r="I798" s="34" t="s">
        <v>37</v>
      </c>
      <c r="J798" s="34" t="s">
        <v>38</v>
      </c>
      <c r="L798" s="12"/>
    </row>
    <row r="799" spans="1:12" ht="18" customHeight="1">
      <c r="A799" s="4">
        <v>798</v>
      </c>
      <c r="B799" s="37">
        <v>44821</v>
      </c>
      <c r="C799" s="34" t="s">
        <v>27</v>
      </c>
      <c r="D799" s="34" t="s">
        <v>10</v>
      </c>
      <c r="E799" s="34" t="s">
        <v>28</v>
      </c>
      <c r="F799" s="34" t="s">
        <v>50</v>
      </c>
      <c r="G799" s="34"/>
      <c r="H799" s="34"/>
      <c r="I799" s="34" t="s">
        <v>31</v>
      </c>
      <c r="J799" s="34" t="s">
        <v>8</v>
      </c>
      <c r="L799" s="12"/>
    </row>
    <row r="800" spans="1:12" ht="18" customHeight="1">
      <c r="A800" s="4">
        <v>799</v>
      </c>
      <c r="B800" s="37">
        <v>44822</v>
      </c>
      <c r="C800" s="34" t="s">
        <v>7</v>
      </c>
      <c r="D800" s="34" t="s">
        <v>15</v>
      </c>
      <c r="E800" s="34" t="s">
        <v>24</v>
      </c>
      <c r="F800" s="34" t="s">
        <v>11</v>
      </c>
      <c r="G800" s="34"/>
      <c r="H800" s="34"/>
      <c r="I800" s="34" t="s">
        <v>26</v>
      </c>
      <c r="J800" s="34" t="s">
        <v>25</v>
      </c>
      <c r="K800" s="12"/>
      <c r="L800" s="12"/>
    </row>
    <row r="801" spans="1:12" ht="18" customHeight="1">
      <c r="A801" s="4">
        <v>800</v>
      </c>
      <c r="B801" s="37">
        <v>44822</v>
      </c>
      <c r="C801" s="34" t="s">
        <v>40</v>
      </c>
      <c r="D801" s="34" t="s">
        <v>56</v>
      </c>
      <c r="E801" s="34" t="s">
        <v>29</v>
      </c>
      <c r="F801" s="34" t="s">
        <v>17</v>
      </c>
      <c r="G801" s="34"/>
      <c r="H801" s="34"/>
      <c r="I801" s="34" t="s">
        <v>32</v>
      </c>
      <c r="J801" s="34" t="s">
        <v>9</v>
      </c>
      <c r="K801" s="12"/>
      <c r="L801" s="12"/>
    </row>
    <row r="802" spans="1:12" ht="18" customHeight="1">
      <c r="A802" s="4">
        <v>801</v>
      </c>
      <c r="B802" s="37">
        <v>44822</v>
      </c>
      <c r="C802" s="34" t="s">
        <v>42</v>
      </c>
      <c r="D802" s="34" t="s">
        <v>33</v>
      </c>
      <c r="E802" s="34" t="s">
        <v>4</v>
      </c>
      <c r="F802" s="34" t="s">
        <v>5</v>
      </c>
      <c r="G802" s="34"/>
      <c r="H802" s="34"/>
      <c r="I802" s="34" t="s">
        <v>37</v>
      </c>
      <c r="J802" s="34" t="s">
        <v>13</v>
      </c>
      <c r="K802" s="12"/>
      <c r="L802" s="12"/>
    </row>
    <row r="803" spans="1:12" ht="18" customHeight="1">
      <c r="A803" s="4">
        <v>802</v>
      </c>
      <c r="B803" s="37">
        <v>44822</v>
      </c>
      <c r="C803" s="34" t="s">
        <v>10</v>
      </c>
      <c r="D803" s="34" t="s">
        <v>28</v>
      </c>
      <c r="E803" s="34" t="s">
        <v>50</v>
      </c>
      <c r="F803" s="34" t="s">
        <v>12</v>
      </c>
      <c r="G803" s="34"/>
      <c r="H803" s="34"/>
      <c r="I803" s="34" t="s">
        <v>31</v>
      </c>
      <c r="J803" s="34" t="s">
        <v>8</v>
      </c>
      <c r="K803" s="12"/>
      <c r="L803" s="12"/>
    </row>
    <row r="804" spans="1:12" ht="18" customHeight="1">
      <c r="A804" s="4">
        <v>803</v>
      </c>
      <c r="B804" s="37">
        <v>44822</v>
      </c>
      <c r="C804" s="34" t="s">
        <v>43</v>
      </c>
      <c r="D804" s="34" t="s">
        <v>66</v>
      </c>
      <c r="E804" s="34" t="s">
        <v>23</v>
      </c>
      <c r="F804" s="34" t="s">
        <v>72</v>
      </c>
      <c r="G804" s="34"/>
      <c r="H804" s="34"/>
      <c r="I804" s="34" t="s">
        <v>38</v>
      </c>
      <c r="J804" s="34" t="s">
        <v>14</v>
      </c>
      <c r="K804" s="12"/>
      <c r="L804" s="12"/>
    </row>
    <row r="805" spans="1:12" ht="18" customHeight="1">
      <c r="A805" s="4">
        <v>804</v>
      </c>
      <c r="B805" s="37">
        <v>44823</v>
      </c>
      <c r="C805" s="34" t="s">
        <v>28</v>
      </c>
      <c r="D805" s="34" t="s">
        <v>50</v>
      </c>
      <c r="E805" s="34" t="s">
        <v>12</v>
      </c>
      <c r="F805" s="34" t="s">
        <v>27</v>
      </c>
      <c r="G805" s="34"/>
      <c r="H805" s="34"/>
      <c r="I805" s="34" t="s">
        <v>31</v>
      </c>
      <c r="J805" s="34" t="s">
        <v>8</v>
      </c>
      <c r="L805" s="12"/>
    </row>
    <row r="806" spans="1:12" ht="18" customHeight="1">
      <c r="A806" s="4">
        <v>805</v>
      </c>
      <c r="B806" s="37">
        <v>44823</v>
      </c>
      <c r="C806" s="34" t="s">
        <v>56</v>
      </c>
      <c r="D806" s="34" t="s">
        <v>29</v>
      </c>
      <c r="E806" s="34" t="s">
        <v>17</v>
      </c>
      <c r="F806" s="34" t="s">
        <v>60</v>
      </c>
      <c r="G806" s="34"/>
      <c r="H806" s="34"/>
      <c r="I806" s="34" t="s">
        <v>32</v>
      </c>
      <c r="J806" s="34" t="s">
        <v>9</v>
      </c>
      <c r="L806" s="12"/>
    </row>
    <row r="807" spans="1:12" ht="18" customHeight="1">
      <c r="A807" s="4">
        <v>806</v>
      </c>
      <c r="B807" s="37">
        <v>44823</v>
      </c>
      <c r="C807" s="34" t="s">
        <v>15</v>
      </c>
      <c r="D807" s="34" t="s">
        <v>24</v>
      </c>
      <c r="E807" s="34" t="s">
        <v>11</v>
      </c>
      <c r="F807" s="34" t="s">
        <v>34</v>
      </c>
      <c r="G807" s="34"/>
      <c r="H807" s="34"/>
      <c r="I807" s="34" t="s">
        <v>26</v>
      </c>
      <c r="J807" s="34" t="s">
        <v>25</v>
      </c>
      <c r="L807" s="12"/>
    </row>
    <row r="808" spans="1:12" ht="18" customHeight="1">
      <c r="A808" s="4">
        <v>807</v>
      </c>
      <c r="B808" s="37">
        <v>44823</v>
      </c>
      <c r="C808" s="34" t="s">
        <v>33</v>
      </c>
      <c r="D808" s="34" t="s">
        <v>4</v>
      </c>
      <c r="E808" s="34" t="s">
        <v>5</v>
      </c>
      <c r="F808" s="34" t="s">
        <v>30</v>
      </c>
      <c r="G808" s="34"/>
      <c r="H808" s="34"/>
      <c r="I808" s="34" t="s">
        <v>37</v>
      </c>
      <c r="J808" s="34" t="s">
        <v>13</v>
      </c>
      <c r="L808" s="12"/>
    </row>
    <row r="809" spans="1:12" ht="18" customHeight="1">
      <c r="A809" s="4">
        <v>808</v>
      </c>
      <c r="B809" s="37">
        <v>44824</v>
      </c>
      <c r="C809" s="34" t="s">
        <v>4</v>
      </c>
      <c r="D809" s="34" t="s">
        <v>51</v>
      </c>
      <c r="E809" s="34" t="s">
        <v>30</v>
      </c>
      <c r="F809" s="34" t="s">
        <v>42</v>
      </c>
      <c r="G809" s="34"/>
      <c r="H809" s="34"/>
      <c r="I809" s="34" t="s">
        <v>37</v>
      </c>
      <c r="J809" s="34" t="s">
        <v>14</v>
      </c>
      <c r="L809" s="12"/>
    </row>
    <row r="810" spans="1:12" ht="18" customHeight="1">
      <c r="A810" s="4">
        <v>809</v>
      </c>
      <c r="B810" s="37">
        <v>44824</v>
      </c>
      <c r="C810" s="34" t="s">
        <v>5</v>
      </c>
      <c r="D810" s="34" t="s">
        <v>21</v>
      </c>
      <c r="E810" s="34" t="s">
        <v>6</v>
      </c>
      <c r="F810" s="34" t="s">
        <v>48</v>
      </c>
      <c r="G810" s="34"/>
      <c r="H810" s="34"/>
      <c r="I810" s="34" t="s">
        <v>8</v>
      </c>
      <c r="J810" s="34" t="s">
        <v>26</v>
      </c>
      <c r="L810" s="12"/>
    </row>
    <row r="811" spans="1:12" ht="18" customHeight="1">
      <c r="A811" s="4">
        <v>810</v>
      </c>
      <c r="B811" s="37">
        <v>44824</v>
      </c>
      <c r="C811" s="34" t="s">
        <v>29</v>
      </c>
      <c r="D811" s="34" t="s">
        <v>17</v>
      </c>
      <c r="E811" s="34" t="s">
        <v>60</v>
      </c>
      <c r="F811" s="34" t="s">
        <v>40</v>
      </c>
      <c r="G811" s="34"/>
      <c r="H811" s="34"/>
      <c r="I811" s="34" t="s">
        <v>32</v>
      </c>
      <c r="J811" s="34" t="s">
        <v>9</v>
      </c>
      <c r="L811" s="12"/>
    </row>
    <row r="812" spans="1:12" ht="18" customHeight="1">
      <c r="A812" s="4">
        <v>811</v>
      </c>
      <c r="B812" s="37">
        <v>44824</v>
      </c>
      <c r="C812" s="34" t="s">
        <v>23</v>
      </c>
      <c r="D812" s="34" t="s">
        <v>72</v>
      </c>
      <c r="E812" s="34" t="s">
        <v>16</v>
      </c>
      <c r="F812" s="34" t="s">
        <v>43</v>
      </c>
      <c r="G812" s="34"/>
      <c r="H812" s="34"/>
      <c r="I812" s="34" t="s">
        <v>38</v>
      </c>
      <c r="J812" s="34" t="s">
        <v>13</v>
      </c>
      <c r="L812" s="12"/>
    </row>
    <row r="813" spans="1:12" ht="18" customHeight="1">
      <c r="A813" s="4">
        <v>812</v>
      </c>
      <c r="B813" s="37">
        <v>44824</v>
      </c>
      <c r="C813" s="34" t="s">
        <v>57</v>
      </c>
      <c r="D813" s="34" t="s">
        <v>55</v>
      </c>
      <c r="E813" s="34" t="s">
        <v>41</v>
      </c>
      <c r="F813" s="34" t="s">
        <v>22</v>
      </c>
      <c r="G813" s="34"/>
      <c r="H813" s="34"/>
      <c r="I813" s="34" t="s">
        <v>19</v>
      </c>
      <c r="J813" s="34" t="s">
        <v>20</v>
      </c>
      <c r="L813" s="12"/>
    </row>
    <row r="814" spans="1:12" ht="18" customHeight="1">
      <c r="A814" s="4">
        <v>813</v>
      </c>
      <c r="B814" s="37">
        <v>44824</v>
      </c>
      <c r="C814" s="34" t="s">
        <v>50</v>
      </c>
      <c r="D814" s="34" t="s">
        <v>12</v>
      </c>
      <c r="E814" s="34" t="s">
        <v>27</v>
      </c>
      <c r="F814" s="34" t="s">
        <v>10</v>
      </c>
      <c r="G814" s="34"/>
      <c r="H814" s="34"/>
      <c r="I814" s="34" t="s">
        <v>31</v>
      </c>
      <c r="J814" s="34" t="s">
        <v>25</v>
      </c>
      <c r="L814" s="12"/>
    </row>
    <row r="815" spans="1:12" ht="18" customHeight="1">
      <c r="A815" s="4">
        <v>814</v>
      </c>
      <c r="B815" s="37">
        <v>44825</v>
      </c>
      <c r="C815" s="34" t="s">
        <v>58</v>
      </c>
      <c r="D815" s="34" t="s">
        <v>16</v>
      </c>
      <c r="E815" s="34" t="s">
        <v>43</v>
      </c>
      <c r="F815" s="34" t="s">
        <v>66</v>
      </c>
      <c r="G815" s="34"/>
      <c r="H815" s="34"/>
      <c r="I815" s="34" t="s">
        <v>38</v>
      </c>
      <c r="J815" s="34" t="s">
        <v>19</v>
      </c>
      <c r="L815" s="12"/>
    </row>
    <row r="816" spans="1:12" ht="18" customHeight="1">
      <c r="A816" s="4">
        <v>815</v>
      </c>
      <c r="B816" s="37">
        <v>44825</v>
      </c>
      <c r="C816" s="34" t="s">
        <v>24</v>
      </c>
      <c r="D816" s="34" t="s">
        <v>11</v>
      </c>
      <c r="E816" s="34" t="s">
        <v>34</v>
      </c>
      <c r="F816" s="34" t="s">
        <v>7</v>
      </c>
      <c r="G816" s="34"/>
      <c r="H816" s="34"/>
      <c r="I816" s="34" t="s">
        <v>20</v>
      </c>
      <c r="J816" s="34" t="s">
        <v>14</v>
      </c>
      <c r="L816" s="12"/>
    </row>
    <row r="817" spans="1:12" ht="18" customHeight="1">
      <c r="A817" s="4">
        <v>816</v>
      </c>
      <c r="B817" s="37">
        <v>44825</v>
      </c>
      <c r="C817" s="34" t="s">
        <v>21</v>
      </c>
      <c r="D817" s="34" t="s">
        <v>6</v>
      </c>
      <c r="E817" s="34" t="s">
        <v>48</v>
      </c>
      <c r="F817" s="34" t="s">
        <v>36</v>
      </c>
      <c r="G817" s="34"/>
      <c r="H817" s="34"/>
      <c r="I817" s="34" t="s">
        <v>13</v>
      </c>
      <c r="J817" s="34" t="s">
        <v>37</v>
      </c>
      <c r="L817" s="12"/>
    </row>
    <row r="818" spans="1:12" ht="18" customHeight="1">
      <c r="A818" s="4">
        <v>817</v>
      </c>
      <c r="B818" s="37">
        <v>44826</v>
      </c>
      <c r="C818" s="34" t="s">
        <v>6</v>
      </c>
      <c r="D818" s="34" t="s">
        <v>48</v>
      </c>
      <c r="E818" s="34" t="s">
        <v>36</v>
      </c>
      <c r="F818" s="34" t="s">
        <v>5</v>
      </c>
      <c r="G818" s="34"/>
      <c r="H818" s="34"/>
      <c r="I818" s="34" t="s">
        <v>13</v>
      </c>
      <c r="J818" s="34" t="s">
        <v>37</v>
      </c>
      <c r="L818" s="12"/>
    </row>
    <row r="819" spans="1:12" ht="18" customHeight="1">
      <c r="A819" s="4">
        <v>818</v>
      </c>
      <c r="B819" s="37">
        <v>44826</v>
      </c>
      <c r="C819" s="34" t="s">
        <v>11</v>
      </c>
      <c r="D819" s="34" t="s">
        <v>34</v>
      </c>
      <c r="E819" s="34" t="s">
        <v>7</v>
      </c>
      <c r="F819" s="34" t="s">
        <v>57</v>
      </c>
      <c r="G819" s="34"/>
      <c r="H819" s="34"/>
      <c r="I819" s="34" t="s">
        <v>26</v>
      </c>
      <c r="J819" s="34" t="s">
        <v>8</v>
      </c>
      <c r="L819" s="12"/>
    </row>
    <row r="820" spans="1:12" ht="18" customHeight="1">
      <c r="A820" s="4">
        <v>819</v>
      </c>
      <c r="B820" s="37">
        <v>44826</v>
      </c>
      <c r="C820" s="34" t="s">
        <v>12</v>
      </c>
      <c r="D820" s="34" t="s">
        <v>27</v>
      </c>
      <c r="E820" s="34" t="s">
        <v>10</v>
      </c>
      <c r="F820" s="34" t="s">
        <v>28</v>
      </c>
      <c r="G820" s="34"/>
      <c r="H820" s="34"/>
      <c r="I820" s="34" t="s">
        <v>14</v>
      </c>
      <c r="J820" s="34" t="s">
        <v>20</v>
      </c>
      <c r="L820" s="12"/>
    </row>
    <row r="821" spans="1:12" ht="18" customHeight="1">
      <c r="A821" s="4">
        <v>820</v>
      </c>
      <c r="B821" s="37">
        <v>44827</v>
      </c>
      <c r="C821" s="34" t="s">
        <v>55</v>
      </c>
      <c r="D821" s="34" t="s">
        <v>41</v>
      </c>
      <c r="E821" s="34" t="s">
        <v>22</v>
      </c>
      <c r="F821" s="34" t="s">
        <v>49</v>
      </c>
      <c r="G821" s="34"/>
      <c r="H821" s="34"/>
      <c r="I821" s="34" t="s">
        <v>20</v>
      </c>
      <c r="J821" s="34" t="s">
        <v>37</v>
      </c>
      <c r="L821" s="12"/>
    </row>
    <row r="822" spans="1:12" ht="18" customHeight="1">
      <c r="A822" s="4">
        <v>821</v>
      </c>
      <c r="B822" s="37">
        <v>44827</v>
      </c>
      <c r="C822" s="34" t="s">
        <v>34</v>
      </c>
      <c r="D822" s="34" t="s">
        <v>7</v>
      </c>
      <c r="E822" s="34" t="s">
        <v>15</v>
      </c>
      <c r="F822" s="34" t="s">
        <v>24</v>
      </c>
      <c r="G822" s="34"/>
      <c r="H822" s="34"/>
      <c r="I822" s="34" t="s">
        <v>19</v>
      </c>
      <c r="J822" s="34" t="s">
        <v>38</v>
      </c>
      <c r="L822" s="12"/>
    </row>
    <row r="823" spans="1:12" ht="18" customHeight="1">
      <c r="A823" s="4">
        <v>822</v>
      </c>
      <c r="B823" s="37">
        <v>44827</v>
      </c>
      <c r="C823" s="34" t="s">
        <v>30</v>
      </c>
      <c r="D823" s="34" t="s">
        <v>42</v>
      </c>
      <c r="E823" s="34" t="s">
        <v>33</v>
      </c>
      <c r="F823" s="34" t="s">
        <v>4</v>
      </c>
      <c r="G823" s="34"/>
      <c r="H823" s="34"/>
      <c r="I823" s="34" t="s">
        <v>9</v>
      </c>
      <c r="J823" s="34" t="s">
        <v>31</v>
      </c>
      <c r="L823" s="12"/>
    </row>
    <row r="824" spans="1:12" ht="18" customHeight="1">
      <c r="A824" s="4">
        <v>823</v>
      </c>
      <c r="B824" s="37">
        <v>44827</v>
      </c>
      <c r="C824" s="34" t="s">
        <v>43</v>
      </c>
      <c r="D824" s="34" t="s">
        <v>45</v>
      </c>
      <c r="E824" s="34" t="s">
        <v>23</v>
      </c>
      <c r="F824" s="34" t="s">
        <v>59</v>
      </c>
      <c r="G824" s="34"/>
      <c r="H824" s="34"/>
      <c r="I824" s="34" t="s">
        <v>25</v>
      </c>
      <c r="J824" s="34" t="s">
        <v>8</v>
      </c>
      <c r="L824" s="12"/>
    </row>
    <row r="825" spans="1:12" ht="18" customHeight="1">
      <c r="A825" s="4">
        <v>824</v>
      </c>
      <c r="B825" s="37">
        <v>44827</v>
      </c>
      <c r="C825" s="34" t="s">
        <v>27</v>
      </c>
      <c r="D825" s="34" t="s">
        <v>10</v>
      </c>
      <c r="E825" s="34" t="s">
        <v>28</v>
      </c>
      <c r="F825" s="34" t="s">
        <v>50</v>
      </c>
      <c r="G825" s="34"/>
      <c r="H825" s="34"/>
      <c r="I825" s="34" t="s">
        <v>14</v>
      </c>
      <c r="J825" s="34" t="s">
        <v>13</v>
      </c>
      <c r="L825" s="12"/>
    </row>
    <row r="826" spans="1:12" ht="18" customHeight="1">
      <c r="A826" s="4">
        <v>825</v>
      </c>
      <c r="B826" s="37">
        <v>44828</v>
      </c>
      <c r="C826" s="34" t="s">
        <v>45</v>
      </c>
      <c r="D826" s="34" t="s">
        <v>23</v>
      </c>
      <c r="E826" s="34" t="s">
        <v>59</v>
      </c>
      <c r="F826" s="34" t="s">
        <v>16</v>
      </c>
      <c r="G826" s="34"/>
      <c r="H826" s="34"/>
      <c r="I826" s="34" t="s">
        <v>25</v>
      </c>
      <c r="J826" s="34" t="s">
        <v>8</v>
      </c>
      <c r="L826" s="12"/>
    </row>
    <row r="827" spans="1:12" ht="18" customHeight="1">
      <c r="A827" s="4">
        <v>826</v>
      </c>
      <c r="B827" s="37">
        <v>44828</v>
      </c>
      <c r="C827" s="34" t="s">
        <v>41</v>
      </c>
      <c r="D827" s="34" t="s">
        <v>22</v>
      </c>
      <c r="E827" s="34" t="s">
        <v>49</v>
      </c>
      <c r="F827" s="34" t="s">
        <v>58</v>
      </c>
      <c r="G827" s="34"/>
      <c r="H827" s="34"/>
      <c r="I827" s="34" t="s">
        <v>20</v>
      </c>
      <c r="J827" s="34" t="s">
        <v>37</v>
      </c>
      <c r="L827" s="12"/>
    </row>
    <row r="828" spans="1:12" ht="18" customHeight="1">
      <c r="A828" s="4">
        <v>827</v>
      </c>
      <c r="B828" s="37">
        <v>44828</v>
      </c>
      <c r="C828" s="34" t="s">
        <v>42</v>
      </c>
      <c r="D828" s="34" t="s">
        <v>33</v>
      </c>
      <c r="E828" s="34" t="s">
        <v>4</v>
      </c>
      <c r="F828" s="34" t="s">
        <v>51</v>
      </c>
      <c r="G828" s="34"/>
      <c r="H828" s="34"/>
      <c r="I828" s="34" t="s">
        <v>9</v>
      </c>
      <c r="J828" s="34" t="s">
        <v>26</v>
      </c>
      <c r="L828" s="12"/>
    </row>
    <row r="829" spans="1:12" ht="18" customHeight="1">
      <c r="A829" s="4">
        <v>828</v>
      </c>
      <c r="B829" s="37">
        <v>44828</v>
      </c>
      <c r="C829" s="34" t="s">
        <v>10</v>
      </c>
      <c r="D829" s="34" t="s">
        <v>28</v>
      </c>
      <c r="E829" s="34" t="s">
        <v>50</v>
      </c>
      <c r="F829" s="34" t="s">
        <v>12</v>
      </c>
      <c r="G829" s="34"/>
      <c r="H829" s="34"/>
      <c r="I829" s="34" t="s">
        <v>14</v>
      </c>
      <c r="J829" s="34" t="s">
        <v>13</v>
      </c>
      <c r="L829" s="12"/>
    </row>
    <row r="830" spans="1:12" ht="18" customHeight="1">
      <c r="A830" s="4">
        <v>829</v>
      </c>
      <c r="B830" s="37">
        <v>44828</v>
      </c>
      <c r="C830" s="34" t="s">
        <v>48</v>
      </c>
      <c r="D830" s="34" t="s">
        <v>36</v>
      </c>
      <c r="E830" s="34" t="s">
        <v>65</v>
      </c>
      <c r="F830" s="34" t="s">
        <v>21</v>
      </c>
      <c r="G830" s="34"/>
      <c r="H830" s="34"/>
      <c r="I830" s="34" t="s">
        <v>31</v>
      </c>
      <c r="J830" s="34" t="s">
        <v>32</v>
      </c>
      <c r="L830" s="12"/>
    </row>
    <row r="831" spans="1:12" ht="18" customHeight="1">
      <c r="A831" s="4">
        <v>830</v>
      </c>
      <c r="B831" s="37">
        <v>44829</v>
      </c>
      <c r="C831" s="34" t="s">
        <v>36</v>
      </c>
      <c r="D831" s="34" t="s">
        <v>65</v>
      </c>
      <c r="E831" s="34" t="s">
        <v>21</v>
      </c>
      <c r="F831" s="34" t="s">
        <v>6</v>
      </c>
      <c r="G831" s="34"/>
      <c r="H831" s="34"/>
      <c r="I831" s="34" t="s">
        <v>31</v>
      </c>
      <c r="J831" s="34" t="s">
        <v>9</v>
      </c>
      <c r="L831" s="12"/>
    </row>
    <row r="832" spans="1:12" ht="18" customHeight="1">
      <c r="A832" s="4">
        <v>831</v>
      </c>
      <c r="B832" s="37">
        <v>44829</v>
      </c>
      <c r="C832" s="34" t="s">
        <v>28</v>
      </c>
      <c r="D832" s="34" t="s">
        <v>50</v>
      </c>
      <c r="E832" s="34" t="s">
        <v>12</v>
      </c>
      <c r="F832" s="34" t="s">
        <v>27</v>
      </c>
      <c r="G832" s="34"/>
      <c r="H832" s="34"/>
      <c r="I832" s="34" t="s">
        <v>14</v>
      </c>
      <c r="J832" s="34" t="s">
        <v>13</v>
      </c>
      <c r="L832" s="12"/>
    </row>
    <row r="833" spans="1:12" ht="18" customHeight="1">
      <c r="A833" s="4">
        <v>832</v>
      </c>
      <c r="B833" s="37">
        <v>44829</v>
      </c>
      <c r="C833" s="34" t="s">
        <v>23</v>
      </c>
      <c r="D833" s="34" t="s">
        <v>59</v>
      </c>
      <c r="E833" s="34" t="s">
        <v>16</v>
      </c>
      <c r="F833" s="34" t="s">
        <v>43</v>
      </c>
      <c r="G833" s="34"/>
      <c r="H833" s="34"/>
      <c r="I833" s="34" t="s">
        <v>25</v>
      </c>
      <c r="J833" s="34" t="s">
        <v>8</v>
      </c>
      <c r="L833" s="12"/>
    </row>
    <row r="834" spans="1:12" ht="18" customHeight="1">
      <c r="A834" s="4">
        <v>833</v>
      </c>
      <c r="B834" s="37">
        <v>44829</v>
      </c>
      <c r="C834" s="34" t="s">
        <v>22</v>
      </c>
      <c r="D834" s="34" t="s">
        <v>49</v>
      </c>
      <c r="E834" s="34" t="s">
        <v>58</v>
      </c>
      <c r="F834" s="34" t="s">
        <v>55</v>
      </c>
      <c r="G834" s="34"/>
      <c r="H834" s="34"/>
      <c r="I834" s="34" t="s">
        <v>20</v>
      </c>
      <c r="J834" s="34" t="s">
        <v>37</v>
      </c>
      <c r="L834" s="12"/>
    </row>
    <row r="835" spans="1:12" ht="18" customHeight="1">
      <c r="A835" s="4">
        <v>834</v>
      </c>
      <c r="B835" s="37">
        <v>44830</v>
      </c>
      <c r="C835" s="34" t="s">
        <v>59</v>
      </c>
      <c r="D835" s="34" t="s">
        <v>16</v>
      </c>
      <c r="E835" s="34" t="s">
        <v>43</v>
      </c>
      <c r="F835" s="34" t="s">
        <v>45</v>
      </c>
      <c r="G835" s="34"/>
      <c r="H835" s="34"/>
      <c r="I835" s="34" t="s">
        <v>25</v>
      </c>
      <c r="J835" s="34" t="s">
        <v>8</v>
      </c>
      <c r="L835" s="12"/>
    </row>
    <row r="836" spans="1:12" ht="18" customHeight="1">
      <c r="A836" s="4">
        <v>835</v>
      </c>
      <c r="B836" s="37">
        <v>44830</v>
      </c>
      <c r="C836" s="34" t="s">
        <v>65</v>
      </c>
      <c r="D836" s="34" t="s">
        <v>21</v>
      </c>
      <c r="E836" s="34" t="s">
        <v>6</v>
      </c>
      <c r="F836" s="34" t="s">
        <v>48</v>
      </c>
      <c r="G836" s="34"/>
      <c r="H836" s="34"/>
      <c r="I836" s="34" t="s">
        <v>31</v>
      </c>
      <c r="J836" s="34" t="s">
        <v>9</v>
      </c>
      <c r="L836" s="12"/>
    </row>
    <row r="837" spans="1:12" ht="18" customHeight="1">
      <c r="A837" s="4">
        <v>836</v>
      </c>
      <c r="B837" s="37">
        <v>44831</v>
      </c>
      <c r="C837" s="34" t="s">
        <v>60</v>
      </c>
      <c r="D837" s="34" t="s">
        <v>12</v>
      </c>
      <c r="E837" s="34" t="s">
        <v>27</v>
      </c>
      <c r="F837" s="34" t="s">
        <v>10</v>
      </c>
      <c r="G837" s="34"/>
      <c r="H837" s="34"/>
      <c r="I837" s="34" t="s">
        <v>14</v>
      </c>
      <c r="J837" s="34" t="s">
        <v>38</v>
      </c>
      <c r="L837" s="12"/>
    </row>
    <row r="838" spans="1:12" ht="18" customHeight="1">
      <c r="A838" s="4">
        <v>837</v>
      </c>
      <c r="B838" s="37">
        <v>44831</v>
      </c>
      <c r="C838" s="34" t="s">
        <v>49</v>
      </c>
      <c r="D838" s="34" t="s">
        <v>5</v>
      </c>
      <c r="E838" s="34" t="s">
        <v>55</v>
      </c>
      <c r="F838" s="34" t="s">
        <v>41</v>
      </c>
      <c r="G838" s="34"/>
      <c r="H838" s="34"/>
      <c r="I838" s="34" t="s">
        <v>32</v>
      </c>
      <c r="J838" s="34" t="s">
        <v>25</v>
      </c>
      <c r="L838" s="12"/>
    </row>
    <row r="839" spans="1:12" ht="18" customHeight="1">
      <c r="A839" s="4">
        <v>838</v>
      </c>
      <c r="B839" s="37">
        <v>44831</v>
      </c>
      <c r="C839" s="34" t="s">
        <v>15</v>
      </c>
      <c r="D839" s="34" t="s">
        <v>50</v>
      </c>
      <c r="E839" s="34" t="s">
        <v>11</v>
      </c>
      <c r="F839" s="34" t="s">
        <v>34</v>
      </c>
      <c r="G839" s="34"/>
      <c r="H839" s="34"/>
      <c r="I839" s="34" t="s">
        <v>26</v>
      </c>
      <c r="J839" s="34" t="s">
        <v>9</v>
      </c>
      <c r="L839" s="12"/>
    </row>
    <row r="840" spans="1:12" ht="18" customHeight="1">
      <c r="A840" s="4">
        <v>839</v>
      </c>
      <c r="B840" s="37">
        <v>44831</v>
      </c>
      <c r="C840" s="34" t="s">
        <v>21</v>
      </c>
      <c r="D840" s="34" t="s">
        <v>6</v>
      </c>
      <c r="E840" s="34" t="s">
        <v>48</v>
      </c>
      <c r="F840" s="34" t="s">
        <v>36</v>
      </c>
      <c r="G840" s="34"/>
      <c r="H840" s="34"/>
      <c r="I840" s="34" t="s">
        <v>31</v>
      </c>
      <c r="J840" s="34" t="s">
        <v>8</v>
      </c>
      <c r="L840" s="12"/>
    </row>
    <row r="841" spans="1:12" ht="18" customHeight="1">
      <c r="A841" s="4">
        <v>840</v>
      </c>
      <c r="B841" s="37">
        <v>44831</v>
      </c>
      <c r="C841" s="34" t="s">
        <v>33</v>
      </c>
      <c r="D841" s="34" t="s">
        <v>4</v>
      </c>
      <c r="E841" s="34" t="s">
        <v>57</v>
      </c>
      <c r="F841" s="34" t="s">
        <v>30</v>
      </c>
      <c r="G841" s="34"/>
      <c r="H841" s="34"/>
      <c r="I841" s="34" t="s">
        <v>13</v>
      </c>
      <c r="J841" s="34" t="s">
        <v>20</v>
      </c>
      <c r="L841" s="12"/>
    </row>
    <row r="842" spans="1:12" ht="18" customHeight="1">
      <c r="A842" s="4">
        <v>841</v>
      </c>
      <c r="B842" s="37">
        <v>44832</v>
      </c>
      <c r="C842" s="34" t="s">
        <v>4</v>
      </c>
      <c r="D842" s="34" t="s">
        <v>57</v>
      </c>
      <c r="E842" s="34" t="s">
        <v>30</v>
      </c>
      <c r="F842" s="34" t="s">
        <v>42</v>
      </c>
      <c r="G842" s="34"/>
      <c r="H842" s="34"/>
      <c r="I842" s="34" t="s">
        <v>13</v>
      </c>
      <c r="J842" s="34" t="s">
        <v>20</v>
      </c>
      <c r="L842" s="12"/>
    </row>
    <row r="843" spans="1:12" ht="18" customHeight="1">
      <c r="A843" s="4">
        <v>842</v>
      </c>
      <c r="B843" s="37">
        <v>44832</v>
      </c>
      <c r="C843" s="34" t="s">
        <v>6</v>
      </c>
      <c r="D843" s="34" t="s">
        <v>48</v>
      </c>
      <c r="E843" s="34" t="s">
        <v>36</v>
      </c>
      <c r="F843" s="34" t="s">
        <v>65</v>
      </c>
      <c r="G843" s="34"/>
      <c r="H843" s="34"/>
      <c r="I843" s="34" t="s">
        <v>31</v>
      </c>
      <c r="J843" s="34" t="s">
        <v>8</v>
      </c>
      <c r="L843" s="12"/>
    </row>
    <row r="844" spans="1:12" ht="18" customHeight="1">
      <c r="A844" s="4">
        <v>843</v>
      </c>
      <c r="B844" s="37">
        <v>44832</v>
      </c>
      <c r="C844" s="34" t="s">
        <v>17</v>
      </c>
      <c r="D844" s="34" t="s">
        <v>18</v>
      </c>
      <c r="E844" s="34" t="s">
        <v>40</v>
      </c>
      <c r="F844" s="34" t="s">
        <v>56</v>
      </c>
      <c r="G844" s="34"/>
      <c r="H844" s="34"/>
      <c r="I844" s="34" t="s">
        <v>9</v>
      </c>
      <c r="J844" s="34" t="s">
        <v>32</v>
      </c>
      <c r="L844" s="12"/>
    </row>
    <row r="845" spans="1:12" ht="18" customHeight="1">
      <c r="A845" s="4">
        <v>844</v>
      </c>
      <c r="B845" s="37">
        <v>44832</v>
      </c>
      <c r="C845" s="34" t="s">
        <v>12</v>
      </c>
      <c r="D845" s="34" t="s">
        <v>27</v>
      </c>
      <c r="E845" s="34" t="s">
        <v>10</v>
      </c>
      <c r="F845" s="34" t="s">
        <v>28</v>
      </c>
      <c r="G845" s="34"/>
      <c r="H845" s="34"/>
      <c r="I845" s="34" t="s">
        <v>14</v>
      </c>
      <c r="J845" s="34" t="s">
        <v>38</v>
      </c>
      <c r="L845" s="12"/>
    </row>
    <row r="846" spans="1:12" ht="18" customHeight="1">
      <c r="A846" s="4">
        <v>845</v>
      </c>
      <c r="B846" s="37">
        <v>44833</v>
      </c>
      <c r="C846" s="34" t="s">
        <v>57</v>
      </c>
      <c r="D846" s="34" t="s">
        <v>30</v>
      </c>
      <c r="E846" s="34" t="s">
        <v>42</v>
      </c>
      <c r="F846" s="34" t="s">
        <v>33</v>
      </c>
      <c r="G846" s="34"/>
      <c r="H846" s="34"/>
      <c r="I846" s="34" t="s">
        <v>13</v>
      </c>
      <c r="J846" s="34" t="s">
        <v>20</v>
      </c>
      <c r="L846" s="12"/>
    </row>
    <row r="847" spans="1:12" ht="18" customHeight="1">
      <c r="A847" s="4">
        <v>846</v>
      </c>
      <c r="B847" s="37">
        <v>44833</v>
      </c>
      <c r="C847" s="34" t="s">
        <v>24</v>
      </c>
      <c r="D847" s="34" t="s">
        <v>11</v>
      </c>
      <c r="E847" s="34" t="s">
        <v>34</v>
      </c>
      <c r="F847" s="34" t="s">
        <v>7</v>
      </c>
      <c r="G847" s="34"/>
      <c r="H847" s="34"/>
      <c r="I847" s="34" t="s">
        <v>19</v>
      </c>
      <c r="J847" s="34" t="s">
        <v>14</v>
      </c>
      <c r="L847" s="12"/>
    </row>
    <row r="848" spans="1:12" ht="18" customHeight="1">
      <c r="A848" s="4">
        <v>847</v>
      </c>
      <c r="B848" s="37">
        <v>44833</v>
      </c>
      <c r="C848" s="34" t="s">
        <v>18</v>
      </c>
      <c r="D848" s="34" t="s">
        <v>40</v>
      </c>
      <c r="E848" s="34" t="s">
        <v>56</v>
      </c>
      <c r="F848" s="34" t="s">
        <v>29</v>
      </c>
      <c r="G848" s="34"/>
      <c r="H848" s="34"/>
      <c r="I848" s="34" t="s">
        <v>9</v>
      </c>
      <c r="J848" s="34" t="s">
        <v>25</v>
      </c>
      <c r="L848" s="12"/>
    </row>
    <row r="849" spans="1:12" ht="18" customHeight="1">
      <c r="A849" s="4">
        <v>848</v>
      </c>
      <c r="B849" s="37">
        <v>44834</v>
      </c>
      <c r="C849" s="34" t="s">
        <v>40</v>
      </c>
      <c r="D849" s="34" t="s">
        <v>56</v>
      </c>
      <c r="E849" s="34" t="s">
        <v>29</v>
      </c>
      <c r="F849" s="34" t="s">
        <v>17</v>
      </c>
      <c r="G849" s="34"/>
      <c r="H849" s="34"/>
      <c r="I849" s="34" t="s">
        <v>9</v>
      </c>
      <c r="J849" s="34" t="s">
        <v>25</v>
      </c>
      <c r="L849" s="12"/>
    </row>
    <row r="850" spans="1:12" ht="18" customHeight="1">
      <c r="A850" s="4">
        <v>849</v>
      </c>
      <c r="B850" s="37">
        <v>44834</v>
      </c>
      <c r="C850" s="34" t="s">
        <v>30</v>
      </c>
      <c r="D850" s="34" t="s">
        <v>42</v>
      </c>
      <c r="E850" s="34" t="s">
        <v>33</v>
      </c>
      <c r="F850" s="34" t="s">
        <v>4</v>
      </c>
      <c r="G850" s="34"/>
      <c r="H850" s="34"/>
      <c r="I850" s="34" t="s">
        <v>13</v>
      </c>
      <c r="J850" s="34" t="s">
        <v>20</v>
      </c>
      <c r="L850" s="12"/>
    </row>
    <row r="851" spans="1:12" ht="18" customHeight="1">
      <c r="A851" s="4">
        <v>850</v>
      </c>
      <c r="B851" s="37">
        <v>44834</v>
      </c>
      <c r="C851" s="34" t="s">
        <v>11</v>
      </c>
      <c r="D851" s="34" t="s">
        <v>34</v>
      </c>
      <c r="E851" s="34" t="s">
        <v>7</v>
      </c>
      <c r="F851" s="34" t="s">
        <v>15</v>
      </c>
      <c r="G851" s="34"/>
      <c r="H851" s="34"/>
      <c r="I851" s="34" t="s">
        <v>19</v>
      </c>
      <c r="J851" s="34" t="s">
        <v>14</v>
      </c>
      <c r="L851" s="12"/>
    </row>
    <row r="852" spans="1:12" ht="18" customHeight="1">
      <c r="A852" s="4">
        <v>851</v>
      </c>
      <c r="B852" s="37">
        <v>44834</v>
      </c>
      <c r="C852" s="34" t="s">
        <v>16</v>
      </c>
      <c r="D852" s="34" t="s">
        <v>43</v>
      </c>
      <c r="E852" s="34" t="s">
        <v>45</v>
      </c>
      <c r="F852" s="34" t="s">
        <v>23</v>
      </c>
      <c r="G852" s="34"/>
      <c r="H852" s="34"/>
      <c r="I852" s="34" t="s">
        <v>26</v>
      </c>
      <c r="J852" s="34" t="s">
        <v>8</v>
      </c>
      <c r="L852" s="12"/>
    </row>
    <row r="853" spans="1:12" ht="18" customHeight="1">
      <c r="A853" s="4">
        <v>852</v>
      </c>
      <c r="B853" s="37">
        <v>44835</v>
      </c>
      <c r="C853" s="34" t="s">
        <v>5</v>
      </c>
      <c r="D853" s="34" t="s">
        <v>55</v>
      </c>
      <c r="E853" s="34" t="s">
        <v>41</v>
      </c>
      <c r="F853" s="34" t="s">
        <v>22</v>
      </c>
      <c r="G853" s="34"/>
      <c r="H853" s="34"/>
      <c r="I853" s="34" t="s">
        <v>13</v>
      </c>
      <c r="J853" s="34" t="s">
        <v>37</v>
      </c>
      <c r="L853" s="13"/>
    </row>
    <row r="854" spans="1:12" ht="18" customHeight="1">
      <c r="A854" s="4">
        <v>853</v>
      </c>
      <c r="B854" s="37">
        <v>44835</v>
      </c>
      <c r="C854" s="34" t="s">
        <v>48</v>
      </c>
      <c r="D854" s="34" t="s">
        <v>36</v>
      </c>
      <c r="E854" s="34" t="s">
        <v>65</v>
      </c>
      <c r="F854" s="34" t="s">
        <v>21</v>
      </c>
      <c r="G854" s="34"/>
      <c r="H854" s="34"/>
      <c r="I854" s="34" t="s">
        <v>32</v>
      </c>
      <c r="J854" s="34" t="s">
        <v>25</v>
      </c>
      <c r="L854" s="12"/>
    </row>
    <row r="855" spans="1:12" ht="18" customHeight="1">
      <c r="A855" s="4">
        <v>854</v>
      </c>
      <c r="B855" s="37">
        <v>44836</v>
      </c>
      <c r="C855" s="34" t="s">
        <v>7</v>
      </c>
      <c r="D855" s="34" t="s">
        <v>15</v>
      </c>
      <c r="E855" s="34" t="s">
        <v>24</v>
      </c>
      <c r="F855" s="34" t="s">
        <v>11</v>
      </c>
      <c r="G855" s="34"/>
      <c r="H855" s="34"/>
      <c r="I855" s="34" t="s">
        <v>19</v>
      </c>
      <c r="J855" s="34" t="s">
        <v>20</v>
      </c>
      <c r="L855" s="12"/>
    </row>
    <row r="856" spans="1:12" ht="18" customHeight="1">
      <c r="A856" s="4">
        <v>855</v>
      </c>
      <c r="B856" s="37">
        <v>44836</v>
      </c>
      <c r="C856" s="34" t="s">
        <v>55</v>
      </c>
      <c r="D856" s="34" t="s">
        <v>41</v>
      </c>
      <c r="E856" s="34" t="s">
        <v>22</v>
      </c>
      <c r="F856" s="34" t="s">
        <v>49</v>
      </c>
      <c r="G856" s="34"/>
      <c r="H856" s="34"/>
      <c r="I856" s="34" t="s">
        <v>13</v>
      </c>
      <c r="J856" s="34" t="s">
        <v>37</v>
      </c>
      <c r="L856" s="12"/>
    </row>
    <row r="857" spans="1:12" ht="18" customHeight="1">
      <c r="A857" s="4">
        <v>856</v>
      </c>
      <c r="B857" s="37">
        <v>44836</v>
      </c>
      <c r="C857" s="34" t="s">
        <v>36</v>
      </c>
      <c r="D857" s="34" t="s">
        <v>65</v>
      </c>
      <c r="E857" s="34" t="s">
        <v>21</v>
      </c>
      <c r="F857" s="34" t="s">
        <v>6</v>
      </c>
      <c r="G857" s="34"/>
      <c r="H857" s="34"/>
      <c r="I857" s="34" t="s">
        <v>32</v>
      </c>
      <c r="J857" s="34" t="s">
        <v>31</v>
      </c>
      <c r="L857" s="12"/>
    </row>
    <row r="858" spans="1:12" ht="18" customHeight="1">
      <c r="A858" s="4">
        <v>857</v>
      </c>
      <c r="B858" s="37">
        <v>44836</v>
      </c>
      <c r="C858" s="34" t="s">
        <v>56</v>
      </c>
      <c r="D858" s="34" t="s">
        <v>29</v>
      </c>
      <c r="E858" s="34" t="s">
        <v>17</v>
      </c>
      <c r="F858" s="34" t="s">
        <v>18</v>
      </c>
      <c r="G858" s="34"/>
      <c r="H858" s="34"/>
      <c r="I858" s="34" t="s">
        <v>9</v>
      </c>
      <c r="J858" s="34" t="s">
        <v>26</v>
      </c>
      <c r="L858" s="12"/>
    </row>
    <row r="859" spans="1:12" ht="18" customHeight="1">
      <c r="A859" s="4">
        <v>858</v>
      </c>
      <c r="B859" s="37">
        <v>44836</v>
      </c>
      <c r="C859" s="34" t="s">
        <v>43</v>
      </c>
      <c r="D859" s="34" t="s">
        <v>45</v>
      </c>
      <c r="E859" s="34" t="s">
        <v>23</v>
      </c>
      <c r="F859" s="34" t="s">
        <v>59</v>
      </c>
      <c r="G859" s="34"/>
      <c r="H859" s="34"/>
      <c r="I859" s="34" t="s">
        <v>38</v>
      </c>
      <c r="J859" s="34" t="s">
        <v>14</v>
      </c>
      <c r="L859" s="12"/>
    </row>
    <row r="860" spans="1:12" ht="18" customHeight="1">
      <c r="A860" s="4">
        <v>859</v>
      </c>
      <c r="B860" s="37">
        <v>44836</v>
      </c>
      <c r="C860" s="34" t="s">
        <v>27</v>
      </c>
      <c r="D860" s="34" t="s">
        <v>10</v>
      </c>
      <c r="E860" s="34" t="s">
        <v>28</v>
      </c>
      <c r="F860" s="34" t="s">
        <v>60</v>
      </c>
      <c r="G860" s="34"/>
      <c r="H860" s="34"/>
      <c r="I860" s="34" t="s">
        <v>8</v>
      </c>
      <c r="J860" s="34" t="s">
        <v>25</v>
      </c>
      <c r="L860" s="12"/>
    </row>
    <row r="861" spans="1:12" ht="18" customHeight="1">
      <c r="A861" s="4">
        <v>860</v>
      </c>
      <c r="B861" s="37">
        <v>44837</v>
      </c>
      <c r="C861" s="34" t="s">
        <v>41</v>
      </c>
      <c r="D861" s="34" t="s">
        <v>21</v>
      </c>
      <c r="E861" s="34" t="s">
        <v>6</v>
      </c>
      <c r="F861" s="34" t="s">
        <v>5</v>
      </c>
      <c r="G861" s="34"/>
      <c r="H861" s="34"/>
      <c r="I861" s="34" t="s">
        <v>14</v>
      </c>
      <c r="J861" s="34" t="s">
        <v>13</v>
      </c>
      <c r="L861" s="12"/>
    </row>
    <row r="862" spans="1:12" ht="18" customHeight="1">
      <c r="A862" s="4">
        <v>861</v>
      </c>
      <c r="B862" s="37">
        <v>44842</v>
      </c>
      <c r="C862" s="34" t="s">
        <v>42</v>
      </c>
      <c r="D862" s="34" t="s">
        <v>49</v>
      </c>
      <c r="E862" s="34" t="s">
        <v>18</v>
      </c>
      <c r="F862" s="34" t="s">
        <v>29</v>
      </c>
      <c r="G862" s="34" t="s">
        <v>55</v>
      </c>
      <c r="H862" s="34" t="s">
        <v>43</v>
      </c>
      <c r="I862" s="34" t="s">
        <v>13</v>
      </c>
      <c r="J862" s="34" t="s">
        <v>38</v>
      </c>
      <c r="K862" s="12"/>
      <c r="L862" s="12"/>
    </row>
    <row r="863" spans="1:12" ht="18" customHeight="1">
      <c r="A863" s="4">
        <v>862</v>
      </c>
      <c r="B863" s="37">
        <v>44842</v>
      </c>
      <c r="C863" s="34" t="s">
        <v>36</v>
      </c>
      <c r="D863" s="34" t="s">
        <v>30</v>
      </c>
      <c r="E863" s="34" t="s">
        <v>16</v>
      </c>
      <c r="F863" s="34" t="s">
        <v>11</v>
      </c>
      <c r="G863" s="34" t="s">
        <v>45</v>
      </c>
      <c r="H863" s="34" t="s">
        <v>23</v>
      </c>
      <c r="I863" s="34" t="s">
        <v>25</v>
      </c>
      <c r="J863" s="34" t="s">
        <v>32</v>
      </c>
      <c r="K863" s="12"/>
      <c r="L863" s="12"/>
    </row>
    <row r="864" spans="1:12" ht="18" customHeight="1">
      <c r="A864" s="4">
        <v>863</v>
      </c>
      <c r="B864" s="37">
        <v>44843</v>
      </c>
      <c r="C864" s="34" t="s">
        <v>29</v>
      </c>
      <c r="D864" s="34" t="s">
        <v>18</v>
      </c>
      <c r="E864" s="34" t="s">
        <v>55</v>
      </c>
      <c r="F864" s="34" t="s">
        <v>43</v>
      </c>
      <c r="G864" s="34" t="s">
        <v>60</v>
      </c>
      <c r="H864" s="34" t="s">
        <v>49</v>
      </c>
      <c r="I864" s="34" t="s">
        <v>13</v>
      </c>
      <c r="J864" s="34" t="s">
        <v>38</v>
      </c>
      <c r="L864" s="12"/>
    </row>
    <row r="865" spans="1:12" ht="18" customHeight="1">
      <c r="A865" s="4">
        <v>864</v>
      </c>
      <c r="B865" s="37">
        <v>44843</v>
      </c>
      <c r="C865" s="34" t="s">
        <v>11</v>
      </c>
      <c r="D865" s="34" t="s">
        <v>16</v>
      </c>
      <c r="E865" s="34" t="s">
        <v>45</v>
      </c>
      <c r="F865" s="34" t="s">
        <v>23</v>
      </c>
      <c r="G865" s="34" t="s">
        <v>57</v>
      </c>
      <c r="H865" s="34" t="s">
        <v>30</v>
      </c>
      <c r="I865" s="34" t="s">
        <v>25</v>
      </c>
      <c r="J865" s="34" t="s">
        <v>32</v>
      </c>
      <c r="L865" s="12"/>
    </row>
    <row r="866" spans="1:12" ht="18" customHeight="1">
      <c r="A866" s="4">
        <v>865</v>
      </c>
      <c r="B866" s="37">
        <v>44844</v>
      </c>
      <c r="C866" s="34" t="s">
        <v>43</v>
      </c>
      <c r="D866" s="34" t="s">
        <v>55</v>
      </c>
      <c r="E866" s="34" t="s">
        <v>60</v>
      </c>
      <c r="F866" s="34" t="s">
        <v>49</v>
      </c>
      <c r="G866" s="34" t="s">
        <v>42</v>
      </c>
      <c r="H866" s="34" t="s">
        <v>18</v>
      </c>
      <c r="I866" s="34" t="s">
        <v>13</v>
      </c>
      <c r="J866" s="34" t="s">
        <v>38</v>
      </c>
      <c r="L866" s="12"/>
    </row>
    <row r="867" spans="1:12" ht="18" customHeight="1">
      <c r="A867" s="4">
        <v>866</v>
      </c>
      <c r="B867" s="37">
        <v>44846</v>
      </c>
      <c r="C867" s="34" t="s">
        <v>24</v>
      </c>
      <c r="D867" s="34" t="s">
        <v>41</v>
      </c>
      <c r="E867" s="34" t="s">
        <v>17</v>
      </c>
      <c r="F867" s="34" t="s">
        <v>56</v>
      </c>
      <c r="G867" s="34" t="s">
        <v>15</v>
      </c>
      <c r="H867" s="34" t="s">
        <v>40</v>
      </c>
      <c r="I867" s="34" t="s">
        <v>14</v>
      </c>
      <c r="J867" s="34" t="s">
        <v>38</v>
      </c>
      <c r="L867" s="12"/>
    </row>
    <row r="868" spans="1:12" ht="18" customHeight="1">
      <c r="A868" s="4">
        <v>867</v>
      </c>
      <c r="B868" s="37">
        <v>44846</v>
      </c>
      <c r="C868" s="34" t="s">
        <v>21</v>
      </c>
      <c r="D868" s="34" t="s">
        <v>34</v>
      </c>
      <c r="E868" s="34" t="s">
        <v>22</v>
      </c>
      <c r="F868" s="34" t="s">
        <v>48</v>
      </c>
      <c r="G868" s="34" t="s">
        <v>7</v>
      </c>
      <c r="H868" s="34" t="s">
        <v>27</v>
      </c>
      <c r="I868" s="34" t="s">
        <v>26</v>
      </c>
      <c r="J868" s="34" t="s">
        <v>25</v>
      </c>
      <c r="L868" s="12"/>
    </row>
    <row r="869" spans="1:12" ht="18" customHeight="1">
      <c r="A869" s="4">
        <v>868</v>
      </c>
      <c r="B869" s="37">
        <v>44847</v>
      </c>
      <c r="C869" s="34" t="s">
        <v>48</v>
      </c>
      <c r="D869" s="34" t="s">
        <v>22</v>
      </c>
      <c r="E869" s="34" t="s">
        <v>7</v>
      </c>
      <c r="F869" s="34" t="s">
        <v>27</v>
      </c>
      <c r="G869" s="34" t="s">
        <v>58</v>
      </c>
      <c r="H869" s="34" t="s">
        <v>34</v>
      </c>
      <c r="I869" s="34" t="s">
        <v>26</v>
      </c>
      <c r="J869" s="34" t="s">
        <v>25</v>
      </c>
      <c r="L869" s="12"/>
    </row>
    <row r="870" spans="1:12" ht="18" customHeight="1">
      <c r="A870" s="4">
        <v>869</v>
      </c>
      <c r="B870" s="37">
        <v>44847</v>
      </c>
      <c r="C870" s="34" t="s">
        <v>56</v>
      </c>
      <c r="D870" s="34" t="s">
        <v>17</v>
      </c>
      <c r="E870" s="34" t="s">
        <v>15</v>
      </c>
      <c r="F870" s="34" t="s">
        <v>40</v>
      </c>
      <c r="G870" s="34" t="s">
        <v>28</v>
      </c>
      <c r="H870" s="34" t="s">
        <v>41</v>
      </c>
      <c r="I870" s="34" t="s">
        <v>14</v>
      </c>
      <c r="J870" s="34" t="s">
        <v>38</v>
      </c>
      <c r="L870" s="12"/>
    </row>
    <row r="871" spans="1:12" ht="18" customHeight="1">
      <c r="A871" s="4">
        <v>870</v>
      </c>
      <c r="B871" s="37">
        <v>44848</v>
      </c>
      <c r="C871" s="34" t="s">
        <v>40</v>
      </c>
      <c r="D871" s="34" t="s">
        <v>15</v>
      </c>
      <c r="E871" s="34" t="s">
        <v>28</v>
      </c>
      <c r="F871" s="34" t="s">
        <v>41</v>
      </c>
      <c r="G871" s="34" t="s">
        <v>24</v>
      </c>
      <c r="H871" s="34" t="s">
        <v>17</v>
      </c>
      <c r="I871" s="34" t="s">
        <v>14</v>
      </c>
      <c r="J871" s="34" t="s">
        <v>38</v>
      </c>
      <c r="L871" s="12"/>
    </row>
    <row r="872" spans="1:12" ht="18" customHeight="1">
      <c r="A872" s="4">
        <v>871</v>
      </c>
      <c r="B872" s="37">
        <v>44848</v>
      </c>
      <c r="C872" s="34" t="s">
        <v>27</v>
      </c>
      <c r="D872" s="34" t="s">
        <v>7</v>
      </c>
      <c r="E872" s="34" t="s">
        <v>58</v>
      </c>
      <c r="F872" s="34" t="s">
        <v>34</v>
      </c>
      <c r="G872" s="34" t="s">
        <v>21</v>
      </c>
      <c r="H872" s="34" t="s">
        <v>22</v>
      </c>
      <c r="I872" s="34" t="s">
        <v>26</v>
      </c>
      <c r="J872" s="34" t="s">
        <v>25</v>
      </c>
      <c r="L872" s="12"/>
    </row>
    <row r="873" spans="1:12" ht="18" customHeight="1">
      <c r="A873" s="4">
        <v>872</v>
      </c>
      <c r="B873" s="44">
        <v>44849</v>
      </c>
      <c r="C873" s="34" t="s">
        <v>34</v>
      </c>
      <c r="D873" s="34" t="s">
        <v>58</v>
      </c>
      <c r="E873" s="34" t="s">
        <v>21</v>
      </c>
      <c r="F873" s="34" t="s">
        <v>22</v>
      </c>
      <c r="G873" s="34" t="s">
        <v>48</v>
      </c>
      <c r="H873" s="34" t="s">
        <v>7</v>
      </c>
      <c r="I873" s="34" t="s">
        <v>26</v>
      </c>
      <c r="J873" s="34" t="s">
        <v>25</v>
      </c>
      <c r="L873" s="12"/>
    </row>
    <row r="874" spans="1:12" ht="18" customHeight="1">
      <c r="A874" s="4">
        <v>873</v>
      </c>
      <c r="B874" s="37">
        <v>44856</v>
      </c>
      <c r="C874" s="34" t="s">
        <v>30</v>
      </c>
      <c r="D874" s="34" t="s">
        <v>36</v>
      </c>
      <c r="E874" s="34" t="s">
        <v>29</v>
      </c>
      <c r="F874" s="34" t="s">
        <v>43</v>
      </c>
      <c r="G874" s="34" t="s">
        <v>11</v>
      </c>
      <c r="H874" s="34" t="s">
        <v>42</v>
      </c>
      <c r="I874" s="34" t="s">
        <v>14</v>
      </c>
      <c r="J874" s="34" t="s">
        <v>26</v>
      </c>
      <c r="L874" s="12"/>
    </row>
    <row r="875" spans="1:12" ht="18" customHeight="1">
      <c r="A875" s="4">
        <v>874</v>
      </c>
      <c r="B875" s="37">
        <v>44857</v>
      </c>
      <c r="C875" s="34" t="s">
        <v>43</v>
      </c>
      <c r="D875" s="34" t="s">
        <v>29</v>
      </c>
      <c r="E875" s="34" t="s">
        <v>11</v>
      </c>
      <c r="F875" s="34" t="s">
        <v>42</v>
      </c>
      <c r="G875" s="34" t="s">
        <v>17</v>
      </c>
      <c r="H875" s="34" t="s">
        <v>36</v>
      </c>
      <c r="I875" s="34" t="s">
        <v>14</v>
      </c>
      <c r="J875" s="34" t="s">
        <v>26</v>
      </c>
      <c r="L875" s="12"/>
    </row>
    <row r="876" spans="1:12" ht="18" customHeight="1">
      <c r="A876" s="4">
        <v>875</v>
      </c>
      <c r="B876" s="37">
        <v>44859</v>
      </c>
      <c r="C876" s="34" t="s">
        <v>42</v>
      </c>
      <c r="D876" s="34" t="s">
        <v>11</v>
      </c>
      <c r="E876" s="34" t="s">
        <v>17</v>
      </c>
      <c r="F876" s="34" t="s">
        <v>36</v>
      </c>
      <c r="G876" s="34" t="s">
        <v>30</v>
      </c>
      <c r="H876" s="34" t="s">
        <v>29</v>
      </c>
      <c r="I876" s="34" t="s">
        <v>26</v>
      </c>
      <c r="J876" s="34" t="s">
        <v>14</v>
      </c>
      <c r="L876" s="12"/>
    </row>
    <row r="877" spans="1:12" ht="18" customHeight="1">
      <c r="A877" s="4">
        <v>876</v>
      </c>
      <c r="B877" s="37">
        <v>44860</v>
      </c>
      <c r="C877" s="34" t="s">
        <v>36</v>
      </c>
      <c r="D877" s="34" t="s">
        <v>17</v>
      </c>
      <c r="E877" s="34" t="s">
        <v>30</v>
      </c>
      <c r="F877" s="34" t="s">
        <v>29</v>
      </c>
      <c r="G877" s="34" t="s">
        <v>43</v>
      </c>
      <c r="H877" s="34" t="s">
        <v>11</v>
      </c>
      <c r="I877" s="34" t="s">
        <v>26</v>
      </c>
      <c r="J877" s="34" t="s">
        <v>14</v>
      </c>
      <c r="L877" s="12"/>
    </row>
    <row r="878" spans="1:12" ht="18" customHeight="1">
      <c r="A878" s="4">
        <v>877</v>
      </c>
      <c r="B878" s="37">
        <v>44861</v>
      </c>
      <c r="C878" s="34" t="s">
        <v>29</v>
      </c>
      <c r="D878" s="34" t="s">
        <v>30</v>
      </c>
      <c r="E878" s="34" t="s">
        <v>43</v>
      </c>
      <c r="F878" s="34" t="s">
        <v>11</v>
      </c>
      <c r="G878" s="34" t="s">
        <v>42</v>
      </c>
      <c r="H878" s="34" t="s">
        <v>17</v>
      </c>
      <c r="I878" s="34" t="s">
        <v>26</v>
      </c>
      <c r="J878" s="34" t="s">
        <v>14</v>
      </c>
      <c r="L878" s="12"/>
    </row>
    <row r="879" spans="1:12" ht="18" customHeight="1">
      <c r="A879" s="4">
        <v>878</v>
      </c>
      <c r="B879" s="37">
        <v>44863</v>
      </c>
      <c r="C879" s="34" t="s">
        <v>11</v>
      </c>
      <c r="D879" s="34" t="s">
        <v>43</v>
      </c>
      <c r="E879" s="34" t="s">
        <v>42</v>
      </c>
      <c r="F879" s="34" t="s">
        <v>17</v>
      </c>
      <c r="G879" s="34" t="s">
        <v>36</v>
      </c>
      <c r="H879" s="34" t="s">
        <v>30</v>
      </c>
      <c r="I879" s="34" t="s">
        <v>14</v>
      </c>
      <c r="J879" s="34" t="s">
        <v>26</v>
      </c>
      <c r="L879" s="12"/>
    </row>
    <row r="880" spans="1:12" ht="18" customHeight="1">
      <c r="A880" s="4">
        <v>879</v>
      </c>
      <c r="B880" s="37">
        <v>44864</v>
      </c>
      <c r="C880" s="34" t="s">
        <v>17</v>
      </c>
      <c r="D880" s="34" t="s">
        <v>42</v>
      </c>
      <c r="E880" s="34" t="s">
        <v>36</v>
      </c>
      <c r="F880" s="34" t="s">
        <v>30</v>
      </c>
      <c r="G880" s="34" t="s">
        <v>29</v>
      </c>
      <c r="H880" s="34" t="s">
        <v>43</v>
      </c>
      <c r="I880" s="34" t="s">
        <v>14</v>
      </c>
      <c r="J880" s="34" t="s">
        <v>26</v>
      </c>
      <c r="L880" s="12"/>
    </row>
    <row r="881" spans="2:10" ht="18" customHeight="1">
      <c r="B881" s="68"/>
      <c r="C881" s="10">
        <f t="shared" ref="C881:H881" si="3">SUBTOTAL(3,C2:C880)</f>
        <v>879</v>
      </c>
      <c r="D881" s="10">
        <f t="shared" si="3"/>
        <v>879</v>
      </c>
      <c r="E881" s="10">
        <f t="shared" si="3"/>
        <v>879</v>
      </c>
      <c r="F881" s="10">
        <f t="shared" si="3"/>
        <v>879</v>
      </c>
      <c r="G881" s="10">
        <f t="shared" si="3"/>
        <v>21</v>
      </c>
      <c r="H881" s="10">
        <f t="shared" si="3"/>
        <v>21</v>
      </c>
      <c r="I881" s="10"/>
      <c r="J881" s="10"/>
    </row>
    <row r="882" spans="2:10" ht="18" customHeight="1">
      <c r="C882" s="24"/>
      <c r="D882" s="24"/>
      <c r="E882" s="24"/>
      <c r="F882" s="24"/>
      <c r="G882" s="24"/>
      <c r="H882" s="24"/>
      <c r="I882" s="79" t="s">
        <v>127</v>
      </c>
      <c r="J882" s="10">
        <f>C881+D881+E881+F881+G881+H881</f>
        <v>3558</v>
      </c>
    </row>
  </sheetData>
  <sortState xmlns:xlrd2="http://schemas.microsoft.com/office/spreadsheetml/2017/richdata2" ref="L2:U53">
    <sortCondition descending="1" ref="M2:M53"/>
  </sortState>
  <mergeCells count="1">
    <mergeCell ref="K1:U1"/>
  </mergeCells>
  <phoneticPr fontId="1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5EFCB-BD22-4E8B-BCAB-385C27F64ADD}">
  <dimension ref="A1:X833"/>
  <sheetViews>
    <sheetView workbookViewId="0">
      <selection activeCell="X2" sqref="X2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10" width="11.625" style="9" customWidth="1"/>
    <col min="11" max="11" width="2.625" style="9" customWidth="1"/>
    <col min="12" max="12" width="3.5" style="20" bestFit="1" customWidth="1"/>
    <col min="13" max="13" width="13" style="9" bestFit="1" customWidth="1"/>
    <col min="14" max="15" width="6.5" style="9" bestFit="1" customWidth="1"/>
    <col min="16" max="16" width="2.625" style="9" customWidth="1"/>
    <col min="17" max="22" width="5.5" style="9" bestFit="1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108" t="s">
        <v>394</v>
      </c>
      <c r="M1" s="108"/>
      <c r="N1" s="108"/>
      <c r="O1" s="108"/>
      <c r="P1" s="108"/>
      <c r="Q1" s="108"/>
      <c r="R1" s="108"/>
      <c r="S1" s="108"/>
      <c r="T1" s="108"/>
      <c r="U1" s="108"/>
      <c r="V1" s="108"/>
    </row>
    <row r="2" spans="1:24" ht="18" customHeight="1">
      <c r="A2" s="4">
        <v>1</v>
      </c>
      <c r="B2" s="35">
        <v>38073</v>
      </c>
      <c r="C2" s="36" t="s">
        <v>153</v>
      </c>
      <c r="D2" s="36" t="s">
        <v>146</v>
      </c>
      <c r="E2" s="36" t="s">
        <v>161</v>
      </c>
      <c r="F2" s="36" t="s">
        <v>214</v>
      </c>
      <c r="G2" s="21"/>
      <c r="H2" s="21"/>
      <c r="I2" s="21" t="s">
        <v>227</v>
      </c>
      <c r="J2" s="21" t="s">
        <v>31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  <c r="X2" s="9" t="s">
        <v>140</v>
      </c>
    </row>
    <row r="3" spans="1:24" ht="18" customHeight="1">
      <c r="A3" s="4">
        <v>2</v>
      </c>
      <c r="B3" s="35">
        <v>38073</v>
      </c>
      <c r="C3" s="36" t="s">
        <v>5</v>
      </c>
      <c r="D3" s="36" t="s">
        <v>213</v>
      </c>
      <c r="E3" s="36" t="s">
        <v>131</v>
      </c>
      <c r="F3" s="36" t="s">
        <v>148</v>
      </c>
      <c r="G3" s="21"/>
      <c r="H3" s="21"/>
      <c r="I3" s="21" t="s">
        <v>32</v>
      </c>
      <c r="J3" s="21" t="s">
        <v>8</v>
      </c>
      <c r="L3" s="4">
        <v>1</v>
      </c>
      <c r="M3" s="36" t="s">
        <v>10</v>
      </c>
      <c r="N3" s="10">
        <f>COUNTIF($C$2:$H$831,"森健次郎")</f>
        <v>101</v>
      </c>
      <c r="O3" s="10">
        <f t="shared" ref="O3:O29" si="0">SUM(Q3:V3)</f>
        <v>101</v>
      </c>
      <c r="P3" s="24"/>
      <c r="Q3" s="10">
        <f>COUNTIF($C$2:$C$831,"森健次郎")</f>
        <v>21</v>
      </c>
      <c r="R3" s="10">
        <f>COUNTIF($D$2:$D$831,"森健次郎")</f>
        <v>26</v>
      </c>
      <c r="S3" s="10">
        <f>COUNTIF($E$2:$E$831,"森健次郎")</f>
        <v>26</v>
      </c>
      <c r="T3" s="10">
        <f>COUNTIF($F$2:$F$831,"森健次郎")</f>
        <v>28</v>
      </c>
      <c r="U3" s="10">
        <f>COUNTIF($G$2:$G$831,"森健次郎")</f>
        <v>0</v>
      </c>
      <c r="V3" s="10">
        <f>COUNTIF($H$2:$H$831,"森健次郎")</f>
        <v>0</v>
      </c>
    </row>
    <row r="4" spans="1:24" ht="18" customHeight="1">
      <c r="A4" s="4">
        <v>3</v>
      </c>
      <c r="B4" s="35">
        <v>38073</v>
      </c>
      <c r="C4" s="36" t="s">
        <v>23</v>
      </c>
      <c r="D4" s="36" t="s">
        <v>142</v>
      </c>
      <c r="E4" s="36" t="s">
        <v>47</v>
      </c>
      <c r="F4" s="36" t="s">
        <v>182</v>
      </c>
      <c r="G4" s="21"/>
      <c r="H4" s="21"/>
      <c r="I4" s="21" t="s">
        <v>228</v>
      </c>
      <c r="J4" s="21" t="s">
        <v>26</v>
      </c>
      <c r="L4" s="4">
        <v>2</v>
      </c>
      <c r="M4" s="36" t="s">
        <v>126</v>
      </c>
      <c r="N4" s="10">
        <f>COUNTIF($C$2:$H$831,"笠原昌春")</f>
        <v>100</v>
      </c>
      <c r="O4" s="10">
        <f t="shared" si="0"/>
        <v>100</v>
      </c>
      <c r="P4" s="24"/>
      <c r="Q4" s="10">
        <f>COUNTIF($C$2:$C$831,"笠原昌春")</f>
        <v>23</v>
      </c>
      <c r="R4" s="10">
        <f>COUNTIF($D$2:$D$831,"笠原昌春")</f>
        <v>27</v>
      </c>
      <c r="S4" s="10">
        <f>COUNTIF($E$2:$E$831,"笠原昌春")</f>
        <v>26</v>
      </c>
      <c r="T4" s="10">
        <f>COUNTIF($F$2:$F$831,"笠原昌春")</f>
        <v>23</v>
      </c>
      <c r="U4" s="10">
        <f>COUNTIF($G$2:$G$831,"笠原昌春")</f>
        <v>0</v>
      </c>
      <c r="V4" s="10">
        <f>COUNTIF($H$2:$H$831,"笠原昌春")</f>
        <v>1</v>
      </c>
    </row>
    <row r="5" spans="1:24" ht="18" customHeight="1">
      <c r="A5" s="4">
        <v>4</v>
      </c>
      <c r="B5" s="35">
        <v>38074</v>
      </c>
      <c r="C5" s="36" t="s">
        <v>182</v>
      </c>
      <c r="D5" s="36" t="s">
        <v>47</v>
      </c>
      <c r="E5" s="36" t="s">
        <v>173</v>
      </c>
      <c r="F5" s="36" t="s">
        <v>142</v>
      </c>
      <c r="G5" s="21"/>
      <c r="H5" s="21"/>
      <c r="I5" s="21" t="s">
        <v>228</v>
      </c>
      <c r="J5" s="21" t="s">
        <v>26</v>
      </c>
      <c r="L5" s="4">
        <v>3</v>
      </c>
      <c r="M5" s="36" t="s">
        <v>67</v>
      </c>
      <c r="N5" s="10">
        <f>COUNTIF($C$2:$H$831,"橘髙淳")</f>
        <v>99</v>
      </c>
      <c r="O5" s="10">
        <f t="shared" si="0"/>
        <v>99</v>
      </c>
      <c r="P5" s="24"/>
      <c r="Q5" s="10">
        <f>COUNTIF($C$2:$C$831,"橘髙淳")</f>
        <v>24</v>
      </c>
      <c r="R5" s="10">
        <f>COUNTIF($D$2:$D$831,"橘髙淳")</f>
        <v>25</v>
      </c>
      <c r="S5" s="10">
        <f>COUNTIF($E$2:$E$831,"橘髙淳")</f>
        <v>25</v>
      </c>
      <c r="T5" s="10">
        <f>COUNTIF($F$2:$F$831,"橘髙淳")</f>
        <v>23</v>
      </c>
      <c r="U5" s="10">
        <f>COUNTIF($G$2:$G$831,"橘髙淳")</f>
        <v>2</v>
      </c>
      <c r="V5" s="10">
        <f>COUNTIF($H$2:$H$831,"橘髙淳")</f>
        <v>0</v>
      </c>
    </row>
    <row r="6" spans="1:24" ht="18" customHeight="1">
      <c r="A6" s="4">
        <v>5</v>
      </c>
      <c r="B6" s="35">
        <v>38074</v>
      </c>
      <c r="C6" s="36" t="s">
        <v>214</v>
      </c>
      <c r="D6" s="36" t="s">
        <v>161</v>
      </c>
      <c r="E6" s="36" t="s">
        <v>185</v>
      </c>
      <c r="F6" s="36" t="s">
        <v>146</v>
      </c>
      <c r="G6" s="21"/>
      <c r="H6" s="21"/>
      <c r="I6" s="21" t="s">
        <v>227</v>
      </c>
      <c r="J6" s="21" t="s">
        <v>31</v>
      </c>
      <c r="L6" s="4">
        <v>4</v>
      </c>
      <c r="M6" s="34" t="s">
        <v>145</v>
      </c>
      <c r="N6" s="10">
        <f>COUNTIF($C$2:$H$831,"渡田均")</f>
        <v>99</v>
      </c>
      <c r="O6" s="10">
        <f t="shared" si="0"/>
        <v>99</v>
      </c>
      <c r="P6" s="24"/>
      <c r="Q6" s="10">
        <f>COUNTIF($C$2:$C$831,"渡田均")</f>
        <v>24</v>
      </c>
      <c r="R6" s="10">
        <f>COUNTIF($D$2:$D$831,"渡田均")</f>
        <v>24</v>
      </c>
      <c r="S6" s="10">
        <f>COUNTIF($E$2:$E$831,"渡田均")</f>
        <v>27</v>
      </c>
      <c r="T6" s="10">
        <f>COUNTIF($F$2:$F$831,"渡田均")</f>
        <v>24</v>
      </c>
      <c r="U6" s="10">
        <f>COUNTIF($G$2:$G$831,"渡田均")</f>
        <v>0</v>
      </c>
      <c r="V6" s="10">
        <f>COUNTIF($H$2:$H$831,"渡田均")</f>
        <v>0</v>
      </c>
    </row>
    <row r="7" spans="1:24" ht="18" customHeight="1">
      <c r="A7" s="4">
        <v>6</v>
      </c>
      <c r="B7" s="35">
        <v>38074</v>
      </c>
      <c r="C7" s="36" t="s">
        <v>12</v>
      </c>
      <c r="D7" s="36" t="s">
        <v>148</v>
      </c>
      <c r="E7" s="36" t="s">
        <v>211</v>
      </c>
      <c r="F7" s="36" t="s">
        <v>29</v>
      </c>
      <c r="G7" s="21"/>
      <c r="H7" s="21"/>
      <c r="I7" s="21" t="s">
        <v>32</v>
      </c>
      <c r="J7" s="21" t="s">
        <v>8</v>
      </c>
      <c r="L7" s="4">
        <v>5</v>
      </c>
      <c r="M7" s="34" t="s">
        <v>205</v>
      </c>
      <c r="N7" s="10">
        <f>COUNTIF($C$2:$H$831,"谷博")</f>
        <v>99</v>
      </c>
      <c r="O7" s="10">
        <f t="shared" si="0"/>
        <v>99</v>
      </c>
      <c r="P7" s="24"/>
      <c r="Q7" s="10">
        <f>COUNTIF($C$2:$C$831,"谷博")</f>
        <v>19</v>
      </c>
      <c r="R7" s="10">
        <f>COUNTIF($D$2:$D$831,"谷博")</f>
        <v>29</v>
      </c>
      <c r="S7" s="10">
        <f>COUNTIF($E$2:$E$831,"谷博")</f>
        <v>24</v>
      </c>
      <c r="T7" s="10">
        <f>COUNTIF($F$2:$F$831,"谷博")</f>
        <v>27</v>
      </c>
      <c r="U7" s="10">
        <f>COUNTIF($G$2:$G$831,"谷博")</f>
        <v>0</v>
      </c>
      <c r="V7" s="10">
        <f>COUNTIF($H$2:$H$831,"谷博")</f>
        <v>0</v>
      </c>
    </row>
    <row r="8" spans="1:24" ht="18" customHeight="1">
      <c r="A8" s="4">
        <v>7</v>
      </c>
      <c r="B8" s="35">
        <v>38075</v>
      </c>
      <c r="C8" s="36" t="s">
        <v>213</v>
      </c>
      <c r="D8" s="36" t="s">
        <v>185</v>
      </c>
      <c r="E8" s="36" t="s">
        <v>5</v>
      </c>
      <c r="F8" s="36" t="s">
        <v>161</v>
      </c>
      <c r="G8" s="21"/>
      <c r="H8" s="21"/>
      <c r="I8" s="21" t="s">
        <v>227</v>
      </c>
      <c r="J8" s="21" t="s">
        <v>8</v>
      </c>
      <c r="L8" s="4">
        <v>6</v>
      </c>
      <c r="M8" s="34" t="s">
        <v>130</v>
      </c>
      <c r="N8" s="10">
        <f>COUNTIF($C$2:$H$831,"佐々木昌信")</f>
        <v>97</v>
      </c>
      <c r="O8" s="10">
        <f t="shared" si="0"/>
        <v>97</v>
      </c>
      <c r="P8" s="24"/>
      <c r="Q8" s="10">
        <f>COUNTIF($C$2:$C$831,"佐々木昌信")</f>
        <v>24</v>
      </c>
      <c r="R8" s="10">
        <f>COUNTIF($D$2:$D$831,"佐々木昌信")</f>
        <v>24</v>
      </c>
      <c r="S8" s="10">
        <f>COUNTIF($E$2:$E$831,"佐々木昌信")</f>
        <v>24</v>
      </c>
      <c r="T8" s="10">
        <f>COUNTIF($F$2:$F$831,"佐々木昌信")</f>
        <v>23</v>
      </c>
      <c r="U8" s="10">
        <f>COUNTIF($G$2:$G$831,"佐々木昌信")</f>
        <v>1</v>
      </c>
      <c r="V8" s="10">
        <f>COUNTIF($H$2:$H$831,"佐々木昌信")</f>
        <v>1</v>
      </c>
    </row>
    <row r="9" spans="1:24" ht="18" customHeight="1">
      <c r="A9" s="4">
        <v>8</v>
      </c>
      <c r="B9" s="35">
        <v>38075</v>
      </c>
      <c r="C9" s="36" t="s">
        <v>142</v>
      </c>
      <c r="D9" s="36" t="s">
        <v>173</v>
      </c>
      <c r="E9" s="36" t="s">
        <v>23</v>
      </c>
      <c r="F9" s="36" t="s">
        <v>47</v>
      </c>
      <c r="G9" s="21"/>
      <c r="H9" s="21"/>
      <c r="I9" s="21" t="s">
        <v>228</v>
      </c>
      <c r="J9" s="21" t="s">
        <v>32</v>
      </c>
      <c r="L9" s="4">
        <v>7</v>
      </c>
      <c r="M9" s="34" t="s">
        <v>164</v>
      </c>
      <c r="N9" s="10">
        <f>COUNTIF($C$2:$H$831,"友寄正人")</f>
        <v>97</v>
      </c>
      <c r="O9" s="10">
        <f t="shared" si="0"/>
        <v>97</v>
      </c>
      <c r="P9" s="24"/>
      <c r="Q9" s="10">
        <f>COUNTIF($C$2:$C$831,"友寄正人")</f>
        <v>23</v>
      </c>
      <c r="R9" s="10">
        <f>COUNTIF($D$2:$D$831,"友寄正人")</f>
        <v>24</v>
      </c>
      <c r="S9" s="10">
        <f>COUNTIF($E$2:$E$831,"友寄正人")</f>
        <v>26</v>
      </c>
      <c r="T9" s="10">
        <f>COUNTIF($F$2:$F$831,"友寄正人")</f>
        <v>22</v>
      </c>
      <c r="U9" s="10">
        <f>COUNTIF($G$2:$G$831,"友寄正人")</f>
        <v>1</v>
      </c>
      <c r="V9" s="10">
        <f>COUNTIF($H$2:$H$831,"友寄正人")</f>
        <v>1</v>
      </c>
    </row>
    <row r="10" spans="1:24" ht="18" customHeight="1">
      <c r="A10" s="4">
        <v>9</v>
      </c>
      <c r="B10" s="35">
        <v>38075</v>
      </c>
      <c r="C10" s="36" t="s">
        <v>146</v>
      </c>
      <c r="D10" s="36" t="s">
        <v>30</v>
      </c>
      <c r="E10" s="36" t="s">
        <v>153</v>
      </c>
      <c r="F10" s="36" t="s">
        <v>131</v>
      </c>
      <c r="G10" s="21"/>
      <c r="H10" s="21"/>
      <c r="I10" s="21" t="s">
        <v>26</v>
      </c>
      <c r="J10" s="21" t="s">
        <v>31</v>
      </c>
      <c r="L10" s="4">
        <v>8</v>
      </c>
      <c r="M10" s="36" t="s">
        <v>80</v>
      </c>
      <c r="N10" s="10">
        <f>COUNTIF($C$2:$H$831,"眞鍋勝已")</f>
        <v>96</v>
      </c>
      <c r="O10" s="10">
        <f t="shared" si="0"/>
        <v>96</v>
      </c>
      <c r="P10" s="24"/>
      <c r="Q10" s="10">
        <f>COUNTIF($C$2:$C$831,"眞鍋勝已")</f>
        <v>26</v>
      </c>
      <c r="R10" s="10">
        <f>COUNTIF($D$2:$D$831,"眞鍋勝已")</f>
        <v>26</v>
      </c>
      <c r="S10" s="10">
        <f>COUNTIF($E$2:$E$831,"眞鍋勝已")</f>
        <v>22</v>
      </c>
      <c r="T10" s="10">
        <f>COUNTIF($F$2:$F$831,"眞鍋勝已")</f>
        <v>22</v>
      </c>
      <c r="U10" s="10">
        <f>COUNTIF($G$2:$G$831,"眞鍋勝已")</f>
        <v>0</v>
      </c>
      <c r="V10" s="10">
        <f>COUNTIF($H$2:$H$831,"眞鍋勝已")</f>
        <v>0</v>
      </c>
    </row>
    <row r="11" spans="1:24" ht="18" customHeight="1">
      <c r="A11" s="4">
        <v>10</v>
      </c>
      <c r="B11" s="35">
        <v>38076</v>
      </c>
      <c r="C11" s="36" t="s">
        <v>161</v>
      </c>
      <c r="D11" s="36" t="s">
        <v>5</v>
      </c>
      <c r="E11" s="36" t="s">
        <v>29</v>
      </c>
      <c r="F11" s="36" t="s">
        <v>185</v>
      </c>
      <c r="G11" s="21"/>
      <c r="H11" s="21"/>
      <c r="I11" s="21" t="s">
        <v>227</v>
      </c>
      <c r="J11" s="21" t="s">
        <v>8</v>
      </c>
      <c r="L11" s="4">
        <v>9</v>
      </c>
      <c r="M11" s="36" t="s">
        <v>90</v>
      </c>
      <c r="N11" s="10">
        <f>COUNTIF($C$2:$H$831,"杉永政信")</f>
        <v>96</v>
      </c>
      <c r="O11" s="10">
        <f t="shared" si="0"/>
        <v>96</v>
      </c>
      <c r="P11" s="24"/>
      <c r="Q11" s="10">
        <f>COUNTIF($C$2:$C$831,"杉永政信")</f>
        <v>24</v>
      </c>
      <c r="R11" s="10">
        <f>COUNTIF($D$2:$D$831,"杉永政信")</f>
        <v>22</v>
      </c>
      <c r="S11" s="10">
        <f>COUNTIF($E$2:$E$831,"杉永政信")</f>
        <v>24</v>
      </c>
      <c r="T11" s="10">
        <f>COUNTIF($F$2:$F$831,"杉永政信")</f>
        <v>24</v>
      </c>
      <c r="U11" s="10">
        <f>COUNTIF($G$2:$G$831,"杉永政信")</f>
        <v>1</v>
      </c>
      <c r="V11" s="10">
        <f>COUNTIF($H$2:$H$831,"杉永政信")</f>
        <v>1</v>
      </c>
    </row>
    <row r="12" spans="1:24" ht="18" customHeight="1">
      <c r="A12" s="4">
        <v>11</v>
      </c>
      <c r="B12" s="35">
        <v>38076</v>
      </c>
      <c r="C12" s="36" t="s">
        <v>47</v>
      </c>
      <c r="D12" s="36" t="s">
        <v>23</v>
      </c>
      <c r="E12" s="36" t="s">
        <v>182</v>
      </c>
      <c r="F12" s="36" t="s">
        <v>173</v>
      </c>
      <c r="G12" s="21"/>
      <c r="H12" s="21"/>
      <c r="I12" s="21" t="s">
        <v>228</v>
      </c>
      <c r="J12" s="21" t="s">
        <v>32</v>
      </c>
      <c r="L12" s="4">
        <v>10</v>
      </c>
      <c r="M12" s="21" t="s">
        <v>224</v>
      </c>
      <c r="N12" s="10">
        <f>COUNTIF($C$2:$H$831,"上本孝一")</f>
        <v>91</v>
      </c>
      <c r="O12" s="10">
        <f t="shared" si="0"/>
        <v>91</v>
      </c>
      <c r="P12" s="24"/>
      <c r="Q12" s="10">
        <f>COUNTIF($C$2:$C$831,"上本孝一")</f>
        <v>23</v>
      </c>
      <c r="R12" s="10">
        <f>COUNTIF($D$2:$D$831,"上本孝一")</f>
        <v>24</v>
      </c>
      <c r="S12" s="10">
        <f>COUNTIF($E$2:$E$831,"上本孝一")</f>
        <v>23</v>
      </c>
      <c r="T12" s="10">
        <f>COUNTIF($F$2:$F$831,"上本孝一")</f>
        <v>21</v>
      </c>
      <c r="U12" s="10">
        <f>COUNTIF($G$2:$G$831,"上本孝一")</f>
        <v>0</v>
      </c>
      <c r="V12" s="10">
        <f>COUNTIF($H$2:$H$831,"上本孝一")</f>
        <v>0</v>
      </c>
    </row>
    <row r="13" spans="1:24" ht="18" customHeight="1">
      <c r="A13" s="4">
        <v>12</v>
      </c>
      <c r="B13" s="35">
        <v>38077</v>
      </c>
      <c r="C13" s="36" t="s">
        <v>173</v>
      </c>
      <c r="D13" s="36" t="s">
        <v>182</v>
      </c>
      <c r="E13" s="36" t="s">
        <v>142</v>
      </c>
      <c r="F13" s="36" t="s">
        <v>23</v>
      </c>
      <c r="G13" s="21"/>
      <c r="H13" s="21"/>
      <c r="I13" s="21" t="s">
        <v>228</v>
      </c>
      <c r="J13" s="21" t="s">
        <v>32</v>
      </c>
      <c r="L13" s="4">
        <v>11</v>
      </c>
      <c r="M13" s="21" t="s">
        <v>166</v>
      </c>
      <c r="N13" s="10">
        <f>COUNTIF($C$2:$H$831,"井野修")</f>
        <v>86</v>
      </c>
      <c r="O13" s="10">
        <f t="shared" si="0"/>
        <v>86</v>
      </c>
      <c r="P13" s="24"/>
      <c r="Q13" s="10">
        <f>COUNTIF($C$2:$C$831,"井野修")</f>
        <v>20</v>
      </c>
      <c r="R13" s="10">
        <f>COUNTIF($D$2:$D$831,"井野修")</f>
        <v>21</v>
      </c>
      <c r="S13" s="10">
        <f>COUNTIF($E$2:$E$831,"井野修")</f>
        <v>23</v>
      </c>
      <c r="T13" s="10">
        <f>COUNTIF($F$2:$F$831,"井野修")</f>
        <v>22</v>
      </c>
      <c r="U13" s="10">
        <f>COUNTIF($G$2:$G$831,"井野修")</f>
        <v>0</v>
      </c>
      <c r="V13" s="10">
        <f>COUNTIF($H$2:$H$831,"井野修")</f>
        <v>0</v>
      </c>
    </row>
    <row r="14" spans="1:24" ht="18" customHeight="1">
      <c r="A14" s="4">
        <v>13</v>
      </c>
      <c r="B14" s="35">
        <v>38077</v>
      </c>
      <c r="C14" s="36" t="s">
        <v>185</v>
      </c>
      <c r="D14" s="36" t="s">
        <v>29</v>
      </c>
      <c r="E14" s="36" t="s">
        <v>213</v>
      </c>
      <c r="F14" s="36" t="s">
        <v>5</v>
      </c>
      <c r="G14" s="21"/>
      <c r="H14" s="21"/>
      <c r="I14" s="21" t="s">
        <v>227</v>
      </c>
      <c r="J14" s="21" t="s">
        <v>8</v>
      </c>
      <c r="L14" s="4">
        <v>12</v>
      </c>
      <c r="M14" s="36" t="s">
        <v>79</v>
      </c>
      <c r="N14" s="10">
        <f>COUNTIF($C$2:$H$831,"有隅昭二")</f>
        <v>85</v>
      </c>
      <c r="O14" s="10">
        <f t="shared" si="0"/>
        <v>85</v>
      </c>
      <c r="P14" s="24"/>
      <c r="Q14" s="10">
        <f>COUNTIF($C$2:$C$831,"有隅昭二")</f>
        <v>21</v>
      </c>
      <c r="R14" s="10">
        <f>COUNTIF($D$2:$D$831,"有隅昭二")</f>
        <v>23</v>
      </c>
      <c r="S14" s="10">
        <f>COUNTIF($E$2:$E$831,"有隅昭二")</f>
        <v>19</v>
      </c>
      <c r="T14" s="10">
        <f>COUNTIF($F$2:$F$831,"有隅昭二")</f>
        <v>22</v>
      </c>
      <c r="U14" s="10">
        <f>COUNTIF($G$2:$G$831,"有隅昭二")</f>
        <v>0</v>
      </c>
      <c r="V14" s="10">
        <f>COUNTIF($H$2:$H$831,"有隅昭二")</f>
        <v>0</v>
      </c>
    </row>
    <row r="15" spans="1:24" ht="18" customHeight="1">
      <c r="A15" s="4">
        <v>14</v>
      </c>
      <c r="B15" s="35">
        <v>38077</v>
      </c>
      <c r="C15" s="36" t="s">
        <v>24</v>
      </c>
      <c r="D15" s="36" t="s">
        <v>214</v>
      </c>
      <c r="E15" s="36" t="s">
        <v>30</v>
      </c>
      <c r="F15" s="36" t="s">
        <v>153</v>
      </c>
      <c r="G15" s="21"/>
      <c r="H15" s="21"/>
      <c r="I15" s="21" t="s">
        <v>26</v>
      </c>
      <c r="J15" s="21" t="s">
        <v>31</v>
      </c>
      <c r="L15" s="4">
        <v>13</v>
      </c>
      <c r="M15" s="36" t="s">
        <v>78</v>
      </c>
      <c r="N15" s="10">
        <f>COUNTIF($C$2:$H$831,"西本欣司")</f>
        <v>72</v>
      </c>
      <c r="O15" s="10">
        <f t="shared" si="0"/>
        <v>72</v>
      </c>
      <c r="P15" s="24"/>
      <c r="Q15" s="10">
        <f>COUNTIF($C$2:$C$831,"西本欣司")</f>
        <v>22</v>
      </c>
      <c r="R15" s="10">
        <f>COUNTIF($D$2:$D$831,"西本欣司")</f>
        <v>14</v>
      </c>
      <c r="S15" s="10">
        <f>COUNTIF($E$2:$E$831,"西本欣司")</f>
        <v>16</v>
      </c>
      <c r="T15" s="10">
        <f>COUNTIF($F$2:$F$831,"西本欣司")</f>
        <v>20</v>
      </c>
      <c r="U15" s="10">
        <f>COUNTIF($G$2:$G$831,"西本欣司")</f>
        <v>0</v>
      </c>
      <c r="V15" s="10">
        <f>COUNTIF($H$2:$H$831,"西本欣司")</f>
        <v>0</v>
      </c>
    </row>
    <row r="16" spans="1:24" ht="18" customHeight="1">
      <c r="A16" s="4">
        <v>15</v>
      </c>
      <c r="B16" s="35">
        <v>38079</v>
      </c>
      <c r="C16" s="36" t="s">
        <v>166</v>
      </c>
      <c r="D16" s="36" t="s">
        <v>10</v>
      </c>
      <c r="E16" s="36" t="s">
        <v>168</v>
      </c>
      <c r="F16" s="36" t="s">
        <v>72</v>
      </c>
      <c r="G16" s="21"/>
      <c r="H16" s="21"/>
      <c r="I16" s="21" t="s">
        <v>37</v>
      </c>
      <c r="J16" s="21" t="s">
        <v>38</v>
      </c>
      <c r="L16" s="4">
        <v>14</v>
      </c>
      <c r="M16" s="21" t="s">
        <v>223</v>
      </c>
      <c r="N16" s="10">
        <f>COUNTIF($C$2:$H$831,"渡真利克則")</f>
        <v>65</v>
      </c>
      <c r="O16" s="10">
        <f t="shared" si="0"/>
        <v>65</v>
      </c>
      <c r="P16" s="24"/>
      <c r="Q16" s="10">
        <f>COUNTIF($C$2:$C$831,"渡真利克則")</f>
        <v>20</v>
      </c>
      <c r="R16" s="10">
        <f>COUNTIF($D$2:$D$831,"渡真利克則")</f>
        <v>15</v>
      </c>
      <c r="S16" s="10">
        <f>COUNTIF($E$2:$E$831,"渡真利克則")</f>
        <v>13</v>
      </c>
      <c r="T16" s="10">
        <f>COUNTIF($F$2:$F$831,"渡真利克則")</f>
        <v>17</v>
      </c>
      <c r="U16" s="10">
        <f>COUNTIF($G$2:$G$831,"渡真利克則")</f>
        <v>0</v>
      </c>
      <c r="V16" s="10">
        <f>COUNTIF($H$2:$H$831,"渡真利克則")</f>
        <v>0</v>
      </c>
    </row>
    <row r="17" spans="1:22" ht="18" customHeight="1">
      <c r="A17" s="4">
        <v>16</v>
      </c>
      <c r="B17" s="35">
        <v>38079</v>
      </c>
      <c r="C17" s="36" t="s">
        <v>153</v>
      </c>
      <c r="D17" s="36" t="s">
        <v>47</v>
      </c>
      <c r="E17" s="36" t="s">
        <v>24</v>
      </c>
      <c r="F17" s="36" t="s">
        <v>214</v>
      </c>
      <c r="G17" s="21"/>
      <c r="H17" s="21"/>
      <c r="I17" s="21" t="s">
        <v>26</v>
      </c>
      <c r="J17" s="21" t="s">
        <v>227</v>
      </c>
      <c r="L17" s="4">
        <v>15</v>
      </c>
      <c r="M17" s="36" t="s">
        <v>83</v>
      </c>
      <c r="N17" s="10">
        <f>COUNTIF($C$2:$H$831,"小林和公")</f>
        <v>59</v>
      </c>
      <c r="O17" s="10">
        <f t="shared" si="0"/>
        <v>59</v>
      </c>
      <c r="P17" s="24"/>
      <c r="Q17" s="10">
        <f>COUNTIF($C$2:$C$831,"小林和公")</f>
        <v>17</v>
      </c>
      <c r="R17" s="10">
        <f>COUNTIF($D$2:$D$831,"小林和公")</f>
        <v>13</v>
      </c>
      <c r="S17" s="10">
        <f>COUNTIF($E$2:$E$831,"小林和公")</f>
        <v>14</v>
      </c>
      <c r="T17" s="10">
        <f>COUNTIF($F$2:$F$831,"小林和公")</f>
        <v>15</v>
      </c>
      <c r="U17" s="10">
        <f>COUNTIF($G$2:$G$831,"小林和公")</f>
        <v>0</v>
      </c>
      <c r="V17" s="10">
        <f>COUNTIF($H$2:$H$831,"小林和公")</f>
        <v>0</v>
      </c>
    </row>
    <row r="18" spans="1:22" ht="18" customHeight="1">
      <c r="A18" s="4">
        <v>17</v>
      </c>
      <c r="B18" s="35">
        <v>38079</v>
      </c>
      <c r="C18" s="36" t="s">
        <v>210</v>
      </c>
      <c r="D18" s="36" t="s">
        <v>35</v>
      </c>
      <c r="E18" s="36" t="s">
        <v>6</v>
      </c>
      <c r="F18" s="36" t="s">
        <v>144</v>
      </c>
      <c r="G18" s="21"/>
      <c r="H18" s="21"/>
      <c r="I18" s="21" t="s">
        <v>20</v>
      </c>
      <c r="J18" s="21" t="s">
        <v>19</v>
      </c>
      <c r="L18" s="4">
        <v>16</v>
      </c>
      <c r="M18" s="36" t="s">
        <v>86</v>
      </c>
      <c r="N18" s="10">
        <f>COUNTIF($C$2:$H$831,"敷田直人")</f>
        <v>56</v>
      </c>
      <c r="O18" s="10">
        <f t="shared" si="0"/>
        <v>56</v>
      </c>
      <c r="P18" s="24"/>
      <c r="Q18" s="10">
        <f>COUNTIF($C$2:$C$831,"敷田直人")</f>
        <v>14</v>
      </c>
      <c r="R18" s="10">
        <f>COUNTIF($D$2:$D$831,"敷田直人")</f>
        <v>15</v>
      </c>
      <c r="S18" s="10">
        <f>COUNTIF($E$2:$E$831,"敷田直人")</f>
        <v>14</v>
      </c>
      <c r="T18" s="10">
        <f>COUNTIF($F$2:$F$831,"敷田直人")</f>
        <v>13</v>
      </c>
      <c r="U18" s="10">
        <f>COUNTIF($G$2:$G$831,"敷田直人")</f>
        <v>0</v>
      </c>
      <c r="V18" s="10">
        <f>COUNTIF($H$2:$H$831,"敷田直人")</f>
        <v>0</v>
      </c>
    </row>
    <row r="19" spans="1:22" ht="18" customHeight="1">
      <c r="A19" s="4">
        <v>18</v>
      </c>
      <c r="B19" s="35">
        <v>38079</v>
      </c>
      <c r="C19" s="36" t="s">
        <v>30</v>
      </c>
      <c r="D19" s="36" t="s">
        <v>131</v>
      </c>
      <c r="E19" s="36" t="s">
        <v>148</v>
      </c>
      <c r="F19" s="36" t="s">
        <v>29</v>
      </c>
      <c r="G19" s="21"/>
      <c r="H19" s="21"/>
      <c r="I19" s="21" t="s">
        <v>31</v>
      </c>
      <c r="J19" s="21" t="s">
        <v>32</v>
      </c>
      <c r="L19" s="4">
        <v>17</v>
      </c>
      <c r="M19" s="36" t="s">
        <v>84</v>
      </c>
      <c r="N19" s="10">
        <f>COUNTIF($C$2:$H$831,"本田英志")</f>
        <v>50</v>
      </c>
      <c r="O19" s="10">
        <f t="shared" si="0"/>
        <v>50</v>
      </c>
      <c r="P19" s="24"/>
      <c r="Q19" s="10">
        <f>COUNTIF($C$2:$C$831,"本田英志")</f>
        <v>14</v>
      </c>
      <c r="R19" s="10">
        <f>COUNTIF($D$2:$D$831,"本田英志")</f>
        <v>14</v>
      </c>
      <c r="S19" s="10">
        <f>COUNTIF($E$2:$E$831,"本田英志")</f>
        <v>10</v>
      </c>
      <c r="T19" s="10">
        <f>COUNTIF($F$2:$F$831,"本田英志")</f>
        <v>12</v>
      </c>
      <c r="U19" s="10">
        <f>COUNTIF($G$2:$G$831,"本田英志")</f>
        <v>0</v>
      </c>
      <c r="V19" s="10">
        <f>COUNTIF($H$2:$H$831,"本田英志")</f>
        <v>0</v>
      </c>
    </row>
    <row r="20" spans="1:22" ht="18" customHeight="1">
      <c r="A20" s="4">
        <v>19</v>
      </c>
      <c r="B20" s="35">
        <v>38079</v>
      </c>
      <c r="C20" s="36" t="s">
        <v>163</v>
      </c>
      <c r="D20" s="36" t="s">
        <v>4</v>
      </c>
      <c r="E20" s="36" t="s">
        <v>16</v>
      </c>
      <c r="F20" s="36" t="s">
        <v>46</v>
      </c>
      <c r="G20" s="21"/>
      <c r="H20" s="21"/>
      <c r="I20" s="21" t="s">
        <v>14</v>
      </c>
      <c r="J20" s="21" t="s">
        <v>13</v>
      </c>
      <c r="L20" s="4">
        <v>18</v>
      </c>
      <c r="M20" s="36" t="s">
        <v>85</v>
      </c>
      <c r="N20" s="10">
        <f>COUNTIF($C$2:$H$831,"吉本文弘")</f>
        <v>50</v>
      </c>
      <c r="O20" s="10">
        <f t="shared" si="0"/>
        <v>50</v>
      </c>
      <c r="P20" s="24"/>
      <c r="Q20" s="10">
        <f>COUNTIF($C$2:$C$831,"吉本文弘")</f>
        <v>13</v>
      </c>
      <c r="R20" s="10">
        <f>COUNTIF($D$2:$D$831,"吉本文弘")</f>
        <v>10</v>
      </c>
      <c r="S20" s="10">
        <f>COUNTIF($E$2:$E$831,"吉本文弘")</f>
        <v>13</v>
      </c>
      <c r="T20" s="10">
        <f>COUNTIF($F$2:$F$831,"吉本文弘")</f>
        <v>14</v>
      </c>
      <c r="U20" s="10">
        <f>COUNTIF($G$2:$G$831,"吉本文弘")</f>
        <v>0</v>
      </c>
      <c r="V20" s="10">
        <f>COUNTIF($H$2:$H$831,"吉本文弘")</f>
        <v>0</v>
      </c>
    </row>
    <row r="21" spans="1:22" ht="18" customHeight="1">
      <c r="A21" s="4">
        <v>20</v>
      </c>
      <c r="B21" s="35">
        <v>38079</v>
      </c>
      <c r="C21" s="36" t="s">
        <v>12</v>
      </c>
      <c r="D21" s="36" t="s">
        <v>213</v>
      </c>
      <c r="E21" s="36" t="s">
        <v>161</v>
      </c>
      <c r="F21" s="36" t="s">
        <v>50</v>
      </c>
      <c r="G21" s="21"/>
      <c r="H21" s="21"/>
      <c r="I21" s="21" t="s">
        <v>8</v>
      </c>
      <c r="J21" s="21" t="s">
        <v>228</v>
      </c>
      <c r="L21" s="4">
        <v>19</v>
      </c>
      <c r="M21" s="36" t="s">
        <v>88</v>
      </c>
      <c r="N21" s="10">
        <f>COUNTIF($C$2:$H$831,"木内九二生")</f>
        <v>46</v>
      </c>
      <c r="O21" s="10">
        <f t="shared" si="0"/>
        <v>46</v>
      </c>
      <c r="P21" s="24"/>
      <c r="Q21" s="10">
        <f>COUNTIF($C$2:$C$831,"木内九二生")</f>
        <v>11</v>
      </c>
      <c r="R21" s="10">
        <f>COUNTIF($D$2:$D$831,"木内九二生")</f>
        <v>12</v>
      </c>
      <c r="S21" s="10">
        <f>COUNTIF($E$2:$E$831,"木内九二生")</f>
        <v>11</v>
      </c>
      <c r="T21" s="10">
        <f>COUNTIF($F$2:$F$831,"木内九二生")</f>
        <v>12</v>
      </c>
      <c r="U21" s="10">
        <f>COUNTIF($G$2:$G$831,"木内九二生")</f>
        <v>0</v>
      </c>
      <c r="V21" s="10">
        <f>COUNTIF($H$2:$H$831,"木内九二生")</f>
        <v>0</v>
      </c>
    </row>
    <row r="22" spans="1:22" ht="18" customHeight="1">
      <c r="A22" s="4">
        <v>21</v>
      </c>
      <c r="B22" s="35">
        <v>38080</v>
      </c>
      <c r="C22" s="36" t="s">
        <v>72</v>
      </c>
      <c r="D22" s="36" t="s">
        <v>22</v>
      </c>
      <c r="E22" s="36" t="s">
        <v>10</v>
      </c>
      <c r="F22" s="36" t="s">
        <v>168</v>
      </c>
      <c r="G22" s="21"/>
      <c r="H22" s="21"/>
      <c r="I22" s="21" t="s">
        <v>37</v>
      </c>
      <c r="J22" s="21" t="s">
        <v>38</v>
      </c>
      <c r="L22" s="4">
        <v>20</v>
      </c>
      <c r="M22" s="36" t="s">
        <v>93</v>
      </c>
      <c r="N22" s="10">
        <f>COUNTIF($C$2:$H$831,"名幸一明")</f>
        <v>42</v>
      </c>
      <c r="O22" s="10">
        <f t="shared" si="0"/>
        <v>42</v>
      </c>
      <c r="P22" s="24"/>
      <c r="Q22" s="10">
        <f>COUNTIF($C$2:$C$831,"名幸一明")</f>
        <v>9</v>
      </c>
      <c r="R22" s="10">
        <f>COUNTIF($D$2:$D$831,"名幸一明")</f>
        <v>12</v>
      </c>
      <c r="S22" s="10">
        <f>COUNTIF($E$2:$E$831,"名幸一明")</f>
        <v>13</v>
      </c>
      <c r="T22" s="10">
        <f>COUNTIF($F$2:$F$831,"名幸一明")</f>
        <v>8</v>
      </c>
      <c r="U22" s="10">
        <f>COUNTIF($G$2:$G$831,"名幸一明")</f>
        <v>0</v>
      </c>
      <c r="V22" s="10">
        <f>COUNTIF($H$2:$H$831,"名幸一明")</f>
        <v>0</v>
      </c>
    </row>
    <row r="23" spans="1:22" ht="18" customHeight="1">
      <c r="A23" s="4">
        <v>22</v>
      </c>
      <c r="B23" s="35">
        <v>38080</v>
      </c>
      <c r="C23" s="36" t="s">
        <v>46</v>
      </c>
      <c r="D23" s="36" t="s">
        <v>49</v>
      </c>
      <c r="E23" s="36" t="s">
        <v>4</v>
      </c>
      <c r="F23" s="36" t="s">
        <v>16</v>
      </c>
      <c r="G23" s="21"/>
      <c r="H23" s="21"/>
      <c r="I23" s="21" t="s">
        <v>14</v>
      </c>
      <c r="J23" s="21" t="s">
        <v>13</v>
      </c>
      <c r="L23" s="4">
        <v>21</v>
      </c>
      <c r="M23" s="36" t="s">
        <v>89</v>
      </c>
      <c r="N23" s="10">
        <f>COUNTIF($C$2:$H$831,"嶋田哲也")</f>
        <v>41</v>
      </c>
      <c r="O23" s="10">
        <f t="shared" si="0"/>
        <v>41</v>
      </c>
      <c r="P23" s="24"/>
      <c r="Q23" s="10">
        <f>COUNTIF($C$2:$C$831,"嶋田哲也")</f>
        <v>11</v>
      </c>
      <c r="R23" s="10">
        <f>COUNTIF($D$2:$D$831,"嶋田哲也")</f>
        <v>7</v>
      </c>
      <c r="S23" s="10">
        <f>COUNTIF($E$2:$E$831,"嶋田哲也")</f>
        <v>9</v>
      </c>
      <c r="T23" s="10">
        <f>COUNTIF($F$2:$F$831,"嶋田哲也")</f>
        <v>14</v>
      </c>
      <c r="U23" s="10">
        <f>COUNTIF($G$2:$G$831,"嶋田哲也")</f>
        <v>0</v>
      </c>
      <c r="V23" s="10">
        <f>COUNTIF($H$2:$H$831,"嶋田哲也")</f>
        <v>0</v>
      </c>
    </row>
    <row r="24" spans="1:22" ht="18" customHeight="1">
      <c r="A24" s="4">
        <v>23</v>
      </c>
      <c r="B24" s="35">
        <v>38080</v>
      </c>
      <c r="C24" s="36" t="s">
        <v>29</v>
      </c>
      <c r="D24" s="36" t="s">
        <v>5</v>
      </c>
      <c r="E24" s="36" t="s">
        <v>131</v>
      </c>
      <c r="F24" s="36" t="s">
        <v>148</v>
      </c>
      <c r="G24" s="21"/>
      <c r="H24" s="21"/>
      <c r="I24" s="21" t="s">
        <v>31</v>
      </c>
      <c r="J24" s="21" t="s">
        <v>32</v>
      </c>
      <c r="L24" s="4">
        <v>22</v>
      </c>
      <c r="M24" s="36" t="s">
        <v>95</v>
      </c>
      <c r="N24" s="10">
        <f>COUNTIF($C$2:$H$831,"深谷篤")</f>
        <v>30</v>
      </c>
      <c r="O24" s="10">
        <f t="shared" si="0"/>
        <v>30</v>
      </c>
      <c r="P24" s="24"/>
      <c r="Q24" s="10">
        <f>COUNTIF($C$2:$C$831,"深谷篤")</f>
        <v>10</v>
      </c>
      <c r="R24" s="10">
        <f>COUNTIF($D$2:$D$831,"深谷篤")</f>
        <v>5</v>
      </c>
      <c r="S24" s="10">
        <f>COUNTIF($E$2:$E$831,"深谷篤")</f>
        <v>9</v>
      </c>
      <c r="T24" s="10">
        <f>COUNTIF($F$2:$F$831,"深谷篤")</f>
        <v>6</v>
      </c>
      <c r="U24" s="10">
        <f>COUNTIF($G$2:$G$831,"深谷篤")</f>
        <v>0</v>
      </c>
      <c r="V24" s="10">
        <f>COUNTIF($H$2:$H$831,"深谷篤")</f>
        <v>0</v>
      </c>
    </row>
    <row r="25" spans="1:22" ht="18" customHeight="1">
      <c r="A25" s="4">
        <v>24</v>
      </c>
      <c r="B25" s="35">
        <v>38080</v>
      </c>
      <c r="C25" s="36" t="s">
        <v>23</v>
      </c>
      <c r="D25" s="36" t="s">
        <v>142</v>
      </c>
      <c r="E25" s="36" t="s">
        <v>47</v>
      </c>
      <c r="F25" s="36" t="s">
        <v>182</v>
      </c>
      <c r="G25" s="21"/>
      <c r="H25" s="21"/>
      <c r="I25" s="21" t="s">
        <v>26</v>
      </c>
      <c r="J25" s="21" t="s">
        <v>227</v>
      </c>
      <c r="L25" s="4">
        <v>23</v>
      </c>
      <c r="M25" s="36" t="s">
        <v>54</v>
      </c>
      <c r="N25" s="10">
        <f>COUNTIF($C$2:$H$831,"土山剛弘")</f>
        <v>26</v>
      </c>
      <c r="O25" s="10">
        <f t="shared" si="0"/>
        <v>26</v>
      </c>
      <c r="P25" s="24"/>
      <c r="Q25" s="10">
        <f>COUNTIF($C$2:$C$831,"土山剛弘")</f>
        <v>6</v>
      </c>
      <c r="R25" s="10">
        <f>COUNTIF($D$2:$D$831,"土山剛弘")</f>
        <v>6</v>
      </c>
      <c r="S25" s="10">
        <f>COUNTIF($E$2:$E$831,"土山剛弘")</f>
        <v>8</v>
      </c>
      <c r="T25" s="10">
        <f>COUNTIF($F$2:$F$831,"土山剛弘")</f>
        <v>6</v>
      </c>
      <c r="U25" s="10">
        <f>COUNTIF($G$2:$G$831,"土山剛弘")</f>
        <v>0</v>
      </c>
      <c r="V25" s="10">
        <f>COUNTIF($H$2:$H$831,"土山剛弘")</f>
        <v>0</v>
      </c>
    </row>
    <row r="26" spans="1:22" ht="18" customHeight="1">
      <c r="A26" s="4">
        <v>25</v>
      </c>
      <c r="B26" s="35">
        <v>38080</v>
      </c>
      <c r="C26" s="36" t="s">
        <v>144</v>
      </c>
      <c r="D26" s="36" t="s">
        <v>218</v>
      </c>
      <c r="E26" s="36" t="s">
        <v>35</v>
      </c>
      <c r="F26" s="36" t="s">
        <v>6</v>
      </c>
      <c r="G26" s="21"/>
      <c r="H26" s="21"/>
      <c r="I26" s="21" t="s">
        <v>20</v>
      </c>
      <c r="J26" s="21" t="s">
        <v>19</v>
      </c>
      <c r="L26" s="4">
        <v>24</v>
      </c>
      <c r="M26" s="36" t="s">
        <v>97</v>
      </c>
      <c r="N26" s="10">
        <f>COUNTIF($C$2:$H$831,"牧田匡平")</f>
        <v>0</v>
      </c>
      <c r="O26" s="10">
        <f t="shared" si="0"/>
        <v>0</v>
      </c>
      <c r="P26" s="24"/>
      <c r="Q26" s="10">
        <f>COUNTIF($C$2:$C$831,"牧田匡平")</f>
        <v>0</v>
      </c>
      <c r="R26" s="10">
        <f>COUNTIF($D$2:$D$831,"牧田匡平")</f>
        <v>0</v>
      </c>
      <c r="S26" s="10">
        <f>COUNTIF($E$2:$E$831,"牧田匡平")</f>
        <v>0</v>
      </c>
      <c r="T26" s="10">
        <f>COUNTIF($F$2:$F$831,"牧田匡平")</f>
        <v>0</v>
      </c>
      <c r="U26" s="10">
        <f>COUNTIF($G$2:$G$831,"牧田匡平")</f>
        <v>0</v>
      </c>
      <c r="V26" s="10">
        <f>COUNTIF($H$2:$H$831,"牧田匡平")</f>
        <v>0</v>
      </c>
    </row>
    <row r="27" spans="1:22" ht="18" customHeight="1">
      <c r="A27" s="4">
        <v>26</v>
      </c>
      <c r="B27" s="35">
        <v>38080</v>
      </c>
      <c r="C27" s="36" t="s">
        <v>50</v>
      </c>
      <c r="D27" s="36" t="s">
        <v>161</v>
      </c>
      <c r="E27" s="36" t="s">
        <v>211</v>
      </c>
      <c r="F27" s="36" t="s">
        <v>213</v>
      </c>
      <c r="G27" s="21"/>
      <c r="H27" s="21"/>
      <c r="I27" s="21" t="s">
        <v>8</v>
      </c>
      <c r="J27" s="21" t="s">
        <v>228</v>
      </c>
      <c r="L27" s="4">
        <v>25</v>
      </c>
      <c r="M27" s="36" t="s">
        <v>100</v>
      </c>
      <c r="N27" s="10">
        <f>COUNTIF($C$2:$H$831,"山本貴則")</f>
        <v>0</v>
      </c>
      <c r="O27" s="10">
        <f t="shared" si="0"/>
        <v>0</v>
      </c>
      <c r="P27" s="24"/>
      <c r="Q27" s="10">
        <f>COUNTIF($C$2:$C$831,"山本貴則")</f>
        <v>0</v>
      </c>
      <c r="R27" s="10">
        <f>COUNTIF($D$2:$D$831,"山本貴則")</f>
        <v>0</v>
      </c>
      <c r="S27" s="10">
        <f>COUNTIF($E$2:$E$831,"山本貴則")</f>
        <v>0</v>
      </c>
      <c r="T27" s="10">
        <f>COUNTIF($F$2:$F$831,"山本貴則")</f>
        <v>0</v>
      </c>
      <c r="U27" s="10">
        <f>COUNTIF($G$2:$G$831,"山本貴則")</f>
        <v>0</v>
      </c>
      <c r="V27" s="10">
        <f>COUNTIF($H$2:$H$831,"山本貴則")</f>
        <v>0</v>
      </c>
    </row>
    <row r="28" spans="1:22" ht="18" customHeight="1">
      <c r="A28" s="4">
        <v>27</v>
      </c>
      <c r="B28" s="35">
        <v>38081</v>
      </c>
      <c r="C28" s="36" t="s">
        <v>148</v>
      </c>
      <c r="D28" s="36" t="s">
        <v>30</v>
      </c>
      <c r="E28" s="36" t="s">
        <v>5</v>
      </c>
      <c r="F28" s="36" t="s">
        <v>131</v>
      </c>
      <c r="G28" s="21"/>
      <c r="H28" s="21"/>
      <c r="I28" s="21" t="s">
        <v>31</v>
      </c>
      <c r="J28" s="21" t="s">
        <v>32</v>
      </c>
      <c r="L28" s="4">
        <v>26</v>
      </c>
      <c r="M28" s="36" t="s">
        <v>102</v>
      </c>
      <c r="N28" s="10">
        <f>COUNTIF($C$2:$H$831,"石山智也")</f>
        <v>0</v>
      </c>
      <c r="O28" s="10">
        <f t="shared" si="0"/>
        <v>0</v>
      </c>
      <c r="P28" s="24"/>
      <c r="Q28" s="10">
        <f>COUNTIF($C$2:$C$831,"石山智也")</f>
        <v>0</v>
      </c>
      <c r="R28" s="10">
        <f>COUNTIF($D$2:$D$831,"石山智也")</f>
        <v>0</v>
      </c>
      <c r="S28" s="10">
        <f>COUNTIF($E$2:$E$831,"石山智也")</f>
        <v>0</v>
      </c>
      <c r="T28" s="10">
        <f>COUNTIF($F$2:$F$831,"石山智也")</f>
        <v>0</v>
      </c>
      <c r="U28" s="10">
        <f>COUNTIF($G$2:$G$831,"石山智也")</f>
        <v>0</v>
      </c>
      <c r="V28" s="10">
        <f>COUNTIF($H$2:$H$831,"石山智也")</f>
        <v>0</v>
      </c>
    </row>
    <row r="29" spans="1:22" ht="18" customHeight="1">
      <c r="A29" s="4">
        <v>28</v>
      </c>
      <c r="B29" s="35">
        <v>38081</v>
      </c>
      <c r="C29" s="36" t="s">
        <v>213</v>
      </c>
      <c r="D29" s="36" t="s">
        <v>178</v>
      </c>
      <c r="E29" s="36" t="s">
        <v>12</v>
      </c>
      <c r="F29" s="36" t="s">
        <v>161</v>
      </c>
      <c r="G29" s="21"/>
      <c r="H29" s="21"/>
      <c r="I29" s="21" t="s">
        <v>8</v>
      </c>
      <c r="J29" s="21" t="s">
        <v>228</v>
      </c>
      <c r="L29" s="48">
        <v>27</v>
      </c>
      <c r="M29" s="59" t="s">
        <v>215</v>
      </c>
      <c r="N29" s="10">
        <f>COUNTIF($C$2:$H$831,"萩原達也")</f>
        <v>0</v>
      </c>
      <c r="O29" s="10">
        <f t="shared" si="0"/>
        <v>0</v>
      </c>
      <c r="P29" s="10"/>
      <c r="Q29" s="10">
        <f>COUNTIF($C$2:$C$831,"萩原達也")</f>
        <v>0</v>
      </c>
      <c r="R29" s="10">
        <f>COUNTIF($D$2:$D$831,"萩原達也")</f>
        <v>0</v>
      </c>
      <c r="S29" s="10">
        <f>COUNTIF($E$2:$E$831,"萩原達也")</f>
        <v>0</v>
      </c>
      <c r="T29" s="10">
        <f>COUNTIF($F$2:$F$831,"萩原達也")</f>
        <v>0</v>
      </c>
      <c r="U29" s="10">
        <f>COUNTIF($G$2:$G$831,"萩原達也")</f>
        <v>0</v>
      </c>
      <c r="V29" s="10">
        <f>COUNTIF($H$2:$H$831,"萩原達也")</f>
        <v>0</v>
      </c>
    </row>
    <row r="30" spans="1:22" ht="18" customHeight="1">
      <c r="A30" s="4">
        <v>29</v>
      </c>
      <c r="B30" s="35">
        <v>38081</v>
      </c>
      <c r="C30" s="36" t="s">
        <v>168</v>
      </c>
      <c r="D30" s="36" t="s">
        <v>166</v>
      </c>
      <c r="E30" s="36" t="s">
        <v>22</v>
      </c>
      <c r="F30" s="36" t="s">
        <v>10</v>
      </c>
      <c r="G30" s="21"/>
      <c r="H30" s="21"/>
      <c r="I30" s="21" t="s">
        <v>37</v>
      </c>
      <c r="J30" s="21" t="s">
        <v>38</v>
      </c>
      <c r="L30" s="4"/>
      <c r="M30" s="58" t="s">
        <v>127</v>
      </c>
      <c r="N30" s="10">
        <f>SUM(N3:N29)</f>
        <v>1683</v>
      </c>
      <c r="O30" s="10">
        <f t="shared" ref="O30:V30" si="1">SUM(O3:O29)</f>
        <v>1683</v>
      </c>
      <c r="P30" s="10"/>
      <c r="Q30" s="10">
        <f t="shared" si="1"/>
        <v>419</v>
      </c>
      <c r="R30" s="10">
        <f t="shared" si="1"/>
        <v>418</v>
      </c>
      <c r="S30" s="10">
        <f t="shared" si="1"/>
        <v>419</v>
      </c>
      <c r="T30" s="10">
        <f t="shared" si="1"/>
        <v>418</v>
      </c>
      <c r="U30" s="10">
        <f t="shared" si="1"/>
        <v>5</v>
      </c>
      <c r="V30" s="10">
        <f t="shared" si="1"/>
        <v>4</v>
      </c>
    </row>
    <row r="31" spans="1:22" ht="18" customHeight="1">
      <c r="A31" s="4">
        <v>30</v>
      </c>
      <c r="B31" s="35">
        <v>38081</v>
      </c>
      <c r="C31" s="36" t="s">
        <v>6</v>
      </c>
      <c r="D31" s="36" t="s">
        <v>210</v>
      </c>
      <c r="E31" s="36" t="s">
        <v>218</v>
      </c>
      <c r="F31" s="36" t="s">
        <v>35</v>
      </c>
      <c r="G31" s="21"/>
      <c r="H31" s="21"/>
      <c r="I31" s="21" t="s">
        <v>20</v>
      </c>
      <c r="J31" s="21" t="s">
        <v>19</v>
      </c>
    </row>
    <row r="32" spans="1:22" ht="18" customHeight="1">
      <c r="A32" s="4">
        <v>31</v>
      </c>
      <c r="B32" s="35">
        <v>38081</v>
      </c>
      <c r="C32" s="36" t="s">
        <v>16</v>
      </c>
      <c r="D32" s="36" t="s">
        <v>163</v>
      </c>
      <c r="E32" s="36" t="s">
        <v>49</v>
      </c>
      <c r="F32" s="36" t="s">
        <v>4</v>
      </c>
      <c r="G32" s="21"/>
      <c r="H32" s="21"/>
      <c r="I32" s="21" t="s">
        <v>14</v>
      </c>
      <c r="J32" s="21" t="s">
        <v>13</v>
      </c>
      <c r="L32" s="108" t="s">
        <v>395</v>
      </c>
      <c r="M32" s="108"/>
      <c r="N32" s="108"/>
      <c r="O32" s="108"/>
      <c r="P32" s="108"/>
      <c r="Q32" s="108"/>
      <c r="R32" s="108"/>
      <c r="S32" s="108"/>
      <c r="T32" s="108"/>
      <c r="U32" s="108"/>
      <c r="V32" s="108"/>
    </row>
    <row r="33" spans="1:22" ht="18" customHeight="1">
      <c r="A33" s="4">
        <v>32</v>
      </c>
      <c r="B33" s="35">
        <v>38082</v>
      </c>
      <c r="C33" s="36" t="s">
        <v>161</v>
      </c>
      <c r="D33" s="36" t="s">
        <v>12</v>
      </c>
      <c r="E33" s="36" t="s">
        <v>213</v>
      </c>
      <c r="F33" s="36" t="s">
        <v>5</v>
      </c>
      <c r="G33" s="21"/>
      <c r="H33" s="21"/>
      <c r="I33" s="21" t="s">
        <v>32</v>
      </c>
      <c r="J33" s="21" t="s">
        <v>26</v>
      </c>
      <c r="L33" s="45"/>
      <c r="M33" s="60" t="s">
        <v>125</v>
      </c>
      <c r="N33" s="32" t="s">
        <v>127</v>
      </c>
      <c r="O33" s="32" t="s">
        <v>127</v>
      </c>
      <c r="P33" s="22"/>
      <c r="Q33" s="32" t="s">
        <v>68</v>
      </c>
      <c r="R33" s="32" t="s">
        <v>69</v>
      </c>
      <c r="S33" s="32" t="s">
        <v>70</v>
      </c>
      <c r="T33" s="32" t="s">
        <v>71</v>
      </c>
      <c r="U33" s="32" t="s">
        <v>128</v>
      </c>
      <c r="V33" s="32" t="s">
        <v>129</v>
      </c>
    </row>
    <row r="34" spans="1:22" ht="18" customHeight="1">
      <c r="A34" s="4">
        <v>33</v>
      </c>
      <c r="B34" s="35">
        <v>38082</v>
      </c>
      <c r="C34" s="36" t="s">
        <v>229</v>
      </c>
      <c r="D34" s="36" t="s">
        <v>182</v>
      </c>
      <c r="E34" s="36" t="s">
        <v>173</v>
      </c>
      <c r="F34" s="36" t="s">
        <v>142</v>
      </c>
      <c r="G34" s="21"/>
      <c r="H34" s="21"/>
      <c r="I34" s="21" t="s">
        <v>227</v>
      </c>
      <c r="J34" s="21" t="s">
        <v>228</v>
      </c>
      <c r="L34" s="45">
        <v>1</v>
      </c>
      <c r="M34" s="34" t="s">
        <v>139</v>
      </c>
      <c r="N34" s="10">
        <f>COUNTIF($C$2:$H$831,"中村稔")</f>
        <v>105</v>
      </c>
      <c r="O34" s="10">
        <f t="shared" ref="O34:O61" si="2">SUM(Q34:V34)</f>
        <v>105</v>
      </c>
      <c r="P34" s="24"/>
      <c r="Q34" s="10">
        <f>COUNTIF($C$2:$C$831,"中村稔")</f>
        <v>24</v>
      </c>
      <c r="R34" s="10">
        <f>COUNTIF($D$2:$D$831,"中村稔")</f>
        <v>26</v>
      </c>
      <c r="S34" s="10">
        <f>COUNTIF($E$2:$E$831,"中村稔")</f>
        <v>25</v>
      </c>
      <c r="T34" s="10">
        <f>COUNTIF($F$2:$F$831,"中村稔")</f>
        <v>28</v>
      </c>
      <c r="U34" s="10">
        <f>COUNTIF($G$2:$G$831,"中村稔")</f>
        <v>0</v>
      </c>
      <c r="V34" s="10">
        <f>COUNTIF($H$2:$H$831,"中村稔")</f>
        <v>2</v>
      </c>
    </row>
    <row r="35" spans="1:22" ht="18" customHeight="1">
      <c r="A35" s="4">
        <v>34</v>
      </c>
      <c r="B35" s="35">
        <v>38082</v>
      </c>
      <c r="C35" s="36" t="s">
        <v>211</v>
      </c>
      <c r="D35" s="36" t="s">
        <v>29</v>
      </c>
      <c r="E35" s="36" t="s">
        <v>50</v>
      </c>
      <c r="F35" s="36" t="s">
        <v>30</v>
      </c>
      <c r="G35" s="21"/>
      <c r="H35" s="21"/>
      <c r="I35" s="21" t="s">
        <v>8</v>
      </c>
      <c r="J35" s="21" t="s">
        <v>31</v>
      </c>
      <c r="L35" s="4">
        <v>2</v>
      </c>
      <c r="M35" s="34" t="s">
        <v>149</v>
      </c>
      <c r="N35" s="10">
        <f>COUNTIF($C$2:$H$831,"栄村孝康")</f>
        <v>99</v>
      </c>
      <c r="O35" s="10">
        <f t="shared" si="2"/>
        <v>99</v>
      </c>
      <c r="P35" s="24"/>
      <c r="Q35" s="10">
        <f>COUNTIF($C$2:$C$831,"栄村孝康")</f>
        <v>25</v>
      </c>
      <c r="R35" s="10">
        <f>COUNTIF($D$2:$D$831,"栄村孝康")</f>
        <v>23</v>
      </c>
      <c r="S35" s="10">
        <f>COUNTIF($E$2:$E$831,"栄村孝康")</f>
        <v>23</v>
      </c>
      <c r="T35" s="10">
        <f>COUNTIF($F$2:$F$831,"栄村孝康")</f>
        <v>23</v>
      </c>
      <c r="U35" s="10">
        <f>COUNTIF($G$2:$G$831,"栄村孝康")</f>
        <v>2</v>
      </c>
      <c r="V35" s="10">
        <f>COUNTIF($H$2:$H$831,"栄村孝康")</f>
        <v>3</v>
      </c>
    </row>
    <row r="36" spans="1:22" ht="18" customHeight="1">
      <c r="A36" s="4">
        <v>35</v>
      </c>
      <c r="B36" s="37">
        <v>38083</v>
      </c>
      <c r="C36" s="34" t="s">
        <v>4</v>
      </c>
      <c r="D36" s="34" t="s">
        <v>46</v>
      </c>
      <c r="E36" s="34" t="s">
        <v>163</v>
      </c>
      <c r="F36" s="34" t="s">
        <v>22</v>
      </c>
      <c r="G36" s="21"/>
      <c r="H36" s="21"/>
      <c r="I36" s="21" t="s">
        <v>20</v>
      </c>
      <c r="J36" s="21" t="s">
        <v>37</v>
      </c>
      <c r="L36" s="45">
        <v>3</v>
      </c>
      <c r="M36" s="34" t="s">
        <v>203</v>
      </c>
      <c r="N36" s="10">
        <f>COUNTIF($C$2:$H$831,"山本隆造")</f>
        <v>99</v>
      </c>
      <c r="O36" s="10">
        <f t="shared" si="2"/>
        <v>99</v>
      </c>
      <c r="P36" s="24"/>
      <c r="Q36" s="10">
        <f>COUNTIF($C$2:$C$831,"山本隆造")</f>
        <v>25</v>
      </c>
      <c r="R36" s="10">
        <f>COUNTIF($D$2:$D$831,"山本隆造")</f>
        <v>24</v>
      </c>
      <c r="S36" s="10">
        <f>COUNTIF($E$2:$E$831,"山本隆造")</f>
        <v>25</v>
      </c>
      <c r="T36" s="10">
        <f>COUNTIF($F$2:$F$831,"山本隆造")</f>
        <v>22</v>
      </c>
      <c r="U36" s="10">
        <f>COUNTIF($G$2:$G$831,"山本隆造")</f>
        <v>1</v>
      </c>
      <c r="V36" s="10">
        <f>COUNTIF($H$2:$H$831,"山本隆造")</f>
        <v>2</v>
      </c>
    </row>
    <row r="37" spans="1:22" ht="18" customHeight="1">
      <c r="A37" s="4">
        <v>36</v>
      </c>
      <c r="B37" s="37">
        <v>38083</v>
      </c>
      <c r="C37" s="34" t="s">
        <v>35</v>
      </c>
      <c r="D37" s="34" t="s">
        <v>144</v>
      </c>
      <c r="E37" s="34" t="s">
        <v>210</v>
      </c>
      <c r="F37" s="34" t="s">
        <v>218</v>
      </c>
      <c r="G37" s="21"/>
      <c r="H37" s="21"/>
      <c r="I37" s="21" t="s">
        <v>13</v>
      </c>
      <c r="J37" s="21" t="s">
        <v>38</v>
      </c>
      <c r="L37" s="4">
        <v>4</v>
      </c>
      <c r="M37" s="34" t="s">
        <v>143</v>
      </c>
      <c r="N37" s="10">
        <f>COUNTIF($C$2:$H$831,"東利夫")</f>
        <v>98</v>
      </c>
      <c r="O37" s="10">
        <f t="shared" si="2"/>
        <v>98</v>
      </c>
      <c r="P37" s="24"/>
      <c r="Q37" s="10">
        <f>COUNTIF($C$2:$C$831,"東利夫")</f>
        <v>22</v>
      </c>
      <c r="R37" s="10">
        <f>COUNTIF($D$2:$D$831,"東利夫")</f>
        <v>24</v>
      </c>
      <c r="S37" s="10">
        <f>COUNTIF($E$2:$E$831,"東利夫")</f>
        <v>22</v>
      </c>
      <c r="T37" s="10">
        <f>COUNTIF($F$2:$F$831,"東利夫")</f>
        <v>26</v>
      </c>
      <c r="U37" s="10">
        <f>COUNTIF($G$2:$G$831,"東利夫")</f>
        <v>2</v>
      </c>
      <c r="V37" s="10">
        <f>COUNTIF($H$2:$H$831,"東利夫")</f>
        <v>2</v>
      </c>
    </row>
    <row r="38" spans="1:22" ht="18" customHeight="1">
      <c r="A38" s="4">
        <v>37</v>
      </c>
      <c r="B38" s="37">
        <v>38083</v>
      </c>
      <c r="C38" s="34" t="s">
        <v>5</v>
      </c>
      <c r="D38" s="34" t="s">
        <v>213</v>
      </c>
      <c r="E38" s="34" t="s">
        <v>148</v>
      </c>
      <c r="F38" s="34" t="s">
        <v>12</v>
      </c>
      <c r="G38" s="21"/>
      <c r="H38" s="21"/>
      <c r="I38" s="21" t="s">
        <v>32</v>
      </c>
      <c r="J38" s="21" t="s">
        <v>26</v>
      </c>
      <c r="L38" s="45">
        <v>5</v>
      </c>
      <c r="M38" s="36" t="s">
        <v>82</v>
      </c>
      <c r="N38" s="10">
        <f>COUNTIF($C$2:$H$831,"川口亘太")</f>
        <v>94</v>
      </c>
      <c r="O38" s="10">
        <f t="shared" si="2"/>
        <v>94</v>
      </c>
      <c r="P38" s="24"/>
      <c r="Q38" s="10">
        <f>COUNTIF($C$2:$C$831,"川口亘太")</f>
        <v>24</v>
      </c>
      <c r="R38" s="10">
        <f>COUNTIF($D$2:$D$831,"川口亘太")</f>
        <v>24</v>
      </c>
      <c r="S38" s="10">
        <f>COUNTIF($E$2:$E$831,"川口亘太")</f>
        <v>23</v>
      </c>
      <c r="T38" s="10">
        <f>COUNTIF($F$2:$F$831,"川口亘太")</f>
        <v>21</v>
      </c>
      <c r="U38" s="10">
        <f>COUNTIF($G$2:$G$831,"川口亘太")</f>
        <v>2</v>
      </c>
      <c r="V38" s="10">
        <f>COUNTIF($H$2:$H$831,"川口亘太")</f>
        <v>0</v>
      </c>
    </row>
    <row r="39" spans="1:22" ht="18" customHeight="1">
      <c r="A39" s="4">
        <v>38</v>
      </c>
      <c r="B39" s="37">
        <v>38083</v>
      </c>
      <c r="C39" s="34" t="s">
        <v>10</v>
      </c>
      <c r="D39" s="34" t="s">
        <v>72</v>
      </c>
      <c r="E39" s="34" t="s">
        <v>166</v>
      </c>
      <c r="F39" s="34" t="s">
        <v>49</v>
      </c>
      <c r="G39" s="21"/>
      <c r="H39" s="21"/>
      <c r="I39" s="21" t="s">
        <v>19</v>
      </c>
      <c r="J39" s="21" t="s">
        <v>14</v>
      </c>
      <c r="L39" s="4">
        <v>6</v>
      </c>
      <c r="M39" s="36" t="s">
        <v>94</v>
      </c>
      <c r="N39" s="10">
        <f>COUNTIF($C$2:$H$831,"秋村謙宏")</f>
        <v>93</v>
      </c>
      <c r="O39" s="10">
        <f t="shared" si="2"/>
        <v>93</v>
      </c>
      <c r="P39" s="24"/>
      <c r="Q39" s="10">
        <f>COUNTIF($C$2:$C$831,"秋村謙宏")</f>
        <v>24</v>
      </c>
      <c r="R39" s="10">
        <f>COUNTIF($D$2:$D$831,"秋村謙宏")</f>
        <v>24</v>
      </c>
      <c r="S39" s="10">
        <f>COUNTIF($E$2:$E$831,"秋村謙宏")</f>
        <v>24</v>
      </c>
      <c r="T39" s="10">
        <f>COUNTIF($F$2:$F$831,"秋村謙宏")</f>
        <v>20</v>
      </c>
      <c r="U39" s="10">
        <f>COUNTIF($G$2:$G$831,"秋村謙宏")</f>
        <v>0</v>
      </c>
      <c r="V39" s="10">
        <f>COUNTIF($H$2:$H$831,"秋村謙宏")</f>
        <v>1</v>
      </c>
    </row>
    <row r="40" spans="1:22" ht="18" customHeight="1">
      <c r="A40" s="4">
        <v>39</v>
      </c>
      <c r="B40" s="37">
        <v>38083</v>
      </c>
      <c r="C40" s="34" t="s">
        <v>131</v>
      </c>
      <c r="D40" s="34" t="s">
        <v>50</v>
      </c>
      <c r="E40" s="34" t="s">
        <v>30</v>
      </c>
      <c r="F40" s="34" t="s">
        <v>29</v>
      </c>
      <c r="G40" s="21"/>
      <c r="H40" s="21"/>
      <c r="I40" s="21" t="s">
        <v>8</v>
      </c>
      <c r="J40" s="21" t="s">
        <v>31</v>
      </c>
      <c r="L40" s="45">
        <v>7</v>
      </c>
      <c r="M40" s="36" t="s">
        <v>96</v>
      </c>
      <c r="N40" s="10">
        <f>COUNTIF($C$2:$H$831,"津川力")</f>
        <v>92</v>
      </c>
      <c r="O40" s="10">
        <f t="shared" si="2"/>
        <v>92</v>
      </c>
      <c r="P40" s="24"/>
      <c r="Q40" s="10">
        <f>COUNTIF($C$2:$C$831,"津川力")</f>
        <v>23</v>
      </c>
      <c r="R40" s="10">
        <f>COUNTIF($D$2:$D$831,"津川力")</f>
        <v>24</v>
      </c>
      <c r="S40" s="10">
        <f>COUNTIF($E$2:$E$831,"津川力")</f>
        <v>22</v>
      </c>
      <c r="T40" s="10">
        <f>COUNTIF($F$2:$F$831,"津川力")</f>
        <v>22</v>
      </c>
      <c r="U40" s="10">
        <f>COUNTIF($G$2:$G$831,"津川力")</f>
        <v>1</v>
      </c>
      <c r="V40" s="10">
        <f>COUNTIF($H$2:$H$831,"津川力")</f>
        <v>0</v>
      </c>
    </row>
    <row r="41" spans="1:22" ht="18" customHeight="1">
      <c r="A41" s="4">
        <v>40</v>
      </c>
      <c r="B41" s="37">
        <v>38083</v>
      </c>
      <c r="C41" s="34" t="s">
        <v>146</v>
      </c>
      <c r="D41" s="34" t="s">
        <v>185</v>
      </c>
      <c r="E41" s="34" t="s">
        <v>153</v>
      </c>
      <c r="F41" s="34" t="s">
        <v>24</v>
      </c>
      <c r="G41" s="21"/>
      <c r="H41" s="21"/>
      <c r="I41" s="21" t="s">
        <v>227</v>
      </c>
      <c r="J41" s="21" t="s">
        <v>228</v>
      </c>
      <c r="L41" s="4">
        <v>8</v>
      </c>
      <c r="M41" s="36" t="s">
        <v>87</v>
      </c>
      <c r="N41" s="10">
        <f>COUNTIF($C$2:$H$831,"栁田昌夫")</f>
        <v>91</v>
      </c>
      <c r="O41" s="10">
        <f t="shared" si="2"/>
        <v>91</v>
      </c>
      <c r="P41" s="24"/>
      <c r="Q41" s="10">
        <f>COUNTIF($C$2:$C$831,"栁田昌夫")</f>
        <v>24</v>
      </c>
      <c r="R41" s="10">
        <f>COUNTIF($D$2:$D$831,"栁田昌夫")</f>
        <v>21</v>
      </c>
      <c r="S41" s="10">
        <f>COUNTIF($E$2:$E$831,"栁田昌夫")</f>
        <v>23</v>
      </c>
      <c r="T41" s="10">
        <f>COUNTIF($F$2:$F$831,"栁田昌夫")</f>
        <v>22</v>
      </c>
      <c r="U41" s="10">
        <f>COUNTIF($G$2:$G$831,"栁田昌夫")</f>
        <v>1</v>
      </c>
      <c r="V41" s="10">
        <f>COUNTIF($H$2:$H$831,"栁田昌夫")</f>
        <v>0</v>
      </c>
    </row>
    <row r="42" spans="1:22" ht="18" customHeight="1">
      <c r="A42" s="4">
        <v>41</v>
      </c>
      <c r="B42" s="37">
        <v>38084</v>
      </c>
      <c r="C42" s="34" t="s">
        <v>182</v>
      </c>
      <c r="D42" s="34" t="s">
        <v>173</v>
      </c>
      <c r="E42" s="34" t="s">
        <v>142</v>
      </c>
      <c r="F42" s="34" t="s">
        <v>23</v>
      </c>
      <c r="G42" s="21"/>
      <c r="H42" s="21"/>
      <c r="I42" s="21" t="s">
        <v>227</v>
      </c>
      <c r="J42" s="21" t="s">
        <v>228</v>
      </c>
      <c r="L42" s="45">
        <v>9</v>
      </c>
      <c r="M42" s="34" t="s">
        <v>154</v>
      </c>
      <c r="N42" s="10">
        <f>COUNTIF($C$2:$H$831,"山村達也")</f>
        <v>89</v>
      </c>
      <c r="O42" s="10">
        <f t="shared" si="2"/>
        <v>89</v>
      </c>
      <c r="P42" s="24"/>
      <c r="Q42" s="10">
        <f>COUNTIF($C$2:$C$831,"山村達也")</f>
        <v>21</v>
      </c>
      <c r="R42" s="10">
        <f>COUNTIF($D$2:$D$831,"山村達也")</f>
        <v>24</v>
      </c>
      <c r="S42" s="10">
        <f>COUNTIF($E$2:$E$831,"山村達也")</f>
        <v>18</v>
      </c>
      <c r="T42" s="10">
        <f>COUNTIF($F$2:$F$831,"山村達也")</f>
        <v>24</v>
      </c>
      <c r="U42" s="10">
        <f>COUNTIF($G$2:$G$831,"山村達也")</f>
        <v>1</v>
      </c>
      <c r="V42" s="10">
        <f>COUNTIF($H$2:$H$831,"山村達也")</f>
        <v>1</v>
      </c>
    </row>
    <row r="43" spans="1:22" ht="18" customHeight="1">
      <c r="A43" s="4">
        <v>42</v>
      </c>
      <c r="B43" s="37">
        <v>38084</v>
      </c>
      <c r="C43" s="34" t="s">
        <v>49</v>
      </c>
      <c r="D43" s="34" t="s">
        <v>168</v>
      </c>
      <c r="E43" s="34" t="s">
        <v>72</v>
      </c>
      <c r="F43" s="34" t="s">
        <v>166</v>
      </c>
      <c r="G43" s="21"/>
      <c r="H43" s="21"/>
      <c r="I43" s="21" t="s">
        <v>19</v>
      </c>
      <c r="J43" s="21" t="s">
        <v>14</v>
      </c>
      <c r="L43" s="4">
        <v>10</v>
      </c>
      <c r="M43" s="34" t="s">
        <v>162</v>
      </c>
      <c r="N43" s="10">
        <f>COUNTIF($C$2:$H$831,"柿木園悟")</f>
        <v>89</v>
      </c>
      <c r="O43" s="10">
        <f t="shared" si="2"/>
        <v>89</v>
      </c>
      <c r="P43" s="24"/>
      <c r="Q43" s="10">
        <f>COUNTIF($C$2:$C$831,"柿木園悟")</f>
        <v>19</v>
      </c>
      <c r="R43" s="10">
        <f>COUNTIF($D$2:$D$831,"柿木園悟")</f>
        <v>22</v>
      </c>
      <c r="S43" s="10">
        <f>COUNTIF($E$2:$E$831,"柿木園悟")</f>
        <v>22</v>
      </c>
      <c r="T43" s="10">
        <f>COUNTIF($F$2:$F$831,"柿木園悟")</f>
        <v>24</v>
      </c>
      <c r="U43" s="10">
        <f>COUNTIF($G$2:$G$831,"柿木園悟")</f>
        <v>1</v>
      </c>
      <c r="V43" s="10">
        <f>COUNTIF($H$2:$H$831,"柿木園悟")</f>
        <v>1</v>
      </c>
    </row>
    <row r="44" spans="1:22" ht="18" customHeight="1">
      <c r="A44" s="4">
        <v>43</v>
      </c>
      <c r="B44" s="37">
        <v>38084</v>
      </c>
      <c r="C44" s="34" t="s">
        <v>30</v>
      </c>
      <c r="D44" s="34" t="s">
        <v>211</v>
      </c>
      <c r="E44" s="34" t="s">
        <v>131</v>
      </c>
      <c r="F44" s="34" t="s">
        <v>50</v>
      </c>
      <c r="G44" s="21"/>
      <c r="H44" s="21"/>
      <c r="I44" s="21" t="s">
        <v>8</v>
      </c>
      <c r="J44" s="21" t="s">
        <v>31</v>
      </c>
      <c r="L44" s="45">
        <v>11</v>
      </c>
      <c r="M44" s="36" t="s">
        <v>206</v>
      </c>
      <c r="N44" s="10">
        <f>COUNTIF($C$2:$H$831,"林忠良")</f>
        <v>85</v>
      </c>
      <c r="O44" s="10">
        <f t="shared" si="2"/>
        <v>85</v>
      </c>
      <c r="P44" s="24"/>
      <c r="Q44" s="10">
        <f>COUNTIF($C$2:$C$831,"林忠良")</f>
        <v>18</v>
      </c>
      <c r="R44" s="10">
        <f>COUNTIF($D$2:$D$831,"林忠良")</f>
        <v>23</v>
      </c>
      <c r="S44" s="10">
        <f>COUNTIF($E$2:$E$831,"林忠良")</f>
        <v>21</v>
      </c>
      <c r="T44" s="10">
        <f>COUNTIF($F$2:$F$831,"林忠良")</f>
        <v>22</v>
      </c>
      <c r="U44" s="10">
        <f>COUNTIF($G$2:$G$831,"林忠良")</f>
        <v>1</v>
      </c>
      <c r="V44" s="10">
        <f>COUNTIF($H$2:$H$831,"林忠良")</f>
        <v>0</v>
      </c>
    </row>
    <row r="45" spans="1:22" ht="18" customHeight="1">
      <c r="A45" s="4">
        <v>44</v>
      </c>
      <c r="B45" s="37">
        <v>38084</v>
      </c>
      <c r="C45" s="34" t="s">
        <v>218</v>
      </c>
      <c r="D45" s="34" t="s">
        <v>17</v>
      </c>
      <c r="E45" s="34" t="s">
        <v>144</v>
      </c>
      <c r="F45" s="34" t="s">
        <v>210</v>
      </c>
      <c r="G45" s="21"/>
      <c r="H45" s="21"/>
      <c r="I45" s="21" t="s">
        <v>13</v>
      </c>
      <c r="J45" s="21" t="s">
        <v>38</v>
      </c>
      <c r="L45" s="4">
        <v>12</v>
      </c>
      <c r="M45" s="21" t="s">
        <v>220</v>
      </c>
      <c r="N45" s="10">
        <f>COUNTIF($C$2:$H$831,"小寺昌治")</f>
        <v>85</v>
      </c>
      <c r="O45" s="10">
        <f t="shared" si="2"/>
        <v>85</v>
      </c>
      <c r="P45" s="24"/>
      <c r="Q45" s="10">
        <f>COUNTIF($C$2:$C$831,"小寺昌治")</f>
        <v>19</v>
      </c>
      <c r="R45" s="10">
        <f>COUNTIF($D$2:$D$831,"小寺昌治")</f>
        <v>24</v>
      </c>
      <c r="S45" s="10">
        <f>COUNTIF($E$2:$E$831,"小寺昌治")</f>
        <v>22</v>
      </c>
      <c r="T45" s="10">
        <f>COUNTIF($F$2:$F$831,"小寺昌治")</f>
        <v>20</v>
      </c>
      <c r="U45" s="10">
        <f>COUNTIF($G$2:$G$831,"小寺昌治")</f>
        <v>0</v>
      </c>
      <c r="V45" s="10">
        <f>COUNTIF($H$2:$H$831,"小寺昌治")</f>
        <v>0</v>
      </c>
    </row>
    <row r="46" spans="1:22" ht="18" customHeight="1">
      <c r="A46" s="4">
        <v>45</v>
      </c>
      <c r="B46" s="37">
        <v>38084</v>
      </c>
      <c r="C46" s="34" t="s">
        <v>22</v>
      </c>
      <c r="D46" s="34" t="s">
        <v>16</v>
      </c>
      <c r="E46" s="34" t="s">
        <v>46</v>
      </c>
      <c r="F46" s="34" t="s">
        <v>163</v>
      </c>
      <c r="G46" s="21"/>
      <c r="H46" s="21"/>
      <c r="I46" s="21" t="s">
        <v>20</v>
      </c>
      <c r="J46" s="21" t="s">
        <v>37</v>
      </c>
      <c r="L46" s="45">
        <v>13</v>
      </c>
      <c r="M46" s="34" t="s">
        <v>53</v>
      </c>
      <c r="N46" s="10">
        <f>COUNTIF($C$2:$H$831,"佐藤純一")</f>
        <v>82</v>
      </c>
      <c r="O46" s="10">
        <f t="shared" si="2"/>
        <v>82</v>
      </c>
      <c r="P46" s="24"/>
      <c r="Q46" s="10">
        <f>COUNTIF($C$2:$C$831,"佐藤純一")</f>
        <v>20</v>
      </c>
      <c r="R46" s="10">
        <f>COUNTIF($D$2:$D$831,"佐藤純一")</f>
        <v>17</v>
      </c>
      <c r="S46" s="10">
        <f>COUNTIF($E$2:$E$831,"佐藤純一")</f>
        <v>22</v>
      </c>
      <c r="T46" s="10">
        <f>COUNTIF($F$2:$F$831,"佐藤純一")</f>
        <v>23</v>
      </c>
      <c r="U46" s="10">
        <f>COUNTIF($G$2:$G$831,"佐藤純一")</f>
        <v>0</v>
      </c>
      <c r="V46" s="10">
        <f>COUNTIF($H$2:$H$831,"佐藤純一")</f>
        <v>0</v>
      </c>
    </row>
    <row r="47" spans="1:22" ht="18" customHeight="1">
      <c r="A47" s="4">
        <v>46</v>
      </c>
      <c r="B47" s="37">
        <v>38084</v>
      </c>
      <c r="C47" s="34" t="s">
        <v>12</v>
      </c>
      <c r="D47" s="34" t="s">
        <v>148</v>
      </c>
      <c r="E47" s="34" t="s">
        <v>161</v>
      </c>
      <c r="F47" s="34" t="s">
        <v>213</v>
      </c>
      <c r="G47" s="21"/>
      <c r="H47" s="21"/>
      <c r="I47" s="21" t="s">
        <v>32</v>
      </c>
      <c r="J47" s="21" t="s">
        <v>26</v>
      </c>
      <c r="L47" s="4">
        <v>14</v>
      </c>
      <c r="M47" s="21" t="s">
        <v>221</v>
      </c>
      <c r="N47" s="10">
        <f>COUNTIF($C$2:$H$831,"前田亨")</f>
        <v>81</v>
      </c>
      <c r="O47" s="10">
        <f t="shared" si="2"/>
        <v>81</v>
      </c>
      <c r="P47" s="24"/>
      <c r="Q47" s="10">
        <f>COUNTIF($C$2:$C$831,"前田亨")</f>
        <v>19</v>
      </c>
      <c r="R47" s="10">
        <f>COUNTIF($D$2:$D$831,"前田亨")</f>
        <v>18</v>
      </c>
      <c r="S47" s="10">
        <f>COUNTIF($E$2:$E$831,"前田亨")</f>
        <v>22</v>
      </c>
      <c r="T47" s="10">
        <f>COUNTIF($F$2:$F$831,"前田亨")</f>
        <v>22</v>
      </c>
      <c r="U47" s="10">
        <f>COUNTIF($G$2:$G$831,"前田亨")</f>
        <v>0</v>
      </c>
      <c r="V47" s="10">
        <f>COUNTIF($H$2:$H$831,"前田亨")</f>
        <v>0</v>
      </c>
    </row>
    <row r="48" spans="1:22" ht="18" customHeight="1">
      <c r="A48" s="4">
        <v>47</v>
      </c>
      <c r="B48" s="37">
        <v>38085</v>
      </c>
      <c r="C48" s="34" t="s">
        <v>166</v>
      </c>
      <c r="D48" s="34" t="s">
        <v>10</v>
      </c>
      <c r="E48" s="34" t="s">
        <v>168</v>
      </c>
      <c r="F48" s="34" t="s">
        <v>72</v>
      </c>
      <c r="G48" s="21"/>
      <c r="H48" s="21"/>
      <c r="I48" s="21" t="s">
        <v>19</v>
      </c>
      <c r="J48" s="21" t="s">
        <v>14</v>
      </c>
      <c r="L48" s="45">
        <v>15</v>
      </c>
      <c r="M48" s="21" t="s">
        <v>219</v>
      </c>
      <c r="N48" s="10">
        <f>COUNTIF($C$2:$H$831,"永見武司")</f>
        <v>80</v>
      </c>
      <c r="O48" s="10">
        <f t="shared" si="2"/>
        <v>80</v>
      </c>
      <c r="P48" s="24"/>
      <c r="Q48" s="10">
        <f>COUNTIF($C$2:$C$831,"永見武司")</f>
        <v>16</v>
      </c>
      <c r="R48" s="10">
        <f>COUNTIF($D$2:$D$831,"永見武司")</f>
        <v>21</v>
      </c>
      <c r="S48" s="10">
        <f>COUNTIF($E$2:$E$831,"永見武司")</f>
        <v>23</v>
      </c>
      <c r="T48" s="10">
        <f>COUNTIF($F$2:$F$831,"永見武司")</f>
        <v>20</v>
      </c>
      <c r="U48" s="10">
        <f>COUNTIF($G$2:$G$831,"永見武司")</f>
        <v>0</v>
      </c>
      <c r="V48" s="10">
        <f>COUNTIF($H$2:$H$831,"永見武司")</f>
        <v>0</v>
      </c>
    </row>
    <row r="49" spans="1:22" ht="18" customHeight="1">
      <c r="A49" s="4">
        <v>48</v>
      </c>
      <c r="B49" s="37">
        <v>38085</v>
      </c>
      <c r="C49" s="34" t="s">
        <v>210</v>
      </c>
      <c r="D49" s="34" t="s">
        <v>35</v>
      </c>
      <c r="E49" s="34" t="s">
        <v>17</v>
      </c>
      <c r="F49" s="34" t="s">
        <v>144</v>
      </c>
      <c r="G49" s="21"/>
      <c r="H49" s="21"/>
      <c r="I49" s="21" t="s">
        <v>13</v>
      </c>
      <c r="J49" s="21" t="s">
        <v>38</v>
      </c>
      <c r="L49" s="4">
        <v>16</v>
      </c>
      <c r="M49" s="34" t="s">
        <v>147</v>
      </c>
      <c r="N49" s="10">
        <f>COUNTIF($C$2:$H$831,"良川昌美")</f>
        <v>78</v>
      </c>
      <c r="O49" s="10">
        <f t="shared" si="2"/>
        <v>78</v>
      </c>
      <c r="P49" s="24"/>
      <c r="Q49" s="10">
        <f>COUNTIF($C$2:$C$831,"良川昌美")</f>
        <v>21</v>
      </c>
      <c r="R49" s="10">
        <f>COUNTIF($D$2:$D$831,"良川昌美")</f>
        <v>19</v>
      </c>
      <c r="S49" s="10">
        <f>COUNTIF($E$2:$E$831,"良川昌美")</f>
        <v>21</v>
      </c>
      <c r="T49" s="10">
        <f>COUNTIF($F$2:$F$831,"良川昌美")</f>
        <v>17</v>
      </c>
      <c r="U49" s="10">
        <f>COUNTIF($G$2:$G$831,"良川昌美")</f>
        <v>0</v>
      </c>
      <c r="V49" s="10">
        <f>COUNTIF($H$2:$H$831,"良川昌美")</f>
        <v>0</v>
      </c>
    </row>
    <row r="50" spans="1:22" ht="18" customHeight="1">
      <c r="A50" s="4">
        <v>49</v>
      </c>
      <c r="B50" s="37">
        <v>38085</v>
      </c>
      <c r="C50" s="34" t="s">
        <v>163</v>
      </c>
      <c r="D50" s="34" t="s">
        <v>4</v>
      </c>
      <c r="E50" s="34" t="s">
        <v>16</v>
      </c>
      <c r="F50" s="34" t="s">
        <v>46</v>
      </c>
      <c r="G50" s="21"/>
      <c r="H50" s="21"/>
      <c r="I50" s="21" t="s">
        <v>20</v>
      </c>
      <c r="J50" s="21" t="s">
        <v>37</v>
      </c>
      <c r="L50" s="45">
        <v>17</v>
      </c>
      <c r="M50" s="36" t="s">
        <v>81</v>
      </c>
      <c r="N50" s="10">
        <f>COUNTIF($C$2:$H$831,"丹波幸一")</f>
        <v>72</v>
      </c>
      <c r="O50" s="10">
        <f t="shared" si="2"/>
        <v>72</v>
      </c>
      <c r="P50" s="24"/>
      <c r="Q50" s="10">
        <f>COUNTIF($C$2:$C$831,"丹波幸一")</f>
        <v>20</v>
      </c>
      <c r="R50" s="10">
        <f>COUNTIF($D$2:$D$831,"丹波幸一")</f>
        <v>18</v>
      </c>
      <c r="S50" s="10">
        <f>COUNTIF($E$2:$E$831,"丹波幸一")</f>
        <v>15</v>
      </c>
      <c r="T50" s="10">
        <f>COUNTIF($F$2:$F$831,"丹波幸一")</f>
        <v>18</v>
      </c>
      <c r="U50" s="10">
        <f>COUNTIF($G$2:$G$831,"丹波幸一")</f>
        <v>0</v>
      </c>
      <c r="V50" s="10">
        <f>COUNTIF($H$2:$H$831,"丹波幸一")</f>
        <v>1</v>
      </c>
    </row>
    <row r="51" spans="1:22" ht="18" customHeight="1">
      <c r="A51" s="4">
        <v>50</v>
      </c>
      <c r="B51" s="37">
        <v>38086</v>
      </c>
      <c r="C51" s="34" t="s">
        <v>72</v>
      </c>
      <c r="D51" s="34" t="s">
        <v>33</v>
      </c>
      <c r="E51" s="34" t="s">
        <v>10</v>
      </c>
      <c r="F51" s="34" t="s">
        <v>168</v>
      </c>
      <c r="G51" s="21"/>
      <c r="H51" s="21"/>
      <c r="I51" s="21" t="s">
        <v>38</v>
      </c>
      <c r="J51" s="21" t="s">
        <v>20</v>
      </c>
      <c r="L51" s="4">
        <v>18</v>
      </c>
      <c r="M51" s="34" t="s">
        <v>204</v>
      </c>
      <c r="N51" s="10">
        <f>COUNTIF($C$2:$H$831,"山﨑夏生")</f>
        <v>39</v>
      </c>
      <c r="O51" s="10">
        <f t="shared" si="2"/>
        <v>39</v>
      </c>
      <c r="P51" s="24"/>
      <c r="Q51" s="10">
        <f>COUNTIF($C$2:$C$831,"山﨑夏生")</f>
        <v>9</v>
      </c>
      <c r="R51" s="10">
        <f>COUNTIF($D$2:$D$831,"山﨑夏生")</f>
        <v>10</v>
      </c>
      <c r="S51" s="10">
        <f>COUNTIF($E$2:$E$831,"山﨑夏生")</f>
        <v>11</v>
      </c>
      <c r="T51" s="10">
        <f>COUNTIF($F$2:$F$831,"山﨑夏生")</f>
        <v>9</v>
      </c>
      <c r="U51" s="10">
        <f>COUNTIF($G$2:$G$831,"山﨑夏生")</f>
        <v>0</v>
      </c>
      <c r="V51" s="10">
        <f>COUNTIF($H$2:$H$831,"山﨑夏生")</f>
        <v>0</v>
      </c>
    </row>
    <row r="52" spans="1:22" ht="18" customHeight="1">
      <c r="A52" s="4">
        <v>51</v>
      </c>
      <c r="B52" s="37">
        <v>38086</v>
      </c>
      <c r="C52" s="34" t="s">
        <v>46</v>
      </c>
      <c r="D52" s="34" t="s">
        <v>22</v>
      </c>
      <c r="E52" s="34" t="s">
        <v>4</v>
      </c>
      <c r="F52" s="34" t="s">
        <v>15</v>
      </c>
      <c r="G52" s="21"/>
      <c r="H52" s="21"/>
      <c r="I52" s="21" t="s">
        <v>19</v>
      </c>
      <c r="J52" s="21" t="s">
        <v>13</v>
      </c>
      <c r="L52" s="45">
        <v>19</v>
      </c>
      <c r="M52" s="36" t="s">
        <v>91</v>
      </c>
      <c r="N52" s="10">
        <f>COUNTIF($C$2:$H$831,"飯塚富司")</f>
        <v>33</v>
      </c>
      <c r="O52" s="10">
        <f t="shared" si="2"/>
        <v>33</v>
      </c>
      <c r="P52" s="24"/>
      <c r="Q52" s="10">
        <f>COUNTIF($C$2:$C$831,"飯塚富司")</f>
        <v>10</v>
      </c>
      <c r="R52" s="10">
        <f>COUNTIF($D$2:$D$831,"飯塚富司")</f>
        <v>8</v>
      </c>
      <c r="S52" s="10">
        <f>COUNTIF($E$2:$E$831,"飯塚富司")</f>
        <v>6</v>
      </c>
      <c r="T52" s="10">
        <f>COUNTIF($F$2:$F$831,"飯塚富司")</f>
        <v>9</v>
      </c>
      <c r="U52" s="10">
        <f>COUNTIF($G$2:$G$831,"飯塚富司")</f>
        <v>0</v>
      </c>
      <c r="V52" s="10">
        <f>COUNTIF($H$2:$H$831,"飯塚富司")</f>
        <v>0</v>
      </c>
    </row>
    <row r="53" spans="1:22" ht="18" customHeight="1">
      <c r="A53" s="4">
        <v>52</v>
      </c>
      <c r="B53" s="37">
        <v>38086</v>
      </c>
      <c r="C53" s="34" t="s">
        <v>29</v>
      </c>
      <c r="D53" s="34" t="s">
        <v>131</v>
      </c>
      <c r="E53" s="34" t="s">
        <v>213</v>
      </c>
      <c r="F53" s="34" t="s">
        <v>5</v>
      </c>
      <c r="G53" s="21"/>
      <c r="H53" s="21"/>
      <c r="I53" s="21" t="s">
        <v>32</v>
      </c>
      <c r="J53" s="21" t="s">
        <v>227</v>
      </c>
      <c r="L53" s="4">
        <v>20</v>
      </c>
      <c r="M53" s="21" t="s">
        <v>225</v>
      </c>
      <c r="N53" s="10">
        <f>COUNTIF($C$2:$H$831,"新屋晃")</f>
        <v>31</v>
      </c>
      <c r="O53" s="10">
        <f t="shared" si="2"/>
        <v>31</v>
      </c>
      <c r="P53" s="24"/>
      <c r="Q53" s="10">
        <f>COUNTIF($C$2:$C$831,"新屋晃")</f>
        <v>0</v>
      </c>
      <c r="R53" s="10">
        <f>COUNTIF($D$2:$D$831,"新屋晃")</f>
        <v>11</v>
      </c>
      <c r="S53" s="10">
        <f>COUNTIF($E$2:$E$831,"新屋晃")</f>
        <v>10</v>
      </c>
      <c r="T53" s="10">
        <f>COUNTIF($F$2:$F$831,"新屋晃")</f>
        <v>10</v>
      </c>
      <c r="U53" s="10">
        <f>COUNTIF($G$2:$G$831,"新屋晃")</f>
        <v>0</v>
      </c>
      <c r="V53" s="10">
        <f>COUNTIF($H$2:$H$831,"新屋晃")</f>
        <v>0</v>
      </c>
    </row>
    <row r="54" spans="1:22" ht="18" customHeight="1">
      <c r="A54" s="4">
        <v>53</v>
      </c>
      <c r="B54" s="37">
        <v>38086</v>
      </c>
      <c r="C54" s="34" t="s">
        <v>185</v>
      </c>
      <c r="D54" s="34" t="s">
        <v>153</v>
      </c>
      <c r="E54" s="34" t="s">
        <v>146</v>
      </c>
      <c r="F54" s="34" t="s">
        <v>173</v>
      </c>
      <c r="G54" s="21"/>
      <c r="H54" s="21"/>
      <c r="I54" s="21" t="s">
        <v>228</v>
      </c>
      <c r="J54" s="21" t="s">
        <v>31</v>
      </c>
      <c r="L54" s="45">
        <v>21</v>
      </c>
      <c r="M54" s="36" t="s">
        <v>92</v>
      </c>
      <c r="N54" s="10">
        <f>COUNTIF($C$2:$H$831,"白井一行")</f>
        <v>25</v>
      </c>
      <c r="O54" s="10">
        <f t="shared" si="2"/>
        <v>25</v>
      </c>
      <c r="P54" s="24"/>
      <c r="Q54" s="10">
        <f>COUNTIF($C$2:$C$831,"白井一行")</f>
        <v>10</v>
      </c>
      <c r="R54" s="10">
        <f>COUNTIF($D$2:$D$831,"白井一行")</f>
        <v>3</v>
      </c>
      <c r="S54" s="10">
        <f>COUNTIF($E$2:$E$831,"白井一行")</f>
        <v>7</v>
      </c>
      <c r="T54" s="10">
        <f>COUNTIF($F$2:$F$831,"白井一行")</f>
        <v>5</v>
      </c>
      <c r="U54" s="10">
        <f>COUNTIF($G$2:$G$831,"白井一行")</f>
        <v>0</v>
      </c>
      <c r="V54" s="10">
        <f>COUNTIF($H$2:$H$831,"白井一行")</f>
        <v>0</v>
      </c>
    </row>
    <row r="55" spans="1:22" ht="18" customHeight="1">
      <c r="A55" s="4">
        <v>54</v>
      </c>
      <c r="B55" s="37">
        <v>38086</v>
      </c>
      <c r="C55" s="34" t="s">
        <v>144</v>
      </c>
      <c r="D55" s="34" t="s">
        <v>21</v>
      </c>
      <c r="E55" s="34" t="s">
        <v>35</v>
      </c>
      <c r="F55" s="34" t="s">
        <v>17</v>
      </c>
      <c r="G55" s="21"/>
      <c r="H55" s="21"/>
      <c r="I55" s="21" t="s">
        <v>37</v>
      </c>
      <c r="J55" s="21" t="s">
        <v>14</v>
      </c>
      <c r="L55" s="4">
        <v>22</v>
      </c>
      <c r="M55" s="34" t="s">
        <v>136</v>
      </c>
      <c r="N55" s="10">
        <f>COUNTIF($C$2:$H$831,"杉本大成")</f>
        <v>13</v>
      </c>
      <c r="O55" s="10">
        <f t="shared" si="2"/>
        <v>13</v>
      </c>
      <c r="P55" s="24"/>
      <c r="Q55" s="10">
        <f>COUNTIF($C$2:$C$831,"杉本大成")</f>
        <v>8</v>
      </c>
      <c r="R55" s="10">
        <f>COUNTIF($D$2:$D$831,"杉本大成")</f>
        <v>2</v>
      </c>
      <c r="S55" s="10">
        <f>COUNTIF($E$2:$E$831,"杉本大成")</f>
        <v>1</v>
      </c>
      <c r="T55" s="10">
        <f>COUNTIF($F$2:$F$831,"杉本大成")</f>
        <v>2</v>
      </c>
      <c r="U55" s="10">
        <f>COUNTIF($G$2:$G$831,"杉本大成")</f>
        <v>0</v>
      </c>
      <c r="V55" s="10">
        <f>COUNTIF($H$2:$H$831,"杉本大成")</f>
        <v>0</v>
      </c>
    </row>
    <row r="56" spans="1:22" ht="18" customHeight="1">
      <c r="A56" s="4">
        <v>55</v>
      </c>
      <c r="B56" s="37">
        <v>38086</v>
      </c>
      <c r="C56" s="34" t="s">
        <v>142</v>
      </c>
      <c r="D56" s="34" t="s">
        <v>161</v>
      </c>
      <c r="E56" s="34" t="s">
        <v>226</v>
      </c>
      <c r="F56" s="34" t="s">
        <v>47</v>
      </c>
      <c r="G56" s="21"/>
      <c r="H56" s="21"/>
      <c r="I56" s="21" t="s">
        <v>26</v>
      </c>
      <c r="J56" s="21" t="s">
        <v>8</v>
      </c>
      <c r="L56" s="45">
        <v>23</v>
      </c>
      <c r="M56" s="21" t="s">
        <v>222</v>
      </c>
      <c r="N56" s="10">
        <f>COUNTIF($C$2:$H$831,"金子栄")</f>
        <v>11</v>
      </c>
      <c r="O56" s="10">
        <f t="shared" si="2"/>
        <v>11</v>
      </c>
      <c r="P56" s="24"/>
      <c r="Q56" s="10">
        <f>COUNTIF($C$2:$C$831,"金子栄")</f>
        <v>6</v>
      </c>
      <c r="R56" s="10">
        <f>COUNTIF($D$2:$D$831,"金子栄")</f>
        <v>2</v>
      </c>
      <c r="S56" s="10">
        <f>COUNTIF($E$2:$E$831,"金子栄")</f>
        <v>1</v>
      </c>
      <c r="T56" s="10">
        <f>COUNTIF($F$2:$F$831,"金子栄")</f>
        <v>2</v>
      </c>
      <c r="U56" s="10">
        <f>COUNTIF($G$2:$G$831,"金子栄")</f>
        <v>0</v>
      </c>
      <c r="V56" s="10">
        <f>COUNTIF($H$2:$H$831,"金子栄")</f>
        <v>0</v>
      </c>
    </row>
    <row r="57" spans="1:22" ht="18" customHeight="1">
      <c r="A57" s="4">
        <v>56</v>
      </c>
      <c r="B57" s="37">
        <v>38087</v>
      </c>
      <c r="C57" s="34" t="s">
        <v>148</v>
      </c>
      <c r="D57" s="34" t="s">
        <v>30</v>
      </c>
      <c r="E57" s="34" t="s">
        <v>5</v>
      </c>
      <c r="F57" s="34" t="s">
        <v>12</v>
      </c>
      <c r="G57" s="21"/>
      <c r="H57" s="21"/>
      <c r="I57" s="21" t="s">
        <v>32</v>
      </c>
      <c r="J57" s="21" t="s">
        <v>227</v>
      </c>
      <c r="L57" s="4">
        <v>24</v>
      </c>
      <c r="M57" s="21" t="s">
        <v>226</v>
      </c>
      <c r="N57" s="10">
        <f>COUNTIF($C$2:$H$831,"岡田寛")</f>
        <v>7</v>
      </c>
      <c r="O57" s="10">
        <f t="shared" si="2"/>
        <v>7</v>
      </c>
      <c r="P57" s="24"/>
      <c r="Q57" s="10">
        <f>COUNTIF($C$2:$C$831,"岡田寛")</f>
        <v>4</v>
      </c>
      <c r="R57" s="10">
        <f>COUNTIF($D$2:$D$831,"岡田寛")</f>
        <v>0</v>
      </c>
      <c r="S57" s="10">
        <f>COUNTIF($E$2:$E$831,"岡田寛")</f>
        <v>2</v>
      </c>
      <c r="T57" s="10">
        <f>COUNTIF($F$2:$F$831,"岡田寛")</f>
        <v>1</v>
      </c>
      <c r="U57" s="10">
        <f>COUNTIF($G$2:$G$831,"岡田寛")</f>
        <v>0</v>
      </c>
      <c r="V57" s="10">
        <f>COUNTIF($H$2:$H$831,"岡田寛")</f>
        <v>0</v>
      </c>
    </row>
    <row r="58" spans="1:22" ht="18" customHeight="1">
      <c r="A58" s="4">
        <v>57</v>
      </c>
      <c r="B58" s="37">
        <v>38087</v>
      </c>
      <c r="C58" s="34" t="s">
        <v>47</v>
      </c>
      <c r="D58" s="34" t="s">
        <v>23</v>
      </c>
      <c r="E58" s="34" t="s">
        <v>182</v>
      </c>
      <c r="F58" s="34" t="s">
        <v>161</v>
      </c>
      <c r="G58" s="21"/>
      <c r="H58" s="21"/>
      <c r="I58" s="21" t="s">
        <v>26</v>
      </c>
      <c r="J58" s="21" t="s">
        <v>8</v>
      </c>
      <c r="L58" s="45">
        <v>25</v>
      </c>
      <c r="M58" s="36" t="s">
        <v>98</v>
      </c>
      <c r="N58" s="10">
        <f>COUNTIF($C$2:$H$831,"橋本信治")</f>
        <v>0</v>
      </c>
      <c r="O58" s="10">
        <f t="shared" si="2"/>
        <v>0</v>
      </c>
      <c r="P58" s="24"/>
      <c r="Q58" s="10">
        <f>COUNTIF($C$2:$C$831,"橋本信治")</f>
        <v>0</v>
      </c>
      <c r="R58" s="10">
        <f>COUNTIF($D$2:$D$831,"橋本信治")</f>
        <v>0</v>
      </c>
      <c r="S58" s="10">
        <f>COUNTIF($E$2:$E$831,"橋本信治")</f>
        <v>0</v>
      </c>
      <c r="T58" s="10">
        <f>COUNTIF($F$2:$F$831,"橋本信治")</f>
        <v>0</v>
      </c>
      <c r="U58" s="10">
        <f>COUNTIF($G$2:$G$831,"橋本信治")</f>
        <v>0</v>
      </c>
      <c r="V58" s="10">
        <f>COUNTIF($H$2:$H$831,"橋本信治")</f>
        <v>0</v>
      </c>
    </row>
    <row r="59" spans="1:22" ht="18" customHeight="1">
      <c r="A59" s="4">
        <v>58</v>
      </c>
      <c r="B59" s="37">
        <v>38087</v>
      </c>
      <c r="C59" s="34" t="s">
        <v>173</v>
      </c>
      <c r="D59" s="34" t="s">
        <v>146</v>
      </c>
      <c r="E59" s="34" t="s">
        <v>214</v>
      </c>
      <c r="F59" s="34" t="s">
        <v>153</v>
      </c>
      <c r="G59" s="21"/>
      <c r="H59" s="21"/>
      <c r="I59" s="21" t="s">
        <v>228</v>
      </c>
      <c r="J59" s="21" t="s">
        <v>31</v>
      </c>
      <c r="L59" s="4">
        <v>26</v>
      </c>
      <c r="M59" s="36" t="s">
        <v>99</v>
      </c>
      <c r="N59" s="10">
        <f>COUNTIF($C$2:$H$831,"福家英登")</f>
        <v>0</v>
      </c>
      <c r="O59" s="10">
        <f t="shared" si="2"/>
        <v>0</v>
      </c>
      <c r="P59" s="24"/>
      <c r="Q59" s="10">
        <f>COUNTIF($C$2:$C$831,"福家英登")</f>
        <v>0</v>
      </c>
      <c r="R59" s="10">
        <f>COUNTIF($D$2:$D$831,"福家英登")</f>
        <v>0</v>
      </c>
      <c r="S59" s="10">
        <f>COUNTIF($E$2:$E$831,"福家英登")</f>
        <v>0</v>
      </c>
      <c r="T59" s="10">
        <f>COUNTIF($F$2:$F$831,"福家英登")</f>
        <v>0</v>
      </c>
      <c r="U59" s="10">
        <f>COUNTIF($G$2:$G$831,"福家英登")</f>
        <v>0</v>
      </c>
      <c r="V59" s="10">
        <f>COUNTIF($H$2:$H$831,"福家英登")</f>
        <v>0</v>
      </c>
    </row>
    <row r="60" spans="1:22" ht="18" customHeight="1">
      <c r="A60" s="4">
        <v>59</v>
      </c>
      <c r="B60" s="37">
        <v>38087</v>
      </c>
      <c r="C60" s="34" t="s">
        <v>168</v>
      </c>
      <c r="D60" s="34" t="s">
        <v>166</v>
      </c>
      <c r="E60" s="34" t="s">
        <v>33</v>
      </c>
      <c r="F60" s="34" t="s">
        <v>10</v>
      </c>
      <c r="G60" s="21"/>
      <c r="H60" s="21"/>
      <c r="I60" s="21" t="s">
        <v>38</v>
      </c>
      <c r="J60" s="21" t="s">
        <v>20</v>
      </c>
      <c r="L60" s="45">
        <v>27</v>
      </c>
      <c r="M60" s="36" t="s">
        <v>101</v>
      </c>
      <c r="N60" s="10">
        <f>COUNTIF($C$2:$H$831,"山路哲生")</f>
        <v>0</v>
      </c>
      <c r="O60" s="10">
        <f t="shared" si="2"/>
        <v>0</v>
      </c>
      <c r="P60" s="24"/>
      <c r="Q60" s="10">
        <f>COUNTIF($C$2:$C$831,"山路哲生")</f>
        <v>0</v>
      </c>
      <c r="R60" s="10">
        <f>COUNTIF($D$2:$D$831,"山路哲生")</f>
        <v>0</v>
      </c>
      <c r="S60" s="10">
        <f>COUNTIF($E$2:$E$831,"山路哲生")</f>
        <v>0</v>
      </c>
      <c r="T60" s="10">
        <f>COUNTIF($F$2:$F$831,"山路哲生")</f>
        <v>0</v>
      </c>
      <c r="U60" s="10">
        <f>COUNTIF($G$2:$G$831,"山路哲生")</f>
        <v>0</v>
      </c>
      <c r="V60" s="10">
        <f>COUNTIF($H$2:$H$831,"山路哲生")</f>
        <v>0</v>
      </c>
    </row>
    <row r="61" spans="1:22" ht="18" customHeight="1">
      <c r="A61" s="4">
        <v>60</v>
      </c>
      <c r="B61" s="37">
        <v>38087</v>
      </c>
      <c r="C61" s="34" t="s">
        <v>15</v>
      </c>
      <c r="D61" s="34" t="s">
        <v>163</v>
      </c>
      <c r="E61" s="34" t="s">
        <v>22</v>
      </c>
      <c r="F61" s="34" t="s">
        <v>4</v>
      </c>
      <c r="G61" s="21"/>
      <c r="H61" s="21"/>
      <c r="I61" s="21" t="s">
        <v>19</v>
      </c>
      <c r="J61" s="21" t="s">
        <v>13</v>
      </c>
      <c r="L61" s="4">
        <v>28</v>
      </c>
      <c r="M61" s="21" t="s">
        <v>209</v>
      </c>
      <c r="N61" s="10">
        <f>COUNTIF($C$2:$H$831,"鈴木章太")</f>
        <v>0</v>
      </c>
      <c r="O61" s="10">
        <f t="shared" si="2"/>
        <v>0</v>
      </c>
      <c r="P61" s="10"/>
      <c r="Q61" s="10">
        <f>COUNTIF($C$2:$C$831,"鈴木章太")</f>
        <v>0</v>
      </c>
      <c r="R61" s="10">
        <f>COUNTIF($D$2:$D$831,"鈴木章太")</f>
        <v>0</v>
      </c>
      <c r="S61" s="10">
        <f>COUNTIF($E$2:$E$831,"鈴木章太")</f>
        <v>0</v>
      </c>
      <c r="T61" s="10">
        <f>COUNTIF($F$2:$F$831,"鈴木章太")</f>
        <v>0</v>
      </c>
      <c r="U61" s="10">
        <f>COUNTIF($G$2:$G$831,"鈴木章太")</f>
        <v>0</v>
      </c>
      <c r="V61" s="10">
        <f>COUNTIF($H$2:$H$831,"鈴木章太")</f>
        <v>0</v>
      </c>
    </row>
    <row r="62" spans="1:22" ht="18" customHeight="1">
      <c r="A62" s="4">
        <v>61</v>
      </c>
      <c r="B62" s="37">
        <v>38087</v>
      </c>
      <c r="C62" s="34" t="s">
        <v>17</v>
      </c>
      <c r="D62" s="34" t="s">
        <v>210</v>
      </c>
      <c r="E62" s="34" t="s">
        <v>21</v>
      </c>
      <c r="F62" s="34" t="s">
        <v>35</v>
      </c>
      <c r="G62" s="21"/>
      <c r="H62" s="21"/>
      <c r="I62" s="21" t="s">
        <v>37</v>
      </c>
      <c r="J62" s="21" t="s">
        <v>14</v>
      </c>
      <c r="L62" s="4"/>
      <c r="M62" s="21" t="s">
        <v>385</v>
      </c>
      <c r="N62" s="10"/>
      <c r="O62" s="10"/>
      <c r="P62" s="10"/>
      <c r="Q62" s="10">
        <f t="shared" ref="Q62:V62" si="3">SUM(Q34:Q61)</f>
        <v>411</v>
      </c>
      <c r="R62" s="10">
        <f t="shared" si="3"/>
        <v>412</v>
      </c>
      <c r="S62" s="10">
        <f t="shared" si="3"/>
        <v>411</v>
      </c>
      <c r="T62" s="10">
        <f t="shared" si="3"/>
        <v>412</v>
      </c>
      <c r="U62" s="10">
        <f t="shared" si="3"/>
        <v>12</v>
      </c>
      <c r="V62" s="10">
        <f t="shared" si="3"/>
        <v>13</v>
      </c>
    </row>
    <row r="63" spans="1:22" ht="18" customHeight="1">
      <c r="A63" s="4">
        <v>62</v>
      </c>
      <c r="B63" s="37">
        <v>38088</v>
      </c>
      <c r="C63" s="34" t="s">
        <v>226</v>
      </c>
      <c r="D63" s="34" t="s">
        <v>182</v>
      </c>
      <c r="E63" s="34" t="s">
        <v>161</v>
      </c>
      <c r="F63" s="34" t="s">
        <v>142</v>
      </c>
      <c r="G63" s="21"/>
      <c r="H63" s="21"/>
      <c r="I63" s="21" t="s">
        <v>26</v>
      </c>
      <c r="J63" s="21" t="s">
        <v>8</v>
      </c>
      <c r="L63" s="4"/>
      <c r="M63" s="21" t="s">
        <v>386</v>
      </c>
      <c r="N63" s="10"/>
      <c r="O63" s="10"/>
      <c r="P63" s="10"/>
      <c r="Q63" s="10">
        <f t="shared" ref="Q63:V63" si="4">Q62+Q30</f>
        <v>830</v>
      </c>
      <c r="R63" s="10">
        <f t="shared" si="4"/>
        <v>830</v>
      </c>
      <c r="S63" s="10">
        <f t="shared" si="4"/>
        <v>830</v>
      </c>
      <c r="T63" s="10">
        <f t="shared" si="4"/>
        <v>830</v>
      </c>
      <c r="U63" s="10">
        <f t="shared" si="4"/>
        <v>17</v>
      </c>
      <c r="V63" s="10">
        <f t="shared" si="4"/>
        <v>17</v>
      </c>
    </row>
    <row r="64" spans="1:22" ht="18" customHeight="1">
      <c r="A64" s="4">
        <v>63</v>
      </c>
      <c r="B64" s="37">
        <v>38088</v>
      </c>
      <c r="C64" s="34" t="s">
        <v>4</v>
      </c>
      <c r="D64" s="34" t="s">
        <v>46</v>
      </c>
      <c r="E64" s="34" t="s">
        <v>163</v>
      </c>
      <c r="F64" s="34" t="s">
        <v>22</v>
      </c>
      <c r="G64" s="21"/>
      <c r="H64" s="21"/>
      <c r="I64" s="21" t="s">
        <v>19</v>
      </c>
      <c r="J64" s="21" t="s">
        <v>13</v>
      </c>
    </row>
    <row r="65" spans="1:22" ht="18" customHeight="1">
      <c r="A65" s="4">
        <v>64</v>
      </c>
      <c r="B65" s="37">
        <v>38088</v>
      </c>
      <c r="C65" s="34" t="s">
        <v>35</v>
      </c>
      <c r="D65" s="34" t="s">
        <v>144</v>
      </c>
      <c r="E65" s="34" t="s">
        <v>210</v>
      </c>
      <c r="F65" s="34" t="s">
        <v>21</v>
      </c>
      <c r="G65" s="21"/>
      <c r="H65" s="21"/>
      <c r="I65" s="21" t="s">
        <v>37</v>
      </c>
      <c r="J65" s="21" t="s">
        <v>14</v>
      </c>
    </row>
    <row r="66" spans="1:22" ht="18" customHeight="1">
      <c r="A66" s="4">
        <v>65</v>
      </c>
      <c r="B66" s="37">
        <v>38088</v>
      </c>
      <c r="C66" s="34" t="s">
        <v>153</v>
      </c>
      <c r="D66" s="34" t="s">
        <v>214</v>
      </c>
      <c r="E66" s="36" t="s">
        <v>185</v>
      </c>
      <c r="F66" s="34" t="s">
        <v>146</v>
      </c>
      <c r="G66" s="21"/>
      <c r="H66" s="21"/>
      <c r="I66" s="21" t="s">
        <v>228</v>
      </c>
      <c r="J66" s="21" t="s">
        <v>31</v>
      </c>
    </row>
    <row r="67" spans="1:22" ht="18" customHeight="1">
      <c r="A67" s="4">
        <v>66</v>
      </c>
      <c r="B67" s="37">
        <v>38088</v>
      </c>
      <c r="C67" s="34" t="s">
        <v>10</v>
      </c>
      <c r="D67" s="34" t="s">
        <v>72</v>
      </c>
      <c r="E67" s="34" t="s">
        <v>166</v>
      </c>
      <c r="F67" s="34" t="s">
        <v>33</v>
      </c>
      <c r="G67" s="21"/>
      <c r="H67" s="21"/>
      <c r="I67" s="21" t="s">
        <v>38</v>
      </c>
      <c r="J67" s="21" t="s">
        <v>20</v>
      </c>
    </row>
    <row r="68" spans="1:22" ht="18" customHeight="1">
      <c r="A68" s="4">
        <v>67</v>
      </c>
      <c r="B68" s="37">
        <v>38088</v>
      </c>
      <c r="C68" s="34" t="s">
        <v>131</v>
      </c>
      <c r="D68" s="34" t="s">
        <v>12</v>
      </c>
      <c r="E68" s="34" t="s">
        <v>211</v>
      </c>
      <c r="F68" s="34" t="s">
        <v>30</v>
      </c>
      <c r="G68" s="21"/>
      <c r="H68" s="21"/>
      <c r="I68" s="21" t="s">
        <v>32</v>
      </c>
      <c r="J68" s="21" t="s">
        <v>227</v>
      </c>
    </row>
    <row r="69" spans="1:22" ht="18" customHeight="1">
      <c r="A69" s="4">
        <v>68</v>
      </c>
      <c r="B69" s="37">
        <v>38089</v>
      </c>
      <c r="C69" s="34" t="s">
        <v>5</v>
      </c>
      <c r="D69" s="34" t="s">
        <v>148</v>
      </c>
      <c r="E69" s="34" t="s">
        <v>12</v>
      </c>
      <c r="F69" s="34" t="s">
        <v>213</v>
      </c>
      <c r="G69" s="21"/>
      <c r="H69" s="21"/>
      <c r="I69" s="21" t="s">
        <v>31</v>
      </c>
      <c r="J69" s="21" t="s">
        <v>26</v>
      </c>
    </row>
    <row r="70" spans="1:22" ht="18" customHeight="1">
      <c r="A70" s="4">
        <v>69</v>
      </c>
      <c r="B70" s="37">
        <v>38089</v>
      </c>
      <c r="C70" s="34" t="s">
        <v>44</v>
      </c>
      <c r="D70" s="34" t="s">
        <v>185</v>
      </c>
      <c r="E70" s="34" t="s">
        <v>173</v>
      </c>
      <c r="F70" s="34" t="s">
        <v>214</v>
      </c>
      <c r="G70" s="21"/>
      <c r="H70" s="21"/>
      <c r="I70" s="21" t="s">
        <v>228</v>
      </c>
      <c r="J70" s="21" t="s">
        <v>227</v>
      </c>
    </row>
    <row r="71" spans="1:22" ht="18" customHeight="1">
      <c r="A71" s="4">
        <v>70</v>
      </c>
      <c r="B71" s="37">
        <v>38089</v>
      </c>
      <c r="C71" s="34" t="s">
        <v>30</v>
      </c>
      <c r="D71" s="34" t="s">
        <v>29</v>
      </c>
      <c r="E71" s="34" t="s">
        <v>47</v>
      </c>
      <c r="F71" s="34" t="s">
        <v>23</v>
      </c>
      <c r="G71" s="21"/>
      <c r="H71" s="21"/>
      <c r="I71" s="21" t="s">
        <v>8</v>
      </c>
      <c r="J71" s="21" t="s">
        <v>32</v>
      </c>
    </row>
    <row r="72" spans="1:22" ht="18" customHeight="1">
      <c r="A72" s="4">
        <v>71</v>
      </c>
      <c r="B72" s="37">
        <v>38090</v>
      </c>
      <c r="C72" s="34" t="s">
        <v>7</v>
      </c>
      <c r="D72" s="34" t="s">
        <v>163</v>
      </c>
      <c r="E72" s="34" t="s">
        <v>144</v>
      </c>
      <c r="F72" s="34" t="s">
        <v>27</v>
      </c>
      <c r="G72" s="21"/>
      <c r="H72" s="21"/>
      <c r="I72" s="21" t="s">
        <v>38</v>
      </c>
      <c r="J72" s="21" t="s">
        <v>19</v>
      </c>
    </row>
    <row r="73" spans="1:22" ht="18" customHeight="1">
      <c r="A73" s="4">
        <v>72</v>
      </c>
      <c r="B73" s="37">
        <v>38090</v>
      </c>
      <c r="C73" s="34" t="s">
        <v>23</v>
      </c>
      <c r="D73" s="34" t="s">
        <v>47</v>
      </c>
      <c r="E73" s="34" t="s">
        <v>29</v>
      </c>
      <c r="F73" s="34" t="s">
        <v>131</v>
      </c>
      <c r="G73" s="21"/>
      <c r="H73" s="21"/>
      <c r="I73" s="21" t="s">
        <v>8</v>
      </c>
      <c r="J73" s="21" t="s">
        <v>32</v>
      </c>
    </row>
    <row r="74" spans="1:22" ht="18" customHeight="1">
      <c r="A74" s="4">
        <v>73</v>
      </c>
      <c r="B74" s="37">
        <v>38090</v>
      </c>
      <c r="C74" s="34" t="s">
        <v>21</v>
      </c>
      <c r="D74" s="36" t="s">
        <v>210</v>
      </c>
      <c r="E74" s="34" t="s">
        <v>49</v>
      </c>
      <c r="F74" s="34" t="s">
        <v>36</v>
      </c>
      <c r="G74" s="21"/>
      <c r="H74" s="21"/>
      <c r="I74" s="21" t="s">
        <v>13</v>
      </c>
      <c r="J74" s="21" t="s">
        <v>14</v>
      </c>
    </row>
    <row r="75" spans="1:22" ht="18" customHeight="1">
      <c r="A75" s="4">
        <v>74</v>
      </c>
      <c r="B75" s="37">
        <v>38090</v>
      </c>
      <c r="C75" s="34" t="s">
        <v>214</v>
      </c>
      <c r="D75" s="34" t="s">
        <v>173</v>
      </c>
      <c r="E75" s="34" t="s">
        <v>153</v>
      </c>
      <c r="F75" s="34" t="s">
        <v>185</v>
      </c>
      <c r="G75" s="21"/>
      <c r="H75" s="21"/>
      <c r="I75" s="21" t="s">
        <v>228</v>
      </c>
      <c r="J75" s="21" t="s">
        <v>227</v>
      </c>
    </row>
    <row r="76" spans="1:22" ht="18" customHeight="1">
      <c r="A76" s="4">
        <v>75</v>
      </c>
      <c r="B76" s="37">
        <v>38090</v>
      </c>
      <c r="C76" s="34" t="s">
        <v>16</v>
      </c>
      <c r="D76" s="34" t="s">
        <v>166</v>
      </c>
      <c r="E76" s="34" t="s">
        <v>46</v>
      </c>
      <c r="F76" s="34" t="s">
        <v>6</v>
      </c>
      <c r="G76" s="21"/>
      <c r="H76" s="21"/>
      <c r="I76" s="21" t="s">
        <v>37</v>
      </c>
      <c r="J76" s="21" t="s">
        <v>20</v>
      </c>
    </row>
    <row r="77" spans="1:22" ht="18" customHeight="1">
      <c r="A77" s="4">
        <v>76</v>
      </c>
      <c r="B77" s="37">
        <v>38090</v>
      </c>
      <c r="C77" s="36" t="s">
        <v>12</v>
      </c>
      <c r="D77" s="34" t="s">
        <v>211</v>
      </c>
      <c r="E77" s="34" t="s">
        <v>213</v>
      </c>
      <c r="F77" s="34" t="s">
        <v>148</v>
      </c>
      <c r="G77" s="21"/>
      <c r="H77" s="21"/>
      <c r="I77" s="21" t="s">
        <v>31</v>
      </c>
      <c r="J77" s="21" t="s">
        <v>26</v>
      </c>
    </row>
    <row r="78" spans="1:22" ht="18" customHeight="1">
      <c r="A78" s="4">
        <v>77</v>
      </c>
      <c r="B78" s="37">
        <v>38091</v>
      </c>
      <c r="C78" s="34" t="s">
        <v>213</v>
      </c>
      <c r="D78" s="34" t="s">
        <v>5</v>
      </c>
      <c r="E78" s="34" t="s">
        <v>148</v>
      </c>
      <c r="F78" s="34" t="s">
        <v>211</v>
      </c>
      <c r="G78" s="21"/>
      <c r="H78" s="21"/>
      <c r="I78" s="21" t="s">
        <v>31</v>
      </c>
      <c r="J78" s="21" t="s">
        <v>26</v>
      </c>
    </row>
    <row r="79" spans="1:22" ht="18" customHeight="1">
      <c r="A79" s="4">
        <v>78</v>
      </c>
      <c r="B79" s="37">
        <v>38091</v>
      </c>
      <c r="C79" s="34" t="s">
        <v>6</v>
      </c>
      <c r="D79" s="34" t="s">
        <v>4</v>
      </c>
      <c r="E79" s="34" t="s">
        <v>166</v>
      </c>
      <c r="F79" s="34" t="s">
        <v>46</v>
      </c>
      <c r="G79" s="21"/>
      <c r="H79" s="21"/>
      <c r="I79" s="21" t="s">
        <v>37</v>
      </c>
      <c r="J79" s="21" t="s">
        <v>20</v>
      </c>
    </row>
    <row r="80" spans="1:22" ht="18" customHeight="1">
      <c r="A80" s="4">
        <v>79</v>
      </c>
      <c r="B80" s="37">
        <v>38091</v>
      </c>
      <c r="C80" s="34" t="s">
        <v>29</v>
      </c>
      <c r="D80" s="34" t="s">
        <v>30</v>
      </c>
      <c r="E80" s="34" t="s">
        <v>131</v>
      </c>
      <c r="F80" s="34" t="s">
        <v>47</v>
      </c>
      <c r="G80" s="21"/>
      <c r="H80" s="21"/>
      <c r="I80" s="21" t="s">
        <v>8</v>
      </c>
      <c r="J80" s="21" t="s">
        <v>32</v>
      </c>
      <c r="M80" s="13"/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38091</v>
      </c>
      <c r="C81" s="34" t="s">
        <v>27</v>
      </c>
      <c r="D81" s="34" t="s">
        <v>35</v>
      </c>
      <c r="E81" s="34" t="s">
        <v>163</v>
      </c>
      <c r="F81" s="34" t="s">
        <v>144</v>
      </c>
      <c r="G81" s="21"/>
      <c r="H81" s="21"/>
      <c r="I81" s="21" t="s">
        <v>38</v>
      </c>
      <c r="J81" s="21" t="s">
        <v>19</v>
      </c>
      <c r="M81" s="13"/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38091</v>
      </c>
      <c r="C82" s="34" t="s">
        <v>146</v>
      </c>
      <c r="D82" s="34" t="s">
        <v>153</v>
      </c>
      <c r="E82" s="34" t="s">
        <v>185</v>
      </c>
      <c r="F82" s="34" t="s">
        <v>173</v>
      </c>
      <c r="G82" s="21"/>
      <c r="H82" s="21"/>
      <c r="I82" s="21" t="s">
        <v>228</v>
      </c>
      <c r="J82" s="21" t="s">
        <v>227</v>
      </c>
      <c r="M82" s="13"/>
      <c r="N82" s="24"/>
      <c r="O82" s="24"/>
      <c r="P82" s="24"/>
      <c r="Q82" s="24"/>
      <c r="R82" s="24"/>
      <c r="S82" s="24"/>
      <c r="T82" s="24"/>
      <c r="U82" s="24"/>
      <c r="V82" s="24"/>
    </row>
    <row r="83" spans="1:22" ht="18" customHeight="1">
      <c r="A83" s="4">
        <v>82</v>
      </c>
      <c r="B83" s="37">
        <v>38092</v>
      </c>
      <c r="C83" s="34" t="s">
        <v>49</v>
      </c>
      <c r="D83" s="34" t="s">
        <v>21</v>
      </c>
      <c r="E83" s="34" t="s">
        <v>10</v>
      </c>
      <c r="F83" s="34" t="s">
        <v>210</v>
      </c>
      <c r="G83" s="21"/>
      <c r="H83" s="21"/>
      <c r="I83" s="21" t="s">
        <v>13</v>
      </c>
      <c r="J83" s="21" t="s">
        <v>14</v>
      </c>
      <c r="M83" s="13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38092</v>
      </c>
      <c r="C84" s="34" t="s">
        <v>144</v>
      </c>
      <c r="D84" s="34" t="s">
        <v>7</v>
      </c>
      <c r="E84" s="34" t="s">
        <v>35</v>
      </c>
      <c r="F84" s="34" t="s">
        <v>163</v>
      </c>
      <c r="G84" s="21"/>
      <c r="H84" s="21"/>
      <c r="I84" s="21" t="s">
        <v>38</v>
      </c>
      <c r="J84" s="21" t="s">
        <v>19</v>
      </c>
      <c r="M84" s="13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18" customHeight="1">
      <c r="A85" s="4">
        <v>84</v>
      </c>
      <c r="B85" s="37">
        <v>38093</v>
      </c>
      <c r="C85" s="34" t="s">
        <v>148</v>
      </c>
      <c r="D85" s="34" t="s">
        <v>213</v>
      </c>
      <c r="E85" s="34" t="s">
        <v>23</v>
      </c>
      <c r="F85" s="34" t="s">
        <v>30</v>
      </c>
      <c r="G85" s="21"/>
      <c r="H85" s="21"/>
      <c r="I85" s="21" t="s">
        <v>32</v>
      </c>
      <c r="J85" s="21" t="s">
        <v>228</v>
      </c>
      <c r="M85" s="12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18" customHeight="1">
      <c r="A86" s="4">
        <v>85</v>
      </c>
      <c r="B86" s="37">
        <v>38093</v>
      </c>
      <c r="C86" s="34" t="s">
        <v>47</v>
      </c>
      <c r="D86" s="34" t="s">
        <v>131</v>
      </c>
      <c r="E86" s="34" t="s">
        <v>12</v>
      </c>
      <c r="F86" s="34" t="s">
        <v>29</v>
      </c>
      <c r="G86" s="21"/>
      <c r="H86" s="21"/>
      <c r="I86" s="21" t="s">
        <v>31</v>
      </c>
      <c r="J86" s="21" t="s">
        <v>8</v>
      </c>
      <c r="M86" s="12"/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38093</v>
      </c>
      <c r="C87" s="34" t="s">
        <v>46</v>
      </c>
      <c r="D87" s="34" t="s">
        <v>16</v>
      </c>
      <c r="E87" s="34" t="s">
        <v>33</v>
      </c>
      <c r="F87" s="34" t="s">
        <v>166</v>
      </c>
      <c r="G87" s="21"/>
      <c r="H87" s="21"/>
      <c r="I87" s="21" t="s">
        <v>14</v>
      </c>
      <c r="J87" s="21" t="s">
        <v>38</v>
      </c>
      <c r="M87" s="12"/>
      <c r="N87" s="24"/>
      <c r="O87" s="24"/>
      <c r="P87" s="24"/>
      <c r="Q87" s="24"/>
      <c r="R87" s="24"/>
      <c r="S87" s="24"/>
      <c r="T87" s="24"/>
      <c r="U87" s="24"/>
      <c r="V87" s="24"/>
    </row>
    <row r="88" spans="1:22" ht="18" customHeight="1">
      <c r="A88" s="4">
        <v>87</v>
      </c>
      <c r="B88" s="37">
        <v>38093</v>
      </c>
      <c r="C88" s="34" t="s">
        <v>24</v>
      </c>
      <c r="D88" s="34" t="s">
        <v>142</v>
      </c>
      <c r="E88" s="34" t="s">
        <v>182</v>
      </c>
      <c r="F88" s="34" t="s">
        <v>161</v>
      </c>
      <c r="G88" s="21"/>
      <c r="H88" s="21"/>
      <c r="I88" s="21" t="s">
        <v>227</v>
      </c>
      <c r="J88" s="21" t="s">
        <v>26</v>
      </c>
      <c r="M88" s="12"/>
      <c r="N88" s="24"/>
      <c r="O88" s="24"/>
      <c r="P88" s="24"/>
      <c r="Q88" s="24"/>
      <c r="R88" s="24"/>
      <c r="S88" s="24"/>
      <c r="T88" s="24"/>
      <c r="U88" s="24"/>
      <c r="V88" s="24"/>
    </row>
    <row r="89" spans="1:22" ht="18" customHeight="1">
      <c r="A89" s="4">
        <v>88</v>
      </c>
      <c r="B89" s="37">
        <v>38093</v>
      </c>
      <c r="C89" s="34" t="s">
        <v>163</v>
      </c>
      <c r="D89" s="34" t="s">
        <v>168</v>
      </c>
      <c r="E89" s="34" t="s">
        <v>72</v>
      </c>
      <c r="F89" s="34" t="s">
        <v>22</v>
      </c>
      <c r="G89" s="21"/>
      <c r="H89" s="21"/>
      <c r="I89" s="21" t="s">
        <v>19</v>
      </c>
      <c r="J89" s="21" t="s">
        <v>37</v>
      </c>
      <c r="M89" s="12"/>
      <c r="N89" s="24"/>
      <c r="O89" s="24"/>
      <c r="P89" s="24"/>
      <c r="Q89" s="24"/>
      <c r="R89" s="24"/>
      <c r="S89" s="24"/>
      <c r="T89" s="24"/>
      <c r="U89" s="24"/>
      <c r="V89" s="24"/>
    </row>
    <row r="90" spans="1:22" ht="18" customHeight="1">
      <c r="A90" s="4">
        <v>89</v>
      </c>
      <c r="B90" s="37">
        <v>38094</v>
      </c>
      <c r="C90" s="34" t="s">
        <v>166</v>
      </c>
      <c r="D90" s="34" t="s">
        <v>6</v>
      </c>
      <c r="E90" s="34" t="s">
        <v>16</v>
      </c>
      <c r="F90" s="34" t="s">
        <v>33</v>
      </c>
      <c r="G90" s="21"/>
      <c r="H90" s="21"/>
      <c r="I90" s="21" t="s">
        <v>14</v>
      </c>
      <c r="J90" s="21" t="s">
        <v>38</v>
      </c>
      <c r="M90" s="12"/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38094</v>
      </c>
      <c r="C91" s="34" t="s">
        <v>182</v>
      </c>
      <c r="D91" s="34" t="s">
        <v>214</v>
      </c>
      <c r="E91" s="34" t="s">
        <v>146</v>
      </c>
      <c r="F91" s="34" t="s">
        <v>142</v>
      </c>
      <c r="G91" s="21"/>
      <c r="H91" s="21"/>
      <c r="I91" s="21" t="s">
        <v>227</v>
      </c>
      <c r="J91" s="21" t="s">
        <v>26</v>
      </c>
      <c r="M91" s="12"/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38094</v>
      </c>
      <c r="C92" s="34" t="s">
        <v>211</v>
      </c>
      <c r="D92" s="34" t="s">
        <v>12</v>
      </c>
      <c r="E92" s="34" t="s">
        <v>29</v>
      </c>
      <c r="F92" s="34" t="s">
        <v>131</v>
      </c>
      <c r="G92" s="21"/>
      <c r="H92" s="21"/>
      <c r="I92" s="21" t="s">
        <v>31</v>
      </c>
      <c r="J92" s="21" t="s">
        <v>8</v>
      </c>
      <c r="M92" s="12"/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38094</v>
      </c>
      <c r="C93" s="34" t="s">
        <v>5</v>
      </c>
      <c r="D93" s="34" t="s">
        <v>23</v>
      </c>
      <c r="E93" s="34" t="s">
        <v>30</v>
      </c>
      <c r="F93" s="34" t="s">
        <v>213</v>
      </c>
      <c r="G93" s="21"/>
      <c r="H93" s="21"/>
      <c r="I93" s="21" t="s">
        <v>32</v>
      </c>
      <c r="J93" s="21" t="s">
        <v>228</v>
      </c>
      <c r="M93" s="12"/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38094</v>
      </c>
      <c r="C94" s="34" t="s">
        <v>210</v>
      </c>
      <c r="D94" s="34" t="s">
        <v>27</v>
      </c>
      <c r="E94" s="34" t="s">
        <v>4</v>
      </c>
      <c r="F94" s="34" t="s">
        <v>7</v>
      </c>
      <c r="G94" s="21"/>
      <c r="H94" s="21"/>
      <c r="I94" s="21" t="s">
        <v>13</v>
      </c>
      <c r="J94" s="21" t="s">
        <v>20</v>
      </c>
      <c r="M94" s="12"/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38094</v>
      </c>
      <c r="C95" s="34" t="s">
        <v>22</v>
      </c>
      <c r="D95" s="34" t="s">
        <v>144</v>
      </c>
      <c r="E95" s="36" t="s">
        <v>168</v>
      </c>
      <c r="F95" s="34" t="s">
        <v>72</v>
      </c>
      <c r="G95" s="21"/>
      <c r="H95" s="21"/>
      <c r="I95" s="21" t="s">
        <v>19</v>
      </c>
      <c r="J95" s="21" t="s">
        <v>37</v>
      </c>
      <c r="M95" s="12"/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38095</v>
      </c>
      <c r="C96" s="34" t="s">
        <v>7</v>
      </c>
      <c r="D96" s="34" t="s">
        <v>10</v>
      </c>
      <c r="E96" s="34" t="s">
        <v>27</v>
      </c>
      <c r="F96" s="34" t="s">
        <v>4</v>
      </c>
      <c r="G96" s="21"/>
      <c r="H96" s="21"/>
      <c r="I96" s="21" t="s">
        <v>13</v>
      </c>
      <c r="J96" s="21" t="s">
        <v>20</v>
      </c>
      <c r="M96" s="12"/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38095</v>
      </c>
      <c r="C97" s="34" t="s">
        <v>72</v>
      </c>
      <c r="D97" s="34" t="s">
        <v>163</v>
      </c>
      <c r="E97" s="34" t="s">
        <v>144</v>
      </c>
      <c r="F97" s="34" t="s">
        <v>168</v>
      </c>
      <c r="G97" s="21"/>
      <c r="H97" s="21"/>
      <c r="I97" s="21" t="s">
        <v>19</v>
      </c>
      <c r="J97" s="21" t="s">
        <v>37</v>
      </c>
      <c r="M97" s="12"/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38095</v>
      </c>
      <c r="C98" s="34" t="s">
        <v>185</v>
      </c>
      <c r="D98" s="34" t="s">
        <v>146</v>
      </c>
      <c r="E98" s="34" t="s">
        <v>214</v>
      </c>
      <c r="F98" s="34" t="s">
        <v>153</v>
      </c>
      <c r="G98" s="21"/>
      <c r="H98" s="21"/>
      <c r="I98" s="21" t="s">
        <v>227</v>
      </c>
      <c r="J98" s="21" t="s">
        <v>26</v>
      </c>
      <c r="M98" s="12"/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38095</v>
      </c>
      <c r="C99" s="34" t="s">
        <v>131</v>
      </c>
      <c r="D99" s="34" t="s">
        <v>29</v>
      </c>
      <c r="E99" s="34" t="s">
        <v>47</v>
      </c>
      <c r="F99" s="34" t="s">
        <v>211</v>
      </c>
      <c r="G99" s="21"/>
      <c r="H99" s="21"/>
      <c r="I99" s="21" t="s">
        <v>31</v>
      </c>
      <c r="J99" s="21" t="s">
        <v>8</v>
      </c>
      <c r="M99" s="12"/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38095</v>
      </c>
      <c r="C100" s="34" t="s">
        <v>30</v>
      </c>
      <c r="D100" s="34" t="s">
        <v>148</v>
      </c>
      <c r="E100" s="34" t="s">
        <v>5</v>
      </c>
      <c r="F100" s="34" t="s">
        <v>23</v>
      </c>
      <c r="G100" s="21"/>
      <c r="H100" s="21"/>
      <c r="I100" s="21" t="s">
        <v>32</v>
      </c>
      <c r="J100" s="21" t="s">
        <v>228</v>
      </c>
      <c r="M100" s="12"/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38095</v>
      </c>
      <c r="C101" s="34" t="s">
        <v>33</v>
      </c>
      <c r="D101" s="36" t="s">
        <v>46</v>
      </c>
      <c r="E101" s="34" t="s">
        <v>6</v>
      </c>
      <c r="F101" s="34" t="s">
        <v>16</v>
      </c>
      <c r="G101" s="21"/>
      <c r="H101" s="21"/>
      <c r="I101" s="21" t="s">
        <v>14</v>
      </c>
      <c r="J101" s="21" t="s">
        <v>38</v>
      </c>
      <c r="M101" s="12"/>
      <c r="N101" s="24"/>
      <c r="O101" s="24"/>
      <c r="P101" s="24"/>
      <c r="Q101" s="24"/>
      <c r="R101" s="24"/>
      <c r="S101" s="24"/>
      <c r="T101" s="24"/>
      <c r="U101" s="24"/>
      <c r="V101" s="24"/>
    </row>
    <row r="102" spans="1:22" ht="18" customHeight="1">
      <c r="A102" s="4">
        <v>101</v>
      </c>
      <c r="B102" s="37">
        <v>38096</v>
      </c>
      <c r="C102" s="34" t="s">
        <v>213</v>
      </c>
      <c r="D102" s="34" t="s">
        <v>211</v>
      </c>
      <c r="E102" s="34" t="s">
        <v>131</v>
      </c>
      <c r="F102" s="34" t="s">
        <v>173</v>
      </c>
      <c r="G102" s="21"/>
      <c r="H102" s="21"/>
      <c r="I102" s="21" t="s">
        <v>8</v>
      </c>
      <c r="J102" s="21" t="s">
        <v>227</v>
      </c>
      <c r="M102" s="12"/>
      <c r="N102" s="24"/>
      <c r="O102" s="24"/>
      <c r="P102" s="24"/>
      <c r="Q102" s="24"/>
      <c r="R102" s="24"/>
      <c r="S102" s="24"/>
      <c r="T102" s="24"/>
      <c r="U102" s="24"/>
      <c r="V102" s="24"/>
    </row>
    <row r="103" spans="1:22" ht="18" customHeight="1">
      <c r="A103" s="4">
        <v>102</v>
      </c>
      <c r="B103" s="37">
        <v>38096</v>
      </c>
      <c r="C103" s="34" t="s">
        <v>12</v>
      </c>
      <c r="D103" s="34" t="s">
        <v>5</v>
      </c>
      <c r="E103" s="34" t="s">
        <v>142</v>
      </c>
      <c r="F103" s="34" t="s">
        <v>148</v>
      </c>
      <c r="G103" s="21"/>
      <c r="H103" s="21"/>
      <c r="I103" s="21" t="s">
        <v>32</v>
      </c>
      <c r="J103" s="21" t="s">
        <v>31</v>
      </c>
      <c r="M103" s="12"/>
      <c r="N103" s="24"/>
      <c r="O103" s="24"/>
      <c r="P103" s="24"/>
      <c r="Q103" s="24"/>
      <c r="R103" s="24"/>
      <c r="S103" s="24"/>
      <c r="T103" s="24"/>
      <c r="U103" s="24"/>
      <c r="V103" s="24"/>
    </row>
    <row r="104" spans="1:22" ht="18" customHeight="1">
      <c r="A104" s="4">
        <v>103</v>
      </c>
      <c r="B104" s="37">
        <v>38097</v>
      </c>
      <c r="C104" s="34" t="s">
        <v>4</v>
      </c>
      <c r="D104" s="34" t="s">
        <v>43</v>
      </c>
      <c r="E104" s="34" t="s">
        <v>35</v>
      </c>
      <c r="F104" s="34" t="s">
        <v>218</v>
      </c>
      <c r="G104" s="21"/>
      <c r="H104" s="21"/>
      <c r="I104" s="21" t="s">
        <v>20</v>
      </c>
      <c r="J104" s="21" t="s">
        <v>38</v>
      </c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38097</v>
      </c>
      <c r="C105" s="34" t="s">
        <v>153</v>
      </c>
      <c r="D105" s="34" t="s">
        <v>182</v>
      </c>
      <c r="E105" s="34" t="s">
        <v>185</v>
      </c>
      <c r="F105" s="34" t="s">
        <v>226</v>
      </c>
      <c r="G105" s="21"/>
      <c r="H105" s="21"/>
      <c r="I105" s="21" t="s">
        <v>26</v>
      </c>
      <c r="J105" s="21" t="s">
        <v>228</v>
      </c>
      <c r="M105" s="12"/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38097</v>
      </c>
      <c r="C106" s="34" t="s">
        <v>173</v>
      </c>
      <c r="D106" s="34" t="s">
        <v>30</v>
      </c>
      <c r="E106" s="34" t="s">
        <v>213</v>
      </c>
      <c r="F106" s="34" t="s">
        <v>29</v>
      </c>
      <c r="G106" s="21"/>
      <c r="H106" s="21"/>
      <c r="I106" s="21" t="s">
        <v>8</v>
      </c>
      <c r="J106" s="21" t="s">
        <v>227</v>
      </c>
      <c r="M106" s="12"/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38097</v>
      </c>
      <c r="C107" s="34" t="s">
        <v>168</v>
      </c>
      <c r="D107" s="34" t="s">
        <v>22</v>
      </c>
      <c r="E107" s="34" t="s">
        <v>10</v>
      </c>
      <c r="F107" s="34" t="s">
        <v>144</v>
      </c>
      <c r="G107" s="21"/>
      <c r="H107" s="21"/>
      <c r="I107" s="21" t="s">
        <v>37</v>
      </c>
      <c r="J107" s="21" t="s">
        <v>13</v>
      </c>
      <c r="M107" s="12"/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38097</v>
      </c>
      <c r="C108" s="34" t="s">
        <v>142</v>
      </c>
      <c r="D108" s="34" t="s">
        <v>178</v>
      </c>
      <c r="E108" s="34" t="s">
        <v>148</v>
      </c>
      <c r="F108" s="34" t="s">
        <v>12</v>
      </c>
      <c r="G108" s="21"/>
      <c r="H108" s="21"/>
      <c r="I108" s="21" t="s">
        <v>32</v>
      </c>
      <c r="J108" s="21" t="s">
        <v>31</v>
      </c>
      <c r="M108" s="12"/>
      <c r="N108" s="24"/>
      <c r="O108" s="24"/>
      <c r="P108" s="24"/>
      <c r="Q108" s="24"/>
      <c r="R108" s="24"/>
      <c r="S108" s="24"/>
      <c r="T108" s="24"/>
      <c r="U108" s="24"/>
      <c r="V108" s="24"/>
    </row>
    <row r="109" spans="1:22" ht="18" customHeight="1">
      <c r="A109" s="4">
        <v>108</v>
      </c>
      <c r="B109" s="37">
        <v>38097</v>
      </c>
      <c r="C109" s="34" t="s">
        <v>16</v>
      </c>
      <c r="D109" s="34" t="s">
        <v>166</v>
      </c>
      <c r="E109" s="34" t="s">
        <v>17</v>
      </c>
      <c r="F109" s="34" t="s">
        <v>6</v>
      </c>
      <c r="G109" s="21"/>
      <c r="H109" s="21"/>
      <c r="I109" s="21" t="s">
        <v>14</v>
      </c>
      <c r="J109" s="21" t="s">
        <v>19</v>
      </c>
      <c r="M109" s="12"/>
      <c r="N109" s="24"/>
      <c r="O109" s="24"/>
      <c r="P109" s="24"/>
      <c r="Q109" s="24"/>
      <c r="R109" s="24"/>
      <c r="S109" s="24"/>
      <c r="T109" s="24"/>
      <c r="U109" s="24"/>
      <c r="V109" s="24"/>
    </row>
    <row r="110" spans="1:22" ht="18" customHeight="1">
      <c r="A110" s="4">
        <v>109</v>
      </c>
      <c r="B110" s="37">
        <v>38098</v>
      </c>
      <c r="C110" s="34" t="s">
        <v>148</v>
      </c>
      <c r="D110" s="34" t="s">
        <v>12</v>
      </c>
      <c r="E110" s="34" t="s">
        <v>178</v>
      </c>
      <c r="F110" s="34" t="s">
        <v>5</v>
      </c>
      <c r="G110" s="21"/>
      <c r="H110" s="21"/>
      <c r="I110" s="21" t="s">
        <v>32</v>
      </c>
      <c r="J110" s="21" t="s">
        <v>31</v>
      </c>
      <c r="M110" s="12"/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38098</v>
      </c>
      <c r="C111" s="34" t="s">
        <v>6</v>
      </c>
      <c r="D111" s="34" t="s">
        <v>21</v>
      </c>
      <c r="E111" s="34" t="s">
        <v>166</v>
      </c>
      <c r="F111" s="34" t="s">
        <v>17</v>
      </c>
      <c r="G111" s="21"/>
      <c r="H111" s="21"/>
      <c r="I111" s="21" t="s">
        <v>14</v>
      </c>
      <c r="J111" s="21" t="s">
        <v>19</v>
      </c>
    </row>
    <row r="112" spans="1:22" ht="18" customHeight="1">
      <c r="A112" s="4">
        <v>111</v>
      </c>
      <c r="B112" s="37">
        <v>38098</v>
      </c>
      <c r="C112" s="34" t="s">
        <v>29</v>
      </c>
      <c r="D112" s="34" t="s">
        <v>131</v>
      </c>
      <c r="E112" s="34" t="s">
        <v>30</v>
      </c>
      <c r="F112" s="34" t="s">
        <v>213</v>
      </c>
      <c r="G112" s="21"/>
      <c r="H112" s="21"/>
      <c r="I112" s="21" t="s">
        <v>8</v>
      </c>
      <c r="J112" s="21" t="s">
        <v>227</v>
      </c>
      <c r="N112" s="24"/>
      <c r="O112" s="24"/>
      <c r="P112" s="24"/>
      <c r="Q112" s="24"/>
      <c r="R112" s="24"/>
      <c r="S112" s="24"/>
      <c r="T112" s="24"/>
      <c r="U112" s="24"/>
      <c r="V112" s="24"/>
    </row>
    <row r="113" spans="1:22" ht="18" customHeight="1">
      <c r="A113" s="4">
        <v>112</v>
      </c>
      <c r="B113" s="37">
        <v>38098</v>
      </c>
      <c r="C113" s="34" t="s">
        <v>23</v>
      </c>
      <c r="D113" s="34" t="s">
        <v>50</v>
      </c>
      <c r="E113" s="34" t="s">
        <v>161</v>
      </c>
      <c r="F113" s="34" t="s">
        <v>214</v>
      </c>
      <c r="G113" s="21"/>
      <c r="H113" s="21"/>
      <c r="I113" s="21" t="s">
        <v>26</v>
      </c>
      <c r="J113" s="21" t="s">
        <v>228</v>
      </c>
    </row>
    <row r="114" spans="1:22" ht="18" customHeight="1">
      <c r="A114" s="4">
        <v>113</v>
      </c>
      <c r="B114" s="37">
        <v>38098</v>
      </c>
      <c r="C114" s="34" t="s">
        <v>218</v>
      </c>
      <c r="D114" s="34" t="s">
        <v>163</v>
      </c>
      <c r="E114" s="34" t="s">
        <v>43</v>
      </c>
      <c r="F114" s="34" t="s">
        <v>35</v>
      </c>
      <c r="G114" s="21"/>
      <c r="H114" s="21"/>
      <c r="I114" s="21" t="s">
        <v>20</v>
      </c>
      <c r="J114" s="21" t="s">
        <v>38</v>
      </c>
    </row>
    <row r="115" spans="1:22" ht="18" customHeight="1">
      <c r="A115" s="4">
        <v>114</v>
      </c>
      <c r="B115" s="37">
        <v>38098</v>
      </c>
      <c r="C115" s="34" t="s">
        <v>144</v>
      </c>
      <c r="D115" s="34" t="s">
        <v>72</v>
      </c>
      <c r="E115" s="34" t="s">
        <v>22</v>
      </c>
      <c r="F115" s="34" t="s">
        <v>10</v>
      </c>
      <c r="G115" s="21"/>
      <c r="H115" s="21"/>
      <c r="I115" s="21" t="s">
        <v>37</v>
      </c>
      <c r="J115" s="21" t="s">
        <v>13</v>
      </c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38099</v>
      </c>
      <c r="C116" s="34" t="s">
        <v>35</v>
      </c>
      <c r="D116" s="34" t="s">
        <v>4</v>
      </c>
      <c r="E116" s="34" t="s">
        <v>163</v>
      </c>
      <c r="F116" s="34" t="s">
        <v>43</v>
      </c>
      <c r="G116" s="21"/>
      <c r="H116" s="21"/>
      <c r="I116" s="21" t="s">
        <v>20</v>
      </c>
      <c r="J116" s="21" t="s">
        <v>38</v>
      </c>
    </row>
    <row r="117" spans="1:22" ht="18" customHeight="1">
      <c r="A117" s="4">
        <v>116</v>
      </c>
      <c r="B117" s="37">
        <v>38099</v>
      </c>
      <c r="C117" s="34" t="s">
        <v>10</v>
      </c>
      <c r="D117" s="34" t="s">
        <v>168</v>
      </c>
      <c r="E117" s="34" t="s">
        <v>72</v>
      </c>
      <c r="F117" s="34" t="s">
        <v>22</v>
      </c>
      <c r="G117" s="21"/>
      <c r="H117" s="21"/>
      <c r="I117" s="21" t="s">
        <v>37</v>
      </c>
      <c r="J117" s="21" t="s">
        <v>13</v>
      </c>
    </row>
    <row r="118" spans="1:22" ht="18" customHeight="1">
      <c r="A118" s="4">
        <v>117</v>
      </c>
      <c r="B118" s="37">
        <v>38099</v>
      </c>
      <c r="C118" s="34" t="s">
        <v>17</v>
      </c>
      <c r="D118" s="34" t="s">
        <v>16</v>
      </c>
      <c r="E118" s="34" t="s">
        <v>21</v>
      </c>
      <c r="F118" s="34" t="s">
        <v>166</v>
      </c>
      <c r="G118" s="21"/>
      <c r="H118" s="21"/>
      <c r="I118" s="21" t="s">
        <v>14</v>
      </c>
      <c r="J118" s="21" t="s">
        <v>19</v>
      </c>
    </row>
    <row r="119" spans="1:22" ht="18" customHeight="1">
      <c r="A119" s="4">
        <v>118</v>
      </c>
      <c r="B119" s="37">
        <v>38100</v>
      </c>
      <c r="C119" s="36" t="s">
        <v>166</v>
      </c>
      <c r="D119" s="34" t="s">
        <v>36</v>
      </c>
      <c r="E119" s="34" t="s">
        <v>4</v>
      </c>
      <c r="F119" s="34" t="s">
        <v>21</v>
      </c>
      <c r="G119" s="21"/>
      <c r="H119" s="21"/>
      <c r="I119" s="21" t="s">
        <v>13</v>
      </c>
      <c r="J119" s="21" t="s">
        <v>19</v>
      </c>
    </row>
    <row r="120" spans="1:22" ht="18" customHeight="1">
      <c r="A120" s="4">
        <v>119</v>
      </c>
      <c r="B120" s="37">
        <v>38100</v>
      </c>
      <c r="C120" s="34" t="s">
        <v>211</v>
      </c>
      <c r="D120" s="34" t="s">
        <v>142</v>
      </c>
      <c r="E120" s="34" t="s">
        <v>173</v>
      </c>
      <c r="F120" s="34" t="s">
        <v>30</v>
      </c>
      <c r="G120" s="21"/>
      <c r="H120" s="21"/>
      <c r="I120" s="21" t="s">
        <v>8</v>
      </c>
      <c r="J120" s="21" t="s">
        <v>26</v>
      </c>
    </row>
    <row r="121" spans="1:22" ht="18" customHeight="1">
      <c r="A121" s="4">
        <v>120</v>
      </c>
      <c r="B121" s="37">
        <v>38100</v>
      </c>
      <c r="C121" s="34" t="s">
        <v>5</v>
      </c>
      <c r="D121" s="34" t="s">
        <v>29</v>
      </c>
      <c r="E121" s="34" t="s">
        <v>12</v>
      </c>
      <c r="F121" s="34" t="s">
        <v>131</v>
      </c>
      <c r="G121" s="21"/>
      <c r="H121" s="21"/>
      <c r="I121" s="21" t="s">
        <v>31</v>
      </c>
      <c r="J121" s="21" t="s">
        <v>228</v>
      </c>
      <c r="N121" s="24"/>
      <c r="O121" s="24"/>
      <c r="P121" s="24"/>
      <c r="Q121" s="24"/>
      <c r="R121" s="24"/>
      <c r="S121" s="24"/>
      <c r="T121" s="24"/>
      <c r="U121" s="24"/>
      <c r="V121" s="24"/>
    </row>
    <row r="122" spans="1:22" ht="18" customHeight="1">
      <c r="A122" s="4">
        <v>121</v>
      </c>
      <c r="B122" s="37">
        <v>38100</v>
      </c>
      <c r="C122" s="34" t="s">
        <v>46</v>
      </c>
      <c r="D122" s="34" t="s">
        <v>218</v>
      </c>
      <c r="E122" s="34" t="s">
        <v>16</v>
      </c>
      <c r="F122" s="34" t="s">
        <v>163</v>
      </c>
      <c r="G122" s="21"/>
      <c r="H122" s="21"/>
      <c r="I122" s="21" t="s">
        <v>38</v>
      </c>
      <c r="J122" s="21" t="s">
        <v>37</v>
      </c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38100</v>
      </c>
      <c r="C123" s="34" t="s">
        <v>214</v>
      </c>
      <c r="D123" s="34" t="s">
        <v>47</v>
      </c>
      <c r="E123" s="34" t="s">
        <v>146</v>
      </c>
      <c r="F123" s="34" t="s">
        <v>161</v>
      </c>
      <c r="G123" s="21"/>
      <c r="H123" s="21"/>
      <c r="I123" s="21" t="s">
        <v>227</v>
      </c>
      <c r="J123" s="21" t="s">
        <v>32</v>
      </c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38101</v>
      </c>
      <c r="C124" s="34" t="s">
        <v>161</v>
      </c>
      <c r="D124" s="34" t="s">
        <v>185</v>
      </c>
      <c r="E124" s="34" t="s">
        <v>47</v>
      </c>
      <c r="F124" s="34" t="s">
        <v>50</v>
      </c>
      <c r="G124" s="21"/>
      <c r="H124" s="21"/>
      <c r="I124" s="21" t="s">
        <v>227</v>
      </c>
      <c r="J124" s="21" t="s">
        <v>32</v>
      </c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38101</v>
      </c>
      <c r="C125" s="34" t="s">
        <v>131</v>
      </c>
      <c r="D125" s="34" t="s">
        <v>148</v>
      </c>
      <c r="E125" s="34" t="s">
        <v>29</v>
      </c>
      <c r="F125" s="34" t="s">
        <v>12</v>
      </c>
      <c r="G125" s="21"/>
      <c r="H125" s="21"/>
      <c r="I125" s="21" t="s">
        <v>31</v>
      </c>
      <c r="J125" s="21" t="s">
        <v>228</v>
      </c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38101</v>
      </c>
      <c r="C126" s="34" t="s">
        <v>30</v>
      </c>
      <c r="D126" s="34" t="s">
        <v>173</v>
      </c>
      <c r="E126" s="34" t="s">
        <v>213</v>
      </c>
      <c r="F126" s="34" t="s">
        <v>142</v>
      </c>
      <c r="G126" s="21"/>
      <c r="H126" s="21"/>
      <c r="I126" s="21" t="s">
        <v>8</v>
      </c>
      <c r="J126" s="21" t="s">
        <v>26</v>
      </c>
      <c r="N126" s="24"/>
      <c r="O126" s="24"/>
      <c r="P126" s="24"/>
      <c r="Q126" s="24"/>
      <c r="R126" s="24"/>
      <c r="S126" s="24"/>
      <c r="T126" s="24"/>
      <c r="U126" s="24"/>
      <c r="V126" s="24"/>
    </row>
    <row r="127" spans="1:22" ht="18" customHeight="1">
      <c r="A127" s="4">
        <v>126</v>
      </c>
      <c r="B127" s="37">
        <v>38101</v>
      </c>
      <c r="C127" s="34" t="s">
        <v>21</v>
      </c>
      <c r="D127" s="34" t="s">
        <v>10</v>
      </c>
      <c r="E127" s="34" t="s">
        <v>36</v>
      </c>
      <c r="F127" s="34" t="s">
        <v>4</v>
      </c>
      <c r="G127" s="21"/>
      <c r="H127" s="21"/>
      <c r="I127" s="21" t="s">
        <v>13</v>
      </c>
      <c r="J127" s="21" t="s">
        <v>19</v>
      </c>
    </row>
    <row r="128" spans="1:22" ht="18" customHeight="1">
      <c r="A128" s="4">
        <v>127</v>
      </c>
      <c r="B128" s="37">
        <v>38101</v>
      </c>
      <c r="C128" s="34" t="s">
        <v>163</v>
      </c>
      <c r="D128" s="34" t="s">
        <v>210</v>
      </c>
      <c r="E128" s="34" t="s">
        <v>218</v>
      </c>
      <c r="F128" s="34" t="s">
        <v>16</v>
      </c>
      <c r="G128" s="21"/>
      <c r="H128" s="21"/>
      <c r="I128" s="21" t="s">
        <v>38</v>
      </c>
      <c r="J128" s="21" t="s">
        <v>37</v>
      </c>
      <c r="M128" s="12"/>
    </row>
    <row r="129" spans="1:13" ht="18" customHeight="1">
      <c r="A129" s="4">
        <v>128</v>
      </c>
      <c r="B129" s="37">
        <v>38102</v>
      </c>
      <c r="C129" s="34" t="s">
        <v>72</v>
      </c>
      <c r="D129" s="34" t="s">
        <v>35</v>
      </c>
      <c r="E129" s="34" t="s">
        <v>144</v>
      </c>
      <c r="F129" s="34" t="s">
        <v>33</v>
      </c>
      <c r="G129" s="21"/>
      <c r="H129" s="21"/>
      <c r="I129" s="21" t="s">
        <v>20</v>
      </c>
      <c r="J129" s="21" t="s">
        <v>14</v>
      </c>
      <c r="M129" s="13"/>
    </row>
    <row r="130" spans="1:13" ht="18" customHeight="1">
      <c r="A130" s="4">
        <v>129</v>
      </c>
      <c r="B130" s="37">
        <v>38102</v>
      </c>
      <c r="C130" s="34" t="s">
        <v>213</v>
      </c>
      <c r="D130" s="34" t="s">
        <v>178</v>
      </c>
      <c r="E130" s="34" t="s">
        <v>142</v>
      </c>
      <c r="F130" s="34" t="s">
        <v>173</v>
      </c>
      <c r="G130" s="21"/>
      <c r="H130" s="21"/>
      <c r="I130" s="21" t="s">
        <v>8</v>
      </c>
      <c r="J130" s="21" t="s">
        <v>26</v>
      </c>
      <c r="M130" s="12"/>
    </row>
    <row r="131" spans="1:13" ht="18" customHeight="1">
      <c r="A131" s="4">
        <v>130</v>
      </c>
      <c r="B131" s="37">
        <v>38102</v>
      </c>
      <c r="C131" s="34" t="s">
        <v>36</v>
      </c>
      <c r="D131" s="34" t="s">
        <v>4</v>
      </c>
      <c r="E131" s="34" t="s">
        <v>10</v>
      </c>
      <c r="F131" s="34" t="s">
        <v>166</v>
      </c>
      <c r="G131" s="21"/>
      <c r="H131" s="21"/>
      <c r="I131" s="21" t="s">
        <v>13</v>
      </c>
      <c r="J131" s="21" t="s">
        <v>19</v>
      </c>
      <c r="M131" s="12"/>
    </row>
    <row r="132" spans="1:13" ht="18" customHeight="1">
      <c r="A132" s="4">
        <v>131</v>
      </c>
      <c r="B132" s="37">
        <v>38102</v>
      </c>
      <c r="C132" s="34" t="s">
        <v>50</v>
      </c>
      <c r="D132" s="34" t="s">
        <v>153</v>
      </c>
      <c r="E132" s="34" t="s">
        <v>214</v>
      </c>
      <c r="F132" s="34" t="s">
        <v>185</v>
      </c>
      <c r="G132" s="21"/>
      <c r="H132" s="21"/>
      <c r="I132" s="21" t="s">
        <v>227</v>
      </c>
      <c r="J132" s="21" t="s">
        <v>32</v>
      </c>
      <c r="M132" s="12"/>
    </row>
    <row r="133" spans="1:13" ht="18" customHeight="1">
      <c r="A133" s="4">
        <v>132</v>
      </c>
      <c r="B133" s="37">
        <v>38102</v>
      </c>
      <c r="C133" s="34" t="s">
        <v>16</v>
      </c>
      <c r="D133" s="34" t="s">
        <v>46</v>
      </c>
      <c r="E133" s="34" t="s">
        <v>210</v>
      </c>
      <c r="F133" s="34" t="s">
        <v>218</v>
      </c>
      <c r="G133" s="21"/>
      <c r="H133" s="21"/>
      <c r="I133" s="21" t="s">
        <v>38</v>
      </c>
      <c r="J133" s="21" t="s">
        <v>37</v>
      </c>
      <c r="M133" s="12"/>
    </row>
    <row r="134" spans="1:13" ht="18" customHeight="1">
      <c r="A134" s="4">
        <v>133</v>
      </c>
      <c r="B134" s="37">
        <v>38102</v>
      </c>
      <c r="C134" s="34" t="s">
        <v>12</v>
      </c>
      <c r="D134" s="34" t="s">
        <v>5</v>
      </c>
      <c r="E134" s="34" t="s">
        <v>148</v>
      </c>
      <c r="F134" s="34" t="s">
        <v>29</v>
      </c>
      <c r="G134" s="21"/>
      <c r="H134" s="21"/>
      <c r="I134" s="21" t="s">
        <v>31</v>
      </c>
      <c r="J134" s="21" t="s">
        <v>228</v>
      </c>
      <c r="M134" s="12"/>
    </row>
    <row r="135" spans="1:13" ht="18" customHeight="1">
      <c r="A135" s="4">
        <v>134</v>
      </c>
      <c r="B135" s="37">
        <v>38104</v>
      </c>
      <c r="C135" s="34" t="s">
        <v>47</v>
      </c>
      <c r="D135" s="34" t="s">
        <v>161</v>
      </c>
      <c r="E135" s="34" t="s">
        <v>44</v>
      </c>
      <c r="F135" s="34" t="s">
        <v>214</v>
      </c>
      <c r="G135" s="21"/>
      <c r="H135" s="21"/>
      <c r="I135" s="21" t="s">
        <v>228</v>
      </c>
      <c r="J135" s="21" t="s">
        <v>8</v>
      </c>
      <c r="M135" s="12"/>
    </row>
    <row r="136" spans="1:13" ht="18" customHeight="1">
      <c r="A136" s="4">
        <v>135</v>
      </c>
      <c r="B136" s="37">
        <v>38104</v>
      </c>
      <c r="C136" s="34" t="s">
        <v>29</v>
      </c>
      <c r="D136" s="34" t="s">
        <v>213</v>
      </c>
      <c r="E136" s="36" t="s">
        <v>30</v>
      </c>
      <c r="F136" s="34" t="s">
        <v>5</v>
      </c>
      <c r="G136" s="21"/>
      <c r="H136" s="21"/>
      <c r="I136" s="21" t="s">
        <v>31</v>
      </c>
      <c r="J136" s="21" t="s">
        <v>227</v>
      </c>
      <c r="M136" s="12"/>
    </row>
    <row r="137" spans="1:13" ht="18" customHeight="1">
      <c r="A137" s="4">
        <v>136</v>
      </c>
      <c r="B137" s="37">
        <v>38104</v>
      </c>
      <c r="C137" s="34" t="s">
        <v>185</v>
      </c>
      <c r="D137" s="34" t="s">
        <v>142</v>
      </c>
      <c r="E137" s="34" t="s">
        <v>173</v>
      </c>
      <c r="F137" s="34" t="s">
        <v>146</v>
      </c>
      <c r="G137" s="21"/>
      <c r="H137" s="21"/>
      <c r="I137" s="21" t="s">
        <v>26</v>
      </c>
      <c r="J137" s="21" t="s">
        <v>32</v>
      </c>
      <c r="M137" s="12"/>
    </row>
    <row r="138" spans="1:13" ht="18" customHeight="1">
      <c r="A138" s="4">
        <v>137</v>
      </c>
      <c r="B138" s="37">
        <v>38104</v>
      </c>
      <c r="C138" s="34" t="s">
        <v>33</v>
      </c>
      <c r="D138" s="34" t="s">
        <v>15</v>
      </c>
      <c r="E138" s="34" t="s">
        <v>46</v>
      </c>
      <c r="F138" s="34" t="s">
        <v>210</v>
      </c>
      <c r="G138" s="21"/>
      <c r="H138" s="21"/>
      <c r="I138" s="21" t="s">
        <v>19</v>
      </c>
      <c r="J138" s="21" t="s">
        <v>20</v>
      </c>
      <c r="M138" s="12"/>
    </row>
    <row r="139" spans="1:13" ht="18" customHeight="1">
      <c r="A139" s="4">
        <v>138</v>
      </c>
      <c r="B139" s="37">
        <v>38105</v>
      </c>
      <c r="C139" s="34" t="s">
        <v>4</v>
      </c>
      <c r="D139" s="34" t="s">
        <v>10</v>
      </c>
      <c r="E139" s="34" t="s">
        <v>166</v>
      </c>
      <c r="F139" s="34" t="s">
        <v>35</v>
      </c>
      <c r="G139" s="21"/>
      <c r="H139" s="21"/>
      <c r="I139" s="21" t="s">
        <v>14</v>
      </c>
      <c r="J139" s="21" t="s">
        <v>37</v>
      </c>
      <c r="M139" s="12"/>
    </row>
    <row r="140" spans="1:13" ht="18" customHeight="1">
      <c r="A140" s="4">
        <v>139</v>
      </c>
      <c r="B140" s="37">
        <v>38105</v>
      </c>
      <c r="C140" s="34" t="s">
        <v>5</v>
      </c>
      <c r="D140" s="34" t="s">
        <v>12</v>
      </c>
      <c r="E140" s="34" t="s">
        <v>213</v>
      </c>
      <c r="F140" s="34" t="s">
        <v>30</v>
      </c>
      <c r="G140" s="21"/>
      <c r="H140" s="21"/>
      <c r="I140" s="21" t="s">
        <v>31</v>
      </c>
      <c r="J140" s="21" t="s">
        <v>227</v>
      </c>
      <c r="M140" s="12"/>
    </row>
    <row r="141" spans="1:13" ht="18" customHeight="1">
      <c r="A141" s="4">
        <v>140</v>
      </c>
      <c r="B141" s="37">
        <v>38105</v>
      </c>
      <c r="C141" s="34" t="s">
        <v>168</v>
      </c>
      <c r="D141" s="36" t="s">
        <v>72</v>
      </c>
      <c r="E141" s="34" t="s">
        <v>144</v>
      </c>
      <c r="F141" s="34" t="s">
        <v>7</v>
      </c>
      <c r="G141" s="21"/>
      <c r="H141" s="21"/>
      <c r="I141" s="21" t="s">
        <v>38</v>
      </c>
      <c r="J141" s="21" t="s">
        <v>13</v>
      </c>
      <c r="M141" s="12"/>
    </row>
    <row r="142" spans="1:13" ht="18" customHeight="1">
      <c r="A142" s="4">
        <v>141</v>
      </c>
      <c r="B142" s="37">
        <v>38105</v>
      </c>
      <c r="C142" s="34" t="s">
        <v>44</v>
      </c>
      <c r="D142" s="34" t="s">
        <v>214</v>
      </c>
      <c r="E142" s="34" t="s">
        <v>161</v>
      </c>
      <c r="F142" s="34" t="s">
        <v>23</v>
      </c>
      <c r="G142" s="21"/>
      <c r="H142" s="21"/>
      <c r="I142" s="21" t="s">
        <v>228</v>
      </c>
      <c r="J142" s="21" t="s">
        <v>8</v>
      </c>
      <c r="M142" s="12"/>
    </row>
    <row r="143" spans="1:13" ht="18" customHeight="1">
      <c r="A143" s="4">
        <v>142</v>
      </c>
      <c r="B143" s="37">
        <v>38105</v>
      </c>
      <c r="C143" s="34" t="s">
        <v>210</v>
      </c>
      <c r="D143" s="34" t="s">
        <v>16</v>
      </c>
      <c r="E143" s="34" t="s">
        <v>15</v>
      </c>
      <c r="F143" s="34" t="s">
        <v>46</v>
      </c>
      <c r="G143" s="21"/>
      <c r="H143" s="21"/>
      <c r="I143" s="21" t="s">
        <v>19</v>
      </c>
      <c r="J143" s="21" t="s">
        <v>20</v>
      </c>
      <c r="M143" s="12"/>
    </row>
    <row r="144" spans="1:13" ht="18" customHeight="1">
      <c r="A144" s="4">
        <v>143</v>
      </c>
      <c r="B144" s="37">
        <v>38105</v>
      </c>
      <c r="C144" s="36" t="s">
        <v>146</v>
      </c>
      <c r="D144" s="34" t="s">
        <v>173</v>
      </c>
      <c r="E144" s="34" t="s">
        <v>153</v>
      </c>
      <c r="F144" s="34" t="s">
        <v>142</v>
      </c>
      <c r="G144" s="21"/>
      <c r="H144" s="21"/>
      <c r="I144" s="21" t="s">
        <v>26</v>
      </c>
      <c r="J144" s="21" t="s">
        <v>32</v>
      </c>
      <c r="M144" s="13"/>
    </row>
    <row r="145" spans="1:13" ht="18" customHeight="1">
      <c r="A145" s="4">
        <v>144</v>
      </c>
      <c r="B145" s="37">
        <v>38106</v>
      </c>
      <c r="C145" s="34" t="s">
        <v>166</v>
      </c>
      <c r="D145" s="34" t="s">
        <v>27</v>
      </c>
      <c r="E145" s="34" t="s">
        <v>35</v>
      </c>
      <c r="F145" s="34" t="s">
        <v>10</v>
      </c>
      <c r="G145" s="21"/>
      <c r="H145" s="21"/>
      <c r="I145" s="21" t="s">
        <v>14</v>
      </c>
      <c r="J145" s="21" t="s">
        <v>37</v>
      </c>
      <c r="M145" s="12"/>
    </row>
    <row r="146" spans="1:13" ht="18" customHeight="1">
      <c r="A146" s="4">
        <v>145</v>
      </c>
      <c r="B146" s="37">
        <v>38106</v>
      </c>
      <c r="C146" s="34" t="s">
        <v>7</v>
      </c>
      <c r="D146" s="34" t="s">
        <v>22</v>
      </c>
      <c r="E146" s="34" t="s">
        <v>72</v>
      </c>
      <c r="F146" s="34" t="s">
        <v>144</v>
      </c>
      <c r="G146" s="21"/>
      <c r="H146" s="21"/>
      <c r="I146" s="21" t="s">
        <v>38</v>
      </c>
      <c r="J146" s="21" t="s">
        <v>13</v>
      </c>
      <c r="M146" s="12"/>
    </row>
    <row r="147" spans="1:13" ht="18" customHeight="1">
      <c r="A147" s="4">
        <v>146</v>
      </c>
      <c r="B147" s="37">
        <v>38106</v>
      </c>
      <c r="C147" s="34" t="s">
        <v>46</v>
      </c>
      <c r="D147" s="34" t="s">
        <v>33</v>
      </c>
      <c r="E147" s="34" t="s">
        <v>16</v>
      </c>
      <c r="F147" s="34" t="s">
        <v>15</v>
      </c>
      <c r="G147" s="21"/>
      <c r="H147" s="21"/>
      <c r="I147" s="21" t="s">
        <v>19</v>
      </c>
      <c r="J147" s="21" t="s">
        <v>20</v>
      </c>
      <c r="M147" s="12"/>
    </row>
    <row r="148" spans="1:13" ht="18" customHeight="1">
      <c r="A148" s="4">
        <v>147</v>
      </c>
      <c r="B148" s="37">
        <v>38106</v>
      </c>
      <c r="C148" s="34" t="s">
        <v>23</v>
      </c>
      <c r="D148" s="34" t="s">
        <v>47</v>
      </c>
      <c r="E148" s="34" t="s">
        <v>214</v>
      </c>
      <c r="F148" s="34" t="s">
        <v>161</v>
      </c>
      <c r="G148" s="21"/>
      <c r="H148" s="21"/>
      <c r="I148" s="21" t="s">
        <v>228</v>
      </c>
      <c r="J148" s="21" t="s">
        <v>8</v>
      </c>
      <c r="M148" s="12"/>
    </row>
    <row r="149" spans="1:13" ht="18" customHeight="1">
      <c r="A149" s="4">
        <v>148</v>
      </c>
      <c r="B149" s="37">
        <v>38106</v>
      </c>
      <c r="C149" s="34" t="s">
        <v>30</v>
      </c>
      <c r="D149" s="34" t="s">
        <v>29</v>
      </c>
      <c r="E149" s="34" t="s">
        <v>12</v>
      </c>
      <c r="F149" s="34" t="s">
        <v>213</v>
      </c>
      <c r="G149" s="21"/>
      <c r="H149" s="21"/>
      <c r="I149" s="21" t="s">
        <v>31</v>
      </c>
      <c r="J149" s="21" t="s">
        <v>227</v>
      </c>
      <c r="M149" s="12"/>
    </row>
    <row r="150" spans="1:13" ht="18" customHeight="1">
      <c r="A150" s="4">
        <v>149</v>
      </c>
      <c r="B150" s="37">
        <v>38106</v>
      </c>
      <c r="C150" s="34" t="s">
        <v>142</v>
      </c>
      <c r="D150" s="34" t="s">
        <v>153</v>
      </c>
      <c r="E150" s="34" t="s">
        <v>185</v>
      </c>
      <c r="F150" s="34" t="s">
        <v>173</v>
      </c>
      <c r="G150" s="21"/>
      <c r="H150" s="21"/>
      <c r="I150" s="21" t="s">
        <v>26</v>
      </c>
      <c r="J150" s="21" t="s">
        <v>32</v>
      </c>
      <c r="M150" s="12"/>
    </row>
    <row r="151" spans="1:13" ht="18" customHeight="1">
      <c r="A151" s="4">
        <v>150</v>
      </c>
      <c r="B151" s="37">
        <v>38107</v>
      </c>
      <c r="C151" s="34" t="s">
        <v>148</v>
      </c>
      <c r="D151" s="34" t="s">
        <v>131</v>
      </c>
      <c r="E151" s="34" t="s">
        <v>146</v>
      </c>
      <c r="F151" s="34" t="s">
        <v>153</v>
      </c>
      <c r="G151" s="21"/>
      <c r="H151" s="21"/>
      <c r="I151" s="21" t="s">
        <v>8</v>
      </c>
      <c r="J151" s="21" t="s">
        <v>32</v>
      </c>
      <c r="M151" s="12"/>
    </row>
    <row r="152" spans="1:13" ht="18" customHeight="1">
      <c r="A152" s="4">
        <v>151</v>
      </c>
      <c r="B152" s="37">
        <v>38107</v>
      </c>
      <c r="C152" s="34" t="s">
        <v>35</v>
      </c>
      <c r="D152" s="34" t="s">
        <v>168</v>
      </c>
      <c r="E152" s="34" t="s">
        <v>22</v>
      </c>
      <c r="F152" s="34" t="s">
        <v>72</v>
      </c>
      <c r="G152" s="21"/>
      <c r="H152" s="21"/>
      <c r="I152" s="21" t="s">
        <v>37</v>
      </c>
      <c r="J152" s="21" t="s">
        <v>19</v>
      </c>
      <c r="M152" s="12"/>
    </row>
    <row r="153" spans="1:13" ht="18" customHeight="1">
      <c r="A153" s="4">
        <v>152</v>
      </c>
      <c r="B153" s="37">
        <v>38107</v>
      </c>
      <c r="C153" s="34" t="s">
        <v>10</v>
      </c>
      <c r="D153" s="34" t="s">
        <v>4</v>
      </c>
      <c r="E153" s="34" t="s">
        <v>27</v>
      </c>
      <c r="F153" s="34" t="s">
        <v>6</v>
      </c>
      <c r="G153" s="21"/>
      <c r="H153" s="21"/>
      <c r="I153" s="21" t="s">
        <v>20</v>
      </c>
      <c r="J153" s="21" t="s">
        <v>13</v>
      </c>
      <c r="M153" s="12"/>
    </row>
    <row r="154" spans="1:13" ht="18" customHeight="1">
      <c r="A154" s="4">
        <v>153</v>
      </c>
      <c r="B154" s="37">
        <v>38107</v>
      </c>
      <c r="C154" s="34" t="s">
        <v>144</v>
      </c>
      <c r="D154" s="34" t="s">
        <v>210</v>
      </c>
      <c r="E154" s="34" t="s">
        <v>49</v>
      </c>
      <c r="F154" s="34" t="s">
        <v>16</v>
      </c>
      <c r="G154" s="21"/>
      <c r="H154" s="21"/>
      <c r="I154" s="21" t="s">
        <v>38</v>
      </c>
      <c r="J154" s="21" t="s">
        <v>14</v>
      </c>
      <c r="M154" s="12"/>
    </row>
    <row r="155" spans="1:13" ht="18" customHeight="1">
      <c r="A155" s="4">
        <v>154</v>
      </c>
      <c r="B155" s="37">
        <v>38108</v>
      </c>
      <c r="C155" s="34" t="s">
        <v>72</v>
      </c>
      <c r="D155" s="34" t="s">
        <v>163</v>
      </c>
      <c r="E155" s="34" t="s">
        <v>168</v>
      </c>
      <c r="F155" s="34" t="s">
        <v>22</v>
      </c>
      <c r="G155" s="21"/>
      <c r="H155" s="21"/>
      <c r="I155" s="21" t="s">
        <v>37</v>
      </c>
      <c r="J155" s="21" t="s">
        <v>19</v>
      </c>
      <c r="M155" s="12"/>
    </row>
    <row r="156" spans="1:13" ht="18" customHeight="1">
      <c r="A156" s="4">
        <v>155</v>
      </c>
      <c r="B156" s="37">
        <v>38108</v>
      </c>
      <c r="C156" s="34" t="s">
        <v>153</v>
      </c>
      <c r="D156" s="34" t="s">
        <v>146</v>
      </c>
      <c r="E156" s="34" t="s">
        <v>131</v>
      </c>
      <c r="F156" s="34" t="s">
        <v>178</v>
      </c>
      <c r="G156" s="21"/>
      <c r="H156" s="21"/>
      <c r="I156" s="21" t="s">
        <v>8</v>
      </c>
      <c r="J156" s="21" t="s">
        <v>32</v>
      </c>
      <c r="M156" s="12"/>
    </row>
    <row r="157" spans="1:13" ht="18" customHeight="1">
      <c r="A157" s="4">
        <v>156</v>
      </c>
      <c r="B157" s="37">
        <v>38108</v>
      </c>
      <c r="C157" s="34" t="s">
        <v>213</v>
      </c>
      <c r="D157" s="34" t="s">
        <v>5</v>
      </c>
      <c r="E157" s="34" t="s">
        <v>29</v>
      </c>
      <c r="F157" s="34" t="s">
        <v>12</v>
      </c>
      <c r="G157" s="21"/>
      <c r="H157" s="21"/>
      <c r="I157" s="21" t="s">
        <v>31</v>
      </c>
      <c r="J157" s="21" t="s">
        <v>26</v>
      </c>
      <c r="L157" s="53"/>
      <c r="M157" s="12"/>
    </row>
    <row r="158" spans="1:13" ht="18" customHeight="1">
      <c r="A158" s="4">
        <v>157</v>
      </c>
      <c r="B158" s="37">
        <v>38108</v>
      </c>
      <c r="C158" s="34" t="s">
        <v>6</v>
      </c>
      <c r="D158" s="34" t="s">
        <v>166</v>
      </c>
      <c r="E158" s="34" t="s">
        <v>4</v>
      </c>
      <c r="F158" s="34" t="s">
        <v>27</v>
      </c>
      <c r="G158" s="21"/>
      <c r="H158" s="21"/>
      <c r="I158" s="21" t="s">
        <v>20</v>
      </c>
      <c r="J158" s="21" t="s">
        <v>13</v>
      </c>
      <c r="L158" s="53"/>
      <c r="M158" s="12"/>
    </row>
    <row r="159" spans="1:13" ht="18" customHeight="1">
      <c r="A159" s="4">
        <v>158</v>
      </c>
      <c r="B159" s="37">
        <v>38108</v>
      </c>
      <c r="C159" s="34" t="s">
        <v>214</v>
      </c>
      <c r="D159" s="34" t="s">
        <v>161</v>
      </c>
      <c r="E159" s="36" t="s">
        <v>182</v>
      </c>
      <c r="F159" s="34" t="s">
        <v>47</v>
      </c>
      <c r="G159" s="21"/>
      <c r="H159" s="21"/>
      <c r="I159" s="21" t="s">
        <v>227</v>
      </c>
      <c r="J159" s="21" t="s">
        <v>228</v>
      </c>
      <c r="L159" s="53"/>
      <c r="M159" s="12"/>
    </row>
    <row r="160" spans="1:13" ht="18" customHeight="1">
      <c r="A160" s="4">
        <v>159</v>
      </c>
      <c r="B160" s="37">
        <v>38108</v>
      </c>
      <c r="C160" s="34" t="s">
        <v>16</v>
      </c>
      <c r="D160" s="34" t="s">
        <v>7</v>
      </c>
      <c r="E160" s="34" t="s">
        <v>210</v>
      </c>
      <c r="F160" s="34" t="s">
        <v>49</v>
      </c>
      <c r="G160" s="21"/>
      <c r="H160" s="21"/>
      <c r="I160" s="21" t="s">
        <v>38</v>
      </c>
      <c r="J160" s="21" t="s">
        <v>14</v>
      </c>
      <c r="L160" s="53"/>
      <c r="M160" s="12"/>
    </row>
    <row r="161" spans="1:13" ht="18" customHeight="1">
      <c r="A161" s="4">
        <v>160</v>
      </c>
      <c r="B161" s="37">
        <v>38109</v>
      </c>
      <c r="C161" s="34" t="s">
        <v>173</v>
      </c>
      <c r="D161" s="34" t="s">
        <v>142</v>
      </c>
      <c r="E161" s="34" t="s">
        <v>47</v>
      </c>
      <c r="F161" s="34" t="s">
        <v>24</v>
      </c>
      <c r="G161" s="21"/>
      <c r="H161" s="21"/>
      <c r="I161" s="21" t="s">
        <v>227</v>
      </c>
      <c r="J161" s="21" t="s">
        <v>228</v>
      </c>
      <c r="L161" s="53"/>
      <c r="M161" s="12"/>
    </row>
    <row r="162" spans="1:13" ht="18" customHeight="1">
      <c r="A162" s="4">
        <v>161</v>
      </c>
      <c r="B162" s="37">
        <v>38109</v>
      </c>
      <c r="C162" s="34" t="s">
        <v>49</v>
      </c>
      <c r="D162" s="34" t="s">
        <v>144</v>
      </c>
      <c r="E162" s="34" t="s">
        <v>7</v>
      </c>
      <c r="F162" s="34" t="s">
        <v>210</v>
      </c>
      <c r="G162" s="21"/>
      <c r="H162" s="21"/>
      <c r="I162" s="21" t="s">
        <v>38</v>
      </c>
      <c r="J162" s="21" t="s">
        <v>14</v>
      </c>
      <c r="M162" s="12"/>
    </row>
    <row r="163" spans="1:13" ht="18" customHeight="1">
      <c r="A163" s="4">
        <v>162</v>
      </c>
      <c r="B163" s="37">
        <v>38109</v>
      </c>
      <c r="C163" s="34" t="s">
        <v>131</v>
      </c>
      <c r="D163" s="34" t="s">
        <v>178</v>
      </c>
      <c r="E163" s="34" t="s">
        <v>148</v>
      </c>
      <c r="F163" s="34" t="s">
        <v>146</v>
      </c>
      <c r="G163" s="21"/>
      <c r="H163" s="21"/>
      <c r="I163" s="21" t="s">
        <v>8</v>
      </c>
      <c r="J163" s="21" t="s">
        <v>32</v>
      </c>
      <c r="M163" s="12"/>
    </row>
    <row r="164" spans="1:13" ht="18" customHeight="1">
      <c r="A164" s="4">
        <v>163</v>
      </c>
      <c r="B164" s="37">
        <v>38109</v>
      </c>
      <c r="C164" s="34" t="s">
        <v>27</v>
      </c>
      <c r="D164" s="34" t="s">
        <v>10</v>
      </c>
      <c r="E164" s="34" t="s">
        <v>166</v>
      </c>
      <c r="F164" s="34" t="s">
        <v>4</v>
      </c>
      <c r="G164" s="21"/>
      <c r="H164" s="21"/>
      <c r="I164" s="21" t="s">
        <v>20</v>
      </c>
      <c r="J164" s="21" t="s">
        <v>13</v>
      </c>
      <c r="M164" s="12"/>
    </row>
    <row r="165" spans="1:13" ht="18" customHeight="1">
      <c r="A165" s="4">
        <v>164</v>
      </c>
      <c r="B165" s="38">
        <v>38109</v>
      </c>
      <c r="C165" s="21" t="s">
        <v>22</v>
      </c>
      <c r="D165" s="21" t="s">
        <v>35</v>
      </c>
      <c r="E165" s="21" t="s">
        <v>163</v>
      </c>
      <c r="F165" s="21" t="s">
        <v>168</v>
      </c>
      <c r="G165" s="21"/>
      <c r="H165" s="21"/>
      <c r="I165" s="21" t="s">
        <v>37</v>
      </c>
      <c r="J165" s="21" t="s">
        <v>19</v>
      </c>
    </row>
    <row r="166" spans="1:13" ht="18" customHeight="1">
      <c r="A166" s="4">
        <v>165</v>
      </c>
      <c r="B166" s="38">
        <v>38109</v>
      </c>
      <c r="C166" s="21" t="s">
        <v>12</v>
      </c>
      <c r="D166" s="21" t="s">
        <v>30</v>
      </c>
      <c r="E166" s="21" t="s">
        <v>5</v>
      </c>
      <c r="F166" s="21" t="s">
        <v>29</v>
      </c>
      <c r="G166" s="21"/>
      <c r="H166" s="21"/>
      <c r="I166" s="21" t="s">
        <v>31</v>
      </c>
      <c r="J166" s="21" t="s">
        <v>26</v>
      </c>
    </row>
    <row r="167" spans="1:13" ht="18" customHeight="1">
      <c r="A167" s="4">
        <v>166</v>
      </c>
      <c r="B167" s="38">
        <v>38110</v>
      </c>
      <c r="C167" s="21" t="s">
        <v>182</v>
      </c>
      <c r="D167" s="21" t="s">
        <v>185</v>
      </c>
      <c r="E167" s="21" t="s">
        <v>153</v>
      </c>
      <c r="F167" s="21" t="s">
        <v>161</v>
      </c>
      <c r="G167" s="21"/>
      <c r="H167" s="21"/>
      <c r="I167" s="21" t="s">
        <v>228</v>
      </c>
      <c r="J167" s="21" t="s">
        <v>31</v>
      </c>
    </row>
    <row r="168" spans="1:13" ht="18" customHeight="1">
      <c r="A168" s="4">
        <v>167</v>
      </c>
      <c r="B168" s="38">
        <v>38110</v>
      </c>
      <c r="C168" s="21" t="s">
        <v>47</v>
      </c>
      <c r="D168" s="21" t="s">
        <v>214</v>
      </c>
      <c r="E168" s="21" t="s">
        <v>24</v>
      </c>
      <c r="F168" s="21" t="s">
        <v>142</v>
      </c>
      <c r="G168" s="21"/>
      <c r="H168" s="21"/>
      <c r="I168" s="21" t="s">
        <v>26</v>
      </c>
      <c r="J168" s="21" t="s">
        <v>8</v>
      </c>
    </row>
    <row r="169" spans="1:13" ht="18" customHeight="1">
      <c r="A169" s="4">
        <v>168</v>
      </c>
      <c r="B169" s="38">
        <v>38110</v>
      </c>
      <c r="C169" s="21" t="s">
        <v>168</v>
      </c>
      <c r="D169" s="21" t="s">
        <v>72</v>
      </c>
      <c r="E169" s="21" t="s">
        <v>35</v>
      </c>
      <c r="F169" s="21" t="s">
        <v>163</v>
      </c>
      <c r="G169" s="21"/>
      <c r="H169" s="21"/>
      <c r="I169" s="21" t="s">
        <v>14</v>
      </c>
      <c r="J169" s="21" t="s">
        <v>20</v>
      </c>
    </row>
    <row r="170" spans="1:13" ht="18" customHeight="1">
      <c r="A170" s="4">
        <v>169</v>
      </c>
      <c r="B170" s="38">
        <v>38110</v>
      </c>
      <c r="C170" s="21" t="s">
        <v>29</v>
      </c>
      <c r="D170" s="36" t="s">
        <v>148</v>
      </c>
      <c r="E170" s="21" t="s">
        <v>30</v>
      </c>
      <c r="F170" s="21" t="s">
        <v>5</v>
      </c>
      <c r="G170" s="21"/>
      <c r="H170" s="21"/>
      <c r="I170" s="21" t="s">
        <v>32</v>
      </c>
      <c r="J170" s="21" t="s">
        <v>227</v>
      </c>
    </row>
    <row r="171" spans="1:13" ht="18" customHeight="1">
      <c r="A171" s="4">
        <v>170</v>
      </c>
      <c r="B171" s="38">
        <v>38110</v>
      </c>
      <c r="C171" s="21" t="s">
        <v>210</v>
      </c>
      <c r="D171" s="21" t="s">
        <v>16</v>
      </c>
      <c r="E171" s="21" t="s">
        <v>144</v>
      </c>
      <c r="F171" s="21" t="s">
        <v>218</v>
      </c>
      <c r="G171" s="21"/>
      <c r="H171" s="21"/>
      <c r="I171" s="21" t="s">
        <v>13</v>
      </c>
      <c r="J171" s="21" t="s">
        <v>37</v>
      </c>
    </row>
    <row r="172" spans="1:13" ht="18" customHeight="1">
      <c r="A172" s="4">
        <v>171</v>
      </c>
      <c r="B172" s="38">
        <v>38111</v>
      </c>
      <c r="C172" s="36" t="s">
        <v>166</v>
      </c>
      <c r="D172" s="21" t="s">
        <v>49</v>
      </c>
      <c r="E172" s="21" t="s">
        <v>46</v>
      </c>
      <c r="F172" s="21" t="s">
        <v>10</v>
      </c>
      <c r="G172" s="21"/>
      <c r="H172" s="21"/>
      <c r="I172" s="21" t="s">
        <v>19</v>
      </c>
      <c r="J172" s="21" t="s">
        <v>38</v>
      </c>
      <c r="M172" s="13"/>
    </row>
    <row r="173" spans="1:13" ht="18" customHeight="1">
      <c r="A173" s="4">
        <v>172</v>
      </c>
      <c r="B173" s="38">
        <v>38111</v>
      </c>
      <c r="C173" s="21" t="s">
        <v>161</v>
      </c>
      <c r="D173" s="21" t="s">
        <v>153</v>
      </c>
      <c r="E173" s="21" t="s">
        <v>146</v>
      </c>
      <c r="F173" s="21" t="s">
        <v>185</v>
      </c>
      <c r="G173" s="21"/>
      <c r="H173" s="21"/>
      <c r="I173" s="21" t="s">
        <v>228</v>
      </c>
      <c r="J173" s="21" t="s">
        <v>31</v>
      </c>
    </row>
    <row r="174" spans="1:13" ht="18" customHeight="1">
      <c r="A174" s="4">
        <v>173</v>
      </c>
      <c r="B174" s="38">
        <v>38111</v>
      </c>
      <c r="C174" s="21" t="s">
        <v>5</v>
      </c>
      <c r="D174" s="21" t="s">
        <v>213</v>
      </c>
      <c r="E174" s="21" t="s">
        <v>178</v>
      </c>
      <c r="F174" s="21" t="s">
        <v>131</v>
      </c>
      <c r="G174" s="21"/>
      <c r="H174" s="21"/>
      <c r="I174" s="21" t="s">
        <v>32</v>
      </c>
      <c r="J174" s="21" t="s">
        <v>227</v>
      </c>
    </row>
    <row r="175" spans="1:13" ht="18" customHeight="1">
      <c r="A175" s="4">
        <v>174</v>
      </c>
      <c r="B175" s="38">
        <v>38111</v>
      </c>
      <c r="C175" s="21" t="s">
        <v>218</v>
      </c>
      <c r="D175" s="21" t="s">
        <v>17</v>
      </c>
      <c r="E175" s="21" t="s">
        <v>16</v>
      </c>
      <c r="F175" s="21" t="s">
        <v>144</v>
      </c>
      <c r="G175" s="21"/>
      <c r="H175" s="21"/>
      <c r="I175" s="21" t="s">
        <v>13</v>
      </c>
      <c r="J175" s="21" t="s">
        <v>37</v>
      </c>
    </row>
    <row r="176" spans="1:13" ht="18" customHeight="1">
      <c r="A176" s="4">
        <v>175</v>
      </c>
      <c r="B176" s="38">
        <v>38111</v>
      </c>
      <c r="C176" s="21" t="s">
        <v>163</v>
      </c>
      <c r="D176" s="21" t="s">
        <v>22</v>
      </c>
      <c r="E176" s="21" t="s">
        <v>72</v>
      </c>
      <c r="F176" s="21" t="s">
        <v>35</v>
      </c>
      <c r="G176" s="21"/>
      <c r="H176" s="21"/>
      <c r="I176" s="21" t="s">
        <v>14</v>
      </c>
      <c r="J176" s="21" t="s">
        <v>20</v>
      </c>
    </row>
    <row r="177" spans="1:13" ht="18" customHeight="1">
      <c r="A177" s="4">
        <v>176</v>
      </c>
      <c r="B177" s="37">
        <v>38112</v>
      </c>
      <c r="C177" s="34" t="s">
        <v>35</v>
      </c>
      <c r="D177" s="34" t="s">
        <v>168</v>
      </c>
      <c r="E177" s="34" t="s">
        <v>22</v>
      </c>
      <c r="F177" s="34" t="s">
        <v>72</v>
      </c>
      <c r="G177" s="21"/>
      <c r="H177" s="21"/>
      <c r="I177" s="21" t="s">
        <v>14</v>
      </c>
      <c r="J177" s="21" t="s">
        <v>20</v>
      </c>
      <c r="M177" s="12"/>
    </row>
    <row r="178" spans="1:13" ht="18" customHeight="1">
      <c r="A178" s="4">
        <v>177</v>
      </c>
      <c r="B178" s="37">
        <v>38112</v>
      </c>
      <c r="C178" s="34" t="s">
        <v>10</v>
      </c>
      <c r="D178" s="34" t="s">
        <v>4</v>
      </c>
      <c r="E178" s="34" t="s">
        <v>49</v>
      </c>
      <c r="F178" s="34" t="s">
        <v>46</v>
      </c>
      <c r="G178" s="21"/>
      <c r="H178" s="21"/>
      <c r="I178" s="21" t="s">
        <v>19</v>
      </c>
      <c r="J178" s="21" t="s">
        <v>38</v>
      </c>
      <c r="M178" s="12"/>
    </row>
    <row r="179" spans="1:13" ht="18" customHeight="1">
      <c r="A179" s="4">
        <v>178</v>
      </c>
      <c r="B179" s="37">
        <v>38112</v>
      </c>
      <c r="C179" s="34" t="s">
        <v>30</v>
      </c>
      <c r="D179" s="34" t="s">
        <v>29</v>
      </c>
      <c r="E179" s="34" t="s">
        <v>213</v>
      </c>
      <c r="F179" s="34" t="s">
        <v>12</v>
      </c>
      <c r="G179" s="21"/>
      <c r="H179" s="21"/>
      <c r="I179" s="21" t="s">
        <v>32</v>
      </c>
      <c r="J179" s="21" t="s">
        <v>227</v>
      </c>
      <c r="M179" s="12"/>
    </row>
    <row r="180" spans="1:13" ht="18" customHeight="1">
      <c r="A180" s="4">
        <v>179</v>
      </c>
      <c r="B180" s="37">
        <v>38112</v>
      </c>
      <c r="C180" s="34" t="s">
        <v>144</v>
      </c>
      <c r="D180" s="34" t="s">
        <v>210</v>
      </c>
      <c r="E180" s="34" t="s">
        <v>17</v>
      </c>
      <c r="F180" s="34" t="s">
        <v>16</v>
      </c>
      <c r="G180" s="21"/>
      <c r="H180" s="21"/>
      <c r="I180" s="21" t="s">
        <v>13</v>
      </c>
      <c r="J180" s="21" t="s">
        <v>37</v>
      </c>
      <c r="M180" s="12"/>
    </row>
    <row r="181" spans="1:13" ht="18" customHeight="1">
      <c r="A181" s="4">
        <v>180</v>
      </c>
      <c r="B181" s="37">
        <v>38112</v>
      </c>
      <c r="C181" s="34" t="s">
        <v>142</v>
      </c>
      <c r="D181" s="34" t="s">
        <v>47</v>
      </c>
      <c r="E181" s="34" t="s">
        <v>214</v>
      </c>
      <c r="F181" s="34" t="s">
        <v>23</v>
      </c>
      <c r="G181" s="21"/>
      <c r="H181" s="21"/>
      <c r="I181" s="21" t="s">
        <v>26</v>
      </c>
      <c r="J181" s="21" t="s">
        <v>8</v>
      </c>
      <c r="M181" s="12"/>
    </row>
    <row r="182" spans="1:13" ht="18" customHeight="1">
      <c r="A182" s="4">
        <v>181</v>
      </c>
      <c r="B182" s="37">
        <v>38112</v>
      </c>
      <c r="C182" s="34" t="s">
        <v>146</v>
      </c>
      <c r="D182" s="34" t="s">
        <v>182</v>
      </c>
      <c r="E182" s="34" t="s">
        <v>185</v>
      </c>
      <c r="F182" s="34" t="s">
        <v>153</v>
      </c>
      <c r="G182" s="21"/>
      <c r="H182" s="21"/>
      <c r="I182" s="21" t="s">
        <v>228</v>
      </c>
      <c r="J182" s="21" t="s">
        <v>31</v>
      </c>
      <c r="M182" s="12"/>
    </row>
    <row r="183" spans="1:13" ht="18" customHeight="1">
      <c r="A183" s="4">
        <v>182</v>
      </c>
      <c r="B183" s="37">
        <v>38114</v>
      </c>
      <c r="C183" s="34" t="s">
        <v>213</v>
      </c>
      <c r="D183" s="34" t="s">
        <v>12</v>
      </c>
      <c r="E183" s="34" t="s">
        <v>29</v>
      </c>
      <c r="F183" s="34" t="s">
        <v>44</v>
      </c>
      <c r="G183" s="21"/>
      <c r="H183" s="21"/>
      <c r="I183" s="21" t="s">
        <v>8</v>
      </c>
      <c r="J183" s="21" t="s">
        <v>227</v>
      </c>
      <c r="M183" s="12"/>
    </row>
    <row r="184" spans="1:13" ht="18" customHeight="1">
      <c r="A184" s="4">
        <v>183</v>
      </c>
      <c r="B184" s="37">
        <v>38114</v>
      </c>
      <c r="C184" s="34" t="s">
        <v>46</v>
      </c>
      <c r="D184" s="34" t="s">
        <v>6</v>
      </c>
      <c r="E184" s="34" t="s">
        <v>210</v>
      </c>
      <c r="F184" s="34" t="s">
        <v>15</v>
      </c>
      <c r="G184" s="21"/>
      <c r="H184" s="21"/>
      <c r="I184" s="21" t="s">
        <v>38</v>
      </c>
      <c r="J184" s="21" t="s">
        <v>20</v>
      </c>
      <c r="M184" s="12"/>
    </row>
    <row r="185" spans="1:13" ht="18" customHeight="1">
      <c r="A185" s="4">
        <v>184</v>
      </c>
      <c r="B185" s="37">
        <v>38114</v>
      </c>
      <c r="C185" s="34" t="s">
        <v>131</v>
      </c>
      <c r="D185" s="34" t="s">
        <v>5</v>
      </c>
      <c r="E185" s="34" t="s">
        <v>178</v>
      </c>
      <c r="F185" s="34" t="s">
        <v>148</v>
      </c>
      <c r="G185" s="21"/>
      <c r="H185" s="21"/>
      <c r="I185" s="21" t="s">
        <v>32</v>
      </c>
      <c r="J185" s="21" t="s">
        <v>31</v>
      </c>
      <c r="M185" s="12"/>
    </row>
    <row r="186" spans="1:13" ht="18" customHeight="1">
      <c r="A186" s="4">
        <v>185</v>
      </c>
      <c r="B186" s="37">
        <v>38114</v>
      </c>
      <c r="C186" s="34" t="s">
        <v>214</v>
      </c>
      <c r="D186" s="34" t="s">
        <v>23</v>
      </c>
      <c r="E186" s="34" t="s">
        <v>47</v>
      </c>
      <c r="F186" s="34" t="s">
        <v>173</v>
      </c>
      <c r="G186" s="21"/>
      <c r="H186" s="21"/>
      <c r="I186" s="21" t="s">
        <v>228</v>
      </c>
      <c r="J186" s="21" t="s">
        <v>26</v>
      </c>
      <c r="M186" s="12"/>
    </row>
    <row r="187" spans="1:13" ht="18" customHeight="1">
      <c r="A187" s="4">
        <v>186</v>
      </c>
      <c r="B187" s="37">
        <v>38114</v>
      </c>
      <c r="C187" s="34" t="s">
        <v>16</v>
      </c>
      <c r="D187" s="34" t="s">
        <v>163</v>
      </c>
      <c r="E187" s="34" t="s">
        <v>168</v>
      </c>
      <c r="F187" s="34" t="s">
        <v>49</v>
      </c>
      <c r="G187" s="21"/>
      <c r="H187" s="21"/>
      <c r="I187" s="21" t="s">
        <v>19</v>
      </c>
      <c r="J187" s="21" t="s">
        <v>37</v>
      </c>
      <c r="M187" s="12"/>
    </row>
    <row r="188" spans="1:13" ht="18" customHeight="1">
      <c r="A188" s="4">
        <v>187</v>
      </c>
      <c r="B188" s="37">
        <v>38115</v>
      </c>
      <c r="C188" s="34" t="s">
        <v>148</v>
      </c>
      <c r="D188" s="34" t="s">
        <v>178</v>
      </c>
      <c r="E188" s="36" t="s">
        <v>5</v>
      </c>
      <c r="F188" s="34" t="s">
        <v>185</v>
      </c>
      <c r="G188" s="21"/>
      <c r="H188" s="21"/>
      <c r="I188" s="21" t="s">
        <v>32</v>
      </c>
      <c r="J188" s="21" t="s">
        <v>31</v>
      </c>
      <c r="M188" s="12"/>
    </row>
    <row r="189" spans="1:13" ht="18" customHeight="1">
      <c r="A189" s="4">
        <v>188</v>
      </c>
      <c r="B189" s="37">
        <v>38115</v>
      </c>
      <c r="C189" s="34" t="s">
        <v>173</v>
      </c>
      <c r="D189" s="34" t="s">
        <v>142</v>
      </c>
      <c r="E189" s="34" t="s">
        <v>23</v>
      </c>
      <c r="F189" s="34" t="s">
        <v>47</v>
      </c>
      <c r="G189" s="21"/>
      <c r="H189" s="21"/>
      <c r="I189" s="21" t="s">
        <v>228</v>
      </c>
      <c r="J189" s="21" t="s">
        <v>26</v>
      </c>
      <c r="M189" s="12"/>
    </row>
    <row r="190" spans="1:13" ht="18" customHeight="1">
      <c r="A190" s="4">
        <v>189</v>
      </c>
      <c r="B190" s="37">
        <v>38115</v>
      </c>
      <c r="C190" s="34" t="s">
        <v>49</v>
      </c>
      <c r="D190" s="34" t="s">
        <v>35</v>
      </c>
      <c r="E190" s="34" t="s">
        <v>163</v>
      </c>
      <c r="F190" s="34" t="s">
        <v>168</v>
      </c>
      <c r="G190" s="21"/>
      <c r="H190" s="21"/>
      <c r="I190" s="21" t="s">
        <v>19</v>
      </c>
      <c r="J190" s="21" t="s">
        <v>37</v>
      </c>
      <c r="M190" s="12"/>
    </row>
    <row r="191" spans="1:13" ht="18" customHeight="1">
      <c r="A191" s="4">
        <v>190</v>
      </c>
      <c r="B191" s="37">
        <v>38115</v>
      </c>
      <c r="C191" s="34" t="s">
        <v>44</v>
      </c>
      <c r="D191" s="34" t="s">
        <v>30</v>
      </c>
      <c r="E191" s="34" t="s">
        <v>12</v>
      </c>
      <c r="F191" s="34" t="s">
        <v>29</v>
      </c>
      <c r="G191" s="21"/>
      <c r="H191" s="21"/>
      <c r="I191" s="21" t="s">
        <v>8</v>
      </c>
      <c r="J191" s="21" t="s">
        <v>227</v>
      </c>
      <c r="M191" s="12"/>
    </row>
    <row r="192" spans="1:13" ht="18" customHeight="1">
      <c r="A192" s="4">
        <v>191</v>
      </c>
      <c r="B192" s="37">
        <v>38115</v>
      </c>
      <c r="C192" s="34" t="s">
        <v>15</v>
      </c>
      <c r="D192" s="34" t="s">
        <v>10</v>
      </c>
      <c r="E192" s="34" t="s">
        <v>6</v>
      </c>
      <c r="F192" s="34" t="s">
        <v>210</v>
      </c>
      <c r="G192" s="21"/>
      <c r="H192" s="21"/>
      <c r="I192" s="21" t="s">
        <v>38</v>
      </c>
      <c r="J192" s="21" t="s">
        <v>20</v>
      </c>
      <c r="M192" s="12"/>
    </row>
    <row r="193" spans="1:13" ht="18" customHeight="1">
      <c r="A193" s="4">
        <v>192</v>
      </c>
      <c r="B193" s="37">
        <v>38115</v>
      </c>
      <c r="C193" s="34" t="s">
        <v>21</v>
      </c>
      <c r="D193" s="34" t="s">
        <v>144</v>
      </c>
      <c r="E193" s="34" t="s">
        <v>4</v>
      </c>
      <c r="F193" s="34" t="s">
        <v>33</v>
      </c>
      <c r="G193" s="21"/>
      <c r="H193" s="21"/>
      <c r="I193" s="21" t="s">
        <v>14</v>
      </c>
      <c r="J193" s="21" t="s">
        <v>13</v>
      </c>
      <c r="M193" s="12"/>
    </row>
    <row r="194" spans="1:13" ht="18" customHeight="1">
      <c r="A194" s="4">
        <v>193</v>
      </c>
      <c r="B194" s="37">
        <v>38116</v>
      </c>
      <c r="C194" s="34" t="s">
        <v>47</v>
      </c>
      <c r="D194" s="34" t="s">
        <v>214</v>
      </c>
      <c r="E194" s="34" t="s">
        <v>142</v>
      </c>
      <c r="F194" s="34" t="s">
        <v>23</v>
      </c>
      <c r="G194" s="21"/>
      <c r="H194" s="21"/>
      <c r="I194" s="21" t="s">
        <v>228</v>
      </c>
      <c r="J194" s="21" t="s">
        <v>26</v>
      </c>
      <c r="M194" s="12"/>
    </row>
    <row r="195" spans="1:13" ht="18" customHeight="1">
      <c r="A195" s="4">
        <v>194</v>
      </c>
      <c r="B195" s="37">
        <v>38116</v>
      </c>
      <c r="C195" s="34" t="s">
        <v>168</v>
      </c>
      <c r="D195" s="34" t="s">
        <v>16</v>
      </c>
      <c r="E195" s="34" t="s">
        <v>35</v>
      </c>
      <c r="F195" s="34" t="s">
        <v>163</v>
      </c>
      <c r="G195" s="21"/>
      <c r="H195" s="21"/>
      <c r="I195" s="21" t="s">
        <v>19</v>
      </c>
      <c r="J195" s="21" t="s">
        <v>37</v>
      </c>
      <c r="M195" s="12"/>
    </row>
    <row r="196" spans="1:13" ht="18" customHeight="1">
      <c r="A196" s="4">
        <v>195</v>
      </c>
      <c r="B196" s="37">
        <v>38116</v>
      </c>
      <c r="C196" s="34" t="s">
        <v>185</v>
      </c>
      <c r="D196" s="34" t="s">
        <v>131</v>
      </c>
      <c r="E196" s="34" t="s">
        <v>148</v>
      </c>
      <c r="F196" s="34" t="s">
        <v>178</v>
      </c>
      <c r="G196" s="21"/>
      <c r="H196" s="21"/>
      <c r="I196" s="21" t="s">
        <v>32</v>
      </c>
      <c r="J196" s="21" t="s">
        <v>31</v>
      </c>
      <c r="M196" s="12"/>
    </row>
    <row r="197" spans="1:13" ht="18" customHeight="1">
      <c r="A197" s="4">
        <v>196</v>
      </c>
      <c r="B197" s="37">
        <v>38116</v>
      </c>
      <c r="C197" s="34" t="s">
        <v>210</v>
      </c>
      <c r="D197" s="34" t="s">
        <v>46</v>
      </c>
      <c r="E197" s="34" t="s">
        <v>10</v>
      </c>
      <c r="F197" s="34" t="s">
        <v>6</v>
      </c>
      <c r="G197" s="21"/>
      <c r="H197" s="21"/>
      <c r="I197" s="21" t="s">
        <v>38</v>
      </c>
      <c r="J197" s="21" t="s">
        <v>20</v>
      </c>
      <c r="M197" s="12"/>
    </row>
    <row r="198" spans="1:13" ht="18" customHeight="1">
      <c r="A198" s="4">
        <v>197</v>
      </c>
      <c r="B198" s="37">
        <v>38116</v>
      </c>
      <c r="C198" s="34" t="s">
        <v>33</v>
      </c>
      <c r="D198" s="34" t="s">
        <v>22</v>
      </c>
      <c r="E198" s="34" t="s">
        <v>144</v>
      </c>
      <c r="F198" s="34" t="s">
        <v>4</v>
      </c>
      <c r="G198" s="21"/>
      <c r="H198" s="21"/>
      <c r="I198" s="21" t="s">
        <v>14</v>
      </c>
      <c r="J198" s="21" t="s">
        <v>13</v>
      </c>
      <c r="M198" s="12"/>
    </row>
    <row r="199" spans="1:13" ht="18" customHeight="1">
      <c r="A199" s="4">
        <v>198</v>
      </c>
      <c r="B199" s="37">
        <v>38116</v>
      </c>
      <c r="C199" s="34" t="s">
        <v>12</v>
      </c>
      <c r="D199" s="34" t="s">
        <v>29</v>
      </c>
      <c r="E199" s="34" t="s">
        <v>30</v>
      </c>
      <c r="F199" s="34" t="s">
        <v>213</v>
      </c>
      <c r="G199" s="21"/>
      <c r="H199" s="21"/>
      <c r="I199" s="21" t="s">
        <v>8</v>
      </c>
      <c r="J199" s="21" t="s">
        <v>227</v>
      </c>
      <c r="M199" s="12"/>
    </row>
    <row r="200" spans="1:13" ht="18" customHeight="1">
      <c r="A200" s="4">
        <v>199</v>
      </c>
      <c r="B200" s="37">
        <v>38117</v>
      </c>
      <c r="C200" s="34" t="s">
        <v>153</v>
      </c>
      <c r="D200" s="34" t="s">
        <v>44</v>
      </c>
      <c r="E200" s="34" t="s">
        <v>182</v>
      </c>
      <c r="F200" s="34" t="s">
        <v>161</v>
      </c>
      <c r="G200" s="21"/>
      <c r="H200" s="21"/>
      <c r="I200" s="21" t="s">
        <v>227</v>
      </c>
      <c r="J200" s="21" t="s">
        <v>26</v>
      </c>
      <c r="M200" s="12"/>
    </row>
    <row r="201" spans="1:13" ht="18" customHeight="1">
      <c r="A201" s="4">
        <v>200</v>
      </c>
      <c r="B201" s="37">
        <v>38117</v>
      </c>
      <c r="C201" s="34" t="s">
        <v>30</v>
      </c>
      <c r="D201" s="34" t="s">
        <v>213</v>
      </c>
      <c r="E201" s="34" t="s">
        <v>29</v>
      </c>
      <c r="F201" s="34" t="s">
        <v>148</v>
      </c>
      <c r="G201" s="21"/>
      <c r="H201" s="21"/>
      <c r="I201" s="21" t="s">
        <v>31</v>
      </c>
      <c r="J201" s="21" t="s">
        <v>8</v>
      </c>
      <c r="M201" s="12"/>
    </row>
    <row r="202" spans="1:13" ht="18" customHeight="1">
      <c r="A202" s="4">
        <v>201</v>
      </c>
      <c r="B202" s="37">
        <v>38118</v>
      </c>
      <c r="C202" s="34" t="s">
        <v>182</v>
      </c>
      <c r="D202" s="34" t="s">
        <v>161</v>
      </c>
      <c r="E202" s="34" t="s">
        <v>226</v>
      </c>
      <c r="F202" s="34" t="s">
        <v>185</v>
      </c>
      <c r="G202" s="21"/>
      <c r="H202" s="21"/>
      <c r="I202" s="21" t="s">
        <v>227</v>
      </c>
      <c r="J202" s="21" t="s">
        <v>26</v>
      </c>
      <c r="M202" s="12"/>
    </row>
    <row r="203" spans="1:13" ht="18" customHeight="1">
      <c r="A203" s="4">
        <v>202</v>
      </c>
      <c r="B203" s="37">
        <v>38118</v>
      </c>
      <c r="C203" s="34" t="s">
        <v>4</v>
      </c>
      <c r="D203" s="34" t="s">
        <v>21</v>
      </c>
      <c r="E203" s="34" t="s">
        <v>22</v>
      </c>
      <c r="F203" s="34" t="s">
        <v>166</v>
      </c>
      <c r="G203" s="21"/>
      <c r="H203" s="21"/>
      <c r="I203" s="21" t="s">
        <v>37</v>
      </c>
      <c r="J203" s="21" t="s">
        <v>38</v>
      </c>
      <c r="M203" s="12"/>
    </row>
    <row r="204" spans="1:13" ht="18" customHeight="1">
      <c r="A204" s="4">
        <v>203</v>
      </c>
      <c r="B204" s="37">
        <v>38118</v>
      </c>
      <c r="C204" s="34" t="s">
        <v>6</v>
      </c>
      <c r="D204" s="34" t="s">
        <v>15</v>
      </c>
      <c r="E204" s="34" t="s">
        <v>46</v>
      </c>
      <c r="F204" s="34" t="s">
        <v>10</v>
      </c>
      <c r="G204" s="21"/>
      <c r="H204" s="21"/>
      <c r="I204" s="21" t="s">
        <v>13</v>
      </c>
      <c r="J204" s="21" t="s">
        <v>19</v>
      </c>
      <c r="M204" s="12"/>
    </row>
    <row r="205" spans="1:13" ht="18" customHeight="1">
      <c r="A205" s="4">
        <v>204</v>
      </c>
      <c r="B205" s="37">
        <v>38118</v>
      </c>
      <c r="C205" s="34" t="s">
        <v>29</v>
      </c>
      <c r="D205" s="34" t="s">
        <v>148</v>
      </c>
      <c r="E205" s="34" t="s">
        <v>213</v>
      </c>
      <c r="F205" s="34" t="s">
        <v>131</v>
      </c>
      <c r="G205" s="21"/>
      <c r="H205" s="21"/>
      <c r="I205" s="21" t="s">
        <v>31</v>
      </c>
      <c r="J205" s="21" t="s">
        <v>8</v>
      </c>
      <c r="M205" s="12"/>
    </row>
    <row r="206" spans="1:13" ht="18" customHeight="1">
      <c r="A206" s="4">
        <v>205</v>
      </c>
      <c r="B206" s="37">
        <v>38118</v>
      </c>
      <c r="C206" s="34" t="s">
        <v>23</v>
      </c>
      <c r="D206" s="34" t="s">
        <v>173</v>
      </c>
      <c r="E206" s="34" t="s">
        <v>214</v>
      </c>
      <c r="F206" s="34" t="s">
        <v>142</v>
      </c>
      <c r="G206" s="21"/>
      <c r="H206" s="21"/>
      <c r="I206" s="21" t="s">
        <v>228</v>
      </c>
      <c r="J206" s="21" t="s">
        <v>32</v>
      </c>
      <c r="M206" s="12"/>
    </row>
    <row r="207" spans="1:13" ht="18" customHeight="1">
      <c r="A207" s="4">
        <v>206</v>
      </c>
      <c r="B207" s="37">
        <v>38118</v>
      </c>
      <c r="C207" s="34" t="s">
        <v>163</v>
      </c>
      <c r="D207" s="34" t="s">
        <v>72</v>
      </c>
      <c r="E207" s="34" t="s">
        <v>7</v>
      </c>
      <c r="F207" s="34" t="s">
        <v>27</v>
      </c>
      <c r="G207" s="21"/>
      <c r="H207" s="21"/>
      <c r="I207" s="21" t="s">
        <v>20</v>
      </c>
      <c r="J207" s="21" t="s">
        <v>14</v>
      </c>
      <c r="M207" s="12"/>
    </row>
    <row r="208" spans="1:13" ht="18" customHeight="1">
      <c r="A208" s="4">
        <v>207</v>
      </c>
      <c r="B208" s="37">
        <v>38119</v>
      </c>
      <c r="C208" s="34" t="s">
        <v>166</v>
      </c>
      <c r="D208" s="34" t="s">
        <v>144</v>
      </c>
      <c r="E208" s="34" t="s">
        <v>21</v>
      </c>
      <c r="F208" s="34" t="s">
        <v>22</v>
      </c>
      <c r="G208" s="21"/>
      <c r="H208" s="21"/>
      <c r="I208" s="21" t="s">
        <v>37</v>
      </c>
      <c r="J208" s="21" t="s">
        <v>38</v>
      </c>
      <c r="M208" s="12"/>
    </row>
    <row r="209" spans="1:13" ht="18" customHeight="1">
      <c r="A209" s="4">
        <v>208</v>
      </c>
      <c r="B209" s="37">
        <v>38119</v>
      </c>
      <c r="C209" s="34" t="s">
        <v>213</v>
      </c>
      <c r="D209" s="34" t="s">
        <v>131</v>
      </c>
      <c r="E209" s="34" t="s">
        <v>148</v>
      </c>
      <c r="F209" s="34" t="s">
        <v>30</v>
      </c>
      <c r="G209" s="21"/>
      <c r="H209" s="21"/>
      <c r="I209" s="21" t="s">
        <v>31</v>
      </c>
      <c r="J209" s="21" t="s">
        <v>8</v>
      </c>
      <c r="M209" s="12"/>
    </row>
    <row r="210" spans="1:13" ht="18" customHeight="1">
      <c r="A210" s="4">
        <v>209</v>
      </c>
      <c r="B210" s="37">
        <v>38119</v>
      </c>
      <c r="C210" s="34" t="s">
        <v>10</v>
      </c>
      <c r="D210" s="34" t="s">
        <v>210</v>
      </c>
      <c r="E210" s="34" t="s">
        <v>15</v>
      </c>
      <c r="F210" s="34" t="s">
        <v>46</v>
      </c>
      <c r="G210" s="21"/>
      <c r="H210" s="21"/>
      <c r="I210" s="21" t="s">
        <v>13</v>
      </c>
      <c r="J210" s="21" t="s">
        <v>19</v>
      </c>
      <c r="M210" s="12"/>
    </row>
    <row r="211" spans="1:13" ht="18" customHeight="1">
      <c r="A211" s="4">
        <v>210</v>
      </c>
      <c r="B211" s="37">
        <v>38119</v>
      </c>
      <c r="C211" s="34" t="s">
        <v>142</v>
      </c>
      <c r="D211" s="34" t="s">
        <v>47</v>
      </c>
      <c r="E211" s="34" t="s">
        <v>173</v>
      </c>
      <c r="F211" s="34" t="s">
        <v>214</v>
      </c>
      <c r="G211" s="21"/>
      <c r="H211" s="21"/>
      <c r="I211" s="21" t="s">
        <v>228</v>
      </c>
      <c r="J211" s="21" t="s">
        <v>32</v>
      </c>
      <c r="M211" s="12"/>
    </row>
    <row r="212" spans="1:13" ht="18" customHeight="1">
      <c r="A212" s="4">
        <v>211</v>
      </c>
      <c r="B212" s="37">
        <v>38119</v>
      </c>
      <c r="C212" s="34" t="s">
        <v>24</v>
      </c>
      <c r="D212" s="34" t="s">
        <v>185</v>
      </c>
      <c r="E212" s="34" t="s">
        <v>146</v>
      </c>
      <c r="F212" s="34" t="s">
        <v>153</v>
      </c>
      <c r="G212" s="21"/>
      <c r="H212" s="21"/>
      <c r="I212" s="21" t="s">
        <v>227</v>
      </c>
      <c r="J212" s="21" t="s">
        <v>26</v>
      </c>
      <c r="M212" s="12"/>
    </row>
    <row r="213" spans="1:13" ht="18" customHeight="1">
      <c r="A213" s="4">
        <v>212</v>
      </c>
      <c r="B213" s="37">
        <v>38119</v>
      </c>
      <c r="C213" s="34" t="s">
        <v>27</v>
      </c>
      <c r="D213" s="36" t="s">
        <v>168</v>
      </c>
      <c r="E213" s="34" t="s">
        <v>72</v>
      </c>
      <c r="F213" s="34" t="s">
        <v>7</v>
      </c>
      <c r="G213" s="21"/>
      <c r="H213" s="21"/>
      <c r="I213" s="21" t="s">
        <v>20</v>
      </c>
      <c r="J213" s="21" t="s">
        <v>14</v>
      </c>
      <c r="M213" s="12"/>
    </row>
    <row r="214" spans="1:13" ht="18" customHeight="1">
      <c r="A214" s="4">
        <v>213</v>
      </c>
      <c r="B214" s="37">
        <v>38120</v>
      </c>
      <c r="C214" s="34" t="s">
        <v>22</v>
      </c>
      <c r="D214" s="34" t="s">
        <v>4</v>
      </c>
      <c r="E214" s="34" t="s">
        <v>144</v>
      </c>
      <c r="F214" s="34" t="s">
        <v>21</v>
      </c>
      <c r="G214" s="21"/>
      <c r="H214" s="21"/>
      <c r="I214" s="21" t="s">
        <v>37</v>
      </c>
      <c r="J214" s="21" t="s">
        <v>38</v>
      </c>
      <c r="M214" s="12"/>
    </row>
    <row r="215" spans="1:13" ht="18" customHeight="1">
      <c r="A215" s="4">
        <v>214</v>
      </c>
      <c r="B215" s="37">
        <v>38121</v>
      </c>
      <c r="C215" s="34" t="s">
        <v>72</v>
      </c>
      <c r="D215" s="34" t="s">
        <v>27</v>
      </c>
      <c r="E215" s="34" t="s">
        <v>163</v>
      </c>
      <c r="F215" s="34" t="s">
        <v>218</v>
      </c>
      <c r="G215" s="21"/>
      <c r="H215" s="21"/>
      <c r="I215" s="21" t="s">
        <v>38</v>
      </c>
      <c r="J215" s="21" t="s">
        <v>19</v>
      </c>
      <c r="M215" s="12"/>
    </row>
    <row r="216" spans="1:13" ht="18" customHeight="1">
      <c r="A216" s="4">
        <v>215</v>
      </c>
      <c r="B216" s="37">
        <v>38121</v>
      </c>
      <c r="C216" s="34" t="s">
        <v>5</v>
      </c>
      <c r="D216" s="34" t="s">
        <v>29</v>
      </c>
      <c r="E216" s="34" t="s">
        <v>131</v>
      </c>
      <c r="F216" s="34" t="s">
        <v>12</v>
      </c>
      <c r="G216" s="21"/>
      <c r="H216" s="21"/>
      <c r="I216" s="21" t="s">
        <v>8</v>
      </c>
      <c r="J216" s="21" t="s">
        <v>228</v>
      </c>
      <c r="M216" s="12"/>
    </row>
    <row r="217" spans="1:13" ht="18" customHeight="1">
      <c r="A217" s="4">
        <v>216</v>
      </c>
      <c r="B217" s="37">
        <v>38121</v>
      </c>
      <c r="C217" s="34" t="s">
        <v>46</v>
      </c>
      <c r="D217" s="34" t="s">
        <v>33</v>
      </c>
      <c r="E217" s="34" t="s">
        <v>210</v>
      </c>
      <c r="F217" s="34" t="s">
        <v>35</v>
      </c>
      <c r="G217" s="21"/>
      <c r="H217" s="21"/>
      <c r="I217" s="21" t="s">
        <v>37</v>
      </c>
      <c r="J217" s="21" t="s">
        <v>14</v>
      </c>
      <c r="M217" s="12"/>
    </row>
    <row r="218" spans="1:13" ht="18" customHeight="1">
      <c r="A218" s="4">
        <v>217</v>
      </c>
      <c r="B218" s="37">
        <v>38121</v>
      </c>
      <c r="C218" s="34" t="s">
        <v>44</v>
      </c>
      <c r="D218" s="34" t="s">
        <v>182</v>
      </c>
      <c r="E218" s="34" t="s">
        <v>161</v>
      </c>
      <c r="F218" s="34" t="s">
        <v>146</v>
      </c>
      <c r="G218" s="21"/>
      <c r="H218" s="21"/>
      <c r="I218" s="21" t="s">
        <v>26</v>
      </c>
      <c r="J218" s="21" t="s">
        <v>31</v>
      </c>
      <c r="M218" s="12"/>
    </row>
    <row r="219" spans="1:13" ht="18" customHeight="1">
      <c r="A219" s="4">
        <v>218</v>
      </c>
      <c r="B219" s="37">
        <v>38121</v>
      </c>
      <c r="C219" s="34" t="s">
        <v>17</v>
      </c>
      <c r="D219" s="34" t="s">
        <v>166</v>
      </c>
      <c r="E219" s="34" t="s">
        <v>4</v>
      </c>
      <c r="F219" s="34" t="s">
        <v>144</v>
      </c>
      <c r="G219" s="21"/>
      <c r="H219" s="21"/>
      <c r="I219" s="21" t="s">
        <v>20</v>
      </c>
      <c r="J219" s="21" t="s">
        <v>13</v>
      </c>
      <c r="M219" s="12"/>
    </row>
    <row r="220" spans="1:13" ht="18" customHeight="1">
      <c r="A220" s="4">
        <v>219</v>
      </c>
      <c r="B220" s="37">
        <v>38122</v>
      </c>
      <c r="C220" s="36" t="s">
        <v>35</v>
      </c>
      <c r="D220" s="34" t="s">
        <v>10</v>
      </c>
      <c r="E220" s="34" t="s">
        <v>33</v>
      </c>
      <c r="F220" s="34" t="s">
        <v>210</v>
      </c>
      <c r="G220" s="21"/>
      <c r="H220" s="21"/>
      <c r="I220" s="21" t="s">
        <v>37</v>
      </c>
      <c r="J220" s="21" t="s">
        <v>14</v>
      </c>
      <c r="M220" s="13"/>
    </row>
    <row r="221" spans="1:13" ht="18" customHeight="1">
      <c r="A221" s="4">
        <v>220</v>
      </c>
      <c r="B221" s="37">
        <v>38122</v>
      </c>
      <c r="C221" s="34" t="s">
        <v>131</v>
      </c>
      <c r="D221" s="34" t="s">
        <v>12</v>
      </c>
      <c r="E221" s="34" t="s">
        <v>30</v>
      </c>
      <c r="F221" s="34" t="s">
        <v>29</v>
      </c>
      <c r="G221" s="21"/>
      <c r="H221" s="21"/>
      <c r="I221" s="21" t="s">
        <v>8</v>
      </c>
      <c r="J221" s="21" t="s">
        <v>228</v>
      </c>
      <c r="M221" s="12"/>
    </row>
    <row r="222" spans="1:13" ht="18" customHeight="1">
      <c r="A222" s="4">
        <v>221</v>
      </c>
      <c r="B222" s="37">
        <v>38122</v>
      </c>
      <c r="C222" s="34" t="s">
        <v>218</v>
      </c>
      <c r="D222" s="34" t="s">
        <v>22</v>
      </c>
      <c r="E222" s="34" t="s">
        <v>27</v>
      </c>
      <c r="F222" s="34" t="s">
        <v>163</v>
      </c>
      <c r="G222" s="21"/>
      <c r="H222" s="21"/>
      <c r="I222" s="21" t="s">
        <v>38</v>
      </c>
      <c r="J222" s="21" t="s">
        <v>19</v>
      </c>
      <c r="M222" s="12"/>
    </row>
    <row r="223" spans="1:13" ht="18" customHeight="1">
      <c r="A223" s="4">
        <v>222</v>
      </c>
      <c r="B223" s="37">
        <v>38122</v>
      </c>
      <c r="C223" s="34" t="s">
        <v>144</v>
      </c>
      <c r="D223" s="34" t="s">
        <v>43</v>
      </c>
      <c r="E223" s="34" t="s">
        <v>166</v>
      </c>
      <c r="F223" s="34" t="s">
        <v>4</v>
      </c>
      <c r="G223" s="21"/>
      <c r="H223" s="21"/>
      <c r="I223" s="21" t="s">
        <v>20</v>
      </c>
      <c r="J223" s="21" t="s">
        <v>13</v>
      </c>
      <c r="M223" s="12"/>
    </row>
    <row r="224" spans="1:13" ht="18" customHeight="1">
      <c r="A224" s="4">
        <v>223</v>
      </c>
      <c r="B224" s="37">
        <v>38122</v>
      </c>
      <c r="C224" s="34" t="s">
        <v>146</v>
      </c>
      <c r="D224" s="34" t="s">
        <v>153</v>
      </c>
      <c r="E224" s="34" t="s">
        <v>182</v>
      </c>
      <c r="F224" s="34" t="s">
        <v>50</v>
      </c>
      <c r="G224" s="21"/>
      <c r="H224" s="21"/>
      <c r="I224" s="21" t="s">
        <v>26</v>
      </c>
      <c r="J224" s="21" t="s">
        <v>31</v>
      </c>
      <c r="M224" s="12"/>
    </row>
    <row r="225" spans="1:13" ht="18" customHeight="1">
      <c r="A225" s="4">
        <v>224</v>
      </c>
      <c r="B225" s="37">
        <v>38122</v>
      </c>
      <c r="C225" s="34" t="s">
        <v>214</v>
      </c>
      <c r="D225" s="34" t="s">
        <v>173</v>
      </c>
      <c r="E225" s="34" t="s">
        <v>23</v>
      </c>
      <c r="F225" s="34" t="s">
        <v>185</v>
      </c>
      <c r="G225" s="21"/>
      <c r="H225" s="21"/>
      <c r="I225" s="21" t="s">
        <v>227</v>
      </c>
      <c r="J225" s="21" t="s">
        <v>32</v>
      </c>
      <c r="M225" s="12"/>
    </row>
    <row r="226" spans="1:13" ht="18" customHeight="1">
      <c r="A226" s="4">
        <v>225</v>
      </c>
      <c r="B226" s="37">
        <v>38123</v>
      </c>
      <c r="C226" s="34" t="s">
        <v>4</v>
      </c>
      <c r="D226" s="34" t="s">
        <v>17</v>
      </c>
      <c r="E226" s="34" t="s">
        <v>43</v>
      </c>
      <c r="F226" s="34" t="s">
        <v>166</v>
      </c>
      <c r="G226" s="21"/>
      <c r="H226" s="21"/>
      <c r="I226" s="21" t="s">
        <v>20</v>
      </c>
      <c r="J226" s="21" t="s">
        <v>13</v>
      </c>
      <c r="M226" s="12"/>
    </row>
    <row r="227" spans="1:13" ht="18" customHeight="1">
      <c r="A227" s="4">
        <v>226</v>
      </c>
      <c r="B227" s="37">
        <v>38123</v>
      </c>
      <c r="C227" s="34" t="s">
        <v>229</v>
      </c>
      <c r="D227" s="34" t="s">
        <v>23</v>
      </c>
      <c r="E227" s="34" t="s">
        <v>185</v>
      </c>
      <c r="F227" s="34" t="s">
        <v>173</v>
      </c>
      <c r="G227" s="21"/>
      <c r="H227" s="21"/>
      <c r="I227" s="21" t="s">
        <v>227</v>
      </c>
      <c r="J227" s="21" t="s">
        <v>32</v>
      </c>
      <c r="M227" s="12"/>
    </row>
    <row r="228" spans="1:13" ht="18" customHeight="1">
      <c r="A228" s="4">
        <v>227</v>
      </c>
      <c r="B228" s="37">
        <v>38123</v>
      </c>
      <c r="C228" s="34" t="s">
        <v>21</v>
      </c>
      <c r="D228" s="34" t="s">
        <v>46</v>
      </c>
      <c r="E228" s="34" t="s">
        <v>10</v>
      </c>
      <c r="F228" s="34" t="s">
        <v>33</v>
      </c>
      <c r="G228" s="21"/>
      <c r="H228" s="21"/>
      <c r="I228" s="21" t="s">
        <v>37</v>
      </c>
      <c r="J228" s="21" t="s">
        <v>14</v>
      </c>
      <c r="M228" s="12"/>
    </row>
    <row r="229" spans="1:13" ht="18" customHeight="1">
      <c r="A229" s="4">
        <v>228</v>
      </c>
      <c r="B229" s="37">
        <v>38124</v>
      </c>
      <c r="C229" s="34" t="s">
        <v>153</v>
      </c>
      <c r="D229" s="34" t="s">
        <v>161</v>
      </c>
      <c r="E229" s="34" t="s">
        <v>146</v>
      </c>
      <c r="F229" s="34" t="s">
        <v>182</v>
      </c>
      <c r="G229" s="21"/>
      <c r="H229" s="21"/>
      <c r="I229" s="21" t="s">
        <v>228</v>
      </c>
      <c r="J229" s="21" t="s">
        <v>227</v>
      </c>
      <c r="M229" s="12"/>
    </row>
    <row r="230" spans="1:13" ht="18" customHeight="1">
      <c r="A230" s="4">
        <v>229</v>
      </c>
      <c r="B230" s="37">
        <v>38124</v>
      </c>
      <c r="C230" s="34" t="s">
        <v>185</v>
      </c>
      <c r="D230" s="34" t="s">
        <v>24</v>
      </c>
      <c r="E230" s="34" t="s">
        <v>173</v>
      </c>
      <c r="F230" s="34" t="s">
        <v>214</v>
      </c>
      <c r="G230" s="21"/>
      <c r="H230" s="21"/>
      <c r="I230" s="21" t="s">
        <v>26</v>
      </c>
      <c r="J230" s="21" t="s">
        <v>32</v>
      </c>
      <c r="M230" s="12"/>
    </row>
    <row r="231" spans="1:13" ht="18" customHeight="1">
      <c r="A231" s="4">
        <v>230</v>
      </c>
      <c r="B231" s="37">
        <v>38124</v>
      </c>
      <c r="C231" s="34" t="s">
        <v>12</v>
      </c>
      <c r="D231" s="34" t="s">
        <v>5</v>
      </c>
      <c r="E231" s="34" t="s">
        <v>213</v>
      </c>
      <c r="F231" s="34" t="s">
        <v>131</v>
      </c>
      <c r="G231" s="21"/>
      <c r="H231" s="21"/>
      <c r="I231" s="21" t="s">
        <v>8</v>
      </c>
      <c r="J231" s="21" t="s">
        <v>31</v>
      </c>
      <c r="M231" s="12"/>
    </row>
    <row r="232" spans="1:13" ht="18" customHeight="1">
      <c r="A232" s="4">
        <v>231</v>
      </c>
      <c r="B232" s="37">
        <v>38125</v>
      </c>
      <c r="C232" s="34" t="s">
        <v>166</v>
      </c>
      <c r="D232" s="34" t="s">
        <v>144</v>
      </c>
      <c r="E232" s="34" t="s">
        <v>36</v>
      </c>
      <c r="F232" s="34" t="s">
        <v>17</v>
      </c>
      <c r="G232" s="21"/>
      <c r="H232" s="21"/>
      <c r="I232" s="21" t="s">
        <v>19</v>
      </c>
      <c r="J232" s="21" t="s">
        <v>20</v>
      </c>
      <c r="M232" s="12"/>
    </row>
    <row r="233" spans="1:13" ht="18" customHeight="1">
      <c r="A233" s="4">
        <v>232</v>
      </c>
      <c r="B233" s="37">
        <v>38125</v>
      </c>
      <c r="C233" s="34" t="s">
        <v>182</v>
      </c>
      <c r="D233" s="34" t="s">
        <v>146</v>
      </c>
      <c r="E233" s="34" t="s">
        <v>50</v>
      </c>
      <c r="F233" s="34" t="s">
        <v>161</v>
      </c>
      <c r="G233" s="21"/>
      <c r="H233" s="21"/>
      <c r="I233" s="21" t="s">
        <v>228</v>
      </c>
      <c r="J233" s="21" t="s">
        <v>227</v>
      </c>
      <c r="M233" s="12"/>
    </row>
    <row r="234" spans="1:13" ht="18" customHeight="1">
      <c r="A234" s="4">
        <v>233</v>
      </c>
      <c r="B234" s="37">
        <v>38125</v>
      </c>
      <c r="C234" s="34" t="s">
        <v>213</v>
      </c>
      <c r="D234" s="34" t="s">
        <v>131</v>
      </c>
      <c r="E234" s="34" t="s">
        <v>29</v>
      </c>
      <c r="F234" s="34" t="s">
        <v>30</v>
      </c>
      <c r="G234" s="21"/>
      <c r="H234" s="21"/>
      <c r="I234" s="21" t="s">
        <v>8</v>
      </c>
      <c r="J234" s="21" t="s">
        <v>31</v>
      </c>
      <c r="M234" s="12"/>
    </row>
    <row r="235" spans="1:13" ht="18" customHeight="1">
      <c r="A235" s="4">
        <v>234</v>
      </c>
      <c r="B235" s="37">
        <v>38125</v>
      </c>
      <c r="C235" s="34" t="s">
        <v>173</v>
      </c>
      <c r="D235" s="34" t="s">
        <v>214</v>
      </c>
      <c r="E235" s="36" t="s">
        <v>47</v>
      </c>
      <c r="F235" s="34" t="s">
        <v>142</v>
      </c>
      <c r="G235" s="21"/>
      <c r="H235" s="21"/>
      <c r="I235" s="21" t="s">
        <v>26</v>
      </c>
      <c r="J235" s="21" t="s">
        <v>32</v>
      </c>
      <c r="M235" s="12"/>
    </row>
    <row r="236" spans="1:13" ht="18" customHeight="1">
      <c r="A236" s="4">
        <v>235</v>
      </c>
      <c r="B236" s="37">
        <v>38125</v>
      </c>
      <c r="C236" s="34" t="s">
        <v>168</v>
      </c>
      <c r="D236" s="34" t="s">
        <v>35</v>
      </c>
      <c r="E236" s="34" t="s">
        <v>46</v>
      </c>
      <c r="F236" s="34" t="s">
        <v>49</v>
      </c>
      <c r="G236" s="21"/>
      <c r="H236" s="21"/>
      <c r="I236" s="21" t="s">
        <v>14</v>
      </c>
      <c r="J236" s="21" t="s">
        <v>38</v>
      </c>
      <c r="M236" s="12"/>
    </row>
    <row r="237" spans="1:13" ht="18" customHeight="1">
      <c r="A237" s="4">
        <v>236</v>
      </c>
      <c r="B237" s="37">
        <v>38125</v>
      </c>
      <c r="C237" s="34" t="s">
        <v>6</v>
      </c>
      <c r="D237" s="34" t="s">
        <v>218</v>
      </c>
      <c r="E237" s="34" t="s">
        <v>72</v>
      </c>
      <c r="F237" s="34" t="s">
        <v>10</v>
      </c>
      <c r="G237" s="21"/>
      <c r="H237" s="21"/>
      <c r="I237" s="21" t="s">
        <v>13</v>
      </c>
      <c r="J237" s="21" t="s">
        <v>37</v>
      </c>
      <c r="M237" s="12"/>
    </row>
    <row r="238" spans="1:13" ht="18" customHeight="1">
      <c r="A238" s="4">
        <v>237</v>
      </c>
      <c r="B238" s="37">
        <v>38126</v>
      </c>
      <c r="C238" s="34" t="s">
        <v>161</v>
      </c>
      <c r="D238" s="34" t="s">
        <v>50</v>
      </c>
      <c r="E238" s="34" t="s">
        <v>153</v>
      </c>
      <c r="F238" s="34" t="s">
        <v>146</v>
      </c>
      <c r="G238" s="21"/>
      <c r="H238" s="21"/>
      <c r="I238" s="21" t="s">
        <v>228</v>
      </c>
      <c r="J238" s="21" t="s">
        <v>227</v>
      </c>
      <c r="M238" s="12"/>
    </row>
    <row r="239" spans="1:13" ht="18" customHeight="1">
      <c r="A239" s="4">
        <v>238</v>
      </c>
      <c r="B239" s="37">
        <v>38128</v>
      </c>
      <c r="C239" s="34" t="s">
        <v>35</v>
      </c>
      <c r="D239" s="34" t="s">
        <v>17</v>
      </c>
      <c r="E239" s="34" t="s">
        <v>144</v>
      </c>
      <c r="F239" s="34" t="s">
        <v>163</v>
      </c>
      <c r="G239" s="21"/>
      <c r="H239" s="21"/>
      <c r="I239" s="21" t="s">
        <v>38</v>
      </c>
      <c r="J239" s="21" t="s">
        <v>37</v>
      </c>
      <c r="M239" s="12"/>
    </row>
    <row r="240" spans="1:13" ht="18" customHeight="1">
      <c r="A240" s="4">
        <v>239</v>
      </c>
      <c r="B240" s="37">
        <v>38128</v>
      </c>
      <c r="C240" s="34" t="s">
        <v>5</v>
      </c>
      <c r="D240" s="34" t="s">
        <v>213</v>
      </c>
      <c r="E240" s="34" t="s">
        <v>182</v>
      </c>
      <c r="F240" s="34" t="s">
        <v>23</v>
      </c>
      <c r="G240" s="21"/>
      <c r="H240" s="21"/>
      <c r="I240" s="21" t="s">
        <v>32</v>
      </c>
      <c r="J240" s="21" t="s">
        <v>228</v>
      </c>
      <c r="M240" s="12"/>
    </row>
    <row r="241" spans="1:13" ht="18" customHeight="1">
      <c r="A241" s="4">
        <v>240</v>
      </c>
      <c r="B241" s="37">
        <v>38128</v>
      </c>
      <c r="C241" s="34" t="s">
        <v>30</v>
      </c>
      <c r="D241" s="36" t="s">
        <v>12</v>
      </c>
      <c r="E241" s="34" t="s">
        <v>142</v>
      </c>
      <c r="F241" s="34" t="s">
        <v>153</v>
      </c>
      <c r="G241" s="21"/>
      <c r="H241" s="21"/>
      <c r="I241" s="21" t="s">
        <v>31</v>
      </c>
      <c r="J241" s="21" t="s">
        <v>227</v>
      </c>
      <c r="M241" s="12"/>
    </row>
    <row r="242" spans="1:13" ht="18" customHeight="1">
      <c r="A242" s="4">
        <v>241</v>
      </c>
      <c r="B242" s="37">
        <v>38128</v>
      </c>
      <c r="C242" s="34" t="s">
        <v>218</v>
      </c>
      <c r="D242" s="34" t="s">
        <v>10</v>
      </c>
      <c r="E242" s="34" t="s">
        <v>168</v>
      </c>
      <c r="F242" s="34" t="s">
        <v>16</v>
      </c>
      <c r="G242" s="21"/>
      <c r="H242" s="21"/>
      <c r="I242" s="21" t="s">
        <v>13</v>
      </c>
      <c r="J242" s="21" t="s">
        <v>20</v>
      </c>
      <c r="M242" s="12"/>
    </row>
    <row r="243" spans="1:13" ht="18" customHeight="1">
      <c r="A243" s="4">
        <v>242</v>
      </c>
      <c r="B243" s="37">
        <v>38128</v>
      </c>
      <c r="C243" s="34" t="s">
        <v>22</v>
      </c>
      <c r="D243" s="34" t="s">
        <v>210</v>
      </c>
      <c r="E243" s="34" t="s">
        <v>7</v>
      </c>
      <c r="F243" s="34" t="s">
        <v>4</v>
      </c>
      <c r="G243" s="21"/>
      <c r="H243" s="21"/>
      <c r="I243" s="21" t="s">
        <v>19</v>
      </c>
      <c r="J243" s="21" t="s">
        <v>14</v>
      </c>
      <c r="M243" s="12"/>
    </row>
    <row r="244" spans="1:13" ht="18" customHeight="1">
      <c r="A244" s="4">
        <v>243</v>
      </c>
      <c r="B244" s="37">
        <v>38128</v>
      </c>
      <c r="C244" s="34" t="s">
        <v>214</v>
      </c>
      <c r="D244" s="34" t="s">
        <v>211</v>
      </c>
      <c r="E244" s="34" t="s">
        <v>146</v>
      </c>
      <c r="F244" s="34" t="s">
        <v>131</v>
      </c>
      <c r="G244" s="21"/>
      <c r="H244" s="21"/>
      <c r="I244" s="21" t="s">
        <v>8</v>
      </c>
      <c r="J244" s="21" t="s">
        <v>26</v>
      </c>
      <c r="M244" s="12"/>
    </row>
    <row r="245" spans="1:13" ht="18" customHeight="1">
      <c r="A245" s="4">
        <v>244</v>
      </c>
      <c r="B245" s="37">
        <v>38129</v>
      </c>
      <c r="C245" s="34" t="s">
        <v>4</v>
      </c>
      <c r="D245" s="34" t="s">
        <v>21</v>
      </c>
      <c r="E245" s="34" t="s">
        <v>210</v>
      </c>
      <c r="F245" s="34" t="s">
        <v>7</v>
      </c>
      <c r="G245" s="21"/>
      <c r="H245" s="21"/>
      <c r="I245" s="21" t="s">
        <v>19</v>
      </c>
      <c r="J245" s="21" t="s">
        <v>14</v>
      </c>
      <c r="M245" s="12"/>
    </row>
    <row r="246" spans="1:13" ht="18" customHeight="1">
      <c r="A246" s="4">
        <v>245</v>
      </c>
      <c r="B246" s="37">
        <v>38129</v>
      </c>
      <c r="C246" s="34" t="s">
        <v>23</v>
      </c>
      <c r="D246" s="34" t="s">
        <v>182</v>
      </c>
      <c r="E246" s="34" t="s">
        <v>161</v>
      </c>
      <c r="F246" s="34" t="s">
        <v>213</v>
      </c>
      <c r="G246" s="21"/>
      <c r="H246" s="21"/>
      <c r="I246" s="21" t="s">
        <v>32</v>
      </c>
      <c r="J246" s="21" t="s">
        <v>228</v>
      </c>
      <c r="M246" s="12"/>
    </row>
    <row r="247" spans="1:13" ht="18" customHeight="1">
      <c r="A247" s="4">
        <v>246</v>
      </c>
      <c r="B247" s="37">
        <v>38129</v>
      </c>
      <c r="C247" s="34" t="s">
        <v>142</v>
      </c>
      <c r="D247" s="34" t="s">
        <v>153</v>
      </c>
      <c r="E247" s="34" t="s">
        <v>12</v>
      </c>
      <c r="F247" s="34" t="s">
        <v>148</v>
      </c>
      <c r="G247" s="21"/>
      <c r="H247" s="21"/>
      <c r="I247" s="21" t="s">
        <v>31</v>
      </c>
      <c r="J247" s="21" t="s">
        <v>227</v>
      </c>
      <c r="M247" s="12"/>
    </row>
    <row r="248" spans="1:13" ht="18" customHeight="1">
      <c r="A248" s="4">
        <v>247</v>
      </c>
      <c r="B248" s="37">
        <v>38129</v>
      </c>
      <c r="C248" s="34" t="s">
        <v>163</v>
      </c>
      <c r="D248" s="34" t="s">
        <v>72</v>
      </c>
      <c r="E248" s="34" t="s">
        <v>17</v>
      </c>
      <c r="F248" s="34" t="s">
        <v>144</v>
      </c>
      <c r="G248" s="21"/>
      <c r="H248" s="21"/>
      <c r="I248" s="21" t="s">
        <v>38</v>
      </c>
      <c r="J248" s="21" t="s">
        <v>37</v>
      </c>
      <c r="M248" s="12"/>
    </row>
    <row r="249" spans="1:13" ht="18" customHeight="1">
      <c r="A249" s="4">
        <v>248</v>
      </c>
      <c r="B249" s="37">
        <v>38129</v>
      </c>
      <c r="C249" s="34" t="s">
        <v>146</v>
      </c>
      <c r="D249" s="34" t="s">
        <v>29</v>
      </c>
      <c r="E249" s="34" t="s">
        <v>131</v>
      </c>
      <c r="F249" s="34" t="s">
        <v>211</v>
      </c>
      <c r="G249" s="21"/>
      <c r="H249" s="21"/>
      <c r="I249" s="21" t="s">
        <v>8</v>
      </c>
      <c r="J249" s="21" t="s">
        <v>26</v>
      </c>
      <c r="M249" s="12"/>
    </row>
    <row r="250" spans="1:13" ht="18" customHeight="1">
      <c r="A250" s="4">
        <v>249</v>
      </c>
      <c r="B250" s="37">
        <v>38129</v>
      </c>
      <c r="C250" s="34" t="s">
        <v>16</v>
      </c>
      <c r="D250" s="34" t="s">
        <v>46</v>
      </c>
      <c r="E250" s="34" t="s">
        <v>10</v>
      </c>
      <c r="F250" s="34" t="s">
        <v>168</v>
      </c>
      <c r="G250" s="21"/>
      <c r="H250" s="21"/>
      <c r="I250" s="21" t="s">
        <v>13</v>
      </c>
      <c r="J250" s="21" t="s">
        <v>20</v>
      </c>
      <c r="M250" s="12"/>
    </row>
    <row r="251" spans="1:13" ht="18" customHeight="1">
      <c r="A251" s="4">
        <v>250</v>
      </c>
      <c r="B251" s="37">
        <v>38130</v>
      </c>
      <c r="C251" s="34" t="s">
        <v>7</v>
      </c>
      <c r="D251" s="34" t="s">
        <v>22</v>
      </c>
      <c r="E251" s="34" t="s">
        <v>21</v>
      </c>
      <c r="F251" s="34" t="s">
        <v>210</v>
      </c>
      <c r="G251" s="21"/>
      <c r="H251" s="21"/>
      <c r="I251" s="21" t="s">
        <v>19</v>
      </c>
      <c r="J251" s="21" t="s">
        <v>14</v>
      </c>
      <c r="M251" s="12"/>
    </row>
    <row r="252" spans="1:13" ht="18" customHeight="1">
      <c r="A252" s="4">
        <v>251</v>
      </c>
      <c r="B252" s="37">
        <v>38130</v>
      </c>
      <c r="C252" s="34" t="s">
        <v>213</v>
      </c>
      <c r="D252" s="34" t="s">
        <v>161</v>
      </c>
      <c r="E252" s="34" t="s">
        <v>5</v>
      </c>
      <c r="F252" s="34" t="s">
        <v>182</v>
      </c>
      <c r="G252" s="21"/>
      <c r="H252" s="21"/>
      <c r="I252" s="21" t="s">
        <v>32</v>
      </c>
      <c r="J252" s="21" t="s">
        <v>228</v>
      </c>
      <c r="M252" s="12"/>
    </row>
    <row r="253" spans="1:13" ht="18" customHeight="1">
      <c r="A253" s="4">
        <v>252</v>
      </c>
      <c r="B253" s="38">
        <v>38130</v>
      </c>
      <c r="C253" s="21" t="s">
        <v>211</v>
      </c>
      <c r="D253" s="21" t="s">
        <v>131</v>
      </c>
      <c r="E253" s="21" t="s">
        <v>214</v>
      </c>
      <c r="F253" s="21" t="s">
        <v>29</v>
      </c>
      <c r="G253" s="21"/>
      <c r="H253" s="21"/>
      <c r="I253" s="21" t="s">
        <v>8</v>
      </c>
      <c r="J253" s="21" t="s">
        <v>26</v>
      </c>
    </row>
    <row r="254" spans="1:13" ht="18" customHeight="1">
      <c r="A254" s="4">
        <v>253</v>
      </c>
      <c r="B254" s="38">
        <v>38130</v>
      </c>
      <c r="C254" s="21" t="s">
        <v>168</v>
      </c>
      <c r="D254" s="21" t="s">
        <v>218</v>
      </c>
      <c r="E254" s="21" t="s">
        <v>46</v>
      </c>
      <c r="F254" s="21" t="s">
        <v>10</v>
      </c>
      <c r="G254" s="21"/>
      <c r="H254" s="21"/>
      <c r="I254" s="21" t="s">
        <v>13</v>
      </c>
      <c r="J254" s="21" t="s">
        <v>20</v>
      </c>
    </row>
    <row r="255" spans="1:13" ht="18" customHeight="1">
      <c r="A255" s="4">
        <v>254</v>
      </c>
      <c r="B255" s="38">
        <v>38130</v>
      </c>
      <c r="C255" s="21" t="s">
        <v>144</v>
      </c>
      <c r="D255" s="21" t="s">
        <v>35</v>
      </c>
      <c r="E255" s="21" t="s">
        <v>72</v>
      </c>
      <c r="F255" s="21" t="s">
        <v>17</v>
      </c>
      <c r="G255" s="21"/>
      <c r="H255" s="21"/>
      <c r="I255" s="21" t="s">
        <v>38</v>
      </c>
      <c r="J255" s="21" t="s">
        <v>37</v>
      </c>
    </row>
    <row r="256" spans="1:13" ht="18" customHeight="1">
      <c r="A256" s="4">
        <v>255</v>
      </c>
      <c r="B256" s="38">
        <v>38130</v>
      </c>
      <c r="C256" s="21" t="s">
        <v>12</v>
      </c>
      <c r="D256" s="21" t="s">
        <v>148</v>
      </c>
      <c r="E256" s="21" t="s">
        <v>153</v>
      </c>
      <c r="F256" s="21" t="s">
        <v>30</v>
      </c>
      <c r="G256" s="21"/>
      <c r="H256" s="21"/>
      <c r="I256" s="21" t="s">
        <v>31</v>
      </c>
      <c r="J256" s="21" t="s">
        <v>227</v>
      </c>
    </row>
    <row r="257" spans="1:13" ht="18" customHeight="1">
      <c r="A257" s="4">
        <v>256</v>
      </c>
      <c r="B257" s="38">
        <v>38131</v>
      </c>
      <c r="C257" s="34" t="s">
        <v>226</v>
      </c>
      <c r="D257" s="21" t="s">
        <v>173</v>
      </c>
      <c r="E257" s="21" t="s">
        <v>185</v>
      </c>
      <c r="F257" s="21" t="s">
        <v>47</v>
      </c>
      <c r="G257" s="21"/>
      <c r="H257" s="21"/>
      <c r="I257" s="21" t="s">
        <v>26</v>
      </c>
      <c r="J257" s="21" t="s">
        <v>227</v>
      </c>
    </row>
    <row r="258" spans="1:13" ht="18" customHeight="1">
      <c r="A258" s="4">
        <v>257</v>
      </c>
      <c r="B258" s="38">
        <v>38131</v>
      </c>
      <c r="C258" s="36" t="s">
        <v>153</v>
      </c>
      <c r="D258" s="21" t="s">
        <v>30</v>
      </c>
      <c r="E258" s="21" t="s">
        <v>148</v>
      </c>
      <c r="F258" s="21" t="s">
        <v>142</v>
      </c>
      <c r="G258" s="21"/>
      <c r="H258" s="21"/>
      <c r="I258" s="21" t="s">
        <v>31</v>
      </c>
      <c r="J258" s="21" t="s">
        <v>228</v>
      </c>
      <c r="M258" s="13"/>
    </row>
    <row r="259" spans="1:13" ht="18" customHeight="1">
      <c r="A259" s="4">
        <v>258</v>
      </c>
      <c r="B259" s="38">
        <v>38131</v>
      </c>
      <c r="C259" s="21" t="s">
        <v>29</v>
      </c>
      <c r="D259" s="21" t="s">
        <v>5</v>
      </c>
      <c r="E259" s="21" t="s">
        <v>178</v>
      </c>
      <c r="F259" s="21" t="s">
        <v>131</v>
      </c>
      <c r="G259" s="21"/>
      <c r="H259" s="21"/>
      <c r="I259" s="21" t="s">
        <v>32</v>
      </c>
      <c r="J259" s="21" t="s">
        <v>8</v>
      </c>
    </row>
    <row r="260" spans="1:13" ht="18" customHeight="1">
      <c r="A260" s="4">
        <v>259</v>
      </c>
      <c r="B260" s="38">
        <v>38132</v>
      </c>
      <c r="C260" s="21" t="s">
        <v>148</v>
      </c>
      <c r="D260" s="21" t="s">
        <v>142</v>
      </c>
      <c r="E260" s="21" t="s">
        <v>30</v>
      </c>
      <c r="F260" s="21" t="s">
        <v>12</v>
      </c>
      <c r="G260" s="21"/>
      <c r="H260" s="21"/>
      <c r="I260" s="21" t="s">
        <v>31</v>
      </c>
      <c r="J260" s="21" t="s">
        <v>228</v>
      </c>
    </row>
    <row r="261" spans="1:13" ht="18" customHeight="1">
      <c r="A261" s="4">
        <v>260</v>
      </c>
      <c r="B261" s="38">
        <v>38132</v>
      </c>
      <c r="C261" s="21" t="s">
        <v>47</v>
      </c>
      <c r="D261" s="21" t="s">
        <v>146</v>
      </c>
      <c r="E261" s="21" t="s">
        <v>173</v>
      </c>
      <c r="F261" s="21" t="s">
        <v>185</v>
      </c>
      <c r="G261" s="21"/>
      <c r="H261" s="21"/>
      <c r="I261" s="21" t="s">
        <v>26</v>
      </c>
      <c r="J261" s="21" t="s">
        <v>227</v>
      </c>
    </row>
    <row r="262" spans="1:13" ht="18" customHeight="1">
      <c r="A262" s="4">
        <v>261</v>
      </c>
      <c r="B262" s="38">
        <v>38132</v>
      </c>
      <c r="C262" s="21" t="s">
        <v>10</v>
      </c>
      <c r="D262" s="21" t="s">
        <v>166</v>
      </c>
      <c r="E262" s="21" t="s">
        <v>22</v>
      </c>
      <c r="F262" s="21" t="s">
        <v>21</v>
      </c>
      <c r="G262" s="21"/>
      <c r="H262" s="21"/>
      <c r="I262" s="21" t="s">
        <v>37</v>
      </c>
      <c r="J262" s="21" t="s">
        <v>19</v>
      </c>
    </row>
    <row r="263" spans="1:13" ht="18" customHeight="1">
      <c r="A263" s="4">
        <v>262</v>
      </c>
      <c r="B263" s="38">
        <v>38132</v>
      </c>
      <c r="C263" s="21" t="s">
        <v>6</v>
      </c>
      <c r="D263" s="21" t="s">
        <v>49</v>
      </c>
      <c r="E263" s="21" t="s">
        <v>35</v>
      </c>
      <c r="F263" s="21" t="s">
        <v>72</v>
      </c>
      <c r="G263" s="21"/>
      <c r="H263" s="21"/>
      <c r="I263" s="21" t="s">
        <v>14</v>
      </c>
      <c r="J263" s="21" t="s">
        <v>20</v>
      </c>
    </row>
    <row r="264" spans="1:13" ht="18" customHeight="1">
      <c r="A264" s="4">
        <v>263</v>
      </c>
      <c r="B264" s="38">
        <v>38132</v>
      </c>
      <c r="C264" s="21" t="s">
        <v>210</v>
      </c>
      <c r="D264" s="21" t="s">
        <v>16</v>
      </c>
      <c r="E264" s="21" t="s">
        <v>33</v>
      </c>
      <c r="F264" s="21" t="s">
        <v>46</v>
      </c>
      <c r="G264" s="21"/>
      <c r="H264" s="21"/>
      <c r="I264" s="21" t="s">
        <v>38</v>
      </c>
      <c r="J264" s="21" t="s">
        <v>13</v>
      </c>
    </row>
    <row r="265" spans="1:13" ht="18" customHeight="1">
      <c r="A265" s="4">
        <v>264</v>
      </c>
      <c r="B265" s="38">
        <v>38132</v>
      </c>
      <c r="C265" s="21" t="s">
        <v>131</v>
      </c>
      <c r="D265" s="21" t="s">
        <v>178</v>
      </c>
      <c r="E265" s="21" t="s">
        <v>213</v>
      </c>
      <c r="F265" s="21" t="s">
        <v>5</v>
      </c>
      <c r="G265" s="21"/>
      <c r="H265" s="21"/>
      <c r="I265" s="21" t="s">
        <v>32</v>
      </c>
      <c r="J265" s="21" t="s">
        <v>8</v>
      </c>
    </row>
    <row r="266" spans="1:13" ht="18" customHeight="1">
      <c r="A266" s="4">
        <v>265</v>
      </c>
      <c r="B266" s="38">
        <v>38133</v>
      </c>
      <c r="C266" s="21" t="s">
        <v>72</v>
      </c>
      <c r="D266" s="21" t="s">
        <v>144</v>
      </c>
      <c r="E266" s="21" t="s">
        <v>49</v>
      </c>
      <c r="F266" s="21" t="s">
        <v>35</v>
      </c>
      <c r="G266" s="21"/>
      <c r="H266" s="21"/>
      <c r="I266" s="21" t="s">
        <v>14</v>
      </c>
      <c r="J266" s="21" t="s">
        <v>20</v>
      </c>
    </row>
    <row r="267" spans="1:13" ht="18" customHeight="1">
      <c r="A267" s="4">
        <v>266</v>
      </c>
      <c r="B267" s="38">
        <v>38133</v>
      </c>
      <c r="C267" s="21" t="s">
        <v>5</v>
      </c>
      <c r="D267" s="21" t="s">
        <v>213</v>
      </c>
      <c r="E267" s="21" t="s">
        <v>29</v>
      </c>
      <c r="F267" s="21" t="s">
        <v>178</v>
      </c>
      <c r="G267" s="21"/>
      <c r="H267" s="21"/>
      <c r="I267" s="21" t="s">
        <v>32</v>
      </c>
      <c r="J267" s="21" t="s">
        <v>8</v>
      </c>
    </row>
    <row r="268" spans="1:13" ht="18" customHeight="1">
      <c r="A268" s="4">
        <v>267</v>
      </c>
      <c r="B268" s="38">
        <v>38133</v>
      </c>
      <c r="C268" s="21" t="s">
        <v>46</v>
      </c>
      <c r="D268" s="21" t="s">
        <v>15</v>
      </c>
      <c r="E268" s="21" t="s">
        <v>16</v>
      </c>
      <c r="F268" s="21" t="s">
        <v>33</v>
      </c>
      <c r="G268" s="21"/>
      <c r="H268" s="21"/>
      <c r="I268" s="21" t="s">
        <v>38</v>
      </c>
      <c r="J268" s="21" t="s">
        <v>13</v>
      </c>
    </row>
    <row r="269" spans="1:13" ht="18" customHeight="1">
      <c r="A269" s="4">
        <v>268</v>
      </c>
      <c r="B269" s="38">
        <v>38133</v>
      </c>
      <c r="C269" s="21" t="s">
        <v>185</v>
      </c>
      <c r="D269" s="21" t="s">
        <v>50</v>
      </c>
      <c r="E269" s="21" t="s">
        <v>23</v>
      </c>
      <c r="F269" s="21" t="s">
        <v>173</v>
      </c>
      <c r="G269" s="21"/>
      <c r="H269" s="21"/>
      <c r="I269" s="21" t="s">
        <v>26</v>
      </c>
      <c r="J269" s="21" t="s">
        <v>227</v>
      </c>
    </row>
    <row r="270" spans="1:13" ht="18" customHeight="1">
      <c r="A270" s="4">
        <v>269</v>
      </c>
      <c r="B270" s="37">
        <v>38133</v>
      </c>
      <c r="C270" s="34" t="s">
        <v>30</v>
      </c>
      <c r="D270" s="34" t="s">
        <v>12</v>
      </c>
      <c r="E270" s="34" t="s">
        <v>142</v>
      </c>
      <c r="F270" s="34" t="s">
        <v>153</v>
      </c>
      <c r="G270" s="21"/>
      <c r="H270" s="21"/>
      <c r="I270" s="21" t="s">
        <v>31</v>
      </c>
      <c r="J270" s="21" t="s">
        <v>228</v>
      </c>
      <c r="M270" s="12"/>
    </row>
    <row r="271" spans="1:13" ht="18" customHeight="1">
      <c r="A271" s="4">
        <v>270</v>
      </c>
      <c r="B271" s="37">
        <v>38133</v>
      </c>
      <c r="C271" s="34" t="s">
        <v>21</v>
      </c>
      <c r="D271" s="34" t="s">
        <v>168</v>
      </c>
      <c r="E271" s="34" t="s">
        <v>166</v>
      </c>
      <c r="F271" s="34" t="s">
        <v>22</v>
      </c>
      <c r="G271" s="21"/>
      <c r="H271" s="21"/>
      <c r="I271" s="21" t="s">
        <v>37</v>
      </c>
      <c r="J271" s="21" t="s">
        <v>19</v>
      </c>
      <c r="M271" s="12"/>
    </row>
    <row r="272" spans="1:13" ht="18" customHeight="1">
      <c r="A272" s="4">
        <v>271</v>
      </c>
      <c r="B272" s="37">
        <v>38134</v>
      </c>
      <c r="C272" s="34" t="s">
        <v>35</v>
      </c>
      <c r="D272" s="34" t="s">
        <v>6</v>
      </c>
      <c r="E272" s="34" t="s">
        <v>144</v>
      </c>
      <c r="F272" s="34" t="s">
        <v>49</v>
      </c>
      <c r="G272" s="21"/>
      <c r="H272" s="21"/>
      <c r="I272" s="21" t="s">
        <v>14</v>
      </c>
      <c r="J272" s="21" t="s">
        <v>20</v>
      </c>
      <c r="M272" s="12"/>
    </row>
    <row r="273" spans="1:13" ht="18" customHeight="1">
      <c r="A273" s="4">
        <v>272</v>
      </c>
      <c r="B273" s="37">
        <v>38134</v>
      </c>
      <c r="C273" s="34" t="s">
        <v>33</v>
      </c>
      <c r="D273" s="34" t="s">
        <v>210</v>
      </c>
      <c r="E273" s="34" t="s">
        <v>15</v>
      </c>
      <c r="F273" s="34" t="s">
        <v>16</v>
      </c>
      <c r="G273" s="21"/>
      <c r="H273" s="21"/>
      <c r="I273" s="21" t="s">
        <v>38</v>
      </c>
      <c r="J273" s="21" t="s">
        <v>13</v>
      </c>
      <c r="M273" s="12"/>
    </row>
    <row r="274" spans="1:13" ht="18" customHeight="1">
      <c r="A274" s="4">
        <v>273</v>
      </c>
      <c r="B274" s="37">
        <v>38134</v>
      </c>
      <c r="C274" s="34" t="s">
        <v>22</v>
      </c>
      <c r="D274" s="34" t="s">
        <v>10</v>
      </c>
      <c r="E274" s="34" t="s">
        <v>168</v>
      </c>
      <c r="F274" s="34" t="s">
        <v>166</v>
      </c>
      <c r="G274" s="21"/>
      <c r="H274" s="21"/>
      <c r="I274" s="21" t="s">
        <v>37</v>
      </c>
      <c r="J274" s="21" t="s">
        <v>19</v>
      </c>
      <c r="M274" s="12"/>
    </row>
    <row r="275" spans="1:13" ht="18" customHeight="1">
      <c r="A275" s="4">
        <v>274</v>
      </c>
      <c r="B275" s="37">
        <v>38135</v>
      </c>
      <c r="C275" s="34" t="s">
        <v>182</v>
      </c>
      <c r="D275" s="34" t="s">
        <v>153</v>
      </c>
      <c r="E275" s="34" t="s">
        <v>47</v>
      </c>
      <c r="F275" s="34" t="s">
        <v>161</v>
      </c>
      <c r="G275" s="21"/>
      <c r="H275" s="21"/>
      <c r="I275" s="21" t="s">
        <v>26</v>
      </c>
      <c r="J275" s="21" t="s">
        <v>228</v>
      </c>
      <c r="M275" s="12"/>
    </row>
    <row r="276" spans="1:13" ht="18" customHeight="1">
      <c r="A276" s="4">
        <v>275</v>
      </c>
      <c r="B276" s="37">
        <v>38135</v>
      </c>
      <c r="C276" s="34" t="s">
        <v>49</v>
      </c>
      <c r="D276" s="34" t="s">
        <v>72</v>
      </c>
      <c r="E276" s="34" t="s">
        <v>6</v>
      </c>
      <c r="F276" s="34" t="s">
        <v>144</v>
      </c>
      <c r="G276" s="21"/>
      <c r="H276" s="21"/>
      <c r="I276" s="21" t="s">
        <v>37</v>
      </c>
      <c r="J276" s="21" t="s">
        <v>13</v>
      </c>
      <c r="M276" s="12"/>
    </row>
    <row r="277" spans="1:13" ht="18" customHeight="1">
      <c r="A277" s="4">
        <v>276</v>
      </c>
      <c r="B277" s="37">
        <v>38135</v>
      </c>
      <c r="C277" s="34" t="s">
        <v>16</v>
      </c>
      <c r="D277" s="34" t="s">
        <v>4</v>
      </c>
      <c r="E277" s="34" t="s">
        <v>210</v>
      </c>
      <c r="F277" s="34" t="s">
        <v>15</v>
      </c>
      <c r="G277" s="21"/>
      <c r="H277" s="21"/>
      <c r="I277" s="21" t="s">
        <v>20</v>
      </c>
      <c r="J277" s="21" t="s">
        <v>38</v>
      </c>
      <c r="M277" s="12"/>
    </row>
    <row r="278" spans="1:13" ht="18" customHeight="1">
      <c r="A278" s="4">
        <v>277</v>
      </c>
      <c r="B278" s="37">
        <v>38136</v>
      </c>
      <c r="C278" s="34" t="s">
        <v>166</v>
      </c>
      <c r="D278" s="34" t="s">
        <v>21</v>
      </c>
      <c r="E278" s="34" t="s">
        <v>10</v>
      </c>
      <c r="F278" s="34" t="s">
        <v>168</v>
      </c>
      <c r="G278" s="21"/>
      <c r="H278" s="21"/>
      <c r="I278" s="21" t="s">
        <v>14</v>
      </c>
      <c r="J278" s="21" t="s">
        <v>19</v>
      </c>
      <c r="M278" s="12"/>
    </row>
    <row r="279" spans="1:13" ht="18" customHeight="1">
      <c r="A279" s="4">
        <v>278</v>
      </c>
      <c r="B279" s="37">
        <v>38136</v>
      </c>
      <c r="C279" s="34" t="s">
        <v>161</v>
      </c>
      <c r="D279" s="34" t="s">
        <v>142</v>
      </c>
      <c r="E279" s="36" t="s">
        <v>153</v>
      </c>
      <c r="F279" s="34" t="s">
        <v>47</v>
      </c>
      <c r="G279" s="21"/>
      <c r="H279" s="21"/>
      <c r="I279" s="21" t="s">
        <v>26</v>
      </c>
      <c r="J279" s="21" t="s">
        <v>228</v>
      </c>
      <c r="M279" s="12"/>
    </row>
    <row r="280" spans="1:13" ht="18" customHeight="1">
      <c r="A280" s="4">
        <v>279</v>
      </c>
      <c r="B280" s="37">
        <v>38136</v>
      </c>
      <c r="C280" s="34" t="s">
        <v>213</v>
      </c>
      <c r="D280" s="34" t="s">
        <v>148</v>
      </c>
      <c r="E280" s="34" t="s">
        <v>12</v>
      </c>
      <c r="F280" s="34" t="s">
        <v>29</v>
      </c>
      <c r="G280" s="21"/>
      <c r="H280" s="21"/>
      <c r="I280" s="21" t="s">
        <v>31</v>
      </c>
      <c r="J280" s="21" t="s">
        <v>32</v>
      </c>
      <c r="M280" s="12"/>
    </row>
    <row r="281" spans="1:13" ht="18" customHeight="1">
      <c r="A281" s="4">
        <v>280</v>
      </c>
      <c r="B281" s="37">
        <v>38136</v>
      </c>
      <c r="C281" s="34" t="s">
        <v>173</v>
      </c>
      <c r="D281" s="34" t="s">
        <v>214</v>
      </c>
      <c r="E281" s="34" t="s">
        <v>146</v>
      </c>
      <c r="F281" s="34" t="s">
        <v>50</v>
      </c>
      <c r="G281" s="21"/>
      <c r="H281" s="21"/>
      <c r="I281" s="21" t="s">
        <v>227</v>
      </c>
      <c r="J281" s="21" t="s">
        <v>8</v>
      </c>
      <c r="M281" s="12"/>
    </row>
    <row r="282" spans="1:13" ht="18" customHeight="1">
      <c r="A282" s="4">
        <v>281</v>
      </c>
      <c r="B282" s="37">
        <v>38136</v>
      </c>
      <c r="C282" s="34" t="s">
        <v>144</v>
      </c>
      <c r="D282" s="34" t="s">
        <v>163</v>
      </c>
      <c r="E282" s="34" t="s">
        <v>72</v>
      </c>
      <c r="F282" s="34" t="s">
        <v>6</v>
      </c>
      <c r="G282" s="21"/>
      <c r="H282" s="21"/>
      <c r="I282" s="21" t="s">
        <v>37</v>
      </c>
      <c r="J282" s="21" t="s">
        <v>13</v>
      </c>
      <c r="M282" s="12"/>
    </row>
    <row r="283" spans="1:13" ht="18" customHeight="1">
      <c r="A283" s="4">
        <v>282</v>
      </c>
      <c r="B283" s="37">
        <v>38136</v>
      </c>
      <c r="C283" s="34" t="s">
        <v>15</v>
      </c>
      <c r="D283" s="36" t="s">
        <v>35</v>
      </c>
      <c r="E283" s="34" t="s">
        <v>4</v>
      </c>
      <c r="F283" s="34" t="s">
        <v>210</v>
      </c>
      <c r="G283" s="21"/>
      <c r="H283" s="21"/>
      <c r="I283" s="21" t="s">
        <v>20</v>
      </c>
      <c r="J283" s="21" t="s">
        <v>38</v>
      </c>
      <c r="M283" s="12"/>
    </row>
    <row r="284" spans="1:13" ht="18" customHeight="1">
      <c r="A284" s="4">
        <v>283</v>
      </c>
      <c r="B284" s="37">
        <v>38137</v>
      </c>
      <c r="C284" s="34" t="s">
        <v>47</v>
      </c>
      <c r="D284" s="34" t="s">
        <v>182</v>
      </c>
      <c r="E284" s="34" t="s">
        <v>142</v>
      </c>
      <c r="F284" s="34" t="s">
        <v>153</v>
      </c>
      <c r="G284" s="21"/>
      <c r="H284" s="21"/>
      <c r="I284" s="21" t="s">
        <v>26</v>
      </c>
      <c r="J284" s="21" t="s">
        <v>228</v>
      </c>
      <c r="M284" s="12"/>
    </row>
    <row r="285" spans="1:13" ht="18" customHeight="1">
      <c r="A285" s="4">
        <v>284</v>
      </c>
      <c r="B285" s="37">
        <v>38137</v>
      </c>
      <c r="C285" s="34" t="s">
        <v>168</v>
      </c>
      <c r="D285" s="34" t="s">
        <v>22</v>
      </c>
      <c r="E285" s="34" t="s">
        <v>21</v>
      </c>
      <c r="F285" s="34" t="s">
        <v>10</v>
      </c>
      <c r="G285" s="21"/>
      <c r="H285" s="21"/>
      <c r="I285" s="21" t="s">
        <v>14</v>
      </c>
      <c r="J285" s="21" t="s">
        <v>19</v>
      </c>
      <c r="M285" s="12"/>
    </row>
    <row r="286" spans="1:13" ht="18" customHeight="1">
      <c r="A286" s="4">
        <v>285</v>
      </c>
      <c r="B286" s="37">
        <v>38137</v>
      </c>
      <c r="C286" s="34" t="s">
        <v>6</v>
      </c>
      <c r="D286" s="34" t="s">
        <v>49</v>
      </c>
      <c r="E286" s="34" t="s">
        <v>163</v>
      </c>
      <c r="F286" s="34" t="s">
        <v>72</v>
      </c>
      <c r="G286" s="21"/>
      <c r="H286" s="21"/>
      <c r="I286" s="21" t="s">
        <v>37</v>
      </c>
      <c r="J286" s="21" t="s">
        <v>13</v>
      </c>
      <c r="M286" s="12"/>
    </row>
    <row r="287" spans="1:13" ht="18" customHeight="1">
      <c r="A287" s="4">
        <v>286</v>
      </c>
      <c r="B287" s="37">
        <v>38137</v>
      </c>
      <c r="C287" s="36" t="s">
        <v>29</v>
      </c>
      <c r="D287" s="34" t="s">
        <v>30</v>
      </c>
      <c r="E287" s="34" t="s">
        <v>148</v>
      </c>
      <c r="F287" s="34" t="s">
        <v>12</v>
      </c>
      <c r="G287" s="21"/>
      <c r="H287" s="21"/>
      <c r="I287" s="21" t="s">
        <v>31</v>
      </c>
      <c r="J287" s="21" t="s">
        <v>32</v>
      </c>
      <c r="M287" s="13"/>
    </row>
    <row r="288" spans="1:13" ht="18" customHeight="1">
      <c r="A288" s="4">
        <v>287</v>
      </c>
      <c r="B288" s="37">
        <v>38137</v>
      </c>
      <c r="C288" s="34" t="s">
        <v>210</v>
      </c>
      <c r="D288" s="34" t="s">
        <v>16</v>
      </c>
      <c r="E288" s="34" t="s">
        <v>35</v>
      </c>
      <c r="F288" s="34" t="s">
        <v>4</v>
      </c>
      <c r="G288" s="21"/>
      <c r="H288" s="21"/>
      <c r="I288" s="21" t="s">
        <v>20</v>
      </c>
      <c r="J288" s="21" t="s">
        <v>38</v>
      </c>
      <c r="M288" s="12"/>
    </row>
    <row r="289" spans="1:13" ht="18" customHeight="1">
      <c r="A289" s="4">
        <v>288</v>
      </c>
      <c r="B289" s="37">
        <v>38137</v>
      </c>
      <c r="C289" s="34" t="s">
        <v>50</v>
      </c>
      <c r="D289" s="34" t="s">
        <v>185</v>
      </c>
      <c r="E289" s="34" t="s">
        <v>214</v>
      </c>
      <c r="F289" s="34" t="s">
        <v>146</v>
      </c>
      <c r="G289" s="21"/>
      <c r="H289" s="21"/>
      <c r="I289" s="21" t="s">
        <v>227</v>
      </c>
      <c r="J289" s="21" t="s">
        <v>8</v>
      </c>
      <c r="M289" s="12"/>
    </row>
    <row r="290" spans="1:13" ht="18" customHeight="1">
      <c r="A290" s="4">
        <v>289</v>
      </c>
      <c r="B290" s="37">
        <v>38138</v>
      </c>
      <c r="C290" s="34" t="s">
        <v>146</v>
      </c>
      <c r="D290" s="34" t="s">
        <v>173</v>
      </c>
      <c r="E290" s="34" t="s">
        <v>185</v>
      </c>
      <c r="F290" s="34" t="s">
        <v>142</v>
      </c>
      <c r="G290" s="21"/>
      <c r="H290" s="21"/>
      <c r="I290" s="21" t="s">
        <v>228</v>
      </c>
      <c r="J290" s="21" t="s">
        <v>8</v>
      </c>
      <c r="M290" s="12"/>
    </row>
    <row r="291" spans="1:13" ht="18" customHeight="1">
      <c r="A291" s="4">
        <v>290</v>
      </c>
      <c r="B291" s="37">
        <v>38139</v>
      </c>
      <c r="C291" s="34" t="s">
        <v>148</v>
      </c>
      <c r="D291" s="34" t="s">
        <v>213</v>
      </c>
      <c r="E291" s="34" t="s">
        <v>5</v>
      </c>
      <c r="F291" s="34" t="s">
        <v>131</v>
      </c>
      <c r="G291" s="21"/>
      <c r="H291" s="21"/>
      <c r="I291" s="21" t="s">
        <v>32</v>
      </c>
      <c r="J291" s="21" t="s">
        <v>26</v>
      </c>
      <c r="M291" s="12"/>
    </row>
    <row r="292" spans="1:13" ht="18" customHeight="1">
      <c r="A292" s="4">
        <v>291</v>
      </c>
      <c r="B292" s="37">
        <v>38139</v>
      </c>
      <c r="C292" s="34" t="s">
        <v>4</v>
      </c>
      <c r="D292" s="34" t="s">
        <v>17</v>
      </c>
      <c r="E292" s="34" t="s">
        <v>16</v>
      </c>
      <c r="F292" s="34" t="s">
        <v>218</v>
      </c>
      <c r="G292" s="21"/>
      <c r="H292" s="21"/>
      <c r="I292" s="21" t="s">
        <v>37</v>
      </c>
      <c r="J292" s="21" t="s">
        <v>20</v>
      </c>
      <c r="M292" s="12"/>
    </row>
    <row r="293" spans="1:13" ht="18" customHeight="1">
      <c r="A293" s="4">
        <v>292</v>
      </c>
      <c r="B293" s="37">
        <v>38139</v>
      </c>
      <c r="C293" s="34" t="s">
        <v>7</v>
      </c>
      <c r="D293" s="34" t="s">
        <v>144</v>
      </c>
      <c r="E293" s="34" t="s">
        <v>36</v>
      </c>
      <c r="F293" s="34" t="s">
        <v>163</v>
      </c>
      <c r="G293" s="21"/>
      <c r="H293" s="21"/>
      <c r="I293" s="21" t="s">
        <v>19</v>
      </c>
      <c r="J293" s="21" t="s">
        <v>13</v>
      </c>
      <c r="M293" s="12"/>
    </row>
    <row r="294" spans="1:13" ht="18" customHeight="1">
      <c r="A294" s="4">
        <v>293</v>
      </c>
      <c r="B294" s="37">
        <v>38139</v>
      </c>
      <c r="C294" s="34" t="s">
        <v>72</v>
      </c>
      <c r="D294" s="34" t="s">
        <v>166</v>
      </c>
      <c r="E294" s="34" t="s">
        <v>22</v>
      </c>
      <c r="F294" s="34" t="s">
        <v>27</v>
      </c>
      <c r="G294" s="21"/>
      <c r="H294" s="21"/>
      <c r="I294" s="21" t="s">
        <v>38</v>
      </c>
      <c r="J294" s="21" t="s">
        <v>14</v>
      </c>
      <c r="M294" s="12"/>
    </row>
    <row r="295" spans="1:13" ht="18" customHeight="1">
      <c r="A295" s="4">
        <v>294</v>
      </c>
      <c r="B295" s="37">
        <v>38139</v>
      </c>
      <c r="C295" s="34" t="s">
        <v>142</v>
      </c>
      <c r="D295" s="34" t="s">
        <v>23</v>
      </c>
      <c r="E295" s="34" t="s">
        <v>173</v>
      </c>
      <c r="F295" s="34" t="s">
        <v>185</v>
      </c>
      <c r="G295" s="21"/>
      <c r="H295" s="21"/>
      <c r="I295" s="21" t="s">
        <v>228</v>
      </c>
      <c r="J295" s="21" t="s">
        <v>8</v>
      </c>
      <c r="M295" s="12"/>
    </row>
    <row r="296" spans="1:13" ht="18" customHeight="1">
      <c r="A296" s="4">
        <v>295</v>
      </c>
      <c r="B296" s="37">
        <v>38139</v>
      </c>
      <c r="C296" s="34" t="s">
        <v>214</v>
      </c>
      <c r="D296" s="34" t="s">
        <v>153</v>
      </c>
      <c r="E296" s="34" t="s">
        <v>161</v>
      </c>
      <c r="F296" s="34" t="s">
        <v>182</v>
      </c>
      <c r="G296" s="21"/>
      <c r="H296" s="21"/>
      <c r="I296" s="21" t="s">
        <v>227</v>
      </c>
      <c r="J296" s="21" t="s">
        <v>31</v>
      </c>
      <c r="M296" s="12"/>
    </row>
    <row r="297" spans="1:13" ht="18" customHeight="1">
      <c r="A297" s="4">
        <v>296</v>
      </c>
      <c r="B297" s="37">
        <v>38140</v>
      </c>
      <c r="C297" s="34" t="s">
        <v>44</v>
      </c>
      <c r="D297" s="34" t="s">
        <v>161</v>
      </c>
      <c r="E297" s="34" t="s">
        <v>182</v>
      </c>
      <c r="F297" s="34" t="s">
        <v>50</v>
      </c>
      <c r="G297" s="21"/>
      <c r="H297" s="21"/>
      <c r="I297" s="21" t="s">
        <v>227</v>
      </c>
      <c r="J297" s="21" t="s">
        <v>31</v>
      </c>
      <c r="M297" s="12"/>
    </row>
    <row r="298" spans="1:13" ht="18" customHeight="1">
      <c r="A298" s="4">
        <v>297</v>
      </c>
      <c r="B298" s="37">
        <v>38140</v>
      </c>
      <c r="C298" s="34" t="s">
        <v>185</v>
      </c>
      <c r="D298" s="34" t="s">
        <v>146</v>
      </c>
      <c r="E298" s="34" t="s">
        <v>23</v>
      </c>
      <c r="F298" s="34" t="s">
        <v>173</v>
      </c>
      <c r="G298" s="21"/>
      <c r="H298" s="21"/>
      <c r="I298" s="21" t="s">
        <v>228</v>
      </c>
      <c r="J298" s="21" t="s">
        <v>8</v>
      </c>
      <c r="M298" s="12"/>
    </row>
    <row r="299" spans="1:13" ht="18" customHeight="1">
      <c r="A299" s="4">
        <v>298</v>
      </c>
      <c r="B299" s="37">
        <v>38140</v>
      </c>
      <c r="C299" s="34" t="s">
        <v>218</v>
      </c>
      <c r="D299" s="34" t="s">
        <v>210</v>
      </c>
      <c r="E299" s="34" t="s">
        <v>17</v>
      </c>
      <c r="F299" s="34" t="s">
        <v>16</v>
      </c>
      <c r="G299" s="21"/>
      <c r="H299" s="21"/>
      <c r="I299" s="21" t="s">
        <v>37</v>
      </c>
      <c r="J299" s="21" t="s">
        <v>20</v>
      </c>
      <c r="M299" s="12"/>
    </row>
    <row r="300" spans="1:13" ht="18" customHeight="1">
      <c r="A300" s="4">
        <v>299</v>
      </c>
      <c r="B300" s="37">
        <v>38140</v>
      </c>
      <c r="C300" s="34" t="s">
        <v>27</v>
      </c>
      <c r="D300" s="34" t="s">
        <v>6</v>
      </c>
      <c r="E300" s="34" t="s">
        <v>166</v>
      </c>
      <c r="F300" s="34" t="s">
        <v>22</v>
      </c>
      <c r="G300" s="21"/>
      <c r="H300" s="21"/>
      <c r="I300" s="21" t="s">
        <v>38</v>
      </c>
      <c r="J300" s="21" t="s">
        <v>14</v>
      </c>
      <c r="M300" s="12"/>
    </row>
    <row r="301" spans="1:13" ht="18" customHeight="1">
      <c r="A301" s="4">
        <v>300</v>
      </c>
      <c r="B301" s="37">
        <v>38140</v>
      </c>
      <c r="C301" s="34" t="s">
        <v>163</v>
      </c>
      <c r="D301" s="34" t="s">
        <v>46</v>
      </c>
      <c r="E301" s="34" t="s">
        <v>144</v>
      </c>
      <c r="F301" s="34" t="s">
        <v>36</v>
      </c>
      <c r="G301" s="21"/>
      <c r="H301" s="21"/>
      <c r="I301" s="21" t="s">
        <v>19</v>
      </c>
      <c r="J301" s="21" t="s">
        <v>13</v>
      </c>
      <c r="M301" s="12"/>
    </row>
    <row r="302" spans="1:13" ht="18" customHeight="1">
      <c r="A302" s="4">
        <v>301</v>
      </c>
      <c r="B302" s="37">
        <v>38140</v>
      </c>
      <c r="C302" s="34" t="s">
        <v>12</v>
      </c>
      <c r="D302" s="34" t="s">
        <v>5</v>
      </c>
      <c r="E302" s="34" t="s">
        <v>131</v>
      </c>
      <c r="F302" s="34" t="s">
        <v>30</v>
      </c>
      <c r="G302" s="21"/>
      <c r="H302" s="21"/>
      <c r="I302" s="21" t="s">
        <v>32</v>
      </c>
      <c r="J302" s="21" t="s">
        <v>26</v>
      </c>
      <c r="M302" s="12"/>
    </row>
    <row r="303" spans="1:13" ht="18" customHeight="1">
      <c r="A303" s="4">
        <v>302</v>
      </c>
      <c r="B303" s="37">
        <v>38141</v>
      </c>
      <c r="C303" s="34" t="s">
        <v>36</v>
      </c>
      <c r="D303" s="34" t="s">
        <v>7</v>
      </c>
      <c r="E303" s="34" t="s">
        <v>46</v>
      </c>
      <c r="F303" s="34" t="s">
        <v>144</v>
      </c>
      <c r="G303" s="21"/>
      <c r="H303" s="21"/>
      <c r="I303" s="21" t="s">
        <v>19</v>
      </c>
      <c r="J303" s="21" t="s">
        <v>13</v>
      </c>
      <c r="M303" s="12"/>
    </row>
    <row r="304" spans="1:13" ht="18" customHeight="1">
      <c r="A304" s="4">
        <v>303</v>
      </c>
      <c r="B304" s="37">
        <v>38141</v>
      </c>
      <c r="C304" s="34" t="s">
        <v>131</v>
      </c>
      <c r="D304" s="34" t="s">
        <v>29</v>
      </c>
      <c r="E304" s="34" t="s">
        <v>213</v>
      </c>
      <c r="F304" s="34" t="s">
        <v>211</v>
      </c>
      <c r="G304" s="21"/>
      <c r="H304" s="21"/>
      <c r="I304" s="21" t="s">
        <v>32</v>
      </c>
      <c r="J304" s="21" t="s">
        <v>26</v>
      </c>
      <c r="M304" s="12"/>
    </row>
    <row r="305" spans="1:13" ht="18" customHeight="1">
      <c r="A305" s="4">
        <v>304</v>
      </c>
      <c r="B305" s="37">
        <v>38141</v>
      </c>
      <c r="C305" s="34" t="s">
        <v>22</v>
      </c>
      <c r="D305" s="34" t="s">
        <v>72</v>
      </c>
      <c r="E305" s="34" t="s">
        <v>6</v>
      </c>
      <c r="F305" s="34" t="s">
        <v>166</v>
      </c>
      <c r="G305" s="21"/>
      <c r="H305" s="21"/>
      <c r="I305" s="21" t="s">
        <v>38</v>
      </c>
      <c r="J305" s="21" t="s">
        <v>14</v>
      </c>
      <c r="M305" s="12"/>
    </row>
    <row r="306" spans="1:13" ht="18" customHeight="1">
      <c r="A306" s="4">
        <v>305</v>
      </c>
      <c r="B306" s="37">
        <v>38141</v>
      </c>
      <c r="C306" s="34" t="s">
        <v>16</v>
      </c>
      <c r="D306" s="34" t="s">
        <v>4</v>
      </c>
      <c r="E306" s="34" t="s">
        <v>210</v>
      </c>
      <c r="F306" s="34" t="s">
        <v>17</v>
      </c>
      <c r="G306" s="21"/>
      <c r="H306" s="21"/>
      <c r="I306" s="21" t="s">
        <v>37</v>
      </c>
      <c r="J306" s="21" t="s">
        <v>20</v>
      </c>
      <c r="M306" s="12"/>
    </row>
    <row r="307" spans="1:13" ht="18" customHeight="1">
      <c r="A307" s="4">
        <v>306</v>
      </c>
      <c r="B307" s="37">
        <v>38142</v>
      </c>
      <c r="C307" s="34" t="s">
        <v>166</v>
      </c>
      <c r="D307" s="34" t="s">
        <v>27</v>
      </c>
      <c r="E307" s="34" t="s">
        <v>72</v>
      </c>
      <c r="F307" s="34" t="s">
        <v>35</v>
      </c>
      <c r="G307" s="21"/>
      <c r="H307" s="21"/>
      <c r="I307" s="21" t="s">
        <v>14</v>
      </c>
      <c r="J307" s="21" t="s">
        <v>37</v>
      </c>
      <c r="M307" s="12"/>
    </row>
    <row r="308" spans="1:13" ht="18" customHeight="1">
      <c r="A308" s="4">
        <v>307</v>
      </c>
      <c r="B308" s="37">
        <v>38142</v>
      </c>
      <c r="C308" s="34" t="s">
        <v>213</v>
      </c>
      <c r="D308" s="34" t="s">
        <v>30</v>
      </c>
      <c r="E308" s="36" t="s">
        <v>47</v>
      </c>
      <c r="F308" s="34" t="s">
        <v>23</v>
      </c>
      <c r="G308" s="21"/>
      <c r="H308" s="21"/>
      <c r="I308" s="21" t="s">
        <v>8</v>
      </c>
      <c r="J308" s="21" t="s">
        <v>227</v>
      </c>
      <c r="M308" s="12"/>
    </row>
    <row r="309" spans="1:13" ht="18" customHeight="1">
      <c r="A309" s="4">
        <v>308</v>
      </c>
      <c r="B309" s="37">
        <v>38142</v>
      </c>
      <c r="C309" s="34" t="s">
        <v>5</v>
      </c>
      <c r="D309" s="34" t="s">
        <v>214</v>
      </c>
      <c r="E309" s="34" t="s">
        <v>148</v>
      </c>
      <c r="F309" s="34" t="s">
        <v>161</v>
      </c>
      <c r="G309" s="21"/>
      <c r="H309" s="21"/>
      <c r="I309" s="21" t="s">
        <v>31</v>
      </c>
      <c r="J309" s="21" t="s">
        <v>26</v>
      </c>
      <c r="M309" s="12"/>
    </row>
    <row r="310" spans="1:13" ht="18" customHeight="1">
      <c r="A310" s="4">
        <v>309</v>
      </c>
      <c r="B310" s="37">
        <v>38142</v>
      </c>
      <c r="C310" s="34" t="s">
        <v>144</v>
      </c>
      <c r="D310" s="34" t="s">
        <v>163</v>
      </c>
      <c r="E310" s="34" t="s">
        <v>7</v>
      </c>
      <c r="F310" s="34" t="s">
        <v>46</v>
      </c>
      <c r="G310" s="21"/>
      <c r="H310" s="21"/>
      <c r="I310" s="21" t="s">
        <v>20</v>
      </c>
      <c r="J310" s="21" t="s">
        <v>19</v>
      </c>
      <c r="M310" s="12"/>
    </row>
    <row r="311" spans="1:13" ht="18" customHeight="1">
      <c r="A311" s="4">
        <v>310</v>
      </c>
      <c r="B311" s="37">
        <v>38142</v>
      </c>
      <c r="C311" s="34" t="s">
        <v>17</v>
      </c>
      <c r="D311" s="34" t="s">
        <v>218</v>
      </c>
      <c r="E311" s="34" t="s">
        <v>4</v>
      </c>
      <c r="F311" s="34" t="s">
        <v>10</v>
      </c>
      <c r="G311" s="21"/>
      <c r="H311" s="21"/>
      <c r="I311" s="21" t="s">
        <v>13</v>
      </c>
      <c r="J311" s="21" t="s">
        <v>38</v>
      </c>
      <c r="M311" s="12"/>
    </row>
    <row r="312" spans="1:13" ht="18" customHeight="1">
      <c r="A312" s="4">
        <v>311</v>
      </c>
      <c r="B312" s="37">
        <v>38143</v>
      </c>
      <c r="C312" s="34" t="s">
        <v>161</v>
      </c>
      <c r="D312" s="34" t="s">
        <v>12</v>
      </c>
      <c r="E312" s="34" t="s">
        <v>214</v>
      </c>
      <c r="F312" s="34" t="s">
        <v>148</v>
      </c>
      <c r="G312" s="21"/>
      <c r="H312" s="21"/>
      <c r="I312" s="21" t="s">
        <v>31</v>
      </c>
      <c r="J312" s="21" t="s">
        <v>26</v>
      </c>
      <c r="M312" s="12"/>
    </row>
    <row r="313" spans="1:13" ht="18" customHeight="1">
      <c r="A313" s="4">
        <v>312</v>
      </c>
      <c r="B313" s="37">
        <v>38143</v>
      </c>
      <c r="C313" s="34" t="s">
        <v>35</v>
      </c>
      <c r="D313" s="34" t="s">
        <v>16</v>
      </c>
      <c r="E313" s="34" t="s">
        <v>27</v>
      </c>
      <c r="F313" s="34" t="s">
        <v>72</v>
      </c>
      <c r="G313" s="21"/>
      <c r="H313" s="21"/>
      <c r="I313" s="21" t="s">
        <v>14</v>
      </c>
      <c r="J313" s="21" t="s">
        <v>37</v>
      </c>
      <c r="M313" s="12"/>
    </row>
    <row r="314" spans="1:13" ht="18" customHeight="1">
      <c r="A314" s="4">
        <v>313</v>
      </c>
      <c r="B314" s="37">
        <v>38143</v>
      </c>
      <c r="C314" s="34" t="s">
        <v>10</v>
      </c>
      <c r="D314" s="34" t="s">
        <v>168</v>
      </c>
      <c r="E314" s="34" t="s">
        <v>218</v>
      </c>
      <c r="F314" s="34" t="s">
        <v>4</v>
      </c>
      <c r="G314" s="21"/>
      <c r="H314" s="21"/>
      <c r="I314" s="21" t="s">
        <v>13</v>
      </c>
      <c r="J314" s="21" t="s">
        <v>38</v>
      </c>
      <c r="M314" s="12"/>
    </row>
    <row r="315" spans="1:13" ht="18" customHeight="1">
      <c r="A315" s="4">
        <v>314</v>
      </c>
      <c r="B315" s="37">
        <v>38143</v>
      </c>
      <c r="C315" s="34" t="s">
        <v>46</v>
      </c>
      <c r="D315" s="34" t="s">
        <v>33</v>
      </c>
      <c r="E315" s="34" t="s">
        <v>163</v>
      </c>
      <c r="F315" s="34" t="s">
        <v>7</v>
      </c>
      <c r="G315" s="21"/>
      <c r="H315" s="21"/>
      <c r="I315" s="21" t="s">
        <v>20</v>
      </c>
      <c r="J315" s="21" t="s">
        <v>19</v>
      </c>
      <c r="M315" s="12"/>
    </row>
    <row r="316" spans="1:13" ht="18" customHeight="1">
      <c r="A316" s="4">
        <v>315</v>
      </c>
      <c r="B316" s="37">
        <v>38143</v>
      </c>
      <c r="C316" s="34" t="s">
        <v>29</v>
      </c>
      <c r="D316" s="34" t="s">
        <v>173</v>
      </c>
      <c r="E316" s="34" t="s">
        <v>146</v>
      </c>
      <c r="F316" s="34" t="s">
        <v>131</v>
      </c>
      <c r="G316" s="21"/>
      <c r="H316" s="21"/>
      <c r="I316" s="21" t="s">
        <v>32</v>
      </c>
      <c r="J316" s="21" t="s">
        <v>228</v>
      </c>
      <c r="M316" s="12"/>
    </row>
    <row r="317" spans="1:13" ht="18" customHeight="1">
      <c r="A317" s="4">
        <v>316</v>
      </c>
      <c r="B317" s="37">
        <v>38143</v>
      </c>
      <c r="C317" s="34" t="s">
        <v>23</v>
      </c>
      <c r="D317" s="34" t="s">
        <v>211</v>
      </c>
      <c r="E317" s="34" t="s">
        <v>30</v>
      </c>
      <c r="F317" s="34" t="s">
        <v>47</v>
      </c>
      <c r="G317" s="21"/>
      <c r="H317" s="21"/>
      <c r="I317" s="21" t="s">
        <v>8</v>
      </c>
      <c r="J317" s="21" t="s">
        <v>227</v>
      </c>
      <c r="M317" s="12"/>
    </row>
    <row r="318" spans="1:13" ht="18" customHeight="1">
      <c r="A318" s="4">
        <v>317</v>
      </c>
      <c r="B318" s="37">
        <v>38144</v>
      </c>
      <c r="C318" s="34" t="s">
        <v>148</v>
      </c>
      <c r="D318" s="34" t="s">
        <v>5</v>
      </c>
      <c r="E318" s="34" t="s">
        <v>12</v>
      </c>
      <c r="F318" s="34" t="s">
        <v>214</v>
      </c>
      <c r="G318" s="21"/>
      <c r="H318" s="21"/>
      <c r="I318" s="21" t="s">
        <v>31</v>
      </c>
      <c r="J318" s="21" t="s">
        <v>26</v>
      </c>
      <c r="M318" s="12"/>
    </row>
    <row r="319" spans="1:13" ht="18" customHeight="1">
      <c r="A319" s="4">
        <v>318</v>
      </c>
      <c r="B319" s="37">
        <v>38144</v>
      </c>
      <c r="C319" s="34" t="s">
        <v>153</v>
      </c>
      <c r="D319" s="34" t="s">
        <v>131</v>
      </c>
      <c r="E319" s="34" t="s">
        <v>173</v>
      </c>
      <c r="F319" s="34" t="s">
        <v>146</v>
      </c>
      <c r="G319" s="21"/>
      <c r="H319" s="21"/>
      <c r="I319" s="21" t="s">
        <v>32</v>
      </c>
      <c r="J319" s="21" t="s">
        <v>228</v>
      </c>
      <c r="M319" s="12"/>
    </row>
    <row r="320" spans="1:13" ht="18" customHeight="1">
      <c r="A320" s="4">
        <v>319</v>
      </c>
      <c r="B320" s="37">
        <v>38145</v>
      </c>
      <c r="C320" s="34" t="s">
        <v>229</v>
      </c>
      <c r="D320" s="34" t="s">
        <v>142</v>
      </c>
      <c r="E320" s="34" t="s">
        <v>182</v>
      </c>
      <c r="F320" s="34" t="s">
        <v>44</v>
      </c>
      <c r="G320" s="21"/>
      <c r="H320" s="21"/>
      <c r="I320" s="21" t="s">
        <v>26</v>
      </c>
      <c r="J320" s="21" t="s">
        <v>8</v>
      </c>
      <c r="M320" s="12"/>
    </row>
    <row r="321" spans="1:13" ht="18" customHeight="1">
      <c r="A321" s="4">
        <v>320</v>
      </c>
      <c r="B321" s="37">
        <v>38145</v>
      </c>
      <c r="C321" s="34" t="s">
        <v>50</v>
      </c>
      <c r="D321" s="34" t="s">
        <v>185</v>
      </c>
      <c r="E321" s="34" t="s">
        <v>24</v>
      </c>
      <c r="F321" s="34" t="s">
        <v>173</v>
      </c>
      <c r="G321" s="21"/>
      <c r="H321" s="21"/>
      <c r="I321" s="21" t="s">
        <v>227</v>
      </c>
      <c r="J321" s="21" t="s">
        <v>32</v>
      </c>
      <c r="M321" s="12"/>
    </row>
    <row r="322" spans="1:13" ht="18" customHeight="1">
      <c r="A322" s="4">
        <v>321</v>
      </c>
      <c r="B322" s="37">
        <v>38145</v>
      </c>
      <c r="C322" s="34" t="s">
        <v>12</v>
      </c>
      <c r="D322" s="34" t="s">
        <v>213</v>
      </c>
      <c r="E322" s="34" t="s">
        <v>131</v>
      </c>
      <c r="F322" s="34" t="s">
        <v>5</v>
      </c>
      <c r="G322" s="21"/>
      <c r="H322" s="21"/>
      <c r="I322" s="21" t="s">
        <v>31</v>
      </c>
      <c r="J322" s="21" t="s">
        <v>228</v>
      </c>
      <c r="M322" s="12"/>
    </row>
    <row r="323" spans="1:13" ht="18" customHeight="1">
      <c r="A323" s="4">
        <v>322</v>
      </c>
      <c r="B323" s="37">
        <v>38146</v>
      </c>
      <c r="C323" s="34" t="s">
        <v>173</v>
      </c>
      <c r="D323" s="34" t="s">
        <v>146</v>
      </c>
      <c r="E323" s="34" t="s">
        <v>185</v>
      </c>
      <c r="F323" s="34" t="s">
        <v>153</v>
      </c>
      <c r="G323" s="21"/>
      <c r="H323" s="21"/>
      <c r="I323" s="21" t="s">
        <v>227</v>
      </c>
      <c r="J323" s="21" t="s">
        <v>32</v>
      </c>
      <c r="M323" s="12"/>
    </row>
    <row r="324" spans="1:13" ht="18" customHeight="1">
      <c r="A324" s="4">
        <v>323</v>
      </c>
      <c r="B324" s="37">
        <v>38146</v>
      </c>
      <c r="C324" s="34" t="s">
        <v>131</v>
      </c>
      <c r="D324" s="34" t="s">
        <v>148</v>
      </c>
      <c r="E324" s="34" t="s">
        <v>5</v>
      </c>
      <c r="F324" s="34" t="s">
        <v>30</v>
      </c>
      <c r="G324" s="21"/>
      <c r="H324" s="21"/>
      <c r="I324" s="21" t="s">
        <v>31</v>
      </c>
      <c r="J324" s="21" t="s">
        <v>228</v>
      </c>
      <c r="M324" s="12"/>
    </row>
    <row r="325" spans="1:13" ht="18" customHeight="1">
      <c r="A325" s="4">
        <v>324</v>
      </c>
      <c r="B325" s="37">
        <v>38146</v>
      </c>
      <c r="C325" s="34" t="s">
        <v>218</v>
      </c>
      <c r="D325" s="34" t="s">
        <v>46</v>
      </c>
      <c r="E325" s="34" t="s">
        <v>210</v>
      </c>
      <c r="F325" s="34" t="s">
        <v>16</v>
      </c>
      <c r="G325" s="21"/>
      <c r="H325" s="21"/>
      <c r="I325" s="21" t="s">
        <v>19</v>
      </c>
      <c r="J325" s="21" t="s">
        <v>38</v>
      </c>
      <c r="M325" s="12"/>
    </row>
    <row r="326" spans="1:13" ht="18" customHeight="1">
      <c r="A326" s="4">
        <v>325</v>
      </c>
      <c r="B326" s="37">
        <v>38146</v>
      </c>
      <c r="C326" s="34" t="s">
        <v>21</v>
      </c>
      <c r="D326" s="34" t="s">
        <v>35</v>
      </c>
      <c r="E326" s="34" t="s">
        <v>144</v>
      </c>
      <c r="F326" s="34" t="s">
        <v>17</v>
      </c>
      <c r="G326" s="21"/>
      <c r="H326" s="21"/>
      <c r="I326" s="21" t="s">
        <v>13</v>
      </c>
      <c r="J326" s="21" t="s">
        <v>14</v>
      </c>
      <c r="M326" s="12"/>
    </row>
    <row r="327" spans="1:13" ht="18" customHeight="1">
      <c r="A327" s="4">
        <v>326</v>
      </c>
      <c r="B327" s="37">
        <v>38146</v>
      </c>
      <c r="C327" s="34" t="s">
        <v>163</v>
      </c>
      <c r="D327" s="34" t="s">
        <v>10</v>
      </c>
      <c r="E327" s="34" t="s">
        <v>22</v>
      </c>
      <c r="F327" s="34" t="s">
        <v>168</v>
      </c>
      <c r="G327" s="21"/>
      <c r="H327" s="21"/>
      <c r="I327" s="21" t="s">
        <v>20</v>
      </c>
      <c r="J327" s="21" t="s">
        <v>37</v>
      </c>
      <c r="M327" s="12"/>
    </row>
    <row r="328" spans="1:13" ht="18" customHeight="1">
      <c r="A328" s="4">
        <v>327</v>
      </c>
      <c r="B328" s="37">
        <v>38147</v>
      </c>
      <c r="C328" s="34" t="s">
        <v>226</v>
      </c>
      <c r="D328" s="34" t="s">
        <v>161</v>
      </c>
      <c r="E328" s="34" t="s">
        <v>142</v>
      </c>
      <c r="F328" s="34" t="s">
        <v>23</v>
      </c>
      <c r="G328" s="21"/>
      <c r="H328" s="21"/>
      <c r="I328" s="21" t="s">
        <v>26</v>
      </c>
      <c r="J328" s="21" t="s">
        <v>8</v>
      </c>
      <c r="M328" s="12"/>
    </row>
    <row r="329" spans="1:13" ht="18" customHeight="1">
      <c r="A329" s="4">
        <v>328</v>
      </c>
      <c r="B329" s="37">
        <v>38147</v>
      </c>
      <c r="C329" s="34" t="s">
        <v>5</v>
      </c>
      <c r="D329" s="36" t="s">
        <v>30</v>
      </c>
      <c r="E329" s="34" t="s">
        <v>148</v>
      </c>
      <c r="F329" s="34" t="s">
        <v>12</v>
      </c>
      <c r="G329" s="21"/>
      <c r="H329" s="21"/>
      <c r="I329" s="21" t="s">
        <v>31</v>
      </c>
      <c r="J329" s="21" t="s">
        <v>228</v>
      </c>
      <c r="M329" s="12"/>
    </row>
    <row r="330" spans="1:13" ht="18" customHeight="1">
      <c r="A330" s="4">
        <v>329</v>
      </c>
      <c r="B330" s="37">
        <v>38147</v>
      </c>
      <c r="C330" s="36" t="s">
        <v>168</v>
      </c>
      <c r="D330" s="34" t="s">
        <v>4</v>
      </c>
      <c r="E330" s="34" t="s">
        <v>10</v>
      </c>
      <c r="F330" s="34" t="s">
        <v>22</v>
      </c>
      <c r="G330" s="21"/>
      <c r="H330" s="21"/>
      <c r="I330" s="21" t="s">
        <v>20</v>
      </c>
      <c r="J330" s="21" t="s">
        <v>37</v>
      </c>
      <c r="M330" s="13"/>
    </row>
    <row r="331" spans="1:13" ht="18" customHeight="1">
      <c r="A331" s="4">
        <v>330</v>
      </c>
      <c r="B331" s="37">
        <v>38147</v>
      </c>
      <c r="C331" s="34" t="s">
        <v>24</v>
      </c>
      <c r="D331" s="34" t="s">
        <v>214</v>
      </c>
      <c r="E331" s="34" t="s">
        <v>153</v>
      </c>
      <c r="F331" s="34" t="s">
        <v>185</v>
      </c>
      <c r="G331" s="21"/>
      <c r="H331" s="21"/>
      <c r="I331" s="21" t="s">
        <v>227</v>
      </c>
      <c r="J331" s="21" t="s">
        <v>32</v>
      </c>
      <c r="M331" s="12"/>
    </row>
    <row r="332" spans="1:13" ht="18" customHeight="1">
      <c r="A332" s="4">
        <v>331</v>
      </c>
      <c r="B332" s="37">
        <v>38147</v>
      </c>
      <c r="C332" s="34" t="s">
        <v>17</v>
      </c>
      <c r="D332" s="34" t="s">
        <v>49</v>
      </c>
      <c r="E332" s="34" t="s">
        <v>35</v>
      </c>
      <c r="F332" s="34" t="s">
        <v>144</v>
      </c>
      <c r="G332" s="21"/>
      <c r="H332" s="21"/>
      <c r="I332" s="21" t="s">
        <v>13</v>
      </c>
      <c r="J332" s="21" t="s">
        <v>14</v>
      </c>
      <c r="M332" s="12"/>
    </row>
    <row r="333" spans="1:13" ht="18" customHeight="1">
      <c r="A333" s="4">
        <v>332</v>
      </c>
      <c r="B333" s="37">
        <v>38147</v>
      </c>
      <c r="C333" s="34" t="s">
        <v>16</v>
      </c>
      <c r="D333" s="34" t="s">
        <v>43</v>
      </c>
      <c r="E333" s="34" t="s">
        <v>46</v>
      </c>
      <c r="F333" s="34" t="s">
        <v>210</v>
      </c>
      <c r="G333" s="21"/>
      <c r="H333" s="21"/>
      <c r="I333" s="21" t="s">
        <v>19</v>
      </c>
      <c r="J333" s="21" t="s">
        <v>38</v>
      </c>
      <c r="M333" s="12"/>
    </row>
    <row r="334" spans="1:13" ht="18" customHeight="1">
      <c r="A334" s="4">
        <v>333</v>
      </c>
      <c r="B334" s="37">
        <v>38148</v>
      </c>
      <c r="C334" s="34" t="s">
        <v>49</v>
      </c>
      <c r="D334" s="34" t="s">
        <v>144</v>
      </c>
      <c r="E334" s="34" t="s">
        <v>21</v>
      </c>
      <c r="F334" s="34" t="s">
        <v>6</v>
      </c>
      <c r="G334" s="21"/>
      <c r="H334" s="21"/>
      <c r="I334" s="21" t="s">
        <v>13</v>
      </c>
      <c r="J334" s="21" t="s">
        <v>14</v>
      </c>
      <c r="M334" s="12"/>
    </row>
    <row r="335" spans="1:13" ht="18" customHeight="1">
      <c r="A335" s="4">
        <v>334</v>
      </c>
      <c r="B335" s="37">
        <v>38149</v>
      </c>
      <c r="C335" s="34" t="s">
        <v>6</v>
      </c>
      <c r="D335" s="34" t="s">
        <v>36</v>
      </c>
      <c r="E335" s="34" t="s">
        <v>4</v>
      </c>
      <c r="F335" s="34" t="s">
        <v>144</v>
      </c>
      <c r="G335" s="21"/>
      <c r="H335" s="21"/>
      <c r="I335" s="21" t="s">
        <v>37</v>
      </c>
      <c r="J335" s="21" t="s">
        <v>19</v>
      </c>
      <c r="M335" s="12"/>
    </row>
    <row r="336" spans="1:13" ht="18" customHeight="1">
      <c r="A336" s="4">
        <v>335</v>
      </c>
      <c r="B336" s="37">
        <v>38149</v>
      </c>
      <c r="C336" s="34" t="s">
        <v>29</v>
      </c>
      <c r="D336" s="34" t="s">
        <v>213</v>
      </c>
      <c r="E336" s="34" t="s">
        <v>131</v>
      </c>
      <c r="F336" s="34" t="s">
        <v>148</v>
      </c>
      <c r="G336" s="21"/>
      <c r="H336" s="21"/>
      <c r="I336" s="21" t="s">
        <v>32</v>
      </c>
      <c r="J336" s="21" t="s">
        <v>8</v>
      </c>
      <c r="M336" s="12"/>
    </row>
    <row r="337" spans="1:13" ht="18" customHeight="1">
      <c r="A337" s="4">
        <v>336</v>
      </c>
      <c r="B337" s="37">
        <v>38149</v>
      </c>
      <c r="C337" s="34" t="s">
        <v>185</v>
      </c>
      <c r="D337" s="34" t="s">
        <v>153</v>
      </c>
      <c r="E337" s="34" t="s">
        <v>23</v>
      </c>
      <c r="F337" s="34" t="s">
        <v>161</v>
      </c>
      <c r="G337" s="21"/>
      <c r="H337" s="21"/>
      <c r="I337" s="21" t="s">
        <v>228</v>
      </c>
      <c r="J337" s="21" t="s">
        <v>26</v>
      </c>
      <c r="M337" s="12"/>
    </row>
    <row r="338" spans="1:13" ht="18" customHeight="1">
      <c r="A338" s="4">
        <v>337</v>
      </c>
      <c r="B338" s="37">
        <v>38149</v>
      </c>
      <c r="C338" s="34" t="s">
        <v>142</v>
      </c>
      <c r="D338" s="34" t="s">
        <v>173</v>
      </c>
      <c r="E338" s="34" t="s">
        <v>214</v>
      </c>
      <c r="F338" s="34" t="s">
        <v>47</v>
      </c>
      <c r="G338" s="21"/>
      <c r="H338" s="21"/>
      <c r="I338" s="21" t="s">
        <v>227</v>
      </c>
      <c r="J338" s="21" t="s">
        <v>31</v>
      </c>
      <c r="M338" s="12"/>
    </row>
    <row r="339" spans="1:13" ht="18" customHeight="1">
      <c r="A339" s="4">
        <v>338</v>
      </c>
      <c r="B339" s="37">
        <v>38150</v>
      </c>
      <c r="C339" s="34" t="s">
        <v>148</v>
      </c>
      <c r="D339" s="34" t="s">
        <v>5</v>
      </c>
      <c r="E339" s="34" t="s">
        <v>213</v>
      </c>
      <c r="F339" s="34" t="s">
        <v>131</v>
      </c>
      <c r="G339" s="21"/>
      <c r="H339" s="21"/>
      <c r="I339" s="21" t="s">
        <v>32</v>
      </c>
      <c r="J339" s="21" t="s">
        <v>8</v>
      </c>
      <c r="M339" s="12"/>
    </row>
    <row r="340" spans="1:13" ht="18" customHeight="1">
      <c r="A340" s="4">
        <v>339</v>
      </c>
      <c r="B340" s="37">
        <v>38150</v>
      </c>
      <c r="C340" s="34" t="s">
        <v>161</v>
      </c>
      <c r="D340" s="34" t="s">
        <v>23</v>
      </c>
      <c r="E340" s="34" t="s">
        <v>182</v>
      </c>
      <c r="F340" s="34" t="s">
        <v>153</v>
      </c>
      <c r="G340" s="21"/>
      <c r="H340" s="21"/>
      <c r="I340" s="21" t="s">
        <v>228</v>
      </c>
      <c r="J340" s="21" t="s">
        <v>26</v>
      </c>
      <c r="M340" s="12"/>
    </row>
    <row r="341" spans="1:13" ht="18" customHeight="1">
      <c r="A341" s="4">
        <v>340</v>
      </c>
      <c r="B341" s="37">
        <v>38150</v>
      </c>
      <c r="C341" s="34" t="s">
        <v>47</v>
      </c>
      <c r="D341" s="34" t="s">
        <v>146</v>
      </c>
      <c r="E341" s="34" t="s">
        <v>173</v>
      </c>
      <c r="F341" s="34" t="s">
        <v>214</v>
      </c>
      <c r="G341" s="21"/>
      <c r="H341" s="21"/>
      <c r="I341" s="21" t="s">
        <v>227</v>
      </c>
      <c r="J341" s="21" t="s">
        <v>31</v>
      </c>
      <c r="M341" s="12"/>
    </row>
    <row r="342" spans="1:13" ht="18" customHeight="1">
      <c r="A342" s="4">
        <v>341</v>
      </c>
      <c r="B342" s="37">
        <v>38150</v>
      </c>
      <c r="C342" s="34" t="s">
        <v>46</v>
      </c>
      <c r="D342" s="34" t="s">
        <v>72</v>
      </c>
      <c r="E342" s="34" t="s">
        <v>163</v>
      </c>
      <c r="F342" s="34" t="s">
        <v>15</v>
      </c>
      <c r="G342" s="21"/>
      <c r="H342" s="21"/>
      <c r="I342" s="21" t="s">
        <v>38</v>
      </c>
      <c r="J342" s="21" t="s">
        <v>13</v>
      </c>
      <c r="M342" s="12"/>
    </row>
    <row r="343" spans="1:13" ht="18" customHeight="1">
      <c r="A343" s="4">
        <v>342</v>
      </c>
      <c r="B343" s="37">
        <v>38150</v>
      </c>
      <c r="C343" s="34" t="s">
        <v>144</v>
      </c>
      <c r="D343" s="34" t="s">
        <v>168</v>
      </c>
      <c r="E343" s="34" t="s">
        <v>36</v>
      </c>
      <c r="F343" s="34" t="s">
        <v>4</v>
      </c>
      <c r="G343" s="21"/>
      <c r="H343" s="21"/>
      <c r="I343" s="21" t="s">
        <v>37</v>
      </c>
      <c r="J343" s="21" t="s">
        <v>19</v>
      </c>
      <c r="M343" s="12"/>
    </row>
    <row r="344" spans="1:13" ht="18" customHeight="1">
      <c r="A344" s="4">
        <v>343</v>
      </c>
      <c r="B344" s="37">
        <v>38150</v>
      </c>
      <c r="C344" s="34" t="s">
        <v>22</v>
      </c>
      <c r="D344" s="34" t="s">
        <v>210</v>
      </c>
      <c r="E344" s="34" t="s">
        <v>43</v>
      </c>
      <c r="F344" s="34" t="s">
        <v>10</v>
      </c>
      <c r="G344" s="21"/>
      <c r="H344" s="21"/>
      <c r="I344" s="21" t="s">
        <v>14</v>
      </c>
      <c r="J344" s="21" t="s">
        <v>20</v>
      </c>
      <c r="M344" s="12"/>
    </row>
    <row r="345" spans="1:13" ht="18" customHeight="1">
      <c r="A345" s="4">
        <v>344</v>
      </c>
      <c r="B345" s="37">
        <v>38151</v>
      </c>
      <c r="C345" s="34" t="s">
        <v>4</v>
      </c>
      <c r="D345" s="34" t="s">
        <v>6</v>
      </c>
      <c r="E345" s="34" t="s">
        <v>168</v>
      </c>
      <c r="F345" s="34" t="s">
        <v>36</v>
      </c>
      <c r="G345" s="21"/>
      <c r="H345" s="21"/>
      <c r="I345" s="21" t="s">
        <v>37</v>
      </c>
      <c r="J345" s="21" t="s">
        <v>19</v>
      </c>
      <c r="M345" s="12"/>
    </row>
    <row r="346" spans="1:13" ht="18" customHeight="1">
      <c r="A346" s="4">
        <v>345</v>
      </c>
      <c r="B346" s="37">
        <v>38151</v>
      </c>
      <c r="C346" s="34" t="s">
        <v>153</v>
      </c>
      <c r="D346" s="34" t="s">
        <v>182</v>
      </c>
      <c r="E346" s="34" t="s">
        <v>185</v>
      </c>
      <c r="F346" s="34" t="s">
        <v>23</v>
      </c>
      <c r="G346" s="21"/>
      <c r="H346" s="21"/>
      <c r="I346" s="21" t="s">
        <v>228</v>
      </c>
      <c r="J346" s="21" t="s">
        <v>26</v>
      </c>
      <c r="M346" s="12"/>
    </row>
    <row r="347" spans="1:13" ht="18" customHeight="1">
      <c r="A347" s="4">
        <v>346</v>
      </c>
      <c r="B347" s="37">
        <v>38151</v>
      </c>
      <c r="C347" s="34" t="s">
        <v>213</v>
      </c>
      <c r="D347" s="34" t="s">
        <v>131</v>
      </c>
      <c r="E347" s="34" t="s">
        <v>12</v>
      </c>
      <c r="F347" s="34" t="s">
        <v>29</v>
      </c>
      <c r="G347" s="21"/>
      <c r="H347" s="21"/>
      <c r="I347" s="21" t="s">
        <v>32</v>
      </c>
      <c r="J347" s="21" t="s">
        <v>8</v>
      </c>
      <c r="M347" s="12"/>
    </row>
    <row r="348" spans="1:13" ht="18" customHeight="1">
      <c r="A348" s="4">
        <v>347</v>
      </c>
      <c r="B348" s="37">
        <v>38151</v>
      </c>
      <c r="C348" s="34" t="s">
        <v>43</v>
      </c>
      <c r="D348" s="34" t="s">
        <v>166</v>
      </c>
      <c r="E348" s="34" t="s">
        <v>10</v>
      </c>
      <c r="F348" s="34" t="s">
        <v>210</v>
      </c>
      <c r="G348" s="21"/>
      <c r="H348" s="21"/>
      <c r="I348" s="21" t="s">
        <v>14</v>
      </c>
      <c r="J348" s="21" t="s">
        <v>20</v>
      </c>
      <c r="M348" s="12"/>
    </row>
    <row r="349" spans="1:13" ht="18" customHeight="1">
      <c r="A349" s="4">
        <v>348</v>
      </c>
      <c r="B349" s="37">
        <v>38151</v>
      </c>
      <c r="C349" s="34" t="s">
        <v>15</v>
      </c>
      <c r="D349" s="34" t="s">
        <v>35</v>
      </c>
      <c r="E349" s="34" t="s">
        <v>72</v>
      </c>
      <c r="F349" s="34" t="s">
        <v>163</v>
      </c>
      <c r="G349" s="21"/>
      <c r="H349" s="21"/>
      <c r="I349" s="21" t="s">
        <v>38</v>
      </c>
      <c r="J349" s="21" t="s">
        <v>13</v>
      </c>
      <c r="M349" s="12"/>
    </row>
    <row r="350" spans="1:13" ht="18" customHeight="1">
      <c r="A350" s="4">
        <v>349</v>
      </c>
      <c r="B350" s="37">
        <v>38151</v>
      </c>
      <c r="C350" s="34" t="s">
        <v>214</v>
      </c>
      <c r="D350" s="34" t="s">
        <v>142</v>
      </c>
      <c r="E350" s="34" t="s">
        <v>146</v>
      </c>
      <c r="F350" s="34" t="s">
        <v>173</v>
      </c>
      <c r="G350" s="21"/>
      <c r="H350" s="21"/>
      <c r="I350" s="21" t="s">
        <v>227</v>
      </c>
      <c r="J350" s="21" t="s">
        <v>31</v>
      </c>
      <c r="M350" s="12"/>
    </row>
    <row r="351" spans="1:13" ht="18" customHeight="1">
      <c r="A351" s="4">
        <v>350</v>
      </c>
      <c r="B351" s="37">
        <v>38152</v>
      </c>
      <c r="C351" s="34" t="s">
        <v>173</v>
      </c>
      <c r="D351" s="34" t="s">
        <v>47</v>
      </c>
      <c r="E351" s="34" t="s">
        <v>142</v>
      </c>
      <c r="F351" s="34" t="s">
        <v>146</v>
      </c>
      <c r="G351" s="21"/>
      <c r="H351" s="21"/>
      <c r="I351" s="21" t="s">
        <v>26</v>
      </c>
      <c r="J351" s="21" t="s">
        <v>32</v>
      </c>
      <c r="M351" s="12"/>
    </row>
    <row r="352" spans="1:13" ht="18" customHeight="1">
      <c r="A352" s="4">
        <v>351</v>
      </c>
      <c r="B352" s="37">
        <v>38152</v>
      </c>
      <c r="C352" s="34" t="s">
        <v>30</v>
      </c>
      <c r="D352" s="34" t="s">
        <v>12</v>
      </c>
      <c r="E352" s="34" t="s">
        <v>148</v>
      </c>
      <c r="F352" s="34" t="s">
        <v>5</v>
      </c>
      <c r="G352" s="21"/>
      <c r="H352" s="21"/>
      <c r="I352" s="21" t="s">
        <v>8</v>
      </c>
      <c r="J352" s="21" t="s">
        <v>31</v>
      </c>
      <c r="M352" s="12"/>
    </row>
    <row r="353" spans="1:13" ht="18" customHeight="1">
      <c r="A353" s="4">
        <v>352</v>
      </c>
      <c r="B353" s="37">
        <v>38153</v>
      </c>
      <c r="C353" s="34" t="s">
        <v>210</v>
      </c>
      <c r="D353" s="34" t="s">
        <v>16</v>
      </c>
      <c r="E353" s="34" t="s">
        <v>35</v>
      </c>
      <c r="F353" s="34" t="s">
        <v>49</v>
      </c>
      <c r="G353" s="21"/>
      <c r="H353" s="21"/>
      <c r="I353" s="21" t="s">
        <v>19</v>
      </c>
      <c r="J353" s="21" t="s">
        <v>20</v>
      </c>
      <c r="M353" s="12"/>
    </row>
    <row r="354" spans="1:13" ht="18" customHeight="1">
      <c r="A354" s="4">
        <v>353</v>
      </c>
      <c r="B354" s="37">
        <v>38153</v>
      </c>
      <c r="C354" s="34" t="s">
        <v>23</v>
      </c>
      <c r="D354" s="34" t="s">
        <v>29</v>
      </c>
      <c r="E354" s="34" t="s">
        <v>5</v>
      </c>
      <c r="F354" s="34" t="s">
        <v>213</v>
      </c>
      <c r="G354" s="21"/>
      <c r="H354" s="21"/>
      <c r="I354" s="21" t="s">
        <v>228</v>
      </c>
      <c r="J354" s="21" t="s">
        <v>227</v>
      </c>
      <c r="M354" s="12"/>
    </row>
    <row r="355" spans="1:13" ht="18" customHeight="1">
      <c r="A355" s="4">
        <v>354</v>
      </c>
      <c r="B355" s="37">
        <v>38153</v>
      </c>
      <c r="C355" s="34" t="s">
        <v>131</v>
      </c>
      <c r="D355" s="34" t="s">
        <v>148</v>
      </c>
      <c r="E355" s="34" t="s">
        <v>211</v>
      </c>
      <c r="F355" s="34" t="s">
        <v>12</v>
      </c>
      <c r="G355" s="21"/>
      <c r="H355" s="21"/>
      <c r="I355" s="21" t="s">
        <v>8</v>
      </c>
      <c r="J355" s="21" t="s">
        <v>31</v>
      </c>
      <c r="M355" s="12"/>
    </row>
    <row r="356" spans="1:13" ht="18" customHeight="1">
      <c r="A356" s="4">
        <v>355</v>
      </c>
      <c r="B356" s="37">
        <v>38153</v>
      </c>
      <c r="C356" s="34" t="s">
        <v>17</v>
      </c>
      <c r="D356" s="34" t="s">
        <v>22</v>
      </c>
      <c r="E356" s="34" t="s">
        <v>166</v>
      </c>
      <c r="F356" s="34" t="s">
        <v>10</v>
      </c>
      <c r="G356" s="21"/>
      <c r="H356" s="21"/>
      <c r="I356" s="21" t="s">
        <v>13</v>
      </c>
      <c r="J356" s="21" t="s">
        <v>37</v>
      </c>
      <c r="M356" s="12"/>
    </row>
    <row r="357" spans="1:13" ht="18" customHeight="1">
      <c r="A357" s="4">
        <v>356</v>
      </c>
      <c r="B357" s="37">
        <v>38153</v>
      </c>
      <c r="C357" s="34" t="s">
        <v>163</v>
      </c>
      <c r="D357" s="34" t="s">
        <v>46</v>
      </c>
      <c r="E357" s="34" t="s">
        <v>33</v>
      </c>
      <c r="F357" s="34" t="s">
        <v>72</v>
      </c>
      <c r="G357" s="21"/>
      <c r="H357" s="21"/>
      <c r="I357" s="21" t="s">
        <v>38</v>
      </c>
      <c r="J357" s="21" t="s">
        <v>14</v>
      </c>
      <c r="M357" s="12"/>
    </row>
    <row r="358" spans="1:13" ht="18" customHeight="1">
      <c r="A358" s="4">
        <v>357</v>
      </c>
      <c r="B358" s="37">
        <v>38153</v>
      </c>
      <c r="C358" s="34" t="s">
        <v>146</v>
      </c>
      <c r="D358" s="34" t="s">
        <v>214</v>
      </c>
      <c r="E358" s="34" t="s">
        <v>47</v>
      </c>
      <c r="F358" s="34" t="s">
        <v>142</v>
      </c>
      <c r="G358" s="21"/>
      <c r="H358" s="21"/>
      <c r="I358" s="21" t="s">
        <v>26</v>
      </c>
      <c r="J358" s="21" t="s">
        <v>32</v>
      </c>
      <c r="M358" s="12"/>
    </row>
    <row r="359" spans="1:13" ht="18" customHeight="1">
      <c r="A359" s="4">
        <v>358</v>
      </c>
      <c r="B359" s="37">
        <v>38154</v>
      </c>
      <c r="C359" s="34" t="s">
        <v>182</v>
      </c>
      <c r="D359" s="34" t="s">
        <v>161</v>
      </c>
      <c r="E359" s="34" t="s">
        <v>153</v>
      </c>
      <c r="F359" s="34" t="s">
        <v>185</v>
      </c>
      <c r="G359" s="21"/>
      <c r="H359" s="21"/>
      <c r="I359" s="21" t="s">
        <v>228</v>
      </c>
      <c r="J359" s="21" t="s">
        <v>227</v>
      </c>
      <c r="M359" s="12"/>
    </row>
    <row r="360" spans="1:13" ht="18" customHeight="1">
      <c r="A360" s="4">
        <v>359</v>
      </c>
      <c r="B360" s="37">
        <v>38154</v>
      </c>
      <c r="C360" s="34" t="s">
        <v>72</v>
      </c>
      <c r="D360" s="34" t="s">
        <v>218</v>
      </c>
      <c r="E360" s="34" t="s">
        <v>46</v>
      </c>
      <c r="F360" s="34" t="s">
        <v>33</v>
      </c>
      <c r="G360" s="21"/>
      <c r="H360" s="21"/>
      <c r="I360" s="21" t="s">
        <v>38</v>
      </c>
      <c r="J360" s="21" t="s">
        <v>14</v>
      </c>
      <c r="M360" s="12"/>
    </row>
    <row r="361" spans="1:13" ht="18" customHeight="1">
      <c r="A361" s="4">
        <v>360</v>
      </c>
      <c r="B361" s="37">
        <v>38154</v>
      </c>
      <c r="C361" s="34" t="s">
        <v>49</v>
      </c>
      <c r="D361" s="34" t="s">
        <v>4</v>
      </c>
      <c r="E361" s="34" t="s">
        <v>16</v>
      </c>
      <c r="F361" s="34" t="s">
        <v>35</v>
      </c>
      <c r="G361" s="21"/>
      <c r="H361" s="21"/>
      <c r="I361" s="21" t="s">
        <v>19</v>
      </c>
      <c r="J361" s="21" t="s">
        <v>20</v>
      </c>
      <c r="M361" s="12"/>
    </row>
    <row r="362" spans="1:13" ht="18" customHeight="1">
      <c r="A362" s="4">
        <v>361</v>
      </c>
      <c r="B362" s="37">
        <v>38154</v>
      </c>
      <c r="C362" s="34" t="s">
        <v>10</v>
      </c>
      <c r="D362" s="34" t="s">
        <v>7</v>
      </c>
      <c r="E362" s="34" t="s">
        <v>22</v>
      </c>
      <c r="F362" s="34" t="s">
        <v>166</v>
      </c>
      <c r="G362" s="21"/>
      <c r="H362" s="21"/>
      <c r="I362" s="21" t="s">
        <v>13</v>
      </c>
      <c r="J362" s="21" t="s">
        <v>37</v>
      </c>
      <c r="M362" s="12"/>
    </row>
    <row r="363" spans="1:13" ht="18" customHeight="1">
      <c r="A363" s="4">
        <v>362</v>
      </c>
      <c r="B363" s="37">
        <v>38154</v>
      </c>
      <c r="C363" s="34" t="s">
        <v>44</v>
      </c>
      <c r="D363" s="34" t="s">
        <v>173</v>
      </c>
      <c r="E363" s="34" t="s">
        <v>214</v>
      </c>
      <c r="F363" s="34" t="s">
        <v>47</v>
      </c>
      <c r="G363" s="21"/>
      <c r="H363" s="21"/>
      <c r="I363" s="21" t="s">
        <v>26</v>
      </c>
      <c r="J363" s="21" t="s">
        <v>32</v>
      </c>
      <c r="M363" s="12"/>
    </row>
    <row r="364" spans="1:13" ht="18" customHeight="1">
      <c r="A364" s="4">
        <v>363</v>
      </c>
      <c r="B364" s="37">
        <v>38154</v>
      </c>
      <c r="C364" s="34" t="s">
        <v>12</v>
      </c>
      <c r="D364" s="34" t="s">
        <v>30</v>
      </c>
      <c r="E364" s="34" t="s">
        <v>29</v>
      </c>
      <c r="F364" s="34" t="s">
        <v>148</v>
      </c>
      <c r="G364" s="21"/>
      <c r="H364" s="21"/>
      <c r="I364" s="21" t="s">
        <v>8</v>
      </c>
      <c r="J364" s="21" t="s">
        <v>31</v>
      </c>
      <c r="M364" s="12"/>
    </row>
    <row r="365" spans="1:13" ht="18" customHeight="1">
      <c r="A365" s="4">
        <v>364</v>
      </c>
      <c r="B365" s="37">
        <v>38155</v>
      </c>
      <c r="C365" s="34" t="s">
        <v>166</v>
      </c>
      <c r="D365" s="34" t="s">
        <v>17</v>
      </c>
      <c r="E365" s="34" t="s">
        <v>7</v>
      </c>
      <c r="F365" s="34" t="s">
        <v>22</v>
      </c>
      <c r="G365" s="21"/>
      <c r="H365" s="21"/>
      <c r="I365" s="21" t="s">
        <v>13</v>
      </c>
      <c r="J365" s="21" t="s">
        <v>37</v>
      </c>
      <c r="M365" s="12"/>
    </row>
    <row r="366" spans="1:13" ht="18" customHeight="1">
      <c r="A366" s="4">
        <v>365</v>
      </c>
      <c r="B366" s="37">
        <v>38155</v>
      </c>
      <c r="C366" s="34" t="s">
        <v>35</v>
      </c>
      <c r="D366" s="34" t="s">
        <v>210</v>
      </c>
      <c r="E366" s="34" t="s">
        <v>4</v>
      </c>
      <c r="F366" s="34" t="s">
        <v>16</v>
      </c>
      <c r="G366" s="21"/>
      <c r="H366" s="21"/>
      <c r="I366" s="21" t="s">
        <v>19</v>
      </c>
      <c r="J366" s="21" t="s">
        <v>20</v>
      </c>
      <c r="M366" s="12"/>
    </row>
    <row r="367" spans="1:13" ht="18" customHeight="1">
      <c r="A367" s="4">
        <v>366</v>
      </c>
      <c r="B367" s="37">
        <v>38155</v>
      </c>
      <c r="C367" s="34" t="s">
        <v>33</v>
      </c>
      <c r="D367" s="34" t="s">
        <v>163</v>
      </c>
      <c r="E367" s="34" t="s">
        <v>218</v>
      </c>
      <c r="F367" s="34" t="s">
        <v>46</v>
      </c>
      <c r="G367" s="21"/>
      <c r="H367" s="21"/>
      <c r="I367" s="21" t="s">
        <v>38</v>
      </c>
      <c r="J367" s="21" t="s">
        <v>14</v>
      </c>
      <c r="M367" s="12"/>
    </row>
    <row r="368" spans="1:13" ht="18" customHeight="1">
      <c r="A368" s="4">
        <v>367</v>
      </c>
      <c r="B368" s="37">
        <v>38156</v>
      </c>
      <c r="C368" s="34" t="s">
        <v>226</v>
      </c>
      <c r="D368" s="34" t="s">
        <v>185</v>
      </c>
      <c r="E368" s="36" t="s">
        <v>142</v>
      </c>
      <c r="F368" s="34" t="s">
        <v>214</v>
      </c>
      <c r="G368" s="21"/>
      <c r="H368" s="21"/>
      <c r="I368" s="21" t="s">
        <v>26</v>
      </c>
      <c r="J368" s="21" t="s">
        <v>227</v>
      </c>
      <c r="M368" s="12"/>
    </row>
    <row r="369" spans="1:13" ht="18" customHeight="1">
      <c r="A369" s="4">
        <v>368</v>
      </c>
      <c r="B369" s="37">
        <v>38156</v>
      </c>
      <c r="C369" s="34" t="s">
        <v>213</v>
      </c>
      <c r="D369" s="34" t="s">
        <v>12</v>
      </c>
      <c r="E369" s="34" t="s">
        <v>182</v>
      </c>
      <c r="F369" s="34" t="s">
        <v>24</v>
      </c>
      <c r="G369" s="21"/>
      <c r="H369" s="21"/>
      <c r="I369" s="21" t="s">
        <v>8</v>
      </c>
      <c r="J369" s="21" t="s">
        <v>228</v>
      </c>
      <c r="M369" s="12"/>
    </row>
    <row r="370" spans="1:13" ht="18" customHeight="1">
      <c r="A370" s="4">
        <v>369</v>
      </c>
      <c r="B370" s="37">
        <v>38156</v>
      </c>
      <c r="C370" s="34" t="s">
        <v>168</v>
      </c>
      <c r="D370" s="34" t="s">
        <v>144</v>
      </c>
      <c r="E370" s="34" t="s">
        <v>163</v>
      </c>
      <c r="F370" s="34" t="s">
        <v>7</v>
      </c>
      <c r="G370" s="21"/>
      <c r="H370" s="21"/>
      <c r="I370" s="21" t="s">
        <v>20</v>
      </c>
      <c r="J370" s="21" t="s">
        <v>13</v>
      </c>
      <c r="M370" s="12"/>
    </row>
    <row r="371" spans="1:13" ht="18" customHeight="1">
      <c r="A371" s="4">
        <v>370</v>
      </c>
      <c r="B371" s="37">
        <v>38156</v>
      </c>
      <c r="C371" s="34" t="s">
        <v>16</v>
      </c>
      <c r="D371" s="34" t="s">
        <v>49</v>
      </c>
      <c r="E371" s="34" t="s">
        <v>210</v>
      </c>
      <c r="F371" s="34" t="s">
        <v>4</v>
      </c>
      <c r="G371" s="21"/>
      <c r="H371" s="21"/>
      <c r="I371" s="21" t="s">
        <v>37</v>
      </c>
      <c r="J371" s="21" t="s">
        <v>38</v>
      </c>
      <c r="M371" s="12"/>
    </row>
    <row r="372" spans="1:13" ht="18" customHeight="1">
      <c r="A372" s="4">
        <v>371</v>
      </c>
      <c r="B372" s="37">
        <v>38157</v>
      </c>
      <c r="C372" s="34" t="s">
        <v>4</v>
      </c>
      <c r="D372" s="34" t="s">
        <v>35</v>
      </c>
      <c r="E372" s="34" t="s">
        <v>49</v>
      </c>
      <c r="F372" s="34" t="s">
        <v>210</v>
      </c>
      <c r="G372" s="21"/>
      <c r="H372" s="21"/>
      <c r="I372" s="21" t="s">
        <v>37</v>
      </c>
      <c r="J372" s="21" t="s">
        <v>38</v>
      </c>
      <c r="M372" s="12"/>
    </row>
    <row r="373" spans="1:13" ht="18" customHeight="1">
      <c r="A373" s="4">
        <v>372</v>
      </c>
      <c r="B373" s="37">
        <v>38157</v>
      </c>
      <c r="C373" s="34" t="s">
        <v>7</v>
      </c>
      <c r="D373" s="34" t="s">
        <v>33</v>
      </c>
      <c r="E373" s="34" t="s">
        <v>144</v>
      </c>
      <c r="F373" s="34" t="s">
        <v>163</v>
      </c>
      <c r="G373" s="21"/>
      <c r="H373" s="21"/>
      <c r="I373" s="21" t="s">
        <v>20</v>
      </c>
      <c r="J373" s="21" t="s">
        <v>13</v>
      </c>
      <c r="M373" s="12"/>
    </row>
    <row r="374" spans="1:13" ht="18" customHeight="1">
      <c r="A374" s="4">
        <v>373</v>
      </c>
      <c r="B374" s="37">
        <v>38157</v>
      </c>
      <c r="C374" s="34" t="s">
        <v>47</v>
      </c>
      <c r="D374" s="34" t="s">
        <v>142</v>
      </c>
      <c r="E374" s="34" t="s">
        <v>161</v>
      </c>
      <c r="F374" s="34" t="s">
        <v>229</v>
      </c>
      <c r="G374" s="21"/>
      <c r="H374" s="21"/>
      <c r="I374" s="21" t="s">
        <v>26</v>
      </c>
      <c r="J374" s="21" t="s">
        <v>227</v>
      </c>
      <c r="M374" s="12"/>
    </row>
    <row r="375" spans="1:13" ht="18" customHeight="1">
      <c r="A375" s="4">
        <v>374</v>
      </c>
      <c r="B375" s="37">
        <v>38157</v>
      </c>
      <c r="C375" s="34" t="s">
        <v>36</v>
      </c>
      <c r="D375" s="36" t="s">
        <v>10</v>
      </c>
      <c r="E375" s="34" t="s">
        <v>17</v>
      </c>
      <c r="F375" s="34" t="s">
        <v>218</v>
      </c>
      <c r="G375" s="21"/>
      <c r="H375" s="21"/>
      <c r="I375" s="21" t="s">
        <v>19</v>
      </c>
      <c r="J375" s="21" t="s">
        <v>14</v>
      </c>
      <c r="M375" s="12"/>
    </row>
    <row r="376" spans="1:13" ht="18" customHeight="1">
      <c r="A376" s="4">
        <v>375</v>
      </c>
      <c r="B376" s="37">
        <v>38157</v>
      </c>
      <c r="C376" s="34" t="s">
        <v>29</v>
      </c>
      <c r="D376" s="34" t="s">
        <v>131</v>
      </c>
      <c r="E376" s="34" t="s">
        <v>30</v>
      </c>
      <c r="F376" s="34" t="s">
        <v>178</v>
      </c>
      <c r="G376" s="21"/>
      <c r="H376" s="21"/>
      <c r="I376" s="21" t="s">
        <v>31</v>
      </c>
      <c r="J376" s="21" t="s">
        <v>32</v>
      </c>
      <c r="M376" s="12"/>
    </row>
    <row r="377" spans="1:13" ht="18" customHeight="1">
      <c r="A377" s="4">
        <v>376</v>
      </c>
      <c r="B377" s="37">
        <v>38157</v>
      </c>
      <c r="C377" s="34" t="s">
        <v>24</v>
      </c>
      <c r="D377" s="34" t="s">
        <v>182</v>
      </c>
      <c r="E377" s="34" t="s">
        <v>5</v>
      </c>
      <c r="F377" s="34" t="s">
        <v>12</v>
      </c>
      <c r="G377" s="21"/>
      <c r="H377" s="21"/>
      <c r="I377" s="21" t="s">
        <v>8</v>
      </c>
      <c r="J377" s="21" t="s">
        <v>228</v>
      </c>
      <c r="M377" s="12"/>
    </row>
    <row r="378" spans="1:13" ht="18" customHeight="1">
      <c r="A378" s="4">
        <v>377</v>
      </c>
      <c r="B378" s="37">
        <v>38158</v>
      </c>
      <c r="C378" s="36" t="s">
        <v>148</v>
      </c>
      <c r="D378" s="34" t="s">
        <v>178</v>
      </c>
      <c r="E378" s="34" t="s">
        <v>131</v>
      </c>
      <c r="F378" s="34" t="s">
        <v>30</v>
      </c>
      <c r="G378" s="21"/>
      <c r="H378" s="21"/>
      <c r="I378" s="21" t="s">
        <v>31</v>
      </c>
      <c r="J378" s="21" t="s">
        <v>32</v>
      </c>
      <c r="M378" s="13"/>
    </row>
    <row r="379" spans="1:13" ht="18" customHeight="1">
      <c r="A379" s="4">
        <v>378</v>
      </c>
      <c r="B379" s="37">
        <v>38158</v>
      </c>
      <c r="C379" s="34" t="s">
        <v>5</v>
      </c>
      <c r="D379" s="34" t="s">
        <v>213</v>
      </c>
      <c r="E379" s="34" t="s">
        <v>12</v>
      </c>
      <c r="F379" s="34" t="s">
        <v>182</v>
      </c>
      <c r="G379" s="21"/>
      <c r="H379" s="21"/>
      <c r="I379" s="21" t="s">
        <v>8</v>
      </c>
      <c r="J379" s="21" t="s">
        <v>228</v>
      </c>
      <c r="M379" s="12"/>
    </row>
    <row r="380" spans="1:13" ht="18" customHeight="1">
      <c r="A380" s="4">
        <v>379</v>
      </c>
      <c r="B380" s="37">
        <v>38158</v>
      </c>
      <c r="C380" s="34" t="s">
        <v>210</v>
      </c>
      <c r="D380" s="34" t="s">
        <v>16</v>
      </c>
      <c r="E380" s="34" t="s">
        <v>35</v>
      </c>
      <c r="F380" s="34" t="s">
        <v>49</v>
      </c>
      <c r="G380" s="21"/>
      <c r="H380" s="21"/>
      <c r="I380" s="21" t="s">
        <v>37</v>
      </c>
      <c r="J380" s="21" t="s">
        <v>38</v>
      </c>
      <c r="M380" s="12"/>
    </row>
    <row r="381" spans="1:13" ht="18" customHeight="1">
      <c r="A381" s="4">
        <v>380</v>
      </c>
      <c r="B381" s="37">
        <v>38158</v>
      </c>
      <c r="C381" s="34" t="s">
        <v>218</v>
      </c>
      <c r="D381" s="34" t="s">
        <v>166</v>
      </c>
      <c r="E381" s="34" t="s">
        <v>10</v>
      </c>
      <c r="F381" s="34" t="s">
        <v>17</v>
      </c>
      <c r="G381" s="21"/>
      <c r="H381" s="21"/>
      <c r="I381" s="21" t="s">
        <v>19</v>
      </c>
      <c r="J381" s="21" t="s">
        <v>14</v>
      </c>
      <c r="M381" s="12"/>
    </row>
    <row r="382" spans="1:13" ht="18" customHeight="1">
      <c r="A382" s="4">
        <v>381</v>
      </c>
      <c r="B382" s="37">
        <v>38158</v>
      </c>
      <c r="C382" s="34" t="s">
        <v>50</v>
      </c>
      <c r="D382" s="34" t="s">
        <v>153</v>
      </c>
      <c r="E382" s="34" t="s">
        <v>185</v>
      </c>
      <c r="F382" s="34" t="s">
        <v>146</v>
      </c>
      <c r="G382" s="21"/>
      <c r="H382" s="21"/>
      <c r="I382" s="21" t="s">
        <v>26</v>
      </c>
      <c r="J382" s="21" t="s">
        <v>227</v>
      </c>
      <c r="M382" s="12"/>
    </row>
    <row r="383" spans="1:13" ht="18" customHeight="1">
      <c r="A383" s="4">
        <v>382</v>
      </c>
      <c r="B383" s="37">
        <v>38158</v>
      </c>
      <c r="C383" s="34" t="s">
        <v>163</v>
      </c>
      <c r="D383" s="34" t="s">
        <v>168</v>
      </c>
      <c r="E383" s="34" t="s">
        <v>33</v>
      </c>
      <c r="F383" s="34" t="s">
        <v>144</v>
      </c>
      <c r="G383" s="21"/>
      <c r="H383" s="21"/>
      <c r="I383" s="21" t="s">
        <v>20</v>
      </c>
      <c r="J383" s="21" t="s">
        <v>13</v>
      </c>
      <c r="M383" s="12"/>
    </row>
    <row r="384" spans="1:13" ht="18" customHeight="1">
      <c r="A384" s="4">
        <v>383</v>
      </c>
      <c r="B384" s="37">
        <v>38159</v>
      </c>
      <c r="C384" s="34" t="s">
        <v>161</v>
      </c>
      <c r="D384" s="34" t="s">
        <v>229</v>
      </c>
      <c r="E384" s="34" t="s">
        <v>23</v>
      </c>
      <c r="F384" s="34" t="s">
        <v>185</v>
      </c>
      <c r="G384" s="21"/>
      <c r="H384" s="21"/>
      <c r="I384" s="21" t="s">
        <v>227</v>
      </c>
      <c r="J384" s="21" t="s">
        <v>8</v>
      </c>
      <c r="M384" s="12"/>
    </row>
    <row r="385" spans="1:13" ht="18" customHeight="1">
      <c r="A385" s="4">
        <v>384</v>
      </c>
      <c r="B385" s="37">
        <v>38159</v>
      </c>
      <c r="C385" s="34" t="s">
        <v>12</v>
      </c>
      <c r="D385" s="34" t="s">
        <v>30</v>
      </c>
      <c r="E385" s="34" t="s">
        <v>29</v>
      </c>
      <c r="F385" s="34" t="s">
        <v>213</v>
      </c>
      <c r="G385" s="21"/>
      <c r="H385" s="21"/>
      <c r="I385" s="21" t="s">
        <v>32</v>
      </c>
      <c r="J385" s="21" t="s">
        <v>26</v>
      </c>
      <c r="M385" s="12"/>
    </row>
    <row r="386" spans="1:13" ht="18" customHeight="1">
      <c r="A386" s="4">
        <v>385</v>
      </c>
      <c r="B386" s="37">
        <v>38160</v>
      </c>
      <c r="C386" s="34" t="s">
        <v>46</v>
      </c>
      <c r="D386" s="34" t="s">
        <v>4</v>
      </c>
      <c r="E386" s="34" t="s">
        <v>16</v>
      </c>
      <c r="F386" s="34" t="s">
        <v>22</v>
      </c>
      <c r="G386" s="21"/>
      <c r="H386" s="21"/>
      <c r="I386" s="21" t="s">
        <v>37</v>
      </c>
      <c r="J386" s="21" t="s">
        <v>20</v>
      </c>
      <c r="M386" s="12"/>
    </row>
    <row r="387" spans="1:13" ht="18" customHeight="1">
      <c r="A387" s="4">
        <v>386</v>
      </c>
      <c r="B387" s="37">
        <v>38160</v>
      </c>
      <c r="C387" s="34" t="s">
        <v>185</v>
      </c>
      <c r="D387" s="34" t="s">
        <v>23</v>
      </c>
      <c r="E387" s="34" t="s">
        <v>182</v>
      </c>
      <c r="F387" s="34" t="s">
        <v>153</v>
      </c>
      <c r="G387" s="21"/>
      <c r="H387" s="21"/>
      <c r="I387" s="21" t="s">
        <v>227</v>
      </c>
      <c r="J387" s="21" t="s">
        <v>8</v>
      </c>
      <c r="M387" s="12"/>
    </row>
    <row r="388" spans="1:13" ht="18" customHeight="1">
      <c r="A388" s="4">
        <v>387</v>
      </c>
      <c r="B388" s="37">
        <v>38160</v>
      </c>
      <c r="C388" s="34" t="s">
        <v>131</v>
      </c>
      <c r="D388" s="34" t="s">
        <v>148</v>
      </c>
      <c r="E388" s="34" t="s">
        <v>213</v>
      </c>
      <c r="F388" s="34" t="s">
        <v>29</v>
      </c>
      <c r="G388" s="21"/>
      <c r="H388" s="21"/>
      <c r="I388" s="21" t="s">
        <v>32</v>
      </c>
      <c r="J388" s="21" t="s">
        <v>26</v>
      </c>
      <c r="M388" s="12"/>
    </row>
    <row r="389" spans="1:13" ht="18" customHeight="1">
      <c r="A389" s="4">
        <v>388</v>
      </c>
      <c r="B389" s="37">
        <v>38160</v>
      </c>
      <c r="C389" s="34" t="s">
        <v>144</v>
      </c>
      <c r="D389" s="34" t="s">
        <v>15</v>
      </c>
      <c r="E389" s="34" t="s">
        <v>168</v>
      </c>
      <c r="F389" s="34" t="s">
        <v>6</v>
      </c>
      <c r="G389" s="21"/>
      <c r="H389" s="21"/>
      <c r="I389" s="21" t="s">
        <v>38</v>
      </c>
      <c r="J389" s="21" t="s">
        <v>19</v>
      </c>
      <c r="M389" s="12"/>
    </row>
    <row r="390" spans="1:13" ht="18" customHeight="1">
      <c r="A390" s="4">
        <v>389</v>
      </c>
      <c r="B390" s="37">
        <v>38160</v>
      </c>
      <c r="C390" s="34" t="s">
        <v>142</v>
      </c>
      <c r="D390" s="34" t="s">
        <v>47</v>
      </c>
      <c r="E390" s="34" t="s">
        <v>146</v>
      </c>
      <c r="F390" s="34" t="s">
        <v>173</v>
      </c>
      <c r="G390" s="21"/>
      <c r="H390" s="21"/>
      <c r="I390" s="21" t="s">
        <v>228</v>
      </c>
      <c r="J390" s="21" t="s">
        <v>31</v>
      </c>
      <c r="M390" s="12"/>
    </row>
    <row r="391" spans="1:13" ht="18" customHeight="1">
      <c r="A391" s="4">
        <v>390</v>
      </c>
      <c r="B391" s="37">
        <v>38160</v>
      </c>
      <c r="C391" s="34" t="s">
        <v>21</v>
      </c>
      <c r="D391" s="34" t="s">
        <v>72</v>
      </c>
      <c r="E391" s="34" t="s">
        <v>49</v>
      </c>
      <c r="F391" s="34" t="s">
        <v>10</v>
      </c>
      <c r="G391" s="21"/>
      <c r="H391" s="21"/>
      <c r="I391" s="21" t="s">
        <v>14</v>
      </c>
      <c r="J391" s="21" t="s">
        <v>13</v>
      </c>
      <c r="M391" s="12"/>
    </row>
    <row r="392" spans="1:13" ht="18" customHeight="1">
      <c r="A392" s="4">
        <v>391</v>
      </c>
      <c r="B392" s="37">
        <v>38161</v>
      </c>
      <c r="C392" s="34" t="s">
        <v>153</v>
      </c>
      <c r="D392" s="34" t="s">
        <v>182</v>
      </c>
      <c r="E392" s="34" t="s">
        <v>161</v>
      </c>
      <c r="F392" s="34" t="s">
        <v>23</v>
      </c>
      <c r="G392" s="21"/>
      <c r="H392" s="21"/>
      <c r="I392" s="21" t="s">
        <v>227</v>
      </c>
      <c r="J392" s="21" t="s">
        <v>8</v>
      </c>
      <c r="M392" s="12"/>
    </row>
    <row r="393" spans="1:13" ht="18" customHeight="1">
      <c r="A393" s="4">
        <v>392</v>
      </c>
      <c r="B393" s="37">
        <v>38161</v>
      </c>
      <c r="C393" s="34" t="s">
        <v>10</v>
      </c>
      <c r="D393" s="34" t="s">
        <v>27</v>
      </c>
      <c r="E393" s="34" t="s">
        <v>72</v>
      </c>
      <c r="F393" s="34" t="s">
        <v>49</v>
      </c>
      <c r="G393" s="21"/>
      <c r="H393" s="21"/>
      <c r="I393" s="21" t="s">
        <v>14</v>
      </c>
      <c r="J393" s="21" t="s">
        <v>13</v>
      </c>
      <c r="M393" s="12"/>
    </row>
    <row r="394" spans="1:13" ht="18" customHeight="1">
      <c r="A394" s="4">
        <v>393</v>
      </c>
      <c r="B394" s="37">
        <v>38161</v>
      </c>
      <c r="C394" s="34" t="s">
        <v>6</v>
      </c>
      <c r="D394" s="34" t="s">
        <v>218</v>
      </c>
      <c r="E394" s="34" t="s">
        <v>15</v>
      </c>
      <c r="F394" s="34" t="s">
        <v>168</v>
      </c>
      <c r="G394" s="21"/>
      <c r="H394" s="21"/>
      <c r="I394" s="21" t="s">
        <v>38</v>
      </c>
      <c r="J394" s="21" t="s">
        <v>19</v>
      </c>
      <c r="M394" s="12"/>
    </row>
    <row r="395" spans="1:13" ht="18" customHeight="1">
      <c r="A395" s="4">
        <v>394</v>
      </c>
      <c r="B395" s="37">
        <v>38161</v>
      </c>
      <c r="C395" s="36" t="s">
        <v>30</v>
      </c>
      <c r="D395" s="34" t="s">
        <v>12</v>
      </c>
      <c r="E395" s="34" t="s">
        <v>5</v>
      </c>
      <c r="F395" s="34" t="s">
        <v>148</v>
      </c>
      <c r="G395" s="21"/>
      <c r="H395" s="21"/>
      <c r="I395" s="21" t="s">
        <v>32</v>
      </c>
      <c r="J395" s="21" t="s">
        <v>26</v>
      </c>
      <c r="M395" s="13"/>
    </row>
    <row r="396" spans="1:13" ht="18" customHeight="1">
      <c r="A396" s="4">
        <v>395</v>
      </c>
      <c r="B396" s="37">
        <v>38161</v>
      </c>
      <c r="C396" s="34" t="s">
        <v>22</v>
      </c>
      <c r="D396" s="34" t="s">
        <v>210</v>
      </c>
      <c r="E396" s="34" t="s">
        <v>4</v>
      </c>
      <c r="F396" s="34" t="s">
        <v>16</v>
      </c>
      <c r="G396" s="21"/>
      <c r="H396" s="21"/>
      <c r="I396" s="21" t="s">
        <v>37</v>
      </c>
      <c r="J396" s="21" t="s">
        <v>20</v>
      </c>
      <c r="M396" s="12"/>
    </row>
    <row r="397" spans="1:13" ht="18" customHeight="1">
      <c r="A397" s="4">
        <v>396</v>
      </c>
      <c r="B397" s="37">
        <v>38161</v>
      </c>
      <c r="C397" s="34" t="s">
        <v>214</v>
      </c>
      <c r="D397" s="34" t="s">
        <v>146</v>
      </c>
      <c r="E397" s="34" t="s">
        <v>173</v>
      </c>
      <c r="F397" s="34" t="s">
        <v>47</v>
      </c>
      <c r="G397" s="21"/>
      <c r="H397" s="21"/>
      <c r="I397" s="21" t="s">
        <v>228</v>
      </c>
      <c r="J397" s="21" t="s">
        <v>31</v>
      </c>
      <c r="M397" s="12"/>
    </row>
    <row r="398" spans="1:13" ht="18" customHeight="1">
      <c r="A398" s="4">
        <v>397</v>
      </c>
      <c r="B398" s="37">
        <v>38162</v>
      </c>
      <c r="C398" s="34" t="s">
        <v>49</v>
      </c>
      <c r="D398" s="34" t="s">
        <v>21</v>
      </c>
      <c r="E398" s="34" t="s">
        <v>27</v>
      </c>
      <c r="F398" s="34" t="s">
        <v>72</v>
      </c>
      <c r="G398" s="21"/>
      <c r="H398" s="21"/>
      <c r="I398" s="21" t="s">
        <v>14</v>
      </c>
      <c r="J398" s="21" t="s">
        <v>13</v>
      </c>
      <c r="M398" s="12"/>
    </row>
    <row r="399" spans="1:13" ht="18" customHeight="1">
      <c r="A399" s="4">
        <v>398</v>
      </c>
      <c r="B399" s="37">
        <v>38162</v>
      </c>
      <c r="C399" s="21" t="s">
        <v>168</v>
      </c>
      <c r="D399" s="21" t="s">
        <v>144</v>
      </c>
      <c r="E399" s="21" t="s">
        <v>218</v>
      </c>
      <c r="F399" s="21" t="s">
        <v>15</v>
      </c>
      <c r="G399" s="21"/>
      <c r="H399" s="21"/>
      <c r="I399" s="21" t="s">
        <v>38</v>
      </c>
      <c r="J399" s="21" t="s">
        <v>19</v>
      </c>
      <c r="M399" s="12"/>
    </row>
    <row r="400" spans="1:13" ht="18" customHeight="1">
      <c r="A400" s="4">
        <v>399</v>
      </c>
      <c r="B400" s="37">
        <v>38162</v>
      </c>
      <c r="C400" s="34" t="s">
        <v>16</v>
      </c>
      <c r="D400" s="34" t="s">
        <v>46</v>
      </c>
      <c r="E400" s="34" t="s">
        <v>210</v>
      </c>
      <c r="F400" s="34" t="s">
        <v>4</v>
      </c>
      <c r="G400" s="21"/>
      <c r="H400" s="21"/>
      <c r="I400" s="21" t="s">
        <v>37</v>
      </c>
      <c r="J400" s="21" t="s">
        <v>20</v>
      </c>
      <c r="M400" s="12"/>
    </row>
    <row r="401" spans="1:13" ht="18" customHeight="1">
      <c r="A401" s="4">
        <v>400</v>
      </c>
      <c r="B401" s="37">
        <v>38163</v>
      </c>
      <c r="C401" s="34" t="s">
        <v>72</v>
      </c>
      <c r="D401" s="34" t="s">
        <v>6</v>
      </c>
      <c r="E401" s="34" t="s">
        <v>21</v>
      </c>
      <c r="F401" s="34" t="s">
        <v>218</v>
      </c>
      <c r="G401" s="21"/>
      <c r="H401" s="21"/>
      <c r="I401" s="21" t="s">
        <v>14</v>
      </c>
      <c r="J401" s="21" t="s">
        <v>37</v>
      </c>
      <c r="M401" s="12"/>
    </row>
    <row r="402" spans="1:13" ht="18" customHeight="1">
      <c r="A402" s="4">
        <v>401</v>
      </c>
      <c r="B402" s="37">
        <v>38163</v>
      </c>
      <c r="C402" s="34" t="s">
        <v>173</v>
      </c>
      <c r="D402" s="34" t="s">
        <v>214</v>
      </c>
      <c r="E402" s="34" t="s">
        <v>142</v>
      </c>
      <c r="F402" s="34" t="s">
        <v>146</v>
      </c>
      <c r="G402" s="21"/>
      <c r="H402" s="21"/>
      <c r="I402" s="21" t="s">
        <v>227</v>
      </c>
      <c r="J402" s="21" t="s">
        <v>228</v>
      </c>
      <c r="M402" s="12"/>
    </row>
    <row r="403" spans="1:13" ht="18" customHeight="1">
      <c r="A403" s="4">
        <v>402</v>
      </c>
      <c r="B403" s="37">
        <v>38164</v>
      </c>
      <c r="C403" s="34" t="s">
        <v>148</v>
      </c>
      <c r="D403" s="34" t="s">
        <v>131</v>
      </c>
      <c r="E403" s="34" t="s">
        <v>29</v>
      </c>
      <c r="F403" s="34" t="s">
        <v>5</v>
      </c>
      <c r="G403" s="21"/>
      <c r="H403" s="21"/>
      <c r="I403" s="21" t="s">
        <v>26</v>
      </c>
      <c r="J403" s="21" t="s">
        <v>31</v>
      </c>
      <c r="M403" s="12"/>
    </row>
    <row r="404" spans="1:13" ht="18" customHeight="1">
      <c r="A404" s="4">
        <v>403</v>
      </c>
      <c r="B404" s="37">
        <v>38164</v>
      </c>
      <c r="C404" s="34" t="s">
        <v>182</v>
      </c>
      <c r="D404" s="34" t="s">
        <v>153</v>
      </c>
      <c r="E404" s="34" t="s">
        <v>185</v>
      </c>
      <c r="F404" s="34" t="s">
        <v>161</v>
      </c>
      <c r="G404" s="21"/>
      <c r="H404" s="21"/>
      <c r="I404" s="21" t="s">
        <v>8</v>
      </c>
      <c r="J404" s="21" t="s">
        <v>32</v>
      </c>
      <c r="M404" s="12"/>
    </row>
    <row r="405" spans="1:13" ht="18" customHeight="1">
      <c r="A405" s="4">
        <v>404</v>
      </c>
      <c r="B405" s="37">
        <v>38164</v>
      </c>
      <c r="C405" s="34" t="s">
        <v>4</v>
      </c>
      <c r="D405" s="34" t="s">
        <v>22</v>
      </c>
      <c r="E405" s="34" t="s">
        <v>46</v>
      </c>
      <c r="F405" s="34" t="s">
        <v>35</v>
      </c>
      <c r="G405" s="21"/>
      <c r="H405" s="21"/>
      <c r="I405" s="21" t="s">
        <v>20</v>
      </c>
      <c r="J405" s="21" t="s">
        <v>38</v>
      </c>
      <c r="M405" s="12"/>
    </row>
    <row r="406" spans="1:13" ht="18" customHeight="1">
      <c r="A406" s="4">
        <v>405</v>
      </c>
      <c r="B406" s="37">
        <v>38164</v>
      </c>
      <c r="C406" s="34" t="s">
        <v>218</v>
      </c>
      <c r="D406" s="34" t="s">
        <v>163</v>
      </c>
      <c r="E406" s="34" t="s">
        <v>6</v>
      </c>
      <c r="F406" s="34" t="s">
        <v>21</v>
      </c>
      <c r="G406" s="21"/>
      <c r="H406" s="21"/>
      <c r="I406" s="21" t="s">
        <v>14</v>
      </c>
      <c r="J406" s="21" t="s">
        <v>37</v>
      </c>
      <c r="M406" s="12"/>
    </row>
    <row r="407" spans="1:13" ht="18" customHeight="1">
      <c r="A407" s="4">
        <v>406</v>
      </c>
      <c r="B407" s="38">
        <v>38164</v>
      </c>
      <c r="C407" s="21" t="s">
        <v>27</v>
      </c>
      <c r="D407" s="21" t="s">
        <v>168</v>
      </c>
      <c r="E407" s="21" t="s">
        <v>10</v>
      </c>
      <c r="F407" s="21" t="s">
        <v>166</v>
      </c>
      <c r="G407" s="21"/>
      <c r="H407" s="21"/>
      <c r="I407" s="21" t="s">
        <v>19</v>
      </c>
      <c r="J407" s="21" t="s">
        <v>13</v>
      </c>
      <c r="M407" s="12"/>
    </row>
    <row r="408" spans="1:13" ht="18" customHeight="1">
      <c r="A408" s="4">
        <v>407</v>
      </c>
      <c r="B408" s="37">
        <v>38164</v>
      </c>
      <c r="C408" s="34" t="s">
        <v>146</v>
      </c>
      <c r="D408" s="34" t="s">
        <v>142</v>
      </c>
      <c r="E408" s="34" t="s">
        <v>47</v>
      </c>
      <c r="F408" s="34" t="s">
        <v>214</v>
      </c>
      <c r="G408" s="21"/>
      <c r="H408" s="21"/>
      <c r="I408" s="21" t="s">
        <v>227</v>
      </c>
      <c r="J408" s="21" t="s">
        <v>228</v>
      </c>
      <c r="M408" s="12"/>
    </row>
    <row r="409" spans="1:13" ht="18" customHeight="1">
      <c r="A409" s="4">
        <v>408</v>
      </c>
      <c r="B409" s="37">
        <v>38165</v>
      </c>
      <c r="C409" s="34" t="s">
        <v>166</v>
      </c>
      <c r="D409" s="34" t="s">
        <v>17</v>
      </c>
      <c r="E409" s="34" t="s">
        <v>168</v>
      </c>
      <c r="F409" s="34" t="s">
        <v>10</v>
      </c>
      <c r="G409" s="21"/>
      <c r="H409" s="21"/>
      <c r="I409" s="21" t="s">
        <v>19</v>
      </c>
      <c r="J409" s="21" t="s">
        <v>13</v>
      </c>
      <c r="M409" s="12"/>
    </row>
    <row r="410" spans="1:13" ht="18" customHeight="1">
      <c r="A410" s="4">
        <v>409</v>
      </c>
      <c r="B410" s="37">
        <v>38165</v>
      </c>
      <c r="C410" s="34" t="s">
        <v>35</v>
      </c>
      <c r="D410" s="34" t="s">
        <v>16</v>
      </c>
      <c r="E410" s="34" t="s">
        <v>22</v>
      </c>
      <c r="F410" s="34" t="s">
        <v>46</v>
      </c>
      <c r="G410" s="21"/>
      <c r="H410" s="21"/>
      <c r="I410" s="21" t="s">
        <v>20</v>
      </c>
      <c r="J410" s="21" t="s">
        <v>38</v>
      </c>
      <c r="M410" s="12"/>
    </row>
    <row r="411" spans="1:13" ht="18" customHeight="1">
      <c r="A411" s="4">
        <v>410</v>
      </c>
      <c r="B411" s="37">
        <v>38165</v>
      </c>
      <c r="C411" s="34" t="s">
        <v>47</v>
      </c>
      <c r="D411" s="34" t="s">
        <v>173</v>
      </c>
      <c r="E411" s="34" t="s">
        <v>214</v>
      </c>
      <c r="F411" s="34" t="s">
        <v>142</v>
      </c>
      <c r="G411" s="21"/>
      <c r="H411" s="21"/>
      <c r="I411" s="21" t="s">
        <v>227</v>
      </c>
      <c r="J411" s="21" t="s">
        <v>228</v>
      </c>
      <c r="M411" s="12"/>
    </row>
    <row r="412" spans="1:13" ht="18" customHeight="1">
      <c r="A412" s="4">
        <v>411</v>
      </c>
      <c r="B412" s="37">
        <v>38165</v>
      </c>
      <c r="C412" s="34" t="s">
        <v>211</v>
      </c>
      <c r="D412" s="34" t="s">
        <v>5</v>
      </c>
      <c r="E412" s="34" t="s">
        <v>131</v>
      </c>
      <c r="F412" s="34" t="s">
        <v>12</v>
      </c>
      <c r="G412" s="21"/>
      <c r="H412" s="21"/>
      <c r="I412" s="21" t="s">
        <v>26</v>
      </c>
      <c r="J412" s="21" t="s">
        <v>31</v>
      </c>
      <c r="M412" s="12"/>
    </row>
    <row r="413" spans="1:13" ht="18" customHeight="1">
      <c r="A413" s="4">
        <v>412</v>
      </c>
      <c r="B413" s="37">
        <v>38165</v>
      </c>
      <c r="C413" s="34" t="s">
        <v>23</v>
      </c>
      <c r="D413" s="34" t="s">
        <v>161</v>
      </c>
      <c r="E413" s="36" t="s">
        <v>153</v>
      </c>
      <c r="F413" s="34" t="s">
        <v>185</v>
      </c>
      <c r="G413" s="21"/>
      <c r="H413" s="21"/>
      <c r="I413" s="21" t="s">
        <v>8</v>
      </c>
      <c r="J413" s="21" t="s">
        <v>32</v>
      </c>
      <c r="M413" s="12"/>
    </row>
    <row r="414" spans="1:13" ht="18" customHeight="1">
      <c r="A414" s="4">
        <v>413</v>
      </c>
      <c r="B414" s="37">
        <v>38165</v>
      </c>
      <c r="C414" s="34" t="s">
        <v>21</v>
      </c>
      <c r="D414" s="34" t="s">
        <v>72</v>
      </c>
      <c r="E414" s="34" t="s">
        <v>163</v>
      </c>
      <c r="F414" s="34" t="s">
        <v>6</v>
      </c>
      <c r="G414" s="21"/>
      <c r="H414" s="21"/>
      <c r="I414" s="21" t="s">
        <v>14</v>
      </c>
      <c r="J414" s="21" t="s">
        <v>37</v>
      </c>
      <c r="M414" s="12"/>
    </row>
    <row r="415" spans="1:13" ht="18" customHeight="1">
      <c r="A415" s="4">
        <v>414</v>
      </c>
      <c r="B415" s="37">
        <v>38166</v>
      </c>
      <c r="C415" s="34" t="s">
        <v>29</v>
      </c>
      <c r="D415" s="34" t="s">
        <v>148</v>
      </c>
      <c r="E415" s="34" t="s">
        <v>30</v>
      </c>
      <c r="F415" s="34" t="s">
        <v>131</v>
      </c>
      <c r="G415" s="21"/>
      <c r="H415" s="21"/>
      <c r="I415" s="21" t="s">
        <v>31</v>
      </c>
      <c r="J415" s="21" t="s">
        <v>8</v>
      </c>
      <c r="M415" s="12"/>
    </row>
    <row r="416" spans="1:13" ht="18" customHeight="1">
      <c r="A416" s="4">
        <v>415</v>
      </c>
      <c r="B416" s="37">
        <v>38166</v>
      </c>
      <c r="C416" s="34" t="s">
        <v>142</v>
      </c>
      <c r="D416" s="34" t="s">
        <v>146</v>
      </c>
      <c r="E416" s="34" t="s">
        <v>173</v>
      </c>
      <c r="F416" s="34" t="s">
        <v>229</v>
      </c>
      <c r="G416" s="21"/>
      <c r="H416" s="21"/>
      <c r="I416" s="21" t="s">
        <v>26</v>
      </c>
      <c r="J416" s="21" t="s">
        <v>228</v>
      </c>
      <c r="M416" s="12"/>
    </row>
    <row r="417" spans="1:13" ht="18" customHeight="1">
      <c r="A417" s="4">
        <v>416</v>
      </c>
      <c r="B417" s="37">
        <v>38167</v>
      </c>
      <c r="C417" s="34" t="s">
        <v>10</v>
      </c>
      <c r="D417" s="34" t="s">
        <v>7</v>
      </c>
      <c r="E417" s="34" t="s">
        <v>72</v>
      </c>
      <c r="F417" s="34" t="s">
        <v>168</v>
      </c>
      <c r="G417" s="21"/>
      <c r="H417" s="21"/>
      <c r="I417" s="21" t="s">
        <v>38</v>
      </c>
      <c r="J417" s="21" t="s">
        <v>37</v>
      </c>
      <c r="M417" s="12"/>
    </row>
    <row r="418" spans="1:13" ht="18" customHeight="1">
      <c r="A418" s="4">
        <v>417</v>
      </c>
      <c r="B418" s="37">
        <v>38167</v>
      </c>
      <c r="C418" s="34" t="s">
        <v>36</v>
      </c>
      <c r="D418" s="34" t="s">
        <v>4</v>
      </c>
      <c r="E418" s="34" t="s">
        <v>144</v>
      </c>
      <c r="F418" s="34" t="s">
        <v>22</v>
      </c>
      <c r="G418" s="21"/>
      <c r="H418" s="21"/>
      <c r="I418" s="21" t="s">
        <v>13</v>
      </c>
      <c r="J418" s="21" t="s">
        <v>14</v>
      </c>
      <c r="M418" s="12"/>
    </row>
    <row r="419" spans="1:13" ht="18" customHeight="1">
      <c r="A419" s="4">
        <v>418</v>
      </c>
      <c r="B419" s="37">
        <v>38167</v>
      </c>
      <c r="C419" s="34" t="s">
        <v>46</v>
      </c>
      <c r="D419" s="34" t="s">
        <v>210</v>
      </c>
      <c r="E419" s="34" t="s">
        <v>43</v>
      </c>
      <c r="F419" s="34" t="s">
        <v>163</v>
      </c>
      <c r="G419" s="21"/>
      <c r="H419" s="21"/>
      <c r="I419" s="21" t="s">
        <v>20</v>
      </c>
      <c r="J419" s="21" t="s">
        <v>19</v>
      </c>
      <c r="M419" s="12"/>
    </row>
    <row r="420" spans="1:13" ht="18" customHeight="1">
      <c r="A420" s="4">
        <v>419</v>
      </c>
      <c r="B420" s="37">
        <v>38167</v>
      </c>
      <c r="C420" s="34" t="s">
        <v>185</v>
      </c>
      <c r="D420" s="34" t="s">
        <v>214</v>
      </c>
      <c r="E420" s="34" t="s">
        <v>161</v>
      </c>
      <c r="F420" s="34" t="s">
        <v>23</v>
      </c>
      <c r="G420" s="21"/>
      <c r="H420" s="21"/>
      <c r="I420" s="21" t="s">
        <v>26</v>
      </c>
      <c r="J420" s="21" t="s">
        <v>228</v>
      </c>
      <c r="M420" s="12"/>
    </row>
    <row r="421" spans="1:13" ht="18" customHeight="1">
      <c r="A421" s="4">
        <v>420</v>
      </c>
      <c r="B421" s="37">
        <v>38167</v>
      </c>
      <c r="C421" s="34" t="s">
        <v>131</v>
      </c>
      <c r="D421" s="34" t="s">
        <v>30</v>
      </c>
      <c r="E421" s="34" t="s">
        <v>12</v>
      </c>
      <c r="F421" s="34" t="s">
        <v>148</v>
      </c>
      <c r="G421" s="21"/>
      <c r="H421" s="21"/>
      <c r="I421" s="21" t="s">
        <v>31</v>
      </c>
      <c r="J421" s="21" t="s">
        <v>8</v>
      </c>
      <c r="M421" s="12"/>
    </row>
    <row r="422" spans="1:13" ht="18" customHeight="1">
      <c r="A422" s="4">
        <v>421</v>
      </c>
      <c r="B422" s="37">
        <v>38167</v>
      </c>
      <c r="C422" s="34" t="s">
        <v>50</v>
      </c>
      <c r="D422" s="34" t="s">
        <v>182</v>
      </c>
      <c r="E422" s="34" t="s">
        <v>5</v>
      </c>
      <c r="F422" s="34" t="s">
        <v>47</v>
      </c>
      <c r="G422" s="21"/>
      <c r="H422" s="21"/>
      <c r="I422" s="21" t="s">
        <v>32</v>
      </c>
      <c r="J422" s="21" t="s">
        <v>227</v>
      </c>
      <c r="M422" s="12"/>
    </row>
    <row r="423" spans="1:13" ht="18" customHeight="1">
      <c r="A423" s="4">
        <v>422</v>
      </c>
      <c r="B423" s="37">
        <v>38168</v>
      </c>
      <c r="C423" s="34" t="s">
        <v>161</v>
      </c>
      <c r="D423" s="34" t="s">
        <v>153</v>
      </c>
      <c r="E423" s="34" t="s">
        <v>23</v>
      </c>
      <c r="F423" s="34" t="s">
        <v>214</v>
      </c>
      <c r="G423" s="21"/>
      <c r="H423" s="21"/>
      <c r="I423" s="21" t="s">
        <v>26</v>
      </c>
      <c r="J423" s="21" t="s">
        <v>228</v>
      </c>
      <c r="M423" s="12"/>
    </row>
    <row r="424" spans="1:13" ht="18" customHeight="1">
      <c r="A424" s="4">
        <v>423</v>
      </c>
      <c r="B424" s="37">
        <v>38168</v>
      </c>
      <c r="C424" s="34" t="s">
        <v>5</v>
      </c>
      <c r="D424" s="34" t="s">
        <v>47</v>
      </c>
      <c r="E424" s="34" t="s">
        <v>178</v>
      </c>
      <c r="F424" s="34" t="s">
        <v>182</v>
      </c>
      <c r="G424" s="21"/>
      <c r="H424" s="21"/>
      <c r="I424" s="21" t="s">
        <v>32</v>
      </c>
      <c r="J424" s="21" t="s">
        <v>227</v>
      </c>
      <c r="M424" s="12"/>
    </row>
    <row r="425" spans="1:13" ht="18" customHeight="1">
      <c r="A425" s="4">
        <v>424</v>
      </c>
      <c r="B425" s="37">
        <v>38168</v>
      </c>
      <c r="C425" s="34" t="s">
        <v>168</v>
      </c>
      <c r="D425" s="34" t="s">
        <v>166</v>
      </c>
      <c r="E425" s="34" t="s">
        <v>7</v>
      </c>
      <c r="F425" s="34" t="s">
        <v>72</v>
      </c>
      <c r="G425" s="21"/>
      <c r="H425" s="21"/>
      <c r="I425" s="21" t="s">
        <v>38</v>
      </c>
      <c r="J425" s="21" t="s">
        <v>37</v>
      </c>
      <c r="M425" s="12"/>
    </row>
    <row r="426" spans="1:13" ht="18" customHeight="1">
      <c r="A426" s="4">
        <v>425</v>
      </c>
      <c r="B426" s="37">
        <v>38168</v>
      </c>
      <c r="C426" s="34" t="s">
        <v>43</v>
      </c>
      <c r="D426" s="34" t="s">
        <v>35</v>
      </c>
      <c r="E426" s="34" t="s">
        <v>163</v>
      </c>
      <c r="F426" s="34" t="s">
        <v>210</v>
      </c>
      <c r="G426" s="21"/>
      <c r="H426" s="21"/>
      <c r="I426" s="21" t="s">
        <v>20</v>
      </c>
      <c r="J426" s="21" t="s">
        <v>19</v>
      </c>
      <c r="M426" s="12"/>
    </row>
    <row r="427" spans="1:13" ht="18" customHeight="1">
      <c r="A427" s="4">
        <v>426</v>
      </c>
      <c r="B427" s="37">
        <v>38168</v>
      </c>
      <c r="C427" s="34" t="s">
        <v>22</v>
      </c>
      <c r="D427" s="34" t="s">
        <v>21</v>
      </c>
      <c r="E427" s="34" t="s">
        <v>4</v>
      </c>
      <c r="F427" s="34" t="s">
        <v>144</v>
      </c>
      <c r="G427" s="21"/>
      <c r="H427" s="21"/>
      <c r="I427" s="21" t="s">
        <v>13</v>
      </c>
      <c r="J427" s="21" t="s">
        <v>14</v>
      </c>
      <c r="M427" s="12"/>
    </row>
    <row r="428" spans="1:13" ht="18" customHeight="1">
      <c r="A428" s="4">
        <v>427</v>
      </c>
      <c r="B428" s="37">
        <v>38168</v>
      </c>
      <c r="C428" s="34" t="s">
        <v>12</v>
      </c>
      <c r="D428" s="34" t="s">
        <v>29</v>
      </c>
      <c r="E428" s="34" t="s">
        <v>148</v>
      </c>
      <c r="F428" s="34" t="s">
        <v>30</v>
      </c>
      <c r="G428" s="21"/>
      <c r="H428" s="21"/>
      <c r="I428" s="21" t="s">
        <v>31</v>
      </c>
      <c r="J428" s="21" t="s">
        <v>8</v>
      </c>
      <c r="M428" s="12"/>
    </row>
    <row r="429" spans="1:13" ht="18" customHeight="1">
      <c r="A429" s="4">
        <v>428</v>
      </c>
      <c r="B429" s="37">
        <v>38169</v>
      </c>
      <c r="C429" s="34" t="s">
        <v>72</v>
      </c>
      <c r="D429" s="34" t="s">
        <v>10</v>
      </c>
      <c r="E429" s="34" t="s">
        <v>166</v>
      </c>
      <c r="F429" s="34" t="s">
        <v>7</v>
      </c>
      <c r="G429" s="21"/>
      <c r="H429" s="21"/>
      <c r="I429" s="21" t="s">
        <v>38</v>
      </c>
      <c r="J429" s="21" t="s">
        <v>37</v>
      </c>
      <c r="M429" s="12"/>
    </row>
    <row r="430" spans="1:13" ht="18" customHeight="1">
      <c r="A430" s="4">
        <v>429</v>
      </c>
      <c r="B430" s="37">
        <v>38169</v>
      </c>
      <c r="C430" s="34" t="s">
        <v>214</v>
      </c>
      <c r="D430" s="34" t="s">
        <v>23</v>
      </c>
      <c r="E430" s="34" t="s">
        <v>146</v>
      </c>
      <c r="F430" s="34" t="s">
        <v>173</v>
      </c>
      <c r="G430" s="21"/>
      <c r="H430" s="21"/>
      <c r="I430" s="21" t="s">
        <v>26</v>
      </c>
      <c r="J430" s="21" t="s">
        <v>228</v>
      </c>
      <c r="M430" s="12"/>
    </row>
    <row r="431" spans="1:13" ht="18" customHeight="1">
      <c r="A431" s="4">
        <v>430</v>
      </c>
      <c r="B431" s="37">
        <v>38170</v>
      </c>
      <c r="C431" s="34" t="s">
        <v>44</v>
      </c>
      <c r="D431" s="34" t="s">
        <v>142</v>
      </c>
      <c r="E431" s="34" t="s">
        <v>182</v>
      </c>
      <c r="F431" s="34" t="s">
        <v>153</v>
      </c>
      <c r="G431" s="21"/>
      <c r="H431" s="21"/>
      <c r="I431" s="21" t="s">
        <v>228</v>
      </c>
      <c r="J431" s="21" t="s">
        <v>8</v>
      </c>
      <c r="M431" s="12"/>
    </row>
    <row r="432" spans="1:13" ht="18" customHeight="1">
      <c r="A432" s="4">
        <v>431</v>
      </c>
      <c r="B432" s="37">
        <v>38170</v>
      </c>
      <c r="C432" s="34" t="s">
        <v>210</v>
      </c>
      <c r="D432" s="34" t="s">
        <v>46</v>
      </c>
      <c r="E432" s="34" t="s">
        <v>16</v>
      </c>
      <c r="F432" s="34" t="s">
        <v>6</v>
      </c>
      <c r="G432" s="21"/>
      <c r="H432" s="21"/>
      <c r="I432" s="21" t="s">
        <v>19</v>
      </c>
      <c r="J432" s="21" t="s">
        <v>37</v>
      </c>
      <c r="M432" s="12"/>
    </row>
    <row r="433" spans="1:13" ht="18" customHeight="1">
      <c r="A433" s="4">
        <v>432</v>
      </c>
      <c r="B433" s="37">
        <v>38170</v>
      </c>
      <c r="C433" s="34" t="s">
        <v>30</v>
      </c>
      <c r="D433" s="34" t="s">
        <v>131</v>
      </c>
      <c r="E433" s="34" t="s">
        <v>211</v>
      </c>
      <c r="F433" s="34" t="s">
        <v>12</v>
      </c>
      <c r="G433" s="21"/>
      <c r="H433" s="21"/>
      <c r="I433" s="21" t="s">
        <v>32</v>
      </c>
      <c r="J433" s="21" t="s">
        <v>31</v>
      </c>
      <c r="M433" s="12"/>
    </row>
    <row r="434" spans="1:13" ht="18" customHeight="1">
      <c r="A434" s="4">
        <v>433</v>
      </c>
      <c r="B434" s="37">
        <v>38170</v>
      </c>
      <c r="C434" s="34" t="s">
        <v>144</v>
      </c>
      <c r="D434" s="34" t="s">
        <v>49</v>
      </c>
      <c r="E434" s="34" t="s">
        <v>7</v>
      </c>
      <c r="F434" s="34" t="s">
        <v>4</v>
      </c>
      <c r="G434" s="21"/>
      <c r="H434" s="21"/>
      <c r="I434" s="21" t="s">
        <v>13</v>
      </c>
      <c r="J434" s="21" t="s">
        <v>20</v>
      </c>
      <c r="M434" s="12"/>
    </row>
    <row r="435" spans="1:13" ht="18" customHeight="1">
      <c r="A435" s="4">
        <v>434</v>
      </c>
      <c r="B435" s="37">
        <v>38170</v>
      </c>
      <c r="C435" s="34" t="s">
        <v>146</v>
      </c>
      <c r="D435" s="34" t="s">
        <v>173</v>
      </c>
      <c r="E435" s="34" t="s">
        <v>50</v>
      </c>
      <c r="F435" s="34" t="s">
        <v>185</v>
      </c>
      <c r="G435" s="21"/>
      <c r="H435" s="21"/>
      <c r="I435" s="21" t="s">
        <v>227</v>
      </c>
      <c r="J435" s="21" t="s">
        <v>26</v>
      </c>
      <c r="M435" s="12"/>
    </row>
    <row r="436" spans="1:13" ht="18" customHeight="1">
      <c r="A436" s="4">
        <v>435</v>
      </c>
      <c r="B436" s="37">
        <v>38171</v>
      </c>
      <c r="C436" s="34" t="s">
        <v>148</v>
      </c>
      <c r="D436" s="34" t="s">
        <v>5</v>
      </c>
      <c r="E436" s="34" t="s">
        <v>29</v>
      </c>
      <c r="F436" s="34" t="s">
        <v>211</v>
      </c>
      <c r="G436" s="21"/>
      <c r="H436" s="21"/>
      <c r="I436" s="21" t="s">
        <v>32</v>
      </c>
      <c r="J436" s="21" t="s">
        <v>31</v>
      </c>
      <c r="M436" s="12"/>
    </row>
    <row r="437" spans="1:13" ht="18" customHeight="1">
      <c r="A437" s="4">
        <v>436</v>
      </c>
      <c r="B437" s="37">
        <v>38171</v>
      </c>
      <c r="C437" s="34" t="s">
        <v>4</v>
      </c>
      <c r="D437" s="34" t="s">
        <v>33</v>
      </c>
      <c r="E437" s="36" t="s">
        <v>49</v>
      </c>
      <c r="F437" s="34" t="s">
        <v>7</v>
      </c>
      <c r="G437" s="21"/>
      <c r="H437" s="21"/>
      <c r="I437" s="21" t="s">
        <v>13</v>
      </c>
      <c r="J437" s="21" t="s">
        <v>20</v>
      </c>
      <c r="M437" s="12"/>
    </row>
    <row r="438" spans="1:13" ht="18" customHeight="1">
      <c r="A438" s="4">
        <v>437</v>
      </c>
      <c r="B438" s="37">
        <v>38171</v>
      </c>
      <c r="C438" s="34" t="s">
        <v>47</v>
      </c>
      <c r="D438" s="34" t="s">
        <v>214</v>
      </c>
      <c r="E438" s="34" t="s">
        <v>185</v>
      </c>
      <c r="F438" s="34" t="s">
        <v>50</v>
      </c>
      <c r="G438" s="21"/>
      <c r="H438" s="21"/>
      <c r="I438" s="21" t="s">
        <v>227</v>
      </c>
      <c r="J438" s="21" t="s">
        <v>26</v>
      </c>
      <c r="M438" s="12"/>
    </row>
    <row r="439" spans="1:13" ht="18" customHeight="1">
      <c r="A439" s="4">
        <v>438</v>
      </c>
      <c r="B439" s="37">
        <v>38171</v>
      </c>
      <c r="C439" s="34" t="s">
        <v>153</v>
      </c>
      <c r="D439" s="34" t="s">
        <v>182</v>
      </c>
      <c r="E439" s="34" t="s">
        <v>142</v>
      </c>
      <c r="F439" s="34" t="s">
        <v>161</v>
      </c>
      <c r="G439" s="21"/>
      <c r="H439" s="21"/>
      <c r="I439" s="21" t="s">
        <v>228</v>
      </c>
      <c r="J439" s="21" t="s">
        <v>8</v>
      </c>
      <c r="M439" s="12"/>
    </row>
    <row r="440" spans="1:13" ht="18" customHeight="1">
      <c r="A440" s="4">
        <v>439</v>
      </c>
      <c r="B440" s="37">
        <v>38171</v>
      </c>
      <c r="C440" s="34" t="s">
        <v>6</v>
      </c>
      <c r="D440" s="34" t="s">
        <v>15</v>
      </c>
      <c r="E440" s="34" t="s">
        <v>46</v>
      </c>
      <c r="F440" s="34" t="s">
        <v>16</v>
      </c>
      <c r="G440" s="21"/>
      <c r="H440" s="21"/>
      <c r="I440" s="21" t="s">
        <v>19</v>
      </c>
      <c r="J440" s="21" t="s">
        <v>37</v>
      </c>
      <c r="M440" s="12"/>
    </row>
    <row r="441" spans="1:13" ht="18" customHeight="1">
      <c r="A441" s="4">
        <v>440</v>
      </c>
      <c r="B441" s="37">
        <v>38171</v>
      </c>
      <c r="C441" s="34" t="s">
        <v>27</v>
      </c>
      <c r="D441" s="36" t="s">
        <v>163</v>
      </c>
      <c r="E441" s="34" t="s">
        <v>10</v>
      </c>
      <c r="F441" s="34" t="s">
        <v>35</v>
      </c>
      <c r="G441" s="21"/>
      <c r="H441" s="21"/>
      <c r="I441" s="21" t="s">
        <v>14</v>
      </c>
      <c r="J441" s="21" t="s">
        <v>38</v>
      </c>
      <c r="M441" s="12"/>
    </row>
    <row r="442" spans="1:13" ht="18" customHeight="1">
      <c r="A442" s="4">
        <v>441</v>
      </c>
      <c r="B442" s="37">
        <v>38172</v>
      </c>
      <c r="C442" s="34" t="s">
        <v>7</v>
      </c>
      <c r="D442" s="34" t="s">
        <v>166</v>
      </c>
      <c r="E442" s="34" t="s">
        <v>33</v>
      </c>
      <c r="F442" s="34" t="s">
        <v>49</v>
      </c>
      <c r="G442" s="21"/>
      <c r="H442" s="21"/>
      <c r="I442" s="21" t="s">
        <v>13</v>
      </c>
      <c r="J442" s="21" t="s">
        <v>20</v>
      </c>
      <c r="M442" s="12"/>
    </row>
    <row r="443" spans="1:13" ht="18" customHeight="1">
      <c r="A443" s="4">
        <v>442</v>
      </c>
      <c r="B443" s="37">
        <v>38172</v>
      </c>
      <c r="C443" s="34" t="s">
        <v>229</v>
      </c>
      <c r="D443" s="34" t="s">
        <v>185</v>
      </c>
      <c r="E443" s="34" t="s">
        <v>173</v>
      </c>
      <c r="F443" s="34" t="s">
        <v>214</v>
      </c>
      <c r="G443" s="21"/>
      <c r="H443" s="21"/>
      <c r="I443" s="21" t="s">
        <v>227</v>
      </c>
      <c r="J443" s="21" t="s">
        <v>26</v>
      </c>
      <c r="M443" s="12"/>
    </row>
    <row r="444" spans="1:13" ht="18" customHeight="1">
      <c r="A444" s="4">
        <v>443</v>
      </c>
      <c r="B444" s="37">
        <v>38172</v>
      </c>
      <c r="C444" s="34" t="s">
        <v>35</v>
      </c>
      <c r="D444" s="34" t="s">
        <v>72</v>
      </c>
      <c r="E444" s="34" t="s">
        <v>163</v>
      </c>
      <c r="F444" s="34" t="s">
        <v>10</v>
      </c>
      <c r="G444" s="21"/>
      <c r="H444" s="21"/>
      <c r="I444" s="21" t="s">
        <v>14</v>
      </c>
      <c r="J444" s="21" t="s">
        <v>38</v>
      </c>
      <c r="M444" s="12"/>
    </row>
    <row r="445" spans="1:13" ht="18" customHeight="1">
      <c r="A445" s="4">
        <v>444</v>
      </c>
      <c r="B445" s="37">
        <v>38172</v>
      </c>
      <c r="C445" s="34" t="s">
        <v>213</v>
      </c>
      <c r="D445" s="34" t="s">
        <v>211</v>
      </c>
      <c r="E445" s="34" t="s">
        <v>30</v>
      </c>
      <c r="F445" s="34" t="s">
        <v>131</v>
      </c>
      <c r="G445" s="21"/>
      <c r="H445" s="21"/>
      <c r="I445" s="21" t="s">
        <v>32</v>
      </c>
      <c r="J445" s="21" t="s">
        <v>31</v>
      </c>
      <c r="M445" s="12"/>
    </row>
    <row r="446" spans="1:13" ht="18" customHeight="1">
      <c r="A446" s="4">
        <v>445</v>
      </c>
      <c r="B446" s="37">
        <v>38172</v>
      </c>
      <c r="C446" s="34" t="s">
        <v>142</v>
      </c>
      <c r="D446" s="34" t="s">
        <v>44</v>
      </c>
      <c r="E446" s="34" t="s">
        <v>161</v>
      </c>
      <c r="F446" s="34" t="s">
        <v>182</v>
      </c>
      <c r="G446" s="21"/>
      <c r="H446" s="21"/>
      <c r="I446" s="21" t="s">
        <v>228</v>
      </c>
      <c r="J446" s="21" t="s">
        <v>8</v>
      </c>
      <c r="M446" s="12"/>
    </row>
    <row r="447" spans="1:13" ht="18" customHeight="1">
      <c r="A447" s="4">
        <v>446</v>
      </c>
      <c r="B447" s="37">
        <v>38172</v>
      </c>
      <c r="C447" s="34" t="s">
        <v>16</v>
      </c>
      <c r="D447" s="34" t="s">
        <v>210</v>
      </c>
      <c r="E447" s="34" t="s">
        <v>15</v>
      </c>
      <c r="F447" s="34" t="s">
        <v>46</v>
      </c>
      <c r="G447" s="21"/>
      <c r="H447" s="21"/>
      <c r="I447" s="21" t="s">
        <v>19</v>
      </c>
      <c r="J447" s="21" t="s">
        <v>37</v>
      </c>
      <c r="M447" s="12"/>
    </row>
    <row r="448" spans="1:13" ht="18" customHeight="1">
      <c r="A448" s="4">
        <v>447</v>
      </c>
      <c r="B448" s="37">
        <v>38174</v>
      </c>
      <c r="C448" s="34" t="s">
        <v>173</v>
      </c>
      <c r="D448" s="34" t="s">
        <v>30</v>
      </c>
      <c r="E448" s="34" t="s">
        <v>12</v>
      </c>
      <c r="F448" s="34" t="s">
        <v>185</v>
      </c>
      <c r="G448" s="21"/>
      <c r="H448" s="21"/>
      <c r="I448" s="21" t="s">
        <v>31</v>
      </c>
      <c r="J448" s="21" t="s">
        <v>227</v>
      </c>
      <c r="M448" s="12"/>
    </row>
    <row r="449" spans="1:13" ht="18" customHeight="1">
      <c r="A449" s="4">
        <v>448</v>
      </c>
      <c r="B449" s="37">
        <v>38174</v>
      </c>
      <c r="C449" s="34" t="s">
        <v>49</v>
      </c>
      <c r="D449" s="34" t="s">
        <v>144</v>
      </c>
      <c r="E449" s="34" t="s">
        <v>166</v>
      </c>
      <c r="F449" s="34" t="s">
        <v>33</v>
      </c>
      <c r="G449" s="21"/>
      <c r="H449" s="21"/>
      <c r="I449" s="21" t="s">
        <v>20</v>
      </c>
      <c r="J449" s="21" t="s">
        <v>14</v>
      </c>
      <c r="M449" s="12"/>
    </row>
    <row r="450" spans="1:13" ht="18" customHeight="1">
      <c r="A450" s="4">
        <v>449</v>
      </c>
      <c r="B450" s="37">
        <v>38174</v>
      </c>
      <c r="C450" s="34" t="s">
        <v>10</v>
      </c>
      <c r="D450" s="34" t="s">
        <v>168</v>
      </c>
      <c r="E450" s="34" t="s">
        <v>72</v>
      </c>
      <c r="F450" s="34" t="s">
        <v>163</v>
      </c>
      <c r="G450" s="21"/>
      <c r="H450" s="21"/>
      <c r="I450" s="21" t="s">
        <v>37</v>
      </c>
      <c r="J450" s="21" t="s">
        <v>13</v>
      </c>
      <c r="M450" s="12"/>
    </row>
    <row r="451" spans="1:13" ht="18" customHeight="1">
      <c r="A451" s="4">
        <v>450</v>
      </c>
      <c r="B451" s="37">
        <v>38174</v>
      </c>
      <c r="C451" s="34" t="s">
        <v>46</v>
      </c>
      <c r="D451" s="34" t="s">
        <v>16</v>
      </c>
      <c r="E451" s="34" t="s">
        <v>218</v>
      </c>
      <c r="F451" s="34" t="s">
        <v>21</v>
      </c>
      <c r="G451" s="21"/>
      <c r="H451" s="21"/>
      <c r="I451" s="21" t="s">
        <v>19</v>
      </c>
      <c r="J451" s="21" t="s">
        <v>38</v>
      </c>
      <c r="M451" s="12"/>
    </row>
    <row r="452" spans="1:13" ht="18" customHeight="1">
      <c r="A452" s="4">
        <v>451</v>
      </c>
      <c r="B452" s="37">
        <v>38174</v>
      </c>
      <c r="C452" s="34" t="s">
        <v>29</v>
      </c>
      <c r="D452" s="34" t="s">
        <v>148</v>
      </c>
      <c r="E452" s="34" t="s">
        <v>211</v>
      </c>
      <c r="F452" s="34" t="s">
        <v>5</v>
      </c>
      <c r="G452" s="21"/>
      <c r="H452" s="21"/>
      <c r="I452" s="21" t="s">
        <v>8</v>
      </c>
      <c r="J452" s="21" t="s">
        <v>26</v>
      </c>
      <c r="M452" s="12"/>
    </row>
    <row r="453" spans="1:13" ht="18" customHeight="1">
      <c r="A453" s="4">
        <v>452</v>
      </c>
      <c r="B453" s="37">
        <v>38174</v>
      </c>
      <c r="C453" s="34" t="s">
        <v>23</v>
      </c>
      <c r="D453" s="34" t="s">
        <v>161</v>
      </c>
      <c r="E453" s="34" t="s">
        <v>182</v>
      </c>
      <c r="F453" s="34" t="s">
        <v>153</v>
      </c>
      <c r="G453" s="21"/>
      <c r="H453" s="21"/>
      <c r="I453" s="21" t="s">
        <v>228</v>
      </c>
      <c r="J453" s="21" t="s">
        <v>32</v>
      </c>
      <c r="M453" s="12"/>
    </row>
    <row r="454" spans="1:13" ht="18" customHeight="1">
      <c r="A454" s="4">
        <v>453</v>
      </c>
      <c r="B454" s="37">
        <v>38175</v>
      </c>
      <c r="C454" s="34" t="s">
        <v>182</v>
      </c>
      <c r="D454" s="34" t="s">
        <v>153</v>
      </c>
      <c r="E454" s="34" t="s">
        <v>142</v>
      </c>
      <c r="F454" s="34" t="s">
        <v>161</v>
      </c>
      <c r="G454" s="21"/>
      <c r="H454" s="21"/>
      <c r="I454" s="21" t="s">
        <v>228</v>
      </c>
      <c r="J454" s="21" t="s">
        <v>32</v>
      </c>
      <c r="M454" s="12"/>
    </row>
    <row r="455" spans="1:13" ht="18" customHeight="1">
      <c r="A455" s="4">
        <v>454</v>
      </c>
      <c r="B455" s="37">
        <v>38175</v>
      </c>
      <c r="C455" s="34" t="s">
        <v>211</v>
      </c>
      <c r="D455" s="34" t="s">
        <v>213</v>
      </c>
      <c r="E455" s="34" t="s">
        <v>5</v>
      </c>
      <c r="F455" s="34" t="s">
        <v>148</v>
      </c>
      <c r="G455" s="21"/>
      <c r="H455" s="21"/>
      <c r="I455" s="21" t="s">
        <v>8</v>
      </c>
      <c r="J455" s="21" t="s">
        <v>26</v>
      </c>
      <c r="M455" s="12"/>
    </row>
    <row r="456" spans="1:13" ht="18" customHeight="1">
      <c r="A456" s="4">
        <v>455</v>
      </c>
      <c r="B456" s="37">
        <v>38175</v>
      </c>
      <c r="C456" s="34" t="s">
        <v>185</v>
      </c>
      <c r="D456" s="34" t="s">
        <v>12</v>
      </c>
      <c r="E456" s="34" t="s">
        <v>131</v>
      </c>
      <c r="F456" s="34" t="s">
        <v>30</v>
      </c>
      <c r="G456" s="21"/>
      <c r="H456" s="21"/>
      <c r="I456" s="21" t="s">
        <v>31</v>
      </c>
      <c r="J456" s="21" t="s">
        <v>227</v>
      </c>
      <c r="M456" s="12"/>
    </row>
    <row r="457" spans="1:13" ht="18" customHeight="1">
      <c r="A457" s="4">
        <v>456</v>
      </c>
      <c r="B457" s="37">
        <v>38175</v>
      </c>
      <c r="C457" s="34" t="s">
        <v>21</v>
      </c>
      <c r="D457" s="34" t="s">
        <v>210</v>
      </c>
      <c r="E457" s="36" t="s">
        <v>16</v>
      </c>
      <c r="F457" s="34" t="s">
        <v>218</v>
      </c>
      <c r="G457" s="21"/>
      <c r="H457" s="21"/>
      <c r="I457" s="21" t="s">
        <v>19</v>
      </c>
      <c r="J457" s="21" t="s">
        <v>38</v>
      </c>
      <c r="M457" s="12"/>
    </row>
    <row r="458" spans="1:13" ht="18" customHeight="1">
      <c r="A458" s="4">
        <v>457</v>
      </c>
      <c r="B458" s="37">
        <v>38175</v>
      </c>
      <c r="C458" s="34" t="s">
        <v>33</v>
      </c>
      <c r="D458" s="34" t="s">
        <v>4</v>
      </c>
      <c r="E458" s="34" t="s">
        <v>144</v>
      </c>
      <c r="F458" s="34" t="s">
        <v>166</v>
      </c>
      <c r="G458" s="21"/>
      <c r="H458" s="21"/>
      <c r="I458" s="21" t="s">
        <v>20</v>
      </c>
      <c r="J458" s="21" t="s">
        <v>14</v>
      </c>
      <c r="M458" s="12"/>
    </row>
    <row r="459" spans="1:13" ht="18" customHeight="1">
      <c r="A459" s="4">
        <v>458</v>
      </c>
      <c r="B459" s="37">
        <v>38175</v>
      </c>
      <c r="C459" s="34" t="s">
        <v>163</v>
      </c>
      <c r="D459" s="34" t="s">
        <v>35</v>
      </c>
      <c r="E459" s="34" t="s">
        <v>168</v>
      </c>
      <c r="F459" s="34" t="s">
        <v>72</v>
      </c>
      <c r="G459" s="21"/>
      <c r="H459" s="21"/>
      <c r="I459" s="21" t="s">
        <v>37</v>
      </c>
      <c r="J459" s="21" t="s">
        <v>13</v>
      </c>
      <c r="M459" s="12"/>
    </row>
    <row r="460" spans="1:13" ht="18" customHeight="1">
      <c r="A460" s="4">
        <v>459</v>
      </c>
      <c r="B460" s="37">
        <v>38176</v>
      </c>
      <c r="C460" s="34" t="s">
        <v>166</v>
      </c>
      <c r="D460" s="34" t="s">
        <v>49</v>
      </c>
      <c r="E460" s="34" t="s">
        <v>4</v>
      </c>
      <c r="F460" s="34" t="s">
        <v>144</v>
      </c>
      <c r="G460" s="21"/>
      <c r="H460" s="21"/>
      <c r="I460" s="21" t="s">
        <v>20</v>
      </c>
      <c r="J460" s="21" t="s">
        <v>14</v>
      </c>
      <c r="M460" s="12"/>
    </row>
    <row r="461" spans="1:13" ht="18" customHeight="1">
      <c r="A461" s="4">
        <v>460</v>
      </c>
      <c r="B461" s="37">
        <v>38176</v>
      </c>
      <c r="C461" s="34" t="s">
        <v>161</v>
      </c>
      <c r="D461" s="34" t="s">
        <v>23</v>
      </c>
      <c r="E461" s="34" t="s">
        <v>153</v>
      </c>
      <c r="F461" s="34" t="s">
        <v>142</v>
      </c>
      <c r="G461" s="21"/>
      <c r="H461" s="21"/>
      <c r="I461" s="21" t="s">
        <v>228</v>
      </c>
      <c r="J461" s="21" t="s">
        <v>32</v>
      </c>
      <c r="M461" s="12"/>
    </row>
    <row r="462" spans="1:13" ht="18" customHeight="1">
      <c r="A462" s="4">
        <v>461</v>
      </c>
      <c r="B462" s="37">
        <v>38176</v>
      </c>
      <c r="C462" s="34" t="s">
        <v>72</v>
      </c>
      <c r="D462" s="34" t="s">
        <v>22</v>
      </c>
      <c r="E462" s="34" t="s">
        <v>36</v>
      </c>
      <c r="F462" s="34" t="s">
        <v>168</v>
      </c>
      <c r="G462" s="21"/>
      <c r="H462" s="21"/>
      <c r="I462" s="21" t="s">
        <v>37</v>
      </c>
      <c r="J462" s="21" t="s">
        <v>13</v>
      </c>
      <c r="M462" s="12"/>
    </row>
    <row r="463" spans="1:13" ht="18" customHeight="1">
      <c r="A463" s="4">
        <v>462</v>
      </c>
      <c r="B463" s="37">
        <v>38176</v>
      </c>
      <c r="C463" s="34" t="s">
        <v>5</v>
      </c>
      <c r="D463" s="34" t="s">
        <v>29</v>
      </c>
      <c r="E463" s="34" t="s">
        <v>148</v>
      </c>
      <c r="F463" s="34" t="s">
        <v>213</v>
      </c>
      <c r="G463" s="21"/>
      <c r="H463" s="21"/>
      <c r="I463" s="21" t="s">
        <v>8</v>
      </c>
      <c r="J463" s="21" t="s">
        <v>26</v>
      </c>
      <c r="M463" s="12"/>
    </row>
    <row r="464" spans="1:13" ht="18" customHeight="1">
      <c r="A464" s="4">
        <v>463</v>
      </c>
      <c r="B464" s="37">
        <v>38176</v>
      </c>
      <c r="C464" s="34" t="s">
        <v>131</v>
      </c>
      <c r="D464" s="34" t="s">
        <v>173</v>
      </c>
      <c r="E464" s="34" t="s">
        <v>30</v>
      </c>
      <c r="F464" s="34" t="s">
        <v>12</v>
      </c>
      <c r="G464" s="21"/>
      <c r="H464" s="21"/>
      <c r="I464" s="21" t="s">
        <v>31</v>
      </c>
      <c r="J464" s="21" t="s">
        <v>227</v>
      </c>
      <c r="M464" s="12"/>
    </row>
    <row r="465" spans="1:13" ht="18" customHeight="1">
      <c r="A465" s="4">
        <v>464</v>
      </c>
      <c r="B465" s="37">
        <v>38176</v>
      </c>
      <c r="C465" s="34" t="s">
        <v>218</v>
      </c>
      <c r="D465" s="34" t="s">
        <v>46</v>
      </c>
      <c r="E465" s="34" t="s">
        <v>210</v>
      </c>
      <c r="F465" s="34" t="s">
        <v>16</v>
      </c>
      <c r="G465" s="21"/>
      <c r="H465" s="21"/>
      <c r="I465" s="21" t="s">
        <v>19</v>
      </c>
      <c r="J465" s="21" t="s">
        <v>38</v>
      </c>
      <c r="M465" s="12"/>
    </row>
    <row r="466" spans="1:13" ht="18" customHeight="1">
      <c r="A466" s="4">
        <v>465</v>
      </c>
      <c r="B466" s="37">
        <v>38178</v>
      </c>
      <c r="C466" s="34" t="s">
        <v>4</v>
      </c>
      <c r="D466" s="34" t="s">
        <v>214</v>
      </c>
      <c r="E466" s="34" t="s">
        <v>10</v>
      </c>
      <c r="F466" s="34" t="s">
        <v>29</v>
      </c>
      <c r="G466" s="21" t="s">
        <v>72</v>
      </c>
      <c r="H466" s="21" t="s">
        <v>23</v>
      </c>
      <c r="I466" s="21" t="s">
        <v>134</v>
      </c>
      <c r="J466" s="21" t="s">
        <v>133</v>
      </c>
      <c r="M466" s="12"/>
    </row>
    <row r="467" spans="1:13" ht="18" customHeight="1">
      <c r="A467" s="4">
        <v>466</v>
      </c>
      <c r="B467" s="37">
        <v>38179</v>
      </c>
      <c r="C467" s="34" t="s">
        <v>23</v>
      </c>
      <c r="D467" s="34" t="s">
        <v>72</v>
      </c>
      <c r="E467" s="34" t="s">
        <v>29</v>
      </c>
      <c r="F467" s="34" t="s">
        <v>10</v>
      </c>
      <c r="G467" s="21" t="s">
        <v>214</v>
      </c>
      <c r="H467" s="21" t="s">
        <v>4</v>
      </c>
      <c r="I467" s="21" t="s">
        <v>133</v>
      </c>
      <c r="J467" s="21" t="s">
        <v>134</v>
      </c>
      <c r="M467" s="12"/>
    </row>
    <row r="468" spans="1:13" ht="18" customHeight="1">
      <c r="A468" s="4">
        <v>467</v>
      </c>
      <c r="B468" s="37">
        <v>38184</v>
      </c>
      <c r="C468" s="34" t="s">
        <v>5</v>
      </c>
      <c r="D468" s="34" t="s">
        <v>29</v>
      </c>
      <c r="E468" s="34" t="s">
        <v>12</v>
      </c>
      <c r="F468" s="34" t="s">
        <v>213</v>
      </c>
      <c r="G468" s="21"/>
      <c r="H468" s="21"/>
      <c r="I468" s="21" t="s">
        <v>8</v>
      </c>
      <c r="J468" s="21" t="s">
        <v>31</v>
      </c>
      <c r="M468" s="12"/>
    </row>
    <row r="469" spans="1:13" ht="18" customHeight="1">
      <c r="A469" s="4">
        <v>468</v>
      </c>
      <c r="B469" s="37">
        <v>38184</v>
      </c>
      <c r="C469" s="34" t="s">
        <v>168</v>
      </c>
      <c r="D469" s="34" t="s">
        <v>218</v>
      </c>
      <c r="E469" s="34" t="s">
        <v>72</v>
      </c>
      <c r="F469" s="34" t="s">
        <v>15</v>
      </c>
      <c r="G469" s="21"/>
      <c r="H469" s="21"/>
      <c r="I469" s="21" t="s">
        <v>38</v>
      </c>
      <c r="J469" s="21" t="s">
        <v>20</v>
      </c>
      <c r="M469" s="12"/>
    </row>
    <row r="470" spans="1:13" ht="18" customHeight="1">
      <c r="A470" s="4">
        <v>469</v>
      </c>
      <c r="B470" s="37">
        <v>38184</v>
      </c>
      <c r="C470" s="34" t="s">
        <v>144</v>
      </c>
      <c r="D470" s="34" t="s">
        <v>6</v>
      </c>
      <c r="E470" s="34" t="s">
        <v>35</v>
      </c>
      <c r="F470" s="34" t="s">
        <v>22</v>
      </c>
      <c r="G470" s="21"/>
      <c r="H470" s="21"/>
      <c r="I470" s="21" t="s">
        <v>37</v>
      </c>
      <c r="J470" s="21" t="s">
        <v>14</v>
      </c>
      <c r="M470" s="12"/>
    </row>
    <row r="471" spans="1:13" ht="18" customHeight="1">
      <c r="A471" s="4">
        <v>470</v>
      </c>
      <c r="B471" s="37">
        <v>38184</v>
      </c>
      <c r="C471" s="34" t="s">
        <v>50</v>
      </c>
      <c r="D471" s="34" t="s">
        <v>161</v>
      </c>
      <c r="E471" s="34" t="s">
        <v>173</v>
      </c>
      <c r="F471" s="34" t="s">
        <v>182</v>
      </c>
      <c r="G471" s="21"/>
      <c r="H471" s="21"/>
      <c r="I471" s="21" t="s">
        <v>26</v>
      </c>
      <c r="J471" s="21" t="s">
        <v>32</v>
      </c>
      <c r="M471" s="12"/>
    </row>
    <row r="472" spans="1:13" ht="18" customHeight="1">
      <c r="A472" s="4">
        <v>471</v>
      </c>
      <c r="B472" s="37">
        <v>38184</v>
      </c>
      <c r="C472" s="34" t="s">
        <v>146</v>
      </c>
      <c r="D472" s="34" t="s">
        <v>229</v>
      </c>
      <c r="E472" s="34" t="s">
        <v>185</v>
      </c>
      <c r="F472" s="34" t="s">
        <v>47</v>
      </c>
      <c r="G472" s="21"/>
      <c r="H472" s="21"/>
      <c r="I472" s="21" t="s">
        <v>227</v>
      </c>
      <c r="J472" s="21" t="s">
        <v>228</v>
      </c>
      <c r="M472" s="12"/>
    </row>
    <row r="473" spans="1:13" ht="18" customHeight="1">
      <c r="A473" s="4">
        <v>472</v>
      </c>
      <c r="B473" s="37">
        <v>38184</v>
      </c>
      <c r="C473" s="34" t="s">
        <v>16</v>
      </c>
      <c r="D473" s="34" t="s">
        <v>27</v>
      </c>
      <c r="E473" s="34" t="s">
        <v>10</v>
      </c>
      <c r="F473" s="34" t="s">
        <v>210</v>
      </c>
      <c r="G473" s="21"/>
      <c r="H473" s="21"/>
      <c r="I473" s="21" t="s">
        <v>13</v>
      </c>
      <c r="J473" s="21" t="s">
        <v>19</v>
      </c>
      <c r="M473" s="12"/>
    </row>
    <row r="474" spans="1:13" ht="18" customHeight="1">
      <c r="A474" s="4">
        <v>473</v>
      </c>
      <c r="B474" s="37">
        <v>38185</v>
      </c>
      <c r="C474" s="34" t="s">
        <v>148</v>
      </c>
      <c r="D474" s="34" t="s">
        <v>131</v>
      </c>
      <c r="E474" s="34" t="s">
        <v>29</v>
      </c>
      <c r="F474" s="34" t="s">
        <v>30</v>
      </c>
      <c r="G474" s="21"/>
      <c r="H474" s="21"/>
      <c r="I474" s="21" t="s">
        <v>8</v>
      </c>
      <c r="J474" s="21" t="s">
        <v>31</v>
      </c>
      <c r="M474" s="12"/>
    </row>
    <row r="475" spans="1:13" ht="18" customHeight="1">
      <c r="A475" s="4">
        <v>474</v>
      </c>
      <c r="B475" s="37">
        <v>38185</v>
      </c>
      <c r="C475" s="34" t="s">
        <v>47</v>
      </c>
      <c r="D475" s="34" t="s">
        <v>185</v>
      </c>
      <c r="E475" s="34" t="s">
        <v>142</v>
      </c>
      <c r="F475" s="34" t="s">
        <v>153</v>
      </c>
      <c r="G475" s="21"/>
      <c r="H475" s="21"/>
      <c r="I475" s="21" t="s">
        <v>227</v>
      </c>
      <c r="J475" s="21" t="s">
        <v>228</v>
      </c>
      <c r="M475" s="12"/>
    </row>
    <row r="476" spans="1:13" ht="18" customHeight="1">
      <c r="A476" s="4">
        <v>475</v>
      </c>
      <c r="B476" s="37">
        <v>38185</v>
      </c>
      <c r="C476" s="34" t="s">
        <v>173</v>
      </c>
      <c r="D476" s="34" t="s">
        <v>214</v>
      </c>
      <c r="E476" s="34" t="s">
        <v>23</v>
      </c>
      <c r="F476" s="34" t="s">
        <v>161</v>
      </c>
      <c r="G476" s="21"/>
      <c r="H476" s="21"/>
      <c r="I476" s="21" t="s">
        <v>26</v>
      </c>
      <c r="J476" s="21" t="s">
        <v>32</v>
      </c>
      <c r="M476" s="12"/>
    </row>
    <row r="477" spans="1:13" ht="18" customHeight="1">
      <c r="A477" s="4">
        <v>476</v>
      </c>
      <c r="B477" s="37">
        <v>38185</v>
      </c>
      <c r="C477" s="34" t="s">
        <v>210</v>
      </c>
      <c r="D477" s="34" t="s">
        <v>46</v>
      </c>
      <c r="E477" s="34" t="s">
        <v>27</v>
      </c>
      <c r="F477" s="34" t="s">
        <v>10</v>
      </c>
      <c r="G477" s="21"/>
      <c r="H477" s="21"/>
      <c r="I477" s="21" t="s">
        <v>13</v>
      </c>
      <c r="J477" s="21" t="s">
        <v>19</v>
      </c>
      <c r="M477" s="12"/>
    </row>
    <row r="478" spans="1:13" ht="18" customHeight="1">
      <c r="A478" s="4">
        <v>477</v>
      </c>
      <c r="B478" s="37">
        <v>38185</v>
      </c>
      <c r="C478" s="34" t="s">
        <v>15</v>
      </c>
      <c r="D478" s="34" t="s">
        <v>17</v>
      </c>
      <c r="E478" s="34" t="s">
        <v>218</v>
      </c>
      <c r="F478" s="34" t="s">
        <v>72</v>
      </c>
      <c r="G478" s="21"/>
      <c r="H478" s="21"/>
      <c r="I478" s="21" t="s">
        <v>38</v>
      </c>
      <c r="J478" s="21" t="s">
        <v>20</v>
      </c>
      <c r="M478" s="12"/>
    </row>
    <row r="479" spans="1:13" ht="18" customHeight="1">
      <c r="A479" s="4">
        <v>478</v>
      </c>
      <c r="B479" s="37">
        <v>38185</v>
      </c>
      <c r="C479" s="34" t="s">
        <v>22</v>
      </c>
      <c r="D479" s="34" t="s">
        <v>163</v>
      </c>
      <c r="E479" s="34" t="s">
        <v>6</v>
      </c>
      <c r="F479" s="34" t="s">
        <v>35</v>
      </c>
      <c r="G479" s="21"/>
      <c r="H479" s="21"/>
      <c r="I479" s="21" t="s">
        <v>37</v>
      </c>
      <c r="J479" s="21" t="s">
        <v>14</v>
      </c>
      <c r="M479" s="12"/>
    </row>
    <row r="480" spans="1:13" ht="18" customHeight="1">
      <c r="A480" s="4">
        <v>479</v>
      </c>
      <c r="B480" s="37">
        <v>38186</v>
      </c>
      <c r="C480" s="34" t="s">
        <v>161</v>
      </c>
      <c r="D480" s="34" t="s">
        <v>182</v>
      </c>
      <c r="E480" s="34" t="s">
        <v>214</v>
      </c>
      <c r="F480" s="34" t="s">
        <v>23</v>
      </c>
      <c r="G480" s="21"/>
      <c r="H480" s="21"/>
      <c r="I480" s="21" t="s">
        <v>26</v>
      </c>
      <c r="J480" s="21" t="s">
        <v>32</v>
      </c>
      <c r="M480" s="12"/>
    </row>
    <row r="481" spans="1:13" ht="18" customHeight="1">
      <c r="A481" s="4">
        <v>480</v>
      </c>
      <c r="B481" s="37">
        <v>38186</v>
      </c>
      <c r="C481" s="34" t="s">
        <v>72</v>
      </c>
      <c r="D481" s="34" t="s">
        <v>168</v>
      </c>
      <c r="E481" s="36" t="s">
        <v>17</v>
      </c>
      <c r="F481" s="34" t="s">
        <v>218</v>
      </c>
      <c r="G481" s="21"/>
      <c r="H481" s="21"/>
      <c r="I481" s="21" t="s">
        <v>38</v>
      </c>
      <c r="J481" s="21" t="s">
        <v>20</v>
      </c>
      <c r="M481" s="12"/>
    </row>
    <row r="482" spans="1:13" ht="18" customHeight="1">
      <c r="A482" s="4">
        <v>481</v>
      </c>
      <c r="B482" s="37">
        <v>38186</v>
      </c>
      <c r="C482" s="34" t="s">
        <v>35</v>
      </c>
      <c r="D482" s="34" t="s">
        <v>144</v>
      </c>
      <c r="E482" s="34" t="s">
        <v>163</v>
      </c>
      <c r="F482" s="34" t="s">
        <v>6</v>
      </c>
      <c r="G482" s="21"/>
      <c r="H482" s="21"/>
      <c r="I482" s="21" t="s">
        <v>37</v>
      </c>
      <c r="J482" s="21" t="s">
        <v>14</v>
      </c>
      <c r="M482" s="12"/>
    </row>
    <row r="483" spans="1:13" ht="18" customHeight="1">
      <c r="A483" s="4">
        <v>482</v>
      </c>
      <c r="B483" s="37">
        <v>38186</v>
      </c>
      <c r="C483" s="34" t="s">
        <v>153</v>
      </c>
      <c r="D483" s="34" t="s">
        <v>142</v>
      </c>
      <c r="E483" s="34" t="s">
        <v>146</v>
      </c>
      <c r="F483" s="34" t="s">
        <v>185</v>
      </c>
      <c r="G483" s="21"/>
      <c r="H483" s="21"/>
      <c r="I483" s="21" t="s">
        <v>227</v>
      </c>
      <c r="J483" s="21" t="s">
        <v>228</v>
      </c>
      <c r="M483" s="12"/>
    </row>
    <row r="484" spans="1:13" ht="18" customHeight="1">
      <c r="A484" s="4">
        <v>483</v>
      </c>
      <c r="B484" s="37">
        <v>38186</v>
      </c>
      <c r="C484" s="34" t="s">
        <v>10</v>
      </c>
      <c r="D484" s="34" t="s">
        <v>16</v>
      </c>
      <c r="E484" s="34" t="s">
        <v>46</v>
      </c>
      <c r="F484" s="34" t="s">
        <v>27</v>
      </c>
      <c r="G484" s="21"/>
      <c r="H484" s="21"/>
      <c r="I484" s="21" t="s">
        <v>13</v>
      </c>
      <c r="J484" s="21" t="s">
        <v>19</v>
      </c>
      <c r="M484" s="12"/>
    </row>
    <row r="485" spans="1:13" ht="18" customHeight="1">
      <c r="A485" s="4">
        <v>484</v>
      </c>
      <c r="B485" s="37">
        <v>38186</v>
      </c>
      <c r="C485" s="34" t="s">
        <v>12</v>
      </c>
      <c r="D485" s="34" t="s">
        <v>213</v>
      </c>
      <c r="E485" s="34" t="s">
        <v>211</v>
      </c>
      <c r="F485" s="34" t="s">
        <v>131</v>
      </c>
      <c r="G485" s="21"/>
      <c r="H485" s="21"/>
      <c r="I485" s="21" t="s">
        <v>8</v>
      </c>
      <c r="J485" s="21" t="s">
        <v>31</v>
      </c>
      <c r="M485" s="12"/>
    </row>
    <row r="486" spans="1:13" ht="18" customHeight="1">
      <c r="A486" s="4">
        <v>485</v>
      </c>
      <c r="B486" s="37">
        <v>38187</v>
      </c>
      <c r="C486" s="34" t="s">
        <v>4</v>
      </c>
      <c r="D486" s="34" t="s">
        <v>27</v>
      </c>
      <c r="E486" s="34" t="s">
        <v>144</v>
      </c>
      <c r="F486" s="34" t="s">
        <v>17</v>
      </c>
      <c r="G486" s="21"/>
      <c r="H486" s="21"/>
      <c r="I486" s="21" t="s">
        <v>14</v>
      </c>
      <c r="J486" s="21" t="s">
        <v>19</v>
      </c>
      <c r="M486" s="12"/>
    </row>
    <row r="487" spans="1:13" ht="18" customHeight="1">
      <c r="A487" s="4">
        <v>486</v>
      </c>
      <c r="B487" s="37">
        <v>38187</v>
      </c>
      <c r="C487" s="34" t="s">
        <v>6</v>
      </c>
      <c r="D487" s="34" t="s">
        <v>210</v>
      </c>
      <c r="E487" s="34" t="s">
        <v>16</v>
      </c>
      <c r="F487" s="34" t="s">
        <v>163</v>
      </c>
      <c r="G487" s="21"/>
      <c r="H487" s="21"/>
      <c r="I487" s="21" t="s">
        <v>13</v>
      </c>
      <c r="J487" s="21" t="s">
        <v>38</v>
      </c>
      <c r="M487" s="12"/>
    </row>
    <row r="488" spans="1:13" ht="18" customHeight="1">
      <c r="A488" s="4">
        <v>487</v>
      </c>
      <c r="B488" s="37">
        <v>38187</v>
      </c>
      <c r="C488" s="34" t="s">
        <v>185</v>
      </c>
      <c r="D488" s="34" t="s">
        <v>146</v>
      </c>
      <c r="E488" s="34" t="s">
        <v>47</v>
      </c>
      <c r="F488" s="34" t="s">
        <v>142</v>
      </c>
      <c r="G488" s="21"/>
      <c r="H488" s="21"/>
      <c r="I488" s="21" t="s">
        <v>228</v>
      </c>
      <c r="J488" s="21" t="s">
        <v>26</v>
      </c>
      <c r="M488" s="12"/>
    </row>
    <row r="489" spans="1:13" ht="18" customHeight="1">
      <c r="A489" s="4">
        <v>488</v>
      </c>
      <c r="B489" s="37">
        <v>38187</v>
      </c>
      <c r="C489" s="34" t="s">
        <v>23</v>
      </c>
      <c r="D489" s="34" t="s">
        <v>173</v>
      </c>
      <c r="E489" s="34" t="s">
        <v>182</v>
      </c>
      <c r="F489" s="34" t="s">
        <v>214</v>
      </c>
      <c r="G489" s="21"/>
      <c r="H489" s="21"/>
      <c r="I489" s="21" t="s">
        <v>227</v>
      </c>
      <c r="J489" s="21" t="s">
        <v>8</v>
      </c>
      <c r="M489" s="12"/>
    </row>
    <row r="490" spans="1:13" ht="18" customHeight="1">
      <c r="A490" s="4">
        <v>489</v>
      </c>
      <c r="B490" s="37">
        <v>38187</v>
      </c>
      <c r="C490" s="34" t="s">
        <v>30</v>
      </c>
      <c r="D490" s="34" t="s">
        <v>178</v>
      </c>
      <c r="E490" s="34" t="s">
        <v>5</v>
      </c>
      <c r="F490" s="34" t="s">
        <v>29</v>
      </c>
      <c r="G490" s="21"/>
      <c r="H490" s="21"/>
      <c r="I490" s="21" t="s">
        <v>31</v>
      </c>
      <c r="J490" s="21" t="s">
        <v>32</v>
      </c>
      <c r="M490" s="12"/>
    </row>
    <row r="491" spans="1:13" ht="18" customHeight="1">
      <c r="A491" s="4">
        <v>490</v>
      </c>
      <c r="B491" s="37">
        <v>38187</v>
      </c>
      <c r="C491" s="34" t="s">
        <v>218</v>
      </c>
      <c r="D491" s="34" t="s">
        <v>22</v>
      </c>
      <c r="E491" s="34" t="s">
        <v>168</v>
      </c>
      <c r="F491" s="34" t="s">
        <v>46</v>
      </c>
      <c r="G491" s="21"/>
      <c r="H491" s="21"/>
      <c r="I491" s="21" t="s">
        <v>20</v>
      </c>
      <c r="J491" s="21" t="s">
        <v>37</v>
      </c>
      <c r="M491" s="12"/>
    </row>
    <row r="492" spans="1:13" ht="18" customHeight="1">
      <c r="A492" s="4">
        <v>491</v>
      </c>
      <c r="B492" s="37">
        <v>38188</v>
      </c>
      <c r="C492" s="34" t="s">
        <v>46</v>
      </c>
      <c r="D492" s="36" t="s">
        <v>166</v>
      </c>
      <c r="E492" s="34" t="s">
        <v>22</v>
      </c>
      <c r="F492" s="34" t="s">
        <v>168</v>
      </c>
      <c r="G492" s="21"/>
      <c r="H492" s="21"/>
      <c r="I492" s="21" t="s">
        <v>20</v>
      </c>
      <c r="J492" s="21" t="s">
        <v>37</v>
      </c>
      <c r="M492" s="12"/>
    </row>
    <row r="493" spans="1:13" ht="18" customHeight="1">
      <c r="A493" s="4">
        <v>492</v>
      </c>
      <c r="B493" s="37">
        <v>38188</v>
      </c>
      <c r="C493" s="34" t="s">
        <v>29</v>
      </c>
      <c r="D493" s="34" t="s">
        <v>5</v>
      </c>
      <c r="E493" s="34" t="s">
        <v>131</v>
      </c>
      <c r="F493" s="34" t="s">
        <v>178</v>
      </c>
      <c r="G493" s="21"/>
      <c r="H493" s="21"/>
      <c r="I493" s="21" t="s">
        <v>31</v>
      </c>
      <c r="J493" s="21" t="s">
        <v>32</v>
      </c>
      <c r="M493" s="12"/>
    </row>
    <row r="494" spans="1:13" ht="18" customHeight="1">
      <c r="A494" s="4">
        <v>493</v>
      </c>
      <c r="B494" s="37">
        <v>38188</v>
      </c>
      <c r="C494" s="34" t="s">
        <v>142</v>
      </c>
      <c r="D494" s="34" t="s">
        <v>47</v>
      </c>
      <c r="E494" s="34" t="s">
        <v>153</v>
      </c>
      <c r="F494" s="34" t="s">
        <v>146</v>
      </c>
      <c r="G494" s="21"/>
      <c r="H494" s="21"/>
      <c r="I494" s="21" t="s">
        <v>228</v>
      </c>
      <c r="J494" s="21" t="s">
        <v>26</v>
      </c>
      <c r="M494" s="12"/>
    </row>
    <row r="495" spans="1:13" ht="18" customHeight="1">
      <c r="A495" s="4">
        <v>494</v>
      </c>
      <c r="B495" s="37">
        <v>38188</v>
      </c>
      <c r="C495" s="34" t="s">
        <v>17</v>
      </c>
      <c r="D495" s="34" t="s">
        <v>35</v>
      </c>
      <c r="E495" s="34" t="s">
        <v>10</v>
      </c>
      <c r="F495" s="34" t="s">
        <v>144</v>
      </c>
      <c r="G495" s="21"/>
      <c r="H495" s="21"/>
      <c r="I495" s="21" t="s">
        <v>14</v>
      </c>
      <c r="J495" s="21" t="s">
        <v>19</v>
      </c>
      <c r="M495" s="12"/>
    </row>
    <row r="496" spans="1:13" ht="18" customHeight="1">
      <c r="A496" s="4">
        <v>495</v>
      </c>
      <c r="B496" s="37">
        <v>38188</v>
      </c>
      <c r="C496" s="34" t="s">
        <v>163</v>
      </c>
      <c r="D496" s="34" t="s">
        <v>72</v>
      </c>
      <c r="E496" s="34" t="s">
        <v>210</v>
      </c>
      <c r="F496" s="34" t="s">
        <v>16</v>
      </c>
      <c r="G496" s="21"/>
      <c r="H496" s="21"/>
      <c r="I496" s="21" t="s">
        <v>13</v>
      </c>
      <c r="J496" s="21" t="s">
        <v>38</v>
      </c>
      <c r="M496" s="12"/>
    </row>
    <row r="497" spans="1:13" ht="18" customHeight="1">
      <c r="A497" s="4">
        <v>496</v>
      </c>
      <c r="B497" s="37">
        <v>38188</v>
      </c>
      <c r="C497" s="34" t="s">
        <v>214</v>
      </c>
      <c r="D497" s="34" t="s">
        <v>161</v>
      </c>
      <c r="E497" s="34" t="s">
        <v>173</v>
      </c>
      <c r="F497" s="34" t="s">
        <v>182</v>
      </c>
      <c r="G497" s="21"/>
      <c r="H497" s="21"/>
      <c r="I497" s="21" t="s">
        <v>227</v>
      </c>
      <c r="J497" s="21" t="s">
        <v>8</v>
      </c>
      <c r="M497" s="12"/>
    </row>
    <row r="498" spans="1:13" ht="18" customHeight="1">
      <c r="A498" s="4">
        <v>497</v>
      </c>
      <c r="B498" s="37">
        <v>38189</v>
      </c>
      <c r="C498" s="34" t="s">
        <v>182</v>
      </c>
      <c r="D498" s="34" t="s">
        <v>23</v>
      </c>
      <c r="E498" s="34" t="s">
        <v>161</v>
      </c>
      <c r="F498" s="34" t="s">
        <v>173</v>
      </c>
      <c r="G498" s="21"/>
      <c r="H498" s="21"/>
      <c r="I498" s="21" t="s">
        <v>227</v>
      </c>
      <c r="J498" s="21" t="s">
        <v>8</v>
      </c>
      <c r="M498" s="12"/>
    </row>
    <row r="499" spans="1:13" ht="18" customHeight="1">
      <c r="A499" s="4">
        <v>498</v>
      </c>
      <c r="B499" s="37">
        <v>38189</v>
      </c>
      <c r="C499" s="34" t="s">
        <v>168</v>
      </c>
      <c r="D499" s="34" t="s">
        <v>218</v>
      </c>
      <c r="E499" s="34" t="s">
        <v>166</v>
      </c>
      <c r="F499" s="34" t="s">
        <v>22</v>
      </c>
      <c r="G499" s="21"/>
      <c r="H499" s="21"/>
      <c r="I499" s="21" t="s">
        <v>20</v>
      </c>
      <c r="J499" s="21" t="s">
        <v>37</v>
      </c>
      <c r="M499" s="12"/>
    </row>
    <row r="500" spans="1:13" ht="18" customHeight="1">
      <c r="A500" s="4">
        <v>499</v>
      </c>
      <c r="B500" s="37">
        <v>38189</v>
      </c>
      <c r="C500" s="34" t="s">
        <v>131</v>
      </c>
      <c r="D500" s="34" t="s">
        <v>30</v>
      </c>
      <c r="E500" s="34" t="s">
        <v>178</v>
      </c>
      <c r="F500" s="34" t="s">
        <v>5</v>
      </c>
      <c r="G500" s="21"/>
      <c r="H500" s="21"/>
      <c r="I500" s="21" t="s">
        <v>31</v>
      </c>
      <c r="J500" s="21" t="s">
        <v>32</v>
      </c>
      <c r="M500" s="12"/>
    </row>
    <row r="501" spans="1:13" ht="18" customHeight="1">
      <c r="A501" s="4">
        <v>500</v>
      </c>
      <c r="B501" s="37">
        <v>38189</v>
      </c>
      <c r="C501" s="34" t="s">
        <v>144</v>
      </c>
      <c r="D501" s="34" t="s">
        <v>4</v>
      </c>
      <c r="E501" s="34" t="s">
        <v>35</v>
      </c>
      <c r="F501" s="34" t="s">
        <v>10</v>
      </c>
      <c r="G501" s="21"/>
      <c r="H501" s="21"/>
      <c r="I501" s="21" t="s">
        <v>14</v>
      </c>
      <c r="J501" s="21" t="s">
        <v>19</v>
      </c>
      <c r="M501" s="12"/>
    </row>
    <row r="502" spans="1:13" ht="18" customHeight="1">
      <c r="A502" s="4">
        <v>501</v>
      </c>
      <c r="B502" s="37">
        <v>38189</v>
      </c>
      <c r="C502" s="34" t="s">
        <v>146</v>
      </c>
      <c r="D502" s="34" t="s">
        <v>153</v>
      </c>
      <c r="E502" s="34" t="s">
        <v>185</v>
      </c>
      <c r="F502" s="34" t="s">
        <v>47</v>
      </c>
      <c r="G502" s="21"/>
      <c r="H502" s="21"/>
      <c r="I502" s="21" t="s">
        <v>228</v>
      </c>
      <c r="J502" s="21" t="s">
        <v>26</v>
      </c>
      <c r="M502" s="12"/>
    </row>
    <row r="503" spans="1:13" ht="18" customHeight="1">
      <c r="A503" s="4">
        <v>502</v>
      </c>
      <c r="B503" s="37">
        <v>38189</v>
      </c>
      <c r="C503" s="34" t="s">
        <v>16</v>
      </c>
      <c r="D503" s="34" t="s">
        <v>6</v>
      </c>
      <c r="E503" s="34" t="s">
        <v>72</v>
      </c>
      <c r="F503" s="34" t="s">
        <v>210</v>
      </c>
      <c r="G503" s="21"/>
      <c r="H503" s="21"/>
      <c r="I503" s="21" t="s">
        <v>13</v>
      </c>
      <c r="J503" s="21" t="s">
        <v>38</v>
      </c>
      <c r="M503" s="12"/>
    </row>
    <row r="504" spans="1:13" ht="18" customHeight="1">
      <c r="A504" s="4">
        <v>503</v>
      </c>
      <c r="B504" s="37">
        <v>38191</v>
      </c>
      <c r="C504" s="34" t="s">
        <v>148</v>
      </c>
      <c r="D504" s="34" t="s">
        <v>211</v>
      </c>
      <c r="E504" s="34" t="s">
        <v>30</v>
      </c>
      <c r="F504" s="34" t="s">
        <v>23</v>
      </c>
      <c r="G504" s="21"/>
      <c r="H504" s="21"/>
      <c r="I504" s="21" t="s">
        <v>31</v>
      </c>
      <c r="J504" s="21" t="s">
        <v>26</v>
      </c>
      <c r="M504" s="12"/>
    </row>
    <row r="505" spans="1:13" ht="18" customHeight="1">
      <c r="A505" s="4">
        <v>504</v>
      </c>
      <c r="B505" s="37">
        <v>38191</v>
      </c>
      <c r="C505" s="34" t="s">
        <v>161</v>
      </c>
      <c r="D505" s="34" t="s">
        <v>178</v>
      </c>
      <c r="E505" s="34" t="s">
        <v>213</v>
      </c>
      <c r="F505" s="34" t="s">
        <v>29</v>
      </c>
      <c r="G505" s="21"/>
      <c r="H505" s="21"/>
      <c r="I505" s="21" t="s">
        <v>32</v>
      </c>
      <c r="J505" s="21" t="s">
        <v>227</v>
      </c>
      <c r="M505" s="12"/>
    </row>
    <row r="506" spans="1:13" ht="18" customHeight="1">
      <c r="A506" s="4">
        <v>505</v>
      </c>
      <c r="B506" s="37">
        <v>38191</v>
      </c>
      <c r="C506" s="34" t="s">
        <v>7</v>
      </c>
      <c r="D506" s="34" t="s">
        <v>163</v>
      </c>
      <c r="E506" s="34" t="s">
        <v>6</v>
      </c>
      <c r="F506" s="34" t="s">
        <v>72</v>
      </c>
      <c r="G506" s="21"/>
      <c r="H506" s="21"/>
      <c r="I506" s="21" t="s">
        <v>13</v>
      </c>
      <c r="J506" s="21" t="s">
        <v>37</v>
      </c>
      <c r="M506" s="12"/>
    </row>
    <row r="507" spans="1:13" ht="18" customHeight="1">
      <c r="A507" s="4">
        <v>506</v>
      </c>
      <c r="B507" s="37">
        <v>38191</v>
      </c>
      <c r="C507" s="34" t="s">
        <v>47</v>
      </c>
      <c r="D507" s="34" t="s">
        <v>142</v>
      </c>
      <c r="E507" s="34" t="s">
        <v>24</v>
      </c>
      <c r="F507" s="34" t="s">
        <v>153</v>
      </c>
      <c r="G507" s="21"/>
      <c r="H507" s="21"/>
      <c r="I507" s="21" t="s">
        <v>228</v>
      </c>
      <c r="J507" s="21" t="s">
        <v>8</v>
      </c>
      <c r="M507" s="12"/>
    </row>
    <row r="508" spans="1:13" ht="18" customHeight="1">
      <c r="A508" s="4">
        <v>507</v>
      </c>
      <c r="B508" s="37">
        <v>38191</v>
      </c>
      <c r="C508" s="34" t="s">
        <v>10</v>
      </c>
      <c r="D508" s="34" t="s">
        <v>33</v>
      </c>
      <c r="E508" s="34" t="s">
        <v>15</v>
      </c>
      <c r="F508" s="34" t="s">
        <v>166</v>
      </c>
      <c r="G508" s="21"/>
      <c r="H508" s="21"/>
      <c r="I508" s="21" t="s">
        <v>20</v>
      </c>
      <c r="J508" s="21" t="s">
        <v>19</v>
      </c>
      <c r="M508" s="12"/>
    </row>
    <row r="509" spans="1:13" ht="18" customHeight="1">
      <c r="A509" s="4">
        <v>508</v>
      </c>
      <c r="B509" s="37">
        <v>38191</v>
      </c>
      <c r="C509" s="34" t="s">
        <v>22</v>
      </c>
      <c r="D509" s="34" t="s">
        <v>46</v>
      </c>
      <c r="E509" s="34" t="s">
        <v>4</v>
      </c>
      <c r="F509" s="34" t="s">
        <v>21</v>
      </c>
      <c r="G509" s="21"/>
      <c r="H509" s="21"/>
      <c r="I509" s="21" t="s">
        <v>38</v>
      </c>
      <c r="J509" s="21" t="s">
        <v>14</v>
      </c>
      <c r="M509" s="12"/>
    </row>
    <row r="510" spans="1:13" ht="18" customHeight="1">
      <c r="A510" s="4">
        <v>509</v>
      </c>
      <c r="B510" s="37">
        <v>38192</v>
      </c>
      <c r="C510" s="34" t="s">
        <v>166</v>
      </c>
      <c r="D510" s="34" t="s">
        <v>144</v>
      </c>
      <c r="E510" s="34" t="s">
        <v>33</v>
      </c>
      <c r="F510" s="34" t="s">
        <v>15</v>
      </c>
      <c r="G510" s="21"/>
      <c r="H510" s="21"/>
      <c r="I510" s="21" t="s">
        <v>20</v>
      </c>
      <c r="J510" s="21" t="s">
        <v>19</v>
      </c>
      <c r="M510" s="12"/>
    </row>
    <row r="511" spans="1:13" ht="18" customHeight="1">
      <c r="A511" s="4">
        <v>510</v>
      </c>
      <c r="B511" s="37">
        <v>38192</v>
      </c>
      <c r="C511" s="34" t="s">
        <v>72</v>
      </c>
      <c r="D511" s="34" t="s">
        <v>168</v>
      </c>
      <c r="E511" s="34" t="s">
        <v>163</v>
      </c>
      <c r="F511" s="34" t="s">
        <v>6</v>
      </c>
      <c r="G511" s="21"/>
      <c r="H511" s="21"/>
      <c r="I511" s="21" t="s">
        <v>13</v>
      </c>
      <c r="J511" s="21" t="s">
        <v>37</v>
      </c>
      <c r="M511" s="12"/>
    </row>
    <row r="512" spans="1:13" ht="18" customHeight="1">
      <c r="A512" s="4">
        <v>511</v>
      </c>
      <c r="B512" s="37">
        <v>38192</v>
      </c>
      <c r="C512" s="34" t="s">
        <v>153</v>
      </c>
      <c r="D512" s="34" t="s">
        <v>146</v>
      </c>
      <c r="E512" s="34" t="s">
        <v>142</v>
      </c>
      <c r="F512" s="34" t="s">
        <v>24</v>
      </c>
      <c r="G512" s="21"/>
      <c r="H512" s="21"/>
      <c r="I512" s="21" t="s">
        <v>228</v>
      </c>
      <c r="J512" s="21" t="s">
        <v>8</v>
      </c>
      <c r="M512" s="12"/>
    </row>
    <row r="513" spans="1:13" ht="18" customHeight="1">
      <c r="A513" s="4">
        <v>512</v>
      </c>
      <c r="B513" s="37">
        <v>38192</v>
      </c>
      <c r="C513" s="34" t="s">
        <v>213</v>
      </c>
      <c r="D513" s="34" t="s">
        <v>29</v>
      </c>
      <c r="E513" s="34" t="s">
        <v>5</v>
      </c>
      <c r="F513" s="34" t="s">
        <v>12</v>
      </c>
      <c r="G513" s="21"/>
      <c r="H513" s="21"/>
      <c r="I513" s="21" t="s">
        <v>32</v>
      </c>
      <c r="J513" s="21" t="s">
        <v>227</v>
      </c>
      <c r="M513" s="12"/>
    </row>
    <row r="514" spans="1:13" ht="18" customHeight="1">
      <c r="A514" s="4">
        <v>513</v>
      </c>
      <c r="B514" s="37">
        <v>38192</v>
      </c>
      <c r="C514" s="34" t="s">
        <v>23</v>
      </c>
      <c r="D514" s="34" t="s">
        <v>131</v>
      </c>
      <c r="E514" s="34" t="s">
        <v>211</v>
      </c>
      <c r="F514" s="34" t="s">
        <v>30</v>
      </c>
      <c r="G514" s="21"/>
      <c r="H514" s="21"/>
      <c r="I514" s="21" t="s">
        <v>31</v>
      </c>
      <c r="J514" s="21" t="s">
        <v>26</v>
      </c>
      <c r="M514" s="12"/>
    </row>
    <row r="515" spans="1:13" ht="18" customHeight="1">
      <c r="A515" s="4">
        <v>514</v>
      </c>
      <c r="B515" s="37">
        <v>38192</v>
      </c>
      <c r="C515" s="34" t="s">
        <v>21</v>
      </c>
      <c r="D515" s="34" t="s">
        <v>49</v>
      </c>
      <c r="E515" s="34" t="s">
        <v>46</v>
      </c>
      <c r="F515" s="34" t="s">
        <v>4</v>
      </c>
      <c r="G515" s="21"/>
      <c r="H515" s="21"/>
      <c r="I515" s="21" t="s">
        <v>38</v>
      </c>
      <c r="J515" s="21" t="s">
        <v>14</v>
      </c>
      <c r="M515" s="12"/>
    </row>
    <row r="516" spans="1:13" ht="18" customHeight="1">
      <c r="A516" s="4">
        <v>515</v>
      </c>
      <c r="B516" s="37">
        <v>38193</v>
      </c>
      <c r="C516" s="34" t="s">
        <v>4</v>
      </c>
      <c r="D516" s="34" t="s">
        <v>22</v>
      </c>
      <c r="E516" s="34" t="s">
        <v>49</v>
      </c>
      <c r="F516" s="34" t="s">
        <v>46</v>
      </c>
      <c r="G516" s="21"/>
      <c r="H516" s="21"/>
      <c r="I516" s="21" t="s">
        <v>38</v>
      </c>
      <c r="J516" s="21" t="s">
        <v>14</v>
      </c>
      <c r="M516" s="12"/>
    </row>
    <row r="517" spans="1:13" ht="18" customHeight="1">
      <c r="A517" s="4">
        <v>516</v>
      </c>
      <c r="B517" s="37">
        <v>38193</v>
      </c>
      <c r="C517" s="36" t="s">
        <v>5</v>
      </c>
      <c r="D517" s="34" t="s">
        <v>12</v>
      </c>
      <c r="E517" s="34" t="s">
        <v>29</v>
      </c>
      <c r="F517" s="34" t="s">
        <v>161</v>
      </c>
      <c r="G517" s="21"/>
      <c r="H517" s="21"/>
      <c r="I517" s="21" t="s">
        <v>32</v>
      </c>
      <c r="J517" s="21" t="s">
        <v>227</v>
      </c>
      <c r="M517" s="13"/>
    </row>
    <row r="518" spans="1:13" ht="18" customHeight="1">
      <c r="A518" s="4">
        <v>517</v>
      </c>
      <c r="B518" s="37">
        <v>38193</v>
      </c>
      <c r="C518" s="34" t="s">
        <v>6</v>
      </c>
      <c r="D518" s="34" t="s">
        <v>7</v>
      </c>
      <c r="E518" s="34" t="s">
        <v>168</v>
      </c>
      <c r="F518" s="34" t="s">
        <v>163</v>
      </c>
      <c r="G518" s="21"/>
      <c r="H518" s="21"/>
      <c r="I518" s="21" t="s">
        <v>13</v>
      </c>
      <c r="J518" s="21" t="s">
        <v>37</v>
      </c>
      <c r="M518" s="12"/>
    </row>
    <row r="519" spans="1:13" ht="18" customHeight="1">
      <c r="A519" s="4">
        <v>518</v>
      </c>
      <c r="B519" s="37">
        <v>38193</v>
      </c>
      <c r="C519" s="34" t="s">
        <v>30</v>
      </c>
      <c r="D519" s="34" t="s">
        <v>148</v>
      </c>
      <c r="E519" s="34" t="s">
        <v>131</v>
      </c>
      <c r="F519" s="34" t="s">
        <v>178</v>
      </c>
      <c r="G519" s="21"/>
      <c r="H519" s="21"/>
      <c r="I519" s="21" t="s">
        <v>31</v>
      </c>
      <c r="J519" s="21" t="s">
        <v>26</v>
      </c>
      <c r="M519" s="12"/>
    </row>
    <row r="520" spans="1:13" ht="18" customHeight="1">
      <c r="A520" s="4">
        <v>519</v>
      </c>
      <c r="B520" s="37">
        <v>38193</v>
      </c>
      <c r="C520" s="34" t="s">
        <v>15</v>
      </c>
      <c r="D520" s="34" t="s">
        <v>10</v>
      </c>
      <c r="E520" s="34" t="s">
        <v>144</v>
      </c>
      <c r="F520" s="34" t="s">
        <v>33</v>
      </c>
      <c r="G520" s="21"/>
      <c r="H520" s="21"/>
      <c r="I520" s="21" t="s">
        <v>20</v>
      </c>
      <c r="J520" s="21" t="s">
        <v>19</v>
      </c>
      <c r="M520" s="12"/>
    </row>
    <row r="521" spans="1:13" ht="18" customHeight="1">
      <c r="A521" s="4">
        <v>520</v>
      </c>
      <c r="B521" s="37">
        <v>38193</v>
      </c>
      <c r="C521" s="34" t="s">
        <v>24</v>
      </c>
      <c r="D521" s="34" t="s">
        <v>47</v>
      </c>
      <c r="E521" s="34" t="s">
        <v>146</v>
      </c>
      <c r="F521" s="34" t="s">
        <v>142</v>
      </c>
      <c r="G521" s="21"/>
      <c r="H521" s="21"/>
      <c r="I521" s="21" t="s">
        <v>228</v>
      </c>
      <c r="J521" s="21" t="s">
        <v>8</v>
      </c>
      <c r="M521" s="12"/>
    </row>
    <row r="522" spans="1:13" ht="18" customHeight="1">
      <c r="A522" s="4">
        <v>521</v>
      </c>
      <c r="B522" s="37">
        <v>38194</v>
      </c>
      <c r="C522" s="34" t="s">
        <v>229</v>
      </c>
      <c r="D522" s="34" t="s">
        <v>161</v>
      </c>
      <c r="E522" s="34" t="s">
        <v>153</v>
      </c>
      <c r="F522" s="34" t="s">
        <v>214</v>
      </c>
      <c r="G522" s="21"/>
      <c r="H522" s="21"/>
      <c r="I522" s="21" t="s">
        <v>227</v>
      </c>
      <c r="J522" s="21" t="s">
        <v>31</v>
      </c>
      <c r="M522" s="12"/>
    </row>
    <row r="523" spans="1:13" ht="18" customHeight="1">
      <c r="A523" s="4">
        <v>522</v>
      </c>
      <c r="B523" s="37">
        <v>38194</v>
      </c>
      <c r="C523" s="34" t="s">
        <v>173</v>
      </c>
      <c r="D523" s="34" t="s">
        <v>182</v>
      </c>
      <c r="E523" s="34" t="s">
        <v>23</v>
      </c>
      <c r="F523" s="34" t="s">
        <v>50</v>
      </c>
      <c r="G523" s="21"/>
      <c r="H523" s="21"/>
      <c r="I523" s="21" t="s">
        <v>26</v>
      </c>
      <c r="J523" s="21" t="s">
        <v>8</v>
      </c>
      <c r="M523" s="12"/>
    </row>
    <row r="524" spans="1:13" ht="18" customHeight="1">
      <c r="A524" s="4">
        <v>523</v>
      </c>
      <c r="B524" s="37">
        <v>38194</v>
      </c>
      <c r="C524" s="34" t="s">
        <v>29</v>
      </c>
      <c r="D524" s="34" t="s">
        <v>213</v>
      </c>
      <c r="E524" s="34" t="s">
        <v>148</v>
      </c>
      <c r="F524" s="34" t="s">
        <v>131</v>
      </c>
      <c r="G524" s="21"/>
      <c r="H524" s="21"/>
      <c r="I524" s="21" t="s">
        <v>32</v>
      </c>
      <c r="J524" s="21" t="s">
        <v>228</v>
      </c>
      <c r="M524" s="12"/>
    </row>
    <row r="525" spans="1:13" ht="18" customHeight="1">
      <c r="A525" s="4">
        <v>524</v>
      </c>
      <c r="B525" s="37">
        <v>38195</v>
      </c>
      <c r="C525" s="34" t="s">
        <v>35</v>
      </c>
      <c r="D525" s="34" t="s">
        <v>166</v>
      </c>
      <c r="E525" s="34" t="s">
        <v>22</v>
      </c>
      <c r="F525" s="34" t="s">
        <v>49</v>
      </c>
      <c r="G525" s="21"/>
      <c r="H525" s="21"/>
      <c r="I525" s="21" t="s">
        <v>37</v>
      </c>
      <c r="J525" s="21" t="s">
        <v>19</v>
      </c>
      <c r="M525" s="12"/>
    </row>
    <row r="526" spans="1:13" ht="18" customHeight="1">
      <c r="A526" s="4">
        <v>525</v>
      </c>
      <c r="B526" s="37">
        <v>38195</v>
      </c>
      <c r="C526" s="34" t="s">
        <v>185</v>
      </c>
      <c r="D526" s="34" t="s">
        <v>153</v>
      </c>
      <c r="E526" s="34" t="s">
        <v>214</v>
      </c>
      <c r="F526" s="34" t="s">
        <v>146</v>
      </c>
      <c r="G526" s="21"/>
      <c r="H526" s="21"/>
      <c r="I526" s="21" t="s">
        <v>227</v>
      </c>
      <c r="J526" s="21" t="s">
        <v>31</v>
      </c>
      <c r="M526" s="12"/>
    </row>
    <row r="527" spans="1:13" ht="18" customHeight="1">
      <c r="A527" s="4">
        <v>526</v>
      </c>
      <c r="B527" s="37">
        <v>38195</v>
      </c>
      <c r="C527" s="34" t="s">
        <v>142</v>
      </c>
      <c r="D527" s="34" t="s">
        <v>50</v>
      </c>
      <c r="E527" s="34" t="s">
        <v>47</v>
      </c>
      <c r="F527" s="34" t="s">
        <v>182</v>
      </c>
      <c r="G527" s="21"/>
      <c r="H527" s="21"/>
      <c r="I527" s="21" t="s">
        <v>26</v>
      </c>
      <c r="J527" s="21" t="s">
        <v>8</v>
      </c>
      <c r="M527" s="12"/>
    </row>
    <row r="528" spans="1:13" ht="18" customHeight="1">
      <c r="A528" s="4">
        <v>527</v>
      </c>
      <c r="B528" s="37">
        <v>38195</v>
      </c>
      <c r="C528" s="34" t="s">
        <v>33</v>
      </c>
      <c r="D528" s="34" t="s">
        <v>144</v>
      </c>
      <c r="E528" s="34" t="s">
        <v>7</v>
      </c>
      <c r="F528" s="34" t="s">
        <v>17</v>
      </c>
      <c r="G528" s="21"/>
      <c r="H528" s="21"/>
      <c r="I528" s="21" t="s">
        <v>14</v>
      </c>
      <c r="J528" s="21" t="s">
        <v>13</v>
      </c>
      <c r="M528" s="12"/>
    </row>
    <row r="529" spans="1:13" ht="18" customHeight="1">
      <c r="A529" s="4">
        <v>528</v>
      </c>
      <c r="B529" s="37">
        <v>38195</v>
      </c>
      <c r="C529" s="34" t="s">
        <v>163</v>
      </c>
      <c r="D529" s="34" t="s">
        <v>72</v>
      </c>
      <c r="E529" s="34" t="s">
        <v>210</v>
      </c>
      <c r="F529" s="34" t="s">
        <v>218</v>
      </c>
      <c r="G529" s="21"/>
      <c r="H529" s="21"/>
      <c r="I529" s="21" t="s">
        <v>38</v>
      </c>
      <c r="J529" s="21" t="s">
        <v>20</v>
      </c>
      <c r="M529" s="12"/>
    </row>
    <row r="530" spans="1:13" ht="18" customHeight="1">
      <c r="A530" s="4">
        <v>529</v>
      </c>
      <c r="B530" s="37">
        <v>38195</v>
      </c>
      <c r="C530" s="34" t="s">
        <v>12</v>
      </c>
      <c r="D530" s="34" t="s">
        <v>5</v>
      </c>
      <c r="E530" s="34" t="s">
        <v>30</v>
      </c>
      <c r="F530" s="34" t="s">
        <v>213</v>
      </c>
      <c r="G530" s="21"/>
      <c r="H530" s="21"/>
      <c r="I530" s="21" t="s">
        <v>32</v>
      </c>
      <c r="J530" s="21" t="s">
        <v>228</v>
      </c>
      <c r="M530" s="12"/>
    </row>
    <row r="531" spans="1:13" ht="18" customHeight="1">
      <c r="A531" s="4">
        <v>530</v>
      </c>
      <c r="B531" s="37">
        <v>38196</v>
      </c>
      <c r="C531" s="34" t="s">
        <v>182</v>
      </c>
      <c r="D531" s="34" t="s">
        <v>173</v>
      </c>
      <c r="E531" s="34" t="s">
        <v>24</v>
      </c>
      <c r="F531" s="34" t="s">
        <v>47</v>
      </c>
      <c r="G531" s="21"/>
      <c r="H531" s="21"/>
      <c r="I531" s="21" t="s">
        <v>26</v>
      </c>
      <c r="J531" s="21" t="s">
        <v>8</v>
      </c>
      <c r="M531" s="12"/>
    </row>
    <row r="532" spans="1:13" ht="18" customHeight="1">
      <c r="A532" s="4">
        <v>531</v>
      </c>
      <c r="B532" s="37">
        <v>38196</v>
      </c>
      <c r="C532" s="34" t="s">
        <v>49</v>
      </c>
      <c r="D532" s="34" t="s">
        <v>4</v>
      </c>
      <c r="E532" s="34" t="s">
        <v>166</v>
      </c>
      <c r="F532" s="34" t="s">
        <v>22</v>
      </c>
      <c r="G532" s="21"/>
      <c r="H532" s="21"/>
      <c r="I532" s="21" t="s">
        <v>37</v>
      </c>
      <c r="J532" s="21" t="s">
        <v>19</v>
      </c>
      <c r="M532" s="12"/>
    </row>
    <row r="533" spans="1:13" ht="18" customHeight="1">
      <c r="A533" s="4">
        <v>532</v>
      </c>
      <c r="B533" s="37">
        <v>38196</v>
      </c>
      <c r="C533" s="34" t="s">
        <v>218</v>
      </c>
      <c r="D533" s="34" t="s">
        <v>16</v>
      </c>
      <c r="E533" s="34" t="s">
        <v>72</v>
      </c>
      <c r="F533" s="34" t="s">
        <v>210</v>
      </c>
      <c r="G533" s="21"/>
      <c r="H533" s="21"/>
      <c r="I533" s="21" t="s">
        <v>38</v>
      </c>
      <c r="J533" s="21" t="s">
        <v>20</v>
      </c>
      <c r="M533" s="12"/>
    </row>
    <row r="534" spans="1:13" ht="18" customHeight="1">
      <c r="A534" s="4">
        <v>533</v>
      </c>
      <c r="B534" s="37">
        <v>38196</v>
      </c>
      <c r="C534" s="34" t="s">
        <v>17</v>
      </c>
      <c r="D534" s="34" t="s">
        <v>10</v>
      </c>
      <c r="E534" s="34" t="s">
        <v>144</v>
      </c>
      <c r="F534" s="34" t="s">
        <v>7</v>
      </c>
      <c r="G534" s="21"/>
      <c r="H534" s="21"/>
      <c r="I534" s="21" t="s">
        <v>14</v>
      </c>
      <c r="J534" s="21" t="s">
        <v>13</v>
      </c>
      <c r="M534" s="12"/>
    </row>
    <row r="535" spans="1:13" ht="18" customHeight="1">
      <c r="A535" s="4">
        <v>534</v>
      </c>
      <c r="B535" s="37">
        <v>38196</v>
      </c>
      <c r="C535" s="34" t="s">
        <v>214</v>
      </c>
      <c r="D535" s="34" t="s">
        <v>146</v>
      </c>
      <c r="E535" s="36" t="s">
        <v>161</v>
      </c>
      <c r="F535" s="34" t="s">
        <v>153</v>
      </c>
      <c r="G535" s="21"/>
      <c r="H535" s="21"/>
      <c r="I535" s="21" t="s">
        <v>227</v>
      </c>
      <c r="J535" s="21" t="s">
        <v>31</v>
      </c>
      <c r="M535" s="12"/>
    </row>
    <row r="536" spans="1:13" ht="18" customHeight="1">
      <c r="A536" s="4">
        <v>535</v>
      </c>
      <c r="B536" s="37">
        <v>38197</v>
      </c>
      <c r="C536" s="34" t="s">
        <v>210</v>
      </c>
      <c r="D536" s="34" t="s">
        <v>163</v>
      </c>
      <c r="E536" s="34" t="s">
        <v>16</v>
      </c>
      <c r="F536" s="34" t="s">
        <v>72</v>
      </c>
      <c r="G536" s="21"/>
      <c r="H536" s="21"/>
      <c r="I536" s="21" t="s">
        <v>38</v>
      </c>
      <c r="J536" s="21" t="s">
        <v>20</v>
      </c>
      <c r="M536" s="12"/>
    </row>
    <row r="537" spans="1:13" ht="18" customHeight="1">
      <c r="A537" s="4">
        <v>536</v>
      </c>
      <c r="B537" s="37">
        <v>38197</v>
      </c>
      <c r="C537" s="34" t="s">
        <v>22</v>
      </c>
      <c r="D537" s="34" t="s">
        <v>35</v>
      </c>
      <c r="E537" s="34" t="s">
        <v>4</v>
      </c>
      <c r="F537" s="34" t="s">
        <v>166</v>
      </c>
      <c r="G537" s="21"/>
      <c r="H537" s="21"/>
      <c r="I537" s="21" t="s">
        <v>37</v>
      </c>
      <c r="J537" s="21" t="s">
        <v>19</v>
      </c>
      <c r="M537" s="12"/>
    </row>
    <row r="538" spans="1:13" ht="18" customHeight="1">
      <c r="A538" s="4">
        <v>537</v>
      </c>
      <c r="B538" s="37">
        <v>38198</v>
      </c>
      <c r="C538" s="34" t="s">
        <v>161</v>
      </c>
      <c r="D538" s="34" t="s">
        <v>23</v>
      </c>
      <c r="E538" s="34" t="s">
        <v>182</v>
      </c>
      <c r="F538" s="34" t="s">
        <v>173</v>
      </c>
      <c r="G538" s="21"/>
      <c r="H538" s="21"/>
      <c r="I538" s="21" t="s">
        <v>228</v>
      </c>
      <c r="J538" s="21" t="s">
        <v>31</v>
      </c>
      <c r="M538" s="12"/>
    </row>
    <row r="539" spans="1:13" ht="18" customHeight="1">
      <c r="A539" s="4">
        <v>538</v>
      </c>
      <c r="B539" s="37">
        <v>38198</v>
      </c>
      <c r="C539" s="34" t="s">
        <v>72</v>
      </c>
      <c r="D539" s="34" t="s">
        <v>17</v>
      </c>
      <c r="E539" s="34" t="s">
        <v>27</v>
      </c>
      <c r="F539" s="34" t="s">
        <v>168</v>
      </c>
      <c r="G539" s="21"/>
      <c r="H539" s="21"/>
      <c r="I539" s="21" t="s">
        <v>19</v>
      </c>
      <c r="J539" s="21" t="s">
        <v>13</v>
      </c>
      <c r="M539" s="12"/>
    </row>
    <row r="540" spans="1:13" ht="18" customHeight="1">
      <c r="A540" s="4">
        <v>539</v>
      </c>
      <c r="B540" s="37">
        <v>38198</v>
      </c>
      <c r="C540" s="34" t="s">
        <v>47</v>
      </c>
      <c r="D540" s="34" t="s">
        <v>142</v>
      </c>
      <c r="E540" s="34" t="s">
        <v>146</v>
      </c>
      <c r="F540" s="34" t="s">
        <v>185</v>
      </c>
      <c r="G540" s="21"/>
      <c r="H540" s="21"/>
      <c r="I540" s="21" t="s">
        <v>26</v>
      </c>
      <c r="J540" s="21" t="s">
        <v>227</v>
      </c>
      <c r="M540" s="12"/>
    </row>
    <row r="541" spans="1:13" ht="18" customHeight="1">
      <c r="A541" s="4">
        <v>540</v>
      </c>
      <c r="B541" s="37">
        <v>38198</v>
      </c>
      <c r="C541" s="34" t="s">
        <v>46</v>
      </c>
      <c r="D541" s="34" t="s">
        <v>218</v>
      </c>
      <c r="E541" s="34" t="s">
        <v>163</v>
      </c>
      <c r="F541" s="34" t="s">
        <v>16</v>
      </c>
      <c r="G541" s="21"/>
      <c r="H541" s="21"/>
      <c r="I541" s="21" t="s">
        <v>38</v>
      </c>
      <c r="J541" s="21" t="s">
        <v>37</v>
      </c>
      <c r="M541" s="12"/>
    </row>
    <row r="542" spans="1:13" ht="18" customHeight="1">
      <c r="A542" s="4">
        <v>541</v>
      </c>
      <c r="B542" s="37">
        <v>38198</v>
      </c>
      <c r="C542" s="34" t="s">
        <v>131</v>
      </c>
      <c r="D542" s="34" t="s">
        <v>30</v>
      </c>
      <c r="E542" s="34" t="s">
        <v>213</v>
      </c>
      <c r="F542" s="34" t="s">
        <v>148</v>
      </c>
      <c r="G542" s="21"/>
      <c r="H542" s="21"/>
      <c r="I542" s="21" t="s">
        <v>8</v>
      </c>
      <c r="J542" s="21" t="s">
        <v>32</v>
      </c>
      <c r="M542" s="12"/>
    </row>
    <row r="543" spans="1:13" ht="18" customHeight="1">
      <c r="A543" s="4">
        <v>542</v>
      </c>
      <c r="B543" s="37">
        <v>38198</v>
      </c>
      <c r="C543" s="34" t="s">
        <v>144</v>
      </c>
      <c r="D543" s="34" t="s">
        <v>21</v>
      </c>
      <c r="E543" s="34" t="s">
        <v>35</v>
      </c>
      <c r="F543" s="34" t="s">
        <v>10</v>
      </c>
      <c r="G543" s="21"/>
      <c r="H543" s="21"/>
      <c r="I543" s="21" t="s">
        <v>20</v>
      </c>
      <c r="J543" s="21" t="s">
        <v>14</v>
      </c>
      <c r="M543" s="12"/>
    </row>
    <row r="544" spans="1:13" ht="18" customHeight="1">
      <c r="A544" s="4">
        <v>543</v>
      </c>
      <c r="B544" s="37">
        <v>38199</v>
      </c>
      <c r="C544" s="34" t="s">
        <v>148</v>
      </c>
      <c r="D544" s="34" t="s">
        <v>213</v>
      </c>
      <c r="E544" s="34" t="s">
        <v>12</v>
      </c>
      <c r="F544" s="34" t="s">
        <v>5</v>
      </c>
      <c r="G544" s="21"/>
      <c r="H544" s="21"/>
      <c r="I544" s="21" t="s">
        <v>8</v>
      </c>
      <c r="J544" s="21" t="s">
        <v>32</v>
      </c>
      <c r="M544" s="12"/>
    </row>
    <row r="545" spans="1:13" ht="18" customHeight="1">
      <c r="A545" s="4">
        <v>544</v>
      </c>
      <c r="B545" s="37">
        <v>38199</v>
      </c>
      <c r="C545" s="34" t="s">
        <v>173</v>
      </c>
      <c r="D545" s="34" t="s">
        <v>182</v>
      </c>
      <c r="E545" s="34" t="s">
        <v>214</v>
      </c>
      <c r="F545" s="34" t="s">
        <v>23</v>
      </c>
      <c r="G545" s="21"/>
      <c r="H545" s="21"/>
      <c r="I545" s="21" t="s">
        <v>228</v>
      </c>
      <c r="J545" s="21" t="s">
        <v>31</v>
      </c>
      <c r="M545" s="12"/>
    </row>
    <row r="546" spans="1:13" ht="18" customHeight="1">
      <c r="A546" s="4">
        <v>545</v>
      </c>
      <c r="B546" s="37">
        <v>38199</v>
      </c>
      <c r="C546" s="34" t="s">
        <v>10</v>
      </c>
      <c r="D546" s="34" t="s">
        <v>6</v>
      </c>
      <c r="E546" s="34" t="s">
        <v>21</v>
      </c>
      <c r="F546" s="34" t="s">
        <v>35</v>
      </c>
      <c r="G546" s="21"/>
      <c r="H546" s="21"/>
      <c r="I546" s="21" t="s">
        <v>20</v>
      </c>
      <c r="J546" s="21" t="s">
        <v>14</v>
      </c>
      <c r="M546" s="12"/>
    </row>
    <row r="547" spans="1:13" ht="18" customHeight="1">
      <c r="A547" s="4">
        <v>546</v>
      </c>
      <c r="B547" s="37">
        <v>38199</v>
      </c>
      <c r="C547" s="34" t="s">
        <v>16</v>
      </c>
      <c r="D547" s="34" t="s">
        <v>7</v>
      </c>
      <c r="E547" s="34" t="s">
        <v>218</v>
      </c>
      <c r="F547" s="34" t="s">
        <v>163</v>
      </c>
      <c r="G547" s="21"/>
      <c r="H547" s="21"/>
      <c r="I547" s="21" t="s">
        <v>38</v>
      </c>
      <c r="J547" s="21" t="s">
        <v>37</v>
      </c>
      <c r="M547" s="12"/>
    </row>
    <row r="548" spans="1:13" ht="18" customHeight="1">
      <c r="A548" s="4">
        <v>547</v>
      </c>
      <c r="B548" s="37">
        <v>38200</v>
      </c>
      <c r="C548" s="34" t="s">
        <v>35</v>
      </c>
      <c r="D548" s="34" t="s">
        <v>144</v>
      </c>
      <c r="E548" s="34" t="s">
        <v>6</v>
      </c>
      <c r="F548" s="34" t="s">
        <v>21</v>
      </c>
      <c r="G548" s="21"/>
      <c r="H548" s="21"/>
      <c r="I548" s="21" t="s">
        <v>20</v>
      </c>
      <c r="J548" s="21" t="s">
        <v>14</v>
      </c>
      <c r="M548" s="12"/>
    </row>
    <row r="549" spans="1:13" ht="18" customHeight="1">
      <c r="A549" s="4">
        <v>548</v>
      </c>
      <c r="B549" s="37">
        <v>38200</v>
      </c>
      <c r="C549" s="34" t="s">
        <v>5</v>
      </c>
      <c r="D549" s="34" t="s">
        <v>12</v>
      </c>
      <c r="E549" s="34" t="s">
        <v>29</v>
      </c>
      <c r="F549" s="34" t="s">
        <v>30</v>
      </c>
      <c r="G549" s="21"/>
      <c r="H549" s="21"/>
      <c r="I549" s="21" t="s">
        <v>8</v>
      </c>
      <c r="J549" s="21" t="s">
        <v>32</v>
      </c>
      <c r="M549" s="12"/>
    </row>
    <row r="550" spans="1:13" ht="18" customHeight="1">
      <c r="A550" s="4">
        <v>549</v>
      </c>
      <c r="B550" s="37">
        <v>38200</v>
      </c>
      <c r="C550" s="34" t="s">
        <v>23</v>
      </c>
      <c r="D550" s="34" t="s">
        <v>214</v>
      </c>
      <c r="E550" s="34" t="s">
        <v>161</v>
      </c>
      <c r="F550" s="34" t="s">
        <v>182</v>
      </c>
      <c r="G550" s="21"/>
      <c r="H550" s="21"/>
      <c r="I550" s="21" t="s">
        <v>228</v>
      </c>
      <c r="J550" s="21" t="s">
        <v>31</v>
      </c>
      <c r="M550" s="12"/>
    </row>
    <row r="551" spans="1:13" ht="18" customHeight="1">
      <c r="A551" s="4">
        <v>550</v>
      </c>
      <c r="B551" s="37">
        <v>38200</v>
      </c>
      <c r="C551" s="34" t="s">
        <v>163</v>
      </c>
      <c r="D551" s="34" t="s">
        <v>46</v>
      </c>
      <c r="E551" s="34" t="s">
        <v>7</v>
      </c>
      <c r="F551" s="34" t="s">
        <v>218</v>
      </c>
      <c r="G551" s="21"/>
      <c r="H551" s="21"/>
      <c r="I551" s="21" t="s">
        <v>38</v>
      </c>
      <c r="J551" s="21" t="s">
        <v>37</v>
      </c>
      <c r="M551" s="12"/>
    </row>
    <row r="552" spans="1:13" ht="18" customHeight="1">
      <c r="A552" s="4">
        <v>551</v>
      </c>
      <c r="B552" s="37">
        <v>38200</v>
      </c>
      <c r="C552" s="34" t="s">
        <v>146</v>
      </c>
      <c r="D552" s="34" t="s">
        <v>47</v>
      </c>
      <c r="E552" s="34" t="s">
        <v>185</v>
      </c>
      <c r="F552" s="34" t="s">
        <v>142</v>
      </c>
      <c r="G552" s="21"/>
      <c r="H552" s="21"/>
      <c r="I552" s="21" t="s">
        <v>26</v>
      </c>
      <c r="J552" s="21" t="s">
        <v>227</v>
      </c>
      <c r="M552" s="12"/>
    </row>
    <row r="553" spans="1:13" ht="18" customHeight="1">
      <c r="A553" s="4">
        <v>552</v>
      </c>
      <c r="B553" s="37">
        <v>38201</v>
      </c>
      <c r="C553" s="34" t="s">
        <v>29</v>
      </c>
      <c r="D553" s="34" t="s">
        <v>173</v>
      </c>
      <c r="E553" s="34" t="s">
        <v>131</v>
      </c>
      <c r="F553" s="34" t="s">
        <v>214</v>
      </c>
      <c r="G553" s="21"/>
      <c r="H553" s="21"/>
      <c r="I553" s="21" t="s">
        <v>32</v>
      </c>
      <c r="J553" s="21" t="s">
        <v>26</v>
      </c>
      <c r="M553" s="12"/>
    </row>
    <row r="554" spans="1:13" ht="18" customHeight="1">
      <c r="A554" s="4">
        <v>553</v>
      </c>
      <c r="B554" s="37">
        <v>38202</v>
      </c>
      <c r="C554" s="34" t="s">
        <v>4</v>
      </c>
      <c r="D554" s="34" t="s">
        <v>10</v>
      </c>
      <c r="E554" s="34" t="s">
        <v>46</v>
      </c>
      <c r="F554" s="34" t="s">
        <v>43</v>
      </c>
      <c r="G554" s="21"/>
      <c r="H554" s="21"/>
      <c r="I554" s="21" t="s">
        <v>19</v>
      </c>
      <c r="J554" s="21" t="s">
        <v>38</v>
      </c>
      <c r="M554" s="12"/>
    </row>
    <row r="555" spans="1:13" ht="18" customHeight="1">
      <c r="A555" s="4">
        <v>554</v>
      </c>
      <c r="B555" s="37">
        <v>38202</v>
      </c>
      <c r="C555" s="34" t="s">
        <v>213</v>
      </c>
      <c r="D555" s="34" t="s">
        <v>211</v>
      </c>
      <c r="E555" s="34" t="s">
        <v>148</v>
      </c>
      <c r="F555" s="34" t="s">
        <v>12</v>
      </c>
      <c r="G555" s="21"/>
      <c r="H555" s="21"/>
      <c r="I555" s="21" t="s">
        <v>31</v>
      </c>
      <c r="J555" s="21" t="s">
        <v>227</v>
      </c>
      <c r="M555" s="12"/>
    </row>
    <row r="556" spans="1:13" ht="18" customHeight="1">
      <c r="A556" s="4">
        <v>555</v>
      </c>
      <c r="B556" s="37">
        <v>38202</v>
      </c>
      <c r="C556" s="34" t="s">
        <v>185</v>
      </c>
      <c r="D556" s="34" t="s">
        <v>153</v>
      </c>
      <c r="E556" s="34" t="s">
        <v>23</v>
      </c>
      <c r="F556" s="34" t="s">
        <v>47</v>
      </c>
      <c r="G556" s="21"/>
      <c r="H556" s="21"/>
      <c r="I556" s="21" t="s">
        <v>8</v>
      </c>
      <c r="J556" s="21" t="s">
        <v>228</v>
      </c>
      <c r="M556" s="12"/>
    </row>
    <row r="557" spans="1:13" ht="18" customHeight="1">
      <c r="A557" s="4">
        <v>556</v>
      </c>
      <c r="B557" s="37">
        <v>38202</v>
      </c>
      <c r="C557" s="34" t="s">
        <v>21</v>
      </c>
      <c r="D557" s="34" t="s">
        <v>168</v>
      </c>
      <c r="E557" s="34" t="s">
        <v>144</v>
      </c>
      <c r="F557" s="34" t="s">
        <v>210</v>
      </c>
      <c r="G557" s="21"/>
      <c r="H557" s="21"/>
      <c r="I557" s="21" t="s">
        <v>14</v>
      </c>
      <c r="J557" s="21" t="s">
        <v>37</v>
      </c>
      <c r="M557" s="12"/>
    </row>
    <row r="558" spans="1:13" ht="18" customHeight="1">
      <c r="A558" s="4">
        <v>557</v>
      </c>
      <c r="B558" s="37">
        <v>38202</v>
      </c>
      <c r="C558" s="34" t="s">
        <v>17</v>
      </c>
      <c r="D558" s="34" t="s">
        <v>16</v>
      </c>
      <c r="E558" s="34" t="s">
        <v>166</v>
      </c>
      <c r="F558" s="34" t="s">
        <v>15</v>
      </c>
      <c r="G558" s="21"/>
      <c r="H558" s="21"/>
      <c r="I558" s="21" t="s">
        <v>20</v>
      </c>
      <c r="J558" s="21" t="s">
        <v>13</v>
      </c>
      <c r="M558" s="12"/>
    </row>
    <row r="559" spans="1:13" ht="18" customHeight="1">
      <c r="A559" s="4">
        <v>558</v>
      </c>
      <c r="B559" s="37">
        <v>38202</v>
      </c>
      <c r="C559" s="34" t="s">
        <v>214</v>
      </c>
      <c r="D559" s="34" t="s">
        <v>131</v>
      </c>
      <c r="E559" s="34" t="s">
        <v>30</v>
      </c>
      <c r="F559" s="34" t="s">
        <v>173</v>
      </c>
      <c r="G559" s="21"/>
      <c r="H559" s="21"/>
      <c r="I559" s="21" t="s">
        <v>32</v>
      </c>
      <c r="J559" s="21" t="s">
        <v>26</v>
      </c>
      <c r="M559" s="12"/>
    </row>
    <row r="560" spans="1:13" ht="18" customHeight="1">
      <c r="A560" s="4">
        <v>559</v>
      </c>
      <c r="B560" s="37">
        <v>38203</v>
      </c>
      <c r="C560" s="34" t="s">
        <v>210</v>
      </c>
      <c r="D560" s="34" t="s">
        <v>35</v>
      </c>
      <c r="E560" s="34" t="s">
        <v>168</v>
      </c>
      <c r="F560" s="34" t="s">
        <v>144</v>
      </c>
      <c r="G560" s="21"/>
      <c r="H560" s="21"/>
      <c r="I560" s="21" t="s">
        <v>14</v>
      </c>
      <c r="J560" s="21" t="s">
        <v>37</v>
      </c>
      <c r="M560" s="12"/>
    </row>
    <row r="561" spans="1:13" ht="18" customHeight="1">
      <c r="A561" s="4">
        <v>560</v>
      </c>
      <c r="B561" s="37">
        <v>38203</v>
      </c>
      <c r="C561" s="34" t="s">
        <v>30</v>
      </c>
      <c r="D561" s="34" t="s">
        <v>29</v>
      </c>
      <c r="E561" s="34" t="s">
        <v>173</v>
      </c>
      <c r="F561" s="34" t="s">
        <v>131</v>
      </c>
      <c r="G561" s="21"/>
      <c r="H561" s="21"/>
      <c r="I561" s="21" t="s">
        <v>32</v>
      </c>
      <c r="J561" s="21" t="s">
        <v>26</v>
      </c>
      <c r="M561" s="12"/>
    </row>
    <row r="562" spans="1:13" ht="18" customHeight="1">
      <c r="A562" s="4">
        <v>561</v>
      </c>
      <c r="B562" s="37">
        <v>38203</v>
      </c>
      <c r="C562" s="36" t="s">
        <v>15</v>
      </c>
      <c r="D562" s="34" t="s">
        <v>22</v>
      </c>
      <c r="E562" s="34" t="s">
        <v>16</v>
      </c>
      <c r="F562" s="34" t="s">
        <v>166</v>
      </c>
      <c r="G562" s="21"/>
      <c r="H562" s="21"/>
      <c r="I562" s="21" t="s">
        <v>20</v>
      </c>
      <c r="J562" s="21" t="s">
        <v>13</v>
      </c>
      <c r="M562" s="13"/>
    </row>
    <row r="563" spans="1:13" ht="18" customHeight="1">
      <c r="A563" s="4">
        <v>562</v>
      </c>
      <c r="B563" s="37">
        <v>38203</v>
      </c>
      <c r="C563" s="34" t="s">
        <v>142</v>
      </c>
      <c r="D563" s="34" t="s">
        <v>23</v>
      </c>
      <c r="E563" s="34" t="s">
        <v>47</v>
      </c>
      <c r="F563" s="34" t="s">
        <v>153</v>
      </c>
      <c r="G563" s="21"/>
      <c r="H563" s="21"/>
      <c r="I563" s="21" t="s">
        <v>8</v>
      </c>
      <c r="J563" s="21" t="s">
        <v>228</v>
      </c>
      <c r="M563" s="12"/>
    </row>
    <row r="564" spans="1:13" ht="18" customHeight="1">
      <c r="A564" s="4">
        <v>563</v>
      </c>
      <c r="B564" s="37">
        <v>38203</v>
      </c>
      <c r="C564" s="34" t="s">
        <v>12</v>
      </c>
      <c r="D564" s="34" t="s">
        <v>5</v>
      </c>
      <c r="E564" s="34" t="s">
        <v>211</v>
      </c>
      <c r="F564" s="34" t="s">
        <v>148</v>
      </c>
      <c r="G564" s="21"/>
      <c r="H564" s="21"/>
      <c r="I564" s="21" t="s">
        <v>31</v>
      </c>
      <c r="J564" s="21" t="s">
        <v>227</v>
      </c>
      <c r="M564" s="12"/>
    </row>
    <row r="565" spans="1:13" ht="18" customHeight="1">
      <c r="A565" s="4">
        <v>564</v>
      </c>
      <c r="B565" s="37">
        <v>38204</v>
      </c>
      <c r="C565" s="34" t="s">
        <v>46</v>
      </c>
      <c r="D565" s="34" t="s">
        <v>4</v>
      </c>
      <c r="E565" s="34" t="s">
        <v>163</v>
      </c>
      <c r="F565" s="34" t="s">
        <v>10</v>
      </c>
      <c r="G565" s="21"/>
      <c r="H565" s="21"/>
      <c r="I565" s="21" t="s">
        <v>19</v>
      </c>
      <c r="J565" s="21" t="s">
        <v>38</v>
      </c>
      <c r="M565" s="12"/>
    </row>
    <row r="566" spans="1:13" ht="18" customHeight="1">
      <c r="A566" s="4">
        <v>565</v>
      </c>
      <c r="B566" s="37">
        <v>38204</v>
      </c>
      <c r="C566" s="34" t="s">
        <v>144</v>
      </c>
      <c r="D566" s="34" t="s">
        <v>21</v>
      </c>
      <c r="E566" s="34" t="s">
        <v>35</v>
      </c>
      <c r="F566" s="34" t="s">
        <v>168</v>
      </c>
      <c r="G566" s="21"/>
      <c r="H566" s="21"/>
      <c r="I566" s="21" t="s">
        <v>14</v>
      </c>
      <c r="J566" s="21" t="s">
        <v>37</v>
      </c>
      <c r="M566" s="12"/>
    </row>
    <row r="567" spans="1:13" ht="18" customHeight="1">
      <c r="A567" s="4">
        <v>566</v>
      </c>
      <c r="B567" s="37">
        <v>38205</v>
      </c>
      <c r="C567" s="34" t="s">
        <v>166</v>
      </c>
      <c r="D567" s="34" t="s">
        <v>72</v>
      </c>
      <c r="E567" s="34" t="s">
        <v>22</v>
      </c>
      <c r="F567" s="34" t="s">
        <v>35</v>
      </c>
      <c r="G567" s="21"/>
      <c r="H567" s="21"/>
      <c r="I567" s="21" t="s">
        <v>37</v>
      </c>
      <c r="J567" s="21" t="s">
        <v>38</v>
      </c>
      <c r="M567" s="12"/>
    </row>
    <row r="568" spans="1:13" ht="18" customHeight="1">
      <c r="A568" s="4">
        <v>567</v>
      </c>
      <c r="B568" s="37">
        <v>38205</v>
      </c>
      <c r="C568" s="34" t="s">
        <v>148</v>
      </c>
      <c r="D568" s="34" t="s">
        <v>213</v>
      </c>
      <c r="E568" s="34" t="s">
        <v>5</v>
      </c>
      <c r="F568" s="34" t="s">
        <v>211</v>
      </c>
      <c r="G568" s="21"/>
      <c r="H568" s="21"/>
      <c r="I568" s="21" t="s">
        <v>31</v>
      </c>
      <c r="J568" s="21" t="s">
        <v>8</v>
      </c>
      <c r="M568" s="12"/>
    </row>
    <row r="569" spans="1:13" ht="18" customHeight="1">
      <c r="A569" s="4">
        <v>568</v>
      </c>
      <c r="B569" s="37">
        <v>38205</v>
      </c>
      <c r="C569" s="34" t="s">
        <v>153</v>
      </c>
      <c r="D569" s="34" t="s">
        <v>173</v>
      </c>
      <c r="E569" s="34" t="s">
        <v>146</v>
      </c>
      <c r="F569" s="34" t="s">
        <v>185</v>
      </c>
      <c r="G569" s="21"/>
      <c r="H569" s="21"/>
      <c r="I569" s="21" t="s">
        <v>26</v>
      </c>
      <c r="J569" s="21" t="s">
        <v>228</v>
      </c>
      <c r="M569" s="12"/>
    </row>
    <row r="570" spans="1:13" ht="18" customHeight="1">
      <c r="A570" s="4">
        <v>569</v>
      </c>
      <c r="B570" s="37">
        <v>38205</v>
      </c>
      <c r="C570" s="34" t="s">
        <v>168</v>
      </c>
      <c r="D570" s="34" t="s">
        <v>210</v>
      </c>
      <c r="E570" s="34" t="s">
        <v>36</v>
      </c>
      <c r="F570" s="34" t="s">
        <v>49</v>
      </c>
      <c r="G570" s="21"/>
      <c r="H570" s="21"/>
      <c r="I570" s="21" t="s">
        <v>13</v>
      </c>
      <c r="J570" s="21" t="s">
        <v>14</v>
      </c>
      <c r="M570" s="12"/>
    </row>
    <row r="571" spans="1:13" ht="18" customHeight="1">
      <c r="A571" s="4">
        <v>570</v>
      </c>
      <c r="B571" s="37">
        <v>38205</v>
      </c>
      <c r="C571" s="34" t="s">
        <v>23</v>
      </c>
      <c r="D571" s="34" t="s">
        <v>161</v>
      </c>
      <c r="E571" s="34" t="s">
        <v>214</v>
      </c>
      <c r="F571" s="34" t="s">
        <v>182</v>
      </c>
      <c r="G571" s="21"/>
      <c r="H571" s="21"/>
      <c r="I571" s="21" t="s">
        <v>227</v>
      </c>
      <c r="J571" s="21" t="s">
        <v>32</v>
      </c>
      <c r="M571" s="12"/>
    </row>
    <row r="572" spans="1:13" ht="18" customHeight="1">
      <c r="A572" s="4">
        <v>571</v>
      </c>
      <c r="B572" s="37">
        <v>38205</v>
      </c>
      <c r="C572" s="34" t="s">
        <v>16</v>
      </c>
      <c r="D572" s="34" t="s">
        <v>43</v>
      </c>
      <c r="E572" s="34" t="s">
        <v>6</v>
      </c>
      <c r="F572" s="34" t="s">
        <v>163</v>
      </c>
      <c r="G572" s="21"/>
      <c r="H572" s="21"/>
      <c r="I572" s="21" t="s">
        <v>19</v>
      </c>
      <c r="J572" s="21" t="s">
        <v>20</v>
      </c>
      <c r="M572" s="12"/>
    </row>
    <row r="573" spans="1:13" ht="18" customHeight="1">
      <c r="A573" s="4">
        <v>572</v>
      </c>
      <c r="B573" s="37">
        <v>38206</v>
      </c>
      <c r="C573" s="34" t="s">
        <v>182</v>
      </c>
      <c r="D573" s="34" t="s">
        <v>47</v>
      </c>
      <c r="E573" s="34" t="s">
        <v>142</v>
      </c>
      <c r="F573" s="34" t="s">
        <v>161</v>
      </c>
      <c r="G573" s="21"/>
      <c r="H573" s="21"/>
      <c r="I573" s="21" t="s">
        <v>227</v>
      </c>
      <c r="J573" s="21" t="s">
        <v>32</v>
      </c>
      <c r="M573" s="12"/>
    </row>
    <row r="574" spans="1:13" ht="18" customHeight="1">
      <c r="A574" s="4">
        <v>573</v>
      </c>
      <c r="B574" s="37">
        <v>38206</v>
      </c>
      <c r="C574" s="34" t="s">
        <v>35</v>
      </c>
      <c r="D574" s="34" t="s">
        <v>144</v>
      </c>
      <c r="E574" s="34" t="s">
        <v>72</v>
      </c>
      <c r="F574" s="34" t="s">
        <v>22</v>
      </c>
      <c r="G574" s="21"/>
      <c r="H574" s="21"/>
      <c r="I574" s="21" t="s">
        <v>37</v>
      </c>
      <c r="J574" s="21" t="s">
        <v>38</v>
      </c>
      <c r="M574" s="12"/>
    </row>
    <row r="575" spans="1:13" ht="18" customHeight="1">
      <c r="A575" s="4">
        <v>574</v>
      </c>
      <c r="B575" s="37">
        <v>38206</v>
      </c>
      <c r="C575" s="34" t="s">
        <v>211</v>
      </c>
      <c r="D575" s="34" t="s">
        <v>12</v>
      </c>
      <c r="E575" s="34" t="s">
        <v>213</v>
      </c>
      <c r="F575" s="34" t="s">
        <v>5</v>
      </c>
      <c r="G575" s="21"/>
      <c r="H575" s="21"/>
      <c r="I575" s="21" t="s">
        <v>31</v>
      </c>
      <c r="J575" s="21" t="s">
        <v>8</v>
      </c>
      <c r="M575" s="12"/>
    </row>
    <row r="576" spans="1:13" ht="18" customHeight="1">
      <c r="A576" s="4">
        <v>575</v>
      </c>
      <c r="B576" s="37">
        <v>38206</v>
      </c>
      <c r="C576" s="34" t="s">
        <v>49</v>
      </c>
      <c r="D576" s="34" t="s">
        <v>27</v>
      </c>
      <c r="E576" s="34" t="s">
        <v>210</v>
      </c>
      <c r="F576" s="34" t="s">
        <v>36</v>
      </c>
      <c r="G576" s="21"/>
      <c r="H576" s="21"/>
      <c r="I576" s="21" t="s">
        <v>13</v>
      </c>
      <c r="J576" s="21" t="s">
        <v>14</v>
      </c>
      <c r="M576" s="12"/>
    </row>
    <row r="577" spans="1:13" ht="18" customHeight="1">
      <c r="A577" s="4">
        <v>576</v>
      </c>
      <c r="B577" s="37">
        <v>38206</v>
      </c>
      <c r="C577" s="34" t="s">
        <v>163</v>
      </c>
      <c r="D577" s="34" t="s">
        <v>46</v>
      </c>
      <c r="E577" s="34" t="s">
        <v>43</v>
      </c>
      <c r="F577" s="34" t="s">
        <v>6</v>
      </c>
      <c r="G577" s="21"/>
      <c r="H577" s="21"/>
      <c r="I577" s="21" t="s">
        <v>19</v>
      </c>
      <c r="J577" s="21" t="s">
        <v>20</v>
      </c>
      <c r="M577" s="12"/>
    </row>
    <row r="578" spans="1:13" ht="18" customHeight="1">
      <c r="A578" s="4">
        <v>577</v>
      </c>
      <c r="B578" s="37">
        <v>38206</v>
      </c>
      <c r="C578" s="34" t="s">
        <v>146</v>
      </c>
      <c r="D578" s="34" t="s">
        <v>185</v>
      </c>
      <c r="E578" s="34" t="s">
        <v>131</v>
      </c>
      <c r="F578" s="34" t="s">
        <v>173</v>
      </c>
      <c r="G578" s="21"/>
      <c r="H578" s="21"/>
      <c r="I578" s="21" t="s">
        <v>26</v>
      </c>
      <c r="J578" s="21" t="s">
        <v>228</v>
      </c>
      <c r="M578" s="12"/>
    </row>
    <row r="579" spans="1:13" ht="18" customHeight="1">
      <c r="A579" s="4">
        <v>578</v>
      </c>
      <c r="B579" s="37">
        <v>38207</v>
      </c>
      <c r="C579" s="34" t="s">
        <v>161</v>
      </c>
      <c r="D579" s="34" t="s">
        <v>214</v>
      </c>
      <c r="E579" s="34" t="s">
        <v>47</v>
      </c>
      <c r="F579" s="34" t="s">
        <v>142</v>
      </c>
      <c r="G579" s="21"/>
      <c r="H579" s="21"/>
      <c r="I579" s="21" t="s">
        <v>227</v>
      </c>
      <c r="J579" s="21" t="s">
        <v>32</v>
      </c>
      <c r="M579" s="12"/>
    </row>
    <row r="580" spans="1:13" ht="18" customHeight="1">
      <c r="A580" s="4">
        <v>579</v>
      </c>
      <c r="B580" s="37">
        <v>38207</v>
      </c>
      <c r="C580" s="34" t="s">
        <v>5</v>
      </c>
      <c r="D580" s="34" t="s">
        <v>148</v>
      </c>
      <c r="E580" s="34" t="s">
        <v>12</v>
      </c>
      <c r="F580" s="34" t="s">
        <v>213</v>
      </c>
      <c r="G580" s="21"/>
      <c r="H580" s="21"/>
      <c r="I580" s="21" t="s">
        <v>31</v>
      </c>
      <c r="J580" s="21" t="s">
        <v>8</v>
      </c>
      <c r="M580" s="12"/>
    </row>
    <row r="581" spans="1:13" ht="18" customHeight="1">
      <c r="A581" s="4">
        <v>580</v>
      </c>
      <c r="B581" s="37">
        <v>38207</v>
      </c>
      <c r="C581" s="34" t="s">
        <v>173</v>
      </c>
      <c r="D581" s="34" t="s">
        <v>153</v>
      </c>
      <c r="E581" s="34" t="s">
        <v>185</v>
      </c>
      <c r="F581" s="34" t="s">
        <v>131</v>
      </c>
      <c r="G581" s="21"/>
      <c r="H581" s="21"/>
      <c r="I581" s="21" t="s">
        <v>26</v>
      </c>
      <c r="J581" s="21" t="s">
        <v>228</v>
      </c>
      <c r="M581" s="12"/>
    </row>
    <row r="582" spans="1:13" ht="18" customHeight="1">
      <c r="A582" s="4">
        <v>581</v>
      </c>
      <c r="B582" s="37">
        <v>38207</v>
      </c>
      <c r="C582" s="34" t="s">
        <v>36</v>
      </c>
      <c r="D582" s="34" t="s">
        <v>168</v>
      </c>
      <c r="E582" s="34" t="s">
        <v>27</v>
      </c>
      <c r="F582" s="34" t="s">
        <v>210</v>
      </c>
      <c r="G582" s="21"/>
      <c r="H582" s="21"/>
      <c r="I582" s="21" t="s">
        <v>13</v>
      </c>
      <c r="J582" s="21" t="s">
        <v>14</v>
      </c>
      <c r="M582" s="12"/>
    </row>
    <row r="583" spans="1:13" ht="18" customHeight="1">
      <c r="A583" s="4">
        <v>582</v>
      </c>
      <c r="B583" s="37">
        <v>38207</v>
      </c>
      <c r="C583" s="34" t="s">
        <v>6</v>
      </c>
      <c r="D583" s="34" t="s">
        <v>16</v>
      </c>
      <c r="E583" s="34" t="s">
        <v>46</v>
      </c>
      <c r="F583" s="34" t="s">
        <v>43</v>
      </c>
      <c r="G583" s="21"/>
      <c r="H583" s="21"/>
      <c r="I583" s="21" t="s">
        <v>19</v>
      </c>
      <c r="J583" s="21" t="s">
        <v>20</v>
      </c>
      <c r="M583" s="12"/>
    </row>
    <row r="584" spans="1:13" ht="18" customHeight="1">
      <c r="A584" s="4">
        <v>583</v>
      </c>
      <c r="B584" s="37">
        <v>38207</v>
      </c>
      <c r="C584" s="34" t="s">
        <v>22</v>
      </c>
      <c r="D584" s="34" t="s">
        <v>166</v>
      </c>
      <c r="E584" s="34" t="s">
        <v>144</v>
      </c>
      <c r="F584" s="34" t="s">
        <v>72</v>
      </c>
      <c r="G584" s="21"/>
      <c r="H584" s="21"/>
      <c r="I584" s="21" t="s">
        <v>37</v>
      </c>
      <c r="J584" s="21" t="s">
        <v>38</v>
      </c>
      <c r="M584" s="12"/>
    </row>
    <row r="585" spans="1:13" ht="18" customHeight="1">
      <c r="A585" s="4">
        <v>584</v>
      </c>
      <c r="B585" s="37">
        <v>38208</v>
      </c>
      <c r="C585" s="34" t="s">
        <v>185</v>
      </c>
      <c r="D585" s="34" t="s">
        <v>24</v>
      </c>
      <c r="E585" s="34" t="s">
        <v>50</v>
      </c>
      <c r="F585" s="34" t="s">
        <v>214</v>
      </c>
      <c r="G585" s="21"/>
      <c r="H585" s="21"/>
      <c r="I585" s="21" t="s">
        <v>26</v>
      </c>
      <c r="J585" s="21" t="s">
        <v>31</v>
      </c>
      <c r="M585" s="12"/>
    </row>
    <row r="586" spans="1:13" ht="18" customHeight="1">
      <c r="A586" s="4">
        <v>585</v>
      </c>
      <c r="B586" s="37">
        <v>38208</v>
      </c>
      <c r="C586" s="34" t="s">
        <v>142</v>
      </c>
      <c r="D586" s="34" t="s">
        <v>182</v>
      </c>
      <c r="E586" s="34" t="s">
        <v>23</v>
      </c>
      <c r="F586" s="34" t="s">
        <v>47</v>
      </c>
      <c r="G586" s="21"/>
      <c r="H586" s="21"/>
      <c r="I586" s="21" t="s">
        <v>228</v>
      </c>
      <c r="J586" s="21" t="s">
        <v>32</v>
      </c>
      <c r="M586" s="12"/>
    </row>
    <row r="587" spans="1:13" ht="18" customHeight="1">
      <c r="A587" s="4">
        <v>586</v>
      </c>
      <c r="B587" s="37">
        <v>38209</v>
      </c>
      <c r="C587" s="34" t="s">
        <v>72</v>
      </c>
      <c r="D587" s="34" t="s">
        <v>163</v>
      </c>
      <c r="E587" s="34" t="s">
        <v>16</v>
      </c>
      <c r="F587" s="34" t="s">
        <v>27</v>
      </c>
      <c r="G587" s="21"/>
      <c r="H587" s="21"/>
      <c r="I587" s="21" t="s">
        <v>14</v>
      </c>
      <c r="J587" s="21" t="s">
        <v>19</v>
      </c>
      <c r="M587" s="12"/>
    </row>
    <row r="588" spans="1:13" ht="18" customHeight="1">
      <c r="A588" s="4">
        <v>587</v>
      </c>
      <c r="B588" s="37">
        <v>38209</v>
      </c>
      <c r="C588" s="34" t="s">
        <v>47</v>
      </c>
      <c r="D588" s="34" t="s">
        <v>161</v>
      </c>
      <c r="E588" s="34" t="s">
        <v>182</v>
      </c>
      <c r="F588" s="34" t="s">
        <v>23</v>
      </c>
      <c r="G588" s="21"/>
      <c r="H588" s="21"/>
      <c r="I588" s="21" t="s">
        <v>228</v>
      </c>
      <c r="J588" s="21" t="s">
        <v>32</v>
      </c>
      <c r="M588" s="12"/>
    </row>
    <row r="589" spans="1:13" ht="18" customHeight="1">
      <c r="A589" s="4">
        <v>588</v>
      </c>
      <c r="B589" s="37">
        <v>38209</v>
      </c>
      <c r="C589" s="34" t="s">
        <v>10</v>
      </c>
      <c r="D589" s="34" t="s">
        <v>17</v>
      </c>
      <c r="E589" s="34" t="s">
        <v>4</v>
      </c>
      <c r="F589" s="34" t="s">
        <v>46</v>
      </c>
      <c r="G589" s="21"/>
      <c r="H589" s="21"/>
      <c r="I589" s="21" t="s">
        <v>20</v>
      </c>
      <c r="J589" s="21" t="s">
        <v>37</v>
      </c>
      <c r="M589" s="12"/>
    </row>
    <row r="590" spans="1:13" ht="18" customHeight="1">
      <c r="A590" s="4">
        <v>589</v>
      </c>
      <c r="B590" s="37">
        <v>38209</v>
      </c>
      <c r="C590" s="34" t="s">
        <v>29</v>
      </c>
      <c r="D590" s="34" t="s">
        <v>30</v>
      </c>
      <c r="E590" s="34" t="s">
        <v>148</v>
      </c>
      <c r="F590" s="34" t="s">
        <v>12</v>
      </c>
      <c r="G590" s="21"/>
      <c r="H590" s="21"/>
      <c r="I590" s="21" t="s">
        <v>8</v>
      </c>
      <c r="J590" s="21" t="s">
        <v>227</v>
      </c>
      <c r="M590" s="12"/>
    </row>
    <row r="591" spans="1:13" ht="18" customHeight="1">
      <c r="A591" s="4">
        <v>590</v>
      </c>
      <c r="B591" s="37">
        <v>38209</v>
      </c>
      <c r="C591" s="34" t="s">
        <v>218</v>
      </c>
      <c r="D591" s="34" t="s">
        <v>49</v>
      </c>
      <c r="E591" s="34" t="s">
        <v>168</v>
      </c>
      <c r="F591" s="34" t="s">
        <v>7</v>
      </c>
      <c r="G591" s="21"/>
      <c r="H591" s="21"/>
      <c r="I591" s="21" t="s">
        <v>13</v>
      </c>
      <c r="J591" s="21" t="s">
        <v>38</v>
      </c>
      <c r="M591" s="12"/>
    </row>
    <row r="592" spans="1:13" ht="18" customHeight="1">
      <c r="A592" s="4">
        <v>591</v>
      </c>
      <c r="B592" s="37">
        <v>38209</v>
      </c>
      <c r="C592" s="34" t="s">
        <v>50</v>
      </c>
      <c r="D592" s="34" t="s">
        <v>173</v>
      </c>
      <c r="E592" s="34" t="s">
        <v>214</v>
      </c>
      <c r="F592" s="34" t="s">
        <v>146</v>
      </c>
      <c r="G592" s="21"/>
      <c r="H592" s="21"/>
      <c r="I592" s="21" t="s">
        <v>26</v>
      </c>
      <c r="J592" s="21" t="s">
        <v>31</v>
      </c>
      <c r="M592" s="12"/>
    </row>
    <row r="593" spans="1:13" ht="18" customHeight="1">
      <c r="A593" s="4">
        <v>592</v>
      </c>
      <c r="B593" s="37">
        <v>38210</v>
      </c>
      <c r="C593" s="34" t="s">
        <v>7</v>
      </c>
      <c r="D593" s="34" t="s">
        <v>166</v>
      </c>
      <c r="E593" s="34" t="s">
        <v>49</v>
      </c>
      <c r="F593" s="34" t="s">
        <v>168</v>
      </c>
      <c r="G593" s="21"/>
      <c r="H593" s="21"/>
      <c r="I593" s="21" t="s">
        <v>13</v>
      </c>
      <c r="J593" s="21" t="s">
        <v>38</v>
      </c>
      <c r="M593" s="12"/>
    </row>
    <row r="594" spans="1:13" ht="18" customHeight="1">
      <c r="A594" s="4">
        <v>593</v>
      </c>
      <c r="B594" s="37">
        <v>38210</v>
      </c>
      <c r="C594" s="34" t="s">
        <v>46</v>
      </c>
      <c r="D594" s="34" t="s">
        <v>210</v>
      </c>
      <c r="E594" s="34" t="s">
        <v>17</v>
      </c>
      <c r="F594" s="34" t="s">
        <v>4</v>
      </c>
      <c r="G594" s="21"/>
      <c r="H594" s="21"/>
      <c r="I594" s="21" t="s">
        <v>20</v>
      </c>
      <c r="J594" s="21" t="s">
        <v>37</v>
      </c>
      <c r="M594" s="12"/>
    </row>
    <row r="595" spans="1:13" ht="18" customHeight="1">
      <c r="A595" s="4">
        <v>594</v>
      </c>
      <c r="B595" s="37">
        <v>38210</v>
      </c>
      <c r="C595" s="34" t="s">
        <v>23</v>
      </c>
      <c r="D595" s="34" t="s">
        <v>142</v>
      </c>
      <c r="E595" s="36" t="s">
        <v>161</v>
      </c>
      <c r="F595" s="34" t="s">
        <v>182</v>
      </c>
      <c r="G595" s="21"/>
      <c r="H595" s="21"/>
      <c r="I595" s="21" t="s">
        <v>228</v>
      </c>
      <c r="J595" s="21" t="s">
        <v>32</v>
      </c>
      <c r="M595" s="12"/>
    </row>
    <row r="596" spans="1:13" ht="18" customHeight="1">
      <c r="A596" s="4">
        <v>595</v>
      </c>
      <c r="B596" s="37">
        <v>38210</v>
      </c>
      <c r="C596" s="34" t="s">
        <v>131</v>
      </c>
      <c r="D596" s="34" t="s">
        <v>5</v>
      </c>
      <c r="E596" s="34" t="s">
        <v>213</v>
      </c>
      <c r="F596" s="34" t="s">
        <v>211</v>
      </c>
      <c r="G596" s="21"/>
      <c r="H596" s="21"/>
      <c r="I596" s="21" t="s">
        <v>8</v>
      </c>
      <c r="J596" s="21" t="s">
        <v>227</v>
      </c>
      <c r="M596" s="12"/>
    </row>
    <row r="597" spans="1:13" ht="18" customHeight="1">
      <c r="A597" s="4">
        <v>596</v>
      </c>
      <c r="B597" s="37">
        <v>38210</v>
      </c>
      <c r="C597" s="34" t="s">
        <v>27</v>
      </c>
      <c r="D597" s="34" t="s">
        <v>36</v>
      </c>
      <c r="E597" s="34" t="s">
        <v>163</v>
      </c>
      <c r="F597" s="34" t="s">
        <v>16</v>
      </c>
      <c r="G597" s="21"/>
      <c r="H597" s="21"/>
      <c r="I597" s="21" t="s">
        <v>14</v>
      </c>
      <c r="J597" s="21" t="s">
        <v>19</v>
      </c>
      <c r="M597" s="12"/>
    </row>
    <row r="598" spans="1:13" ht="18" customHeight="1">
      <c r="A598" s="4">
        <v>597</v>
      </c>
      <c r="B598" s="37">
        <v>38210</v>
      </c>
      <c r="C598" s="34" t="s">
        <v>214</v>
      </c>
      <c r="D598" s="34" t="s">
        <v>185</v>
      </c>
      <c r="E598" s="34" t="s">
        <v>146</v>
      </c>
      <c r="F598" s="34" t="s">
        <v>153</v>
      </c>
      <c r="G598" s="21"/>
      <c r="H598" s="21"/>
      <c r="I598" s="21" t="s">
        <v>26</v>
      </c>
      <c r="J598" s="21" t="s">
        <v>31</v>
      </c>
      <c r="M598" s="12"/>
    </row>
    <row r="599" spans="1:13" ht="18" customHeight="1">
      <c r="A599" s="4">
        <v>598</v>
      </c>
      <c r="B599" s="37">
        <v>38211</v>
      </c>
      <c r="C599" s="34" t="s">
        <v>4</v>
      </c>
      <c r="D599" s="34" t="s">
        <v>10</v>
      </c>
      <c r="E599" s="34" t="s">
        <v>210</v>
      </c>
      <c r="F599" s="34" t="s">
        <v>17</v>
      </c>
      <c r="G599" s="21"/>
      <c r="H599" s="21"/>
      <c r="I599" s="21" t="s">
        <v>20</v>
      </c>
      <c r="J599" s="21" t="s">
        <v>37</v>
      </c>
      <c r="M599" s="12"/>
    </row>
    <row r="600" spans="1:13" ht="18" customHeight="1">
      <c r="A600" s="4">
        <v>599</v>
      </c>
      <c r="B600" s="37">
        <v>38211</v>
      </c>
      <c r="C600" s="34" t="s">
        <v>153</v>
      </c>
      <c r="D600" s="34" t="s">
        <v>50</v>
      </c>
      <c r="E600" s="34" t="s">
        <v>173</v>
      </c>
      <c r="F600" s="34" t="s">
        <v>185</v>
      </c>
      <c r="G600" s="21"/>
      <c r="H600" s="21"/>
      <c r="I600" s="21" t="s">
        <v>26</v>
      </c>
      <c r="J600" s="21" t="s">
        <v>31</v>
      </c>
      <c r="M600" s="12"/>
    </row>
    <row r="601" spans="1:13" ht="18" customHeight="1">
      <c r="A601" s="4">
        <v>600</v>
      </c>
      <c r="B601" s="37">
        <v>38211</v>
      </c>
      <c r="C601" s="34" t="s">
        <v>213</v>
      </c>
      <c r="D601" s="36" t="s">
        <v>29</v>
      </c>
      <c r="E601" s="34" t="s">
        <v>5</v>
      </c>
      <c r="F601" s="34" t="s">
        <v>30</v>
      </c>
      <c r="G601" s="21"/>
      <c r="H601" s="21"/>
      <c r="I601" s="21" t="s">
        <v>8</v>
      </c>
      <c r="J601" s="21" t="s">
        <v>227</v>
      </c>
      <c r="M601" s="12"/>
    </row>
    <row r="602" spans="1:13" ht="18" customHeight="1">
      <c r="A602" s="4">
        <v>601</v>
      </c>
      <c r="B602" s="37">
        <v>38211</v>
      </c>
      <c r="C602" s="34" t="s">
        <v>16</v>
      </c>
      <c r="D602" s="34" t="s">
        <v>72</v>
      </c>
      <c r="E602" s="34" t="s">
        <v>36</v>
      </c>
      <c r="F602" s="34" t="s">
        <v>163</v>
      </c>
      <c r="G602" s="21"/>
      <c r="H602" s="21"/>
      <c r="I602" s="21" t="s">
        <v>14</v>
      </c>
      <c r="J602" s="21" t="s">
        <v>19</v>
      </c>
      <c r="M602" s="12"/>
    </row>
    <row r="603" spans="1:13" ht="18" customHeight="1">
      <c r="A603" s="4">
        <v>602</v>
      </c>
      <c r="B603" s="37">
        <v>38212</v>
      </c>
      <c r="C603" s="34" t="s">
        <v>182</v>
      </c>
      <c r="D603" s="34" t="s">
        <v>47</v>
      </c>
      <c r="E603" s="34" t="s">
        <v>29</v>
      </c>
      <c r="F603" s="34" t="s">
        <v>178</v>
      </c>
      <c r="G603" s="21"/>
      <c r="H603" s="21"/>
      <c r="I603" s="21" t="s">
        <v>32</v>
      </c>
      <c r="J603" s="21" t="s">
        <v>31</v>
      </c>
      <c r="M603" s="12"/>
    </row>
    <row r="604" spans="1:13" ht="18" customHeight="1">
      <c r="A604" s="4">
        <v>603</v>
      </c>
      <c r="B604" s="37">
        <v>38212</v>
      </c>
      <c r="C604" s="36" t="s">
        <v>161</v>
      </c>
      <c r="D604" s="34" t="s">
        <v>146</v>
      </c>
      <c r="E604" s="34" t="s">
        <v>24</v>
      </c>
      <c r="F604" s="34" t="s">
        <v>142</v>
      </c>
      <c r="G604" s="21"/>
      <c r="H604" s="21"/>
      <c r="I604" s="21" t="s">
        <v>228</v>
      </c>
      <c r="J604" s="21" t="s">
        <v>227</v>
      </c>
      <c r="M604" s="13"/>
    </row>
    <row r="605" spans="1:13" ht="18" customHeight="1">
      <c r="A605" s="4">
        <v>604</v>
      </c>
      <c r="B605" s="37">
        <v>38212</v>
      </c>
      <c r="C605" s="34" t="s">
        <v>168</v>
      </c>
      <c r="D605" s="34" t="s">
        <v>218</v>
      </c>
      <c r="E605" s="34" t="s">
        <v>72</v>
      </c>
      <c r="F605" s="34" t="s">
        <v>33</v>
      </c>
      <c r="G605" s="21"/>
      <c r="H605" s="21"/>
      <c r="I605" s="21" t="s">
        <v>14</v>
      </c>
      <c r="J605" s="21" t="s">
        <v>20</v>
      </c>
      <c r="M605" s="12"/>
    </row>
    <row r="606" spans="1:13" ht="18" customHeight="1">
      <c r="A606" s="4">
        <v>605</v>
      </c>
      <c r="B606" s="37">
        <v>38212</v>
      </c>
      <c r="C606" s="34" t="s">
        <v>30</v>
      </c>
      <c r="D606" s="34" t="s">
        <v>148</v>
      </c>
      <c r="E606" s="34" t="s">
        <v>131</v>
      </c>
      <c r="F606" s="34" t="s">
        <v>5</v>
      </c>
      <c r="G606" s="21"/>
      <c r="H606" s="21"/>
      <c r="I606" s="21" t="s">
        <v>8</v>
      </c>
      <c r="J606" s="21" t="s">
        <v>26</v>
      </c>
      <c r="M606" s="12"/>
    </row>
    <row r="607" spans="1:13" ht="18" customHeight="1">
      <c r="A607" s="4">
        <v>606</v>
      </c>
      <c r="B607" s="37">
        <v>38212</v>
      </c>
      <c r="C607" s="34" t="s">
        <v>17</v>
      </c>
      <c r="D607" s="34" t="s">
        <v>35</v>
      </c>
      <c r="E607" s="34" t="s">
        <v>10</v>
      </c>
      <c r="F607" s="34" t="s">
        <v>210</v>
      </c>
      <c r="G607" s="21"/>
      <c r="H607" s="21"/>
      <c r="I607" s="21" t="s">
        <v>38</v>
      </c>
      <c r="J607" s="21" t="s">
        <v>19</v>
      </c>
      <c r="M607" s="12"/>
    </row>
    <row r="608" spans="1:13" ht="18" customHeight="1">
      <c r="A608" s="4">
        <v>607</v>
      </c>
      <c r="B608" s="37">
        <v>38212</v>
      </c>
      <c r="C608" s="34" t="s">
        <v>163</v>
      </c>
      <c r="D608" s="34" t="s">
        <v>46</v>
      </c>
      <c r="E608" s="34" t="s">
        <v>7</v>
      </c>
      <c r="F608" s="34" t="s">
        <v>6</v>
      </c>
      <c r="G608" s="21"/>
      <c r="H608" s="21"/>
      <c r="I608" s="21" t="s">
        <v>37</v>
      </c>
      <c r="J608" s="21" t="s">
        <v>13</v>
      </c>
      <c r="M608" s="12"/>
    </row>
    <row r="609" spans="1:13" ht="18" customHeight="1">
      <c r="A609" s="4">
        <v>608</v>
      </c>
      <c r="B609" s="37">
        <v>38213</v>
      </c>
      <c r="C609" s="34" t="s">
        <v>5</v>
      </c>
      <c r="D609" s="34" t="s">
        <v>131</v>
      </c>
      <c r="E609" s="34" t="s">
        <v>211</v>
      </c>
      <c r="F609" s="34" t="s">
        <v>148</v>
      </c>
      <c r="G609" s="21"/>
      <c r="H609" s="21"/>
      <c r="I609" s="21" t="s">
        <v>8</v>
      </c>
      <c r="J609" s="21" t="s">
        <v>26</v>
      </c>
      <c r="M609" s="12"/>
    </row>
    <row r="610" spans="1:13" ht="18" customHeight="1">
      <c r="A610" s="4">
        <v>609</v>
      </c>
      <c r="B610" s="37">
        <v>38213</v>
      </c>
      <c r="C610" s="34" t="s">
        <v>6</v>
      </c>
      <c r="D610" s="34" t="s">
        <v>16</v>
      </c>
      <c r="E610" s="34" t="s">
        <v>46</v>
      </c>
      <c r="F610" s="34" t="s">
        <v>7</v>
      </c>
      <c r="G610" s="21"/>
      <c r="H610" s="21"/>
      <c r="I610" s="21" t="s">
        <v>37</v>
      </c>
      <c r="J610" s="21" t="s">
        <v>13</v>
      </c>
      <c r="M610" s="12"/>
    </row>
    <row r="611" spans="1:13" ht="18" customHeight="1">
      <c r="A611" s="4">
        <v>610</v>
      </c>
      <c r="B611" s="37">
        <v>38213</v>
      </c>
      <c r="C611" s="34" t="s">
        <v>210</v>
      </c>
      <c r="D611" s="34" t="s">
        <v>4</v>
      </c>
      <c r="E611" s="34" t="s">
        <v>35</v>
      </c>
      <c r="F611" s="34" t="s">
        <v>10</v>
      </c>
      <c r="G611" s="21"/>
      <c r="H611" s="21"/>
      <c r="I611" s="21" t="s">
        <v>38</v>
      </c>
      <c r="J611" s="21" t="s">
        <v>19</v>
      </c>
      <c r="M611" s="12"/>
    </row>
    <row r="612" spans="1:13" ht="18" customHeight="1">
      <c r="A612" s="4">
        <v>611</v>
      </c>
      <c r="B612" s="37">
        <v>38213</v>
      </c>
      <c r="C612" s="34" t="s">
        <v>24</v>
      </c>
      <c r="D612" s="34" t="s">
        <v>153</v>
      </c>
      <c r="E612" s="34" t="s">
        <v>142</v>
      </c>
      <c r="F612" s="34" t="s">
        <v>146</v>
      </c>
      <c r="G612" s="21"/>
      <c r="H612" s="21"/>
      <c r="I612" s="21" t="s">
        <v>228</v>
      </c>
      <c r="J612" s="21" t="s">
        <v>227</v>
      </c>
      <c r="M612" s="12"/>
    </row>
    <row r="613" spans="1:13" ht="18" customHeight="1">
      <c r="A613" s="4">
        <v>612</v>
      </c>
      <c r="B613" s="37">
        <v>38213</v>
      </c>
      <c r="C613" s="34" t="s">
        <v>33</v>
      </c>
      <c r="D613" s="34" t="s">
        <v>166</v>
      </c>
      <c r="E613" s="34" t="s">
        <v>218</v>
      </c>
      <c r="F613" s="34" t="s">
        <v>72</v>
      </c>
      <c r="G613" s="21"/>
      <c r="H613" s="21"/>
      <c r="I613" s="21" t="s">
        <v>14</v>
      </c>
      <c r="J613" s="21" t="s">
        <v>20</v>
      </c>
      <c r="M613" s="12"/>
    </row>
    <row r="614" spans="1:13" ht="18" customHeight="1">
      <c r="A614" s="4">
        <v>613</v>
      </c>
      <c r="B614" s="37">
        <v>38213</v>
      </c>
      <c r="C614" s="34" t="s">
        <v>12</v>
      </c>
      <c r="D614" s="34" t="s">
        <v>213</v>
      </c>
      <c r="E614" s="34" t="s">
        <v>47</v>
      </c>
      <c r="F614" s="34" t="s">
        <v>29</v>
      </c>
      <c r="G614" s="21"/>
      <c r="H614" s="21"/>
      <c r="I614" s="21" t="s">
        <v>32</v>
      </c>
      <c r="J614" s="21" t="s">
        <v>31</v>
      </c>
      <c r="M614" s="12"/>
    </row>
    <row r="615" spans="1:13" ht="18" customHeight="1">
      <c r="A615" s="4">
        <v>614</v>
      </c>
      <c r="B615" s="37">
        <v>38214</v>
      </c>
      <c r="C615" s="34" t="s">
        <v>148</v>
      </c>
      <c r="D615" s="34" t="s">
        <v>30</v>
      </c>
      <c r="E615" s="34" t="s">
        <v>213</v>
      </c>
      <c r="F615" s="34" t="s">
        <v>131</v>
      </c>
      <c r="G615" s="21"/>
      <c r="H615" s="21"/>
      <c r="I615" s="21" t="s">
        <v>8</v>
      </c>
      <c r="J615" s="21" t="s">
        <v>26</v>
      </c>
      <c r="M615" s="12"/>
    </row>
    <row r="616" spans="1:13" ht="18" customHeight="1">
      <c r="A616" s="4">
        <v>615</v>
      </c>
      <c r="B616" s="37">
        <v>38214</v>
      </c>
      <c r="C616" s="34" t="s">
        <v>7</v>
      </c>
      <c r="D616" s="34" t="s">
        <v>163</v>
      </c>
      <c r="E616" s="34" t="s">
        <v>16</v>
      </c>
      <c r="F616" s="34" t="s">
        <v>46</v>
      </c>
      <c r="G616" s="21"/>
      <c r="H616" s="21"/>
      <c r="I616" s="21" t="s">
        <v>37</v>
      </c>
      <c r="J616" s="21" t="s">
        <v>13</v>
      </c>
      <c r="M616" s="12"/>
    </row>
    <row r="617" spans="1:13" ht="18" customHeight="1">
      <c r="A617" s="4">
        <v>616</v>
      </c>
      <c r="B617" s="37">
        <v>38214</v>
      </c>
      <c r="C617" s="34" t="s">
        <v>72</v>
      </c>
      <c r="D617" s="34" t="s">
        <v>168</v>
      </c>
      <c r="E617" s="34" t="s">
        <v>166</v>
      </c>
      <c r="F617" s="34" t="s">
        <v>218</v>
      </c>
      <c r="G617" s="21"/>
      <c r="H617" s="21"/>
      <c r="I617" s="21" t="s">
        <v>14</v>
      </c>
      <c r="J617" s="21" t="s">
        <v>20</v>
      </c>
      <c r="M617" s="12"/>
    </row>
    <row r="618" spans="1:13" ht="18" customHeight="1">
      <c r="A618" s="4">
        <v>617</v>
      </c>
      <c r="B618" s="37">
        <v>38214</v>
      </c>
      <c r="C618" s="34" t="s">
        <v>10</v>
      </c>
      <c r="D618" s="34" t="s">
        <v>17</v>
      </c>
      <c r="E618" s="34" t="s">
        <v>4</v>
      </c>
      <c r="F618" s="34" t="s">
        <v>35</v>
      </c>
      <c r="G618" s="21"/>
      <c r="H618" s="21"/>
      <c r="I618" s="21" t="s">
        <v>38</v>
      </c>
      <c r="J618" s="21" t="s">
        <v>19</v>
      </c>
      <c r="M618" s="12"/>
    </row>
    <row r="619" spans="1:13" ht="18" customHeight="1">
      <c r="A619" s="4">
        <v>618</v>
      </c>
      <c r="B619" s="37">
        <v>38214</v>
      </c>
      <c r="C619" s="34" t="s">
        <v>29</v>
      </c>
      <c r="D619" s="34" t="s">
        <v>211</v>
      </c>
      <c r="E619" s="34" t="s">
        <v>182</v>
      </c>
      <c r="F619" s="34" t="s">
        <v>47</v>
      </c>
      <c r="G619" s="21"/>
      <c r="H619" s="21"/>
      <c r="I619" s="21" t="s">
        <v>32</v>
      </c>
      <c r="J619" s="21" t="s">
        <v>31</v>
      </c>
      <c r="M619" s="12"/>
    </row>
    <row r="620" spans="1:13" ht="18" customHeight="1">
      <c r="A620" s="4">
        <v>619</v>
      </c>
      <c r="B620" s="37">
        <v>38214</v>
      </c>
      <c r="C620" s="34" t="s">
        <v>146</v>
      </c>
      <c r="D620" s="34" t="s">
        <v>142</v>
      </c>
      <c r="E620" s="34" t="s">
        <v>153</v>
      </c>
      <c r="F620" s="34" t="s">
        <v>161</v>
      </c>
      <c r="G620" s="21"/>
      <c r="H620" s="21"/>
      <c r="I620" s="21" t="s">
        <v>228</v>
      </c>
      <c r="J620" s="21" t="s">
        <v>227</v>
      </c>
      <c r="M620" s="12"/>
    </row>
    <row r="621" spans="1:13" ht="18" customHeight="1">
      <c r="A621" s="4">
        <v>620</v>
      </c>
      <c r="B621" s="37">
        <v>38215</v>
      </c>
      <c r="C621" s="34" t="s">
        <v>131</v>
      </c>
      <c r="D621" s="34" t="s">
        <v>12</v>
      </c>
      <c r="E621" s="34" t="s">
        <v>178</v>
      </c>
      <c r="F621" s="34" t="s">
        <v>213</v>
      </c>
      <c r="G621" s="21"/>
      <c r="H621" s="21"/>
      <c r="I621" s="21" t="s">
        <v>32</v>
      </c>
      <c r="J621" s="21" t="s">
        <v>8</v>
      </c>
      <c r="M621" s="12"/>
    </row>
    <row r="622" spans="1:13" ht="18" customHeight="1">
      <c r="A622" s="4">
        <v>621</v>
      </c>
      <c r="B622" s="37">
        <v>38216</v>
      </c>
      <c r="C622" s="34" t="s">
        <v>35</v>
      </c>
      <c r="D622" s="34" t="s">
        <v>22</v>
      </c>
      <c r="E622" s="34" t="s">
        <v>21</v>
      </c>
      <c r="F622" s="34" t="s">
        <v>166</v>
      </c>
      <c r="G622" s="21"/>
      <c r="H622" s="21"/>
      <c r="I622" s="21" t="s">
        <v>20</v>
      </c>
      <c r="J622" s="21" t="s">
        <v>38</v>
      </c>
      <c r="M622" s="12"/>
    </row>
    <row r="623" spans="1:13" ht="18" customHeight="1">
      <c r="A623" s="4">
        <v>622</v>
      </c>
      <c r="B623" s="37">
        <v>38216</v>
      </c>
      <c r="C623" s="34" t="s">
        <v>47</v>
      </c>
      <c r="D623" s="34" t="s">
        <v>182</v>
      </c>
      <c r="E623" s="34" t="s">
        <v>30</v>
      </c>
      <c r="F623" s="34" t="s">
        <v>5</v>
      </c>
      <c r="G623" s="21"/>
      <c r="H623" s="21"/>
      <c r="I623" s="21" t="s">
        <v>31</v>
      </c>
      <c r="J623" s="21" t="s">
        <v>228</v>
      </c>
      <c r="M623" s="12"/>
    </row>
    <row r="624" spans="1:13" ht="18" customHeight="1">
      <c r="A624" s="4">
        <v>623</v>
      </c>
      <c r="B624" s="37">
        <v>38216</v>
      </c>
      <c r="C624" s="34" t="s">
        <v>213</v>
      </c>
      <c r="D624" s="34" t="s">
        <v>29</v>
      </c>
      <c r="E624" s="34" t="s">
        <v>12</v>
      </c>
      <c r="F624" s="34" t="s">
        <v>211</v>
      </c>
      <c r="G624" s="21"/>
      <c r="H624" s="21"/>
      <c r="I624" s="21" t="s">
        <v>32</v>
      </c>
      <c r="J624" s="21" t="s">
        <v>8</v>
      </c>
      <c r="M624" s="12"/>
    </row>
    <row r="625" spans="1:13" ht="18" customHeight="1">
      <c r="A625" s="4">
        <v>624</v>
      </c>
      <c r="B625" s="37">
        <v>38216</v>
      </c>
      <c r="C625" s="34" t="s">
        <v>173</v>
      </c>
      <c r="D625" s="34" t="s">
        <v>214</v>
      </c>
      <c r="E625" s="34" t="s">
        <v>185</v>
      </c>
      <c r="F625" s="34" t="s">
        <v>153</v>
      </c>
      <c r="G625" s="21"/>
      <c r="H625" s="21"/>
      <c r="I625" s="21" t="s">
        <v>227</v>
      </c>
      <c r="J625" s="21" t="s">
        <v>26</v>
      </c>
      <c r="M625" s="12"/>
    </row>
    <row r="626" spans="1:13" ht="18" customHeight="1">
      <c r="A626" s="4">
        <v>625</v>
      </c>
      <c r="B626" s="37">
        <v>38216</v>
      </c>
      <c r="C626" s="34" t="s">
        <v>218</v>
      </c>
      <c r="D626" s="34" t="s">
        <v>210</v>
      </c>
      <c r="E626" s="34" t="s">
        <v>168</v>
      </c>
      <c r="F626" s="34" t="s">
        <v>144</v>
      </c>
      <c r="G626" s="21"/>
      <c r="H626" s="21"/>
      <c r="I626" s="21" t="s">
        <v>37</v>
      </c>
      <c r="J626" s="21" t="s">
        <v>14</v>
      </c>
      <c r="M626" s="12"/>
    </row>
    <row r="627" spans="1:13" ht="18" customHeight="1">
      <c r="A627" s="4">
        <v>626</v>
      </c>
      <c r="B627" s="37">
        <v>38217</v>
      </c>
      <c r="C627" s="34" t="s">
        <v>166</v>
      </c>
      <c r="D627" s="34" t="s">
        <v>72</v>
      </c>
      <c r="E627" s="34" t="s">
        <v>22</v>
      </c>
      <c r="F627" s="34" t="s">
        <v>21</v>
      </c>
      <c r="G627" s="21"/>
      <c r="H627" s="21"/>
      <c r="I627" s="21" t="s">
        <v>20</v>
      </c>
      <c r="J627" s="21" t="s">
        <v>38</v>
      </c>
      <c r="M627" s="12"/>
    </row>
    <row r="628" spans="1:13" ht="18" customHeight="1">
      <c r="A628" s="4">
        <v>627</v>
      </c>
      <c r="B628" s="37">
        <v>38217</v>
      </c>
      <c r="C628" s="34" t="s">
        <v>211</v>
      </c>
      <c r="D628" s="34" t="s">
        <v>131</v>
      </c>
      <c r="E628" s="34" t="s">
        <v>29</v>
      </c>
      <c r="F628" s="34" t="s">
        <v>12</v>
      </c>
      <c r="G628" s="21"/>
      <c r="H628" s="21"/>
      <c r="I628" s="21" t="s">
        <v>32</v>
      </c>
      <c r="J628" s="21" t="s">
        <v>8</v>
      </c>
      <c r="M628" s="12"/>
    </row>
    <row r="629" spans="1:13" ht="18" customHeight="1">
      <c r="A629" s="4">
        <v>628</v>
      </c>
      <c r="B629" s="37">
        <v>38217</v>
      </c>
      <c r="C629" s="34" t="s">
        <v>30</v>
      </c>
      <c r="D629" s="34" t="s">
        <v>148</v>
      </c>
      <c r="E629" s="34" t="s">
        <v>5</v>
      </c>
      <c r="F629" s="34" t="s">
        <v>182</v>
      </c>
      <c r="G629" s="21"/>
      <c r="H629" s="21"/>
      <c r="I629" s="21" t="s">
        <v>31</v>
      </c>
      <c r="J629" s="21" t="s">
        <v>228</v>
      </c>
      <c r="M629" s="12"/>
    </row>
    <row r="630" spans="1:13" ht="18" customHeight="1">
      <c r="A630" s="4">
        <v>629</v>
      </c>
      <c r="B630" s="37">
        <v>38217</v>
      </c>
      <c r="C630" s="34" t="s">
        <v>144</v>
      </c>
      <c r="D630" s="34" t="s">
        <v>15</v>
      </c>
      <c r="E630" s="34" t="s">
        <v>210</v>
      </c>
      <c r="F630" s="34" t="s">
        <v>168</v>
      </c>
      <c r="G630" s="21"/>
      <c r="H630" s="21"/>
      <c r="I630" s="21" t="s">
        <v>37</v>
      </c>
      <c r="J630" s="21" t="s">
        <v>14</v>
      </c>
      <c r="M630" s="12"/>
    </row>
    <row r="631" spans="1:13" ht="18" customHeight="1">
      <c r="A631" s="4">
        <v>630</v>
      </c>
      <c r="B631" s="37">
        <v>38217</v>
      </c>
      <c r="C631" s="34" t="s">
        <v>16</v>
      </c>
      <c r="D631" s="34" t="s">
        <v>10</v>
      </c>
      <c r="E631" s="34" t="s">
        <v>4</v>
      </c>
      <c r="F631" s="34" t="s">
        <v>49</v>
      </c>
      <c r="G631" s="21"/>
      <c r="H631" s="21"/>
      <c r="I631" s="21" t="s">
        <v>13</v>
      </c>
      <c r="J631" s="21" t="s">
        <v>19</v>
      </c>
      <c r="M631" s="12"/>
    </row>
    <row r="632" spans="1:13" ht="18" customHeight="1">
      <c r="A632" s="4">
        <v>631</v>
      </c>
      <c r="B632" s="37">
        <v>38218</v>
      </c>
      <c r="C632" s="34" t="s">
        <v>49</v>
      </c>
      <c r="D632" s="34" t="s">
        <v>46</v>
      </c>
      <c r="E632" s="34" t="s">
        <v>10</v>
      </c>
      <c r="F632" s="34" t="s">
        <v>4</v>
      </c>
      <c r="G632" s="21"/>
      <c r="H632" s="21"/>
      <c r="I632" s="21" t="s">
        <v>13</v>
      </c>
      <c r="J632" s="21" t="s">
        <v>19</v>
      </c>
      <c r="M632" s="12"/>
    </row>
    <row r="633" spans="1:13" ht="18" customHeight="1">
      <c r="A633" s="4">
        <v>632</v>
      </c>
      <c r="B633" s="37">
        <v>38218</v>
      </c>
      <c r="C633" s="34" t="s">
        <v>168</v>
      </c>
      <c r="D633" s="34" t="s">
        <v>218</v>
      </c>
      <c r="E633" s="34" t="s">
        <v>15</v>
      </c>
      <c r="F633" s="34" t="s">
        <v>210</v>
      </c>
      <c r="G633" s="21"/>
      <c r="H633" s="21"/>
      <c r="I633" s="21" t="s">
        <v>37</v>
      </c>
      <c r="J633" s="21" t="s">
        <v>14</v>
      </c>
      <c r="M633" s="12"/>
    </row>
    <row r="634" spans="1:13" ht="18" customHeight="1">
      <c r="A634" s="4">
        <v>633</v>
      </c>
      <c r="B634" s="37">
        <v>38218</v>
      </c>
      <c r="C634" s="34" t="s">
        <v>21</v>
      </c>
      <c r="D634" s="34" t="s">
        <v>35</v>
      </c>
      <c r="E634" s="34" t="s">
        <v>72</v>
      </c>
      <c r="F634" s="34" t="s">
        <v>22</v>
      </c>
      <c r="G634" s="21"/>
      <c r="H634" s="21"/>
      <c r="I634" s="21" t="s">
        <v>20</v>
      </c>
      <c r="J634" s="21" t="s">
        <v>38</v>
      </c>
      <c r="M634" s="12"/>
    </row>
    <row r="635" spans="1:13" ht="18" customHeight="1">
      <c r="A635" s="4">
        <v>634</v>
      </c>
      <c r="B635" s="37">
        <v>38219</v>
      </c>
      <c r="C635" s="34" t="s">
        <v>148</v>
      </c>
      <c r="D635" s="34" t="s">
        <v>30</v>
      </c>
      <c r="E635" s="34" t="s">
        <v>178</v>
      </c>
      <c r="F635" s="34" t="s">
        <v>131</v>
      </c>
      <c r="G635" s="21"/>
      <c r="H635" s="21"/>
      <c r="I635" s="21" t="s">
        <v>8</v>
      </c>
      <c r="J635" s="21" t="s">
        <v>228</v>
      </c>
      <c r="M635" s="12"/>
    </row>
    <row r="636" spans="1:13" ht="18" customHeight="1">
      <c r="A636" s="4">
        <v>635</v>
      </c>
      <c r="B636" s="37">
        <v>38219</v>
      </c>
      <c r="C636" s="34" t="s">
        <v>4</v>
      </c>
      <c r="D636" s="34" t="s">
        <v>144</v>
      </c>
      <c r="E636" s="34" t="s">
        <v>46</v>
      </c>
      <c r="F636" s="34" t="s">
        <v>10</v>
      </c>
      <c r="G636" s="21"/>
      <c r="H636" s="21"/>
      <c r="I636" s="21" t="s">
        <v>14</v>
      </c>
      <c r="J636" s="21" t="s">
        <v>38</v>
      </c>
      <c r="M636" s="12"/>
    </row>
    <row r="637" spans="1:13" ht="18" customHeight="1">
      <c r="A637" s="4">
        <v>636</v>
      </c>
      <c r="B637" s="37">
        <v>38219</v>
      </c>
      <c r="C637" s="34" t="s">
        <v>185</v>
      </c>
      <c r="D637" s="34" t="s">
        <v>23</v>
      </c>
      <c r="E637" s="34" t="s">
        <v>146</v>
      </c>
      <c r="F637" s="34" t="s">
        <v>173</v>
      </c>
      <c r="G637" s="21"/>
      <c r="H637" s="21"/>
      <c r="I637" s="21" t="s">
        <v>227</v>
      </c>
      <c r="J637" s="21" t="s">
        <v>31</v>
      </c>
      <c r="M637" s="12"/>
    </row>
    <row r="638" spans="1:13" ht="18" customHeight="1">
      <c r="A638" s="4">
        <v>637</v>
      </c>
      <c r="B638" s="37">
        <v>38219</v>
      </c>
      <c r="C638" s="34" t="s">
        <v>210</v>
      </c>
      <c r="D638" s="34" t="s">
        <v>6</v>
      </c>
      <c r="E638" s="34" t="s">
        <v>33</v>
      </c>
      <c r="F638" s="34" t="s">
        <v>15</v>
      </c>
      <c r="G638" s="21"/>
      <c r="H638" s="21"/>
      <c r="I638" s="21" t="s">
        <v>13</v>
      </c>
      <c r="J638" s="21" t="s">
        <v>20</v>
      </c>
      <c r="M638" s="12"/>
    </row>
    <row r="639" spans="1:13" ht="18" customHeight="1">
      <c r="A639" s="4">
        <v>638</v>
      </c>
      <c r="B639" s="37">
        <v>38219</v>
      </c>
      <c r="C639" s="34" t="s">
        <v>22</v>
      </c>
      <c r="D639" s="34" t="s">
        <v>166</v>
      </c>
      <c r="E639" s="36" t="s">
        <v>35</v>
      </c>
      <c r="F639" s="34" t="s">
        <v>72</v>
      </c>
      <c r="G639" s="21"/>
      <c r="H639" s="21"/>
      <c r="I639" s="21" t="s">
        <v>19</v>
      </c>
      <c r="J639" s="21" t="s">
        <v>37</v>
      </c>
      <c r="M639" s="12"/>
    </row>
    <row r="640" spans="1:13" ht="18" customHeight="1">
      <c r="A640" s="4">
        <v>639</v>
      </c>
      <c r="B640" s="37">
        <v>38220</v>
      </c>
      <c r="C640" s="34" t="s">
        <v>72</v>
      </c>
      <c r="D640" s="34" t="s">
        <v>21</v>
      </c>
      <c r="E640" s="34" t="s">
        <v>166</v>
      </c>
      <c r="F640" s="34" t="s">
        <v>35</v>
      </c>
      <c r="G640" s="21"/>
      <c r="H640" s="21"/>
      <c r="I640" s="21" t="s">
        <v>19</v>
      </c>
      <c r="J640" s="21" t="s">
        <v>37</v>
      </c>
      <c r="M640" s="12"/>
    </row>
    <row r="641" spans="1:13" ht="18" customHeight="1">
      <c r="A641" s="4">
        <v>640</v>
      </c>
      <c r="B641" s="37">
        <v>38220</v>
      </c>
      <c r="C641" s="34" t="s">
        <v>10</v>
      </c>
      <c r="D641" s="34" t="s">
        <v>163</v>
      </c>
      <c r="E641" s="34" t="s">
        <v>144</v>
      </c>
      <c r="F641" s="34" t="s">
        <v>46</v>
      </c>
      <c r="G641" s="21"/>
      <c r="H641" s="21"/>
      <c r="I641" s="21" t="s">
        <v>14</v>
      </c>
      <c r="J641" s="21" t="s">
        <v>38</v>
      </c>
      <c r="M641" s="12"/>
    </row>
    <row r="642" spans="1:13" ht="18" customHeight="1">
      <c r="A642" s="4">
        <v>641</v>
      </c>
      <c r="B642" s="37">
        <v>38220</v>
      </c>
      <c r="C642" s="34" t="s">
        <v>29</v>
      </c>
      <c r="D642" s="36" t="s">
        <v>5</v>
      </c>
      <c r="E642" s="34" t="s">
        <v>12</v>
      </c>
      <c r="F642" s="34" t="s">
        <v>30</v>
      </c>
      <c r="G642" s="21"/>
      <c r="H642" s="21"/>
      <c r="I642" s="21" t="s">
        <v>8</v>
      </c>
      <c r="J642" s="21" t="s">
        <v>228</v>
      </c>
      <c r="M642" s="12"/>
    </row>
    <row r="643" spans="1:13" ht="18" customHeight="1">
      <c r="A643" s="4">
        <v>642</v>
      </c>
      <c r="B643" s="37">
        <v>38220</v>
      </c>
      <c r="C643" s="34" t="s">
        <v>15</v>
      </c>
      <c r="D643" s="34" t="s">
        <v>168</v>
      </c>
      <c r="E643" s="34" t="s">
        <v>6</v>
      </c>
      <c r="F643" s="34" t="s">
        <v>33</v>
      </c>
      <c r="G643" s="21"/>
      <c r="H643" s="21"/>
      <c r="I643" s="21" t="s">
        <v>13</v>
      </c>
      <c r="J643" s="21" t="s">
        <v>20</v>
      </c>
      <c r="M643" s="12"/>
    </row>
    <row r="644" spans="1:13" ht="18" customHeight="1">
      <c r="A644" s="4">
        <v>643</v>
      </c>
      <c r="B644" s="37">
        <v>38220</v>
      </c>
      <c r="C644" s="34" t="s">
        <v>142</v>
      </c>
      <c r="D644" s="34" t="s">
        <v>47</v>
      </c>
      <c r="E644" s="34" t="s">
        <v>182</v>
      </c>
      <c r="F644" s="34" t="s">
        <v>161</v>
      </c>
      <c r="G644" s="21"/>
      <c r="H644" s="21"/>
      <c r="I644" s="21" t="s">
        <v>26</v>
      </c>
      <c r="J644" s="21" t="s">
        <v>32</v>
      </c>
      <c r="M644" s="12"/>
    </row>
    <row r="645" spans="1:13" ht="18" customHeight="1">
      <c r="A645" s="4">
        <v>644</v>
      </c>
      <c r="B645" s="37">
        <v>38220</v>
      </c>
      <c r="C645" s="34" t="s">
        <v>146</v>
      </c>
      <c r="D645" s="34" t="s">
        <v>213</v>
      </c>
      <c r="E645" s="34" t="s">
        <v>173</v>
      </c>
      <c r="F645" s="34" t="s">
        <v>214</v>
      </c>
      <c r="G645" s="21"/>
      <c r="H645" s="21"/>
      <c r="I645" s="21" t="s">
        <v>227</v>
      </c>
      <c r="J645" s="21" t="s">
        <v>31</v>
      </c>
      <c r="M645" s="12"/>
    </row>
    <row r="646" spans="1:13" ht="18" customHeight="1">
      <c r="A646" s="4">
        <v>645</v>
      </c>
      <c r="B646" s="37">
        <v>38221</v>
      </c>
      <c r="C646" s="34" t="s">
        <v>35</v>
      </c>
      <c r="D646" s="34" t="s">
        <v>22</v>
      </c>
      <c r="E646" s="34" t="s">
        <v>21</v>
      </c>
      <c r="F646" s="34" t="s">
        <v>166</v>
      </c>
      <c r="G646" s="21"/>
      <c r="H646" s="21"/>
      <c r="I646" s="21" t="s">
        <v>19</v>
      </c>
      <c r="J646" s="21" t="s">
        <v>37</v>
      </c>
      <c r="M646" s="12"/>
    </row>
    <row r="647" spans="1:13" ht="18" customHeight="1">
      <c r="A647" s="4">
        <v>646</v>
      </c>
      <c r="B647" s="37">
        <v>38221</v>
      </c>
      <c r="C647" s="34" t="s">
        <v>153</v>
      </c>
      <c r="D647" s="34" t="s">
        <v>161</v>
      </c>
      <c r="E647" s="34" t="s">
        <v>47</v>
      </c>
      <c r="F647" s="34" t="s">
        <v>182</v>
      </c>
      <c r="G647" s="21"/>
      <c r="H647" s="21"/>
      <c r="I647" s="21" t="s">
        <v>26</v>
      </c>
      <c r="J647" s="21" t="s">
        <v>32</v>
      </c>
      <c r="M647" s="12"/>
    </row>
    <row r="648" spans="1:13" ht="18" customHeight="1">
      <c r="A648" s="4">
        <v>647</v>
      </c>
      <c r="B648" s="37">
        <v>38221</v>
      </c>
      <c r="C648" s="34" t="s">
        <v>46</v>
      </c>
      <c r="D648" s="34" t="s">
        <v>4</v>
      </c>
      <c r="E648" s="34" t="s">
        <v>163</v>
      </c>
      <c r="F648" s="34" t="s">
        <v>144</v>
      </c>
      <c r="G648" s="21"/>
      <c r="H648" s="21"/>
      <c r="I648" s="21" t="s">
        <v>14</v>
      </c>
      <c r="J648" s="21" t="s">
        <v>38</v>
      </c>
      <c r="M648" s="12"/>
    </row>
    <row r="649" spans="1:13" ht="18" customHeight="1">
      <c r="A649" s="4">
        <v>648</v>
      </c>
      <c r="B649" s="37">
        <v>38221</v>
      </c>
      <c r="C649" s="34" t="s">
        <v>33</v>
      </c>
      <c r="D649" s="34" t="s">
        <v>210</v>
      </c>
      <c r="E649" s="34" t="s">
        <v>168</v>
      </c>
      <c r="F649" s="34" t="s">
        <v>6</v>
      </c>
      <c r="G649" s="21"/>
      <c r="H649" s="21"/>
      <c r="I649" s="21" t="s">
        <v>13</v>
      </c>
      <c r="J649" s="21" t="s">
        <v>20</v>
      </c>
      <c r="M649" s="12"/>
    </row>
    <row r="650" spans="1:13" ht="18" customHeight="1">
      <c r="A650" s="4">
        <v>649</v>
      </c>
      <c r="B650" s="37">
        <v>38221</v>
      </c>
      <c r="C650" s="34" t="s">
        <v>214</v>
      </c>
      <c r="D650" s="34" t="s">
        <v>173</v>
      </c>
      <c r="E650" s="34" t="s">
        <v>185</v>
      </c>
      <c r="F650" s="34" t="s">
        <v>213</v>
      </c>
      <c r="G650" s="21"/>
      <c r="H650" s="21"/>
      <c r="I650" s="21" t="s">
        <v>227</v>
      </c>
      <c r="J650" s="21" t="s">
        <v>31</v>
      </c>
      <c r="M650" s="12"/>
    </row>
    <row r="651" spans="1:13" ht="18" customHeight="1">
      <c r="A651" s="4">
        <v>650</v>
      </c>
      <c r="B651" s="37">
        <v>38221</v>
      </c>
      <c r="C651" s="34" t="s">
        <v>12</v>
      </c>
      <c r="D651" s="34" t="s">
        <v>131</v>
      </c>
      <c r="E651" s="34" t="s">
        <v>30</v>
      </c>
      <c r="F651" s="34" t="s">
        <v>211</v>
      </c>
      <c r="G651" s="21"/>
      <c r="H651" s="21"/>
      <c r="I651" s="21" t="s">
        <v>8</v>
      </c>
      <c r="J651" s="21" t="s">
        <v>228</v>
      </c>
      <c r="M651" s="12"/>
    </row>
    <row r="652" spans="1:13" ht="18" customHeight="1">
      <c r="A652" s="4">
        <v>651</v>
      </c>
      <c r="B652" s="37">
        <v>38222</v>
      </c>
      <c r="C652" s="34" t="s">
        <v>30</v>
      </c>
      <c r="D652" s="34" t="s">
        <v>148</v>
      </c>
      <c r="E652" s="34" t="s">
        <v>213</v>
      </c>
      <c r="F652" s="34" t="s">
        <v>5</v>
      </c>
      <c r="G652" s="21"/>
      <c r="H652" s="21"/>
      <c r="I652" s="21" t="s">
        <v>32</v>
      </c>
      <c r="J652" s="21" t="s">
        <v>227</v>
      </c>
      <c r="M652" s="12"/>
    </row>
    <row r="653" spans="1:13" ht="18" customHeight="1">
      <c r="A653" s="4">
        <v>652</v>
      </c>
      <c r="B653" s="37">
        <v>38223</v>
      </c>
      <c r="C653" s="34" t="s">
        <v>166</v>
      </c>
      <c r="D653" s="34" t="s">
        <v>27</v>
      </c>
      <c r="E653" s="34" t="s">
        <v>4</v>
      </c>
      <c r="F653" s="34" t="s">
        <v>163</v>
      </c>
      <c r="G653" s="21"/>
      <c r="H653" s="21"/>
      <c r="I653" s="21" t="s">
        <v>37</v>
      </c>
      <c r="J653" s="21" t="s">
        <v>20</v>
      </c>
      <c r="M653" s="12"/>
    </row>
    <row r="654" spans="1:13" ht="18" customHeight="1">
      <c r="A654" s="4">
        <v>653</v>
      </c>
      <c r="B654" s="37">
        <v>38223</v>
      </c>
      <c r="C654" s="34" t="s">
        <v>182</v>
      </c>
      <c r="D654" s="34" t="s">
        <v>185</v>
      </c>
      <c r="E654" s="34" t="s">
        <v>153</v>
      </c>
      <c r="F654" s="34" t="s">
        <v>214</v>
      </c>
      <c r="G654" s="21"/>
      <c r="H654" s="21"/>
      <c r="I654" s="21" t="s">
        <v>228</v>
      </c>
      <c r="J654" s="21" t="s">
        <v>26</v>
      </c>
      <c r="M654" s="12"/>
    </row>
    <row r="655" spans="1:13" ht="18" customHeight="1">
      <c r="A655" s="4">
        <v>654</v>
      </c>
      <c r="B655" s="37">
        <v>38223</v>
      </c>
      <c r="C655" s="34" t="s">
        <v>213</v>
      </c>
      <c r="D655" s="34" t="s">
        <v>12</v>
      </c>
      <c r="E655" s="34" t="s">
        <v>5</v>
      </c>
      <c r="F655" s="34" t="s">
        <v>148</v>
      </c>
      <c r="G655" s="21"/>
      <c r="H655" s="21"/>
      <c r="I655" s="21" t="s">
        <v>32</v>
      </c>
      <c r="J655" s="21" t="s">
        <v>227</v>
      </c>
      <c r="M655" s="12"/>
    </row>
    <row r="656" spans="1:13" ht="18" customHeight="1">
      <c r="A656" s="4">
        <v>655</v>
      </c>
      <c r="B656" s="37">
        <v>38223</v>
      </c>
      <c r="C656" s="34" t="s">
        <v>6</v>
      </c>
      <c r="D656" s="34" t="s">
        <v>10</v>
      </c>
      <c r="E656" s="34" t="s">
        <v>36</v>
      </c>
      <c r="F656" s="34" t="s">
        <v>168</v>
      </c>
      <c r="G656" s="21"/>
      <c r="H656" s="21"/>
      <c r="I656" s="21" t="s">
        <v>38</v>
      </c>
      <c r="J656" s="21" t="s">
        <v>13</v>
      </c>
      <c r="M656" s="12"/>
    </row>
    <row r="657" spans="1:13" ht="18" customHeight="1">
      <c r="A657" s="4">
        <v>656</v>
      </c>
      <c r="B657" s="37">
        <v>38223</v>
      </c>
      <c r="C657" s="34" t="s">
        <v>23</v>
      </c>
      <c r="D657" s="34" t="s">
        <v>146</v>
      </c>
      <c r="E657" s="34" t="s">
        <v>178</v>
      </c>
      <c r="F657" s="34" t="s">
        <v>131</v>
      </c>
      <c r="G657" s="21"/>
      <c r="H657" s="21"/>
      <c r="I657" s="21" t="s">
        <v>31</v>
      </c>
      <c r="J657" s="21" t="s">
        <v>8</v>
      </c>
      <c r="M657" s="12"/>
    </row>
    <row r="658" spans="1:13" ht="18" customHeight="1">
      <c r="A658" s="4">
        <v>657</v>
      </c>
      <c r="B658" s="37">
        <v>38223</v>
      </c>
      <c r="C658" s="34" t="s">
        <v>144</v>
      </c>
      <c r="D658" s="34" t="s">
        <v>16</v>
      </c>
      <c r="E658" s="34" t="s">
        <v>22</v>
      </c>
      <c r="F658" s="34" t="s">
        <v>43</v>
      </c>
      <c r="G658" s="21"/>
      <c r="H658" s="21"/>
      <c r="I658" s="21" t="s">
        <v>19</v>
      </c>
      <c r="J658" s="21" t="s">
        <v>14</v>
      </c>
      <c r="M658" s="12"/>
    </row>
    <row r="659" spans="1:13" ht="18" customHeight="1">
      <c r="A659" s="4">
        <v>658</v>
      </c>
      <c r="B659" s="37">
        <v>38224</v>
      </c>
      <c r="C659" s="34" t="s">
        <v>5</v>
      </c>
      <c r="D659" s="34" t="s">
        <v>30</v>
      </c>
      <c r="E659" s="34" t="s">
        <v>148</v>
      </c>
      <c r="F659" s="34" t="s">
        <v>12</v>
      </c>
      <c r="G659" s="21"/>
      <c r="H659" s="21"/>
      <c r="I659" s="21" t="s">
        <v>32</v>
      </c>
      <c r="J659" s="21" t="s">
        <v>227</v>
      </c>
      <c r="M659" s="12"/>
    </row>
    <row r="660" spans="1:13" ht="18" customHeight="1">
      <c r="A660" s="4">
        <v>659</v>
      </c>
      <c r="B660" s="37">
        <v>38224</v>
      </c>
      <c r="C660" s="34" t="s">
        <v>173</v>
      </c>
      <c r="D660" s="34" t="s">
        <v>153</v>
      </c>
      <c r="E660" s="34" t="s">
        <v>214</v>
      </c>
      <c r="F660" s="34" t="s">
        <v>185</v>
      </c>
      <c r="G660" s="21"/>
      <c r="H660" s="21"/>
      <c r="I660" s="21" t="s">
        <v>228</v>
      </c>
      <c r="J660" s="21" t="s">
        <v>26</v>
      </c>
      <c r="M660" s="12"/>
    </row>
    <row r="661" spans="1:13" ht="18" customHeight="1">
      <c r="A661" s="4">
        <v>660</v>
      </c>
      <c r="B661" s="37">
        <v>38224</v>
      </c>
      <c r="C661" s="34" t="s">
        <v>168</v>
      </c>
      <c r="D661" s="34" t="s">
        <v>7</v>
      </c>
      <c r="E661" s="34" t="s">
        <v>10</v>
      </c>
      <c r="F661" s="34" t="s">
        <v>36</v>
      </c>
      <c r="G661" s="21"/>
      <c r="H661" s="21"/>
      <c r="I661" s="21" t="s">
        <v>38</v>
      </c>
      <c r="J661" s="21" t="s">
        <v>13</v>
      </c>
      <c r="M661" s="12"/>
    </row>
    <row r="662" spans="1:13" ht="18" customHeight="1">
      <c r="A662" s="4">
        <v>661</v>
      </c>
      <c r="B662" s="37">
        <v>38224</v>
      </c>
      <c r="C662" s="34" t="s">
        <v>131</v>
      </c>
      <c r="D662" s="34" t="s">
        <v>178</v>
      </c>
      <c r="E662" s="34" t="s">
        <v>29</v>
      </c>
      <c r="F662" s="34" t="s">
        <v>146</v>
      </c>
      <c r="G662" s="21"/>
      <c r="H662" s="21"/>
      <c r="I662" s="21" t="s">
        <v>31</v>
      </c>
      <c r="J662" s="21" t="s">
        <v>8</v>
      </c>
      <c r="M662" s="12"/>
    </row>
    <row r="663" spans="1:13" ht="18" customHeight="1">
      <c r="A663" s="4">
        <v>662</v>
      </c>
      <c r="B663" s="37">
        <v>38224</v>
      </c>
      <c r="C663" s="34" t="s">
        <v>43</v>
      </c>
      <c r="D663" s="34" t="s">
        <v>210</v>
      </c>
      <c r="E663" s="34" t="s">
        <v>16</v>
      </c>
      <c r="F663" s="34" t="s">
        <v>22</v>
      </c>
      <c r="G663" s="21"/>
      <c r="H663" s="21"/>
      <c r="I663" s="21" t="s">
        <v>19</v>
      </c>
      <c r="J663" s="21" t="s">
        <v>14</v>
      </c>
      <c r="M663" s="12"/>
    </row>
    <row r="664" spans="1:13" ht="18" customHeight="1">
      <c r="A664" s="4">
        <v>663</v>
      </c>
      <c r="B664" s="37">
        <v>38224</v>
      </c>
      <c r="C664" s="34" t="s">
        <v>163</v>
      </c>
      <c r="D664" s="34" t="s">
        <v>35</v>
      </c>
      <c r="E664" s="34" t="s">
        <v>27</v>
      </c>
      <c r="F664" s="34" t="s">
        <v>4</v>
      </c>
      <c r="G664" s="21"/>
      <c r="H664" s="21"/>
      <c r="I664" s="21" t="s">
        <v>37</v>
      </c>
      <c r="J664" s="21" t="s">
        <v>20</v>
      </c>
      <c r="M664" s="12"/>
    </row>
    <row r="665" spans="1:13" ht="18" customHeight="1">
      <c r="A665" s="4">
        <v>664</v>
      </c>
      <c r="B665" s="37">
        <v>38225</v>
      </c>
      <c r="C665" s="34" t="s">
        <v>4</v>
      </c>
      <c r="D665" s="34" t="s">
        <v>166</v>
      </c>
      <c r="E665" s="34" t="s">
        <v>35</v>
      </c>
      <c r="F665" s="34" t="s">
        <v>27</v>
      </c>
      <c r="G665" s="21"/>
      <c r="H665" s="21"/>
      <c r="I665" s="21" t="s">
        <v>37</v>
      </c>
      <c r="J665" s="21" t="s">
        <v>20</v>
      </c>
      <c r="M665" s="12"/>
    </row>
    <row r="666" spans="1:13" ht="18" customHeight="1">
      <c r="A666" s="4">
        <v>665</v>
      </c>
      <c r="B666" s="37">
        <v>38225</v>
      </c>
      <c r="C666" s="34" t="s">
        <v>36</v>
      </c>
      <c r="D666" s="34" t="s">
        <v>6</v>
      </c>
      <c r="E666" s="34" t="s">
        <v>7</v>
      </c>
      <c r="F666" s="34" t="s">
        <v>10</v>
      </c>
      <c r="G666" s="21"/>
      <c r="H666" s="21"/>
      <c r="I666" s="21" t="s">
        <v>38</v>
      </c>
      <c r="J666" s="21" t="s">
        <v>13</v>
      </c>
      <c r="M666" s="12"/>
    </row>
    <row r="667" spans="1:13" ht="18" customHeight="1">
      <c r="A667" s="4">
        <v>666</v>
      </c>
      <c r="B667" s="37">
        <v>38225</v>
      </c>
      <c r="C667" s="36" t="s">
        <v>22</v>
      </c>
      <c r="D667" s="34" t="s">
        <v>144</v>
      </c>
      <c r="E667" s="34" t="s">
        <v>210</v>
      </c>
      <c r="F667" s="34" t="s">
        <v>16</v>
      </c>
      <c r="G667" s="21"/>
      <c r="H667" s="21"/>
      <c r="I667" s="21" t="s">
        <v>19</v>
      </c>
      <c r="J667" s="21" t="s">
        <v>14</v>
      </c>
      <c r="M667" s="13"/>
    </row>
    <row r="668" spans="1:13" ht="18" customHeight="1">
      <c r="A668" s="4">
        <v>667</v>
      </c>
      <c r="B668" s="37">
        <v>38226</v>
      </c>
      <c r="C668" s="34" t="s">
        <v>148</v>
      </c>
      <c r="D668" s="34" t="s">
        <v>213</v>
      </c>
      <c r="E668" s="34" t="s">
        <v>12</v>
      </c>
      <c r="F668" s="34" t="s">
        <v>30</v>
      </c>
      <c r="G668" s="21"/>
      <c r="H668" s="21"/>
      <c r="I668" s="21" t="s">
        <v>32</v>
      </c>
      <c r="J668" s="21" t="s">
        <v>228</v>
      </c>
      <c r="M668" s="12"/>
    </row>
    <row r="669" spans="1:13" ht="18" customHeight="1">
      <c r="A669" s="4">
        <v>668</v>
      </c>
      <c r="B669" s="37">
        <v>38226</v>
      </c>
      <c r="C669" s="34" t="s">
        <v>161</v>
      </c>
      <c r="D669" s="34" t="s">
        <v>182</v>
      </c>
      <c r="E669" s="34" t="s">
        <v>142</v>
      </c>
      <c r="F669" s="34" t="s">
        <v>47</v>
      </c>
      <c r="G669" s="21"/>
      <c r="H669" s="21"/>
      <c r="I669" s="21" t="s">
        <v>227</v>
      </c>
      <c r="J669" s="21" t="s">
        <v>8</v>
      </c>
      <c r="M669" s="12"/>
    </row>
    <row r="670" spans="1:13" ht="18" customHeight="1">
      <c r="A670" s="4">
        <v>669</v>
      </c>
      <c r="B670" s="37">
        <v>38226</v>
      </c>
      <c r="C670" s="34" t="s">
        <v>10</v>
      </c>
      <c r="D670" s="34" t="s">
        <v>168</v>
      </c>
      <c r="E670" s="34" t="s">
        <v>49</v>
      </c>
      <c r="F670" s="34" t="s">
        <v>35</v>
      </c>
      <c r="G670" s="21"/>
      <c r="H670" s="21"/>
      <c r="I670" s="21" t="s">
        <v>20</v>
      </c>
      <c r="J670" s="21" t="s">
        <v>13</v>
      </c>
      <c r="M670" s="12"/>
    </row>
    <row r="671" spans="1:13" ht="18" customHeight="1">
      <c r="A671" s="4">
        <v>670</v>
      </c>
      <c r="B671" s="37">
        <v>38226</v>
      </c>
      <c r="C671" s="34" t="s">
        <v>17</v>
      </c>
      <c r="D671" s="34" t="s">
        <v>163</v>
      </c>
      <c r="E671" s="34" t="s">
        <v>6</v>
      </c>
      <c r="F671" s="34" t="s">
        <v>210</v>
      </c>
      <c r="G671" s="21"/>
      <c r="H671" s="21"/>
      <c r="I671" s="21" t="s">
        <v>14</v>
      </c>
      <c r="J671" s="21" t="s">
        <v>37</v>
      </c>
      <c r="M671" s="12"/>
    </row>
    <row r="672" spans="1:13" ht="18" customHeight="1">
      <c r="A672" s="4">
        <v>671</v>
      </c>
      <c r="B672" s="37">
        <v>38226</v>
      </c>
      <c r="C672" s="34" t="s">
        <v>16</v>
      </c>
      <c r="D672" s="34" t="s">
        <v>43</v>
      </c>
      <c r="E672" s="34" t="s">
        <v>144</v>
      </c>
      <c r="F672" s="34" t="s">
        <v>46</v>
      </c>
      <c r="G672" s="21"/>
      <c r="H672" s="21"/>
      <c r="I672" s="21" t="s">
        <v>38</v>
      </c>
      <c r="J672" s="21" t="s">
        <v>19</v>
      </c>
      <c r="M672" s="12"/>
    </row>
    <row r="673" spans="1:13" ht="18" customHeight="1">
      <c r="A673" s="4">
        <v>672</v>
      </c>
      <c r="B673" s="37">
        <v>38227</v>
      </c>
      <c r="C673" s="34" t="s">
        <v>35</v>
      </c>
      <c r="D673" s="34" t="s">
        <v>72</v>
      </c>
      <c r="E673" s="34" t="s">
        <v>168</v>
      </c>
      <c r="F673" s="34" t="s">
        <v>49</v>
      </c>
      <c r="G673" s="21"/>
      <c r="H673" s="21"/>
      <c r="I673" s="21" t="s">
        <v>20</v>
      </c>
      <c r="J673" s="21" t="s">
        <v>13</v>
      </c>
      <c r="M673" s="12"/>
    </row>
    <row r="674" spans="1:13" ht="18" customHeight="1">
      <c r="A674" s="4">
        <v>673</v>
      </c>
      <c r="B674" s="37">
        <v>38227</v>
      </c>
      <c r="C674" s="34" t="s">
        <v>47</v>
      </c>
      <c r="D674" s="34" t="s">
        <v>173</v>
      </c>
      <c r="E674" s="34" t="s">
        <v>185</v>
      </c>
      <c r="F674" s="34" t="s">
        <v>142</v>
      </c>
      <c r="G674" s="21"/>
      <c r="H674" s="21"/>
      <c r="I674" s="21" t="s">
        <v>227</v>
      </c>
      <c r="J674" s="21" t="s">
        <v>8</v>
      </c>
      <c r="M674" s="12"/>
    </row>
    <row r="675" spans="1:13" ht="18" customHeight="1">
      <c r="A675" s="4">
        <v>674</v>
      </c>
      <c r="B675" s="37">
        <v>38227</v>
      </c>
      <c r="C675" s="34" t="s">
        <v>46</v>
      </c>
      <c r="D675" s="34" t="s">
        <v>4</v>
      </c>
      <c r="E675" s="34" t="s">
        <v>43</v>
      </c>
      <c r="F675" s="34" t="s">
        <v>144</v>
      </c>
      <c r="G675" s="21"/>
      <c r="H675" s="21"/>
      <c r="I675" s="21" t="s">
        <v>38</v>
      </c>
      <c r="J675" s="21" t="s">
        <v>19</v>
      </c>
      <c r="M675" s="12"/>
    </row>
    <row r="676" spans="1:13" ht="18" customHeight="1">
      <c r="A676" s="4">
        <v>675</v>
      </c>
      <c r="B676" s="37">
        <v>38227</v>
      </c>
      <c r="C676" s="34" t="s">
        <v>210</v>
      </c>
      <c r="D676" s="34" t="s">
        <v>22</v>
      </c>
      <c r="E676" s="34" t="s">
        <v>163</v>
      </c>
      <c r="F676" s="34" t="s">
        <v>6</v>
      </c>
      <c r="G676" s="21"/>
      <c r="H676" s="21"/>
      <c r="I676" s="21" t="s">
        <v>14</v>
      </c>
      <c r="J676" s="21" t="s">
        <v>37</v>
      </c>
      <c r="M676" s="12"/>
    </row>
    <row r="677" spans="1:13" ht="18" customHeight="1">
      <c r="A677" s="4">
        <v>676</v>
      </c>
      <c r="B677" s="37">
        <v>38227</v>
      </c>
      <c r="C677" s="34" t="s">
        <v>146</v>
      </c>
      <c r="D677" s="34" t="s">
        <v>131</v>
      </c>
      <c r="E677" s="34" t="s">
        <v>23</v>
      </c>
      <c r="F677" s="34" t="s">
        <v>29</v>
      </c>
      <c r="G677" s="21"/>
      <c r="H677" s="21"/>
      <c r="I677" s="21" t="s">
        <v>31</v>
      </c>
      <c r="J677" s="21" t="s">
        <v>26</v>
      </c>
      <c r="M677" s="12"/>
    </row>
    <row r="678" spans="1:13" ht="18" customHeight="1">
      <c r="A678" s="4">
        <v>677</v>
      </c>
      <c r="B678" s="37">
        <v>38227</v>
      </c>
      <c r="C678" s="34" t="s">
        <v>12</v>
      </c>
      <c r="D678" s="34" t="s">
        <v>5</v>
      </c>
      <c r="E678" s="34" t="s">
        <v>30</v>
      </c>
      <c r="F678" s="34" t="s">
        <v>213</v>
      </c>
      <c r="G678" s="21"/>
      <c r="H678" s="21"/>
      <c r="I678" s="21" t="s">
        <v>32</v>
      </c>
      <c r="J678" s="21" t="s">
        <v>228</v>
      </c>
      <c r="M678" s="12"/>
    </row>
    <row r="679" spans="1:13" ht="18" customHeight="1">
      <c r="A679" s="4">
        <v>678</v>
      </c>
      <c r="B679" s="37">
        <v>38228</v>
      </c>
      <c r="C679" s="34" t="s">
        <v>49</v>
      </c>
      <c r="D679" s="34" t="s">
        <v>10</v>
      </c>
      <c r="E679" s="34" t="s">
        <v>72</v>
      </c>
      <c r="F679" s="34" t="s">
        <v>168</v>
      </c>
      <c r="G679" s="21"/>
      <c r="H679" s="21"/>
      <c r="I679" s="21" t="s">
        <v>20</v>
      </c>
      <c r="J679" s="21" t="s">
        <v>13</v>
      </c>
      <c r="M679" s="12"/>
    </row>
    <row r="680" spans="1:13" ht="18" customHeight="1">
      <c r="A680" s="4">
        <v>679</v>
      </c>
      <c r="B680" s="37">
        <v>38228</v>
      </c>
      <c r="C680" s="34" t="s">
        <v>29</v>
      </c>
      <c r="D680" s="34" t="s">
        <v>23</v>
      </c>
      <c r="E680" s="34" t="s">
        <v>131</v>
      </c>
      <c r="F680" s="34" t="s">
        <v>178</v>
      </c>
      <c r="G680" s="21"/>
      <c r="H680" s="21"/>
      <c r="I680" s="21" t="s">
        <v>31</v>
      </c>
      <c r="J680" s="21" t="s">
        <v>26</v>
      </c>
      <c r="M680" s="12"/>
    </row>
    <row r="681" spans="1:13" ht="18" customHeight="1">
      <c r="A681" s="4">
        <v>680</v>
      </c>
      <c r="B681" s="37">
        <v>38228</v>
      </c>
      <c r="C681" s="34" t="s">
        <v>30</v>
      </c>
      <c r="D681" s="34" t="s">
        <v>148</v>
      </c>
      <c r="E681" s="34" t="s">
        <v>213</v>
      </c>
      <c r="F681" s="34" t="s">
        <v>5</v>
      </c>
      <c r="G681" s="21"/>
      <c r="H681" s="21"/>
      <c r="I681" s="21" t="s">
        <v>32</v>
      </c>
      <c r="J681" s="21" t="s">
        <v>228</v>
      </c>
      <c r="M681" s="12"/>
    </row>
    <row r="682" spans="1:13" ht="18" customHeight="1">
      <c r="A682" s="4">
        <v>681</v>
      </c>
      <c r="B682" s="37">
        <v>38228</v>
      </c>
      <c r="C682" s="34" t="s">
        <v>144</v>
      </c>
      <c r="D682" s="34" t="s">
        <v>16</v>
      </c>
      <c r="E682" s="34" t="s">
        <v>4</v>
      </c>
      <c r="F682" s="34" t="s">
        <v>43</v>
      </c>
      <c r="G682" s="21"/>
      <c r="H682" s="21"/>
      <c r="I682" s="21" t="s">
        <v>38</v>
      </c>
      <c r="J682" s="21" t="s">
        <v>19</v>
      </c>
      <c r="M682" s="12"/>
    </row>
    <row r="683" spans="1:13" ht="18" customHeight="1">
      <c r="A683" s="4">
        <v>682</v>
      </c>
      <c r="B683" s="37">
        <v>38228</v>
      </c>
      <c r="C683" s="34" t="s">
        <v>142</v>
      </c>
      <c r="D683" s="34" t="s">
        <v>214</v>
      </c>
      <c r="E683" s="34" t="s">
        <v>161</v>
      </c>
      <c r="F683" s="34" t="s">
        <v>182</v>
      </c>
      <c r="G683" s="21"/>
      <c r="H683" s="21"/>
      <c r="I683" s="21" t="s">
        <v>227</v>
      </c>
      <c r="J683" s="21" t="s">
        <v>8</v>
      </c>
      <c r="M683" s="12"/>
    </row>
    <row r="684" spans="1:13" ht="18" customHeight="1">
      <c r="A684" s="4">
        <v>683</v>
      </c>
      <c r="B684" s="37">
        <v>38229</v>
      </c>
      <c r="C684" s="34" t="s">
        <v>213</v>
      </c>
      <c r="D684" s="34" t="s">
        <v>12</v>
      </c>
      <c r="E684" s="34" t="s">
        <v>5</v>
      </c>
      <c r="F684" s="34" t="s">
        <v>148</v>
      </c>
      <c r="G684" s="21"/>
      <c r="H684" s="21"/>
      <c r="I684" s="21" t="s">
        <v>8</v>
      </c>
      <c r="J684" s="21" t="s">
        <v>32</v>
      </c>
      <c r="M684" s="12"/>
    </row>
    <row r="685" spans="1:13" ht="18" customHeight="1">
      <c r="A685" s="4">
        <v>684</v>
      </c>
      <c r="B685" s="37">
        <v>38230</v>
      </c>
      <c r="C685" s="34" t="s">
        <v>153</v>
      </c>
      <c r="D685" s="34" t="s">
        <v>142</v>
      </c>
      <c r="E685" s="34" t="s">
        <v>47</v>
      </c>
      <c r="F685" s="34" t="s">
        <v>24</v>
      </c>
      <c r="G685" s="21"/>
      <c r="H685" s="21"/>
      <c r="I685" s="21" t="s">
        <v>228</v>
      </c>
      <c r="J685" s="21" t="s">
        <v>31</v>
      </c>
      <c r="M685" s="12"/>
    </row>
    <row r="686" spans="1:13" ht="18" customHeight="1">
      <c r="A686" s="4">
        <v>685</v>
      </c>
      <c r="B686" s="37">
        <v>38230</v>
      </c>
      <c r="C686" s="34" t="s">
        <v>168</v>
      </c>
      <c r="D686" s="34" t="s">
        <v>46</v>
      </c>
      <c r="E686" s="36" t="s">
        <v>16</v>
      </c>
      <c r="F686" s="34" t="s">
        <v>22</v>
      </c>
      <c r="G686" s="21"/>
      <c r="H686" s="21"/>
      <c r="I686" s="21" t="s">
        <v>37</v>
      </c>
      <c r="J686" s="21" t="s">
        <v>13</v>
      </c>
      <c r="M686" s="12"/>
    </row>
    <row r="687" spans="1:13" ht="18" customHeight="1">
      <c r="A687" s="4">
        <v>686</v>
      </c>
      <c r="B687" s="37">
        <v>38230</v>
      </c>
      <c r="C687" s="34" t="s">
        <v>36</v>
      </c>
      <c r="D687" s="34" t="s">
        <v>33</v>
      </c>
      <c r="E687" s="34" t="s">
        <v>166</v>
      </c>
      <c r="F687" s="34" t="s">
        <v>4</v>
      </c>
      <c r="G687" s="21"/>
      <c r="H687" s="21"/>
      <c r="I687" s="21" t="s">
        <v>14</v>
      </c>
      <c r="J687" s="21" t="s">
        <v>19</v>
      </c>
      <c r="M687" s="12"/>
    </row>
    <row r="688" spans="1:13" ht="18" customHeight="1">
      <c r="A688" s="4">
        <v>687</v>
      </c>
      <c r="B688" s="37">
        <v>38230</v>
      </c>
      <c r="C688" s="34" t="s">
        <v>131</v>
      </c>
      <c r="D688" s="34" t="s">
        <v>29</v>
      </c>
      <c r="E688" s="34" t="s">
        <v>12</v>
      </c>
      <c r="F688" s="34" t="s">
        <v>30</v>
      </c>
      <c r="G688" s="21"/>
      <c r="H688" s="21"/>
      <c r="I688" s="21" t="s">
        <v>8</v>
      </c>
      <c r="J688" s="21" t="s">
        <v>32</v>
      </c>
      <c r="M688" s="12"/>
    </row>
    <row r="689" spans="1:13" ht="18" customHeight="1">
      <c r="A689" s="4">
        <v>688</v>
      </c>
      <c r="B689" s="37">
        <v>38230</v>
      </c>
      <c r="C689" s="34" t="s">
        <v>163</v>
      </c>
      <c r="D689" s="34" t="s">
        <v>218</v>
      </c>
      <c r="E689" s="34" t="s">
        <v>21</v>
      </c>
      <c r="F689" s="34" t="s">
        <v>72</v>
      </c>
      <c r="G689" s="21"/>
      <c r="H689" s="21"/>
      <c r="I689" s="21" t="s">
        <v>20</v>
      </c>
      <c r="J689" s="21" t="s">
        <v>38</v>
      </c>
      <c r="M689" s="12"/>
    </row>
    <row r="690" spans="1:13" ht="18" customHeight="1">
      <c r="A690" s="4">
        <v>689</v>
      </c>
      <c r="B690" s="37">
        <v>38230</v>
      </c>
      <c r="C690" s="34" t="s">
        <v>214</v>
      </c>
      <c r="D690" s="34" t="s">
        <v>146</v>
      </c>
      <c r="E690" s="34" t="s">
        <v>173</v>
      </c>
      <c r="F690" s="34" t="s">
        <v>161</v>
      </c>
      <c r="G690" s="21"/>
      <c r="H690" s="21"/>
      <c r="I690" s="21" t="s">
        <v>26</v>
      </c>
      <c r="J690" s="21" t="s">
        <v>227</v>
      </c>
      <c r="M690" s="12"/>
    </row>
    <row r="691" spans="1:13" ht="18" customHeight="1">
      <c r="A691" s="4">
        <v>690</v>
      </c>
      <c r="B691" s="37">
        <v>38231</v>
      </c>
      <c r="C691" s="34" t="s">
        <v>4</v>
      </c>
      <c r="D691" s="34" t="s">
        <v>144</v>
      </c>
      <c r="E691" s="34" t="s">
        <v>33</v>
      </c>
      <c r="F691" s="34" t="s">
        <v>166</v>
      </c>
      <c r="G691" s="21"/>
      <c r="H691" s="21"/>
      <c r="I691" s="21" t="s">
        <v>14</v>
      </c>
      <c r="J691" s="21" t="s">
        <v>19</v>
      </c>
      <c r="M691" s="12"/>
    </row>
    <row r="692" spans="1:13" ht="18" customHeight="1">
      <c r="A692" s="4">
        <v>691</v>
      </c>
      <c r="B692" s="37">
        <v>38231</v>
      </c>
      <c r="C692" s="34" t="s">
        <v>72</v>
      </c>
      <c r="D692" s="34" t="s">
        <v>49</v>
      </c>
      <c r="E692" s="34" t="s">
        <v>218</v>
      </c>
      <c r="F692" s="34" t="s">
        <v>21</v>
      </c>
      <c r="G692" s="21"/>
      <c r="H692" s="21"/>
      <c r="I692" s="21" t="s">
        <v>20</v>
      </c>
      <c r="J692" s="21" t="s">
        <v>38</v>
      </c>
      <c r="M692" s="12"/>
    </row>
    <row r="693" spans="1:13" ht="18" customHeight="1">
      <c r="A693" s="4">
        <v>692</v>
      </c>
      <c r="B693" s="37">
        <v>38231</v>
      </c>
      <c r="C693" s="34" t="s">
        <v>5</v>
      </c>
      <c r="D693" s="34" t="s">
        <v>178</v>
      </c>
      <c r="E693" s="34" t="s">
        <v>148</v>
      </c>
      <c r="F693" s="34" t="s">
        <v>213</v>
      </c>
      <c r="G693" s="21"/>
      <c r="H693" s="21"/>
      <c r="I693" s="21" t="s">
        <v>8</v>
      </c>
      <c r="J693" s="21" t="s">
        <v>32</v>
      </c>
      <c r="M693" s="12"/>
    </row>
    <row r="694" spans="1:13" ht="18" customHeight="1">
      <c r="A694" s="4">
        <v>693</v>
      </c>
      <c r="B694" s="37">
        <v>38231</v>
      </c>
      <c r="C694" s="34" t="s">
        <v>173</v>
      </c>
      <c r="D694" s="36" t="s">
        <v>182</v>
      </c>
      <c r="E694" s="34" t="s">
        <v>161</v>
      </c>
      <c r="F694" s="34" t="s">
        <v>146</v>
      </c>
      <c r="G694" s="21"/>
      <c r="H694" s="21"/>
      <c r="I694" s="21" t="s">
        <v>26</v>
      </c>
      <c r="J694" s="21" t="s">
        <v>227</v>
      </c>
      <c r="M694" s="12"/>
    </row>
    <row r="695" spans="1:13" ht="18" customHeight="1">
      <c r="A695" s="4">
        <v>694</v>
      </c>
      <c r="B695" s="37">
        <v>38231</v>
      </c>
      <c r="C695" s="34" t="s">
        <v>24</v>
      </c>
      <c r="D695" s="34" t="s">
        <v>185</v>
      </c>
      <c r="E695" s="34" t="s">
        <v>142</v>
      </c>
      <c r="F695" s="34" t="s">
        <v>47</v>
      </c>
      <c r="G695" s="21"/>
      <c r="H695" s="21"/>
      <c r="I695" s="21" t="s">
        <v>228</v>
      </c>
      <c r="J695" s="21" t="s">
        <v>31</v>
      </c>
      <c r="M695" s="12"/>
    </row>
    <row r="696" spans="1:13" ht="18" customHeight="1">
      <c r="A696" s="4">
        <v>695</v>
      </c>
      <c r="B696" s="37">
        <v>38231</v>
      </c>
      <c r="C696" s="36" t="s">
        <v>22</v>
      </c>
      <c r="D696" s="34" t="s">
        <v>15</v>
      </c>
      <c r="E696" s="34" t="s">
        <v>46</v>
      </c>
      <c r="F696" s="34" t="s">
        <v>16</v>
      </c>
      <c r="G696" s="21"/>
      <c r="H696" s="21"/>
      <c r="I696" s="21" t="s">
        <v>37</v>
      </c>
      <c r="J696" s="21" t="s">
        <v>13</v>
      </c>
      <c r="M696" s="13"/>
    </row>
    <row r="697" spans="1:13" ht="18" customHeight="1">
      <c r="A697" s="4">
        <v>696</v>
      </c>
      <c r="B697" s="37">
        <v>38232</v>
      </c>
      <c r="C697" s="34" t="s">
        <v>166</v>
      </c>
      <c r="D697" s="34" t="s">
        <v>36</v>
      </c>
      <c r="E697" s="34" t="s">
        <v>144</v>
      </c>
      <c r="F697" s="34" t="s">
        <v>33</v>
      </c>
      <c r="G697" s="21"/>
      <c r="H697" s="21"/>
      <c r="I697" s="21" t="s">
        <v>14</v>
      </c>
      <c r="J697" s="21" t="s">
        <v>19</v>
      </c>
      <c r="M697" s="12"/>
    </row>
    <row r="698" spans="1:13" ht="18" customHeight="1">
      <c r="A698" s="4">
        <v>697</v>
      </c>
      <c r="B698" s="37">
        <v>38232</v>
      </c>
      <c r="C698" s="34" t="s">
        <v>21</v>
      </c>
      <c r="D698" s="34" t="s">
        <v>163</v>
      </c>
      <c r="E698" s="34" t="s">
        <v>49</v>
      </c>
      <c r="F698" s="34" t="s">
        <v>218</v>
      </c>
      <c r="G698" s="21"/>
      <c r="H698" s="21"/>
      <c r="I698" s="21" t="s">
        <v>20</v>
      </c>
      <c r="J698" s="21" t="s">
        <v>38</v>
      </c>
      <c r="M698" s="12"/>
    </row>
    <row r="699" spans="1:13" ht="18" customHeight="1">
      <c r="A699" s="4">
        <v>698</v>
      </c>
      <c r="B699" s="37">
        <v>38233</v>
      </c>
      <c r="C699" s="34" t="s">
        <v>148</v>
      </c>
      <c r="D699" s="34" t="s">
        <v>161</v>
      </c>
      <c r="E699" s="34" t="s">
        <v>30</v>
      </c>
      <c r="F699" s="34" t="s">
        <v>50</v>
      </c>
      <c r="G699" s="21"/>
      <c r="H699" s="21"/>
      <c r="I699" s="21" t="s">
        <v>31</v>
      </c>
      <c r="J699" s="21" t="s">
        <v>32</v>
      </c>
      <c r="M699" s="12"/>
    </row>
    <row r="700" spans="1:13" ht="18" customHeight="1">
      <c r="A700" s="4">
        <v>699</v>
      </c>
      <c r="B700" s="37">
        <v>38233</v>
      </c>
      <c r="C700" s="34" t="s">
        <v>33</v>
      </c>
      <c r="D700" s="34" t="s">
        <v>210</v>
      </c>
      <c r="E700" s="34" t="s">
        <v>10</v>
      </c>
      <c r="F700" s="34" t="s">
        <v>6</v>
      </c>
      <c r="G700" s="21"/>
      <c r="H700" s="21"/>
      <c r="I700" s="21" t="s">
        <v>13</v>
      </c>
      <c r="J700" s="21" t="s">
        <v>14</v>
      </c>
      <c r="M700" s="12"/>
    </row>
    <row r="701" spans="1:13" ht="18" customHeight="1">
      <c r="A701" s="4">
        <v>700</v>
      </c>
      <c r="B701" s="37">
        <v>38233</v>
      </c>
      <c r="C701" s="34" t="s">
        <v>146</v>
      </c>
      <c r="D701" s="34" t="s">
        <v>214</v>
      </c>
      <c r="E701" s="34" t="s">
        <v>182</v>
      </c>
      <c r="F701" s="34" t="s">
        <v>142</v>
      </c>
      <c r="G701" s="21"/>
      <c r="H701" s="21"/>
      <c r="I701" s="21" t="s">
        <v>227</v>
      </c>
      <c r="J701" s="21" t="s">
        <v>228</v>
      </c>
      <c r="M701" s="12"/>
    </row>
    <row r="702" spans="1:13" ht="18" customHeight="1">
      <c r="A702" s="4">
        <v>701</v>
      </c>
      <c r="B702" s="37">
        <v>38233</v>
      </c>
      <c r="C702" s="34" t="s">
        <v>16</v>
      </c>
      <c r="D702" s="34" t="s">
        <v>168</v>
      </c>
      <c r="E702" s="34" t="s">
        <v>15</v>
      </c>
      <c r="F702" s="34" t="s">
        <v>46</v>
      </c>
      <c r="G702" s="21"/>
      <c r="H702" s="21"/>
      <c r="I702" s="21" t="s">
        <v>19</v>
      </c>
      <c r="J702" s="21" t="s">
        <v>20</v>
      </c>
      <c r="M702" s="12"/>
    </row>
    <row r="703" spans="1:13" ht="18" customHeight="1">
      <c r="A703" s="4">
        <v>702</v>
      </c>
      <c r="B703" s="37">
        <v>38234</v>
      </c>
      <c r="C703" s="34" t="s">
        <v>47</v>
      </c>
      <c r="D703" s="34" t="s">
        <v>173</v>
      </c>
      <c r="E703" s="34" t="s">
        <v>185</v>
      </c>
      <c r="F703" s="34" t="s">
        <v>153</v>
      </c>
      <c r="G703" s="21"/>
      <c r="H703" s="21"/>
      <c r="I703" s="21" t="s">
        <v>227</v>
      </c>
      <c r="J703" s="21" t="s">
        <v>228</v>
      </c>
      <c r="M703" s="12"/>
    </row>
    <row r="704" spans="1:13" ht="18" customHeight="1">
      <c r="A704" s="4">
        <v>703</v>
      </c>
      <c r="B704" s="37">
        <v>38234</v>
      </c>
      <c r="C704" s="34" t="s">
        <v>211</v>
      </c>
      <c r="D704" s="34" t="s">
        <v>5</v>
      </c>
      <c r="E704" s="34" t="s">
        <v>12</v>
      </c>
      <c r="F704" s="34" t="s">
        <v>131</v>
      </c>
      <c r="G704" s="21"/>
      <c r="H704" s="21"/>
      <c r="I704" s="21" t="s">
        <v>8</v>
      </c>
      <c r="J704" s="21" t="s">
        <v>26</v>
      </c>
      <c r="M704" s="12"/>
    </row>
    <row r="705" spans="1:13" ht="18" customHeight="1">
      <c r="A705" s="4">
        <v>704</v>
      </c>
      <c r="B705" s="37">
        <v>38234</v>
      </c>
      <c r="C705" s="34" t="s">
        <v>46</v>
      </c>
      <c r="D705" s="34" t="s">
        <v>21</v>
      </c>
      <c r="E705" s="34" t="s">
        <v>168</v>
      </c>
      <c r="F705" s="34" t="s">
        <v>15</v>
      </c>
      <c r="G705" s="21"/>
      <c r="H705" s="21"/>
      <c r="I705" s="21" t="s">
        <v>19</v>
      </c>
      <c r="J705" s="21" t="s">
        <v>20</v>
      </c>
      <c r="M705" s="12"/>
    </row>
    <row r="706" spans="1:13" ht="18" customHeight="1">
      <c r="A706" s="4">
        <v>705</v>
      </c>
      <c r="B706" s="37">
        <v>38234</v>
      </c>
      <c r="C706" s="34" t="s">
        <v>6</v>
      </c>
      <c r="D706" s="34" t="s">
        <v>27</v>
      </c>
      <c r="E706" s="34" t="s">
        <v>210</v>
      </c>
      <c r="F706" s="34" t="s">
        <v>10</v>
      </c>
      <c r="G706" s="21"/>
      <c r="H706" s="21"/>
      <c r="I706" s="21" t="s">
        <v>13</v>
      </c>
      <c r="J706" s="21" t="s">
        <v>14</v>
      </c>
      <c r="M706" s="12"/>
    </row>
    <row r="707" spans="1:13" ht="18" customHeight="1">
      <c r="A707" s="4">
        <v>706</v>
      </c>
      <c r="B707" s="37">
        <v>38234</v>
      </c>
      <c r="C707" s="34" t="s">
        <v>218</v>
      </c>
      <c r="D707" s="34" t="s">
        <v>72</v>
      </c>
      <c r="E707" s="34" t="s">
        <v>163</v>
      </c>
      <c r="F707" s="34" t="s">
        <v>35</v>
      </c>
      <c r="G707" s="21"/>
      <c r="H707" s="21"/>
      <c r="I707" s="21" t="s">
        <v>38</v>
      </c>
      <c r="J707" s="21" t="s">
        <v>37</v>
      </c>
      <c r="M707" s="12"/>
    </row>
    <row r="708" spans="1:13" ht="18" customHeight="1">
      <c r="A708" s="4">
        <v>707</v>
      </c>
      <c r="B708" s="37">
        <v>38234</v>
      </c>
      <c r="C708" s="34" t="s">
        <v>50</v>
      </c>
      <c r="D708" s="34" t="s">
        <v>30</v>
      </c>
      <c r="E708" s="34" t="s">
        <v>213</v>
      </c>
      <c r="F708" s="34" t="s">
        <v>161</v>
      </c>
      <c r="G708" s="21"/>
      <c r="H708" s="21"/>
      <c r="I708" s="21" t="s">
        <v>31</v>
      </c>
      <c r="J708" s="21" t="s">
        <v>32</v>
      </c>
      <c r="M708" s="12"/>
    </row>
    <row r="709" spans="1:13" ht="18" customHeight="1">
      <c r="A709" s="4">
        <v>708</v>
      </c>
      <c r="B709" s="37">
        <v>38235</v>
      </c>
      <c r="C709" s="34" t="s">
        <v>213</v>
      </c>
      <c r="D709" s="34" t="s">
        <v>148</v>
      </c>
      <c r="E709" s="34" t="s">
        <v>161</v>
      </c>
      <c r="F709" s="34" t="s">
        <v>30</v>
      </c>
      <c r="G709" s="21"/>
      <c r="H709" s="21"/>
      <c r="I709" s="21" t="s">
        <v>31</v>
      </c>
      <c r="J709" s="21" t="s">
        <v>32</v>
      </c>
      <c r="M709" s="12"/>
    </row>
    <row r="710" spans="1:13" ht="18" customHeight="1">
      <c r="A710" s="4">
        <v>709</v>
      </c>
      <c r="B710" s="37">
        <v>38235</v>
      </c>
      <c r="C710" s="34" t="s">
        <v>10</v>
      </c>
      <c r="D710" s="34" t="s">
        <v>33</v>
      </c>
      <c r="E710" s="34" t="s">
        <v>27</v>
      </c>
      <c r="F710" s="34" t="s">
        <v>210</v>
      </c>
      <c r="G710" s="21"/>
      <c r="H710" s="21"/>
      <c r="I710" s="21" t="s">
        <v>13</v>
      </c>
      <c r="J710" s="21" t="s">
        <v>14</v>
      </c>
      <c r="M710" s="12"/>
    </row>
    <row r="711" spans="1:13" ht="18" customHeight="1">
      <c r="A711" s="4">
        <v>710</v>
      </c>
      <c r="B711" s="37">
        <v>38235</v>
      </c>
      <c r="C711" s="34" t="s">
        <v>131</v>
      </c>
      <c r="D711" s="34" t="s">
        <v>29</v>
      </c>
      <c r="E711" s="34" t="s">
        <v>5</v>
      </c>
      <c r="F711" s="34" t="s">
        <v>12</v>
      </c>
      <c r="G711" s="21"/>
      <c r="H711" s="21"/>
      <c r="I711" s="21" t="s">
        <v>8</v>
      </c>
      <c r="J711" s="21" t="s">
        <v>26</v>
      </c>
      <c r="M711" s="12"/>
    </row>
    <row r="712" spans="1:13" ht="18" customHeight="1">
      <c r="A712" s="4">
        <v>711</v>
      </c>
      <c r="B712" s="37">
        <v>38235</v>
      </c>
      <c r="C712" s="34" t="s">
        <v>15</v>
      </c>
      <c r="D712" s="34" t="s">
        <v>16</v>
      </c>
      <c r="E712" s="34" t="s">
        <v>21</v>
      </c>
      <c r="F712" s="34" t="s">
        <v>168</v>
      </c>
      <c r="G712" s="21"/>
      <c r="H712" s="21"/>
      <c r="I712" s="21" t="s">
        <v>19</v>
      </c>
      <c r="J712" s="21" t="s">
        <v>20</v>
      </c>
      <c r="M712" s="12"/>
    </row>
    <row r="713" spans="1:13" ht="18" customHeight="1">
      <c r="A713" s="4">
        <v>712</v>
      </c>
      <c r="B713" s="37">
        <v>38235</v>
      </c>
      <c r="C713" s="34" t="s">
        <v>142</v>
      </c>
      <c r="D713" s="34" t="s">
        <v>153</v>
      </c>
      <c r="E713" s="34" t="s">
        <v>214</v>
      </c>
      <c r="F713" s="34" t="s">
        <v>182</v>
      </c>
      <c r="G713" s="21"/>
      <c r="H713" s="21"/>
      <c r="I713" s="21" t="s">
        <v>227</v>
      </c>
      <c r="J713" s="21" t="s">
        <v>228</v>
      </c>
      <c r="M713" s="12"/>
    </row>
    <row r="714" spans="1:13" ht="18" customHeight="1">
      <c r="A714" s="4">
        <v>713</v>
      </c>
      <c r="B714" s="37">
        <v>38236</v>
      </c>
      <c r="C714" s="34" t="s">
        <v>23</v>
      </c>
      <c r="D714" s="34" t="s">
        <v>185</v>
      </c>
      <c r="E714" s="36" t="s">
        <v>146</v>
      </c>
      <c r="F714" s="34" t="s">
        <v>47</v>
      </c>
      <c r="G714" s="21"/>
      <c r="H714" s="21"/>
      <c r="I714" s="21" t="s">
        <v>26</v>
      </c>
      <c r="J714" s="21" t="s">
        <v>31</v>
      </c>
      <c r="M714" s="12"/>
    </row>
    <row r="715" spans="1:13" ht="18" customHeight="1">
      <c r="A715" s="4">
        <v>714</v>
      </c>
      <c r="B715" s="37">
        <v>38237</v>
      </c>
      <c r="C715" s="34" t="s">
        <v>210</v>
      </c>
      <c r="D715" s="34" t="s">
        <v>144</v>
      </c>
      <c r="E715" s="34" t="s">
        <v>16</v>
      </c>
      <c r="F715" s="34" t="s">
        <v>72</v>
      </c>
      <c r="G715" s="21"/>
      <c r="H715" s="21"/>
      <c r="I715" s="21" t="s">
        <v>37</v>
      </c>
      <c r="J715" s="21" t="s">
        <v>20</v>
      </c>
      <c r="M715" s="12"/>
    </row>
    <row r="716" spans="1:13" ht="18" customHeight="1">
      <c r="A716" s="4">
        <v>715</v>
      </c>
      <c r="B716" s="37">
        <v>38237</v>
      </c>
      <c r="C716" s="34" t="s">
        <v>30</v>
      </c>
      <c r="D716" s="36" t="s">
        <v>213</v>
      </c>
      <c r="E716" s="34" t="s">
        <v>131</v>
      </c>
      <c r="F716" s="34" t="s">
        <v>5</v>
      </c>
      <c r="G716" s="21"/>
      <c r="H716" s="21"/>
      <c r="I716" s="21" t="s">
        <v>228</v>
      </c>
      <c r="J716" s="21" t="s">
        <v>8</v>
      </c>
      <c r="M716" s="12"/>
    </row>
    <row r="717" spans="1:13" ht="18" customHeight="1">
      <c r="A717" s="4">
        <v>716</v>
      </c>
      <c r="B717" s="37">
        <v>38238</v>
      </c>
      <c r="C717" s="34" t="s">
        <v>72</v>
      </c>
      <c r="D717" s="34" t="s">
        <v>10</v>
      </c>
      <c r="E717" s="34" t="s">
        <v>144</v>
      </c>
      <c r="F717" s="34" t="s">
        <v>16</v>
      </c>
      <c r="G717" s="21"/>
      <c r="H717" s="21"/>
      <c r="I717" s="21" t="s">
        <v>37</v>
      </c>
      <c r="J717" s="21" t="s">
        <v>20</v>
      </c>
      <c r="M717" s="12"/>
    </row>
    <row r="718" spans="1:13" ht="18" customHeight="1">
      <c r="A718" s="4">
        <v>717</v>
      </c>
      <c r="B718" s="37">
        <v>38238</v>
      </c>
      <c r="C718" s="34" t="s">
        <v>229</v>
      </c>
      <c r="D718" s="34" t="s">
        <v>214</v>
      </c>
      <c r="E718" s="34" t="s">
        <v>173</v>
      </c>
      <c r="F718" s="34" t="s">
        <v>153</v>
      </c>
      <c r="G718" s="21"/>
      <c r="H718" s="21"/>
      <c r="I718" s="21" t="s">
        <v>26</v>
      </c>
      <c r="J718" s="21" t="s">
        <v>31</v>
      </c>
      <c r="M718" s="12"/>
    </row>
    <row r="719" spans="1:13" ht="18" customHeight="1">
      <c r="A719" s="4">
        <v>718</v>
      </c>
      <c r="B719" s="37">
        <v>38238</v>
      </c>
      <c r="C719" s="34" t="s">
        <v>29</v>
      </c>
      <c r="D719" s="34" t="s">
        <v>5</v>
      </c>
      <c r="E719" s="34" t="s">
        <v>213</v>
      </c>
      <c r="F719" s="34" t="s">
        <v>131</v>
      </c>
      <c r="G719" s="21"/>
      <c r="H719" s="21"/>
      <c r="I719" s="21" t="s">
        <v>228</v>
      </c>
      <c r="J719" s="21" t="s">
        <v>8</v>
      </c>
      <c r="M719" s="12"/>
    </row>
    <row r="720" spans="1:13" ht="18" customHeight="1">
      <c r="A720" s="4">
        <v>719</v>
      </c>
      <c r="B720" s="37">
        <v>38238</v>
      </c>
      <c r="C720" s="34" t="s">
        <v>185</v>
      </c>
      <c r="D720" s="34" t="s">
        <v>23</v>
      </c>
      <c r="E720" s="34" t="s">
        <v>47</v>
      </c>
      <c r="F720" s="34" t="s">
        <v>142</v>
      </c>
      <c r="G720" s="21"/>
      <c r="H720" s="21"/>
      <c r="I720" s="21" t="s">
        <v>227</v>
      </c>
      <c r="J720" s="21" t="s">
        <v>32</v>
      </c>
      <c r="M720" s="12"/>
    </row>
    <row r="721" spans="1:13" ht="18" customHeight="1">
      <c r="A721" s="4">
        <v>720</v>
      </c>
      <c r="B721" s="37">
        <v>38238</v>
      </c>
      <c r="C721" s="34" t="s">
        <v>27</v>
      </c>
      <c r="D721" s="34" t="s">
        <v>35</v>
      </c>
      <c r="E721" s="34" t="s">
        <v>6</v>
      </c>
      <c r="F721" s="34" t="s">
        <v>4</v>
      </c>
      <c r="G721" s="21"/>
      <c r="H721" s="21"/>
      <c r="I721" s="21" t="s">
        <v>19</v>
      </c>
      <c r="J721" s="21" t="s">
        <v>13</v>
      </c>
      <c r="M721" s="12"/>
    </row>
    <row r="722" spans="1:13" ht="18" customHeight="1">
      <c r="A722" s="4">
        <v>721</v>
      </c>
      <c r="B722" s="37">
        <v>38238</v>
      </c>
      <c r="C722" s="34" t="s">
        <v>22</v>
      </c>
      <c r="D722" s="34" t="s">
        <v>36</v>
      </c>
      <c r="E722" s="34" t="s">
        <v>46</v>
      </c>
      <c r="F722" s="34" t="s">
        <v>166</v>
      </c>
      <c r="G722" s="21"/>
      <c r="H722" s="21"/>
      <c r="I722" s="21" t="s">
        <v>38</v>
      </c>
      <c r="J722" s="21" t="s">
        <v>14</v>
      </c>
      <c r="M722" s="12"/>
    </row>
    <row r="723" spans="1:13" ht="18" customHeight="1">
      <c r="A723" s="4">
        <v>722</v>
      </c>
      <c r="B723" s="37">
        <v>38239</v>
      </c>
      <c r="C723" s="34" t="s">
        <v>182</v>
      </c>
      <c r="D723" s="34" t="s">
        <v>146</v>
      </c>
      <c r="E723" s="34" t="s">
        <v>50</v>
      </c>
      <c r="F723" s="34" t="s">
        <v>214</v>
      </c>
      <c r="G723" s="21"/>
      <c r="H723" s="21"/>
      <c r="I723" s="21" t="s">
        <v>26</v>
      </c>
      <c r="J723" s="21" t="s">
        <v>31</v>
      </c>
      <c r="M723" s="12"/>
    </row>
    <row r="724" spans="1:13" ht="18" customHeight="1">
      <c r="A724" s="4">
        <v>723</v>
      </c>
      <c r="B724" s="37">
        <v>38239</v>
      </c>
      <c r="C724" s="34" t="s">
        <v>4</v>
      </c>
      <c r="D724" s="34" t="s">
        <v>7</v>
      </c>
      <c r="E724" s="34" t="s">
        <v>35</v>
      </c>
      <c r="F724" s="34" t="s">
        <v>6</v>
      </c>
      <c r="G724" s="21"/>
      <c r="H724" s="21"/>
      <c r="I724" s="21" t="s">
        <v>19</v>
      </c>
      <c r="J724" s="21" t="s">
        <v>13</v>
      </c>
      <c r="M724" s="12"/>
    </row>
    <row r="725" spans="1:13" ht="18" customHeight="1">
      <c r="A725" s="4">
        <v>724</v>
      </c>
      <c r="B725" s="37">
        <v>38239</v>
      </c>
      <c r="C725" s="36" t="s">
        <v>43</v>
      </c>
      <c r="D725" s="34" t="s">
        <v>46</v>
      </c>
      <c r="E725" s="34" t="s">
        <v>166</v>
      </c>
      <c r="F725" s="34" t="s">
        <v>22</v>
      </c>
      <c r="G725" s="21"/>
      <c r="H725" s="21"/>
      <c r="I725" s="21" t="s">
        <v>38</v>
      </c>
      <c r="J725" s="21" t="s">
        <v>14</v>
      </c>
      <c r="M725" s="13"/>
    </row>
    <row r="726" spans="1:13" ht="18" customHeight="1">
      <c r="A726" s="4">
        <v>725</v>
      </c>
      <c r="B726" s="37">
        <v>38239</v>
      </c>
      <c r="C726" s="34" t="s">
        <v>16</v>
      </c>
      <c r="D726" s="34" t="s">
        <v>210</v>
      </c>
      <c r="E726" s="34" t="s">
        <v>10</v>
      </c>
      <c r="F726" s="34" t="s">
        <v>21</v>
      </c>
      <c r="G726" s="21"/>
      <c r="H726" s="21"/>
      <c r="I726" s="21" t="s">
        <v>37</v>
      </c>
      <c r="J726" s="21" t="s">
        <v>20</v>
      </c>
      <c r="M726" s="12"/>
    </row>
    <row r="727" spans="1:13" ht="18" customHeight="1">
      <c r="A727" s="4">
        <v>726</v>
      </c>
      <c r="B727" s="37">
        <v>38240</v>
      </c>
      <c r="C727" s="34" t="s">
        <v>144</v>
      </c>
      <c r="D727" s="34" t="s">
        <v>22</v>
      </c>
      <c r="E727" s="34" t="s">
        <v>7</v>
      </c>
      <c r="F727" s="34" t="s">
        <v>218</v>
      </c>
      <c r="G727" s="21"/>
      <c r="H727" s="21"/>
      <c r="I727" s="21" t="s">
        <v>20</v>
      </c>
      <c r="J727" s="21" t="s">
        <v>19</v>
      </c>
      <c r="M727" s="12"/>
    </row>
    <row r="728" spans="1:13" ht="18" customHeight="1">
      <c r="A728" s="4">
        <v>727</v>
      </c>
      <c r="B728" s="37">
        <v>38240</v>
      </c>
      <c r="C728" s="34" t="s">
        <v>163</v>
      </c>
      <c r="D728" s="34" t="s">
        <v>33</v>
      </c>
      <c r="E728" s="34" t="s">
        <v>168</v>
      </c>
      <c r="F728" s="34" t="s">
        <v>17</v>
      </c>
      <c r="G728" s="21"/>
      <c r="H728" s="21"/>
      <c r="I728" s="21" t="s">
        <v>13</v>
      </c>
      <c r="J728" s="21" t="s">
        <v>38</v>
      </c>
      <c r="M728" s="12"/>
    </row>
    <row r="729" spans="1:13" ht="18" customHeight="1">
      <c r="A729" s="4">
        <v>728</v>
      </c>
      <c r="B729" s="37">
        <v>38241</v>
      </c>
      <c r="C729" s="34" t="s">
        <v>166</v>
      </c>
      <c r="D729" s="34" t="s">
        <v>21</v>
      </c>
      <c r="E729" s="34" t="s">
        <v>210</v>
      </c>
      <c r="F729" s="34" t="s">
        <v>49</v>
      </c>
      <c r="G729" s="21"/>
      <c r="H729" s="21"/>
      <c r="I729" s="21" t="s">
        <v>37</v>
      </c>
      <c r="J729" s="21" t="s">
        <v>14</v>
      </c>
      <c r="M729" s="12"/>
    </row>
    <row r="730" spans="1:13" ht="18" customHeight="1">
      <c r="A730" s="4">
        <v>729</v>
      </c>
      <c r="B730" s="37">
        <v>38241</v>
      </c>
      <c r="C730" s="34" t="s">
        <v>218</v>
      </c>
      <c r="D730" s="34" t="s">
        <v>4</v>
      </c>
      <c r="E730" s="34" t="s">
        <v>22</v>
      </c>
      <c r="F730" s="34" t="s">
        <v>7</v>
      </c>
      <c r="G730" s="21"/>
      <c r="H730" s="21"/>
      <c r="I730" s="21" t="s">
        <v>20</v>
      </c>
      <c r="J730" s="21" t="s">
        <v>19</v>
      </c>
      <c r="M730" s="12"/>
    </row>
    <row r="731" spans="1:13" ht="18" customHeight="1">
      <c r="A731" s="4">
        <v>730</v>
      </c>
      <c r="B731" s="37">
        <v>38241</v>
      </c>
      <c r="C731" s="34" t="s">
        <v>24</v>
      </c>
      <c r="D731" s="34" t="s">
        <v>142</v>
      </c>
      <c r="E731" s="34" t="s">
        <v>211</v>
      </c>
      <c r="F731" s="34" t="s">
        <v>29</v>
      </c>
      <c r="G731" s="21"/>
      <c r="H731" s="21"/>
      <c r="I731" s="21" t="s">
        <v>32</v>
      </c>
      <c r="J731" s="21" t="s">
        <v>26</v>
      </c>
      <c r="M731" s="12"/>
    </row>
    <row r="732" spans="1:13" ht="18" customHeight="1">
      <c r="A732" s="4">
        <v>731</v>
      </c>
      <c r="B732" s="37">
        <v>38241</v>
      </c>
      <c r="C732" s="34" t="s">
        <v>17</v>
      </c>
      <c r="D732" s="34" t="s">
        <v>10</v>
      </c>
      <c r="E732" s="34" t="s">
        <v>27</v>
      </c>
      <c r="F732" s="34" t="s">
        <v>168</v>
      </c>
      <c r="G732" s="21"/>
      <c r="H732" s="21"/>
      <c r="I732" s="21" t="s">
        <v>13</v>
      </c>
      <c r="J732" s="21" t="s">
        <v>38</v>
      </c>
      <c r="M732" s="12"/>
    </row>
    <row r="733" spans="1:13" ht="18" customHeight="1">
      <c r="A733" s="4">
        <v>732</v>
      </c>
      <c r="B733" s="37">
        <v>38241</v>
      </c>
      <c r="C733" s="34" t="s">
        <v>214</v>
      </c>
      <c r="D733" s="34" t="s">
        <v>161</v>
      </c>
      <c r="E733" s="34" t="s">
        <v>153</v>
      </c>
      <c r="F733" s="34" t="s">
        <v>23</v>
      </c>
      <c r="G733" s="21"/>
      <c r="H733" s="21"/>
      <c r="I733" s="21" t="s">
        <v>228</v>
      </c>
      <c r="J733" s="21" t="s">
        <v>227</v>
      </c>
      <c r="M733" s="12"/>
    </row>
    <row r="734" spans="1:13" ht="18" customHeight="1">
      <c r="A734" s="4">
        <v>733</v>
      </c>
      <c r="B734" s="37">
        <v>38241</v>
      </c>
      <c r="C734" s="34" t="s">
        <v>12</v>
      </c>
      <c r="D734" s="34" t="s">
        <v>148</v>
      </c>
      <c r="E734" s="34" t="s">
        <v>30</v>
      </c>
      <c r="F734" s="34" t="s">
        <v>213</v>
      </c>
      <c r="G734" s="21"/>
      <c r="H734" s="21"/>
      <c r="I734" s="21" t="s">
        <v>8</v>
      </c>
      <c r="J734" s="21" t="s">
        <v>31</v>
      </c>
      <c r="M734" s="12"/>
    </row>
    <row r="735" spans="1:13" ht="18" customHeight="1">
      <c r="A735" s="4">
        <v>734</v>
      </c>
      <c r="B735" s="37">
        <v>38242</v>
      </c>
      <c r="C735" s="34" t="s">
        <v>7</v>
      </c>
      <c r="D735" s="34" t="s">
        <v>144</v>
      </c>
      <c r="E735" s="34" t="s">
        <v>4</v>
      </c>
      <c r="F735" s="34" t="s">
        <v>22</v>
      </c>
      <c r="G735" s="21"/>
      <c r="H735" s="21"/>
      <c r="I735" s="21" t="s">
        <v>20</v>
      </c>
      <c r="J735" s="21" t="s">
        <v>19</v>
      </c>
      <c r="M735" s="12"/>
    </row>
    <row r="736" spans="1:13" ht="18" customHeight="1">
      <c r="A736" s="4">
        <v>735</v>
      </c>
      <c r="B736" s="37">
        <v>38242</v>
      </c>
      <c r="C736" s="34" t="s">
        <v>153</v>
      </c>
      <c r="D736" s="34" t="s">
        <v>23</v>
      </c>
      <c r="E736" s="34" t="s">
        <v>182</v>
      </c>
      <c r="F736" s="34" t="s">
        <v>161</v>
      </c>
      <c r="G736" s="21"/>
      <c r="H736" s="21"/>
      <c r="I736" s="21" t="s">
        <v>228</v>
      </c>
      <c r="J736" s="21" t="s">
        <v>227</v>
      </c>
      <c r="M736" s="12"/>
    </row>
    <row r="737" spans="1:13" ht="18" customHeight="1">
      <c r="A737" s="4">
        <v>736</v>
      </c>
      <c r="B737" s="37">
        <v>38242</v>
      </c>
      <c r="C737" s="34" t="s">
        <v>5</v>
      </c>
      <c r="D737" s="34" t="s">
        <v>29</v>
      </c>
      <c r="E737" s="34" t="s">
        <v>178</v>
      </c>
      <c r="F737" s="34" t="s">
        <v>142</v>
      </c>
      <c r="G737" s="21"/>
      <c r="H737" s="21"/>
      <c r="I737" s="21" t="s">
        <v>32</v>
      </c>
      <c r="J737" s="21" t="s">
        <v>26</v>
      </c>
      <c r="M737" s="12"/>
    </row>
    <row r="738" spans="1:13" ht="18" customHeight="1">
      <c r="A738" s="4">
        <v>737</v>
      </c>
      <c r="B738" s="37">
        <v>38242</v>
      </c>
      <c r="C738" s="34" t="s">
        <v>49</v>
      </c>
      <c r="D738" s="34" t="s">
        <v>35</v>
      </c>
      <c r="E738" s="34" t="s">
        <v>21</v>
      </c>
      <c r="F738" s="34" t="s">
        <v>210</v>
      </c>
      <c r="G738" s="21"/>
      <c r="H738" s="21"/>
      <c r="I738" s="21" t="s">
        <v>37</v>
      </c>
      <c r="J738" s="21" t="s">
        <v>14</v>
      </c>
      <c r="M738" s="12"/>
    </row>
    <row r="739" spans="1:13" ht="18" customHeight="1">
      <c r="A739" s="4">
        <v>738</v>
      </c>
      <c r="B739" s="37">
        <v>38242</v>
      </c>
      <c r="C739" s="34" t="s">
        <v>168</v>
      </c>
      <c r="D739" s="34" t="s">
        <v>163</v>
      </c>
      <c r="E739" s="34" t="s">
        <v>33</v>
      </c>
      <c r="F739" s="34" t="s">
        <v>27</v>
      </c>
      <c r="G739" s="21"/>
      <c r="H739" s="21"/>
      <c r="I739" s="21" t="s">
        <v>13</v>
      </c>
      <c r="J739" s="21" t="s">
        <v>38</v>
      </c>
      <c r="M739" s="12"/>
    </row>
    <row r="740" spans="1:13" ht="18" customHeight="1">
      <c r="A740" s="4">
        <v>739</v>
      </c>
      <c r="B740" s="37">
        <v>38242</v>
      </c>
      <c r="C740" s="34" t="s">
        <v>131</v>
      </c>
      <c r="D740" s="34" t="s">
        <v>30</v>
      </c>
      <c r="E740" s="34" t="s">
        <v>213</v>
      </c>
      <c r="F740" s="34" t="s">
        <v>148</v>
      </c>
      <c r="G740" s="21"/>
      <c r="H740" s="21"/>
      <c r="I740" s="21" t="s">
        <v>8</v>
      </c>
      <c r="J740" s="21" t="s">
        <v>31</v>
      </c>
      <c r="M740" s="12"/>
    </row>
    <row r="741" spans="1:13" ht="18" customHeight="1">
      <c r="A741" s="4">
        <v>740</v>
      </c>
      <c r="B741" s="37">
        <v>38243</v>
      </c>
      <c r="C741" s="34" t="s">
        <v>173</v>
      </c>
      <c r="D741" s="34" t="s">
        <v>185</v>
      </c>
      <c r="E741" s="34" t="s">
        <v>50</v>
      </c>
      <c r="F741" s="34" t="s">
        <v>47</v>
      </c>
      <c r="G741" s="21"/>
      <c r="H741" s="21"/>
      <c r="I741" s="21" t="s">
        <v>26</v>
      </c>
      <c r="J741" s="21" t="s">
        <v>228</v>
      </c>
      <c r="M741" s="12"/>
    </row>
    <row r="742" spans="1:13" ht="18" customHeight="1">
      <c r="A742" s="4">
        <v>741</v>
      </c>
      <c r="B742" s="37">
        <v>38244</v>
      </c>
      <c r="C742" s="34" t="s">
        <v>6</v>
      </c>
      <c r="D742" s="34" t="s">
        <v>72</v>
      </c>
      <c r="E742" s="34" t="s">
        <v>10</v>
      </c>
      <c r="F742" s="34" t="s">
        <v>15</v>
      </c>
      <c r="G742" s="21"/>
      <c r="H742" s="21"/>
      <c r="I742" s="21" t="s">
        <v>38</v>
      </c>
      <c r="J742" s="21" t="s">
        <v>20</v>
      </c>
      <c r="M742" s="12"/>
    </row>
    <row r="743" spans="1:13" ht="18" customHeight="1">
      <c r="A743" s="4">
        <v>742</v>
      </c>
      <c r="B743" s="37">
        <v>38244</v>
      </c>
      <c r="C743" s="34" t="s">
        <v>29</v>
      </c>
      <c r="D743" s="34" t="s">
        <v>5</v>
      </c>
      <c r="E743" s="34" t="s">
        <v>148</v>
      </c>
      <c r="F743" s="34" t="s">
        <v>131</v>
      </c>
      <c r="G743" s="21"/>
      <c r="H743" s="21"/>
      <c r="I743" s="21" t="s">
        <v>8</v>
      </c>
      <c r="J743" s="21" t="s">
        <v>227</v>
      </c>
      <c r="M743" s="12"/>
    </row>
    <row r="744" spans="1:13" ht="18" customHeight="1">
      <c r="A744" s="4">
        <v>743</v>
      </c>
      <c r="B744" s="37">
        <v>38244</v>
      </c>
      <c r="C744" s="34" t="s">
        <v>142</v>
      </c>
      <c r="D744" s="34" t="s">
        <v>12</v>
      </c>
      <c r="E744" s="34" t="s">
        <v>24</v>
      </c>
      <c r="F744" s="34" t="s">
        <v>30</v>
      </c>
      <c r="G744" s="21"/>
      <c r="H744" s="21"/>
      <c r="I744" s="21" t="s">
        <v>32</v>
      </c>
      <c r="J744" s="21" t="s">
        <v>31</v>
      </c>
      <c r="M744" s="12"/>
    </row>
    <row r="745" spans="1:13" ht="18" customHeight="1">
      <c r="A745" s="4">
        <v>744</v>
      </c>
      <c r="B745" s="37">
        <v>38244</v>
      </c>
      <c r="C745" s="34" t="s">
        <v>27</v>
      </c>
      <c r="D745" s="34" t="s">
        <v>166</v>
      </c>
      <c r="E745" s="34" t="s">
        <v>35</v>
      </c>
      <c r="F745" s="34" t="s">
        <v>36</v>
      </c>
      <c r="G745" s="21"/>
      <c r="H745" s="21"/>
      <c r="I745" s="21" t="s">
        <v>14</v>
      </c>
      <c r="J745" s="21" t="s">
        <v>13</v>
      </c>
      <c r="M745" s="12"/>
    </row>
    <row r="746" spans="1:13" ht="18" customHeight="1">
      <c r="A746" s="4">
        <v>745</v>
      </c>
      <c r="B746" s="37">
        <v>38244</v>
      </c>
      <c r="C746" s="34" t="s">
        <v>146</v>
      </c>
      <c r="D746" s="34" t="s">
        <v>182</v>
      </c>
      <c r="E746" s="34" t="s">
        <v>214</v>
      </c>
      <c r="F746" s="34" t="s">
        <v>153</v>
      </c>
      <c r="G746" s="21"/>
      <c r="H746" s="21"/>
      <c r="I746" s="21" t="s">
        <v>26</v>
      </c>
      <c r="J746" s="21" t="s">
        <v>228</v>
      </c>
      <c r="M746" s="12"/>
    </row>
    <row r="747" spans="1:13" ht="18" customHeight="1">
      <c r="A747" s="4">
        <v>746</v>
      </c>
      <c r="B747" s="37">
        <v>38245</v>
      </c>
      <c r="C747" s="34" t="s">
        <v>148</v>
      </c>
      <c r="D747" s="34" t="s">
        <v>131</v>
      </c>
      <c r="E747" s="34" t="s">
        <v>5</v>
      </c>
      <c r="F747" s="34" t="s">
        <v>178</v>
      </c>
      <c r="G747" s="21"/>
      <c r="H747" s="21"/>
      <c r="I747" s="21" t="s">
        <v>8</v>
      </c>
      <c r="J747" s="21" t="s">
        <v>227</v>
      </c>
      <c r="M747" s="12"/>
    </row>
    <row r="748" spans="1:13" ht="18" customHeight="1">
      <c r="A748" s="4">
        <v>747</v>
      </c>
      <c r="B748" s="37">
        <v>38245</v>
      </c>
      <c r="C748" s="34" t="s">
        <v>36</v>
      </c>
      <c r="D748" s="34" t="s">
        <v>49</v>
      </c>
      <c r="E748" s="34" t="s">
        <v>166</v>
      </c>
      <c r="F748" s="34" t="s">
        <v>35</v>
      </c>
      <c r="G748" s="21"/>
      <c r="H748" s="21"/>
      <c r="I748" s="21" t="s">
        <v>14</v>
      </c>
      <c r="J748" s="21" t="s">
        <v>13</v>
      </c>
      <c r="M748" s="12"/>
    </row>
    <row r="749" spans="1:13" ht="18" customHeight="1">
      <c r="A749" s="4">
        <v>748</v>
      </c>
      <c r="B749" s="37">
        <v>38245</v>
      </c>
      <c r="C749" s="34" t="s">
        <v>30</v>
      </c>
      <c r="D749" s="34" t="s">
        <v>24</v>
      </c>
      <c r="E749" s="34" t="s">
        <v>12</v>
      </c>
      <c r="F749" s="34" t="s">
        <v>213</v>
      </c>
      <c r="G749" s="21"/>
      <c r="H749" s="21"/>
      <c r="I749" s="21" t="s">
        <v>32</v>
      </c>
      <c r="J749" s="21" t="s">
        <v>31</v>
      </c>
      <c r="M749" s="12"/>
    </row>
    <row r="750" spans="1:13" ht="18" customHeight="1">
      <c r="A750" s="4">
        <v>749</v>
      </c>
      <c r="B750" s="37">
        <v>38245</v>
      </c>
      <c r="C750" s="34" t="s">
        <v>15</v>
      </c>
      <c r="D750" s="34" t="s">
        <v>16</v>
      </c>
      <c r="E750" s="34" t="s">
        <v>72</v>
      </c>
      <c r="F750" s="34" t="s">
        <v>10</v>
      </c>
      <c r="G750" s="21"/>
      <c r="H750" s="21"/>
      <c r="I750" s="21" t="s">
        <v>38</v>
      </c>
      <c r="J750" s="21" t="s">
        <v>20</v>
      </c>
      <c r="M750" s="12"/>
    </row>
    <row r="751" spans="1:13" ht="18" customHeight="1">
      <c r="A751" s="4">
        <v>750</v>
      </c>
      <c r="B751" s="37">
        <v>38245</v>
      </c>
      <c r="C751" s="34" t="s">
        <v>22</v>
      </c>
      <c r="D751" s="34" t="s">
        <v>33</v>
      </c>
      <c r="E751" s="34" t="s">
        <v>163</v>
      </c>
      <c r="F751" s="34" t="s">
        <v>46</v>
      </c>
      <c r="G751" s="21"/>
      <c r="H751" s="21"/>
      <c r="I751" s="21" t="s">
        <v>19</v>
      </c>
      <c r="J751" s="21" t="s">
        <v>37</v>
      </c>
      <c r="M751" s="12"/>
    </row>
    <row r="752" spans="1:13" ht="18" customHeight="1">
      <c r="A752" s="4">
        <v>751</v>
      </c>
      <c r="B752" s="37">
        <v>38246</v>
      </c>
      <c r="C752" s="34" t="s">
        <v>35</v>
      </c>
      <c r="D752" s="34" t="s">
        <v>27</v>
      </c>
      <c r="E752" s="34" t="s">
        <v>49</v>
      </c>
      <c r="F752" s="34" t="s">
        <v>166</v>
      </c>
      <c r="G752" s="21"/>
      <c r="H752" s="21"/>
      <c r="I752" s="21" t="s">
        <v>14</v>
      </c>
      <c r="J752" s="21" t="s">
        <v>13</v>
      </c>
      <c r="M752" s="12"/>
    </row>
    <row r="753" spans="1:13" ht="18" customHeight="1">
      <c r="A753" s="4">
        <v>752</v>
      </c>
      <c r="B753" s="37">
        <v>38247</v>
      </c>
      <c r="C753" s="34" t="s">
        <v>161</v>
      </c>
      <c r="D753" s="34" t="s">
        <v>153</v>
      </c>
      <c r="E753" s="36" t="s">
        <v>142</v>
      </c>
      <c r="F753" s="34" t="s">
        <v>182</v>
      </c>
      <c r="G753" s="21"/>
      <c r="H753" s="21"/>
      <c r="I753" s="21" t="s">
        <v>228</v>
      </c>
      <c r="J753" s="21" t="s">
        <v>32</v>
      </c>
      <c r="M753" s="12"/>
    </row>
    <row r="754" spans="1:13" ht="18" customHeight="1">
      <c r="A754" s="4">
        <v>753</v>
      </c>
      <c r="B754" s="37">
        <v>38247</v>
      </c>
      <c r="C754" s="34" t="s">
        <v>47</v>
      </c>
      <c r="D754" s="34" t="s">
        <v>173</v>
      </c>
      <c r="E754" s="34" t="s">
        <v>229</v>
      </c>
      <c r="F754" s="34" t="s">
        <v>185</v>
      </c>
      <c r="G754" s="21"/>
      <c r="H754" s="21"/>
      <c r="I754" s="21" t="s">
        <v>26</v>
      </c>
      <c r="J754" s="21" t="s">
        <v>8</v>
      </c>
      <c r="M754" s="12"/>
    </row>
    <row r="755" spans="1:13" ht="18" customHeight="1">
      <c r="A755" s="4">
        <v>754</v>
      </c>
      <c r="B755" s="37">
        <v>38247</v>
      </c>
      <c r="C755" s="34" t="s">
        <v>12</v>
      </c>
      <c r="D755" s="34" t="s">
        <v>213</v>
      </c>
      <c r="E755" s="34" t="s">
        <v>131</v>
      </c>
      <c r="F755" s="34" t="s">
        <v>5</v>
      </c>
      <c r="G755" s="21"/>
      <c r="H755" s="21"/>
      <c r="I755" s="21" t="s">
        <v>31</v>
      </c>
      <c r="J755" s="21" t="s">
        <v>227</v>
      </c>
      <c r="M755" s="12"/>
    </row>
    <row r="756" spans="1:13" ht="18" customHeight="1">
      <c r="A756" s="4">
        <v>755</v>
      </c>
      <c r="B756" s="37">
        <v>38250</v>
      </c>
      <c r="C756" s="34" t="s">
        <v>213</v>
      </c>
      <c r="D756" s="34" t="s">
        <v>5</v>
      </c>
      <c r="E756" s="34" t="s">
        <v>12</v>
      </c>
      <c r="F756" s="34" t="s">
        <v>148</v>
      </c>
      <c r="G756" s="21"/>
      <c r="H756" s="21"/>
      <c r="I756" s="21" t="s">
        <v>31</v>
      </c>
      <c r="J756" s="21" t="s">
        <v>228</v>
      </c>
      <c r="M756" s="12"/>
    </row>
    <row r="757" spans="1:13" ht="18" customHeight="1">
      <c r="A757" s="4">
        <v>756</v>
      </c>
      <c r="B757" s="37">
        <v>38250</v>
      </c>
      <c r="C757" s="34" t="s">
        <v>168</v>
      </c>
      <c r="D757" s="34" t="s">
        <v>21</v>
      </c>
      <c r="E757" s="34" t="s">
        <v>166</v>
      </c>
      <c r="F757" s="34" t="s">
        <v>4</v>
      </c>
      <c r="G757" s="21"/>
      <c r="H757" s="21"/>
      <c r="I757" s="21" t="s">
        <v>13</v>
      </c>
      <c r="J757" s="21" t="s">
        <v>19</v>
      </c>
      <c r="M757" s="12"/>
    </row>
    <row r="758" spans="1:13" ht="18" customHeight="1">
      <c r="A758" s="4">
        <v>757</v>
      </c>
      <c r="B758" s="37">
        <v>38250</v>
      </c>
      <c r="C758" s="34" t="s">
        <v>185</v>
      </c>
      <c r="D758" s="34" t="s">
        <v>211</v>
      </c>
      <c r="E758" s="34" t="s">
        <v>23</v>
      </c>
      <c r="F758" s="34" t="s">
        <v>29</v>
      </c>
      <c r="G758" s="21"/>
      <c r="H758" s="21"/>
      <c r="I758" s="21" t="s">
        <v>32</v>
      </c>
      <c r="J758" s="21" t="s">
        <v>8</v>
      </c>
      <c r="M758" s="12"/>
    </row>
    <row r="759" spans="1:13" ht="18" customHeight="1">
      <c r="A759" s="4">
        <v>758</v>
      </c>
      <c r="B759" s="37">
        <v>38250</v>
      </c>
      <c r="C759" s="34" t="s">
        <v>144</v>
      </c>
      <c r="D759" s="34" t="s">
        <v>210</v>
      </c>
      <c r="E759" s="34" t="s">
        <v>46</v>
      </c>
      <c r="F759" s="34" t="s">
        <v>15</v>
      </c>
      <c r="G759" s="21"/>
      <c r="H759" s="21"/>
      <c r="I759" s="21" t="s">
        <v>14</v>
      </c>
      <c r="J759" s="21" t="s">
        <v>38</v>
      </c>
      <c r="M759" s="12"/>
    </row>
    <row r="760" spans="1:13" ht="18" customHeight="1">
      <c r="A760" s="4">
        <v>759</v>
      </c>
      <c r="B760" s="37">
        <v>38250</v>
      </c>
      <c r="C760" s="34" t="s">
        <v>146</v>
      </c>
      <c r="D760" s="34" t="s">
        <v>50</v>
      </c>
      <c r="E760" s="34" t="s">
        <v>182</v>
      </c>
      <c r="F760" s="34" t="s">
        <v>47</v>
      </c>
      <c r="G760" s="21"/>
      <c r="H760" s="21"/>
      <c r="I760" s="21" t="s">
        <v>227</v>
      </c>
      <c r="J760" s="21" t="s">
        <v>26</v>
      </c>
      <c r="M760" s="12"/>
    </row>
    <row r="761" spans="1:13" ht="18" customHeight="1">
      <c r="A761" s="4">
        <v>760</v>
      </c>
      <c r="B761" s="37">
        <v>38250</v>
      </c>
      <c r="C761" s="34" t="s">
        <v>16</v>
      </c>
      <c r="D761" s="34" t="s">
        <v>10</v>
      </c>
      <c r="E761" s="34" t="s">
        <v>163</v>
      </c>
      <c r="F761" s="34" t="s">
        <v>218</v>
      </c>
      <c r="G761" s="21"/>
      <c r="H761" s="21"/>
      <c r="I761" s="21" t="s">
        <v>20</v>
      </c>
      <c r="J761" s="21" t="s">
        <v>37</v>
      </c>
      <c r="M761" s="12"/>
    </row>
    <row r="762" spans="1:13" ht="18" customHeight="1">
      <c r="A762" s="4">
        <v>761</v>
      </c>
      <c r="B762" s="37">
        <v>38251</v>
      </c>
      <c r="C762" s="34" t="s">
        <v>166</v>
      </c>
      <c r="D762" s="34" t="s">
        <v>6</v>
      </c>
      <c r="E762" s="34" t="s">
        <v>210</v>
      </c>
      <c r="F762" s="34" t="s">
        <v>35</v>
      </c>
      <c r="G762" s="21"/>
      <c r="H762" s="21"/>
      <c r="I762" s="21" t="s">
        <v>20</v>
      </c>
      <c r="J762" s="21" t="s">
        <v>14</v>
      </c>
      <c r="M762" s="12"/>
    </row>
    <row r="763" spans="1:13" ht="18" customHeight="1">
      <c r="A763" s="4">
        <v>762</v>
      </c>
      <c r="B763" s="37">
        <v>38251</v>
      </c>
      <c r="C763" s="34" t="s">
        <v>148</v>
      </c>
      <c r="D763" s="34" t="s">
        <v>131</v>
      </c>
      <c r="E763" s="34" t="s">
        <v>5</v>
      </c>
      <c r="F763" s="34" t="s">
        <v>12</v>
      </c>
      <c r="G763" s="21"/>
      <c r="H763" s="21"/>
      <c r="I763" s="21" t="s">
        <v>31</v>
      </c>
      <c r="J763" s="21" t="s">
        <v>228</v>
      </c>
      <c r="M763" s="12"/>
    </row>
    <row r="764" spans="1:13" ht="18" customHeight="1">
      <c r="A764" s="4">
        <v>763</v>
      </c>
      <c r="B764" s="37">
        <v>38251</v>
      </c>
      <c r="C764" s="34" t="s">
        <v>4</v>
      </c>
      <c r="D764" s="34" t="s">
        <v>22</v>
      </c>
      <c r="E764" s="34" t="s">
        <v>21</v>
      </c>
      <c r="F764" s="34" t="s">
        <v>46</v>
      </c>
      <c r="G764" s="21"/>
      <c r="H764" s="21"/>
      <c r="I764" s="21" t="s">
        <v>13</v>
      </c>
      <c r="J764" s="21" t="s">
        <v>37</v>
      </c>
      <c r="M764" s="12"/>
    </row>
    <row r="765" spans="1:13" ht="18" customHeight="1">
      <c r="A765" s="4">
        <v>764</v>
      </c>
      <c r="B765" s="37">
        <v>38251</v>
      </c>
      <c r="C765" s="34" t="s">
        <v>30</v>
      </c>
      <c r="D765" s="34" t="s">
        <v>23</v>
      </c>
      <c r="E765" s="34" t="s">
        <v>29</v>
      </c>
      <c r="F765" s="34" t="s">
        <v>178</v>
      </c>
      <c r="G765" s="21"/>
      <c r="H765" s="21"/>
      <c r="I765" s="21" t="s">
        <v>32</v>
      </c>
      <c r="J765" s="21" t="s">
        <v>8</v>
      </c>
      <c r="M765" s="12"/>
    </row>
    <row r="766" spans="1:13" ht="18" customHeight="1">
      <c r="A766" s="4">
        <v>765</v>
      </c>
      <c r="B766" s="37">
        <v>38251</v>
      </c>
      <c r="C766" s="34" t="s">
        <v>218</v>
      </c>
      <c r="D766" s="34" t="s">
        <v>72</v>
      </c>
      <c r="E766" s="34" t="s">
        <v>10</v>
      </c>
      <c r="F766" s="34" t="s">
        <v>163</v>
      </c>
      <c r="G766" s="21"/>
      <c r="H766" s="21"/>
      <c r="I766" s="21" t="s">
        <v>19</v>
      </c>
      <c r="J766" s="21" t="s">
        <v>38</v>
      </c>
      <c r="M766" s="12"/>
    </row>
    <row r="767" spans="1:13" ht="18" customHeight="1">
      <c r="A767" s="4">
        <v>766</v>
      </c>
      <c r="B767" s="37">
        <v>38251</v>
      </c>
      <c r="C767" s="34" t="s">
        <v>142</v>
      </c>
      <c r="D767" s="34" t="s">
        <v>153</v>
      </c>
      <c r="E767" s="34" t="s">
        <v>161</v>
      </c>
      <c r="F767" s="34" t="s">
        <v>214</v>
      </c>
      <c r="G767" s="21"/>
      <c r="H767" s="21"/>
      <c r="I767" s="21" t="s">
        <v>227</v>
      </c>
      <c r="J767" s="21" t="s">
        <v>26</v>
      </c>
      <c r="M767" s="12"/>
    </row>
    <row r="768" spans="1:13" ht="18" customHeight="1">
      <c r="A768" s="4">
        <v>767</v>
      </c>
      <c r="B768" s="37">
        <v>38252</v>
      </c>
      <c r="C768" s="34" t="s">
        <v>35</v>
      </c>
      <c r="D768" s="36" t="s">
        <v>17</v>
      </c>
      <c r="E768" s="34" t="s">
        <v>6</v>
      </c>
      <c r="F768" s="34" t="s">
        <v>210</v>
      </c>
      <c r="G768" s="21"/>
      <c r="H768" s="21"/>
      <c r="I768" s="21" t="s">
        <v>20</v>
      </c>
      <c r="J768" s="21" t="s">
        <v>14</v>
      </c>
      <c r="M768" s="12"/>
    </row>
    <row r="769" spans="1:13" ht="18" customHeight="1">
      <c r="A769" s="4">
        <v>768</v>
      </c>
      <c r="B769" s="37">
        <v>38252</v>
      </c>
      <c r="C769" s="34" t="s">
        <v>46</v>
      </c>
      <c r="D769" s="34" t="s">
        <v>144</v>
      </c>
      <c r="E769" s="34" t="s">
        <v>22</v>
      </c>
      <c r="F769" s="34" t="s">
        <v>21</v>
      </c>
      <c r="G769" s="21"/>
      <c r="H769" s="21"/>
      <c r="I769" s="21" t="s">
        <v>13</v>
      </c>
      <c r="J769" s="21" t="s">
        <v>37</v>
      </c>
      <c r="M769" s="12"/>
    </row>
    <row r="770" spans="1:13" ht="18" customHeight="1">
      <c r="A770" s="4">
        <v>769</v>
      </c>
      <c r="B770" s="37">
        <v>38252</v>
      </c>
      <c r="C770" s="34" t="s">
        <v>50</v>
      </c>
      <c r="D770" s="34" t="s">
        <v>214</v>
      </c>
      <c r="E770" s="34" t="s">
        <v>47</v>
      </c>
      <c r="F770" s="34" t="s">
        <v>182</v>
      </c>
      <c r="G770" s="21"/>
      <c r="H770" s="21"/>
      <c r="I770" s="21" t="s">
        <v>227</v>
      </c>
      <c r="J770" s="21" t="s">
        <v>26</v>
      </c>
      <c r="M770" s="12"/>
    </row>
    <row r="771" spans="1:13" ht="18" customHeight="1">
      <c r="A771" s="4">
        <v>770</v>
      </c>
      <c r="B771" s="37">
        <v>38252</v>
      </c>
      <c r="C771" s="34" t="s">
        <v>163</v>
      </c>
      <c r="D771" s="34" t="s">
        <v>16</v>
      </c>
      <c r="E771" s="34" t="s">
        <v>72</v>
      </c>
      <c r="F771" s="34" t="s">
        <v>10</v>
      </c>
      <c r="G771" s="21"/>
      <c r="H771" s="21"/>
      <c r="I771" s="21" t="s">
        <v>19</v>
      </c>
      <c r="J771" s="21" t="s">
        <v>38</v>
      </c>
      <c r="M771" s="12"/>
    </row>
    <row r="772" spans="1:13" ht="18" customHeight="1">
      <c r="A772" s="4">
        <v>771</v>
      </c>
      <c r="B772" s="37">
        <v>38253</v>
      </c>
      <c r="C772" s="34" t="s">
        <v>44</v>
      </c>
      <c r="D772" s="34" t="s">
        <v>47</v>
      </c>
      <c r="E772" s="34" t="s">
        <v>214</v>
      </c>
      <c r="F772" s="34" t="s">
        <v>153</v>
      </c>
      <c r="G772" s="21"/>
      <c r="H772" s="21"/>
      <c r="I772" s="21" t="s">
        <v>227</v>
      </c>
      <c r="J772" s="21" t="s">
        <v>26</v>
      </c>
      <c r="M772" s="12"/>
    </row>
    <row r="773" spans="1:13" ht="18" customHeight="1">
      <c r="A773" s="4">
        <v>772</v>
      </c>
      <c r="B773" s="37">
        <v>38253</v>
      </c>
      <c r="C773" s="34" t="s">
        <v>210</v>
      </c>
      <c r="D773" s="34" t="s">
        <v>166</v>
      </c>
      <c r="E773" s="34" t="s">
        <v>17</v>
      </c>
      <c r="F773" s="34" t="s">
        <v>6</v>
      </c>
      <c r="G773" s="21"/>
      <c r="H773" s="21"/>
      <c r="I773" s="21" t="s">
        <v>20</v>
      </c>
      <c r="J773" s="21" t="s">
        <v>14</v>
      </c>
      <c r="M773" s="12"/>
    </row>
    <row r="774" spans="1:13" ht="18" customHeight="1">
      <c r="A774" s="4">
        <v>773</v>
      </c>
      <c r="B774" s="37">
        <v>38253</v>
      </c>
      <c r="C774" s="34" t="s">
        <v>24</v>
      </c>
      <c r="D774" s="34" t="s">
        <v>185</v>
      </c>
      <c r="E774" s="34" t="s">
        <v>146</v>
      </c>
      <c r="F774" s="34" t="s">
        <v>173</v>
      </c>
      <c r="G774" s="21"/>
      <c r="H774" s="21"/>
      <c r="I774" s="21" t="s">
        <v>228</v>
      </c>
      <c r="J774" s="21" t="s">
        <v>31</v>
      </c>
      <c r="M774" s="12"/>
    </row>
    <row r="775" spans="1:13" ht="18" customHeight="1">
      <c r="A775" s="4">
        <v>774</v>
      </c>
      <c r="B775" s="37">
        <v>38253</v>
      </c>
      <c r="C775" s="34" t="s">
        <v>21</v>
      </c>
      <c r="D775" s="34" t="s">
        <v>4</v>
      </c>
      <c r="E775" s="34" t="s">
        <v>144</v>
      </c>
      <c r="F775" s="34" t="s">
        <v>22</v>
      </c>
      <c r="G775" s="21"/>
      <c r="H775" s="21"/>
      <c r="I775" s="21" t="s">
        <v>13</v>
      </c>
      <c r="J775" s="21" t="s">
        <v>37</v>
      </c>
      <c r="M775" s="12"/>
    </row>
    <row r="776" spans="1:13" ht="18" customHeight="1">
      <c r="A776" s="4">
        <v>775</v>
      </c>
      <c r="B776" s="37">
        <v>38254</v>
      </c>
      <c r="C776" s="34" t="s">
        <v>161</v>
      </c>
      <c r="D776" s="34" t="s">
        <v>146</v>
      </c>
      <c r="E776" s="34" t="s">
        <v>182</v>
      </c>
      <c r="F776" s="34" t="s">
        <v>142</v>
      </c>
      <c r="G776" s="21"/>
      <c r="H776" s="21"/>
      <c r="I776" s="21" t="s">
        <v>227</v>
      </c>
      <c r="J776" s="21" t="s">
        <v>32</v>
      </c>
      <c r="M776" s="12"/>
    </row>
    <row r="777" spans="1:13" ht="18" customHeight="1">
      <c r="A777" s="4">
        <v>776</v>
      </c>
      <c r="B777" s="37">
        <v>38254</v>
      </c>
      <c r="C777" s="34" t="s">
        <v>72</v>
      </c>
      <c r="D777" s="34" t="s">
        <v>35</v>
      </c>
      <c r="E777" s="34" t="s">
        <v>43</v>
      </c>
      <c r="F777" s="34" t="s">
        <v>16</v>
      </c>
      <c r="G777" s="21"/>
      <c r="H777" s="21"/>
      <c r="I777" s="21" t="s">
        <v>19</v>
      </c>
      <c r="J777" s="21" t="s">
        <v>14</v>
      </c>
      <c r="M777" s="12"/>
    </row>
    <row r="778" spans="1:13" ht="18" customHeight="1">
      <c r="A778" s="4">
        <v>777</v>
      </c>
      <c r="B778" s="37">
        <v>38254</v>
      </c>
      <c r="C778" s="34" t="s">
        <v>153</v>
      </c>
      <c r="D778" s="34" t="s">
        <v>50</v>
      </c>
      <c r="E778" s="34" t="s">
        <v>173</v>
      </c>
      <c r="F778" s="34" t="s">
        <v>185</v>
      </c>
      <c r="G778" s="21"/>
      <c r="H778" s="21"/>
      <c r="I778" s="21" t="s">
        <v>26</v>
      </c>
      <c r="J778" s="21" t="s">
        <v>31</v>
      </c>
      <c r="M778" s="12"/>
    </row>
    <row r="779" spans="1:13" ht="18" customHeight="1">
      <c r="A779" s="4">
        <v>778</v>
      </c>
      <c r="B779" s="37">
        <v>38255</v>
      </c>
      <c r="C779" s="34" t="s">
        <v>6</v>
      </c>
      <c r="D779" s="34" t="s">
        <v>27</v>
      </c>
      <c r="E779" s="34" t="s">
        <v>4</v>
      </c>
      <c r="F779" s="34" t="s">
        <v>144</v>
      </c>
      <c r="G779" s="21"/>
      <c r="H779" s="21"/>
      <c r="I779" s="21" t="s">
        <v>37</v>
      </c>
      <c r="J779" s="21" t="s">
        <v>38</v>
      </c>
      <c r="M779" s="12"/>
    </row>
    <row r="780" spans="1:13" ht="18" customHeight="1">
      <c r="A780" s="4">
        <v>779</v>
      </c>
      <c r="B780" s="37">
        <v>38255</v>
      </c>
      <c r="C780" s="34" t="s">
        <v>17</v>
      </c>
      <c r="D780" s="34" t="s">
        <v>168</v>
      </c>
      <c r="E780" s="34" t="s">
        <v>46</v>
      </c>
      <c r="F780" s="34" t="s">
        <v>7</v>
      </c>
      <c r="G780" s="21"/>
      <c r="H780" s="21"/>
      <c r="I780" s="21" t="s">
        <v>13</v>
      </c>
      <c r="J780" s="21" t="s">
        <v>20</v>
      </c>
      <c r="M780" s="12"/>
    </row>
    <row r="781" spans="1:13" ht="18" customHeight="1">
      <c r="A781" s="4">
        <v>780</v>
      </c>
      <c r="B781" s="37">
        <v>38255</v>
      </c>
      <c r="C781" s="34" t="s">
        <v>16</v>
      </c>
      <c r="D781" s="34" t="s">
        <v>210</v>
      </c>
      <c r="E781" s="34" t="s">
        <v>35</v>
      </c>
      <c r="F781" s="34" t="s">
        <v>43</v>
      </c>
      <c r="G781" s="21"/>
      <c r="H781" s="21"/>
      <c r="I781" s="21" t="s">
        <v>19</v>
      </c>
      <c r="J781" s="21" t="s">
        <v>14</v>
      </c>
      <c r="M781" s="12"/>
    </row>
    <row r="782" spans="1:13" ht="18" customHeight="1">
      <c r="A782" s="4">
        <v>781</v>
      </c>
      <c r="B782" s="37">
        <v>38256</v>
      </c>
      <c r="C782" s="34" t="s">
        <v>7</v>
      </c>
      <c r="D782" s="34" t="s">
        <v>22</v>
      </c>
      <c r="E782" s="34" t="s">
        <v>168</v>
      </c>
      <c r="F782" s="34" t="s">
        <v>46</v>
      </c>
      <c r="G782" s="21"/>
      <c r="H782" s="21"/>
      <c r="I782" s="21" t="s">
        <v>13</v>
      </c>
      <c r="J782" s="21" t="s">
        <v>20</v>
      </c>
      <c r="M782" s="12"/>
    </row>
    <row r="783" spans="1:13" ht="18" customHeight="1">
      <c r="A783" s="4">
        <v>782</v>
      </c>
      <c r="B783" s="37">
        <v>38256</v>
      </c>
      <c r="C783" s="34" t="s">
        <v>144</v>
      </c>
      <c r="D783" s="34" t="s">
        <v>10</v>
      </c>
      <c r="E783" s="34" t="s">
        <v>27</v>
      </c>
      <c r="F783" s="34" t="s">
        <v>4</v>
      </c>
      <c r="G783" s="21"/>
      <c r="H783" s="21"/>
      <c r="I783" s="21" t="s">
        <v>37</v>
      </c>
      <c r="J783" s="21" t="s">
        <v>38</v>
      </c>
      <c r="M783" s="12"/>
    </row>
    <row r="784" spans="1:13" ht="18" customHeight="1">
      <c r="A784" s="4">
        <v>783</v>
      </c>
      <c r="B784" s="37">
        <v>38256</v>
      </c>
      <c r="C784" s="34" t="s">
        <v>43</v>
      </c>
      <c r="D784" s="34" t="s">
        <v>72</v>
      </c>
      <c r="E784" s="34" t="s">
        <v>210</v>
      </c>
      <c r="F784" s="34" t="s">
        <v>35</v>
      </c>
      <c r="G784" s="21"/>
      <c r="H784" s="21"/>
      <c r="I784" s="21" t="s">
        <v>19</v>
      </c>
      <c r="J784" s="21" t="s">
        <v>14</v>
      </c>
      <c r="M784" s="12"/>
    </row>
    <row r="785" spans="1:13" ht="18" customHeight="1">
      <c r="A785" s="4">
        <v>784</v>
      </c>
      <c r="B785" s="37">
        <v>38257</v>
      </c>
      <c r="C785" s="34" t="s">
        <v>23</v>
      </c>
      <c r="D785" s="34" t="s">
        <v>142</v>
      </c>
      <c r="E785" s="34" t="s">
        <v>47</v>
      </c>
      <c r="F785" s="34" t="s">
        <v>214</v>
      </c>
      <c r="G785" s="21"/>
      <c r="H785" s="21"/>
      <c r="I785" s="21" t="s">
        <v>26</v>
      </c>
      <c r="J785" s="21" t="s">
        <v>227</v>
      </c>
      <c r="M785" s="12"/>
    </row>
    <row r="786" spans="1:13" ht="18" customHeight="1">
      <c r="A786" s="4">
        <v>785</v>
      </c>
      <c r="B786" s="37">
        <v>38258</v>
      </c>
      <c r="C786" s="34" t="s">
        <v>4</v>
      </c>
      <c r="D786" s="34" t="s">
        <v>17</v>
      </c>
      <c r="E786" s="34" t="s">
        <v>10</v>
      </c>
      <c r="F786" s="34" t="s">
        <v>163</v>
      </c>
      <c r="G786" s="21"/>
      <c r="H786" s="21"/>
      <c r="I786" s="21" t="s">
        <v>14</v>
      </c>
      <c r="J786" s="21" t="s">
        <v>20</v>
      </c>
      <c r="M786" s="12"/>
    </row>
    <row r="787" spans="1:13" ht="18" customHeight="1">
      <c r="A787" s="4">
        <v>786</v>
      </c>
      <c r="B787" s="37">
        <v>38258</v>
      </c>
      <c r="C787" s="34" t="s">
        <v>35</v>
      </c>
      <c r="D787" s="34" t="s">
        <v>6</v>
      </c>
      <c r="E787" s="34" t="s">
        <v>166</v>
      </c>
      <c r="F787" s="34" t="s">
        <v>49</v>
      </c>
      <c r="G787" s="21"/>
      <c r="H787" s="21"/>
      <c r="I787" s="21" t="s">
        <v>37</v>
      </c>
      <c r="J787" s="21" t="s">
        <v>19</v>
      </c>
      <c r="M787" s="12"/>
    </row>
    <row r="788" spans="1:13" ht="18" customHeight="1">
      <c r="A788" s="4">
        <v>787</v>
      </c>
      <c r="B788" s="37">
        <v>38258</v>
      </c>
      <c r="C788" s="34" t="s">
        <v>218</v>
      </c>
      <c r="D788" s="34" t="s">
        <v>210</v>
      </c>
      <c r="E788" s="34" t="s">
        <v>36</v>
      </c>
      <c r="F788" s="34" t="s">
        <v>168</v>
      </c>
      <c r="G788" s="21"/>
      <c r="H788" s="21"/>
      <c r="I788" s="21" t="s">
        <v>38</v>
      </c>
      <c r="J788" s="21" t="s">
        <v>13</v>
      </c>
      <c r="M788" s="12"/>
    </row>
    <row r="789" spans="1:13" ht="18" customHeight="1">
      <c r="A789" s="4">
        <v>788</v>
      </c>
      <c r="B789" s="37">
        <v>38259</v>
      </c>
      <c r="C789" s="34" t="s">
        <v>49</v>
      </c>
      <c r="D789" s="34" t="s">
        <v>22</v>
      </c>
      <c r="E789" s="34" t="s">
        <v>6</v>
      </c>
      <c r="F789" s="34" t="s">
        <v>166</v>
      </c>
      <c r="G789" s="21"/>
      <c r="H789" s="21"/>
      <c r="I789" s="21" t="s">
        <v>37</v>
      </c>
      <c r="J789" s="21" t="s">
        <v>19</v>
      </c>
      <c r="M789" s="12"/>
    </row>
    <row r="790" spans="1:13" ht="18" customHeight="1">
      <c r="A790" s="4">
        <v>789</v>
      </c>
      <c r="B790" s="37">
        <v>38260</v>
      </c>
      <c r="C790" s="34" t="s">
        <v>10</v>
      </c>
      <c r="D790" s="34" t="s">
        <v>4</v>
      </c>
      <c r="E790" s="34" t="s">
        <v>144</v>
      </c>
      <c r="F790" s="34" t="s">
        <v>17</v>
      </c>
      <c r="G790" s="21"/>
      <c r="H790" s="21"/>
      <c r="I790" s="21" t="s">
        <v>14</v>
      </c>
      <c r="J790" s="21" t="s">
        <v>20</v>
      </c>
      <c r="M790" s="12"/>
    </row>
    <row r="791" spans="1:13" ht="18" customHeight="1">
      <c r="A791" s="4">
        <v>790</v>
      </c>
      <c r="B791" s="37">
        <v>38260</v>
      </c>
      <c r="C791" s="34" t="s">
        <v>36</v>
      </c>
      <c r="D791" s="34" t="s">
        <v>218</v>
      </c>
      <c r="E791" s="34" t="s">
        <v>7</v>
      </c>
      <c r="F791" s="34" t="s">
        <v>210</v>
      </c>
      <c r="G791" s="21"/>
      <c r="H791" s="21"/>
      <c r="I791" s="21" t="s">
        <v>38</v>
      </c>
      <c r="J791" s="21" t="s">
        <v>13</v>
      </c>
      <c r="M791" s="12"/>
    </row>
    <row r="792" spans="1:13" ht="18" customHeight="1">
      <c r="A792" s="4">
        <v>791</v>
      </c>
      <c r="B792" s="37">
        <v>38261</v>
      </c>
      <c r="C792" s="34" t="s">
        <v>7</v>
      </c>
      <c r="D792" s="34" t="s">
        <v>168</v>
      </c>
      <c r="E792" s="34" t="s">
        <v>218</v>
      </c>
      <c r="F792" s="34" t="s">
        <v>15</v>
      </c>
      <c r="G792" s="21"/>
      <c r="H792" s="21"/>
      <c r="I792" s="21" t="s">
        <v>38</v>
      </c>
      <c r="J792" s="21" t="s">
        <v>13</v>
      </c>
      <c r="M792" s="12"/>
    </row>
    <row r="793" spans="1:13" ht="18" customHeight="1">
      <c r="A793" s="4">
        <v>792</v>
      </c>
      <c r="B793" s="37">
        <v>38261</v>
      </c>
      <c r="C793" s="34" t="s">
        <v>6</v>
      </c>
      <c r="D793" s="34" t="s">
        <v>16</v>
      </c>
      <c r="E793" s="34" t="s">
        <v>72</v>
      </c>
      <c r="F793" s="34" t="s">
        <v>144</v>
      </c>
      <c r="G793" s="21"/>
      <c r="H793" s="21"/>
      <c r="I793" s="21" t="s">
        <v>20</v>
      </c>
      <c r="J793" s="21" t="s">
        <v>19</v>
      </c>
      <c r="M793" s="12"/>
    </row>
    <row r="794" spans="1:13" ht="18" customHeight="1">
      <c r="A794" s="4">
        <v>793</v>
      </c>
      <c r="B794" s="37">
        <v>38261</v>
      </c>
      <c r="C794" s="34" t="s">
        <v>17</v>
      </c>
      <c r="D794" s="34" t="s">
        <v>163</v>
      </c>
      <c r="E794" s="36" t="s">
        <v>4</v>
      </c>
      <c r="F794" s="34" t="s">
        <v>21</v>
      </c>
      <c r="G794" s="21"/>
      <c r="H794" s="21"/>
      <c r="I794" s="21" t="s">
        <v>14</v>
      </c>
      <c r="J794" s="21" t="s">
        <v>37</v>
      </c>
      <c r="M794" s="12"/>
    </row>
    <row r="795" spans="1:13" ht="18" customHeight="1">
      <c r="A795" s="4">
        <v>794</v>
      </c>
      <c r="B795" s="37">
        <v>38261</v>
      </c>
      <c r="C795" s="34" t="s">
        <v>12</v>
      </c>
      <c r="D795" s="34" t="s">
        <v>131</v>
      </c>
      <c r="E795" s="34" t="s">
        <v>148</v>
      </c>
      <c r="F795" s="34" t="s">
        <v>213</v>
      </c>
      <c r="G795" s="21" t="s">
        <v>29</v>
      </c>
      <c r="H795" s="21" t="s">
        <v>5</v>
      </c>
      <c r="I795" s="21" t="s">
        <v>32</v>
      </c>
      <c r="J795" s="21" t="s">
        <v>31</v>
      </c>
      <c r="M795" s="12"/>
    </row>
    <row r="796" spans="1:13" ht="18" customHeight="1">
      <c r="A796" s="4">
        <v>795</v>
      </c>
      <c r="B796" s="37">
        <v>38262</v>
      </c>
      <c r="C796" s="34" t="s">
        <v>5</v>
      </c>
      <c r="D796" s="34" t="s">
        <v>29</v>
      </c>
      <c r="E796" s="34" t="s">
        <v>131</v>
      </c>
      <c r="F796" s="34" t="s">
        <v>148</v>
      </c>
      <c r="G796" s="21" t="s">
        <v>30</v>
      </c>
      <c r="H796" s="21" t="s">
        <v>213</v>
      </c>
      <c r="I796" s="21" t="s">
        <v>32</v>
      </c>
      <c r="J796" s="21" t="s">
        <v>31</v>
      </c>
      <c r="M796" s="12"/>
    </row>
    <row r="797" spans="1:13" ht="18" customHeight="1">
      <c r="A797" s="4">
        <v>796</v>
      </c>
      <c r="B797" s="37">
        <v>38262</v>
      </c>
      <c r="C797" s="34" t="s">
        <v>144</v>
      </c>
      <c r="D797" s="34" t="s">
        <v>49</v>
      </c>
      <c r="E797" s="34" t="s">
        <v>16</v>
      </c>
      <c r="F797" s="34" t="s">
        <v>72</v>
      </c>
      <c r="G797" s="21"/>
      <c r="H797" s="21"/>
      <c r="I797" s="21" t="s">
        <v>20</v>
      </c>
      <c r="J797" s="21" t="s">
        <v>14</v>
      </c>
      <c r="M797" s="12"/>
    </row>
    <row r="798" spans="1:13" ht="18" customHeight="1">
      <c r="A798" s="4">
        <v>797</v>
      </c>
      <c r="B798" s="37">
        <v>38262</v>
      </c>
      <c r="C798" s="34" t="s">
        <v>15</v>
      </c>
      <c r="D798" s="34" t="s">
        <v>43</v>
      </c>
      <c r="E798" s="34" t="s">
        <v>210</v>
      </c>
      <c r="F798" s="34" t="s">
        <v>46</v>
      </c>
      <c r="G798" s="21"/>
      <c r="H798" s="21"/>
      <c r="I798" s="21" t="s">
        <v>19</v>
      </c>
      <c r="J798" s="21" t="s">
        <v>38</v>
      </c>
      <c r="M798" s="12"/>
    </row>
    <row r="799" spans="1:13" ht="18" customHeight="1">
      <c r="A799" s="4">
        <v>798</v>
      </c>
      <c r="B799" s="37">
        <v>38263</v>
      </c>
      <c r="C799" s="34" t="s">
        <v>72</v>
      </c>
      <c r="D799" s="36" t="s">
        <v>6</v>
      </c>
      <c r="E799" s="34" t="s">
        <v>49</v>
      </c>
      <c r="F799" s="34" t="s">
        <v>16</v>
      </c>
      <c r="G799" s="21"/>
      <c r="H799" s="21"/>
      <c r="I799" s="21" t="s">
        <v>20</v>
      </c>
      <c r="J799" s="21" t="s">
        <v>14</v>
      </c>
      <c r="M799" s="12"/>
    </row>
    <row r="800" spans="1:13" ht="18" customHeight="1">
      <c r="A800" s="4">
        <v>799</v>
      </c>
      <c r="B800" s="37">
        <v>38263</v>
      </c>
      <c r="C800" s="34" t="s">
        <v>213</v>
      </c>
      <c r="D800" s="34" t="s">
        <v>30</v>
      </c>
      <c r="E800" s="34" t="s">
        <v>29</v>
      </c>
      <c r="F800" s="34" t="s">
        <v>131</v>
      </c>
      <c r="G800" s="21" t="s">
        <v>12</v>
      </c>
      <c r="H800" s="21" t="s">
        <v>148</v>
      </c>
      <c r="I800" s="21" t="s">
        <v>32</v>
      </c>
      <c r="J800" s="21" t="s">
        <v>31</v>
      </c>
      <c r="M800" s="12"/>
    </row>
    <row r="801" spans="1:13" ht="18" customHeight="1">
      <c r="A801" s="4">
        <v>800</v>
      </c>
      <c r="B801" s="37">
        <v>38263</v>
      </c>
      <c r="C801" s="34" t="s">
        <v>46</v>
      </c>
      <c r="D801" s="34" t="s">
        <v>7</v>
      </c>
      <c r="E801" s="34" t="s">
        <v>43</v>
      </c>
      <c r="F801" s="34" t="s">
        <v>210</v>
      </c>
      <c r="G801" s="21"/>
      <c r="H801" s="21"/>
      <c r="I801" s="21" t="s">
        <v>19</v>
      </c>
      <c r="J801" s="21" t="s">
        <v>38</v>
      </c>
      <c r="M801" s="12"/>
    </row>
    <row r="802" spans="1:13" ht="18" customHeight="1">
      <c r="A802" s="4">
        <v>801</v>
      </c>
      <c r="B802" s="37">
        <v>38264</v>
      </c>
      <c r="C802" s="34" t="s">
        <v>43</v>
      </c>
      <c r="D802" s="34" t="s">
        <v>210</v>
      </c>
      <c r="E802" s="34" t="s">
        <v>15</v>
      </c>
      <c r="F802" s="34" t="s">
        <v>7</v>
      </c>
      <c r="G802" s="21"/>
      <c r="H802" s="21"/>
      <c r="I802" s="21" t="s">
        <v>19</v>
      </c>
      <c r="J802" s="21" t="s">
        <v>38</v>
      </c>
      <c r="M802" s="12"/>
    </row>
    <row r="803" spans="1:13" ht="18" customHeight="1">
      <c r="A803" s="4">
        <v>802</v>
      </c>
      <c r="B803" s="37">
        <v>38264</v>
      </c>
      <c r="C803" s="34" t="s">
        <v>33</v>
      </c>
      <c r="D803" s="34" t="s">
        <v>10</v>
      </c>
      <c r="E803" s="34" t="s">
        <v>35</v>
      </c>
      <c r="F803" s="34" t="s">
        <v>166</v>
      </c>
      <c r="G803" s="21"/>
      <c r="H803" s="21"/>
      <c r="I803" s="21" t="s">
        <v>13</v>
      </c>
      <c r="J803" s="21" t="s">
        <v>37</v>
      </c>
      <c r="M803" s="12"/>
    </row>
    <row r="804" spans="1:13" ht="18" customHeight="1">
      <c r="A804" s="4">
        <v>803</v>
      </c>
      <c r="B804" s="37">
        <v>38265</v>
      </c>
      <c r="C804" s="34" t="s">
        <v>16</v>
      </c>
      <c r="D804" s="34" t="s">
        <v>46</v>
      </c>
      <c r="E804" s="34" t="s">
        <v>163</v>
      </c>
      <c r="F804" s="34" t="s">
        <v>218</v>
      </c>
      <c r="G804" s="21"/>
      <c r="H804" s="21"/>
      <c r="I804" s="21" t="s">
        <v>19</v>
      </c>
      <c r="J804" s="21" t="s">
        <v>13</v>
      </c>
      <c r="M804" s="12"/>
    </row>
    <row r="805" spans="1:13" ht="18" customHeight="1">
      <c r="A805" s="4">
        <v>804</v>
      </c>
      <c r="B805" s="37">
        <v>38266</v>
      </c>
      <c r="C805" s="34" t="s">
        <v>153</v>
      </c>
      <c r="D805" s="34" t="s">
        <v>142</v>
      </c>
      <c r="E805" s="34" t="s">
        <v>131</v>
      </c>
      <c r="F805" s="34" t="s">
        <v>29</v>
      </c>
      <c r="G805" s="21" t="s">
        <v>161</v>
      </c>
      <c r="H805" s="21" t="s">
        <v>148</v>
      </c>
      <c r="I805" s="21" t="s">
        <v>228</v>
      </c>
      <c r="J805" s="21" t="s">
        <v>32</v>
      </c>
      <c r="M805" s="12"/>
    </row>
    <row r="806" spans="1:13" ht="18" customHeight="1">
      <c r="A806" s="4">
        <v>805</v>
      </c>
      <c r="B806" s="37">
        <v>38266</v>
      </c>
      <c r="C806" s="34" t="s">
        <v>36</v>
      </c>
      <c r="D806" s="34" t="s">
        <v>17</v>
      </c>
      <c r="E806" s="34" t="s">
        <v>168</v>
      </c>
      <c r="F806" s="34" t="s">
        <v>72</v>
      </c>
      <c r="G806" s="21"/>
      <c r="H806" s="21"/>
      <c r="I806" s="21" t="s">
        <v>14</v>
      </c>
      <c r="J806" s="21" t="s">
        <v>38</v>
      </c>
      <c r="M806" s="12"/>
    </row>
    <row r="807" spans="1:13" ht="18" customHeight="1">
      <c r="A807" s="4">
        <v>806</v>
      </c>
      <c r="B807" s="37">
        <v>38266</v>
      </c>
      <c r="C807" s="34" t="s">
        <v>218</v>
      </c>
      <c r="D807" s="34" t="s">
        <v>4</v>
      </c>
      <c r="E807" s="34" t="s">
        <v>46</v>
      </c>
      <c r="F807" s="34" t="s">
        <v>163</v>
      </c>
      <c r="G807" s="21"/>
      <c r="H807" s="21"/>
      <c r="I807" s="21" t="s">
        <v>19</v>
      </c>
      <c r="J807" s="21" t="s">
        <v>13</v>
      </c>
      <c r="M807" s="12"/>
    </row>
    <row r="808" spans="1:13" ht="18" customHeight="1">
      <c r="A808" s="4">
        <v>807</v>
      </c>
      <c r="B808" s="37">
        <v>38267</v>
      </c>
      <c r="C808" s="34" t="s">
        <v>168</v>
      </c>
      <c r="D808" s="34" t="s">
        <v>33</v>
      </c>
      <c r="E808" s="34" t="s">
        <v>17</v>
      </c>
      <c r="F808" s="34" t="s">
        <v>35</v>
      </c>
      <c r="G808" s="21"/>
      <c r="H808" s="21"/>
      <c r="I808" s="21" t="s">
        <v>14</v>
      </c>
      <c r="J808" s="21" t="s">
        <v>37</v>
      </c>
      <c r="M808" s="12"/>
    </row>
    <row r="809" spans="1:13" ht="18" customHeight="1">
      <c r="A809" s="4">
        <v>808</v>
      </c>
      <c r="B809" s="37">
        <v>38267</v>
      </c>
      <c r="C809" s="34" t="s">
        <v>29</v>
      </c>
      <c r="D809" s="34" t="s">
        <v>131</v>
      </c>
      <c r="E809" s="34" t="s">
        <v>161</v>
      </c>
      <c r="F809" s="34" t="s">
        <v>148</v>
      </c>
      <c r="G809" s="21" t="s">
        <v>153</v>
      </c>
      <c r="H809" s="21" t="s">
        <v>142</v>
      </c>
      <c r="I809" s="21" t="s">
        <v>228</v>
      </c>
      <c r="J809" s="21" t="s">
        <v>32</v>
      </c>
      <c r="M809" s="12"/>
    </row>
    <row r="810" spans="1:13" ht="18" customHeight="1">
      <c r="A810" s="4">
        <v>809</v>
      </c>
      <c r="B810" s="37">
        <v>38267</v>
      </c>
      <c r="C810" s="34" t="s">
        <v>163</v>
      </c>
      <c r="D810" s="34" t="s">
        <v>16</v>
      </c>
      <c r="E810" s="34" t="s">
        <v>4</v>
      </c>
      <c r="F810" s="34" t="s">
        <v>46</v>
      </c>
      <c r="G810" s="21"/>
      <c r="H810" s="21"/>
      <c r="I810" s="21" t="s">
        <v>19</v>
      </c>
      <c r="J810" s="21" t="s">
        <v>20</v>
      </c>
      <c r="M810" s="12"/>
    </row>
    <row r="811" spans="1:13" ht="18" customHeight="1">
      <c r="A811" s="4">
        <v>810</v>
      </c>
      <c r="B811" s="37">
        <v>38267</v>
      </c>
      <c r="C811" s="34" t="s">
        <v>22</v>
      </c>
      <c r="D811" s="34" t="s">
        <v>21</v>
      </c>
      <c r="E811" s="34" t="s">
        <v>27</v>
      </c>
      <c r="F811" s="34" t="s">
        <v>10</v>
      </c>
      <c r="G811" s="21"/>
      <c r="H811" s="21"/>
      <c r="I811" s="21" t="s">
        <v>13</v>
      </c>
      <c r="J811" s="21" t="s">
        <v>38</v>
      </c>
      <c r="M811" s="12"/>
    </row>
    <row r="812" spans="1:13" ht="18" customHeight="1">
      <c r="A812" s="4">
        <v>811</v>
      </c>
      <c r="B812" s="37">
        <v>38269</v>
      </c>
      <c r="C812" s="34" t="s">
        <v>148</v>
      </c>
      <c r="D812" s="34" t="s">
        <v>161</v>
      </c>
      <c r="E812" s="34" t="s">
        <v>153</v>
      </c>
      <c r="F812" s="34" t="s">
        <v>142</v>
      </c>
      <c r="G812" s="21" t="s">
        <v>29</v>
      </c>
      <c r="H812" s="21" t="s">
        <v>131</v>
      </c>
      <c r="I812" s="21" t="s">
        <v>228</v>
      </c>
      <c r="J812" s="21" t="s">
        <v>32</v>
      </c>
      <c r="M812" s="12"/>
    </row>
    <row r="813" spans="1:13" ht="18" customHeight="1">
      <c r="A813" s="4">
        <v>812</v>
      </c>
      <c r="B813" s="37">
        <v>38269</v>
      </c>
      <c r="C813" s="34" t="s">
        <v>46</v>
      </c>
      <c r="D813" s="34" t="s">
        <v>218</v>
      </c>
      <c r="E813" s="34" t="s">
        <v>16</v>
      </c>
      <c r="F813" s="34" t="s">
        <v>4</v>
      </c>
      <c r="G813" s="21"/>
      <c r="H813" s="21"/>
      <c r="I813" s="21" t="s">
        <v>19</v>
      </c>
      <c r="J813" s="21" t="s">
        <v>37</v>
      </c>
      <c r="M813" s="12"/>
    </row>
    <row r="814" spans="1:13" ht="18" customHeight="1">
      <c r="A814" s="4">
        <v>813</v>
      </c>
      <c r="B814" s="37">
        <v>38270</v>
      </c>
      <c r="C814" s="34" t="s">
        <v>72</v>
      </c>
      <c r="D814" s="34" t="s">
        <v>22</v>
      </c>
      <c r="E814" s="34" t="s">
        <v>6</v>
      </c>
      <c r="F814" s="34" t="s">
        <v>35</v>
      </c>
      <c r="G814" s="21"/>
      <c r="H814" s="21"/>
      <c r="I814" s="21" t="s">
        <v>14</v>
      </c>
      <c r="J814" s="21" t="s">
        <v>20</v>
      </c>
      <c r="M814" s="12"/>
    </row>
    <row r="815" spans="1:13" ht="18" customHeight="1">
      <c r="A815" s="4">
        <v>814</v>
      </c>
      <c r="B815" s="37">
        <v>38270</v>
      </c>
      <c r="C815" s="34" t="s">
        <v>49</v>
      </c>
      <c r="D815" s="34" t="s">
        <v>10</v>
      </c>
      <c r="E815" s="34" t="s">
        <v>166</v>
      </c>
      <c r="F815" s="34" t="s">
        <v>144</v>
      </c>
      <c r="G815" s="21"/>
      <c r="H815" s="21"/>
      <c r="I815" s="21" t="s">
        <v>13</v>
      </c>
      <c r="J815" s="21" t="s">
        <v>19</v>
      </c>
      <c r="M815" s="12"/>
    </row>
    <row r="816" spans="1:13" ht="18" customHeight="1">
      <c r="A816" s="4">
        <v>815</v>
      </c>
      <c r="B816" s="37">
        <v>38270</v>
      </c>
      <c r="C816" s="34" t="s">
        <v>142</v>
      </c>
      <c r="D816" s="34" t="s">
        <v>153</v>
      </c>
      <c r="E816" s="34" t="s">
        <v>29</v>
      </c>
      <c r="F816" s="34" t="s">
        <v>131</v>
      </c>
      <c r="G816" s="21" t="s">
        <v>148</v>
      </c>
      <c r="H816" s="21" t="s">
        <v>161</v>
      </c>
      <c r="I816" s="21" t="s">
        <v>228</v>
      </c>
      <c r="J816" s="21" t="s">
        <v>32</v>
      </c>
      <c r="M816" s="12"/>
    </row>
    <row r="817" spans="1:13" ht="18" customHeight="1">
      <c r="A817" s="4">
        <v>816</v>
      </c>
      <c r="B817" s="37">
        <v>38270</v>
      </c>
      <c r="C817" s="34" t="s">
        <v>16</v>
      </c>
      <c r="D817" s="34" t="s">
        <v>163</v>
      </c>
      <c r="E817" s="34" t="s">
        <v>218</v>
      </c>
      <c r="F817" s="34" t="s">
        <v>210</v>
      </c>
      <c r="G817" s="21"/>
      <c r="H817" s="21"/>
      <c r="I817" s="21" t="s">
        <v>38</v>
      </c>
      <c r="J817" s="21" t="s">
        <v>37</v>
      </c>
      <c r="M817" s="12"/>
    </row>
    <row r="818" spans="1:13" ht="18" customHeight="1">
      <c r="A818" s="4">
        <v>817</v>
      </c>
      <c r="B818" s="37">
        <v>38271</v>
      </c>
      <c r="C818" s="34" t="s">
        <v>35</v>
      </c>
      <c r="D818" s="34" t="s">
        <v>4</v>
      </c>
      <c r="E818" s="34" t="s">
        <v>144</v>
      </c>
      <c r="F818" s="34" t="s">
        <v>166</v>
      </c>
      <c r="G818" s="21"/>
      <c r="H818" s="21"/>
      <c r="I818" s="21" t="s">
        <v>14</v>
      </c>
      <c r="J818" s="21" t="s">
        <v>38</v>
      </c>
      <c r="M818" s="12"/>
    </row>
    <row r="819" spans="1:13" ht="18" customHeight="1">
      <c r="A819" s="4">
        <v>818</v>
      </c>
      <c r="B819" s="37">
        <v>38271</v>
      </c>
      <c r="C819" s="34" t="s">
        <v>6</v>
      </c>
      <c r="D819" s="34" t="s">
        <v>168</v>
      </c>
      <c r="E819" s="34" t="s">
        <v>22</v>
      </c>
      <c r="F819" s="34" t="s">
        <v>10</v>
      </c>
      <c r="G819" s="21"/>
      <c r="H819" s="21"/>
      <c r="I819" s="21" t="s">
        <v>13</v>
      </c>
      <c r="J819" s="21" t="s">
        <v>20</v>
      </c>
      <c r="M819" s="12"/>
    </row>
    <row r="820" spans="1:13" ht="18" customHeight="1">
      <c r="A820" s="4">
        <v>819</v>
      </c>
      <c r="B820" s="37">
        <v>38271</v>
      </c>
      <c r="C820" s="34" t="s">
        <v>131</v>
      </c>
      <c r="D820" s="34" t="s">
        <v>29</v>
      </c>
      <c r="E820" s="34" t="s">
        <v>148</v>
      </c>
      <c r="F820" s="34" t="s">
        <v>161</v>
      </c>
      <c r="G820" s="21" t="s">
        <v>142</v>
      </c>
      <c r="H820" s="21" t="s">
        <v>153</v>
      </c>
      <c r="I820" s="21" t="s">
        <v>228</v>
      </c>
      <c r="J820" s="21" t="s">
        <v>32</v>
      </c>
      <c r="M820" s="12"/>
    </row>
    <row r="821" spans="1:13" ht="18" customHeight="1">
      <c r="A821" s="4">
        <v>820</v>
      </c>
      <c r="B821" s="37">
        <v>38273</v>
      </c>
      <c r="C821" s="34" t="s">
        <v>22</v>
      </c>
      <c r="D821" s="34" t="s">
        <v>210</v>
      </c>
      <c r="E821" s="34" t="s">
        <v>218</v>
      </c>
      <c r="F821" s="34" t="s">
        <v>16</v>
      </c>
      <c r="G821" s="21"/>
      <c r="H821" s="21"/>
      <c r="I821" s="21" t="s">
        <v>38</v>
      </c>
      <c r="J821" s="21" t="s">
        <v>13</v>
      </c>
      <c r="M821" s="12"/>
    </row>
    <row r="822" spans="1:13" ht="18" customHeight="1">
      <c r="A822" s="4">
        <v>821</v>
      </c>
      <c r="B822" s="37">
        <v>38274</v>
      </c>
      <c r="C822" s="34" t="s">
        <v>218</v>
      </c>
      <c r="D822" s="34" t="s">
        <v>16</v>
      </c>
      <c r="E822" s="34" t="s">
        <v>10</v>
      </c>
      <c r="F822" s="34" t="s">
        <v>210</v>
      </c>
      <c r="G822" s="21"/>
      <c r="H822" s="21"/>
      <c r="I822" s="21" t="s">
        <v>19</v>
      </c>
      <c r="J822" s="21" t="s">
        <v>13</v>
      </c>
      <c r="M822" s="12"/>
    </row>
    <row r="823" spans="1:13" ht="18" customHeight="1">
      <c r="A823" s="4">
        <v>822</v>
      </c>
      <c r="B823" s="37">
        <v>38275</v>
      </c>
      <c r="C823" s="34" t="s">
        <v>49</v>
      </c>
      <c r="D823" s="34" t="s">
        <v>168</v>
      </c>
      <c r="E823" s="34" t="s">
        <v>4</v>
      </c>
      <c r="F823" s="34" t="s">
        <v>6</v>
      </c>
      <c r="G823" s="21"/>
      <c r="H823" s="21"/>
      <c r="I823" s="21" t="s">
        <v>14</v>
      </c>
      <c r="J823" s="21" t="s">
        <v>13</v>
      </c>
      <c r="M823" s="12"/>
    </row>
    <row r="824" spans="1:13" ht="18" customHeight="1">
      <c r="A824" s="4">
        <v>823</v>
      </c>
      <c r="B824" s="37">
        <v>38276</v>
      </c>
      <c r="C824" s="34" t="s">
        <v>72</v>
      </c>
      <c r="D824" s="34" t="s">
        <v>131</v>
      </c>
      <c r="E824" s="34" t="s">
        <v>46</v>
      </c>
      <c r="F824" s="34" t="s">
        <v>148</v>
      </c>
      <c r="G824" s="21" t="s">
        <v>163</v>
      </c>
      <c r="H824" s="21" t="s">
        <v>213</v>
      </c>
      <c r="I824" s="21" t="s">
        <v>20</v>
      </c>
      <c r="J824" s="21" t="s">
        <v>32</v>
      </c>
      <c r="M824" s="12"/>
    </row>
    <row r="825" spans="1:13" ht="18" customHeight="1">
      <c r="A825" s="4">
        <v>824</v>
      </c>
      <c r="B825" s="37">
        <v>38276</v>
      </c>
      <c r="C825" s="34" t="s">
        <v>6</v>
      </c>
      <c r="D825" s="34" t="s">
        <v>4</v>
      </c>
      <c r="E825" s="34" t="s">
        <v>168</v>
      </c>
      <c r="F825" s="34" t="s">
        <v>144</v>
      </c>
      <c r="G825" s="21"/>
      <c r="H825" s="21"/>
      <c r="I825" s="21" t="s">
        <v>13</v>
      </c>
      <c r="J825" s="21" t="s">
        <v>14</v>
      </c>
      <c r="M825" s="12"/>
    </row>
    <row r="826" spans="1:13" ht="18" customHeight="1">
      <c r="A826" s="4">
        <v>825</v>
      </c>
      <c r="B826" s="37">
        <v>38277</v>
      </c>
      <c r="C826" s="34" t="s">
        <v>213</v>
      </c>
      <c r="D826" s="34" t="s">
        <v>163</v>
      </c>
      <c r="E826" s="34" t="s">
        <v>131</v>
      </c>
      <c r="F826" s="34" t="s">
        <v>46</v>
      </c>
      <c r="G826" s="21" t="s">
        <v>142</v>
      </c>
      <c r="H826" s="21" t="s">
        <v>35</v>
      </c>
      <c r="I826" s="21" t="s">
        <v>20</v>
      </c>
      <c r="J826" s="21" t="s">
        <v>32</v>
      </c>
      <c r="M826" s="12"/>
    </row>
    <row r="827" spans="1:13" ht="18" customHeight="1">
      <c r="A827" s="4">
        <v>826</v>
      </c>
      <c r="B827" s="37">
        <v>38279</v>
      </c>
      <c r="C827" s="34" t="s">
        <v>35</v>
      </c>
      <c r="D827" s="34" t="s">
        <v>142</v>
      </c>
      <c r="E827" s="34" t="s">
        <v>163</v>
      </c>
      <c r="F827" s="34" t="s">
        <v>131</v>
      </c>
      <c r="G827" s="21" t="s">
        <v>72</v>
      </c>
      <c r="H827" s="21" t="s">
        <v>148</v>
      </c>
      <c r="I827" s="21" t="s">
        <v>32</v>
      </c>
      <c r="J827" s="21" t="s">
        <v>20</v>
      </c>
      <c r="M827" s="12"/>
    </row>
    <row r="828" spans="1:13" ht="18" customHeight="1">
      <c r="A828" s="4">
        <v>827</v>
      </c>
      <c r="B828" s="37">
        <v>38281</v>
      </c>
      <c r="C828" s="34" t="s">
        <v>148</v>
      </c>
      <c r="D828" s="34" t="s">
        <v>72</v>
      </c>
      <c r="E828" s="34" t="s">
        <v>142</v>
      </c>
      <c r="F828" s="34" t="s">
        <v>163</v>
      </c>
      <c r="G828" s="21" t="s">
        <v>213</v>
      </c>
      <c r="H828" s="21" t="s">
        <v>46</v>
      </c>
      <c r="I828" s="21" t="s">
        <v>32</v>
      </c>
      <c r="J828" s="21" t="s">
        <v>20</v>
      </c>
      <c r="M828" s="12"/>
    </row>
    <row r="829" spans="1:13" ht="18" customHeight="1">
      <c r="A829" s="4">
        <v>828</v>
      </c>
      <c r="B829" s="37">
        <v>38282</v>
      </c>
      <c r="C829" s="34" t="s">
        <v>46</v>
      </c>
      <c r="D829" s="34" t="s">
        <v>213</v>
      </c>
      <c r="E829" s="34" t="s">
        <v>72</v>
      </c>
      <c r="F829" s="34" t="s">
        <v>142</v>
      </c>
      <c r="G829" s="21" t="s">
        <v>35</v>
      </c>
      <c r="H829" s="21" t="s">
        <v>131</v>
      </c>
      <c r="I829" s="21" t="s">
        <v>32</v>
      </c>
      <c r="J829" s="21" t="s">
        <v>20</v>
      </c>
      <c r="M829" s="12"/>
    </row>
    <row r="830" spans="1:13" ht="18" customHeight="1">
      <c r="A830" s="4">
        <v>829</v>
      </c>
      <c r="B830" s="37">
        <v>38284</v>
      </c>
      <c r="C830" s="34" t="s">
        <v>131</v>
      </c>
      <c r="D830" s="34" t="s">
        <v>35</v>
      </c>
      <c r="E830" s="34" t="s">
        <v>213</v>
      </c>
      <c r="F830" s="34" t="s">
        <v>72</v>
      </c>
      <c r="G830" s="21" t="s">
        <v>148</v>
      </c>
      <c r="H830" s="21" t="s">
        <v>163</v>
      </c>
      <c r="I830" s="21" t="s">
        <v>20</v>
      </c>
      <c r="J830" s="21" t="s">
        <v>32</v>
      </c>
      <c r="M830" s="12"/>
    </row>
    <row r="831" spans="1:13" ht="18" customHeight="1">
      <c r="A831" s="4">
        <v>830</v>
      </c>
      <c r="B831" s="37">
        <v>38285</v>
      </c>
      <c r="C831" s="34" t="s">
        <v>163</v>
      </c>
      <c r="D831" s="34" t="s">
        <v>148</v>
      </c>
      <c r="E831" s="34" t="s">
        <v>35</v>
      </c>
      <c r="F831" s="34" t="s">
        <v>213</v>
      </c>
      <c r="G831" s="21" t="s">
        <v>46</v>
      </c>
      <c r="H831" s="21" t="s">
        <v>142</v>
      </c>
      <c r="I831" s="21" t="s">
        <v>20</v>
      </c>
      <c r="J831" s="21" t="s">
        <v>32</v>
      </c>
      <c r="M831" s="12"/>
    </row>
    <row r="832" spans="1:13" ht="18" customHeight="1">
      <c r="B832" s="38"/>
      <c r="C832" s="21">
        <f t="shared" ref="C832:H832" si="5">SUBTOTAL(3,C2:C831)</f>
        <v>830</v>
      </c>
      <c r="D832" s="21">
        <f t="shared" si="5"/>
        <v>830</v>
      </c>
      <c r="E832" s="21">
        <f t="shared" si="5"/>
        <v>830</v>
      </c>
      <c r="F832" s="21">
        <f t="shared" si="5"/>
        <v>830</v>
      </c>
      <c r="G832" s="21">
        <f t="shared" si="5"/>
        <v>17</v>
      </c>
      <c r="H832" s="21">
        <f t="shared" si="5"/>
        <v>17</v>
      </c>
      <c r="I832" s="21"/>
      <c r="J832" s="21"/>
    </row>
    <row r="833" spans="9:10" ht="18" customHeight="1">
      <c r="I833" s="50" t="s">
        <v>127</v>
      </c>
      <c r="J833" s="10">
        <f>C832+D832+E832+F832+G832+H832</f>
        <v>3354</v>
      </c>
    </row>
  </sheetData>
  <sortState xmlns:xlrd2="http://schemas.microsoft.com/office/spreadsheetml/2017/richdata2" ref="M34:V61">
    <sortCondition descending="1" ref="N34:N61"/>
  </sortState>
  <mergeCells count="2">
    <mergeCell ref="L1:V1"/>
    <mergeCell ref="L32:V32"/>
  </mergeCells>
  <phoneticPr fontId="1"/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AB429-A152-423F-966A-C59108AFD751}">
  <dimension ref="A1:X852"/>
  <sheetViews>
    <sheetView workbookViewId="0">
      <selection activeCell="X2" sqref="X2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6" width="11.625" style="9" customWidth="1"/>
    <col min="7" max="7" width="9.5" style="9" bestFit="1" customWidth="1"/>
    <col min="8" max="8" width="11.625" style="9" customWidth="1"/>
    <col min="9" max="10" width="9.75" style="9" bestFit="1" customWidth="1"/>
    <col min="11" max="11" width="2.625" style="9" customWidth="1"/>
    <col min="12" max="12" width="3.5" style="20" bestFit="1" customWidth="1"/>
    <col min="13" max="13" width="13" style="9" bestFit="1" customWidth="1"/>
    <col min="14" max="15" width="6.5" style="9" bestFit="1" customWidth="1"/>
    <col min="16" max="16" width="2.625" style="9" customWidth="1"/>
    <col min="17" max="22" width="5.5" style="9" bestFit="1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108" t="s">
        <v>392</v>
      </c>
      <c r="M1" s="108"/>
      <c r="N1" s="108"/>
      <c r="O1" s="108"/>
      <c r="P1" s="108"/>
      <c r="Q1" s="108"/>
      <c r="R1" s="108"/>
      <c r="S1" s="108"/>
      <c r="T1" s="108"/>
      <c r="U1" s="108"/>
      <c r="V1" s="108"/>
    </row>
    <row r="2" spans="1:24" ht="18" customHeight="1">
      <c r="A2" s="4">
        <v>1</v>
      </c>
      <c r="B2" s="35">
        <v>37708</v>
      </c>
      <c r="C2" s="36" t="s">
        <v>72</v>
      </c>
      <c r="D2" s="36" t="s">
        <v>163</v>
      </c>
      <c r="E2" s="36" t="s">
        <v>168</v>
      </c>
      <c r="F2" s="36" t="s">
        <v>22</v>
      </c>
      <c r="G2" s="21"/>
      <c r="H2" s="21"/>
      <c r="I2" s="21" t="s">
        <v>14</v>
      </c>
      <c r="J2" s="21" t="s">
        <v>19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  <c r="X2" s="9" t="s">
        <v>140</v>
      </c>
    </row>
    <row r="3" spans="1:24" ht="18" customHeight="1">
      <c r="A3" s="4">
        <v>2</v>
      </c>
      <c r="B3" s="35">
        <v>37708</v>
      </c>
      <c r="C3" s="36" t="s">
        <v>153</v>
      </c>
      <c r="D3" s="36" t="s">
        <v>173</v>
      </c>
      <c r="E3" s="36" t="s">
        <v>214</v>
      </c>
      <c r="F3" s="36" t="s">
        <v>185</v>
      </c>
      <c r="G3" s="21"/>
      <c r="H3" s="21"/>
      <c r="I3" s="21" t="s">
        <v>228</v>
      </c>
      <c r="J3" s="21" t="s">
        <v>8</v>
      </c>
      <c r="L3" s="4">
        <v>1</v>
      </c>
      <c r="M3" s="34" t="s">
        <v>205</v>
      </c>
      <c r="N3" s="10">
        <f>COUNTIF($C$2:$H$850,"谷博")</f>
        <v>107</v>
      </c>
      <c r="O3" s="10">
        <f t="shared" ref="O3:O31" si="0">SUM(Q3:V3)</f>
        <v>107</v>
      </c>
      <c r="P3" s="24"/>
      <c r="Q3" s="10">
        <f>COUNTIF($C$2:$C$850,"谷博")</f>
        <v>25</v>
      </c>
      <c r="R3" s="10">
        <f>COUNTIF($D$2:$D$850,"谷博")</f>
        <v>22</v>
      </c>
      <c r="S3" s="10">
        <f>COUNTIF($E$2:$E$850,"谷博")</f>
        <v>30</v>
      </c>
      <c r="T3" s="10">
        <f>COUNTIF($F$2:$F$850,"谷博")</f>
        <v>28</v>
      </c>
      <c r="U3" s="10">
        <f>COUNTIF($G$2:$G$850,"谷博")</f>
        <v>1</v>
      </c>
      <c r="V3" s="10">
        <f>COUNTIF($H$2:$H$850,"谷博")</f>
        <v>1</v>
      </c>
    </row>
    <row r="4" spans="1:24" ht="18" customHeight="1">
      <c r="A4" s="4">
        <v>3</v>
      </c>
      <c r="B4" s="35">
        <v>37708</v>
      </c>
      <c r="C4" s="36" t="s">
        <v>213</v>
      </c>
      <c r="D4" s="36" t="s">
        <v>29</v>
      </c>
      <c r="E4" s="36" t="s">
        <v>131</v>
      </c>
      <c r="F4" s="36" t="s">
        <v>5</v>
      </c>
      <c r="G4" s="21"/>
      <c r="H4" s="21"/>
      <c r="I4" s="21" t="s">
        <v>32</v>
      </c>
      <c r="J4" s="21" t="s">
        <v>31</v>
      </c>
      <c r="L4" s="4">
        <v>2</v>
      </c>
      <c r="M4" s="34" t="s">
        <v>145</v>
      </c>
      <c r="N4" s="10">
        <f>COUNTIF($C$2:$H$850,"渡田均")</f>
        <v>106</v>
      </c>
      <c r="O4" s="10">
        <f t="shared" si="0"/>
        <v>106</v>
      </c>
      <c r="P4" s="24"/>
      <c r="Q4" s="10">
        <f>COUNTIF($C$2:$C$850,"渡田均")</f>
        <v>29</v>
      </c>
      <c r="R4" s="10">
        <f>COUNTIF($D$2:$D$850,"渡田均")</f>
        <v>30</v>
      </c>
      <c r="S4" s="10">
        <f>COUNTIF($E$2:$E$850,"渡田均")</f>
        <v>21</v>
      </c>
      <c r="T4" s="10">
        <f>COUNTIF($F$2:$F$850,"渡田均")</f>
        <v>23</v>
      </c>
      <c r="U4" s="10">
        <f>COUNTIF($G$2:$G$850,"渡田均")</f>
        <v>2</v>
      </c>
      <c r="V4" s="10">
        <f>COUNTIF($H$2:$H$850,"渡田均")</f>
        <v>1</v>
      </c>
    </row>
    <row r="5" spans="1:24" ht="18" customHeight="1">
      <c r="A5" s="4">
        <v>4</v>
      </c>
      <c r="B5" s="35">
        <v>37708</v>
      </c>
      <c r="C5" s="36" t="s">
        <v>10</v>
      </c>
      <c r="D5" s="36" t="s">
        <v>166</v>
      </c>
      <c r="E5" s="36" t="s">
        <v>6</v>
      </c>
      <c r="F5" s="36" t="s">
        <v>218</v>
      </c>
      <c r="G5" s="21"/>
      <c r="H5" s="21"/>
      <c r="I5" s="21" t="s">
        <v>13</v>
      </c>
      <c r="J5" s="21" t="s">
        <v>38</v>
      </c>
      <c r="L5" s="4">
        <v>3</v>
      </c>
      <c r="M5" s="21" t="s">
        <v>166</v>
      </c>
      <c r="N5" s="10">
        <f>COUNTIF($C$2:$H$850,"井野修")</f>
        <v>103</v>
      </c>
      <c r="O5" s="10">
        <f t="shared" si="0"/>
        <v>103</v>
      </c>
      <c r="P5" s="24"/>
      <c r="Q5" s="10">
        <f>COUNTIF($C$2:$C$850,"井野修")</f>
        <v>24</v>
      </c>
      <c r="R5" s="10">
        <f>COUNTIF($D$2:$D$850,"井野修")</f>
        <v>26</v>
      </c>
      <c r="S5" s="10">
        <f>COUNTIF($E$2:$E$850,"井野修")</f>
        <v>27</v>
      </c>
      <c r="T5" s="10">
        <f>COUNTIF($F$2:$F$850,"井野修")</f>
        <v>26</v>
      </c>
      <c r="U5" s="10">
        <f>COUNTIF($G$2:$G$850,"井野修")</f>
        <v>0</v>
      </c>
      <c r="V5" s="10">
        <f>COUNTIF($H$2:$H$850,"井野修")</f>
        <v>0</v>
      </c>
    </row>
    <row r="6" spans="1:24" ht="18" customHeight="1">
      <c r="A6" s="4">
        <v>5</v>
      </c>
      <c r="B6" s="35">
        <v>37708</v>
      </c>
      <c r="C6" s="36" t="s">
        <v>144</v>
      </c>
      <c r="D6" s="36" t="s">
        <v>16</v>
      </c>
      <c r="E6" s="36" t="s">
        <v>210</v>
      </c>
      <c r="F6" s="36" t="s">
        <v>4</v>
      </c>
      <c r="G6" s="21"/>
      <c r="H6" s="21"/>
      <c r="I6" s="21" t="s">
        <v>37</v>
      </c>
      <c r="J6" s="21" t="s">
        <v>20</v>
      </c>
      <c r="L6" s="4">
        <v>4</v>
      </c>
      <c r="M6" s="34" t="s">
        <v>164</v>
      </c>
      <c r="N6" s="10">
        <f>COUNTIF($C$2:$H$850,"友寄正人")</f>
        <v>102</v>
      </c>
      <c r="O6" s="10">
        <f t="shared" si="0"/>
        <v>102</v>
      </c>
      <c r="P6" s="24"/>
      <c r="Q6" s="10">
        <f>COUNTIF($C$2:$C$850,"友寄正人")</f>
        <v>24</v>
      </c>
      <c r="R6" s="10">
        <f>COUNTIF($D$2:$D$850,"友寄正人")</f>
        <v>25</v>
      </c>
      <c r="S6" s="10">
        <f>COUNTIF($E$2:$E$850,"友寄正人")</f>
        <v>27</v>
      </c>
      <c r="T6" s="10">
        <f>COUNTIF($F$2:$F$850,"友寄正人")</f>
        <v>26</v>
      </c>
      <c r="U6" s="10">
        <f>COUNTIF($G$2:$G$850,"友寄正人")</f>
        <v>0</v>
      </c>
      <c r="V6" s="10">
        <f>COUNTIF($H$2:$H$850,"友寄正人")</f>
        <v>0</v>
      </c>
    </row>
    <row r="7" spans="1:24" ht="18" customHeight="1">
      <c r="A7" s="4">
        <v>6</v>
      </c>
      <c r="B7" s="35">
        <v>37708</v>
      </c>
      <c r="C7" s="36" t="s">
        <v>142</v>
      </c>
      <c r="D7" s="36" t="s">
        <v>161</v>
      </c>
      <c r="E7" s="36" t="s">
        <v>182</v>
      </c>
      <c r="F7" s="36" t="s">
        <v>47</v>
      </c>
      <c r="G7" s="21"/>
      <c r="H7" s="21"/>
      <c r="I7" s="21" t="s">
        <v>227</v>
      </c>
      <c r="J7" s="21" t="s">
        <v>26</v>
      </c>
      <c r="L7" s="4">
        <v>5</v>
      </c>
      <c r="M7" s="36" t="s">
        <v>10</v>
      </c>
      <c r="N7" s="10">
        <f>COUNTIF($C$2:$H$850,"森健次郎")</f>
        <v>100</v>
      </c>
      <c r="O7" s="10">
        <f t="shared" si="0"/>
        <v>100</v>
      </c>
      <c r="P7" s="24"/>
      <c r="Q7" s="10">
        <f>COUNTIF($C$2:$C$850,"森健次郎")</f>
        <v>27</v>
      </c>
      <c r="R7" s="10">
        <f>COUNTIF($D$2:$D$850,"森健次郎")</f>
        <v>24</v>
      </c>
      <c r="S7" s="10">
        <f>COUNTIF($E$2:$E$850,"森健次郎")</f>
        <v>25</v>
      </c>
      <c r="T7" s="10">
        <f>COUNTIF($F$2:$F$850,"森健次郎")</f>
        <v>24</v>
      </c>
      <c r="U7" s="10">
        <f>COUNTIF($G$2:$G$850,"森健次郎")</f>
        <v>0</v>
      </c>
      <c r="V7" s="10">
        <f>COUNTIF($H$2:$H$850,"森健次郎")</f>
        <v>0</v>
      </c>
    </row>
    <row r="8" spans="1:24" ht="18" customHeight="1">
      <c r="A8" s="4">
        <v>7</v>
      </c>
      <c r="B8" s="35">
        <v>37709</v>
      </c>
      <c r="C8" s="36" t="s">
        <v>4</v>
      </c>
      <c r="D8" s="36" t="s">
        <v>35</v>
      </c>
      <c r="E8" s="36" t="s">
        <v>16</v>
      </c>
      <c r="F8" s="36" t="s">
        <v>210</v>
      </c>
      <c r="G8" s="21"/>
      <c r="H8" s="21"/>
      <c r="I8" s="21" t="s">
        <v>37</v>
      </c>
      <c r="J8" s="21" t="s">
        <v>20</v>
      </c>
      <c r="L8" s="4">
        <v>6</v>
      </c>
      <c r="M8" s="36" t="s">
        <v>126</v>
      </c>
      <c r="N8" s="10">
        <f>COUNTIF($C$2:$H$850,"笠原昌春")</f>
        <v>100</v>
      </c>
      <c r="O8" s="10">
        <f t="shared" si="0"/>
        <v>100</v>
      </c>
      <c r="P8" s="24"/>
      <c r="Q8" s="10">
        <f>COUNTIF($C$2:$C$850,"笠原昌春")</f>
        <v>25</v>
      </c>
      <c r="R8" s="10">
        <f>COUNTIF($D$2:$D$850,"笠原昌春")</f>
        <v>24</v>
      </c>
      <c r="S8" s="10">
        <f>COUNTIF($E$2:$E$850,"笠原昌春")</f>
        <v>21</v>
      </c>
      <c r="T8" s="10">
        <f>COUNTIF($F$2:$F$850,"笠原昌春")</f>
        <v>29</v>
      </c>
      <c r="U8" s="10">
        <f>COUNTIF($G$2:$G$850,"笠原昌春")</f>
        <v>0</v>
      </c>
      <c r="V8" s="10">
        <f>COUNTIF($H$2:$H$850,"笠原昌春")</f>
        <v>1</v>
      </c>
    </row>
    <row r="9" spans="1:24" ht="18" customHeight="1">
      <c r="A9" s="4">
        <v>8</v>
      </c>
      <c r="B9" s="35">
        <v>37709</v>
      </c>
      <c r="C9" s="36" t="s">
        <v>47</v>
      </c>
      <c r="D9" s="36" t="s">
        <v>182</v>
      </c>
      <c r="E9" s="36" t="s">
        <v>23</v>
      </c>
      <c r="F9" s="36" t="s">
        <v>161</v>
      </c>
      <c r="G9" s="21"/>
      <c r="H9" s="21"/>
      <c r="I9" s="21" t="s">
        <v>227</v>
      </c>
      <c r="J9" s="21" t="s">
        <v>26</v>
      </c>
      <c r="L9" s="4">
        <v>7</v>
      </c>
      <c r="M9" s="36" t="s">
        <v>67</v>
      </c>
      <c r="N9" s="10">
        <f>COUNTIF($C$2:$H$850,"橘髙淳")</f>
        <v>100</v>
      </c>
      <c r="O9" s="10">
        <f t="shared" si="0"/>
        <v>100</v>
      </c>
      <c r="P9" s="24"/>
      <c r="Q9" s="10">
        <f>COUNTIF($C$2:$C$850,"橘髙淳")</f>
        <v>24</v>
      </c>
      <c r="R9" s="10">
        <f>COUNTIF($D$2:$D$850,"橘髙淳")</f>
        <v>25</v>
      </c>
      <c r="S9" s="10">
        <f>COUNTIF($E$2:$E$850,"橘髙淳")</f>
        <v>25</v>
      </c>
      <c r="T9" s="10">
        <f>COUNTIF($F$2:$F$850,"橘髙淳")</f>
        <v>24</v>
      </c>
      <c r="U9" s="10">
        <f>COUNTIF($G$2:$G$850,"橘髙淳")</f>
        <v>1</v>
      </c>
      <c r="V9" s="10">
        <f>COUNTIF($H$2:$H$850,"橘髙淳")</f>
        <v>1</v>
      </c>
    </row>
    <row r="10" spans="1:24" ht="18" customHeight="1">
      <c r="A10" s="4">
        <v>9</v>
      </c>
      <c r="B10" s="35">
        <v>37709</v>
      </c>
      <c r="C10" s="36" t="s">
        <v>185</v>
      </c>
      <c r="D10" s="36" t="s">
        <v>214</v>
      </c>
      <c r="E10" s="36" t="s">
        <v>146</v>
      </c>
      <c r="F10" s="36" t="s">
        <v>173</v>
      </c>
      <c r="G10" s="21"/>
      <c r="H10" s="21"/>
      <c r="I10" s="21" t="s">
        <v>228</v>
      </c>
      <c r="J10" s="21" t="s">
        <v>8</v>
      </c>
      <c r="L10" s="4">
        <v>8</v>
      </c>
      <c r="M10" s="36" t="s">
        <v>90</v>
      </c>
      <c r="N10" s="10">
        <f>COUNTIF($C$2:$H$850,"杉永政信")</f>
        <v>100</v>
      </c>
      <c r="O10" s="10">
        <f t="shared" si="0"/>
        <v>100</v>
      </c>
      <c r="P10" s="24"/>
      <c r="Q10" s="10">
        <f>COUNTIF($C$2:$C$850,"杉永政信")</f>
        <v>27</v>
      </c>
      <c r="R10" s="10">
        <f>COUNTIF($D$2:$D$850,"杉永政信")</f>
        <v>23</v>
      </c>
      <c r="S10" s="10">
        <f>COUNTIF($E$2:$E$850,"杉永政信")</f>
        <v>24</v>
      </c>
      <c r="T10" s="10">
        <f>COUNTIF($F$2:$F$850,"杉永政信")</f>
        <v>26</v>
      </c>
      <c r="U10" s="10">
        <f>COUNTIF($G$2:$G$850,"杉永政信")</f>
        <v>0</v>
      </c>
      <c r="V10" s="10">
        <f>COUNTIF($H$2:$H$850,"杉永政信")</f>
        <v>0</v>
      </c>
    </row>
    <row r="11" spans="1:24" ht="18" customHeight="1">
      <c r="A11" s="4">
        <v>10</v>
      </c>
      <c r="B11" s="35">
        <v>37709</v>
      </c>
      <c r="C11" s="36" t="s">
        <v>30</v>
      </c>
      <c r="D11" s="36" t="s">
        <v>12</v>
      </c>
      <c r="E11" s="36" t="s">
        <v>179</v>
      </c>
      <c r="F11" s="36" t="s">
        <v>131</v>
      </c>
      <c r="G11" s="21"/>
      <c r="H11" s="21"/>
      <c r="I11" s="21" t="s">
        <v>32</v>
      </c>
      <c r="J11" s="21" t="s">
        <v>31</v>
      </c>
      <c r="L11" s="4">
        <v>9</v>
      </c>
      <c r="M11" s="34" t="s">
        <v>130</v>
      </c>
      <c r="N11" s="10">
        <f>COUNTIF($C$2:$H$850,"佐々木昌信")</f>
        <v>99</v>
      </c>
      <c r="O11" s="10">
        <f t="shared" si="0"/>
        <v>99</v>
      </c>
      <c r="P11" s="24"/>
      <c r="Q11" s="10">
        <f>COUNTIF($C$2:$C$850,"佐々木昌信")</f>
        <v>21</v>
      </c>
      <c r="R11" s="10">
        <f>COUNTIF($D$2:$D$850,"佐々木昌信")</f>
        <v>26</v>
      </c>
      <c r="S11" s="10">
        <f>COUNTIF($E$2:$E$850,"佐々木昌信")</f>
        <v>27</v>
      </c>
      <c r="T11" s="10">
        <f>COUNTIF($F$2:$F$850,"佐々木昌信")</f>
        <v>24</v>
      </c>
      <c r="U11" s="10">
        <f>COUNTIF($G$2:$G$850,"佐々木昌信")</f>
        <v>0</v>
      </c>
      <c r="V11" s="10">
        <f>COUNTIF($H$2:$H$850,"佐々木昌信")</f>
        <v>1</v>
      </c>
    </row>
    <row r="12" spans="1:24" ht="18" customHeight="1">
      <c r="A12" s="4">
        <v>11</v>
      </c>
      <c r="B12" s="35">
        <v>37709</v>
      </c>
      <c r="C12" s="36" t="s">
        <v>218</v>
      </c>
      <c r="D12" s="36" t="s">
        <v>46</v>
      </c>
      <c r="E12" s="36" t="s">
        <v>166</v>
      </c>
      <c r="F12" s="36" t="s">
        <v>6</v>
      </c>
      <c r="G12" s="21"/>
      <c r="H12" s="21"/>
      <c r="I12" s="21" t="s">
        <v>13</v>
      </c>
      <c r="J12" s="21" t="s">
        <v>38</v>
      </c>
      <c r="L12" s="4">
        <v>10</v>
      </c>
      <c r="M12" s="21" t="s">
        <v>224</v>
      </c>
      <c r="N12" s="10">
        <f>COUNTIF($C$2:$H$850,"上本孝一")</f>
        <v>95</v>
      </c>
      <c r="O12" s="10">
        <f t="shared" si="0"/>
        <v>95</v>
      </c>
      <c r="P12" s="24"/>
      <c r="Q12" s="10">
        <f>COUNTIF($C$2:$C$850,"上本孝一")</f>
        <v>25</v>
      </c>
      <c r="R12" s="10">
        <f>COUNTIF($D$2:$D$850,"上本孝一")</f>
        <v>25</v>
      </c>
      <c r="S12" s="10">
        <f>COUNTIF($E$2:$E$850,"上本孝一")</f>
        <v>22</v>
      </c>
      <c r="T12" s="10">
        <f>COUNTIF($F$2:$F$850,"上本孝一")</f>
        <v>23</v>
      </c>
      <c r="U12" s="10">
        <f>COUNTIF($G$2:$G$850,"上本孝一")</f>
        <v>0</v>
      </c>
      <c r="V12" s="10">
        <f>COUNTIF($H$2:$H$850,"上本孝一")</f>
        <v>0</v>
      </c>
    </row>
    <row r="13" spans="1:24" ht="18" customHeight="1">
      <c r="A13" s="4">
        <v>12</v>
      </c>
      <c r="B13" s="35">
        <v>37709</v>
      </c>
      <c r="C13" s="36" t="s">
        <v>22</v>
      </c>
      <c r="D13" s="36" t="s">
        <v>33</v>
      </c>
      <c r="E13" s="36" t="s">
        <v>163</v>
      </c>
      <c r="F13" s="36" t="s">
        <v>168</v>
      </c>
      <c r="G13" s="21"/>
      <c r="H13" s="21"/>
      <c r="I13" s="21" t="s">
        <v>14</v>
      </c>
      <c r="J13" s="21" t="s">
        <v>19</v>
      </c>
      <c r="L13" s="4">
        <v>11</v>
      </c>
      <c r="M13" s="36" t="s">
        <v>80</v>
      </c>
      <c r="N13" s="10">
        <f>COUNTIF($C$2:$H$850,"眞鍋勝已")</f>
        <v>93</v>
      </c>
      <c r="O13" s="10">
        <f t="shared" si="0"/>
        <v>93</v>
      </c>
      <c r="P13" s="24"/>
      <c r="Q13" s="10">
        <f>COUNTIF($C$2:$C$850,"眞鍋勝已")</f>
        <v>21</v>
      </c>
      <c r="R13" s="10">
        <f>COUNTIF($D$2:$D$850,"眞鍋勝已")</f>
        <v>24</v>
      </c>
      <c r="S13" s="10">
        <f>COUNTIF($E$2:$E$850,"眞鍋勝已")</f>
        <v>26</v>
      </c>
      <c r="T13" s="10">
        <f>COUNTIF($F$2:$F$850,"眞鍋勝已")</f>
        <v>22</v>
      </c>
      <c r="U13" s="10">
        <f>COUNTIF($G$2:$G$850,"眞鍋勝已")</f>
        <v>0</v>
      </c>
      <c r="V13" s="10">
        <f>COUNTIF($H$2:$H$850,"眞鍋勝已")</f>
        <v>0</v>
      </c>
    </row>
    <row r="14" spans="1:24" ht="18" customHeight="1">
      <c r="A14" s="4">
        <v>13</v>
      </c>
      <c r="B14" s="35">
        <v>37710</v>
      </c>
      <c r="C14" s="36" t="s">
        <v>148</v>
      </c>
      <c r="D14" s="36" t="s">
        <v>5</v>
      </c>
      <c r="E14" s="36" t="s">
        <v>213</v>
      </c>
      <c r="F14" s="36" t="s">
        <v>29</v>
      </c>
      <c r="G14" s="21"/>
      <c r="H14" s="21"/>
      <c r="I14" s="21" t="s">
        <v>32</v>
      </c>
      <c r="J14" s="21" t="s">
        <v>31</v>
      </c>
      <c r="L14" s="4">
        <v>12</v>
      </c>
      <c r="M14" s="21" t="s">
        <v>230</v>
      </c>
      <c r="N14" s="10">
        <f>COUNTIF($C$2:$H$850,"小林毅二")</f>
        <v>81</v>
      </c>
      <c r="O14" s="10">
        <f t="shared" si="0"/>
        <v>81</v>
      </c>
      <c r="P14" s="24"/>
      <c r="Q14" s="10">
        <f>COUNTIF($C$2:$C$850,"小林毅二")</f>
        <v>18</v>
      </c>
      <c r="R14" s="10">
        <f>COUNTIF($D$2:$D$850,"小林毅二")</f>
        <v>21</v>
      </c>
      <c r="S14" s="10">
        <f>COUNTIF($E$2:$E$850,"小林毅二")</f>
        <v>20</v>
      </c>
      <c r="T14" s="10">
        <f>COUNTIF($F$2:$F$850,"小林毅二")</f>
        <v>22</v>
      </c>
      <c r="U14" s="10">
        <f>COUNTIF($G$2:$G$850,"小林毅二")</f>
        <v>0</v>
      </c>
      <c r="V14" s="10">
        <f>COUNTIF($H$2:$H$850,"小林毅二")</f>
        <v>0</v>
      </c>
    </row>
    <row r="15" spans="1:24" ht="18" customHeight="1">
      <c r="A15" s="4">
        <v>14</v>
      </c>
      <c r="B15" s="35">
        <v>37710</v>
      </c>
      <c r="C15" s="36" t="s">
        <v>161</v>
      </c>
      <c r="D15" s="36" t="s">
        <v>23</v>
      </c>
      <c r="E15" s="36" t="s">
        <v>142</v>
      </c>
      <c r="F15" s="36" t="s">
        <v>182</v>
      </c>
      <c r="G15" s="21"/>
      <c r="H15" s="21"/>
      <c r="I15" s="21" t="s">
        <v>227</v>
      </c>
      <c r="J15" s="21" t="s">
        <v>26</v>
      </c>
      <c r="L15" s="4">
        <v>13</v>
      </c>
      <c r="M15" s="36" t="s">
        <v>78</v>
      </c>
      <c r="N15" s="10">
        <f>COUNTIF($C$2:$H$850,"西本欣司")</f>
        <v>63</v>
      </c>
      <c r="O15" s="10">
        <f t="shared" si="0"/>
        <v>63</v>
      </c>
      <c r="P15" s="24"/>
      <c r="Q15" s="10">
        <f>COUNTIF($C$2:$C$850,"西本欣司")</f>
        <v>14</v>
      </c>
      <c r="R15" s="10">
        <f>COUNTIF($D$2:$D$850,"西本欣司")</f>
        <v>14</v>
      </c>
      <c r="S15" s="10">
        <f>COUNTIF($E$2:$E$850,"西本欣司")</f>
        <v>18</v>
      </c>
      <c r="T15" s="10">
        <f>COUNTIF($F$2:$F$850,"西本欣司")</f>
        <v>17</v>
      </c>
      <c r="U15" s="10">
        <f>COUNTIF($G$2:$G$850,"西本欣司")</f>
        <v>0</v>
      </c>
      <c r="V15" s="10">
        <f>COUNTIF($H$2:$H$850,"西本欣司")</f>
        <v>0</v>
      </c>
    </row>
    <row r="16" spans="1:24" ht="18" customHeight="1">
      <c r="A16" s="4">
        <v>15</v>
      </c>
      <c r="B16" s="35">
        <v>37710</v>
      </c>
      <c r="C16" s="36" t="s">
        <v>173</v>
      </c>
      <c r="D16" s="36" t="s">
        <v>146</v>
      </c>
      <c r="E16" s="36" t="s">
        <v>153</v>
      </c>
      <c r="F16" s="36" t="s">
        <v>214</v>
      </c>
      <c r="G16" s="21"/>
      <c r="H16" s="21"/>
      <c r="I16" s="21" t="s">
        <v>228</v>
      </c>
      <c r="J16" s="21" t="s">
        <v>8</v>
      </c>
      <c r="L16" s="4">
        <v>14</v>
      </c>
      <c r="M16" s="21" t="s">
        <v>223</v>
      </c>
      <c r="N16" s="10">
        <f>COUNTIF($C$2:$H$850,"渡真利克則")</f>
        <v>62</v>
      </c>
      <c r="O16" s="10">
        <f t="shared" si="0"/>
        <v>62</v>
      </c>
      <c r="P16" s="24"/>
      <c r="Q16" s="10">
        <f>COUNTIF($C$2:$C$850,"渡真利克則")</f>
        <v>14</v>
      </c>
      <c r="R16" s="10">
        <f>COUNTIF($D$2:$D$850,"渡真利克則")</f>
        <v>16</v>
      </c>
      <c r="S16" s="10">
        <f>COUNTIF($E$2:$E$850,"渡真利克則")</f>
        <v>16</v>
      </c>
      <c r="T16" s="10">
        <f>COUNTIF($F$2:$F$850,"渡真利克則")</f>
        <v>16</v>
      </c>
      <c r="U16" s="10">
        <f>COUNTIF($G$2:$G$850,"渡真利克則")</f>
        <v>0</v>
      </c>
      <c r="V16" s="10">
        <f>COUNTIF($H$2:$H$850,"渡真利克則")</f>
        <v>0</v>
      </c>
    </row>
    <row r="17" spans="1:22" ht="18" customHeight="1">
      <c r="A17" s="4">
        <v>16</v>
      </c>
      <c r="B17" s="35">
        <v>37710</v>
      </c>
      <c r="C17" s="36" t="s">
        <v>168</v>
      </c>
      <c r="D17" s="36" t="s">
        <v>72</v>
      </c>
      <c r="E17" s="36" t="s">
        <v>33</v>
      </c>
      <c r="F17" s="36" t="s">
        <v>163</v>
      </c>
      <c r="G17" s="21"/>
      <c r="H17" s="21"/>
      <c r="I17" s="21" t="s">
        <v>14</v>
      </c>
      <c r="J17" s="21" t="s">
        <v>19</v>
      </c>
      <c r="L17" s="4">
        <v>15</v>
      </c>
      <c r="M17" s="36" t="s">
        <v>79</v>
      </c>
      <c r="N17" s="10">
        <f>COUNTIF($C$2:$H$850,"有隅昭二")</f>
        <v>56</v>
      </c>
      <c r="O17" s="10">
        <f t="shared" si="0"/>
        <v>56</v>
      </c>
      <c r="P17" s="24"/>
      <c r="Q17" s="10">
        <f>COUNTIF($C$2:$C$850,"有隅昭二")</f>
        <v>17</v>
      </c>
      <c r="R17" s="10">
        <f>COUNTIF($D$2:$D$850,"有隅昭二")</f>
        <v>15</v>
      </c>
      <c r="S17" s="10">
        <f>COUNTIF($E$2:$E$850,"有隅昭二")</f>
        <v>12</v>
      </c>
      <c r="T17" s="10">
        <f>COUNTIF($F$2:$F$850,"有隅昭二")</f>
        <v>12</v>
      </c>
      <c r="U17" s="10">
        <f>COUNTIF($G$2:$G$850,"有隅昭二")</f>
        <v>0</v>
      </c>
      <c r="V17" s="10">
        <f>COUNTIF($H$2:$H$850,"有隅昭二")</f>
        <v>0</v>
      </c>
    </row>
    <row r="18" spans="1:22" ht="18" customHeight="1">
      <c r="A18" s="4">
        <v>17</v>
      </c>
      <c r="B18" s="35">
        <v>37710</v>
      </c>
      <c r="C18" s="36" t="s">
        <v>6</v>
      </c>
      <c r="D18" s="36" t="s">
        <v>10</v>
      </c>
      <c r="E18" s="36" t="s">
        <v>46</v>
      </c>
      <c r="F18" s="36" t="s">
        <v>166</v>
      </c>
      <c r="G18" s="21"/>
      <c r="H18" s="21"/>
      <c r="I18" s="21" t="s">
        <v>13</v>
      </c>
      <c r="J18" s="21" t="s">
        <v>38</v>
      </c>
      <c r="L18" s="4">
        <v>16</v>
      </c>
      <c r="M18" s="36" t="s">
        <v>83</v>
      </c>
      <c r="N18" s="10">
        <f>COUNTIF($C$2:$H$850,"小林和公")</f>
        <v>53</v>
      </c>
      <c r="O18" s="10">
        <f t="shared" si="0"/>
        <v>53</v>
      </c>
      <c r="P18" s="24"/>
      <c r="Q18" s="10">
        <f>COUNTIF($C$2:$C$850,"小林和公")</f>
        <v>15</v>
      </c>
      <c r="R18" s="10">
        <f>COUNTIF($D$2:$D$850,"小林和公")</f>
        <v>12</v>
      </c>
      <c r="S18" s="10">
        <f>COUNTIF($E$2:$E$850,"小林和公")</f>
        <v>13</v>
      </c>
      <c r="T18" s="10">
        <f>COUNTIF($F$2:$F$850,"小林和公")</f>
        <v>13</v>
      </c>
      <c r="U18" s="10">
        <f>COUNTIF($G$2:$G$850,"小林和公")</f>
        <v>0</v>
      </c>
      <c r="V18" s="10">
        <f>COUNTIF($H$2:$H$850,"小林和公")</f>
        <v>0</v>
      </c>
    </row>
    <row r="19" spans="1:22" ht="18" customHeight="1">
      <c r="A19" s="4">
        <v>18</v>
      </c>
      <c r="B19" s="35">
        <v>37710</v>
      </c>
      <c r="C19" s="36" t="s">
        <v>210</v>
      </c>
      <c r="D19" s="36" t="s">
        <v>144</v>
      </c>
      <c r="E19" s="36" t="s">
        <v>35</v>
      </c>
      <c r="F19" s="36" t="s">
        <v>16</v>
      </c>
      <c r="G19" s="21"/>
      <c r="H19" s="21"/>
      <c r="I19" s="21" t="s">
        <v>37</v>
      </c>
      <c r="J19" s="21" t="s">
        <v>20</v>
      </c>
      <c r="L19" s="4">
        <v>17</v>
      </c>
      <c r="M19" s="36" t="s">
        <v>84</v>
      </c>
      <c r="N19" s="10">
        <f>COUNTIF($C$2:$H$850,"本田英志")</f>
        <v>52</v>
      </c>
      <c r="O19" s="10">
        <f t="shared" si="0"/>
        <v>52</v>
      </c>
      <c r="P19" s="24"/>
      <c r="Q19" s="10">
        <f>COUNTIF($C$2:$C$850,"本田英志")</f>
        <v>15</v>
      </c>
      <c r="R19" s="10">
        <f>COUNTIF($D$2:$D$850,"本田英志")</f>
        <v>11</v>
      </c>
      <c r="S19" s="10">
        <f>COUNTIF($E$2:$E$850,"本田英志")</f>
        <v>15</v>
      </c>
      <c r="T19" s="10">
        <f>COUNTIF($F$2:$F$850,"本田英志")</f>
        <v>11</v>
      </c>
      <c r="U19" s="10">
        <f>COUNTIF($G$2:$G$850,"本田英志")</f>
        <v>0</v>
      </c>
      <c r="V19" s="10">
        <f>COUNTIF($H$2:$H$850,"本田英志")</f>
        <v>0</v>
      </c>
    </row>
    <row r="20" spans="1:22" ht="18" customHeight="1">
      <c r="A20" s="4">
        <v>19</v>
      </c>
      <c r="B20" s="35">
        <v>37711</v>
      </c>
      <c r="C20" s="36" t="s">
        <v>182</v>
      </c>
      <c r="D20" s="36" t="s">
        <v>142</v>
      </c>
      <c r="E20" s="36" t="s">
        <v>47</v>
      </c>
      <c r="F20" s="36" t="s">
        <v>23</v>
      </c>
      <c r="G20" s="21"/>
      <c r="H20" s="21"/>
      <c r="I20" s="21" t="s">
        <v>26</v>
      </c>
      <c r="J20" s="21" t="s">
        <v>32</v>
      </c>
      <c r="L20" s="4">
        <v>18</v>
      </c>
      <c r="M20" s="36" t="s">
        <v>85</v>
      </c>
      <c r="N20" s="10">
        <f>COUNTIF($C$2:$H$850,"吉本文弘")</f>
        <v>45</v>
      </c>
      <c r="O20" s="10">
        <f t="shared" si="0"/>
        <v>45</v>
      </c>
      <c r="P20" s="24"/>
      <c r="Q20" s="10">
        <f>COUNTIF($C$2:$C$850,"吉本文弘")</f>
        <v>9</v>
      </c>
      <c r="R20" s="10">
        <f>COUNTIF($D$2:$D$850,"吉本文弘")</f>
        <v>14</v>
      </c>
      <c r="S20" s="10">
        <f>COUNTIF($E$2:$E$850,"吉本文弘")</f>
        <v>10</v>
      </c>
      <c r="T20" s="10">
        <f>COUNTIF($F$2:$F$850,"吉本文弘")</f>
        <v>12</v>
      </c>
      <c r="U20" s="10">
        <f>COUNTIF($G$2:$G$850,"吉本文弘")</f>
        <v>0</v>
      </c>
      <c r="V20" s="10">
        <f>COUNTIF($H$2:$H$850,"吉本文弘")</f>
        <v>0</v>
      </c>
    </row>
    <row r="21" spans="1:22" ht="18" customHeight="1">
      <c r="A21" s="4">
        <v>20</v>
      </c>
      <c r="B21" s="35">
        <v>37711</v>
      </c>
      <c r="C21" s="36" t="s">
        <v>131</v>
      </c>
      <c r="D21" s="36" t="s">
        <v>30</v>
      </c>
      <c r="E21" s="36" t="s">
        <v>29</v>
      </c>
      <c r="F21" s="36" t="s">
        <v>213</v>
      </c>
      <c r="G21" s="21"/>
      <c r="H21" s="21"/>
      <c r="I21" s="21" t="s">
        <v>8</v>
      </c>
      <c r="J21" s="21" t="s">
        <v>31</v>
      </c>
      <c r="L21" s="4">
        <v>19</v>
      </c>
      <c r="M21" s="36" t="s">
        <v>93</v>
      </c>
      <c r="N21" s="10">
        <f>COUNTIF($C$2:$H$850,"名幸一明")</f>
        <v>38</v>
      </c>
      <c r="O21" s="10">
        <f t="shared" si="0"/>
        <v>38</v>
      </c>
      <c r="P21" s="24"/>
      <c r="Q21" s="10">
        <f>COUNTIF($C$2:$C$850,"名幸一明")</f>
        <v>11</v>
      </c>
      <c r="R21" s="10">
        <f>COUNTIF($D$2:$D$850,"名幸一明")</f>
        <v>10</v>
      </c>
      <c r="S21" s="10">
        <f>COUNTIF($E$2:$E$850,"名幸一明")</f>
        <v>9</v>
      </c>
      <c r="T21" s="10">
        <f>COUNTIF($F$2:$F$850,"名幸一明")</f>
        <v>8</v>
      </c>
      <c r="U21" s="10">
        <f>COUNTIF($G$2:$G$850,"名幸一明")</f>
        <v>0</v>
      </c>
      <c r="V21" s="10">
        <f>COUNTIF($H$2:$H$850,"名幸一明")</f>
        <v>0</v>
      </c>
    </row>
    <row r="22" spans="1:22" ht="18" customHeight="1">
      <c r="A22" s="4">
        <v>21</v>
      </c>
      <c r="B22" s="35">
        <v>37711</v>
      </c>
      <c r="C22" s="36" t="s">
        <v>214</v>
      </c>
      <c r="D22" s="36" t="s">
        <v>153</v>
      </c>
      <c r="E22" s="36" t="s">
        <v>185</v>
      </c>
      <c r="F22" s="36" t="s">
        <v>146</v>
      </c>
      <c r="G22" s="21"/>
      <c r="H22" s="21"/>
      <c r="I22" s="21" t="s">
        <v>227</v>
      </c>
      <c r="J22" s="21" t="s">
        <v>228</v>
      </c>
      <c r="L22" s="4">
        <v>20</v>
      </c>
      <c r="M22" s="36" t="s">
        <v>86</v>
      </c>
      <c r="N22" s="10">
        <f>COUNTIF($C$2:$H$850,"敷田直人")</f>
        <v>33</v>
      </c>
      <c r="O22" s="10">
        <f t="shared" si="0"/>
        <v>33</v>
      </c>
      <c r="P22" s="24"/>
      <c r="Q22" s="10">
        <f>COUNTIF($C$2:$C$850,"敷田直人")</f>
        <v>13</v>
      </c>
      <c r="R22" s="10">
        <f>COUNTIF($D$2:$D$850,"敷田直人")</f>
        <v>8</v>
      </c>
      <c r="S22" s="10">
        <f>COUNTIF($E$2:$E$850,"敷田直人")</f>
        <v>3</v>
      </c>
      <c r="T22" s="10">
        <f>COUNTIF($F$2:$F$850,"敷田直人")</f>
        <v>9</v>
      </c>
      <c r="U22" s="10">
        <f>COUNTIF($G$2:$G$850,"敷田直人")</f>
        <v>0</v>
      </c>
      <c r="V22" s="10">
        <f>COUNTIF($H$2:$H$850,"敷田直人")</f>
        <v>0</v>
      </c>
    </row>
    <row r="23" spans="1:22" ht="18" customHeight="1">
      <c r="A23" s="4">
        <v>22</v>
      </c>
      <c r="B23" s="35">
        <v>37712</v>
      </c>
      <c r="C23" s="36" t="s">
        <v>166</v>
      </c>
      <c r="D23" s="36" t="s">
        <v>7</v>
      </c>
      <c r="E23" s="36" t="s">
        <v>10</v>
      </c>
      <c r="F23" s="36" t="s">
        <v>46</v>
      </c>
      <c r="G23" s="21"/>
      <c r="H23" s="21"/>
      <c r="I23" s="21" t="s">
        <v>19</v>
      </c>
      <c r="J23" s="21" t="s">
        <v>38</v>
      </c>
      <c r="L23" s="4">
        <v>21</v>
      </c>
      <c r="M23" s="36" t="s">
        <v>88</v>
      </c>
      <c r="N23" s="10">
        <f>COUNTIF($C$2:$H$850,"木内九二生")</f>
        <v>31</v>
      </c>
      <c r="O23" s="10">
        <f t="shared" si="0"/>
        <v>31</v>
      </c>
      <c r="P23" s="24"/>
      <c r="Q23" s="10">
        <f>COUNTIF($C$2:$C$850,"木内九二生")</f>
        <v>9</v>
      </c>
      <c r="R23" s="10">
        <f>COUNTIF($D$2:$D$850,"木内九二生")</f>
        <v>7</v>
      </c>
      <c r="S23" s="10">
        <f>COUNTIF($E$2:$E$850,"木内九二生")</f>
        <v>6</v>
      </c>
      <c r="T23" s="10">
        <f>COUNTIF($F$2:$F$850,"木内九二生")</f>
        <v>9</v>
      </c>
      <c r="U23" s="10">
        <f>COUNTIF($G$2:$G$850,"木内九二生")</f>
        <v>0</v>
      </c>
      <c r="V23" s="10">
        <f>COUNTIF($H$2:$H$850,"木内九二生")</f>
        <v>0</v>
      </c>
    </row>
    <row r="24" spans="1:22" ht="18" customHeight="1">
      <c r="A24" s="4">
        <v>23</v>
      </c>
      <c r="B24" s="35">
        <v>37712</v>
      </c>
      <c r="C24" s="36" t="s">
        <v>5</v>
      </c>
      <c r="D24" s="36" t="s">
        <v>213</v>
      </c>
      <c r="E24" s="36" t="s">
        <v>148</v>
      </c>
      <c r="F24" s="36" t="s">
        <v>179</v>
      </c>
      <c r="G24" s="21"/>
      <c r="H24" s="21"/>
      <c r="I24" s="21" t="s">
        <v>8</v>
      </c>
      <c r="J24" s="21" t="s">
        <v>31</v>
      </c>
      <c r="L24" s="4">
        <v>22</v>
      </c>
      <c r="M24" s="36" t="s">
        <v>95</v>
      </c>
      <c r="N24" s="10">
        <f>COUNTIF($C$2:$H$850,"深谷篤")</f>
        <v>23</v>
      </c>
      <c r="O24" s="10">
        <f t="shared" si="0"/>
        <v>23</v>
      </c>
      <c r="P24" s="24"/>
      <c r="Q24" s="10">
        <f>COUNTIF($C$2:$C$850,"深谷篤")</f>
        <v>9</v>
      </c>
      <c r="R24" s="10">
        <f>COUNTIF($D$2:$D$850,"深谷篤")</f>
        <v>2</v>
      </c>
      <c r="S24" s="10">
        <f>COUNTIF($E$2:$E$850,"深谷篤")</f>
        <v>6</v>
      </c>
      <c r="T24" s="10">
        <f>COUNTIF($F$2:$F$850,"深谷篤")</f>
        <v>6</v>
      </c>
      <c r="U24" s="10">
        <f>COUNTIF($G$2:$G$850,"深谷篤")</f>
        <v>0</v>
      </c>
      <c r="V24" s="10">
        <f>COUNTIF($H$2:$H$850,"深谷篤")</f>
        <v>0</v>
      </c>
    </row>
    <row r="25" spans="1:22" ht="18" customHeight="1">
      <c r="A25" s="4">
        <v>24</v>
      </c>
      <c r="B25" s="35">
        <v>37712</v>
      </c>
      <c r="C25" s="36" t="s">
        <v>23</v>
      </c>
      <c r="D25" s="36" t="s">
        <v>47</v>
      </c>
      <c r="E25" s="36" t="s">
        <v>161</v>
      </c>
      <c r="F25" s="36" t="s">
        <v>142</v>
      </c>
      <c r="G25" s="21"/>
      <c r="H25" s="21"/>
      <c r="I25" s="21" t="s">
        <v>26</v>
      </c>
      <c r="J25" s="21" t="s">
        <v>32</v>
      </c>
      <c r="L25" s="4">
        <v>23</v>
      </c>
      <c r="M25" s="36" t="s">
        <v>89</v>
      </c>
      <c r="N25" s="10">
        <f>COUNTIF($C$2:$H$850,"嶋田哲也")</f>
        <v>22</v>
      </c>
      <c r="O25" s="10">
        <f t="shared" si="0"/>
        <v>22</v>
      </c>
      <c r="P25" s="24"/>
      <c r="Q25" s="10">
        <f>COUNTIF($C$2:$C$850,"嶋田哲也")</f>
        <v>8</v>
      </c>
      <c r="R25" s="10">
        <f>COUNTIF($D$2:$D$850,"嶋田哲也")</f>
        <v>2</v>
      </c>
      <c r="S25" s="10">
        <f>COUNTIF($E$2:$E$850,"嶋田哲也")</f>
        <v>6</v>
      </c>
      <c r="T25" s="10">
        <f>COUNTIF($F$2:$F$850,"嶋田哲也")</f>
        <v>6</v>
      </c>
      <c r="U25" s="10">
        <f>COUNTIF($G$2:$G$850,"嶋田哲也")</f>
        <v>0</v>
      </c>
      <c r="V25" s="10">
        <f>COUNTIF($H$2:$H$850,"嶋田哲也")</f>
        <v>0</v>
      </c>
    </row>
    <row r="26" spans="1:22" ht="18" customHeight="1">
      <c r="A26" s="4">
        <v>25</v>
      </c>
      <c r="B26" s="35">
        <v>37712</v>
      </c>
      <c r="C26" s="36" t="s">
        <v>163</v>
      </c>
      <c r="D26" s="36" t="s">
        <v>22</v>
      </c>
      <c r="E26" s="36" t="s">
        <v>72</v>
      </c>
      <c r="F26" s="36" t="s">
        <v>175</v>
      </c>
      <c r="G26" s="21"/>
      <c r="H26" s="21"/>
      <c r="I26" s="21" t="s">
        <v>37</v>
      </c>
      <c r="J26" s="21" t="s">
        <v>13</v>
      </c>
      <c r="L26" s="4">
        <v>24</v>
      </c>
      <c r="M26" s="36" t="s">
        <v>54</v>
      </c>
      <c r="N26" s="10">
        <f>COUNTIF($C$2:$H$850,"土山剛弘")</f>
        <v>18</v>
      </c>
      <c r="O26" s="10">
        <f t="shared" si="0"/>
        <v>18</v>
      </c>
      <c r="P26" s="24"/>
      <c r="Q26" s="10">
        <f>COUNTIF($C$2:$C$850,"土山剛弘")</f>
        <v>0</v>
      </c>
      <c r="R26" s="10">
        <f>COUNTIF($D$2:$D$850,"土山剛弘")</f>
        <v>8</v>
      </c>
      <c r="S26" s="10">
        <f>COUNTIF($E$2:$E$850,"土山剛弘")</f>
        <v>6</v>
      </c>
      <c r="T26" s="10">
        <f>COUNTIF($F$2:$F$850,"土山剛弘")</f>
        <v>4</v>
      </c>
      <c r="U26" s="10">
        <f>COUNTIF($G$2:$G$850,"土山剛弘")</f>
        <v>0</v>
      </c>
      <c r="V26" s="10">
        <f>COUNTIF($H$2:$H$850,"土山剛弘")</f>
        <v>0</v>
      </c>
    </row>
    <row r="27" spans="1:22" ht="18" customHeight="1">
      <c r="A27" s="4">
        <v>26</v>
      </c>
      <c r="B27" s="35">
        <v>37712</v>
      </c>
      <c r="C27" s="36" t="s">
        <v>146</v>
      </c>
      <c r="D27" s="36" t="s">
        <v>185</v>
      </c>
      <c r="E27" s="36" t="s">
        <v>173</v>
      </c>
      <c r="F27" s="36" t="s">
        <v>153</v>
      </c>
      <c r="G27" s="21"/>
      <c r="H27" s="21"/>
      <c r="I27" s="21" t="s">
        <v>227</v>
      </c>
      <c r="J27" s="21" t="s">
        <v>228</v>
      </c>
      <c r="L27" s="4">
        <v>25</v>
      </c>
      <c r="M27" s="21" t="s">
        <v>232</v>
      </c>
      <c r="N27" s="10">
        <f>COUNTIF($C$2:$H$850,"根本昌敏")</f>
        <v>13</v>
      </c>
      <c r="O27" s="10">
        <f t="shared" si="0"/>
        <v>13</v>
      </c>
      <c r="P27" s="24"/>
      <c r="Q27" s="10">
        <f>COUNTIF($C$2:$C$850,"根本昌敏")</f>
        <v>0</v>
      </c>
      <c r="R27" s="10">
        <f>COUNTIF($D$2:$D$850,"根本昌敏")</f>
        <v>6</v>
      </c>
      <c r="S27" s="10">
        <f>COUNTIF($E$2:$E$850,"根本昌敏")</f>
        <v>4</v>
      </c>
      <c r="T27" s="10">
        <f>COUNTIF($F$2:$F$850,"根本昌敏")</f>
        <v>3</v>
      </c>
      <c r="U27" s="10">
        <f>COUNTIF($G$2:$G$850,"根本昌敏")</f>
        <v>0</v>
      </c>
      <c r="V27" s="10">
        <f>COUNTIF($H$2:$H$850,"根本昌敏")</f>
        <v>0</v>
      </c>
    </row>
    <row r="28" spans="1:22" ht="18" customHeight="1">
      <c r="A28" s="4">
        <v>27</v>
      </c>
      <c r="B28" s="35">
        <v>37712</v>
      </c>
      <c r="C28" s="36" t="s">
        <v>16</v>
      </c>
      <c r="D28" s="36" t="s">
        <v>4</v>
      </c>
      <c r="E28" s="36" t="s">
        <v>144</v>
      </c>
      <c r="F28" s="36" t="s">
        <v>35</v>
      </c>
      <c r="G28" s="21"/>
      <c r="H28" s="21"/>
      <c r="I28" s="21" t="s">
        <v>20</v>
      </c>
      <c r="J28" s="21" t="s">
        <v>14</v>
      </c>
      <c r="L28" s="4">
        <v>26</v>
      </c>
      <c r="M28" s="21" t="s">
        <v>234</v>
      </c>
      <c r="N28" s="10">
        <f>COUNTIF($C$2:$H$850,"濱野太郎")</f>
        <v>12</v>
      </c>
      <c r="O28" s="10">
        <f t="shared" si="0"/>
        <v>12</v>
      </c>
      <c r="P28" s="24"/>
      <c r="Q28" s="10">
        <f>COUNTIF($C$2:$C$850,"濱野太郎")</f>
        <v>0</v>
      </c>
      <c r="R28" s="10">
        <f>COUNTIF($D$2:$D$850,"濱野太郎")</f>
        <v>5</v>
      </c>
      <c r="S28" s="10">
        <f>COUNTIF($E$2:$E$850,"濱野太郎")</f>
        <v>5</v>
      </c>
      <c r="T28" s="10">
        <f>COUNTIF($F$2:$F$850,"濱野太郎")</f>
        <v>2</v>
      </c>
      <c r="U28" s="10">
        <f>COUNTIF($G$2:$G$850,"濱野太郎")</f>
        <v>0</v>
      </c>
      <c r="V28" s="10">
        <f>COUNTIF($H$2:$H$850,"濱野太郎")</f>
        <v>0</v>
      </c>
    </row>
    <row r="29" spans="1:22" ht="18" customHeight="1">
      <c r="A29" s="4">
        <v>28</v>
      </c>
      <c r="B29" s="35">
        <v>37713</v>
      </c>
      <c r="C29" s="36" t="s">
        <v>229</v>
      </c>
      <c r="D29" s="36" t="s">
        <v>173</v>
      </c>
      <c r="E29" s="36" t="s">
        <v>214</v>
      </c>
      <c r="F29" s="36" t="s">
        <v>185</v>
      </c>
      <c r="G29" s="21"/>
      <c r="H29" s="21"/>
      <c r="I29" s="21" t="s">
        <v>227</v>
      </c>
      <c r="J29" s="21" t="s">
        <v>228</v>
      </c>
      <c r="L29" s="4">
        <v>27</v>
      </c>
      <c r="M29" s="36" t="s">
        <v>97</v>
      </c>
      <c r="N29" s="10">
        <f>COUNTIF($C$2:$H$850,"牧田匡平")</f>
        <v>0</v>
      </c>
      <c r="O29" s="10">
        <f t="shared" si="0"/>
        <v>0</v>
      </c>
      <c r="P29" s="24"/>
      <c r="Q29" s="10">
        <f>COUNTIF($C$2:$C$850,"牧田匡平")</f>
        <v>0</v>
      </c>
      <c r="R29" s="10">
        <f>COUNTIF($D$2:$D$850,"牧田匡平")</f>
        <v>0</v>
      </c>
      <c r="S29" s="10">
        <f>COUNTIF($E$2:$E$850,"牧田匡平")</f>
        <v>0</v>
      </c>
      <c r="T29" s="10">
        <f>COUNTIF($F$2:$F$850,"牧田匡平")</f>
        <v>0</v>
      </c>
      <c r="U29" s="10">
        <f>COUNTIF($G$2:$G$850,"牧田匡平")</f>
        <v>0</v>
      </c>
      <c r="V29" s="10">
        <f>COUNTIF($H$2:$H$850,"牧田匡平")</f>
        <v>0</v>
      </c>
    </row>
    <row r="30" spans="1:22" ht="18" customHeight="1">
      <c r="A30" s="4">
        <v>29</v>
      </c>
      <c r="B30" s="35">
        <v>37713</v>
      </c>
      <c r="C30" s="36" t="s">
        <v>35</v>
      </c>
      <c r="D30" s="36" t="s">
        <v>210</v>
      </c>
      <c r="E30" s="36" t="s">
        <v>4</v>
      </c>
      <c r="F30" s="36" t="s">
        <v>144</v>
      </c>
      <c r="G30" s="21"/>
      <c r="H30" s="21"/>
      <c r="I30" s="21" t="s">
        <v>20</v>
      </c>
      <c r="J30" s="21" t="s">
        <v>14</v>
      </c>
      <c r="L30" s="4">
        <v>28</v>
      </c>
      <c r="M30" s="36" t="s">
        <v>100</v>
      </c>
      <c r="N30" s="10">
        <f>COUNTIF($C$2:$H$850,"山本貴則")</f>
        <v>0</v>
      </c>
      <c r="O30" s="10">
        <f t="shared" si="0"/>
        <v>0</v>
      </c>
      <c r="P30" s="24"/>
      <c r="Q30" s="10">
        <f>COUNTIF($C$2:$C$850,"山本貴則")</f>
        <v>0</v>
      </c>
      <c r="R30" s="10">
        <f>COUNTIF($D$2:$D$850,"山本貴則")</f>
        <v>0</v>
      </c>
      <c r="S30" s="10">
        <f>COUNTIF($E$2:$E$850,"山本貴則")</f>
        <v>0</v>
      </c>
      <c r="T30" s="10">
        <f>COUNTIF($F$2:$F$850,"山本貴則")</f>
        <v>0</v>
      </c>
      <c r="U30" s="10">
        <f>COUNTIF($G$2:$G$850,"山本貴則")</f>
        <v>0</v>
      </c>
      <c r="V30" s="10">
        <f>COUNTIF($H$2:$H$850,"山本貴則")</f>
        <v>0</v>
      </c>
    </row>
    <row r="31" spans="1:22" ht="18" customHeight="1">
      <c r="A31" s="4">
        <v>30</v>
      </c>
      <c r="B31" s="35">
        <v>37713</v>
      </c>
      <c r="C31" s="36" t="s">
        <v>175</v>
      </c>
      <c r="D31" s="36" t="s">
        <v>168</v>
      </c>
      <c r="E31" s="36" t="s">
        <v>22</v>
      </c>
      <c r="F31" s="36" t="s">
        <v>72</v>
      </c>
      <c r="G31" s="21"/>
      <c r="H31" s="21"/>
      <c r="I31" s="21" t="s">
        <v>37</v>
      </c>
      <c r="J31" s="21" t="s">
        <v>13</v>
      </c>
      <c r="L31" s="48">
        <v>29</v>
      </c>
      <c r="M31" s="59" t="s">
        <v>215</v>
      </c>
      <c r="N31" s="10">
        <f>COUNTIF($C$2:$H$850,"萩原達也")</f>
        <v>0</v>
      </c>
      <c r="O31" s="10">
        <f t="shared" si="0"/>
        <v>0</v>
      </c>
      <c r="P31" s="10"/>
      <c r="Q31" s="10">
        <f>COUNTIF($C$2:$C$850,"萩原達也")</f>
        <v>0</v>
      </c>
      <c r="R31" s="10">
        <f>COUNTIF($D$2:$D$850,"萩原達也")</f>
        <v>0</v>
      </c>
      <c r="S31" s="10">
        <f>COUNTIF($E$2:$E$850,"萩原達也")</f>
        <v>0</v>
      </c>
      <c r="T31" s="10">
        <f>COUNTIF($F$2:$F$850,"萩原達也")</f>
        <v>0</v>
      </c>
      <c r="U31" s="10">
        <f>COUNTIF($G$2:$G$850,"萩原達也")</f>
        <v>0</v>
      </c>
      <c r="V31" s="10">
        <f>COUNTIF($H$2:$H$850,"萩原達也")</f>
        <v>0</v>
      </c>
    </row>
    <row r="32" spans="1:22" ht="18" customHeight="1">
      <c r="A32" s="4">
        <v>31</v>
      </c>
      <c r="B32" s="35">
        <v>37713</v>
      </c>
      <c r="C32" s="36" t="s">
        <v>46</v>
      </c>
      <c r="D32" s="36" t="s">
        <v>6</v>
      </c>
      <c r="E32" s="36" t="s">
        <v>7</v>
      </c>
      <c r="F32" s="36" t="s">
        <v>10</v>
      </c>
      <c r="G32" s="21"/>
      <c r="H32" s="21"/>
      <c r="I32" s="21" t="s">
        <v>19</v>
      </c>
      <c r="J32" s="21" t="s">
        <v>38</v>
      </c>
      <c r="L32" s="4"/>
      <c r="M32" s="58" t="s">
        <v>373</v>
      </c>
      <c r="N32" s="10">
        <f>SUM(N3:N31)</f>
        <v>1707</v>
      </c>
      <c r="O32" s="10">
        <f t="shared" ref="O32:V32" si="1">SUM(O3:O31)</f>
        <v>1707</v>
      </c>
      <c r="P32" s="10"/>
      <c r="Q32" s="10">
        <f t="shared" si="1"/>
        <v>424</v>
      </c>
      <c r="R32" s="10">
        <f t="shared" si="1"/>
        <v>425</v>
      </c>
      <c r="S32" s="10">
        <f t="shared" si="1"/>
        <v>424</v>
      </c>
      <c r="T32" s="10">
        <f t="shared" si="1"/>
        <v>425</v>
      </c>
      <c r="U32" s="10">
        <f t="shared" si="1"/>
        <v>4</v>
      </c>
      <c r="V32" s="10">
        <f t="shared" si="1"/>
        <v>5</v>
      </c>
    </row>
    <row r="33" spans="1:22" ht="18" customHeight="1">
      <c r="A33" s="4">
        <v>32</v>
      </c>
      <c r="B33" s="35">
        <v>37713</v>
      </c>
      <c r="C33" s="36" t="s">
        <v>50</v>
      </c>
      <c r="D33" s="36" t="s">
        <v>161</v>
      </c>
      <c r="E33" s="36" t="s">
        <v>182</v>
      </c>
      <c r="F33" s="36" t="s">
        <v>47</v>
      </c>
      <c r="G33" s="21"/>
      <c r="H33" s="21"/>
      <c r="I33" s="21" t="s">
        <v>26</v>
      </c>
      <c r="J33" s="21" t="s">
        <v>32</v>
      </c>
    </row>
    <row r="34" spans="1:22" ht="18" customHeight="1">
      <c r="A34" s="4">
        <v>33</v>
      </c>
      <c r="B34" s="35">
        <v>37714</v>
      </c>
      <c r="C34" s="36" t="s">
        <v>10</v>
      </c>
      <c r="D34" s="36" t="s">
        <v>166</v>
      </c>
      <c r="E34" s="36" t="s">
        <v>6</v>
      </c>
      <c r="F34" s="36" t="s">
        <v>7</v>
      </c>
      <c r="G34" s="21"/>
      <c r="H34" s="21"/>
      <c r="I34" s="21" t="s">
        <v>19</v>
      </c>
      <c r="J34" s="21" t="s">
        <v>38</v>
      </c>
      <c r="L34" s="108" t="s">
        <v>393</v>
      </c>
      <c r="M34" s="108"/>
      <c r="N34" s="108"/>
      <c r="O34" s="108"/>
      <c r="P34" s="108"/>
      <c r="Q34" s="108"/>
      <c r="R34" s="108"/>
      <c r="S34" s="108"/>
      <c r="T34" s="108"/>
      <c r="U34" s="108"/>
      <c r="V34" s="108"/>
    </row>
    <row r="35" spans="1:22" ht="18" customHeight="1">
      <c r="A35" s="4">
        <v>34</v>
      </c>
      <c r="B35" s="35">
        <v>37714</v>
      </c>
      <c r="C35" s="36" t="s">
        <v>144</v>
      </c>
      <c r="D35" s="36" t="s">
        <v>16</v>
      </c>
      <c r="E35" s="36" t="s">
        <v>210</v>
      </c>
      <c r="F35" s="36" t="s">
        <v>4</v>
      </c>
      <c r="G35" s="21"/>
      <c r="H35" s="21"/>
      <c r="I35" s="21" t="s">
        <v>20</v>
      </c>
      <c r="J35" s="21" t="s">
        <v>14</v>
      </c>
      <c r="L35" s="45">
        <v>1</v>
      </c>
      <c r="M35" s="31" t="s">
        <v>125</v>
      </c>
      <c r="N35" s="32" t="s">
        <v>127</v>
      </c>
      <c r="O35" s="32" t="s">
        <v>127</v>
      </c>
      <c r="P35" s="22"/>
      <c r="Q35" s="32" t="s">
        <v>68</v>
      </c>
      <c r="R35" s="32" t="s">
        <v>69</v>
      </c>
      <c r="S35" s="32" t="s">
        <v>70</v>
      </c>
      <c r="T35" s="32" t="s">
        <v>71</v>
      </c>
      <c r="U35" s="32" t="s">
        <v>128</v>
      </c>
      <c r="V35" s="32" t="s">
        <v>129</v>
      </c>
    </row>
    <row r="36" spans="1:22" ht="18" customHeight="1">
      <c r="A36" s="4">
        <v>35</v>
      </c>
      <c r="B36" s="37">
        <v>37715</v>
      </c>
      <c r="C36" s="34" t="s">
        <v>4</v>
      </c>
      <c r="D36" s="34" t="s">
        <v>35</v>
      </c>
      <c r="E36" s="34" t="s">
        <v>16</v>
      </c>
      <c r="F36" s="34" t="s">
        <v>210</v>
      </c>
      <c r="G36" s="21"/>
      <c r="H36" s="21"/>
      <c r="I36" s="21" t="s">
        <v>38</v>
      </c>
      <c r="J36" s="21" t="s">
        <v>14</v>
      </c>
      <c r="L36" s="4">
        <v>2</v>
      </c>
      <c r="M36" s="34" t="s">
        <v>139</v>
      </c>
      <c r="N36" s="10">
        <f>COUNTIF($C$2:$H$850,"中村稔")</f>
        <v>111</v>
      </c>
      <c r="O36" s="10">
        <f t="shared" ref="O36:O63" si="2">SUM(Q36:V36)</f>
        <v>111</v>
      </c>
      <c r="P36" s="24"/>
      <c r="Q36" s="10">
        <f>COUNTIF($C$2:$C$850,"中村稔")</f>
        <v>23</v>
      </c>
      <c r="R36" s="10">
        <f>COUNTIF($D$2:$D$850,"中村稔")</f>
        <v>28</v>
      </c>
      <c r="S36" s="10">
        <f>COUNTIF($E$2:$E$850,"中村稔")</f>
        <v>28</v>
      </c>
      <c r="T36" s="10">
        <f>COUNTIF($F$2:$F$850,"中村稔")</f>
        <v>30</v>
      </c>
      <c r="U36" s="10">
        <f>COUNTIF($G$2:$G$850,"中村稔")</f>
        <v>2</v>
      </c>
      <c r="V36" s="10">
        <f>COUNTIF($H$2:$H$850,"中村稔")</f>
        <v>0</v>
      </c>
    </row>
    <row r="37" spans="1:22" ht="18" customHeight="1">
      <c r="A37" s="4">
        <v>36</v>
      </c>
      <c r="B37" s="37">
        <v>37715</v>
      </c>
      <c r="C37" s="34" t="s">
        <v>7</v>
      </c>
      <c r="D37" s="34" t="s">
        <v>46</v>
      </c>
      <c r="E37" s="34" t="s">
        <v>166</v>
      </c>
      <c r="F37" s="34" t="s">
        <v>21</v>
      </c>
      <c r="G37" s="21"/>
      <c r="H37" s="21"/>
      <c r="I37" s="21" t="s">
        <v>20</v>
      </c>
      <c r="J37" s="21" t="s">
        <v>13</v>
      </c>
      <c r="L37" s="45">
        <v>3</v>
      </c>
      <c r="M37" s="34" t="s">
        <v>203</v>
      </c>
      <c r="N37" s="10">
        <f>COUNTIF($C$2:$H$850,"山本隆造")</f>
        <v>100</v>
      </c>
      <c r="O37" s="10">
        <f t="shared" si="2"/>
        <v>100</v>
      </c>
      <c r="P37" s="24"/>
      <c r="Q37" s="10">
        <f>COUNTIF($C$2:$C$850,"山本隆造")</f>
        <v>23</v>
      </c>
      <c r="R37" s="10">
        <f>COUNTIF($D$2:$D$850,"山本隆造")</f>
        <v>24</v>
      </c>
      <c r="S37" s="10">
        <f>COUNTIF($E$2:$E$850,"山本隆造")</f>
        <v>26</v>
      </c>
      <c r="T37" s="10">
        <f>COUNTIF($F$2:$F$850,"山本隆造")</f>
        <v>25</v>
      </c>
      <c r="U37" s="10">
        <f>COUNTIF($G$2:$G$850,"山本隆造")</f>
        <v>1</v>
      </c>
      <c r="V37" s="10">
        <f>COUNTIF($H$2:$H$850,"山本隆造")</f>
        <v>1</v>
      </c>
    </row>
    <row r="38" spans="1:22" ht="18" customHeight="1">
      <c r="A38" s="4">
        <v>37</v>
      </c>
      <c r="B38" s="37">
        <v>37715</v>
      </c>
      <c r="C38" s="34" t="s">
        <v>179</v>
      </c>
      <c r="D38" s="34" t="s">
        <v>148</v>
      </c>
      <c r="E38" s="34" t="s">
        <v>30</v>
      </c>
      <c r="F38" s="34" t="s">
        <v>131</v>
      </c>
      <c r="G38" s="21"/>
      <c r="H38" s="21"/>
      <c r="I38" s="21" t="s">
        <v>32</v>
      </c>
      <c r="J38" s="21" t="s">
        <v>227</v>
      </c>
      <c r="L38" s="4">
        <v>4</v>
      </c>
      <c r="M38" s="36" t="s">
        <v>87</v>
      </c>
      <c r="N38" s="10">
        <f>COUNTIF($C$2:$H$850,"栁田昌夫")</f>
        <v>96</v>
      </c>
      <c r="O38" s="10">
        <f t="shared" si="2"/>
        <v>96</v>
      </c>
      <c r="P38" s="24"/>
      <c r="Q38" s="10">
        <f>COUNTIF($C$2:$C$850,"栁田昌夫")</f>
        <v>21</v>
      </c>
      <c r="R38" s="10">
        <f>COUNTIF($D$2:$D$850,"栁田昌夫")</f>
        <v>26</v>
      </c>
      <c r="S38" s="10">
        <f>COUNTIF($E$2:$E$850,"栁田昌夫")</f>
        <v>25</v>
      </c>
      <c r="T38" s="10">
        <f>COUNTIF($F$2:$F$850,"栁田昌夫")</f>
        <v>24</v>
      </c>
      <c r="U38" s="10">
        <f>COUNTIF($G$2:$G$850,"栁田昌夫")</f>
        <v>0</v>
      </c>
      <c r="V38" s="10">
        <f>COUNTIF($H$2:$H$850,"栁田昌夫")</f>
        <v>0</v>
      </c>
    </row>
    <row r="39" spans="1:22" ht="18" customHeight="1">
      <c r="A39" s="4">
        <v>38</v>
      </c>
      <c r="B39" s="37">
        <v>37715</v>
      </c>
      <c r="C39" s="34" t="s">
        <v>12</v>
      </c>
      <c r="D39" s="34" t="s">
        <v>182</v>
      </c>
      <c r="E39" s="34" t="s">
        <v>178</v>
      </c>
      <c r="F39" s="34" t="s">
        <v>5</v>
      </c>
      <c r="G39" s="21"/>
      <c r="H39" s="21"/>
      <c r="I39" s="21" t="s">
        <v>31</v>
      </c>
      <c r="J39" s="21" t="s">
        <v>228</v>
      </c>
      <c r="L39" s="45">
        <v>5</v>
      </c>
      <c r="M39" s="36" t="s">
        <v>94</v>
      </c>
      <c r="N39" s="10">
        <f>COUNTIF($C$2:$H$850,"秋村謙宏")</f>
        <v>93</v>
      </c>
      <c r="O39" s="10">
        <f t="shared" si="2"/>
        <v>93</v>
      </c>
      <c r="P39" s="24"/>
      <c r="Q39" s="10">
        <f>COUNTIF($C$2:$C$850,"秋村謙宏")</f>
        <v>21</v>
      </c>
      <c r="R39" s="10">
        <f>COUNTIF($D$2:$D$850,"秋村謙宏")</f>
        <v>26</v>
      </c>
      <c r="S39" s="10">
        <f>COUNTIF($E$2:$E$850,"秋村謙宏")</f>
        <v>19</v>
      </c>
      <c r="T39" s="10">
        <f>COUNTIF($F$2:$F$850,"秋村謙宏")</f>
        <v>26</v>
      </c>
      <c r="U39" s="10">
        <f>COUNTIF($G$2:$G$850,"秋村謙宏")</f>
        <v>0</v>
      </c>
      <c r="V39" s="10">
        <f>COUNTIF($H$2:$H$850,"秋村謙宏")</f>
        <v>1</v>
      </c>
    </row>
    <row r="40" spans="1:22" ht="18" customHeight="1">
      <c r="A40" s="4">
        <v>39</v>
      </c>
      <c r="B40" s="37">
        <v>37716</v>
      </c>
      <c r="C40" s="34" t="s">
        <v>178</v>
      </c>
      <c r="D40" s="34" t="s">
        <v>213</v>
      </c>
      <c r="E40" s="34" t="s">
        <v>5</v>
      </c>
      <c r="F40" s="34" t="s">
        <v>182</v>
      </c>
      <c r="G40" s="21"/>
      <c r="H40" s="21"/>
      <c r="I40" s="21" t="s">
        <v>31</v>
      </c>
      <c r="J40" s="21" t="s">
        <v>228</v>
      </c>
      <c r="L40" s="4">
        <v>6</v>
      </c>
      <c r="M40" s="36" t="s">
        <v>96</v>
      </c>
      <c r="N40" s="10">
        <f>COUNTIF($C$2:$H$850,"津川力")</f>
        <v>92</v>
      </c>
      <c r="O40" s="10">
        <f t="shared" si="2"/>
        <v>92</v>
      </c>
      <c r="P40" s="24"/>
      <c r="Q40" s="10">
        <f>COUNTIF($C$2:$C$850,"津川力")</f>
        <v>22</v>
      </c>
      <c r="R40" s="10">
        <f>COUNTIF($D$2:$D$850,"津川力")</f>
        <v>25</v>
      </c>
      <c r="S40" s="10">
        <f>COUNTIF($E$2:$E$850,"津川力")</f>
        <v>24</v>
      </c>
      <c r="T40" s="10">
        <f>COUNTIF($F$2:$F$850,"津川力")</f>
        <v>21</v>
      </c>
      <c r="U40" s="10">
        <f>COUNTIF($G$2:$G$850,"津川力")</f>
        <v>0</v>
      </c>
      <c r="V40" s="10">
        <f>COUNTIF($H$2:$H$850,"津川力")</f>
        <v>0</v>
      </c>
    </row>
    <row r="41" spans="1:22" ht="18" customHeight="1">
      <c r="A41" s="4">
        <v>40</v>
      </c>
      <c r="B41" s="37">
        <v>37716</v>
      </c>
      <c r="C41" s="34" t="s">
        <v>44</v>
      </c>
      <c r="D41" s="34" t="s">
        <v>142</v>
      </c>
      <c r="E41" s="34" t="s">
        <v>185</v>
      </c>
      <c r="F41" s="34" t="s">
        <v>161</v>
      </c>
      <c r="G41" s="21"/>
      <c r="H41" s="21"/>
      <c r="I41" s="21" t="s">
        <v>26</v>
      </c>
      <c r="J41" s="21" t="s">
        <v>8</v>
      </c>
      <c r="L41" s="45">
        <v>7</v>
      </c>
      <c r="M41" s="34" t="s">
        <v>143</v>
      </c>
      <c r="N41" s="10">
        <f>COUNTIF($C$2:$H$850,"東利夫")</f>
        <v>92</v>
      </c>
      <c r="O41" s="10">
        <f t="shared" si="2"/>
        <v>92</v>
      </c>
      <c r="P41" s="24"/>
      <c r="Q41" s="10">
        <f>COUNTIF($C$2:$C$850,"東利夫")</f>
        <v>20</v>
      </c>
      <c r="R41" s="10">
        <f>COUNTIF($D$2:$D$850,"東利夫")</f>
        <v>25</v>
      </c>
      <c r="S41" s="10">
        <f>COUNTIF($E$2:$E$850,"東利夫")</f>
        <v>22</v>
      </c>
      <c r="T41" s="10">
        <f>COUNTIF($F$2:$F$850,"東利夫")</f>
        <v>23</v>
      </c>
      <c r="U41" s="10">
        <f>COUNTIF($G$2:$G$850,"東利夫")</f>
        <v>1</v>
      </c>
      <c r="V41" s="10">
        <f>COUNTIF($H$2:$H$850,"東利夫")</f>
        <v>1</v>
      </c>
    </row>
    <row r="42" spans="1:22" ht="18" customHeight="1">
      <c r="A42" s="4">
        <v>41</v>
      </c>
      <c r="B42" s="37">
        <v>37716</v>
      </c>
      <c r="C42" s="34" t="s">
        <v>210</v>
      </c>
      <c r="D42" s="34" t="s">
        <v>144</v>
      </c>
      <c r="E42" s="34" t="s">
        <v>35</v>
      </c>
      <c r="F42" s="34" t="s">
        <v>16</v>
      </c>
      <c r="G42" s="21"/>
      <c r="H42" s="21"/>
      <c r="I42" s="21" t="s">
        <v>38</v>
      </c>
      <c r="J42" s="21" t="s">
        <v>14</v>
      </c>
      <c r="L42" s="4">
        <v>8</v>
      </c>
      <c r="M42" s="36" t="s">
        <v>82</v>
      </c>
      <c r="N42" s="10">
        <f>COUNTIF($C$2:$H$850,"川口亘太")</f>
        <v>91</v>
      </c>
      <c r="O42" s="10">
        <f t="shared" si="2"/>
        <v>91</v>
      </c>
      <c r="P42" s="24"/>
      <c r="Q42" s="10">
        <f>COUNTIF($C$2:$C$850,"川口亘太")</f>
        <v>22</v>
      </c>
      <c r="R42" s="10">
        <f>COUNTIF($D$2:$D$850,"川口亘太")</f>
        <v>23</v>
      </c>
      <c r="S42" s="10">
        <f>COUNTIF($E$2:$E$850,"川口亘太")</f>
        <v>26</v>
      </c>
      <c r="T42" s="10">
        <f>COUNTIF($F$2:$F$850,"川口亘太")</f>
        <v>20</v>
      </c>
      <c r="U42" s="10">
        <f>COUNTIF($G$2:$G$850,"川口亘太")</f>
        <v>0</v>
      </c>
      <c r="V42" s="10">
        <f>COUNTIF($H$2:$H$850,"川口亘太")</f>
        <v>0</v>
      </c>
    </row>
    <row r="43" spans="1:22" ht="18" customHeight="1">
      <c r="A43" s="4">
        <v>42</v>
      </c>
      <c r="B43" s="37">
        <v>37716</v>
      </c>
      <c r="C43" s="34" t="s">
        <v>30</v>
      </c>
      <c r="D43" s="34" t="s">
        <v>29</v>
      </c>
      <c r="E43" s="34" t="s">
        <v>131</v>
      </c>
      <c r="F43" s="34" t="s">
        <v>148</v>
      </c>
      <c r="G43" s="21"/>
      <c r="H43" s="21"/>
      <c r="I43" s="21" t="s">
        <v>32</v>
      </c>
      <c r="J43" s="21" t="s">
        <v>227</v>
      </c>
      <c r="L43" s="45">
        <v>9</v>
      </c>
      <c r="M43" s="34" t="s">
        <v>162</v>
      </c>
      <c r="N43" s="10">
        <f>COUNTIF($C$2:$H$850,"柿木園悟")</f>
        <v>91</v>
      </c>
      <c r="O43" s="10">
        <f t="shared" si="2"/>
        <v>91</v>
      </c>
      <c r="P43" s="24"/>
      <c r="Q43" s="10">
        <f>COUNTIF($C$2:$C$850,"柿木園悟")</f>
        <v>21</v>
      </c>
      <c r="R43" s="10">
        <f>COUNTIF($D$2:$D$850,"柿木園悟")</f>
        <v>24</v>
      </c>
      <c r="S43" s="10">
        <f>COUNTIF($E$2:$E$850,"柿木園悟")</f>
        <v>20</v>
      </c>
      <c r="T43" s="10">
        <f>COUNTIF($F$2:$F$850,"柿木園悟")</f>
        <v>24</v>
      </c>
      <c r="U43" s="10">
        <f>COUNTIF($G$2:$G$850,"柿木園悟")</f>
        <v>1</v>
      </c>
      <c r="V43" s="10">
        <f>COUNTIF($H$2:$H$850,"柿木園悟")</f>
        <v>1</v>
      </c>
    </row>
    <row r="44" spans="1:22" ht="18" customHeight="1">
      <c r="A44" s="4">
        <v>43</v>
      </c>
      <c r="B44" s="37">
        <v>37716</v>
      </c>
      <c r="C44" s="34" t="s">
        <v>21</v>
      </c>
      <c r="D44" s="34" t="s">
        <v>10</v>
      </c>
      <c r="E44" s="34" t="s">
        <v>46</v>
      </c>
      <c r="F44" s="34" t="s">
        <v>166</v>
      </c>
      <c r="G44" s="21"/>
      <c r="H44" s="21"/>
      <c r="I44" s="21" t="s">
        <v>20</v>
      </c>
      <c r="J44" s="21" t="s">
        <v>13</v>
      </c>
      <c r="L44" s="4">
        <v>10</v>
      </c>
      <c r="M44" s="34" t="s">
        <v>149</v>
      </c>
      <c r="N44" s="10">
        <f>COUNTIF($C$2:$H$850,"栄村孝康")</f>
        <v>88</v>
      </c>
      <c r="O44" s="10">
        <f t="shared" si="2"/>
        <v>88</v>
      </c>
      <c r="P44" s="24"/>
      <c r="Q44" s="10">
        <f>COUNTIF($C$2:$C$850,"栄村孝康")</f>
        <v>22</v>
      </c>
      <c r="R44" s="10">
        <f>COUNTIF($D$2:$D$850,"栄村孝康")</f>
        <v>21</v>
      </c>
      <c r="S44" s="10">
        <f>COUNTIF($E$2:$E$850,"栄村孝康")</f>
        <v>24</v>
      </c>
      <c r="T44" s="10">
        <f>COUNTIF($F$2:$F$850,"栄村孝康")</f>
        <v>21</v>
      </c>
      <c r="U44" s="10">
        <f>COUNTIF($G$2:$G$850,"栄村孝康")</f>
        <v>0</v>
      </c>
      <c r="V44" s="10">
        <f>COUNTIF($H$2:$H$850,"栄村孝康")</f>
        <v>0</v>
      </c>
    </row>
    <row r="45" spans="1:22" ht="18" customHeight="1">
      <c r="A45" s="4">
        <v>44</v>
      </c>
      <c r="B45" s="37">
        <v>37716</v>
      </c>
      <c r="C45" s="34" t="s">
        <v>22</v>
      </c>
      <c r="D45" s="34" t="s">
        <v>175</v>
      </c>
      <c r="E45" s="34" t="s">
        <v>163</v>
      </c>
      <c r="F45" s="34" t="s">
        <v>168</v>
      </c>
      <c r="G45" s="21"/>
      <c r="H45" s="21"/>
      <c r="I45" s="21" t="s">
        <v>19</v>
      </c>
      <c r="J45" s="21" t="s">
        <v>37</v>
      </c>
      <c r="L45" s="45">
        <v>11</v>
      </c>
      <c r="M45" s="21" t="s">
        <v>219</v>
      </c>
      <c r="N45" s="10">
        <f>COUNTIF($C$2:$H$850,"永見武司")</f>
        <v>86</v>
      </c>
      <c r="O45" s="10">
        <f t="shared" si="2"/>
        <v>86</v>
      </c>
      <c r="P45" s="24"/>
      <c r="Q45" s="10">
        <f>COUNTIF($C$2:$C$850,"永見武司")</f>
        <v>18</v>
      </c>
      <c r="R45" s="10">
        <f>COUNTIF($D$2:$D$850,"永見武司")</f>
        <v>22</v>
      </c>
      <c r="S45" s="10">
        <f>COUNTIF($E$2:$E$850,"永見武司")</f>
        <v>23</v>
      </c>
      <c r="T45" s="10">
        <f>COUNTIF($F$2:$F$850,"永見武司")</f>
        <v>23</v>
      </c>
      <c r="U45" s="10">
        <f>COUNTIF($G$2:$G$850,"永見武司")</f>
        <v>0</v>
      </c>
      <c r="V45" s="10">
        <f>COUNTIF($H$2:$H$850,"永見武司")</f>
        <v>0</v>
      </c>
    </row>
    <row r="46" spans="1:22" ht="18" customHeight="1">
      <c r="A46" s="4">
        <v>45</v>
      </c>
      <c r="B46" s="37">
        <v>37717</v>
      </c>
      <c r="C46" s="34" t="s">
        <v>166</v>
      </c>
      <c r="D46" s="34" t="s">
        <v>7</v>
      </c>
      <c r="E46" s="34" t="s">
        <v>10</v>
      </c>
      <c r="F46" s="34" t="s">
        <v>46</v>
      </c>
      <c r="G46" s="21"/>
      <c r="H46" s="21"/>
      <c r="I46" s="21" t="s">
        <v>20</v>
      </c>
      <c r="J46" s="21" t="s">
        <v>13</v>
      </c>
      <c r="L46" s="4">
        <v>12</v>
      </c>
      <c r="M46" s="34" t="s">
        <v>154</v>
      </c>
      <c r="N46" s="10">
        <f>COUNTIF($C$2:$H$850,"山村達也")</f>
        <v>84</v>
      </c>
      <c r="O46" s="10">
        <f t="shared" si="2"/>
        <v>84</v>
      </c>
      <c r="P46" s="24"/>
      <c r="Q46" s="10">
        <f>COUNTIF($C$2:$C$850,"山村達也")</f>
        <v>20</v>
      </c>
      <c r="R46" s="10">
        <f>COUNTIF($D$2:$D$850,"山村達也")</f>
        <v>21</v>
      </c>
      <c r="S46" s="10">
        <f>COUNTIF($E$2:$E$850,"山村達也")</f>
        <v>20</v>
      </c>
      <c r="T46" s="10">
        <f>COUNTIF($F$2:$F$850,"山村達也")</f>
        <v>23</v>
      </c>
      <c r="U46" s="10">
        <f>COUNTIF($G$2:$G$850,"山村達也")</f>
        <v>0</v>
      </c>
      <c r="V46" s="10">
        <f>COUNTIF($H$2:$H$850,"山村達也")</f>
        <v>0</v>
      </c>
    </row>
    <row r="47" spans="1:22" ht="18" customHeight="1">
      <c r="A47" s="4">
        <v>46</v>
      </c>
      <c r="B47" s="37">
        <v>37717</v>
      </c>
      <c r="C47" s="34" t="s">
        <v>148</v>
      </c>
      <c r="D47" s="34" t="s">
        <v>131</v>
      </c>
      <c r="E47" s="34" t="s">
        <v>179</v>
      </c>
      <c r="F47" s="34" t="s">
        <v>29</v>
      </c>
      <c r="G47" s="21"/>
      <c r="H47" s="21"/>
      <c r="I47" s="21" t="s">
        <v>32</v>
      </c>
      <c r="J47" s="21" t="s">
        <v>227</v>
      </c>
      <c r="L47" s="45">
        <v>13</v>
      </c>
      <c r="M47" s="34" t="s">
        <v>53</v>
      </c>
      <c r="N47" s="10">
        <f>COUNTIF($C$2:$H$850,"佐藤純一")</f>
        <v>82</v>
      </c>
      <c r="O47" s="10">
        <f t="shared" si="2"/>
        <v>82</v>
      </c>
      <c r="P47" s="24"/>
      <c r="Q47" s="10">
        <f>COUNTIF($C$2:$C$850,"佐藤純一")</f>
        <v>20</v>
      </c>
      <c r="R47" s="10">
        <f>COUNTIF($D$2:$D$850,"佐藤純一")</f>
        <v>20</v>
      </c>
      <c r="S47" s="10">
        <f>COUNTIF($E$2:$E$850,"佐藤純一")</f>
        <v>19</v>
      </c>
      <c r="T47" s="10">
        <f>COUNTIF($F$2:$F$850,"佐藤純一")</f>
        <v>23</v>
      </c>
      <c r="U47" s="10">
        <f>COUNTIF($G$2:$G$850,"佐藤純一")</f>
        <v>0</v>
      </c>
      <c r="V47" s="10">
        <f>COUNTIF($H$2:$H$850,"佐藤純一")</f>
        <v>0</v>
      </c>
    </row>
    <row r="48" spans="1:22" ht="18" customHeight="1">
      <c r="A48" s="4">
        <v>47</v>
      </c>
      <c r="B48" s="37">
        <v>37717</v>
      </c>
      <c r="C48" s="34" t="s">
        <v>182</v>
      </c>
      <c r="D48" s="34" t="s">
        <v>5</v>
      </c>
      <c r="E48" s="34" t="s">
        <v>12</v>
      </c>
      <c r="F48" s="34" t="s">
        <v>213</v>
      </c>
      <c r="G48" s="21"/>
      <c r="H48" s="21"/>
      <c r="I48" s="21" t="s">
        <v>31</v>
      </c>
      <c r="J48" s="21" t="s">
        <v>228</v>
      </c>
      <c r="L48" s="4">
        <v>14</v>
      </c>
      <c r="M48" s="21" t="s">
        <v>221</v>
      </c>
      <c r="N48" s="10">
        <f>COUNTIF($C$2:$H$850,"前田亨")</f>
        <v>82</v>
      </c>
      <c r="O48" s="10">
        <f t="shared" si="2"/>
        <v>82</v>
      </c>
      <c r="P48" s="24"/>
      <c r="Q48" s="10">
        <f>COUNTIF($C$2:$C$850,"前田亨")</f>
        <v>19</v>
      </c>
      <c r="R48" s="10">
        <f>COUNTIF($D$2:$D$850,"前田亨")</f>
        <v>18</v>
      </c>
      <c r="S48" s="10">
        <f>COUNTIF($E$2:$E$850,"前田亨")</f>
        <v>23</v>
      </c>
      <c r="T48" s="10">
        <f>COUNTIF($F$2:$F$850,"前田亨")</f>
        <v>22</v>
      </c>
      <c r="U48" s="10">
        <f>COUNTIF($G$2:$G$850,"前田亨")</f>
        <v>0</v>
      </c>
      <c r="V48" s="10">
        <f>COUNTIF($H$2:$H$850,"前田亨")</f>
        <v>0</v>
      </c>
    </row>
    <row r="49" spans="1:22" ht="18" customHeight="1">
      <c r="A49" s="4">
        <v>48</v>
      </c>
      <c r="B49" s="37">
        <v>37717</v>
      </c>
      <c r="C49" s="34" t="s">
        <v>153</v>
      </c>
      <c r="D49" s="34" t="s">
        <v>50</v>
      </c>
      <c r="E49" s="34" t="s">
        <v>146</v>
      </c>
      <c r="F49" s="34" t="s">
        <v>214</v>
      </c>
      <c r="G49" s="21"/>
      <c r="H49" s="21"/>
      <c r="I49" s="21" t="s">
        <v>26</v>
      </c>
      <c r="J49" s="21" t="s">
        <v>8</v>
      </c>
      <c r="L49" s="45">
        <v>15</v>
      </c>
      <c r="M49" s="36" t="s">
        <v>206</v>
      </c>
      <c r="N49" s="10">
        <f>COUNTIF($C$2:$H$850,"林忠良")</f>
        <v>81</v>
      </c>
      <c r="O49" s="10">
        <f t="shared" si="2"/>
        <v>81</v>
      </c>
      <c r="P49" s="24"/>
      <c r="Q49" s="10">
        <f>COUNTIF($C$2:$C$850,"林忠良")</f>
        <v>17</v>
      </c>
      <c r="R49" s="10">
        <f>COUNTIF($D$2:$D$850,"林忠良")</f>
        <v>20</v>
      </c>
      <c r="S49" s="10">
        <f>COUNTIF($E$2:$E$850,"林忠良")</f>
        <v>22</v>
      </c>
      <c r="T49" s="10">
        <f>COUNTIF($F$2:$F$850,"林忠良")</f>
        <v>22</v>
      </c>
      <c r="U49" s="10">
        <f>COUNTIF($G$2:$G$850,"林忠良")</f>
        <v>0</v>
      </c>
      <c r="V49" s="10">
        <f>COUNTIF($H$2:$H$850,"林忠良")</f>
        <v>0</v>
      </c>
    </row>
    <row r="50" spans="1:22" ht="18" customHeight="1">
      <c r="A50" s="4">
        <v>49</v>
      </c>
      <c r="B50" s="37">
        <v>37717</v>
      </c>
      <c r="C50" s="34" t="s">
        <v>168</v>
      </c>
      <c r="D50" s="34" t="s">
        <v>72</v>
      </c>
      <c r="E50" s="34" t="s">
        <v>175</v>
      </c>
      <c r="F50" s="34" t="s">
        <v>163</v>
      </c>
      <c r="G50" s="21"/>
      <c r="H50" s="21"/>
      <c r="I50" s="21" t="s">
        <v>19</v>
      </c>
      <c r="J50" s="21" t="s">
        <v>37</v>
      </c>
      <c r="L50" s="4">
        <v>16</v>
      </c>
      <c r="M50" s="21" t="s">
        <v>220</v>
      </c>
      <c r="N50" s="10">
        <f>COUNTIF($C$2:$H$850,"小寺昌治")</f>
        <v>73</v>
      </c>
      <c r="O50" s="10">
        <f t="shared" si="2"/>
        <v>73</v>
      </c>
      <c r="P50" s="24"/>
      <c r="Q50" s="10">
        <f>COUNTIF($C$2:$C$850,"小寺昌治")</f>
        <v>19</v>
      </c>
      <c r="R50" s="10">
        <f>COUNTIF($D$2:$D$850,"小寺昌治")</f>
        <v>18</v>
      </c>
      <c r="S50" s="10">
        <f>COUNTIF($E$2:$E$850,"小寺昌治")</f>
        <v>18</v>
      </c>
      <c r="T50" s="10">
        <f>COUNTIF($F$2:$F$850,"小寺昌治")</f>
        <v>18</v>
      </c>
      <c r="U50" s="10">
        <f>COUNTIF($G$2:$G$850,"小寺昌治")</f>
        <v>0</v>
      </c>
      <c r="V50" s="10">
        <f>COUNTIF($H$2:$H$850,"小寺昌治")</f>
        <v>0</v>
      </c>
    </row>
    <row r="51" spans="1:22" ht="18" customHeight="1">
      <c r="A51" s="4">
        <v>50</v>
      </c>
      <c r="B51" s="37">
        <v>37717</v>
      </c>
      <c r="C51" s="34" t="s">
        <v>16</v>
      </c>
      <c r="D51" s="34" t="s">
        <v>4</v>
      </c>
      <c r="E51" s="34" t="s">
        <v>144</v>
      </c>
      <c r="F51" s="34" t="s">
        <v>35</v>
      </c>
      <c r="G51" s="21"/>
      <c r="H51" s="21"/>
      <c r="I51" s="21" t="s">
        <v>38</v>
      </c>
      <c r="J51" s="21" t="s">
        <v>14</v>
      </c>
      <c r="L51" s="45">
        <v>17</v>
      </c>
      <c r="M51" s="34" t="s">
        <v>147</v>
      </c>
      <c r="N51" s="10">
        <f>COUNTIF($C$2:$H$850,"良川昌美")</f>
        <v>67</v>
      </c>
      <c r="O51" s="10">
        <f t="shared" si="2"/>
        <v>67</v>
      </c>
      <c r="P51" s="24"/>
      <c r="Q51" s="10">
        <f>COUNTIF($C$2:$C$850,"良川昌美")</f>
        <v>18</v>
      </c>
      <c r="R51" s="10">
        <f>COUNTIF($D$2:$D$850,"良川昌美")</f>
        <v>16</v>
      </c>
      <c r="S51" s="10">
        <f>COUNTIF($E$2:$E$850,"良川昌美")</f>
        <v>19</v>
      </c>
      <c r="T51" s="10">
        <f>COUNTIF($F$2:$F$850,"良川昌美")</f>
        <v>14</v>
      </c>
      <c r="U51" s="10">
        <f>COUNTIF($G$2:$G$850,"良川昌美")</f>
        <v>0</v>
      </c>
      <c r="V51" s="10">
        <f>COUNTIF($H$2:$H$850,"良川昌美")</f>
        <v>0</v>
      </c>
    </row>
    <row r="52" spans="1:22" ht="18" customHeight="1">
      <c r="A52" s="4">
        <v>51</v>
      </c>
      <c r="B52" s="37">
        <v>37718</v>
      </c>
      <c r="C52" s="34" t="s">
        <v>211</v>
      </c>
      <c r="D52" s="34" t="s">
        <v>178</v>
      </c>
      <c r="E52" s="34" t="s">
        <v>213</v>
      </c>
      <c r="F52" s="34" t="s">
        <v>179</v>
      </c>
      <c r="G52" s="21"/>
      <c r="H52" s="21"/>
      <c r="I52" s="21" t="s">
        <v>8</v>
      </c>
      <c r="J52" s="21" t="s">
        <v>227</v>
      </c>
      <c r="L52" s="4">
        <v>18</v>
      </c>
      <c r="M52" s="21" t="s">
        <v>235</v>
      </c>
      <c r="N52" s="10">
        <f>COUNTIF($C$2:$H$850,"橘修")</f>
        <v>66</v>
      </c>
      <c r="O52" s="10">
        <f t="shared" si="2"/>
        <v>66</v>
      </c>
      <c r="P52" s="24"/>
      <c r="Q52" s="10">
        <f>COUNTIF($C$2:$C$850,"橘修")</f>
        <v>17</v>
      </c>
      <c r="R52" s="10">
        <f>COUNTIF($D$2:$D$850,"橘修")</f>
        <v>17</v>
      </c>
      <c r="S52" s="10">
        <f>COUNTIF($E$2:$E$850,"橘修")</f>
        <v>16</v>
      </c>
      <c r="T52" s="10">
        <f>COUNTIF($F$2:$F$850,"橘修")</f>
        <v>16</v>
      </c>
      <c r="U52" s="10">
        <f>COUNTIF($G$2:$G$850,"橘修")</f>
        <v>0</v>
      </c>
      <c r="V52" s="10">
        <f>COUNTIF($H$2:$H$850,"橘修")</f>
        <v>0</v>
      </c>
    </row>
    <row r="53" spans="1:22" ht="18" customHeight="1">
      <c r="A53" s="4">
        <v>52</v>
      </c>
      <c r="B53" s="37">
        <v>37719</v>
      </c>
      <c r="C53" s="34" t="s">
        <v>131</v>
      </c>
      <c r="D53" s="34" t="s">
        <v>12</v>
      </c>
      <c r="E53" s="34" t="s">
        <v>30</v>
      </c>
      <c r="F53" s="34" t="s">
        <v>5</v>
      </c>
      <c r="G53" s="21"/>
      <c r="H53" s="21"/>
      <c r="I53" s="21" t="s">
        <v>31</v>
      </c>
      <c r="J53" s="21" t="s">
        <v>26</v>
      </c>
      <c r="L53" s="45">
        <v>19</v>
      </c>
      <c r="M53" s="36" t="s">
        <v>81</v>
      </c>
      <c r="N53" s="10">
        <f>COUNTIF($C$2:$H$850,"丹波幸一")</f>
        <v>65</v>
      </c>
      <c r="O53" s="10">
        <f t="shared" si="2"/>
        <v>65</v>
      </c>
      <c r="P53" s="24"/>
      <c r="Q53" s="10">
        <f>COUNTIF($C$2:$C$850,"丹波幸一")</f>
        <v>21</v>
      </c>
      <c r="R53" s="10">
        <f>COUNTIF($D$2:$D$850,"丹波幸一")</f>
        <v>12</v>
      </c>
      <c r="S53" s="10">
        <f>COUNTIF($E$2:$E$850,"丹波幸一")</f>
        <v>16</v>
      </c>
      <c r="T53" s="10">
        <f>COUNTIF($F$2:$F$850,"丹波幸一")</f>
        <v>16</v>
      </c>
      <c r="U53" s="10">
        <f>COUNTIF($G$2:$G$850,"丹波幸一")</f>
        <v>0</v>
      </c>
      <c r="V53" s="10">
        <f>COUNTIF($H$2:$H$850,"丹波幸一")</f>
        <v>0</v>
      </c>
    </row>
    <row r="54" spans="1:22" ht="18" customHeight="1">
      <c r="A54" s="4">
        <v>53</v>
      </c>
      <c r="B54" s="37">
        <v>37719</v>
      </c>
      <c r="C54" s="34" t="s">
        <v>142</v>
      </c>
      <c r="D54" s="34" t="s">
        <v>161</v>
      </c>
      <c r="E54" s="34" t="s">
        <v>50</v>
      </c>
      <c r="F54" s="34" t="s">
        <v>47</v>
      </c>
      <c r="G54" s="21"/>
      <c r="H54" s="21"/>
      <c r="I54" s="21" t="s">
        <v>228</v>
      </c>
      <c r="J54" s="21" t="s">
        <v>32</v>
      </c>
      <c r="L54" s="4">
        <v>20</v>
      </c>
      <c r="M54" s="36" t="s">
        <v>91</v>
      </c>
      <c r="N54" s="10">
        <f>COUNTIF($C$2:$H$850,"飯塚富司")</f>
        <v>44</v>
      </c>
      <c r="O54" s="10">
        <f t="shared" si="2"/>
        <v>44</v>
      </c>
      <c r="P54" s="10"/>
      <c r="Q54" s="10">
        <f>COUNTIF($C$2:$C$850,"飯塚富司")</f>
        <v>18</v>
      </c>
      <c r="R54" s="10">
        <f>COUNTIF($D$2:$D$850,"飯塚富司")</f>
        <v>11</v>
      </c>
      <c r="S54" s="10">
        <f>COUNTIF($E$2:$E$850,"飯塚富司")</f>
        <v>5</v>
      </c>
      <c r="T54" s="10">
        <f>COUNTIF($F$2:$F$850,"飯塚富司")</f>
        <v>10</v>
      </c>
      <c r="U54" s="10">
        <f>COUNTIF($G$2:$G$850,"飯塚富司")</f>
        <v>0</v>
      </c>
      <c r="V54" s="10">
        <f>COUNTIF($H$2:$H$850,"飯塚富司")</f>
        <v>0</v>
      </c>
    </row>
    <row r="55" spans="1:22" ht="18" customHeight="1">
      <c r="A55" s="4">
        <v>54</v>
      </c>
      <c r="B55" s="37">
        <v>37719</v>
      </c>
      <c r="C55" s="34" t="s">
        <v>163</v>
      </c>
      <c r="D55" s="34" t="s">
        <v>49</v>
      </c>
      <c r="E55" s="34" t="s">
        <v>72</v>
      </c>
      <c r="F55" s="34" t="s">
        <v>175</v>
      </c>
      <c r="G55" s="21"/>
      <c r="H55" s="21"/>
      <c r="I55" s="21" t="s">
        <v>38</v>
      </c>
      <c r="J55" s="21" t="s">
        <v>20</v>
      </c>
      <c r="L55" s="45">
        <v>21</v>
      </c>
      <c r="M55" s="21" t="s">
        <v>225</v>
      </c>
      <c r="N55" s="10">
        <f>COUNTIF($C$2:$H$850,"新屋晃")</f>
        <v>35</v>
      </c>
      <c r="O55" s="10">
        <f t="shared" si="2"/>
        <v>35</v>
      </c>
      <c r="P55" s="24"/>
      <c r="Q55" s="10">
        <f>COUNTIF($C$2:$C$850,"新屋晃")</f>
        <v>9</v>
      </c>
      <c r="R55" s="10">
        <f>COUNTIF($D$2:$D$850,"新屋晃")</f>
        <v>9</v>
      </c>
      <c r="S55" s="10">
        <f>COUNTIF($E$2:$E$850,"新屋晃")</f>
        <v>8</v>
      </c>
      <c r="T55" s="10">
        <f>COUNTIF($F$2:$F$850,"新屋晃")</f>
        <v>9</v>
      </c>
      <c r="U55" s="10">
        <f>COUNTIF($G$2:$G$850,"新屋晃")</f>
        <v>0</v>
      </c>
      <c r="V55" s="10">
        <f>COUNTIF($H$2:$H$850,"新屋晃")</f>
        <v>0</v>
      </c>
    </row>
    <row r="56" spans="1:22" ht="18" customHeight="1">
      <c r="A56" s="4">
        <v>55</v>
      </c>
      <c r="B56" s="37">
        <v>37720</v>
      </c>
      <c r="C56" s="34" t="s">
        <v>47</v>
      </c>
      <c r="D56" s="34" t="s">
        <v>214</v>
      </c>
      <c r="E56" s="34" t="s">
        <v>161</v>
      </c>
      <c r="F56" s="34" t="s">
        <v>50</v>
      </c>
      <c r="G56" s="21"/>
      <c r="H56" s="21"/>
      <c r="I56" s="21" t="s">
        <v>228</v>
      </c>
      <c r="J56" s="21" t="s">
        <v>32</v>
      </c>
      <c r="L56" s="4">
        <v>22</v>
      </c>
      <c r="M56" s="34" t="s">
        <v>204</v>
      </c>
      <c r="N56" s="10">
        <f>COUNTIF($C$2:$H$850,"山﨑夏生")</f>
        <v>30</v>
      </c>
      <c r="O56" s="10">
        <f t="shared" si="2"/>
        <v>30</v>
      </c>
      <c r="P56" s="24"/>
      <c r="Q56" s="10">
        <f>COUNTIF($C$2:$C$850,"山﨑夏生")</f>
        <v>10</v>
      </c>
      <c r="R56" s="10">
        <f>COUNTIF($D$2:$D$850,"山﨑夏生")</f>
        <v>9</v>
      </c>
      <c r="S56" s="10">
        <f>COUNTIF($E$2:$E$850,"山﨑夏生")</f>
        <v>7</v>
      </c>
      <c r="T56" s="10">
        <f>COUNTIF($F$2:$F$850,"山﨑夏生")</f>
        <v>4</v>
      </c>
      <c r="U56" s="10">
        <f>COUNTIF($G$2:$G$850,"山﨑夏生")</f>
        <v>0</v>
      </c>
      <c r="V56" s="10">
        <f>COUNTIF($H$2:$H$850,"山﨑夏生")</f>
        <v>0</v>
      </c>
    </row>
    <row r="57" spans="1:22" ht="18" customHeight="1">
      <c r="A57" s="4">
        <v>56</v>
      </c>
      <c r="B57" s="37">
        <v>37720</v>
      </c>
      <c r="C57" s="34" t="s">
        <v>5</v>
      </c>
      <c r="D57" s="34" t="s">
        <v>30</v>
      </c>
      <c r="E57" s="34" t="s">
        <v>182</v>
      </c>
      <c r="F57" s="34" t="s">
        <v>12</v>
      </c>
      <c r="G57" s="21"/>
      <c r="H57" s="21"/>
      <c r="I57" s="21" t="s">
        <v>31</v>
      </c>
      <c r="J57" s="21" t="s">
        <v>26</v>
      </c>
      <c r="L57" s="45">
        <v>23</v>
      </c>
      <c r="M57" s="36" t="s">
        <v>92</v>
      </c>
      <c r="N57" s="10">
        <f>COUNTIF($C$2:$H$850,"白井一行")</f>
        <v>20</v>
      </c>
      <c r="O57" s="10">
        <f t="shared" si="2"/>
        <v>20</v>
      </c>
      <c r="P57" s="24"/>
      <c r="Q57" s="10">
        <f>COUNTIF($C$2:$C$850,"白井一行")</f>
        <v>7</v>
      </c>
      <c r="R57" s="10">
        <f>COUNTIF($D$2:$D$850,"白井一行")</f>
        <v>3</v>
      </c>
      <c r="S57" s="10">
        <f>COUNTIF($E$2:$E$850,"白井一行")</f>
        <v>6</v>
      </c>
      <c r="T57" s="10">
        <f>COUNTIF($F$2:$F$850,"白井一行")</f>
        <v>4</v>
      </c>
      <c r="U57" s="10">
        <f>COUNTIF($G$2:$G$850,"白井一行")</f>
        <v>0</v>
      </c>
      <c r="V57" s="10">
        <f>COUNTIF($H$2:$H$850,"白井一行")</f>
        <v>0</v>
      </c>
    </row>
    <row r="58" spans="1:22" ht="18" customHeight="1">
      <c r="A58" s="4">
        <v>57</v>
      </c>
      <c r="B58" s="37">
        <v>37720</v>
      </c>
      <c r="C58" s="34" t="s">
        <v>175</v>
      </c>
      <c r="D58" s="34" t="s">
        <v>15</v>
      </c>
      <c r="E58" s="34" t="s">
        <v>49</v>
      </c>
      <c r="F58" s="34" t="s">
        <v>72</v>
      </c>
      <c r="G58" s="21"/>
      <c r="H58" s="21"/>
      <c r="I58" s="21" t="s">
        <v>38</v>
      </c>
      <c r="J58" s="21" t="s">
        <v>20</v>
      </c>
      <c r="L58" s="4">
        <v>24</v>
      </c>
      <c r="M58" s="34" t="s">
        <v>136</v>
      </c>
      <c r="N58" s="10">
        <f>COUNTIF($C$2:$H$850,"杉本大成")</f>
        <v>17</v>
      </c>
      <c r="O58" s="10">
        <f t="shared" si="2"/>
        <v>17</v>
      </c>
      <c r="P58" s="24"/>
      <c r="Q58" s="10">
        <f>COUNTIF($C$2:$C$850,"杉本大成")</f>
        <v>8</v>
      </c>
      <c r="R58" s="10">
        <f>COUNTIF($D$2:$D$850,"杉本大成")</f>
        <v>2</v>
      </c>
      <c r="S58" s="10">
        <f>COUNTIF($E$2:$E$850,"杉本大成")</f>
        <v>4</v>
      </c>
      <c r="T58" s="10">
        <f>COUNTIF($F$2:$F$850,"杉本大成")</f>
        <v>3</v>
      </c>
      <c r="U58" s="10">
        <f>COUNTIF($G$2:$G$850,"杉本大成")</f>
        <v>0</v>
      </c>
      <c r="V58" s="10">
        <f>COUNTIF($H$2:$H$850,"杉本大成")</f>
        <v>0</v>
      </c>
    </row>
    <row r="59" spans="1:22" ht="18" customHeight="1">
      <c r="A59" s="4">
        <v>58</v>
      </c>
      <c r="B59" s="37">
        <v>37720</v>
      </c>
      <c r="C59" s="34" t="s">
        <v>10</v>
      </c>
      <c r="D59" s="34" t="s">
        <v>166</v>
      </c>
      <c r="E59" s="34" t="s">
        <v>17</v>
      </c>
      <c r="F59" s="34" t="s">
        <v>218</v>
      </c>
      <c r="G59" s="21"/>
      <c r="H59" s="21"/>
      <c r="I59" s="21" t="s">
        <v>14</v>
      </c>
      <c r="J59" s="21" t="s">
        <v>37</v>
      </c>
      <c r="L59" s="45">
        <v>25</v>
      </c>
      <c r="M59" s="21" t="s">
        <v>222</v>
      </c>
      <c r="N59" s="10">
        <f>COUNTIF($C$2:$H$850,"金子栄")</f>
        <v>14</v>
      </c>
      <c r="O59" s="10">
        <f t="shared" si="2"/>
        <v>14</v>
      </c>
      <c r="P59" s="24"/>
      <c r="Q59" s="10">
        <f>COUNTIF($C$2:$C$850,"金子栄")</f>
        <v>5</v>
      </c>
      <c r="R59" s="10">
        <f>COUNTIF($D$2:$D$850,"金子栄")</f>
        <v>3</v>
      </c>
      <c r="S59" s="10">
        <f>COUNTIF($E$2:$E$850,"金子栄")</f>
        <v>4</v>
      </c>
      <c r="T59" s="10">
        <f>COUNTIF($F$2:$F$850,"金子栄")</f>
        <v>2</v>
      </c>
      <c r="U59" s="10">
        <f>COUNTIF($G$2:$G$850,"金子栄")</f>
        <v>0</v>
      </c>
      <c r="V59" s="10">
        <f>COUNTIF($H$2:$H$850,"金子栄")</f>
        <v>0</v>
      </c>
    </row>
    <row r="60" spans="1:22" ht="18" customHeight="1">
      <c r="A60" s="4">
        <v>59</v>
      </c>
      <c r="B60" s="37">
        <v>37720</v>
      </c>
      <c r="C60" s="34" t="s">
        <v>29</v>
      </c>
      <c r="D60" s="34" t="s">
        <v>211</v>
      </c>
      <c r="E60" s="34" t="s">
        <v>178</v>
      </c>
      <c r="F60" s="34" t="s">
        <v>148</v>
      </c>
      <c r="G60" s="21"/>
      <c r="H60" s="21"/>
      <c r="I60" s="21" t="s">
        <v>8</v>
      </c>
      <c r="J60" s="21" t="s">
        <v>227</v>
      </c>
      <c r="L60" s="4">
        <v>26</v>
      </c>
      <c r="M60" s="21" t="s">
        <v>226</v>
      </c>
      <c r="N60" s="10">
        <f>COUNTIF($C$2:$H$850,"岡田寛")</f>
        <v>7</v>
      </c>
      <c r="O60" s="10">
        <f t="shared" si="2"/>
        <v>7</v>
      </c>
      <c r="P60" s="24"/>
      <c r="Q60" s="10">
        <f>COUNTIF($C$2:$C$850,"岡田寛")</f>
        <v>4</v>
      </c>
      <c r="R60" s="10">
        <f>COUNTIF($D$2:$D$850,"岡田寛")</f>
        <v>1</v>
      </c>
      <c r="S60" s="10">
        <f>COUNTIF($E$2:$E$850,"岡田寛")</f>
        <v>1</v>
      </c>
      <c r="T60" s="10">
        <f>COUNTIF($F$2:$F$850,"岡田寛")</f>
        <v>1</v>
      </c>
      <c r="U60" s="10">
        <f>COUNTIF($G$2:$G$850,"岡田寛")</f>
        <v>0</v>
      </c>
      <c r="V60" s="10">
        <f>COUNTIF($H$2:$H$850,"岡田寛")</f>
        <v>0</v>
      </c>
    </row>
    <row r="61" spans="1:22" ht="18" customHeight="1">
      <c r="A61" s="4">
        <v>60</v>
      </c>
      <c r="B61" s="37">
        <v>37720</v>
      </c>
      <c r="C61" s="34" t="s">
        <v>144</v>
      </c>
      <c r="D61" s="34" t="s">
        <v>36</v>
      </c>
      <c r="E61" s="34" t="s">
        <v>210</v>
      </c>
      <c r="F61" s="34" t="s">
        <v>4</v>
      </c>
      <c r="G61" s="21"/>
      <c r="H61" s="21"/>
      <c r="I61" s="21" t="s">
        <v>13</v>
      </c>
      <c r="J61" s="21" t="s">
        <v>19</v>
      </c>
      <c r="L61" s="45">
        <v>27</v>
      </c>
      <c r="M61" s="21" t="s">
        <v>236</v>
      </c>
      <c r="N61" s="10">
        <f>COUNTIF($C$2:$H$850,"深見大隆")</f>
        <v>0</v>
      </c>
      <c r="O61" s="10">
        <f t="shared" si="2"/>
        <v>0</v>
      </c>
      <c r="P61" s="24"/>
      <c r="Q61" s="10">
        <f>COUNTIF($C$2:$C$850,"深見大隆")</f>
        <v>0</v>
      </c>
      <c r="R61" s="10">
        <f>COUNTIF($D$2:$D$850,"深見大隆")</f>
        <v>0</v>
      </c>
      <c r="S61" s="10">
        <f>COUNTIF($E$2:$E$850,"深見大隆")</f>
        <v>0</v>
      </c>
      <c r="T61" s="10">
        <f>COUNTIF($F$2:$F$850,"深見大隆")</f>
        <v>0</v>
      </c>
      <c r="U61" s="10">
        <f>COUNTIF($G$2:$G$850,"深見大隆")</f>
        <v>0</v>
      </c>
      <c r="V61" s="10">
        <f>COUNTIF($H$2:$H$850,"深見大隆")</f>
        <v>0</v>
      </c>
    </row>
    <row r="62" spans="1:22" ht="18" customHeight="1">
      <c r="A62" s="4">
        <v>61</v>
      </c>
      <c r="B62" s="37">
        <v>37721</v>
      </c>
      <c r="C62" s="34" t="s">
        <v>4</v>
      </c>
      <c r="D62" s="34" t="s">
        <v>33</v>
      </c>
      <c r="E62" s="34" t="s">
        <v>36</v>
      </c>
      <c r="F62" s="34" t="s">
        <v>210</v>
      </c>
      <c r="G62" s="21"/>
      <c r="H62" s="21"/>
      <c r="I62" s="21" t="s">
        <v>13</v>
      </c>
      <c r="J62" s="21" t="s">
        <v>19</v>
      </c>
      <c r="L62" s="4">
        <v>28</v>
      </c>
      <c r="M62" s="36" t="s">
        <v>98</v>
      </c>
      <c r="N62" s="10">
        <f>COUNTIF($C$2:$H$850,"橋本信治")</f>
        <v>0</v>
      </c>
      <c r="O62" s="10">
        <f t="shared" si="2"/>
        <v>0</v>
      </c>
      <c r="P62" s="24"/>
      <c r="Q62" s="10">
        <f>COUNTIF($C$2:$C$850,"橋本信治")</f>
        <v>0</v>
      </c>
      <c r="R62" s="10">
        <f>COUNTIF($D$2:$D$850,"橋本信治")</f>
        <v>0</v>
      </c>
      <c r="S62" s="10">
        <f>COUNTIF($E$2:$E$850,"橋本信治")</f>
        <v>0</v>
      </c>
      <c r="T62" s="10">
        <f>COUNTIF($F$2:$F$850,"橋本信治")</f>
        <v>0</v>
      </c>
      <c r="U62" s="10">
        <f>COUNTIF($G$2:$G$850,"橋本信治")</f>
        <v>0</v>
      </c>
      <c r="V62" s="10">
        <f>COUNTIF($H$2:$H$850,"橋本信治")</f>
        <v>0</v>
      </c>
    </row>
    <row r="63" spans="1:22" ht="18" customHeight="1">
      <c r="A63" s="4">
        <v>62</v>
      </c>
      <c r="B63" s="37">
        <v>37721</v>
      </c>
      <c r="C63" s="34" t="s">
        <v>72</v>
      </c>
      <c r="D63" s="34" t="s">
        <v>163</v>
      </c>
      <c r="E63" s="34" t="s">
        <v>15</v>
      </c>
      <c r="F63" s="34" t="s">
        <v>49</v>
      </c>
      <c r="G63" s="21"/>
      <c r="H63" s="21"/>
      <c r="I63" s="21" t="s">
        <v>38</v>
      </c>
      <c r="J63" s="21" t="s">
        <v>20</v>
      </c>
      <c r="L63" s="54">
        <v>29</v>
      </c>
      <c r="M63" s="41" t="s">
        <v>99</v>
      </c>
      <c r="N63" s="40">
        <f>COUNTIF($C$2:$H$850,"福家英登")</f>
        <v>0</v>
      </c>
      <c r="O63" s="40">
        <f t="shared" si="2"/>
        <v>0</v>
      </c>
      <c r="P63" s="24"/>
      <c r="Q63" s="40">
        <f>COUNTIF($C$2:$C$850,"福家英登")</f>
        <v>0</v>
      </c>
      <c r="R63" s="40">
        <f>COUNTIF($D$2:$D$850,"福家英登")</f>
        <v>0</v>
      </c>
      <c r="S63" s="40">
        <f>COUNTIF($E$2:$E$850,"福家英登")</f>
        <v>0</v>
      </c>
      <c r="T63" s="40">
        <f>COUNTIF($F$2:$F$850,"福家英登")</f>
        <v>0</v>
      </c>
      <c r="U63" s="40">
        <f>COUNTIF($G$2:$G$850,"福家英登")</f>
        <v>0</v>
      </c>
      <c r="V63" s="40">
        <f>COUNTIF($H$2:$H$850,"福家英登")</f>
        <v>0</v>
      </c>
    </row>
    <row r="64" spans="1:22" ht="18" customHeight="1">
      <c r="A64" s="4">
        <v>63</v>
      </c>
      <c r="B64" s="37">
        <v>37721</v>
      </c>
      <c r="C64" s="34" t="s">
        <v>218</v>
      </c>
      <c r="D64" s="34" t="s">
        <v>46</v>
      </c>
      <c r="E64" s="34" t="s">
        <v>166</v>
      </c>
      <c r="F64" s="34" t="s">
        <v>17</v>
      </c>
      <c r="G64" s="21"/>
      <c r="H64" s="21"/>
      <c r="I64" s="21" t="s">
        <v>14</v>
      </c>
      <c r="J64" s="21" t="s">
        <v>37</v>
      </c>
      <c r="L64" s="4"/>
      <c r="M64" s="21" t="s">
        <v>385</v>
      </c>
      <c r="N64" s="10"/>
      <c r="O64" s="10"/>
      <c r="P64" s="10"/>
      <c r="Q64" s="10">
        <f t="shared" ref="Q64:V64" si="3">SUM(Q36:Q63)</f>
        <v>425</v>
      </c>
      <c r="R64" s="10">
        <f t="shared" si="3"/>
        <v>424</v>
      </c>
      <c r="S64" s="10">
        <f t="shared" si="3"/>
        <v>425</v>
      </c>
      <c r="T64" s="10">
        <f t="shared" si="3"/>
        <v>424</v>
      </c>
      <c r="U64" s="10">
        <f t="shared" si="3"/>
        <v>5</v>
      </c>
      <c r="V64" s="10">
        <f t="shared" si="3"/>
        <v>4</v>
      </c>
    </row>
    <row r="65" spans="1:22" ht="18" customHeight="1">
      <c r="A65" s="4">
        <v>64</v>
      </c>
      <c r="B65" s="37">
        <v>37722</v>
      </c>
      <c r="C65" s="34" t="s">
        <v>49</v>
      </c>
      <c r="D65" s="34" t="s">
        <v>175</v>
      </c>
      <c r="E65" s="34" t="s">
        <v>27</v>
      </c>
      <c r="F65" s="34" t="s">
        <v>168</v>
      </c>
      <c r="G65" s="21"/>
      <c r="H65" s="21"/>
      <c r="I65" s="21" t="s">
        <v>13</v>
      </c>
      <c r="J65" s="21" t="s">
        <v>14</v>
      </c>
      <c r="L65" s="4"/>
      <c r="M65" s="21" t="s">
        <v>386</v>
      </c>
      <c r="N65" s="10"/>
      <c r="O65" s="10"/>
      <c r="P65" s="10"/>
      <c r="Q65" s="10">
        <f t="shared" ref="Q65:V65" si="4">Q32+Q64</f>
        <v>849</v>
      </c>
      <c r="R65" s="10">
        <f t="shared" si="4"/>
        <v>849</v>
      </c>
      <c r="S65" s="10">
        <f t="shared" si="4"/>
        <v>849</v>
      </c>
      <c r="T65" s="10">
        <f t="shared" si="4"/>
        <v>849</v>
      </c>
      <c r="U65" s="10">
        <f t="shared" si="4"/>
        <v>9</v>
      </c>
      <c r="V65" s="10">
        <f t="shared" si="4"/>
        <v>9</v>
      </c>
    </row>
    <row r="66" spans="1:22" ht="18" customHeight="1">
      <c r="A66" s="4">
        <v>65</v>
      </c>
      <c r="B66" s="37">
        <v>37722</v>
      </c>
      <c r="C66" s="34" t="s">
        <v>210</v>
      </c>
      <c r="D66" s="34" t="s">
        <v>144</v>
      </c>
      <c r="E66" s="36" t="s">
        <v>35</v>
      </c>
      <c r="F66" s="34" t="s">
        <v>16</v>
      </c>
      <c r="G66" s="21"/>
      <c r="H66" s="21"/>
      <c r="I66" s="21" t="s">
        <v>37</v>
      </c>
      <c r="J66" s="21" t="s">
        <v>38</v>
      </c>
    </row>
    <row r="67" spans="1:22" ht="18" customHeight="1">
      <c r="A67" s="4">
        <v>66</v>
      </c>
      <c r="B67" s="37">
        <v>37722</v>
      </c>
      <c r="C67" s="34" t="s">
        <v>17</v>
      </c>
      <c r="D67" s="34" t="s">
        <v>10</v>
      </c>
      <c r="E67" s="34" t="s">
        <v>46</v>
      </c>
      <c r="F67" s="34" t="s">
        <v>166</v>
      </c>
      <c r="G67" s="21"/>
      <c r="H67" s="21"/>
      <c r="I67" s="21" t="s">
        <v>20</v>
      </c>
      <c r="J67" s="21" t="s">
        <v>19</v>
      </c>
    </row>
    <row r="68" spans="1:22" ht="18" customHeight="1">
      <c r="A68" s="4">
        <v>67</v>
      </c>
      <c r="B68" s="37">
        <v>37723</v>
      </c>
      <c r="C68" s="34" t="s">
        <v>166</v>
      </c>
      <c r="D68" s="34" t="s">
        <v>218</v>
      </c>
      <c r="E68" s="34" t="s">
        <v>10</v>
      </c>
      <c r="F68" s="34" t="s">
        <v>46</v>
      </c>
      <c r="G68" s="21"/>
      <c r="H68" s="21"/>
      <c r="I68" s="21" t="s">
        <v>20</v>
      </c>
      <c r="J68" s="21" t="s">
        <v>19</v>
      </c>
    </row>
    <row r="69" spans="1:22" ht="18" customHeight="1">
      <c r="A69" s="4">
        <v>68</v>
      </c>
      <c r="B69" s="37">
        <v>37723</v>
      </c>
      <c r="C69" s="34" t="s">
        <v>168</v>
      </c>
      <c r="D69" s="34" t="s">
        <v>72</v>
      </c>
      <c r="E69" s="34" t="s">
        <v>175</v>
      </c>
      <c r="F69" s="34" t="s">
        <v>27</v>
      </c>
      <c r="G69" s="21"/>
      <c r="H69" s="21"/>
      <c r="I69" s="21" t="s">
        <v>13</v>
      </c>
      <c r="J69" s="21" t="s">
        <v>14</v>
      </c>
    </row>
    <row r="70" spans="1:22" ht="18" customHeight="1">
      <c r="A70" s="4">
        <v>69</v>
      </c>
      <c r="B70" s="37">
        <v>37723</v>
      </c>
      <c r="C70" s="34" t="s">
        <v>185</v>
      </c>
      <c r="D70" s="34" t="s">
        <v>182</v>
      </c>
      <c r="E70" s="34" t="s">
        <v>146</v>
      </c>
      <c r="F70" s="34" t="s">
        <v>173</v>
      </c>
      <c r="G70" s="21"/>
      <c r="H70" s="21"/>
      <c r="I70" s="21" t="s">
        <v>227</v>
      </c>
      <c r="J70" s="21" t="s">
        <v>31</v>
      </c>
    </row>
    <row r="71" spans="1:22" ht="18" customHeight="1">
      <c r="A71" s="4">
        <v>70</v>
      </c>
      <c r="B71" s="37">
        <v>37723</v>
      </c>
      <c r="C71" s="34" t="s">
        <v>50</v>
      </c>
      <c r="D71" s="34" t="s">
        <v>142</v>
      </c>
      <c r="E71" s="34" t="s">
        <v>214</v>
      </c>
      <c r="F71" s="34" t="s">
        <v>161</v>
      </c>
      <c r="G71" s="21"/>
      <c r="H71" s="21"/>
      <c r="I71" s="21" t="s">
        <v>228</v>
      </c>
      <c r="J71" s="21" t="s">
        <v>26</v>
      </c>
    </row>
    <row r="72" spans="1:22" ht="18" customHeight="1">
      <c r="A72" s="4">
        <v>71</v>
      </c>
      <c r="B72" s="37">
        <v>37723</v>
      </c>
      <c r="C72" s="34" t="s">
        <v>16</v>
      </c>
      <c r="D72" s="34" t="s">
        <v>4</v>
      </c>
      <c r="E72" s="34" t="s">
        <v>144</v>
      </c>
      <c r="F72" s="34" t="s">
        <v>35</v>
      </c>
      <c r="G72" s="21"/>
      <c r="H72" s="21"/>
      <c r="I72" s="21" t="s">
        <v>37</v>
      </c>
      <c r="J72" s="21" t="s">
        <v>38</v>
      </c>
    </row>
    <row r="73" spans="1:22" ht="18" customHeight="1">
      <c r="A73" s="4">
        <v>72</v>
      </c>
      <c r="B73" s="37">
        <v>37723</v>
      </c>
      <c r="C73" s="34" t="s">
        <v>12</v>
      </c>
      <c r="D73" s="34" t="s">
        <v>5</v>
      </c>
      <c r="E73" s="34" t="s">
        <v>213</v>
      </c>
      <c r="F73" s="34" t="s">
        <v>30</v>
      </c>
      <c r="G73" s="21"/>
      <c r="H73" s="21"/>
      <c r="I73" s="21" t="s">
        <v>32</v>
      </c>
      <c r="J73" s="21" t="s">
        <v>8</v>
      </c>
    </row>
    <row r="74" spans="1:22" ht="18" customHeight="1">
      <c r="A74" s="4">
        <v>73</v>
      </c>
      <c r="B74" s="37">
        <v>37724</v>
      </c>
      <c r="C74" s="34" t="s">
        <v>148</v>
      </c>
      <c r="D74" s="36" t="s">
        <v>131</v>
      </c>
      <c r="E74" s="34" t="s">
        <v>5</v>
      </c>
      <c r="F74" s="34" t="s">
        <v>213</v>
      </c>
      <c r="G74" s="21"/>
      <c r="H74" s="21"/>
      <c r="I74" s="21" t="s">
        <v>32</v>
      </c>
      <c r="J74" s="21" t="s">
        <v>8</v>
      </c>
    </row>
    <row r="75" spans="1:22" ht="18" customHeight="1">
      <c r="A75" s="4">
        <v>74</v>
      </c>
      <c r="B75" s="37">
        <v>37724</v>
      </c>
      <c r="C75" s="34" t="s">
        <v>161</v>
      </c>
      <c r="D75" s="34" t="s">
        <v>47</v>
      </c>
      <c r="E75" s="34" t="s">
        <v>142</v>
      </c>
      <c r="F75" s="34" t="s">
        <v>214</v>
      </c>
      <c r="G75" s="21"/>
      <c r="H75" s="21"/>
      <c r="I75" s="21" t="s">
        <v>228</v>
      </c>
      <c r="J75" s="21" t="s">
        <v>26</v>
      </c>
    </row>
    <row r="76" spans="1:22" ht="18" customHeight="1">
      <c r="A76" s="4">
        <v>75</v>
      </c>
      <c r="B76" s="37">
        <v>37724</v>
      </c>
      <c r="C76" s="34" t="s">
        <v>35</v>
      </c>
      <c r="D76" s="34" t="s">
        <v>210</v>
      </c>
      <c r="E76" s="34" t="s">
        <v>4</v>
      </c>
      <c r="F76" s="34" t="s">
        <v>144</v>
      </c>
      <c r="G76" s="21"/>
      <c r="H76" s="21"/>
      <c r="I76" s="21" t="s">
        <v>37</v>
      </c>
      <c r="J76" s="21" t="s">
        <v>38</v>
      </c>
    </row>
    <row r="77" spans="1:22" ht="18" customHeight="1">
      <c r="A77" s="4">
        <v>76</v>
      </c>
      <c r="B77" s="37">
        <v>37724</v>
      </c>
      <c r="C77" s="36" t="s">
        <v>173</v>
      </c>
      <c r="D77" s="34" t="s">
        <v>146</v>
      </c>
      <c r="E77" s="34" t="s">
        <v>153</v>
      </c>
      <c r="F77" s="34" t="s">
        <v>182</v>
      </c>
      <c r="G77" s="21"/>
      <c r="H77" s="21"/>
      <c r="I77" s="21" t="s">
        <v>227</v>
      </c>
      <c r="J77" s="21" t="s">
        <v>31</v>
      </c>
    </row>
    <row r="78" spans="1:22" ht="18" customHeight="1">
      <c r="A78" s="4">
        <v>77</v>
      </c>
      <c r="B78" s="37">
        <v>37724</v>
      </c>
      <c r="C78" s="34" t="s">
        <v>46</v>
      </c>
      <c r="D78" s="34" t="s">
        <v>17</v>
      </c>
      <c r="E78" s="34" t="s">
        <v>218</v>
      </c>
      <c r="F78" s="34" t="s">
        <v>10</v>
      </c>
      <c r="G78" s="21"/>
      <c r="H78" s="21"/>
      <c r="I78" s="21" t="s">
        <v>20</v>
      </c>
      <c r="J78" s="21" t="s">
        <v>19</v>
      </c>
    </row>
    <row r="79" spans="1:22" ht="18" customHeight="1">
      <c r="A79" s="4">
        <v>78</v>
      </c>
      <c r="B79" s="37">
        <v>37724</v>
      </c>
      <c r="C79" s="34" t="s">
        <v>27</v>
      </c>
      <c r="D79" s="34" t="s">
        <v>49</v>
      </c>
      <c r="E79" s="34" t="s">
        <v>72</v>
      </c>
      <c r="F79" s="34" t="s">
        <v>175</v>
      </c>
      <c r="G79" s="21"/>
      <c r="H79" s="21"/>
      <c r="I79" s="21" t="s">
        <v>13</v>
      </c>
      <c r="J79" s="21" t="s">
        <v>14</v>
      </c>
    </row>
    <row r="80" spans="1:22" ht="18" customHeight="1">
      <c r="A80" s="4">
        <v>79</v>
      </c>
      <c r="B80" s="37">
        <v>37725</v>
      </c>
      <c r="C80" s="34" t="s">
        <v>182</v>
      </c>
      <c r="D80" s="34" t="s">
        <v>153</v>
      </c>
      <c r="E80" s="34" t="s">
        <v>185</v>
      </c>
      <c r="F80" s="34" t="s">
        <v>146</v>
      </c>
      <c r="G80" s="21"/>
      <c r="H80" s="21"/>
      <c r="I80" s="21" t="s">
        <v>227</v>
      </c>
      <c r="J80" s="21" t="s">
        <v>32</v>
      </c>
    </row>
    <row r="81" spans="1:22" ht="18" customHeight="1">
      <c r="A81" s="4">
        <v>80</v>
      </c>
      <c r="B81" s="37">
        <v>37725</v>
      </c>
      <c r="C81" s="34" t="s">
        <v>213</v>
      </c>
      <c r="D81" s="34" t="s">
        <v>211</v>
      </c>
      <c r="E81" s="34" t="s">
        <v>179</v>
      </c>
      <c r="F81" s="34" t="s">
        <v>12</v>
      </c>
      <c r="G81" s="21"/>
      <c r="H81" s="21"/>
      <c r="I81" s="21" t="s">
        <v>8</v>
      </c>
      <c r="J81" s="21" t="s">
        <v>228</v>
      </c>
    </row>
    <row r="82" spans="1:22" ht="18" customHeight="1">
      <c r="A82" s="4">
        <v>81</v>
      </c>
      <c r="B82" s="37">
        <v>37725</v>
      </c>
      <c r="C82" s="34" t="s">
        <v>23</v>
      </c>
      <c r="D82" s="34" t="s">
        <v>50</v>
      </c>
      <c r="E82" s="34" t="s">
        <v>47</v>
      </c>
      <c r="F82" s="34" t="s">
        <v>142</v>
      </c>
      <c r="G82" s="21"/>
      <c r="H82" s="21"/>
      <c r="I82" s="21" t="s">
        <v>26</v>
      </c>
      <c r="J82" s="21" t="s">
        <v>31</v>
      </c>
    </row>
    <row r="83" spans="1:22" ht="18" customHeight="1">
      <c r="A83" s="4">
        <v>82</v>
      </c>
      <c r="B83" s="37">
        <v>37726</v>
      </c>
      <c r="C83" s="34" t="s">
        <v>10</v>
      </c>
      <c r="D83" s="34" t="s">
        <v>166</v>
      </c>
      <c r="E83" s="34" t="s">
        <v>33</v>
      </c>
      <c r="F83" s="34" t="s">
        <v>218</v>
      </c>
      <c r="G83" s="21"/>
      <c r="H83" s="21"/>
      <c r="I83" s="21" t="s">
        <v>14</v>
      </c>
      <c r="J83" s="21" t="s">
        <v>38</v>
      </c>
      <c r="M83" s="13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37726</v>
      </c>
      <c r="C84" s="34" t="s">
        <v>30</v>
      </c>
      <c r="D84" s="34" t="s">
        <v>12</v>
      </c>
      <c r="E84" s="34" t="s">
        <v>29</v>
      </c>
      <c r="F84" s="34" t="s">
        <v>131</v>
      </c>
      <c r="G84" s="21"/>
      <c r="H84" s="21"/>
      <c r="I84" s="21" t="s">
        <v>8</v>
      </c>
      <c r="J84" s="21" t="s">
        <v>228</v>
      </c>
      <c r="M84" s="13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18" customHeight="1">
      <c r="A85" s="4">
        <v>84</v>
      </c>
      <c r="B85" s="37">
        <v>37726</v>
      </c>
      <c r="C85" s="34" t="s">
        <v>144</v>
      </c>
      <c r="D85" s="34" t="s">
        <v>168</v>
      </c>
      <c r="E85" s="34" t="s">
        <v>6</v>
      </c>
      <c r="F85" s="34" t="s">
        <v>72</v>
      </c>
      <c r="G85" s="21"/>
      <c r="H85" s="21"/>
      <c r="I85" s="21" t="s">
        <v>37</v>
      </c>
      <c r="J85" s="21" t="s">
        <v>19</v>
      </c>
      <c r="M85" s="13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18" customHeight="1">
      <c r="A86" s="4">
        <v>85</v>
      </c>
      <c r="B86" s="37">
        <v>37726</v>
      </c>
      <c r="C86" s="34" t="s">
        <v>21</v>
      </c>
      <c r="D86" s="34" t="s">
        <v>16</v>
      </c>
      <c r="E86" s="34" t="s">
        <v>210</v>
      </c>
      <c r="F86" s="34" t="s">
        <v>4</v>
      </c>
      <c r="G86" s="21"/>
      <c r="H86" s="21"/>
      <c r="I86" s="21" t="s">
        <v>13</v>
      </c>
      <c r="J86" s="21" t="s">
        <v>20</v>
      </c>
      <c r="M86" s="13"/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37726</v>
      </c>
      <c r="C87" s="34" t="s">
        <v>146</v>
      </c>
      <c r="D87" s="34" t="s">
        <v>185</v>
      </c>
      <c r="E87" s="34" t="s">
        <v>44</v>
      </c>
      <c r="F87" s="34" t="s">
        <v>153</v>
      </c>
      <c r="G87" s="21"/>
      <c r="H87" s="21"/>
      <c r="I87" s="21" t="s">
        <v>227</v>
      </c>
      <c r="J87" s="21" t="s">
        <v>32</v>
      </c>
      <c r="M87" s="13"/>
      <c r="N87" s="24"/>
      <c r="O87" s="24"/>
      <c r="P87" s="24"/>
      <c r="Q87" s="24"/>
      <c r="R87" s="24"/>
      <c r="S87" s="24"/>
      <c r="T87" s="24"/>
      <c r="U87" s="24"/>
      <c r="V87" s="24"/>
    </row>
    <row r="88" spans="1:22" ht="18" customHeight="1">
      <c r="A88" s="4">
        <v>87</v>
      </c>
      <c r="B88" s="37">
        <v>37726</v>
      </c>
      <c r="C88" s="34" t="s">
        <v>214</v>
      </c>
      <c r="D88" s="34" t="s">
        <v>161</v>
      </c>
      <c r="E88" s="34" t="s">
        <v>24</v>
      </c>
      <c r="F88" s="34" t="s">
        <v>47</v>
      </c>
      <c r="G88" s="21"/>
      <c r="H88" s="21"/>
      <c r="I88" s="21" t="s">
        <v>26</v>
      </c>
      <c r="J88" s="21" t="s">
        <v>31</v>
      </c>
      <c r="M88" s="13"/>
      <c r="N88" s="24"/>
      <c r="O88" s="24"/>
      <c r="P88" s="24"/>
      <c r="Q88" s="24"/>
      <c r="R88" s="24"/>
      <c r="S88" s="24"/>
      <c r="T88" s="24"/>
      <c r="U88" s="24"/>
      <c r="V88" s="24"/>
    </row>
    <row r="89" spans="1:22" ht="18" customHeight="1">
      <c r="A89" s="4">
        <v>88</v>
      </c>
      <c r="B89" s="37">
        <v>37727</v>
      </c>
      <c r="C89" s="34" t="s">
        <v>4</v>
      </c>
      <c r="D89" s="34" t="s">
        <v>231</v>
      </c>
      <c r="E89" s="34" t="s">
        <v>16</v>
      </c>
      <c r="F89" s="34" t="s">
        <v>210</v>
      </c>
      <c r="G89" s="21"/>
      <c r="H89" s="21"/>
      <c r="I89" s="21" t="s">
        <v>13</v>
      </c>
      <c r="J89" s="21" t="s">
        <v>20</v>
      </c>
      <c r="M89" s="13"/>
      <c r="N89" s="24"/>
      <c r="O89" s="24"/>
      <c r="P89" s="24"/>
      <c r="Q89" s="24"/>
      <c r="R89" s="24"/>
      <c r="S89" s="24"/>
      <c r="T89" s="24"/>
      <c r="U89" s="24"/>
      <c r="V89" s="24"/>
    </row>
    <row r="90" spans="1:22" ht="18" customHeight="1">
      <c r="A90" s="4">
        <v>89</v>
      </c>
      <c r="B90" s="37">
        <v>37727</v>
      </c>
      <c r="C90" s="34" t="s">
        <v>72</v>
      </c>
      <c r="D90" s="34" t="s">
        <v>163</v>
      </c>
      <c r="E90" s="34" t="s">
        <v>168</v>
      </c>
      <c r="F90" s="34" t="s">
        <v>6</v>
      </c>
      <c r="G90" s="21"/>
      <c r="H90" s="21"/>
      <c r="I90" s="21" t="s">
        <v>37</v>
      </c>
      <c r="J90" s="21" t="s">
        <v>19</v>
      </c>
      <c r="M90" s="12"/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37727</v>
      </c>
      <c r="C91" s="34" t="s">
        <v>153</v>
      </c>
      <c r="D91" s="34" t="s">
        <v>173</v>
      </c>
      <c r="E91" s="34" t="s">
        <v>182</v>
      </c>
      <c r="F91" s="34" t="s">
        <v>185</v>
      </c>
      <c r="G91" s="21"/>
      <c r="H91" s="21"/>
      <c r="I91" s="21" t="s">
        <v>227</v>
      </c>
      <c r="J91" s="21" t="s">
        <v>32</v>
      </c>
      <c r="M91" s="12"/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37727</v>
      </c>
      <c r="C92" s="34" t="s">
        <v>29</v>
      </c>
      <c r="D92" s="34" t="s">
        <v>179</v>
      </c>
      <c r="E92" s="34" t="s">
        <v>131</v>
      </c>
      <c r="F92" s="34" t="s">
        <v>148</v>
      </c>
      <c r="G92" s="21"/>
      <c r="H92" s="21"/>
      <c r="I92" s="21" t="s">
        <v>8</v>
      </c>
      <c r="J92" s="21" t="s">
        <v>228</v>
      </c>
      <c r="M92" s="12"/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37727</v>
      </c>
      <c r="C93" s="34" t="s">
        <v>218</v>
      </c>
      <c r="D93" s="34" t="s">
        <v>17</v>
      </c>
      <c r="E93" s="34" t="s">
        <v>166</v>
      </c>
      <c r="F93" s="34" t="s">
        <v>33</v>
      </c>
      <c r="G93" s="21"/>
      <c r="H93" s="21"/>
      <c r="I93" s="21" t="s">
        <v>14</v>
      </c>
      <c r="J93" s="21" t="s">
        <v>38</v>
      </c>
      <c r="M93" s="12"/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37728</v>
      </c>
      <c r="C94" s="34" t="s">
        <v>33</v>
      </c>
      <c r="D94" s="34" t="s">
        <v>10</v>
      </c>
      <c r="E94" s="34" t="s">
        <v>17</v>
      </c>
      <c r="F94" s="34" t="s">
        <v>166</v>
      </c>
      <c r="G94" s="21"/>
      <c r="H94" s="21"/>
      <c r="I94" s="21" t="s">
        <v>14</v>
      </c>
      <c r="J94" s="21" t="s">
        <v>38</v>
      </c>
      <c r="M94" s="12"/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37729</v>
      </c>
      <c r="C95" s="34" t="s">
        <v>166</v>
      </c>
      <c r="D95" s="34" t="s">
        <v>21</v>
      </c>
      <c r="E95" s="36" t="s">
        <v>10</v>
      </c>
      <c r="F95" s="34" t="s">
        <v>46</v>
      </c>
      <c r="G95" s="21"/>
      <c r="H95" s="21"/>
      <c r="I95" s="21" t="s">
        <v>20</v>
      </c>
      <c r="J95" s="21" t="s">
        <v>37</v>
      </c>
      <c r="M95" s="12"/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37729</v>
      </c>
      <c r="C96" s="34" t="s">
        <v>226</v>
      </c>
      <c r="D96" s="34" t="s">
        <v>142</v>
      </c>
      <c r="E96" s="34" t="s">
        <v>185</v>
      </c>
      <c r="F96" s="34" t="s">
        <v>173</v>
      </c>
      <c r="G96" s="21"/>
      <c r="H96" s="21"/>
      <c r="I96" s="21" t="s">
        <v>228</v>
      </c>
      <c r="J96" s="21" t="s">
        <v>227</v>
      </c>
      <c r="M96" s="12"/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37729</v>
      </c>
      <c r="C97" s="34" t="s">
        <v>6</v>
      </c>
      <c r="D97" s="34" t="s">
        <v>43</v>
      </c>
      <c r="E97" s="34" t="s">
        <v>163</v>
      </c>
      <c r="F97" s="34" t="s">
        <v>168</v>
      </c>
      <c r="G97" s="21"/>
      <c r="H97" s="21"/>
      <c r="I97" s="21" t="s">
        <v>38</v>
      </c>
      <c r="J97" s="21" t="s">
        <v>13</v>
      </c>
      <c r="M97" s="12"/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37729</v>
      </c>
      <c r="C98" s="34" t="s">
        <v>210</v>
      </c>
      <c r="D98" s="34" t="s">
        <v>175</v>
      </c>
      <c r="E98" s="34" t="s">
        <v>35</v>
      </c>
      <c r="F98" s="34" t="s">
        <v>16</v>
      </c>
      <c r="G98" s="21"/>
      <c r="H98" s="21"/>
      <c r="I98" s="21" t="s">
        <v>19</v>
      </c>
      <c r="J98" s="21" t="s">
        <v>14</v>
      </c>
      <c r="M98" s="12"/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37729</v>
      </c>
      <c r="C99" s="34" t="s">
        <v>131</v>
      </c>
      <c r="D99" s="34" t="s">
        <v>29</v>
      </c>
      <c r="E99" s="34" t="s">
        <v>47</v>
      </c>
      <c r="F99" s="34" t="s">
        <v>30</v>
      </c>
      <c r="G99" s="21"/>
      <c r="H99" s="21"/>
      <c r="I99" s="21" t="s">
        <v>8</v>
      </c>
      <c r="J99" s="21" t="s">
        <v>26</v>
      </c>
      <c r="M99" s="12"/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37729</v>
      </c>
      <c r="C100" s="34" t="s">
        <v>12</v>
      </c>
      <c r="D100" s="34" t="s">
        <v>213</v>
      </c>
      <c r="E100" s="34" t="s">
        <v>148</v>
      </c>
      <c r="F100" s="34" t="s">
        <v>5</v>
      </c>
      <c r="G100" s="21"/>
      <c r="H100" s="21"/>
      <c r="I100" s="21" t="s">
        <v>31</v>
      </c>
      <c r="J100" s="21" t="s">
        <v>32</v>
      </c>
      <c r="M100" s="12"/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37730</v>
      </c>
      <c r="C101" s="34" t="s">
        <v>47</v>
      </c>
      <c r="D101" s="36" t="s">
        <v>30</v>
      </c>
      <c r="E101" s="34" t="s">
        <v>211</v>
      </c>
      <c r="F101" s="34" t="s">
        <v>131</v>
      </c>
      <c r="G101" s="21"/>
      <c r="H101" s="21"/>
      <c r="I101" s="21" t="s">
        <v>8</v>
      </c>
      <c r="J101" s="21" t="s">
        <v>26</v>
      </c>
      <c r="M101" s="12"/>
      <c r="N101" s="24"/>
      <c r="O101" s="24"/>
      <c r="P101" s="24"/>
      <c r="Q101" s="24"/>
      <c r="R101" s="24"/>
      <c r="S101" s="24"/>
      <c r="T101" s="24"/>
      <c r="U101" s="24"/>
      <c r="V101" s="24"/>
    </row>
    <row r="102" spans="1:22" ht="18" customHeight="1">
      <c r="A102" s="4">
        <v>101</v>
      </c>
      <c r="B102" s="37">
        <v>37730</v>
      </c>
      <c r="C102" s="34" t="s">
        <v>5</v>
      </c>
      <c r="D102" s="34" t="s">
        <v>148</v>
      </c>
      <c r="E102" s="34" t="s">
        <v>179</v>
      </c>
      <c r="F102" s="34" t="s">
        <v>213</v>
      </c>
      <c r="G102" s="21"/>
      <c r="H102" s="21"/>
      <c r="I102" s="21" t="s">
        <v>31</v>
      </c>
      <c r="J102" s="21" t="s">
        <v>32</v>
      </c>
      <c r="M102" s="12"/>
      <c r="N102" s="24"/>
      <c r="O102" s="24"/>
      <c r="P102" s="24"/>
      <c r="Q102" s="24"/>
      <c r="R102" s="24"/>
      <c r="S102" s="24"/>
      <c r="T102" s="24"/>
      <c r="U102" s="24"/>
      <c r="V102" s="24"/>
    </row>
    <row r="103" spans="1:22" ht="18" customHeight="1">
      <c r="A103" s="4">
        <v>102</v>
      </c>
      <c r="B103" s="37">
        <v>37730</v>
      </c>
      <c r="C103" s="34" t="s">
        <v>168</v>
      </c>
      <c r="D103" s="34" t="s">
        <v>72</v>
      </c>
      <c r="E103" s="34" t="s">
        <v>43</v>
      </c>
      <c r="F103" s="34" t="s">
        <v>163</v>
      </c>
      <c r="G103" s="21"/>
      <c r="H103" s="21"/>
      <c r="I103" s="21" t="s">
        <v>38</v>
      </c>
      <c r="J103" s="21" t="s">
        <v>13</v>
      </c>
      <c r="M103" s="12"/>
      <c r="N103" s="24"/>
      <c r="O103" s="24"/>
      <c r="P103" s="24"/>
      <c r="Q103" s="24"/>
      <c r="R103" s="24"/>
      <c r="S103" s="24"/>
      <c r="T103" s="24"/>
      <c r="U103" s="24"/>
      <c r="V103" s="24"/>
    </row>
    <row r="104" spans="1:22" ht="18" customHeight="1">
      <c r="A104" s="4">
        <v>103</v>
      </c>
      <c r="B104" s="37">
        <v>37730</v>
      </c>
      <c r="C104" s="34" t="s">
        <v>46</v>
      </c>
      <c r="D104" s="34" t="s">
        <v>7</v>
      </c>
      <c r="E104" s="34" t="s">
        <v>21</v>
      </c>
      <c r="F104" s="34" t="s">
        <v>10</v>
      </c>
      <c r="G104" s="21"/>
      <c r="H104" s="21"/>
      <c r="I104" s="21" t="s">
        <v>20</v>
      </c>
      <c r="J104" s="21" t="s">
        <v>37</v>
      </c>
      <c r="M104" s="12"/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37730</v>
      </c>
      <c r="C105" s="34" t="s">
        <v>185</v>
      </c>
      <c r="D105" s="34" t="s">
        <v>153</v>
      </c>
      <c r="E105" s="34" t="s">
        <v>173</v>
      </c>
      <c r="F105" s="34" t="s">
        <v>142</v>
      </c>
      <c r="G105" s="21"/>
      <c r="H105" s="21"/>
      <c r="I105" s="21" t="s">
        <v>228</v>
      </c>
      <c r="J105" s="21" t="s">
        <v>227</v>
      </c>
      <c r="M105" s="12"/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37730</v>
      </c>
      <c r="C106" s="34" t="s">
        <v>16</v>
      </c>
      <c r="D106" s="34" t="s">
        <v>4</v>
      </c>
      <c r="E106" s="34" t="s">
        <v>175</v>
      </c>
      <c r="F106" s="34" t="s">
        <v>35</v>
      </c>
      <c r="G106" s="21"/>
      <c r="H106" s="21"/>
      <c r="I106" s="21" t="s">
        <v>19</v>
      </c>
      <c r="J106" s="21" t="s">
        <v>14</v>
      </c>
      <c r="M106" s="12"/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37731</v>
      </c>
      <c r="C107" s="34" t="s">
        <v>179</v>
      </c>
      <c r="D107" s="34" t="s">
        <v>12</v>
      </c>
      <c r="E107" s="34" t="s">
        <v>213</v>
      </c>
      <c r="F107" s="34" t="s">
        <v>148</v>
      </c>
      <c r="G107" s="21"/>
      <c r="H107" s="21"/>
      <c r="I107" s="21" t="s">
        <v>31</v>
      </c>
      <c r="J107" s="21" t="s">
        <v>32</v>
      </c>
      <c r="M107" s="12"/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37731</v>
      </c>
      <c r="C108" s="34" t="s">
        <v>211</v>
      </c>
      <c r="D108" s="34" t="s">
        <v>131</v>
      </c>
      <c r="E108" s="34" t="s">
        <v>30</v>
      </c>
      <c r="F108" s="34" t="s">
        <v>29</v>
      </c>
      <c r="G108" s="21"/>
      <c r="H108" s="21"/>
      <c r="I108" s="21" t="s">
        <v>8</v>
      </c>
      <c r="J108" s="21" t="s">
        <v>26</v>
      </c>
      <c r="M108" s="12"/>
      <c r="N108" s="24"/>
      <c r="O108" s="24"/>
      <c r="P108" s="24"/>
      <c r="Q108" s="24"/>
      <c r="R108" s="24"/>
      <c r="S108" s="24"/>
      <c r="T108" s="24"/>
      <c r="U108" s="24"/>
      <c r="V108" s="24"/>
    </row>
    <row r="109" spans="1:22" ht="18" customHeight="1">
      <c r="A109" s="4">
        <v>108</v>
      </c>
      <c r="B109" s="37">
        <v>37731</v>
      </c>
      <c r="C109" s="34" t="s">
        <v>173</v>
      </c>
      <c r="D109" s="34" t="s">
        <v>226</v>
      </c>
      <c r="E109" s="34" t="s">
        <v>142</v>
      </c>
      <c r="F109" s="34" t="s">
        <v>153</v>
      </c>
      <c r="G109" s="21"/>
      <c r="H109" s="21"/>
      <c r="I109" s="21" t="s">
        <v>228</v>
      </c>
      <c r="J109" s="21" t="s">
        <v>227</v>
      </c>
      <c r="N109" s="24"/>
      <c r="O109" s="24"/>
      <c r="P109" s="24"/>
      <c r="Q109" s="24"/>
      <c r="R109" s="24"/>
      <c r="S109" s="24"/>
      <c r="T109" s="24"/>
      <c r="U109" s="24"/>
      <c r="V109" s="24"/>
    </row>
    <row r="110" spans="1:22" ht="18" customHeight="1">
      <c r="A110" s="4">
        <v>109</v>
      </c>
      <c r="B110" s="37">
        <v>37731</v>
      </c>
      <c r="C110" s="34" t="s">
        <v>10</v>
      </c>
      <c r="D110" s="34" t="s">
        <v>166</v>
      </c>
      <c r="E110" s="34" t="s">
        <v>7</v>
      </c>
      <c r="F110" s="34" t="s">
        <v>21</v>
      </c>
      <c r="G110" s="21"/>
      <c r="H110" s="21"/>
      <c r="I110" s="21" t="s">
        <v>20</v>
      </c>
      <c r="J110" s="21" t="s">
        <v>37</v>
      </c>
      <c r="M110" s="12"/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37731</v>
      </c>
      <c r="C111" s="34" t="s">
        <v>163</v>
      </c>
      <c r="D111" s="34" t="s">
        <v>6</v>
      </c>
      <c r="E111" s="34" t="s">
        <v>72</v>
      </c>
      <c r="F111" s="34" t="s">
        <v>43</v>
      </c>
      <c r="G111" s="21"/>
      <c r="H111" s="21"/>
      <c r="I111" s="21" t="s">
        <v>38</v>
      </c>
      <c r="J111" s="21" t="s">
        <v>13</v>
      </c>
      <c r="M111" s="12"/>
      <c r="N111" s="24"/>
      <c r="O111" s="24"/>
      <c r="P111" s="24"/>
      <c r="Q111" s="24"/>
      <c r="R111" s="24"/>
      <c r="S111" s="24"/>
      <c r="T111" s="24"/>
      <c r="U111" s="24"/>
      <c r="V111" s="24"/>
    </row>
    <row r="112" spans="1:22" ht="18" customHeight="1">
      <c r="A112" s="4">
        <v>111</v>
      </c>
      <c r="B112" s="37">
        <v>37732</v>
      </c>
      <c r="C112" s="34" t="s">
        <v>213</v>
      </c>
      <c r="D112" s="34" t="s">
        <v>5</v>
      </c>
      <c r="E112" s="34" t="s">
        <v>12</v>
      </c>
      <c r="F112" s="34" t="s">
        <v>179</v>
      </c>
      <c r="G112" s="21"/>
      <c r="H112" s="21"/>
      <c r="I112" s="21" t="s">
        <v>32</v>
      </c>
      <c r="J112" s="21" t="s">
        <v>26</v>
      </c>
      <c r="M112" s="12"/>
      <c r="N112" s="24"/>
      <c r="O112" s="24"/>
      <c r="P112" s="24"/>
      <c r="Q112" s="24"/>
      <c r="R112" s="24"/>
      <c r="S112" s="24"/>
      <c r="T112" s="24"/>
      <c r="U112" s="24"/>
      <c r="V112" s="24"/>
    </row>
    <row r="113" spans="1:22" ht="18" customHeight="1">
      <c r="A113" s="4">
        <v>112</v>
      </c>
      <c r="B113" s="37">
        <v>37732</v>
      </c>
      <c r="C113" s="34" t="s">
        <v>142</v>
      </c>
      <c r="D113" s="34" t="s">
        <v>185</v>
      </c>
      <c r="E113" s="34" t="s">
        <v>153</v>
      </c>
      <c r="F113" s="34" t="s">
        <v>23</v>
      </c>
      <c r="G113" s="21"/>
      <c r="H113" s="21"/>
      <c r="I113" s="21" t="s">
        <v>228</v>
      </c>
      <c r="J113" s="21" t="s">
        <v>31</v>
      </c>
      <c r="M113" s="12"/>
      <c r="N113" s="24"/>
      <c r="O113" s="24"/>
      <c r="P113" s="24"/>
      <c r="Q113" s="24"/>
      <c r="R113" s="24"/>
      <c r="S113" s="24"/>
      <c r="T113" s="24"/>
      <c r="U113" s="24"/>
      <c r="V113" s="24"/>
    </row>
    <row r="114" spans="1:22" ht="18" customHeight="1">
      <c r="A114" s="4">
        <v>113</v>
      </c>
      <c r="B114" s="37">
        <v>37733</v>
      </c>
      <c r="C114" s="34" t="s">
        <v>148</v>
      </c>
      <c r="D114" s="34" t="s">
        <v>179</v>
      </c>
      <c r="E114" s="34" t="s">
        <v>5</v>
      </c>
      <c r="F114" s="34" t="s">
        <v>12</v>
      </c>
      <c r="G114" s="21"/>
      <c r="H114" s="21"/>
      <c r="I114" s="21" t="s">
        <v>32</v>
      </c>
      <c r="J114" s="21" t="s">
        <v>26</v>
      </c>
      <c r="M114" s="12"/>
      <c r="N114" s="24"/>
      <c r="O114" s="24"/>
      <c r="P114" s="24"/>
      <c r="Q114" s="24"/>
      <c r="R114" s="24"/>
      <c r="S114" s="24"/>
      <c r="T114" s="24"/>
      <c r="U114" s="24"/>
      <c r="V114" s="24"/>
    </row>
    <row r="115" spans="1:22" ht="18" customHeight="1">
      <c r="A115" s="4">
        <v>114</v>
      </c>
      <c r="B115" s="37">
        <v>37733</v>
      </c>
      <c r="C115" s="34" t="s">
        <v>161</v>
      </c>
      <c r="D115" s="34" t="s">
        <v>182</v>
      </c>
      <c r="E115" s="34" t="s">
        <v>47</v>
      </c>
      <c r="F115" s="34" t="s">
        <v>214</v>
      </c>
      <c r="G115" s="21"/>
      <c r="H115" s="21"/>
      <c r="I115" s="21" t="s">
        <v>227</v>
      </c>
      <c r="J115" s="21" t="s">
        <v>8</v>
      </c>
      <c r="M115" s="12"/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37733</v>
      </c>
      <c r="C116" s="34" t="s">
        <v>153</v>
      </c>
      <c r="D116" s="34" t="s">
        <v>173</v>
      </c>
      <c r="E116" s="34" t="s">
        <v>23</v>
      </c>
      <c r="F116" s="34" t="s">
        <v>185</v>
      </c>
      <c r="G116" s="21"/>
      <c r="H116" s="21"/>
      <c r="I116" s="21" t="s">
        <v>228</v>
      </c>
      <c r="J116" s="21" t="s">
        <v>31</v>
      </c>
      <c r="N116" s="24"/>
      <c r="O116" s="24"/>
      <c r="P116" s="24"/>
      <c r="Q116" s="24"/>
      <c r="R116" s="24"/>
      <c r="S116" s="24"/>
      <c r="T116" s="24"/>
      <c r="U116" s="24"/>
      <c r="V116" s="24"/>
    </row>
    <row r="117" spans="1:22" ht="18" customHeight="1">
      <c r="A117" s="4">
        <v>116</v>
      </c>
      <c r="B117" s="37">
        <v>37733</v>
      </c>
      <c r="C117" s="34" t="s">
        <v>175</v>
      </c>
      <c r="D117" s="34" t="s">
        <v>16</v>
      </c>
      <c r="E117" s="34" t="s">
        <v>210</v>
      </c>
      <c r="F117" s="34" t="s">
        <v>4</v>
      </c>
      <c r="G117" s="21"/>
      <c r="H117" s="21"/>
      <c r="I117" s="21" t="s">
        <v>37</v>
      </c>
      <c r="J117" s="21" t="s">
        <v>14</v>
      </c>
      <c r="N117" s="24"/>
      <c r="O117" s="24"/>
      <c r="P117" s="24"/>
      <c r="Q117" s="24"/>
      <c r="R117" s="24"/>
      <c r="S117" s="24"/>
      <c r="T117" s="24"/>
      <c r="U117" s="24"/>
      <c r="V117" s="24"/>
    </row>
    <row r="118" spans="1:22" ht="18" customHeight="1">
      <c r="A118" s="4">
        <v>117</v>
      </c>
      <c r="B118" s="37">
        <v>37733</v>
      </c>
      <c r="C118" s="34" t="s">
        <v>144</v>
      </c>
      <c r="D118" s="34" t="s">
        <v>168</v>
      </c>
      <c r="E118" s="34" t="s">
        <v>22</v>
      </c>
      <c r="F118" s="34" t="s">
        <v>72</v>
      </c>
      <c r="G118" s="21"/>
      <c r="H118" s="21"/>
      <c r="I118" s="21" t="s">
        <v>20</v>
      </c>
      <c r="J118" s="21" t="s">
        <v>38</v>
      </c>
      <c r="N118" s="24"/>
      <c r="O118" s="24"/>
      <c r="P118" s="24"/>
      <c r="Q118" s="24"/>
      <c r="R118" s="24"/>
      <c r="S118" s="24"/>
      <c r="T118" s="24"/>
      <c r="U118" s="24"/>
      <c r="V118" s="24"/>
    </row>
    <row r="119" spans="1:22" ht="18" customHeight="1">
      <c r="A119" s="4">
        <v>118</v>
      </c>
      <c r="B119" s="37">
        <v>37733</v>
      </c>
      <c r="C119" s="36" t="s">
        <v>15</v>
      </c>
      <c r="D119" s="34" t="s">
        <v>46</v>
      </c>
      <c r="E119" s="34" t="s">
        <v>166</v>
      </c>
      <c r="F119" s="34" t="s">
        <v>7</v>
      </c>
      <c r="G119" s="21"/>
      <c r="H119" s="21"/>
      <c r="I119" s="21" t="s">
        <v>19</v>
      </c>
      <c r="J119" s="21" t="s">
        <v>13</v>
      </c>
    </row>
    <row r="120" spans="1:22" ht="18" customHeight="1">
      <c r="A120" s="4">
        <v>119</v>
      </c>
      <c r="B120" s="37">
        <v>37734</v>
      </c>
      <c r="C120" s="34" t="s">
        <v>4</v>
      </c>
      <c r="D120" s="34" t="s">
        <v>35</v>
      </c>
      <c r="E120" s="34" t="s">
        <v>16</v>
      </c>
      <c r="F120" s="34" t="s">
        <v>210</v>
      </c>
      <c r="G120" s="21"/>
      <c r="H120" s="21"/>
      <c r="I120" s="21" t="s">
        <v>37</v>
      </c>
      <c r="J120" s="21" t="s">
        <v>14</v>
      </c>
      <c r="N120" s="24"/>
      <c r="O120" s="24"/>
      <c r="P120" s="24"/>
      <c r="Q120" s="24"/>
      <c r="R120" s="24"/>
      <c r="S120" s="24"/>
      <c r="T120" s="24"/>
      <c r="U120" s="24"/>
      <c r="V120" s="24"/>
    </row>
    <row r="121" spans="1:22" ht="18" customHeight="1">
      <c r="A121" s="4">
        <v>120</v>
      </c>
      <c r="B121" s="37">
        <v>37734</v>
      </c>
      <c r="C121" s="34" t="s">
        <v>7</v>
      </c>
      <c r="D121" s="34" t="s">
        <v>233</v>
      </c>
      <c r="E121" s="34" t="s">
        <v>46</v>
      </c>
      <c r="F121" s="34" t="s">
        <v>166</v>
      </c>
      <c r="G121" s="21"/>
      <c r="H121" s="21"/>
      <c r="I121" s="21" t="s">
        <v>19</v>
      </c>
      <c r="J121" s="21" t="s">
        <v>13</v>
      </c>
    </row>
    <row r="122" spans="1:22" ht="18" customHeight="1">
      <c r="A122" s="4">
        <v>121</v>
      </c>
      <c r="B122" s="37">
        <v>37734</v>
      </c>
      <c r="C122" s="34" t="s">
        <v>72</v>
      </c>
      <c r="D122" s="34" t="s">
        <v>163</v>
      </c>
      <c r="E122" s="34" t="s">
        <v>168</v>
      </c>
      <c r="F122" s="34" t="s">
        <v>22</v>
      </c>
      <c r="G122" s="21"/>
      <c r="H122" s="21"/>
      <c r="I122" s="21" t="s">
        <v>20</v>
      </c>
      <c r="J122" s="21" t="s">
        <v>38</v>
      </c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37734</v>
      </c>
      <c r="C123" s="34" t="s">
        <v>23</v>
      </c>
      <c r="D123" s="34" t="s">
        <v>142</v>
      </c>
      <c r="E123" s="34" t="s">
        <v>185</v>
      </c>
      <c r="F123" s="34" t="s">
        <v>173</v>
      </c>
      <c r="G123" s="21"/>
      <c r="H123" s="21"/>
      <c r="I123" s="21" t="s">
        <v>228</v>
      </c>
      <c r="J123" s="21" t="s">
        <v>31</v>
      </c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37734</v>
      </c>
      <c r="C124" s="34" t="s">
        <v>214</v>
      </c>
      <c r="D124" s="34" t="s">
        <v>47</v>
      </c>
      <c r="E124" s="34" t="s">
        <v>24</v>
      </c>
      <c r="F124" s="34" t="s">
        <v>182</v>
      </c>
      <c r="G124" s="21"/>
      <c r="H124" s="21"/>
      <c r="I124" s="21" t="s">
        <v>227</v>
      </c>
      <c r="J124" s="21" t="s">
        <v>8</v>
      </c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37734</v>
      </c>
      <c r="C125" s="34" t="s">
        <v>12</v>
      </c>
      <c r="D125" s="34" t="s">
        <v>213</v>
      </c>
      <c r="E125" s="34" t="s">
        <v>148</v>
      </c>
      <c r="F125" s="34" t="s">
        <v>5</v>
      </c>
      <c r="G125" s="21"/>
      <c r="H125" s="21"/>
      <c r="I125" s="21" t="s">
        <v>32</v>
      </c>
      <c r="J125" s="21" t="s">
        <v>26</v>
      </c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37735</v>
      </c>
      <c r="C126" s="34" t="s">
        <v>210</v>
      </c>
      <c r="D126" s="34" t="s">
        <v>175</v>
      </c>
      <c r="E126" s="34" t="s">
        <v>35</v>
      </c>
      <c r="F126" s="34" t="s">
        <v>16</v>
      </c>
      <c r="G126" s="21"/>
      <c r="H126" s="21"/>
      <c r="I126" s="21" t="s">
        <v>37</v>
      </c>
      <c r="J126" s="21" t="s">
        <v>14</v>
      </c>
      <c r="N126" s="24"/>
      <c r="O126" s="24"/>
      <c r="P126" s="24"/>
      <c r="Q126" s="24"/>
      <c r="R126" s="24"/>
      <c r="S126" s="24"/>
      <c r="T126" s="24"/>
      <c r="U126" s="24"/>
      <c r="V126" s="24"/>
    </row>
    <row r="127" spans="1:22" ht="18" customHeight="1">
      <c r="A127" s="4">
        <v>126</v>
      </c>
      <c r="B127" s="37">
        <v>37735</v>
      </c>
      <c r="C127" s="34" t="s">
        <v>22</v>
      </c>
      <c r="D127" s="34" t="s">
        <v>144</v>
      </c>
      <c r="E127" s="34" t="s">
        <v>163</v>
      </c>
      <c r="F127" s="34" t="s">
        <v>168</v>
      </c>
      <c r="G127" s="21"/>
      <c r="H127" s="21"/>
      <c r="I127" s="21" t="s">
        <v>20</v>
      </c>
      <c r="J127" s="21" t="s">
        <v>38</v>
      </c>
    </row>
    <row r="128" spans="1:22" ht="18" customHeight="1">
      <c r="A128" s="4">
        <v>127</v>
      </c>
      <c r="B128" s="37">
        <v>37736</v>
      </c>
      <c r="C128" s="34" t="s">
        <v>168</v>
      </c>
      <c r="D128" s="34" t="s">
        <v>72</v>
      </c>
      <c r="E128" s="34" t="s">
        <v>144</v>
      </c>
      <c r="F128" s="34" t="s">
        <v>163</v>
      </c>
      <c r="G128" s="21"/>
      <c r="H128" s="21"/>
      <c r="I128" s="21" t="s">
        <v>13</v>
      </c>
      <c r="J128" s="21" t="s">
        <v>37</v>
      </c>
      <c r="M128" s="12"/>
    </row>
    <row r="129" spans="1:13" ht="18" customHeight="1">
      <c r="A129" s="4">
        <v>128</v>
      </c>
      <c r="B129" s="37">
        <v>37736</v>
      </c>
      <c r="C129" s="34" t="s">
        <v>46</v>
      </c>
      <c r="D129" s="34" t="s">
        <v>49</v>
      </c>
      <c r="E129" s="34" t="s">
        <v>27</v>
      </c>
      <c r="F129" s="34" t="s">
        <v>10</v>
      </c>
      <c r="G129" s="21"/>
      <c r="H129" s="21"/>
      <c r="I129" s="21" t="s">
        <v>14</v>
      </c>
      <c r="J129" s="21" t="s">
        <v>20</v>
      </c>
      <c r="M129" s="13"/>
    </row>
    <row r="130" spans="1:13" ht="18" customHeight="1">
      <c r="A130" s="4">
        <v>129</v>
      </c>
      <c r="B130" s="37">
        <v>37736</v>
      </c>
      <c r="C130" s="34" t="s">
        <v>29</v>
      </c>
      <c r="D130" s="34" t="s">
        <v>131</v>
      </c>
      <c r="E130" s="34" t="s">
        <v>178</v>
      </c>
      <c r="F130" s="34" t="s">
        <v>24</v>
      </c>
      <c r="G130" s="21"/>
      <c r="H130" s="21"/>
      <c r="I130" s="21" t="s">
        <v>31</v>
      </c>
      <c r="J130" s="21" t="s">
        <v>227</v>
      </c>
      <c r="M130" s="12"/>
    </row>
    <row r="131" spans="1:13" ht="18" customHeight="1">
      <c r="A131" s="4">
        <v>130</v>
      </c>
      <c r="B131" s="37">
        <v>37736</v>
      </c>
      <c r="C131" s="34" t="s">
        <v>30</v>
      </c>
      <c r="D131" s="34" t="s">
        <v>211</v>
      </c>
      <c r="E131" s="34" t="s">
        <v>179</v>
      </c>
      <c r="F131" s="34" t="s">
        <v>213</v>
      </c>
      <c r="G131" s="21"/>
      <c r="H131" s="21"/>
      <c r="I131" s="21" t="s">
        <v>8</v>
      </c>
      <c r="J131" s="21" t="s">
        <v>32</v>
      </c>
      <c r="M131" s="12"/>
    </row>
    <row r="132" spans="1:13" ht="18" customHeight="1">
      <c r="A132" s="4">
        <v>131</v>
      </c>
      <c r="B132" s="37">
        <v>37737</v>
      </c>
      <c r="C132" s="34" t="s">
        <v>35</v>
      </c>
      <c r="D132" s="34" t="s">
        <v>218</v>
      </c>
      <c r="E132" s="34" t="s">
        <v>210</v>
      </c>
      <c r="F132" s="34" t="s">
        <v>17</v>
      </c>
      <c r="G132" s="21"/>
      <c r="H132" s="21"/>
      <c r="I132" s="21" t="s">
        <v>38</v>
      </c>
      <c r="J132" s="21" t="s">
        <v>19</v>
      </c>
      <c r="M132" s="12"/>
    </row>
    <row r="133" spans="1:13" ht="18" customHeight="1">
      <c r="A133" s="4">
        <v>132</v>
      </c>
      <c r="B133" s="37">
        <v>37737</v>
      </c>
      <c r="C133" s="34" t="s">
        <v>5</v>
      </c>
      <c r="D133" s="34" t="s">
        <v>148</v>
      </c>
      <c r="E133" s="34" t="s">
        <v>213</v>
      </c>
      <c r="F133" s="34" t="s">
        <v>179</v>
      </c>
      <c r="G133" s="21"/>
      <c r="H133" s="21"/>
      <c r="I133" s="21" t="s">
        <v>8</v>
      </c>
      <c r="J133" s="21" t="s">
        <v>32</v>
      </c>
      <c r="M133" s="12"/>
    </row>
    <row r="134" spans="1:13" ht="18" customHeight="1">
      <c r="A134" s="4">
        <v>133</v>
      </c>
      <c r="B134" s="37">
        <v>37737</v>
      </c>
      <c r="C134" s="34" t="s">
        <v>10</v>
      </c>
      <c r="D134" s="34" t="s">
        <v>166</v>
      </c>
      <c r="E134" s="34" t="s">
        <v>49</v>
      </c>
      <c r="F134" s="34" t="s">
        <v>27</v>
      </c>
      <c r="G134" s="21"/>
      <c r="H134" s="21"/>
      <c r="I134" s="21" t="s">
        <v>14</v>
      </c>
      <c r="J134" s="21" t="s">
        <v>20</v>
      </c>
      <c r="M134" s="12"/>
    </row>
    <row r="135" spans="1:13" ht="18" customHeight="1">
      <c r="A135" s="4">
        <v>134</v>
      </c>
      <c r="B135" s="37">
        <v>37737</v>
      </c>
      <c r="C135" s="34" t="s">
        <v>185</v>
      </c>
      <c r="D135" s="34" t="s">
        <v>153</v>
      </c>
      <c r="E135" s="34" t="s">
        <v>173</v>
      </c>
      <c r="F135" s="34" t="s">
        <v>142</v>
      </c>
      <c r="G135" s="21"/>
      <c r="H135" s="21"/>
      <c r="I135" s="21" t="s">
        <v>26</v>
      </c>
      <c r="J135" s="21" t="s">
        <v>228</v>
      </c>
      <c r="M135" s="12"/>
    </row>
    <row r="136" spans="1:13" ht="18" customHeight="1">
      <c r="A136" s="4">
        <v>135</v>
      </c>
      <c r="B136" s="37">
        <v>37737</v>
      </c>
      <c r="C136" s="34" t="s">
        <v>24</v>
      </c>
      <c r="D136" s="34" t="s">
        <v>178</v>
      </c>
      <c r="E136" s="36" t="s">
        <v>12</v>
      </c>
      <c r="F136" s="34" t="s">
        <v>131</v>
      </c>
      <c r="G136" s="21"/>
      <c r="H136" s="21"/>
      <c r="I136" s="21" t="s">
        <v>31</v>
      </c>
      <c r="J136" s="21" t="s">
        <v>227</v>
      </c>
      <c r="M136" s="12"/>
    </row>
    <row r="137" spans="1:13" ht="18" customHeight="1">
      <c r="A137" s="4">
        <v>136</v>
      </c>
      <c r="B137" s="37">
        <v>37737</v>
      </c>
      <c r="C137" s="34" t="s">
        <v>163</v>
      </c>
      <c r="D137" s="34" t="s">
        <v>22</v>
      </c>
      <c r="E137" s="34" t="s">
        <v>72</v>
      </c>
      <c r="F137" s="34" t="s">
        <v>144</v>
      </c>
      <c r="G137" s="21"/>
      <c r="H137" s="21"/>
      <c r="I137" s="21" t="s">
        <v>13</v>
      </c>
      <c r="J137" s="21" t="s">
        <v>37</v>
      </c>
      <c r="M137" s="12"/>
    </row>
    <row r="138" spans="1:13" ht="18" customHeight="1">
      <c r="A138" s="4">
        <v>137</v>
      </c>
      <c r="B138" s="37">
        <v>37738</v>
      </c>
      <c r="C138" s="34" t="s">
        <v>179</v>
      </c>
      <c r="D138" s="34" t="s">
        <v>30</v>
      </c>
      <c r="E138" s="34" t="s">
        <v>5</v>
      </c>
      <c r="F138" s="34" t="s">
        <v>148</v>
      </c>
      <c r="G138" s="21"/>
      <c r="H138" s="21"/>
      <c r="I138" s="21" t="s">
        <v>8</v>
      </c>
      <c r="J138" s="21" t="s">
        <v>32</v>
      </c>
      <c r="M138" s="12"/>
    </row>
    <row r="139" spans="1:13" ht="18" customHeight="1">
      <c r="A139" s="4">
        <v>138</v>
      </c>
      <c r="B139" s="37">
        <v>37738</v>
      </c>
      <c r="C139" s="34" t="s">
        <v>47</v>
      </c>
      <c r="D139" s="34" t="s">
        <v>161</v>
      </c>
      <c r="E139" s="34" t="s">
        <v>214</v>
      </c>
      <c r="F139" s="34" t="s">
        <v>146</v>
      </c>
      <c r="G139" s="21"/>
      <c r="H139" s="21"/>
      <c r="I139" s="21" t="s">
        <v>26</v>
      </c>
      <c r="J139" s="21" t="s">
        <v>228</v>
      </c>
      <c r="M139" s="12"/>
    </row>
    <row r="140" spans="1:13" ht="18" customHeight="1">
      <c r="A140" s="4">
        <v>139</v>
      </c>
      <c r="B140" s="37">
        <v>37738</v>
      </c>
      <c r="C140" s="34" t="s">
        <v>131</v>
      </c>
      <c r="D140" s="34" t="s">
        <v>12</v>
      </c>
      <c r="E140" s="34" t="s">
        <v>29</v>
      </c>
      <c r="F140" s="34" t="s">
        <v>178</v>
      </c>
      <c r="G140" s="21"/>
      <c r="H140" s="21"/>
      <c r="I140" s="21" t="s">
        <v>31</v>
      </c>
      <c r="J140" s="21" t="s">
        <v>227</v>
      </c>
      <c r="M140" s="12"/>
    </row>
    <row r="141" spans="1:13" ht="18" customHeight="1">
      <c r="A141" s="4">
        <v>140</v>
      </c>
      <c r="B141" s="37">
        <v>37738</v>
      </c>
      <c r="C141" s="34" t="s">
        <v>144</v>
      </c>
      <c r="D141" s="36" t="s">
        <v>168</v>
      </c>
      <c r="E141" s="34" t="s">
        <v>22</v>
      </c>
      <c r="F141" s="34" t="s">
        <v>72</v>
      </c>
      <c r="G141" s="21"/>
      <c r="H141" s="21"/>
      <c r="I141" s="21" t="s">
        <v>13</v>
      </c>
      <c r="J141" s="21" t="s">
        <v>37</v>
      </c>
      <c r="M141" s="12"/>
    </row>
    <row r="142" spans="1:13" ht="18" customHeight="1">
      <c r="A142" s="4">
        <v>141</v>
      </c>
      <c r="B142" s="37">
        <v>37738</v>
      </c>
      <c r="C142" s="34" t="s">
        <v>17</v>
      </c>
      <c r="D142" s="34" t="s">
        <v>16</v>
      </c>
      <c r="E142" s="34" t="s">
        <v>218</v>
      </c>
      <c r="F142" s="34" t="s">
        <v>210</v>
      </c>
      <c r="G142" s="21"/>
      <c r="H142" s="21"/>
      <c r="I142" s="21" t="s">
        <v>38</v>
      </c>
      <c r="J142" s="21" t="s">
        <v>19</v>
      </c>
      <c r="M142" s="12"/>
    </row>
    <row r="143" spans="1:13" ht="18" customHeight="1">
      <c r="A143" s="4">
        <v>142</v>
      </c>
      <c r="B143" s="37">
        <v>37738</v>
      </c>
      <c r="C143" s="34" t="s">
        <v>27</v>
      </c>
      <c r="D143" s="34" t="s">
        <v>46</v>
      </c>
      <c r="E143" s="34" t="s">
        <v>166</v>
      </c>
      <c r="F143" s="34" t="s">
        <v>49</v>
      </c>
      <c r="G143" s="21"/>
      <c r="H143" s="21"/>
      <c r="I143" s="21" t="s">
        <v>14</v>
      </c>
      <c r="J143" s="21" t="s">
        <v>20</v>
      </c>
      <c r="M143" s="12"/>
    </row>
    <row r="144" spans="1:13" ht="18" customHeight="1">
      <c r="A144" s="4">
        <v>143</v>
      </c>
      <c r="B144" s="37">
        <v>37739</v>
      </c>
      <c r="C144" s="36" t="s">
        <v>148</v>
      </c>
      <c r="D144" s="34" t="s">
        <v>29</v>
      </c>
      <c r="E144" s="34" t="s">
        <v>24</v>
      </c>
      <c r="F144" s="34" t="s">
        <v>12</v>
      </c>
      <c r="G144" s="21"/>
      <c r="H144" s="21"/>
      <c r="I144" s="21" t="s">
        <v>32</v>
      </c>
      <c r="J144" s="21" t="s">
        <v>228</v>
      </c>
      <c r="M144" s="13"/>
    </row>
    <row r="145" spans="1:13" ht="18" customHeight="1">
      <c r="A145" s="4">
        <v>144</v>
      </c>
      <c r="B145" s="37">
        <v>37739</v>
      </c>
      <c r="C145" s="34" t="s">
        <v>213</v>
      </c>
      <c r="D145" s="34" t="s">
        <v>5</v>
      </c>
      <c r="E145" s="34" t="s">
        <v>211</v>
      </c>
      <c r="F145" s="34" t="s">
        <v>30</v>
      </c>
      <c r="G145" s="21"/>
      <c r="H145" s="21"/>
      <c r="I145" s="21" t="s">
        <v>31</v>
      </c>
      <c r="J145" s="21" t="s">
        <v>8</v>
      </c>
      <c r="M145" s="12"/>
    </row>
    <row r="146" spans="1:13" ht="18" customHeight="1">
      <c r="A146" s="4">
        <v>145</v>
      </c>
      <c r="B146" s="37">
        <v>37739</v>
      </c>
      <c r="C146" s="34" t="s">
        <v>173</v>
      </c>
      <c r="D146" s="34" t="s">
        <v>50</v>
      </c>
      <c r="E146" s="34" t="s">
        <v>142</v>
      </c>
      <c r="F146" s="34" t="s">
        <v>153</v>
      </c>
      <c r="G146" s="21"/>
      <c r="H146" s="21"/>
      <c r="I146" s="21" t="s">
        <v>26</v>
      </c>
      <c r="J146" s="21" t="s">
        <v>227</v>
      </c>
      <c r="M146" s="12"/>
    </row>
    <row r="147" spans="1:13" ht="18" customHeight="1">
      <c r="A147" s="4">
        <v>146</v>
      </c>
      <c r="B147" s="37">
        <v>37740</v>
      </c>
      <c r="C147" s="34" t="s">
        <v>4</v>
      </c>
      <c r="D147" s="34" t="s">
        <v>163</v>
      </c>
      <c r="E147" s="34" t="s">
        <v>168</v>
      </c>
      <c r="F147" s="34" t="s">
        <v>22</v>
      </c>
      <c r="G147" s="21"/>
      <c r="H147" s="21"/>
      <c r="I147" s="21" t="s">
        <v>19</v>
      </c>
      <c r="J147" s="21" t="s">
        <v>20</v>
      </c>
      <c r="M147" s="12"/>
    </row>
    <row r="148" spans="1:13" ht="18" customHeight="1">
      <c r="A148" s="4">
        <v>147</v>
      </c>
      <c r="B148" s="37">
        <v>37740</v>
      </c>
      <c r="C148" s="34" t="s">
        <v>211</v>
      </c>
      <c r="D148" s="34" t="s">
        <v>179</v>
      </c>
      <c r="E148" s="34" t="s">
        <v>30</v>
      </c>
      <c r="F148" s="34" t="s">
        <v>213</v>
      </c>
      <c r="G148" s="21"/>
      <c r="H148" s="21"/>
      <c r="I148" s="21" t="s">
        <v>31</v>
      </c>
      <c r="J148" s="21" t="s">
        <v>8</v>
      </c>
      <c r="M148" s="12"/>
    </row>
    <row r="149" spans="1:13" ht="18" customHeight="1">
      <c r="A149" s="4">
        <v>148</v>
      </c>
      <c r="B149" s="37">
        <v>37740</v>
      </c>
      <c r="C149" s="34" t="s">
        <v>49</v>
      </c>
      <c r="D149" s="34" t="s">
        <v>175</v>
      </c>
      <c r="E149" s="34" t="s">
        <v>16</v>
      </c>
      <c r="F149" s="34" t="s">
        <v>36</v>
      </c>
      <c r="G149" s="21"/>
      <c r="H149" s="21"/>
      <c r="I149" s="21" t="s">
        <v>14</v>
      </c>
      <c r="J149" s="21" t="s">
        <v>13</v>
      </c>
      <c r="M149" s="12"/>
    </row>
    <row r="150" spans="1:13" ht="18" customHeight="1">
      <c r="A150" s="4">
        <v>149</v>
      </c>
      <c r="B150" s="37">
        <v>37740</v>
      </c>
      <c r="C150" s="34" t="s">
        <v>218</v>
      </c>
      <c r="D150" s="34" t="s">
        <v>10</v>
      </c>
      <c r="E150" s="34" t="s">
        <v>46</v>
      </c>
      <c r="F150" s="34" t="s">
        <v>166</v>
      </c>
      <c r="G150" s="21"/>
      <c r="H150" s="21"/>
      <c r="I150" s="21" t="s">
        <v>38</v>
      </c>
      <c r="J150" s="21" t="s">
        <v>37</v>
      </c>
      <c r="M150" s="12"/>
    </row>
    <row r="151" spans="1:13" ht="18" customHeight="1">
      <c r="A151" s="4">
        <v>150</v>
      </c>
      <c r="B151" s="37">
        <v>37740</v>
      </c>
      <c r="C151" s="34" t="s">
        <v>146</v>
      </c>
      <c r="D151" s="34" t="s">
        <v>214</v>
      </c>
      <c r="E151" s="34" t="s">
        <v>182</v>
      </c>
      <c r="F151" s="34" t="s">
        <v>161</v>
      </c>
      <c r="G151" s="21"/>
      <c r="H151" s="21"/>
      <c r="I151" s="21" t="s">
        <v>26</v>
      </c>
      <c r="J151" s="21" t="s">
        <v>227</v>
      </c>
      <c r="M151" s="12"/>
    </row>
    <row r="152" spans="1:13" ht="18" customHeight="1">
      <c r="A152" s="4">
        <v>151</v>
      </c>
      <c r="B152" s="37">
        <v>37740</v>
      </c>
      <c r="C152" s="34" t="s">
        <v>12</v>
      </c>
      <c r="D152" s="34" t="s">
        <v>24</v>
      </c>
      <c r="E152" s="34" t="s">
        <v>131</v>
      </c>
      <c r="F152" s="34" t="s">
        <v>29</v>
      </c>
      <c r="G152" s="21"/>
      <c r="H152" s="21"/>
      <c r="I152" s="21" t="s">
        <v>32</v>
      </c>
      <c r="J152" s="21" t="s">
        <v>228</v>
      </c>
      <c r="M152" s="12"/>
    </row>
    <row r="153" spans="1:13" ht="18" customHeight="1">
      <c r="A153" s="4">
        <v>152</v>
      </c>
      <c r="B153" s="37">
        <v>37741</v>
      </c>
      <c r="C153" s="34" t="s">
        <v>166</v>
      </c>
      <c r="D153" s="34" t="s">
        <v>7</v>
      </c>
      <c r="E153" s="34" t="s">
        <v>10</v>
      </c>
      <c r="F153" s="34" t="s">
        <v>46</v>
      </c>
      <c r="G153" s="21"/>
      <c r="H153" s="21"/>
      <c r="I153" s="21" t="s">
        <v>38</v>
      </c>
      <c r="J153" s="21" t="s">
        <v>37</v>
      </c>
      <c r="M153" s="12"/>
    </row>
    <row r="154" spans="1:13" ht="18" customHeight="1">
      <c r="A154" s="4">
        <v>153</v>
      </c>
      <c r="B154" s="37">
        <v>37741</v>
      </c>
      <c r="C154" s="34" t="s">
        <v>36</v>
      </c>
      <c r="D154" s="34" t="s">
        <v>35</v>
      </c>
      <c r="E154" s="34" t="s">
        <v>175</v>
      </c>
      <c r="F154" s="34" t="s">
        <v>16</v>
      </c>
      <c r="G154" s="21"/>
      <c r="H154" s="21"/>
      <c r="I154" s="21" t="s">
        <v>14</v>
      </c>
      <c r="J154" s="21" t="s">
        <v>13</v>
      </c>
      <c r="M154" s="12"/>
    </row>
    <row r="155" spans="1:13" ht="18" customHeight="1">
      <c r="A155" s="4">
        <v>154</v>
      </c>
      <c r="B155" s="37">
        <v>37741</v>
      </c>
      <c r="C155" s="34" t="s">
        <v>29</v>
      </c>
      <c r="D155" s="34" t="s">
        <v>131</v>
      </c>
      <c r="E155" s="34" t="s">
        <v>148</v>
      </c>
      <c r="F155" s="34" t="s">
        <v>24</v>
      </c>
      <c r="G155" s="21"/>
      <c r="H155" s="21"/>
      <c r="I155" s="21" t="s">
        <v>32</v>
      </c>
      <c r="J155" s="21" t="s">
        <v>228</v>
      </c>
      <c r="M155" s="12"/>
    </row>
    <row r="156" spans="1:13" ht="18" customHeight="1">
      <c r="A156" s="4">
        <v>155</v>
      </c>
      <c r="B156" s="37">
        <v>37741</v>
      </c>
      <c r="C156" s="34" t="s">
        <v>30</v>
      </c>
      <c r="D156" s="34" t="s">
        <v>213</v>
      </c>
      <c r="E156" s="34" t="s">
        <v>179</v>
      </c>
      <c r="F156" s="34" t="s">
        <v>5</v>
      </c>
      <c r="G156" s="21"/>
      <c r="H156" s="21"/>
      <c r="I156" s="21" t="s">
        <v>31</v>
      </c>
      <c r="J156" s="21" t="s">
        <v>8</v>
      </c>
      <c r="M156" s="12"/>
    </row>
    <row r="157" spans="1:13" ht="18" customHeight="1">
      <c r="A157" s="4">
        <v>156</v>
      </c>
      <c r="B157" s="37">
        <v>37741</v>
      </c>
      <c r="C157" s="34" t="s">
        <v>142</v>
      </c>
      <c r="D157" s="34" t="s">
        <v>185</v>
      </c>
      <c r="E157" s="34" t="s">
        <v>153</v>
      </c>
      <c r="F157" s="34" t="s">
        <v>50</v>
      </c>
      <c r="G157" s="21"/>
      <c r="H157" s="21"/>
      <c r="I157" s="21" t="s">
        <v>26</v>
      </c>
      <c r="J157" s="21" t="s">
        <v>227</v>
      </c>
      <c r="L157" s="53"/>
      <c r="M157" s="12"/>
    </row>
    <row r="158" spans="1:13" ht="18" customHeight="1">
      <c r="A158" s="4">
        <v>157</v>
      </c>
      <c r="B158" s="37">
        <v>37741</v>
      </c>
      <c r="C158" s="34" t="s">
        <v>22</v>
      </c>
      <c r="D158" s="34" t="s">
        <v>144</v>
      </c>
      <c r="E158" s="34" t="s">
        <v>163</v>
      </c>
      <c r="F158" s="34" t="s">
        <v>168</v>
      </c>
      <c r="G158" s="21"/>
      <c r="H158" s="21"/>
      <c r="I158" s="21" t="s">
        <v>19</v>
      </c>
      <c r="J158" s="21" t="s">
        <v>20</v>
      </c>
      <c r="L158" s="53"/>
      <c r="M158" s="12"/>
    </row>
    <row r="159" spans="1:13" ht="18" customHeight="1">
      <c r="A159" s="4">
        <v>158</v>
      </c>
      <c r="B159" s="37">
        <v>37742</v>
      </c>
      <c r="C159" s="34" t="s">
        <v>168</v>
      </c>
      <c r="D159" s="34" t="s">
        <v>4</v>
      </c>
      <c r="E159" s="36" t="s">
        <v>144</v>
      </c>
      <c r="F159" s="34" t="s">
        <v>163</v>
      </c>
      <c r="G159" s="21"/>
      <c r="H159" s="21"/>
      <c r="I159" s="21" t="s">
        <v>19</v>
      </c>
      <c r="J159" s="21" t="s">
        <v>20</v>
      </c>
      <c r="L159" s="53"/>
      <c r="M159" s="12"/>
    </row>
    <row r="160" spans="1:13" ht="18" customHeight="1">
      <c r="A160" s="4">
        <v>159</v>
      </c>
      <c r="B160" s="37">
        <v>37742</v>
      </c>
      <c r="C160" s="34" t="s">
        <v>46</v>
      </c>
      <c r="D160" s="34" t="s">
        <v>218</v>
      </c>
      <c r="E160" s="34" t="s">
        <v>7</v>
      </c>
      <c r="F160" s="34" t="s">
        <v>10</v>
      </c>
      <c r="G160" s="21"/>
      <c r="H160" s="21"/>
      <c r="I160" s="21" t="s">
        <v>38</v>
      </c>
      <c r="J160" s="21" t="s">
        <v>37</v>
      </c>
      <c r="L160" s="53"/>
      <c r="M160" s="12"/>
    </row>
    <row r="161" spans="1:13" ht="18" customHeight="1">
      <c r="A161" s="4">
        <v>160</v>
      </c>
      <c r="B161" s="37">
        <v>37742</v>
      </c>
      <c r="C161" s="34" t="s">
        <v>16</v>
      </c>
      <c r="D161" s="34" t="s">
        <v>49</v>
      </c>
      <c r="E161" s="34" t="s">
        <v>35</v>
      </c>
      <c r="F161" s="34" t="s">
        <v>175</v>
      </c>
      <c r="G161" s="21"/>
      <c r="H161" s="21"/>
      <c r="I161" s="21" t="s">
        <v>14</v>
      </c>
      <c r="J161" s="21" t="s">
        <v>13</v>
      </c>
      <c r="L161" s="53"/>
      <c r="M161" s="12"/>
    </row>
    <row r="162" spans="1:13" ht="18" customHeight="1">
      <c r="A162" s="4">
        <v>161</v>
      </c>
      <c r="B162" s="37">
        <v>37743</v>
      </c>
      <c r="C162" s="34" t="s">
        <v>153</v>
      </c>
      <c r="D162" s="34" t="s">
        <v>161</v>
      </c>
      <c r="E162" s="34" t="s">
        <v>229</v>
      </c>
      <c r="F162" s="34" t="s">
        <v>185</v>
      </c>
      <c r="G162" s="21"/>
      <c r="H162" s="21"/>
      <c r="I162" s="21" t="s">
        <v>227</v>
      </c>
      <c r="J162" s="21" t="s">
        <v>31</v>
      </c>
      <c r="M162" s="12"/>
    </row>
    <row r="163" spans="1:13" ht="18" customHeight="1">
      <c r="A163" s="4">
        <v>162</v>
      </c>
      <c r="B163" s="37">
        <v>37743</v>
      </c>
      <c r="C163" s="34" t="s">
        <v>5</v>
      </c>
      <c r="D163" s="34" t="s">
        <v>30</v>
      </c>
      <c r="E163" s="34" t="s">
        <v>12</v>
      </c>
      <c r="F163" s="34" t="s">
        <v>131</v>
      </c>
      <c r="G163" s="21"/>
      <c r="H163" s="21"/>
      <c r="I163" s="21" t="s">
        <v>32</v>
      </c>
      <c r="J163" s="21" t="s">
        <v>26</v>
      </c>
      <c r="M163" s="12"/>
    </row>
    <row r="164" spans="1:13" ht="18" customHeight="1">
      <c r="A164" s="4">
        <v>163</v>
      </c>
      <c r="B164" s="37">
        <v>37743</v>
      </c>
      <c r="C164" s="34" t="s">
        <v>23</v>
      </c>
      <c r="D164" s="34" t="s">
        <v>182</v>
      </c>
      <c r="E164" s="34" t="s">
        <v>47</v>
      </c>
      <c r="F164" s="34" t="s">
        <v>214</v>
      </c>
      <c r="G164" s="21"/>
      <c r="H164" s="21"/>
      <c r="I164" s="21" t="s">
        <v>228</v>
      </c>
      <c r="J164" s="21" t="s">
        <v>8</v>
      </c>
      <c r="M164" s="12"/>
    </row>
    <row r="165" spans="1:13" ht="18" customHeight="1">
      <c r="A165" s="4">
        <v>164</v>
      </c>
      <c r="B165" s="38">
        <v>37744</v>
      </c>
      <c r="C165" s="21" t="s">
        <v>35</v>
      </c>
      <c r="D165" s="21" t="s">
        <v>210</v>
      </c>
      <c r="E165" s="21" t="s">
        <v>6</v>
      </c>
      <c r="F165" s="21" t="s">
        <v>72</v>
      </c>
      <c r="G165" s="21"/>
      <c r="H165" s="21"/>
      <c r="I165" s="21" t="s">
        <v>37</v>
      </c>
      <c r="J165" s="21" t="s">
        <v>19</v>
      </c>
    </row>
    <row r="166" spans="1:13" ht="18" customHeight="1">
      <c r="A166" s="4">
        <v>165</v>
      </c>
      <c r="B166" s="38">
        <v>37744</v>
      </c>
      <c r="C166" s="21" t="s">
        <v>10</v>
      </c>
      <c r="D166" s="21" t="s">
        <v>166</v>
      </c>
      <c r="E166" s="21" t="s">
        <v>218</v>
      </c>
      <c r="F166" s="21" t="s">
        <v>33</v>
      </c>
      <c r="G166" s="21"/>
      <c r="H166" s="21"/>
      <c r="I166" s="21" t="s">
        <v>20</v>
      </c>
      <c r="J166" s="21" t="s">
        <v>13</v>
      </c>
    </row>
    <row r="167" spans="1:13" ht="18" customHeight="1">
      <c r="A167" s="4">
        <v>166</v>
      </c>
      <c r="B167" s="38">
        <v>37744</v>
      </c>
      <c r="C167" s="21" t="s">
        <v>185</v>
      </c>
      <c r="D167" s="21" t="s">
        <v>229</v>
      </c>
      <c r="E167" s="21" t="s">
        <v>146</v>
      </c>
      <c r="F167" s="21" t="s">
        <v>142</v>
      </c>
      <c r="G167" s="21"/>
      <c r="H167" s="21"/>
      <c r="I167" s="21" t="s">
        <v>227</v>
      </c>
      <c r="J167" s="21" t="s">
        <v>31</v>
      </c>
    </row>
    <row r="168" spans="1:13" ht="18" customHeight="1">
      <c r="A168" s="4">
        <v>167</v>
      </c>
      <c r="B168" s="38">
        <v>37744</v>
      </c>
      <c r="C168" s="21" t="s">
        <v>131</v>
      </c>
      <c r="D168" s="21" t="s">
        <v>29</v>
      </c>
      <c r="E168" s="21" t="s">
        <v>211</v>
      </c>
      <c r="F168" s="21" t="s">
        <v>179</v>
      </c>
      <c r="G168" s="21"/>
      <c r="H168" s="21"/>
      <c r="I168" s="21" t="s">
        <v>32</v>
      </c>
      <c r="J168" s="21" t="s">
        <v>26</v>
      </c>
    </row>
    <row r="169" spans="1:13" ht="18" customHeight="1">
      <c r="A169" s="4">
        <v>168</v>
      </c>
      <c r="B169" s="38">
        <v>37744</v>
      </c>
      <c r="C169" s="21" t="s">
        <v>163</v>
      </c>
      <c r="D169" s="21" t="s">
        <v>231</v>
      </c>
      <c r="E169" s="21" t="s">
        <v>4</v>
      </c>
      <c r="F169" s="21" t="s">
        <v>144</v>
      </c>
      <c r="G169" s="21"/>
      <c r="H169" s="21"/>
      <c r="I169" s="21" t="s">
        <v>38</v>
      </c>
      <c r="J169" s="21" t="s">
        <v>14</v>
      </c>
    </row>
    <row r="170" spans="1:13" ht="18" customHeight="1">
      <c r="A170" s="4">
        <v>169</v>
      </c>
      <c r="B170" s="38">
        <v>37744</v>
      </c>
      <c r="C170" s="21" t="s">
        <v>214</v>
      </c>
      <c r="D170" s="36" t="s">
        <v>47</v>
      </c>
      <c r="E170" s="21" t="s">
        <v>44</v>
      </c>
      <c r="F170" s="21" t="s">
        <v>182</v>
      </c>
      <c r="G170" s="21"/>
      <c r="H170" s="21"/>
      <c r="I170" s="21" t="s">
        <v>228</v>
      </c>
      <c r="J170" s="21" t="s">
        <v>8</v>
      </c>
    </row>
    <row r="171" spans="1:13" ht="18" customHeight="1">
      <c r="A171" s="4">
        <v>170</v>
      </c>
      <c r="B171" s="38">
        <v>37745</v>
      </c>
      <c r="C171" s="21" t="s">
        <v>161</v>
      </c>
      <c r="D171" s="21" t="s">
        <v>142</v>
      </c>
      <c r="E171" s="21" t="s">
        <v>173</v>
      </c>
      <c r="F171" s="21" t="s">
        <v>50</v>
      </c>
      <c r="G171" s="21"/>
      <c r="H171" s="21"/>
      <c r="I171" s="21" t="s">
        <v>227</v>
      </c>
      <c r="J171" s="21" t="s">
        <v>31</v>
      </c>
    </row>
    <row r="172" spans="1:13" ht="18" customHeight="1">
      <c r="A172" s="4">
        <v>171</v>
      </c>
      <c r="B172" s="38">
        <v>37745</v>
      </c>
      <c r="C172" s="36" t="s">
        <v>179</v>
      </c>
      <c r="D172" s="21" t="s">
        <v>148</v>
      </c>
      <c r="E172" s="21" t="s">
        <v>30</v>
      </c>
      <c r="F172" s="21" t="s">
        <v>12</v>
      </c>
      <c r="G172" s="21"/>
      <c r="H172" s="21"/>
      <c r="I172" s="21" t="s">
        <v>32</v>
      </c>
      <c r="J172" s="21" t="s">
        <v>26</v>
      </c>
      <c r="M172" s="13"/>
    </row>
    <row r="173" spans="1:13" ht="18" customHeight="1">
      <c r="A173" s="4">
        <v>172</v>
      </c>
      <c r="B173" s="38">
        <v>37745</v>
      </c>
      <c r="C173" s="21" t="s">
        <v>72</v>
      </c>
      <c r="D173" s="21" t="s">
        <v>16</v>
      </c>
      <c r="E173" s="21" t="s">
        <v>210</v>
      </c>
      <c r="F173" s="21" t="s">
        <v>6</v>
      </c>
      <c r="G173" s="21"/>
      <c r="H173" s="21"/>
      <c r="I173" s="21" t="s">
        <v>37</v>
      </c>
      <c r="J173" s="21" t="s">
        <v>19</v>
      </c>
    </row>
    <row r="174" spans="1:13" ht="18" customHeight="1">
      <c r="A174" s="4">
        <v>173</v>
      </c>
      <c r="B174" s="38">
        <v>37745</v>
      </c>
      <c r="C174" s="21" t="s">
        <v>44</v>
      </c>
      <c r="D174" s="21" t="s">
        <v>23</v>
      </c>
      <c r="E174" s="21" t="s">
        <v>182</v>
      </c>
      <c r="F174" s="21" t="s">
        <v>47</v>
      </c>
      <c r="G174" s="21"/>
      <c r="H174" s="21"/>
      <c r="I174" s="21" t="s">
        <v>228</v>
      </c>
      <c r="J174" s="21" t="s">
        <v>8</v>
      </c>
    </row>
    <row r="175" spans="1:13" ht="18" customHeight="1">
      <c r="A175" s="4">
        <v>174</v>
      </c>
      <c r="B175" s="38">
        <v>37745</v>
      </c>
      <c r="C175" s="21" t="s">
        <v>144</v>
      </c>
      <c r="D175" s="21" t="s">
        <v>168</v>
      </c>
      <c r="E175" s="21" t="s">
        <v>231</v>
      </c>
      <c r="F175" s="21" t="s">
        <v>4</v>
      </c>
      <c r="G175" s="21"/>
      <c r="H175" s="21"/>
      <c r="I175" s="21" t="s">
        <v>38</v>
      </c>
      <c r="J175" s="21" t="s">
        <v>14</v>
      </c>
    </row>
    <row r="176" spans="1:13" ht="18" customHeight="1">
      <c r="A176" s="4">
        <v>175</v>
      </c>
      <c r="B176" s="38">
        <v>37745</v>
      </c>
      <c r="C176" s="21" t="s">
        <v>33</v>
      </c>
      <c r="D176" s="21" t="s">
        <v>233</v>
      </c>
      <c r="E176" s="21" t="s">
        <v>166</v>
      </c>
      <c r="F176" s="21" t="s">
        <v>218</v>
      </c>
      <c r="G176" s="21"/>
      <c r="H176" s="21"/>
      <c r="I176" s="21" t="s">
        <v>20</v>
      </c>
      <c r="J176" s="21" t="s">
        <v>13</v>
      </c>
    </row>
    <row r="177" spans="1:13" ht="18" customHeight="1">
      <c r="A177" s="4">
        <v>176</v>
      </c>
      <c r="B177" s="37">
        <v>37746</v>
      </c>
      <c r="C177" s="34" t="s">
        <v>4</v>
      </c>
      <c r="D177" s="34" t="s">
        <v>163</v>
      </c>
      <c r="E177" s="34" t="s">
        <v>168</v>
      </c>
      <c r="F177" s="34" t="s">
        <v>231</v>
      </c>
      <c r="G177" s="21"/>
      <c r="H177" s="21"/>
      <c r="I177" s="21" t="s">
        <v>38</v>
      </c>
      <c r="J177" s="21" t="s">
        <v>14</v>
      </c>
      <c r="M177" s="12"/>
    </row>
    <row r="178" spans="1:13" ht="18" customHeight="1">
      <c r="A178" s="4">
        <v>177</v>
      </c>
      <c r="B178" s="37">
        <v>37746</v>
      </c>
      <c r="C178" s="34" t="s">
        <v>213</v>
      </c>
      <c r="D178" s="34" t="s">
        <v>211</v>
      </c>
      <c r="E178" s="34" t="s">
        <v>5</v>
      </c>
      <c r="F178" s="34" t="s">
        <v>29</v>
      </c>
      <c r="G178" s="21"/>
      <c r="H178" s="21"/>
      <c r="I178" s="21" t="s">
        <v>31</v>
      </c>
      <c r="J178" s="21" t="s">
        <v>32</v>
      </c>
      <c r="M178" s="12"/>
    </row>
    <row r="179" spans="1:13" ht="18" customHeight="1">
      <c r="A179" s="4">
        <v>178</v>
      </c>
      <c r="B179" s="37">
        <v>37746</v>
      </c>
      <c r="C179" s="34" t="s">
        <v>6</v>
      </c>
      <c r="D179" s="34" t="s">
        <v>35</v>
      </c>
      <c r="E179" s="34" t="s">
        <v>16</v>
      </c>
      <c r="F179" s="34" t="s">
        <v>210</v>
      </c>
      <c r="G179" s="21"/>
      <c r="H179" s="21"/>
      <c r="I179" s="21" t="s">
        <v>37</v>
      </c>
      <c r="J179" s="21" t="s">
        <v>19</v>
      </c>
      <c r="M179" s="12"/>
    </row>
    <row r="180" spans="1:13" ht="18" customHeight="1">
      <c r="A180" s="4">
        <v>179</v>
      </c>
      <c r="B180" s="37">
        <v>37746</v>
      </c>
      <c r="C180" s="34" t="s">
        <v>218</v>
      </c>
      <c r="D180" s="34" t="s">
        <v>10</v>
      </c>
      <c r="E180" s="34" t="s">
        <v>233</v>
      </c>
      <c r="F180" s="34" t="s">
        <v>166</v>
      </c>
      <c r="G180" s="21"/>
      <c r="H180" s="21"/>
      <c r="I180" s="21" t="s">
        <v>20</v>
      </c>
      <c r="J180" s="21" t="s">
        <v>13</v>
      </c>
      <c r="M180" s="12"/>
    </row>
    <row r="181" spans="1:13" ht="18" customHeight="1">
      <c r="A181" s="4">
        <v>180</v>
      </c>
      <c r="B181" s="37">
        <v>37746</v>
      </c>
      <c r="C181" s="34" t="s">
        <v>50</v>
      </c>
      <c r="D181" s="34" t="s">
        <v>153</v>
      </c>
      <c r="E181" s="34" t="s">
        <v>185</v>
      </c>
      <c r="F181" s="34" t="s">
        <v>146</v>
      </c>
      <c r="G181" s="21"/>
      <c r="H181" s="21"/>
      <c r="I181" s="21" t="s">
        <v>26</v>
      </c>
      <c r="J181" s="21" t="s">
        <v>228</v>
      </c>
      <c r="M181" s="12"/>
    </row>
    <row r="182" spans="1:13" ht="18" customHeight="1">
      <c r="A182" s="4">
        <v>181</v>
      </c>
      <c r="B182" s="37">
        <v>37746</v>
      </c>
      <c r="C182" s="34" t="s">
        <v>12</v>
      </c>
      <c r="D182" s="34" t="s">
        <v>131</v>
      </c>
      <c r="E182" s="34" t="s">
        <v>148</v>
      </c>
      <c r="F182" s="34" t="s">
        <v>30</v>
      </c>
      <c r="G182" s="21"/>
      <c r="H182" s="21"/>
      <c r="I182" s="21" t="s">
        <v>8</v>
      </c>
      <c r="J182" s="21" t="s">
        <v>227</v>
      </c>
      <c r="M182" s="12"/>
    </row>
    <row r="183" spans="1:13" ht="18" customHeight="1">
      <c r="A183" s="4">
        <v>182</v>
      </c>
      <c r="B183" s="37">
        <v>37747</v>
      </c>
      <c r="C183" s="34" t="s">
        <v>166</v>
      </c>
      <c r="D183" s="34" t="s">
        <v>27</v>
      </c>
      <c r="E183" s="34" t="s">
        <v>10</v>
      </c>
      <c r="F183" s="34" t="s">
        <v>46</v>
      </c>
      <c r="G183" s="21"/>
      <c r="H183" s="21"/>
      <c r="I183" s="21" t="s">
        <v>14</v>
      </c>
      <c r="J183" s="21" t="s">
        <v>37</v>
      </c>
      <c r="M183" s="12"/>
    </row>
    <row r="184" spans="1:13" ht="18" customHeight="1">
      <c r="A184" s="4">
        <v>183</v>
      </c>
      <c r="B184" s="37">
        <v>37747</v>
      </c>
      <c r="C184" s="34" t="s">
        <v>148</v>
      </c>
      <c r="D184" s="34" t="s">
        <v>30</v>
      </c>
      <c r="E184" s="34" t="s">
        <v>179</v>
      </c>
      <c r="F184" s="34" t="s">
        <v>131</v>
      </c>
      <c r="G184" s="21"/>
      <c r="H184" s="21"/>
      <c r="I184" s="21" t="s">
        <v>8</v>
      </c>
      <c r="J184" s="21" t="s">
        <v>227</v>
      </c>
      <c r="M184" s="12"/>
    </row>
    <row r="185" spans="1:13" ht="18" customHeight="1">
      <c r="A185" s="4">
        <v>184</v>
      </c>
      <c r="B185" s="37">
        <v>37747</v>
      </c>
      <c r="C185" s="34" t="s">
        <v>182</v>
      </c>
      <c r="D185" s="34" t="s">
        <v>44</v>
      </c>
      <c r="E185" s="34" t="s">
        <v>214</v>
      </c>
      <c r="F185" s="34" t="s">
        <v>23</v>
      </c>
      <c r="G185" s="21"/>
      <c r="H185" s="21"/>
      <c r="I185" s="21" t="s">
        <v>26</v>
      </c>
      <c r="J185" s="21" t="s">
        <v>228</v>
      </c>
      <c r="M185" s="12"/>
    </row>
    <row r="186" spans="1:13" ht="18" customHeight="1">
      <c r="A186" s="4">
        <v>185</v>
      </c>
      <c r="B186" s="37">
        <v>37747</v>
      </c>
      <c r="C186" s="34" t="s">
        <v>229</v>
      </c>
      <c r="D186" s="34" t="s">
        <v>5</v>
      </c>
      <c r="E186" s="34" t="s">
        <v>29</v>
      </c>
      <c r="F186" s="34" t="s">
        <v>213</v>
      </c>
      <c r="G186" s="21"/>
      <c r="H186" s="21"/>
      <c r="I186" s="21" t="s">
        <v>31</v>
      </c>
      <c r="J186" s="21" t="s">
        <v>32</v>
      </c>
      <c r="M186" s="12"/>
    </row>
    <row r="187" spans="1:13" ht="18" customHeight="1">
      <c r="A187" s="4">
        <v>186</v>
      </c>
      <c r="B187" s="37">
        <v>37747</v>
      </c>
      <c r="C187" s="34" t="s">
        <v>210</v>
      </c>
      <c r="D187" s="34" t="s">
        <v>72</v>
      </c>
      <c r="E187" s="34" t="s">
        <v>35</v>
      </c>
      <c r="F187" s="34" t="s">
        <v>21</v>
      </c>
      <c r="G187" s="21"/>
      <c r="H187" s="21"/>
      <c r="I187" s="21" t="s">
        <v>13</v>
      </c>
      <c r="J187" s="21" t="s">
        <v>19</v>
      </c>
      <c r="M187" s="12"/>
    </row>
    <row r="188" spans="1:13" ht="18" customHeight="1">
      <c r="A188" s="4">
        <v>187</v>
      </c>
      <c r="B188" s="37">
        <v>37747</v>
      </c>
      <c r="C188" s="34" t="s">
        <v>17</v>
      </c>
      <c r="D188" s="34" t="s">
        <v>144</v>
      </c>
      <c r="E188" s="36" t="s">
        <v>163</v>
      </c>
      <c r="F188" s="34" t="s">
        <v>49</v>
      </c>
      <c r="G188" s="21"/>
      <c r="H188" s="21"/>
      <c r="I188" s="21" t="s">
        <v>20</v>
      </c>
      <c r="J188" s="21" t="s">
        <v>38</v>
      </c>
      <c r="M188" s="12"/>
    </row>
    <row r="189" spans="1:13" ht="18" customHeight="1">
      <c r="A189" s="4">
        <v>188</v>
      </c>
      <c r="B189" s="37">
        <v>37748</v>
      </c>
      <c r="C189" s="34" t="s">
        <v>49</v>
      </c>
      <c r="D189" s="34" t="s">
        <v>4</v>
      </c>
      <c r="E189" s="34" t="s">
        <v>144</v>
      </c>
      <c r="F189" s="34" t="s">
        <v>163</v>
      </c>
      <c r="G189" s="21"/>
      <c r="H189" s="21"/>
      <c r="I189" s="21" t="s">
        <v>20</v>
      </c>
      <c r="J189" s="21" t="s">
        <v>38</v>
      </c>
      <c r="M189" s="12"/>
    </row>
    <row r="190" spans="1:13" ht="18" customHeight="1">
      <c r="A190" s="4">
        <v>189</v>
      </c>
      <c r="B190" s="37">
        <v>37748</v>
      </c>
      <c r="C190" s="34" t="s">
        <v>46</v>
      </c>
      <c r="D190" s="34" t="s">
        <v>218</v>
      </c>
      <c r="E190" s="34" t="s">
        <v>27</v>
      </c>
      <c r="F190" s="34" t="s">
        <v>10</v>
      </c>
      <c r="G190" s="21"/>
      <c r="H190" s="21"/>
      <c r="I190" s="21" t="s">
        <v>14</v>
      </c>
      <c r="J190" s="21" t="s">
        <v>37</v>
      </c>
      <c r="M190" s="12"/>
    </row>
    <row r="191" spans="1:13" ht="18" customHeight="1">
      <c r="A191" s="4">
        <v>190</v>
      </c>
      <c r="B191" s="37">
        <v>37748</v>
      </c>
      <c r="C191" s="34" t="s">
        <v>21</v>
      </c>
      <c r="D191" s="34" t="s">
        <v>6</v>
      </c>
      <c r="E191" s="34" t="s">
        <v>72</v>
      </c>
      <c r="F191" s="34" t="s">
        <v>35</v>
      </c>
      <c r="G191" s="21"/>
      <c r="H191" s="21"/>
      <c r="I191" s="21" t="s">
        <v>13</v>
      </c>
      <c r="J191" s="21" t="s">
        <v>19</v>
      </c>
      <c r="M191" s="12"/>
    </row>
    <row r="192" spans="1:13" ht="18" customHeight="1">
      <c r="A192" s="4">
        <v>191</v>
      </c>
      <c r="B192" s="37">
        <v>37749</v>
      </c>
      <c r="C192" s="34" t="s">
        <v>35</v>
      </c>
      <c r="D192" s="34" t="s">
        <v>210</v>
      </c>
      <c r="E192" s="34" t="s">
        <v>6</v>
      </c>
      <c r="F192" s="34" t="s">
        <v>72</v>
      </c>
      <c r="G192" s="21"/>
      <c r="H192" s="21"/>
      <c r="I192" s="21" t="s">
        <v>13</v>
      </c>
      <c r="J192" s="21" t="s">
        <v>19</v>
      </c>
      <c r="M192" s="12"/>
    </row>
    <row r="193" spans="1:13" ht="18" customHeight="1">
      <c r="A193" s="4">
        <v>192</v>
      </c>
      <c r="B193" s="37">
        <v>37749</v>
      </c>
      <c r="C193" s="34" t="s">
        <v>163</v>
      </c>
      <c r="D193" s="34" t="s">
        <v>17</v>
      </c>
      <c r="E193" s="34" t="s">
        <v>4</v>
      </c>
      <c r="F193" s="34" t="s">
        <v>144</v>
      </c>
      <c r="G193" s="21"/>
      <c r="H193" s="21"/>
      <c r="I193" s="21" t="s">
        <v>20</v>
      </c>
      <c r="J193" s="21" t="s">
        <v>38</v>
      </c>
      <c r="M193" s="12"/>
    </row>
    <row r="194" spans="1:13" ht="18" customHeight="1">
      <c r="A194" s="4">
        <v>193</v>
      </c>
      <c r="B194" s="37">
        <v>37750</v>
      </c>
      <c r="C194" s="34" t="s">
        <v>72</v>
      </c>
      <c r="D194" s="34" t="s">
        <v>16</v>
      </c>
      <c r="E194" s="34" t="s">
        <v>210</v>
      </c>
      <c r="F194" s="34" t="s">
        <v>6</v>
      </c>
      <c r="G194" s="21"/>
      <c r="H194" s="21"/>
      <c r="I194" s="21" t="s">
        <v>13</v>
      </c>
      <c r="J194" s="21" t="s">
        <v>38</v>
      </c>
      <c r="M194" s="12"/>
    </row>
    <row r="195" spans="1:13" ht="18" customHeight="1">
      <c r="A195" s="4">
        <v>194</v>
      </c>
      <c r="B195" s="37">
        <v>37750</v>
      </c>
      <c r="C195" s="34" t="s">
        <v>10</v>
      </c>
      <c r="D195" s="34" t="s">
        <v>166</v>
      </c>
      <c r="E195" s="34" t="s">
        <v>218</v>
      </c>
      <c r="F195" s="34" t="s">
        <v>175</v>
      </c>
      <c r="G195" s="21"/>
      <c r="H195" s="21"/>
      <c r="I195" s="21" t="s">
        <v>19</v>
      </c>
      <c r="J195" s="21" t="s">
        <v>14</v>
      </c>
      <c r="M195" s="12"/>
    </row>
    <row r="196" spans="1:13" ht="18" customHeight="1">
      <c r="A196" s="4">
        <v>195</v>
      </c>
      <c r="B196" s="37">
        <v>37750</v>
      </c>
      <c r="C196" s="34" t="s">
        <v>29</v>
      </c>
      <c r="D196" s="34" t="s">
        <v>148</v>
      </c>
      <c r="E196" s="34" t="s">
        <v>213</v>
      </c>
      <c r="F196" s="34" t="s">
        <v>211</v>
      </c>
      <c r="G196" s="21"/>
      <c r="H196" s="21"/>
      <c r="I196" s="21" t="s">
        <v>8</v>
      </c>
      <c r="J196" s="21" t="s">
        <v>32</v>
      </c>
      <c r="M196" s="12"/>
    </row>
    <row r="197" spans="1:13" ht="18" customHeight="1">
      <c r="A197" s="4">
        <v>196</v>
      </c>
      <c r="B197" s="37">
        <v>37750</v>
      </c>
      <c r="C197" s="34" t="s">
        <v>30</v>
      </c>
      <c r="D197" s="34" t="s">
        <v>153</v>
      </c>
      <c r="E197" s="34" t="s">
        <v>131</v>
      </c>
      <c r="F197" s="34" t="s">
        <v>173</v>
      </c>
      <c r="G197" s="21"/>
      <c r="H197" s="21"/>
      <c r="I197" s="21" t="s">
        <v>228</v>
      </c>
      <c r="J197" s="21" t="s">
        <v>31</v>
      </c>
      <c r="M197" s="12"/>
    </row>
    <row r="198" spans="1:13" ht="18" customHeight="1">
      <c r="A198" s="4">
        <v>197</v>
      </c>
      <c r="B198" s="37">
        <v>37750</v>
      </c>
      <c r="C198" s="34" t="s">
        <v>144</v>
      </c>
      <c r="D198" s="34" t="s">
        <v>168</v>
      </c>
      <c r="E198" s="34" t="s">
        <v>17</v>
      </c>
      <c r="F198" s="34" t="s">
        <v>4</v>
      </c>
      <c r="G198" s="21"/>
      <c r="H198" s="21"/>
      <c r="I198" s="21" t="s">
        <v>37</v>
      </c>
      <c r="J198" s="21" t="s">
        <v>20</v>
      </c>
      <c r="M198" s="12"/>
    </row>
    <row r="199" spans="1:13" ht="18" customHeight="1">
      <c r="A199" s="4">
        <v>198</v>
      </c>
      <c r="B199" s="37">
        <v>37751</v>
      </c>
      <c r="C199" s="34" t="s">
        <v>4</v>
      </c>
      <c r="D199" s="34" t="s">
        <v>163</v>
      </c>
      <c r="E199" s="34" t="s">
        <v>168</v>
      </c>
      <c r="F199" s="34" t="s">
        <v>17</v>
      </c>
      <c r="G199" s="21"/>
      <c r="H199" s="21"/>
      <c r="I199" s="21" t="s">
        <v>37</v>
      </c>
      <c r="J199" s="21" t="s">
        <v>20</v>
      </c>
      <c r="M199" s="12"/>
    </row>
    <row r="200" spans="1:13" ht="18" customHeight="1">
      <c r="A200" s="4">
        <v>199</v>
      </c>
      <c r="B200" s="37">
        <v>37751</v>
      </c>
      <c r="C200" s="34" t="s">
        <v>47</v>
      </c>
      <c r="D200" s="34" t="s">
        <v>185</v>
      </c>
      <c r="E200" s="34" t="s">
        <v>226</v>
      </c>
      <c r="F200" s="34" t="s">
        <v>142</v>
      </c>
      <c r="G200" s="21"/>
      <c r="H200" s="21"/>
      <c r="I200" s="21" t="s">
        <v>227</v>
      </c>
      <c r="J200" s="21" t="s">
        <v>26</v>
      </c>
      <c r="M200" s="12"/>
    </row>
    <row r="201" spans="1:13" ht="18" customHeight="1">
      <c r="A201" s="4">
        <v>200</v>
      </c>
      <c r="B201" s="37">
        <v>37751</v>
      </c>
      <c r="C201" s="34" t="s">
        <v>5</v>
      </c>
      <c r="D201" s="34" t="s">
        <v>12</v>
      </c>
      <c r="E201" s="34" t="s">
        <v>148</v>
      </c>
      <c r="F201" s="34" t="s">
        <v>178</v>
      </c>
      <c r="G201" s="21"/>
      <c r="H201" s="21"/>
      <c r="I201" s="21" t="s">
        <v>8</v>
      </c>
      <c r="J201" s="21" t="s">
        <v>32</v>
      </c>
      <c r="M201" s="12"/>
    </row>
    <row r="202" spans="1:13" ht="18" customHeight="1">
      <c r="A202" s="4">
        <v>201</v>
      </c>
      <c r="B202" s="37">
        <v>37751</v>
      </c>
      <c r="C202" s="34" t="s">
        <v>173</v>
      </c>
      <c r="D202" s="34" t="s">
        <v>131</v>
      </c>
      <c r="E202" s="34" t="s">
        <v>182</v>
      </c>
      <c r="F202" s="34" t="s">
        <v>153</v>
      </c>
      <c r="G202" s="21"/>
      <c r="H202" s="21"/>
      <c r="I202" s="21" t="s">
        <v>228</v>
      </c>
      <c r="J202" s="21" t="s">
        <v>31</v>
      </c>
      <c r="M202" s="12"/>
    </row>
    <row r="203" spans="1:13" ht="18" customHeight="1">
      <c r="A203" s="4">
        <v>202</v>
      </c>
      <c r="B203" s="37">
        <v>37751</v>
      </c>
      <c r="C203" s="34" t="s">
        <v>175</v>
      </c>
      <c r="D203" s="34" t="s">
        <v>46</v>
      </c>
      <c r="E203" s="34" t="s">
        <v>166</v>
      </c>
      <c r="F203" s="34" t="s">
        <v>218</v>
      </c>
      <c r="G203" s="21"/>
      <c r="H203" s="21"/>
      <c r="I203" s="21" t="s">
        <v>19</v>
      </c>
      <c r="J203" s="21" t="s">
        <v>14</v>
      </c>
      <c r="M203" s="12"/>
    </row>
    <row r="204" spans="1:13" ht="18" customHeight="1">
      <c r="A204" s="4">
        <v>203</v>
      </c>
      <c r="B204" s="37">
        <v>37751</v>
      </c>
      <c r="C204" s="34" t="s">
        <v>6</v>
      </c>
      <c r="D204" s="34" t="s">
        <v>233</v>
      </c>
      <c r="E204" s="34" t="s">
        <v>16</v>
      </c>
      <c r="F204" s="34" t="s">
        <v>210</v>
      </c>
      <c r="G204" s="21"/>
      <c r="H204" s="21"/>
      <c r="I204" s="21" t="s">
        <v>13</v>
      </c>
      <c r="J204" s="21" t="s">
        <v>38</v>
      </c>
      <c r="M204" s="12"/>
    </row>
    <row r="205" spans="1:13" ht="18" customHeight="1">
      <c r="A205" s="4">
        <v>204</v>
      </c>
      <c r="B205" s="37">
        <v>37752</v>
      </c>
      <c r="C205" s="34" t="s">
        <v>153</v>
      </c>
      <c r="D205" s="34" t="s">
        <v>182</v>
      </c>
      <c r="E205" s="34" t="s">
        <v>30</v>
      </c>
      <c r="F205" s="34" t="s">
        <v>131</v>
      </c>
      <c r="G205" s="21"/>
      <c r="H205" s="21"/>
      <c r="I205" s="21" t="s">
        <v>228</v>
      </c>
      <c r="J205" s="21" t="s">
        <v>31</v>
      </c>
      <c r="M205" s="12"/>
    </row>
    <row r="206" spans="1:13" ht="18" customHeight="1">
      <c r="A206" s="4">
        <v>205</v>
      </c>
      <c r="B206" s="37">
        <v>37752</v>
      </c>
      <c r="C206" s="34" t="s">
        <v>178</v>
      </c>
      <c r="D206" s="34" t="s">
        <v>213</v>
      </c>
      <c r="E206" s="34" t="s">
        <v>29</v>
      </c>
      <c r="F206" s="34" t="s">
        <v>12</v>
      </c>
      <c r="G206" s="21"/>
      <c r="H206" s="21"/>
      <c r="I206" s="21" t="s">
        <v>8</v>
      </c>
      <c r="J206" s="21" t="s">
        <v>32</v>
      </c>
      <c r="M206" s="12"/>
    </row>
    <row r="207" spans="1:13" ht="18" customHeight="1">
      <c r="A207" s="4">
        <v>206</v>
      </c>
      <c r="B207" s="37">
        <v>37752</v>
      </c>
      <c r="C207" s="34" t="s">
        <v>210</v>
      </c>
      <c r="D207" s="34" t="s">
        <v>72</v>
      </c>
      <c r="E207" s="34" t="s">
        <v>233</v>
      </c>
      <c r="F207" s="34" t="s">
        <v>16</v>
      </c>
      <c r="G207" s="21"/>
      <c r="H207" s="21"/>
      <c r="I207" s="21" t="s">
        <v>13</v>
      </c>
      <c r="J207" s="21" t="s">
        <v>38</v>
      </c>
      <c r="M207" s="12"/>
    </row>
    <row r="208" spans="1:13" ht="18" customHeight="1">
      <c r="A208" s="4">
        <v>207</v>
      </c>
      <c r="B208" s="37">
        <v>37752</v>
      </c>
      <c r="C208" s="34" t="s">
        <v>226</v>
      </c>
      <c r="D208" s="34" t="s">
        <v>214</v>
      </c>
      <c r="E208" s="34" t="s">
        <v>142</v>
      </c>
      <c r="F208" s="34" t="s">
        <v>161</v>
      </c>
      <c r="G208" s="21"/>
      <c r="H208" s="21"/>
      <c r="I208" s="21" t="s">
        <v>227</v>
      </c>
      <c r="J208" s="21" t="s">
        <v>26</v>
      </c>
      <c r="M208" s="12"/>
    </row>
    <row r="209" spans="1:13" ht="18" customHeight="1">
      <c r="A209" s="4">
        <v>208</v>
      </c>
      <c r="B209" s="37">
        <v>37752</v>
      </c>
      <c r="C209" s="34" t="s">
        <v>218</v>
      </c>
      <c r="D209" s="34" t="s">
        <v>10</v>
      </c>
      <c r="E209" s="34" t="s">
        <v>46</v>
      </c>
      <c r="F209" s="34" t="s">
        <v>166</v>
      </c>
      <c r="G209" s="21"/>
      <c r="H209" s="21"/>
      <c r="I209" s="21" t="s">
        <v>19</v>
      </c>
      <c r="J209" s="21" t="s">
        <v>14</v>
      </c>
      <c r="M209" s="12"/>
    </row>
    <row r="210" spans="1:13" ht="18" customHeight="1">
      <c r="A210" s="4">
        <v>209</v>
      </c>
      <c r="B210" s="37">
        <v>37752</v>
      </c>
      <c r="C210" s="34" t="s">
        <v>17</v>
      </c>
      <c r="D210" s="34" t="s">
        <v>144</v>
      </c>
      <c r="E210" s="34" t="s">
        <v>163</v>
      </c>
      <c r="F210" s="34" t="s">
        <v>168</v>
      </c>
      <c r="G210" s="21"/>
      <c r="H210" s="21"/>
      <c r="I210" s="21" t="s">
        <v>37</v>
      </c>
      <c r="J210" s="21" t="s">
        <v>20</v>
      </c>
      <c r="M210" s="12"/>
    </row>
    <row r="211" spans="1:13" ht="18" customHeight="1">
      <c r="A211" s="4">
        <v>210</v>
      </c>
      <c r="B211" s="37">
        <v>37753</v>
      </c>
      <c r="C211" s="34" t="s">
        <v>131</v>
      </c>
      <c r="D211" s="34" t="s">
        <v>30</v>
      </c>
      <c r="E211" s="34" t="s">
        <v>173</v>
      </c>
      <c r="F211" s="34" t="s">
        <v>182</v>
      </c>
      <c r="G211" s="21"/>
      <c r="H211" s="21"/>
      <c r="I211" s="21" t="s">
        <v>228</v>
      </c>
      <c r="J211" s="21" t="s">
        <v>227</v>
      </c>
      <c r="M211" s="12"/>
    </row>
    <row r="212" spans="1:13" ht="18" customHeight="1">
      <c r="A212" s="4">
        <v>211</v>
      </c>
      <c r="B212" s="37">
        <v>37753</v>
      </c>
      <c r="C212" s="34" t="s">
        <v>142</v>
      </c>
      <c r="D212" s="34" t="s">
        <v>146</v>
      </c>
      <c r="E212" s="34" t="s">
        <v>23</v>
      </c>
      <c r="F212" s="34" t="s">
        <v>214</v>
      </c>
      <c r="G212" s="21"/>
      <c r="H212" s="21"/>
      <c r="I212" s="21" t="s">
        <v>26</v>
      </c>
      <c r="J212" s="21" t="s">
        <v>32</v>
      </c>
      <c r="M212" s="12"/>
    </row>
    <row r="213" spans="1:13" ht="18" customHeight="1">
      <c r="A213" s="4">
        <v>212</v>
      </c>
      <c r="B213" s="37">
        <v>37753</v>
      </c>
      <c r="C213" s="34" t="s">
        <v>12</v>
      </c>
      <c r="D213" s="36" t="s">
        <v>5</v>
      </c>
      <c r="E213" s="34" t="s">
        <v>211</v>
      </c>
      <c r="F213" s="34" t="s">
        <v>148</v>
      </c>
      <c r="G213" s="21"/>
      <c r="H213" s="21"/>
      <c r="I213" s="21" t="s">
        <v>8</v>
      </c>
      <c r="J213" s="21" t="s">
        <v>31</v>
      </c>
      <c r="M213" s="12"/>
    </row>
    <row r="214" spans="1:13" ht="18" customHeight="1">
      <c r="A214" s="4">
        <v>213</v>
      </c>
      <c r="B214" s="37">
        <v>37754</v>
      </c>
      <c r="C214" s="34" t="s">
        <v>166</v>
      </c>
      <c r="D214" s="34" t="s">
        <v>175</v>
      </c>
      <c r="E214" s="34" t="s">
        <v>10</v>
      </c>
      <c r="F214" s="34" t="s">
        <v>46</v>
      </c>
      <c r="G214" s="21"/>
      <c r="H214" s="21"/>
      <c r="I214" s="21" t="s">
        <v>37</v>
      </c>
      <c r="J214" s="21" t="s">
        <v>13</v>
      </c>
      <c r="M214" s="12"/>
    </row>
    <row r="215" spans="1:13" ht="18" customHeight="1">
      <c r="A215" s="4">
        <v>214</v>
      </c>
      <c r="B215" s="37">
        <v>37754</v>
      </c>
      <c r="C215" s="34" t="s">
        <v>182</v>
      </c>
      <c r="D215" s="34" t="s">
        <v>173</v>
      </c>
      <c r="E215" s="34" t="s">
        <v>153</v>
      </c>
      <c r="F215" s="34" t="s">
        <v>30</v>
      </c>
      <c r="G215" s="21"/>
      <c r="H215" s="21"/>
      <c r="I215" s="21" t="s">
        <v>228</v>
      </c>
      <c r="J215" s="21" t="s">
        <v>227</v>
      </c>
      <c r="M215" s="12"/>
    </row>
    <row r="216" spans="1:13" ht="18" customHeight="1">
      <c r="A216" s="4">
        <v>215</v>
      </c>
      <c r="B216" s="37">
        <v>37754</v>
      </c>
      <c r="C216" s="34" t="s">
        <v>179</v>
      </c>
      <c r="D216" s="34" t="s">
        <v>29</v>
      </c>
      <c r="E216" s="34" t="s">
        <v>213</v>
      </c>
      <c r="F216" s="34" t="s">
        <v>5</v>
      </c>
      <c r="G216" s="21"/>
      <c r="H216" s="21"/>
      <c r="I216" s="21" t="s">
        <v>8</v>
      </c>
      <c r="J216" s="21" t="s">
        <v>31</v>
      </c>
      <c r="M216" s="12"/>
    </row>
    <row r="217" spans="1:13" ht="18" customHeight="1">
      <c r="A217" s="4">
        <v>216</v>
      </c>
      <c r="B217" s="37">
        <v>37754</v>
      </c>
      <c r="C217" s="34" t="s">
        <v>168</v>
      </c>
      <c r="D217" s="34" t="s">
        <v>43</v>
      </c>
      <c r="E217" s="34" t="s">
        <v>15</v>
      </c>
      <c r="F217" s="34" t="s">
        <v>163</v>
      </c>
      <c r="G217" s="21"/>
      <c r="H217" s="21"/>
      <c r="I217" s="21" t="s">
        <v>19</v>
      </c>
      <c r="J217" s="21" t="s">
        <v>38</v>
      </c>
      <c r="M217" s="12"/>
    </row>
    <row r="218" spans="1:13" ht="18" customHeight="1">
      <c r="A218" s="4">
        <v>217</v>
      </c>
      <c r="B218" s="37">
        <v>37754</v>
      </c>
      <c r="C218" s="34" t="s">
        <v>50</v>
      </c>
      <c r="D218" s="34" t="s">
        <v>47</v>
      </c>
      <c r="E218" s="34" t="s">
        <v>185</v>
      </c>
      <c r="F218" s="34" t="s">
        <v>23</v>
      </c>
      <c r="G218" s="21"/>
      <c r="H218" s="21"/>
      <c r="I218" s="21" t="s">
        <v>26</v>
      </c>
      <c r="J218" s="21" t="s">
        <v>32</v>
      </c>
      <c r="M218" s="12"/>
    </row>
    <row r="219" spans="1:13" ht="18" customHeight="1">
      <c r="A219" s="4">
        <v>218</v>
      </c>
      <c r="B219" s="37">
        <v>37754</v>
      </c>
      <c r="C219" s="34" t="s">
        <v>16</v>
      </c>
      <c r="D219" s="34" t="s">
        <v>22</v>
      </c>
      <c r="E219" s="34" t="s">
        <v>72</v>
      </c>
      <c r="F219" s="34" t="s">
        <v>35</v>
      </c>
      <c r="G219" s="21"/>
      <c r="H219" s="21"/>
      <c r="I219" s="21" t="s">
        <v>20</v>
      </c>
      <c r="J219" s="21" t="s">
        <v>14</v>
      </c>
      <c r="M219" s="12"/>
    </row>
    <row r="220" spans="1:13" ht="18" customHeight="1">
      <c r="A220" s="4">
        <v>219</v>
      </c>
      <c r="B220" s="37">
        <v>37755</v>
      </c>
      <c r="C220" s="36" t="s">
        <v>35</v>
      </c>
      <c r="D220" s="34" t="s">
        <v>210</v>
      </c>
      <c r="E220" s="34" t="s">
        <v>22</v>
      </c>
      <c r="F220" s="34" t="s">
        <v>72</v>
      </c>
      <c r="G220" s="21"/>
      <c r="H220" s="21"/>
      <c r="I220" s="21" t="s">
        <v>20</v>
      </c>
      <c r="J220" s="21" t="s">
        <v>14</v>
      </c>
      <c r="M220" s="13"/>
    </row>
    <row r="221" spans="1:13" ht="18" customHeight="1">
      <c r="A221" s="4">
        <v>220</v>
      </c>
      <c r="B221" s="37">
        <v>37755</v>
      </c>
      <c r="C221" s="34" t="s">
        <v>213</v>
      </c>
      <c r="D221" s="34" t="s">
        <v>148</v>
      </c>
      <c r="E221" s="34" t="s">
        <v>12</v>
      </c>
      <c r="F221" s="34" t="s">
        <v>29</v>
      </c>
      <c r="G221" s="21"/>
      <c r="H221" s="21"/>
      <c r="I221" s="21" t="s">
        <v>8</v>
      </c>
      <c r="J221" s="21" t="s">
        <v>31</v>
      </c>
      <c r="M221" s="12"/>
    </row>
    <row r="222" spans="1:13" ht="18" customHeight="1">
      <c r="A222" s="4">
        <v>221</v>
      </c>
      <c r="B222" s="37">
        <v>37755</v>
      </c>
      <c r="C222" s="34" t="s">
        <v>46</v>
      </c>
      <c r="D222" s="34" t="s">
        <v>7</v>
      </c>
      <c r="E222" s="34" t="s">
        <v>175</v>
      </c>
      <c r="F222" s="34" t="s">
        <v>10</v>
      </c>
      <c r="G222" s="21"/>
      <c r="H222" s="21"/>
      <c r="I222" s="21" t="s">
        <v>37</v>
      </c>
      <c r="J222" s="21" t="s">
        <v>13</v>
      </c>
      <c r="M222" s="12"/>
    </row>
    <row r="223" spans="1:13" ht="18" customHeight="1">
      <c r="A223" s="4">
        <v>222</v>
      </c>
      <c r="B223" s="37">
        <v>37755</v>
      </c>
      <c r="C223" s="34" t="s">
        <v>30</v>
      </c>
      <c r="D223" s="34" t="s">
        <v>153</v>
      </c>
      <c r="E223" s="34" t="s">
        <v>131</v>
      </c>
      <c r="F223" s="34" t="s">
        <v>173</v>
      </c>
      <c r="G223" s="21"/>
      <c r="H223" s="21"/>
      <c r="I223" s="21" t="s">
        <v>228</v>
      </c>
      <c r="J223" s="21" t="s">
        <v>227</v>
      </c>
      <c r="M223" s="12"/>
    </row>
    <row r="224" spans="1:13" ht="18" customHeight="1">
      <c r="A224" s="4">
        <v>223</v>
      </c>
      <c r="B224" s="37">
        <v>37756</v>
      </c>
      <c r="C224" s="34" t="s">
        <v>72</v>
      </c>
      <c r="D224" s="34" t="s">
        <v>16</v>
      </c>
      <c r="E224" s="34" t="s">
        <v>210</v>
      </c>
      <c r="F224" s="34" t="s">
        <v>22</v>
      </c>
      <c r="G224" s="21"/>
      <c r="H224" s="21"/>
      <c r="I224" s="21" t="s">
        <v>20</v>
      </c>
      <c r="J224" s="21" t="s">
        <v>14</v>
      </c>
      <c r="M224" s="12"/>
    </row>
    <row r="225" spans="1:13" ht="18" customHeight="1">
      <c r="A225" s="4">
        <v>224</v>
      </c>
      <c r="B225" s="37">
        <v>37756</v>
      </c>
      <c r="C225" s="34" t="s">
        <v>10</v>
      </c>
      <c r="D225" s="34" t="s">
        <v>166</v>
      </c>
      <c r="E225" s="34" t="s">
        <v>7</v>
      </c>
      <c r="F225" s="34" t="s">
        <v>175</v>
      </c>
      <c r="G225" s="21"/>
      <c r="H225" s="21"/>
      <c r="I225" s="21" t="s">
        <v>37</v>
      </c>
      <c r="J225" s="21" t="s">
        <v>13</v>
      </c>
      <c r="M225" s="12"/>
    </row>
    <row r="226" spans="1:13" ht="18" customHeight="1">
      <c r="A226" s="4">
        <v>225</v>
      </c>
      <c r="B226" s="37">
        <v>37757</v>
      </c>
      <c r="C226" s="34" t="s">
        <v>148</v>
      </c>
      <c r="D226" s="34" t="s">
        <v>213</v>
      </c>
      <c r="E226" s="34" t="s">
        <v>178</v>
      </c>
      <c r="F226" s="34" t="s">
        <v>44</v>
      </c>
      <c r="G226" s="21"/>
      <c r="H226" s="21"/>
      <c r="I226" s="21" t="s">
        <v>32</v>
      </c>
      <c r="J226" s="21" t="s">
        <v>228</v>
      </c>
      <c r="M226" s="12"/>
    </row>
    <row r="227" spans="1:13" ht="18" customHeight="1">
      <c r="A227" s="4">
        <v>226</v>
      </c>
      <c r="B227" s="37">
        <v>37757</v>
      </c>
      <c r="C227" s="34" t="s">
        <v>144</v>
      </c>
      <c r="D227" s="34" t="s">
        <v>35</v>
      </c>
      <c r="E227" s="34" t="s">
        <v>16</v>
      </c>
      <c r="F227" s="34" t="s">
        <v>210</v>
      </c>
      <c r="G227" s="21"/>
      <c r="H227" s="21"/>
      <c r="I227" s="21" t="s">
        <v>38</v>
      </c>
      <c r="J227" s="21" t="s">
        <v>37</v>
      </c>
      <c r="M227" s="12"/>
    </row>
    <row r="228" spans="1:13" ht="18" customHeight="1">
      <c r="A228" s="4">
        <v>227</v>
      </c>
      <c r="B228" s="37">
        <v>37757</v>
      </c>
      <c r="C228" s="34" t="s">
        <v>22</v>
      </c>
      <c r="D228" s="34" t="s">
        <v>168</v>
      </c>
      <c r="E228" s="34" t="s">
        <v>27</v>
      </c>
      <c r="F228" s="34" t="s">
        <v>4</v>
      </c>
      <c r="G228" s="21"/>
      <c r="H228" s="21"/>
      <c r="I228" s="21" t="s">
        <v>14</v>
      </c>
      <c r="J228" s="21" t="s">
        <v>13</v>
      </c>
      <c r="M228" s="12"/>
    </row>
    <row r="229" spans="1:13" ht="18" customHeight="1">
      <c r="A229" s="4">
        <v>228</v>
      </c>
      <c r="B229" s="37">
        <v>37757</v>
      </c>
      <c r="C229" s="34" t="s">
        <v>146</v>
      </c>
      <c r="D229" s="34" t="s">
        <v>185</v>
      </c>
      <c r="E229" s="34" t="s">
        <v>47</v>
      </c>
      <c r="F229" s="34" t="s">
        <v>161</v>
      </c>
      <c r="G229" s="21"/>
      <c r="H229" s="21"/>
      <c r="I229" s="21" t="s">
        <v>227</v>
      </c>
      <c r="J229" s="21" t="s">
        <v>8</v>
      </c>
      <c r="M229" s="12"/>
    </row>
    <row r="230" spans="1:13" ht="18" customHeight="1">
      <c r="A230" s="4">
        <v>229</v>
      </c>
      <c r="B230" s="37">
        <v>37758</v>
      </c>
      <c r="C230" s="34" t="s">
        <v>4</v>
      </c>
      <c r="D230" s="34" t="s">
        <v>163</v>
      </c>
      <c r="E230" s="34" t="s">
        <v>168</v>
      </c>
      <c r="F230" s="34" t="s">
        <v>27</v>
      </c>
      <c r="G230" s="21"/>
      <c r="H230" s="21"/>
      <c r="I230" s="21" t="s">
        <v>14</v>
      </c>
      <c r="J230" s="21" t="s">
        <v>13</v>
      </c>
      <c r="M230" s="12"/>
    </row>
    <row r="231" spans="1:13" ht="18" customHeight="1">
      <c r="A231" s="4">
        <v>230</v>
      </c>
      <c r="B231" s="37">
        <v>37758</v>
      </c>
      <c r="C231" s="34" t="s">
        <v>211</v>
      </c>
      <c r="D231" s="34" t="s">
        <v>131</v>
      </c>
      <c r="E231" s="34" t="s">
        <v>5</v>
      </c>
      <c r="F231" s="34" t="s">
        <v>50</v>
      </c>
      <c r="G231" s="21"/>
      <c r="H231" s="21"/>
      <c r="I231" s="21" t="s">
        <v>31</v>
      </c>
      <c r="J231" s="21" t="s">
        <v>26</v>
      </c>
      <c r="M231" s="12"/>
    </row>
    <row r="232" spans="1:13" ht="18" customHeight="1">
      <c r="A232" s="4">
        <v>231</v>
      </c>
      <c r="B232" s="37">
        <v>37758</v>
      </c>
      <c r="C232" s="34" t="s">
        <v>175</v>
      </c>
      <c r="D232" s="34" t="s">
        <v>46</v>
      </c>
      <c r="E232" s="34" t="s">
        <v>36</v>
      </c>
      <c r="F232" s="34" t="s">
        <v>7</v>
      </c>
      <c r="G232" s="21"/>
      <c r="H232" s="21"/>
      <c r="I232" s="21" t="s">
        <v>20</v>
      </c>
      <c r="J232" s="21" t="s">
        <v>19</v>
      </c>
      <c r="M232" s="12"/>
    </row>
    <row r="233" spans="1:13" ht="18" customHeight="1">
      <c r="A233" s="4">
        <v>232</v>
      </c>
      <c r="B233" s="37">
        <v>37758</v>
      </c>
      <c r="C233" s="34" t="s">
        <v>44</v>
      </c>
      <c r="D233" s="34" t="s">
        <v>178</v>
      </c>
      <c r="E233" s="34" t="s">
        <v>29</v>
      </c>
      <c r="F233" s="34" t="s">
        <v>213</v>
      </c>
      <c r="G233" s="21"/>
      <c r="H233" s="21"/>
      <c r="I233" s="21" t="s">
        <v>32</v>
      </c>
      <c r="J233" s="21" t="s">
        <v>228</v>
      </c>
      <c r="M233" s="12"/>
    </row>
    <row r="234" spans="1:13" ht="18" customHeight="1">
      <c r="A234" s="4">
        <v>233</v>
      </c>
      <c r="B234" s="37">
        <v>37758</v>
      </c>
      <c r="C234" s="34" t="s">
        <v>210</v>
      </c>
      <c r="D234" s="34" t="s">
        <v>72</v>
      </c>
      <c r="E234" s="34" t="s">
        <v>35</v>
      </c>
      <c r="F234" s="34" t="s">
        <v>16</v>
      </c>
      <c r="G234" s="21"/>
      <c r="H234" s="21"/>
      <c r="I234" s="21" t="s">
        <v>38</v>
      </c>
      <c r="J234" s="21" t="s">
        <v>37</v>
      </c>
      <c r="M234" s="12"/>
    </row>
    <row r="235" spans="1:13" ht="18" customHeight="1">
      <c r="A235" s="4">
        <v>234</v>
      </c>
      <c r="B235" s="37">
        <v>37758</v>
      </c>
      <c r="C235" s="34" t="s">
        <v>214</v>
      </c>
      <c r="D235" s="34" t="s">
        <v>24</v>
      </c>
      <c r="E235" s="36" t="s">
        <v>161</v>
      </c>
      <c r="F235" s="34" t="s">
        <v>153</v>
      </c>
      <c r="G235" s="21"/>
      <c r="H235" s="21"/>
      <c r="I235" s="21" t="s">
        <v>227</v>
      </c>
      <c r="J235" s="21" t="s">
        <v>8</v>
      </c>
      <c r="M235" s="12"/>
    </row>
    <row r="236" spans="1:13" ht="18" customHeight="1">
      <c r="A236" s="4">
        <v>235</v>
      </c>
      <c r="B236" s="37">
        <v>37759</v>
      </c>
      <c r="C236" s="34" t="s">
        <v>7</v>
      </c>
      <c r="D236" s="34" t="s">
        <v>10</v>
      </c>
      <c r="E236" s="34" t="s">
        <v>46</v>
      </c>
      <c r="F236" s="34" t="s">
        <v>36</v>
      </c>
      <c r="G236" s="21"/>
      <c r="H236" s="21"/>
      <c r="I236" s="21" t="s">
        <v>20</v>
      </c>
      <c r="J236" s="21" t="s">
        <v>19</v>
      </c>
      <c r="M236" s="12"/>
    </row>
    <row r="237" spans="1:13" ht="18" customHeight="1">
      <c r="A237" s="4">
        <v>236</v>
      </c>
      <c r="B237" s="37">
        <v>37759</v>
      </c>
      <c r="C237" s="34" t="s">
        <v>29</v>
      </c>
      <c r="D237" s="34" t="s">
        <v>148</v>
      </c>
      <c r="E237" s="34" t="s">
        <v>213</v>
      </c>
      <c r="F237" s="34" t="s">
        <v>178</v>
      </c>
      <c r="G237" s="21"/>
      <c r="H237" s="21"/>
      <c r="I237" s="21" t="s">
        <v>32</v>
      </c>
      <c r="J237" s="21" t="s">
        <v>228</v>
      </c>
      <c r="M237" s="12"/>
    </row>
    <row r="238" spans="1:13" ht="18" customHeight="1">
      <c r="A238" s="4">
        <v>237</v>
      </c>
      <c r="B238" s="37">
        <v>37759</v>
      </c>
      <c r="C238" s="34" t="s">
        <v>23</v>
      </c>
      <c r="D238" s="34" t="s">
        <v>142</v>
      </c>
      <c r="E238" s="34" t="s">
        <v>185</v>
      </c>
      <c r="F238" s="34" t="s">
        <v>146</v>
      </c>
      <c r="G238" s="21"/>
      <c r="H238" s="21"/>
      <c r="I238" s="21" t="s">
        <v>227</v>
      </c>
      <c r="J238" s="21" t="s">
        <v>8</v>
      </c>
      <c r="M238" s="12"/>
    </row>
    <row r="239" spans="1:13" ht="18" customHeight="1">
      <c r="A239" s="4">
        <v>238</v>
      </c>
      <c r="B239" s="37">
        <v>37759</v>
      </c>
      <c r="C239" s="34" t="s">
        <v>50</v>
      </c>
      <c r="D239" s="34" t="s">
        <v>5</v>
      </c>
      <c r="E239" s="34" t="s">
        <v>12</v>
      </c>
      <c r="F239" s="34" t="s">
        <v>131</v>
      </c>
      <c r="G239" s="21"/>
      <c r="H239" s="21"/>
      <c r="I239" s="21" t="s">
        <v>31</v>
      </c>
      <c r="J239" s="21" t="s">
        <v>26</v>
      </c>
      <c r="M239" s="12"/>
    </row>
    <row r="240" spans="1:13" ht="18" customHeight="1">
      <c r="A240" s="4">
        <v>239</v>
      </c>
      <c r="B240" s="37">
        <v>37759</v>
      </c>
      <c r="C240" s="34" t="s">
        <v>27</v>
      </c>
      <c r="D240" s="34" t="s">
        <v>22</v>
      </c>
      <c r="E240" s="34" t="s">
        <v>163</v>
      </c>
      <c r="F240" s="34" t="s">
        <v>168</v>
      </c>
      <c r="G240" s="21"/>
      <c r="H240" s="21"/>
      <c r="I240" s="21" t="s">
        <v>14</v>
      </c>
      <c r="J240" s="21" t="s">
        <v>13</v>
      </c>
      <c r="M240" s="12"/>
    </row>
    <row r="241" spans="1:13" ht="18" customHeight="1">
      <c r="A241" s="4">
        <v>240</v>
      </c>
      <c r="B241" s="37">
        <v>37759</v>
      </c>
      <c r="C241" s="34" t="s">
        <v>16</v>
      </c>
      <c r="D241" s="36" t="s">
        <v>144</v>
      </c>
      <c r="E241" s="34" t="s">
        <v>72</v>
      </c>
      <c r="F241" s="34" t="s">
        <v>35</v>
      </c>
      <c r="G241" s="21"/>
      <c r="H241" s="21"/>
      <c r="I241" s="21" t="s">
        <v>38</v>
      </c>
      <c r="J241" s="21" t="s">
        <v>37</v>
      </c>
      <c r="M241" s="12"/>
    </row>
    <row r="242" spans="1:13" ht="18" customHeight="1">
      <c r="A242" s="4">
        <v>241</v>
      </c>
      <c r="B242" s="37">
        <v>37760</v>
      </c>
      <c r="C242" s="34" t="s">
        <v>161</v>
      </c>
      <c r="D242" s="34" t="s">
        <v>229</v>
      </c>
      <c r="E242" s="34" t="s">
        <v>142</v>
      </c>
      <c r="F242" s="34" t="s">
        <v>185</v>
      </c>
      <c r="G242" s="21"/>
      <c r="H242" s="21"/>
      <c r="I242" s="21" t="s">
        <v>227</v>
      </c>
      <c r="J242" s="21" t="s">
        <v>32</v>
      </c>
      <c r="M242" s="12"/>
    </row>
    <row r="243" spans="1:13" ht="18" customHeight="1">
      <c r="A243" s="4">
        <v>242</v>
      </c>
      <c r="B243" s="37">
        <v>37760</v>
      </c>
      <c r="C243" s="34" t="s">
        <v>131</v>
      </c>
      <c r="D243" s="34" t="s">
        <v>12</v>
      </c>
      <c r="E243" s="34" t="s">
        <v>211</v>
      </c>
      <c r="F243" s="34" t="s">
        <v>5</v>
      </c>
      <c r="G243" s="21"/>
      <c r="H243" s="21"/>
      <c r="I243" s="21" t="s">
        <v>31</v>
      </c>
      <c r="J243" s="21" t="s">
        <v>228</v>
      </c>
      <c r="M243" s="12"/>
    </row>
    <row r="244" spans="1:13" ht="18" customHeight="1">
      <c r="A244" s="4">
        <v>243</v>
      </c>
      <c r="B244" s="37">
        <v>37760</v>
      </c>
      <c r="C244" s="34" t="s">
        <v>24</v>
      </c>
      <c r="D244" s="34" t="s">
        <v>182</v>
      </c>
      <c r="E244" s="34" t="s">
        <v>146</v>
      </c>
      <c r="F244" s="34" t="s">
        <v>214</v>
      </c>
      <c r="G244" s="21"/>
      <c r="H244" s="21"/>
      <c r="I244" s="21" t="s">
        <v>26</v>
      </c>
      <c r="J244" s="21" t="s">
        <v>8</v>
      </c>
      <c r="M244" s="12"/>
    </row>
    <row r="245" spans="1:13" ht="18" customHeight="1">
      <c r="A245" s="4">
        <v>244</v>
      </c>
      <c r="B245" s="37">
        <v>37761</v>
      </c>
      <c r="C245" s="34" t="s">
        <v>166</v>
      </c>
      <c r="D245" s="34" t="s">
        <v>210</v>
      </c>
      <c r="E245" s="34" t="s">
        <v>22</v>
      </c>
      <c r="F245" s="34" t="s">
        <v>46</v>
      </c>
      <c r="G245" s="21"/>
      <c r="H245" s="21"/>
      <c r="I245" s="21" t="s">
        <v>37</v>
      </c>
      <c r="J245" s="21" t="s">
        <v>14</v>
      </c>
      <c r="M245" s="12"/>
    </row>
    <row r="246" spans="1:13" ht="18" customHeight="1">
      <c r="A246" s="4">
        <v>245</v>
      </c>
      <c r="B246" s="37">
        <v>37761</v>
      </c>
      <c r="C246" s="34" t="s">
        <v>47</v>
      </c>
      <c r="D246" s="34" t="s">
        <v>214</v>
      </c>
      <c r="E246" s="34" t="s">
        <v>50</v>
      </c>
      <c r="F246" s="34" t="s">
        <v>173</v>
      </c>
      <c r="G246" s="21"/>
      <c r="H246" s="21"/>
      <c r="I246" s="21" t="s">
        <v>26</v>
      </c>
      <c r="J246" s="21" t="s">
        <v>8</v>
      </c>
      <c r="M246" s="12"/>
    </row>
    <row r="247" spans="1:13" ht="18" customHeight="1">
      <c r="A247" s="4">
        <v>246</v>
      </c>
      <c r="B247" s="37">
        <v>37761</v>
      </c>
      <c r="C247" s="34" t="s">
        <v>5</v>
      </c>
      <c r="D247" s="34" t="s">
        <v>211</v>
      </c>
      <c r="E247" s="34" t="s">
        <v>148</v>
      </c>
      <c r="F247" s="34" t="s">
        <v>30</v>
      </c>
      <c r="G247" s="21"/>
      <c r="H247" s="21"/>
      <c r="I247" s="21" t="s">
        <v>31</v>
      </c>
      <c r="J247" s="21" t="s">
        <v>228</v>
      </c>
      <c r="M247" s="12"/>
    </row>
    <row r="248" spans="1:13" ht="18" customHeight="1">
      <c r="A248" s="4">
        <v>247</v>
      </c>
      <c r="B248" s="37">
        <v>37761</v>
      </c>
      <c r="C248" s="34" t="s">
        <v>168</v>
      </c>
      <c r="D248" s="34" t="s">
        <v>4</v>
      </c>
      <c r="E248" s="34" t="s">
        <v>10</v>
      </c>
      <c r="F248" s="34" t="s">
        <v>163</v>
      </c>
      <c r="G248" s="21"/>
      <c r="H248" s="21"/>
      <c r="I248" s="21" t="s">
        <v>38</v>
      </c>
      <c r="J248" s="21" t="s">
        <v>19</v>
      </c>
      <c r="M248" s="12"/>
    </row>
    <row r="249" spans="1:13" ht="18" customHeight="1">
      <c r="A249" s="4">
        <v>248</v>
      </c>
      <c r="B249" s="37">
        <v>37761</v>
      </c>
      <c r="C249" s="34" t="s">
        <v>185</v>
      </c>
      <c r="D249" s="34" t="s">
        <v>23</v>
      </c>
      <c r="E249" s="34" t="s">
        <v>153</v>
      </c>
      <c r="F249" s="34" t="s">
        <v>229</v>
      </c>
      <c r="G249" s="21"/>
      <c r="H249" s="21"/>
      <c r="I249" s="21" t="s">
        <v>227</v>
      </c>
      <c r="J249" s="21" t="s">
        <v>32</v>
      </c>
      <c r="M249" s="12"/>
    </row>
    <row r="250" spans="1:13" ht="18" customHeight="1">
      <c r="A250" s="4">
        <v>249</v>
      </c>
      <c r="B250" s="37">
        <v>37762</v>
      </c>
      <c r="C250" s="34" t="s">
        <v>182</v>
      </c>
      <c r="D250" s="34" t="s">
        <v>50</v>
      </c>
      <c r="E250" s="34" t="s">
        <v>214</v>
      </c>
      <c r="F250" s="34" t="s">
        <v>24</v>
      </c>
      <c r="G250" s="21"/>
      <c r="H250" s="21"/>
      <c r="I250" s="21" t="s">
        <v>26</v>
      </c>
      <c r="J250" s="21" t="s">
        <v>8</v>
      </c>
      <c r="M250" s="12"/>
    </row>
    <row r="251" spans="1:13" ht="18" customHeight="1">
      <c r="A251" s="4">
        <v>250</v>
      </c>
      <c r="B251" s="37">
        <v>37762</v>
      </c>
      <c r="C251" s="34" t="s">
        <v>72</v>
      </c>
      <c r="D251" s="34" t="s">
        <v>16</v>
      </c>
      <c r="E251" s="34" t="s">
        <v>233</v>
      </c>
      <c r="F251" s="34" t="s">
        <v>144</v>
      </c>
      <c r="G251" s="21"/>
      <c r="H251" s="21"/>
      <c r="I251" s="21" t="s">
        <v>13</v>
      </c>
      <c r="J251" s="21" t="s">
        <v>20</v>
      </c>
      <c r="M251" s="12"/>
    </row>
    <row r="252" spans="1:13" ht="18" customHeight="1">
      <c r="A252" s="4">
        <v>251</v>
      </c>
      <c r="B252" s="37">
        <v>37762</v>
      </c>
      <c r="C252" s="34" t="s">
        <v>46</v>
      </c>
      <c r="D252" s="34" t="s">
        <v>218</v>
      </c>
      <c r="E252" s="34" t="s">
        <v>210</v>
      </c>
      <c r="F252" s="34" t="s">
        <v>22</v>
      </c>
      <c r="G252" s="21"/>
      <c r="H252" s="21"/>
      <c r="I252" s="21" t="s">
        <v>37</v>
      </c>
      <c r="J252" s="21" t="s">
        <v>14</v>
      </c>
      <c r="M252" s="12"/>
    </row>
    <row r="253" spans="1:13" ht="18" customHeight="1">
      <c r="A253" s="4">
        <v>252</v>
      </c>
      <c r="B253" s="38">
        <v>37762</v>
      </c>
      <c r="C253" s="21" t="s">
        <v>142</v>
      </c>
      <c r="D253" s="21" t="s">
        <v>161</v>
      </c>
      <c r="E253" s="21" t="s">
        <v>44</v>
      </c>
      <c r="F253" s="21" t="s">
        <v>153</v>
      </c>
      <c r="G253" s="21"/>
      <c r="H253" s="21"/>
      <c r="I253" s="21" t="s">
        <v>227</v>
      </c>
      <c r="J253" s="21" t="s">
        <v>32</v>
      </c>
    </row>
    <row r="254" spans="1:13" ht="18" customHeight="1">
      <c r="A254" s="4">
        <v>253</v>
      </c>
      <c r="B254" s="38">
        <v>37762</v>
      </c>
      <c r="C254" s="21" t="s">
        <v>163</v>
      </c>
      <c r="D254" s="21" t="s">
        <v>6</v>
      </c>
      <c r="E254" s="21" t="s">
        <v>4</v>
      </c>
      <c r="F254" s="21" t="s">
        <v>10</v>
      </c>
      <c r="G254" s="21"/>
      <c r="H254" s="21"/>
      <c r="I254" s="21" t="s">
        <v>38</v>
      </c>
      <c r="J254" s="21" t="s">
        <v>19</v>
      </c>
    </row>
    <row r="255" spans="1:13" ht="18" customHeight="1">
      <c r="A255" s="4">
        <v>254</v>
      </c>
      <c r="B255" s="38">
        <v>37762</v>
      </c>
      <c r="C255" s="21" t="s">
        <v>12</v>
      </c>
      <c r="D255" s="21" t="s">
        <v>213</v>
      </c>
      <c r="E255" s="21" t="s">
        <v>131</v>
      </c>
      <c r="F255" s="21" t="s">
        <v>148</v>
      </c>
      <c r="G255" s="21"/>
      <c r="H255" s="21"/>
      <c r="I255" s="21" t="s">
        <v>31</v>
      </c>
      <c r="J255" s="21" t="s">
        <v>228</v>
      </c>
    </row>
    <row r="256" spans="1:13" ht="18" customHeight="1">
      <c r="A256" s="4">
        <v>255</v>
      </c>
      <c r="B256" s="38">
        <v>37763</v>
      </c>
      <c r="C256" s="21" t="s">
        <v>10</v>
      </c>
      <c r="D256" s="21" t="s">
        <v>168</v>
      </c>
      <c r="E256" s="21" t="s">
        <v>6</v>
      </c>
      <c r="F256" s="21" t="s">
        <v>4</v>
      </c>
      <c r="G256" s="21"/>
      <c r="H256" s="21"/>
      <c r="I256" s="21" t="s">
        <v>38</v>
      </c>
      <c r="J256" s="21" t="s">
        <v>19</v>
      </c>
    </row>
    <row r="257" spans="1:13" ht="18" customHeight="1">
      <c r="A257" s="4">
        <v>256</v>
      </c>
      <c r="B257" s="38">
        <v>37763</v>
      </c>
      <c r="C257" s="34" t="s">
        <v>144</v>
      </c>
      <c r="D257" s="21" t="s">
        <v>35</v>
      </c>
      <c r="E257" s="21" t="s">
        <v>16</v>
      </c>
      <c r="F257" s="21" t="s">
        <v>233</v>
      </c>
      <c r="G257" s="21"/>
      <c r="H257" s="21"/>
      <c r="I257" s="21" t="s">
        <v>13</v>
      </c>
      <c r="J257" s="21" t="s">
        <v>20</v>
      </c>
    </row>
    <row r="258" spans="1:13" ht="18" customHeight="1">
      <c r="A258" s="4">
        <v>257</v>
      </c>
      <c r="B258" s="38">
        <v>37763</v>
      </c>
      <c r="C258" s="36" t="s">
        <v>22</v>
      </c>
      <c r="D258" s="21" t="s">
        <v>166</v>
      </c>
      <c r="E258" s="21" t="s">
        <v>218</v>
      </c>
      <c r="F258" s="21" t="s">
        <v>210</v>
      </c>
      <c r="G258" s="21"/>
      <c r="H258" s="21"/>
      <c r="I258" s="21" t="s">
        <v>37</v>
      </c>
      <c r="J258" s="21" t="s">
        <v>14</v>
      </c>
      <c r="M258" s="13"/>
    </row>
    <row r="259" spans="1:13" ht="18" customHeight="1">
      <c r="A259" s="4">
        <v>258</v>
      </c>
      <c r="B259" s="38">
        <v>37764</v>
      </c>
      <c r="C259" s="21" t="s">
        <v>148</v>
      </c>
      <c r="D259" s="21" t="s">
        <v>5</v>
      </c>
      <c r="E259" s="21" t="s">
        <v>213</v>
      </c>
      <c r="F259" s="21" t="s">
        <v>12</v>
      </c>
      <c r="G259" s="21"/>
      <c r="H259" s="21"/>
      <c r="I259" s="21" t="s">
        <v>31</v>
      </c>
      <c r="J259" s="21" t="s">
        <v>8</v>
      </c>
    </row>
    <row r="260" spans="1:13" ht="18" customHeight="1">
      <c r="A260" s="4">
        <v>259</v>
      </c>
      <c r="B260" s="38">
        <v>37764</v>
      </c>
      <c r="C260" s="34" t="s">
        <v>226</v>
      </c>
      <c r="D260" s="21" t="s">
        <v>153</v>
      </c>
      <c r="E260" s="21" t="s">
        <v>161</v>
      </c>
      <c r="F260" s="21" t="s">
        <v>185</v>
      </c>
      <c r="G260" s="21"/>
      <c r="H260" s="21"/>
      <c r="I260" s="21" t="s">
        <v>26</v>
      </c>
      <c r="J260" s="21" t="s">
        <v>227</v>
      </c>
    </row>
    <row r="261" spans="1:13" ht="18" customHeight="1">
      <c r="A261" s="4">
        <v>260</v>
      </c>
      <c r="B261" s="38">
        <v>37764</v>
      </c>
      <c r="C261" s="21" t="s">
        <v>4</v>
      </c>
      <c r="D261" s="21" t="s">
        <v>163</v>
      </c>
      <c r="E261" s="21" t="s">
        <v>168</v>
      </c>
      <c r="F261" s="21" t="s">
        <v>17</v>
      </c>
      <c r="G261" s="21"/>
      <c r="H261" s="21"/>
      <c r="I261" s="21" t="s">
        <v>13</v>
      </c>
      <c r="J261" s="21" t="s">
        <v>37</v>
      </c>
    </row>
    <row r="262" spans="1:13" ht="18" customHeight="1">
      <c r="A262" s="4">
        <v>261</v>
      </c>
      <c r="B262" s="38">
        <v>37764</v>
      </c>
      <c r="C262" s="21" t="s">
        <v>173</v>
      </c>
      <c r="D262" s="21" t="s">
        <v>29</v>
      </c>
      <c r="E262" s="21" t="s">
        <v>23</v>
      </c>
      <c r="F262" s="21" t="s">
        <v>214</v>
      </c>
      <c r="G262" s="21"/>
      <c r="H262" s="21"/>
      <c r="I262" s="21" t="s">
        <v>228</v>
      </c>
      <c r="J262" s="21" t="s">
        <v>32</v>
      </c>
    </row>
    <row r="263" spans="1:13" ht="18" customHeight="1">
      <c r="A263" s="4">
        <v>262</v>
      </c>
      <c r="B263" s="38">
        <v>37764</v>
      </c>
      <c r="C263" s="21" t="s">
        <v>175</v>
      </c>
      <c r="D263" s="21" t="s">
        <v>231</v>
      </c>
      <c r="E263" s="21" t="s">
        <v>35</v>
      </c>
      <c r="F263" s="21" t="s">
        <v>6</v>
      </c>
      <c r="G263" s="21"/>
      <c r="H263" s="21"/>
      <c r="I263" s="21" t="s">
        <v>19</v>
      </c>
      <c r="J263" s="21" t="s">
        <v>20</v>
      </c>
    </row>
    <row r="264" spans="1:13" ht="18" customHeight="1">
      <c r="A264" s="4">
        <v>263</v>
      </c>
      <c r="B264" s="38">
        <v>37765</v>
      </c>
      <c r="C264" s="21" t="s">
        <v>6</v>
      </c>
      <c r="D264" s="21" t="s">
        <v>144</v>
      </c>
      <c r="E264" s="21" t="s">
        <v>231</v>
      </c>
      <c r="F264" s="21" t="s">
        <v>35</v>
      </c>
      <c r="G264" s="21"/>
      <c r="H264" s="21"/>
      <c r="I264" s="21" t="s">
        <v>19</v>
      </c>
      <c r="J264" s="21" t="s">
        <v>20</v>
      </c>
    </row>
    <row r="265" spans="1:13" ht="18" customHeight="1">
      <c r="A265" s="4">
        <v>264</v>
      </c>
      <c r="B265" s="38">
        <v>37765</v>
      </c>
      <c r="C265" s="21" t="s">
        <v>210</v>
      </c>
      <c r="D265" s="21" t="s">
        <v>46</v>
      </c>
      <c r="E265" s="21" t="s">
        <v>166</v>
      </c>
      <c r="F265" s="21" t="s">
        <v>218</v>
      </c>
      <c r="G265" s="21"/>
      <c r="H265" s="21"/>
      <c r="I265" s="21" t="s">
        <v>14</v>
      </c>
      <c r="J265" s="21" t="s">
        <v>38</v>
      </c>
    </row>
    <row r="266" spans="1:13" ht="18" customHeight="1">
      <c r="A266" s="4">
        <v>265</v>
      </c>
      <c r="B266" s="38">
        <v>37765</v>
      </c>
      <c r="C266" s="21" t="s">
        <v>30</v>
      </c>
      <c r="D266" s="21" t="s">
        <v>12</v>
      </c>
      <c r="E266" s="21" t="s">
        <v>5</v>
      </c>
      <c r="F266" s="21" t="s">
        <v>131</v>
      </c>
      <c r="G266" s="21"/>
      <c r="H266" s="21"/>
      <c r="I266" s="21" t="s">
        <v>31</v>
      </c>
      <c r="J266" s="21" t="s">
        <v>8</v>
      </c>
    </row>
    <row r="267" spans="1:13" ht="18" customHeight="1">
      <c r="A267" s="4">
        <v>266</v>
      </c>
      <c r="B267" s="38">
        <v>37765</v>
      </c>
      <c r="C267" s="21" t="s">
        <v>17</v>
      </c>
      <c r="D267" s="21" t="s">
        <v>27</v>
      </c>
      <c r="E267" s="21" t="s">
        <v>163</v>
      </c>
      <c r="F267" s="21" t="s">
        <v>168</v>
      </c>
      <c r="G267" s="21"/>
      <c r="H267" s="21"/>
      <c r="I267" s="21" t="s">
        <v>13</v>
      </c>
      <c r="J267" s="21" t="s">
        <v>37</v>
      </c>
    </row>
    <row r="268" spans="1:13" ht="18" customHeight="1">
      <c r="A268" s="4">
        <v>267</v>
      </c>
      <c r="B268" s="38">
        <v>37765</v>
      </c>
      <c r="C268" s="21" t="s">
        <v>146</v>
      </c>
      <c r="D268" s="21" t="s">
        <v>185</v>
      </c>
      <c r="E268" s="21" t="s">
        <v>229</v>
      </c>
      <c r="F268" s="21" t="s">
        <v>47</v>
      </c>
      <c r="G268" s="21"/>
      <c r="H268" s="21"/>
      <c r="I268" s="21" t="s">
        <v>26</v>
      </c>
      <c r="J268" s="21" t="s">
        <v>227</v>
      </c>
    </row>
    <row r="269" spans="1:13" ht="18" customHeight="1">
      <c r="A269" s="4">
        <v>268</v>
      </c>
      <c r="B269" s="38">
        <v>37765</v>
      </c>
      <c r="C269" s="21" t="s">
        <v>214</v>
      </c>
      <c r="D269" s="21" t="s">
        <v>142</v>
      </c>
      <c r="E269" s="21" t="s">
        <v>29</v>
      </c>
      <c r="F269" s="21" t="s">
        <v>23</v>
      </c>
      <c r="G269" s="21"/>
      <c r="H269" s="21"/>
      <c r="I269" s="21" t="s">
        <v>228</v>
      </c>
      <c r="J269" s="21" t="s">
        <v>32</v>
      </c>
    </row>
    <row r="270" spans="1:13" ht="18" customHeight="1">
      <c r="A270" s="4">
        <v>269</v>
      </c>
      <c r="B270" s="37">
        <v>37766</v>
      </c>
      <c r="C270" s="34" t="s">
        <v>229</v>
      </c>
      <c r="D270" s="34" t="s">
        <v>182</v>
      </c>
      <c r="E270" s="34" t="s">
        <v>47</v>
      </c>
      <c r="F270" s="34" t="s">
        <v>161</v>
      </c>
      <c r="G270" s="21"/>
      <c r="H270" s="21"/>
      <c r="I270" s="21" t="s">
        <v>26</v>
      </c>
      <c r="J270" s="21" t="s">
        <v>227</v>
      </c>
      <c r="M270" s="12"/>
    </row>
    <row r="271" spans="1:13" ht="18" customHeight="1">
      <c r="A271" s="4">
        <v>270</v>
      </c>
      <c r="B271" s="37">
        <v>37766</v>
      </c>
      <c r="C271" s="34" t="s">
        <v>35</v>
      </c>
      <c r="D271" s="34" t="s">
        <v>175</v>
      </c>
      <c r="E271" s="34" t="s">
        <v>144</v>
      </c>
      <c r="F271" s="34" t="s">
        <v>231</v>
      </c>
      <c r="G271" s="21"/>
      <c r="H271" s="21"/>
      <c r="I271" s="21" t="s">
        <v>19</v>
      </c>
      <c r="J271" s="21" t="s">
        <v>20</v>
      </c>
      <c r="M271" s="12"/>
    </row>
    <row r="272" spans="1:13" ht="18" customHeight="1">
      <c r="A272" s="4">
        <v>271</v>
      </c>
      <c r="B272" s="37">
        <v>37766</v>
      </c>
      <c r="C272" s="34" t="s">
        <v>213</v>
      </c>
      <c r="D272" s="34" t="s">
        <v>179</v>
      </c>
      <c r="E272" s="34" t="s">
        <v>12</v>
      </c>
      <c r="F272" s="34" t="s">
        <v>5</v>
      </c>
      <c r="G272" s="21"/>
      <c r="H272" s="21"/>
      <c r="I272" s="21" t="s">
        <v>31</v>
      </c>
      <c r="J272" s="21" t="s">
        <v>8</v>
      </c>
      <c r="M272" s="12"/>
    </row>
    <row r="273" spans="1:13" ht="18" customHeight="1">
      <c r="A273" s="4">
        <v>272</v>
      </c>
      <c r="B273" s="37">
        <v>37766</v>
      </c>
      <c r="C273" s="34" t="s">
        <v>168</v>
      </c>
      <c r="D273" s="34" t="s">
        <v>4</v>
      </c>
      <c r="E273" s="34" t="s">
        <v>27</v>
      </c>
      <c r="F273" s="34" t="s">
        <v>163</v>
      </c>
      <c r="G273" s="21"/>
      <c r="H273" s="21"/>
      <c r="I273" s="21" t="s">
        <v>13</v>
      </c>
      <c r="J273" s="21" t="s">
        <v>37</v>
      </c>
      <c r="M273" s="12"/>
    </row>
    <row r="274" spans="1:13" ht="18" customHeight="1">
      <c r="A274" s="4">
        <v>273</v>
      </c>
      <c r="B274" s="37">
        <v>37766</v>
      </c>
      <c r="C274" s="34" t="s">
        <v>23</v>
      </c>
      <c r="D274" s="34" t="s">
        <v>173</v>
      </c>
      <c r="E274" s="34" t="s">
        <v>142</v>
      </c>
      <c r="F274" s="34" t="s">
        <v>29</v>
      </c>
      <c r="G274" s="21"/>
      <c r="H274" s="21"/>
      <c r="I274" s="21" t="s">
        <v>228</v>
      </c>
      <c r="J274" s="21" t="s">
        <v>32</v>
      </c>
      <c r="M274" s="12"/>
    </row>
    <row r="275" spans="1:13" ht="18" customHeight="1">
      <c r="A275" s="4">
        <v>274</v>
      </c>
      <c r="B275" s="37">
        <v>37766</v>
      </c>
      <c r="C275" s="34" t="s">
        <v>218</v>
      </c>
      <c r="D275" s="34" t="s">
        <v>22</v>
      </c>
      <c r="E275" s="34" t="s">
        <v>46</v>
      </c>
      <c r="F275" s="34" t="s">
        <v>166</v>
      </c>
      <c r="G275" s="21"/>
      <c r="H275" s="21"/>
      <c r="I275" s="21" t="s">
        <v>14</v>
      </c>
      <c r="J275" s="21" t="s">
        <v>38</v>
      </c>
      <c r="M275" s="12"/>
    </row>
    <row r="276" spans="1:13" ht="18" customHeight="1">
      <c r="A276" s="4">
        <v>275</v>
      </c>
      <c r="B276" s="37">
        <v>37767</v>
      </c>
      <c r="C276" s="34" t="s">
        <v>178</v>
      </c>
      <c r="D276" s="34" t="s">
        <v>131</v>
      </c>
      <c r="E276" s="34" t="s">
        <v>148</v>
      </c>
      <c r="F276" s="34" t="s">
        <v>153</v>
      </c>
      <c r="G276" s="21"/>
      <c r="H276" s="21"/>
      <c r="I276" s="21" t="s">
        <v>8</v>
      </c>
      <c r="J276" s="21" t="s">
        <v>26</v>
      </c>
      <c r="M276" s="12"/>
    </row>
    <row r="277" spans="1:13" ht="18" customHeight="1">
      <c r="A277" s="4">
        <v>276</v>
      </c>
      <c r="B277" s="37">
        <v>37767</v>
      </c>
      <c r="C277" s="34" t="s">
        <v>185</v>
      </c>
      <c r="D277" s="34" t="s">
        <v>30</v>
      </c>
      <c r="E277" s="34" t="s">
        <v>179</v>
      </c>
      <c r="F277" s="34" t="s">
        <v>211</v>
      </c>
      <c r="G277" s="21"/>
      <c r="H277" s="21"/>
      <c r="I277" s="21" t="s">
        <v>32</v>
      </c>
      <c r="J277" s="21" t="s">
        <v>31</v>
      </c>
      <c r="M277" s="12"/>
    </row>
    <row r="278" spans="1:13" ht="18" customHeight="1">
      <c r="A278" s="4">
        <v>277</v>
      </c>
      <c r="B278" s="37">
        <v>37767</v>
      </c>
      <c r="C278" s="34" t="s">
        <v>24</v>
      </c>
      <c r="D278" s="34" t="s">
        <v>47</v>
      </c>
      <c r="E278" s="34" t="s">
        <v>146</v>
      </c>
      <c r="F278" s="34" t="s">
        <v>182</v>
      </c>
      <c r="G278" s="21"/>
      <c r="H278" s="21"/>
      <c r="I278" s="21" t="s">
        <v>227</v>
      </c>
      <c r="J278" s="21" t="s">
        <v>228</v>
      </c>
      <c r="M278" s="12"/>
    </row>
    <row r="279" spans="1:13" ht="18" customHeight="1">
      <c r="A279" s="4">
        <v>278</v>
      </c>
      <c r="B279" s="37">
        <v>37768</v>
      </c>
      <c r="C279" s="34" t="s">
        <v>161</v>
      </c>
      <c r="D279" s="34" t="s">
        <v>44</v>
      </c>
      <c r="E279" s="36" t="s">
        <v>214</v>
      </c>
      <c r="F279" s="34" t="s">
        <v>142</v>
      </c>
      <c r="G279" s="21"/>
      <c r="H279" s="21"/>
      <c r="I279" s="21" t="s">
        <v>227</v>
      </c>
      <c r="J279" s="21" t="s">
        <v>228</v>
      </c>
      <c r="M279" s="12"/>
    </row>
    <row r="280" spans="1:13" ht="18" customHeight="1">
      <c r="A280" s="4">
        <v>279</v>
      </c>
      <c r="B280" s="37">
        <v>37768</v>
      </c>
      <c r="C280" s="34" t="s">
        <v>153</v>
      </c>
      <c r="D280" s="34" t="s">
        <v>148</v>
      </c>
      <c r="E280" s="34" t="s">
        <v>131</v>
      </c>
      <c r="F280" s="34" t="s">
        <v>213</v>
      </c>
      <c r="G280" s="21"/>
      <c r="H280" s="21"/>
      <c r="I280" s="21" t="s">
        <v>8</v>
      </c>
      <c r="J280" s="21" t="s">
        <v>26</v>
      </c>
      <c r="M280" s="12"/>
    </row>
    <row r="281" spans="1:13" ht="18" customHeight="1">
      <c r="A281" s="4">
        <v>280</v>
      </c>
      <c r="B281" s="37">
        <v>37768</v>
      </c>
      <c r="C281" s="34" t="s">
        <v>29</v>
      </c>
      <c r="D281" s="34" t="s">
        <v>5</v>
      </c>
      <c r="E281" s="34" t="s">
        <v>30</v>
      </c>
      <c r="F281" s="34" t="s">
        <v>179</v>
      </c>
      <c r="G281" s="21"/>
      <c r="H281" s="21"/>
      <c r="I281" s="21" t="s">
        <v>32</v>
      </c>
      <c r="J281" s="21" t="s">
        <v>31</v>
      </c>
      <c r="M281" s="12"/>
    </row>
    <row r="282" spans="1:13" ht="18" customHeight="1">
      <c r="A282" s="4">
        <v>281</v>
      </c>
      <c r="B282" s="37">
        <v>37768</v>
      </c>
      <c r="C282" s="34" t="s">
        <v>21</v>
      </c>
      <c r="D282" s="34" t="s">
        <v>210</v>
      </c>
      <c r="E282" s="34" t="s">
        <v>49</v>
      </c>
      <c r="F282" s="34" t="s">
        <v>46</v>
      </c>
      <c r="G282" s="21"/>
      <c r="H282" s="21"/>
      <c r="I282" s="21" t="s">
        <v>38</v>
      </c>
      <c r="J282" s="21" t="s">
        <v>13</v>
      </c>
      <c r="M282" s="12"/>
    </row>
    <row r="283" spans="1:13" ht="18" customHeight="1">
      <c r="A283" s="4">
        <v>282</v>
      </c>
      <c r="B283" s="37">
        <v>37768</v>
      </c>
      <c r="C283" s="34" t="s">
        <v>163</v>
      </c>
      <c r="D283" s="36" t="s">
        <v>17</v>
      </c>
      <c r="E283" s="34" t="s">
        <v>4</v>
      </c>
      <c r="F283" s="34" t="s">
        <v>10</v>
      </c>
      <c r="G283" s="21"/>
      <c r="H283" s="21"/>
      <c r="I283" s="21" t="s">
        <v>20</v>
      </c>
      <c r="J283" s="21" t="s">
        <v>37</v>
      </c>
      <c r="M283" s="12"/>
    </row>
    <row r="284" spans="1:13" ht="18" customHeight="1">
      <c r="A284" s="4">
        <v>283</v>
      </c>
      <c r="B284" s="37">
        <v>37769</v>
      </c>
      <c r="C284" s="34" t="s">
        <v>179</v>
      </c>
      <c r="D284" s="34" t="s">
        <v>12</v>
      </c>
      <c r="E284" s="34" t="s">
        <v>185</v>
      </c>
      <c r="F284" s="34" t="s">
        <v>30</v>
      </c>
      <c r="G284" s="21"/>
      <c r="H284" s="21"/>
      <c r="I284" s="21" t="s">
        <v>32</v>
      </c>
      <c r="J284" s="21" t="s">
        <v>31</v>
      </c>
      <c r="M284" s="12"/>
    </row>
    <row r="285" spans="1:13" ht="18" customHeight="1">
      <c r="A285" s="4">
        <v>284</v>
      </c>
      <c r="B285" s="37">
        <v>37769</v>
      </c>
      <c r="C285" s="34" t="s">
        <v>10</v>
      </c>
      <c r="D285" s="34" t="s">
        <v>168</v>
      </c>
      <c r="E285" s="34" t="s">
        <v>17</v>
      </c>
      <c r="F285" s="34" t="s">
        <v>4</v>
      </c>
      <c r="G285" s="21"/>
      <c r="H285" s="21"/>
      <c r="I285" s="21" t="s">
        <v>20</v>
      </c>
      <c r="J285" s="21" t="s">
        <v>37</v>
      </c>
      <c r="M285" s="12"/>
    </row>
    <row r="286" spans="1:13" ht="18" customHeight="1">
      <c r="A286" s="4">
        <v>285</v>
      </c>
      <c r="B286" s="37">
        <v>37769</v>
      </c>
      <c r="C286" s="34" t="s">
        <v>46</v>
      </c>
      <c r="D286" s="34" t="s">
        <v>43</v>
      </c>
      <c r="E286" s="34" t="s">
        <v>210</v>
      </c>
      <c r="F286" s="34" t="s">
        <v>49</v>
      </c>
      <c r="G286" s="21"/>
      <c r="H286" s="21"/>
      <c r="I286" s="21" t="s">
        <v>38</v>
      </c>
      <c r="J286" s="21" t="s">
        <v>13</v>
      </c>
      <c r="M286" s="12"/>
    </row>
    <row r="287" spans="1:13" ht="18" customHeight="1">
      <c r="A287" s="4">
        <v>286</v>
      </c>
      <c r="B287" s="37">
        <v>37769</v>
      </c>
      <c r="C287" s="36" t="s">
        <v>131</v>
      </c>
      <c r="D287" s="34" t="s">
        <v>178</v>
      </c>
      <c r="E287" s="34" t="s">
        <v>213</v>
      </c>
      <c r="F287" s="34" t="s">
        <v>148</v>
      </c>
      <c r="G287" s="21"/>
      <c r="H287" s="21"/>
      <c r="I287" s="21" t="s">
        <v>8</v>
      </c>
      <c r="J287" s="21" t="s">
        <v>26</v>
      </c>
      <c r="M287" s="13"/>
    </row>
    <row r="288" spans="1:13" ht="18" customHeight="1">
      <c r="A288" s="4">
        <v>287</v>
      </c>
      <c r="B288" s="37">
        <v>37769</v>
      </c>
      <c r="C288" s="34" t="s">
        <v>144</v>
      </c>
      <c r="D288" s="34" t="s">
        <v>35</v>
      </c>
      <c r="E288" s="34" t="s">
        <v>16</v>
      </c>
      <c r="F288" s="34" t="s">
        <v>175</v>
      </c>
      <c r="G288" s="21"/>
      <c r="H288" s="21"/>
      <c r="I288" s="21" t="s">
        <v>14</v>
      </c>
      <c r="J288" s="21" t="s">
        <v>19</v>
      </c>
      <c r="M288" s="12"/>
    </row>
    <row r="289" spans="1:13" ht="18" customHeight="1">
      <c r="A289" s="4">
        <v>288</v>
      </c>
      <c r="B289" s="37">
        <v>37769</v>
      </c>
      <c r="C289" s="34" t="s">
        <v>50</v>
      </c>
      <c r="D289" s="34" t="s">
        <v>146</v>
      </c>
      <c r="E289" s="34" t="s">
        <v>182</v>
      </c>
      <c r="F289" s="34" t="s">
        <v>47</v>
      </c>
      <c r="G289" s="21"/>
      <c r="H289" s="21"/>
      <c r="I289" s="21" t="s">
        <v>227</v>
      </c>
      <c r="J289" s="21" t="s">
        <v>228</v>
      </c>
      <c r="M289" s="12"/>
    </row>
    <row r="290" spans="1:13" ht="18" customHeight="1">
      <c r="A290" s="4">
        <v>289</v>
      </c>
      <c r="B290" s="37">
        <v>37770</v>
      </c>
      <c r="C290" s="34" t="s">
        <v>175</v>
      </c>
      <c r="D290" s="34" t="s">
        <v>72</v>
      </c>
      <c r="E290" s="34" t="s">
        <v>35</v>
      </c>
      <c r="F290" s="34" t="s">
        <v>16</v>
      </c>
      <c r="G290" s="21"/>
      <c r="H290" s="21"/>
      <c r="I290" s="21" t="s">
        <v>14</v>
      </c>
      <c r="J290" s="21" t="s">
        <v>19</v>
      </c>
      <c r="M290" s="12"/>
    </row>
    <row r="291" spans="1:13" ht="18" customHeight="1">
      <c r="A291" s="4">
        <v>290</v>
      </c>
      <c r="B291" s="37">
        <v>37770</v>
      </c>
      <c r="C291" s="34" t="s">
        <v>49</v>
      </c>
      <c r="D291" s="34" t="s">
        <v>21</v>
      </c>
      <c r="E291" s="34" t="s">
        <v>43</v>
      </c>
      <c r="F291" s="34" t="s">
        <v>210</v>
      </c>
      <c r="G291" s="21"/>
      <c r="H291" s="21"/>
      <c r="I291" s="21" t="s">
        <v>38</v>
      </c>
      <c r="J291" s="21" t="s">
        <v>13</v>
      </c>
      <c r="M291" s="12"/>
    </row>
    <row r="292" spans="1:13" ht="18" customHeight="1">
      <c r="A292" s="4">
        <v>291</v>
      </c>
      <c r="B292" s="37">
        <v>37771</v>
      </c>
      <c r="C292" s="34" t="s">
        <v>47</v>
      </c>
      <c r="D292" s="34" t="s">
        <v>161</v>
      </c>
      <c r="E292" s="34" t="s">
        <v>173</v>
      </c>
      <c r="F292" s="34" t="s">
        <v>44</v>
      </c>
      <c r="G292" s="21"/>
      <c r="H292" s="21"/>
      <c r="I292" s="21" t="s">
        <v>26</v>
      </c>
      <c r="J292" s="21" t="s">
        <v>31</v>
      </c>
      <c r="M292" s="12"/>
    </row>
    <row r="293" spans="1:13" ht="18" customHeight="1">
      <c r="A293" s="4">
        <v>292</v>
      </c>
      <c r="B293" s="37">
        <v>37771</v>
      </c>
      <c r="C293" s="34" t="s">
        <v>27</v>
      </c>
      <c r="D293" s="34" t="s">
        <v>46</v>
      </c>
      <c r="E293" s="34" t="s">
        <v>166</v>
      </c>
      <c r="F293" s="34" t="s">
        <v>7</v>
      </c>
      <c r="G293" s="21"/>
      <c r="H293" s="21"/>
      <c r="I293" s="21" t="s">
        <v>14</v>
      </c>
      <c r="J293" s="21" t="s">
        <v>20</v>
      </c>
      <c r="M293" s="12"/>
    </row>
    <row r="294" spans="1:13" ht="18" customHeight="1">
      <c r="A294" s="4">
        <v>293</v>
      </c>
      <c r="B294" s="37">
        <v>37771</v>
      </c>
      <c r="C294" s="34" t="s">
        <v>16</v>
      </c>
      <c r="D294" s="34" t="s">
        <v>144</v>
      </c>
      <c r="E294" s="34" t="s">
        <v>72</v>
      </c>
      <c r="F294" s="34" t="s">
        <v>35</v>
      </c>
      <c r="G294" s="21"/>
      <c r="H294" s="21"/>
      <c r="I294" s="21" t="s">
        <v>37</v>
      </c>
      <c r="J294" s="21" t="s">
        <v>38</v>
      </c>
      <c r="M294" s="12"/>
    </row>
    <row r="295" spans="1:13" ht="18" customHeight="1">
      <c r="A295" s="4">
        <v>294</v>
      </c>
      <c r="B295" s="37">
        <v>37772</v>
      </c>
      <c r="C295" s="34" t="s">
        <v>35</v>
      </c>
      <c r="D295" s="34" t="s">
        <v>175</v>
      </c>
      <c r="E295" s="34" t="s">
        <v>144</v>
      </c>
      <c r="F295" s="34" t="s">
        <v>72</v>
      </c>
      <c r="G295" s="21"/>
      <c r="H295" s="21"/>
      <c r="I295" s="21" t="s">
        <v>37</v>
      </c>
      <c r="J295" s="21" t="s">
        <v>38</v>
      </c>
      <c r="M295" s="12"/>
    </row>
    <row r="296" spans="1:13" ht="18" customHeight="1">
      <c r="A296" s="4">
        <v>295</v>
      </c>
      <c r="B296" s="37">
        <v>37772</v>
      </c>
      <c r="C296" s="34" t="s">
        <v>5</v>
      </c>
      <c r="D296" s="34" t="s">
        <v>30</v>
      </c>
      <c r="E296" s="34" t="s">
        <v>131</v>
      </c>
      <c r="F296" s="34" t="s">
        <v>213</v>
      </c>
      <c r="G296" s="21"/>
      <c r="H296" s="21"/>
      <c r="I296" s="21" t="s">
        <v>32</v>
      </c>
      <c r="J296" s="21" t="s">
        <v>227</v>
      </c>
      <c r="M296" s="12"/>
    </row>
    <row r="297" spans="1:13" ht="18" customHeight="1">
      <c r="A297" s="4">
        <v>296</v>
      </c>
      <c r="B297" s="37">
        <v>37772</v>
      </c>
      <c r="C297" s="34" t="s">
        <v>44</v>
      </c>
      <c r="D297" s="34" t="s">
        <v>142</v>
      </c>
      <c r="E297" s="34" t="s">
        <v>161</v>
      </c>
      <c r="F297" s="34" t="s">
        <v>185</v>
      </c>
      <c r="G297" s="21"/>
      <c r="H297" s="21"/>
      <c r="I297" s="21" t="s">
        <v>26</v>
      </c>
      <c r="J297" s="21" t="s">
        <v>31</v>
      </c>
      <c r="M297" s="12"/>
    </row>
    <row r="298" spans="1:13" ht="18" customHeight="1">
      <c r="A298" s="4">
        <v>297</v>
      </c>
      <c r="B298" s="37">
        <v>37772</v>
      </c>
      <c r="C298" s="34" t="s">
        <v>23</v>
      </c>
      <c r="D298" s="34" t="s">
        <v>29</v>
      </c>
      <c r="E298" s="34" t="s">
        <v>24</v>
      </c>
      <c r="F298" s="34" t="s">
        <v>182</v>
      </c>
      <c r="G298" s="21"/>
      <c r="H298" s="21"/>
      <c r="I298" s="21" t="s">
        <v>8</v>
      </c>
      <c r="J298" s="21" t="s">
        <v>228</v>
      </c>
      <c r="M298" s="12"/>
    </row>
    <row r="299" spans="1:13" ht="18" customHeight="1">
      <c r="A299" s="4">
        <v>298</v>
      </c>
      <c r="B299" s="37">
        <v>37773</v>
      </c>
      <c r="C299" s="34" t="s">
        <v>166</v>
      </c>
      <c r="D299" s="34" t="s">
        <v>27</v>
      </c>
      <c r="E299" s="34" t="s">
        <v>22</v>
      </c>
      <c r="F299" s="34" t="s">
        <v>46</v>
      </c>
      <c r="G299" s="21"/>
      <c r="H299" s="21"/>
      <c r="I299" s="21" t="s">
        <v>14</v>
      </c>
      <c r="J299" s="21" t="s">
        <v>20</v>
      </c>
      <c r="M299" s="12"/>
    </row>
    <row r="300" spans="1:13" ht="18" customHeight="1">
      <c r="A300" s="4">
        <v>299</v>
      </c>
      <c r="B300" s="37">
        <v>37773</v>
      </c>
      <c r="C300" s="34" t="s">
        <v>148</v>
      </c>
      <c r="D300" s="34" t="s">
        <v>213</v>
      </c>
      <c r="E300" s="34" t="s">
        <v>30</v>
      </c>
      <c r="F300" s="34" t="s">
        <v>131</v>
      </c>
      <c r="G300" s="21"/>
      <c r="H300" s="21"/>
      <c r="I300" s="21" t="s">
        <v>32</v>
      </c>
      <c r="J300" s="21" t="s">
        <v>227</v>
      </c>
      <c r="M300" s="12"/>
    </row>
    <row r="301" spans="1:13" ht="18" customHeight="1">
      <c r="A301" s="4">
        <v>300</v>
      </c>
      <c r="B301" s="37">
        <v>37773</v>
      </c>
      <c r="C301" s="34" t="s">
        <v>72</v>
      </c>
      <c r="D301" s="34" t="s">
        <v>16</v>
      </c>
      <c r="E301" s="34" t="s">
        <v>175</v>
      </c>
      <c r="F301" s="34" t="s">
        <v>144</v>
      </c>
      <c r="G301" s="21"/>
      <c r="H301" s="21"/>
      <c r="I301" s="21" t="s">
        <v>37</v>
      </c>
      <c r="J301" s="21" t="s">
        <v>38</v>
      </c>
      <c r="M301" s="12"/>
    </row>
    <row r="302" spans="1:13" ht="18" customHeight="1">
      <c r="A302" s="4">
        <v>301</v>
      </c>
      <c r="B302" s="37">
        <v>37773</v>
      </c>
      <c r="C302" s="34" t="s">
        <v>173</v>
      </c>
      <c r="D302" s="34" t="s">
        <v>153</v>
      </c>
      <c r="E302" s="34" t="s">
        <v>142</v>
      </c>
      <c r="F302" s="34" t="s">
        <v>146</v>
      </c>
      <c r="G302" s="21"/>
      <c r="H302" s="21"/>
      <c r="I302" s="21" t="s">
        <v>26</v>
      </c>
      <c r="J302" s="21" t="s">
        <v>31</v>
      </c>
      <c r="M302" s="12"/>
    </row>
    <row r="303" spans="1:13" ht="18" customHeight="1">
      <c r="A303" s="4">
        <v>302</v>
      </c>
      <c r="B303" s="37">
        <v>37773</v>
      </c>
      <c r="C303" s="34" t="s">
        <v>36</v>
      </c>
      <c r="D303" s="34" t="s">
        <v>10</v>
      </c>
      <c r="E303" s="34" t="s">
        <v>163</v>
      </c>
      <c r="F303" s="34" t="s">
        <v>21</v>
      </c>
      <c r="G303" s="21"/>
      <c r="H303" s="21"/>
      <c r="I303" s="21" t="s">
        <v>19</v>
      </c>
      <c r="J303" s="21" t="s">
        <v>13</v>
      </c>
      <c r="M303" s="12"/>
    </row>
    <row r="304" spans="1:13" ht="18" customHeight="1">
      <c r="A304" s="4">
        <v>303</v>
      </c>
      <c r="B304" s="37">
        <v>37774</v>
      </c>
      <c r="C304" s="34" t="s">
        <v>30</v>
      </c>
      <c r="D304" s="34" t="s">
        <v>5</v>
      </c>
      <c r="E304" s="34" t="s">
        <v>179</v>
      </c>
      <c r="F304" s="34" t="s">
        <v>214</v>
      </c>
      <c r="G304" s="21"/>
      <c r="H304" s="21"/>
      <c r="I304" s="21" t="s">
        <v>31</v>
      </c>
      <c r="J304" s="21" t="s">
        <v>227</v>
      </c>
      <c r="M304" s="12"/>
    </row>
    <row r="305" spans="1:13" ht="18" customHeight="1">
      <c r="A305" s="4">
        <v>304</v>
      </c>
      <c r="B305" s="37">
        <v>37774</v>
      </c>
      <c r="C305" s="34" t="s">
        <v>50</v>
      </c>
      <c r="D305" s="34" t="s">
        <v>47</v>
      </c>
      <c r="E305" s="34" t="s">
        <v>229</v>
      </c>
      <c r="F305" s="34" t="s">
        <v>161</v>
      </c>
      <c r="G305" s="21"/>
      <c r="H305" s="21"/>
      <c r="I305" s="21" t="s">
        <v>228</v>
      </c>
      <c r="J305" s="21" t="s">
        <v>26</v>
      </c>
      <c r="M305" s="12"/>
    </row>
    <row r="306" spans="1:13" ht="18" customHeight="1">
      <c r="A306" s="4">
        <v>305</v>
      </c>
      <c r="B306" s="37">
        <v>37775</v>
      </c>
      <c r="C306" s="34" t="s">
        <v>161</v>
      </c>
      <c r="D306" s="34" t="s">
        <v>229</v>
      </c>
      <c r="E306" s="34" t="s">
        <v>185</v>
      </c>
      <c r="F306" s="34" t="s">
        <v>47</v>
      </c>
      <c r="G306" s="21"/>
      <c r="H306" s="21"/>
      <c r="I306" s="21" t="s">
        <v>228</v>
      </c>
      <c r="J306" s="21" t="s">
        <v>26</v>
      </c>
      <c r="M306" s="12"/>
    </row>
    <row r="307" spans="1:13" ht="18" customHeight="1">
      <c r="A307" s="4">
        <v>306</v>
      </c>
      <c r="B307" s="37">
        <v>37775</v>
      </c>
      <c r="C307" s="34" t="s">
        <v>168</v>
      </c>
      <c r="D307" s="34" t="s">
        <v>4</v>
      </c>
      <c r="E307" s="34" t="s">
        <v>10</v>
      </c>
      <c r="F307" s="34" t="s">
        <v>33</v>
      </c>
      <c r="G307" s="21"/>
      <c r="H307" s="21"/>
      <c r="I307" s="21" t="s">
        <v>13</v>
      </c>
      <c r="J307" s="21" t="s">
        <v>14</v>
      </c>
      <c r="M307" s="12"/>
    </row>
    <row r="308" spans="1:13" ht="18" customHeight="1">
      <c r="A308" s="4">
        <v>307</v>
      </c>
      <c r="B308" s="37">
        <v>37775</v>
      </c>
      <c r="C308" s="34" t="s">
        <v>46</v>
      </c>
      <c r="D308" s="34" t="s">
        <v>7</v>
      </c>
      <c r="E308" s="36" t="s">
        <v>210</v>
      </c>
      <c r="F308" s="34" t="s">
        <v>22</v>
      </c>
      <c r="G308" s="21"/>
      <c r="H308" s="21"/>
      <c r="I308" s="21" t="s">
        <v>19</v>
      </c>
      <c r="J308" s="21" t="s">
        <v>37</v>
      </c>
      <c r="M308" s="12"/>
    </row>
    <row r="309" spans="1:13" ht="18" customHeight="1">
      <c r="A309" s="4">
        <v>308</v>
      </c>
      <c r="B309" s="37">
        <v>37775</v>
      </c>
      <c r="C309" s="34" t="s">
        <v>144</v>
      </c>
      <c r="D309" s="34" t="s">
        <v>35</v>
      </c>
      <c r="E309" s="34" t="s">
        <v>16</v>
      </c>
      <c r="F309" s="34" t="s">
        <v>15</v>
      </c>
      <c r="G309" s="21"/>
      <c r="H309" s="21"/>
      <c r="I309" s="21" t="s">
        <v>38</v>
      </c>
      <c r="J309" s="21" t="s">
        <v>20</v>
      </c>
      <c r="M309" s="12"/>
    </row>
    <row r="310" spans="1:13" ht="18" customHeight="1">
      <c r="A310" s="4">
        <v>309</v>
      </c>
      <c r="B310" s="37">
        <v>37775</v>
      </c>
      <c r="C310" s="34" t="s">
        <v>146</v>
      </c>
      <c r="D310" s="34" t="s">
        <v>12</v>
      </c>
      <c r="E310" s="34" t="s">
        <v>29</v>
      </c>
      <c r="F310" s="34" t="s">
        <v>148</v>
      </c>
      <c r="G310" s="21"/>
      <c r="H310" s="21"/>
      <c r="I310" s="21" t="s">
        <v>32</v>
      </c>
      <c r="J310" s="21" t="s">
        <v>8</v>
      </c>
      <c r="M310" s="12"/>
    </row>
    <row r="311" spans="1:13" ht="18" customHeight="1">
      <c r="A311" s="4">
        <v>310</v>
      </c>
      <c r="B311" s="37">
        <v>37775</v>
      </c>
      <c r="C311" s="34" t="s">
        <v>214</v>
      </c>
      <c r="D311" s="34" t="s">
        <v>131</v>
      </c>
      <c r="E311" s="34" t="s">
        <v>5</v>
      </c>
      <c r="F311" s="34" t="s">
        <v>179</v>
      </c>
      <c r="G311" s="21"/>
      <c r="H311" s="21"/>
      <c r="I311" s="21" t="s">
        <v>31</v>
      </c>
      <c r="J311" s="21" t="s">
        <v>227</v>
      </c>
      <c r="M311" s="12"/>
    </row>
    <row r="312" spans="1:13" ht="18" customHeight="1">
      <c r="A312" s="4">
        <v>311</v>
      </c>
      <c r="B312" s="37">
        <v>37776</v>
      </c>
      <c r="C312" s="34" t="s">
        <v>179</v>
      </c>
      <c r="D312" s="34" t="s">
        <v>30</v>
      </c>
      <c r="E312" s="34" t="s">
        <v>131</v>
      </c>
      <c r="F312" s="34" t="s">
        <v>5</v>
      </c>
      <c r="G312" s="21"/>
      <c r="H312" s="21"/>
      <c r="I312" s="21" t="s">
        <v>31</v>
      </c>
      <c r="J312" s="21" t="s">
        <v>227</v>
      </c>
      <c r="M312" s="12"/>
    </row>
    <row r="313" spans="1:13" ht="18" customHeight="1">
      <c r="A313" s="4">
        <v>312</v>
      </c>
      <c r="B313" s="37">
        <v>37776</v>
      </c>
      <c r="C313" s="34" t="s">
        <v>213</v>
      </c>
      <c r="D313" s="34" t="s">
        <v>29</v>
      </c>
      <c r="E313" s="34" t="s">
        <v>148</v>
      </c>
      <c r="F313" s="34" t="s">
        <v>12</v>
      </c>
      <c r="G313" s="21"/>
      <c r="H313" s="21"/>
      <c r="I313" s="21" t="s">
        <v>32</v>
      </c>
      <c r="J313" s="21" t="s">
        <v>8</v>
      </c>
      <c r="M313" s="12"/>
    </row>
    <row r="314" spans="1:13" ht="18" customHeight="1">
      <c r="A314" s="4">
        <v>313</v>
      </c>
      <c r="B314" s="37">
        <v>37776</v>
      </c>
      <c r="C314" s="34" t="s">
        <v>185</v>
      </c>
      <c r="D314" s="34" t="s">
        <v>50</v>
      </c>
      <c r="E314" s="34" t="s">
        <v>47</v>
      </c>
      <c r="F314" s="34" t="s">
        <v>229</v>
      </c>
      <c r="G314" s="21"/>
      <c r="H314" s="21"/>
      <c r="I314" s="21" t="s">
        <v>228</v>
      </c>
      <c r="J314" s="21" t="s">
        <v>26</v>
      </c>
      <c r="M314" s="12"/>
    </row>
    <row r="315" spans="1:13" ht="18" customHeight="1">
      <c r="A315" s="4">
        <v>314</v>
      </c>
      <c r="B315" s="37">
        <v>37776</v>
      </c>
      <c r="C315" s="34" t="s">
        <v>15</v>
      </c>
      <c r="D315" s="34" t="s">
        <v>72</v>
      </c>
      <c r="E315" s="34" t="s">
        <v>35</v>
      </c>
      <c r="F315" s="34" t="s">
        <v>16</v>
      </c>
      <c r="G315" s="21"/>
      <c r="H315" s="21"/>
      <c r="I315" s="21" t="s">
        <v>38</v>
      </c>
      <c r="J315" s="21" t="s">
        <v>20</v>
      </c>
      <c r="M315" s="12"/>
    </row>
    <row r="316" spans="1:13" ht="18" customHeight="1">
      <c r="A316" s="4">
        <v>315</v>
      </c>
      <c r="B316" s="37">
        <v>37776</v>
      </c>
      <c r="C316" s="34" t="s">
        <v>22</v>
      </c>
      <c r="D316" s="34" t="s">
        <v>166</v>
      </c>
      <c r="E316" s="34" t="s">
        <v>7</v>
      </c>
      <c r="F316" s="34" t="s">
        <v>210</v>
      </c>
      <c r="G316" s="21"/>
      <c r="H316" s="21"/>
      <c r="I316" s="21" t="s">
        <v>19</v>
      </c>
      <c r="J316" s="21" t="s">
        <v>37</v>
      </c>
      <c r="M316" s="12"/>
    </row>
    <row r="317" spans="1:13" ht="18" customHeight="1">
      <c r="A317" s="4">
        <v>316</v>
      </c>
      <c r="B317" s="37">
        <v>37777</v>
      </c>
      <c r="C317" s="34" t="s">
        <v>10</v>
      </c>
      <c r="D317" s="34" t="s">
        <v>168</v>
      </c>
      <c r="E317" s="34" t="s">
        <v>36</v>
      </c>
      <c r="F317" s="34" t="s">
        <v>4</v>
      </c>
      <c r="G317" s="21"/>
      <c r="H317" s="21"/>
      <c r="I317" s="21" t="s">
        <v>13</v>
      </c>
      <c r="J317" s="21" t="s">
        <v>14</v>
      </c>
      <c r="M317" s="12"/>
    </row>
    <row r="318" spans="1:13" ht="18" customHeight="1">
      <c r="A318" s="4">
        <v>317</v>
      </c>
      <c r="B318" s="37">
        <v>37777</v>
      </c>
      <c r="C318" s="34" t="s">
        <v>210</v>
      </c>
      <c r="D318" s="34" t="s">
        <v>46</v>
      </c>
      <c r="E318" s="34" t="s">
        <v>166</v>
      </c>
      <c r="F318" s="34" t="s">
        <v>7</v>
      </c>
      <c r="G318" s="21"/>
      <c r="H318" s="21"/>
      <c r="I318" s="21" t="s">
        <v>19</v>
      </c>
      <c r="J318" s="21" t="s">
        <v>37</v>
      </c>
      <c r="M318" s="12"/>
    </row>
    <row r="319" spans="1:13" ht="18" customHeight="1">
      <c r="A319" s="4">
        <v>318</v>
      </c>
      <c r="B319" s="37">
        <v>37777</v>
      </c>
      <c r="C319" s="34" t="s">
        <v>16</v>
      </c>
      <c r="D319" s="34" t="s">
        <v>144</v>
      </c>
      <c r="E319" s="34" t="s">
        <v>72</v>
      </c>
      <c r="F319" s="34" t="s">
        <v>35</v>
      </c>
      <c r="G319" s="21"/>
      <c r="H319" s="21"/>
      <c r="I319" s="21" t="s">
        <v>38</v>
      </c>
      <c r="J319" s="21" t="s">
        <v>20</v>
      </c>
      <c r="M319" s="12"/>
    </row>
    <row r="320" spans="1:13" ht="18" customHeight="1">
      <c r="A320" s="4">
        <v>319</v>
      </c>
      <c r="B320" s="37">
        <v>37778</v>
      </c>
      <c r="C320" s="34" t="s">
        <v>182</v>
      </c>
      <c r="D320" s="34" t="s">
        <v>161</v>
      </c>
      <c r="E320" s="34" t="s">
        <v>23</v>
      </c>
      <c r="F320" s="34" t="s">
        <v>185</v>
      </c>
      <c r="G320" s="21"/>
      <c r="H320" s="21"/>
      <c r="I320" s="21" t="s">
        <v>26</v>
      </c>
      <c r="J320" s="21" t="s">
        <v>8</v>
      </c>
      <c r="M320" s="12"/>
    </row>
    <row r="321" spans="1:13" ht="18" customHeight="1">
      <c r="A321" s="4">
        <v>320</v>
      </c>
      <c r="B321" s="37">
        <v>37778</v>
      </c>
      <c r="C321" s="34" t="s">
        <v>4</v>
      </c>
      <c r="D321" s="34" t="s">
        <v>10</v>
      </c>
      <c r="E321" s="34" t="s">
        <v>168</v>
      </c>
      <c r="F321" s="34" t="s">
        <v>21</v>
      </c>
      <c r="G321" s="21"/>
      <c r="H321" s="21"/>
      <c r="I321" s="21" t="s">
        <v>14</v>
      </c>
      <c r="J321" s="21" t="s">
        <v>38</v>
      </c>
      <c r="M321" s="12"/>
    </row>
    <row r="322" spans="1:13" ht="18" customHeight="1">
      <c r="A322" s="4">
        <v>321</v>
      </c>
      <c r="B322" s="37">
        <v>37778</v>
      </c>
      <c r="C322" s="34" t="s">
        <v>153</v>
      </c>
      <c r="D322" s="34" t="s">
        <v>214</v>
      </c>
      <c r="E322" s="34" t="s">
        <v>146</v>
      </c>
      <c r="F322" s="34" t="s">
        <v>142</v>
      </c>
      <c r="G322" s="21"/>
      <c r="H322" s="21"/>
      <c r="I322" s="21" t="s">
        <v>227</v>
      </c>
      <c r="J322" s="21" t="s">
        <v>32</v>
      </c>
      <c r="M322" s="12"/>
    </row>
    <row r="323" spans="1:13" ht="18" customHeight="1">
      <c r="A323" s="4">
        <v>322</v>
      </c>
      <c r="B323" s="37">
        <v>37778</v>
      </c>
      <c r="C323" s="34" t="s">
        <v>211</v>
      </c>
      <c r="D323" s="34" t="s">
        <v>148</v>
      </c>
      <c r="E323" s="34" t="s">
        <v>30</v>
      </c>
      <c r="F323" s="34" t="s">
        <v>131</v>
      </c>
      <c r="G323" s="21"/>
      <c r="H323" s="21"/>
      <c r="I323" s="21" t="s">
        <v>31</v>
      </c>
      <c r="J323" s="21" t="s">
        <v>228</v>
      </c>
      <c r="M323" s="12"/>
    </row>
    <row r="324" spans="1:13" ht="18" customHeight="1">
      <c r="A324" s="4">
        <v>323</v>
      </c>
      <c r="B324" s="37">
        <v>37778</v>
      </c>
      <c r="C324" s="34" t="s">
        <v>175</v>
      </c>
      <c r="D324" s="34" t="s">
        <v>233</v>
      </c>
      <c r="E324" s="34" t="s">
        <v>46</v>
      </c>
      <c r="F324" s="34" t="s">
        <v>72</v>
      </c>
      <c r="G324" s="21"/>
      <c r="H324" s="21"/>
      <c r="I324" s="21" t="s">
        <v>13</v>
      </c>
      <c r="J324" s="21" t="s">
        <v>37</v>
      </c>
      <c r="M324" s="12"/>
    </row>
    <row r="325" spans="1:13" ht="18" customHeight="1">
      <c r="A325" s="4">
        <v>324</v>
      </c>
      <c r="B325" s="37">
        <v>37778</v>
      </c>
      <c r="C325" s="34" t="s">
        <v>218</v>
      </c>
      <c r="D325" s="34" t="s">
        <v>163</v>
      </c>
      <c r="E325" s="34" t="s">
        <v>144</v>
      </c>
      <c r="F325" s="34" t="s">
        <v>166</v>
      </c>
      <c r="G325" s="21"/>
      <c r="H325" s="21"/>
      <c r="I325" s="21" t="s">
        <v>20</v>
      </c>
      <c r="J325" s="21" t="s">
        <v>19</v>
      </c>
      <c r="M325" s="12"/>
    </row>
    <row r="326" spans="1:13" ht="18" customHeight="1">
      <c r="A326" s="4">
        <v>325</v>
      </c>
      <c r="B326" s="37">
        <v>37779</v>
      </c>
      <c r="C326" s="34" t="s">
        <v>166</v>
      </c>
      <c r="D326" s="34" t="s">
        <v>49</v>
      </c>
      <c r="E326" s="34" t="s">
        <v>163</v>
      </c>
      <c r="F326" s="34" t="s">
        <v>144</v>
      </c>
      <c r="G326" s="21"/>
      <c r="H326" s="21"/>
      <c r="I326" s="21" t="s">
        <v>20</v>
      </c>
      <c r="J326" s="21" t="s">
        <v>19</v>
      </c>
      <c r="M326" s="12"/>
    </row>
    <row r="327" spans="1:13" ht="18" customHeight="1">
      <c r="A327" s="4">
        <v>326</v>
      </c>
      <c r="B327" s="37">
        <v>37779</v>
      </c>
      <c r="C327" s="34" t="s">
        <v>72</v>
      </c>
      <c r="D327" s="34" t="s">
        <v>16</v>
      </c>
      <c r="E327" s="34" t="s">
        <v>233</v>
      </c>
      <c r="F327" s="34" t="s">
        <v>46</v>
      </c>
      <c r="G327" s="21"/>
      <c r="H327" s="21"/>
      <c r="I327" s="21" t="s">
        <v>13</v>
      </c>
      <c r="J327" s="21" t="s">
        <v>37</v>
      </c>
      <c r="M327" s="12"/>
    </row>
    <row r="328" spans="1:13" ht="18" customHeight="1">
      <c r="A328" s="4">
        <v>327</v>
      </c>
      <c r="B328" s="37">
        <v>37779</v>
      </c>
      <c r="C328" s="34" t="s">
        <v>29</v>
      </c>
      <c r="D328" s="34" t="s">
        <v>5</v>
      </c>
      <c r="E328" s="34" t="s">
        <v>12</v>
      </c>
      <c r="F328" s="34" t="s">
        <v>213</v>
      </c>
      <c r="G328" s="21"/>
      <c r="H328" s="21"/>
      <c r="I328" s="21" t="s">
        <v>31</v>
      </c>
      <c r="J328" s="21" t="s">
        <v>228</v>
      </c>
      <c r="M328" s="12"/>
    </row>
    <row r="329" spans="1:13" ht="18" customHeight="1">
      <c r="A329" s="4">
        <v>328</v>
      </c>
      <c r="B329" s="37">
        <v>37779</v>
      </c>
      <c r="C329" s="34" t="s">
        <v>142</v>
      </c>
      <c r="D329" s="36" t="s">
        <v>173</v>
      </c>
      <c r="E329" s="34" t="s">
        <v>214</v>
      </c>
      <c r="F329" s="34" t="s">
        <v>146</v>
      </c>
      <c r="G329" s="21"/>
      <c r="H329" s="21"/>
      <c r="I329" s="21" t="s">
        <v>227</v>
      </c>
      <c r="J329" s="21" t="s">
        <v>32</v>
      </c>
      <c r="M329" s="12"/>
    </row>
    <row r="330" spans="1:13" ht="18" customHeight="1">
      <c r="A330" s="4">
        <v>329</v>
      </c>
      <c r="B330" s="37">
        <v>37779</v>
      </c>
      <c r="C330" s="36" t="s">
        <v>24</v>
      </c>
      <c r="D330" s="34" t="s">
        <v>185</v>
      </c>
      <c r="E330" s="34" t="s">
        <v>161</v>
      </c>
      <c r="F330" s="34" t="s">
        <v>47</v>
      </c>
      <c r="G330" s="21"/>
      <c r="H330" s="21"/>
      <c r="I330" s="21" t="s">
        <v>26</v>
      </c>
      <c r="J330" s="21" t="s">
        <v>8</v>
      </c>
      <c r="M330" s="13"/>
    </row>
    <row r="331" spans="1:13" ht="18" customHeight="1">
      <c r="A331" s="4">
        <v>330</v>
      </c>
      <c r="B331" s="37">
        <v>37779</v>
      </c>
      <c r="C331" s="34" t="s">
        <v>21</v>
      </c>
      <c r="D331" s="34" t="s">
        <v>210</v>
      </c>
      <c r="E331" s="34" t="s">
        <v>10</v>
      </c>
      <c r="F331" s="34" t="s">
        <v>168</v>
      </c>
      <c r="G331" s="21"/>
      <c r="H331" s="21"/>
      <c r="I331" s="21" t="s">
        <v>14</v>
      </c>
      <c r="J331" s="21" t="s">
        <v>38</v>
      </c>
      <c r="M331" s="12"/>
    </row>
    <row r="332" spans="1:13" ht="18" customHeight="1">
      <c r="A332" s="4">
        <v>331</v>
      </c>
      <c r="B332" s="37">
        <v>37780</v>
      </c>
      <c r="C332" s="34" t="s">
        <v>148</v>
      </c>
      <c r="D332" s="34" t="s">
        <v>211</v>
      </c>
      <c r="E332" s="34" t="s">
        <v>131</v>
      </c>
      <c r="F332" s="34" t="s">
        <v>12</v>
      </c>
      <c r="G332" s="21"/>
      <c r="H332" s="21"/>
      <c r="I332" s="21" t="s">
        <v>31</v>
      </c>
      <c r="J332" s="21" t="s">
        <v>228</v>
      </c>
      <c r="M332" s="12"/>
    </row>
    <row r="333" spans="1:13" ht="18" customHeight="1">
      <c r="A333" s="4">
        <v>332</v>
      </c>
      <c r="B333" s="37">
        <v>37780</v>
      </c>
      <c r="C333" s="34" t="s">
        <v>47</v>
      </c>
      <c r="D333" s="34" t="s">
        <v>23</v>
      </c>
      <c r="E333" s="34" t="s">
        <v>185</v>
      </c>
      <c r="F333" s="34" t="s">
        <v>182</v>
      </c>
      <c r="G333" s="21"/>
      <c r="H333" s="21"/>
      <c r="I333" s="21" t="s">
        <v>26</v>
      </c>
      <c r="J333" s="21" t="s">
        <v>8</v>
      </c>
      <c r="M333" s="12"/>
    </row>
    <row r="334" spans="1:13" ht="18" customHeight="1">
      <c r="A334" s="4">
        <v>333</v>
      </c>
      <c r="B334" s="37">
        <v>37780</v>
      </c>
      <c r="C334" s="34" t="s">
        <v>168</v>
      </c>
      <c r="D334" s="34" t="s">
        <v>4</v>
      </c>
      <c r="E334" s="34" t="s">
        <v>210</v>
      </c>
      <c r="F334" s="34" t="s">
        <v>10</v>
      </c>
      <c r="G334" s="21"/>
      <c r="H334" s="21"/>
      <c r="I334" s="21" t="s">
        <v>14</v>
      </c>
      <c r="J334" s="21" t="s">
        <v>38</v>
      </c>
      <c r="M334" s="12"/>
    </row>
    <row r="335" spans="1:13" ht="18" customHeight="1">
      <c r="A335" s="4">
        <v>334</v>
      </c>
      <c r="B335" s="37">
        <v>37780</v>
      </c>
      <c r="C335" s="34" t="s">
        <v>46</v>
      </c>
      <c r="D335" s="34" t="s">
        <v>175</v>
      </c>
      <c r="E335" s="34" t="s">
        <v>16</v>
      </c>
      <c r="F335" s="34" t="s">
        <v>233</v>
      </c>
      <c r="G335" s="21"/>
      <c r="H335" s="21"/>
      <c r="I335" s="21" t="s">
        <v>13</v>
      </c>
      <c r="J335" s="21" t="s">
        <v>37</v>
      </c>
      <c r="M335" s="12"/>
    </row>
    <row r="336" spans="1:13" ht="18" customHeight="1">
      <c r="A336" s="4">
        <v>335</v>
      </c>
      <c r="B336" s="37">
        <v>37780</v>
      </c>
      <c r="C336" s="34" t="s">
        <v>144</v>
      </c>
      <c r="D336" s="34" t="s">
        <v>218</v>
      </c>
      <c r="E336" s="34" t="s">
        <v>49</v>
      </c>
      <c r="F336" s="34" t="s">
        <v>163</v>
      </c>
      <c r="G336" s="21"/>
      <c r="H336" s="21"/>
      <c r="I336" s="21" t="s">
        <v>20</v>
      </c>
      <c r="J336" s="21" t="s">
        <v>19</v>
      </c>
      <c r="M336" s="12"/>
    </row>
    <row r="337" spans="1:13" ht="18" customHeight="1">
      <c r="A337" s="4">
        <v>336</v>
      </c>
      <c r="B337" s="37">
        <v>37780</v>
      </c>
      <c r="C337" s="34" t="s">
        <v>146</v>
      </c>
      <c r="D337" s="34" t="s">
        <v>153</v>
      </c>
      <c r="E337" s="34" t="s">
        <v>173</v>
      </c>
      <c r="F337" s="34" t="s">
        <v>214</v>
      </c>
      <c r="G337" s="21"/>
      <c r="H337" s="21"/>
      <c r="I337" s="21" t="s">
        <v>227</v>
      </c>
      <c r="J337" s="21" t="s">
        <v>32</v>
      </c>
      <c r="M337" s="12"/>
    </row>
    <row r="338" spans="1:13" ht="18" customHeight="1">
      <c r="A338" s="4">
        <v>337</v>
      </c>
      <c r="B338" s="37">
        <v>37781</v>
      </c>
      <c r="C338" s="34" t="s">
        <v>161</v>
      </c>
      <c r="D338" s="34" t="s">
        <v>179</v>
      </c>
      <c r="E338" s="34" t="s">
        <v>213</v>
      </c>
      <c r="F338" s="34" t="s">
        <v>30</v>
      </c>
      <c r="G338" s="21"/>
      <c r="H338" s="21"/>
      <c r="I338" s="21" t="s">
        <v>32</v>
      </c>
      <c r="J338" s="21" t="s">
        <v>228</v>
      </c>
      <c r="M338" s="12"/>
    </row>
    <row r="339" spans="1:13" ht="18" customHeight="1">
      <c r="A339" s="4">
        <v>338</v>
      </c>
      <c r="B339" s="37">
        <v>37781</v>
      </c>
      <c r="C339" s="34" t="s">
        <v>173</v>
      </c>
      <c r="D339" s="34" t="s">
        <v>142</v>
      </c>
      <c r="E339" s="34" t="s">
        <v>182</v>
      </c>
      <c r="F339" s="34" t="s">
        <v>153</v>
      </c>
      <c r="G339" s="21"/>
      <c r="H339" s="21"/>
      <c r="I339" s="21" t="s">
        <v>227</v>
      </c>
      <c r="J339" s="21" t="s">
        <v>26</v>
      </c>
      <c r="M339" s="12"/>
    </row>
    <row r="340" spans="1:13" ht="18" customHeight="1">
      <c r="A340" s="4">
        <v>339</v>
      </c>
      <c r="B340" s="37">
        <v>37781</v>
      </c>
      <c r="C340" s="34" t="s">
        <v>131</v>
      </c>
      <c r="D340" s="34" t="s">
        <v>178</v>
      </c>
      <c r="E340" s="34" t="s">
        <v>29</v>
      </c>
      <c r="F340" s="34" t="s">
        <v>148</v>
      </c>
      <c r="G340" s="21"/>
      <c r="H340" s="21"/>
      <c r="I340" s="21" t="s">
        <v>8</v>
      </c>
      <c r="J340" s="21" t="s">
        <v>31</v>
      </c>
      <c r="M340" s="12"/>
    </row>
    <row r="341" spans="1:13" ht="18" customHeight="1">
      <c r="A341" s="4">
        <v>340</v>
      </c>
      <c r="B341" s="37">
        <v>37782</v>
      </c>
      <c r="C341" s="34" t="s">
        <v>5</v>
      </c>
      <c r="D341" s="34" t="s">
        <v>29</v>
      </c>
      <c r="E341" s="34" t="s">
        <v>148</v>
      </c>
      <c r="F341" s="34" t="s">
        <v>178</v>
      </c>
      <c r="G341" s="21"/>
      <c r="H341" s="21"/>
      <c r="I341" s="21" t="s">
        <v>8</v>
      </c>
      <c r="J341" s="21" t="s">
        <v>31</v>
      </c>
      <c r="M341" s="12"/>
    </row>
    <row r="342" spans="1:13" ht="18" customHeight="1">
      <c r="A342" s="4">
        <v>341</v>
      </c>
      <c r="B342" s="37">
        <v>37782</v>
      </c>
      <c r="C342" s="34" t="s">
        <v>10</v>
      </c>
      <c r="D342" s="34" t="s">
        <v>22</v>
      </c>
      <c r="E342" s="34" t="s">
        <v>4</v>
      </c>
      <c r="F342" s="34" t="s">
        <v>210</v>
      </c>
      <c r="G342" s="21"/>
      <c r="H342" s="21"/>
      <c r="I342" s="21" t="s">
        <v>19</v>
      </c>
      <c r="J342" s="21" t="s">
        <v>13</v>
      </c>
      <c r="M342" s="12"/>
    </row>
    <row r="343" spans="1:13" ht="18" customHeight="1">
      <c r="A343" s="4">
        <v>342</v>
      </c>
      <c r="B343" s="37">
        <v>37782</v>
      </c>
      <c r="C343" s="34" t="s">
        <v>23</v>
      </c>
      <c r="D343" s="34" t="s">
        <v>47</v>
      </c>
      <c r="E343" s="34" t="s">
        <v>142</v>
      </c>
      <c r="F343" s="34" t="s">
        <v>185</v>
      </c>
      <c r="G343" s="21"/>
      <c r="H343" s="21"/>
      <c r="I343" s="21" t="s">
        <v>227</v>
      </c>
      <c r="J343" s="21" t="s">
        <v>26</v>
      </c>
      <c r="M343" s="12"/>
    </row>
    <row r="344" spans="1:13" ht="18" customHeight="1">
      <c r="A344" s="4">
        <v>343</v>
      </c>
      <c r="B344" s="37">
        <v>37782</v>
      </c>
      <c r="C344" s="34" t="s">
        <v>27</v>
      </c>
      <c r="D344" s="34" t="s">
        <v>72</v>
      </c>
      <c r="E344" s="34" t="s">
        <v>175</v>
      </c>
      <c r="F344" s="34" t="s">
        <v>16</v>
      </c>
      <c r="G344" s="21"/>
      <c r="H344" s="21"/>
      <c r="I344" s="21" t="s">
        <v>20</v>
      </c>
      <c r="J344" s="21" t="s">
        <v>38</v>
      </c>
      <c r="M344" s="12"/>
    </row>
    <row r="345" spans="1:13" ht="18" customHeight="1">
      <c r="A345" s="4">
        <v>344</v>
      </c>
      <c r="B345" s="37">
        <v>37782</v>
      </c>
      <c r="C345" s="34" t="s">
        <v>163</v>
      </c>
      <c r="D345" s="34" t="s">
        <v>166</v>
      </c>
      <c r="E345" s="34" t="s">
        <v>218</v>
      </c>
      <c r="F345" s="34" t="s">
        <v>49</v>
      </c>
      <c r="G345" s="21"/>
      <c r="H345" s="21"/>
      <c r="I345" s="21" t="s">
        <v>37</v>
      </c>
      <c r="J345" s="21" t="s">
        <v>14</v>
      </c>
      <c r="M345" s="12"/>
    </row>
    <row r="346" spans="1:13" ht="18" customHeight="1">
      <c r="A346" s="4">
        <v>345</v>
      </c>
      <c r="B346" s="37">
        <v>37782</v>
      </c>
      <c r="C346" s="34" t="s">
        <v>12</v>
      </c>
      <c r="D346" s="34" t="s">
        <v>213</v>
      </c>
      <c r="E346" s="34" t="s">
        <v>30</v>
      </c>
      <c r="F346" s="34" t="s">
        <v>179</v>
      </c>
      <c r="G346" s="21"/>
      <c r="H346" s="21"/>
      <c r="I346" s="21" t="s">
        <v>32</v>
      </c>
      <c r="J346" s="21" t="s">
        <v>228</v>
      </c>
      <c r="M346" s="12"/>
    </row>
    <row r="347" spans="1:13" ht="18" customHeight="1">
      <c r="A347" s="4">
        <v>346</v>
      </c>
      <c r="B347" s="37">
        <v>37783</v>
      </c>
      <c r="C347" s="34" t="s">
        <v>49</v>
      </c>
      <c r="D347" s="34" t="s">
        <v>144</v>
      </c>
      <c r="E347" s="34" t="s">
        <v>166</v>
      </c>
      <c r="F347" s="34" t="s">
        <v>218</v>
      </c>
      <c r="G347" s="21"/>
      <c r="H347" s="21"/>
      <c r="I347" s="21" t="s">
        <v>37</v>
      </c>
      <c r="J347" s="21" t="s">
        <v>14</v>
      </c>
      <c r="M347" s="12"/>
    </row>
    <row r="348" spans="1:13" ht="18" customHeight="1">
      <c r="A348" s="4">
        <v>347</v>
      </c>
      <c r="B348" s="37">
        <v>37783</v>
      </c>
      <c r="C348" s="34" t="s">
        <v>210</v>
      </c>
      <c r="D348" s="34" t="s">
        <v>46</v>
      </c>
      <c r="E348" s="34" t="s">
        <v>22</v>
      </c>
      <c r="F348" s="34" t="s">
        <v>4</v>
      </c>
      <c r="G348" s="21"/>
      <c r="H348" s="21"/>
      <c r="I348" s="21" t="s">
        <v>19</v>
      </c>
      <c r="J348" s="21" t="s">
        <v>13</v>
      </c>
      <c r="M348" s="12"/>
    </row>
    <row r="349" spans="1:13" ht="18" customHeight="1">
      <c r="A349" s="4">
        <v>348</v>
      </c>
      <c r="B349" s="37">
        <v>37783</v>
      </c>
      <c r="C349" s="34" t="s">
        <v>16</v>
      </c>
      <c r="D349" s="34" t="s">
        <v>168</v>
      </c>
      <c r="E349" s="34" t="s">
        <v>72</v>
      </c>
      <c r="F349" s="34" t="s">
        <v>175</v>
      </c>
      <c r="G349" s="21"/>
      <c r="H349" s="21"/>
      <c r="I349" s="21" t="s">
        <v>20</v>
      </c>
      <c r="J349" s="21" t="s">
        <v>38</v>
      </c>
      <c r="M349" s="12"/>
    </row>
    <row r="350" spans="1:13" ht="18" customHeight="1">
      <c r="A350" s="4">
        <v>349</v>
      </c>
      <c r="B350" s="37">
        <v>37784</v>
      </c>
      <c r="C350" s="34" t="s">
        <v>218</v>
      </c>
      <c r="D350" s="34" t="s">
        <v>163</v>
      </c>
      <c r="E350" s="34" t="s">
        <v>144</v>
      </c>
      <c r="F350" s="34" t="s">
        <v>166</v>
      </c>
      <c r="G350" s="21"/>
      <c r="H350" s="21"/>
      <c r="I350" s="21" t="s">
        <v>37</v>
      </c>
      <c r="J350" s="21" t="s">
        <v>14</v>
      </c>
      <c r="M350" s="12"/>
    </row>
    <row r="351" spans="1:13" ht="18" customHeight="1">
      <c r="A351" s="4">
        <v>350</v>
      </c>
      <c r="B351" s="37">
        <v>37785</v>
      </c>
      <c r="C351" s="34" t="s">
        <v>166</v>
      </c>
      <c r="D351" s="34" t="s">
        <v>6</v>
      </c>
      <c r="E351" s="34" t="s">
        <v>163</v>
      </c>
      <c r="F351" s="34" t="s">
        <v>17</v>
      </c>
      <c r="G351" s="21"/>
      <c r="H351" s="21"/>
      <c r="I351" s="21" t="s">
        <v>13</v>
      </c>
      <c r="J351" s="21" t="s">
        <v>20</v>
      </c>
      <c r="M351" s="12"/>
    </row>
    <row r="352" spans="1:13" ht="18" customHeight="1">
      <c r="A352" s="4">
        <v>351</v>
      </c>
      <c r="B352" s="37">
        <v>37785</v>
      </c>
      <c r="C352" s="34" t="s">
        <v>213</v>
      </c>
      <c r="D352" s="34" t="s">
        <v>5</v>
      </c>
      <c r="E352" s="34" t="s">
        <v>12</v>
      </c>
      <c r="F352" s="34" t="s">
        <v>142</v>
      </c>
      <c r="G352" s="21"/>
      <c r="H352" s="21"/>
      <c r="I352" s="21" t="s">
        <v>8</v>
      </c>
      <c r="J352" s="21" t="s">
        <v>32</v>
      </c>
      <c r="M352" s="12"/>
    </row>
    <row r="353" spans="1:13" ht="18" customHeight="1">
      <c r="A353" s="4">
        <v>352</v>
      </c>
      <c r="B353" s="37">
        <v>37785</v>
      </c>
      <c r="C353" s="34" t="s">
        <v>178</v>
      </c>
      <c r="D353" s="34" t="s">
        <v>131</v>
      </c>
      <c r="E353" s="34" t="s">
        <v>161</v>
      </c>
      <c r="F353" s="34" t="s">
        <v>30</v>
      </c>
      <c r="G353" s="21"/>
      <c r="H353" s="21"/>
      <c r="I353" s="21" t="s">
        <v>31</v>
      </c>
      <c r="J353" s="21" t="s">
        <v>26</v>
      </c>
      <c r="M353" s="12"/>
    </row>
    <row r="354" spans="1:13" ht="18" customHeight="1">
      <c r="A354" s="4">
        <v>353</v>
      </c>
      <c r="B354" s="37">
        <v>37785</v>
      </c>
      <c r="C354" s="34" t="s">
        <v>22</v>
      </c>
      <c r="D354" s="34" t="s">
        <v>210</v>
      </c>
      <c r="E354" s="34" t="s">
        <v>10</v>
      </c>
      <c r="F354" s="34" t="s">
        <v>46</v>
      </c>
      <c r="G354" s="21"/>
      <c r="H354" s="21"/>
      <c r="I354" s="21" t="s">
        <v>38</v>
      </c>
      <c r="J354" s="21" t="s">
        <v>37</v>
      </c>
      <c r="M354" s="12"/>
    </row>
    <row r="355" spans="1:13" ht="18" customHeight="1">
      <c r="A355" s="4">
        <v>354</v>
      </c>
      <c r="B355" s="37">
        <v>37786</v>
      </c>
      <c r="C355" s="34" t="s">
        <v>36</v>
      </c>
      <c r="D355" s="34" t="s">
        <v>35</v>
      </c>
      <c r="E355" s="34" t="s">
        <v>168</v>
      </c>
      <c r="F355" s="34" t="s">
        <v>72</v>
      </c>
      <c r="G355" s="21"/>
      <c r="H355" s="21"/>
      <c r="I355" s="21" t="s">
        <v>14</v>
      </c>
      <c r="J355" s="21" t="s">
        <v>19</v>
      </c>
      <c r="M355" s="12"/>
    </row>
    <row r="356" spans="1:13" ht="18" customHeight="1">
      <c r="A356" s="4">
        <v>355</v>
      </c>
      <c r="B356" s="37">
        <v>37786</v>
      </c>
      <c r="C356" s="34" t="s">
        <v>44</v>
      </c>
      <c r="D356" s="34" t="s">
        <v>182</v>
      </c>
      <c r="E356" s="34" t="s">
        <v>173</v>
      </c>
      <c r="F356" s="34" t="s">
        <v>146</v>
      </c>
      <c r="G356" s="21"/>
      <c r="H356" s="21"/>
      <c r="I356" s="21" t="s">
        <v>228</v>
      </c>
      <c r="J356" s="21" t="s">
        <v>227</v>
      </c>
      <c r="M356" s="12"/>
    </row>
    <row r="357" spans="1:13" ht="18" customHeight="1">
      <c r="A357" s="4">
        <v>356</v>
      </c>
      <c r="B357" s="37">
        <v>37786</v>
      </c>
      <c r="C357" s="34" t="s">
        <v>30</v>
      </c>
      <c r="D357" s="34" t="s">
        <v>161</v>
      </c>
      <c r="E357" s="34" t="s">
        <v>29</v>
      </c>
      <c r="F357" s="34" t="s">
        <v>131</v>
      </c>
      <c r="G357" s="21"/>
      <c r="H357" s="21"/>
      <c r="I357" s="21" t="s">
        <v>31</v>
      </c>
      <c r="J357" s="21" t="s">
        <v>26</v>
      </c>
      <c r="M357" s="12"/>
    </row>
    <row r="358" spans="1:13" ht="18" customHeight="1">
      <c r="A358" s="4">
        <v>357</v>
      </c>
      <c r="B358" s="37">
        <v>37786</v>
      </c>
      <c r="C358" s="34" t="s">
        <v>142</v>
      </c>
      <c r="D358" s="34" t="s">
        <v>12</v>
      </c>
      <c r="E358" s="34" t="s">
        <v>148</v>
      </c>
      <c r="F358" s="34" t="s">
        <v>5</v>
      </c>
      <c r="G358" s="21"/>
      <c r="H358" s="21"/>
      <c r="I358" s="21" t="s">
        <v>8</v>
      </c>
      <c r="J358" s="21" t="s">
        <v>32</v>
      </c>
      <c r="M358" s="12"/>
    </row>
    <row r="359" spans="1:13" ht="18" customHeight="1">
      <c r="A359" s="4">
        <v>358</v>
      </c>
      <c r="B359" s="37">
        <v>37786</v>
      </c>
      <c r="C359" s="34" t="s">
        <v>17</v>
      </c>
      <c r="D359" s="34" t="s">
        <v>218</v>
      </c>
      <c r="E359" s="34" t="s">
        <v>6</v>
      </c>
      <c r="F359" s="34" t="s">
        <v>163</v>
      </c>
      <c r="G359" s="21"/>
      <c r="H359" s="21"/>
      <c r="I359" s="21" t="s">
        <v>13</v>
      </c>
      <c r="J359" s="21" t="s">
        <v>20</v>
      </c>
      <c r="M359" s="12"/>
    </row>
    <row r="360" spans="1:13" ht="18" customHeight="1">
      <c r="A360" s="4">
        <v>359</v>
      </c>
      <c r="B360" s="37">
        <v>37787</v>
      </c>
      <c r="C360" s="34" t="s">
        <v>148</v>
      </c>
      <c r="D360" s="34" t="s">
        <v>213</v>
      </c>
      <c r="E360" s="34" t="s">
        <v>5</v>
      </c>
      <c r="F360" s="34" t="s">
        <v>12</v>
      </c>
      <c r="G360" s="21"/>
      <c r="H360" s="21"/>
      <c r="I360" s="21" t="s">
        <v>8</v>
      </c>
      <c r="J360" s="21" t="s">
        <v>32</v>
      </c>
      <c r="M360" s="12"/>
    </row>
    <row r="361" spans="1:13" ht="18" customHeight="1">
      <c r="A361" s="4">
        <v>360</v>
      </c>
      <c r="B361" s="37">
        <v>37787</v>
      </c>
      <c r="C361" s="34" t="s">
        <v>72</v>
      </c>
      <c r="D361" s="34" t="s">
        <v>16</v>
      </c>
      <c r="E361" s="34" t="s">
        <v>35</v>
      </c>
      <c r="F361" s="34" t="s">
        <v>168</v>
      </c>
      <c r="G361" s="21"/>
      <c r="H361" s="21"/>
      <c r="I361" s="21" t="s">
        <v>14</v>
      </c>
      <c r="J361" s="21" t="s">
        <v>19</v>
      </c>
      <c r="M361" s="12"/>
    </row>
    <row r="362" spans="1:13" ht="18" customHeight="1">
      <c r="A362" s="4">
        <v>361</v>
      </c>
      <c r="B362" s="37">
        <v>37787</v>
      </c>
      <c r="C362" s="34" t="s">
        <v>153</v>
      </c>
      <c r="D362" s="34" t="s">
        <v>173</v>
      </c>
      <c r="E362" s="34" t="s">
        <v>146</v>
      </c>
      <c r="F362" s="34" t="s">
        <v>182</v>
      </c>
      <c r="G362" s="21"/>
      <c r="H362" s="21"/>
      <c r="I362" s="21" t="s">
        <v>228</v>
      </c>
      <c r="J362" s="21" t="s">
        <v>227</v>
      </c>
      <c r="M362" s="12"/>
    </row>
    <row r="363" spans="1:13" ht="18" customHeight="1">
      <c r="A363" s="4">
        <v>362</v>
      </c>
      <c r="B363" s="37">
        <v>37787</v>
      </c>
      <c r="C363" s="34" t="s">
        <v>10</v>
      </c>
      <c r="D363" s="34" t="s">
        <v>22</v>
      </c>
      <c r="E363" s="34" t="s">
        <v>4</v>
      </c>
      <c r="F363" s="34" t="s">
        <v>210</v>
      </c>
      <c r="G363" s="21"/>
      <c r="H363" s="21"/>
      <c r="I363" s="21" t="s">
        <v>38</v>
      </c>
      <c r="J363" s="21" t="s">
        <v>37</v>
      </c>
      <c r="M363" s="12"/>
    </row>
    <row r="364" spans="1:13" ht="18" customHeight="1">
      <c r="A364" s="4">
        <v>363</v>
      </c>
      <c r="B364" s="37">
        <v>37787</v>
      </c>
      <c r="C364" s="34" t="s">
        <v>29</v>
      </c>
      <c r="D364" s="34" t="s">
        <v>178</v>
      </c>
      <c r="E364" s="34" t="s">
        <v>131</v>
      </c>
      <c r="F364" s="34" t="s">
        <v>161</v>
      </c>
      <c r="G364" s="21"/>
      <c r="H364" s="21"/>
      <c r="I364" s="21" t="s">
        <v>31</v>
      </c>
      <c r="J364" s="21" t="s">
        <v>26</v>
      </c>
      <c r="M364" s="12"/>
    </row>
    <row r="365" spans="1:13" ht="18" customHeight="1">
      <c r="A365" s="4">
        <v>364</v>
      </c>
      <c r="B365" s="37">
        <v>37787</v>
      </c>
      <c r="C365" s="34" t="s">
        <v>163</v>
      </c>
      <c r="D365" s="34" t="s">
        <v>166</v>
      </c>
      <c r="E365" s="34" t="s">
        <v>218</v>
      </c>
      <c r="F365" s="34" t="s">
        <v>6</v>
      </c>
      <c r="G365" s="21"/>
      <c r="H365" s="21"/>
      <c r="I365" s="21" t="s">
        <v>13</v>
      </c>
      <c r="J365" s="21" t="s">
        <v>20</v>
      </c>
      <c r="M365" s="12"/>
    </row>
    <row r="366" spans="1:13" ht="18" customHeight="1">
      <c r="A366" s="4">
        <v>365</v>
      </c>
      <c r="B366" s="37">
        <v>37788</v>
      </c>
      <c r="C366" s="34" t="s">
        <v>229</v>
      </c>
      <c r="D366" s="34" t="s">
        <v>47</v>
      </c>
      <c r="E366" s="34" t="s">
        <v>182</v>
      </c>
      <c r="F366" s="34" t="s">
        <v>23</v>
      </c>
      <c r="G366" s="21"/>
      <c r="H366" s="21"/>
      <c r="I366" s="21" t="s">
        <v>227</v>
      </c>
      <c r="J366" s="21" t="s">
        <v>8</v>
      </c>
      <c r="M366" s="12"/>
    </row>
    <row r="367" spans="1:13" ht="18" customHeight="1">
      <c r="A367" s="4">
        <v>366</v>
      </c>
      <c r="B367" s="37">
        <v>37788</v>
      </c>
      <c r="C367" s="34" t="s">
        <v>131</v>
      </c>
      <c r="D367" s="34" t="s">
        <v>30</v>
      </c>
      <c r="E367" s="34" t="s">
        <v>179</v>
      </c>
      <c r="F367" s="34" t="s">
        <v>213</v>
      </c>
      <c r="G367" s="21"/>
      <c r="H367" s="21"/>
      <c r="I367" s="21" t="s">
        <v>31</v>
      </c>
      <c r="J367" s="21" t="s">
        <v>32</v>
      </c>
      <c r="M367" s="12"/>
    </row>
    <row r="368" spans="1:13" ht="18" customHeight="1">
      <c r="A368" s="4">
        <v>367</v>
      </c>
      <c r="B368" s="37">
        <v>37789</v>
      </c>
      <c r="C368" s="34" t="s">
        <v>182</v>
      </c>
      <c r="D368" s="34" t="s">
        <v>153</v>
      </c>
      <c r="E368" s="36" t="s">
        <v>23</v>
      </c>
      <c r="F368" s="34" t="s">
        <v>47</v>
      </c>
      <c r="G368" s="21"/>
      <c r="H368" s="21"/>
      <c r="I368" s="21" t="s">
        <v>227</v>
      </c>
      <c r="J368" s="21" t="s">
        <v>8</v>
      </c>
      <c r="M368" s="12"/>
    </row>
    <row r="369" spans="1:13" ht="18" customHeight="1">
      <c r="A369" s="4">
        <v>368</v>
      </c>
      <c r="B369" s="37">
        <v>37789</v>
      </c>
      <c r="C369" s="34" t="s">
        <v>168</v>
      </c>
      <c r="D369" s="34" t="s">
        <v>175</v>
      </c>
      <c r="E369" s="34" t="s">
        <v>16</v>
      </c>
      <c r="F369" s="34" t="s">
        <v>35</v>
      </c>
      <c r="G369" s="21"/>
      <c r="H369" s="21"/>
      <c r="I369" s="21" t="s">
        <v>37</v>
      </c>
      <c r="J369" s="21" t="s">
        <v>19</v>
      </c>
      <c r="M369" s="12"/>
    </row>
    <row r="370" spans="1:13" ht="18" customHeight="1">
      <c r="A370" s="4">
        <v>369</v>
      </c>
      <c r="B370" s="37">
        <v>37789</v>
      </c>
      <c r="C370" s="34" t="s">
        <v>6</v>
      </c>
      <c r="D370" s="34" t="s">
        <v>46</v>
      </c>
      <c r="E370" s="34" t="s">
        <v>15</v>
      </c>
      <c r="F370" s="34" t="s">
        <v>7</v>
      </c>
      <c r="G370" s="21"/>
      <c r="H370" s="21"/>
      <c r="I370" s="21" t="s">
        <v>38</v>
      </c>
      <c r="J370" s="21" t="s">
        <v>13</v>
      </c>
      <c r="M370" s="12"/>
    </row>
    <row r="371" spans="1:13" ht="18" customHeight="1">
      <c r="A371" s="4">
        <v>370</v>
      </c>
      <c r="B371" s="37">
        <v>37789</v>
      </c>
      <c r="C371" s="34" t="s">
        <v>33</v>
      </c>
      <c r="D371" s="34" t="s">
        <v>144</v>
      </c>
      <c r="E371" s="34" t="s">
        <v>17</v>
      </c>
      <c r="F371" s="34" t="s">
        <v>4</v>
      </c>
      <c r="G371" s="21"/>
      <c r="H371" s="21"/>
      <c r="I371" s="21" t="s">
        <v>20</v>
      </c>
      <c r="J371" s="21" t="s">
        <v>14</v>
      </c>
      <c r="M371" s="12"/>
    </row>
    <row r="372" spans="1:13" ht="18" customHeight="1">
      <c r="A372" s="4">
        <v>371</v>
      </c>
      <c r="B372" s="37">
        <v>37789</v>
      </c>
      <c r="C372" s="34" t="s">
        <v>214</v>
      </c>
      <c r="D372" s="34" t="s">
        <v>148</v>
      </c>
      <c r="E372" s="34" t="s">
        <v>142</v>
      </c>
      <c r="F372" s="34" t="s">
        <v>173</v>
      </c>
      <c r="G372" s="21"/>
      <c r="H372" s="21"/>
      <c r="I372" s="21" t="s">
        <v>26</v>
      </c>
      <c r="J372" s="21" t="s">
        <v>228</v>
      </c>
      <c r="M372" s="12"/>
    </row>
    <row r="373" spans="1:13" ht="18" customHeight="1">
      <c r="A373" s="4">
        <v>372</v>
      </c>
      <c r="B373" s="37">
        <v>37789</v>
      </c>
      <c r="C373" s="34" t="s">
        <v>12</v>
      </c>
      <c r="D373" s="34" t="s">
        <v>179</v>
      </c>
      <c r="E373" s="34" t="s">
        <v>213</v>
      </c>
      <c r="F373" s="34" t="s">
        <v>29</v>
      </c>
      <c r="G373" s="21"/>
      <c r="H373" s="21"/>
      <c r="I373" s="21" t="s">
        <v>31</v>
      </c>
      <c r="J373" s="21" t="s">
        <v>32</v>
      </c>
      <c r="M373" s="12"/>
    </row>
    <row r="374" spans="1:13" ht="18" customHeight="1">
      <c r="A374" s="4">
        <v>373</v>
      </c>
      <c r="B374" s="37">
        <v>37790</v>
      </c>
      <c r="C374" s="34" t="s">
        <v>4</v>
      </c>
      <c r="D374" s="34" t="s">
        <v>10</v>
      </c>
      <c r="E374" s="34" t="s">
        <v>144</v>
      </c>
      <c r="F374" s="34" t="s">
        <v>17</v>
      </c>
      <c r="G374" s="21"/>
      <c r="H374" s="21"/>
      <c r="I374" s="21" t="s">
        <v>20</v>
      </c>
      <c r="J374" s="21" t="s">
        <v>14</v>
      </c>
      <c r="M374" s="12"/>
    </row>
    <row r="375" spans="1:13" ht="18" customHeight="1">
      <c r="A375" s="4">
        <v>374</v>
      </c>
      <c r="B375" s="37">
        <v>37790</v>
      </c>
      <c r="C375" s="34" t="s">
        <v>35</v>
      </c>
      <c r="D375" s="36" t="s">
        <v>72</v>
      </c>
      <c r="E375" s="34" t="s">
        <v>175</v>
      </c>
      <c r="F375" s="34" t="s">
        <v>16</v>
      </c>
      <c r="G375" s="21"/>
      <c r="H375" s="21"/>
      <c r="I375" s="21" t="s">
        <v>37</v>
      </c>
      <c r="J375" s="21" t="s">
        <v>19</v>
      </c>
      <c r="M375" s="12"/>
    </row>
    <row r="376" spans="1:13" ht="18" customHeight="1">
      <c r="A376" s="4">
        <v>375</v>
      </c>
      <c r="B376" s="37">
        <v>37790</v>
      </c>
      <c r="C376" s="34" t="s">
        <v>50</v>
      </c>
      <c r="D376" s="34" t="s">
        <v>142</v>
      </c>
      <c r="E376" s="34" t="s">
        <v>173</v>
      </c>
      <c r="F376" s="34" t="s">
        <v>148</v>
      </c>
      <c r="G376" s="21"/>
      <c r="H376" s="21"/>
      <c r="I376" s="21" t="s">
        <v>26</v>
      </c>
      <c r="J376" s="21" t="s">
        <v>228</v>
      </c>
      <c r="M376" s="12"/>
    </row>
    <row r="377" spans="1:13" ht="18" customHeight="1">
      <c r="A377" s="4">
        <v>376</v>
      </c>
      <c r="B377" s="37">
        <v>37791</v>
      </c>
      <c r="C377" s="34" t="s">
        <v>15</v>
      </c>
      <c r="D377" s="34" t="s">
        <v>6</v>
      </c>
      <c r="E377" s="34" t="s">
        <v>163</v>
      </c>
      <c r="F377" s="34" t="s">
        <v>46</v>
      </c>
      <c r="G377" s="21"/>
      <c r="H377" s="21"/>
      <c r="I377" s="21" t="s">
        <v>38</v>
      </c>
      <c r="J377" s="21" t="s">
        <v>13</v>
      </c>
      <c r="M377" s="12"/>
    </row>
    <row r="378" spans="1:13" ht="18" customHeight="1">
      <c r="A378" s="4">
        <v>377</v>
      </c>
      <c r="B378" s="37">
        <v>37791</v>
      </c>
      <c r="C378" s="36" t="s">
        <v>16</v>
      </c>
      <c r="D378" s="34" t="s">
        <v>168</v>
      </c>
      <c r="E378" s="34" t="s">
        <v>72</v>
      </c>
      <c r="F378" s="34" t="s">
        <v>175</v>
      </c>
      <c r="G378" s="21"/>
      <c r="H378" s="21"/>
      <c r="I378" s="21" t="s">
        <v>37</v>
      </c>
      <c r="J378" s="21" t="s">
        <v>19</v>
      </c>
      <c r="M378" s="13"/>
    </row>
    <row r="379" spans="1:13" ht="18" customHeight="1">
      <c r="A379" s="4">
        <v>378</v>
      </c>
      <c r="B379" s="37">
        <v>37792</v>
      </c>
      <c r="C379" s="34" t="s">
        <v>185</v>
      </c>
      <c r="D379" s="34" t="s">
        <v>161</v>
      </c>
      <c r="E379" s="34" t="s">
        <v>153</v>
      </c>
      <c r="F379" s="34" t="s">
        <v>23</v>
      </c>
      <c r="G379" s="21"/>
      <c r="H379" s="21"/>
      <c r="I379" s="21" t="s">
        <v>227</v>
      </c>
      <c r="J379" s="21" t="s">
        <v>31</v>
      </c>
      <c r="M379" s="12"/>
    </row>
    <row r="380" spans="1:13" ht="18" customHeight="1">
      <c r="A380" s="4">
        <v>379</v>
      </c>
      <c r="B380" s="37">
        <v>37792</v>
      </c>
      <c r="C380" s="34" t="s">
        <v>21</v>
      </c>
      <c r="D380" s="34" t="s">
        <v>35</v>
      </c>
      <c r="E380" s="34" t="s">
        <v>168</v>
      </c>
      <c r="F380" s="34" t="s">
        <v>175</v>
      </c>
      <c r="G380" s="21"/>
      <c r="H380" s="21"/>
      <c r="I380" s="21" t="s">
        <v>14</v>
      </c>
      <c r="J380" s="21" t="s">
        <v>13</v>
      </c>
      <c r="M380" s="12"/>
    </row>
    <row r="381" spans="1:13" ht="18" customHeight="1">
      <c r="A381" s="4">
        <v>380</v>
      </c>
      <c r="B381" s="37">
        <v>37793</v>
      </c>
      <c r="C381" s="34" t="s">
        <v>179</v>
      </c>
      <c r="D381" s="34" t="s">
        <v>29</v>
      </c>
      <c r="E381" s="34" t="s">
        <v>213</v>
      </c>
      <c r="F381" s="34" t="s">
        <v>30</v>
      </c>
      <c r="G381" s="21"/>
      <c r="H381" s="21"/>
      <c r="I381" s="21" t="s">
        <v>8</v>
      </c>
      <c r="J381" s="21" t="s">
        <v>228</v>
      </c>
      <c r="M381" s="12"/>
    </row>
    <row r="382" spans="1:13" ht="18" customHeight="1">
      <c r="A382" s="4">
        <v>381</v>
      </c>
      <c r="B382" s="37">
        <v>37793</v>
      </c>
      <c r="C382" s="34" t="s">
        <v>47</v>
      </c>
      <c r="D382" s="34" t="s">
        <v>146</v>
      </c>
      <c r="E382" s="34" t="s">
        <v>214</v>
      </c>
      <c r="F382" s="34" t="s">
        <v>153</v>
      </c>
      <c r="G382" s="21"/>
      <c r="H382" s="21"/>
      <c r="I382" s="21" t="s">
        <v>227</v>
      </c>
      <c r="J382" s="21" t="s">
        <v>31</v>
      </c>
      <c r="M382" s="12"/>
    </row>
    <row r="383" spans="1:13" ht="18" customHeight="1">
      <c r="A383" s="4">
        <v>382</v>
      </c>
      <c r="B383" s="37">
        <v>37793</v>
      </c>
      <c r="C383" s="34" t="s">
        <v>173</v>
      </c>
      <c r="D383" s="34" t="s">
        <v>131</v>
      </c>
      <c r="E383" s="34" t="s">
        <v>12</v>
      </c>
      <c r="F383" s="34" t="s">
        <v>5</v>
      </c>
      <c r="G383" s="21"/>
      <c r="H383" s="21"/>
      <c r="I383" s="21" t="s">
        <v>32</v>
      </c>
      <c r="J383" s="21" t="s">
        <v>26</v>
      </c>
      <c r="M383" s="12"/>
    </row>
    <row r="384" spans="1:13" ht="18" customHeight="1">
      <c r="A384" s="4">
        <v>383</v>
      </c>
      <c r="B384" s="37">
        <v>37793</v>
      </c>
      <c r="C384" s="34" t="s">
        <v>175</v>
      </c>
      <c r="D384" s="34" t="s">
        <v>16</v>
      </c>
      <c r="E384" s="34" t="s">
        <v>35</v>
      </c>
      <c r="F384" s="34" t="s">
        <v>168</v>
      </c>
      <c r="G384" s="21"/>
      <c r="H384" s="21"/>
      <c r="I384" s="21" t="s">
        <v>14</v>
      </c>
      <c r="J384" s="21" t="s">
        <v>13</v>
      </c>
      <c r="M384" s="12"/>
    </row>
    <row r="385" spans="1:13" ht="18" customHeight="1">
      <c r="A385" s="4">
        <v>384</v>
      </c>
      <c r="B385" s="37">
        <v>37793</v>
      </c>
      <c r="C385" s="34" t="s">
        <v>144</v>
      </c>
      <c r="D385" s="34" t="s">
        <v>7</v>
      </c>
      <c r="E385" s="34" t="s">
        <v>6</v>
      </c>
      <c r="F385" s="34" t="s">
        <v>163</v>
      </c>
      <c r="G385" s="21"/>
      <c r="H385" s="21"/>
      <c r="I385" s="21" t="s">
        <v>37</v>
      </c>
      <c r="J385" s="21" t="s">
        <v>38</v>
      </c>
      <c r="M385" s="12"/>
    </row>
    <row r="386" spans="1:13" ht="18" customHeight="1">
      <c r="A386" s="4">
        <v>385</v>
      </c>
      <c r="B386" s="37">
        <v>37793</v>
      </c>
      <c r="C386" s="34" t="s">
        <v>17</v>
      </c>
      <c r="D386" s="34" t="s">
        <v>210</v>
      </c>
      <c r="E386" s="34" t="s">
        <v>43</v>
      </c>
      <c r="F386" s="34" t="s">
        <v>46</v>
      </c>
      <c r="G386" s="21"/>
      <c r="H386" s="21"/>
      <c r="I386" s="21" t="s">
        <v>19</v>
      </c>
      <c r="J386" s="21" t="s">
        <v>20</v>
      </c>
      <c r="M386" s="12"/>
    </row>
    <row r="387" spans="1:13" ht="18" customHeight="1">
      <c r="A387" s="4">
        <v>386</v>
      </c>
      <c r="B387" s="37">
        <v>37794</v>
      </c>
      <c r="C387" s="34" t="s">
        <v>5</v>
      </c>
      <c r="D387" s="34" t="s">
        <v>148</v>
      </c>
      <c r="E387" s="34" t="s">
        <v>131</v>
      </c>
      <c r="F387" s="34" t="s">
        <v>12</v>
      </c>
      <c r="G387" s="21"/>
      <c r="H387" s="21"/>
      <c r="I387" s="21" t="s">
        <v>32</v>
      </c>
      <c r="J387" s="21" t="s">
        <v>26</v>
      </c>
      <c r="M387" s="12"/>
    </row>
    <row r="388" spans="1:13" ht="18" customHeight="1">
      <c r="A388" s="4">
        <v>387</v>
      </c>
      <c r="B388" s="37">
        <v>37794</v>
      </c>
      <c r="C388" s="34" t="s">
        <v>168</v>
      </c>
      <c r="D388" s="34" t="s">
        <v>21</v>
      </c>
      <c r="E388" s="34" t="s">
        <v>16</v>
      </c>
      <c r="F388" s="34" t="s">
        <v>35</v>
      </c>
      <c r="G388" s="21"/>
      <c r="H388" s="21"/>
      <c r="I388" s="21" t="s">
        <v>14</v>
      </c>
      <c r="J388" s="21" t="s">
        <v>13</v>
      </c>
      <c r="M388" s="12"/>
    </row>
    <row r="389" spans="1:13" ht="18" customHeight="1">
      <c r="A389" s="4">
        <v>388</v>
      </c>
      <c r="B389" s="37">
        <v>37794</v>
      </c>
      <c r="C389" s="34" t="s">
        <v>46</v>
      </c>
      <c r="D389" s="34" t="s">
        <v>4</v>
      </c>
      <c r="E389" s="34" t="s">
        <v>210</v>
      </c>
      <c r="F389" s="34" t="s">
        <v>43</v>
      </c>
      <c r="G389" s="21"/>
      <c r="H389" s="21"/>
      <c r="I389" s="21" t="s">
        <v>19</v>
      </c>
      <c r="J389" s="21" t="s">
        <v>20</v>
      </c>
      <c r="M389" s="12"/>
    </row>
    <row r="390" spans="1:13" ht="18" customHeight="1">
      <c r="A390" s="4">
        <v>389</v>
      </c>
      <c r="B390" s="37">
        <v>37794</v>
      </c>
      <c r="C390" s="34" t="s">
        <v>23</v>
      </c>
      <c r="D390" s="34" t="s">
        <v>214</v>
      </c>
      <c r="E390" s="34" t="s">
        <v>146</v>
      </c>
      <c r="F390" s="34" t="s">
        <v>185</v>
      </c>
      <c r="G390" s="21"/>
      <c r="H390" s="21"/>
      <c r="I390" s="21" t="s">
        <v>227</v>
      </c>
      <c r="J390" s="21" t="s">
        <v>31</v>
      </c>
      <c r="M390" s="12"/>
    </row>
    <row r="391" spans="1:13" ht="18" customHeight="1">
      <c r="A391" s="4">
        <v>390</v>
      </c>
      <c r="B391" s="37">
        <v>37794</v>
      </c>
      <c r="C391" s="34" t="s">
        <v>30</v>
      </c>
      <c r="D391" s="34" t="s">
        <v>178</v>
      </c>
      <c r="E391" s="34" t="s">
        <v>29</v>
      </c>
      <c r="F391" s="34" t="s">
        <v>213</v>
      </c>
      <c r="G391" s="21"/>
      <c r="H391" s="21"/>
      <c r="I391" s="21" t="s">
        <v>8</v>
      </c>
      <c r="J391" s="21" t="s">
        <v>228</v>
      </c>
      <c r="M391" s="12"/>
    </row>
    <row r="392" spans="1:13" ht="18" customHeight="1">
      <c r="A392" s="4">
        <v>391</v>
      </c>
      <c r="B392" s="37">
        <v>37794</v>
      </c>
      <c r="C392" s="34" t="s">
        <v>163</v>
      </c>
      <c r="D392" s="34" t="s">
        <v>166</v>
      </c>
      <c r="E392" s="34" t="s">
        <v>7</v>
      </c>
      <c r="F392" s="34" t="s">
        <v>6</v>
      </c>
      <c r="G392" s="21"/>
      <c r="H392" s="21"/>
      <c r="I392" s="21" t="s">
        <v>37</v>
      </c>
      <c r="J392" s="21" t="s">
        <v>38</v>
      </c>
      <c r="M392" s="12"/>
    </row>
    <row r="393" spans="1:13" ht="18" customHeight="1">
      <c r="A393" s="4">
        <v>392</v>
      </c>
      <c r="B393" s="37">
        <v>37795</v>
      </c>
      <c r="C393" s="34" t="s">
        <v>153</v>
      </c>
      <c r="D393" s="34" t="s">
        <v>182</v>
      </c>
      <c r="E393" s="34" t="s">
        <v>47</v>
      </c>
      <c r="F393" s="34" t="s">
        <v>142</v>
      </c>
      <c r="G393" s="21"/>
      <c r="H393" s="21"/>
      <c r="I393" s="21" t="s">
        <v>228</v>
      </c>
      <c r="J393" s="21" t="s">
        <v>31</v>
      </c>
      <c r="M393" s="12"/>
    </row>
    <row r="394" spans="1:13" ht="18" customHeight="1">
      <c r="A394" s="4">
        <v>393</v>
      </c>
      <c r="B394" s="37">
        <v>37795</v>
      </c>
      <c r="C394" s="34" t="s">
        <v>213</v>
      </c>
      <c r="D394" s="34" t="s">
        <v>12</v>
      </c>
      <c r="E394" s="34" t="s">
        <v>179</v>
      </c>
      <c r="F394" s="34" t="s">
        <v>178</v>
      </c>
      <c r="G394" s="21"/>
      <c r="H394" s="21"/>
      <c r="I394" s="21" t="s">
        <v>32</v>
      </c>
      <c r="J394" s="21" t="s">
        <v>8</v>
      </c>
      <c r="M394" s="12"/>
    </row>
    <row r="395" spans="1:13" ht="18" customHeight="1">
      <c r="A395" s="4">
        <v>394</v>
      </c>
      <c r="B395" s="37">
        <v>37795</v>
      </c>
      <c r="C395" s="36" t="s">
        <v>146</v>
      </c>
      <c r="D395" s="34" t="s">
        <v>173</v>
      </c>
      <c r="E395" s="34" t="s">
        <v>229</v>
      </c>
      <c r="F395" s="34" t="s">
        <v>214</v>
      </c>
      <c r="G395" s="21"/>
      <c r="H395" s="21"/>
      <c r="I395" s="21" t="s">
        <v>26</v>
      </c>
      <c r="J395" s="21" t="s">
        <v>227</v>
      </c>
      <c r="M395" s="13"/>
    </row>
    <row r="396" spans="1:13" ht="18" customHeight="1">
      <c r="A396" s="4">
        <v>395</v>
      </c>
      <c r="B396" s="37">
        <v>37796</v>
      </c>
      <c r="C396" s="34" t="s">
        <v>178</v>
      </c>
      <c r="D396" s="34" t="s">
        <v>5</v>
      </c>
      <c r="E396" s="34" t="s">
        <v>30</v>
      </c>
      <c r="F396" s="34" t="s">
        <v>148</v>
      </c>
      <c r="G396" s="21"/>
      <c r="H396" s="21"/>
      <c r="I396" s="21" t="s">
        <v>32</v>
      </c>
      <c r="J396" s="21" t="s">
        <v>8</v>
      </c>
      <c r="M396" s="12"/>
    </row>
    <row r="397" spans="1:13" ht="18" customHeight="1">
      <c r="A397" s="4">
        <v>396</v>
      </c>
      <c r="B397" s="37">
        <v>37796</v>
      </c>
      <c r="C397" s="34" t="s">
        <v>10</v>
      </c>
      <c r="D397" s="34" t="s">
        <v>144</v>
      </c>
      <c r="E397" s="34" t="s">
        <v>166</v>
      </c>
      <c r="F397" s="34" t="s">
        <v>218</v>
      </c>
      <c r="G397" s="21"/>
      <c r="H397" s="21"/>
      <c r="I397" s="21" t="s">
        <v>37</v>
      </c>
      <c r="J397" s="21" t="s">
        <v>13</v>
      </c>
      <c r="M397" s="12"/>
    </row>
    <row r="398" spans="1:13" ht="18" customHeight="1">
      <c r="A398" s="4">
        <v>397</v>
      </c>
      <c r="B398" s="37">
        <v>37796</v>
      </c>
      <c r="C398" s="34" t="s">
        <v>142</v>
      </c>
      <c r="D398" s="34" t="s">
        <v>47</v>
      </c>
      <c r="E398" s="34" t="s">
        <v>161</v>
      </c>
      <c r="F398" s="34" t="s">
        <v>182</v>
      </c>
      <c r="G398" s="21"/>
      <c r="H398" s="21"/>
      <c r="I398" s="21" t="s">
        <v>228</v>
      </c>
      <c r="J398" s="21" t="s">
        <v>31</v>
      </c>
      <c r="M398" s="12"/>
    </row>
    <row r="399" spans="1:13" ht="18" customHeight="1">
      <c r="A399" s="4">
        <v>398</v>
      </c>
      <c r="B399" s="37">
        <v>37797</v>
      </c>
      <c r="C399" s="21" t="s">
        <v>182</v>
      </c>
      <c r="D399" s="21" t="s">
        <v>161</v>
      </c>
      <c r="E399" s="21" t="s">
        <v>153</v>
      </c>
      <c r="F399" s="21" t="s">
        <v>47</v>
      </c>
      <c r="G399" s="21"/>
      <c r="H399" s="21"/>
      <c r="I399" s="21" t="s">
        <v>228</v>
      </c>
      <c r="J399" s="21" t="s">
        <v>31</v>
      </c>
      <c r="M399" s="12"/>
    </row>
    <row r="400" spans="1:13" ht="18" customHeight="1">
      <c r="A400" s="4">
        <v>399</v>
      </c>
      <c r="B400" s="37">
        <v>37797</v>
      </c>
      <c r="C400" s="34" t="s">
        <v>36</v>
      </c>
      <c r="D400" s="34" t="s">
        <v>168</v>
      </c>
      <c r="E400" s="34" t="s">
        <v>72</v>
      </c>
      <c r="F400" s="34" t="s">
        <v>175</v>
      </c>
      <c r="G400" s="21"/>
      <c r="H400" s="21"/>
      <c r="I400" s="21" t="s">
        <v>14</v>
      </c>
      <c r="J400" s="21" t="s">
        <v>20</v>
      </c>
      <c r="M400" s="12"/>
    </row>
    <row r="401" spans="1:13" ht="18" customHeight="1">
      <c r="A401" s="4">
        <v>400</v>
      </c>
      <c r="B401" s="37">
        <v>37797</v>
      </c>
      <c r="C401" s="34" t="s">
        <v>29</v>
      </c>
      <c r="D401" s="34" t="s">
        <v>213</v>
      </c>
      <c r="E401" s="34" t="s">
        <v>12</v>
      </c>
      <c r="F401" s="34" t="s">
        <v>131</v>
      </c>
      <c r="G401" s="21"/>
      <c r="H401" s="21"/>
      <c r="I401" s="21" t="s">
        <v>32</v>
      </c>
      <c r="J401" s="21" t="s">
        <v>8</v>
      </c>
      <c r="M401" s="12"/>
    </row>
    <row r="402" spans="1:13" ht="18" customHeight="1">
      <c r="A402" s="4">
        <v>401</v>
      </c>
      <c r="B402" s="37">
        <v>37797</v>
      </c>
      <c r="C402" s="34" t="s">
        <v>210</v>
      </c>
      <c r="D402" s="34" t="s">
        <v>163</v>
      </c>
      <c r="E402" s="34" t="s">
        <v>49</v>
      </c>
      <c r="F402" s="34" t="s">
        <v>4</v>
      </c>
      <c r="G402" s="21"/>
      <c r="H402" s="21"/>
      <c r="I402" s="21" t="s">
        <v>38</v>
      </c>
      <c r="J402" s="21" t="s">
        <v>19</v>
      </c>
      <c r="M402" s="12"/>
    </row>
    <row r="403" spans="1:13" ht="18" customHeight="1">
      <c r="A403" s="4">
        <v>402</v>
      </c>
      <c r="B403" s="37">
        <v>37797</v>
      </c>
      <c r="C403" s="34" t="s">
        <v>218</v>
      </c>
      <c r="D403" s="34" t="s">
        <v>46</v>
      </c>
      <c r="E403" s="34" t="s">
        <v>144</v>
      </c>
      <c r="F403" s="34" t="s">
        <v>166</v>
      </c>
      <c r="G403" s="21"/>
      <c r="H403" s="21"/>
      <c r="I403" s="21" t="s">
        <v>37</v>
      </c>
      <c r="J403" s="21" t="s">
        <v>13</v>
      </c>
      <c r="M403" s="12"/>
    </row>
    <row r="404" spans="1:13" ht="18" customHeight="1">
      <c r="A404" s="4">
        <v>403</v>
      </c>
      <c r="B404" s="37">
        <v>37797</v>
      </c>
      <c r="C404" s="34" t="s">
        <v>50</v>
      </c>
      <c r="D404" s="34" t="s">
        <v>23</v>
      </c>
      <c r="E404" s="34" t="s">
        <v>185</v>
      </c>
      <c r="F404" s="34" t="s">
        <v>24</v>
      </c>
      <c r="G404" s="21"/>
      <c r="H404" s="21"/>
      <c r="I404" s="21" t="s">
        <v>26</v>
      </c>
      <c r="J404" s="21" t="s">
        <v>227</v>
      </c>
      <c r="M404" s="12"/>
    </row>
    <row r="405" spans="1:13" ht="18" customHeight="1">
      <c r="A405" s="4">
        <v>404</v>
      </c>
      <c r="B405" s="37">
        <v>37798</v>
      </c>
      <c r="C405" s="34" t="s">
        <v>166</v>
      </c>
      <c r="D405" s="34" t="s">
        <v>10</v>
      </c>
      <c r="E405" s="34" t="s">
        <v>46</v>
      </c>
      <c r="F405" s="34" t="s">
        <v>144</v>
      </c>
      <c r="G405" s="21"/>
      <c r="H405" s="21"/>
      <c r="I405" s="21" t="s">
        <v>37</v>
      </c>
      <c r="J405" s="21" t="s">
        <v>13</v>
      </c>
      <c r="M405" s="12"/>
    </row>
    <row r="406" spans="1:13" ht="18" customHeight="1">
      <c r="A406" s="4">
        <v>405</v>
      </c>
      <c r="B406" s="37">
        <v>37798</v>
      </c>
      <c r="C406" s="34" t="s">
        <v>4</v>
      </c>
      <c r="D406" s="34" t="s">
        <v>22</v>
      </c>
      <c r="E406" s="34" t="s">
        <v>163</v>
      </c>
      <c r="F406" s="34" t="s">
        <v>49</v>
      </c>
      <c r="G406" s="21"/>
      <c r="H406" s="21"/>
      <c r="I406" s="21" t="s">
        <v>38</v>
      </c>
      <c r="J406" s="21" t="s">
        <v>19</v>
      </c>
      <c r="M406" s="12"/>
    </row>
    <row r="407" spans="1:13" ht="18" customHeight="1">
      <c r="A407" s="4">
        <v>406</v>
      </c>
      <c r="B407" s="38">
        <v>37798</v>
      </c>
      <c r="C407" s="21" t="s">
        <v>175</v>
      </c>
      <c r="D407" s="21" t="s">
        <v>35</v>
      </c>
      <c r="E407" s="21" t="s">
        <v>168</v>
      </c>
      <c r="F407" s="21" t="s">
        <v>72</v>
      </c>
      <c r="G407" s="21"/>
      <c r="H407" s="21"/>
      <c r="I407" s="21" t="s">
        <v>14</v>
      </c>
      <c r="J407" s="21" t="s">
        <v>20</v>
      </c>
      <c r="M407" s="12"/>
    </row>
    <row r="408" spans="1:13" ht="18" customHeight="1">
      <c r="A408" s="4">
        <v>407</v>
      </c>
      <c r="B408" s="37">
        <v>37799</v>
      </c>
      <c r="C408" s="34" t="s">
        <v>72</v>
      </c>
      <c r="D408" s="34" t="s">
        <v>16</v>
      </c>
      <c r="E408" s="34" t="s">
        <v>35</v>
      </c>
      <c r="F408" s="34" t="s">
        <v>168</v>
      </c>
      <c r="G408" s="21"/>
      <c r="H408" s="21"/>
      <c r="I408" s="21" t="s">
        <v>20</v>
      </c>
      <c r="J408" s="21" t="s">
        <v>37</v>
      </c>
      <c r="M408" s="12"/>
    </row>
    <row r="409" spans="1:13" ht="18" customHeight="1">
      <c r="A409" s="4">
        <v>408</v>
      </c>
      <c r="B409" s="37">
        <v>37799</v>
      </c>
      <c r="C409" s="34" t="s">
        <v>47</v>
      </c>
      <c r="D409" s="34" t="s">
        <v>153</v>
      </c>
      <c r="E409" s="34" t="s">
        <v>142</v>
      </c>
      <c r="F409" s="34" t="s">
        <v>161</v>
      </c>
      <c r="G409" s="21"/>
      <c r="H409" s="21"/>
      <c r="I409" s="21" t="s">
        <v>228</v>
      </c>
      <c r="J409" s="21" t="s">
        <v>32</v>
      </c>
      <c r="M409" s="12"/>
    </row>
    <row r="410" spans="1:13" ht="18" customHeight="1">
      <c r="A410" s="4">
        <v>409</v>
      </c>
      <c r="B410" s="37">
        <v>37799</v>
      </c>
      <c r="C410" s="34" t="s">
        <v>49</v>
      </c>
      <c r="D410" s="34" t="s">
        <v>210</v>
      </c>
      <c r="E410" s="34" t="s">
        <v>10</v>
      </c>
      <c r="F410" s="34" t="s">
        <v>21</v>
      </c>
      <c r="G410" s="21"/>
      <c r="H410" s="21"/>
      <c r="I410" s="21" t="s">
        <v>13</v>
      </c>
      <c r="J410" s="21" t="s">
        <v>38</v>
      </c>
      <c r="M410" s="12"/>
    </row>
    <row r="411" spans="1:13" ht="18" customHeight="1">
      <c r="A411" s="4">
        <v>410</v>
      </c>
      <c r="B411" s="37">
        <v>37799</v>
      </c>
      <c r="C411" s="34" t="s">
        <v>144</v>
      </c>
      <c r="D411" s="34" t="s">
        <v>218</v>
      </c>
      <c r="E411" s="34" t="s">
        <v>22</v>
      </c>
      <c r="F411" s="34" t="s">
        <v>15</v>
      </c>
      <c r="G411" s="21"/>
      <c r="H411" s="21"/>
      <c r="I411" s="21" t="s">
        <v>19</v>
      </c>
      <c r="J411" s="21" t="s">
        <v>14</v>
      </c>
      <c r="M411" s="12"/>
    </row>
    <row r="412" spans="1:13" ht="18" customHeight="1">
      <c r="A412" s="4">
        <v>411</v>
      </c>
      <c r="B412" s="37">
        <v>37800</v>
      </c>
      <c r="C412" s="34" t="s">
        <v>161</v>
      </c>
      <c r="D412" s="34" t="s">
        <v>142</v>
      </c>
      <c r="E412" s="34" t="s">
        <v>182</v>
      </c>
      <c r="F412" s="34" t="s">
        <v>153</v>
      </c>
      <c r="G412" s="21"/>
      <c r="H412" s="21"/>
      <c r="I412" s="21" t="s">
        <v>228</v>
      </c>
      <c r="J412" s="21" t="s">
        <v>32</v>
      </c>
      <c r="M412" s="12"/>
    </row>
    <row r="413" spans="1:13" ht="18" customHeight="1">
      <c r="A413" s="4">
        <v>412</v>
      </c>
      <c r="B413" s="37">
        <v>37800</v>
      </c>
      <c r="C413" s="34" t="s">
        <v>179</v>
      </c>
      <c r="D413" s="34" t="s">
        <v>29</v>
      </c>
      <c r="E413" s="36" t="s">
        <v>131</v>
      </c>
      <c r="F413" s="34" t="s">
        <v>5</v>
      </c>
      <c r="G413" s="21"/>
      <c r="H413" s="21"/>
      <c r="I413" s="21" t="s">
        <v>31</v>
      </c>
      <c r="J413" s="21" t="s">
        <v>227</v>
      </c>
      <c r="M413" s="12"/>
    </row>
    <row r="414" spans="1:13" ht="18" customHeight="1">
      <c r="A414" s="4">
        <v>413</v>
      </c>
      <c r="B414" s="37">
        <v>37800</v>
      </c>
      <c r="C414" s="34" t="s">
        <v>168</v>
      </c>
      <c r="D414" s="34" t="s">
        <v>175</v>
      </c>
      <c r="E414" s="34" t="s">
        <v>16</v>
      </c>
      <c r="F414" s="34" t="s">
        <v>35</v>
      </c>
      <c r="G414" s="21"/>
      <c r="H414" s="21"/>
      <c r="I414" s="21" t="s">
        <v>20</v>
      </c>
      <c r="J414" s="21" t="s">
        <v>37</v>
      </c>
      <c r="M414" s="12"/>
    </row>
    <row r="415" spans="1:13" ht="18" customHeight="1">
      <c r="A415" s="4">
        <v>414</v>
      </c>
      <c r="B415" s="37">
        <v>37800</v>
      </c>
      <c r="C415" s="34" t="s">
        <v>15</v>
      </c>
      <c r="D415" s="34" t="s">
        <v>166</v>
      </c>
      <c r="E415" s="34" t="s">
        <v>218</v>
      </c>
      <c r="F415" s="34" t="s">
        <v>22</v>
      </c>
      <c r="G415" s="21"/>
      <c r="H415" s="21"/>
      <c r="I415" s="21" t="s">
        <v>19</v>
      </c>
      <c r="J415" s="21" t="s">
        <v>14</v>
      </c>
      <c r="M415" s="12"/>
    </row>
    <row r="416" spans="1:13" ht="18" customHeight="1">
      <c r="A416" s="4">
        <v>415</v>
      </c>
      <c r="B416" s="37">
        <v>37800</v>
      </c>
      <c r="C416" s="34" t="s">
        <v>24</v>
      </c>
      <c r="D416" s="34" t="s">
        <v>30</v>
      </c>
      <c r="E416" s="34" t="s">
        <v>213</v>
      </c>
      <c r="F416" s="34" t="s">
        <v>12</v>
      </c>
      <c r="G416" s="21"/>
      <c r="H416" s="21"/>
      <c r="I416" s="21" t="s">
        <v>8</v>
      </c>
      <c r="J416" s="21" t="s">
        <v>26</v>
      </c>
      <c r="M416" s="12"/>
    </row>
    <row r="417" spans="1:13" ht="18" customHeight="1">
      <c r="A417" s="4">
        <v>416</v>
      </c>
      <c r="B417" s="37">
        <v>37800</v>
      </c>
      <c r="C417" s="34" t="s">
        <v>21</v>
      </c>
      <c r="D417" s="34" t="s">
        <v>4</v>
      </c>
      <c r="E417" s="34" t="s">
        <v>210</v>
      </c>
      <c r="F417" s="34" t="s">
        <v>10</v>
      </c>
      <c r="G417" s="21"/>
      <c r="H417" s="21"/>
      <c r="I417" s="21" t="s">
        <v>13</v>
      </c>
      <c r="J417" s="21" t="s">
        <v>38</v>
      </c>
      <c r="M417" s="12"/>
    </row>
    <row r="418" spans="1:13" ht="18" customHeight="1">
      <c r="A418" s="4">
        <v>417</v>
      </c>
      <c r="B418" s="37">
        <v>37801</v>
      </c>
      <c r="C418" s="34" t="s">
        <v>148</v>
      </c>
      <c r="D418" s="34" t="s">
        <v>12</v>
      </c>
      <c r="E418" s="34" t="s">
        <v>30</v>
      </c>
      <c r="F418" s="34" t="s">
        <v>213</v>
      </c>
      <c r="G418" s="21"/>
      <c r="H418" s="21"/>
      <c r="I418" s="21" t="s">
        <v>8</v>
      </c>
      <c r="J418" s="21" t="s">
        <v>26</v>
      </c>
      <c r="M418" s="12"/>
    </row>
    <row r="419" spans="1:13" ht="18" customHeight="1">
      <c r="A419" s="4">
        <v>418</v>
      </c>
      <c r="B419" s="37">
        <v>37801</v>
      </c>
      <c r="C419" s="34" t="s">
        <v>35</v>
      </c>
      <c r="D419" s="34" t="s">
        <v>72</v>
      </c>
      <c r="E419" s="34" t="s">
        <v>175</v>
      </c>
      <c r="F419" s="34" t="s">
        <v>16</v>
      </c>
      <c r="G419" s="21"/>
      <c r="H419" s="21"/>
      <c r="I419" s="21" t="s">
        <v>20</v>
      </c>
      <c r="J419" s="21" t="s">
        <v>37</v>
      </c>
      <c r="M419" s="12"/>
    </row>
    <row r="420" spans="1:13" ht="18" customHeight="1">
      <c r="A420" s="4">
        <v>419</v>
      </c>
      <c r="B420" s="37">
        <v>37801</v>
      </c>
      <c r="C420" s="34" t="s">
        <v>153</v>
      </c>
      <c r="D420" s="34" t="s">
        <v>182</v>
      </c>
      <c r="E420" s="34" t="s">
        <v>47</v>
      </c>
      <c r="F420" s="34" t="s">
        <v>142</v>
      </c>
      <c r="G420" s="21"/>
      <c r="H420" s="21"/>
      <c r="I420" s="21" t="s">
        <v>228</v>
      </c>
      <c r="J420" s="21" t="s">
        <v>32</v>
      </c>
      <c r="M420" s="12"/>
    </row>
    <row r="421" spans="1:13" ht="18" customHeight="1">
      <c r="A421" s="4">
        <v>420</v>
      </c>
      <c r="B421" s="37">
        <v>37801</v>
      </c>
      <c r="C421" s="34" t="s">
        <v>10</v>
      </c>
      <c r="D421" s="34" t="s">
        <v>49</v>
      </c>
      <c r="E421" s="34" t="s">
        <v>4</v>
      </c>
      <c r="F421" s="34" t="s">
        <v>210</v>
      </c>
      <c r="G421" s="21"/>
      <c r="H421" s="21"/>
      <c r="I421" s="21" t="s">
        <v>13</v>
      </c>
      <c r="J421" s="21" t="s">
        <v>38</v>
      </c>
      <c r="M421" s="12"/>
    </row>
    <row r="422" spans="1:13" ht="18" customHeight="1">
      <c r="A422" s="4">
        <v>421</v>
      </c>
      <c r="B422" s="37">
        <v>37801</v>
      </c>
      <c r="C422" s="34" t="s">
        <v>50</v>
      </c>
      <c r="D422" s="34" t="s">
        <v>5</v>
      </c>
      <c r="E422" s="34" t="s">
        <v>29</v>
      </c>
      <c r="F422" s="34" t="s">
        <v>131</v>
      </c>
      <c r="G422" s="21"/>
      <c r="H422" s="21"/>
      <c r="I422" s="21" t="s">
        <v>31</v>
      </c>
      <c r="J422" s="21" t="s">
        <v>227</v>
      </c>
      <c r="M422" s="12"/>
    </row>
    <row r="423" spans="1:13" ht="18" customHeight="1">
      <c r="A423" s="4">
        <v>422</v>
      </c>
      <c r="B423" s="37">
        <v>37801</v>
      </c>
      <c r="C423" s="34" t="s">
        <v>22</v>
      </c>
      <c r="D423" s="34" t="s">
        <v>144</v>
      </c>
      <c r="E423" s="34" t="s">
        <v>166</v>
      </c>
      <c r="F423" s="34" t="s">
        <v>218</v>
      </c>
      <c r="G423" s="21"/>
      <c r="H423" s="21"/>
      <c r="I423" s="21" t="s">
        <v>19</v>
      </c>
      <c r="J423" s="21" t="s">
        <v>14</v>
      </c>
      <c r="M423" s="12"/>
    </row>
    <row r="424" spans="1:13" ht="18" customHeight="1">
      <c r="A424" s="4">
        <v>423</v>
      </c>
      <c r="B424" s="37">
        <v>37802</v>
      </c>
      <c r="C424" s="34" t="s">
        <v>173</v>
      </c>
      <c r="D424" s="34" t="s">
        <v>214</v>
      </c>
      <c r="E424" s="34" t="s">
        <v>146</v>
      </c>
      <c r="F424" s="34" t="s">
        <v>185</v>
      </c>
      <c r="G424" s="21"/>
      <c r="H424" s="21"/>
      <c r="I424" s="21" t="s">
        <v>227</v>
      </c>
      <c r="J424" s="21" t="s">
        <v>228</v>
      </c>
      <c r="M424" s="12"/>
    </row>
    <row r="425" spans="1:13" ht="18" customHeight="1">
      <c r="A425" s="4">
        <v>424</v>
      </c>
      <c r="B425" s="37">
        <v>37802</v>
      </c>
      <c r="C425" s="34" t="s">
        <v>23</v>
      </c>
      <c r="D425" s="34" t="s">
        <v>50</v>
      </c>
      <c r="E425" s="34" t="s">
        <v>161</v>
      </c>
      <c r="F425" s="34" t="s">
        <v>182</v>
      </c>
      <c r="G425" s="21"/>
      <c r="H425" s="21"/>
      <c r="I425" s="21" t="s">
        <v>26</v>
      </c>
      <c r="J425" s="21" t="s">
        <v>32</v>
      </c>
      <c r="M425" s="12"/>
    </row>
    <row r="426" spans="1:13" ht="18" customHeight="1">
      <c r="A426" s="4">
        <v>425</v>
      </c>
      <c r="B426" s="37">
        <v>37803</v>
      </c>
      <c r="C426" s="34" t="s">
        <v>185</v>
      </c>
      <c r="D426" s="34" t="s">
        <v>146</v>
      </c>
      <c r="E426" s="34" t="s">
        <v>214</v>
      </c>
      <c r="F426" s="34" t="s">
        <v>153</v>
      </c>
      <c r="G426" s="21"/>
      <c r="H426" s="21"/>
      <c r="I426" s="21" t="s">
        <v>227</v>
      </c>
      <c r="J426" s="21" t="s">
        <v>228</v>
      </c>
      <c r="M426" s="12"/>
    </row>
    <row r="427" spans="1:13" ht="18" customHeight="1">
      <c r="A427" s="4">
        <v>426</v>
      </c>
      <c r="B427" s="37">
        <v>37803</v>
      </c>
      <c r="C427" s="34" t="s">
        <v>210</v>
      </c>
      <c r="D427" s="34" t="s">
        <v>163</v>
      </c>
      <c r="E427" s="34" t="s">
        <v>6</v>
      </c>
      <c r="F427" s="34" t="s">
        <v>4</v>
      </c>
      <c r="G427" s="21"/>
      <c r="H427" s="21"/>
      <c r="I427" s="21" t="s">
        <v>13</v>
      </c>
      <c r="J427" s="21" t="s">
        <v>14</v>
      </c>
      <c r="M427" s="12"/>
    </row>
    <row r="428" spans="1:13" ht="18" customHeight="1">
      <c r="A428" s="4">
        <v>427</v>
      </c>
      <c r="B428" s="37">
        <v>37803</v>
      </c>
      <c r="C428" s="34" t="s">
        <v>131</v>
      </c>
      <c r="D428" s="34" t="s">
        <v>148</v>
      </c>
      <c r="E428" s="34" t="s">
        <v>178</v>
      </c>
      <c r="F428" s="34" t="s">
        <v>211</v>
      </c>
      <c r="G428" s="21"/>
      <c r="H428" s="21"/>
      <c r="I428" s="21" t="s">
        <v>31</v>
      </c>
      <c r="J428" s="21" t="s">
        <v>8</v>
      </c>
      <c r="M428" s="12"/>
    </row>
    <row r="429" spans="1:13" ht="18" customHeight="1">
      <c r="A429" s="4">
        <v>428</v>
      </c>
      <c r="B429" s="37">
        <v>37804</v>
      </c>
      <c r="C429" s="34" t="s">
        <v>166</v>
      </c>
      <c r="D429" s="34" t="s">
        <v>43</v>
      </c>
      <c r="E429" s="34" t="s">
        <v>46</v>
      </c>
      <c r="F429" s="34" t="s">
        <v>144</v>
      </c>
      <c r="G429" s="21"/>
      <c r="H429" s="21"/>
      <c r="I429" s="21" t="s">
        <v>38</v>
      </c>
      <c r="J429" s="21" t="s">
        <v>20</v>
      </c>
      <c r="M429" s="12"/>
    </row>
    <row r="430" spans="1:13" ht="18" customHeight="1">
      <c r="A430" s="4">
        <v>429</v>
      </c>
      <c r="B430" s="37">
        <v>37804</v>
      </c>
      <c r="C430" s="34" t="s">
        <v>4</v>
      </c>
      <c r="D430" s="34" t="s">
        <v>10</v>
      </c>
      <c r="E430" s="34" t="s">
        <v>163</v>
      </c>
      <c r="F430" s="34" t="s">
        <v>6</v>
      </c>
      <c r="G430" s="21"/>
      <c r="H430" s="21"/>
      <c r="I430" s="21" t="s">
        <v>13</v>
      </c>
      <c r="J430" s="21" t="s">
        <v>14</v>
      </c>
      <c r="M430" s="12"/>
    </row>
    <row r="431" spans="1:13" ht="18" customHeight="1">
      <c r="A431" s="4">
        <v>430</v>
      </c>
      <c r="B431" s="37">
        <v>37804</v>
      </c>
      <c r="C431" s="34" t="s">
        <v>175</v>
      </c>
      <c r="D431" s="34" t="s">
        <v>35</v>
      </c>
      <c r="E431" s="34" t="s">
        <v>17</v>
      </c>
      <c r="F431" s="34" t="s">
        <v>72</v>
      </c>
      <c r="G431" s="21"/>
      <c r="H431" s="21"/>
      <c r="I431" s="21" t="s">
        <v>19</v>
      </c>
      <c r="J431" s="21" t="s">
        <v>37</v>
      </c>
      <c r="M431" s="12"/>
    </row>
    <row r="432" spans="1:13" ht="18" customHeight="1">
      <c r="A432" s="4">
        <v>431</v>
      </c>
      <c r="B432" s="37">
        <v>37804</v>
      </c>
      <c r="C432" s="34" t="s">
        <v>12</v>
      </c>
      <c r="D432" s="34" t="s">
        <v>29</v>
      </c>
      <c r="E432" s="34" t="s">
        <v>179</v>
      </c>
      <c r="F432" s="34" t="s">
        <v>178</v>
      </c>
      <c r="G432" s="21"/>
      <c r="H432" s="21"/>
      <c r="I432" s="21" t="s">
        <v>31</v>
      </c>
      <c r="J432" s="21" t="s">
        <v>8</v>
      </c>
      <c r="M432" s="12"/>
    </row>
    <row r="433" spans="1:13" ht="18" customHeight="1">
      <c r="A433" s="4">
        <v>432</v>
      </c>
      <c r="B433" s="37">
        <v>37806</v>
      </c>
      <c r="C433" s="34" t="s">
        <v>5</v>
      </c>
      <c r="D433" s="34" t="s">
        <v>47</v>
      </c>
      <c r="E433" s="34" t="s">
        <v>161</v>
      </c>
      <c r="F433" s="34" t="s">
        <v>182</v>
      </c>
      <c r="G433" s="21"/>
      <c r="H433" s="21"/>
      <c r="I433" s="21" t="s">
        <v>26</v>
      </c>
      <c r="J433" s="21" t="s">
        <v>31</v>
      </c>
      <c r="M433" s="12"/>
    </row>
    <row r="434" spans="1:13" ht="18" customHeight="1">
      <c r="A434" s="4">
        <v>433</v>
      </c>
      <c r="B434" s="37">
        <v>37806</v>
      </c>
      <c r="C434" s="34" t="s">
        <v>46</v>
      </c>
      <c r="D434" s="34" t="s">
        <v>166</v>
      </c>
      <c r="E434" s="34" t="s">
        <v>33</v>
      </c>
      <c r="F434" s="34" t="s">
        <v>27</v>
      </c>
      <c r="G434" s="21"/>
      <c r="H434" s="21"/>
      <c r="I434" s="21" t="s">
        <v>13</v>
      </c>
      <c r="J434" s="21" t="s">
        <v>19</v>
      </c>
      <c r="M434" s="12"/>
    </row>
    <row r="435" spans="1:13" ht="18" customHeight="1">
      <c r="A435" s="4">
        <v>434</v>
      </c>
      <c r="B435" s="37">
        <v>37806</v>
      </c>
      <c r="C435" s="34" t="s">
        <v>6</v>
      </c>
      <c r="D435" s="34" t="s">
        <v>210</v>
      </c>
      <c r="E435" s="34" t="s">
        <v>10</v>
      </c>
      <c r="F435" s="34" t="s">
        <v>163</v>
      </c>
      <c r="G435" s="21"/>
      <c r="H435" s="21"/>
      <c r="I435" s="21" t="s">
        <v>37</v>
      </c>
      <c r="J435" s="21" t="s">
        <v>20</v>
      </c>
      <c r="M435" s="12"/>
    </row>
    <row r="436" spans="1:13" ht="18" customHeight="1">
      <c r="A436" s="4">
        <v>435</v>
      </c>
      <c r="B436" s="37">
        <v>37806</v>
      </c>
      <c r="C436" s="34" t="s">
        <v>30</v>
      </c>
      <c r="D436" s="34" t="s">
        <v>131</v>
      </c>
      <c r="E436" s="34" t="s">
        <v>148</v>
      </c>
      <c r="F436" s="34" t="s">
        <v>29</v>
      </c>
      <c r="G436" s="21"/>
      <c r="H436" s="21"/>
      <c r="I436" s="21" t="s">
        <v>32</v>
      </c>
      <c r="J436" s="21" t="s">
        <v>227</v>
      </c>
      <c r="M436" s="12"/>
    </row>
    <row r="437" spans="1:13" ht="18" customHeight="1">
      <c r="A437" s="4">
        <v>436</v>
      </c>
      <c r="B437" s="37">
        <v>37807</v>
      </c>
      <c r="C437" s="34" t="s">
        <v>182</v>
      </c>
      <c r="D437" s="34" t="s">
        <v>161</v>
      </c>
      <c r="E437" s="36" t="s">
        <v>142</v>
      </c>
      <c r="F437" s="34" t="s">
        <v>47</v>
      </c>
      <c r="G437" s="21"/>
      <c r="H437" s="21"/>
      <c r="I437" s="21" t="s">
        <v>26</v>
      </c>
      <c r="J437" s="21" t="s">
        <v>31</v>
      </c>
      <c r="M437" s="12"/>
    </row>
    <row r="438" spans="1:13" ht="18" customHeight="1">
      <c r="A438" s="4">
        <v>437</v>
      </c>
      <c r="B438" s="37">
        <v>37807</v>
      </c>
      <c r="C438" s="34" t="s">
        <v>213</v>
      </c>
      <c r="D438" s="34" t="s">
        <v>12</v>
      </c>
      <c r="E438" s="34" t="s">
        <v>29</v>
      </c>
      <c r="F438" s="34" t="s">
        <v>179</v>
      </c>
      <c r="G438" s="21"/>
      <c r="H438" s="21"/>
      <c r="I438" s="21" t="s">
        <v>32</v>
      </c>
      <c r="J438" s="21" t="s">
        <v>227</v>
      </c>
      <c r="M438" s="12"/>
    </row>
    <row r="439" spans="1:13" ht="18" customHeight="1">
      <c r="A439" s="4">
        <v>438</v>
      </c>
      <c r="B439" s="37">
        <v>37807</v>
      </c>
      <c r="C439" s="34" t="s">
        <v>168</v>
      </c>
      <c r="D439" s="34" t="s">
        <v>175</v>
      </c>
      <c r="E439" s="34" t="s">
        <v>16</v>
      </c>
      <c r="F439" s="34" t="s">
        <v>7</v>
      </c>
      <c r="G439" s="21"/>
      <c r="H439" s="21"/>
      <c r="I439" s="21" t="s">
        <v>38</v>
      </c>
      <c r="J439" s="21" t="s">
        <v>14</v>
      </c>
      <c r="M439" s="12"/>
    </row>
    <row r="440" spans="1:13" ht="18" customHeight="1">
      <c r="A440" s="4">
        <v>439</v>
      </c>
      <c r="B440" s="37">
        <v>37807</v>
      </c>
      <c r="C440" s="34" t="s">
        <v>27</v>
      </c>
      <c r="D440" s="34" t="s">
        <v>17</v>
      </c>
      <c r="E440" s="34" t="s">
        <v>166</v>
      </c>
      <c r="F440" s="34" t="s">
        <v>33</v>
      </c>
      <c r="G440" s="21"/>
      <c r="H440" s="21"/>
      <c r="I440" s="21" t="s">
        <v>13</v>
      </c>
      <c r="J440" s="21" t="s">
        <v>19</v>
      </c>
      <c r="M440" s="12"/>
    </row>
    <row r="441" spans="1:13" ht="18" customHeight="1">
      <c r="A441" s="4">
        <v>440</v>
      </c>
      <c r="B441" s="37">
        <v>37807</v>
      </c>
      <c r="C441" s="34" t="s">
        <v>163</v>
      </c>
      <c r="D441" s="36" t="s">
        <v>4</v>
      </c>
      <c r="E441" s="34" t="s">
        <v>210</v>
      </c>
      <c r="F441" s="34" t="s">
        <v>10</v>
      </c>
      <c r="G441" s="21"/>
      <c r="H441" s="21"/>
      <c r="I441" s="21" t="s">
        <v>37</v>
      </c>
      <c r="J441" s="21" t="s">
        <v>20</v>
      </c>
      <c r="M441" s="12"/>
    </row>
    <row r="442" spans="1:13" ht="18" customHeight="1">
      <c r="A442" s="4">
        <v>441</v>
      </c>
      <c r="B442" s="37">
        <v>37807</v>
      </c>
      <c r="C442" s="34" t="s">
        <v>214</v>
      </c>
      <c r="D442" s="34" t="s">
        <v>50</v>
      </c>
      <c r="E442" s="34" t="s">
        <v>185</v>
      </c>
      <c r="F442" s="34" t="s">
        <v>173</v>
      </c>
      <c r="G442" s="21"/>
      <c r="H442" s="21"/>
      <c r="I442" s="21" t="s">
        <v>228</v>
      </c>
      <c r="J442" s="21" t="s">
        <v>8</v>
      </c>
      <c r="M442" s="12"/>
    </row>
    <row r="443" spans="1:13" ht="18" customHeight="1">
      <c r="A443" s="4">
        <v>442</v>
      </c>
      <c r="B443" s="37">
        <v>37808</v>
      </c>
      <c r="C443" s="34" t="s">
        <v>7</v>
      </c>
      <c r="D443" s="34" t="s">
        <v>231</v>
      </c>
      <c r="E443" s="34" t="s">
        <v>175</v>
      </c>
      <c r="F443" s="34" t="s">
        <v>16</v>
      </c>
      <c r="G443" s="21"/>
      <c r="H443" s="21"/>
      <c r="I443" s="21" t="s">
        <v>38</v>
      </c>
      <c r="J443" s="21" t="s">
        <v>14</v>
      </c>
      <c r="M443" s="12"/>
    </row>
    <row r="444" spans="1:13" ht="18" customHeight="1">
      <c r="A444" s="4">
        <v>443</v>
      </c>
      <c r="B444" s="37">
        <v>37808</v>
      </c>
      <c r="C444" s="34" t="s">
        <v>47</v>
      </c>
      <c r="D444" s="34" t="s">
        <v>142</v>
      </c>
      <c r="E444" s="34" t="s">
        <v>5</v>
      </c>
      <c r="F444" s="34" t="s">
        <v>161</v>
      </c>
      <c r="G444" s="21"/>
      <c r="H444" s="21"/>
      <c r="I444" s="21" t="s">
        <v>26</v>
      </c>
      <c r="J444" s="21" t="s">
        <v>31</v>
      </c>
      <c r="M444" s="12"/>
    </row>
    <row r="445" spans="1:13" ht="18" customHeight="1">
      <c r="A445" s="4">
        <v>444</v>
      </c>
      <c r="B445" s="37">
        <v>37808</v>
      </c>
      <c r="C445" s="34" t="s">
        <v>173</v>
      </c>
      <c r="D445" s="34" t="s">
        <v>185</v>
      </c>
      <c r="E445" s="34" t="s">
        <v>146</v>
      </c>
      <c r="F445" s="34" t="s">
        <v>50</v>
      </c>
      <c r="G445" s="21"/>
      <c r="H445" s="21"/>
      <c r="I445" s="21" t="s">
        <v>228</v>
      </c>
      <c r="J445" s="21" t="s">
        <v>8</v>
      </c>
      <c r="M445" s="12"/>
    </row>
    <row r="446" spans="1:13" ht="18" customHeight="1">
      <c r="A446" s="4">
        <v>445</v>
      </c>
      <c r="B446" s="37">
        <v>37808</v>
      </c>
      <c r="C446" s="34" t="s">
        <v>10</v>
      </c>
      <c r="D446" s="34" t="s">
        <v>6</v>
      </c>
      <c r="E446" s="34" t="s">
        <v>4</v>
      </c>
      <c r="F446" s="34" t="s">
        <v>210</v>
      </c>
      <c r="G446" s="21"/>
      <c r="H446" s="21"/>
      <c r="I446" s="21" t="s">
        <v>37</v>
      </c>
      <c r="J446" s="21" t="s">
        <v>20</v>
      </c>
      <c r="M446" s="12"/>
    </row>
    <row r="447" spans="1:13" ht="18" customHeight="1">
      <c r="A447" s="4">
        <v>446</v>
      </c>
      <c r="B447" s="37">
        <v>37808</v>
      </c>
      <c r="C447" s="34" t="s">
        <v>29</v>
      </c>
      <c r="D447" s="34" t="s">
        <v>179</v>
      </c>
      <c r="E447" s="34" t="s">
        <v>131</v>
      </c>
      <c r="F447" s="34" t="s">
        <v>30</v>
      </c>
      <c r="G447" s="21"/>
      <c r="H447" s="21"/>
      <c r="I447" s="21" t="s">
        <v>32</v>
      </c>
      <c r="J447" s="21" t="s">
        <v>227</v>
      </c>
      <c r="M447" s="12"/>
    </row>
    <row r="448" spans="1:13" ht="18" customHeight="1">
      <c r="A448" s="4">
        <v>447</v>
      </c>
      <c r="B448" s="37">
        <v>37808</v>
      </c>
      <c r="C448" s="34" t="s">
        <v>33</v>
      </c>
      <c r="D448" s="34" t="s">
        <v>46</v>
      </c>
      <c r="E448" s="34" t="s">
        <v>17</v>
      </c>
      <c r="F448" s="34" t="s">
        <v>166</v>
      </c>
      <c r="G448" s="21"/>
      <c r="H448" s="21"/>
      <c r="I448" s="21" t="s">
        <v>13</v>
      </c>
      <c r="J448" s="21" t="s">
        <v>19</v>
      </c>
      <c r="M448" s="12"/>
    </row>
    <row r="449" spans="1:13" ht="18" customHeight="1">
      <c r="A449" s="4">
        <v>448</v>
      </c>
      <c r="B449" s="37">
        <v>37809</v>
      </c>
      <c r="C449" s="34" t="s">
        <v>148</v>
      </c>
      <c r="D449" s="34" t="s">
        <v>178</v>
      </c>
      <c r="E449" s="34" t="s">
        <v>153</v>
      </c>
      <c r="F449" s="34" t="s">
        <v>23</v>
      </c>
      <c r="G449" s="21"/>
      <c r="H449" s="21"/>
      <c r="I449" s="21" t="s">
        <v>8</v>
      </c>
      <c r="J449" s="21" t="s">
        <v>227</v>
      </c>
      <c r="M449" s="12"/>
    </row>
    <row r="450" spans="1:13" ht="18" customHeight="1">
      <c r="A450" s="4">
        <v>449</v>
      </c>
      <c r="B450" s="37">
        <v>37809</v>
      </c>
      <c r="C450" s="34" t="s">
        <v>131</v>
      </c>
      <c r="D450" s="34" t="s">
        <v>213</v>
      </c>
      <c r="E450" s="34" t="s">
        <v>30</v>
      </c>
      <c r="F450" s="34" t="s">
        <v>12</v>
      </c>
      <c r="G450" s="21"/>
      <c r="H450" s="21"/>
      <c r="I450" s="21" t="s">
        <v>32</v>
      </c>
      <c r="J450" s="21" t="s">
        <v>31</v>
      </c>
      <c r="M450" s="12"/>
    </row>
    <row r="451" spans="1:13" ht="18" customHeight="1">
      <c r="A451" s="4">
        <v>450</v>
      </c>
      <c r="B451" s="37">
        <v>37809</v>
      </c>
      <c r="C451" s="34" t="s">
        <v>50</v>
      </c>
      <c r="D451" s="34" t="s">
        <v>146</v>
      </c>
      <c r="E451" s="34" t="s">
        <v>214</v>
      </c>
      <c r="F451" s="34" t="s">
        <v>185</v>
      </c>
      <c r="G451" s="21"/>
      <c r="H451" s="21"/>
      <c r="I451" s="21" t="s">
        <v>228</v>
      </c>
      <c r="J451" s="21" t="s">
        <v>26</v>
      </c>
      <c r="M451" s="12"/>
    </row>
    <row r="452" spans="1:13" ht="18" customHeight="1">
      <c r="A452" s="4">
        <v>451</v>
      </c>
      <c r="B452" s="37">
        <v>37810</v>
      </c>
      <c r="C452" s="34" t="s">
        <v>166</v>
      </c>
      <c r="D452" s="34" t="s">
        <v>144</v>
      </c>
      <c r="E452" s="34" t="s">
        <v>17</v>
      </c>
      <c r="F452" s="34" t="s">
        <v>4</v>
      </c>
      <c r="G452" s="21"/>
      <c r="H452" s="21"/>
      <c r="I452" s="21" t="s">
        <v>14</v>
      </c>
      <c r="J452" s="21" t="s">
        <v>37</v>
      </c>
      <c r="M452" s="12"/>
    </row>
    <row r="453" spans="1:13" ht="18" customHeight="1">
      <c r="A453" s="4">
        <v>452</v>
      </c>
      <c r="B453" s="37">
        <v>37810</v>
      </c>
      <c r="C453" s="34" t="s">
        <v>185</v>
      </c>
      <c r="D453" s="34" t="s">
        <v>214</v>
      </c>
      <c r="E453" s="34" t="s">
        <v>173</v>
      </c>
      <c r="F453" s="34" t="s">
        <v>146</v>
      </c>
      <c r="G453" s="21"/>
      <c r="H453" s="21"/>
      <c r="I453" s="21" t="s">
        <v>228</v>
      </c>
      <c r="J453" s="21" t="s">
        <v>26</v>
      </c>
      <c r="M453" s="12"/>
    </row>
    <row r="454" spans="1:13" ht="18" customHeight="1">
      <c r="A454" s="4">
        <v>453</v>
      </c>
      <c r="B454" s="37">
        <v>37810</v>
      </c>
      <c r="C454" s="34" t="s">
        <v>210</v>
      </c>
      <c r="D454" s="34" t="s">
        <v>163</v>
      </c>
      <c r="E454" s="34" t="s">
        <v>49</v>
      </c>
      <c r="F454" s="34" t="s">
        <v>46</v>
      </c>
      <c r="G454" s="21"/>
      <c r="H454" s="21"/>
      <c r="I454" s="21" t="s">
        <v>19</v>
      </c>
      <c r="J454" s="21" t="s">
        <v>38</v>
      </c>
      <c r="M454" s="12"/>
    </row>
    <row r="455" spans="1:13" ht="18" customHeight="1">
      <c r="A455" s="4">
        <v>454</v>
      </c>
      <c r="B455" s="37">
        <v>37810</v>
      </c>
      <c r="C455" s="34" t="s">
        <v>23</v>
      </c>
      <c r="D455" s="34" t="s">
        <v>153</v>
      </c>
      <c r="E455" s="34" t="s">
        <v>211</v>
      </c>
      <c r="F455" s="34" t="s">
        <v>5</v>
      </c>
      <c r="G455" s="21"/>
      <c r="H455" s="21"/>
      <c r="I455" s="21" t="s">
        <v>8</v>
      </c>
      <c r="J455" s="21" t="s">
        <v>227</v>
      </c>
      <c r="M455" s="12"/>
    </row>
    <row r="456" spans="1:13" ht="18" customHeight="1">
      <c r="A456" s="4">
        <v>455</v>
      </c>
      <c r="B456" s="37">
        <v>37810</v>
      </c>
      <c r="C456" s="34" t="s">
        <v>16</v>
      </c>
      <c r="D456" s="34" t="s">
        <v>168</v>
      </c>
      <c r="E456" s="34" t="s">
        <v>35</v>
      </c>
      <c r="F456" s="34" t="s">
        <v>175</v>
      </c>
      <c r="G456" s="21"/>
      <c r="H456" s="21"/>
      <c r="I456" s="21" t="s">
        <v>20</v>
      </c>
      <c r="J456" s="21" t="s">
        <v>13</v>
      </c>
      <c r="M456" s="12"/>
    </row>
    <row r="457" spans="1:13" ht="18" customHeight="1">
      <c r="A457" s="4">
        <v>456</v>
      </c>
      <c r="B457" s="37">
        <v>37810</v>
      </c>
      <c r="C457" s="34" t="s">
        <v>12</v>
      </c>
      <c r="D457" s="34" t="s">
        <v>30</v>
      </c>
      <c r="E457" s="36" t="s">
        <v>213</v>
      </c>
      <c r="F457" s="34" t="s">
        <v>29</v>
      </c>
      <c r="G457" s="21"/>
      <c r="H457" s="21"/>
      <c r="I457" s="21" t="s">
        <v>32</v>
      </c>
      <c r="J457" s="21" t="s">
        <v>31</v>
      </c>
      <c r="M457" s="12"/>
    </row>
    <row r="458" spans="1:13" ht="18" customHeight="1">
      <c r="A458" s="4">
        <v>457</v>
      </c>
      <c r="B458" s="37">
        <v>37811</v>
      </c>
      <c r="C458" s="34" t="s">
        <v>4</v>
      </c>
      <c r="D458" s="34" t="s">
        <v>72</v>
      </c>
      <c r="E458" s="34" t="s">
        <v>144</v>
      </c>
      <c r="F458" s="34" t="s">
        <v>17</v>
      </c>
      <c r="G458" s="21"/>
      <c r="H458" s="21"/>
      <c r="I458" s="21" t="s">
        <v>14</v>
      </c>
      <c r="J458" s="21" t="s">
        <v>37</v>
      </c>
      <c r="M458" s="12"/>
    </row>
    <row r="459" spans="1:13" ht="18" customHeight="1">
      <c r="A459" s="4">
        <v>458</v>
      </c>
      <c r="B459" s="37">
        <v>37811</v>
      </c>
      <c r="C459" s="34" t="s">
        <v>211</v>
      </c>
      <c r="D459" s="34" t="s">
        <v>5</v>
      </c>
      <c r="E459" s="34" t="s">
        <v>148</v>
      </c>
      <c r="F459" s="34" t="s">
        <v>153</v>
      </c>
      <c r="G459" s="21"/>
      <c r="H459" s="21"/>
      <c r="I459" s="21" t="s">
        <v>8</v>
      </c>
      <c r="J459" s="21" t="s">
        <v>227</v>
      </c>
      <c r="M459" s="12"/>
    </row>
    <row r="460" spans="1:13" ht="18" customHeight="1">
      <c r="A460" s="4">
        <v>459</v>
      </c>
      <c r="B460" s="37">
        <v>37811</v>
      </c>
      <c r="C460" s="34" t="s">
        <v>175</v>
      </c>
      <c r="D460" s="34" t="s">
        <v>7</v>
      </c>
      <c r="E460" s="34" t="s">
        <v>168</v>
      </c>
      <c r="F460" s="34" t="s">
        <v>35</v>
      </c>
      <c r="G460" s="21"/>
      <c r="H460" s="21"/>
      <c r="I460" s="21" t="s">
        <v>20</v>
      </c>
      <c r="J460" s="21" t="s">
        <v>13</v>
      </c>
      <c r="M460" s="12"/>
    </row>
    <row r="461" spans="1:13" ht="18" customHeight="1">
      <c r="A461" s="4">
        <v>460</v>
      </c>
      <c r="B461" s="37">
        <v>37811</v>
      </c>
      <c r="C461" s="34" t="s">
        <v>46</v>
      </c>
      <c r="D461" s="34" t="s">
        <v>10</v>
      </c>
      <c r="E461" s="34" t="s">
        <v>163</v>
      </c>
      <c r="F461" s="34" t="s">
        <v>49</v>
      </c>
      <c r="G461" s="21"/>
      <c r="H461" s="21"/>
      <c r="I461" s="21" t="s">
        <v>19</v>
      </c>
      <c r="J461" s="21" t="s">
        <v>38</v>
      </c>
      <c r="M461" s="12"/>
    </row>
    <row r="462" spans="1:13" ht="18" customHeight="1">
      <c r="A462" s="4">
        <v>461</v>
      </c>
      <c r="B462" s="37">
        <v>37811</v>
      </c>
      <c r="C462" s="34" t="s">
        <v>146</v>
      </c>
      <c r="D462" s="34" t="s">
        <v>173</v>
      </c>
      <c r="E462" s="34" t="s">
        <v>50</v>
      </c>
      <c r="F462" s="34" t="s">
        <v>214</v>
      </c>
      <c r="G462" s="21"/>
      <c r="H462" s="21"/>
      <c r="I462" s="21" t="s">
        <v>228</v>
      </c>
      <c r="J462" s="21" t="s">
        <v>26</v>
      </c>
      <c r="M462" s="12"/>
    </row>
    <row r="463" spans="1:13" ht="18" customHeight="1">
      <c r="A463" s="4">
        <v>462</v>
      </c>
      <c r="B463" s="37">
        <v>37812</v>
      </c>
      <c r="C463" s="34" t="s">
        <v>49</v>
      </c>
      <c r="D463" s="34" t="s">
        <v>210</v>
      </c>
      <c r="E463" s="34" t="s">
        <v>10</v>
      </c>
      <c r="F463" s="34" t="s">
        <v>163</v>
      </c>
      <c r="G463" s="21"/>
      <c r="H463" s="21"/>
      <c r="I463" s="21" t="s">
        <v>19</v>
      </c>
      <c r="J463" s="21" t="s">
        <v>38</v>
      </c>
      <c r="M463" s="12"/>
    </row>
    <row r="464" spans="1:13" ht="18" customHeight="1">
      <c r="A464" s="4">
        <v>463</v>
      </c>
      <c r="B464" s="37">
        <v>37812</v>
      </c>
      <c r="C464" s="34" t="s">
        <v>17</v>
      </c>
      <c r="D464" s="34" t="s">
        <v>166</v>
      </c>
      <c r="E464" s="34" t="s">
        <v>72</v>
      </c>
      <c r="F464" s="34" t="s">
        <v>144</v>
      </c>
      <c r="G464" s="21"/>
      <c r="H464" s="21"/>
      <c r="I464" s="21" t="s">
        <v>14</v>
      </c>
      <c r="J464" s="21" t="s">
        <v>37</v>
      </c>
      <c r="M464" s="12"/>
    </row>
    <row r="465" spans="1:13" ht="18" customHeight="1">
      <c r="A465" s="4">
        <v>464</v>
      </c>
      <c r="B465" s="37">
        <v>37813</v>
      </c>
      <c r="C465" s="34" t="s">
        <v>179</v>
      </c>
      <c r="D465" s="34" t="s">
        <v>131</v>
      </c>
      <c r="E465" s="34" t="s">
        <v>5</v>
      </c>
      <c r="F465" s="34" t="s">
        <v>12</v>
      </c>
      <c r="G465" s="21"/>
      <c r="H465" s="21"/>
      <c r="I465" s="21" t="s">
        <v>31</v>
      </c>
      <c r="J465" s="21" t="s">
        <v>227</v>
      </c>
      <c r="M465" s="12"/>
    </row>
    <row r="466" spans="1:13" ht="18" customHeight="1">
      <c r="A466" s="4">
        <v>465</v>
      </c>
      <c r="B466" s="37">
        <v>37813</v>
      </c>
      <c r="C466" s="34" t="s">
        <v>173</v>
      </c>
      <c r="D466" s="34" t="s">
        <v>142</v>
      </c>
      <c r="E466" s="34" t="s">
        <v>182</v>
      </c>
      <c r="F466" s="34" t="s">
        <v>161</v>
      </c>
      <c r="G466" s="21"/>
      <c r="H466" s="21"/>
      <c r="I466" s="21" t="s">
        <v>26</v>
      </c>
      <c r="J466" s="21" t="s">
        <v>8</v>
      </c>
      <c r="M466" s="12"/>
    </row>
    <row r="467" spans="1:13" ht="18" customHeight="1">
      <c r="A467" s="4">
        <v>466</v>
      </c>
      <c r="B467" s="37">
        <v>37813</v>
      </c>
      <c r="C467" s="34" t="s">
        <v>30</v>
      </c>
      <c r="D467" s="34" t="s">
        <v>148</v>
      </c>
      <c r="E467" s="34" t="s">
        <v>23</v>
      </c>
      <c r="F467" s="34" t="s">
        <v>213</v>
      </c>
      <c r="G467" s="21"/>
      <c r="H467" s="21"/>
      <c r="I467" s="21" t="s">
        <v>32</v>
      </c>
      <c r="J467" s="21" t="s">
        <v>228</v>
      </c>
      <c r="M467" s="12"/>
    </row>
    <row r="468" spans="1:13" ht="18" customHeight="1">
      <c r="A468" s="4">
        <v>467</v>
      </c>
      <c r="B468" s="37">
        <v>37813</v>
      </c>
      <c r="C468" s="34" t="s">
        <v>163</v>
      </c>
      <c r="D468" s="34" t="s">
        <v>218</v>
      </c>
      <c r="E468" s="34" t="s">
        <v>210</v>
      </c>
      <c r="F468" s="34" t="s">
        <v>72</v>
      </c>
      <c r="G468" s="21"/>
      <c r="H468" s="21"/>
      <c r="I468" s="21" t="s">
        <v>38</v>
      </c>
      <c r="J468" s="21" t="s">
        <v>37</v>
      </c>
      <c r="M468" s="12"/>
    </row>
    <row r="469" spans="1:13" ht="18" customHeight="1">
      <c r="A469" s="4">
        <v>468</v>
      </c>
      <c r="B469" s="37">
        <v>37814</v>
      </c>
      <c r="C469" s="34" t="s">
        <v>72</v>
      </c>
      <c r="D469" s="34" t="s">
        <v>7</v>
      </c>
      <c r="E469" s="34" t="s">
        <v>218</v>
      </c>
      <c r="F469" s="34" t="s">
        <v>210</v>
      </c>
      <c r="G469" s="21"/>
      <c r="H469" s="21"/>
      <c r="I469" s="21" t="s">
        <v>38</v>
      </c>
      <c r="J469" s="21" t="s">
        <v>37</v>
      </c>
      <c r="M469" s="12"/>
    </row>
    <row r="470" spans="1:13" ht="18" customHeight="1">
      <c r="A470" s="4">
        <v>469</v>
      </c>
      <c r="B470" s="37">
        <v>37814</v>
      </c>
      <c r="C470" s="34" t="s">
        <v>213</v>
      </c>
      <c r="D470" s="34" t="s">
        <v>23</v>
      </c>
      <c r="E470" s="34" t="s">
        <v>29</v>
      </c>
      <c r="F470" s="34" t="s">
        <v>148</v>
      </c>
      <c r="G470" s="21"/>
      <c r="H470" s="21"/>
      <c r="I470" s="21" t="s">
        <v>32</v>
      </c>
      <c r="J470" s="21" t="s">
        <v>228</v>
      </c>
      <c r="M470" s="12"/>
    </row>
    <row r="471" spans="1:13" ht="18" customHeight="1">
      <c r="A471" s="4">
        <v>470</v>
      </c>
      <c r="B471" s="37">
        <v>37814</v>
      </c>
      <c r="C471" s="34" t="s">
        <v>5</v>
      </c>
      <c r="D471" s="34" t="s">
        <v>12</v>
      </c>
      <c r="E471" s="34" t="s">
        <v>131</v>
      </c>
      <c r="F471" s="34" t="s">
        <v>178</v>
      </c>
      <c r="G471" s="21"/>
      <c r="H471" s="21"/>
      <c r="I471" s="21" t="s">
        <v>31</v>
      </c>
      <c r="J471" s="21" t="s">
        <v>227</v>
      </c>
      <c r="M471" s="12"/>
    </row>
    <row r="472" spans="1:13" ht="18" customHeight="1">
      <c r="A472" s="4">
        <v>471</v>
      </c>
      <c r="B472" s="37">
        <v>37814</v>
      </c>
      <c r="C472" s="34" t="s">
        <v>168</v>
      </c>
      <c r="D472" s="34" t="s">
        <v>175</v>
      </c>
      <c r="E472" s="34" t="s">
        <v>10</v>
      </c>
      <c r="F472" s="34" t="s">
        <v>16</v>
      </c>
      <c r="G472" s="21"/>
      <c r="H472" s="21"/>
      <c r="I472" s="21" t="s">
        <v>19</v>
      </c>
      <c r="J472" s="21" t="s">
        <v>20</v>
      </c>
      <c r="M472" s="12"/>
    </row>
    <row r="473" spans="1:13" ht="18" customHeight="1">
      <c r="A473" s="4">
        <v>472</v>
      </c>
      <c r="B473" s="37">
        <v>37814</v>
      </c>
      <c r="C473" s="34" t="s">
        <v>44</v>
      </c>
      <c r="D473" s="34" t="s">
        <v>50</v>
      </c>
      <c r="E473" s="34" t="s">
        <v>153</v>
      </c>
      <c r="F473" s="34" t="s">
        <v>185</v>
      </c>
      <c r="G473" s="21"/>
      <c r="H473" s="21"/>
      <c r="I473" s="21" t="s">
        <v>26</v>
      </c>
      <c r="J473" s="21" t="s">
        <v>8</v>
      </c>
      <c r="M473" s="12"/>
    </row>
    <row r="474" spans="1:13" ht="18" customHeight="1">
      <c r="A474" s="4">
        <v>473</v>
      </c>
      <c r="B474" s="37">
        <v>37814</v>
      </c>
      <c r="C474" s="34" t="s">
        <v>144</v>
      </c>
      <c r="D474" s="34" t="s">
        <v>4</v>
      </c>
      <c r="E474" s="34" t="s">
        <v>166</v>
      </c>
      <c r="F474" s="34" t="s">
        <v>21</v>
      </c>
      <c r="G474" s="21"/>
      <c r="H474" s="21"/>
      <c r="I474" s="21" t="s">
        <v>14</v>
      </c>
      <c r="J474" s="21" t="s">
        <v>13</v>
      </c>
      <c r="M474" s="12"/>
    </row>
    <row r="475" spans="1:13" ht="18" customHeight="1">
      <c r="A475" s="4">
        <v>474</v>
      </c>
      <c r="B475" s="37">
        <v>37815</v>
      </c>
      <c r="C475" s="34" t="s">
        <v>178</v>
      </c>
      <c r="D475" s="34" t="s">
        <v>179</v>
      </c>
      <c r="E475" s="34" t="s">
        <v>12</v>
      </c>
      <c r="F475" s="34" t="s">
        <v>131</v>
      </c>
      <c r="G475" s="21"/>
      <c r="H475" s="21"/>
      <c r="I475" s="21" t="s">
        <v>31</v>
      </c>
      <c r="J475" s="21" t="s">
        <v>227</v>
      </c>
      <c r="M475" s="12"/>
    </row>
    <row r="476" spans="1:13" ht="18" customHeight="1">
      <c r="A476" s="4">
        <v>475</v>
      </c>
      <c r="B476" s="37">
        <v>37815</v>
      </c>
      <c r="C476" s="34" t="s">
        <v>29</v>
      </c>
      <c r="D476" s="34" t="s">
        <v>30</v>
      </c>
      <c r="E476" s="34" t="s">
        <v>148</v>
      </c>
      <c r="F476" s="34" t="s">
        <v>23</v>
      </c>
      <c r="G476" s="21"/>
      <c r="H476" s="21"/>
      <c r="I476" s="21" t="s">
        <v>32</v>
      </c>
      <c r="J476" s="21" t="s">
        <v>228</v>
      </c>
      <c r="M476" s="12"/>
    </row>
    <row r="477" spans="1:13" ht="18" customHeight="1">
      <c r="A477" s="4">
        <v>476</v>
      </c>
      <c r="B477" s="37">
        <v>37815</v>
      </c>
      <c r="C477" s="34" t="s">
        <v>21</v>
      </c>
      <c r="D477" s="34" t="s">
        <v>22</v>
      </c>
      <c r="E477" s="34" t="s">
        <v>4</v>
      </c>
      <c r="F477" s="34" t="s">
        <v>166</v>
      </c>
      <c r="G477" s="21"/>
      <c r="H477" s="21"/>
      <c r="I477" s="21" t="s">
        <v>14</v>
      </c>
      <c r="J477" s="21" t="s">
        <v>13</v>
      </c>
      <c r="M477" s="12"/>
    </row>
    <row r="478" spans="1:13" ht="18" customHeight="1">
      <c r="A478" s="4">
        <v>477</v>
      </c>
      <c r="B478" s="37">
        <v>37817</v>
      </c>
      <c r="C478" s="34" t="s">
        <v>5</v>
      </c>
      <c r="D478" s="34" t="s">
        <v>6</v>
      </c>
      <c r="E478" s="34" t="s">
        <v>173</v>
      </c>
      <c r="F478" s="34" t="s">
        <v>144</v>
      </c>
      <c r="G478" s="21" t="s">
        <v>131</v>
      </c>
      <c r="H478" s="21" t="s">
        <v>35</v>
      </c>
      <c r="I478" s="21" t="s">
        <v>134</v>
      </c>
      <c r="J478" s="21" t="s">
        <v>133</v>
      </c>
      <c r="M478" s="12"/>
    </row>
    <row r="479" spans="1:13" ht="18" customHeight="1">
      <c r="A479" s="4">
        <v>478</v>
      </c>
      <c r="B479" s="37">
        <v>37818</v>
      </c>
      <c r="C479" s="34" t="s">
        <v>35</v>
      </c>
      <c r="D479" s="34" t="s">
        <v>131</v>
      </c>
      <c r="E479" s="34" t="s">
        <v>6</v>
      </c>
      <c r="F479" s="34" t="s">
        <v>173</v>
      </c>
      <c r="G479" s="21" t="s">
        <v>144</v>
      </c>
      <c r="H479" s="21" t="s">
        <v>5</v>
      </c>
      <c r="I479" s="21" t="s">
        <v>133</v>
      </c>
      <c r="J479" s="21" t="s">
        <v>134</v>
      </c>
      <c r="M479" s="12"/>
    </row>
    <row r="480" spans="1:13" ht="18" customHeight="1">
      <c r="A480" s="4">
        <v>479</v>
      </c>
      <c r="B480" s="37">
        <v>37820</v>
      </c>
      <c r="C480" s="34" t="s">
        <v>148</v>
      </c>
      <c r="D480" s="34" t="s">
        <v>131</v>
      </c>
      <c r="E480" s="34" t="s">
        <v>182</v>
      </c>
      <c r="F480" s="34" t="s">
        <v>29</v>
      </c>
      <c r="G480" s="21"/>
      <c r="H480" s="21"/>
      <c r="I480" s="21" t="s">
        <v>31</v>
      </c>
      <c r="J480" s="21" t="s">
        <v>32</v>
      </c>
      <c r="M480" s="12"/>
    </row>
    <row r="481" spans="1:13" ht="18" customHeight="1">
      <c r="A481" s="4">
        <v>480</v>
      </c>
      <c r="B481" s="37">
        <v>37820</v>
      </c>
      <c r="C481" s="34" t="s">
        <v>72</v>
      </c>
      <c r="D481" s="34" t="s">
        <v>144</v>
      </c>
      <c r="E481" s="36" t="s">
        <v>7</v>
      </c>
      <c r="F481" s="34" t="s">
        <v>46</v>
      </c>
      <c r="G481" s="21"/>
      <c r="H481" s="21"/>
      <c r="I481" s="21" t="s">
        <v>38</v>
      </c>
      <c r="J481" s="21" t="s">
        <v>19</v>
      </c>
      <c r="M481" s="12"/>
    </row>
    <row r="482" spans="1:13" ht="18" customHeight="1">
      <c r="A482" s="4">
        <v>481</v>
      </c>
      <c r="B482" s="37">
        <v>37820</v>
      </c>
      <c r="C482" s="34" t="s">
        <v>23</v>
      </c>
      <c r="D482" s="34" t="s">
        <v>142</v>
      </c>
      <c r="E482" s="34" t="s">
        <v>161</v>
      </c>
      <c r="F482" s="34" t="s">
        <v>214</v>
      </c>
      <c r="G482" s="21"/>
      <c r="H482" s="21"/>
      <c r="I482" s="21" t="s">
        <v>227</v>
      </c>
      <c r="J482" s="21" t="s">
        <v>26</v>
      </c>
      <c r="M482" s="12"/>
    </row>
    <row r="483" spans="1:13" ht="18" customHeight="1">
      <c r="A483" s="4">
        <v>482</v>
      </c>
      <c r="B483" s="37">
        <v>37820</v>
      </c>
      <c r="C483" s="34" t="s">
        <v>16</v>
      </c>
      <c r="D483" s="34" t="s">
        <v>163</v>
      </c>
      <c r="E483" s="34" t="s">
        <v>35</v>
      </c>
      <c r="F483" s="34" t="s">
        <v>17</v>
      </c>
      <c r="G483" s="21"/>
      <c r="H483" s="21"/>
      <c r="I483" s="21" t="s">
        <v>13</v>
      </c>
      <c r="J483" s="21" t="s">
        <v>37</v>
      </c>
      <c r="M483" s="12"/>
    </row>
    <row r="484" spans="1:13" ht="18" customHeight="1">
      <c r="A484" s="4">
        <v>483</v>
      </c>
      <c r="B484" s="37">
        <v>37820</v>
      </c>
      <c r="C484" s="34" t="s">
        <v>12</v>
      </c>
      <c r="D484" s="34" t="s">
        <v>179</v>
      </c>
      <c r="E484" s="34" t="s">
        <v>213</v>
      </c>
      <c r="F484" s="34" t="s">
        <v>47</v>
      </c>
      <c r="G484" s="21"/>
      <c r="H484" s="21"/>
      <c r="I484" s="21" t="s">
        <v>8</v>
      </c>
      <c r="J484" s="21" t="s">
        <v>228</v>
      </c>
      <c r="M484" s="12"/>
    </row>
    <row r="485" spans="1:13" ht="18" customHeight="1">
      <c r="A485" s="4">
        <v>484</v>
      </c>
      <c r="B485" s="37">
        <v>37821</v>
      </c>
      <c r="C485" s="34" t="s">
        <v>47</v>
      </c>
      <c r="D485" s="34" t="s">
        <v>213</v>
      </c>
      <c r="E485" s="34" t="s">
        <v>30</v>
      </c>
      <c r="F485" s="34" t="s">
        <v>179</v>
      </c>
      <c r="G485" s="21"/>
      <c r="H485" s="21"/>
      <c r="I485" s="21" t="s">
        <v>8</v>
      </c>
      <c r="J485" s="21" t="s">
        <v>228</v>
      </c>
      <c r="M485" s="12"/>
    </row>
    <row r="486" spans="1:13" ht="18" customHeight="1">
      <c r="A486" s="4">
        <v>485</v>
      </c>
      <c r="B486" s="37">
        <v>37821</v>
      </c>
      <c r="C486" s="34" t="s">
        <v>10</v>
      </c>
      <c r="D486" s="34" t="s">
        <v>166</v>
      </c>
      <c r="E486" s="34" t="s">
        <v>4</v>
      </c>
      <c r="F486" s="34" t="s">
        <v>33</v>
      </c>
      <c r="G486" s="21"/>
      <c r="H486" s="21"/>
      <c r="I486" s="21" t="s">
        <v>14</v>
      </c>
      <c r="J486" s="21" t="s">
        <v>20</v>
      </c>
      <c r="M486" s="12"/>
    </row>
    <row r="487" spans="1:13" ht="18" customHeight="1">
      <c r="A487" s="4">
        <v>486</v>
      </c>
      <c r="B487" s="37">
        <v>37821</v>
      </c>
      <c r="C487" s="34" t="s">
        <v>46</v>
      </c>
      <c r="D487" s="34" t="s">
        <v>168</v>
      </c>
      <c r="E487" s="34" t="s">
        <v>144</v>
      </c>
      <c r="F487" s="34" t="s">
        <v>7</v>
      </c>
      <c r="G487" s="21"/>
      <c r="H487" s="21"/>
      <c r="I487" s="21" t="s">
        <v>38</v>
      </c>
      <c r="J487" s="21" t="s">
        <v>19</v>
      </c>
      <c r="M487" s="12"/>
    </row>
    <row r="488" spans="1:13" ht="18" customHeight="1">
      <c r="A488" s="4">
        <v>487</v>
      </c>
      <c r="B488" s="37">
        <v>37821</v>
      </c>
      <c r="C488" s="34" t="s">
        <v>29</v>
      </c>
      <c r="D488" s="34" t="s">
        <v>182</v>
      </c>
      <c r="E488" s="34" t="s">
        <v>5</v>
      </c>
      <c r="F488" s="34" t="s">
        <v>131</v>
      </c>
      <c r="G488" s="21"/>
      <c r="H488" s="21"/>
      <c r="I488" s="21" t="s">
        <v>31</v>
      </c>
      <c r="J488" s="21" t="s">
        <v>32</v>
      </c>
      <c r="M488" s="12"/>
    </row>
    <row r="489" spans="1:13" ht="18" customHeight="1">
      <c r="A489" s="4">
        <v>488</v>
      </c>
      <c r="B489" s="37">
        <v>37821</v>
      </c>
      <c r="C489" s="34" t="s">
        <v>185</v>
      </c>
      <c r="D489" s="34" t="s">
        <v>214</v>
      </c>
      <c r="E489" s="34" t="s">
        <v>153</v>
      </c>
      <c r="F489" s="34" t="s">
        <v>161</v>
      </c>
      <c r="G489" s="21"/>
      <c r="H489" s="21"/>
      <c r="I489" s="21" t="s">
        <v>227</v>
      </c>
      <c r="J489" s="21" t="s">
        <v>26</v>
      </c>
      <c r="M489" s="12"/>
    </row>
    <row r="490" spans="1:13" ht="18" customHeight="1">
      <c r="A490" s="4">
        <v>489</v>
      </c>
      <c r="B490" s="37">
        <v>37821</v>
      </c>
      <c r="C490" s="34" t="s">
        <v>17</v>
      </c>
      <c r="D490" s="34" t="s">
        <v>218</v>
      </c>
      <c r="E490" s="34" t="s">
        <v>163</v>
      </c>
      <c r="F490" s="34" t="s">
        <v>35</v>
      </c>
      <c r="G490" s="21"/>
      <c r="H490" s="21"/>
      <c r="I490" s="21" t="s">
        <v>13</v>
      </c>
      <c r="J490" s="21" t="s">
        <v>37</v>
      </c>
      <c r="M490" s="12"/>
    </row>
    <row r="491" spans="1:13" ht="18" customHeight="1">
      <c r="A491" s="4">
        <v>490</v>
      </c>
      <c r="B491" s="37">
        <v>37822</v>
      </c>
      <c r="C491" s="34" t="s">
        <v>7</v>
      </c>
      <c r="D491" s="34" t="s">
        <v>72</v>
      </c>
      <c r="E491" s="34" t="s">
        <v>168</v>
      </c>
      <c r="F491" s="34" t="s">
        <v>144</v>
      </c>
      <c r="G491" s="21"/>
      <c r="H491" s="21"/>
      <c r="I491" s="21" t="s">
        <v>38</v>
      </c>
      <c r="J491" s="21" t="s">
        <v>19</v>
      </c>
      <c r="M491" s="12"/>
    </row>
    <row r="492" spans="1:13" ht="18" customHeight="1">
      <c r="A492" s="4">
        <v>491</v>
      </c>
      <c r="B492" s="37">
        <v>37822</v>
      </c>
      <c r="C492" s="34" t="s">
        <v>179</v>
      </c>
      <c r="D492" s="36" t="s">
        <v>30</v>
      </c>
      <c r="E492" s="34" t="s">
        <v>12</v>
      </c>
      <c r="F492" s="34" t="s">
        <v>213</v>
      </c>
      <c r="G492" s="21"/>
      <c r="H492" s="21"/>
      <c r="I492" s="21" t="s">
        <v>8</v>
      </c>
      <c r="J492" s="21" t="s">
        <v>228</v>
      </c>
      <c r="M492" s="12"/>
    </row>
    <row r="493" spans="1:13" ht="18" customHeight="1">
      <c r="A493" s="4">
        <v>492</v>
      </c>
      <c r="B493" s="37">
        <v>37822</v>
      </c>
      <c r="C493" s="34" t="s">
        <v>35</v>
      </c>
      <c r="D493" s="34" t="s">
        <v>16</v>
      </c>
      <c r="E493" s="34" t="s">
        <v>218</v>
      </c>
      <c r="F493" s="34" t="s">
        <v>163</v>
      </c>
      <c r="G493" s="21"/>
      <c r="H493" s="21"/>
      <c r="I493" s="21" t="s">
        <v>13</v>
      </c>
      <c r="J493" s="21" t="s">
        <v>37</v>
      </c>
      <c r="M493" s="12"/>
    </row>
    <row r="494" spans="1:13" ht="18" customHeight="1">
      <c r="A494" s="4">
        <v>493</v>
      </c>
      <c r="B494" s="37">
        <v>37822</v>
      </c>
      <c r="C494" s="34" t="s">
        <v>153</v>
      </c>
      <c r="D494" s="34" t="s">
        <v>161</v>
      </c>
      <c r="E494" s="34" t="s">
        <v>23</v>
      </c>
      <c r="F494" s="34" t="s">
        <v>142</v>
      </c>
      <c r="G494" s="21"/>
      <c r="H494" s="21"/>
      <c r="I494" s="21" t="s">
        <v>227</v>
      </c>
      <c r="J494" s="21" t="s">
        <v>26</v>
      </c>
      <c r="M494" s="12"/>
    </row>
    <row r="495" spans="1:13" ht="18" customHeight="1">
      <c r="A495" s="4">
        <v>494</v>
      </c>
      <c r="B495" s="37">
        <v>37822</v>
      </c>
      <c r="C495" s="34" t="s">
        <v>5</v>
      </c>
      <c r="D495" s="34" t="s">
        <v>148</v>
      </c>
      <c r="E495" s="34" t="s">
        <v>131</v>
      </c>
      <c r="F495" s="34" t="s">
        <v>182</v>
      </c>
      <c r="G495" s="21"/>
      <c r="H495" s="21"/>
      <c r="I495" s="21" t="s">
        <v>31</v>
      </c>
      <c r="J495" s="21" t="s">
        <v>32</v>
      </c>
      <c r="M495" s="12"/>
    </row>
    <row r="496" spans="1:13" ht="18" customHeight="1">
      <c r="A496" s="4">
        <v>495</v>
      </c>
      <c r="B496" s="37">
        <v>37822</v>
      </c>
      <c r="C496" s="34" t="s">
        <v>33</v>
      </c>
      <c r="D496" s="34" t="s">
        <v>210</v>
      </c>
      <c r="E496" s="34" t="s">
        <v>166</v>
      </c>
      <c r="F496" s="34" t="s">
        <v>4</v>
      </c>
      <c r="G496" s="21"/>
      <c r="H496" s="21"/>
      <c r="I496" s="21" t="s">
        <v>14</v>
      </c>
      <c r="J496" s="21" t="s">
        <v>20</v>
      </c>
      <c r="M496" s="12"/>
    </row>
    <row r="497" spans="1:13" ht="18" customHeight="1">
      <c r="A497" s="4">
        <v>496</v>
      </c>
      <c r="B497" s="37">
        <v>37823</v>
      </c>
      <c r="C497" s="34" t="s">
        <v>182</v>
      </c>
      <c r="D497" s="34" t="s">
        <v>12</v>
      </c>
      <c r="E497" s="34" t="s">
        <v>213</v>
      </c>
      <c r="F497" s="34" t="s">
        <v>29</v>
      </c>
      <c r="G497" s="21"/>
      <c r="H497" s="21"/>
      <c r="I497" s="21" t="s">
        <v>32</v>
      </c>
      <c r="J497" s="21" t="s">
        <v>26</v>
      </c>
      <c r="M497" s="12"/>
    </row>
    <row r="498" spans="1:13" ht="18" customHeight="1">
      <c r="A498" s="4">
        <v>497</v>
      </c>
      <c r="B498" s="37">
        <v>37823</v>
      </c>
      <c r="C498" s="34" t="s">
        <v>4</v>
      </c>
      <c r="D498" s="34" t="s">
        <v>49</v>
      </c>
      <c r="E498" s="34" t="s">
        <v>210</v>
      </c>
      <c r="F498" s="34" t="s">
        <v>166</v>
      </c>
      <c r="G498" s="21"/>
      <c r="H498" s="21"/>
      <c r="I498" s="21" t="s">
        <v>37</v>
      </c>
      <c r="J498" s="21" t="s">
        <v>19</v>
      </c>
      <c r="M498" s="12"/>
    </row>
    <row r="499" spans="1:13" ht="18" customHeight="1">
      <c r="A499" s="4">
        <v>498</v>
      </c>
      <c r="B499" s="37">
        <v>37823</v>
      </c>
      <c r="C499" s="34" t="s">
        <v>131</v>
      </c>
      <c r="D499" s="34" t="s">
        <v>47</v>
      </c>
      <c r="E499" s="34" t="s">
        <v>148</v>
      </c>
      <c r="F499" s="34" t="s">
        <v>30</v>
      </c>
      <c r="G499" s="21"/>
      <c r="H499" s="21"/>
      <c r="I499" s="21" t="s">
        <v>8</v>
      </c>
      <c r="J499" s="21" t="s">
        <v>227</v>
      </c>
      <c r="M499" s="12"/>
    </row>
    <row r="500" spans="1:13" ht="18" customHeight="1">
      <c r="A500" s="4">
        <v>499</v>
      </c>
      <c r="B500" s="37">
        <v>37823</v>
      </c>
      <c r="C500" s="34" t="s">
        <v>144</v>
      </c>
      <c r="D500" s="34" t="s">
        <v>175</v>
      </c>
      <c r="E500" s="34" t="s">
        <v>36</v>
      </c>
      <c r="F500" s="34" t="s">
        <v>168</v>
      </c>
      <c r="G500" s="21"/>
      <c r="H500" s="21"/>
      <c r="I500" s="21" t="s">
        <v>20</v>
      </c>
      <c r="J500" s="21" t="s">
        <v>13</v>
      </c>
      <c r="M500" s="12"/>
    </row>
    <row r="501" spans="1:13" ht="18" customHeight="1">
      <c r="A501" s="4">
        <v>500</v>
      </c>
      <c r="B501" s="37">
        <v>37823</v>
      </c>
      <c r="C501" s="34" t="s">
        <v>50</v>
      </c>
      <c r="D501" s="34" t="s">
        <v>23</v>
      </c>
      <c r="E501" s="34" t="s">
        <v>214</v>
      </c>
      <c r="F501" s="34" t="s">
        <v>173</v>
      </c>
      <c r="G501" s="21"/>
      <c r="H501" s="21"/>
      <c r="I501" s="21" t="s">
        <v>228</v>
      </c>
      <c r="J501" s="21" t="s">
        <v>31</v>
      </c>
      <c r="M501" s="12"/>
    </row>
    <row r="502" spans="1:13" ht="18" customHeight="1">
      <c r="A502" s="4">
        <v>501</v>
      </c>
      <c r="B502" s="37">
        <v>37823</v>
      </c>
      <c r="C502" s="34" t="s">
        <v>163</v>
      </c>
      <c r="D502" s="34" t="s">
        <v>46</v>
      </c>
      <c r="E502" s="34" t="s">
        <v>72</v>
      </c>
      <c r="F502" s="34" t="s">
        <v>218</v>
      </c>
      <c r="G502" s="21"/>
      <c r="H502" s="21"/>
      <c r="I502" s="21" t="s">
        <v>38</v>
      </c>
      <c r="J502" s="21" t="s">
        <v>14</v>
      </c>
      <c r="M502" s="12"/>
    </row>
    <row r="503" spans="1:13" ht="18" customHeight="1">
      <c r="A503" s="4">
        <v>502</v>
      </c>
      <c r="B503" s="37">
        <v>37824</v>
      </c>
      <c r="C503" s="34" t="s">
        <v>166</v>
      </c>
      <c r="D503" s="34" t="s">
        <v>6</v>
      </c>
      <c r="E503" s="34" t="s">
        <v>49</v>
      </c>
      <c r="F503" s="34" t="s">
        <v>210</v>
      </c>
      <c r="G503" s="21"/>
      <c r="H503" s="21"/>
      <c r="I503" s="21" t="s">
        <v>37</v>
      </c>
      <c r="J503" s="21" t="s">
        <v>19</v>
      </c>
      <c r="M503" s="12"/>
    </row>
    <row r="504" spans="1:13" ht="18" customHeight="1">
      <c r="A504" s="4">
        <v>503</v>
      </c>
      <c r="B504" s="37">
        <v>37824</v>
      </c>
      <c r="C504" s="34" t="s">
        <v>213</v>
      </c>
      <c r="D504" s="34" t="s">
        <v>5</v>
      </c>
      <c r="E504" s="34" t="s">
        <v>29</v>
      </c>
      <c r="F504" s="34" t="s">
        <v>12</v>
      </c>
      <c r="G504" s="21"/>
      <c r="H504" s="21"/>
      <c r="I504" s="21" t="s">
        <v>32</v>
      </c>
      <c r="J504" s="21" t="s">
        <v>26</v>
      </c>
      <c r="M504" s="12"/>
    </row>
    <row r="505" spans="1:13" ht="18" customHeight="1">
      <c r="A505" s="4">
        <v>504</v>
      </c>
      <c r="B505" s="37">
        <v>37824</v>
      </c>
      <c r="C505" s="34" t="s">
        <v>168</v>
      </c>
      <c r="D505" s="34" t="s">
        <v>233</v>
      </c>
      <c r="E505" s="34" t="s">
        <v>175</v>
      </c>
      <c r="F505" s="34" t="s">
        <v>36</v>
      </c>
      <c r="G505" s="21"/>
      <c r="H505" s="21"/>
      <c r="I505" s="21" t="s">
        <v>20</v>
      </c>
      <c r="J505" s="21" t="s">
        <v>13</v>
      </c>
      <c r="M505" s="12"/>
    </row>
    <row r="506" spans="1:13" ht="18" customHeight="1">
      <c r="A506" s="4">
        <v>505</v>
      </c>
      <c r="B506" s="37">
        <v>37824</v>
      </c>
      <c r="C506" s="34" t="s">
        <v>30</v>
      </c>
      <c r="D506" s="34" t="s">
        <v>179</v>
      </c>
      <c r="E506" s="34" t="s">
        <v>47</v>
      </c>
      <c r="F506" s="34" t="s">
        <v>148</v>
      </c>
      <c r="G506" s="21"/>
      <c r="H506" s="21"/>
      <c r="I506" s="21" t="s">
        <v>8</v>
      </c>
      <c r="J506" s="21" t="s">
        <v>227</v>
      </c>
      <c r="M506" s="12"/>
    </row>
    <row r="507" spans="1:13" ht="18" customHeight="1">
      <c r="A507" s="4">
        <v>506</v>
      </c>
      <c r="B507" s="37">
        <v>37824</v>
      </c>
      <c r="C507" s="34" t="s">
        <v>218</v>
      </c>
      <c r="D507" s="34" t="s">
        <v>43</v>
      </c>
      <c r="E507" s="34" t="s">
        <v>46</v>
      </c>
      <c r="F507" s="34" t="s">
        <v>15</v>
      </c>
      <c r="G507" s="21"/>
      <c r="H507" s="21"/>
      <c r="I507" s="21" t="s">
        <v>38</v>
      </c>
      <c r="J507" s="21" t="s">
        <v>14</v>
      </c>
      <c r="M507" s="12"/>
    </row>
    <row r="508" spans="1:13" ht="18" customHeight="1">
      <c r="A508" s="4">
        <v>507</v>
      </c>
      <c r="B508" s="37">
        <v>37824</v>
      </c>
      <c r="C508" s="34" t="s">
        <v>214</v>
      </c>
      <c r="D508" s="34" t="s">
        <v>142</v>
      </c>
      <c r="E508" s="34" t="s">
        <v>173</v>
      </c>
      <c r="F508" s="34" t="s">
        <v>23</v>
      </c>
      <c r="G508" s="21"/>
      <c r="H508" s="21"/>
      <c r="I508" s="21" t="s">
        <v>228</v>
      </c>
      <c r="J508" s="21" t="s">
        <v>31</v>
      </c>
      <c r="M508" s="12"/>
    </row>
    <row r="509" spans="1:13" ht="18" customHeight="1">
      <c r="A509" s="4">
        <v>508</v>
      </c>
      <c r="B509" s="37">
        <v>37825</v>
      </c>
      <c r="C509" s="34" t="s">
        <v>148</v>
      </c>
      <c r="D509" s="34" t="s">
        <v>131</v>
      </c>
      <c r="E509" s="34" t="s">
        <v>179</v>
      </c>
      <c r="F509" s="34" t="s">
        <v>47</v>
      </c>
      <c r="G509" s="21"/>
      <c r="H509" s="21"/>
      <c r="I509" s="21" t="s">
        <v>8</v>
      </c>
      <c r="J509" s="21" t="s">
        <v>227</v>
      </c>
      <c r="M509" s="12"/>
    </row>
    <row r="510" spans="1:13" ht="18" customHeight="1">
      <c r="A510" s="4">
        <v>509</v>
      </c>
      <c r="B510" s="37">
        <v>37825</v>
      </c>
      <c r="C510" s="34" t="s">
        <v>36</v>
      </c>
      <c r="D510" s="34" t="s">
        <v>144</v>
      </c>
      <c r="E510" s="34" t="s">
        <v>233</v>
      </c>
      <c r="F510" s="34" t="s">
        <v>175</v>
      </c>
      <c r="G510" s="21"/>
      <c r="H510" s="21"/>
      <c r="I510" s="21" t="s">
        <v>20</v>
      </c>
      <c r="J510" s="21" t="s">
        <v>13</v>
      </c>
      <c r="M510" s="12"/>
    </row>
    <row r="511" spans="1:13" ht="18" customHeight="1">
      <c r="A511" s="4">
        <v>510</v>
      </c>
      <c r="B511" s="37">
        <v>37825</v>
      </c>
      <c r="C511" s="34" t="s">
        <v>210</v>
      </c>
      <c r="D511" s="34" t="s">
        <v>4</v>
      </c>
      <c r="E511" s="34" t="s">
        <v>6</v>
      </c>
      <c r="F511" s="34" t="s">
        <v>49</v>
      </c>
      <c r="G511" s="21"/>
      <c r="H511" s="21"/>
      <c r="I511" s="21" t="s">
        <v>37</v>
      </c>
      <c r="J511" s="21" t="s">
        <v>19</v>
      </c>
      <c r="M511" s="12"/>
    </row>
    <row r="512" spans="1:13" ht="18" customHeight="1">
      <c r="A512" s="4">
        <v>511</v>
      </c>
      <c r="B512" s="37">
        <v>37825</v>
      </c>
      <c r="C512" s="34" t="s">
        <v>23</v>
      </c>
      <c r="D512" s="34" t="s">
        <v>173</v>
      </c>
      <c r="E512" s="34" t="s">
        <v>50</v>
      </c>
      <c r="F512" s="34" t="s">
        <v>142</v>
      </c>
      <c r="G512" s="21"/>
      <c r="H512" s="21"/>
      <c r="I512" s="21" t="s">
        <v>228</v>
      </c>
      <c r="J512" s="21" t="s">
        <v>31</v>
      </c>
      <c r="M512" s="12"/>
    </row>
    <row r="513" spans="1:13" ht="18" customHeight="1">
      <c r="A513" s="4">
        <v>512</v>
      </c>
      <c r="B513" s="37">
        <v>37825</v>
      </c>
      <c r="C513" s="34" t="s">
        <v>15</v>
      </c>
      <c r="D513" s="34" t="s">
        <v>163</v>
      </c>
      <c r="E513" s="34" t="s">
        <v>43</v>
      </c>
      <c r="F513" s="34" t="s">
        <v>46</v>
      </c>
      <c r="G513" s="21"/>
      <c r="H513" s="21"/>
      <c r="I513" s="21" t="s">
        <v>38</v>
      </c>
      <c r="J513" s="21" t="s">
        <v>14</v>
      </c>
      <c r="M513" s="12"/>
    </row>
    <row r="514" spans="1:13" ht="18" customHeight="1">
      <c r="A514" s="4">
        <v>513</v>
      </c>
      <c r="B514" s="37">
        <v>37825</v>
      </c>
      <c r="C514" s="34" t="s">
        <v>12</v>
      </c>
      <c r="D514" s="34" t="s">
        <v>29</v>
      </c>
      <c r="E514" s="34" t="s">
        <v>182</v>
      </c>
      <c r="F514" s="34" t="s">
        <v>5</v>
      </c>
      <c r="G514" s="21"/>
      <c r="H514" s="21"/>
      <c r="I514" s="21" t="s">
        <v>32</v>
      </c>
      <c r="J514" s="21" t="s">
        <v>26</v>
      </c>
      <c r="M514" s="12"/>
    </row>
    <row r="515" spans="1:13" ht="18" customHeight="1">
      <c r="A515" s="4">
        <v>514</v>
      </c>
      <c r="B515" s="37">
        <v>37827</v>
      </c>
      <c r="C515" s="34" t="s">
        <v>161</v>
      </c>
      <c r="D515" s="34" t="s">
        <v>146</v>
      </c>
      <c r="E515" s="34" t="s">
        <v>213</v>
      </c>
      <c r="F515" s="34" t="s">
        <v>185</v>
      </c>
      <c r="G515" s="21"/>
      <c r="H515" s="21"/>
      <c r="I515" s="21" t="s">
        <v>228</v>
      </c>
      <c r="J515" s="21" t="s">
        <v>26</v>
      </c>
      <c r="M515" s="12"/>
    </row>
    <row r="516" spans="1:13" ht="18" customHeight="1">
      <c r="A516" s="4">
        <v>515</v>
      </c>
      <c r="B516" s="37">
        <v>37827</v>
      </c>
      <c r="C516" s="34" t="s">
        <v>211</v>
      </c>
      <c r="D516" s="34" t="s">
        <v>30</v>
      </c>
      <c r="E516" s="34" t="s">
        <v>29</v>
      </c>
      <c r="F516" s="34" t="s">
        <v>131</v>
      </c>
      <c r="G516" s="21"/>
      <c r="H516" s="21"/>
      <c r="I516" s="21" t="s">
        <v>31</v>
      </c>
      <c r="J516" s="21" t="s">
        <v>8</v>
      </c>
      <c r="M516" s="12"/>
    </row>
    <row r="517" spans="1:13" ht="18" customHeight="1">
      <c r="A517" s="4">
        <v>516</v>
      </c>
      <c r="B517" s="37">
        <v>37827</v>
      </c>
      <c r="C517" s="36" t="s">
        <v>49</v>
      </c>
      <c r="D517" s="34" t="s">
        <v>10</v>
      </c>
      <c r="E517" s="34" t="s">
        <v>72</v>
      </c>
      <c r="F517" s="34" t="s">
        <v>6</v>
      </c>
      <c r="G517" s="21"/>
      <c r="H517" s="21"/>
      <c r="I517" s="21" t="s">
        <v>20</v>
      </c>
      <c r="J517" s="21" t="s">
        <v>38</v>
      </c>
      <c r="M517" s="13"/>
    </row>
    <row r="518" spans="1:13" ht="18" customHeight="1">
      <c r="A518" s="4">
        <v>517</v>
      </c>
      <c r="B518" s="37">
        <v>37827</v>
      </c>
      <c r="C518" s="34" t="s">
        <v>142</v>
      </c>
      <c r="D518" s="34" t="s">
        <v>182</v>
      </c>
      <c r="E518" s="34" t="s">
        <v>214</v>
      </c>
      <c r="F518" s="34" t="s">
        <v>50</v>
      </c>
      <c r="G518" s="21"/>
      <c r="H518" s="21"/>
      <c r="I518" s="21" t="s">
        <v>227</v>
      </c>
      <c r="J518" s="21" t="s">
        <v>32</v>
      </c>
      <c r="M518" s="12"/>
    </row>
    <row r="519" spans="1:13" ht="18" customHeight="1">
      <c r="A519" s="4">
        <v>518</v>
      </c>
      <c r="B519" s="37">
        <v>37828</v>
      </c>
      <c r="C519" s="34" t="s">
        <v>46</v>
      </c>
      <c r="D519" s="34" t="s">
        <v>218</v>
      </c>
      <c r="E519" s="34" t="s">
        <v>163</v>
      </c>
      <c r="F519" s="34" t="s">
        <v>27</v>
      </c>
      <c r="G519" s="21"/>
      <c r="H519" s="21"/>
      <c r="I519" s="21" t="s">
        <v>13</v>
      </c>
      <c r="J519" s="21" t="s">
        <v>19</v>
      </c>
      <c r="M519" s="12"/>
    </row>
    <row r="520" spans="1:13" ht="18" customHeight="1">
      <c r="A520" s="4">
        <v>519</v>
      </c>
      <c r="B520" s="37">
        <v>37828</v>
      </c>
      <c r="C520" s="34" t="s">
        <v>6</v>
      </c>
      <c r="D520" s="34" t="s">
        <v>210</v>
      </c>
      <c r="E520" s="34" t="s">
        <v>10</v>
      </c>
      <c r="F520" s="34" t="s">
        <v>72</v>
      </c>
      <c r="G520" s="21"/>
      <c r="H520" s="21"/>
      <c r="I520" s="21" t="s">
        <v>20</v>
      </c>
      <c r="J520" s="21" t="s">
        <v>38</v>
      </c>
      <c r="M520" s="12"/>
    </row>
    <row r="521" spans="1:13" ht="18" customHeight="1">
      <c r="A521" s="4">
        <v>520</v>
      </c>
      <c r="B521" s="37">
        <v>37828</v>
      </c>
      <c r="C521" s="34" t="s">
        <v>29</v>
      </c>
      <c r="D521" s="34" t="s">
        <v>148</v>
      </c>
      <c r="E521" s="34" t="s">
        <v>5</v>
      </c>
      <c r="F521" s="34" t="s">
        <v>30</v>
      </c>
      <c r="G521" s="21"/>
      <c r="H521" s="21"/>
      <c r="I521" s="21" t="s">
        <v>31</v>
      </c>
      <c r="J521" s="21" t="s">
        <v>8</v>
      </c>
      <c r="M521" s="12"/>
    </row>
    <row r="522" spans="1:13" ht="18" customHeight="1">
      <c r="A522" s="4">
        <v>521</v>
      </c>
      <c r="B522" s="37">
        <v>37828</v>
      </c>
      <c r="C522" s="34" t="s">
        <v>185</v>
      </c>
      <c r="D522" s="34" t="s">
        <v>213</v>
      </c>
      <c r="E522" s="34" t="s">
        <v>153</v>
      </c>
      <c r="F522" s="34" t="s">
        <v>146</v>
      </c>
      <c r="G522" s="21"/>
      <c r="H522" s="21"/>
      <c r="I522" s="21" t="s">
        <v>228</v>
      </c>
      <c r="J522" s="21" t="s">
        <v>26</v>
      </c>
      <c r="M522" s="12"/>
    </row>
    <row r="523" spans="1:13" ht="18" customHeight="1">
      <c r="A523" s="4">
        <v>522</v>
      </c>
      <c r="B523" s="37">
        <v>37828</v>
      </c>
      <c r="C523" s="34" t="s">
        <v>50</v>
      </c>
      <c r="D523" s="34" t="s">
        <v>214</v>
      </c>
      <c r="E523" s="34" t="s">
        <v>47</v>
      </c>
      <c r="F523" s="34" t="s">
        <v>182</v>
      </c>
      <c r="G523" s="21"/>
      <c r="H523" s="21"/>
      <c r="I523" s="21" t="s">
        <v>227</v>
      </c>
      <c r="J523" s="21" t="s">
        <v>32</v>
      </c>
      <c r="M523" s="12"/>
    </row>
    <row r="524" spans="1:13" ht="18" customHeight="1">
      <c r="A524" s="4">
        <v>523</v>
      </c>
      <c r="B524" s="37">
        <v>37828</v>
      </c>
      <c r="C524" s="34" t="s">
        <v>22</v>
      </c>
      <c r="D524" s="34" t="s">
        <v>17</v>
      </c>
      <c r="E524" s="34" t="s">
        <v>16</v>
      </c>
      <c r="F524" s="34" t="s">
        <v>144</v>
      </c>
      <c r="G524" s="21"/>
      <c r="H524" s="21"/>
      <c r="I524" s="21" t="s">
        <v>14</v>
      </c>
      <c r="J524" s="21" t="s">
        <v>37</v>
      </c>
      <c r="M524" s="12"/>
    </row>
    <row r="525" spans="1:13" ht="18" customHeight="1">
      <c r="A525" s="4">
        <v>524</v>
      </c>
      <c r="B525" s="37">
        <v>37829</v>
      </c>
      <c r="C525" s="34" t="s">
        <v>72</v>
      </c>
      <c r="D525" s="34" t="s">
        <v>49</v>
      </c>
      <c r="E525" s="34" t="s">
        <v>210</v>
      </c>
      <c r="F525" s="34" t="s">
        <v>10</v>
      </c>
      <c r="G525" s="21"/>
      <c r="H525" s="21"/>
      <c r="I525" s="21" t="s">
        <v>20</v>
      </c>
      <c r="J525" s="21" t="s">
        <v>38</v>
      </c>
      <c r="M525" s="12"/>
    </row>
    <row r="526" spans="1:13" ht="18" customHeight="1">
      <c r="A526" s="4">
        <v>525</v>
      </c>
      <c r="B526" s="37">
        <v>37829</v>
      </c>
      <c r="C526" s="34" t="s">
        <v>47</v>
      </c>
      <c r="D526" s="34" t="s">
        <v>142</v>
      </c>
      <c r="E526" s="34" t="s">
        <v>182</v>
      </c>
      <c r="F526" s="34" t="s">
        <v>214</v>
      </c>
      <c r="G526" s="21"/>
      <c r="H526" s="21"/>
      <c r="I526" s="21" t="s">
        <v>227</v>
      </c>
      <c r="J526" s="21" t="s">
        <v>32</v>
      </c>
      <c r="M526" s="12"/>
    </row>
    <row r="527" spans="1:13" ht="18" customHeight="1">
      <c r="A527" s="4">
        <v>526</v>
      </c>
      <c r="B527" s="37">
        <v>37829</v>
      </c>
      <c r="C527" s="34" t="s">
        <v>131</v>
      </c>
      <c r="D527" s="34" t="s">
        <v>211</v>
      </c>
      <c r="E527" s="34" t="s">
        <v>12</v>
      </c>
      <c r="F527" s="34" t="s">
        <v>148</v>
      </c>
      <c r="G527" s="21"/>
      <c r="H527" s="21"/>
      <c r="I527" s="21" t="s">
        <v>31</v>
      </c>
      <c r="J527" s="21" t="s">
        <v>8</v>
      </c>
      <c r="M527" s="12"/>
    </row>
    <row r="528" spans="1:13" ht="18" customHeight="1">
      <c r="A528" s="4">
        <v>527</v>
      </c>
      <c r="B528" s="37">
        <v>37829</v>
      </c>
      <c r="C528" s="34" t="s">
        <v>144</v>
      </c>
      <c r="D528" s="34" t="s">
        <v>175</v>
      </c>
      <c r="E528" s="34" t="s">
        <v>17</v>
      </c>
      <c r="F528" s="34" t="s">
        <v>16</v>
      </c>
      <c r="G528" s="21"/>
      <c r="H528" s="21"/>
      <c r="I528" s="21" t="s">
        <v>14</v>
      </c>
      <c r="J528" s="21" t="s">
        <v>37</v>
      </c>
      <c r="M528" s="12"/>
    </row>
    <row r="529" spans="1:13" ht="18" customHeight="1">
      <c r="A529" s="4">
        <v>528</v>
      </c>
      <c r="B529" s="37">
        <v>37829</v>
      </c>
      <c r="C529" s="34" t="s">
        <v>27</v>
      </c>
      <c r="D529" s="34" t="s">
        <v>35</v>
      </c>
      <c r="E529" s="34" t="s">
        <v>218</v>
      </c>
      <c r="F529" s="34" t="s">
        <v>163</v>
      </c>
      <c r="G529" s="21"/>
      <c r="H529" s="21"/>
      <c r="I529" s="21" t="s">
        <v>13</v>
      </c>
      <c r="J529" s="21" t="s">
        <v>19</v>
      </c>
      <c r="M529" s="12"/>
    </row>
    <row r="530" spans="1:13" ht="18" customHeight="1">
      <c r="A530" s="4">
        <v>529</v>
      </c>
      <c r="B530" s="37">
        <v>37829</v>
      </c>
      <c r="C530" s="34" t="s">
        <v>146</v>
      </c>
      <c r="D530" s="34" t="s">
        <v>153</v>
      </c>
      <c r="E530" s="34" t="s">
        <v>161</v>
      </c>
      <c r="F530" s="34" t="s">
        <v>213</v>
      </c>
      <c r="G530" s="21"/>
      <c r="H530" s="21"/>
      <c r="I530" s="21" t="s">
        <v>228</v>
      </c>
      <c r="J530" s="21" t="s">
        <v>26</v>
      </c>
      <c r="M530" s="12"/>
    </row>
    <row r="531" spans="1:13" ht="18" customHeight="1">
      <c r="A531" s="4">
        <v>530</v>
      </c>
      <c r="B531" s="37">
        <v>37830</v>
      </c>
      <c r="C531" s="34" t="s">
        <v>182</v>
      </c>
      <c r="D531" s="34" t="s">
        <v>50</v>
      </c>
      <c r="E531" s="34" t="s">
        <v>142</v>
      </c>
      <c r="F531" s="34" t="s">
        <v>23</v>
      </c>
      <c r="G531" s="21"/>
      <c r="H531" s="21"/>
      <c r="I531" s="21" t="s">
        <v>26</v>
      </c>
      <c r="J531" s="21" t="s">
        <v>31</v>
      </c>
      <c r="M531" s="12"/>
    </row>
    <row r="532" spans="1:13" ht="18" customHeight="1">
      <c r="A532" s="4">
        <v>531</v>
      </c>
      <c r="B532" s="37">
        <v>37830</v>
      </c>
      <c r="C532" s="34" t="s">
        <v>213</v>
      </c>
      <c r="D532" s="34" t="s">
        <v>161</v>
      </c>
      <c r="E532" s="34" t="s">
        <v>185</v>
      </c>
      <c r="F532" s="34" t="s">
        <v>153</v>
      </c>
      <c r="G532" s="21"/>
      <c r="H532" s="21"/>
      <c r="I532" s="21" t="s">
        <v>228</v>
      </c>
      <c r="J532" s="21" t="s">
        <v>227</v>
      </c>
      <c r="M532" s="12"/>
    </row>
    <row r="533" spans="1:13" ht="18" customHeight="1">
      <c r="A533" s="4">
        <v>532</v>
      </c>
      <c r="B533" s="37">
        <v>37830</v>
      </c>
      <c r="C533" s="34" t="s">
        <v>5</v>
      </c>
      <c r="D533" s="34" t="s">
        <v>12</v>
      </c>
      <c r="E533" s="34" t="s">
        <v>148</v>
      </c>
      <c r="F533" s="34" t="s">
        <v>178</v>
      </c>
      <c r="G533" s="21"/>
      <c r="H533" s="21"/>
      <c r="I533" s="21" t="s">
        <v>32</v>
      </c>
      <c r="J533" s="21" t="s">
        <v>8</v>
      </c>
      <c r="M533" s="12"/>
    </row>
    <row r="534" spans="1:13" ht="18" customHeight="1">
      <c r="A534" s="4">
        <v>533</v>
      </c>
      <c r="B534" s="37">
        <v>37831</v>
      </c>
      <c r="C534" s="34" t="s">
        <v>23</v>
      </c>
      <c r="D534" s="34" t="s">
        <v>47</v>
      </c>
      <c r="E534" s="34" t="s">
        <v>214</v>
      </c>
      <c r="F534" s="34" t="s">
        <v>142</v>
      </c>
      <c r="G534" s="21"/>
      <c r="H534" s="21"/>
      <c r="I534" s="21" t="s">
        <v>26</v>
      </c>
      <c r="J534" s="21" t="s">
        <v>31</v>
      </c>
      <c r="M534" s="12"/>
    </row>
    <row r="535" spans="1:13" ht="18" customHeight="1">
      <c r="A535" s="4">
        <v>534</v>
      </c>
      <c r="B535" s="37">
        <v>37831</v>
      </c>
      <c r="C535" s="34" t="s">
        <v>30</v>
      </c>
      <c r="D535" s="34" t="s">
        <v>131</v>
      </c>
      <c r="E535" s="36" t="s">
        <v>29</v>
      </c>
      <c r="F535" s="34" t="s">
        <v>12</v>
      </c>
      <c r="G535" s="21"/>
      <c r="H535" s="21"/>
      <c r="I535" s="21" t="s">
        <v>32</v>
      </c>
      <c r="J535" s="21" t="s">
        <v>8</v>
      </c>
      <c r="M535" s="12"/>
    </row>
    <row r="536" spans="1:13" ht="18" customHeight="1">
      <c r="A536" s="4">
        <v>535</v>
      </c>
      <c r="B536" s="37">
        <v>37831</v>
      </c>
      <c r="C536" s="34" t="s">
        <v>163</v>
      </c>
      <c r="D536" s="34" t="s">
        <v>35</v>
      </c>
      <c r="E536" s="34" t="s">
        <v>166</v>
      </c>
      <c r="F536" s="34" t="s">
        <v>218</v>
      </c>
      <c r="G536" s="21"/>
      <c r="H536" s="21"/>
      <c r="I536" s="21" t="s">
        <v>37</v>
      </c>
      <c r="J536" s="21" t="s">
        <v>20</v>
      </c>
      <c r="M536" s="12"/>
    </row>
    <row r="537" spans="1:13" ht="18" customHeight="1">
      <c r="A537" s="4">
        <v>536</v>
      </c>
      <c r="B537" s="37">
        <v>37831</v>
      </c>
      <c r="C537" s="34" t="s">
        <v>16</v>
      </c>
      <c r="D537" s="34" t="s">
        <v>22</v>
      </c>
      <c r="E537" s="34" t="s">
        <v>175</v>
      </c>
      <c r="F537" s="34" t="s">
        <v>15</v>
      </c>
      <c r="G537" s="21"/>
      <c r="H537" s="21"/>
      <c r="I537" s="21" t="s">
        <v>38</v>
      </c>
      <c r="J537" s="21" t="s">
        <v>13</v>
      </c>
      <c r="M537" s="12"/>
    </row>
    <row r="538" spans="1:13" ht="18" customHeight="1">
      <c r="A538" s="4">
        <v>537</v>
      </c>
      <c r="B538" s="37">
        <v>37832</v>
      </c>
      <c r="C538" s="34" t="s">
        <v>161</v>
      </c>
      <c r="D538" s="34" t="s">
        <v>146</v>
      </c>
      <c r="E538" s="34" t="s">
        <v>213</v>
      </c>
      <c r="F538" s="34" t="s">
        <v>185</v>
      </c>
      <c r="G538" s="21"/>
      <c r="H538" s="21"/>
      <c r="I538" s="21" t="s">
        <v>228</v>
      </c>
      <c r="J538" s="21" t="s">
        <v>227</v>
      </c>
      <c r="M538" s="12"/>
    </row>
    <row r="539" spans="1:13" ht="18" customHeight="1">
      <c r="A539" s="4">
        <v>538</v>
      </c>
      <c r="B539" s="37">
        <v>37832</v>
      </c>
      <c r="C539" s="34" t="s">
        <v>178</v>
      </c>
      <c r="D539" s="34" t="s">
        <v>29</v>
      </c>
      <c r="E539" s="34" t="s">
        <v>131</v>
      </c>
      <c r="F539" s="34" t="s">
        <v>5</v>
      </c>
      <c r="G539" s="21"/>
      <c r="H539" s="21"/>
      <c r="I539" s="21" t="s">
        <v>32</v>
      </c>
      <c r="J539" s="21" t="s">
        <v>8</v>
      </c>
      <c r="M539" s="12"/>
    </row>
    <row r="540" spans="1:13" ht="18" customHeight="1">
      <c r="A540" s="4">
        <v>539</v>
      </c>
      <c r="B540" s="37">
        <v>37832</v>
      </c>
      <c r="C540" s="34" t="s">
        <v>210</v>
      </c>
      <c r="D540" s="34" t="s">
        <v>72</v>
      </c>
      <c r="E540" s="34" t="s">
        <v>168</v>
      </c>
      <c r="F540" s="34" t="s">
        <v>36</v>
      </c>
      <c r="G540" s="21"/>
      <c r="H540" s="21"/>
      <c r="I540" s="21" t="s">
        <v>19</v>
      </c>
      <c r="J540" s="21" t="s">
        <v>14</v>
      </c>
      <c r="M540" s="12"/>
    </row>
    <row r="541" spans="1:13" ht="18" customHeight="1">
      <c r="A541" s="4">
        <v>540</v>
      </c>
      <c r="B541" s="37">
        <v>37832</v>
      </c>
      <c r="C541" s="34" t="s">
        <v>218</v>
      </c>
      <c r="D541" s="34" t="s">
        <v>27</v>
      </c>
      <c r="E541" s="34" t="s">
        <v>35</v>
      </c>
      <c r="F541" s="34" t="s">
        <v>166</v>
      </c>
      <c r="G541" s="21"/>
      <c r="H541" s="21"/>
      <c r="I541" s="21" t="s">
        <v>37</v>
      </c>
      <c r="J541" s="21" t="s">
        <v>20</v>
      </c>
      <c r="M541" s="12"/>
    </row>
    <row r="542" spans="1:13" ht="18" customHeight="1">
      <c r="A542" s="4">
        <v>541</v>
      </c>
      <c r="B542" s="37">
        <v>37832</v>
      </c>
      <c r="C542" s="34" t="s">
        <v>15</v>
      </c>
      <c r="D542" s="34" t="s">
        <v>4</v>
      </c>
      <c r="E542" s="34" t="s">
        <v>22</v>
      </c>
      <c r="F542" s="34" t="s">
        <v>175</v>
      </c>
      <c r="G542" s="21"/>
      <c r="H542" s="21"/>
      <c r="I542" s="21" t="s">
        <v>38</v>
      </c>
      <c r="J542" s="21" t="s">
        <v>13</v>
      </c>
      <c r="M542" s="12"/>
    </row>
    <row r="543" spans="1:13" ht="18" customHeight="1">
      <c r="A543" s="4">
        <v>542</v>
      </c>
      <c r="B543" s="37">
        <v>37832</v>
      </c>
      <c r="C543" s="34" t="s">
        <v>214</v>
      </c>
      <c r="D543" s="34" t="s">
        <v>182</v>
      </c>
      <c r="E543" s="34" t="s">
        <v>23</v>
      </c>
      <c r="F543" s="34" t="s">
        <v>47</v>
      </c>
      <c r="G543" s="21"/>
      <c r="H543" s="21"/>
      <c r="I543" s="21" t="s">
        <v>26</v>
      </c>
      <c r="J543" s="21" t="s">
        <v>31</v>
      </c>
      <c r="M543" s="12"/>
    </row>
    <row r="544" spans="1:13" ht="18" customHeight="1">
      <c r="A544" s="4">
        <v>543</v>
      </c>
      <c r="B544" s="37">
        <v>37833</v>
      </c>
      <c r="C544" s="34" t="s">
        <v>166</v>
      </c>
      <c r="D544" s="34" t="s">
        <v>163</v>
      </c>
      <c r="E544" s="34" t="s">
        <v>27</v>
      </c>
      <c r="F544" s="34" t="s">
        <v>35</v>
      </c>
      <c r="G544" s="21"/>
      <c r="H544" s="21"/>
      <c r="I544" s="21" t="s">
        <v>37</v>
      </c>
      <c r="J544" s="21" t="s">
        <v>20</v>
      </c>
      <c r="M544" s="12"/>
    </row>
    <row r="545" spans="1:13" ht="18" customHeight="1">
      <c r="A545" s="4">
        <v>544</v>
      </c>
      <c r="B545" s="37">
        <v>37833</v>
      </c>
      <c r="C545" s="34" t="s">
        <v>175</v>
      </c>
      <c r="D545" s="34" t="s">
        <v>16</v>
      </c>
      <c r="E545" s="34" t="s">
        <v>4</v>
      </c>
      <c r="F545" s="34" t="s">
        <v>22</v>
      </c>
      <c r="G545" s="21"/>
      <c r="H545" s="21"/>
      <c r="I545" s="21" t="s">
        <v>38</v>
      </c>
      <c r="J545" s="21" t="s">
        <v>13</v>
      </c>
      <c r="M545" s="12"/>
    </row>
    <row r="546" spans="1:13" ht="18" customHeight="1">
      <c r="A546" s="4">
        <v>545</v>
      </c>
      <c r="B546" s="37">
        <v>37834</v>
      </c>
      <c r="C546" s="34" t="s">
        <v>179</v>
      </c>
      <c r="D546" s="34" t="s">
        <v>5</v>
      </c>
      <c r="E546" s="34" t="s">
        <v>30</v>
      </c>
      <c r="F546" s="34" t="s">
        <v>131</v>
      </c>
      <c r="G546" s="21"/>
      <c r="H546" s="21"/>
      <c r="I546" s="21" t="s">
        <v>32</v>
      </c>
      <c r="J546" s="21" t="s">
        <v>31</v>
      </c>
      <c r="M546" s="12"/>
    </row>
    <row r="547" spans="1:13" ht="18" customHeight="1">
      <c r="A547" s="4">
        <v>546</v>
      </c>
      <c r="B547" s="37">
        <v>37834</v>
      </c>
      <c r="C547" s="34" t="s">
        <v>35</v>
      </c>
      <c r="D547" s="34" t="s">
        <v>10</v>
      </c>
      <c r="E547" s="34" t="s">
        <v>72</v>
      </c>
      <c r="F547" s="34" t="s">
        <v>168</v>
      </c>
      <c r="G547" s="21"/>
      <c r="H547" s="21"/>
      <c r="I547" s="21" t="s">
        <v>13</v>
      </c>
      <c r="J547" s="21" t="s">
        <v>14</v>
      </c>
      <c r="M547" s="12"/>
    </row>
    <row r="548" spans="1:13" ht="18" customHeight="1">
      <c r="A548" s="4">
        <v>547</v>
      </c>
      <c r="B548" s="37">
        <v>37834</v>
      </c>
      <c r="C548" s="34" t="s">
        <v>185</v>
      </c>
      <c r="D548" s="34" t="s">
        <v>173</v>
      </c>
      <c r="E548" s="34" t="s">
        <v>146</v>
      </c>
      <c r="F548" s="34" t="s">
        <v>23</v>
      </c>
      <c r="G548" s="21"/>
      <c r="H548" s="21"/>
      <c r="I548" s="21" t="s">
        <v>227</v>
      </c>
      <c r="J548" s="21" t="s">
        <v>8</v>
      </c>
      <c r="M548" s="12"/>
    </row>
    <row r="549" spans="1:13" ht="18" customHeight="1">
      <c r="A549" s="4">
        <v>548</v>
      </c>
      <c r="B549" s="37">
        <v>37834</v>
      </c>
      <c r="C549" s="34" t="s">
        <v>142</v>
      </c>
      <c r="D549" s="34" t="s">
        <v>153</v>
      </c>
      <c r="E549" s="34" t="s">
        <v>182</v>
      </c>
      <c r="F549" s="34" t="s">
        <v>50</v>
      </c>
      <c r="G549" s="21"/>
      <c r="H549" s="21"/>
      <c r="I549" s="21" t="s">
        <v>26</v>
      </c>
      <c r="J549" s="21" t="s">
        <v>228</v>
      </c>
      <c r="M549" s="12"/>
    </row>
    <row r="550" spans="1:13" ht="18" customHeight="1">
      <c r="A550" s="4">
        <v>549</v>
      </c>
      <c r="B550" s="37">
        <v>37834</v>
      </c>
      <c r="C550" s="34" t="s">
        <v>17</v>
      </c>
      <c r="D550" s="34" t="s">
        <v>218</v>
      </c>
      <c r="E550" s="34" t="s">
        <v>46</v>
      </c>
      <c r="F550" s="34" t="s">
        <v>6</v>
      </c>
      <c r="G550" s="21"/>
      <c r="H550" s="21"/>
      <c r="I550" s="21" t="s">
        <v>38</v>
      </c>
      <c r="J550" s="21" t="s">
        <v>20</v>
      </c>
      <c r="M550" s="12"/>
    </row>
    <row r="551" spans="1:13" ht="18" customHeight="1">
      <c r="A551" s="4">
        <v>550</v>
      </c>
      <c r="B551" s="37">
        <v>37834</v>
      </c>
      <c r="C551" s="34" t="s">
        <v>22</v>
      </c>
      <c r="D551" s="34" t="s">
        <v>144</v>
      </c>
      <c r="E551" s="34" t="s">
        <v>16</v>
      </c>
      <c r="F551" s="34" t="s">
        <v>4</v>
      </c>
      <c r="G551" s="21"/>
      <c r="H551" s="21"/>
      <c r="I551" s="21" t="s">
        <v>19</v>
      </c>
      <c r="J551" s="21" t="s">
        <v>37</v>
      </c>
      <c r="M551" s="12"/>
    </row>
    <row r="552" spans="1:13" ht="18" customHeight="1">
      <c r="A552" s="4">
        <v>551</v>
      </c>
      <c r="B552" s="37">
        <v>37835</v>
      </c>
      <c r="C552" s="34" t="s">
        <v>148</v>
      </c>
      <c r="D552" s="34" t="s">
        <v>30</v>
      </c>
      <c r="E552" s="34" t="s">
        <v>29</v>
      </c>
      <c r="F552" s="34" t="s">
        <v>213</v>
      </c>
      <c r="G552" s="21"/>
      <c r="H552" s="21"/>
      <c r="I552" s="21" t="s">
        <v>32</v>
      </c>
      <c r="J552" s="21" t="s">
        <v>31</v>
      </c>
      <c r="M552" s="12"/>
    </row>
    <row r="553" spans="1:13" ht="18" customHeight="1">
      <c r="A553" s="4">
        <v>552</v>
      </c>
      <c r="B553" s="37">
        <v>37835</v>
      </c>
      <c r="C553" s="34" t="s">
        <v>4</v>
      </c>
      <c r="D553" s="34" t="s">
        <v>175</v>
      </c>
      <c r="E553" s="34" t="s">
        <v>144</v>
      </c>
      <c r="F553" s="34" t="s">
        <v>16</v>
      </c>
      <c r="G553" s="21"/>
      <c r="H553" s="21"/>
      <c r="I553" s="21" t="s">
        <v>19</v>
      </c>
      <c r="J553" s="21" t="s">
        <v>37</v>
      </c>
      <c r="M553" s="12"/>
    </row>
    <row r="554" spans="1:13" ht="18" customHeight="1">
      <c r="A554" s="4">
        <v>553</v>
      </c>
      <c r="B554" s="37">
        <v>37835</v>
      </c>
      <c r="C554" s="34" t="s">
        <v>229</v>
      </c>
      <c r="D554" s="34" t="s">
        <v>47</v>
      </c>
      <c r="E554" s="34" t="s">
        <v>214</v>
      </c>
      <c r="F554" s="34" t="s">
        <v>146</v>
      </c>
      <c r="G554" s="21"/>
      <c r="H554" s="21"/>
      <c r="I554" s="21" t="s">
        <v>227</v>
      </c>
      <c r="J554" s="21" t="s">
        <v>8</v>
      </c>
      <c r="M554" s="12"/>
    </row>
    <row r="555" spans="1:13" ht="18" customHeight="1">
      <c r="A555" s="4">
        <v>554</v>
      </c>
      <c r="B555" s="37">
        <v>37835</v>
      </c>
      <c r="C555" s="34" t="s">
        <v>168</v>
      </c>
      <c r="D555" s="34" t="s">
        <v>210</v>
      </c>
      <c r="E555" s="34" t="s">
        <v>10</v>
      </c>
      <c r="F555" s="34" t="s">
        <v>72</v>
      </c>
      <c r="G555" s="21"/>
      <c r="H555" s="21"/>
      <c r="I555" s="21" t="s">
        <v>13</v>
      </c>
      <c r="J555" s="21" t="s">
        <v>14</v>
      </c>
      <c r="M555" s="12"/>
    </row>
    <row r="556" spans="1:13" ht="18" customHeight="1">
      <c r="A556" s="4">
        <v>555</v>
      </c>
      <c r="B556" s="37">
        <v>37835</v>
      </c>
      <c r="C556" s="34" t="s">
        <v>6</v>
      </c>
      <c r="D556" s="34" t="s">
        <v>166</v>
      </c>
      <c r="E556" s="34" t="s">
        <v>218</v>
      </c>
      <c r="F556" s="34" t="s">
        <v>46</v>
      </c>
      <c r="G556" s="21"/>
      <c r="H556" s="21"/>
      <c r="I556" s="21" t="s">
        <v>38</v>
      </c>
      <c r="J556" s="21" t="s">
        <v>20</v>
      </c>
      <c r="M556" s="12"/>
    </row>
    <row r="557" spans="1:13" ht="18" customHeight="1">
      <c r="A557" s="4">
        <v>556</v>
      </c>
      <c r="B557" s="37">
        <v>37835</v>
      </c>
      <c r="C557" s="34" t="s">
        <v>50</v>
      </c>
      <c r="D557" s="34" t="s">
        <v>161</v>
      </c>
      <c r="E557" s="34" t="s">
        <v>153</v>
      </c>
      <c r="F557" s="34" t="s">
        <v>182</v>
      </c>
      <c r="G557" s="21"/>
      <c r="H557" s="21"/>
      <c r="I557" s="21" t="s">
        <v>26</v>
      </c>
      <c r="J557" s="21" t="s">
        <v>228</v>
      </c>
      <c r="M557" s="12"/>
    </row>
    <row r="558" spans="1:13" ht="18" customHeight="1">
      <c r="A558" s="4">
        <v>557</v>
      </c>
      <c r="B558" s="37">
        <v>37836</v>
      </c>
      <c r="C558" s="34" t="s">
        <v>182</v>
      </c>
      <c r="D558" s="34" t="s">
        <v>142</v>
      </c>
      <c r="E558" s="34" t="s">
        <v>161</v>
      </c>
      <c r="F558" s="34" t="s">
        <v>153</v>
      </c>
      <c r="G558" s="21"/>
      <c r="H558" s="21"/>
      <c r="I558" s="21" t="s">
        <v>26</v>
      </c>
      <c r="J558" s="21" t="s">
        <v>228</v>
      </c>
      <c r="M558" s="12"/>
    </row>
    <row r="559" spans="1:13" ht="18" customHeight="1">
      <c r="A559" s="4">
        <v>558</v>
      </c>
      <c r="B559" s="37">
        <v>37836</v>
      </c>
      <c r="C559" s="34" t="s">
        <v>72</v>
      </c>
      <c r="D559" s="34" t="s">
        <v>35</v>
      </c>
      <c r="E559" s="34" t="s">
        <v>210</v>
      </c>
      <c r="F559" s="34" t="s">
        <v>10</v>
      </c>
      <c r="G559" s="21"/>
      <c r="H559" s="21"/>
      <c r="I559" s="21" t="s">
        <v>13</v>
      </c>
      <c r="J559" s="21" t="s">
        <v>14</v>
      </c>
      <c r="M559" s="12"/>
    </row>
    <row r="560" spans="1:13" ht="18" customHeight="1">
      <c r="A560" s="4">
        <v>559</v>
      </c>
      <c r="B560" s="37">
        <v>37836</v>
      </c>
      <c r="C560" s="34" t="s">
        <v>46</v>
      </c>
      <c r="D560" s="34" t="s">
        <v>17</v>
      </c>
      <c r="E560" s="34" t="s">
        <v>166</v>
      </c>
      <c r="F560" s="34" t="s">
        <v>218</v>
      </c>
      <c r="G560" s="21"/>
      <c r="H560" s="21"/>
      <c r="I560" s="21" t="s">
        <v>38</v>
      </c>
      <c r="J560" s="21" t="s">
        <v>20</v>
      </c>
      <c r="M560" s="12"/>
    </row>
    <row r="561" spans="1:13" ht="18" customHeight="1">
      <c r="A561" s="4">
        <v>560</v>
      </c>
      <c r="B561" s="37">
        <v>37836</v>
      </c>
      <c r="C561" s="34" t="s">
        <v>146</v>
      </c>
      <c r="D561" s="34" t="s">
        <v>23</v>
      </c>
      <c r="E561" s="34" t="s">
        <v>47</v>
      </c>
      <c r="F561" s="34" t="s">
        <v>185</v>
      </c>
      <c r="G561" s="21"/>
      <c r="H561" s="21"/>
      <c r="I561" s="21" t="s">
        <v>227</v>
      </c>
      <c r="J561" s="21" t="s">
        <v>8</v>
      </c>
      <c r="M561" s="12"/>
    </row>
    <row r="562" spans="1:13" ht="18" customHeight="1">
      <c r="A562" s="4">
        <v>561</v>
      </c>
      <c r="B562" s="37">
        <v>37836</v>
      </c>
      <c r="C562" s="36" t="s">
        <v>16</v>
      </c>
      <c r="D562" s="34" t="s">
        <v>22</v>
      </c>
      <c r="E562" s="34" t="s">
        <v>175</v>
      </c>
      <c r="F562" s="34" t="s">
        <v>144</v>
      </c>
      <c r="G562" s="21"/>
      <c r="H562" s="21"/>
      <c r="I562" s="21" t="s">
        <v>19</v>
      </c>
      <c r="J562" s="21" t="s">
        <v>37</v>
      </c>
      <c r="M562" s="13"/>
    </row>
    <row r="563" spans="1:13" ht="18" customHeight="1">
      <c r="A563" s="4">
        <v>562</v>
      </c>
      <c r="B563" s="37">
        <v>37836</v>
      </c>
      <c r="C563" s="34" t="s">
        <v>12</v>
      </c>
      <c r="D563" s="34" t="s">
        <v>213</v>
      </c>
      <c r="E563" s="34" t="s">
        <v>131</v>
      </c>
      <c r="F563" s="34" t="s">
        <v>179</v>
      </c>
      <c r="G563" s="21"/>
      <c r="H563" s="21"/>
      <c r="I563" s="21" t="s">
        <v>32</v>
      </c>
      <c r="J563" s="21" t="s">
        <v>31</v>
      </c>
      <c r="M563" s="12"/>
    </row>
    <row r="564" spans="1:13" ht="18" customHeight="1">
      <c r="A564" s="4">
        <v>563</v>
      </c>
      <c r="B564" s="37">
        <v>37837</v>
      </c>
      <c r="C564" s="34" t="s">
        <v>153</v>
      </c>
      <c r="D564" s="34" t="s">
        <v>24</v>
      </c>
      <c r="E564" s="34" t="s">
        <v>142</v>
      </c>
      <c r="F564" s="34" t="s">
        <v>161</v>
      </c>
      <c r="G564" s="21"/>
      <c r="H564" s="21"/>
      <c r="I564" s="21" t="s">
        <v>227</v>
      </c>
      <c r="J564" s="21" t="s">
        <v>31</v>
      </c>
      <c r="M564" s="12"/>
    </row>
    <row r="565" spans="1:13" ht="18" customHeight="1">
      <c r="A565" s="4">
        <v>564</v>
      </c>
      <c r="B565" s="37">
        <v>37837</v>
      </c>
      <c r="C565" s="34" t="s">
        <v>173</v>
      </c>
      <c r="D565" s="34" t="s">
        <v>214</v>
      </c>
      <c r="E565" s="34" t="s">
        <v>148</v>
      </c>
      <c r="F565" s="34" t="s">
        <v>47</v>
      </c>
      <c r="G565" s="21"/>
      <c r="H565" s="21"/>
      <c r="I565" s="21" t="s">
        <v>228</v>
      </c>
      <c r="J565" s="21" t="s">
        <v>32</v>
      </c>
      <c r="M565" s="12"/>
    </row>
    <row r="566" spans="1:13" ht="18" customHeight="1">
      <c r="A566" s="4">
        <v>565</v>
      </c>
      <c r="B566" s="37">
        <v>37837</v>
      </c>
      <c r="C566" s="34" t="s">
        <v>131</v>
      </c>
      <c r="D566" s="34" t="s">
        <v>29</v>
      </c>
      <c r="E566" s="34" t="s">
        <v>211</v>
      </c>
      <c r="F566" s="34" t="s">
        <v>5</v>
      </c>
      <c r="G566" s="21"/>
      <c r="H566" s="21"/>
      <c r="I566" s="21" t="s">
        <v>8</v>
      </c>
      <c r="J566" s="21" t="s">
        <v>26</v>
      </c>
      <c r="M566" s="12"/>
    </row>
    <row r="567" spans="1:13" ht="18" customHeight="1">
      <c r="A567" s="4">
        <v>566</v>
      </c>
      <c r="B567" s="37">
        <v>37838</v>
      </c>
      <c r="C567" s="34" t="s">
        <v>161</v>
      </c>
      <c r="D567" s="34" t="s">
        <v>146</v>
      </c>
      <c r="E567" s="34" t="s">
        <v>185</v>
      </c>
      <c r="F567" s="34" t="s">
        <v>142</v>
      </c>
      <c r="G567" s="21"/>
      <c r="H567" s="21"/>
      <c r="I567" s="21" t="s">
        <v>227</v>
      </c>
      <c r="J567" s="21" t="s">
        <v>31</v>
      </c>
      <c r="M567" s="12"/>
    </row>
    <row r="568" spans="1:13" ht="18" customHeight="1">
      <c r="A568" s="4">
        <v>567</v>
      </c>
      <c r="B568" s="37">
        <v>37838</v>
      </c>
      <c r="C568" s="34" t="s">
        <v>47</v>
      </c>
      <c r="D568" s="34" t="s">
        <v>148</v>
      </c>
      <c r="E568" s="34" t="s">
        <v>23</v>
      </c>
      <c r="F568" s="34" t="s">
        <v>214</v>
      </c>
      <c r="G568" s="21"/>
      <c r="H568" s="21"/>
      <c r="I568" s="21" t="s">
        <v>228</v>
      </c>
      <c r="J568" s="21" t="s">
        <v>32</v>
      </c>
      <c r="M568" s="12"/>
    </row>
    <row r="569" spans="1:13" ht="18" customHeight="1">
      <c r="A569" s="4">
        <v>568</v>
      </c>
      <c r="B569" s="37">
        <v>37838</v>
      </c>
      <c r="C569" s="34" t="s">
        <v>10</v>
      </c>
      <c r="D569" s="34" t="s">
        <v>168</v>
      </c>
      <c r="E569" s="34" t="s">
        <v>35</v>
      </c>
      <c r="F569" s="34" t="s">
        <v>210</v>
      </c>
      <c r="G569" s="21"/>
      <c r="H569" s="21"/>
      <c r="I569" s="21" t="s">
        <v>37</v>
      </c>
      <c r="J569" s="21" t="s">
        <v>13</v>
      </c>
      <c r="M569" s="12"/>
    </row>
    <row r="570" spans="1:13" ht="18" customHeight="1">
      <c r="A570" s="4">
        <v>569</v>
      </c>
      <c r="B570" s="37">
        <v>37838</v>
      </c>
      <c r="C570" s="34" t="s">
        <v>144</v>
      </c>
      <c r="D570" s="34" t="s">
        <v>4</v>
      </c>
      <c r="E570" s="34" t="s">
        <v>22</v>
      </c>
      <c r="F570" s="34" t="s">
        <v>175</v>
      </c>
      <c r="G570" s="21"/>
      <c r="H570" s="21"/>
      <c r="I570" s="21" t="s">
        <v>20</v>
      </c>
      <c r="J570" s="21" t="s">
        <v>19</v>
      </c>
      <c r="M570" s="12"/>
    </row>
    <row r="571" spans="1:13" ht="18" customHeight="1">
      <c r="A571" s="4">
        <v>570</v>
      </c>
      <c r="B571" s="37">
        <v>37839</v>
      </c>
      <c r="C571" s="34" t="s">
        <v>166</v>
      </c>
      <c r="D571" s="34" t="s">
        <v>46</v>
      </c>
      <c r="E571" s="34" t="s">
        <v>6</v>
      </c>
      <c r="F571" s="34" t="s">
        <v>7</v>
      </c>
      <c r="G571" s="21"/>
      <c r="H571" s="21"/>
      <c r="I571" s="21" t="s">
        <v>14</v>
      </c>
      <c r="J571" s="21" t="s">
        <v>38</v>
      </c>
      <c r="M571" s="12"/>
    </row>
    <row r="572" spans="1:13" ht="18" customHeight="1">
      <c r="A572" s="4">
        <v>571</v>
      </c>
      <c r="B572" s="37">
        <v>37839</v>
      </c>
      <c r="C572" s="34" t="s">
        <v>175</v>
      </c>
      <c r="D572" s="34" t="s">
        <v>16</v>
      </c>
      <c r="E572" s="34" t="s">
        <v>4</v>
      </c>
      <c r="F572" s="34" t="s">
        <v>22</v>
      </c>
      <c r="G572" s="21"/>
      <c r="H572" s="21"/>
      <c r="I572" s="21" t="s">
        <v>20</v>
      </c>
      <c r="J572" s="21" t="s">
        <v>19</v>
      </c>
      <c r="M572" s="12"/>
    </row>
    <row r="573" spans="1:13" ht="18" customHeight="1">
      <c r="A573" s="4">
        <v>572</v>
      </c>
      <c r="B573" s="37">
        <v>37839</v>
      </c>
      <c r="C573" s="34" t="s">
        <v>29</v>
      </c>
      <c r="D573" s="34" t="s">
        <v>131</v>
      </c>
      <c r="E573" s="34" t="s">
        <v>30</v>
      </c>
      <c r="F573" s="34" t="s">
        <v>12</v>
      </c>
      <c r="G573" s="21"/>
      <c r="H573" s="21"/>
      <c r="I573" s="21" t="s">
        <v>8</v>
      </c>
      <c r="J573" s="21" t="s">
        <v>26</v>
      </c>
      <c r="M573" s="12"/>
    </row>
    <row r="574" spans="1:13" ht="18" customHeight="1">
      <c r="A574" s="4">
        <v>573</v>
      </c>
      <c r="B574" s="37">
        <v>37839</v>
      </c>
      <c r="C574" s="34" t="s">
        <v>210</v>
      </c>
      <c r="D574" s="34" t="s">
        <v>72</v>
      </c>
      <c r="E574" s="34" t="s">
        <v>168</v>
      </c>
      <c r="F574" s="34" t="s">
        <v>35</v>
      </c>
      <c r="G574" s="21"/>
      <c r="H574" s="21"/>
      <c r="I574" s="21" t="s">
        <v>37</v>
      </c>
      <c r="J574" s="21" t="s">
        <v>13</v>
      </c>
      <c r="M574" s="12"/>
    </row>
    <row r="575" spans="1:13" ht="18" customHeight="1">
      <c r="A575" s="4">
        <v>574</v>
      </c>
      <c r="B575" s="37">
        <v>37839</v>
      </c>
      <c r="C575" s="34" t="s">
        <v>23</v>
      </c>
      <c r="D575" s="34" t="s">
        <v>173</v>
      </c>
      <c r="E575" s="34" t="s">
        <v>214</v>
      </c>
      <c r="F575" s="34" t="s">
        <v>148</v>
      </c>
      <c r="G575" s="21"/>
      <c r="H575" s="21"/>
      <c r="I575" s="21" t="s">
        <v>228</v>
      </c>
      <c r="J575" s="21" t="s">
        <v>32</v>
      </c>
      <c r="M575" s="12"/>
    </row>
    <row r="576" spans="1:13" ht="18" customHeight="1">
      <c r="A576" s="4">
        <v>575</v>
      </c>
      <c r="B576" s="37">
        <v>37840</v>
      </c>
      <c r="C576" s="34" t="s">
        <v>7</v>
      </c>
      <c r="D576" s="34" t="s">
        <v>163</v>
      </c>
      <c r="E576" s="34" t="s">
        <v>46</v>
      </c>
      <c r="F576" s="34" t="s">
        <v>6</v>
      </c>
      <c r="G576" s="21"/>
      <c r="H576" s="21"/>
      <c r="I576" s="21" t="s">
        <v>14</v>
      </c>
      <c r="J576" s="21" t="s">
        <v>38</v>
      </c>
      <c r="M576" s="12"/>
    </row>
    <row r="577" spans="1:13" ht="18" customHeight="1">
      <c r="A577" s="4">
        <v>576</v>
      </c>
      <c r="B577" s="37">
        <v>37840</v>
      </c>
      <c r="C577" s="34" t="s">
        <v>35</v>
      </c>
      <c r="D577" s="34" t="s">
        <v>10</v>
      </c>
      <c r="E577" s="34" t="s">
        <v>72</v>
      </c>
      <c r="F577" s="34" t="s">
        <v>168</v>
      </c>
      <c r="G577" s="21"/>
      <c r="H577" s="21"/>
      <c r="I577" s="21" t="s">
        <v>37</v>
      </c>
      <c r="J577" s="21" t="s">
        <v>13</v>
      </c>
      <c r="M577" s="12"/>
    </row>
    <row r="578" spans="1:13" ht="18" customHeight="1">
      <c r="A578" s="4">
        <v>577</v>
      </c>
      <c r="B578" s="37">
        <v>37840</v>
      </c>
      <c r="C578" s="34" t="s">
        <v>22</v>
      </c>
      <c r="D578" s="34" t="s">
        <v>144</v>
      </c>
      <c r="E578" s="34" t="s">
        <v>16</v>
      </c>
      <c r="F578" s="34" t="s">
        <v>4</v>
      </c>
      <c r="G578" s="21"/>
      <c r="H578" s="21"/>
      <c r="I578" s="21" t="s">
        <v>20</v>
      </c>
      <c r="J578" s="21" t="s">
        <v>19</v>
      </c>
      <c r="M578" s="12"/>
    </row>
    <row r="579" spans="1:13" ht="18" customHeight="1">
      <c r="A579" s="4">
        <v>578</v>
      </c>
      <c r="B579" s="37">
        <v>37841</v>
      </c>
      <c r="C579" s="34" t="s">
        <v>211</v>
      </c>
      <c r="D579" s="34" t="s">
        <v>185</v>
      </c>
      <c r="E579" s="34" t="s">
        <v>161</v>
      </c>
      <c r="F579" s="34" t="s">
        <v>179</v>
      </c>
      <c r="G579" s="21"/>
      <c r="H579" s="21"/>
      <c r="I579" s="21" t="s">
        <v>8</v>
      </c>
      <c r="J579" s="21" t="s">
        <v>32</v>
      </c>
      <c r="M579" s="12"/>
    </row>
    <row r="580" spans="1:13" ht="18" customHeight="1">
      <c r="A580" s="4">
        <v>579</v>
      </c>
      <c r="B580" s="37">
        <v>37841</v>
      </c>
      <c r="C580" s="34" t="s">
        <v>6</v>
      </c>
      <c r="D580" s="34" t="s">
        <v>166</v>
      </c>
      <c r="E580" s="34" t="s">
        <v>163</v>
      </c>
      <c r="F580" s="34" t="s">
        <v>46</v>
      </c>
      <c r="G580" s="21"/>
      <c r="H580" s="21"/>
      <c r="I580" s="21" t="s">
        <v>37</v>
      </c>
      <c r="J580" s="21" t="s">
        <v>14</v>
      </c>
      <c r="M580" s="12"/>
    </row>
    <row r="581" spans="1:13" ht="18" customHeight="1">
      <c r="A581" s="4">
        <v>580</v>
      </c>
      <c r="B581" s="37">
        <v>37842</v>
      </c>
      <c r="C581" s="34" t="s">
        <v>72</v>
      </c>
      <c r="D581" s="34" t="s">
        <v>35</v>
      </c>
      <c r="E581" s="34" t="s">
        <v>43</v>
      </c>
      <c r="F581" s="34" t="s">
        <v>10</v>
      </c>
      <c r="G581" s="21"/>
      <c r="H581" s="21"/>
      <c r="I581" s="21" t="s">
        <v>19</v>
      </c>
      <c r="J581" s="21" t="s">
        <v>38</v>
      </c>
      <c r="M581" s="12"/>
    </row>
    <row r="582" spans="1:13" ht="18" customHeight="1">
      <c r="A582" s="4">
        <v>581</v>
      </c>
      <c r="B582" s="37">
        <v>37842</v>
      </c>
      <c r="C582" s="34" t="s">
        <v>46</v>
      </c>
      <c r="D582" s="34" t="s">
        <v>7</v>
      </c>
      <c r="E582" s="34" t="s">
        <v>166</v>
      </c>
      <c r="F582" s="34" t="s">
        <v>163</v>
      </c>
      <c r="G582" s="21"/>
      <c r="H582" s="21"/>
      <c r="I582" s="21" t="s">
        <v>37</v>
      </c>
      <c r="J582" s="21" t="s">
        <v>14</v>
      </c>
      <c r="M582" s="12"/>
    </row>
    <row r="583" spans="1:13" ht="18" customHeight="1">
      <c r="A583" s="4">
        <v>582</v>
      </c>
      <c r="B583" s="37">
        <v>37842</v>
      </c>
      <c r="C583" s="34" t="s">
        <v>142</v>
      </c>
      <c r="D583" s="34" t="s">
        <v>182</v>
      </c>
      <c r="E583" s="34" t="s">
        <v>146</v>
      </c>
      <c r="F583" s="34" t="s">
        <v>153</v>
      </c>
      <c r="G583" s="21"/>
      <c r="H583" s="21"/>
      <c r="I583" s="21" t="s">
        <v>26</v>
      </c>
      <c r="J583" s="21" t="s">
        <v>227</v>
      </c>
      <c r="M583" s="12"/>
    </row>
    <row r="584" spans="1:13" ht="18" customHeight="1">
      <c r="A584" s="4">
        <v>583</v>
      </c>
      <c r="B584" s="37">
        <v>37843</v>
      </c>
      <c r="C584" s="34" t="s">
        <v>5</v>
      </c>
      <c r="D584" s="34" t="s">
        <v>29</v>
      </c>
      <c r="E584" s="34" t="s">
        <v>213</v>
      </c>
      <c r="F584" s="34" t="s">
        <v>131</v>
      </c>
      <c r="G584" s="21"/>
      <c r="H584" s="21"/>
      <c r="I584" s="21" t="s">
        <v>31</v>
      </c>
      <c r="J584" s="21" t="s">
        <v>228</v>
      </c>
      <c r="M584" s="12"/>
    </row>
    <row r="585" spans="1:13" ht="18" customHeight="1">
      <c r="A585" s="4">
        <v>584</v>
      </c>
      <c r="B585" s="37">
        <v>37843</v>
      </c>
      <c r="C585" s="34" t="s">
        <v>173</v>
      </c>
      <c r="D585" s="34" t="s">
        <v>23</v>
      </c>
      <c r="E585" s="34" t="s">
        <v>47</v>
      </c>
      <c r="F585" s="34" t="s">
        <v>214</v>
      </c>
      <c r="G585" s="21"/>
      <c r="H585" s="21"/>
      <c r="I585" s="21" t="s">
        <v>26</v>
      </c>
      <c r="J585" s="21" t="s">
        <v>227</v>
      </c>
      <c r="M585" s="12"/>
    </row>
    <row r="586" spans="1:13" ht="18" customHeight="1">
      <c r="A586" s="4">
        <v>585</v>
      </c>
      <c r="B586" s="37">
        <v>37843</v>
      </c>
      <c r="C586" s="34" t="s">
        <v>10</v>
      </c>
      <c r="D586" s="34" t="s">
        <v>168</v>
      </c>
      <c r="E586" s="34" t="s">
        <v>35</v>
      </c>
      <c r="F586" s="34" t="s">
        <v>43</v>
      </c>
      <c r="G586" s="21"/>
      <c r="H586" s="21"/>
      <c r="I586" s="21" t="s">
        <v>19</v>
      </c>
      <c r="J586" s="21" t="s">
        <v>38</v>
      </c>
      <c r="M586" s="12"/>
    </row>
    <row r="587" spans="1:13" ht="18" customHeight="1">
      <c r="A587" s="4">
        <v>586</v>
      </c>
      <c r="B587" s="37">
        <v>37843</v>
      </c>
      <c r="C587" s="34" t="s">
        <v>144</v>
      </c>
      <c r="D587" s="34" t="s">
        <v>4</v>
      </c>
      <c r="E587" s="34" t="s">
        <v>49</v>
      </c>
      <c r="F587" s="34" t="s">
        <v>33</v>
      </c>
      <c r="G587" s="21"/>
      <c r="H587" s="21"/>
      <c r="I587" s="21" t="s">
        <v>13</v>
      </c>
      <c r="J587" s="21" t="s">
        <v>20</v>
      </c>
      <c r="M587" s="12"/>
    </row>
    <row r="588" spans="1:13" ht="18" customHeight="1">
      <c r="A588" s="4">
        <v>587</v>
      </c>
      <c r="B588" s="37">
        <v>37843</v>
      </c>
      <c r="C588" s="34" t="s">
        <v>163</v>
      </c>
      <c r="D588" s="34" t="s">
        <v>6</v>
      </c>
      <c r="E588" s="34" t="s">
        <v>7</v>
      </c>
      <c r="F588" s="34" t="s">
        <v>166</v>
      </c>
      <c r="G588" s="21"/>
      <c r="H588" s="21"/>
      <c r="I588" s="21" t="s">
        <v>37</v>
      </c>
      <c r="J588" s="21" t="s">
        <v>14</v>
      </c>
      <c r="M588" s="12"/>
    </row>
    <row r="589" spans="1:13" ht="18" customHeight="1">
      <c r="A589" s="4">
        <v>588</v>
      </c>
      <c r="B589" s="37">
        <v>37843</v>
      </c>
      <c r="C589" s="34" t="s">
        <v>12</v>
      </c>
      <c r="D589" s="34" t="s">
        <v>211</v>
      </c>
      <c r="E589" s="34" t="s">
        <v>185</v>
      </c>
      <c r="F589" s="34" t="s">
        <v>161</v>
      </c>
      <c r="G589" s="21"/>
      <c r="H589" s="21"/>
      <c r="I589" s="21" t="s">
        <v>8</v>
      </c>
      <c r="J589" s="21" t="s">
        <v>32</v>
      </c>
      <c r="M589" s="12"/>
    </row>
    <row r="590" spans="1:13" ht="18" customHeight="1">
      <c r="A590" s="4">
        <v>589</v>
      </c>
      <c r="B590" s="37">
        <v>37844</v>
      </c>
      <c r="C590" s="34" t="s">
        <v>161</v>
      </c>
      <c r="D590" s="34" t="s">
        <v>131</v>
      </c>
      <c r="E590" s="34" t="s">
        <v>148</v>
      </c>
      <c r="F590" s="34" t="s">
        <v>179</v>
      </c>
      <c r="G590" s="21"/>
      <c r="H590" s="21"/>
      <c r="I590" s="21" t="s">
        <v>32</v>
      </c>
      <c r="J590" s="21" t="s">
        <v>227</v>
      </c>
      <c r="M590" s="12"/>
    </row>
    <row r="591" spans="1:13" ht="18" customHeight="1">
      <c r="A591" s="4">
        <v>590</v>
      </c>
      <c r="B591" s="37">
        <v>37844</v>
      </c>
      <c r="C591" s="34" t="s">
        <v>185</v>
      </c>
      <c r="D591" s="34" t="s">
        <v>30</v>
      </c>
      <c r="E591" s="34" t="s">
        <v>5</v>
      </c>
      <c r="F591" s="34" t="s">
        <v>213</v>
      </c>
      <c r="G591" s="21"/>
      <c r="H591" s="21"/>
      <c r="I591" s="21" t="s">
        <v>31</v>
      </c>
      <c r="J591" s="21" t="s">
        <v>26</v>
      </c>
      <c r="M591" s="12"/>
    </row>
    <row r="592" spans="1:13" ht="18" customHeight="1">
      <c r="A592" s="4">
        <v>591</v>
      </c>
      <c r="B592" s="37">
        <v>37845</v>
      </c>
      <c r="C592" s="34" t="s">
        <v>166</v>
      </c>
      <c r="D592" s="34" t="s">
        <v>46</v>
      </c>
      <c r="E592" s="34" t="s">
        <v>6</v>
      </c>
      <c r="F592" s="34" t="s">
        <v>49</v>
      </c>
      <c r="G592" s="21"/>
      <c r="H592" s="21"/>
      <c r="I592" s="21" t="s">
        <v>13</v>
      </c>
      <c r="J592" s="21" t="s">
        <v>38</v>
      </c>
      <c r="M592" s="12"/>
    </row>
    <row r="593" spans="1:13" ht="18" customHeight="1">
      <c r="A593" s="4">
        <v>592</v>
      </c>
      <c r="B593" s="37">
        <v>37845</v>
      </c>
      <c r="C593" s="34" t="s">
        <v>213</v>
      </c>
      <c r="D593" s="34" t="s">
        <v>5</v>
      </c>
      <c r="E593" s="34" t="s">
        <v>178</v>
      </c>
      <c r="F593" s="34" t="s">
        <v>30</v>
      </c>
      <c r="G593" s="21"/>
      <c r="H593" s="21"/>
      <c r="I593" s="21" t="s">
        <v>31</v>
      </c>
      <c r="J593" s="21" t="s">
        <v>26</v>
      </c>
      <c r="M593" s="12"/>
    </row>
    <row r="594" spans="1:13" ht="18" customHeight="1">
      <c r="A594" s="4">
        <v>593</v>
      </c>
      <c r="B594" s="37">
        <v>37845</v>
      </c>
      <c r="C594" s="34" t="s">
        <v>29</v>
      </c>
      <c r="D594" s="34" t="s">
        <v>12</v>
      </c>
      <c r="E594" s="34" t="s">
        <v>131</v>
      </c>
      <c r="F594" s="34" t="s">
        <v>148</v>
      </c>
      <c r="G594" s="21"/>
      <c r="H594" s="21"/>
      <c r="I594" s="21" t="s">
        <v>32</v>
      </c>
      <c r="J594" s="21" t="s">
        <v>227</v>
      </c>
      <c r="M594" s="12"/>
    </row>
    <row r="595" spans="1:13" ht="18" customHeight="1">
      <c r="A595" s="4">
        <v>594</v>
      </c>
      <c r="B595" s="37">
        <v>37845</v>
      </c>
      <c r="C595" s="34" t="s">
        <v>210</v>
      </c>
      <c r="D595" s="34" t="s">
        <v>17</v>
      </c>
      <c r="E595" s="36" t="s">
        <v>168</v>
      </c>
      <c r="F595" s="34" t="s">
        <v>35</v>
      </c>
      <c r="G595" s="21"/>
      <c r="H595" s="21"/>
      <c r="I595" s="21" t="s">
        <v>20</v>
      </c>
      <c r="J595" s="21" t="s">
        <v>37</v>
      </c>
      <c r="M595" s="12"/>
    </row>
    <row r="596" spans="1:13" ht="18" customHeight="1">
      <c r="A596" s="4">
        <v>595</v>
      </c>
      <c r="B596" s="37">
        <v>37845</v>
      </c>
      <c r="C596" s="34" t="s">
        <v>33</v>
      </c>
      <c r="D596" s="34" t="s">
        <v>16</v>
      </c>
      <c r="E596" s="34" t="s">
        <v>175</v>
      </c>
      <c r="F596" s="34" t="s">
        <v>21</v>
      </c>
      <c r="G596" s="21"/>
      <c r="H596" s="21"/>
      <c r="I596" s="21" t="s">
        <v>14</v>
      </c>
      <c r="J596" s="21" t="s">
        <v>19</v>
      </c>
      <c r="M596" s="12"/>
    </row>
    <row r="597" spans="1:13" ht="18" customHeight="1">
      <c r="A597" s="4">
        <v>596</v>
      </c>
      <c r="B597" s="37">
        <v>37845</v>
      </c>
      <c r="C597" s="34" t="s">
        <v>146</v>
      </c>
      <c r="D597" s="34" t="s">
        <v>142</v>
      </c>
      <c r="E597" s="34" t="s">
        <v>182</v>
      </c>
      <c r="F597" s="34" t="s">
        <v>23</v>
      </c>
      <c r="G597" s="21"/>
      <c r="H597" s="21"/>
      <c r="I597" s="21" t="s">
        <v>228</v>
      </c>
      <c r="J597" s="21" t="s">
        <v>8</v>
      </c>
      <c r="M597" s="12"/>
    </row>
    <row r="598" spans="1:13" ht="18" customHeight="1">
      <c r="A598" s="4">
        <v>597</v>
      </c>
      <c r="B598" s="37">
        <v>37846</v>
      </c>
      <c r="C598" s="34" t="s">
        <v>35</v>
      </c>
      <c r="D598" s="34" t="s">
        <v>27</v>
      </c>
      <c r="E598" s="34" t="s">
        <v>17</v>
      </c>
      <c r="F598" s="34" t="s">
        <v>168</v>
      </c>
      <c r="G598" s="21"/>
      <c r="H598" s="21"/>
      <c r="I598" s="21" t="s">
        <v>20</v>
      </c>
      <c r="J598" s="21" t="s">
        <v>37</v>
      </c>
      <c r="M598" s="12"/>
    </row>
    <row r="599" spans="1:13" ht="18" customHeight="1">
      <c r="A599" s="4">
        <v>598</v>
      </c>
      <c r="B599" s="37">
        <v>37846</v>
      </c>
      <c r="C599" s="34" t="s">
        <v>49</v>
      </c>
      <c r="D599" s="34" t="s">
        <v>163</v>
      </c>
      <c r="E599" s="34" t="s">
        <v>46</v>
      </c>
      <c r="F599" s="34" t="s">
        <v>6</v>
      </c>
      <c r="G599" s="21"/>
      <c r="H599" s="21"/>
      <c r="I599" s="21" t="s">
        <v>13</v>
      </c>
      <c r="J599" s="21" t="s">
        <v>38</v>
      </c>
      <c r="M599" s="12"/>
    </row>
    <row r="600" spans="1:13" ht="18" customHeight="1">
      <c r="A600" s="4">
        <v>599</v>
      </c>
      <c r="B600" s="37">
        <v>37846</v>
      </c>
      <c r="C600" s="34" t="s">
        <v>178</v>
      </c>
      <c r="D600" s="34" t="s">
        <v>185</v>
      </c>
      <c r="E600" s="34" t="s">
        <v>30</v>
      </c>
      <c r="F600" s="34" t="s">
        <v>5</v>
      </c>
      <c r="G600" s="21"/>
      <c r="H600" s="21"/>
      <c r="I600" s="21" t="s">
        <v>31</v>
      </c>
      <c r="J600" s="21" t="s">
        <v>26</v>
      </c>
      <c r="M600" s="12"/>
    </row>
    <row r="601" spans="1:13" ht="18" customHeight="1">
      <c r="A601" s="4">
        <v>600</v>
      </c>
      <c r="B601" s="37">
        <v>37846</v>
      </c>
      <c r="C601" s="34" t="s">
        <v>23</v>
      </c>
      <c r="D601" s="36" t="s">
        <v>182</v>
      </c>
      <c r="E601" s="34" t="s">
        <v>173</v>
      </c>
      <c r="F601" s="34" t="s">
        <v>142</v>
      </c>
      <c r="G601" s="21"/>
      <c r="H601" s="21"/>
      <c r="I601" s="21" t="s">
        <v>228</v>
      </c>
      <c r="J601" s="21" t="s">
        <v>8</v>
      </c>
      <c r="M601" s="12"/>
    </row>
    <row r="602" spans="1:13" ht="18" customHeight="1">
      <c r="A602" s="4">
        <v>601</v>
      </c>
      <c r="B602" s="37">
        <v>37846</v>
      </c>
      <c r="C602" s="34" t="s">
        <v>131</v>
      </c>
      <c r="D602" s="34" t="s">
        <v>148</v>
      </c>
      <c r="E602" s="34" t="s">
        <v>161</v>
      </c>
      <c r="F602" s="34" t="s">
        <v>12</v>
      </c>
      <c r="G602" s="21"/>
      <c r="H602" s="21"/>
      <c r="I602" s="21" t="s">
        <v>32</v>
      </c>
      <c r="J602" s="21" t="s">
        <v>227</v>
      </c>
      <c r="M602" s="12"/>
    </row>
    <row r="603" spans="1:13" ht="18" customHeight="1">
      <c r="A603" s="4">
        <v>602</v>
      </c>
      <c r="B603" s="37">
        <v>37846</v>
      </c>
      <c r="C603" s="34" t="s">
        <v>21</v>
      </c>
      <c r="D603" s="34" t="s">
        <v>144</v>
      </c>
      <c r="E603" s="34" t="s">
        <v>16</v>
      </c>
      <c r="F603" s="34" t="s">
        <v>175</v>
      </c>
      <c r="G603" s="21"/>
      <c r="H603" s="21"/>
      <c r="I603" s="21" t="s">
        <v>14</v>
      </c>
      <c r="J603" s="21" t="s">
        <v>19</v>
      </c>
      <c r="M603" s="12"/>
    </row>
    <row r="604" spans="1:13" ht="18" customHeight="1">
      <c r="A604" s="4">
        <v>603</v>
      </c>
      <c r="B604" s="37">
        <v>37847</v>
      </c>
      <c r="C604" s="36" t="s">
        <v>168</v>
      </c>
      <c r="D604" s="34" t="s">
        <v>210</v>
      </c>
      <c r="E604" s="34" t="s">
        <v>27</v>
      </c>
      <c r="F604" s="34" t="s">
        <v>17</v>
      </c>
      <c r="G604" s="21"/>
      <c r="H604" s="21"/>
      <c r="I604" s="21" t="s">
        <v>20</v>
      </c>
      <c r="J604" s="21" t="s">
        <v>37</v>
      </c>
      <c r="M604" s="13"/>
    </row>
    <row r="605" spans="1:13" ht="18" customHeight="1">
      <c r="A605" s="4">
        <v>604</v>
      </c>
      <c r="B605" s="37">
        <v>37848</v>
      </c>
      <c r="C605" s="34" t="s">
        <v>72</v>
      </c>
      <c r="D605" s="34" t="s">
        <v>35</v>
      </c>
      <c r="E605" s="34" t="s">
        <v>210</v>
      </c>
      <c r="F605" s="34" t="s">
        <v>27</v>
      </c>
      <c r="G605" s="21"/>
      <c r="H605" s="21"/>
      <c r="I605" s="21" t="s">
        <v>20</v>
      </c>
      <c r="J605" s="21" t="s">
        <v>14</v>
      </c>
      <c r="M605" s="12"/>
    </row>
    <row r="606" spans="1:13" ht="18" customHeight="1">
      <c r="A606" s="4">
        <v>605</v>
      </c>
      <c r="B606" s="37">
        <v>37848</v>
      </c>
      <c r="C606" s="34" t="s">
        <v>36</v>
      </c>
      <c r="D606" s="34" t="s">
        <v>166</v>
      </c>
      <c r="E606" s="34" t="s">
        <v>163</v>
      </c>
      <c r="F606" s="34" t="s">
        <v>46</v>
      </c>
      <c r="G606" s="21"/>
      <c r="H606" s="21"/>
      <c r="I606" s="21" t="s">
        <v>19</v>
      </c>
      <c r="J606" s="21" t="s">
        <v>13</v>
      </c>
      <c r="M606" s="12"/>
    </row>
    <row r="607" spans="1:13" ht="18" customHeight="1">
      <c r="A607" s="4">
        <v>606</v>
      </c>
      <c r="B607" s="37">
        <v>37848</v>
      </c>
      <c r="C607" s="34" t="s">
        <v>142</v>
      </c>
      <c r="D607" s="34" t="s">
        <v>146</v>
      </c>
      <c r="E607" s="34" t="s">
        <v>185</v>
      </c>
      <c r="F607" s="34" t="s">
        <v>47</v>
      </c>
      <c r="G607" s="21"/>
      <c r="H607" s="21"/>
      <c r="I607" s="21" t="s">
        <v>26</v>
      </c>
      <c r="J607" s="21" t="s">
        <v>32</v>
      </c>
      <c r="M607" s="12"/>
    </row>
    <row r="608" spans="1:13" ht="18" customHeight="1">
      <c r="A608" s="4">
        <v>607</v>
      </c>
      <c r="B608" s="37">
        <v>37848</v>
      </c>
      <c r="C608" s="34" t="s">
        <v>214</v>
      </c>
      <c r="D608" s="34" t="s">
        <v>161</v>
      </c>
      <c r="E608" s="34" t="s">
        <v>5</v>
      </c>
      <c r="F608" s="34" t="s">
        <v>153</v>
      </c>
      <c r="G608" s="21"/>
      <c r="H608" s="21"/>
      <c r="I608" s="21" t="s">
        <v>227</v>
      </c>
      <c r="J608" s="21" t="s">
        <v>228</v>
      </c>
      <c r="M608" s="12"/>
    </row>
    <row r="609" spans="1:13" ht="18" customHeight="1">
      <c r="A609" s="4">
        <v>608</v>
      </c>
      <c r="B609" s="37">
        <v>37848</v>
      </c>
      <c r="C609" s="34" t="s">
        <v>16</v>
      </c>
      <c r="D609" s="34" t="s">
        <v>21</v>
      </c>
      <c r="E609" s="34" t="s">
        <v>4</v>
      </c>
      <c r="F609" s="34" t="s">
        <v>144</v>
      </c>
      <c r="G609" s="21"/>
      <c r="H609" s="21"/>
      <c r="I609" s="21" t="s">
        <v>37</v>
      </c>
      <c r="J609" s="21" t="s">
        <v>38</v>
      </c>
      <c r="M609" s="12"/>
    </row>
    <row r="610" spans="1:13" ht="18" customHeight="1">
      <c r="A610" s="4">
        <v>609</v>
      </c>
      <c r="B610" s="37">
        <v>37849</v>
      </c>
      <c r="C610" s="34" t="s">
        <v>47</v>
      </c>
      <c r="D610" s="34" t="s">
        <v>173</v>
      </c>
      <c r="E610" s="34" t="s">
        <v>146</v>
      </c>
      <c r="F610" s="34" t="s">
        <v>185</v>
      </c>
      <c r="G610" s="21"/>
      <c r="H610" s="21"/>
      <c r="I610" s="21" t="s">
        <v>26</v>
      </c>
      <c r="J610" s="21" t="s">
        <v>32</v>
      </c>
      <c r="M610" s="12"/>
    </row>
    <row r="611" spans="1:13" ht="18" customHeight="1">
      <c r="A611" s="4">
        <v>610</v>
      </c>
      <c r="B611" s="37">
        <v>37849</v>
      </c>
      <c r="C611" s="34" t="s">
        <v>153</v>
      </c>
      <c r="D611" s="34" t="s">
        <v>5</v>
      </c>
      <c r="E611" s="34" t="s">
        <v>23</v>
      </c>
      <c r="F611" s="34" t="s">
        <v>161</v>
      </c>
      <c r="G611" s="21"/>
      <c r="H611" s="21"/>
      <c r="I611" s="21" t="s">
        <v>227</v>
      </c>
      <c r="J611" s="21" t="s">
        <v>228</v>
      </c>
      <c r="M611" s="12"/>
    </row>
    <row r="612" spans="1:13" ht="18" customHeight="1">
      <c r="A612" s="4">
        <v>611</v>
      </c>
      <c r="B612" s="37">
        <v>37849</v>
      </c>
      <c r="C612" s="34" t="s">
        <v>46</v>
      </c>
      <c r="D612" s="34" t="s">
        <v>218</v>
      </c>
      <c r="E612" s="34" t="s">
        <v>166</v>
      </c>
      <c r="F612" s="34" t="s">
        <v>163</v>
      </c>
      <c r="G612" s="21"/>
      <c r="H612" s="21"/>
      <c r="I612" s="21" t="s">
        <v>19</v>
      </c>
      <c r="J612" s="21" t="s">
        <v>13</v>
      </c>
      <c r="M612" s="12"/>
    </row>
    <row r="613" spans="1:13" ht="18" customHeight="1">
      <c r="A613" s="4">
        <v>612</v>
      </c>
      <c r="B613" s="37">
        <v>37849</v>
      </c>
      <c r="C613" s="34" t="s">
        <v>144</v>
      </c>
      <c r="D613" s="34" t="s">
        <v>175</v>
      </c>
      <c r="E613" s="34" t="s">
        <v>21</v>
      </c>
      <c r="F613" s="34" t="s">
        <v>4</v>
      </c>
      <c r="G613" s="21"/>
      <c r="H613" s="21"/>
      <c r="I613" s="21" t="s">
        <v>37</v>
      </c>
      <c r="J613" s="21" t="s">
        <v>38</v>
      </c>
      <c r="M613" s="12"/>
    </row>
    <row r="614" spans="1:13" ht="18" customHeight="1">
      <c r="A614" s="4">
        <v>613</v>
      </c>
      <c r="B614" s="37">
        <v>37849</v>
      </c>
      <c r="C614" s="34" t="s">
        <v>27</v>
      </c>
      <c r="D614" s="34" t="s">
        <v>168</v>
      </c>
      <c r="E614" s="34" t="s">
        <v>35</v>
      </c>
      <c r="F614" s="34" t="s">
        <v>210</v>
      </c>
      <c r="G614" s="21"/>
      <c r="H614" s="21"/>
      <c r="I614" s="21" t="s">
        <v>20</v>
      </c>
      <c r="J614" s="21" t="s">
        <v>14</v>
      </c>
      <c r="M614" s="12"/>
    </row>
    <row r="615" spans="1:13" ht="18" customHeight="1">
      <c r="A615" s="4">
        <v>614</v>
      </c>
      <c r="B615" s="37">
        <v>37850</v>
      </c>
      <c r="C615" s="34" t="s">
        <v>161</v>
      </c>
      <c r="D615" s="34" t="s">
        <v>23</v>
      </c>
      <c r="E615" s="34" t="s">
        <v>214</v>
      </c>
      <c r="F615" s="34" t="s">
        <v>5</v>
      </c>
      <c r="G615" s="21"/>
      <c r="H615" s="21"/>
      <c r="I615" s="21" t="s">
        <v>227</v>
      </c>
      <c r="J615" s="21" t="s">
        <v>228</v>
      </c>
      <c r="M615" s="12"/>
    </row>
    <row r="616" spans="1:13" ht="18" customHeight="1">
      <c r="A616" s="4">
        <v>615</v>
      </c>
      <c r="B616" s="37">
        <v>37850</v>
      </c>
      <c r="C616" s="34" t="s">
        <v>4</v>
      </c>
      <c r="D616" s="34" t="s">
        <v>16</v>
      </c>
      <c r="E616" s="34" t="s">
        <v>175</v>
      </c>
      <c r="F616" s="34" t="s">
        <v>21</v>
      </c>
      <c r="G616" s="21"/>
      <c r="H616" s="21"/>
      <c r="I616" s="21" t="s">
        <v>37</v>
      </c>
      <c r="J616" s="21" t="s">
        <v>38</v>
      </c>
      <c r="M616" s="12"/>
    </row>
    <row r="617" spans="1:13" ht="18" customHeight="1">
      <c r="A617" s="4">
        <v>616</v>
      </c>
      <c r="B617" s="37">
        <v>37850</v>
      </c>
      <c r="C617" s="34" t="s">
        <v>213</v>
      </c>
      <c r="D617" s="34" t="s">
        <v>12</v>
      </c>
      <c r="E617" s="34" t="s">
        <v>148</v>
      </c>
      <c r="F617" s="34" t="s">
        <v>131</v>
      </c>
      <c r="G617" s="21"/>
      <c r="H617" s="21"/>
      <c r="I617" s="21" t="s">
        <v>8</v>
      </c>
      <c r="J617" s="21" t="s">
        <v>31</v>
      </c>
      <c r="M617" s="12"/>
    </row>
    <row r="618" spans="1:13" ht="18" customHeight="1">
      <c r="A618" s="4">
        <v>617</v>
      </c>
      <c r="B618" s="37">
        <v>37850</v>
      </c>
      <c r="C618" s="34" t="s">
        <v>210</v>
      </c>
      <c r="D618" s="34" t="s">
        <v>72</v>
      </c>
      <c r="E618" s="34" t="s">
        <v>168</v>
      </c>
      <c r="F618" s="34" t="s">
        <v>35</v>
      </c>
      <c r="G618" s="21"/>
      <c r="H618" s="21"/>
      <c r="I618" s="21" t="s">
        <v>20</v>
      </c>
      <c r="J618" s="21" t="s">
        <v>14</v>
      </c>
      <c r="M618" s="12"/>
    </row>
    <row r="619" spans="1:13" ht="18" customHeight="1">
      <c r="A619" s="4">
        <v>618</v>
      </c>
      <c r="B619" s="37">
        <v>37850</v>
      </c>
      <c r="C619" s="34" t="s">
        <v>163</v>
      </c>
      <c r="D619" s="34" t="s">
        <v>36</v>
      </c>
      <c r="E619" s="34" t="s">
        <v>218</v>
      </c>
      <c r="F619" s="34" t="s">
        <v>166</v>
      </c>
      <c r="G619" s="21"/>
      <c r="H619" s="21"/>
      <c r="I619" s="21" t="s">
        <v>19</v>
      </c>
      <c r="J619" s="21" t="s">
        <v>13</v>
      </c>
      <c r="M619" s="12"/>
    </row>
    <row r="620" spans="1:13" ht="18" customHeight="1">
      <c r="A620" s="4">
        <v>619</v>
      </c>
      <c r="B620" s="37">
        <v>37850</v>
      </c>
      <c r="C620" s="34" t="s">
        <v>146</v>
      </c>
      <c r="D620" s="34" t="s">
        <v>185</v>
      </c>
      <c r="E620" s="34" t="s">
        <v>142</v>
      </c>
      <c r="F620" s="34" t="s">
        <v>173</v>
      </c>
      <c r="G620" s="21"/>
      <c r="H620" s="21"/>
      <c r="I620" s="21" t="s">
        <v>26</v>
      </c>
      <c r="J620" s="21" t="s">
        <v>32</v>
      </c>
      <c r="M620" s="12"/>
    </row>
    <row r="621" spans="1:13" ht="18" customHeight="1">
      <c r="A621" s="4">
        <v>620</v>
      </c>
      <c r="B621" s="37">
        <v>37851</v>
      </c>
      <c r="C621" s="34" t="s">
        <v>182</v>
      </c>
      <c r="D621" s="34" t="s">
        <v>214</v>
      </c>
      <c r="E621" s="34" t="s">
        <v>153</v>
      </c>
      <c r="F621" s="34" t="s">
        <v>23</v>
      </c>
      <c r="G621" s="21"/>
      <c r="H621" s="21"/>
      <c r="I621" s="21" t="s">
        <v>228</v>
      </c>
      <c r="J621" s="21" t="s">
        <v>26</v>
      </c>
      <c r="M621" s="12"/>
    </row>
    <row r="622" spans="1:13" ht="18" customHeight="1">
      <c r="A622" s="4">
        <v>621</v>
      </c>
      <c r="B622" s="37">
        <v>37851</v>
      </c>
      <c r="C622" s="34" t="s">
        <v>30</v>
      </c>
      <c r="D622" s="34" t="s">
        <v>179</v>
      </c>
      <c r="E622" s="34" t="s">
        <v>29</v>
      </c>
      <c r="F622" s="34" t="s">
        <v>148</v>
      </c>
      <c r="G622" s="21"/>
      <c r="H622" s="21"/>
      <c r="I622" s="21" t="s">
        <v>31</v>
      </c>
      <c r="J622" s="21" t="s">
        <v>227</v>
      </c>
      <c r="M622" s="12"/>
    </row>
    <row r="623" spans="1:13" ht="18" customHeight="1">
      <c r="A623" s="4">
        <v>622</v>
      </c>
      <c r="B623" s="37">
        <v>37852</v>
      </c>
      <c r="C623" s="34" t="s">
        <v>166</v>
      </c>
      <c r="D623" s="34" t="s">
        <v>46</v>
      </c>
      <c r="E623" s="34" t="s">
        <v>16</v>
      </c>
      <c r="F623" s="34" t="s">
        <v>218</v>
      </c>
      <c r="G623" s="21"/>
      <c r="H623" s="21"/>
      <c r="I623" s="21" t="s">
        <v>38</v>
      </c>
      <c r="J623" s="21" t="s">
        <v>20</v>
      </c>
      <c r="M623" s="12"/>
    </row>
    <row r="624" spans="1:13" ht="18" customHeight="1">
      <c r="A624" s="4">
        <v>623</v>
      </c>
      <c r="B624" s="37">
        <v>37852</v>
      </c>
      <c r="C624" s="34" t="s">
        <v>148</v>
      </c>
      <c r="D624" s="34" t="s">
        <v>29</v>
      </c>
      <c r="E624" s="34" t="s">
        <v>131</v>
      </c>
      <c r="F624" s="34" t="s">
        <v>179</v>
      </c>
      <c r="G624" s="21"/>
      <c r="H624" s="21"/>
      <c r="I624" s="21" t="s">
        <v>31</v>
      </c>
      <c r="J624" s="21" t="s">
        <v>227</v>
      </c>
      <c r="M624" s="12"/>
    </row>
    <row r="625" spans="1:13" ht="18" customHeight="1">
      <c r="A625" s="4">
        <v>624</v>
      </c>
      <c r="B625" s="37">
        <v>37852</v>
      </c>
      <c r="C625" s="34" t="s">
        <v>35</v>
      </c>
      <c r="D625" s="34" t="s">
        <v>33</v>
      </c>
      <c r="E625" s="34" t="s">
        <v>72</v>
      </c>
      <c r="F625" s="34" t="s">
        <v>168</v>
      </c>
      <c r="G625" s="21"/>
      <c r="H625" s="21"/>
      <c r="I625" s="21" t="s">
        <v>37</v>
      </c>
      <c r="J625" s="21" t="s">
        <v>13</v>
      </c>
      <c r="M625" s="12"/>
    </row>
    <row r="626" spans="1:13" ht="18" customHeight="1">
      <c r="A626" s="4">
        <v>625</v>
      </c>
      <c r="B626" s="37">
        <v>37852</v>
      </c>
      <c r="C626" s="34" t="s">
        <v>10</v>
      </c>
      <c r="D626" s="34" t="s">
        <v>144</v>
      </c>
      <c r="E626" s="34" t="s">
        <v>15</v>
      </c>
      <c r="F626" s="34" t="s">
        <v>175</v>
      </c>
      <c r="G626" s="21"/>
      <c r="H626" s="21"/>
      <c r="I626" s="21" t="s">
        <v>19</v>
      </c>
      <c r="J626" s="21" t="s">
        <v>14</v>
      </c>
      <c r="M626" s="12"/>
    </row>
    <row r="627" spans="1:13" ht="18" customHeight="1">
      <c r="A627" s="4">
        <v>626</v>
      </c>
      <c r="B627" s="37">
        <v>37852</v>
      </c>
      <c r="C627" s="34" t="s">
        <v>23</v>
      </c>
      <c r="D627" s="34" t="s">
        <v>153</v>
      </c>
      <c r="E627" s="34" t="s">
        <v>161</v>
      </c>
      <c r="F627" s="34" t="s">
        <v>214</v>
      </c>
      <c r="G627" s="21"/>
      <c r="H627" s="21"/>
      <c r="I627" s="21" t="s">
        <v>228</v>
      </c>
      <c r="J627" s="21" t="s">
        <v>26</v>
      </c>
      <c r="M627" s="12"/>
    </row>
    <row r="628" spans="1:13" ht="18" customHeight="1">
      <c r="A628" s="4">
        <v>627</v>
      </c>
      <c r="B628" s="37">
        <v>37852</v>
      </c>
      <c r="C628" s="34" t="s">
        <v>50</v>
      </c>
      <c r="D628" s="34" t="s">
        <v>213</v>
      </c>
      <c r="E628" s="34" t="s">
        <v>12</v>
      </c>
      <c r="F628" s="34" t="s">
        <v>146</v>
      </c>
      <c r="G628" s="21"/>
      <c r="H628" s="21"/>
      <c r="I628" s="21" t="s">
        <v>8</v>
      </c>
      <c r="J628" s="21" t="s">
        <v>32</v>
      </c>
      <c r="M628" s="12"/>
    </row>
    <row r="629" spans="1:13" ht="18" customHeight="1">
      <c r="A629" s="4">
        <v>628</v>
      </c>
      <c r="B629" s="37">
        <v>37853</v>
      </c>
      <c r="C629" s="34" t="s">
        <v>179</v>
      </c>
      <c r="D629" s="34" t="s">
        <v>131</v>
      </c>
      <c r="E629" s="34" t="s">
        <v>30</v>
      </c>
      <c r="F629" s="34" t="s">
        <v>29</v>
      </c>
      <c r="G629" s="21"/>
      <c r="H629" s="21"/>
      <c r="I629" s="21" t="s">
        <v>31</v>
      </c>
      <c r="J629" s="21" t="s">
        <v>227</v>
      </c>
      <c r="M629" s="12"/>
    </row>
    <row r="630" spans="1:13" ht="18" customHeight="1">
      <c r="A630" s="4">
        <v>629</v>
      </c>
      <c r="B630" s="37">
        <v>37853</v>
      </c>
      <c r="C630" s="34" t="s">
        <v>175</v>
      </c>
      <c r="D630" s="34" t="s">
        <v>6</v>
      </c>
      <c r="E630" s="34" t="s">
        <v>144</v>
      </c>
      <c r="F630" s="34" t="s">
        <v>15</v>
      </c>
      <c r="G630" s="21"/>
      <c r="H630" s="21"/>
      <c r="I630" s="21" t="s">
        <v>19</v>
      </c>
      <c r="J630" s="21" t="s">
        <v>14</v>
      </c>
      <c r="M630" s="12"/>
    </row>
    <row r="631" spans="1:13" ht="18" customHeight="1">
      <c r="A631" s="4">
        <v>630</v>
      </c>
      <c r="B631" s="37">
        <v>37853</v>
      </c>
      <c r="C631" s="34" t="s">
        <v>168</v>
      </c>
      <c r="D631" s="34" t="s">
        <v>210</v>
      </c>
      <c r="E631" s="34" t="s">
        <v>33</v>
      </c>
      <c r="F631" s="34" t="s">
        <v>72</v>
      </c>
      <c r="G631" s="21"/>
      <c r="H631" s="21"/>
      <c r="I631" s="21" t="s">
        <v>37</v>
      </c>
      <c r="J631" s="21" t="s">
        <v>13</v>
      </c>
      <c r="M631" s="12"/>
    </row>
    <row r="632" spans="1:13" ht="18" customHeight="1">
      <c r="A632" s="4">
        <v>631</v>
      </c>
      <c r="B632" s="37">
        <v>37853</v>
      </c>
      <c r="C632" s="34" t="s">
        <v>218</v>
      </c>
      <c r="D632" s="34" t="s">
        <v>22</v>
      </c>
      <c r="E632" s="34" t="s">
        <v>46</v>
      </c>
      <c r="F632" s="34" t="s">
        <v>16</v>
      </c>
      <c r="G632" s="21"/>
      <c r="H632" s="21"/>
      <c r="I632" s="21" t="s">
        <v>38</v>
      </c>
      <c r="J632" s="21" t="s">
        <v>20</v>
      </c>
      <c r="M632" s="12"/>
    </row>
    <row r="633" spans="1:13" ht="18" customHeight="1">
      <c r="A633" s="4">
        <v>632</v>
      </c>
      <c r="B633" s="37">
        <v>37853</v>
      </c>
      <c r="C633" s="34" t="s">
        <v>214</v>
      </c>
      <c r="D633" s="34" t="s">
        <v>161</v>
      </c>
      <c r="E633" s="34" t="s">
        <v>182</v>
      </c>
      <c r="F633" s="34" t="s">
        <v>153</v>
      </c>
      <c r="G633" s="21"/>
      <c r="H633" s="21"/>
      <c r="I633" s="21" t="s">
        <v>228</v>
      </c>
      <c r="J633" s="21" t="s">
        <v>26</v>
      </c>
      <c r="M633" s="12"/>
    </row>
    <row r="634" spans="1:13" ht="18" customHeight="1">
      <c r="A634" s="4">
        <v>633</v>
      </c>
      <c r="B634" s="37">
        <v>37854</v>
      </c>
      <c r="C634" s="34" t="s">
        <v>72</v>
      </c>
      <c r="D634" s="34" t="s">
        <v>35</v>
      </c>
      <c r="E634" s="34" t="s">
        <v>210</v>
      </c>
      <c r="F634" s="34" t="s">
        <v>33</v>
      </c>
      <c r="G634" s="21"/>
      <c r="H634" s="21"/>
      <c r="I634" s="21" t="s">
        <v>37</v>
      </c>
      <c r="J634" s="21" t="s">
        <v>13</v>
      </c>
      <c r="M634" s="12"/>
    </row>
    <row r="635" spans="1:13" ht="18" customHeight="1">
      <c r="A635" s="4">
        <v>634</v>
      </c>
      <c r="B635" s="37">
        <v>37854</v>
      </c>
      <c r="C635" s="34" t="s">
        <v>15</v>
      </c>
      <c r="D635" s="34" t="s">
        <v>10</v>
      </c>
      <c r="E635" s="34" t="s">
        <v>6</v>
      </c>
      <c r="F635" s="34" t="s">
        <v>144</v>
      </c>
      <c r="G635" s="21"/>
      <c r="H635" s="21"/>
      <c r="I635" s="21" t="s">
        <v>19</v>
      </c>
      <c r="J635" s="21" t="s">
        <v>14</v>
      </c>
      <c r="M635" s="12"/>
    </row>
    <row r="636" spans="1:13" ht="18" customHeight="1">
      <c r="A636" s="4">
        <v>635</v>
      </c>
      <c r="B636" s="37">
        <v>37854</v>
      </c>
      <c r="C636" s="34" t="s">
        <v>16</v>
      </c>
      <c r="D636" s="34" t="s">
        <v>166</v>
      </c>
      <c r="E636" s="34" t="s">
        <v>22</v>
      </c>
      <c r="F636" s="34" t="s">
        <v>46</v>
      </c>
      <c r="G636" s="21"/>
      <c r="H636" s="21"/>
      <c r="I636" s="21" t="s">
        <v>38</v>
      </c>
      <c r="J636" s="21" t="s">
        <v>20</v>
      </c>
      <c r="M636" s="12"/>
    </row>
    <row r="637" spans="1:13" ht="18" customHeight="1">
      <c r="A637" s="4">
        <v>636</v>
      </c>
      <c r="B637" s="37">
        <v>37855</v>
      </c>
      <c r="C637" s="34" t="s">
        <v>153</v>
      </c>
      <c r="D637" s="34" t="s">
        <v>47</v>
      </c>
      <c r="E637" s="34" t="s">
        <v>23</v>
      </c>
      <c r="F637" s="34" t="s">
        <v>161</v>
      </c>
      <c r="G637" s="21"/>
      <c r="H637" s="21"/>
      <c r="I637" s="21" t="s">
        <v>228</v>
      </c>
      <c r="J637" s="21" t="s">
        <v>8</v>
      </c>
      <c r="M637" s="12"/>
    </row>
    <row r="638" spans="1:13" ht="18" customHeight="1">
      <c r="A638" s="4">
        <v>637</v>
      </c>
      <c r="B638" s="37">
        <v>37855</v>
      </c>
      <c r="C638" s="34" t="s">
        <v>173</v>
      </c>
      <c r="D638" s="34" t="s">
        <v>182</v>
      </c>
      <c r="E638" s="34" t="s">
        <v>12</v>
      </c>
      <c r="F638" s="34" t="s">
        <v>185</v>
      </c>
      <c r="G638" s="21"/>
      <c r="H638" s="21"/>
      <c r="I638" s="21" t="s">
        <v>227</v>
      </c>
      <c r="J638" s="21" t="s">
        <v>26</v>
      </c>
      <c r="M638" s="12"/>
    </row>
    <row r="639" spans="1:13" ht="18" customHeight="1">
      <c r="A639" s="4">
        <v>638</v>
      </c>
      <c r="B639" s="37">
        <v>37855</v>
      </c>
      <c r="C639" s="34" t="s">
        <v>46</v>
      </c>
      <c r="D639" s="34" t="s">
        <v>218</v>
      </c>
      <c r="E639" s="36" t="s">
        <v>10</v>
      </c>
      <c r="F639" s="34" t="s">
        <v>22</v>
      </c>
      <c r="G639" s="21"/>
      <c r="H639" s="21"/>
      <c r="I639" s="21" t="s">
        <v>13</v>
      </c>
      <c r="J639" s="21" t="s">
        <v>38</v>
      </c>
      <c r="M639" s="12"/>
    </row>
    <row r="640" spans="1:13" ht="18" customHeight="1">
      <c r="A640" s="4">
        <v>639</v>
      </c>
      <c r="B640" s="37">
        <v>37855</v>
      </c>
      <c r="C640" s="34" t="s">
        <v>29</v>
      </c>
      <c r="D640" s="34" t="s">
        <v>30</v>
      </c>
      <c r="E640" s="34" t="s">
        <v>148</v>
      </c>
      <c r="F640" s="34" t="s">
        <v>131</v>
      </c>
      <c r="G640" s="21"/>
      <c r="H640" s="21"/>
      <c r="I640" s="21" t="s">
        <v>31</v>
      </c>
      <c r="J640" s="21" t="s">
        <v>32</v>
      </c>
      <c r="M640" s="12"/>
    </row>
    <row r="641" spans="1:13" ht="18" customHeight="1">
      <c r="A641" s="4">
        <v>640</v>
      </c>
      <c r="B641" s="37">
        <v>37855</v>
      </c>
      <c r="C641" s="34" t="s">
        <v>144</v>
      </c>
      <c r="D641" s="34" t="s">
        <v>175</v>
      </c>
      <c r="E641" s="34" t="s">
        <v>49</v>
      </c>
      <c r="F641" s="34" t="s">
        <v>4</v>
      </c>
      <c r="G641" s="21"/>
      <c r="H641" s="21"/>
      <c r="I641" s="21" t="s">
        <v>14</v>
      </c>
      <c r="J641" s="21" t="s">
        <v>37</v>
      </c>
      <c r="M641" s="12"/>
    </row>
    <row r="642" spans="1:13" ht="18" customHeight="1">
      <c r="A642" s="4">
        <v>641</v>
      </c>
      <c r="B642" s="37">
        <v>37855</v>
      </c>
      <c r="C642" s="34" t="s">
        <v>33</v>
      </c>
      <c r="D642" s="36" t="s">
        <v>168</v>
      </c>
      <c r="E642" s="34" t="s">
        <v>35</v>
      </c>
      <c r="F642" s="34" t="s">
        <v>210</v>
      </c>
      <c r="G642" s="21"/>
      <c r="H642" s="21"/>
      <c r="I642" s="21" t="s">
        <v>20</v>
      </c>
      <c r="J642" s="21" t="s">
        <v>19</v>
      </c>
      <c r="M642" s="12"/>
    </row>
    <row r="643" spans="1:13" ht="18" customHeight="1">
      <c r="A643" s="4">
        <v>642</v>
      </c>
      <c r="B643" s="37">
        <v>37856</v>
      </c>
      <c r="C643" s="34" t="s">
        <v>161</v>
      </c>
      <c r="D643" s="34" t="s">
        <v>23</v>
      </c>
      <c r="E643" s="34" t="s">
        <v>214</v>
      </c>
      <c r="F643" s="34" t="s">
        <v>47</v>
      </c>
      <c r="G643" s="21"/>
      <c r="H643" s="21"/>
      <c r="I643" s="21" t="s">
        <v>228</v>
      </c>
      <c r="J643" s="21" t="s">
        <v>8</v>
      </c>
      <c r="M643" s="12"/>
    </row>
    <row r="644" spans="1:13" ht="18" customHeight="1">
      <c r="A644" s="4">
        <v>643</v>
      </c>
      <c r="B644" s="37">
        <v>37856</v>
      </c>
      <c r="C644" s="34" t="s">
        <v>4</v>
      </c>
      <c r="D644" s="34" t="s">
        <v>7</v>
      </c>
      <c r="E644" s="34" t="s">
        <v>175</v>
      </c>
      <c r="F644" s="34" t="s">
        <v>49</v>
      </c>
      <c r="G644" s="21"/>
      <c r="H644" s="21"/>
      <c r="I644" s="21" t="s">
        <v>14</v>
      </c>
      <c r="J644" s="21" t="s">
        <v>37</v>
      </c>
      <c r="M644" s="12"/>
    </row>
    <row r="645" spans="1:13" ht="18" customHeight="1">
      <c r="A645" s="4">
        <v>644</v>
      </c>
      <c r="B645" s="37">
        <v>37856</v>
      </c>
      <c r="C645" s="34" t="s">
        <v>185</v>
      </c>
      <c r="D645" s="34" t="s">
        <v>12</v>
      </c>
      <c r="E645" s="34" t="s">
        <v>142</v>
      </c>
      <c r="F645" s="34" t="s">
        <v>182</v>
      </c>
      <c r="G645" s="21"/>
      <c r="H645" s="21"/>
      <c r="I645" s="21" t="s">
        <v>227</v>
      </c>
      <c r="J645" s="21" t="s">
        <v>26</v>
      </c>
      <c r="M645" s="12"/>
    </row>
    <row r="646" spans="1:13" ht="18" customHeight="1">
      <c r="A646" s="4">
        <v>645</v>
      </c>
      <c r="B646" s="37">
        <v>37856</v>
      </c>
      <c r="C646" s="34" t="s">
        <v>210</v>
      </c>
      <c r="D646" s="34" t="s">
        <v>231</v>
      </c>
      <c r="E646" s="34" t="s">
        <v>168</v>
      </c>
      <c r="F646" s="34" t="s">
        <v>35</v>
      </c>
      <c r="G646" s="21"/>
      <c r="H646" s="21"/>
      <c r="I646" s="21" t="s">
        <v>20</v>
      </c>
      <c r="J646" s="21" t="s">
        <v>19</v>
      </c>
      <c r="M646" s="12"/>
    </row>
    <row r="647" spans="1:13" ht="18" customHeight="1">
      <c r="A647" s="4">
        <v>646</v>
      </c>
      <c r="B647" s="37">
        <v>37856</v>
      </c>
      <c r="C647" s="34" t="s">
        <v>131</v>
      </c>
      <c r="D647" s="34" t="s">
        <v>148</v>
      </c>
      <c r="E647" s="34" t="s">
        <v>179</v>
      </c>
      <c r="F647" s="34" t="s">
        <v>30</v>
      </c>
      <c r="G647" s="21"/>
      <c r="H647" s="21"/>
      <c r="I647" s="21" t="s">
        <v>31</v>
      </c>
      <c r="J647" s="21" t="s">
        <v>32</v>
      </c>
      <c r="M647" s="12"/>
    </row>
    <row r="648" spans="1:13" ht="18" customHeight="1">
      <c r="A648" s="4">
        <v>647</v>
      </c>
      <c r="B648" s="37">
        <v>37856</v>
      </c>
      <c r="C648" s="34" t="s">
        <v>22</v>
      </c>
      <c r="D648" s="34" t="s">
        <v>163</v>
      </c>
      <c r="E648" s="34" t="s">
        <v>218</v>
      </c>
      <c r="F648" s="34" t="s">
        <v>10</v>
      </c>
      <c r="G648" s="21"/>
      <c r="H648" s="21"/>
      <c r="I648" s="21" t="s">
        <v>13</v>
      </c>
      <c r="J648" s="21" t="s">
        <v>38</v>
      </c>
      <c r="M648" s="12"/>
    </row>
    <row r="649" spans="1:13" ht="18" customHeight="1">
      <c r="A649" s="4">
        <v>648</v>
      </c>
      <c r="B649" s="37">
        <v>37857</v>
      </c>
      <c r="C649" s="34" t="s">
        <v>182</v>
      </c>
      <c r="D649" s="34" t="s">
        <v>142</v>
      </c>
      <c r="E649" s="34" t="s">
        <v>146</v>
      </c>
      <c r="F649" s="34" t="s">
        <v>12</v>
      </c>
      <c r="G649" s="21"/>
      <c r="H649" s="21"/>
      <c r="I649" s="21" t="s">
        <v>227</v>
      </c>
      <c r="J649" s="21" t="s">
        <v>26</v>
      </c>
      <c r="M649" s="12"/>
    </row>
    <row r="650" spans="1:13" ht="18" customHeight="1">
      <c r="A650" s="4">
        <v>649</v>
      </c>
      <c r="B650" s="37">
        <v>37857</v>
      </c>
      <c r="C650" s="34" t="s">
        <v>35</v>
      </c>
      <c r="D650" s="34" t="s">
        <v>33</v>
      </c>
      <c r="E650" s="34" t="s">
        <v>231</v>
      </c>
      <c r="F650" s="34" t="s">
        <v>168</v>
      </c>
      <c r="G650" s="21"/>
      <c r="H650" s="21"/>
      <c r="I650" s="21" t="s">
        <v>20</v>
      </c>
      <c r="J650" s="21" t="s">
        <v>19</v>
      </c>
      <c r="M650" s="12"/>
    </row>
    <row r="651" spans="1:13" ht="18" customHeight="1">
      <c r="A651" s="4">
        <v>650</v>
      </c>
      <c r="B651" s="37">
        <v>37857</v>
      </c>
      <c r="C651" s="34" t="s">
        <v>47</v>
      </c>
      <c r="D651" s="34" t="s">
        <v>214</v>
      </c>
      <c r="E651" s="34" t="s">
        <v>153</v>
      </c>
      <c r="F651" s="34" t="s">
        <v>23</v>
      </c>
      <c r="G651" s="21"/>
      <c r="H651" s="21"/>
      <c r="I651" s="21" t="s">
        <v>228</v>
      </c>
      <c r="J651" s="21" t="s">
        <v>8</v>
      </c>
      <c r="M651" s="12"/>
    </row>
    <row r="652" spans="1:13" ht="18" customHeight="1">
      <c r="A652" s="4">
        <v>651</v>
      </c>
      <c r="B652" s="37">
        <v>37857</v>
      </c>
      <c r="C652" s="34" t="s">
        <v>49</v>
      </c>
      <c r="D652" s="34" t="s">
        <v>144</v>
      </c>
      <c r="E652" s="34" t="s">
        <v>7</v>
      </c>
      <c r="F652" s="34" t="s">
        <v>175</v>
      </c>
      <c r="G652" s="21"/>
      <c r="H652" s="21"/>
      <c r="I652" s="21" t="s">
        <v>14</v>
      </c>
      <c r="J652" s="21" t="s">
        <v>37</v>
      </c>
      <c r="M652" s="12"/>
    </row>
    <row r="653" spans="1:13" ht="18" customHeight="1">
      <c r="A653" s="4">
        <v>652</v>
      </c>
      <c r="B653" s="37">
        <v>37857</v>
      </c>
      <c r="C653" s="34" t="s">
        <v>10</v>
      </c>
      <c r="D653" s="34" t="s">
        <v>46</v>
      </c>
      <c r="E653" s="34" t="s">
        <v>163</v>
      </c>
      <c r="F653" s="34" t="s">
        <v>218</v>
      </c>
      <c r="G653" s="21"/>
      <c r="H653" s="21"/>
      <c r="I653" s="21" t="s">
        <v>13</v>
      </c>
      <c r="J653" s="21" t="s">
        <v>38</v>
      </c>
      <c r="M653" s="12"/>
    </row>
    <row r="654" spans="1:13" ht="18" customHeight="1">
      <c r="A654" s="4">
        <v>653</v>
      </c>
      <c r="B654" s="37">
        <v>37857</v>
      </c>
      <c r="C654" s="34" t="s">
        <v>30</v>
      </c>
      <c r="D654" s="34" t="s">
        <v>179</v>
      </c>
      <c r="E654" s="34" t="s">
        <v>29</v>
      </c>
      <c r="F654" s="34" t="s">
        <v>148</v>
      </c>
      <c r="G654" s="21"/>
      <c r="H654" s="21"/>
      <c r="I654" s="21" t="s">
        <v>31</v>
      </c>
      <c r="J654" s="21" t="s">
        <v>32</v>
      </c>
      <c r="M654" s="12"/>
    </row>
    <row r="655" spans="1:13" ht="18" customHeight="1">
      <c r="A655" s="4">
        <v>654</v>
      </c>
      <c r="B655" s="37">
        <v>37858</v>
      </c>
      <c r="C655" s="34" t="s">
        <v>213</v>
      </c>
      <c r="D655" s="34" t="s">
        <v>29</v>
      </c>
      <c r="E655" s="34" t="s">
        <v>30</v>
      </c>
      <c r="F655" s="34" t="s">
        <v>142</v>
      </c>
      <c r="G655" s="21"/>
      <c r="H655" s="21"/>
      <c r="I655" s="21" t="s">
        <v>32</v>
      </c>
      <c r="J655" s="21" t="s">
        <v>228</v>
      </c>
      <c r="M655" s="12"/>
    </row>
    <row r="656" spans="1:13" ht="18" customHeight="1">
      <c r="A656" s="4">
        <v>655</v>
      </c>
      <c r="B656" s="37">
        <v>37858</v>
      </c>
      <c r="C656" s="34" t="s">
        <v>24</v>
      </c>
      <c r="D656" s="34" t="s">
        <v>185</v>
      </c>
      <c r="E656" s="34" t="s">
        <v>161</v>
      </c>
      <c r="F656" s="34" t="s">
        <v>214</v>
      </c>
      <c r="G656" s="21"/>
      <c r="H656" s="21"/>
      <c r="I656" s="21" t="s">
        <v>26</v>
      </c>
      <c r="J656" s="21" t="s">
        <v>31</v>
      </c>
      <c r="M656" s="12"/>
    </row>
    <row r="657" spans="1:13" ht="18" customHeight="1">
      <c r="A657" s="4">
        <v>656</v>
      </c>
      <c r="B657" s="37">
        <v>37858</v>
      </c>
      <c r="C657" s="34" t="s">
        <v>12</v>
      </c>
      <c r="D657" s="34" t="s">
        <v>131</v>
      </c>
      <c r="E657" s="34" t="s">
        <v>173</v>
      </c>
      <c r="F657" s="34" t="s">
        <v>211</v>
      </c>
      <c r="G657" s="21"/>
      <c r="H657" s="21"/>
      <c r="I657" s="21" t="s">
        <v>8</v>
      </c>
      <c r="J657" s="21" t="s">
        <v>227</v>
      </c>
      <c r="M657" s="12"/>
    </row>
    <row r="658" spans="1:13" ht="18" customHeight="1">
      <c r="A658" s="4">
        <v>657</v>
      </c>
      <c r="B658" s="37">
        <v>37859</v>
      </c>
      <c r="C658" s="34" t="s">
        <v>211</v>
      </c>
      <c r="D658" s="34" t="s">
        <v>173</v>
      </c>
      <c r="E658" s="34" t="s">
        <v>5</v>
      </c>
      <c r="F658" s="34" t="s">
        <v>131</v>
      </c>
      <c r="G658" s="21"/>
      <c r="H658" s="21"/>
      <c r="I658" s="21" t="s">
        <v>8</v>
      </c>
      <c r="J658" s="21" t="s">
        <v>227</v>
      </c>
      <c r="M658" s="12"/>
    </row>
    <row r="659" spans="1:13" ht="18" customHeight="1">
      <c r="A659" s="4">
        <v>658</v>
      </c>
      <c r="B659" s="37">
        <v>37859</v>
      </c>
      <c r="C659" s="34" t="s">
        <v>142</v>
      </c>
      <c r="D659" s="34" t="s">
        <v>30</v>
      </c>
      <c r="E659" s="34" t="s">
        <v>148</v>
      </c>
      <c r="F659" s="34" t="s">
        <v>29</v>
      </c>
      <c r="G659" s="21"/>
      <c r="H659" s="21"/>
      <c r="I659" s="21" t="s">
        <v>32</v>
      </c>
      <c r="J659" s="21" t="s">
        <v>228</v>
      </c>
      <c r="M659" s="12"/>
    </row>
    <row r="660" spans="1:13" ht="18" customHeight="1">
      <c r="A660" s="4">
        <v>659</v>
      </c>
      <c r="B660" s="37">
        <v>37859</v>
      </c>
      <c r="C660" s="34" t="s">
        <v>21</v>
      </c>
      <c r="D660" s="34" t="s">
        <v>72</v>
      </c>
      <c r="E660" s="34" t="s">
        <v>17</v>
      </c>
      <c r="F660" s="34" t="s">
        <v>7</v>
      </c>
      <c r="G660" s="21"/>
      <c r="H660" s="21"/>
      <c r="I660" s="21" t="s">
        <v>14</v>
      </c>
      <c r="J660" s="21" t="s">
        <v>20</v>
      </c>
      <c r="M660" s="12"/>
    </row>
    <row r="661" spans="1:13" ht="18" customHeight="1">
      <c r="A661" s="4">
        <v>660</v>
      </c>
      <c r="B661" s="37">
        <v>37859</v>
      </c>
      <c r="C661" s="34" t="s">
        <v>27</v>
      </c>
      <c r="D661" s="34" t="s">
        <v>166</v>
      </c>
      <c r="E661" s="34" t="s">
        <v>46</v>
      </c>
      <c r="F661" s="34" t="s">
        <v>36</v>
      </c>
      <c r="G661" s="21"/>
      <c r="H661" s="21"/>
      <c r="I661" s="21" t="s">
        <v>13</v>
      </c>
      <c r="J661" s="21" t="s">
        <v>19</v>
      </c>
      <c r="M661" s="12"/>
    </row>
    <row r="662" spans="1:13" ht="18" customHeight="1">
      <c r="A662" s="4">
        <v>661</v>
      </c>
      <c r="B662" s="37">
        <v>37860</v>
      </c>
      <c r="C662" s="34" t="s">
        <v>148</v>
      </c>
      <c r="D662" s="34" t="s">
        <v>213</v>
      </c>
      <c r="E662" s="34" t="s">
        <v>29</v>
      </c>
      <c r="F662" s="34" t="s">
        <v>30</v>
      </c>
      <c r="G662" s="21"/>
      <c r="H662" s="21"/>
      <c r="I662" s="21" t="s">
        <v>32</v>
      </c>
      <c r="J662" s="21" t="s">
        <v>228</v>
      </c>
      <c r="M662" s="12"/>
    </row>
    <row r="663" spans="1:13" ht="18" customHeight="1">
      <c r="A663" s="4">
        <v>662</v>
      </c>
      <c r="B663" s="37">
        <v>37860</v>
      </c>
      <c r="C663" s="34" t="s">
        <v>7</v>
      </c>
      <c r="D663" s="34" t="s">
        <v>10</v>
      </c>
      <c r="E663" s="34" t="s">
        <v>72</v>
      </c>
      <c r="F663" s="34" t="s">
        <v>17</v>
      </c>
      <c r="G663" s="21"/>
      <c r="H663" s="21"/>
      <c r="I663" s="21" t="s">
        <v>14</v>
      </c>
      <c r="J663" s="21" t="s">
        <v>20</v>
      </c>
      <c r="M663" s="12"/>
    </row>
    <row r="664" spans="1:13" ht="18" customHeight="1">
      <c r="A664" s="4">
        <v>663</v>
      </c>
      <c r="B664" s="37">
        <v>37860</v>
      </c>
      <c r="C664" s="34" t="s">
        <v>5</v>
      </c>
      <c r="D664" s="34" t="s">
        <v>12</v>
      </c>
      <c r="E664" s="34" t="s">
        <v>131</v>
      </c>
      <c r="F664" s="34" t="s">
        <v>173</v>
      </c>
      <c r="G664" s="21"/>
      <c r="H664" s="21"/>
      <c r="I664" s="21" t="s">
        <v>8</v>
      </c>
      <c r="J664" s="21" t="s">
        <v>227</v>
      </c>
      <c r="M664" s="12"/>
    </row>
    <row r="665" spans="1:13" ht="18" customHeight="1">
      <c r="A665" s="4">
        <v>664</v>
      </c>
      <c r="B665" s="37">
        <v>37860</v>
      </c>
      <c r="C665" s="34" t="s">
        <v>36</v>
      </c>
      <c r="D665" s="34" t="s">
        <v>16</v>
      </c>
      <c r="E665" s="34" t="s">
        <v>166</v>
      </c>
      <c r="F665" s="34" t="s">
        <v>46</v>
      </c>
      <c r="G665" s="21"/>
      <c r="H665" s="21"/>
      <c r="I665" s="21" t="s">
        <v>13</v>
      </c>
      <c r="J665" s="21" t="s">
        <v>19</v>
      </c>
      <c r="M665" s="12"/>
    </row>
    <row r="666" spans="1:13" ht="18" customHeight="1">
      <c r="A666" s="4">
        <v>665</v>
      </c>
      <c r="B666" s="37">
        <v>37860</v>
      </c>
      <c r="C666" s="34" t="s">
        <v>163</v>
      </c>
      <c r="D666" s="34" t="s">
        <v>49</v>
      </c>
      <c r="E666" s="34" t="s">
        <v>15</v>
      </c>
      <c r="F666" s="34" t="s">
        <v>4</v>
      </c>
      <c r="G666" s="21"/>
      <c r="H666" s="21"/>
      <c r="I666" s="21" t="s">
        <v>38</v>
      </c>
      <c r="J666" s="21" t="s">
        <v>37</v>
      </c>
      <c r="M666" s="12"/>
    </row>
    <row r="667" spans="1:13" ht="18" customHeight="1">
      <c r="A667" s="4">
        <v>666</v>
      </c>
      <c r="B667" s="37">
        <v>37860</v>
      </c>
      <c r="C667" s="36" t="s">
        <v>214</v>
      </c>
      <c r="D667" s="34" t="s">
        <v>146</v>
      </c>
      <c r="E667" s="34" t="s">
        <v>182</v>
      </c>
      <c r="F667" s="34" t="s">
        <v>47</v>
      </c>
      <c r="G667" s="21"/>
      <c r="H667" s="21"/>
      <c r="I667" s="21" t="s">
        <v>26</v>
      </c>
      <c r="J667" s="21" t="s">
        <v>31</v>
      </c>
      <c r="M667" s="13"/>
    </row>
    <row r="668" spans="1:13" ht="18" customHeight="1">
      <c r="A668" s="4">
        <v>667</v>
      </c>
      <c r="B668" s="37">
        <v>37861</v>
      </c>
      <c r="C668" s="34" t="s">
        <v>4</v>
      </c>
      <c r="D668" s="34" t="s">
        <v>175</v>
      </c>
      <c r="E668" s="34" t="s">
        <v>49</v>
      </c>
      <c r="F668" s="34" t="s">
        <v>15</v>
      </c>
      <c r="G668" s="21"/>
      <c r="H668" s="21"/>
      <c r="I668" s="21" t="s">
        <v>38</v>
      </c>
      <c r="J668" s="21" t="s">
        <v>37</v>
      </c>
      <c r="M668" s="12"/>
    </row>
    <row r="669" spans="1:13" ht="18" customHeight="1">
      <c r="A669" s="4">
        <v>668</v>
      </c>
      <c r="B669" s="37">
        <v>37861</v>
      </c>
      <c r="C669" s="34" t="s">
        <v>46</v>
      </c>
      <c r="D669" s="34" t="s">
        <v>27</v>
      </c>
      <c r="E669" s="34" t="s">
        <v>16</v>
      </c>
      <c r="F669" s="34" t="s">
        <v>166</v>
      </c>
      <c r="G669" s="21"/>
      <c r="H669" s="21"/>
      <c r="I669" s="21" t="s">
        <v>13</v>
      </c>
      <c r="J669" s="21" t="s">
        <v>19</v>
      </c>
      <c r="M669" s="12"/>
    </row>
    <row r="670" spans="1:13" ht="18" customHeight="1">
      <c r="A670" s="4">
        <v>669</v>
      </c>
      <c r="B670" s="37">
        <v>37861</v>
      </c>
      <c r="C670" s="34" t="s">
        <v>17</v>
      </c>
      <c r="D670" s="34" t="s">
        <v>21</v>
      </c>
      <c r="E670" s="34" t="s">
        <v>10</v>
      </c>
      <c r="F670" s="34" t="s">
        <v>72</v>
      </c>
      <c r="G670" s="21"/>
      <c r="H670" s="21"/>
      <c r="I670" s="21" t="s">
        <v>14</v>
      </c>
      <c r="J670" s="21" t="s">
        <v>20</v>
      </c>
      <c r="M670" s="12"/>
    </row>
    <row r="671" spans="1:13" ht="18" customHeight="1">
      <c r="A671" s="4">
        <v>670</v>
      </c>
      <c r="B671" s="37">
        <v>37862</v>
      </c>
      <c r="C671" s="34" t="s">
        <v>166</v>
      </c>
      <c r="D671" s="34" t="s">
        <v>27</v>
      </c>
      <c r="E671" s="34" t="s">
        <v>35</v>
      </c>
      <c r="F671" s="34" t="s">
        <v>72</v>
      </c>
      <c r="G671" s="21"/>
      <c r="H671" s="21"/>
      <c r="I671" s="21" t="s">
        <v>19</v>
      </c>
      <c r="J671" s="21" t="s">
        <v>37</v>
      </c>
      <c r="M671" s="12"/>
    </row>
    <row r="672" spans="1:13" ht="18" customHeight="1">
      <c r="A672" s="4">
        <v>671</v>
      </c>
      <c r="B672" s="37">
        <v>37862</v>
      </c>
      <c r="C672" s="34" t="s">
        <v>179</v>
      </c>
      <c r="D672" s="34" t="s">
        <v>148</v>
      </c>
      <c r="E672" s="34" t="s">
        <v>142</v>
      </c>
      <c r="F672" s="34" t="s">
        <v>12</v>
      </c>
      <c r="G672" s="21"/>
      <c r="H672" s="21"/>
      <c r="I672" s="21" t="s">
        <v>32</v>
      </c>
      <c r="J672" s="21" t="s">
        <v>26</v>
      </c>
      <c r="M672" s="12"/>
    </row>
    <row r="673" spans="1:13" ht="18" customHeight="1">
      <c r="A673" s="4">
        <v>672</v>
      </c>
      <c r="B673" s="37">
        <v>37862</v>
      </c>
      <c r="C673" s="34" t="s">
        <v>153</v>
      </c>
      <c r="D673" s="34" t="s">
        <v>47</v>
      </c>
      <c r="E673" s="34" t="s">
        <v>185</v>
      </c>
      <c r="F673" s="34" t="s">
        <v>182</v>
      </c>
      <c r="G673" s="21"/>
      <c r="H673" s="21"/>
      <c r="I673" s="21" t="s">
        <v>227</v>
      </c>
      <c r="J673" s="21" t="s">
        <v>31</v>
      </c>
      <c r="M673" s="12"/>
    </row>
    <row r="674" spans="1:13" ht="18" customHeight="1">
      <c r="A674" s="4">
        <v>673</v>
      </c>
      <c r="B674" s="37">
        <v>37862</v>
      </c>
      <c r="C674" s="34" t="s">
        <v>173</v>
      </c>
      <c r="D674" s="34" t="s">
        <v>131</v>
      </c>
      <c r="E674" s="34" t="s">
        <v>30</v>
      </c>
      <c r="F674" s="34" t="s">
        <v>213</v>
      </c>
      <c r="G674" s="21"/>
      <c r="H674" s="21"/>
      <c r="I674" s="21" t="s">
        <v>8</v>
      </c>
      <c r="J674" s="21" t="s">
        <v>228</v>
      </c>
      <c r="M674" s="12"/>
    </row>
    <row r="675" spans="1:13" ht="18" customHeight="1">
      <c r="A675" s="4">
        <v>674</v>
      </c>
      <c r="B675" s="37">
        <v>37862</v>
      </c>
      <c r="C675" s="34" t="s">
        <v>168</v>
      </c>
      <c r="D675" s="34" t="s">
        <v>163</v>
      </c>
      <c r="E675" s="34" t="s">
        <v>210</v>
      </c>
      <c r="F675" s="34" t="s">
        <v>10</v>
      </c>
      <c r="G675" s="21"/>
      <c r="H675" s="21"/>
      <c r="I675" s="21" t="s">
        <v>38</v>
      </c>
      <c r="J675" s="21" t="s">
        <v>14</v>
      </c>
      <c r="M675" s="12"/>
    </row>
    <row r="676" spans="1:13" ht="18" customHeight="1">
      <c r="A676" s="4">
        <v>675</v>
      </c>
      <c r="B676" s="37">
        <v>37862</v>
      </c>
      <c r="C676" s="34" t="s">
        <v>144</v>
      </c>
      <c r="D676" s="34" t="s">
        <v>43</v>
      </c>
      <c r="E676" s="34" t="s">
        <v>175</v>
      </c>
      <c r="F676" s="34" t="s">
        <v>16</v>
      </c>
      <c r="G676" s="21"/>
      <c r="H676" s="21"/>
      <c r="I676" s="21" t="s">
        <v>20</v>
      </c>
      <c r="J676" s="21" t="s">
        <v>13</v>
      </c>
      <c r="M676" s="12"/>
    </row>
    <row r="677" spans="1:13" ht="18" customHeight="1">
      <c r="A677" s="4">
        <v>676</v>
      </c>
      <c r="B677" s="37">
        <v>37863</v>
      </c>
      <c r="C677" s="34" t="s">
        <v>10</v>
      </c>
      <c r="D677" s="34" t="s">
        <v>4</v>
      </c>
      <c r="E677" s="34" t="s">
        <v>163</v>
      </c>
      <c r="F677" s="34" t="s">
        <v>210</v>
      </c>
      <c r="G677" s="21"/>
      <c r="H677" s="21"/>
      <c r="I677" s="21" t="s">
        <v>38</v>
      </c>
      <c r="J677" s="21" t="s">
        <v>14</v>
      </c>
      <c r="M677" s="12"/>
    </row>
    <row r="678" spans="1:13" ht="18" customHeight="1">
      <c r="A678" s="4">
        <v>677</v>
      </c>
      <c r="B678" s="37">
        <v>37863</v>
      </c>
      <c r="C678" s="34" t="s">
        <v>29</v>
      </c>
      <c r="D678" s="34" t="s">
        <v>142</v>
      </c>
      <c r="E678" s="34" t="s">
        <v>12</v>
      </c>
      <c r="F678" s="34" t="s">
        <v>148</v>
      </c>
      <c r="G678" s="21"/>
      <c r="H678" s="21"/>
      <c r="I678" s="21" t="s">
        <v>32</v>
      </c>
      <c r="J678" s="21" t="s">
        <v>26</v>
      </c>
      <c r="M678" s="12"/>
    </row>
    <row r="679" spans="1:13" ht="18" customHeight="1">
      <c r="A679" s="4">
        <v>678</v>
      </c>
      <c r="B679" s="37">
        <v>37863</v>
      </c>
      <c r="C679" s="34" t="s">
        <v>185</v>
      </c>
      <c r="D679" s="34" t="s">
        <v>182</v>
      </c>
      <c r="E679" s="34" t="s">
        <v>47</v>
      </c>
      <c r="F679" s="34" t="s">
        <v>161</v>
      </c>
      <c r="G679" s="21"/>
      <c r="H679" s="21"/>
      <c r="I679" s="21" t="s">
        <v>227</v>
      </c>
      <c r="J679" s="21" t="s">
        <v>31</v>
      </c>
      <c r="M679" s="12"/>
    </row>
    <row r="680" spans="1:13" ht="18" customHeight="1">
      <c r="A680" s="4">
        <v>679</v>
      </c>
      <c r="B680" s="37">
        <v>37863</v>
      </c>
      <c r="C680" s="34" t="s">
        <v>30</v>
      </c>
      <c r="D680" s="34" t="s">
        <v>5</v>
      </c>
      <c r="E680" s="34" t="s">
        <v>213</v>
      </c>
      <c r="F680" s="34" t="s">
        <v>131</v>
      </c>
      <c r="G680" s="21"/>
      <c r="H680" s="21"/>
      <c r="I680" s="21" t="s">
        <v>8</v>
      </c>
      <c r="J680" s="21" t="s">
        <v>228</v>
      </c>
      <c r="M680" s="12"/>
    </row>
    <row r="681" spans="1:13" ht="18" customHeight="1">
      <c r="A681" s="4">
        <v>680</v>
      </c>
      <c r="B681" s="37">
        <v>37863</v>
      </c>
      <c r="C681" s="34" t="s">
        <v>16</v>
      </c>
      <c r="D681" s="34" t="s">
        <v>6</v>
      </c>
      <c r="E681" s="34" t="s">
        <v>43</v>
      </c>
      <c r="F681" s="34" t="s">
        <v>175</v>
      </c>
      <c r="G681" s="21"/>
      <c r="H681" s="21"/>
      <c r="I681" s="21" t="s">
        <v>20</v>
      </c>
      <c r="J681" s="21" t="s">
        <v>13</v>
      </c>
      <c r="M681" s="12"/>
    </row>
    <row r="682" spans="1:13" ht="18" customHeight="1">
      <c r="A682" s="4">
        <v>681</v>
      </c>
      <c r="B682" s="37">
        <v>37864</v>
      </c>
      <c r="C682" s="34" t="s">
        <v>35</v>
      </c>
      <c r="D682" s="34" t="s">
        <v>166</v>
      </c>
      <c r="E682" s="34" t="s">
        <v>46</v>
      </c>
      <c r="F682" s="34" t="s">
        <v>27</v>
      </c>
      <c r="G682" s="21"/>
      <c r="H682" s="21"/>
      <c r="I682" s="21" t="s">
        <v>19</v>
      </c>
      <c r="J682" s="21" t="s">
        <v>37</v>
      </c>
      <c r="M682" s="12"/>
    </row>
    <row r="683" spans="1:13" ht="18" customHeight="1">
      <c r="A683" s="4">
        <v>682</v>
      </c>
      <c r="B683" s="37">
        <v>37864</v>
      </c>
      <c r="C683" s="34" t="s">
        <v>175</v>
      </c>
      <c r="D683" s="34" t="s">
        <v>144</v>
      </c>
      <c r="E683" s="34" t="s">
        <v>6</v>
      </c>
      <c r="F683" s="34" t="s">
        <v>43</v>
      </c>
      <c r="G683" s="21"/>
      <c r="H683" s="21"/>
      <c r="I683" s="21" t="s">
        <v>20</v>
      </c>
      <c r="J683" s="21" t="s">
        <v>13</v>
      </c>
      <c r="M683" s="12"/>
    </row>
    <row r="684" spans="1:13" ht="18" customHeight="1">
      <c r="A684" s="4">
        <v>683</v>
      </c>
      <c r="B684" s="37">
        <v>37864</v>
      </c>
      <c r="C684" s="34" t="s">
        <v>210</v>
      </c>
      <c r="D684" s="34" t="s">
        <v>168</v>
      </c>
      <c r="E684" s="34" t="s">
        <v>4</v>
      </c>
      <c r="F684" s="34" t="s">
        <v>163</v>
      </c>
      <c r="G684" s="21"/>
      <c r="H684" s="21"/>
      <c r="I684" s="21" t="s">
        <v>38</v>
      </c>
      <c r="J684" s="21" t="s">
        <v>14</v>
      </c>
      <c r="M684" s="12"/>
    </row>
    <row r="685" spans="1:13" ht="18" customHeight="1">
      <c r="A685" s="4">
        <v>684</v>
      </c>
      <c r="B685" s="37">
        <v>37864</v>
      </c>
      <c r="C685" s="34" t="s">
        <v>131</v>
      </c>
      <c r="D685" s="34" t="s">
        <v>213</v>
      </c>
      <c r="E685" s="34" t="s">
        <v>173</v>
      </c>
      <c r="F685" s="34" t="s">
        <v>5</v>
      </c>
      <c r="G685" s="21"/>
      <c r="H685" s="21"/>
      <c r="I685" s="21" t="s">
        <v>8</v>
      </c>
      <c r="J685" s="21" t="s">
        <v>228</v>
      </c>
      <c r="M685" s="12"/>
    </row>
    <row r="686" spans="1:13" ht="18" customHeight="1">
      <c r="A686" s="4">
        <v>685</v>
      </c>
      <c r="B686" s="37">
        <v>37864</v>
      </c>
      <c r="C686" s="34" t="s">
        <v>146</v>
      </c>
      <c r="D686" s="34" t="s">
        <v>153</v>
      </c>
      <c r="E686" s="36" t="s">
        <v>214</v>
      </c>
      <c r="F686" s="34" t="s">
        <v>47</v>
      </c>
      <c r="G686" s="21"/>
      <c r="H686" s="21"/>
      <c r="I686" s="21" t="s">
        <v>227</v>
      </c>
      <c r="J686" s="21" t="s">
        <v>31</v>
      </c>
      <c r="M686" s="12"/>
    </row>
    <row r="687" spans="1:13" ht="18" customHeight="1">
      <c r="A687" s="4">
        <v>686</v>
      </c>
      <c r="B687" s="37">
        <v>37864</v>
      </c>
      <c r="C687" s="34" t="s">
        <v>12</v>
      </c>
      <c r="D687" s="34" t="s">
        <v>179</v>
      </c>
      <c r="E687" s="34" t="s">
        <v>29</v>
      </c>
      <c r="F687" s="34" t="s">
        <v>142</v>
      </c>
      <c r="G687" s="21"/>
      <c r="H687" s="21"/>
      <c r="I687" s="21" t="s">
        <v>32</v>
      </c>
      <c r="J687" s="21" t="s">
        <v>26</v>
      </c>
      <c r="M687" s="12"/>
    </row>
    <row r="688" spans="1:13" ht="18" customHeight="1">
      <c r="A688" s="4">
        <v>687</v>
      </c>
      <c r="B688" s="37">
        <v>37865</v>
      </c>
      <c r="C688" s="34" t="s">
        <v>161</v>
      </c>
      <c r="D688" s="34" t="s">
        <v>185</v>
      </c>
      <c r="E688" s="34" t="s">
        <v>23</v>
      </c>
      <c r="F688" s="34" t="s">
        <v>153</v>
      </c>
      <c r="G688" s="21"/>
      <c r="H688" s="21"/>
      <c r="I688" s="21" t="s">
        <v>26</v>
      </c>
      <c r="J688" s="21" t="s">
        <v>8</v>
      </c>
      <c r="M688" s="12"/>
    </row>
    <row r="689" spans="1:13" ht="18" customHeight="1">
      <c r="A689" s="4">
        <v>688</v>
      </c>
      <c r="B689" s="37">
        <v>37865</v>
      </c>
      <c r="C689" s="34" t="s">
        <v>47</v>
      </c>
      <c r="D689" s="34" t="s">
        <v>214</v>
      </c>
      <c r="E689" s="34" t="s">
        <v>182</v>
      </c>
      <c r="F689" s="34" t="s">
        <v>173</v>
      </c>
      <c r="G689" s="21"/>
      <c r="H689" s="21"/>
      <c r="I689" s="21" t="s">
        <v>227</v>
      </c>
      <c r="J689" s="21" t="s">
        <v>32</v>
      </c>
      <c r="M689" s="12"/>
    </row>
    <row r="690" spans="1:13" ht="18" customHeight="1">
      <c r="A690" s="4">
        <v>689</v>
      </c>
      <c r="B690" s="37">
        <v>37866</v>
      </c>
      <c r="C690" s="34" t="s">
        <v>182</v>
      </c>
      <c r="D690" s="34" t="s">
        <v>173</v>
      </c>
      <c r="E690" s="34" t="s">
        <v>142</v>
      </c>
      <c r="F690" s="34" t="s">
        <v>214</v>
      </c>
      <c r="G690" s="21"/>
      <c r="H690" s="21"/>
      <c r="I690" s="21" t="s">
        <v>227</v>
      </c>
      <c r="J690" s="21" t="s">
        <v>32</v>
      </c>
      <c r="M690" s="12"/>
    </row>
    <row r="691" spans="1:13" ht="18" customHeight="1">
      <c r="A691" s="4">
        <v>690</v>
      </c>
      <c r="B691" s="37">
        <v>37866</v>
      </c>
      <c r="C691" s="34" t="s">
        <v>168</v>
      </c>
      <c r="D691" s="34" t="s">
        <v>10</v>
      </c>
      <c r="E691" s="34" t="s">
        <v>210</v>
      </c>
      <c r="F691" s="34" t="s">
        <v>4</v>
      </c>
      <c r="G691" s="21"/>
      <c r="H691" s="21"/>
      <c r="I691" s="21" t="s">
        <v>19</v>
      </c>
      <c r="J691" s="21" t="s">
        <v>38</v>
      </c>
      <c r="M691" s="12"/>
    </row>
    <row r="692" spans="1:13" ht="18" customHeight="1">
      <c r="A692" s="4">
        <v>691</v>
      </c>
      <c r="B692" s="37">
        <v>37866</v>
      </c>
      <c r="C692" s="34" t="s">
        <v>23</v>
      </c>
      <c r="D692" s="34" t="s">
        <v>146</v>
      </c>
      <c r="E692" s="34" t="s">
        <v>153</v>
      </c>
      <c r="F692" s="34" t="s">
        <v>185</v>
      </c>
      <c r="G692" s="21"/>
      <c r="H692" s="21"/>
      <c r="I692" s="21" t="s">
        <v>26</v>
      </c>
      <c r="J692" s="21" t="s">
        <v>8</v>
      </c>
      <c r="M692" s="12"/>
    </row>
    <row r="693" spans="1:13" ht="18" customHeight="1">
      <c r="A693" s="4">
        <v>692</v>
      </c>
      <c r="B693" s="37">
        <v>37866</v>
      </c>
      <c r="C693" s="34" t="s">
        <v>17</v>
      </c>
      <c r="D693" s="34" t="s">
        <v>72</v>
      </c>
      <c r="E693" s="34" t="s">
        <v>166</v>
      </c>
      <c r="F693" s="34" t="s">
        <v>46</v>
      </c>
      <c r="G693" s="21"/>
      <c r="H693" s="21"/>
      <c r="I693" s="21" t="s">
        <v>14</v>
      </c>
      <c r="J693" s="21" t="s">
        <v>13</v>
      </c>
      <c r="M693" s="12"/>
    </row>
    <row r="694" spans="1:13" ht="18" customHeight="1">
      <c r="A694" s="4">
        <v>693</v>
      </c>
      <c r="B694" s="37">
        <v>37866</v>
      </c>
      <c r="C694" s="34" t="s">
        <v>22</v>
      </c>
      <c r="D694" s="36" t="s">
        <v>16</v>
      </c>
      <c r="E694" s="34" t="s">
        <v>144</v>
      </c>
      <c r="F694" s="34" t="s">
        <v>163</v>
      </c>
      <c r="G694" s="21"/>
      <c r="H694" s="21"/>
      <c r="I694" s="21" t="s">
        <v>37</v>
      </c>
      <c r="J694" s="21" t="s">
        <v>20</v>
      </c>
      <c r="M694" s="12"/>
    </row>
    <row r="695" spans="1:13" ht="18" customHeight="1">
      <c r="A695" s="4">
        <v>694</v>
      </c>
      <c r="B695" s="37">
        <v>37867</v>
      </c>
      <c r="C695" s="34" t="s">
        <v>4</v>
      </c>
      <c r="D695" s="34" t="s">
        <v>210</v>
      </c>
      <c r="E695" s="34" t="s">
        <v>175</v>
      </c>
      <c r="F695" s="34" t="s">
        <v>10</v>
      </c>
      <c r="G695" s="21"/>
      <c r="H695" s="21"/>
      <c r="I695" s="21" t="s">
        <v>19</v>
      </c>
      <c r="J695" s="21" t="s">
        <v>38</v>
      </c>
      <c r="M695" s="12"/>
    </row>
    <row r="696" spans="1:13" ht="18" customHeight="1">
      <c r="A696" s="4">
        <v>695</v>
      </c>
      <c r="B696" s="37">
        <v>37867</v>
      </c>
      <c r="C696" s="36" t="s">
        <v>153</v>
      </c>
      <c r="D696" s="34" t="s">
        <v>161</v>
      </c>
      <c r="E696" s="34" t="s">
        <v>185</v>
      </c>
      <c r="F696" s="34" t="s">
        <v>146</v>
      </c>
      <c r="G696" s="21"/>
      <c r="H696" s="21"/>
      <c r="I696" s="21" t="s">
        <v>26</v>
      </c>
      <c r="J696" s="21" t="s">
        <v>8</v>
      </c>
      <c r="M696" s="13"/>
    </row>
    <row r="697" spans="1:13" ht="18" customHeight="1">
      <c r="A697" s="4">
        <v>696</v>
      </c>
      <c r="B697" s="37">
        <v>37867</v>
      </c>
      <c r="C697" s="34" t="s">
        <v>5</v>
      </c>
      <c r="D697" s="34" t="s">
        <v>30</v>
      </c>
      <c r="E697" s="34" t="s">
        <v>12</v>
      </c>
      <c r="F697" s="34" t="s">
        <v>213</v>
      </c>
      <c r="G697" s="21"/>
      <c r="H697" s="21"/>
      <c r="I697" s="21" t="s">
        <v>31</v>
      </c>
      <c r="J697" s="21" t="s">
        <v>228</v>
      </c>
      <c r="M697" s="12"/>
    </row>
    <row r="698" spans="1:13" ht="18" customHeight="1">
      <c r="A698" s="4">
        <v>697</v>
      </c>
      <c r="B698" s="37">
        <v>37867</v>
      </c>
      <c r="C698" s="34" t="s">
        <v>46</v>
      </c>
      <c r="D698" s="34" t="s">
        <v>35</v>
      </c>
      <c r="E698" s="34" t="s">
        <v>72</v>
      </c>
      <c r="F698" s="34" t="s">
        <v>166</v>
      </c>
      <c r="G698" s="21"/>
      <c r="H698" s="21"/>
      <c r="I698" s="21" t="s">
        <v>14</v>
      </c>
      <c r="J698" s="21" t="s">
        <v>13</v>
      </c>
      <c r="M698" s="12"/>
    </row>
    <row r="699" spans="1:13" ht="18" customHeight="1">
      <c r="A699" s="4">
        <v>698</v>
      </c>
      <c r="B699" s="37">
        <v>37867</v>
      </c>
      <c r="C699" s="34" t="s">
        <v>163</v>
      </c>
      <c r="D699" s="34" t="s">
        <v>6</v>
      </c>
      <c r="E699" s="34" t="s">
        <v>16</v>
      </c>
      <c r="F699" s="34" t="s">
        <v>144</v>
      </c>
      <c r="G699" s="21"/>
      <c r="H699" s="21"/>
      <c r="I699" s="21" t="s">
        <v>37</v>
      </c>
      <c r="J699" s="21" t="s">
        <v>20</v>
      </c>
      <c r="M699" s="12"/>
    </row>
    <row r="700" spans="1:13" ht="18" customHeight="1">
      <c r="A700" s="4">
        <v>699</v>
      </c>
      <c r="B700" s="37">
        <v>37868</v>
      </c>
      <c r="C700" s="34" t="s">
        <v>166</v>
      </c>
      <c r="D700" s="34" t="s">
        <v>17</v>
      </c>
      <c r="E700" s="34" t="s">
        <v>35</v>
      </c>
      <c r="F700" s="34" t="s">
        <v>72</v>
      </c>
      <c r="G700" s="21"/>
      <c r="H700" s="21"/>
      <c r="I700" s="21" t="s">
        <v>14</v>
      </c>
      <c r="J700" s="21" t="s">
        <v>13</v>
      </c>
      <c r="M700" s="12"/>
    </row>
    <row r="701" spans="1:13" ht="18" customHeight="1">
      <c r="A701" s="4">
        <v>700</v>
      </c>
      <c r="B701" s="37">
        <v>37868</v>
      </c>
      <c r="C701" s="34" t="s">
        <v>148</v>
      </c>
      <c r="D701" s="34" t="s">
        <v>12</v>
      </c>
      <c r="E701" s="34" t="s">
        <v>131</v>
      </c>
      <c r="F701" s="34" t="s">
        <v>30</v>
      </c>
      <c r="G701" s="21"/>
      <c r="H701" s="21"/>
      <c r="I701" s="21" t="s">
        <v>31</v>
      </c>
      <c r="J701" s="21" t="s">
        <v>228</v>
      </c>
      <c r="M701" s="12"/>
    </row>
    <row r="702" spans="1:13" ht="18" customHeight="1">
      <c r="A702" s="4">
        <v>701</v>
      </c>
      <c r="B702" s="37">
        <v>37868</v>
      </c>
      <c r="C702" s="34" t="s">
        <v>10</v>
      </c>
      <c r="D702" s="34" t="s">
        <v>168</v>
      </c>
      <c r="E702" s="34" t="s">
        <v>210</v>
      </c>
      <c r="F702" s="34" t="s">
        <v>175</v>
      </c>
      <c r="G702" s="21"/>
      <c r="H702" s="21"/>
      <c r="I702" s="21" t="s">
        <v>19</v>
      </c>
      <c r="J702" s="21" t="s">
        <v>38</v>
      </c>
      <c r="M702" s="12"/>
    </row>
    <row r="703" spans="1:13" ht="18" customHeight="1">
      <c r="A703" s="4">
        <v>702</v>
      </c>
      <c r="B703" s="37">
        <v>37869</v>
      </c>
      <c r="C703" s="34" t="s">
        <v>72</v>
      </c>
      <c r="D703" s="34" t="s">
        <v>4</v>
      </c>
      <c r="E703" s="34" t="s">
        <v>175</v>
      </c>
      <c r="F703" s="34" t="s">
        <v>35</v>
      </c>
      <c r="G703" s="21"/>
      <c r="H703" s="21"/>
      <c r="I703" s="21" t="s">
        <v>38</v>
      </c>
      <c r="J703" s="21" t="s">
        <v>13</v>
      </c>
      <c r="M703" s="12"/>
    </row>
    <row r="704" spans="1:13" ht="18" customHeight="1">
      <c r="A704" s="4">
        <v>703</v>
      </c>
      <c r="B704" s="37">
        <v>37869</v>
      </c>
      <c r="C704" s="34" t="s">
        <v>213</v>
      </c>
      <c r="D704" s="34" t="s">
        <v>131</v>
      </c>
      <c r="E704" s="34" t="s">
        <v>29</v>
      </c>
      <c r="F704" s="34" t="s">
        <v>5</v>
      </c>
      <c r="G704" s="21"/>
      <c r="H704" s="21"/>
      <c r="I704" s="21" t="s">
        <v>8</v>
      </c>
      <c r="J704" s="21" t="s">
        <v>31</v>
      </c>
      <c r="M704" s="12"/>
    </row>
    <row r="705" spans="1:13" ht="18" customHeight="1">
      <c r="A705" s="4">
        <v>704</v>
      </c>
      <c r="B705" s="37">
        <v>37869</v>
      </c>
      <c r="C705" s="34" t="s">
        <v>185</v>
      </c>
      <c r="D705" s="34" t="s">
        <v>23</v>
      </c>
      <c r="E705" s="34" t="s">
        <v>47</v>
      </c>
      <c r="F705" s="34" t="s">
        <v>173</v>
      </c>
      <c r="G705" s="21"/>
      <c r="H705" s="21"/>
      <c r="I705" s="21" t="s">
        <v>26</v>
      </c>
      <c r="J705" s="21" t="s">
        <v>227</v>
      </c>
      <c r="M705" s="12"/>
    </row>
    <row r="706" spans="1:13" ht="18" customHeight="1">
      <c r="A706" s="4">
        <v>705</v>
      </c>
      <c r="B706" s="37">
        <v>37869</v>
      </c>
      <c r="C706" s="34" t="s">
        <v>144</v>
      </c>
      <c r="D706" s="34" t="s">
        <v>33</v>
      </c>
      <c r="E706" s="34" t="s">
        <v>6</v>
      </c>
      <c r="F706" s="34" t="s">
        <v>16</v>
      </c>
      <c r="G706" s="21"/>
      <c r="H706" s="21"/>
      <c r="I706" s="21" t="s">
        <v>37</v>
      </c>
      <c r="J706" s="21" t="s">
        <v>19</v>
      </c>
      <c r="M706" s="12"/>
    </row>
    <row r="707" spans="1:13" ht="18" customHeight="1">
      <c r="A707" s="4">
        <v>706</v>
      </c>
      <c r="B707" s="37">
        <v>37869</v>
      </c>
      <c r="C707" s="34" t="s">
        <v>21</v>
      </c>
      <c r="D707" s="34" t="s">
        <v>231</v>
      </c>
      <c r="E707" s="34" t="s">
        <v>46</v>
      </c>
      <c r="F707" s="34" t="s">
        <v>210</v>
      </c>
      <c r="G707" s="21"/>
      <c r="H707" s="21"/>
      <c r="I707" s="21" t="s">
        <v>20</v>
      </c>
      <c r="J707" s="21" t="s">
        <v>14</v>
      </c>
      <c r="M707" s="12"/>
    </row>
    <row r="708" spans="1:13" ht="18" customHeight="1">
      <c r="A708" s="4">
        <v>707</v>
      </c>
      <c r="B708" s="37">
        <v>37870</v>
      </c>
      <c r="C708" s="34" t="s">
        <v>35</v>
      </c>
      <c r="D708" s="34" t="s">
        <v>166</v>
      </c>
      <c r="E708" s="34" t="s">
        <v>4</v>
      </c>
      <c r="F708" s="34" t="s">
        <v>175</v>
      </c>
      <c r="G708" s="21"/>
      <c r="H708" s="21"/>
      <c r="I708" s="21" t="s">
        <v>38</v>
      </c>
      <c r="J708" s="21" t="s">
        <v>13</v>
      </c>
      <c r="M708" s="12"/>
    </row>
    <row r="709" spans="1:13" ht="18" customHeight="1">
      <c r="A709" s="4">
        <v>708</v>
      </c>
      <c r="B709" s="37">
        <v>37870</v>
      </c>
      <c r="C709" s="34" t="s">
        <v>173</v>
      </c>
      <c r="D709" s="34" t="s">
        <v>47</v>
      </c>
      <c r="E709" s="34" t="s">
        <v>146</v>
      </c>
      <c r="F709" s="34" t="s">
        <v>23</v>
      </c>
      <c r="G709" s="21"/>
      <c r="H709" s="21"/>
      <c r="I709" s="21" t="s">
        <v>26</v>
      </c>
      <c r="J709" s="21" t="s">
        <v>227</v>
      </c>
      <c r="M709" s="12"/>
    </row>
    <row r="710" spans="1:13" ht="18" customHeight="1">
      <c r="A710" s="4">
        <v>709</v>
      </c>
      <c r="B710" s="37">
        <v>37870</v>
      </c>
      <c r="C710" s="34" t="s">
        <v>29</v>
      </c>
      <c r="D710" s="34" t="s">
        <v>5</v>
      </c>
      <c r="E710" s="34" t="s">
        <v>148</v>
      </c>
      <c r="F710" s="34" t="s">
        <v>12</v>
      </c>
      <c r="G710" s="21"/>
      <c r="H710" s="21"/>
      <c r="I710" s="21" t="s">
        <v>8</v>
      </c>
      <c r="J710" s="21" t="s">
        <v>31</v>
      </c>
      <c r="M710" s="12"/>
    </row>
    <row r="711" spans="1:13" ht="18" customHeight="1">
      <c r="A711" s="4">
        <v>710</v>
      </c>
      <c r="B711" s="37">
        <v>37870</v>
      </c>
      <c r="C711" s="34" t="s">
        <v>210</v>
      </c>
      <c r="D711" s="34" t="s">
        <v>10</v>
      </c>
      <c r="E711" s="34" t="s">
        <v>231</v>
      </c>
      <c r="F711" s="34" t="s">
        <v>46</v>
      </c>
      <c r="G711" s="21"/>
      <c r="H711" s="21"/>
      <c r="I711" s="21" t="s">
        <v>20</v>
      </c>
      <c r="J711" s="21" t="s">
        <v>14</v>
      </c>
      <c r="M711" s="12"/>
    </row>
    <row r="712" spans="1:13" ht="18" customHeight="1">
      <c r="A712" s="4">
        <v>711</v>
      </c>
      <c r="B712" s="37">
        <v>37870</v>
      </c>
      <c r="C712" s="34" t="s">
        <v>214</v>
      </c>
      <c r="D712" s="34" t="s">
        <v>142</v>
      </c>
      <c r="E712" s="34" t="s">
        <v>153</v>
      </c>
      <c r="F712" s="34" t="s">
        <v>161</v>
      </c>
      <c r="G712" s="21"/>
      <c r="H712" s="21"/>
      <c r="I712" s="21" t="s">
        <v>228</v>
      </c>
      <c r="J712" s="21" t="s">
        <v>32</v>
      </c>
      <c r="M712" s="12"/>
    </row>
    <row r="713" spans="1:13" ht="18" customHeight="1">
      <c r="A713" s="4">
        <v>712</v>
      </c>
      <c r="B713" s="37">
        <v>37870</v>
      </c>
      <c r="C713" s="34" t="s">
        <v>16</v>
      </c>
      <c r="D713" s="34" t="s">
        <v>163</v>
      </c>
      <c r="E713" s="34" t="s">
        <v>33</v>
      </c>
      <c r="F713" s="34" t="s">
        <v>6</v>
      </c>
      <c r="G713" s="21"/>
      <c r="H713" s="21"/>
      <c r="I713" s="21" t="s">
        <v>37</v>
      </c>
      <c r="J713" s="21" t="s">
        <v>19</v>
      </c>
      <c r="M713" s="12"/>
    </row>
    <row r="714" spans="1:13" ht="18" customHeight="1">
      <c r="A714" s="4">
        <v>713</v>
      </c>
      <c r="B714" s="37">
        <v>37871</v>
      </c>
      <c r="C714" s="34" t="s">
        <v>161</v>
      </c>
      <c r="D714" s="34" t="s">
        <v>153</v>
      </c>
      <c r="E714" s="36" t="s">
        <v>182</v>
      </c>
      <c r="F714" s="34" t="s">
        <v>142</v>
      </c>
      <c r="G714" s="21"/>
      <c r="H714" s="21"/>
      <c r="I714" s="21" t="s">
        <v>228</v>
      </c>
      <c r="J714" s="21" t="s">
        <v>32</v>
      </c>
      <c r="M714" s="12"/>
    </row>
    <row r="715" spans="1:13" ht="18" customHeight="1">
      <c r="A715" s="4">
        <v>714</v>
      </c>
      <c r="B715" s="37">
        <v>37871</v>
      </c>
      <c r="C715" s="34" t="s">
        <v>175</v>
      </c>
      <c r="D715" s="34" t="s">
        <v>72</v>
      </c>
      <c r="E715" s="34" t="s">
        <v>166</v>
      </c>
      <c r="F715" s="34" t="s">
        <v>4</v>
      </c>
      <c r="G715" s="21"/>
      <c r="H715" s="21"/>
      <c r="I715" s="21" t="s">
        <v>38</v>
      </c>
      <c r="J715" s="21" t="s">
        <v>13</v>
      </c>
      <c r="M715" s="12"/>
    </row>
    <row r="716" spans="1:13" ht="18" customHeight="1">
      <c r="A716" s="4">
        <v>715</v>
      </c>
      <c r="B716" s="37">
        <v>37871</v>
      </c>
      <c r="C716" s="34" t="s">
        <v>46</v>
      </c>
      <c r="D716" s="36" t="s">
        <v>21</v>
      </c>
      <c r="E716" s="34" t="s">
        <v>10</v>
      </c>
      <c r="F716" s="34" t="s">
        <v>231</v>
      </c>
      <c r="G716" s="21"/>
      <c r="H716" s="21"/>
      <c r="I716" s="21" t="s">
        <v>20</v>
      </c>
      <c r="J716" s="21" t="s">
        <v>14</v>
      </c>
      <c r="M716" s="12"/>
    </row>
    <row r="717" spans="1:13" ht="18" customHeight="1">
      <c r="A717" s="4">
        <v>716</v>
      </c>
      <c r="B717" s="37">
        <v>37871</v>
      </c>
      <c r="C717" s="34" t="s">
        <v>6</v>
      </c>
      <c r="D717" s="34" t="s">
        <v>144</v>
      </c>
      <c r="E717" s="34" t="s">
        <v>163</v>
      </c>
      <c r="F717" s="34" t="s">
        <v>33</v>
      </c>
      <c r="G717" s="21"/>
      <c r="H717" s="21"/>
      <c r="I717" s="21" t="s">
        <v>37</v>
      </c>
      <c r="J717" s="21" t="s">
        <v>19</v>
      </c>
      <c r="M717" s="12"/>
    </row>
    <row r="718" spans="1:13" ht="18" customHeight="1">
      <c r="A718" s="4">
        <v>717</v>
      </c>
      <c r="B718" s="37">
        <v>37871</v>
      </c>
      <c r="C718" s="34" t="s">
        <v>30</v>
      </c>
      <c r="D718" s="34" t="s">
        <v>179</v>
      </c>
      <c r="E718" s="34" t="s">
        <v>12</v>
      </c>
      <c r="F718" s="34" t="s">
        <v>131</v>
      </c>
      <c r="G718" s="21"/>
      <c r="H718" s="21"/>
      <c r="I718" s="21" t="s">
        <v>8</v>
      </c>
      <c r="J718" s="21" t="s">
        <v>31</v>
      </c>
      <c r="M718" s="12"/>
    </row>
    <row r="719" spans="1:13" ht="18" customHeight="1">
      <c r="A719" s="4">
        <v>718</v>
      </c>
      <c r="B719" s="37">
        <v>37871</v>
      </c>
      <c r="C719" s="34" t="s">
        <v>146</v>
      </c>
      <c r="D719" s="34" t="s">
        <v>185</v>
      </c>
      <c r="E719" s="34" t="s">
        <v>23</v>
      </c>
      <c r="F719" s="34" t="s">
        <v>50</v>
      </c>
      <c r="G719" s="21"/>
      <c r="H719" s="21"/>
      <c r="I719" s="21" t="s">
        <v>26</v>
      </c>
      <c r="J719" s="21" t="s">
        <v>227</v>
      </c>
      <c r="M719" s="12"/>
    </row>
    <row r="720" spans="1:13" ht="18" customHeight="1">
      <c r="A720" s="4">
        <v>719</v>
      </c>
      <c r="B720" s="37">
        <v>37872</v>
      </c>
      <c r="C720" s="34" t="s">
        <v>131</v>
      </c>
      <c r="D720" s="34" t="s">
        <v>148</v>
      </c>
      <c r="E720" s="34" t="s">
        <v>30</v>
      </c>
      <c r="F720" s="34" t="s">
        <v>44</v>
      </c>
      <c r="G720" s="21"/>
      <c r="H720" s="21"/>
      <c r="I720" s="21" t="s">
        <v>31</v>
      </c>
      <c r="J720" s="21" t="s">
        <v>26</v>
      </c>
      <c r="M720" s="12"/>
    </row>
    <row r="721" spans="1:13" ht="18" customHeight="1">
      <c r="A721" s="4">
        <v>720</v>
      </c>
      <c r="B721" s="37">
        <v>37872</v>
      </c>
      <c r="C721" s="34" t="s">
        <v>142</v>
      </c>
      <c r="D721" s="34" t="s">
        <v>182</v>
      </c>
      <c r="E721" s="34" t="s">
        <v>214</v>
      </c>
      <c r="F721" s="34" t="s">
        <v>153</v>
      </c>
      <c r="G721" s="21"/>
      <c r="H721" s="21"/>
      <c r="I721" s="21" t="s">
        <v>228</v>
      </c>
      <c r="J721" s="21" t="s">
        <v>227</v>
      </c>
      <c r="M721" s="12"/>
    </row>
    <row r="722" spans="1:13" ht="18" customHeight="1">
      <c r="A722" s="4">
        <v>721</v>
      </c>
      <c r="B722" s="37">
        <v>37872</v>
      </c>
      <c r="C722" s="34" t="s">
        <v>12</v>
      </c>
      <c r="D722" s="34" t="s">
        <v>29</v>
      </c>
      <c r="E722" s="34" t="s">
        <v>5</v>
      </c>
      <c r="F722" s="34" t="s">
        <v>47</v>
      </c>
      <c r="G722" s="21"/>
      <c r="H722" s="21"/>
      <c r="I722" s="21" t="s">
        <v>32</v>
      </c>
      <c r="J722" s="21" t="s">
        <v>8</v>
      </c>
      <c r="M722" s="12"/>
    </row>
    <row r="723" spans="1:13" ht="18" customHeight="1">
      <c r="A723" s="4">
        <v>722</v>
      </c>
      <c r="B723" s="37">
        <v>37873</v>
      </c>
      <c r="C723" s="34" t="s">
        <v>47</v>
      </c>
      <c r="D723" s="34" t="s">
        <v>213</v>
      </c>
      <c r="E723" s="34" t="s">
        <v>29</v>
      </c>
      <c r="F723" s="34" t="s">
        <v>5</v>
      </c>
      <c r="G723" s="21"/>
      <c r="H723" s="21"/>
      <c r="I723" s="21" t="s">
        <v>32</v>
      </c>
      <c r="J723" s="21" t="s">
        <v>8</v>
      </c>
      <c r="M723" s="12"/>
    </row>
    <row r="724" spans="1:13" ht="18" customHeight="1">
      <c r="A724" s="4">
        <v>723</v>
      </c>
      <c r="B724" s="37">
        <v>37873</v>
      </c>
      <c r="C724" s="34" t="s">
        <v>153</v>
      </c>
      <c r="D724" s="34" t="s">
        <v>214</v>
      </c>
      <c r="E724" s="34" t="s">
        <v>161</v>
      </c>
      <c r="F724" s="34" t="s">
        <v>182</v>
      </c>
      <c r="G724" s="21"/>
      <c r="H724" s="21"/>
      <c r="I724" s="21" t="s">
        <v>228</v>
      </c>
      <c r="J724" s="21" t="s">
        <v>227</v>
      </c>
      <c r="M724" s="12"/>
    </row>
    <row r="725" spans="1:13" ht="18" customHeight="1">
      <c r="A725" s="4">
        <v>724</v>
      </c>
      <c r="B725" s="37">
        <v>37873</v>
      </c>
      <c r="C725" s="36" t="s">
        <v>44</v>
      </c>
      <c r="D725" s="34" t="s">
        <v>30</v>
      </c>
      <c r="E725" s="34" t="s">
        <v>179</v>
      </c>
      <c r="F725" s="34" t="s">
        <v>148</v>
      </c>
      <c r="G725" s="21"/>
      <c r="H725" s="21"/>
      <c r="I725" s="21" t="s">
        <v>31</v>
      </c>
      <c r="J725" s="21" t="s">
        <v>26</v>
      </c>
      <c r="M725" s="13"/>
    </row>
    <row r="726" spans="1:13" ht="18" customHeight="1">
      <c r="A726" s="4">
        <v>725</v>
      </c>
      <c r="B726" s="37">
        <v>37873</v>
      </c>
      <c r="C726" s="34" t="s">
        <v>17</v>
      </c>
      <c r="D726" s="34" t="s">
        <v>210</v>
      </c>
      <c r="E726" s="34" t="s">
        <v>10</v>
      </c>
      <c r="F726" s="34" t="s">
        <v>4</v>
      </c>
      <c r="G726" s="21"/>
      <c r="H726" s="21"/>
      <c r="I726" s="21" t="s">
        <v>13</v>
      </c>
      <c r="J726" s="21" t="s">
        <v>37</v>
      </c>
      <c r="M726" s="12"/>
    </row>
    <row r="727" spans="1:13" ht="18" customHeight="1">
      <c r="A727" s="4">
        <v>726</v>
      </c>
      <c r="B727" s="37">
        <v>37873</v>
      </c>
      <c r="C727" s="34" t="s">
        <v>33</v>
      </c>
      <c r="D727" s="34" t="s">
        <v>168</v>
      </c>
      <c r="E727" s="34" t="s">
        <v>49</v>
      </c>
      <c r="F727" s="34" t="s">
        <v>163</v>
      </c>
      <c r="G727" s="21"/>
      <c r="H727" s="21"/>
      <c r="I727" s="21" t="s">
        <v>19</v>
      </c>
      <c r="J727" s="21" t="s">
        <v>20</v>
      </c>
      <c r="M727" s="12"/>
    </row>
    <row r="728" spans="1:13" ht="18" customHeight="1">
      <c r="A728" s="4">
        <v>727</v>
      </c>
      <c r="B728" s="37">
        <v>37873</v>
      </c>
      <c r="C728" s="34" t="s">
        <v>22</v>
      </c>
      <c r="D728" s="34" t="s">
        <v>35</v>
      </c>
      <c r="E728" s="34" t="s">
        <v>72</v>
      </c>
      <c r="F728" s="34" t="s">
        <v>166</v>
      </c>
      <c r="G728" s="21"/>
      <c r="H728" s="21"/>
      <c r="I728" s="21" t="s">
        <v>14</v>
      </c>
      <c r="J728" s="21" t="s">
        <v>38</v>
      </c>
      <c r="M728" s="12"/>
    </row>
    <row r="729" spans="1:13" ht="18" customHeight="1">
      <c r="A729" s="4">
        <v>728</v>
      </c>
      <c r="B729" s="37">
        <v>37874</v>
      </c>
      <c r="C729" s="34" t="s">
        <v>166</v>
      </c>
      <c r="D729" s="34" t="s">
        <v>175</v>
      </c>
      <c r="E729" s="34" t="s">
        <v>35</v>
      </c>
      <c r="F729" s="34" t="s">
        <v>72</v>
      </c>
      <c r="G729" s="21"/>
      <c r="H729" s="21"/>
      <c r="I729" s="21" t="s">
        <v>14</v>
      </c>
      <c r="J729" s="21" t="s">
        <v>38</v>
      </c>
      <c r="M729" s="12"/>
    </row>
    <row r="730" spans="1:13" ht="18" customHeight="1">
      <c r="A730" s="4">
        <v>729</v>
      </c>
      <c r="B730" s="37">
        <v>37874</v>
      </c>
      <c r="C730" s="34" t="s">
        <v>182</v>
      </c>
      <c r="D730" s="34" t="s">
        <v>161</v>
      </c>
      <c r="E730" s="34" t="s">
        <v>142</v>
      </c>
      <c r="F730" s="34" t="s">
        <v>214</v>
      </c>
      <c r="G730" s="21"/>
      <c r="H730" s="21"/>
      <c r="I730" s="21" t="s">
        <v>228</v>
      </c>
      <c r="J730" s="21" t="s">
        <v>227</v>
      </c>
      <c r="M730" s="12"/>
    </row>
    <row r="731" spans="1:13" ht="18" customHeight="1">
      <c r="A731" s="4">
        <v>730</v>
      </c>
      <c r="B731" s="37">
        <v>37874</v>
      </c>
      <c r="C731" s="34" t="s">
        <v>4</v>
      </c>
      <c r="D731" s="34" t="s">
        <v>21</v>
      </c>
      <c r="E731" s="34" t="s">
        <v>210</v>
      </c>
      <c r="F731" s="34" t="s">
        <v>10</v>
      </c>
      <c r="G731" s="21"/>
      <c r="H731" s="21"/>
      <c r="I731" s="21" t="s">
        <v>13</v>
      </c>
      <c r="J731" s="21" t="s">
        <v>37</v>
      </c>
      <c r="M731" s="12"/>
    </row>
    <row r="732" spans="1:13" ht="18" customHeight="1">
      <c r="A732" s="4">
        <v>731</v>
      </c>
      <c r="B732" s="37">
        <v>37874</v>
      </c>
      <c r="C732" s="34" t="s">
        <v>179</v>
      </c>
      <c r="D732" s="34" t="s">
        <v>131</v>
      </c>
      <c r="E732" s="34" t="s">
        <v>148</v>
      </c>
      <c r="F732" s="34" t="s">
        <v>30</v>
      </c>
      <c r="G732" s="21"/>
      <c r="H732" s="21"/>
      <c r="I732" s="21" t="s">
        <v>31</v>
      </c>
      <c r="J732" s="21" t="s">
        <v>26</v>
      </c>
      <c r="M732" s="12"/>
    </row>
    <row r="733" spans="1:13" ht="18" customHeight="1">
      <c r="A733" s="4">
        <v>732</v>
      </c>
      <c r="B733" s="37">
        <v>37874</v>
      </c>
      <c r="C733" s="34" t="s">
        <v>5</v>
      </c>
      <c r="D733" s="34" t="s">
        <v>12</v>
      </c>
      <c r="E733" s="34" t="s">
        <v>213</v>
      </c>
      <c r="F733" s="34" t="s">
        <v>29</v>
      </c>
      <c r="G733" s="21"/>
      <c r="H733" s="21"/>
      <c r="I733" s="21" t="s">
        <v>32</v>
      </c>
      <c r="J733" s="21" t="s">
        <v>8</v>
      </c>
      <c r="M733" s="12"/>
    </row>
    <row r="734" spans="1:13" ht="18" customHeight="1">
      <c r="A734" s="4">
        <v>733</v>
      </c>
      <c r="B734" s="37">
        <v>37874</v>
      </c>
      <c r="C734" s="34" t="s">
        <v>163</v>
      </c>
      <c r="D734" s="34" t="s">
        <v>46</v>
      </c>
      <c r="E734" s="34" t="s">
        <v>168</v>
      </c>
      <c r="F734" s="34" t="s">
        <v>49</v>
      </c>
      <c r="G734" s="21"/>
      <c r="H734" s="21"/>
      <c r="I734" s="21" t="s">
        <v>19</v>
      </c>
      <c r="J734" s="21" t="s">
        <v>20</v>
      </c>
      <c r="M734" s="12"/>
    </row>
    <row r="735" spans="1:13" ht="18" customHeight="1">
      <c r="A735" s="4">
        <v>734</v>
      </c>
      <c r="B735" s="37">
        <v>37875</v>
      </c>
      <c r="C735" s="34" t="s">
        <v>72</v>
      </c>
      <c r="D735" s="34" t="s">
        <v>22</v>
      </c>
      <c r="E735" s="34" t="s">
        <v>175</v>
      </c>
      <c r="F735" s="34" t="s">
        <v>35</v>
      </c>
      <c r="G735" s="21"/>
      <c r="H735" s="21"/>
      <c r="I735" s="21" t="s">
        <v>14</v>
      </c>
      <c r="J735" s="21" t="s">
        <v>38</v>
      </c>
      <c r="M735" s="12"/>
    </row>
    <row r="736" spans="1:13" ht="18" customHeight="1">
      <c r="A736" s="4">
        <v>735</v>
      </c>
      <c r="B736" s="37">
        <v>37875</v>
      </c>
      <c r="C736" s="34" t="s">
        <v>49</v>
      </c>
      <c r="D736" s="34" t="s">
        <v>33</v>
      </c>
      <c r="E736" s="34" t="s">
        <v>46</v>
      </c>
      <c r="F736" s="34" t="s">
        <v>168</v>
      </c>
      <c r="G736" s="21"/>
      <c r="H736" s="21"/>
      <c r="I736" s="21" t="s">
        <v>19</v>
      </c>
      <c r="J736" s="21" t="s">
        <v>20</v>
      </c>
      <c r="M736" s="12"/>
    </row>
    <row r="737" spans="1:13" ht="18" customHeight="1">
      <c r="A737" s="4">
        <v>736</v>
      </c>
      <c r="B737" s="37">
        <v>37876</v>
      </c>
      <c r="C737" s="34" t="s">
        <v>148</v>
      </c>
      <c r="D737" s="34" t="s">
        <v>29</v>
      </c>
      <c r="E737" s="34" t="s">
        <v>12</v>
      </c>
      <c r="F737" s="34" t="s">
        <v>213</v>
      </c>
      <c r="G737" s="21"/>
      <c r="H737" s="21"/>
      <c r="I737" s="21" t="s">
        <v>32</v>
      </c>
      <c r="J737" s="21" t="s">
        <v>31</v>
      </c>
      <c r="M737" s="12"/>
    </row>
    <row r="738" spans="1:13" ht="18" customHeight="1">
      <c r="A738" s="4">
        <v>737</v>
      </c>
      <c r="B738" s="37">
        <v>37876</v>
      </c>
      <c r="C738" s="34" t="s">
        <v>168</v>
      </c>
      <c r="D738" s="34" t="s">
        <v>163</v>
      </c>
      <c r="E738" s="34" t="s">
        <v>16</v>
      </c>
      <c r="F738" s="34" t="s">
        <v>46</v>
      </c>
      <c r="G738" s="21"/>
      <c r="H738" s="21"/>
      <c r="I738" s="21" t="s">
        <v>20</v>
      </c>
      <c r="J738" s="21" t="s">
        <v>38</v>
      </c>
      <c r="M738" s="12"/>
    </row>
    <row r="739" spans="1:13" ht="18" customHeight="1">
      <c r="A739" s="4">
        <v>738</v>
      </c>
      <c r="B739" s="37">
        <v>37876</v>
      </c>
      <c r="C739" s="34" t="s">
        <v>23</v>
      </c>
      <c r="D739" s="34" t="s">
        <v>146</v>
      </c>
      <c r="E739" s="34" t="s">
        <v>153</v>
      </c>
      <c r="F739" s="34" t="s">
        <v>161</v>
      </c>
      <c r="G739" s="21"/>
      <c r="H739" s="21"/>
      <c r="I739" s="21" t="s">
        <v>227</v>
      </c>
      <c r="J739" s="21" t="s">
        <v>8</v>
      </c>
      <c r="M739" s="12"/>
    </row>
    <row r="740" spans="1:13" ht="18" customHeight="1">
      <c r="A740" s="4">
        <v>739</v>
      </c>
      <c r="B740" s="37">
        <v>37877</v>
      </c>
      <c r="C740" s="34" t="s">
        <v>161</v>
      </c>
      <c r="D740" s="34" t="s">
        <v>153</v>
      </c>
      <c r="E740" s="34" t="s">
        <v>182</v>
      </c>
      <c r="F740" s="34" t="s">
        <v>146</v>
      </c>
      <c r="G740" s="21"/>
      <c r="H740" s="21"/>
      <c r="I740" s="21" t="s">
        <v>227</v>
      </c>
      <c r="J740" s="21" t="s">
        <v>8</v>
      </c>
      <c r="M740" s="12"/>
    </row>
    <row r="741" spans="1:13" ht="18" customHeight="1">
      <c r="A741" s="4">
        <v>740</v>
      </c>
      <c r="B741" s="37">
        <v>37877</v>
      </c>
      <c r="C741" s="34" t="s">
        <v>213</v>
      </c>
      <c r="D741" s="34" t="s">
        <v>5</v>
      </c>
      <c r="E741" s="34" t="s">
        <v>131</v>
      </c>
      <c r="F741" s="34" t="s">
        <v>12</v>
      </c>
      <c r="G741" s="21"/>
      <c r="H741" s="21"/>
      <c r="I741" s="21" t="s">
        <v>32</v>
      </c>
      <c r="J741" s="21" t="s">
        <v>31</v>
      </c>
      <c r="M741" s="12"/>
    </row>
    <row r="742" spans="1:13" ht="18" customHeight="1">
      <c r="A742" s="4">
        <v>741</v>
      </c>
      <c r="B742" s="37">
        <v>37877</v>
      </c>
      <c r="C742" s="34" t="s">
        <v>173</v>
      </c>
      <c r="D742" s="34" t="s">
        <v>47</v>
      </c>
      <c r="E742" s="34" t="s">
        <v>214</v>
      </c>
      <c r="F742" s="34" t="s">
        <v>142</v>
      </c>
      <c r="G742" s="21"/>
      <c r="H742" s="21"/>
      <c r="I742" s="21" t="s">
        <v>26</v>
      </c>
      <c r="J742" s="21" t="s">
        <v>228</v>
      </c>
      <c r="M742" s="12"/>
    </row>
    <row r="743" spans="1:13" ht="18" customHeight="1">
      <c r="A743" s="4">
        <v>742</v>
      </c>
      <c r="B743" s="37">
        <v>37877</v>
      </c>
      <c r="C743" s="34" t="s">
        <v>10</v>
      </c>
      <c r="D743" s="34" t="s">
        <v>7</v>
      </c>
      <c r="E743" s="34" t="s">
        <v>210</v>
      </c>
      <c r="F743" s="34" t="s">
        <v>6</v>
      </c>
      <c r="G743" s="21"/>
      <c r="H743" s="21"/>
      <c r="I743" s="21" t="s">
        <v>37</v>
      </c>
      <c r="J743" s="21" t="s">
        <v>14</v>
      </c>
      <c r="M743" s="12"/>
    </row>
    <row r="744" spans="1:13" ht="18" customHeight="1">
      <c r="A744" s="4">
        <v>743</v>
      </c>
      <c r="B744" s="37">
        <v>37877</v>
      </c>
      <c r="C744" s="34" t="s">
        <v>46</v>
      </c>
      <c r="D744" s="34" t="s">
        <v>49</v>
      </c>
      <c r="E744" s="34" t="s">
        <v>163</v>
      </c>
      <c r="F744" s="34" t="s">
        <v>16</v>
      </c>
      <c r="G744" s="21"/>
      <c r="H744" s="21"/>
      <c r="I744" s="21" t="s">
        <v>20</v>
      </c>
      <c r="J744" s="21" t="s">
        <v>38</v>
      </c>
      <c r="M744" s="12"/>
    </row>
    <row r="745" spans="1:13" ht="18" customHeight="1">
      <c r="A745" s="4">
        <v>744</v>
      </c>
      <c r="B745" s="37">
        <v>37877</v>
      </c>
      <c r="C745" s="34" t="s">
        <v>144</v>
      </c>
      <c r="D745" s="34" t="s">
        <v>72</v>
      </c>
      <c r="E745" s="34" t="s">
        <v>166</v>
      </c>
      <c r="F745" s="34" t="s">
        <v>27</v>
      </c>
      <c r="G745" s="21"/>
      <c r="H745" s="21"/>
      <c r="I745" s="21" t="s">
        <v>19</v>
      </c>
      <c r="J745" s="21" t="s">
        <v>13</v>
      </c>
      <c r="M745" s="12"/>
    </row>
    <row r="746" spans="1:13" ht="18" customHeight="1">
      <c r="A746" s="4">
        <v>745</v>
      </c>
      <c r="B746" s="37">
        <v>37878</v>
      </c>
      <c r="C746" s="34" t="s">
        <v>6</v>
      </c>
      <c r="D746" s="34" t="s">
        <v>175</v>
      </c>
      <c r="E746" s="34" t="s">
        <v>7</v>
      </c>
      <c r="F746" s="34" t="s">
        <v>210</v>
      </c>
      <c r="G746" s="21"/>
      <c r="H746" s="21"/>
      <c r="I746" s="21" t="s">
        <v>37</v>
      </c>
      <c r="J746" s="21" t="s">
        <v>14</v>
      </c>
      <c r="M746" s="12"/>
    </row>
    <row r="747" spans="1:13" ht="18" customHeight="1">
      <c r="A747" s="4">
        <v>746</v>
      </c>
      <c r="B747" s="37">
        <v>37878</v>
      </c>
      <c r="C747" s="34" t="s">
        <v>29</v>
      </c>
      <c r="D747" s="34" t="s">
        <v>179</v>
      </c>
      <c r="E747" s="34" t="s">
        <v>30</v>
      </c>
      <c r="F747" s="34" t="s">
        <v>131</v>
      </c>
      <c r="G747" s="21"/>
      <c r="H747" s="21"/>
      <c r="I747" s="21" t="s">
        <v>32</v>
      </c>
      <c r="J747" s="21" t="s">
        <v>31</v>
      </c>
      <c r="M747" s="12"/>
    </row>
    <row r="748" spans="1:13" ht="18" customHeight="1">
      <c r="A748" s="4">
        <v>747</v>
      </c>
      <c r="B748" s="37">
        <v>37878</v>
      </c>
      <c r="C748" s="34" t="s">
        <v>142</v>
      </c>
      <c r="D748" s="34" t="s">
        <v>214</v>
      </c>
      <c r="E748" s="34" t="s">
        <v>185</v>
      </c>
      <c r="F748" s="34" t="s">
        <v>47</v>
      </c>
      <c r="G748" s="21"/>
      <c r="H748" s="21"/>
      <c r="I748" s="21" t="s">
        <v>26</v>
      </c>
      <c r="J748" s="21" t="s">
        <v>228</v>
      </c>
      <c r="M748" s="12"/>
    </row>
    <row r="749" spans="1:13" ht="18" customHeight="1">
      <c r="A749" s="4">
        <v>748</v>
      </c>
      <c r="B749" s="37">
        <v>37878</v>
      </c>
      <c r="C749" s="34" t="s">
        <v>27</v>
      </c>
      <c r="D749" s="34" t="s">
        <v>35</v>
      </c>
      <c r="E749" s="34" t="s">
        <v>72</v>
      </c>
      <c r="F749" s="34" t="s">
        <v>166</v>
      </c>
      <c r="G749" s="21"/>
      <c r="H749" s="21"/>
      <c r="I749" s="21" t="s">
        <v>19</v>
      </c>
      <c r="J749" s="21" t="s">
        <v>13</v>
      </c>
      <c r="M749" s="12"/>
    </row>
    <row r="750" spans="1:13" ht="18" customHeight="1">
      <c r="A750" s="4">
        <v>749</v>
      </c>
      <c r="B750" s="37">
        <v>37878</v>
      </c>
      <c r="C750" s="34" t="s">
        <v>146</v>
      </c>
      <c r="D750" s="34" t="s">
        <v>182</v>
      </c>
      <c r="E750" s="34" t="s">
        <v>23</v>
      </c>
      <c r="F750" s="34" t="s">
        <v>153</v>
      </c>
      <c r="G750" s="21"/>
      <c r="H750" s="21"/>
      <c r="I750" s="21" t="s">
        <v>227</v>
      </c>
      <c r="J750" s="21" t="s">
        <v>8</v>
      </c>
      <c r="M750" s="12"/>
    </row>
    <row r="751" spans="1:13" ht="18" customHeight="1">
      <c r="A751" s="4">
        <v>750</v>
      </c>
      <c r="B751" s="37">
        <v>37878</v>
      </c>
      <c r="C751" s="34" t="s">
        <v>16</v>
      </c>
      <c r="D751" s="34" t="s">
        <v>168</v>
      </c>
      <c r="E751" s="34" t="s">
        <v>49</v>
      </c>
      <c r="F751" s="34" t="s">
        <v>163</v>
      </c>
      <c r="G751" s="21"/>
      <c r="H751" s="21"/>
      <c r="I751" s="21" t="s">
        <v>20</v>
      </c>
      <c r="J751" s="21" t="s">
        <v>38</v>
      </c>
      <c r="M751" s="12"/>
    </row>
    <row r="752" spans="1:13" ht="18" customHeight="1">
      <c r="A752" s="4">
        <v>751</v>
      </c>
      <c r="B752" s="37">
        <v>37879</v>
      </c>
      <c r="C752" s="34" t="s">
        <v>166</v>
      </c>
      <c r="D752" s="34" t="s">
        <v>144</v>
      </c>
      <c r="E752" s="34" t="s">
        <v>4</v>
      </c>
      <c r="F752" s="34" t="s">
        <v>72</v>
      </c>
      <c r="G752" s="21"/>
      <c r="H752" s="21"/>
      <c r="I752" s="21" t="s">
        <v>38</v>
      </c>
      <c r="J752" s="21" t="s">
        <v>19</v>
      </c>
      <c r="M752" s="12"/>
    </row>
    <row r="753" spans="1:13" ht="18" customHeight="1">
      <c r="A753" s="4">
        <v>752</v>
      </c>
      <c r="B753" s="37">
        <v>37879</v>
      </c>
      <c r="C753" s="34" t="s">
        <v>47</v>
      </c>
      <c r="D753" s="34" t="s">
        <v>185</v>
      </c>
      <c r="E753" s="36" t="s">
        <v>173</v>
      </c>
      <c r="F753" s="34" t="s">
        <v>214</v>
      </c>
      <c r="G753" s="21"/>
      <c r="H753" s="21"/>
      <c r="I753" s="21" t="s">
        <v>227</v>
      </c>
      <c r="J753" s="21" t="s">
        <v>228</v>
      </c>
      <c r="M753" s="12"/>
    </row>
    <row r="754" spans="1:13" ht="18" customHeight="1">
      <c r="A754" s="4">
        <v>753</v>
      </c>
      <c r="B754" s="37">
        <v>37879</v>
      </c>
      <c r="C754" s="34" t="s">
        <v>153</v>
      </c>
      <c r="D754" s="34" t="s">
        <v>50</v>
      </c>
      <c r="E754" s="34" t="s">
        <v>161</v>
      </c>
      <c r="F754" s="34" t="s">
        <v>182</v>
      </c>
      <c r="G754" s="21"/>
      <c r="H754" s="21"/>
      <c r="I754" s="21" t="s">
        <v>26</v>
      </c>
      <c r="J754" s="21" t="s">
        <v>32</v>
      </c>
      <c r="M754" s="12"/>
    </row>
    <row r="755" spans="1:13" ht="18" customHeight="1">
      <c r="A755" s="4">
        <v>754</v>
      </c>
      <c r="B755" s="37">
        <v>37879</v>
      </c>
      <c r="C755" s="34" t="s">
        <v>210</v>
      </c>
      <c r="D755" s="34" t="s">
        <v>10</v>
      </c>
      <c r="E755" s="34" t="s">
        <v>168</v>
      </c>
      <c r="F755" s="34" t="s">
        <v>49</v>
      </c>
      <c r="G755" s="21"/>
      <c r="H755" s="21"/>
      <c r="I755" s="21" t="s">
        <v>20</v>
      </c>
      <c r="J755" s="21" t="s">
        <v>37</v>
      </c>
      <c r="M755" s="12"/>
    </row>
    <row r="756" spans="1:13" ht="18" customHeight="1">
      <c r="A756" s="4">
        <v>755</v>
      </c>
      <c r="B756" s="37">
        <v>37879</v>
      </c>
      <c r="C756" s="34" t="s">
        <v>30</v>
      </c>
      <c r="D756" s="34" t="s">
        <v>213</v>
      </c>
      <c r="E756" s="34" t="s">
        <v>5</v>
      </c>
      <c r="F756" s="34" t="s">
        <v>178</v>
      </c>
      <c r="G756" s="21"/>
      <c r="H756" s="21"/>
      <c r="I756" s="21" t="s">
        <v>31</v>
      </c>
      <c r="J756" s="21" t="s">
        <v>8</v>
      </c>
      <c r="M756" s="12"/>
    </row>
    <row r="757" spans="1:13" ht="18" customHeight="1">
      <c r="A757" s="4">
        <v>756</v>
      </c>
      <c r="B757" s="37">
        <v>37879</v>
      </c>
      <c r="C757" s="34" t="s">
        <v>163</v>
      </c>
      <c r="D757" s="34" t="s">
        <v>46</v>
      </c>
      <c r="E757" s="34" t="s">
        <v>36</v>
      </c>
      <c r="F757" s="34" t="s">
        <v>7</v>
      </c>
      <c r="G757" s="21"/>
      <c r="H757" s="21"/>
      <c r="I757" s="21" t="s">
        <v>13</v>
      </c>
      <c r="J757" s="21" t="s">
        <v>14</v>
      </c>
      <c r="M757" s="12"/>
    </row>
    <row r="758" spans="1:13" ht="18" customHeight="1">
      <c r="A758" s="4">
        <v>757</v>
      </c>
      <c r="B758" s="37">
        <v>37880</v>
      </c>
      <c r="C758" s="34" t="s">
        <v>182</v>
      </c>
      <c r="D758" s="34" t="s">
        <v>161</v>
      </c>
      <c r="E758" s="34" t="s">
        <v>146</v>
      </c>
      <c r="F758" s="34" t="s">
        <v>50</v>
      </c>
      <c r="G758" s="21"/>
      <c r="H758" s="21"/>
      <c r="I758" s="21" t="s">
        <v>26</v>
      </c>
      <c r="J758" s="21" t="s">
        <v>32</v>
      </c>
      <c r="M758" s="12"/>
    </row>
    <row r="759" spans="1:13" ht="18" customHeight="1">
      <c r="A759" s="4">
        <v>758</v>
      </c>
      <c r="B759" s="37">
        <v>37880</v>
      </c>
      <c r="C759" s="34" t="s">
        <v>7</v>
      </c>
      <c r="D759" s="34" t="s">
        <v>17</v>
      </c>
      <c r="E759" s="34" t="s">
        <v>46</v>
      </c>
      <c r="F759" s="34" t="s">
        <v>36</v>
      </c>
      <c r="G759" s="21"/>
      <c r="H759" s="21"/>
      <c r="I759" s="21" t="s">
        <v>13</v>
      </c>
      <c r="J759" s="21" t="s">
        <v>14</v>
      </c>
      <c r="M759" s="12"/>
    </row>
    <row r="760" spans="1:13" ht="18" customHeight="1">
      <c r="A760" s="4">
        <v>759</v>
      </c>
      <c r="B760" s="37">
        <v>37880</v>
      </c>
      <c r="C760" s="34" t="s">
        <v>72</v>
      </c>
      <c r="D760" s="34" t="s">
        <v>16</v>
      </c>
      <c r="E760" s="34" t="s">
        <v>144</v>
      </c>
      <c r="F760" s="34" t="s">
        <v>4</v>
      </c>
      <c r="G760" s="21"/>
      <c r="H760" s="21"/>
      <c r="I760" s="21" t="s">
        <v>38</v>
      </c>
      <c r="J760" s="21" t="s">
        <v>19</v>
      </c>
      <c r="M760" s="12"/>
    </row>
    <row r="761" spans="1:13" ht="18" customHeight="1">
      <c r="A761" s="4">
        <v>760</v>
      </c>
      <c r="B761" s="37">
        <v>37880</v>
      </c>
      <c r="C761" s="34" t="s">
        <v>49</v>
      </c>
      <c r="D761" s="34" t="s">
        <v>27</v>
      </c>
      <c r="E761" s="34" t="s">
        <v>10</v>
      </c>
      <c r="F761" s="34" t="s">
        <v>168</v>
      </c>
      <c r="G761" s="21"/>
      <c r="H761" s="21"/>
      <c r="I761" s="21" t="s">
        <v>20</v>
      </c>
      <c r="J761" s="21" t="s">
        <v>37</v>
      </c>
      <c r="M761" s="12"/>
    </row>
    <row r="762" spans="1:13" ht="18" customHeight="1">
      <c r="A762" s="4">
        <v>761</v>
      </c>
      <c r="B762" s="37">
        <v>37880</v>
      </c>
      <c r="C762" s="34" t="s">
        <v>131</v>
      </c>
      <c r="D762" s="34" t="s">
        <v>12</v>
      </c>
      <c r="E762" s="34" t="s">
        <v>178</v>
      </c>
      <c r="F762" s="34" t="s">
        <v>213</v>
      </c>
      <c r="G762" s="21"/>
      <c r="H762" s="21"/>
      <c r="I762" s="21" t="s">
        <v>31</v>
      </c>
      <c r="J762" s="21" t="s">
        <v>8</v>
      </c>
      <c r="M762" s="12"/>
    </row>
    <row r="763" spans="1:13" ht="18" customHeight="1">
      <c r="A763" s="4">
        <v>762</v>
      </c>
      <c r="B763" s="37">
        <v>37880</v>
      </c>
      <c r="C763" s="34" t="s">
        <v>214</v>
      </c>
      <c r="D763" s="34" t="s">
        <v>173</v>
      </c>
      <c r="E763" s="34" t="s">
        <v>142</v>
      </c>
      <c r="F763" s="34" t="s">
        <v>185</v>
      </c>
      <c r="G763" s="21"/>
      <c r="H763" s="21"/>
      <c r="I763" s="21" t="s">
        <v>227</v>
      </c>
      <c r="J763" s="21" t="s">
        <v>228</v>
      </c>
      <c r="M763" s="12"/>
    </row>
    <row r="764" spans="1:13" ht="18" customHeight="1">
      <c r="A764" s="4">
        <v>763</v>
      </c>
      <c r="B764" s="37">
        <v>37881</v>
      </c>
      <c r="C764" s="34" t="s">
        <v>4</v>
      </c>
      <c r="D764" s="34" t="s">
        <v>166</v>
      </c>
      <c r="E764" s="34" t="s">
        <v>16</v>
      </c>
      <c r="F764" s="34" t="s">
        <v>144</v>
      </c>
      <c r="G764" s="21"/>
      <c r="H764" s="21"/>
      <c r="I764" s="21" t="s">
        <v>38</v>
      </c>
      <c r="J764" s="21" t="s">
        <v>19</v>
      </c>
      <c r="M764" s="12"/>
    </row>
    <row r="765" spans="1:13" ht="18" customHeight="1">
      <c r="A765" s="4">
        <v>764</v>
      </c>
      <c r="B765" s="37">
        <v>37881</v>
      </c>
      <c r="C765" s="34" t="s">
        <v>168</v>
      </c>
      <c r="D765" s="34" t="s">
        <v>210</v>
      </c>
      <c r="E765" s="34" t="s">
        <v>27</v>
      </c>
      <c r="F765" s="34" t="s">
        <v>10</v>
      </c>
      <c r="G765" s="21"/>
      <c r="H765" s="21"/>
      <c r="I765" s="21" t="s">
        <v>20</v>
      </c>
      <c r="J765" s="21" t="s">
        <v>37</v>
      </c>
      <c r="M765" s="12"/>
    </row>
    <row r="766" spans="1:13" ht="18" customHeight="1">
      <c r="A766" s="4">
        <v>765</v>
      </c>
      <c r="B766" s="37">
        <v>37881</v>
      </c>
      <c r="C766" s="34" t="s">
        <v>178</v>
      </c>
      <c r="D766" s="34" t="s">
        <v>5</v>
      </c>
      <c r="E766" s="34" t="s">
        <v>213</v>
      </c>
      <c r="F766" s="34" t="s">
        <v>29</v>
      </c>
      <c r="G766" s="21"/>
      <c r="H766" s="21"/>
      <c r="I766" s="21" t="s">
        <v>31</v>
      </c>
      <c r="J766" s="21" t="s">
        <v>8</v>
      </c>
      <c r="M766" s="12"/>
    </row>
    <row r="767" spans="1:13" ht="18" customHeight="1">
      <c r="A767" s="4">
        <v>766</v>
      </c>
      <c r="B767" s="37">
        <v>37881</v>
      </c>
      <c r="C767" s="34" t="s">
        <v>36</v>
      </c>
      <c r="D767" s="34" t="s">
        <v>163</v>
      </c>
      <c r="E767" s="34" t="s">
        <v>17</v>
      </c>
      <c r="F767" s="34" t="s">
        <v>46</v>
      </c>
      <c r="G767" s="21"/>
      <c r="H767" s="21"/>
      <c r="I767" s="21" t="s">
        <v>13</v>
      </c>
      <c r="J767" s="21" t="s">
        <v>14</v>
      </c>
      <c r="M767" s="12"/>
    </row>
    <row r="768" spans="1:13" ht="18" customHeight="1">
      <c r="A768" s="4">
        <v>767</v>
      </c>
      <c r="B768" s="37">
        <v>37881</v>
      </c>
      <c r="C768" s="34" t="s">
        <v>185</v>
      </c>
      <c r="D768" s="36" t="s">
        <v>142</v>
      </c>
      <c r="E768" s="34" t="s">
        <v>47</v>
      </c>
      <c r="F768" s="34" t="s">
        <v>173</v>
      </c>
      <c r="G768" s="21"/>
      <c r="H768" s="21"/>
      <c r="I768" s="21" t="s">
        <v>227</v>
      </c>
      <c r="J768" s="21" t="s">
        <v>228</v>
      </c>
      <c r="M768" s="12"/>
    </row>
    <row r="769" spans="1:13" ht="18" customHeight="1">
      <c r="A769" s="4">
        <v>768</v>
      </c>
      <c r="B769" s="37">
        <v>37881</v>
      </c>
      <c r="C769" s="34" t="s">
        <v>50</v>
      </c>
      <c r="D769" s="34" t="s">
        <v>146</v>
      </c>
      <c r="E769" s="34" t="s">
        <v>153</v>
      </c>
      <c r="F769" s="34" t="s">
        <v>161</v>
      </c>
      <c r="G769" s="21"/>
      <c r="H769" s="21"/>
      <c r="I769" s="21" t="s">
        <v>26</v>
      </c>
      <c r="J769" s="21" t="s">
        <v>32</v>
      </c>
      <c r="M769" s="12"/>
    </row>
    <row r="770" spans="1:13" ht="18" customHeight="1">
      <c r="A770" s="4">
        <v>769</v>
      </c>
      <c r="B770" s="37">
        <v>37883</v>
      </c>
      <c r="C770" s="34" t="s">
        <v>211</v>
      </c>
      <c r="D770" s="34" t="s">
        <v>213</v>
      </c>
      <c r="E770" s="34" t="s">
        <v>30</v>
      </c>
      <c r="F770" s="34" t="s">
        <v>5</v>
      </c>
      <c r="G770" s="21"/>
      <c r="H770" s="21"/>
      <c r="I770" s="21" t="s">
        <v>8</v>
      </c>
      <c r="J770" s="21" t="s">
        <v>26</v>
      </c>
      <c r="M770" s="12"/>
    </row>
    <row r="771" spans="1:13" ht="18" customHeight="1">
      <c r="A771" s="4">
        <v>770</v>
      </c>
      <c r="B771" s="37">
        <v>37883</v>
      </c>
      <c r="C771" s="34" t="s">
        <v>46</v>
      </c>
      <c r="D771" s="34" t="s">
        <v>43</v>
      </c>
      <c r="E771" s="34" t="s">
        <v>166</v>
      </c>
      <c r="F771" s="34" t="s">
        <v>22</v>
      </c>
      <c r="G771" s="21"/>
      <c r="H771" s="21"/>
      <c r="I771" s="21" t="s">
        <v>14</v>
      </c>
      <c r="J771" s="21" t="s">
        <v>19</v>
      </c>
      <c r="M771" s="12"/>
    </row>
    <row r="772" spans="1:13" ht="18" customHeight="1">
      <c r="A772" s="4">
        <v>771</v>
      </c>
      <c r="B772" s="37">
        <v>37883</v>
      </c>
      <c r="C772" s="34" t="s">
        <v>144</v>
      </c>
      <c r="D772" s="34" t="s">
        <v>35</v>
      </c>
      <c r="E772" s="34" t="s">
        <v>163</v>
      </c>
      <c r="F772" s="34" t="s">
        <v>175</v>
      </c>
      <c r="G772" s="21"/>
      <c r="H772" s="21"/>
      <c r="I772" s="21" t="s">
        <v>37</v>
      </c>
      <c r="J772" s="21" t="s">
        <v>38</v>
      </c>
      <c r="M772" s="12"/>
    </row>
    <row r="773" spans="1:13" ht="18" customHeight="1">
      <c r="A773" s="4">
        <v>772</v>
      </c>
      <c r="B773" s="37">
        <v>37883</v>
      </c>
      <c r="C773" s="34" t="s">
        <v>15</v>
      </c>
      <c r="D773" s="34" t="s">
        <v>72</v>
      </c>
      <c r="E773" s="34" t="s">
        <v>210</v>
      </c>
      <c r="F773" s="34" t="s">
        <v>6</v>
      </c>
      <c r="G773" s="21"/>
      <c r="H773" s="21"/>
      <c r="I773" s="21" t="s">
        <v>13</v>
      </c>
      <c r="J773" s="21" t="s">
        <v>20</v>
      </c>
      <c r="M773" s="12"/>
    </row>
    <row r="774" spans="1:13" ht="18" customHeight="1">
      <c r="A774" s="4">
        <v>773</v>
      </c>
      <c r="B774" s="37">
        <v>37884</v>
      </c>
      <c r="C774" s="34" t="s">
        <v>175</v>
      </c>
      <c r="D774" s="34" t="s">
        <v>4</v>
      </c>
      <c r="E774" s="34" t="s">
        <v>35</v>
      </c>
      <c r="F774" s="34" t="s">
        <v>163</v>
      </c>
      <c r="G774" s="21"/>
      <c r="H774" s="21"/>
      <c r="I774" s="21" t="s">
        <v>37</v>
      </c>
      <c r="J774" s="21" t="s">
        <v>38</v>
      </c>
      <c r="M774" s="12"/>
    </row>
    <row r="775" spans="1:13" ht="18" customHeight="1">
      <c r="A775" s="4">
        <v>774</v>
      </c>
      <c r="B775" s="37">
        <v>37884</v>
      </c>
      <c r="C775" s="34" t="s">
        <v>142</v>
      </c>
      <c r="D775" s="34" t="s">
        <v>161</v>
      </c>
      <c r="E775" s="34" t="s">
        <v>173</v>
      </c>
      <c r="F775" s="34" t="s">
        <v>214</v>
      </c>
      <c r="G775" s="21"/>
      <c r="H775" s="21"/>
      <c r="I775" s="21" t="s">
        <v>228</v>
      </c>
      <c r="J775" s="21" t="s">
        <v>31</v>
      </c>
      <c r="M775" s="12"/>
    </row>
    <row r="776" spans="1:13" ht="18" customHeight="1">
      <c r="A776" s="4">
        <v>775</v>
      </c>
      <c r="B776" s="37">
        <v>37884</v>
      </c>
      <c r="C776" s="34" t="s">
        <v>146</v>
      </c>
      <c r="D776" s="34" t="s">
        <v>131</v>
      </c>
      <c r="E776" s="34" t="s">
        <v>12</v>
      </c>
      <c r="F776" s="34" t="s">
        <v>179</v>
      </c>
      <c r="G776" s="21"/>
      <c r="H776" s="21"/>
      <c r="I776" s="21" t="s">
        <v>32</v>
      </c>
      <c r="J776" s="21" t="s">
        <v>227</v>
      </c>
      <c r="M776" s="12"/>
    </row>
    <row r="777" spans="1:13" ht="18" customHeight="1">
      <c r="A777" s="4">
        <v>776</v>
      </c>
      <c r="B777" s="37">
        <v>37885</v>
      </c>
      <c r="C777" s="34" t="s">
        <v>173</v>
      </c>
      <c r="D777" s="34" t="s">
        <v>214</v>
      </c>
      <c r="E777" s="34" t="s">
        <v>185</v>
      </c>
      <c r="F777" s="34" t="s">
        <v>161</v>
      </c>
      <c r="G777" s="21"/>
      <c r="H777" s="21"/>
      <c r="I777" s="21" t="s">
        <v>228</v>
      </c>
      <c r="J777" s="21" t="s">
        <v>31</v>
      </c>
      <c r="M777" s="12"/>
    </row>
    <row r="778" spans="1:13" ht="18" customHeight="1">
      <c r="A778" s="4">
        <v>777</v>
      </c>
      <c r="B778" s="37">
        <v>37885</v>
      </c>
      <c r="C778" s="34" t="s">
        <v>163</v>
      </c>
      <c r="D778" s="34" t="s">
        <v>144</v>
      </c>
      <c r="E778" s="34" t="s">
        <v>4</v>
      </c>
      <c r="F778" s="34" t="s">
        <v>35</v>
      </c>
      <c r="G778" s="21"/>
      <c r="H778" s="21"/>
      <c r="I778" s="21" t="s">
        <v>37</v>
      </c>
      <c r="J778" s="21" t="s">
        <v>38</v>
      </c>
      <c r="M778" s="12"/>
    </row>
    <row r="779" spans="1:13" ht="18" customHeight="1">
      <c r="A779" s="4">
        <v>778</v>
      </c>
      <c r="B779" s="37">
        <v>37885</v>
      </c>
      <c r="C779" s="34" t="s">
        <v>12</v>
      </c>
      <c r="D779" s="34" t="s">
        <v>179</v>
      </c>
      <c r="E779" s="34" t="s">
        <v>131</v>
      </c>
      <c r="F779" s="34" t="s">
        <v>29</v>
      </c>
      <c r="G779" s="21"/>
      <c r="H779" s="21"/>
      <c r="I779" s="21" t="s">
        <v>32</v>
      </c>
      <c r="J779" s="21" t="s">
        <v>227</v>
      </c>
      <c r="M779" s="12"/>
    </row>
    <row r="780" spans="1:13" ht="18" customHeight="1">
      <c r="A780" s="4">
        <v>779</v>
      </c>
      <c r="B780" s="37">
        <v>37887</v>
      </c>
      <c r="C780" s="34" t="s">
        <v>161</v>
      </c>
      <c r="D780" s="34" t="s">
        <v>185</v>
      </c>
      <c r="E780" s="34" t="s">
        <v>214</v>
      </c>
      <c r="F780" s="34" t="s">
        <v>142</v>
      </c>
      <c r="G780" s="21"/>
      <c r="H780" s="21"/>
      <c r="I780" s="21" t="s">
        <v>228</v>
      </c>
      <c r="J780" s="21" t="s">
        <v>32</v>
      </c>
      <c r="M780" s="12"/>
    </row>
    <row r="781" spans="1:13" ht="18" customHeight="1">
      <c r="A781" s="4">
        <v>780</v>
      </c>
      <c r="B781" s="37">
        <v>37887</v>
      </c>
      <c r="C781" s="34" t="s">
        <v>35</v>
      </c>
      <c r="D781" s="34" t="s">
        <v>22</v>
      </c>
      <c r="E781" s="34" t="s">
        <v>144</v>
      </c>
      <c r="F781" s="34" t="s">
        <v>6</v>
      </c>
      <c r="G781" s="21"/>
      <c r="H781" s="21"/>
      <c r="I781" s="21" t="s">
        <v>14</v>
      </c>
      <c r="J781" s="21" t="s">
        <v>20</v>
      </c>
      <c r="M781" s="12"/>
    </row>
    <row r="782" spans="1:13" ht="18" customHeight="1">
      <c r="A782" s="4">
        <v>781</v>
      </c>
      <c r="B782" s="37">
        <v>37887</v>
      </c>
      <c r="C782" s="34" t="s">
        <v>47</v>
      </c>
      <c r="D782" s="34" t="s">
        <v>153</v>
      </c>
      <c r="E782" s="34" t="s">
        <v>146</v>
      </c>
      <c r="F782" s="34" t="s">
        <v>50</v>
      </c>
      <c r="G782" s="21"/>
      <c r="H782" s="21"/>
      <c r="I782" s="21" t="s">
        <v>227</v>
      </c>
      <c r="J782" s="21" t="s">
        <v>8</v>
      </c>
      <c r="M782" s="12"/>
    </row>
    <row r="783" spans="1:13" ht="18" customHeight="1">
      <c r="A783" s="4">
        <v>782</v>
      </c>
      <c r="B783" s="37">
        <v>37887</v>
      </c>
      <c r="C783" s="34" t="s">
        <v>10</v>
      </c>
      <c r="D783" s="34" t="s">
        <v>163</v>
      </c>
      <c r="E783" s="34" t="s">
        <v>17</v>
      </c>
      <c r="F783" s="34" t="s">
        <v>49</v>
      </c>
      <c r="G783" s="21"/>
      <c r="H783" s="21"/>
      <c r="I783" s="21" t="s">
        <v>19</v>
      </c>
      <c r="J783" s="21" t="s">
        <v>13</v>
      </c>
      <c r="M783" s="12"/>
    </row>
    <row r="784" spans="1:13" ht="18" customHeight="1">
      <c r="A784" s="4">
        <v>783</v>
      </c>
      <c r="B784" s="37">
        <v>37887</v>
      </c>
      <c r="C784" s="34" t="s">
        <v>210</v>
      </c>
      <c r="D784" s="34" t="s">
        <v>16</v>
      </c>
      <c r="E784" s="34" t="s">
        <v>46</v>
      </c>
      <c r="F784" s="34" t="s">
        <v>4</v>
      </c>
      <c r="G784" s="21"/>
      <c r="H784" s="21"/>
      <c r="I784" s="21" t="s">
        <v>38</v>
      </c>
      <c r="J784" s="21" t="s">
        <v>37</v>
      </c>
      <c r="M784" s="12"/>
    </row>
    <row r="785" spans="1:13" ht="18" customHeight="1">
      <c r="A785" s="4">
        <v>784</v>
      </c>
      <c r="B785" s="37">
        <v>37887</v>
      </c>
      <c r="C785" s="34" t="s">
        <v>30</v>
      </c>
      <c r="D785" s="34" t="s">
        <v>12</v>
      </c>
      <c r="E785" s="34" t="s">
        <v>29</v>
      </c>
      <c r="F785" s="34" t="s">
        <v>131</v>
      </c>
      <c r="G785" s="21"/>
      <c r="H785" s="21"/>
      <c r="I785" s="21" t="s">
        <v>31</v>
      </c>
      <c r="J785" s="21" t="s">
        <v>26</v>
      </c>
      <c r="M785" s="12"/>
    </row>
    <row r="786" spans="1:13" ht="18" customHeight="1">
      <c r="A786" s="4">
        <v>785</v>
      </c>
      <c r="B786" s="37">
        <v>37888</v>
      </c>
      <c r="C786" s="34" t="s">
        <v>213</v>
      </c>
      <c r="D786" s="34" t="s">
        <v>5</v>
      </c>
      <c r="E786" s="34" t="s">
        <v>179</v>
      </c>
      <c r="F786" s="34" t="s">
        <v>12</v>
      </c>
      <c r="G786" s="21"/>
      <c r="H786" s="21"/>
      <c r="I786" s="21" t="s">
        <v>32</v>
      </c>
      <c r="J786" s="21" t="s">
        <v>8</v>
      </c>
      <c r="M786" s="12"/>
    </row>
    <row r="787" spans="1:13" ht="18" customHeight="1">
      <c r="A787" s="4">
        <v>786</v>
      </c>
      <c r="B787" s="37">
        <v>37888</v>
      </c>
      <c r="C787" s="34" t="s">
        <v>49</v>
      </c>
      <c r="D787" s="34" t="s">
        <v>218</v>
      </c>
      <c r="E787" s="34" t="s">
        <v>163</v>
      </c>
      <c r="F787" s="34" t="s">
        <v>17</v>
      </c>
      <c r="G787" s="21"/>
      <c r="H787" s="21"/>
      <c r="I787" s="21" t="s">
        <v>19</v>
      </c>
      <c r="J787" s="21" t="s">
        <v>13</v>
      </c>
      <c r="M787" s="12"/>
    </row>
    <row r="788" spans="1:13" ht="18" customHeight="1">
      <c r="A788" s="4">
        <v>787</v>
      </c>
      <c r="B788" s="37">
        <v>37888</v>
      </c>
      <c r="C788" s="34" t="s">
        <v>29</v>
      </c>
      <c r="D788" s="34" t="s">
        <v>178</v>
      </c>
      <c r="E788" s="34" t="s">
        <v>23</v>
      </c>
      <c r="F788" s="34" t="s">
        <v>182</v>
      </c>
      <c r="G788" s="21"/>
      <c r="H788" s="21"/>
      <c r="I788" s="21" t="s">
        <v>31</v>
      </c>
      <c r="J788" s="21" t="s">
        <v>228</v>
      </c>
      <c r="M788" s="12"/>
    </row>
    <row r="789" spans="1:13" ht="18" customHeight="1">
      <c r="A789" s="4">
        <v>788</v>
      </c>
      <c r="B789" s="37">
        <v>37888</v>
      </c>
      <c r="C789" s="34" t="s">
        <v>50</v>
      </c>
      <c r="D789" s="34" t="s">
        <v>142</v>
      </c>
      <c r="E789" s="34" t="s">
        <v>153</v>
      </c>
      <c r="F789" s="34" t="s">
        <v>173</v>
      </c>
      <c r="G789" s="21"/>
      <c r="H789" s="21"/>
      <c r="I789" s="21" t="s">
        <v>227</v>
      </c>
      <c r="J789" s="21" t="s">
        <v>26</v>
      </c>
      <c r="M789" s="12"/>
    </row>
    <row r="790" spans="1:13" ht="18" customHeight="1">
      <c r="A790" s="4">
        <v>789</v>
      </c>
      <c r="B790" s="37">
        <v>37889</v>
      </c>
      <c r="C790" s="34" t="s">
        <v>131</v>
      </c>
      <c r="D790" s="34" t="s">
        <v>30</v>
      </c>
      <c r="E790" s="34" t="s">
        <v>12</v>
      </c>
      <c r="F790" s="34" t="s">
        <v>5</v>
      </c>
      <c r="G790" s="21"/>
      <c r="H790" s="21"/>
      <c r="I790" s="21" t="s">
        <v>31</v>
      </c>
      <c r="J790" s="21" t="s">
        <v>228</v>
      </c>
      <c r="M790" s="12"/>
    </row>
    <row r="791" spans="1:13" ht="18" customHeight="1">
      <c r="A791" s="4">
        <v>790</v>
      </c>
      <c r="B791" s="37">
        <v>37889</v>
      </c>
      <c r="C791" s="34" t="s">
        <v>17</v>
      </c>
      <c r="D791" s="34" t="s">
        <v>10</v>
      </c>
      <c r="E791" s="34" t="s">
        <v>218</v>
      </c>
      <c r="F791" s="34" t="s">
        <v>163</v>
      </c>
      <c r="G791" s="21"/>
      <c r="H791" s="21"/>
      <c r="I791" s="21" t="s">
        <v>19</v>
      </c>
      <c r="J791" s="21" t="s">
        <v>13</v>
      </c>
      <c r="M791" s="12"/>
    </row>
    <row r="792" spans="1:13" ht="18" customHeight="1">
      <c r="A792" s="4">
        <v>791</v>
      </c>
      <c r="B792" s="37">
        <v>37890</v>
      </c>
      <c r="C792" s="34" t="s">
        <v>142</v>
      </c>
      <c r="D792" s="34" t="s">
        <v>214</v>
      </c>
      <c r="E792" s="34" t="s">
        <v>47</v>
      </c>
      <c r="F792" s="34" t="s">
        <v>153</v>
      </c>
      <c r="G792" s="21"/>
      <c r="H792" s="21"/>
      <c r="I792" s="21" t="s">
        <v>26</v>
      </c>
      <c r="J792" s="21" t="s">
        <v>228</v>
      </c>
      <c r="M792" s="12"/>
    </row>
    <row r="793" spans="1:13" ht="18" customHeight="1">
      <c r="A793" s="4">
        <v>792</v>
      </c>
      <c r="B793" s="37">
        <v>37890</v>
      </c>
      <c r="C793" s="34" t="s">
        <v>163</v>
      </c>
      <c r="D793" s="34" t="s">
        <v>49</v>
      </c>
      <c r="E793" s="34" t="s">
        <v>10</v>
      </c>
      <c r="F793" s="34" t="s">
        <v>218</v>
      </c>
      <c r="G793" s="21"/>
      <c r="H793" s="21"/>
      <c r="I793" s="21" t="s">
        <v>19</v>
      </c>
      <c r="J793" s="21" t="s">
        <v>13</v>
      </c>
      <c r="M793" s="12"/>
    </row>
    <row r="794" spans="1:13" ht="18" customHeight="1">
      <c r="A794" s="4">
        <v>793</v>
      </c>
      <c r="B794" s="37">
        <v>37891</v>
      </c>
      <c r="C794" s="34" t="s">
        <v>153</v>
      </c>
      <c r="D794" s="34" t="s">
        <v>146</v>
      </c>
      <c r="E794" s="36" t="s">
        <v>173</v>
      </c>
      <c r="F794" s="34" t="s">
        <v>185</v>
      </c>
      <c r="G794" s="21"/>
      <c r="H794" s="21"/>
      <c r="I794" s="21" t="s">
        <v>26</v>
      </c>
      <c r="J794" s="21" t="s">
        <v>228</v>
      </c>
      <c r="M794" s="12"/>
    </row>
    <row r="795" spans="1:13" ht="18" customHeight="1">
      <c r="A795" s="4">
        <v>794</v>
      </c>
      <c r="B795" s="37">
        <v>37891</v>
      </c>
      <c r="C795" s="34" t="s">
        <v>5</v>
      </c>
      <c r="D795" s="34" t="s">
        <v>182</v>
      </c>
      <c r="E795" s="34" t="s">
        <v>30</v>
      </c>
      <c r="F795" s="34" t="s">
        <v>213</v>
      </c>
      <c r="G795" s="21"/>
      <c r="H795" s="21"/>
      <c r="I795" s="21" t="s">
        <v>32</v>
      </c>
      <c r="J795" s="21" t="s">
        <v>227</v>
      </c>
      <c r="M795" s="12"/>
    </row>
    <row r="796" spans="1:13" ht="18" customHeight="1">
      <c r="A796" s="4">
        <v>795</v>
      </c>
      <c r="B796" s="37">
        <v>37891</v>
      </c>
      <c r="C796" s="34" t="s">
        <v>46</v>
      </c>
      <c r="D796" s="34" t="s">
        <v>7</v>
      </c>
      <c r="E796" s="34" t="s">
        <v>72</v>
      </c>
      <c r="F796" s="34" t="s">
        <v>16</v>
      </c>
      <c r="G796" s="21"/>
      <c r="H796" s="21"/>
      <c r="I796" s="21" t="s">
        <v>38</v>
      </c>
      <c r="J796" s="21" t="s">
        <v>20</v>
      </c>
      <c r="M796" s="12"/>
    </row>
    <row r="797" spans="1:13" ht="18" customHeight="1">
      <c r="A797" s="4">
        <v>796</v>
      </c>
      <c r="B797" s="37">
        <v>37891</v>
      </c>
      <c r="C797" s="34" t="s">
        <v>144</v>
      </c>
      <c r="D797" s="34" t="s">
        <v>35</v>
      </c>
      <c r="E797" s="34" t="s">
        <v>166</v>
      </c>
      <c r="F797" s="34" t="s">
        <v>218</v>
      </c>
      <c r="G797" s="21"/>
      <c r="H797" s="21"/>
      <c r="I797" s="21" t="s">
        <v>19</v>
      </c>
      <c r="J797" s="21" t="s">
        <v>37</v>
      </c>
      <c r="M797" s="12"/>
    </row>
    <row r="798" spans="1:13" ht="18" customHeight="1">
      <c r="A798" s="4">
        <v>797</v>
      </c>
      <c r="B798" s="37">
        <v>37891</v>
      </c>
      <c r="C798" s="34" t="s">
        <v>12</v>
      </c>
      <c r="D798" s="34" t="s">
        <v>29</v>
      </c>
      <c r="E798" s="34" t="s">
        <v>178</v>
      </c>
      <c r="F798" s="34" t="s">
        <v>131</v>
      </c>
      <c r="G798" s="21"/>
      <c r="H798" s="21"/>
      <c r="I798" s="21" t="s">
        <v>8</v>
      </c>
      <c r="J798" s="21" t="s">
        <v>31</v>
      </c>
      <c r="M798" s="12"/>
    </row>
    <row r="799" spans="1:13" ht="18" customHeight="1">
      <c r="A799" s="4">
        <v>798</v>
      </c>
      <c r="B799" s="37">
        <v>37892</v>
      </c>
      <c r="C799" s="34" t="s">
        <v>179</v>
      </c>
      <c r="D799" s="36" t="s">
        <v>211</v>
      </c>
      <c r="E799" s="34" t="s">
        <v>131</v>
      </c>
      <c r="F799" s="34" t="s">
        <v>29</v>
      </c>
      <c r="G799" s="21"/>
      <c r="H799" s="21"/>
      <c r="I799" s="21" t="s">
        <v>8</v>
      </c>
      <c r="J799" s="21" t="s">
        <v>26</v>
      </c>
      <c r="M799" s="12"/>
    </row>
    <row r="800" spans="1:13" ht="18" customHeight="1">
      <c r="A800" s="4">
        <v>799</v>
      </c>
      <c r="B800" s="37">
        <v>37892</v>
      </c>
      <c r="C800" s="34" t="s">
        <v>23</v>
      </c>
      <c r="D800" s="34" t="s">
        <v>213</v>
      </c>
      <c r="E800" s="34" t="s">
        <v>182</v>
      </c>
      <c r="F800" s="34" t="s">
        <v>30</v>
      </c>
      <c r="G800" s="21"/>
      <c r="H800" s="21"/>
      <c r="I800" s="21" t="s">
        <v>31</v>
      </c>
      <c r="J800" s="21" t="s">
        <v>32</v>
      </c>
      <c r="M800" s="12"/>
    </row>
    <row r="801" spans="1:13" ht="18" customHeight="1">
      <c r="A801" s="4">
        <v>800</v>
      </c>
      <c r="B801" s="37">
        <v>37892</v>
      </c>
      <c r="C801" s="34" t="s">
        <v>218</v>
      </c>
      <c r="D801" s="34" t="s">
        <v>27</v>
      </c>
      <c r="E801" s="34" t="s">
        <v>35</v>
      </c>
      <c r="F801" s="34" t="s">
        <v>166</v>
      </c>
      <c r="G801" s="21"/>
      <c r="H801" s="21"/>
      <c r="I801" s="21" t="s">
        <v>19</v>
      </c>
      <c r="J801" s="21" t="s">
        <v>37</v>
      </c>
      <c r="M801" s="12"/>
    </row>
    <row r="802" spans="1:13" ht="18" customHeight="1">
      <c r="A802" s="4">
        <v>801</v>
      </c>
      <c r="B802" s="37">
        <v>37892</v>
      </c>
      <c r="C802" s="34" t="s">
        <v>21</v>
      </c>
      <c r="D802" s="34" t="s">
        <v>33</v>
      </c>
      <c r="E802" s="34" t="s">
        <v>10</v>
      </c>
      <c r="F802" s="34" t="s">
        <v>168</v>
      </c>
      <c r="G802" s="21"/>
      <c r="H802" s="21"/>
      <c r="I802" s="21" t="s">
        <v>13</v>
      </c>
      <c r="J802" s="21" t="s">
        <v>14</v>
      </c>
      <c r="M802" s="12"/>
    </row>
    <row r="803" spans="1:13" ht="18" customHeight="1">
      <c r="A803" s="4">
        <v>802</v>
      </c>
      <c r="B803" s="37">
        <v>37892</v>
      </c>
      <c r="C803" s="34" t="s">
        <v>214</v>
      </c>
      <c r="D803" s="34" t="s">
        <v>47</v>
      </c>
      <c r="E803" s="34" t="s">
        <v>50</v>
      </c>
      <c r="F803" s="34" t="s">
        <v>161</v>
      </c>
      <c r="G803" s="21"/>
      <c r="H803" s="21"/>
      <c r="I803" s="21" t="s">
        <v>228</v>
      </c>
      <c r="J803" s="21" t="s">
        <v>227</v>
      </c>
      <c r="M803" s="12"/>
    </row>
    <row r="804" spans="1:13" ht="18" customHeight="1">
      <c r="A804" s="4">
        <v>803</v>
      </c>
      <c r="B804" s="37">
        <v>37893</v>
      </c>
      <c r="C804" s="34" t="s">
        <v>166</v>
      </c>
      <c r="D804" s="34" t="s">
        <v>144</v>
      </c>
      <c r="E804" s="34" t="s">
        <v>27</v>
      </c>
      <c r="F804" s="34" t="s">
        <v>35</v>
      </c>
      <c r="G804" s="21"/>
      <c r="H804" s="21"/>
      <c r="I804" s="21" t="s">
        <v>19</v>
      </c>
      <c r="J804" s="21" t="s">
        <v>37</v>
      </c>
      <c r="M804" s="12"/>
    </row>
    <row r="805" spans="1:13" ht="18" customHeight="1">
      <c r="A805" s="4">
        <v>804</v>
      </c>
      <c r="B805" s="37">
        <v>37893</v>
      </c>
      <c r="C805" s="34" t="s">
        <v>30</v>
      </c>
      <c r="D805" s="34" t="s">
        <v>12</v>
      </c>
      <c r="E805" s="34" t="s">
        <v>213</v>
      </c>
      <c r="F805" s="34" t="s">
        <v>5</v>
      </c>
      <c r="G805" s="21"/>
      <c r="H805" s="21"/>
      <c r="I805" s="21" t="s">
        <v>8</v>
      </c>
      <c r="J805" s="21" t="s">
        <v>26</v>
      </c>
      <c r="M805" s="12"/>
    </row>
    <row r="806" spans="1:13" ht="18" customHeight="1">
      <c r="A806" s="4">
        <v>805</v>
      </c>
      <c r="B806" s="37">
        <v>37894</v>
      </c>
      <c r="C806" s="34" t="s">
        <v>161</v>
      </c>
      <c r="D806" s="34" t="s">
        <v>185</v>
      </c>
      <c r="E806" s="34" t="s">
        <v>24</v>
      </c>
      <c r="F806" s="34" t="s">
        <v>182</v>
      </c>
      <c r="G806" s="21"/>
      <c r="H806" s="21"/>
      <c r="I806" s="21" t="s">
        <v>26</v>
      </c>
      <c r="J806" s="21" t="s">
        <v>32</v>
      </c>
      <c r="M806" s="12"/>
    </row>
    <row r="807" spans="1:13" ht="18" customHeight="1">
      <c r="A807" s="4">
        <v>806</v>
      </c>
      <c r="B807" s="37">
        <v>37894</v>
      </c>
      <c r="C807" s="34" t="s">
        <v>10</v>
      </c>
      <c r="D807" s="34" t="s">
        <v>4</v>
      </c>
      <c r="E807" s="34" t="s">
        <v>49</v>
      </c>
      <c r="F807" s="34" t="s">
        <v>6</v>
      </c>
      <c r="G807" s="21"/>
      <c r="H807" s="21"/>
      <c r="I807" s="21" t="s">
        <v>14</v>
      </c>
      <c r="J807" s="21" t="s">
        <v>38</v>
      </c>
      <c r="M807" s="12"/>
    </row>
    <row r="808" spans="1:13" ht="18" customHeight="1">
      <c r="A808" s="4">
        <v>807</v>
      </c>
      <c r="B808" s="37">
        <v>37894</v>
      </c>
      <c r="C808" s="34" t="s">
        <v>29</v>
      </c>
      <c r="D808" s="34" t="s">
        <v>131</v>
      </c>
      <c r="E808" s="34" t="s">
        <v>5</v>
      </c>
      <c r="F808" s="34" t="s">
        <v>12</v>
      </c>
      <c r="G808" s="21"/>
      <c r="H808" s="21"/>
      <c r="I808" s="21" t="s">
        <v>8</v>
      </c>
      <c r="J808" s="21" t="s">
        <v>228</v>
      </c>
      <c r="M808" s="12"/>
    </row>
    <row r="809" spans="1:13" ht="18" customHeight="1">
      <c r="A809" s="4">
        <v>808</v>
      </c>
      <c r="B809" s="37">
        <v>37894</v>
      </c>
      <c r="C809" s="34" t="s">
        <v>146</v>
      </c>
      <c r="D809" s="34" t="s">
        <v>173</v>
      </c>
      <c r="E809" s="34" t="s">
        <v>142</v>
      </c>
      <c r="F809" s="34" t="s">
        <v>47</v>
      </c>
      <c r="G809" s="21"/>
      <c r="H809" s="21"/>
      <c r="I809" s="21" t="s">
        <v>227</v>
      </c>
      <c r="J809" s="21" t="s">
        <v>31</v>
      </c>
      <c r="M809" s="12"/>
    </row>
    <row r="810" spans="1:13" ht="18" customHeight="1">
      <c r="A810" s="4">
        <v>809</v>
      </c>
      <c r="B810" s="37">
        <v>37894</v>
      </c>
      <c r="C810" s="34" t="s">
        <v>16</v>
      </c>
      <c r="D810" s="34" t="s">
        <v>46</v>
      </c>
      <c r="E810" s="34" t="s">
        <v>163</v>
      </c>
      <c r="F810" s="34" t="s">
        <v>7</v>
      </c>
      <c r="G810" s="21"/>
      <c r="H810" s="21"/>
      <c r="I810" s="21" t="s">
        <v>19</v>
      </c>
      <c r="J810" s="21" t="s">
        <v>20</v>
      </c>
      <c r="M810" s="12"/>
    </row>
    <row r="811" spans="1:13" ht="18" customHeight="1">
      <c r="A811" s="4">
        <v>810</v>
      </c>
      <c r="B811" s="37">
        <v>37895</v>
      </c>
      <c r="C811" s="34" t="s">
        <v>7</v>
      </c>
      <c r="D811" s="34" t="s">
        <v>43</v>
      </c>
      <c r="E811" s="34" t="s">
        <v>46</v>
      </c>
      <c r="F811" s="34" t="s">
        <v>163</v>
      </c>
      <c r="G811" s="21"/>
      <c r="H811" s="21"/>
      <c r="I811" s="21" t="s">
        <v>19</v>
      </c>
      <c r="J811" s="21" t="s">
        <v>20</v>
      </c>
      <c r="M811" s="12"/>
    </row>
    <row r="812" spans="1:13" ht="18" customHeight="1">
      <c r="A812" s="4">
        <v>811</v>
      </c>
      <c r="B812" s="37">
        <v>37895</v>
      </c>
      <c r="C812" s="34" t="s">
        <v>213</v>
      </c>
      <c r="D812" s="34" t="s">
        <v>30</v>
      </c>
      <c r="E812" s="34" t="s">
        <v>12</v>
      </c>
      <c r="F812" s="34" t="s">
        <v>179</v>
      </c>
      <c r="G812" s="21"/>
      <c r="H812" s="21"/>
      <c r="I812" s="21" t="s">
        <v>8</v>
      </c>
      <c r="J812" s="21" t="s">
        <v>228</v>
      </c>
      <c r="M812" s="12"/>
    </row>
    <row r="813" spans="1:13" ht="18" customHeight="1">
      <c r="A813" s="4">
        <v>812</v>
      </c>
      <c r="B813" s="37">
        <v>37895</v>
      </c>
      <c r="C813" s="34" t="s">
        <v>24</v>
      </c>
      <c r="D813" s="34" t="s">
        <v>50</v>
      </c>
      <c r="E813" s="34" t="s">
        <v>185</v>
      </c>
      <c r="F813" s="34" t="s">
        <v>153</v>
      </c>
      <c r="G813" s="21"/>
      <c r="H813" s="21"/>
      <c r="I813" s="21" t="s">
        <v>26</v>
      </c>
      <c r="J813" s="21" t="s">
        <v>32</v>
      </c>
      <c r="M813" s="12"/>
    </row>
    <row r="814" spans="1:13" ht="18" customHeight="1">
      <c r="A814" s="4">
        <v>813</v>
      </c>
      <c r="B814" s="37">
        <v>37896</v>
      </c>
      <c r="C814" s="34" t="s">
        <v>168</v>
      </c>
      <c r="D814" s="34" t="s">
        <v>17</v>
      </c>
      <c r="E814" s="34" t="s">
        <v>21</v>
      </c>
      <c r="F814" s="34" t="s">
        <v>144</v>
      </c>
      <c r="G814" s="21"/>
      <c r="H814" s="21"/>
      <c r="I814" s="21" t="s">
        <v>14</v>
      </c>
      <c r="J814" s="21" t="s">
        <v>37</v>
      </c>
      <c r="M814" s="12"/>
    </row>
    <row r="815" spans="1:13" ht="18" customHeight="1">
      <c r="A815" s="4">
        <v>814</v>
      </c>
      <c r="B815" s="37">
        <v>37897</v>
      </c>
      <c r="C815" s="34" t="s">
        <v>148</v>
      </c>
      <c r="D815" s="34" t="s">
        <v>5</v>
      </c>
      <c r="E815" s="34" t="s">
        <v>131</v>
      </c>
      <c r="F815" s="34" t="s">
        <v>29</v>
      </c>
      <c r="G815" s="21"/>
      <c r="H815" s="21"/>
      <c r="I815" s="21" t="s">
        <v>8</v>
      </c>
      <c r="J815" s="21" t="s">
        <v>227</v>
      </c>
      <c r="M815" s="12"/>
    </row>
    <row r="816" spans="1:13" ht="18" customHeight="1">
      <c r="A816" s="4">
        <v>815</v>
      </c>
      <c r="B816" s="37">
        <v>37897</v>
      </c>
      <c r="C816" s="34" t="s">
        <v>49</v>
      </c>
      <c r="D816" s="34" t="s">
        <v>4</v>
      </c>
      <c r="E816" s="34" t="s">
        <v>6</v>
      </c>
      <c r="F816" s="34" t="s">
        <v>10</v>
      </c>
      <c r="G816" s="21"/>
      <c r="H816" s="21"/>
      <c r="I816" s="21" t="s">
        <v>13</v>
      </c>
      <c r="J816" s="21" t="s">
        <v>20</v>
      </c>
      <c r="M816" s="12"/>
    </row>
    <row r="817" spans="1:13" ht="18" customHeight="1">
      <c r="A817" s="4">
        <v>816</v>
      </c>
      <c r="B817" s="37">
        <v>37897</v>
      </c>
      <c r="C817" s="34" t="s">
        <v>142</v>
      </c>
      <c r="D817" s="34" t="s">
        <v>214</v>
      </c>
      <c r="E817" s="34" t="s">
        <v>47</v>
      </c>
      <c r="F817" s="34" t="s">
        <v>173</v>
      </c>
      <c r="G817" s="21"/>
      <c r="H817" s="21"/>
      <c r="I817" s="21" t="s">
        <v>26</v>
      </c>
      <c r="J817" s="21" t="s">
        <v>228</v>
      </c>
      <c r="M817" s="12"/>
    </row>
    <row r="818" spans="1:13" ht="18" customHeight="1">
      <c r="A818" s="4">
        <v>817</v>
      </c>
      <c r="B818" s="37">
        <v>37897</v>
      </c>
      <c r="C818" s="34" t="s">
        <v>22</v>
      </c>
      <c r="D818" s="34" t="s">
        <v>35</v>
      </c>
      <c r="E818" s="34" t="s">
        <v>17</v>
      </c>
      <c r="F818" s="34" t="s">
        <v>166</v>
      </c>
      <c r="G818" s="21"/>
      <c r="H818" s="21"/>
      <c r="I818" s="21" t="s">
        <v>14</v>
      </c>
      <c r="J818" s="21" t="s">
        <v>37</v>
      </c>
      <c r="M818" s="12"/>
    </row>
    <row r="819" spans="1:13" ht="18" customHeight="1">
      <c r="A819" s="4">
        <v>818</v>
      </c>
      <c r="B819" s="37">
        <v>37898</v>
      </c>
      <c r="C819" s="34" t="s">
        <v>179</v>
      </c>
      <c r="D819" s="34" t="s">
        <v>213</v>
      </c>
      <c r="E819" s="34" t="s">
        <v>29</v>
      </c>
      <c r="F819" s="34" t="s">
        <v>30</v>
      </c>
      <c r="G819" s="21"/>
      <c r="H819" s="21"/>
      <c r="I819" s="21" t="s">
        <v>8</v>
      </c>
      <c r="J819" s="21" t="s">
        <v>32</v>
      </c>
      <c r="M819" s="12"/>
    </row>
    <row r="820" spans="1:13" ht="18" customHeight="1">
      <c r="A820" s="4">
        <v>819</v>
      </c>
      <c r="B820" s="37">
        <v>37898</v>
      </c>
      <c r="C820" s="34" t="s">
        <v>6</v>
      </c>
      <c r="D820" s="34" t="s">
        <v>144</v>
      </c>
      <c r="E820" s="34" t="s">
        <v>168</v>
      </c>
      <c r="F820" s="34" t="s">
        <v>33</v>
      </c>
      <c r="G820" s="21"/>
      <c r="H820" s="21"/>
      <c r="I820" s="21" t="s">
        <v>13</v>
      </c>
      <c r="J820" s="21" t="s">
        <v>20</v>
      </c>
      <c r="M820" s="12"/>
    </row>
    <row r="821" spans="1:13" ht="18" customHeight="1">
      <c r="A821" s="4">
        <v>820</v>
      </c>
      <c r="B821" s="37">
        <v>37898</v>
      </c>
      <c r="C821" s="34" t="s">
        <v>163</v>
      </c>
      <c r="D821" s="34" t="s">
        <v>15</v>
      </c>
      <c r="E821" s="34" t="s">
        <v>72</v>
      </c>
      <c r="F821" s="34" t="s">
        <v>210</v>
      </c>
      <c r="G821" s="21"/>
      <c r="H821" s="21"/>
      <c r="I821" s="21" t="s">
        <v>19</v>
      </c>
      <c r="J821" s="21" t="s">
        <v>38</v>
      </c>
      <c r="M821" s="12"/>
    </row>
    <row r="822" spans="1:13" ht="18" customHeight="1">
      <c r="A822" s="4">
        <v>821</v>
      </c>
      <c r="B822" s="37">
        <v>37899</v>
      </c>
      <c r="C822" s="34" t="s">
        <v>5</v>
      </c>
      <c r="D822" s="34" t="s">
        <v>148</v>
      </c>
      <c r="E822" s="34" t="s">
        <v>12</v>
      </c>
      <c r="F822" s="34" t="s">
        <v>131</v>
      </c>
      <c r="G822" s="21"/>
      <c r="H822" s="21"/>
      <c r="I822" s="21" t="s">
        <v>8</v>
      </c>
      <c r="J822" s="21" t="s">
        <v>32</v>
      </c>
      <c r="M822" s="12"/>
    </row>
    <row r="823" spans="1:13" ht="18" customHeight="1">
      <c r="A823" s="4">
        <v>822</v>
      </c>
      <c r="B823" s="37">
        <v>37899</v>
      </c>
      <c r="C823" s="34" t="s">
        <v>210</v>
      </c>
      <c r="D823" s="34" t="s">
        <v>218</v>
      </c>
      <c r="E823" s="34" t="s">
        <v>15</v>
      </c>
      <c r="F823" s="34" t="s">
        <v>72</v>
      </c>
      <c r="G823" s="21"/>
      <c r="H823" s="21"/>
      <c r="I823" s="21" t="s">
        <v>19</v>
      </c>
      <c r="J823" s="21" t="s">
        <v>38</v>
      </c>
      <c r="M823" s="12"/>
    </row>
    <row r="824" spans="1:13" ht="18" customHeight="1">
      <c r="A824" s="4">
        <v>823</v>
      </c>
      <c r="B824" s="37">
        <v>37899</v>
      </c>
      <c r="C824" s="34" t="s">
        <v>50</v>
      </c>
      <c r="D824" s="34" t="s">
        <v>182</v>
      </c>
      <c r="E824" s="34" t="s">
        <v>44</v>
      </c>
      <c r="F824" s="34" t="s">
        <v>161</v>
      </c>
      <c r="G824" s="21"/>
      <c r="H824" s="21"/>
      <c r="I824" s="21" t="s">
        <v>26</v>
      </c>
      <c r="J824" s="21" t="s">
        <v>31</v>
      </c>
      <c r="M824" s="12"/>
    </row>
    <row r="825" spans="1:13" ht="18" customHeight="1">
      <c r="A825" s="4">
        <v>824</v>
      </c>
      <c r="B825" s="37">
        <v>37899</v>
      </c>
      <c r="C825" s="34" t="s">
        <v>33</v>
      </c>
      <c r="D825" s="34" t="s">
        <v>10</v>
      </c>
      <c r="E825" s="34" t="s">
        <v>36</v>
      </c>
      <c r="F825" s="34" t="s">
        <v>166</v>
      </c>
      <c r="G825" s="21"/>
      <c r="H825" s="21"/>
      <c r="I825" s="21" t="s">
        <v>13</v>
      </c>
      <c r="J825" s="21" t="s">
        <v>20</v>
      </c>
      <c r="M825" s="12"/>
    </row>
    <row r="826" spans="1:13" ht="18" customHeight="1">
      <c r="A826" s="4">
        <v>825</v>
      </c>
      <c r="B826" s="37">
        <v>37900</v>
      </c>
      <c r="C826" s="34" t="s">
        <v>35</v>
      </c>
      <c r="D826" s="34" t="s">
        <v>27</v>
      </c>
      <c r="E826" s="34" t="s">
        <v>10</v>
      </c>
      <c r="F826" s="34" t="s">
        <v>4</v>
      </c>
      <c r="G826" s="21"/>
      <c r="H826" s="21"/>
      <c r="I826" s="21" t="s">
        <v>13</v>
      </c>
      <c r="J826" s="21" t="s">
        <v>20</v>
      </c>
      <c r="M826" s="12"/>
    </row>
    <row r="827" spans="1:13" ht="18" customHeight="1">
      <c r="A827" s="4">
        <v>826</v>
      </c>
      <c r="B827" s="37">
        <v>37901</v>
      </c>
      <c r="C827" s="34" t="s">
        <v>46</v>
      </c>
      <c r="D827" s="34" t="s">
        <v>7</v>
      </c>
      <c r="E827" s="34" t="s">
        <v>16</v>
      </c>
      <c r="F827" s="34" t="s">
        <v>210</v>
      </c>
      <c r="G827" s="21"/>
      <c r="H827" s="21"/>
      <c r="I827" s="21" t="s">
        <v>38</v>
      </c>
      <c r="J827" s="21" t="s">
        <v>37</v>
      </c>
      <c r="M827" s="12"/>
    </row>
    <row r="828" spans="1:13" ht="18" customHeight="1">
      <c r="A828" s="4">
        <v>827</v>
      </c>
      <c r="B828" s="37">
        <v>37901</v>
      </c>
      <c r="C828" s="34" t="s">
        <v>44</v>
      </c>
      <c r="D828" s="34" t="s">
        <v>161</v>
      </c>
      <c r="E828" s="34" t="s">
        <v>185</v>
      </c>
      <c r="F828" s="34" t="s">
        <v>226</v>
      </c>
      <c r="G828" s="21"/>
      <c r="H828" s="21"/>
      <c r="I828" s="21" t="s">
        <v>26</v>
      </c>
      <c r="J828" s="21" t="s">
        <v>227</v>
      </c>
      <c r="M828" s="12"/>
    </row>
    <row r="829" spans="1:13" ht="18" customHeight="1">
      <c r="A829" s="4">
        <v>828</v>
      </c>
      <c r="B829" s="37">
        <v>37901</v>
      </c>
      <c r="C829" s="34" t="s">
        <v>23</v>
      </c>
      <c r="D829" s="34" t="s">
        <v>47</v>
      </c>
      <c r="E829" s="34" t="s">
        <v>24</v>
      </c>
      <c r="F829" s="34" t="s">
        <v>142</v>
      </c>
      <c r="G829" s="21"/>
      <c r="H829" s="21"/>
      <c r="I829" s="21" t="s">
        <v>228</v>
      </c>
      <c r="J829" s="21" t="s">
        <v>8</v>
      </c>
      <c r="M829" s="12"/>
    </row>
    <row r="830" spans="1:13" ht="18" customHeight="1">
      <c r="A830" s="4">
        <v>829</v>
      </c>
      <c r="B830" s="37">
        <v>37901</v>
      </c>
      <c r="C830" s="34" t="s">
        <v>21</v>
      </c>
      <c r="D830" s="34" t="s">
        <v>6</v>
      </c>
      <c r="E830" s="34" t="s">
        <v>33</v>
      </c>
      <c r="F830" s="34" t="s">
        <v>10</v>
      </c>
      <c r="G830" s="21"/>
      <c r="H830" s="21"/>
      <c r="I830" s="21" t="s">
        <v>13</v>
      </c>
      <c r="J830" s="21" t="s">
        <v>20</v>
      </c>
      <c r="M830" s="12"/>
    </row>
    <row r="831" spans="1:13" ht="18" customHeight="1">
      <c r="A831" s="4">
        <v>830</v>
      </c>
      <c r="B831" s="37">
        <v>37901</v>
      </c>
      <c r="C831" s="34" t="s">
        <v>17</v>
      </c>
      <c r="D831" s="34" t="s">
        <v>168</v>
      </c>
      <c r="E831" s="34" t="s">
        <v>35</v>
      </c>
      <c r="F831" s="34" t="s">
        <v>22</v>
      </c>
      <c r="G831" s="21"/>
      <c r="H831" s="21"/>
      <c r="I831" s="21" t="s">
        <v>14</v>
      </c>
      <c r="J831" s="21" t="s">
        <v>19</v>
      </c>
      <c r="M831" s="12"/>
    </row>
    <row r="832" spans="1:13" ht="18" customHeight="1">
      <c r="A832" s="4">
        <v>831</v>
      </c>
      <c r="B832" s="37">
        <v>37902</v>
      </c>
      <c r="C832" s="34" t="s">
        <v>226</v>
      </c>
      <c r="D832" s="34" t="s">
        <v>153</v>
      </c>
      <c r="E832" s="34" t="s">
        <v>146</v>
      </c>
      <c r="F832" s="34" t="s">
        <v>182</v>
      </c>
      <c r="G832" s="21"/>
      <c r="H832" s="21"/>
      <c r="I832" s="21" t="s">
        <v>26</v>
      </c>
      <c r="J832" s="21" t="s">
        <v>8</v>
      </c>
      <c r="M832" s="12"/>
    </row>
    <row r="833" spans="1:13" ht="18" customHeight="1">
      <c r="A833" s="4">
        <v>832</v>
      </c>
      <c r="B833" s="37">
        <v>37902</v>
      </c>
      <c r="C833" s="34" t="s">
        <v>27</v>
      </c>
      <c r="D833" s="34" t="s">
        <v>49</v>
      </c>
      <c r="E833" s="34" t="s">
        <v>22</v>
      </c>
      <c r="F833" s="34" t="s">
        <v>144</v>
      </c>
      <c r="G833" s="21"/>
      <c r="H833" s="21"/>
      <c r="I833" s="21" t="s">
        <v>14</v>
      </c>
      <c r="J833" s="21" t="s">
        <v>19</v>
      </c>
      <c r="M833" s="12"/>
    </row>
    <row r="834" spans="1:13" ht="18" customHeight="1">
      <c r="A834" s="4">
        <v>833</v>
      </c>
      <c r="B834" s="37">
        <v>37903</v>
      </c>
      <c r="C834" s="34" t="s">
        <v>36</v>
      </c>
      <c r="D834" s="34" t="s">
        <v>21</v>
      </c>
      <c r="E834" s="34" t="s">
        <v>144</v>
      </c>
      <c r="F834" s="34" t="s">
        <v>168</v>
      </c>
      <c r="G834" s="21"/>
      <c r="H834" s="21"/>
      <c r="I834" s="21" t="s">
        <v>13</v>
      </c>
      <c r="J834" s="21" t="s">
        <v>19</v>
      </c>
      <c r="M834" s="12"/>
    </row>
    <row r="835" spans="1:13" ht="18" customHeight="1">
      <c r="A835" s="4">
        <v>834</v>
      </c>
      <c r="B835" s="37">
        <v>37903</v>
      </c>
      <c r="C835" s="34" t="s">
        <v>6</v>
      </c>
      <c r="D835" s="34" t="s">
        <v>22</v>
      </c>
      <c r="E835" s="36" t="s">
        <v>4</v>
      </c>
      <c r="F835" s="34" t="s">
        <v>10</v>
      </c>
      <c r="G835" s="21"/>
      <c r="H835" s="21"/>
      <c r="I835" s="21" t="s">
        <v>14</v>
      </c>
      <c r="J835" s="21" t="s">
        <v>20</v>
      </c>
      <c r="M835" s="12"/>
    </row>
    <row r="836" spans="1:13" ht="18" customHeight="1">
      <c r="A836" s="4">
        <v>835</v>
      </c>
      <c r="B836" s="37">
        <v>37904</v>
      </c>
      <c r="C836" s="34" t="s">
        <v>72</v>
      </c>
      <c r="D836" s="34" t="s">
        <v>16</v>
      </c>
      <c r="E836" s="34" t="s">
        <v>218</v>
      </c>
      <c r="F836" s="34" t="s">
        <v>163</v>
      </c>
      <c r="G836" s="21"/>
      <c r="H836" s="21"/>
      <c r="I836" s="21" t="s">
        <v>38</v>
      </c>
      <c r="J836" s="21" t="s">
        <v>19</v>
      </c>
      <c r="M836" s="12"/>
    </row>
    <row r="837" spans="1:13" ht="18" customHeight="1">
      <c r="A837" s="4">
        <v>836</v>
      </c>
      <c r="B837" s="37">
        <v>37904</v>
      </c>
      <c r="C837" s="34" t="s">
        <v>213</v>
      </c>
      <c r="D837" s="34" t="s">
        <v>29</v>
      </c>
      <c r="E837" s="34" t="s">
        <v>148</v>
      </c>
      <c r="F837" s="34" t="s">
        <v>30</v>
      </c>
      <c r="G837" s="21"/>
      <c r="H837" s="21"/>
      <c r="I837" s="21" t="s">
        <v>8</v>
      </c>
      <c r="J837" s="21" t="s">
        <v>31</v>
      </c>
      <c r="M837" s="12"/>
    </row>
    <row r="838" spans="1:13" ht="18" customHeight="1">
      <c r="A838" s="4">
        <v>837</v>
      </c>
      <c r="B838" s="37">
        <v>37905</v>
      </c>
      <c r="C838" s="34" t="s">
        <v>131</v>
      </c>
      <c r="D838" s="34" t="s">
        <v>179</v>
      </c>
      <c r="E838" s="34" t="s">
        <v>12</v>
      </c>
      <c r="F838" s="34" t="s">
        <v>5</v>
      </c>
      <c r="G838" s="21"/>
      <c r="H838" s="21"/>
      <c r="I838" s="21" t="s">
        <v>8</v>
      </c>
      <c r="J838" s="21" t="s">
        <v>31</v>
      </c>
      <c r="M838" s="12"/>
    </row>
    <row r="839" spans="1:13" ht="18" customHeight="1">
      <c r="A839" s="4">
        <v>838</v>
      </c>
      <c r="B839" s="37">
        <v>37906</v>
      </c>
      <c r="C839" s="34" t="s">
        <v>148</v>
      </c>
      <c r="D839" s="34" t="s">
        <v>30</v>
      </c>
      <c r="E839" s="34" t="s">
        <v>213</v>
      </c>
      <c r="F839" s="34" t="s">
        <v>29</v>
      </c>
      <c r="G839" s="21"/>
      <c r="H839" s="21"/>
      <c r="I839" s="21" t="s">
        <v>8</v>
      </c>
      <c r="J839" s="21" t="s">
        <v>26</v>
      </c>
      <c r="M839" s="12"/>
    </row>
    <row r="840" spans="1:13" ht="18" customHeight="1">
      <c r="A840" s="4">
        <v>839</v>
      </c>
      <c r="B840" s="37">
        <v>37906</v>
      </c>
      <c r="C840" s="34" t="s">
        <v>4</v>
      </c>
      <c r="D840" s="36" t="s">
        <v>46</v>
      </c>
      <c r="E840" s="34" t="s">
        <v>210</v>
      </c>
      <c r="F840" s="34" t="s">
        <v>144</v>
      </c>
      <c r="G840" s="21"/>
      <c r="H840" s="21"/>
      <c r="I840" s="21" t="s">
        <v>19</v>
      </c>
      <c r="J840" s="21" t="s">
        <v>14</v>
      </c>
      <c r="M840" s="12"/>
    </row>
    <row r="841" spans="1:13" ht="18" customHeight="1">
      <c r="A841" s="4">
        <v>840</v>
      </c>
      <c r="B841" s="37">
        <v>37907</v>
      </c>
      <c r="C841" s="34" t="s">
        <v>144</v>
      </c>
      <c r="D841" s="34" t="s">
        <v>72</v>
      </c>
      <c r="E841" s="34" t="s">
        <v>46</v>
      </c>
      <c r="F841" s="34" t="s">
        <v>210</v>
      </c>
      <c r="G841" s="21"/>
      <c r="H841" s="21"/>
      <c r="I841" s="21" t="s">
        <v>19</v>
      </c>
      <c r="J841" s="21" t="s">
        <v>14</v>
      </c>
      <c r="M841" s="12"/>
    </row>
    <row r="842" spans="1:13" ht="18" customHeight="1">
      <c r="A842" s="4">
        <v>841</v>
      </c>
      <c r="B842" s="37">
        <v>37909</v>
      </c>
      <c r="C842" s="34" t="s">
        <v>22</v>
      </c>
      <c r="D842" s="34" t="s">
        <v>168</v>
      </c>
      <c r="E842" s="34" t="s">
        <v>17</v>
      </c>
      <c r="F842" s="34" t="s">
        <v>10</v>
      </c>
      <c r="G842" s="21"/>
      <c r="H842" s="21"/>
      <c r="I842" s="21" t="s">
        <v>14</v>
      </c>
      <c r="J842" s="21" t="s">
        <v>19</v>
      </c>
      <c r="M842" s="12"/>
    </row>
    <row r="843" spans="1:13" ht="18" customHeight="1">
      <c r="A843" s="4">
        <v>842</v>
      </c>
      <c r="B843" s="37">
        <v>37910</v>
      </c>
      <c r="C843" s="34" t="s">
        <v>49</v>
      </c>
      <c r="D843" s="34" t="s">
        <v>35</v>
      </c>
      <c r="E843" s="34" t="s">
        <v>6</v>
      </c>
      <c r="F843" s="34" t="s">
        <v>166</v>
      </c>
      <c r="G843" s="21"/>
      <c r="H843" s="21"/>
      <c r="I843" s="21" t="s">
        <v>14</v>
      </c>
      <c r="J843" s="21" t="s">
        <v>19</v>
      </c>
      <c r="M843" s="12"/>
    </row>
    <row r="844" spans="1:13" ht="18" customHeight="1">
      <c r="A844" s="4">
        <v>843</v>
      </c>
      <c r="B844" s="37">
        <v>37912</v>
      </c>
      <c r="C844" s="34" t="s">
        <v>131</v>
      </c>
      <c r="D844" s="34" t="s">
        <v>4</v>
      </c>
      <c r="E844" s="34" t="s">
        <v>213</v>
      </c>
      <c r="F844" s="34" t="s">
        <v>72</v>
      </c>
      <c r="G844" s="21" t="s">
        <v>142</v>
      </c>
      <c r="H844" s="21" t="s">
        <v>144</v>
      </c>
      <c r="I844" s="21" t="s">
        <v>228</v>
      </c>
      <c r="J844" s="21" t="s">
        <v>38</v>
      </c>
      <c r="M844" s="12"/>
    </row>
    <row r="845" spans="1:13" ht="18" customHeight="1">
      <c r="A845" s="4">
        <v>844</v>
      </c>
      <c r="B845" s="37">
        <v>37913</v>
      </c>
      <c r="C845" s="34" t="s">
        <v>144</v>
      </c>
      <c r="D845" s="34" t="s">
        <v>142</v>
      </c>
      <c r="E845" s="34" t="s">
        <v>4</v>
      </c>
      <c r="F845" s="34" t="s">
        <v>213</v>
      </c>
      <c r="G845" s="21" t="s">
        <v>210</v>
      </c>
      <c r="H845" s="21" t="s">
        <v>161</v>
      </c>
      <c r="I845" s="21" t="s">
        <v>228</v>
      </c>
      <c r="J845" s="21" t="s">
        <v>38</v>
      </c>
      <c r="M845" s="12"/>
    </row>
    <row r="846" spans="1:13" ht="18" customHeight="1">
      <c r="A846" s="4">
        <v>845</v>
      </c>
      <c r="B846" s="37">
        <v>37916</v>
      </c>
      <c r="C846" s="34" t="s">
        <v>161</v>
      </c>
      <c r="D846" s="34" t="s">
        <v>210</v>
      </c>
      <c r="E846" s="34" t="s">
        <v>142</v>
      </c>
      <c r="F846" s="34" t="s">
        <v>4</v>
      </c>
      <c r="G846" s="21" t="s">
        <v>131</v>
      </c>
      <c r="H846" s="21" t="s">
        <v>72</v>
      </c>
      <c r="I846" s="21" t="s">
        <v>38</v>
      </c>
      <c r="J846" s="21" t="s">
        <v>228</v>
      </c>
      <c r="M846" s="12"/>
    </row>
    <row r="847" spans="1:13" ht="18" customHeight="1">
      <c r="A847" s="4">
        <v>846</v>
      </c>
      <c r="B847" s="37">
        <v>37917</v>
      </c>
      <c r="C847" s="36" t="s">
        <v>72</v>
      </c>
      <c r="D847" s="34" t="s">
        <v>131</v>
      </c>
      <c r="E847" s="34" t="s">
        <v>210</v>
      </c>
      <c r="F847" s="34" t="s">
        <v>142</v>
      </c>
      <c r="G847" s="21" t="s">
        <v>144</v>
      </c>
      <c r="H847" s="21" t="s">
        <v>213</v>
      </c>
      <c r="I847" s="21" t="s">
        <v>38</v>
      </c>
      <c r="J847" s="21" t="s">
        <v>228</v>
      </c>
      <c r="M847" s="13"/>
    </row>
    <row r="848" spans="1:13" ht="18" customHeight="1">
      <c r="A848" s="4">
        <v>847</v>
      </c>
      <c r="B848" s="37">
        <v>37918</v>
      </c>
      <c r="C848" s="34" t="s">
        <v>213</v>
      </c>
      <c r="D848" s="34" t="s">
        <v>144</v>
      </c>
      <c r="E848" s="34" t="s">
        <v>131</v>
      </c>
      <c r="F848" s="34" t="s">
        <v>210</v>
      </c>
      <c r="G848" s="21" t="s">
        <v>161</v>
      </c>
      <c r="H848" s="21" t="s">
        <v>4</v>
      </c>
      <c r="I848" s="21" t="s">
        <v>38</v>
      </c>
      <c r="J848" s="21" t="s">
        <v>228</v>
      </c>
      <c r="M848" s="12"/>
    </row>
    <row r="849" spans="1:13" ht="18" customHeight="1">
      <c r="A849" s="4">
        <v>848</v>
      </c>
      <c r="B849" s="37">
        <v>37920</v>
      </c>
      <c r="C849" s="34" t="s">
        <v>4</v>
      </c>
      <c r="D849" s="34" t="s">
        <v>161</v>
      </c>
      <c r="E849" s="34" t="s">
        <v>144</v>
      </c>
      <c r="F849" s="34" t="s">
        <v>131</v>
      </c>
      <c r="G849" s="21" t="s">
        <v>72</v>
      </c>
      <c r="H849" s="21" t="s">
        <v>142</v>
      </c>
      <c r="I849" s="21" t="s">
        <v>228</v>
      </c>
      <c r="J849" s="21" t="s">
        <v>38</v>
      </c>
      <c r="M849" s="12"/>
    </row>
    <row r="850" spans="1:13" ht="18" customHeight="1">
      <c r="A850" s="4">
        <v>849</v>
      </c>
      <c r="B850" s="37">
        <v>37921</v>
      </c>
      <c r="C850" s="34" t="s">
        <v>142</v>
      </c>
      <c r="D850" s="34" t="s">
        <v>72</v>
      </c>
      <c r="E850" s="34" t="s">
        <v>161</v>
      </c>
      <c r="F850" s="34" t="s">
        <v>144</v>
      </c>
      <c r="G850" s="21" t="s">
        <v>213</v>
      </c>
      <c r="H850" s="21" t="s">
        <v>210</v>
      </c>
      <c r="I850" s="21" t="s">
        <v>228</v>
      </c>
      <c r="J850" s="21" t="s">
        <v>38</v>
      </c>
      <c r="M850" s="12"/>
    </row>
    <row r="851" spans="1:13" ht="18" customHeight="1">
      <c r="B851" s="38"/>
      <c r="C851" s="21">
        <f t="shared" ref="C851:H851" si="5">SUBTOTAL(3,C2:C850)</f>
        <v>849</v>
      </c>
      <c r="D851" s="21">
        <f t="shared" si="5"/>
        <v>849</v>
      </c>
      <c r="E851" s="21">
        <f t="shared" si="5"/>
        <v>849</v>
      </c>
      <c r="F851" s="21">
        <f t="shared" si="5"/>
        <v>849</v>
      </c>
      <c r="G851" s="21">
        <f t="shared" si="5"/>
        <v>9</v>
      </c>
      <c r="H851" s="21">
        <f t="shared" si="5"/>
        <v>9</v>
      </c>
      <c r="I851" s="21"/>
      <c r="J851" s="21"/>
    </row>
    <row r="852" spans="1:13" ht="18" customHeight="1">
      <c r="I852" s="50" t="s">
        <v>127</v>
      </c>
      <c r="J852" s="10">
        <f>C851+D851+E851+F851+G851+H851</f>
        <v>3414</v>
      </c>
    </row>
  </sheetData>
  <sortState xmlns:xlrd2="http://schemas.microsoft.com/office/spreadsheetml/2017/richdata2" ref="M36:V63">
    <sortCondition descending="1" ref="N36:N63"/>
  </sortState>
  <mergeCells count="2">
    <mergeCell ref="L1:V1"/>
    <mergeCell ref="L34:V34"/>
  </mergeCells>
  <phoneticPr fontId="1"/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889E9-ADF4-4FB9-AFF7-E88CF8DD1B06}">
  <dimension ref="A1:Y849"/>
  <sheetViews>
    <sheetView workbookViewId="0">
      <selection activeCell="Y3" sqref="Y3"/>
    </sheetView>
  </sheetViews>
  <sheetFormatPr defaultColWidth="4.625" defaultRowHeight="18" customHeight="1"/>
  <cols>
    <col min="1" max="1" width="4.5" style="20" bestFit="1" customWidth="1"/>
    <col min="2" max="2" width="11.625" style="49" bestFit="1" customWidth="1"/>
    <col min="3" max="7" width="11.625" style="9" bestFit="1" customWidth="1"/>
    <col min="8" max="8" width="9.5" style="9" bestFit="1" customWidth="1"/>
    <col min="9" max="10" width="9.75" style="9" bestFit="1" customWidth="1"/>
    <col min="11" max="11" width="2.625" style="9" customWidth="1"/>
    <col min="12" max="12" width="3.5" style="20" bestFit="1" customWidth="1"/>
    <col min="13" max="13" width="11.625" style="9" bestFit="1" customWidth="1"/>
    <col min="14" max="15" width="6.5" style="9" bestFit="1" customWidth="1"/>
    <col min="16" max="16" width="2.625" style="9" customWidth="1"/>
    <col min="17" max="22" width="5.5" style="9" bestFit="1" customWidth="1"/>
    <col min="23" max="16384" width="4.625" style="9"/>
  </cols>
  <sheetData>
    <row r="1" spans="1:25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108" t="s">
        <v>390</v>
      </c>
      <c r="M1" s="108"/>
      <c r="N1" s="108"/>
      <c r="O1" s="108"/>
      <c r="P1" s="108"/>
      <c r="Q1" s="108"/>
      <c r="R1" s="108"/>
      <c r="S1" s="108"/>
      <c r="T1" s="108"/>
      <c r="U1" s="108"/>
      <c r="V1" s="108"/>
    </row>
    <row r="2" spans="1:25" ht="18" customHeight="1">
      <c r="A2" s="4">
        <v>1</v>
      </c>
      <c r="B2" s="35">
        <v>37345</v>
      </c>
      <c r="C2" s="36" t="s">
        <v>166</v>
      </c>
      <c r="D2" s="36" t="s">
        <v>35</v>
      </c>
      <c r="E2" s="36" t="s">
        <v>175</v>
      </c>
      <c r="F2" s="36" t="s">
        <v>10</v>
      </c>
      <c r="G2" s="21"/>
      <c r="H2" s="21"/>
      <c r="I2" s="21" t="s">
        <v>37</v>
      </c>
      <c r="J2" s="21" t="s">
        <v>38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</row>
    <row r="3" spans="1:25" ht="18" customHeight="1">
      <c r="A3" s="4">
        <v>2</v>
      </c>
      <c r="B3" s="35">
        <v>37345</v>
      </c>
      <c r="C3" s="36" t="s">
        <v>182</v>
      </c>
      <c r="D3" s="36" t="s">
        <v>142</v>
      </c>
      <c r="E3" s="36" t="s">
        <v>153</v>
      </c>
      <c r="F3" s="36" t="s">
        <v>161</v>
      </c>
      <c r="G3" s="21"/>
      <c r="H3" s="21"/>
      <c r="I3" s="21" t="s">
        <v>227</v>
      </c>
      <c r="J3" s="21" t="s">
        <v>26</v>
      </c>
      <c r="L3" s="4">
        <v>1</v>
      </c>
      <c r="M3" s="36" t="s">
        <v>10</v>
      </c>
      <c r="N3" s="10">
        <f>COUNTIF($C$2:$H$847,"森健次郎")</f>
        <v>105</v>
      </c>
      <c r="O3" s="10">
        <f t="shared" ref="O3:O30" si="0">SUM(Q3:V3)</f>
        <v>105</v>
      </c>
      <c r="P3" s="24"/>
      <c r="Q3" s="10">
        <f>COUNTIF($C$2:$C$847,"森健次郎")</f>
        <v>28</v>
      </c>
      <c r="R3" s="10">
        <f>COUNTIF($D$2:$D$847,"森健次郎")</f>
        <v>24</v>
      </c>
      <c r="S3" s="10">
        <f>COUNTIF($E$2:$E$847,"森健次郎")</f>
        <v>25</v>
      </c>
      <c r="T3" s="10">
        <f>COUNTIF($F$2:$F$847,"森健次郎")</f>
        <v>27</v>
      </c>
      <c r="U3" s="10">
        <f>COUNTIF($G$2:$G$847,"森健次郎")</f>
        <v>1</v>
      </c>
      <c r="V3" s="10">
        <f>COUNTIF($H$2:$H$847,"森健次郎")</f>
        <v>0</v>
      </c>
      <c r="Y3" s="9" t="s">
        <v>140</v>
      </c>
    </row>
    <row r="4" spans="1:25" ht="18" customHeight="1">
      <c r="A4" s="4">
        <v>3</v>
      </c>
      <c r="B4" s="35">
        <v>37345</v>
      </c>
      <c r="C4" s="36" t="s">
        <v>179</v>
      </c>
      <c r="D4" s="36" t="s">
        <v>29</v>
      </c>
      <c r="E4" s="36" t="s">
        <v>213</v>
      </c>
      <c r="F4" s="36" t="s">
        <v>131</v>
      </c>
      <c r="G4" s="21"/>
      <c r="H4" s="21"/>
      <c r="I4" s="21" t="s">
        <v>32</v>
      </c>
      <c r="J4" s="21" t="s">
        <v>8</v>
      </c>
      <c r="L4" s="4">
        <v>2</v>
      </c>
      <c r="M4" s="34" t="s">
        <v>164</v>
      </c>
      <c r="N4" s="10">
        <f>COUNTIF($C$2:$H$847,"友寄正人")</f>
        <v>105</v>
      </c>
      <c r="O4" s="10">
        <f t="shared" si="0"/>
        <v>105</v>
      </c>
      <c r="P4" s="24"/>
      <c r="Q4" s="10">
        <f>COUNTIF($C$2:$C$847,"友寄正人")</f>
        <v>28</v>
      </c>
      <c r="R4" s="10">
        <f>COUNTIF($D$2:$D$847,"友寄正人")</f>
        <v>25</v>
      </c>
      <c r="S4" s="10">
        <f>COUNTIF($E$2:$E$847,"友寄正人")</f>
        <v>25</v>
      </c>
      <c r="T4" s="10">
        <f>COUNTIF($F$2:$F$847,"友寄正人")</f>
        <v>26</v>
      </c>
      <c r="U4" s="10">
        <f>COUNTIF($G$2:$G$847,"友寄正人")</f>
        <v>1</v>
      </c>
      <c r="V4" s="10">
        <f>COUNTIF($H$2:$H$847,"友寄正人")</f>
        <v>0</v>
      </c>
    </row>
    <row r="5" spans="1:25" ht="18" customHeight="1">
      <c r="A5" s="4">
        <v>4</v>
      </c>
      <c r="B5" s="35">
        <v>37345</v>
      </c>
      <c r="C5" s="36" t="s">
        <v>210</v>
      </c>
      <c r="D5" s="36" t="s">
        <v>168</v>
      </c>
      <c r="E5" s="36" t="s">
        <v>72</v>
      </c>
      <c r="F5" s="36" t="s">
        <v>16</v>
      </c>
      <c r="G5" s="21"/>
      <c r="H5" s="21"/>
      <c r="I5" s="21" t="s">
        <v>20</v>
      </c>
      <c r="J5" s="21" t="s">
        <v>14</v>
      </c>
      <c r="L5" s="4">
        <v>3</v>
      </c>
      <c r="M5" s="21" t="s">
        <v>230</v>
      </c>
      <c r="N5" s="10">
        <f>COUNTIF($C$2:$H$847,"小林毅二")</f>
        <v>104</v>
      </c>
      <c r="O5" s="10">
        <f t="shared" si="0"/>
        <v>104</v>
      </c>
      <c r="P5" s="24"/>
      <c r="Q5" s="10">
        <f>COUNTIF($C$2:$C$847,"小林毅二")</f>
        <v>23</v>
      </c>
      <c r="R5" s="10">
        <f>COUNTIF($D$2:$D$847,"小林毅二")</f>
        <v>23</v>
      </c>
      <c r="S5" s="10">
        <f>COUNTIF($E$2:$E$847,"小林毅二")</f>
        <v>27</v>
      </c>
      <c r="T5" s="10">
        <f>COUNTIF($F$2:$F$847,"小林毅二")</f>
        <v>31</v>
      </c>
      <c r="U5" s="10">
        <f>COUNTIF($G$2:$G$847,"小林毅二")</f>
        <v>0</v>
      </c>
      <c r="V5" s="10">
        <f>COUNTIF($H$2:$H$847,"小林毅二")</f>
        <v>0</v>
      </c>
    </row>
    <row r="6" spans="1:25" ht="18" customHeight="1">
      <c r="A6" s="4">
        <v>5</v>
      </c>
      <c r="B6" s="35">
        <v>37345</v>
      </c>
      <c r="C6" s="36" t="s">
        <v>163</v>
      </c>
      <c r="D6" s="36" t="s">
        <v>46</v>
      </c>
      <c r="E6" s="36" t="s">
        <v>144</v>
      </c>
      <c r="F6" s="36" t="s">
        <v>218</v>
      </c>
      <c r="G6" s="21"/>
      <c r="H6" s="21"/>
      <c r="I6" s="21" t="s">
        <v>19</v>
      </c>
      <c r="J6" s="21" t="s">
        <v>13</v>
      </c>
      <c r="L6" s="4">
        <v>4</v>
      </c>
      <c r="M6" s="36" t="s">
        <v>126</v>
      </c>
      <c r="N6" s="10">
        <f>COUNTIF($C$2:$H$847,"笠原昌春")</f>
        <v>102</v>
      </c>
      <c r="O6" s="10">
        <f t="shared" si="0"/>
        <v>102</v>
      </c>
      <c r="P6" s="24"/>
      <c r="Q6" s="10">
        <f>COUNTIF($C$2:$C$847,"笠原昌春")</f>
        <v>27</v>
      </c>
      <c r="R6" s="10">
        <f>COUNTIF($D$2:$D$847,"笠原昌春")</f>
        <v>26</v>
      </c>
      <c r="S6" s="10">
        <f>COUNTIF($E$2:$E$847,"笠原昌春")</f>
        <v>24</v>
      </c>
      <c r="T6" s="10">
        <f>COUNTIF($F$2:$F$847,"笠原昌春")</f>
        <v>24</v>
      </c>
      <c r="U6" s="10">
        <f>COUNTIF($G$2:$G$847,"笠原昌春")</f>
        <v>0</v>
      </c>
      <c r="V6" s="10">
        <f>COUNTIF($H$2:$H$847,"笠原昌春")</f>
        <v>1</v>
      </c>
    </row>
    <row r="7" spans="1:25" ht="18" customHeight="1">
      <c r="A7" s="4">
        <v>6</v>
      </c>
      <c r="B7" s="35">
        <v>37345</v>
      </c>
      <c r="C7" s="36" t="s">
        <v>214</v>
      </c>
      <c r="D7" s="36" t="s">
        <v>173</v>
      </c>
      <c r="E7" s="36" t="s">
        <v>146</v>
      </c>
      <c r="F7" s="36" t="s">
        <v>185</v>
      </c>
      <c r="G7" s="21"/>
      <c r="H7" s="21"/>
      <c r="I7" s="21" t="s">
        <v>228</v>
      </c>
      <c r="J7" s="21" t="s">
        <v>31</v>
      </c>
      <c r="L7" s="4">
        <v>5</v>
      </c>
      <c r="M7" s="34" t="s">
        <v>205</v>
      </c>
      <c r="N7" s="10">
        <f>COUNTIF($C$2:$H$847,"谷博")</f>
        <v>102</v>
      </c>
      <c r="O7" s="10">
        <f t="shared" si="0"/>
        <v>102</v>
      </c>
      <c r="P7" s="24"/>
      <c r="Q7" s="10">
        <f>COUNTIF($C$2:$C$847,"谷博")</f>
        <v>26</v>
      </c>
      <c r="R7" s="10">
        <f>COUNTIF($D$2:$D$847,"谷博")</f>
        <v>26</v>
      </c>
      <c r="S7" s="10">
        <f>COUNTIF($E$2:$E$847,"谷博")</f>
        <v>26</v>
      </c>
      <c r="T7" s="10">
        <f>COUNTIF($F$2:$F$847,"谷博")</f>
        <v>24</v>
      </c>
      <c r="U7" s="10">
        <f>COUNTIF($G$2:$G$847,"谷博")</f>
        <v>0</v>
      </c>
      <c r="V7" s="10">
        <f>COUNTIF($H$2:$H$847,"谷博")</f>
        <v>0</v>
      </c>
    </row>
    <row r="8" spans="1:25" ht="18" customHeight="1">
      <c r="A8" s="4">
        <v>7</v>
      </c>
      <c r="B8" s="35">
        <v>37346</v>
      </c>
      <c r="C8" s="36" t="s">
        <v>161</v>
      </c>
      <c r="D8" s="36" t="s">
        <v>153</v>
      </c>
      <c r="E8" s="36" t="s">
        <v>23</v>
      </c>
      <c r="F8" s="36" t="s">
        <v>142</v>
      </c>
      <c r="G8" s="21"/>
      <c r="H8" s="21"/>
      <c r="I8" s="21" t="s">
        <v>227</v>
      </c>
      <c r="J8" s="21" t="s">
        <v>26</v>
      </c>
      <c r="L8" s="4">
        <v>6</v>
      </c>
      <c r="M8" s="36" t="s">
        <v>90</v>
      </c>
      <c r="N8" s="10">
        <f>COUNTIF($C$2:$H$847,"杉永政信")</f>
        <v>100</v>
      </c>
      <c r="O8" s="10">
        <f t="shared" si="0"/>
        <v>100</v>
      </c>
      <c r="P8" s="24"/>
      <c r="Q8" s="10">
        <f>COUNTIF($C$2:$C$847,"杉永政信")</f>
        <v>27</v>
      </c>
      <c r="R8" s="10">
        <f>COUNTIF($D$2:$D$847,"杉永政信")</f>
        <v>25</v>
      </c>
      <c r="S8" s="10">
        <f>COUNTIF($E$2:$E$847,"杉永政信")</f>
        <v>23</v>
      </c>
      <c r="T8" s="10">
        <f>COUNTIF($F$2:$F$847,"杉永政信")</f>
        <v>25</v>
      </c>
      <c r="U8" s="10">
        <f>COUNTIF($G$2:$G$847,"杉永政信")</f>
        <v>0</v>
      </c>
      <c r="V8" s="10">
        <f>COUNTIF($H$2:$H$847,"杉永政信")</f>
        <v>0</v>
      </c>
    </row>
    <row r="9" spans="1:25" ht="18" customHeight="1">
      <c r="A9" s="4">
        <v>8</v>
      </c>
      <c r="B9" s="35">
        <v>37346</v>
      </c>
      <c r="C9" s="36" t="s">
        <v>10</v>
      </c>
      <c r="D9" s="36" t="s">
        <v>22</v>
      </c>
      <c r="E9" s="36" t="s">
        <v>35</v>
      </c>
      <c r="F9" s="36" t="s">
        <v>175</v>
      </c>
      <c r="G9" s="21"/>
      <c r="H9" s="21"/>
      <c r="I9" s="21" t="s">
        <v>37</v>
      </c>
      <c r="J9" s="21" t="s">
        <v>38</v>
      </c>
      <c r="L9" s="4">
        <v>7</v>
      </c>
      <c r="M9" s="21" t="s">
        <v>224</v>
      </c>
      <c r="N9" s="10">
        <f>COUNTIF($C$2:$H$847,"上本孝一")</f>
        <v>99</v>
      </c>
      <c r="O9" s="10">
        <f t="shared" si="0"/>
        <v>99</v>
      </c>
      <c r="P9" s="24"/>
      <c r="Q9" s="10">
        <f>COUNTIF($C$2:$C$847,"上本孝一")</f>
        <v>25</v>
      </c>
      <c r="R9" s="10">
        <f>COUNTIF($D$2:$D$847,"上本孝一")</f>
        <v>27</v>
      </c>
      <c r="S9" s="10">
        <f>COUNTIF($E$2:$E$847,"上本孝一")</f>
        <v>24</v>
      </c>
      <c r="T9" s="10">
        <f>COUNTIF($F$2:$F$847,"上本孝一")</f>
        <v>23</v>
      </c>
      <c r="U9" s="10">
        <f>COUNTIF($G$2:$G$847,"上本孝一")</f>
        <v>0</v>
      </c>
      <c r="V9" s="10">
        <f>COUNTIF($H$2:$H$847,"上本孝一")</f>
        <v>0</v>
      </c>
    </row>
    <row r="10" spans="1:25" ht="18" customHeight="1">
      <c r="A10" s="4">
        <v>9</v>
      </c>
      <c r="B10" s="35">
        <v>37346</v>
      </c>
      <c r="C10" s="36" t="s">
        <v>185</v>
      </c>
      <c r="D10" s="36" t="s">
        <v>146</v>
      </c>
      <c r="E10" s="36" t="s">
        <v>47</v>
      </c>
      <c r="F10" s="36" t="s">
        <v>173</v>
      </c>
      <c r="G10" s="21"/>
      <c r="H10" s="21"/>
      <c r="I10" s="21" t="s">
        <v>228</v>
      </c>
      <c r="J10" s="21" t="s">
        <v>31</v>
      </c>
      <c r="L10" s="4">
        <v>8</v>
      </c>
      <c r="M10" s="21" t="s">
        <v>166</v>
      </c>
      <c r="N10" s="10">
        <f>COUNTIF($C$2:$H$847,"井野修")</f>
        <v>96</v>
      </c>
      <c r="O10" s="10">
        <f t="shared" si="0"/>
        <v>96</v>
      </c>
      <c r="P10" s="24"/>
      <c r="Q10" s="10">
        <f>COUNTIF($C$2:$C$847,"井野修")</f>
        <v>28</v>
      </c>
      <c r="R10" s="10">
        <f>COUNTIF($D$2:$D$847,"井野修")</f>
        <v>21</v>
      </c>
      <c r="S10" s="10">
        <f>COUNTIF($E$2:$E$847,"井野修")</f>
        <v>19</v>
      </c>
      <c r="T10" s="10">
        <f>COUNTIF($F$2:$F$847,"井野修")</f>
        <v>28</v>
      </c>
      <c r="U10" s="10">
        <f>COUNTIF($G$2:$G$847,"井野修")</f>
        <v>0</v>
      </c>
      <c r="V10" s="10">
        <f>COUNTIF($H$2:$H$847,"井野修")</f>
        <v>0</v>
      </c>
    </row>
    <row r="11" spans="1:25" ht="18" customHeight="1">
      <c r="A11" s="4">
        <v>10</v>
      </c>
      <c r="B11" s="35">
        <v>37346</v>
      </c>
      <c r="C11" s="36" t="s">
        <v>218</v>
      </c>
      <c r="D11" s="36" t="s">
        <v>4</v>
      </c>
      <c r="E11" s="36" t="s">
        <v>46</v>
      </c>
      <c r="F11" s="36" t="s">
        <v>144</v>
      </c>
      <c r="G11" s="21"/>
      <c r="H11" s="21"/>
      <c r="I11" s="21" t="s">
        <v>19</v>
      </c>
      <c r="J11" s="21" t="s">
        <v>13</v>
      </c>
      <c r="L11" s="4">
        <v>9</v>
      </c>
      <c r="M11" s="34" t="s">
        <v>145</v>
      </c>
      <c r="N11" s="10">
        <f>COUNTIF($C$2:$H$847,"渡田均")</f>
        <v>94</v>
      </c>
      <c r="O11" s="10">
        <f t="shared" si="0"/>
        <v>94</v>
      </c>
      <c r="P11" s="24"/>
      <c r="Q11" s="10">
        <f>COUNTIF($C$2:$C$847,"渡田均")</f>
        <v>27</v>
      </c>
      <c r="R11" s="10">
        <f>COUNTIF($D$2:$D$847,"渡田均")</f>
        <v>21</v>
      </c>
      <c r="S11" s="10">
        <f>COUNTIF($E$2:$E$847,"渡田均")</f>
        <v>23</v>
      </c>
      <c r="T11" s="10">
        <f>COUNTIF($F$2:$F$847,"渡田均")</f>
        <v>23</v>
      </c>
      <c r="U11" s="10">
        <f>COUNTIF($G$2:$G$847,"渡田均")</f>
        <v>0</v>
      </c>
      <c r="V11" s="10">
        <f>COUNTIF($H$2:$H$847,"渡田均")</f>
        <v>0</v>
      </c>
    </row>
    <row r="12" spans="1:25" ht="18" customHeight="1">
      <c r="A12" s="4">
        <v>11</v>
      </c>
      <c r="B12" s="35">
        <v>37346</v>
      </c>
      <c r="C12" s="36" t="s">
        <v>16</v>
      </c>
      <c r="D12" s="36" t="s">
        <v>17</v>
      </c>
      <c r="E12" s="36" t="s">
        <v>168</v>
      </c>
      <c r="F12" s="36" t="s">
        <v>72</v>
      </c>
      <c r="G12" s="21"/>
      <c r="H12" s="21"/>
      <c r="I12" s="21" t="s">
        <v>20</v>
      </c>
      <c r="J12" s="21" t="s">
        <v>14</v>
      </c>
      <c r="L12" s="4">
        <v>10</v>
      </c>
      <c r="M12" s="36" t="s">
        <v>80</v>
      </c>
      <c r="N12" s="10">
        <f>COUNTIF($C$2:$H$847,"眞鍋勝已")</f>
        <v>91</v>
      </c>
      <c r="O12" s="10">
        <f t="shared" si="0"/>
        <v>91</v>
      </c>
      <c r="P12" s="24"/>
      <c r="Q12" s="10">
        <f>COUNTIF($C$2:$C$847,"眞鍋勝已")</f>
        <v>25</v>
      </c>
      <c r="R12" s="10">
        <f>COUNTIF($D$2:$D$847,"眞鍋勝已")</f>
        <v>23</v>
      </c>
      <c r="S12" s="10">
        <f>COUNTIF($E$2:$E$847,"眞鍋勝已")</f>
        <v>20</v>
      </c>
      <c r="T12" s="10">
        <f>COUNTIF($F$2:$F$847,"眞鍋勝已")</f>
        <v>22</v>
      </c>
      <c r="U12" s="10">
        <f>COUNTIF($G$2:$G$847,"眞鍋勝已")</f>
        <v>0</v>
      </c>
      <c r="V12" s="10">
        <f>COUNTIF($H$2:$H$847,"眞鍋勝已")</f>
        <v>1</v>
      </c>
    </row>
    <row r="13" spans="1:25" ht="18" customHeight="1">
      <c r="A13" s="4">
        <v>12</v>
      </c>
      <c r="B13" s="35">
        <v>37346</v>
      </c>
      <c r="C13" s="36" t="s">
        <v>12</v>
      </c>
      <c r="D13" s="36" t="s">
        <v>131</v>
      </c>
      <c r="E13" s="36" t="s">
        <v>29</v>
      </c>
      <c r="F13" s="36" t="s">
        <v>213</v>
      </c>
      <c r="G13" s="21"/>
      <c r="H13" s="21"/>
      <c r="I13" s="21" t="s">
        <v>32</v>
      </c>
      <c r="J13" s="21" t="s">
        <v>8</v>
      </c>
      <c r="L13" s="4">
        <v>11</v>
      </c>
      <c r="M13" s="36" t="s">
        <v>67</v>
      </c>
      <c r="N13" s="10">
        <f>COUNTIF($C$2:$H$847,"橘髙淳")</f>
        <v>90</v>
      </c>
      <c r="O13" s="10">
        <f t="shared" si="0"/>
        <v>90</v>
      </c>
      <c r="P13" s="24"/>
      <c r="Q13" s="10">
        <f>COUNTIF($C$2:$C$847,"橘髙淳")</f>
        <v>27</v>
      </c>
      <c r="R13" s="10">
        <f>COUNTIF($D$2:$D$847,"橘髙淳")</f>
        <v>22</v>
      </c>
      <c r="S13" s="10">
        <f>COUNTIF($E$2:$E$847,"橘髙淳")</f>
        <v>20</v>
      </c>
      <c r="T13" s="10">
        <f>COUNTIF($F$2:$F$847,"橘髙淳")</f>
        <v>21</v>
      </c>
      <c r="U13" s="10">
        <f>COUNTIF($G$2:$G$847,"橘髙淳")</f>
        <v>0</v>
      </c>
      <c r="V13" s="10">
        <f>COUNTIF($H$2:$H$847,"橘髙淳")</f>
        <v>0</v>
      </c>
    </row>
    <row r="14" spans="1:25" ht="18" customHeight="1">
      <c r="A14" s="4">
        <v>13</v>
      </c>
      <c r="B14" s="35">
        <v>37347</v>
      </c>
      <c r="C14" s="36" t="s">
        <v>173</v>
      </c>
      <c r="D14" s="36" t="s">
        <v>47</v>
      </c>
      <c r="E14" s="36" t="s">
        <v>214</v>
      </c>
      <c r="F14" s="36" t="s">
        <v>146</v>
      </c>
      <c r="G14" s="21"/>
      <c r="H14" s="21"/>
      <c r="I14" s="21" t="s">
        <v>228</v>
      </c>
      <c r="J14" s="21" t="s">
        <v>8</v>
      </c>
      <c r="L14" s="4">
        <v>12</v>
      </c>
      <c r="M14" s="36" t="s">
        <v>79</v>
      </c>
      <c r="N14" s="10">
        <f>COUNTIF($C$2:$H$847,"有隅昭二")</f>
        <v>66</v>
      </c>
      <c r="O14" s="10">
        <f t="shared" si="0"/>
        <v>66</v>
      </c>
      <c r="P14" s="24"/>
      <c r="Q14" s="10">
        <f>COUNTIF($C$2:$C$847,"有隅昭二")</f>
        <v>19</v>
      </c>
      <c r="R14" s="10">
        <f>COUNTIF($D$2:$D$847,"有隅昭二")</f>
        <v>17</v>
      </c>
      <c r="S14" s="10">
        <f>COUNTIF($E$2:$E$847,"有隅昭二")</f>
        <v>15</v>
      </c>
      <c r="T14" s="10">
        <f>COUNTIF($F$2:$F$847,"有隅昭二")</f>
        <v>14</v>
      </c>
      <c r="U14" s="10">
        <f>COUNTIF($G$2:$G$847,"有隅昭二")</f>
        <v>0</v>
      </c>
      <c r="V14" s="10">
        <f>COUNTIF($H$2:$H$847,"有隅昭二")</f>
        <v>1</v>
      </c>
    </row>
    <row r="15" spans="1:25" ht="18" customHeight="1">
      <c r="A15" s="4">
        <v>14</v>
      </c>
      <c r="B15" s="35">
        <v>37347</v>
      </c>
      <c r="C15" s="36" t="s">
        <v>142</v>
      </c>
      <c r="D15" s="36" t="s">
        <v>23</v>
      </c>
      <c r="E15" s="36" t="s">
        <v>182</v>
      </c>
      <c r="F15" s="36" t="s">
        <v>153</v>
      </c>
      <c r="G15" s="21"/>
      <c r="H15" s="21"/>
      <c r="I15" s="21" t="s">
        <v>227</v>
      </c>
      <c r="J15" s="21" t="s">
        <v>32</v>
      </c>
      <c r="L15" s="4">
        <v>13</v>
      </c>
      <c r="M15" s="34" t="s">
        <v>130</v>
      </c>
      <c r="N15" s="10">
        <f>COUNTIF($C$2:$H$847,"佐々木昌信")</f>
        <v>66</v>
      </c>
      <c r="O15" s="10">
        <f t="shared" si="0"/>
        <v>66</v>
      </c>
      <c r="P15" s="24"/>
      <c r="Q15" s="10">
        <f>COUNTIF($C$2:$C$847,"佐々木昌信")</f>
        <v>14</v>
      </c>
      <c r="R15" s="10">
        <f>COUNTIF($D$2:$D$847,"佐々木昌信")</f>
        <v>18</v>
      </c>
      <c r="S15" s="10">
        <f>COUNTIF($E$2:$E$847,"佐々木昌信")</f>
        <v>17</v>
      </c>
      <c r="T15" s="10">
        <f>COUNTIF($F$2:$F$847,"佐々木昌信")</f>
        <v>17</v>
      </c>
      <c r="U15" s="10">
        <f>COUNTIF($G$2:$G$847,"佐々木昌信")</f>
        <v>0</v>
      </c>
      <c r="V15" s="10">
        <f>COUNTIF($H$2:$H$847,"佐々木昌信")</f>
        <v>0</v>
      </c>
    </row>
    <row r="16" spans="1:25" ht="18" customHeight="1">
      <c r="A16" s="4">
        <v>15</v>
      </c>
      <c r="B16" s="35">
        <v>37348</v>
      </c>
      <c r="C16" s="36" t="s">
        <v>148</v>
      </c>
      <c r="D16" s="36" t="s">
        <v>179</v>
      </c>
      <c r="E16" s="36" t="s">
        <v>5</v>
      </c>
      <c r="F16" s="36" t="s">
        <v>211</v>
      </c>
      <c r="G16" s="21"/>
      <c r="H16" s="21"/>
      <c r="I16" s="21" t="s">
        <v>31</v>
      </c>
      <c r="J16" s="21" t="s">
        <v>26</v>
      </c>
      <c r="L16" s="4">
        <v>14</v>
      </c>
      <c r="M16" s="21" t="s">
        <v>223</v>
      </c>
      <c r="N16" s="10">
        <f>COUNTIF($C$2:$H$847,"渡真利克則")</f>
        <v>62</v>
      </c>
      <c r="O16" s="10">
        <f t="shared" si="0"/>
        <v>62</v>
      </c>
      <c r="P16" s="24"/>
      <c r="Q16" s="10">
        <f>COUNTIF($C$2:$C$847,"渡真利克則")</f>
        <v>20</v>
      </c>
      <c r="R16" s="10">
        <f>COUNTIF($D$2:$D$847,"渡真利克則")</f>
        <v>14</v>
      </c>
      <c r="S16" s="10">
        <f>COUNTIF($E$2:$E$847,"渡真利克則")</f>
        <v>10</v>
      </c>
      <c r="T16" s="10">
        <f>COUNTIF($F$2:$F$847,"渡真利克則")</f>
        <v>17</v>
      </c>
      <c r="U16" s="10">
        <f>COUNTIF($G$2:$G$847,"渡真利克則")</f>
        <v>1</v>
      </c>
      <c r="V16" s="10">
        <f>COUNTIF($H$2:$H$847,"渡真利克則")</f>
        <v>0</v>
      </c>
    </row>
    <row r="17" spans="1:22" ht="18" customHeight="1">
      <c r="A17" s="4">
        <v>16</v>
      </c>
      <c r="B17" s="35">
        <v>37348</v>
      </c>
      <c r="C17" s="36" t="s">
        <v>72</v>
      </c>
      <c r="D17" s="36" t="s">
        <v>210</v>
      </c>
      <c r="E17" s="36" t="s">
        <v>17</v>
      </c>
      <c r="F17" s="36" t="s">
        <v>168</v>
      </c>
      <c r="G17" s="21"/>
      <c r="H17" s="21"/>
      <c r="I17" s="21" t="s">
        <v>13</v>
      </c>
      <c r="J17" s="21" t="s">
        <v>38</v>
      </c>
      <c r="L17" s="4">
        <v>15</v>
      </c>
      <c r="M17" s="36" t="s">
        <v>78</v>
      </c>
      <c r="N17" s="10">
        <f>COUNTIF($C$2:$H$847,"西本欣司")</f>
        <v>56</v>
      </c>
      <c r="O17" s="10">
        <f t="shared" si="0"/>
        <v>56</v>
      </c>
      <c r="P17" s="24"/>
      <c r="Q17" s="10">
        <f>COUNTIF($C$2:$C$847,"西本欣司")</f>
        <v>15</v>
      </c>
      <c r="R17" s="10">
        <f>COUNTIF($D$2:$D$847,"西本欣司")</f>
        <v>13</v>
      </c>
      <c r="S17" s="10">
        <f>COUNTIF($E$2:$E$847,"西本欣司")</f>
        <v>15</v>
      </c>
      <c r="T17" s="10">
        <f>COUNTIF($F$2:$F$847,"西本欣司")</f>
        <v>13</v>
      </c>
      <c r="U17" s="10">
        <f>COUNTIF($G$2:$G$847,"西本欣司")</f>
        <v>0</v>
      </c>
      <c r="V17" s="10">
        <f>COUNTIF($H$2:$H$847,"西本欣司")</f>
        <v>0</v>
      </c>
    </row>
    <row r="18" spans="1:22" ht="18" customHeight="1">
      <c r="A18" s="4">
        <v>17</v>
      </c>
      <c r="B18" s="35">
        <v>37348</v>
      </c>
      <c r="C18" s="36" t="s">
        <v>153</v>
      </c>
      <c r="D18" s="36" t="s">
        <v>182</v>
      </c>
      <c r="E18" s="36" t="s">
        <v>161</v>
      </c>
      <c r="F18" s="36" t="s">
        <v>23</v>
      </c>
      <c r="G18" s="21"/>
      <c r="H18" s="21"/>
      <c r="I18" s="21" t="s">
        <v>227</v>
      </c>
      <c r="J18" s="21" t="s">
        <v>32</v>
      </c>
      <c r="L18" s="4">
        <v>16</v>
      </c>
      <c r="M18" s="36" t="s">
        <v>85</v>
      </c>
      <c r="N18" s="10">
        <f>COUNTIF($C$2:$H$847,"吉本文弘")</f>
        <v>54</v>
      </c>
      <c r="O18" s="10">
        <f t="shared" si="0"/>
        <v>54</v>
      </c>
      <c r="P18" s="24"/>
      <c r="Q18" s="10">
        <f>COUNTIF($C$2:$C$847,"吉本文弘")</f>
        <v>11</v>
      </c>
      <c r="R18" s="10">
        <f>COUNTIF($D$2:$D$847,"吉本文弘")</f>
        <v>13</v>
      </c>
      <c r="S18" s="10">
        <f>COUNTIF($E$2:$E$847,"吉本文弘")</f>
        <v>13</v>
      </c>
      <c r="T18" s="10">
        <f>COUNTIF($F$2:$F$847,"吉本文弘")</f>
        <v>17</v>
      </c>
      <c r="U18" s="10">
        <f>COUNTIF($G$2:$G$847,"吉本文弘")</f>
        <v>0</v>
      </c>
      <c r="V18" s="10">
        <f>COUNTIF($H$2:$H$847,"吉本文弘")</f>
        <v>0</v>
      </c>
    </row>
    <row r="19" spans="1:22" ht="18" customHeight="1">
      <c r="A19" s="4">
        <v>18</v>
      </c>
      <c r="B19" s="35">
        <v>37348</v>
      </c>
      <c r="C19" s="36" t="s">
        <v>175</v>
      </c>
      <c r="D19" s="36" t="s">
        <v>166</v>
      </c>
      <c r="E19" s="36" t="s">
        <v>22</v>
      </c>
      <c r="F19" s="36" t="s">
        <v>35</v>
      </c>
      <c r="G19" s="21"/>
      <c r="H19" s="21"/>
      <c r="I19" s="21" t="s">
        <v>14</v>
      </c>
      <c r="J19" s="21" t="s">
        <v>19</v>
      </c>
      <c r="L19" s="4">
        <v>17</v>
      </c>
      <c r="M19" s="36" t="s">
        <v>84</v>
      </c>
      <c r="N19" s="10">
        <f>COUNTIF($C$2:$H$847,"本田英志")</f>
        <v>52</v>
      </c>
      <c r="O19" s="10">
        <f t="shared" si="0"/>
        <v>52</v>
      </c>
      <c r="P19" s="24"/>
      <c r="Q19" s="10">
        <f>COUNTIF($C$2:$C$847,"本田英志")</f>
        <v>15</v>
      </c>
      <c r="R19" s="10">
        <f>COUNTIF($D$2:$D$847,"本田英志")</f>
        <v>14</v>
      </c>
      <c r="S19" s="10">
        <f>COUNTIF($E$2:$E$847,"本田英志")</f>
        <v>12</v>
      </c>
      <c r="T19" s="10">
        <f>COUNTIF($F$2:$F$847,"本田英志")</f>
        <v>11</v>
      </c>
      <c r="U19" s="10">
        <f>COUNTIF($G$2:$G$847,"本田英志")</f>
        <v>0</v>
      </c>
      <c r="V19" s="10">
        <f>COUNTIF($H$2:$H$847,"本田英志")</f>
        <v>0</v>
      </c>
    </row>
    <row r="20" spans="1:22" ht="18" customHeight="1">
      <c r="A20" s="4">
        <v>19</v>
      </c>
      <c r="B20" s="35">
        <v>37348</v>
      </c>
      <c r="C20" s="36" t="s">
        <v>144</v>
      </c>
      <c r="D20" s="36" t="s">
        <v>163</v>
      </c>
      <c r="E20" s="36" t="s">
        <v>4</v>
      </c>
      <c r="F20" s="36" t="s">
        <v>46</v>
      </c>
      <c r="G20" s="21"/>
      <c r="H20" s="21"/>
      <c r="I20" s="21" t="s">
        <v>20</v>
      </c>
      <c r="J20" s="21" t="s">
        <v>37</v>
      </c>
      <c r="L20" s="4">
        <v>18</v>
      </c>
      <c r="M20" s="36" t="s">
        <v>83</v>
      </c>
      <c r="N20" s="10">
        <f>COUNTIF($C$2:$H$847,"小林和公")</f>
        <v>51</v>
      </c>
      <c r="O20" s="10">
        <f t="shared" si="0"/>
        <v>51</v>
      </c>
      <c r="P20" s="24"/>
      <c r="Q20" s="10">
        <f>COUNTIF($C$2:$C$847,"小林和公")</f>
        <v>14</v>
      </c>
      <c r="R20" s="10">
        <f>COUNTIF($D$2:$D$847,"小林和公")</f>
        <v>13</v>
      </c>
      <c r="S20" s="10">
        <f>COUNTIF($E$2:$E$847,"小林和公")</f>
        <v>13</v>
      </c>
      <c r="T20" s="10">
        <f>COUNTIF($F$2:$F$847,"小林和公")</f>
        <v>11</v>
      </c>
      <c r="U20" s="10">
        <f>COUNTIF($G$2:$G$847,"小林和公")</f>
        <v>0</v>
      </c>
      <c r="V20" s="10">
        <f>COUNTIF($H$2:$H$847,"小林和公")</f>
        <v>0</v>
      </c>
    </row>
    <row r="21" spans="1:22" ht="18" customHeight="1">
      <c r="A21" s="4">
        <v>20</v>
      </c>
      <c r="B21" s="35">
        <v>37348</v>
      </c>
      <c r="C21" s="36" t="s">
        <v>146</v>
      </c>
      <c r="D21" s="36" t="s">
        <v>214</v>
      </c>
      <c r="E21" s="36" t="s">
        <v>185</v>
      </c>
      <c r="F21" s="36" t="s">
        <v>47</v>
      </c>
      <c r="G21" s="21"/>
      <c r="H21" s="21"/>
      <c r="I21" s="21" t="s">
        <v>228</v>
      </c>
      <c r="J21" s="21" t="s">
        <v>8</v>
      </c>
      <c r="L21" s="4">
        <v>19</v>
      </c>
      <c r="M21" s="36" t="s">
        <v>86</v>
      </c>
      <c r="N21" s="10">
        <f>COUNTIF($C$2:$H$847,"敷田直人")</f>
        <v>42</v>
      </c>
      <c r="O21" s="10">
        <f t="shared" si="0"/>
        <v>42</v>
      </c>
      <c r="P21" s="24"/>
      <c r="Q21" s="10">
        <f>COUNTIF($C$2:$C$847,"敷田直人")</f>
        <v>10</v>
      </c>
      <c r="R21" s="10">
        <f>COUNTIF($D$2:$D$847,"敷田直人")</f>
        <v>9</v>
      </c>
      <c r="S21" s="10">
        <f>COUNTIF($E$2:$E$847,"敷田直人")</f>
        <v>12</v>
      </c>
      <c r="T21" s="10">
        <f>COUNTIF($F$2:$F$847,"敷田直人")</f>
        <v>11</v>
      </c>
      <c r="U21" s="10">
        <f>COUNTIF($G$2:$G$847,"敷田直人")</f>
        <v>0</v>
      </c>
      <c r="V21" s="10">
        <f>COUNTIF($H$2:$H$847,"敷田直人")</f>
        <v>0</v>
      </c>
    </row>
    <row r="22" spans="1:22" ht="18" customHeight="1">
      <c r="A22" s="4">
        <v>21</v>
      </c>
      <c r="B22" s="35">
        <v>37349</v>
      </c>
      <c r="C22" s="36" t="s">
        <v>35</v>
      </c>
      <c r="D22" s="36" t="s">
        <v>10</v>
      </c>
      <c r="E22" s="36" t="s">
        <v>166</v>
      </c>
      <c r="F22" s="36" t="s">
        <v>22</v>
      </c>
      <c r="G22" s="21"/>
      <c r="H22" s="21"/>
      <c r="I22" s="21" t="s">
        <v>14</v>
      </c>
      <c r="J22" s="21" t="s">
        <v>19</v>
      </c>
      <c r="L22" s="4">
        <v>20</v>
      </c>
      <c r="M22" s="36" t="s">
        <v>93</v>
      </c>
      <c r="N22" s="10">
        <f>COUNTIF($C$2:$H$847,"名幸一明")</f>
        <v>39</v>
      </c>
      <c r="O22" s="10">
        <f t="shared" si="0"/>
        <v>39</v>
      </c>
      <c r="P22" s="24"/>
      <c r="Q22" s="10">
        <f>COUNTIF($C$2:$C$847,"名幸一明")</f>
        <v>6</v>
      </c>
      <c r="R22" s="10">
        <f>COUNTIF($D$2:$D$847,"名幸一明")</f>
        <v>12</v>
      </c>
      <c r="S22" s="10">
        <f>COUNTIF($E$2:$E$847,"名幸一明")</f>
        <v>11</v>
      </c>
      <c r="T22" s="10">
        <f>COUNTIF($F$2:$F$847,"名幸一明")</f>
        <v>10</v>
      </c>
      <c r="U22" s="10">
        <f>COUNTIF($G$2:$G$847,"名幸一明")</f>
        <v>0</v>
      </c>
      <c r="V22" s="10">
        <f>COUNTIF($H$2:$H$847,"名幸一明")</f>
        <v>0</v>
      </c>
    </row>
    <row r="23" spans="1:22" ht="18" customHeight="1">
      <c r="A23" s="4">
        <v>22</v>
      </c>
      <c r="B23" s="35">
        <v>37349</v>
      </c>
      <c r="C23" s="36" t="s">
        <v>47</v>
      </c>
      <c r="D23" s="36" t="s">
        <v>185</v>
      </c>
      <c r="E23" s="36" t="s">
        <v>173</v>
      </c>
      <c r="F23" s="36" t="s">
        <v>214</v>
      </c>
      <c r="G23" s="21"/>
      <c r="H23" s="21"/>
      <c r="I23" s="21" t="s">
        <v>228</v>
      </c>
      <c r="J23" s="21" t="s">
        <v>8</v>
      </c>
      <c r="L23" s="4">
        <v>21</v>
      </c>
      <c r="M23" s="36" t="s">
        <v>88</v>
      </c>
      <c r="N23" s="10">
        <f>COUNTIF($C$2:$H$847,"木内九二生")</f>
        <v>34</v>
      </c>
      <c r="O23" s="10">
        <f t="shared" si="0"/>
        <v>34</v>
      </c>
      <c r="P23" s="24"/>
      <c r="Q23" s="10">
        <f>COUNTIF($C$2:$C$847,"木内九二生")</f>
        <v>7</v>
      </c>
      <c r="R23" s="10">
        <f>COUNTIF($D$2:$D$847,"木内九二生")</f>
        <v>6</v>
      </c>
      <c r="S23" s="10">
        <f>COUNTIF($E$2:$E$847,"木内九二生")</f>
        <v>10</v>
      </c>
      <c r="T23" s="10">
        <f>COUNTIF($F$2:$F$847,"木内九二生")</f>
        <v>11</v>
      </c>
      <c r="U23" s="10">
        <f>COUNTIF($G$2:$G$847,"木内九二生")</f>
        <v>0</v>
      </c>
      <c r="V23" s="10">
        <f>COUNTIF($H$2:$H$847,"木内九二生")</f>
        <v>0</v>
      </c>
    </row>
    <row r="24" spans="1:22" ht="18" customHeight="1">
      <c r="A24" s="4">
        <v>23</v>
      </c>
      <c r="B24" s="35">
        <v>37349</v>
      </c>
      <c r="C24" s="36" t="s">
        <v>168</v>
      </c>
      <c r="D24" s="36" t="s">
        <v>16</v>
      </c>
      <c r="E24" s="36" t="s">
        <v>210</v>
      </c>
      <c r="F24" s="36" t="s">
        <v>17</v>
      </c>
      <c r="G24" s="21"/>
      <c r="H24" s="21"/>
      <c r="I24" s="21" t="s">
        <v>13</v>
      </c>
      <c r="J24" s="21" t="s">
        <v>38</v>
      </c>
      <c r="L24" s="4">
        <v>22</v>
      </c>
      <c r="M24" s="36" t="s">
        <v>89</v>
      </c>
      <c r="N24" s="10">
        <f>COUNTIF($C$2:$H$847,"嶋田哲也")</f>
        <v>25</v>
      </c>
      <c r="O24" s="10">
        <f t="shared" si="0"/>
        <v>25</v>
      </c>
      <c r="P24" s="24"/>
      <c r="Q24" s="10">
        <f>COUNTIF($C$2:$C$847,"嶋田哲也")</f>
        <v>1</v>
      </c>
      <c r="R24" s="10">
        <f>COUNTIF($D$2:$D$847,"嶋田哲也")</f>
        <v>8</v>
      </c>
      <c r="S24" s="10">
        <f>COUNTIF($E$2:$E$847,"嶋田哲也")</f>
        <v>11</v>
      </c>
      <c r="T24" s="10">
        <f>COUNTIF($F$2:$F$847,"嶋田哲也")</f>
        <v>5</v>
      </c>
      <c r="U24" s="10">
        <f>COUNTIF($G$2:$G$847,"嶋田哲也")</f>
        <v>0</v>
      </c>
      <c r="V24" s="10">
        <f>COUNTIF($H$2:$H$847,"嶋田哲也")</f>
        <v>0</v>
      </c>
    </row>
    <row r="25" spans="1:22" ht="18" customHeight="1">
      <c r="A25" s="4">
        <v>24</v>
      </c>
      <c r="B25" s="35">
        <v>37349</v>
      </c>
      <c r="C25" s="36" t="s">
        <v>46</v>
      </c>
      <c r="D25" s="36" t="s">
        <v>218</v>
      </c>
      <c r="E25" s="36" t="s">
        <v>163</v>
      </c>
      <c r="F25" s="36" t="s">
        <v>4</v>
      </c>
      <c r="G25" s="21"/>
      <c r="H25" s="21"/>
      <c r="I25" s="21" t="s">
        <v>20</v>
      </c>
      <c r="J25" s="21" t="s">
        <v>37</v>
      </c>
      <c r="L25" s="4">
        <v>23</v>
      </c>
      <c r="M25" s="36" t="s">
        <v>95</v>
      </c>
      <c r="N25" s="10">
        <f>COUNTIF($C$2:$H$847,"深谷篤")</f>
        <v>18</v>
      </c>
      <c r="O25" s="10">
        <f t="shared" si="0"/>
        <v>18</v>
      </c>
      <c r="P25" s="24"/>
      <c r="Q25" s="10">
        <f>COUNTIF($C$2:$C$847,"深谷篤")</f>
        <v>0</v>
      </c>
      <c r="R25" s="10">
        <f>COUNTIF($D$2:$D$847,"深谷篤")</f>
        <v>7</v>
      </c>
      <c r="S25" s="10">
        <f>COUNTIF($E$2:$E$847,"深谷篤")</f>
        <v>8</v>
      </c>
      <c r="T25" s="10">
        <f>COUNTIF($F$2:$F$847,"深谷篤")</f>
        <v>3</v>
      </c>
      <c r="U25" s="10">
        <f>COUNTIF($G$2:$G$847,"深谷篤")</f>
        <v>0</v>
      </c>
      <c r="V25" s="10">
        <f>COUNTIF($H$2:$H$847,"深谷篤")</f>
        <v>0</v>
      </c>
    </row>
    <row r="26" spans="1:22" ht="18" customHeight="1">
      <c r="A26" s="4">
        <v>25</v>
      </c>
      <c r="B26" s="35">
        <v>37349</v>
      </c>
      <c r="C26" s="36" t="s">
        <v>23</v>
      </c>
      <c r="D26" s="36" t="s">
        <v>161</v>
      </c>
      <c r="E26" s="36" t="s">
        <v>142</v>
      </c>
      <c r="F26" s="36" t="s">
        <v>182</v>
      </c>
      <c r="G26" s="21"/>
      <c r="H26" s="21"/>
      <c r="I26" s="21" t="s">
        <v>227</v>
      </c>
      <c r="J26" s="21" t="s">
        <v>32</v>
      </c>
      <c r="L26" s="4">
        <v>24</v>
      </c>
      <c r="M26" s="21" t="s">
        <v>232</v>
      </c>
      <c r="N26" s="10">
        <f>COUNTIF($C$2:$H$847,"根本昌敏")</f>
        <v>17</v>
      </c>
      <c r="O26" s="10">
        <f t="shared" si="0"/>
        <v>17</v>
      </c>
      <c r="P26" s="24"/>
      <c r="Q26" s="10">
        <f>COUNTIF($C$2:$C$847,"根本昌敏")</f>
        <v>0</v>
      </c>
      <c r="R26" s="10">
        <f>COUNTIF($D$2:$D$847,"根本昌敏")</f>
        <v>6</v>
      </c>
      <c r="S26" s="10">
        <f>COUNTIF($E$2:$E$847,"根本昌敏")</f>
        <v>7</v>
      </c>
      <c r="T26" s="10">
        <f>COUNTIF($F$2:$F$847,"根本昌敏")</f>
        <v>4</v>
      </c>
      <c r="U26" s="10">
        <f>COUNTIF($G$2:$G$847,"根本昌敏")</f>
        <v>0</v>
      </c>
      <c r="V26" s="10">
        <f>COUNTIF($H$2:$H$847,"根本昌敏")</f>
        <v>0</v>
      </c>
    </row>
    <row r="27" spans="1:22" ht="18" customHeight="1">
      <c r="A27" s="4">
        <v>26</v>
      </c>
      <c r="B27" s="35">
        <v>37349</v>
      </c>
      <c r="C27" s="36" t="s">
        <v>131</v>
      </c>
      <c r="D27" s="36" t="s">
        <v>213</v>
      </c>
      <c r="E27" s="36" t="s">
        <v>12</v>
      </c>
      <c r="F27" s="36" t="s">
        <v>29</v>
      </c>
      <c r="G27" s="21"/>
      <c r="H27" s="21"/>
      <c r="I27" s="21" t="s">
        <v>31</v>
      </c>
      <c r="J27" s="21" t="s">
        <v>26</v>
      </c>
      <c r="L27" s="4">
        <v>25</v>
      </c>
      <c r="M27" s="21" t="s">
        <v>234</v>
      </c>
      <c r="N27" s="10">
        <f>COUNTIF($C$2:$H$847,"濱野太郎")</f>
        <v>17</v>
      </c>
      <c r="O27" s="10">
        <f t="shared" si="0"/>
        <v>17</v>
      </c>
      <c r="P27" s="24"/>
      <c r="Q27" s="10">
        <f>COUNTIF($C$2:$C$847,"濱野太郎")</f>
        <v>0</v>
      </c>
      <c r="R27" s="10">
        <f>COUNTIF($D$2:$D$847,"濱野太郎")</f>
        <v>6</v>
      </c>
      <c r="S27" s="10">
        <f>COUNTIF($E$2:$E$847,"濱野太郎")</f>
        <v>7</v>
      </c>
      <c r="T27" s="10">
        <f>COUNTIF($F$2:$F$847,"濱野太郎")</f>
        <v>4</v>
      </c>
      <c r="U27" s="10">
        <f>COUNTIF($G$2:$G$847,"濱野太郎")</f>
        <v>0</v>
      </c>
      <c r="V27" s="10">
        <f>COUNTIF($H$2:$H$847,"濱野太郎")</f>
        <v>0</v>
      </c>
    </row>
    <row r="28" spans="1:22" ht="18" customHeight="1">
      <c r="A28" s="4">
        <v>27</v>
      </c>
      <c r="B28" s="35">
        <v>37350</v>
      </c>
      <c r="C28" s="36" t="s">
        <v>4</v>
      </c>
      <c r="D28" s="36" t="s">
        <v>144</v>
      </c>
      <c r="E28" s="36" t="s">
        <v>218</v>
      </c>
      <c r="F28" s="36" t="s">
        <v>163</v>
      </c>
      <c r="G28" s="21"/>
      <c r="H28" s="21"/>
      <c r="I28" s="21" t="s">
        <v>20</v>
      </c>
      <c r="J28" s="21" t="s">
        <v>37</v>
      </c>
      <c r="L28" s="4">
        <v>26</v>
      </c>
      <c r="M28" s="36" t="s">
        <v>54</v>
      </c>
      <c r="N28" s="10">
        <f>COUNTIF($C$2:$H$847,"土山剛弘")</f>
        <v>11</v>
      </c>
      <c r="O28" s="10">
        <f t="shared" si="0"/>
        <v>11</v>
      </c>
      <c r="P28" s="24"/>
      <c r="Q28" s="10">
        <f>COUNTIF($C$2:$C$847,"土山剛弘")</f>
        <v>0</v>
      </c>
      <c r="R28" s="10">
        <f>COUNTIF($D$2:$D$847,"土山剛弘")</f>
        <v>4</v>
      </c>
      <c r="S28" s="10">
        <f>COUNTIF($E$2:$E$847,"土山剛弘")</f>
        <v>6</v>
      </c>
      <c r="T28" s="10">
        <f>COUNTIF($F$2:$F$847,"土山剛弘")</f>
        <v>1</v>
      </c>
      <c r="U28" s="10">
        <f>COUNTIF($G$2:$G$847,"土山剛弘")</f>
        <v>0</v>
      </c>
      <c r="V28" s="10">
        <f>COUNTIF($H$2:$H$847,"土山剛弘")</f>
        <v>0</v>
      </c>
    </row>
    <row r="29" spans="1:22" ht="18" customHeight="1">
      <c r="A29" s="4">
        <v>28</v>
      </c>
      <c r="B29" s="35">
        <v>37350</v>
      </c>
      <c r="C29" s="36" t="s">
        <v>5</v>
      </c>
      <c r="D29" s="36" t="s">
        <v>12</v>
      </c>
      <c r="E29" s="36" t="s">
        <v>179</v>
      </c>
      <c r="F29" s="36" t="s">
        <v>148</v>
      </c>
      <c r="G29" s="21"/>
      <c r="H29" s="21"/>
      <c r="I29" s="21" t="s">
        <v>31</v>
      </c>
      <c r="J29" s="21" t="s">
        <v>26</v>
      </c>
      <c r="L29" s="4">
        <v>27</v>
      </c>
      <c r="M29" s="36" t="s">
        <v>97</v>
      </c>
      <c r="N29" s="10">
        <f>COUNTIF($C$2:$H$847,"牧田匡平")</f>
        <v>0</v>
      </c>
      <c r="O29" s="10">
        <f t="shared" si="0"/>
        <v>0</v>
      </c>
      <c r="P29" s="24"/>
      <c r="Q29" s="10">
        <f>COUNTIF($C$2:$C$847,"牧田匡平")</f>
        <v>0</v>
      </c>
      <c r="R29" s="10">
        <f>COUNTIF($D$2:$D$847,"牧田匡平")</f>
        <v>0</v>
      </c>
      <c r="S29" s="10">
        <f>COUNTIF($E$2:$E$847,"牧田匡平")</f>
        <v>0</v>
      </c>
      <c r="T29" s="10">
        <f>COUNTIF($F$2:$F$847,"牧田匡平")</f>
        <v>0</v>
      </c>
      <c r="U29" s="10">
        <f>COUNTIF($G$2:$G$847,"牧田匡平")</f>
        <v>0</v>
      </c>
      <c r="V29" s="10">
        <f>COUNTIF($H$2:$H$847,"牧田匡平")</f>
        <v>0</v>
      </c>
    </row>
    <row r="30" spans="1:22" ht="18" customHeight="1">
      <c r="A30" s="4">
        <v>29</v>
      </c>
      <c r="B30" s="35">
        <v>37350</v>
      </c>
      <c r="C30" s="36" t="s">
        <v>17</v>
      </c>
      <c r="D30" s="36" t="s">
        <v>72</v>
      </c>
      <c r="E30" s="36" t="s">
        <v>16</v>
      </c>
      <c r="F30" s="36" t="s">
        <v>210</v>
      </c>
      <c r="G30" s="21"/>
      <c r="H30" s="21"/>
      <c r="I30" s="21" t="s">
        <v>13</v>
      </c>
      <c r="J30" s="21" t="s">
        <v>38</v>
      </c>
      <c r="L30" s="4">
        <v>28</v>
      </c>
      <c r="M30" s="59" t="s">
        <v>215</v>
      </c>
      <c r="N30" s="10">
        <f>COUNTIF($C$2:$H$847,"萩原達也")</f>
        <v>0</v>
      </c>
      <c r="O30" s="10">
        <f t="shared" si="0"/>
        <v>0</v>
      </c>
      <c r="P30" s="10"/>
      <c r="Q30" s="10">
        <f>COUNTIF($C$2:$C$847,"萩原達也")</f>
        <v>0</v>
      </c>
      <c r="R30" s="10">
        <f>COUNTIF($D$2:$D$847,"萩原達也")</f>
        <v>0</v>
      </c>
      <c r="S30" s="10">
        <f>COUNTIF($E$2:$E$847,"萩原達也")</f>
        <v>0</v>
      </c>
      <c r="T30" s="10">
        <f>COUNTIF($F$2:$F$847,"萩原達也")</f>
        <v>0</v>
      </c>
      <c r="U30" s="10">
        <f>COUNTIF($G$2:$G$847,"萩原達也")</f>
        <v>0</v>
      </c>
      <c r="V30" s="10">
        <f>COUNTIF($H$2:$H$847,"萩原達也")</f>
        <v>0</v>
      </c>
    </row>
    <row r="31" spans="1:22" ht="18" customHeight="1">
      <c r="A31" s="4">
        <v>30</v>
      </c>
      <c r="B31" s="35">
        <v>37350</v>
      </c>
      <c r="C31" s="36" t="s">
        <v>22</v>
      </c>
      <c r="D31" s="36" t="s">
        <v>175</v>
      </c>
      <c r="E31" s="36" t="s">
        <v>10</v>
      </c>
      <c r="F31" s="36" t="s">
        <v>166</v>
      </c>
      <c r="G31" s="21"/>
      <c r="H31" s="21"/>
      <c r="I31" s="21" t="s">
        <v>14</v>
      </c>
      <c r="J31" s="21" t="s">
        <v>19</v>
      </c>
      <c r="L31" s="4">
        <v>29</v>
      </c>
      <c r="M31" s="21" t="s">
        <v>127</v>
      </c>
      <c r="N31" s="10">
        <f>SUM(N3:N30)</f>
        <v>1698</v>
      </c>
      <c r="O31" s="10">
        <f t="shared" ref="O31:V31" si="1">SUM(O3:O30)</f>
        <v>1698</v>
      </c>
      <c r="P31" s="10"/>
      <c r="Q31" s="10">
        <f t="shared" si="1"/>
        <v>423</v>
      </c>
      <c r="R31" s="10">
        <f t="shared" si="1"/>
        <v>423</v>
      </c>
      <c r="S31" s="10">
        <f t="shared" si="1"/>
        <v>423</v>
      </c>
      <c r="T31" s="10">
        <f t="shared" si="1"/>
        <v>423</v>
      </c>
      <c r="U31" s="10">
        <f t="shared" si="1"/>
        <v>3</v>
      </c>
      <c r="V31" s="10">
        <f t="shared" si="1"/>
        <v>3</v>
      </c>
    </row>
    <row r="32" spans="1:22" ht="18" customHeight="1">
      <c r="A32" s="4">
        <v>31</v>
      </c>
      <c r="B32" s="35">
        <v>37351</v>
      </c>
      <c r="C32" s="36" t="s">
        <v>166</v>
      </c>
      <c r="D32" s="36" t="s">
        <v>35</v>
      </c>
      <c r="E32" s="36" t="s">
        <v>175</v>
      </c>
      <c r="F32" s="36" t="s">
        <v>10</v>
      </c>
      <c r="G32" s="21"/>
      <c r="H32" s="21"/>
      <c r="I32" s="21" t="s">
        <v>19</v>
      </c>
      <c r="J32" s="21" t="s">
        <v>20</v>
      </c>
    </row>
    <row r="33" spans="1:22" ht="18" customHeight="1">
      <c r="A33" s="4">
        <v>32</v>
      </c>
      <c r="B33" s="35">
        <v>37351</v>
      </c>
      <c r="C33" s="36" t="s">
        <v>210</v>
      </c>
      <c r="D33" s="36" t="s">
        <v>168</v>
      </c>
      <c r="E33" s="36" t="s">
        <v>72</v>
      </c>
      <c r="F33" s="36" t="s">
        <v>16</v>
      </c>
      <c r="G33" s="21"/>
      <c r="H33" s="21"/>
      <c r="I33" s="21" t="s">
        <v>13</v>
      </c>
      <c r="J33" s="21" t="s">
        <v>37</v>
      </c>
      <c r="L33" s="108" t="s">
        <v>391</v>
      </c>
      <c r="M33" s="108"/>
      <c r="N33" s="108"/>
      <c r="O33" s="108"/>
      <c r="P33" s="108"/>
      <c r="Q33" s="108"/>
      <c r="R33" s="108"/>
      <c r="S33" s="108"/>
      <c r="T33" s="108"/>
      <c r="U33" s="108"/>
      <c r="V33" s="108"/>
    </row>
    <row r="34" spans="1:22" ht="18" customHeight="1">
      <c r="A34" s="4">
        <v>33</v>
      </c>
      <c r="B34" s="35">
        <v>37351</v>
      </c>
      <c r="C34" s="36" t="s">
        <v>163</v>
      </c>
      <c r="D34" s="36" t="s">
        <v>46</v>
      </c>
      <c r="E34" s="36" t="s">
        <v>144</v>
      </c>
      <c r="F34" s="36" t="s">
        <v>218</v>
      </c>
      <c r="G34" s="21"/>
      <c r="H34" s="21"/>
      <c r="I34" s="21" t="s">
        <v>14</v>
      </c>
      <c r="J34" s="21" t="s">
        <v>38</v>
      </c>
      <c r="L34" s="45"/>
      <c r="M34" s="31" t="s">
        <v>125</v>
      </c>
      <c r="N34" s="32" t="s">
        <v>127</v>
      </c>
      <c r="O34" s="32" t="s">
        <v>127</v>
      </c>
      <c r="P34" s="22"/>
      <c r="Q34" s="32" t="s">
        <v>68</v>
      </c>
      <c r="R34" s="32" t="s">
        <v>69</v>
      </c>
      <c r="S34" s="32" t="s">
        <v>70</v>
      </c>
      <c r="T34" s="32" t="s">
        <v>71</v>
      </c>
      <c r="U34" s="32" t="s">
        <v>128</v>
      </c>
      <c r="V34" s="32" t="s">
        <v>129</v>
      </c>
    </row>
    <row r="35" spans="1:22" ht="18" customHeight="1">
      <c r="A35" s="4">
        <v>34</v>
      </c>
      <c r="B35" s="35">
        <v>37352</v>
      </c>
      <c r="C35" s="36" t="s">
        <v>182</v>
      </c>
      <c r="D35" s="36" t="s">
        <v>142</v>
      </c>
      <c r="E35" s="36" t="s">
        <v>153</v>
      </c>
      <c r="F35" s="36" t="s">
        <v>161</v>
      </c>
      <c r="G35" s="21"/>
      <c r="H35" s="21"/>
      <c r="I35" s="21" t="s">
        <v>26</v>
      </c>
      <c r="J35" s="21" t="s">
        <v>228</v>
      </c>
      <c r="L35" s="4">
        <v>1</v>
      </c>
      <c r="M35" s="34" t="s">
        <v>203</v>
      </c>
      <c r="N35" s="10">
        <f>COUNTIF($C$2:$H$847,"山本隆造")</f>
        <v>99</v>
      </c>
      <c r="O35" s="10">
        <f t="shared" ref="O35:O62" si="2">SUM(Q35:V35)</f>
        <v>99</v>
      </c>
      <c r="P35" s="24"/>
      <c r="Q35" s="10">
        <f>COUNTIF($C$2:$C$847,"山本隆造")</f>
        <v>22</v>
      </c>
      <c r="R35" s="10">
        <f>COUNTIF($D$2:$D$847,"山本隆造")</f>
        <v>24</v>
      </c>
      <c r="S35" s="10">
        <f>COUNTIF($E$2:$E$847,"山本隆造")</f>
        <v>28</v>
      </c>
      <c r="T35" s="10">
        <f>COUNTIF($F$2:$F$847,"山本隆造")</f>
        <v>25</v>
      </c>
      <c r="U35" s="10">
        <f>COUNTIF($G$2:$G$847,"山本隆造")</f>
        <v>0</v>
      </c>
      <c r="V35" s="10">
        <f>COUNTIF($H$2:$H$847,"山本隆造")</f>
        <v>0</v>
      </c>
    </row>
    <row r="36" spans="1:22" ht="18" customHeight="1">
      <c r="A36" s="4">
        <v>35</v>
      </c>
      <c r="B36" s="37">
        <v>37352</v>
      </c>
      <c r="C36" s="34" t="s">
        <v>213</v>
      </c>
      <c r="D36" s="34" t="s">
        <v>148</v>
      </c>
      <c r="E36" s="34" t="s">
        <v>211</v>
      </c>
      <c r="F36" s="34" t="s">
        <v>5</v>
      </c>
      <c r="G36" s="21"/>
      <c r="H36" s="21"/>
      <c r="I36" s="21" t="s">
        <v>31</v>
      </c>
      <c r="J36" s="21" t="s">
        <v>32</v>
      </c>
      <c r="L36" s="45">
        <v>2</v>
      </c>
      <c r="M36" s="21" t="s">
        <v>235</v>
      </c>
      <c r="N36" s="10">
        <f>COUNTIF($C$2:$H$847,"橘修")</f>
        <v>97</v>
      </c>
      <c r="O36" s="10">
        <f t="shared" si="2"/>
        <v>97</v>
      </c>
      <c r="P36" s="24"/>
      <c r="Q36" s="10">
        <f>COUNTIF($C$2:$C$847,"橘修")</f>
        <v>20</v>
      </c>
      <c r="R36" s="10">
        <f>COUNTIF($D$2:$D$847,"橘修")</f>
        <v>25</v>
      </c>
      <c r="S36" s="10">
        <f>COUNTIF($E$2:$E$847,"橘修")</f>
        <v>23</v>
      </c>
      <c r="T36" s="10">
        <f>COUNTIF($F$2:$F$847,"橘修")</f>
        <v>29</v>
      </c>
      <c r="U36" s="10">
        <f>COUNTIF($G$2:$G$847,"橘修")</f>
        <v>0</v>
      </c>
      <c r="V36" s="10">
        <f>COUNTIF($H$2:$H$847,"橘修")</f>
        <v>0</v>
      </c>
    </row>
    <row r="37" spans="1:22" ht="18" customHeight="1">
      <c r="A37" s="4">
        <v>36</v>
      </c>
      <c r="B37" s="37">
        <v>37352</v>
      </c>
      <c r="C37" s="34" t="s">
        <v>10</v>
      </c>
      <c r="D37" s="34" t="s">
        <v>22</v>
      </c>
      <c r="E37" s="34" t="s">
        <v>35</v>
      </c>
      <c r="F37" s="34" t="s">
        <v>175</v>
      </c>
      <c r="G37" s="21"/>
      <c r="H37" s="21"/>
      <c r="I37" s="21" t="s">
        <v>19</v>
      </c>
      <c r="J37" s="21" t="s">
        <v>20</v>
      </c>
      <c r="L37" s="4">
        <v>3</v>
      </c>
      <c r="M37" s="34" t="s">
        <v>139</v>
      </c>
      <c r="N37" s="10">
        <f>COUNTIF($C$2:$H$847,"中村稔")</f>
        <v>94</v>
      </c>
      <c r="O37" s="10">
        <f t="shared" si="2"/>
        <v>94</v>
      </c>
      <c r="P37" s="24"/>
      <c r="Q37" s="10">
        <f>COUNTIF($C$2:$C$847,"中村稔")</f>
        <v>23</v>
      </c>
      <c r="R37" s="10">
        <f>COUNTIF($D$2:$D$847,"中村稔")</f>
        <v>26</v>
      </c>
      <c r="S37" s="10">
        <f>COUNTIF($E$2:$E$847,"中村稔")</f>
        <v>18</v>
      </c>
      <c r="T37" s="10">
        <f>COUNTIF($F$2:$F$847,"中村稔")</f>
        <v>26</v>
      </c>
      <c r="U37" s="10">
        <f>COUNTIF($G$2:$G$847,"中村稔")</f>
        <v>1</v>
      </c>
      <c r="V37" s="10">
        <f>COUNTIF($H$2:$H$847,"中村稔")</f>
        <v>0</v>
      </c>
    </row>
    <row r="38" spans="1:22" ht="18" customHeight="1">
      <c r="A38" s="4">
        <v>37</v>
      </c>
      <c r="B38" s="37">
        <v>37352</v>
      </c>
      <c r="C38" s="34" t="s">
        <v>29</v>
      </c>
      <c r="D38" s="34" t="s">
        <v>131</v>
      </c>
      <c r="E38" s="34" t="s">
        <v>50</v>
      </c>
      <c r="F38" s="34" t="s">
        <v>30</v>
      </c>
      <c r="G38" s="21"/>
      <c r="H38" s="21"/>
      <c r="I38" s="21" t="s">
        <v>8</v>
      </c>
      <c r="J38" s="21" t="s">
        <v>227</v>
      </c>
      <c r="L38" s="45">
        <v>4</v>
      </c>
      <c r="M38" s="36" t="s">
        <v>87</v>
      </c>
      <c r="N38" s="10">
        <f>COUNTIF($C$2:$H$847,"栁田昌夫")</f>
        <v>91</v>
      </c>
      <c r="O38" s="10">
        <f t="shared" si="2"/>
        <v>91</v>
      </c>
      <c r="P38" s="24"/>
      <c r="Q38" s="10">
        <f>COUNTIF($C$2:$C$847,"栁田昌夫")</f>
        <v>25</v>
      </c>
      <c r="R38" s="10">
        <f>COUNTIF($D$2:$D$847,"栁田昌夫")</f>
        <v>22</v>
      </c>
      <c r="S38" s="10">
        <f>COUNTIF($E$2:$E$847,"栁田昌夫")</f>
        <v>23</v>
      </c>
      <c r="T38" s="10">
        <f>COUNTIF($F$2:$F$847,"栁田昌夫")</f>
        <v>20</v>
      </c>
      <c r="U38" s="10">
        <f>COUNTIF($G$2:$G$847,"栁田昌夫")</f>
        <v>0</v>
      </c>
      <c r="V38" s="10">
        <f>COUNTIF($H$2:$H$847,"栁田昌夫")</f>
        <v>1</v>
      </c>
    </row>
    <row r="39" spans="1:22" ht="18" customHeight="1">
      <c r="A39" s="4">
        <v>38</v>
      </c>
      <c r="B39" s="37">
        <v>37352</v>
      </c>
      <c r="C39" s="34" t="s">
        <v>218</v>
      </c>
      <c r="D39" s="34" t="s">
        <v>4</v>
      </c>
      <c r="E39" s="34" t="s">
        <v>46</v>
      </c>
      <c r="F39" s="34" t="s">
        <v>144</v>
      </c>
      <c r="G39" s="21"/>
      <c r="H39" s="21"/>
      <c r="I39" s="21" t="s">
        <v>14</v>
      </c>
      <c r="J39" s="21" t="s">
        <v>38</v>
      </c>
      <c r="L39" s="4">
        <v>5</v>
      </c>
      <c r="M39" s="36" t="s">
        <v>94</v>
      </c>
      <c r="N39" s="10">
        <f>COUNTIF($C$2:$H$847,"秋村謙宏")</f>
        <v>91</v>
      </c>
      <c r="O39" s="10">
        <f t="shared" si="2"/>
        <v>91</v>
      </c>
      <c r="P39" s="24"/>
      <c r="Q39" s="10">
        <f>COUNTIF($C$2:$C$847,"秋村謙宏")</f>
        <v>23</v>
      </c>
      <c r="R39" s="10">
        <f>COUNTIF($D$2:$D$847,"秋村謙宏")</f>
        <v>23</v>
      </c>
      <c r="S39" s="10">
        <f>COUNTIF($E$2:$E$847,"秋村謙宏")</f>
        <v>23</v>
      </c>
      <c r="T39" s="10">
        <f>COUNTIF($F$2:$F$847,"秋村謙宏")</f>
        <v>22</v>
      </c>
      <c r="U39" s="10">
        <f>COUNTIF($G$2:$G$847,"秋村謙宏")</f>
        <v>0</v>
      </c>
      <c r="V39" s="10">
        <f>COUNTIF($H$2:$H$847,"秋村謙宏")</f>
        <v>0</v>
      </c>
    </row>
    <row r="40" spans="1:22" ht="18" customHeight="1">
      <c r="A40" s="4">
        <v>39</v>
      </c>
      <c r="B40" s="37">
        <v>37352</v>
      </c>
      <c r="C40" s="34" t="s">
        <v>16</v>
      </c>
      <c r="D40" s="34" t="s">
        <v>17</v>
      </c>
      <c r="E40" s="34" t="s">
        <v>168</v>
      </c>
      <c r="F40" s="34" t="s">
        <v>72</v>
      </c>
      <c r="G40" s="21"/>
      <c r="H40" s="21"/>
      <c r="I40" s="21" t="s">
        <v>13</v>
      </c>
      <c r="J40" s="21" t="s">
        <v>37</v>
      </c>
      <c r="L40" s="45">
        <v>6</v>
      </c>
      <c r="M40" s="36" t="s">
        <v>82</v>
      </c>
      <c r="N40" s="10">
        <f>COUNTIF($C$2:$H$847,"川口亘太")</f>
        <v>87</v>
      </c>
      <c r="O40" s="10">
        <f t="shared" si="2"/>
        <v>87</v>
      </c>
      <c r="P40" s="24"/>
      <c r="Q40" s="10">
        <f>COUNTIF($C$2:$C$847,"川口亘太")</f>
        <v>22</v>
      </c>
      <c r="R40" s="10">
        <f>COUNTIF($D$2:$D$847,"川口亘太")</f>
        <v>23</v>
      </c>
      <c r="S40" s="10">
        <f>COUNTIF($E$2:$E$847,"川口亘太")</f>
        <v>25</v>
      </c>
      <c r="T40" s="10">
        <f>COUNTIF($F$2:$F$847,"川口亘太")</f>
        <v>17</v>
      </c>
      <c r="U40" s="10">
        <f>COUNTIF($G$2:$G$847,"川口亘太")</f>
        <v>0</v>
      </c>
      <c r="V40" s="10">
        <f>COUNTIF($H$2:$H$847,"川口亘太")</f>
        <v>0</v>
      </c>
    </row>
    <row r="41" spans="1:22" ht="18" customHeight="1">
      <c r="A41" s="4">
        <v>40</v>
      </c>
      <c r="B41" s="37">
        <v>37353</v>
      </c>
      <c r="C41" s="34" t="s">
        <v>72</v>
      </c>
      <c r="D41" s="34" t="s">
        <v>210</v>
      </c>
      <c r="E41" s="34" t="s">
        <v>17</v>
      </c>
      <c r="F41" s="34" t="s">
        <v>168</v>
      </c>
      <c r="G41" s="21"/>
      <c r="H41" s="21"/>
      <c r="I41" s="21" t="s">
        <v>13</v>
      </c>
      <c r="J41" s="21" t="s">
        <v>37</v>
      </c>
      <c r="L41" s="4">
        <v>7</v>
      </c>
      <c r="M41" s="34" t="s">
        <v>149</v>
      </c>
      <c r="N41" s="10">
        <f>COUNTIF($C$2:$H$847,"栄村孝康")</f>
        <v>87</v>
      </c>
      <c r="O41" s="10">
        <f t="shared" si="2"/>
        <v>87</v>
      </c>
      <c r="P41" s="24"/>
      <c r="Q41" s="10">
        <f>COUNTIF($C$2:$C$847,"栄村孝康")</f>
        <v>23</v>
      </c>
      <c r="R41" s="10">
        <f>COUNTIF($D$2:$D$847,"栄村孝康")</f>
        <v>24</v>
      </c>
      <c r="S41" s="10">
        <f>COUNTIF($E$2:$E$847,"栄村孝康")</f>
        <v>22</v>
      </c>
      <c r="T41" s="10">
        <f>COUNTIF($F$2:$F$847,"栄村孝康")</f>
        <v>18</v>
      </c>
      <c r="U41" s="10">
        <f>COUNTIF($G$2:$G$847,"栄村孝康")</f>
        <v>0</v>
      </c>
      <c r="V41" s="10">
        <f>COUNTIF($H$2:$H$847,"栄村孝康")</f>
        <v>0</v>
      </c>
    </row>
    <row r="42" spans="1:22" ht="18" customHeight="1">
      <c r="A42" s="4">
        <v>41</v>
      </c>
      <c r="B42" s="37">
        <v>37353</v>
      </c>
      <c r="C42" s="34" t="s">
        <v>211</v>
      </c>
      <c r="D42" s="34" t="s">
        <v>5</v>
      </c>
      <c r="E42" s="34" t="s">
        <v>148</v>
      </c>
      <c r="F42" s="34" t="s">
        <v>179</v>
      </c>
      <c r="G42" s="21"/>
      <c r="H42" s="21"/>
      <c r="I42" s="21" t="s">
        <v>31</v>
      </c>
      <c r="J42" s="21" t="s">
        <v>32</v>
      </c>
      <c r="L42" s="45">
        <v>8</v>
      </c>
      <c r="M42" s="34" t="s">
        <v>143</v>
      </c>
      <c r="N42" s="10">
        <f>COUNTIF($C$2:$H$847,"東利夫")</f>
        <v>86</v>
      </c>
      <c r="O42" s="10">
        <f t="shared" si="2"/>
        <v>86</v>
      </c>
      <c r="P42" s="24"/>
      <c r="Q42" s="10">
        <f>COUNTIF($C$2:$C$847,"東利夫")</f>
        <v>21</v>
      </c>
      <c r="R42" s="10">
        <f>COUNTIF($D$2:$D$847,"東利夫")</f>
        <v>21</v>
      </c>
      <c r="S42" s="10">
        <f>COUNTIF($E$2:$E$847,"東利夫")</f>
        <v>20</v>
      </c>
      <c r="T42" s="10">
        <f>COUNTIF($F$2:$F$847,"東利夫")</f>
        <v>22</v>
      </c>
      <c r="U42" s="10">
        <f>COUNTIF($G$2:$G$847,"東利夫")</f>
        <v>1</v>
      </c>
      <c r="V42" s="10">
        <f>COUNTIF($H$2:$H$847,"東利夫")</f>
        <v>1</v>
      </c>
    </row>
    <row r="43" spans="1:22" ht="18" customHeight="1">
      <c r="A43" s="4">
        <v>42</v>
      </c>
      <c r="B43" s="37">
        <v>37353</v>
      </c>
      <c r="C43" s="34" t="s">
        <v>175</v>
      </c>
      <c r="D43" s="34" t="s">
        <v>166</v>
      </c>
      <c r="E43" s="34" t="s">
        <v>22</v>
      </c>
      <c r="F43" s="34" t="s">
        <v>35</v>
      </c>
      <c r="G43" s="21"/>
      <c r="H43" s="21"/>
      <c r="I43" s="21" t="s">
        <v>19</v>
      </c>
      <c r="J43" s="21" t="s">
        <v>20</v>
      </c>
      <c r="L43" s="4">
        <v>9</v>
      </c>
      <c r="M43" s="34" t="s">
        <v>162</v>
      </c>
      <c r="N43" s="10">
        <f>COUNTIF($C$2:$H$847,"柿木園悟")</f>
        <v>81</v>
      </c>
      <c r="O43" s="10">
        <f t="shared" si="2"/>
        <v>81</v>
      </c>
      <c r="P43" s="24"/>
      <c r="Q43" s="10">
        <f>COUNTIF($C$2:$C$847,"柿木園悟")</f>
        <v>18</v>
      </c>
      <c r="R43" s="10">
        <f>COUNTIF($D$2:$D$847,"柿木園悟")</f>
        <v>20</v>
      </c>
      <c r="S43" s="10">
        <f>COUNTIF($E$2:$E$847,"柿木園悟")</f>
        <v>24</v>
      </c>
      <c r="T43" s="10">
        <f>COUNTIF($F$2:$F$847,"柿木園悟")</f>
        <v>19</v>
      </c>
      <c r="U43" s="10">
        <f>COUNTIF($G$2:$G$847,"柿木園悟")</f>
        <v>0</v>
      </c>
      <c r="V43" s="10">
        <f>COUNTIF($H$2:$H$847,"柿木園悟")</f>
        <v>0</v>
      </c>
    </row>
    <row r="44" spans="1:22" ht="18" customHeight="1">
      <c r="A44" s="4">
        <v>43</v>
      </c>
      <c r="B44" s="37">
        <v>37353</v>
      </c>
      <c r="C44" s="34" t="s">
        <v>144</v>
      </c>
      <c r="D44" s="34" t="s">
        <v>163</v>
      </c>
      <c r="E44" s="34" t="s">
        <v>4</v>
      </c>
      <c r="F44" s="34" t="s">
        <v>46</v>
      </c>
      <c r="G44" s="21"/>
      <c r="H44" s="21"/>
      <c r="I44" s="21" t="s">
        <v>14</v>
      </c>
      <c r="J44" s="21" t="s">
        <v>38</v>
      </c>
      <c r="L44" s="45">
        <v>10</v>
      </c>
      <c r="M44" s="21" t="s">
        <v>221</v>
      </c>
      <c r="N44" s="10">
        <f>COUNTIF($C$2:$H$847,"前田亨")</f>
        <v>81</v>
      </c>
      <c r="O44" s="10">
        <f t="shared" si="2"/>
        <v>81</v>
      </c>
      <c r="P44" s="24"/>
      <c r="Q44" s="10">
        <f>COUNTIF($C$2:$C$847,"前田亨")</f>
        <v>19</v>
      </c>
      <c r="R44" s="10">
        <f>COUNTIF($D$2:$D$847,"前田亨")</f>
        <v>19</v>
      </c>
      <c r="S44" s="10">
        <f>COUNTIF($E$2:$E$847,"前田亨")</f>
        <v>20</v>
      </c>
      <c r="T44" s="10">
        <f>COUNTIF($F$2:$F$847,"前田亨")</f>
        <v>22</v>
      </c>
      <c r="U44" s="10">
        <f>COUNTIF($G$2:$G$847,"前田亨")</f>
        <v>1</v>
      </c>
      <c r="V44" s="10">
        <f>COUNTIF($H$2:$H$847,"前田亨")</f>
        <v>0</v>
      </c>
    </row>
    <row r="45" spans="1:22" ht="18" customHeight="1">
      <c r="A45" s="4">
        <v>44</v>
      </c>
      <c r="B45" s="37">
        <v>37353</v>
      </c>
      <c r="C45" s="34" t="s">
        <v>238</v>
      </c>
      <c r="D45" s="34" t="s">
        <v>50</v>
      </c>
      <c r="E45" s="34" t="s">
        <v>12</v>
      </c>
      <c r="F45" s="34" t="s">
        <v>131</v>
      </c>
      <c r="G45" s="21"/>
      <c r="H45" s="21"/>
      <c r="I45" s="21" t="s">
        <v>8</v>
      </c>
      <c r="J45" s="21" t="s">
        <v>227</v>
      </c>
      <c r="L45" s="4">
        <v>11</v>
      </c>
      <c r="M45" s="34" t="s">
        <v>154</v>
      </c>
      <c r="N45" s="10">
        <f>COUNTIF($C$2:$H$847,"山村達也")</f>
        <v>80</v>
      </c>
      <c r="O45" s="10">
        <f t="shared" si="2"/>
        <v>80</v>
      </c>
      <c r="P45" s="24"/>
      <c r="Q45" s="10">
        <f>COUNTIF($C$2:$C$847,"山村達也")</f>
        <v>20</v>
      </c>
      <c r="R45" s="10">
        <f>COUNTIF($D$2:$D$847,"山村達也")</f>
        <v>19</v>
      </c>
      <c r="S45" s="10">
        <f>COUNTIF($E$2:$E$847,"山村達也")</f>
        <v>19</v>
      </c>
      <c r="T45" s="10">
        <f>COUNTIF($F$2:$F$847,"山村達也")</f>
        <v>21</v>
      </c>
      <c r="U45" s="10">
        <f>COUNTIF($G$2:$G$847,"山村達也")</f>
        <v>0</v>
      </c>
      <c r="V45" s="10">
        <f>COUNTIF($H$2:$H$847,"山村達也")</f>
        <v>1</v>
      </c>
    </row>
    <row r="46" spans="1:22" ht="18" customHeight="1">
      <c r="A46" s="4">
        <v>45</v>
      </c>
      <c r="B46" s="37">
        <v>37353</v>
      </c>
      <c r="C46" s="34" t="s">
        <v>214</v>
      </c>
      <c r="D46" s="34" t="s">
        <v>173</v>
      </c>
      <c r="E46" s="34" t="s">
        <v>146</v>
      </c>
      <c r="F46" s="34" t="s">
        <v>185</v>
      </c>
      <c r="G46" s="21"/>
      <c r="H46" s="21"/>
      <c r="I46" s="21" t="s">
        <v>26</v>
      </c>
      <c r="J46" s="21" t="s">
        <v>228</v>
      </c>
      <c r="L46" s="45">
        <v>12</v>
      </c>
      <c r="M46" s="21" t="s">
        <v>219</v>
      </c>
      <c r="N46" s="10">
        <f>COUNTIF($C$2:$H$847,"永見武司")</f>
        <v>80</v>
      </c>
      <c r="O46" s="10">
        <f t="shared" si="2"/>
        <v>80</v>
      </c>
      <c r="P46" s="24"/>
      <c r="Q46" s="10">
        <f>COUNTIF($C$2:$C$847,"永見武司")</f>
        <v>18</v>
      </c>
      <c r="R46" s="10">
        <f>COUNTIF($D$2:$D$847,"永見武司")</f>
        <v>21</v>
      </c>
      <c r="S46" s="10">
        <f>COUNTIF($E$2:$E$847,"永見武司")</f>
        <v>21</v>
      </c>
      <c r="T46" s="10">
        <f>COUNTIF($F$2:$F$847,"永見武司")</f>
        <v>20</v>
      </c>
      <c r="U46" s="10">
        <f>COUNTIF($G$2:$G$847,"永見武司")</f>
        <v>0</v>
      </c>
      <c r="V46" s="10">
        <f>COUNTIF($H$2:$H$847,"永見武司")</f>
        <v>0</v>
      </c>
    </row>
    <row r="47" spans="1:22" ht="18" customHeight="1">
      <c r="A47" s="4">
        <v>46</v>
      </c>
      <c r="B47" s="37">
        <v>37354</v>
      </c>
      <c r="C47" s="34" t="s">
        <v>161</v>
      </c>
      <c r="D47" s="34" t="s">
        <v>153</v>
      </c>
      <c r="E47" s="34" t="s">
        <v>183</v>
      </c>
      <c r="F47" s="34" t="s">
        <v>142</v>
      </c>
      <c r="G47" s="21"/>
      <c r="H47" s="21"/>
      <c r="I47" s="21" t="s">
        <v>228</v>
      </c>
      <c r="J47" s="21" t="s">
        <v>227</v>
      </c>
      <c r="L47" s="4">
        <v>13</v>
      </c>
      <c r="M47" s="34" t="s">
        <v>53</v>
      </c>
      <c r="N47" s="10">
        <f>COUNTIF($C$2:$H$847,"佐藤純一")</f>
        <v>75</v>
      </c>
      <c r="O47" s="10">
        <f t="shared" si="2"/>
        <v>75</v>
      </c>
      <c r="P47" s="24"/>
      <c r="Q47" s="10">
        <f>COUNTIF($C$2:$C$847,"佐藤純一")</f>
        <v>19</v>
      </c>
      <c r="R47" s="10">
        <f>COUNTIF($D$2:$D$847,"佐藤純一")</f>
        <v>20</v>
      </c>
      <c r="S47" s="10">
        <f>COUNTIF($E$2:$E$847,"佐藤純一")</f>
        <v>18</v>
      </c>
      <c r="T47" s="10">
        <f>COUNTIF($F$2:$F$847,"佐藤純一")</f>
        <v>18</v>
      </c>
      <c r="U47" s="10">
        <f>COUNTIF($G$2:$G$847,"佐藤純一")</f>
        <v>0</v>
      </c>
      <c r="V47" s="10">
        <f>COUNTIF($H$2:$H$847,"佐藤純一")</f>
        <v>0</v>
      </c>
    </row>
    <row r="48" spans="1:22" ht="18" customHeight="1">
      <c r="A48" s="4">
        <v>47</v>
      </c>
      <c r="B48" s="37">
        <v>37354</v>
      </c>
      <c r="C48" s="34" t="s">
        <v>179</v>
      </c>
      <c r="D48" s="34" t="s">
        <v>29</v>
      </c>
      <c r="E48" s="34" t="s">
        <v>131</v>
      </c>
      <c r="F48" s="34" t="s">
        <v>238</v>
      </c>
      <c r="G48" s="21"/>
      <c r="H48" s="21"/>
      <c r="I48" s="21" t="s">
        <v>32</v>
      </c>
      <c r="J48" s="21" t="s">
        <v>26</v>
      </c>
      <c r="L48" s="45">
        <v>14</v>
      </c>
      <c r="M48" s="34" t="s">
        <v>204</v>
      </c>
      <c r="N48" s="10">
        <f>COUNTIF($C$2:$H$847,"山﨑夏生")</f>
        <v>71</v>
      </c>
      <c r="O48" s="10">
        <f t="shared" si="2"/>
        <v>71</v>
      </c>
      <c r="P48" s="24"/>
      <c r="Q48" s="10">
        <f>COUNTIF($C$2:$C$847,"山﨑夏生")</f>
        <v>23</v>
      </c>
      <c r="R48" s="10">
        <f>COUNTIF($D$2:$D$847,"山﨑夏生")</f>
        <v>12</v>
      </c>
      <c r="S48" s="10">
        <f>COUNTIF($E$2:$E$847,"山﨑夏生")</f>
        <v>19</v>
      </c>
      <c r="T48" s="10">
        <f>COUNTIF($F$2:$F$847,"山﨑夏生")</f>
        <v>17</v>
      </c>
      <c r="U48" s="10">
        <f>COUNTIF($G$2:$G$847,"山﨑夏生")</f>
        <v>0</v>
      </c>
      <c r="V48" s="10">
        <f>COUNTIF($H$2:$H$847,"山﨑夏生")</f>
        <v>0</v>
      </c>
    </row>
    <row r="49" spans="1:22" ht="18" customHeight="1">
      <c r="A49" s="4">
        <v>48</v>
      </c>
      <c r="B49" s="37">
        <v>37354</v>
      </c>
      <c r="C49" s="34" t="s">
        <v>12</v>
      </c>
      <c r="D49" s="34" t="s">
        <v>213</v>
      </c>
      <c r="E49" s="34" t="s">
        <v>5</v>
      </c>
      <c r="F49" s="34" t="s">
        <v>50</v>
      </c>
      <c r="G49" s="21"/>
      <c r="H49" s="21"/>
      <c r="I49" s="21" t="s">
        <v>8</v>
      </c>
      <c r="J49" s="21" t="s">
        <v>31</v>
      </c>
      <c r="L49" s="4">
        <v>15</v>
      </c>
      <c r="M49" s="36" t="s">
        <v>206</v>
      </c>
      <c r="N49" s="10">
        <f>COUNTIF($C$2:$H$847,"林忠良")</f>
        <v>69</v>
      </c>
      <c r="O49" s="10">
        <f t="shared" si="2"/>
        <v>69</v>
      </c>
      <c r="P49" s="24"/>
      <c r="Q49" s="10">
        <f>COUNTIF($C$2:$C$847,"林忠良")</f>
        <v>17</v>
      </c>
      <c r="R49" s="10">
        <f>COUNTIF($D$2:$D$847,"林忠良")</f>
        <v>20</v>
      </c>
      <c r="S49" s="10">
        <f>COUNTIF($E$2:$E$847,"林忠良")</f>
        <v>17</v>
      </c>
      <c r="T49" s="10">
        <f>COUNTIF($F$2:$F$847,"林忠良")</f>
        <v>15</v>
      </c>
      <c r="U49" s="10">
        <f>COUNTIF($G$2:$G$847,"林忠良")</f>
        <v>0</v>
      </c>
      <c r="V49" s="10">
        <f>COUNTIF($H$2:$H$847,"林忠良")</f>
        <v>0</v>
      </c>
    </row>
    <row r="50" spans="1:22" ht="18" customHeight="1">
      <c r="A50" s="4">
        <v>49</v>
      </c>
      <c r="B50" s="37">
        <v>37355</v>
      </c>
      <c r="C50" s="34" t="s">
        <v>35</v>
      </c>
      <c r="D50" s="34" t="s">
        <v>10</v>
      </c>
      <c r="E50" s="34" t="s">
        <v>166</v>
      </c>
      <c r="F50" s="34" t="s">
        <v>49</v>
      </c>
      <c r="G50" s="21"/>
      <c r="H50" s="21"/>
      <c r="I50" s="21" t="s">
        <v>20</v>
      </c>
      <c r="J50" s="21" t="s">
        <v>13</v>
      </c>
      <c r="L50" s="45">
        <v>16</v>
      </c>
      <c r="M50" s="36" t="s">
        <v>81</v>
      </c>
      <c r="N50" s="10">
        <f>COUNTIF($C$2:$H$847,"丹波幸一")</f>
        <v>67</v>
      </c>
      <c r="O50" s="10">
        <f t="shared" si="2"/>
        <v>67</v>
      </c>
      <c r="P50" s="24"/>
      <c r="Q50" s="10">
        <f>COUNTIF($C$2:$C$847,"丹波幸一")</f>
        <v>17</v>
      </c>
      <c r="R50" s="10">
        <f>COUNTIF($D$2:$D$847,"丹波幸一")</f>
        <v>15</v>
      </c>
      <c r="S50" s="10">
        <f>COUNTIF($E$2:$E$847,"丹波幸一")</f>
        <v>17</v>
      </c>
      <c r="T50" s="10">
        <f>COUNTIF($F$2:$F$847,"丹波幸一")</f>
        <v>18</v>
      </c>
      <c r="U50" s="10">
        <f>COUNTIF($G$2:$G$847,"丹波幸一")</f>
        <v>0</v>
      </c>
      <c r="V50" s="10">
        <f>COUNTIF($H$2:$H$847,"丹波幸一")</f>
        <v>0</v>
      </c>
    </row>
    <row r="51" spans="1:22" ht="18" customHeight="1">
      <c r="A51" s="4">
        <v>50</v>
      </c>
      <c r="B51" s="37">
        <v>37355</v>
      </c>
      <c r="C51" s="34" t="s">
        <v>168</v>
      </c>
      <c r="D51" s="34" t="s">
        <v>16</v>
      </c>
      <c r="E51" s="34" t="s">
        <v>210</v>
      </c>
      <c r="F51" s="34" t="s">
        <v>7</v>
      </c>
      <c r="G51" s="21"/>
      <c r="H51" s="21"/>
      <c r="I51" s="21" t="s">
        <v>38</v>
      </c>
      <c r="J51" s="21" t="s">
        <v>19</v>
      </c>
      <c r="L51" s="4">
        <v>17</v>
      </c>
      <c r="M51" s="21" t="s">
        <v>239</v>
      </c>
      <c r="N51" s="10">
        <f>COUNTIF($C$2:$H$847,"平林岳")</f>
        <v>67</v>
      </c>
      <c r="O51" s="10">
        <f t="shared" si="2"/>
        <v>67</v>
      </c>
      <c r="P51" s="24"/>
      <c r="Q51" s="10">
        <f>COUNTIF($C$2:$C$847,"平林岳")</f>
        <v>18</v>
      </c>
      <c r="R51" s="10">
        <f>COUNTIF($D$2:$D$847,"平林岳")</f>
        <v>19</v>
      </c>
      <c r="S51" s="10">
        <f>COUNTIF($E$2:$E$847,"平林岳")</f>
        <v>11</v>
      </c>
      <c r="T51" s="10">
        <f>COUNTIF($F$2:$F$847,"平林岳")</f>
        <v>19</v>
      </c>
      <c r="U51" s="10">
        <f>COUNTIF($G$2:$G$847,"平林岳")</f>
        <v>0</v>
      </c>
      <c r="V51" s="10">
        <f>COUNTIF($H$2:$H$847,"平林岳")</f>
        <v>0</v>
      </c>
    </row>
    <row r="52" spans="1:22" ht="18" customHeight="1">
      <c r="A52" s="4">
        <v>51</v>
      </c>
      <c r="B52" s="37">
        <v>37355</v>
      </c>
      <c r="C52" s="34" t="s">
        <v>46</v>
      </c>
      <c r="D52" s="34" t="s">
        <v>6</v>
      </c>
      <c r="E52" s="34" t="s">
        <v>163</v>
      </c>
      <c r="F52" s="34" t="s">
        <v>4</v>
      </c>
      <c r="G52" s="21"/>
      <c r="H52" s="21"/>
      <c r="I52" s="21" t="s">
        <v>37</v>
      </c>
      <c r="J52" s="21" t="s">
        <v>14</v>
      </c>
      <c r="L52" s="45">
        <v>18</v>
      </c>
      <c r="M52" s="34" t="s">
        <v>147</v>
      </c>
      <c r="N52" s="10">
        <f>COUNTIF($C$2:$H$847,"良川昌美")</f>
        <v>66</v>
      </c>
      <c r="O52" s="10">
        <f t="shared" si="2"/>
        <v>66</v>
      </c>
      <c r="P52" s="24"/>
      <c r="Q52" s="10">
        <f>COUNTIF($C$2:$C$847,"良川昌美")</f>
        <v>19</v>
      </c>
      <c r="R52" s="10">
        <f>COUNTIF($D$2:$D$847,"良川昌美")</f>
        <v>15</v>
      </c>
      <c r="S52" s="10">
        <f>COUNTIF($E$2:$E$847,"良川昌美")</f>
        <v>15</v>
      </c>
      <c r="T52" s="10">
        <f>COUNTIF($F$2:$F$847,"良川昌美")</f>
        <v>17</v>
      </c>
      <c r="U52" s="10">
        <f>COUNTIF($G$2:$G$847,"良川昌美")</f>
        <v>0</v>
      </c>
      <c r="V52" s="10">
        <f>COUNTIF($H$2:$H$847,"良川昌美")</f>
        <v>0</v>
      </c>
    </row>
    <row r="53" spans="1:22" ht="18" customHeight="1">
      <c r="A53" s="4">
        <v>52</v>
      </c>
      <c r="B53" s="37">
        <v>37355</v>
      </c>
      <c r="C53" s="34" t="s">
        <v>131</v>
      </c>
      <c r="D53" s="34" t="s">
        <v>238</v>
      </c>
      <c r="E53" s="34" t="s">
        <v>29</v>
      </c>
      <c r="F53" s="34" t="s">
        <v>148</v>
      </c>
      <c r="G53" s="21"/>
      <c r="H53" s="21"/>
      <c r="I53" s="21" t="s">
        <v>32</v>
      </c>
      <c r="J53" s="21" t="s">
        <v>26</v>
      </c>
      <c r="L53" s="4">
        <v>19</v>
      </c>
      <c r="M53" s="21" t="s">
        <v>220</v>
      </c>
      <c r="N53" s="10">
        <f>COUNTIF($C$2:$H$847,"小寺昌治")</f>
        <v>66</v>
      </c>
      <c r="O53" s="10">
        <f t="shared" si="2"/>
        <v>66</v>
      </c>
      <c r="P53" s="24"/>
      <c r="Q53" s="10">
        <f>COUNTIF($C$2:$C$847,"小寺昌治")</f>
        <v>15</v>
      </c>
      <c r="R53" s="10">
        <f>COUNTIF($D$2:$D$847,"小寺昌治")</f>
        <v>17</v>
      </c>
      <c r="S53" s="10">
        <f>COUNTIF($E$2:$E$847,"小寺昌治")</f>
        <v>14</v>
      </c>
      <c r="T53" s="10">
        <f>COUNTIF($F$2:$F$847,"小寺昌治")</f>
        <v>20</v>
      </c>
      <c r="U53" s="10">
        <f>COUNTIF($G$2:$G$847,"小寺昌治")</f>
        <v>0</v>
      </c>
      <c r="V53" s="10">
        <f>COUNTIF($H$2:$H$847,"小寺昌治")</f>
        <v>0</v>
      </c>
    </row>
    <row r="54" spans="1:22" ht="18" customHeight="1">
      <c r="A54" s="4">
        <v>53</v>
      </c>
      <c r="B54" s="37">
        <v>37355</v>
      </c>
      <c r="C54" s="34" t="s">
        <v>142</v>
      </c>
      <c r="D54" s="34" t="s">
        <v>183</v>
      </c>
      <c r="E54" s="34" t="s">
        <v>182</v>
      </c>
      <c r="F54" s="34" t="s">
        <v>153</v>
      </c>
      <c r="G54" s="21"/>
      <c r="H54" s="21"/>
      <c r="I54" s="21" t="s">
        <v>228</v>
      </c>
      <c r="J54" s="21" t="s">
        <v>227</v>
      </c>
      <c r="L54" s="45">
        <v>20</v>
      </c>
      <c r="M54" s="21" t="s">
        <v>183</v>
      </c>
      <c r="N54" s="10">
        <f>COUNTIF($C$2:$H$847,"藤本典征")</f>
        <v>44</v>
      </c>
      <c r="O54" s="10">
        <f t="shared" si="2"/>
        <v>44</v>
      </c>
      <c r="P54" s="24"/>
      <c r="Q54" s="10">
        <f>COUNTIF($C$2:$C$847,"藤本典征")</f>
        <v>11</v>
      </c>
      <c r="R54" s="10">
        <f>COUNTIF($D$2:$D$847,"藤本典征")</f>
        <v>8</v>
      </c>
      <c r="S54" s="10">
        <f>COUNTIF($E$2:$E$847,"藤本典征")</f>
        <v>12</v>
      </c>
      <c r="T54" s="10">
        <f>COUNTIF($F$2:$F$847,"藤本典征")</f>
        <v>13</v>
      </c>
      <c r="U54" s="10">
        <f>COUNTIF($G$2:$G$847,"藤本典征")</f>
        <v>0</v>
      </c>
      <c r="V54" s="10">
        <f>COUNTIF($H$2:$H$847,"藤本典征")</f>
        <v>0</v>
      </c>
    </row>
    <row r="55" spans="1:22" ht="18" customHeight="1">
      <c r="A55" s="4">
        <v>54</v>
      </c>
      <c r="B55" s="37">
        <v>37356</v>
      </c>
      <c r="C55" s="34" t="s">
        <v>148</v>
      </c>
      <c r="D55" s="34" t="s">
        <v>179</v>
      </c>
      <c r="E55" s="34" t="s">
        <v>238</v>
      </c>
      <c r="F55" s="34" t="s">
        <v>29</v>
      </c>
      <c r="G55" s="21"/>
      <c r="H55" s="21"/>
      <c r="I55" s="21" t="s">
        <v>32</v>
      </c>
      <c r="J55" s="21" t="s">
        <v>26</v>
      </c>
      <c r="L55" s="4">
        <v>21</v>
      </c>
      <c r="M55" s="36" t="s">
        <v>91</v>
      </c>
      <c r="N55" s="10">
        <f>COUNTIF($C$2:$H$847,"飯塚富司")</f>
        <v>38</v>
      </c>
      <c r="O55" s="10">
        <f t="shared" si="2"/>
        <v>38</v>
      </c>
      <c r="P55" s="24"/>
      <c r="Q55" s="10">
        <f>COUNTIF($C$2:$C$847,"飯塚富司")</f>
        <v>11</v>
      </c>
      <c r="R55" s="10">
        <f>COUNTIF($D$2:$D$847,"飯塚富司")</f>
        <v>14</v>
      </c>
      <c r="S55" s="10">
        <f>COUNTIF($E$2:$E$847,"飯塚富司")</f>
        <v>5</v>
      </c>
      <c r="T55" s="10">
        <f>COUNTIF($F$2:$F$847,"飯塚富司")</f>
        <v>8</v>
      </c>
      <c r="U55" s="10">
        <f>COUNTIF($G$2:$G$847,"飯塚富司")</f>
        <v>0</v>
      </c>
      <c r="V55" s="10">
        <f>COUNTIF($H$2:$H$847,"飯塚富司")</f>
        <v>0</v>
      </c>
    </row>
    <row r="56" spans="1:22" ht="18" customHeight="1">
      <c r="A56" s="4">
        <v>55</v>
      </c>
      <c r="B56" s="37">
        <v>37356</v>
      </c>
      <c r="C56" s="34" t="s">
        <v>4</v>
      </c>
      <c r="D56" s="34" t="s">
        <v>144</v>
      </c>
      <c r="E56" s="34" t="s">
        <v>6</v>
      </c>
      <c r="F56" s="34" t="s">
        <v>163</v>
      </c>
      <c r="G56" s="21"/>
      <c r="H56" s="21"/>
      <c r="I56" s="21" t="s">
        <v>37</v>
      </c>
      <c r="J56" s="21" t="s">
        <v>14</v>
      </c>
      <c r="L56" s="45">
        <v>22</v>
      </c>
      <c r="M56" s="36" t="s">
        <v>96</v>
      </c>
      <c r="N56" s="10">
        <f>COUNTIF($C$2:$H$847,"津川力")</f>
        <v>36</v>
      </c>
      <c r="O56" s="10">
        <f t="shared" si="2"/>
        <v>36</v>
      </c>
      <c r="P56" s="24"/>
      <c r="Q56" s="10">
        <f>COUNTIF($C$2:$C$847,"津川力")</f>
        <v>3</v>
      </c>
      <c r="R56" s="10">
        <f>COUNTIF($D$2:$D$847,"津川力")</f>
        <v>8</v>
      </c>
      <c r="S56" s="10">
        <f>COUNTIF($E$2:$E$847,"津川力")</f>
        <v>16</v>
      </c>
      <c r="T56" s="10">
        <f>COUNTIF($F$2:$F$847,"津川力")</f>
        <v>9</v>
      </c>
      <c r="U56" s="10">
        <f>COUNTIF($G$2:$G$847,"津川力")</f>
        <v>0</v>
      </c>
      <c r="V56" s="10">
        <f>COUNTIF($H$2:$H$847,"津川力")</f>
        <v>0</v>
      </c>
    </row>
    <row r="57" spans="1:22" ht="18" customHeight="1">
      <c r="A57" s="4">
        <v>56</v>
      </c>
      <c r="B57" s="37">
        <v>37356</v>
      </c>
      <c r="C57" s="34" t="s">
        <v>7</v>
      </c>
      <c r="D57" s="34" t="s">
        <v>72</v>
      </c>
      <c r="E57" s="34" t="s">
        <v>16</v>
      </c>
      <c r="F57" s="34" t="s">
        <v>210</v>
      </c>
      <c r="G57" s="21"/>
      <c r="H57" s="21"/>
      <c r="I57" s="21" t="s">
        <v>38</v>
      </c>
      <c r="J57" s="21" t="s">
        <v>19</v>
      </c>
      <c r="L57" s="4">
        <v>23</v>
      </c>
      <c r="M57" s="36" t="s">
        <v>92</v>
      </c>
      <c r="N57" s="10">
        <f>COUNTIF($C$2:$H$847,"白井一行")</f>
        <v>15</v>
      </c>
      <c r="O57" s="10">
        <f t="shared" si="2"/>
        <v>15</v>
      </c>
      <c r="P57" s="24"/>
      <c r="Q57" s="10">
        <f>COUNTIF($C$2:$C$847,"白井一行")</f>
        <v>5</v>
      </c>
      <c r="R57" s="10">
        <f>COUNTIF($D$2:$D$847,"白井一行")</f>
        <v>3</v>
      </c>
      <c r="S57" s="10">
        <f>COUNTIF($E$2:$E$847,"白井一行")</f>
        <v>5</v>
      </c>
      <c r="T57" s="10">
        <f>COUNTIF($F$2:$F$847,"白井一行")</f>
        <v>2</v>
      </c>
      <c r="U57" s="10">
        <f>COUNTIF($G$2:$G$847,"白井一行")</f>
        <v>0</v>
      </c>
      <c r="V57" s="10">
        <f>COUNTIF($H$2:$H$847,"白井一行")</f>
        <v>0</v>
      </c>
    </row>
    <row r="58" spans="1:22" ht="18" customHeight="1">
      <c r="A58" s="4">
        <v>57</v>
      </c>
      <c r="B58" s="37">
        <v>37356</v>
      </c>
      <c r="C58" s="34" t="s">
        <v>153</v>
      </c>
      <c r="D58" s="34" t="s">
        <v>182</v>
      </c>
      <c r="E58" s="34" t="s">
        <v>161</v>
      </c>
      <c r="F58" s="34" t="s">
        <v>183</v>
      </c>
      <c r="G58" s="21"/>
      <c r="H58" s="21"/>
      <c r="I58" s="21" t="s">
        <v>228</v>
      </c>
      <c r="J58" s="21" t="s">
        <v>227</v>
      </c>
      <c r="L58" s="45">
        <v>24</v>
      </c>
      <c r="M58" s="34" t="s">
        <v>136</v>
      </c>
      <c r="N58" s="10">
        <f>COUNTIF($C$2:$H$847,"杉本大成")</f>
        <v>14</v>
      </c>
      <c r="O58" s="10">
        <f t="shared" si="2"/>
        <v>14</v>
      </c>
      <c r="P58" s="24"/>
      <c r="Q58" s="10">
        <f>COUNTIF($C$2:$C$847,"杉本大成")</f>
        <v>4</v>
      </c>
      <c r="R58" s="10">
        <f>COUNTIF($D$2:$D$847,"杉本大成")</f>
        <v>1</v>
      </c>
      <c r="S58" s="10">
        <f>COUNTIF($E$2:$E$847,"杉本大成")</f>
        <v>5</v>
      </c>
      <c r="T58" s="10">
        <f>COUNTIF($F$2:$F$847,"杉本大成")</f>
        <v>4</v>
      </c>
      <c r="U58" s="10">
        <f>COUNTIF($G$2:$G$847,"杉本大成")</f>
        <v>0</v>
      </c>
      <c r="V58" s="10">
        <f>COUNTIF($H$2:$H$847,"杉本大成")</f>
        <v>0</v>
      </c>
    </row>
    <row r="59" spans="1:22" ht="18" customHeight="1">
      <c r="A59" s="4">
        <v>58</v>
      </c>
      <c r="B59" s="37">
        <v>37356</v>
      </c>
      <c r="C59" s="34" t="s">
        <v>5</v>
      </c>
      <c r="D59" s="34" t="s">
        <v>12</v>
      </c>
      <c r="E59" s="34" t="s">
        <v>30</v>
      </c>
      <c r="F59" s="34" t="s">
        <v>213</v>
      </c>
      <c r="G59" s="21"/>
      <c r="H59" s="21"/>
      <c r="I59" s="21" t="s">
        <v>8</v>
      </c>
      <c r="J59" s="21" t="s">
        <v>31</v>
      </c>
      <c r="L59" s="4">
        <v>25</v>
      </c>
      <c r="M59" s="21" t="s">
        <v>222</v>
      </c>
      <c r="N59" s="10">
        <f>COUNTIF($C$2:$H$847,"金子栄")</f>
        <v>12</v>
      </c>
      <c r="O59" s="10">
        <f t="shared" si="2"/>
        <v>12</v>
      </c>
      <c r="P59" s="24"/>
      <c r="Q59" s="10">
        <f>COUNTIF($C$2:$C$847,"金子栄")</f>
        <v>6</v>
      </c>
      <c r="R59" s="10">
        <f>COUNTIF($D$2:$D$847,"金子栄")</f>
        <v>3</v>
      </c>
      <c r="S59" s="10">
        <f>COUNTIF($E$2:$E$847,"金子栄")</f>
        <v>2</v>
      </c>
      <c r="T59" s="10">
        <f>COUNTIF($F$2:$F$847,"金子栄")</f>
        <v>1</v>
      </c>
      <c r="U59" s="10">
        <f>COUNTIF($G$2:$G$847,"金子栄")</f>
        <v>0</v>
      </c>
      <c r="V59" s="10">
        <f>COUNTIF($H$2:$H$847,"金子栄")</f>
        <v>0</v>
      </c>
    </row>
    <row r="60" spans="1:22" ht="18" customHeight="1">
      <c r="A60" s="4">
        <v>59</v>
      </c>
      <c r="B60" s="37">
        <v>37356</v>
      </c>
      <c r="C60" s="34" t="s">
        <v>49</v>
      </c>
      <c r="D60" s="34" t="s">
        <v>175</v>
      </c>
      <c r="E60" s="34" t="s">
        <v>10</v>
      </c>
      <c r="F60" s="34" t="s">
        <v>166</v>
      </c>
      <c r="G60" s="21"/>
      <c r="H60" s="21"/>
      <c r="I60" s="21" t="s">
        <v>20</v>
      </c>
      <c r="J60" s="21" t="s">
        <v>13</v>
      </c>
      <c r="L60" s="45">
        <v>26</v>
      </c>
      <c r="M60" s="21" t="s">
        <v>226</v>
      </c>
      <c r="N60" s="10">
        <f>COUNTIF($C$2:$H$847,"岡田寛")</f>
        <v>4</v>
      </c>
      <c r="O60" s="10">
        <f t="shared" si="2"/>
        <v>4</v>
      </c>
      <c r="P60" s="24"/>
      <c r="Q60" s="10">
        <f>COUNTIF($C$2:$C$847,"岡田寛")</f>
        <v>1</v>
      </c>
      <c r="R60" s="10">
        <f>COUNTIF($D$2:$D$847,"岡田寛")</f>
        <v>1</v>
      </c>
      <c r="S60" s="10">
        <f>COUNTIF($E$2:$E$847,"岡田寛")</f>
        <v>1</v>
      </c>
      <c r="T60" s="10">
        <f>COUNTIF($F$2:$F$847,"岡田寛")</f>
        <v>1</v>
      </c>
      <c r="U60" s="10">
        <f>COUNTIF($G$2:$G$847,"岡田寛")</f>
        <v>0</v>
      </c>
      <c r="V60" s="10">
        <f>COUNTIF($H$2:$H$847,"岡田寛")</f>
        <v>0</v>
      </c>
    </row>
    <row r="61" spans="1:22" ht="18" customHeight="1">
      <c r="A61" s="4">
        <v>60</v>
      </c>
      <c r="B61" s="37">
        <v>37357</v>
      </c>
      <c r="C61" s="34" t="s">
        <v>166</v>
      </c>
      <c r="D61" s="34" t="s">
        <v>35</v>
      </c>
      <c r="E61" s="34" t="s">
        <v>175</v>
      </c>
      <c r="F61" s="34" t="s">
        <v>10</v>
      </c>
      <c r="G61" s="21"/>
      <c r="H61" s="21"/>
      <c r="I61" s="21" t="s">
        <v>20</v>
      </c>
      <c r="J61" s="21" t="s">
        <v>13</v>
      </c>
      <c r="L61" s="4">
        <v>27</v>
      </c>
      <c r="M61" s="21" t="s">
        <v>225</v>
      </c>
      <c r="N61" s="10">
        <f>COUNTIF($C$2:$H$847,"新屋晃")</f>
        <v>0</v>
      </c>
      <c r="O61" s="10">
        <f t="shared" si="2"/>
        <v>0</v>
      </c>
      <c r="P61" s="10"/>
      <c r="Q61" s="10">
        <f>COUNTIF($C$2:$C$847,"新屋晃")</f>
        <v>0</v>
      </c>
      <c r="R61" s="10">
        <f>COUNTIF($D$2:$D$847,"新屋晃")</f>
        <v>0</v>
      </c>
      <c r="S61" s="10">
        <f>COUNTIF($E$2:$E$847,"新屋晃")</f>
        <v>0</v>
      </c>
      <c r="T61" s="10">
        <f>COUNTIF($F$2:$F$847,"新屋晃")</f>
        <v>0</v>
      </c>
      <c r="U61" s="10">
        <f>COUNTIF($G$2:$G$847,"新屋晃")</f>
        <v>0</v>
      </c>
      <c r="V61" s="10">
        <f>COUNTIF($H$2:$H$847,"新屋晃")</f>
        <v>0</v>
      </c>
    </row>
    <row r="62" spans="1:22" ht="18" customHeight="1">
      <c r="A62" s="4">
        <v>61</v>
      </c>
      <c r="B62" s="37">
        <v>37357</v>
      </c>
      <c r="C62" s="34" t="s">
        <v>163</v>
      </c>
      <c r="D62" s="34" t="s">
        <v>46</v>
      </c>
      <c r="E62" s="34" t="s">
        <v>144</v>
      </c>
      <c r="F62" s="34" t="s">
        <v>6</v>
      </c>
      <c r="G62" s="21"/>
      <c r="H62" s="21"/>
      <c r="I62" s="21" t="s">
        <v>37</v>
      </c>
      <c r="J62" s="21" t="s">
        <v>14</v>
      </c>
      <c r="L62" s="45">
        <v>28</v>
      </c>
      <c r="M62" s="21" t="s">
        <v>236</v>
      </c>
      <c r="N62" s="10">
        <f>COUNTIF($C$2:$H$847,"深見大隆")</f>
        <v>0</v>
      </c>
      <c r="O62" s="10">
        <f t="shared" si="2"/>
        <v>0</v>
      </c>
      <c r="P62" s="10"/>
      <c r="Q62" s="10">
        <f>COUNTIF($C$2:$C$847,"深見大隆")</f>
        <v>0</v>
      </c>
      <c r="R62" s="10">
        <f>COUNTIF($D$2:$D$847,"深見大隆")</f>
        <v>0</v>
      </c>
      <c r="S62" s="10">
        <f>COUNTIF($E$2:$E$847,"深見大隆")</f>
        <v>0</v>
      </c>
      <c r="T62" s="10">
        <f>COUNTIF($F$2:$F$847,"深見大隆")</f>
        <v>0</v>
      </c>
      <c r="U62" s="10">
        <f>COUNTIF($G$2:$G$847,"深見大隆")</f>
        <v>0</v>
      </c>
      <c r="V62" s="10">
        <f>COUNTIF($H$2:$H$847,"深見大隆")</f>
        <v>0</v>
      </c>
    </row>
    <row r="63" spans="1:22" ht="18" customHeight="1">
      <c r="A63" s="4">
        <v>62</v>
      </c>
      <c r="B63" s="37">
        <v>37358</v>
      </c>
      <c r="C63" s="34" t="s">
        <v>6</v>
      </c>
      <c r="D63" s="34" t="s">
        <v>4</v>
      </c>
      <c r="E63" s="34" t="s">
        <v>46</v>
      </c>
      <c r="F63" s="34" t="s">
        <v>144</v>
      </c>
      <c r="G63" s="21"/>
      <c r="H63" s="21"/>
      <c r="I63" s="21" t="s">
        <v>38</v>
      </c>
      <c r="J63" s="21" t="s">
        <v>13</v>
      </c>
      <c r="L63" s="4">
        <v>30</v>
      </c>
      <c r="M63" s="21" t="s">
        <v>127</v>
      </c>
      <c r="N63" s="10"/>
      <c r="O63" s="10"/>
      <c r="P63" s="10"/>
      <c r="Q63" s="10">
        <f t="shared" ref="Q63:V63" si="3">SUM(Q35:Q62)</f>
        <v>423</v>
      </c>
      <c r="R63" s="10">
        <f t="shared" si="3"/>
        <v>423</v>
      </c>
      <c r="S63" s="10">
        <f t="shared" si="3"/>
        <v>423</v>
      </c>
      <c r="T63" s="10">
        <f t="shared" si="3"/>
        <v>423</v>
      </c>
      <c r="U63" s="10">
        <f t="shared" si="3"/>
        <v>3</v>
      </c>
      <c r="V63" s="10">
        <f t="shared" si="3"/>
        <v>3</v>
      </c>
    </row>
    <row r="64" spans="1:22" ht="18" customHeight="1">
      <c r="A64" s="4">
        <v>63</v>
      </c>
      <c r="B64" s="37">
        <v>37358</v>
      </c>
      <c r="C64" s="34" t="s">
        <v>29</v>
      </c>
      <c r="D64" s="34" t="s">
        <v>131</v>
      </c>
      <c r="E64" s="34" t="s">
        <v>179</v>
      </c>
      <c r="F64" s="34" t="s">
        <v>5</v>
      </c>
      <c r="G64" s="21"/>
      <c r="H64" s="21"/>
      <c r="I64" s="21" t="s">
        <v>32</v>
      </c>
      <c r="J64" s="21" t="s">
        <v>228</v>
      </c>
      <c r="L64" s="4">
        <v>31</v>
      </c>
      <c r="M64" s="21" t="s">
        <v>346</v>
      </c>
      <c r="N64" s="10"/>
      <c r="O64" s="10"/>
      <c r="P64" s="10"/>
      <c r="Q64" s="10">
        <f t="shared" ref="Q64:V64" si="4">Q31+Q63</f>
        <v>846</v>
      </c>
      <c r="R64" s="10">
        <f t="shared" si="4"/>
        <v>846</v>
      </c>
      <c r="S64" s="10">
        <f t="shared" si="4"/>
        <v>846</v>
      </c>
      <c r="T64" s="10">
        <f t="shared" si="4"/>
        <v>846</v>
      </c>
      <c r="U64" s="10">
        <f t="shared" si="4"/>
        <v>6</v>
      </c>
      <c r="V64" s="10">
        <f t="shared" si="4"/>
        <v>6</v>
      </c>
    </row>
    <row r="65" spans="1:22" ht="18" customHeight="1">
      <c r="A65" s="4">
        <v>64</v>
      </c>
      <c r="B65" s="37">
        <v>37358</v>
      </c>
      <c r="C65" s="34" t="s">
        <v>185</v>
      </c>
      <c r="D65" s="34" t="s">
        <v>50</v>
      </c>
      <c r="E65" s="34" t="s">
        <v>47</v>
      </c>
      <c r="F65" s="34" t="s">
        <v>173</v>
      </c>
      <c r="G65" s="21"/>
      <c r="H65" s="21"/>
      <c r="I65" s="21" t="s">
        <v>227</v>
      </c>
      <c r="J65" s="21" t="s">
        <v>31</v>
      </c>
    </row>
    <row r="66" spans="1:22" ht="18" customHeight="1">
      <c r="A66" s="4">
        <v>65</v>
      </c>
      <c r="B66" s="37">
        <v>37358</v>
      </c>
      <c r="C66" s="34" t="s">
        <v>23</v>
      </c>
      <c r="D66" s="34" t="s">
        <v>161</v>
      </c>
      <c r="E66" s="36" t="s">
        <v>142</v>
      </c>
      <c r="F66" s="34" t="s">
        <v>182</v>
      </c>
      <c r="G66" s="21"/>
      <c r="H66" s="21"/>
      <c r="I66" s="21" t="s">
        <v>26</v>
      </c>
      <c r="J66" s="21" t="s">
        <v>8</v>
      </c>
    </row>
    <row r="67" spans="1:22" ht="18" customHeight="1">
      <c r="A67" s="4">
        <v>66</v>
      </c>
      <c r="B67" s="37">
        <v>37358</v>
      </c>
      <c r="C67" s="34" t="s">
        <v>16</v>
      </c>
      <c r="D67" s="34" t="s">
        <v>7</v>
      </c>
      <c r="E67" s="34" t="s">
        <v>168</v>
      </c>
      <c r="F67" s="34" t="s">
        <v>72</v>
      </c>
      <c r="G67" s="21"/>
      <c r="H67" s="21"/>
      <c r="I67" s="21" t="s">
        <v>19</v>
      </c>
      <c r="J67" s="21" t="s">
        <v>14</v>
      </c>
    </row>
    <row r="68" spans="1:22" ht="18" customHeight="1">
      <c r="A68" s="4">
        <v>67</v>
      </c>
      <c r="B68" s="37">
        <v>37359</v>
      </c>
      <c r="C68" s="34" t="s">
        <v>182</v>
      </c>
      <c r="D68" s="34" t="s">
        <v>142</v>
      </c>
      <c r="E68" s="34" t="s">
        <v>153</v>
      </c>
      <c r="F68" s="34" t="s">
        <v>161</v>
      </c>
      <c r="G68" s="21"/>
      <c r="H68" s="21"/>
      <c r="I68" s="21" t="s">
        <v>26</v>
      </c>
      <c r="J68" s="21" t="s">
        <v>8</v>
      </c>
    </row>
    <row r="69" spans="1:22" ht="18" customHeight="1">
      <c r="A69" s="4">
        <v>68</v>
      </c>
      <c r="B69" s="37">
        <v>37359</v>
      </c>
      <c r="C69" s="34" t="s">
        <v>72</v>
      </c>
      <c r="D69" s="34" t="s">
        <v>210</v>
      </c>
      <c r="E69" s="34" t="s">
        <v>7</v>
      </c>
      <c r="F69" s="34" t="s">
        <v>168</v>
      </c>
      <c r="G69" s="21"/>
      <c r="H69" s="21"/>
      <c r="I69" s="21" t="s">
        <v>19</v>
      </c>
      <c r="J69" s="21" t="s">
        <v>14</v>
      </c>
    </row>
    <row r="70" spans="1:22" ht="18" customHeight="1">
      <c r="A70" s="4">
        <v>69</v>
      </c>
      <c r="B70" s="37">
        <v>37359</v>
      </c>
      <c r="C70" s="34" t="s">
        <v>213</v>
      </c>
      <c r="D70" s="34" t="s">
        <v>148</v>
      </c>
      <c r="E70" s="34" t="s">
        <v>211</v>
      </c>
      <c r="F70" s="34" t="s">
        <v>238</v>
      </c>
      <c r="G70" s="21"/>
      <c r="H70" s="21"/>
      <c r="I70" s="21" t="s">
        <v>32</v>
      </c>
      <c r="J70" s="21" t="s">
        <v>228</v>
      </c>
    </row>
    <row r="71" spans="1:22" ht="18" customHeight="1">
      <c r="A71" s="4">
        <v>70</v>
      </c>
      <c r="B71" s="37">
        <v>37359</v>
      </c>
      <c r="C71" s="34" t="s">
        <v>173</v>
      </c>
      <c r="D71" s="34" t="s">
        <v>47</v>
      </c>
      <c r="E71" s="34" t="s">
        <v>183</v>
      </c>
      <c r="F71" s="34" t="s">
        <v>50</v>
      </c>
      <c r="G71" s="21"/>
      <c r="H71" s="21"/>
      <c r="I71" s="21" t="s">
        <v>227</v>
      </c>
      <c r="J71" s="21" t="s">
        <v>31</v>
      </c>
    </row>
    <row r="72" spans="1:22" ht="18" customHeight="1">
      <c r="A72" s="4">
        <v>71</v>
      </c>
      <c r="B72" s="37">
        <v>37359</v>
      </c>
      <c r="C72" s="34" t="s">
        <v>10</v>
      </c>
      <c r="D72" s="34" t="s">
        <v>49</v>
      </c>
      <c r="E72" s="34" t="s">
        <v>35</v>
      </c>
      <c r="F72" s="34" t="s">
        <v>175</v>
      </c>
      <c r="G72" s="21"/>
      <c r="H72" s="21"/>
      <c r="I72" s="21" t="s">
        <v>37</v>
      </c>
      <c r="J72" s="21" t="s">
        <v>20</v>
      </c>
    </row>
    <row r="73" spans="1:22" ht="18" customHeight="1">
      <c r="A73" s="4">
        <v>72</v>
      </c>
      <c r="B73" s="37">
        <v>37359</v>
      </c>
      <c r="C73" s="34" t="s">
        <v>144</v>
      </c>
      <c r="D73" s="34" t="s">
        <v>163</v>
      </c>
      <c r="E73" s="34" t="s">
        <v>4</v>
      </c>
      <c r="F73" s="34" t="s">
        <v>46</v>
      </c>
      <c r="G73" s="21"/>
      <c r="H73" s="21"/>
      <c r="I73" s="21" t="s">
        <v>38</v>
      </c>
      <c r="J73" s="21" t="s">
        <v>13</v>
      </c>
    </row>
    <row r="74" spans="1:22" ht="18" customHeight="1">
      <c r="A74" s="4">
        <v>73</v>
      </c>
      <c r="B74" s="37">
        <v>37360</v>
      </c>
      <c r="C74" s="34" t="s">
        <v>161</v>
      </c>
      <c r="D74" s="36" t="s">
        <v>153</v>
      </c>
      <c r="E74" s="34" t="s">
        <v>23</v>
      </c>
      <c r="F74" s="34" t="s">
        <v>142</v>
      </c>
      <c r="G74" s="21"/>
      <c r="H74" s="21"/>
      <c r="I74" s="21" t="s">
        <v>26</v>
      </c>
      <c r="J74" s="21" t="s">
        <v>8</v>
      </c>
      <c r="M74" s="13"/>
      <c r="N74" s="24"/>
      <c r="O74" s="24"/>
      <c r="P74" s="24"/>
      <c r="Q74" s="24"/>
      <c r="R74" s="24"/>
      <c r="S74" s="24"/>
      <c r="T74" s="24"/>
      <c r="U74" s="24"/>
      <c r="V74" s="24"/>
    </row>
    <row r="75" spans="1:22" ht="18" customHeight="1">
      <c r="A75" s="4">
        <v>74</v>
      </c>
      <c r="B75" s="37">
        <v>37360</v>
      </c>
      <c r="C75" s="34" t="s">
        <v>211</v>
      </c>
      <c r="D75" s="34" t="s">
        <v>5</v>
      </c>
      <c r="E75" s="34" t="s">
        <v>12</v>
      </c>
      <c r="F75" s="34" t="s">
        <v>179</v>
      </c>
      <c r="G75" s="21"/>
      <c r="H75" s="21"/>
      <c r="I75" s="21" t="s">
        <v>32</v>
      </c>
      <c r="J75" s="21" t="s">
        <v>228</v>
      </c>
      <c r="M75" s="13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37360</v>
      </c>
      <c r="C76" s="34" t="s">
        <v>175</v>
      </c>
      <c r="D76" s="34" t="s">
        <v>166</v>
      </c>
      <c r="E76" s="34" t="s">
        <v>49</v>
      </c>
      <c r="F76" s="34" t="s">
        <v>35</v>
      </c>
      <c r="G76" s="21"/>
      <c r="H76" s="21"/>
      <c r="I76" s="21" t="s">
        <v>37</v>
      </c>
      <c r="J76" s="21" t="s">
        <v>20</v>
      </c>
      <c r="M76" s="13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37360</v>
      </c>
      <c r="C77" s="36" t="s">
        <v>168</v>
      </c>
      <c r="D77" s="34" t="s">
        <v>16</v>
      </c>
      <c r="E77" s="34" t="s">
        <v>210</v>
      </c>
      <c r="F77" s="34" t="s">
        <v>7</v>
      </c>
      <c r="G77" s="21"/>
      <c r="H77" s="21"/>
      <c r="I77" s="21" t="s">
        <v>19</v>
      </c>
      <c r="J77" s="21" t="s">
        <v>14</v>
      </c>
      <c r="M77" s="13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37360</v>
      </c>
      <c r="C78" s="34" t="s">
        <v>46</v>
      </c>
      <c r="D78" s="34" t="s">
        <v>6</v>
      </c>
      <c r="E78" s="34" t="s">
        <v>163</v>
      </c>
      <c r="F78" s="34" t="s">
        <v>4</v>
      </c>
      <c r="G78" s="21"/>
      <c r="H78" s="21"/>
      <c r="I78" s="21" t="s">
        <v>38</v>
      </c>
      <c r="J78" s="21" t="s">
        <v>13</v>
      </c>
      <c r="M78" s="13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37360</v>
      </c>
      <c r="C79" s="34" t="s">
        <v>50</v>
      </c>
      <c r="D79" s="34" t="s">
        <v>214</v>
      </c>
      <c r="E79" s="34" t="s">
        <v>185</v>
      </c>
      <c r="F79" s="34" t="s">
        <v>47</v>
      </c>
      <c r="G79" s="21"/>
      <c r="H79" s="21"/>
      <c r="I79" s="21" t="s">
        <v>227</v>
      </c>
      <c r="J79" s="21" t="s">
        <v>31</v>
      </c>
      <c r="M79" s="13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37361</v>
      </c>
      <c r="C80" s="34" t="s">
        <v>179</v>
      </c>
      <c r="D80" s="34" t="s">
        <v>29</v>
      </c>
      <c r="E80" s="34" t="s">
        <v>131</v>
      </c>
      <c r="F80" s="34" t="s">
        <v>211</v>
      </c>
      <c r="G80" s="21"/>
      <c r="H80" s="21"/>
      <c r="I80" s="21" t="s">
        <v>8</v>
      </c>
      <c r="J80" s="21" t="s">
        <v>32</v>
      </c>
      <c r="M80" s="13"/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37361</v>
      </c>
      <c r="C81" s="34" t="s">
        <v>47</v>
      </c>
      <c r="D81" s="34" t="s">
        <v>185</v>
      </c>
      <c r="E81" s="34" t="s">
        <v>229</v>
      </c>
      <c r="F81" s="34" t="s">
        <v>214</v>
      </c>
      <c r="G81" s="21"/>
      <c r="H81" s="21"/>
      <c r="I81" s="21" t="s">
        <v>26</v>
      </c>
      <c r="J81" s="21" t="s">
        <v>227</v>
      </c>
      <c r="M81" s="13"/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37361</v>
      </c>
      <c r="C82" s="34" t="s">
        <v>12</v>
      </c>
      <c r="D82" s="34" t="s">
        <v>238</v>
      </c>
      <c r="E82" s="34" t="s">
        <v>213</v>
      </c>
      <c r="F82" s="34" t="s">
        <v>183</v>
      </c>
      <c r="G82" s="21"/>
      <c r="H82" s="21"/>
      <c r="I82" s="21" t="s">
        <v>31</v>
      </c>
      <c r="J82" s="21" t="s">
        <v>228</v>
      </c>
      <c r="M82" s="13"/>
      <c r="N82" s="24"/>
      <c r="O82" s="24"/>
      <c r="P82" s="24"/>
      <c r="Q82" s="24"/>
      <c r="R82" s="24"/>
      <c r="S82" s="24"/>
      <c r="T82" s="24"/>
      <c r="U82" s="24"/>
      <c r="V82" s="24"/>
    </row>
    <row r="83" spans="1:22" ht="18" customHeight="1">
      <c r="A83" s="4">
        <v>82</v>
      </c>
      <c r="B83" s="37">
        <v>37362</v>
      </c>
      <c r="C83" s="34" t="s">
        <v>229</v>
      </c>
      <c r="D83" s="34" t="s">
        <v>182</v>
      </c>
      <c r="E83" s="34" t="s">
        <v>173</v>
      </c>
      <c r="F83" s="34" t="s">
        <v>23</v>
      </c>
      <c r="G83" s="21"/>
      <c r="H83" s="21"/>
      <c r="I83" s="21" t="s">
        <v>26</v>
      </c>
      <c r="J83" s="21" t="s">
        <v>227</v>
      </c>
      <c r="M83" s="13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37362</v>
      </c>
      <c r="C84" s="34" t="s">
        <v>35</v>
      </c>
      <c r="D84" s="34" t="s">
        <v>27</v>
      </c>
      <c r="E84" s="34" t="s">
        <v>166</v>
      </c>
      <c r="F84" s="34" t="s">
        <v>49</v>
      </c>
      <c r="G84" s="21"/>
      <c r="H84" s="21"/>
      <c r="I84" s="21" t="s">
        <v>14</v>
      </c>
      <c r="J84" s="21" t="s">
        <v>13</v>
      </c>
      <c r="M84" s="12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18" customHeight="1">
      <c r="A85" s="4">
        <v>84</v>
      </c>
      <c r="B85" s="37">
        <v>37362</v>
      </c>
      <c r="C85" s="34" t="s">
        <v>131</v>
      </c>
      <c r="D85" s="34" t="s">
        <v>211</v>
      </c>
      <c r="E85" s="34" t="s">
        <v>29</v>
      </c>
      <c r="F85" s="34" t="s">
        <v>5</v>
      </c>
      <c r="G85" s="21"/>
      <c r="H85" s="21"/>
      <c r="I85" s="21" t="s">
        <v>8</v>
      </c>
      <c r="J85" s="21" t="s">
        <v>32</v>
      </c>
      <c r="M85" s="12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18" customHeight="1">
      <c r="A86" s="4">
        <v>85</v>
      </c>
      <c r="B86" s="37">
        <v>37362</v>
      </c>
      <c r="C86" s="34" t="s">
        <v>183</v>
      </c>
      <c r="D86" s="34" t="s">
        <v>213</v>
      </c>
      <c r="E86" s="34" t="s">
        <v>148</v>
      </c>
      <c r="F86" s="34" t="s">
        <v>238</v>
      </c>
      <c r="G86" s="21"/>
      <c r="H86" s="21"/>
      <c r="I86" s="21" t="s">
        <v>31</v>
      </c>
      <c r="J86" s="21" t="s">
        <v>228</v>
      </c>
      <c r="M86" s="12"/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37362</v>
      </c>
      <c r="C87" s="34" t="s">
        <v>22</v>
      </c>
      <c r="D87" s="34" t="s">
        <v>33</v>
      </c>
      <c r="E87" s="34" t="s">
        <v>16</v>
      </c>
      <c r="F87" s="34" t="s">
        <v>210</v>
      </c>
      <c r="G87" s="21"/>
      <c r="H87" s="21"/>
      <c r="I87" s="21" t="s">
        <v>20</v>
      </c>
      <c r="J87" s="21" t="s">
        <v>38</v>
      </c>
      <c r="M87" s="12"/>
      <c r="N87" s="24"/>
      <c r="O87" s="24"/>
      <c r="P87" s="24"/>
      <c r="Q87" s="24"/>
      <c r="R87" s="24"/>
      <c r="S87" s="24"/>
      <c r="T87" s="24"/>
      <c r="U87" s="24"/>
      <c r="V87" s="24"/>
    </row>
    <row r="88" spans="1:22" ht="18" customHeight="1">
      <c r="A88" s="4">
        <v>87</v>
      </c>
      <c r="B88" s="37">
        <v>37363</v>
      </c>
      <c r="C88" s="34" t="s">
        <v>148</v>
      </c>
      <c r="D88" s="34" t="s">
        <v>12</v>
      </c>
      <c r="E88" s="34" t="s">
        <v>238</v>
      </c>
      <c r="F88" s="34" t="s">
        <v>213</v>
      </c>
      <c r="G88" s="21"/>
      <c r="H88" s="21"/>
      <c r="I88" s="21" t="s">
        <v>31</v>
      </c>
      <c r="J88" s="21" t="s">
        <v>228</v>
      </c>
      <c r="M88" s="12"/>
      <c r="N88" s="24"/>
      <c r="O88" s="24"/>
      <c r="P88" s="24"/>
      <c r="Q88" s="24"/>
      <c r="R88" s="24"/>
      <c r="S88" s="24"/>
      <c r="T88" s="24"/>
      <c r="U88" s="24"/>
      <c r="V88" s="24"/>
    </row>
    <row r="89" spans="1:22" ht="18" customHeight="1">
      <c r="A89" s="4">
        <v>88</v>
      </c>
      <c r="B89" s="37">
        <v>37363</v>
      </c>
      <c r="C89" s="34" t="s">
        <v>49</v>
      </c>
      <c r="D89" s="34" t="s">
        <v>46</v>
      </c>
      <c r="E89" s="34" t="s">
        <v>27</v>
      </c>
      <c r="F89" s="34" t="s">
        <v>166</v>
      </c>
      <c r="G89" s="21"/>
      <c r="H89" s="21"/>
      <c r="I89" s="21" t="s">
        <v>14</v>
      </c>
      <c r="J89" s="21" t="s">
        <v>13</v>
      </c>
      <c r="M89" s="12"/>
      <c r="N89" s="24"/>
      <c r="O89" s="24"/>
      <c r="P89" s="24"/>
      <c r="Q89" s="24"/>
      <c r="R89" s="24"/>
      <c r="S89" s="24"/>
      <c r="T89" s="24"/>
      <c r="U89" s="24"/>
      <c r="V89" s="24"/>
    </row>
    <row r="90" spans="1:22" ht="18" customHeight="1">
      <c r="A90" s="4">
        <v>89</v>
      </c>
      <c r="B90" s="37">
        <v>37363</v>
      </c>
      <c r="C90" s="34" t="s">
        <v>210</v>
      </c>
      <c r="D90" s="34" t="s">
        <v>168</v>
      </c>
      <c r="E90" s="34" t="s">
        <v>33</v>
      </c>
      <c r="F90" s="34" t="s">
        <v>16</v>
      </c>
      <c r="G90" s="21"/>
      <c r="H90" s="21"/>
      <c r="I90" s="21" t="s">
        <v>20</v>
      </c>
      <c r="J90" s="21" t="s">
        <v>38</v>
      </c>
      <c r="M90" s="12"/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37363</v>
      </c>
      <c r="C91" s="34" t="s">
        <v>163</v>
      </c>
      <c r="D91" s="34" t="s">
        <v>175</v>
      </c>
      <c r="E91" s="34" t="s">
        <v>144</v>
      </c>
      <c r="F91" s="34" t="s">
        <v>218</v>
      </c>
      <c r="G91" s="21"/>
      <c r="H91" s="21"/>
      <c r="I91" s="21" t="s">
        <v>19</v>
      </c>
      <c r="J91" s="21" t="s">
        <v>37</v>
      </c>
      <c r="M91" s="12"/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37364</v>
      </c>
      <c r="C92" s="34" t="s">
        <v>166</v>
      </c>
      <c r="D92" s="34" t="s">
        <v>35</v>
      </c>
      <c r="E92" s="34" t="s">
        <v>46</v>
      </c>
      <c r="F92" s="34" t="s">
        <v>27</v>
      </c>
      <c r="G92" s="21"/>
      <c r="H92" s="21"/>
      <c r="I92" s="21" t="s">
        <v>14</v>
      </c>
      <c r="J92" s="21" t="s">
        <v>13</v>
      </c>
      <c r="M92" s="12"/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37364</v>
      </c>
      <c r="C93" s="34" t="s">
        <v>218</v>
      </c>
      <c r="D93" s="34" t="s">
        <v>4</v>
      </c>
      <c r="E93" s="34" t="s">
        <v>175</v>
      </c>
      <c r="F93" s="34" t="s">
        <v>144</v>
      </c>
      <c r="G93" s="21"/>
      <c r="H93" s="21"/>
      <c r="I93" s="21" t="s">
        <v>19</v>
      </c>
      <c r="J93" s="21" t="s">
        <v>37</v>
      </c>
      <c r="M93" s="12"/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37364</v>
      </c>
      <c r="C94" s="34" t="s">
        <v>16</v>
      </c>
      <c r="D94" s="34" t="s">
        <v>22</v>
      </c>
      <c r="E94" s="34" t="s">
        <v>168</v>
      </c>
      <c r="F94" s="34" t="s">
        <v>33</v>
      </c>
      <c r="G94" s="21"/>
      <c r="H94" s="21"/>
      <c r="I94" s="21" t="s">
        <v>20</v>
      </c>
      <c r="J94" s="21" t="s">
        <v>38</v>
      </c>
      <c r="M94" s="12"/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37365</v>
      </c>
      <c r="C95" s="34" t="s">
        <v>72</v>
      </c>
      <c r="D95" s="34" t="s">
        <v>210</v>
      </c>
      <c r="E95" s="36" t="s">
        <v>6</v>
      </c>
      <c r="F95" s="34" t="s">
        <v>168</v>
      </c>
      <c r="G95" s="21"/>
      <c r="H95" s="21"/>
      <c r="I95" s="21" t="s">
        <v>13</v>
      </c>
      <c r="J95" s="21" t="s">
        <v>19</v>
      </c>
      <c r="M95" s="12"/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37365</v>
      </c>
      <c r="C96" s="34" t="s">
        <v>10</v>
      </c>
      <c r="D96" s="34" t="s">
        <v>17</v>
      </c>
      <c r="E96" s="34" t="s">
        <v>35</v>
      </c>
      <c r="F96" s="34" t="s">
        <v>46</v>
      </c>
      <c r="G96" s="21"/>
      <c r="H96" s="21"/>
      <c r="I96" s="21" t="s">
        <v>38</v>
      </c>
      <c r="J96" s="21" t="s">
        <v>37</v>
      </c>
      <c r="M96" s="12"/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37365</v>
      </c>
      <c r="C97" s="34" t="s">
        <v>185</v>
      </c>
      <c r="D97" s="34" t="s">
        <v>146</v>
      </c>
      <c r="E97" s="34" t="s">
        <v>47</v>
      </c>
      <c r="F97" s="34" t="s">
        <v>173</v>
      </c>
      <c r="G97" s="21"/>
      <c r="H97" s="21"/>
      <c r="I97" s="21" t="s">
        <v>26</v>
      </c>
      <c r="J97" s="21" t="s">
        <v>32</v>
      </c>
      <c r="M97" s="12"/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37365</v>
      </c>
      <c r="C98" s="34" t="s">
        <v>142</v>
      </c>
      <c r="D98" s="34" t="s">
        <v>161</v>
      </c>
      <c r="E98" s="34" t="s">
        <v>182</v>
      </c>
      <c r="F98" s="34" t="s">
        <v>153</v>
      </c>
      <c r="G98" s="21"/>
      <c r="H98" s="21"/>
      <c r="I98" s="21" t="s">
        <v>227</v>
      </c>
      <c r="J98" s="21" t="s">
        <v>228</v>
      </c>
      <c r="M98" s="12"/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37365</v>
      </c>
      <c r="C99" s="34" t="s">
        <v>238</v>
      </c>
      <c r="D99" s="34" t="s">
        <v>131</v>
      </c>
      <c r="E99" s="34" t="s">
        <v>5</v>
      </c>
      <c r="F99" s="34" t="s">
        <v>211</v>
      </c>
      <c r="G99" s="21"/>
      <c r="H99" s="21"/>
      <c r="I99" s="21" t="s">
        <v>31</v>
      </c>
      <c r="J99" s="21" t="s">
        <v>8</v>
      </c>
      <c r="M99" s="12"/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37366</v>
      </c>
      <c r="C100" s="34" t="s">
        <v>153</v>
      </c>
      <c r="D100" s="34" t="s">
        <v>182</v>
      </c>
      <c r="E100" s="34" t="s">
        <v>23</v>
      </c>
      <c r="F100" s="34" t="s">
        <v>161</v>
      </c>
      <c r="G100" s="21"/>
      <c r="H100" s="21"/>
      <c r="I100" s="21" t="s">
        <v>227</v>
      </c>
      <c r="J100" s="21" t="s">
        <v>228</v>
      </c>
      <c r="M100" s="12"/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37366</v>
      </c>
      <c r="C101" s="34" t="s">
        <v>168</v>
      </c>
      <c r="D101" s="36" t="s">
        <v>16</v>
      </c>
      <c r="E101" s="34" t="s">
        <v>210</v>
      </c>
      <c r="F101" s="34" t="s">
        <v>6</v>
      </c>
      <c r="G101" s="21"/>
      <c r="H101" s="21"/>
      <c r="I101" s="21" t="s">
        <v>13</v>
      </c>
      <c r="J101" s="21" t="s">
        <v>19</v>
      </c>
      <c r="M101" s="12"/>
      <c r="N101" s="24"/>
      <c r="O101" s="24"/>
      <c r="P101" s="24"/>
      <c r="Q101" s="24"/>
      <c r="R101" s="24"/>
      <c r="S101" s="24"/>
      <c r="T101" s="24"/>
      <c r="U101" s="24"/>
      <c r="V101" s="24"/>
    </row>
    <row r="102" spans="1:22" ht="18" customHeight="1">
      <c r="A102" s="4">
        <v>101</v>
      </c>
      <c r="B102" s="37">
        <v>37366</v>
      </c>
      <c r="C102" s="34" t="s">
        <v>46</v>
      </c>
      <c r="D102" s="34" t="s">
        <v>166</v>
      </c>
      <c r="E102" s="34" t="s">
        <v>17</v>
      </c>
      <c r="F102" s="34" t="s">
        <v>35</v>
      </c>
      <c r="G102" s="21"/>
      <c r="H102" s="21"/>
      <c r="I102" s="21" t="s">
        <v>38</v>
      </c>
      <c r="J102" s="21" t="s">
        <v>37</v>
      </c>
      <c r="M102" s="12"/>
      <c r="N102" s="24"/>
      <c r="O102" s="24"/>
      <c r="P102" s="24"/>
      <c r="Q102" s="24"/>
      <c r="R102" s="24"/>
      <c r="S102" s="24"/>
      <c r="T102" s="24"/>
      <c r="U102" s="24"/>
      <c r="V102" s="24"/>
    </row>
    <row r="103" spans="1:22" ht="18" customHeight="1">
      <c r="A103" s="4">
        <v>102</v>
      </c>
      <c r="B103" s="37">
        <v>37366</v>
      </c>
      <c r="C103" s="34" t="s">
        <v>29</v>
      </c>
      <c r="D103" s="34" t="s">
        <v>148</v>
      </c>
      <c r="E103" s="34" t="s">
        <v>179</v>
      </c>
      <c r="F103" s="34" t="s">
        <v>12</v>
      </c>
      <c r="G103" s="21"/>
      <c r="H103" s="21"/>
      <c r="I103" s="21" t="s">
        <v>31</v>
      </c>
      <c r="J103" s="21" t="s">
        <v>8</v>
      </c>
      <c r="N103" s="24"/>
      <c r="O103" s="24"/>
      <c r="P103" s="24"/>
      <c r="Q103" s="24"/>
      <c r="R103" s="24"/>
      <c r="S103" s="24"/>
      <c r="T103" s="24"/>
      <c r="U103" s="24"/>
      <c r="V103" s="24"/>
    </row>
    <row r="104" spans="1:22" ht="18" customHeight="1">
      <c r="A104" s="4">
        <v>103</v>
      </c>
      <c r="B104" s="37">
        <v>37366</v>
      </c>
      <c r="C104" s="34" t="s">
        <v>144</v>
      </c>
      <c r="D104" s="34" t="s">
        <v>163</v>
      </c>
      <c r="E104" s="34" t="s">
        <v>4</v>
      </c>
      <c r="F104" s="34" t="s">
        <v>175</v>
      </c>
      <c r="G104" s="21"/>
      <c r="H104" s="21"/>
      <c r="I104" s="21" t="s">
        <v>14</v>
      </c>
      <c r="J104" s="21" t="s">
        <v>20</v>
      </c>
      <c r="M104" s="12"/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37367</v>
      </c>
      <c r="C105" s="34" t="s">
        <v>211</v>
      </c>
      <c r="D105" s="34" t="s">
        <v>5</v>
      </c>
      <c r="E105" s="34" t="s">
        <v>213</v>
      </c>
      <c r="F105" s="34" t="s">
        <v>131</v>
      </c>
      <c r="G105" s="21"/>
      <c r="H105" s="21"/>
      <c r="I105" s="21" t="s">
        <v>31</v>
      </c>
      <c r="J105" s="21" t="s">
        <v>8</v>
      </c>
      <c r="M105" s="12"/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37367</v>
      </c>
      <c r="C106" s="34" t="s">
        <v>175</v>
      </c>
      <c r="D106" s="34" t="s">
        <v>218</v>
      </c>
      <c r="E106" s="34" t="s">
        <v>163</v>
      </c>
      <c r="F106" s="34" t="s">
        <v>4</v>
      </c>
      <c r="G106" s="21"/>
      <c r="H106" s="21"/>
      <c r="I106" s="21" t="s">
        <v>14</v>
      </c>
      <c r="J106" s="21" t="s">
        <v>20</v>
      </c>
      <c r="M106" s="12"/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37367</v>
      </c>
      <c r="C107" s="34" t="s">
        <v>23</v>
      </c>
      <c r="D107" s="34" t="s">
        <v>142</v>
      </c>
      <c r="E107" s="34" t="s">
        <v>24</v>
      </c>
      <c r="F107" s="34" t="s">
        <v>182</v>
      </c>
      <c r="G107" s="21"/>
      <c r="H107" s="21"/>
      <c r="I107" s="21" t="s">
        <v>227</v>
      </c>
      <c r="J107" s="21" t="s">
        <v>228</v>
      </c>
      <c r="M107" s="12"/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37367</v>
      </c>
      <c r="C108" s="34" t="s">
        <v>146</v>
      </c>
      <c r="D108" s="34" t="s">
        <v>214</v>
      </c>
      <c r="E108" s="34" t="s">
        <v>185</v>
      </c>
      <c r="F108" s="34" t="s">
        <v>47</v>
      </c>
      <c r="G108" s="21"/>
      <c r="H108" s="21"/>
      <c r="I108" s="21" t="s">
        <v>26</v>
      </c>
      <c r="J108" s="21" t="s">
        <v>32</v>
      </c>
      <c r="M108" s="12"/>
      <c r="N108" s="24"/>
      <c r="O108" s="24"/>
      <c r="P108" s="24"/>
      <c r="Q108" s="24"/>
      <c r="R108" s="24"/>
      <c r="S108" s="24"/>
      <c r="T108" s="24"/>
      <c r="U108" s="24"/>
      <c r="V108" s="24"/>
    </row>
    <row r="109" spans="1:22" ht="18" customHeight="1">
      <c r="A109" s="4">
        <v>108</v>
      </c>
      <c r="B109" s="37">
        <v>37368</v>
      </c>
      <c r="C109" s="34" t="s">
        <v>161</v>
      </c>
      <c r="D109" s="34" t="s">
        <v>179</v>
      </c>
      <c r="E109" s="34" t="s">
        <v>148</v>
      </c>
      <c r="F109" s="34" t="s">
        <v>5</v>
      </c>
      <c r="G109" s="21"/>
      <c r="H109" s="21"/>
      <c r="I109" s="21" t="s">
        <v>31</v>
      </c>
      <c r="J109" s="21" t="s">
        <v>227</v>
      </c>
      <c r="M109" s="12"/>
      <c r="N109" s="24"/>
      <c r="O109" s="24"/>
      <c r="P109" s="24"/>
      <c r="Q109" s="24"/>
      <c r="R109" s="24"/>
      <c r="S109" s="24"/>
      <c r="T109" s="24"/>
      <c r="U109" s="24"/>
      <c r="V109" s="24"/>
    </row>
    <row r="110" spans="1:22" ht="18" customHeight="1">
      <c r="A110" s="4">
        <v>109</v>
      </c>
      <c r="B110" s="37">
        <v>37368</v>
      </c>
      <c r="C110" s="34" t="s">
        <v>213</v>
      </c>
      <c r="D110" s="34" t="s">
        <v>29</v>
      </c>
      <c r="E110" s="34" t="s">
        <v>12</v>
      </c>
      <c r="F110" s="34" t="s">
        <v>30</v>
      </c>
      <c r="G110" s="21"/>
      <c r="H110" s="21"/>
      <c r="I110" s="21" t="s">
        <v>8</v>
      </c>
      <c r="J110" s="21" t="s">
        <v>26</v>
      </c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37369</v>
      </c>
      <c r="C111" s="34" t="s">
        <v>4</v>
      </c>
      <c r="D111" s="34" t="s">
        <v>144</v>
      </c>
      <c r="E111" s="34" t="s">
        <v>218</v>
      </c>
      <c r="F111" s="34" t="s">
        <v>163</v>
      </c>
      <c r="G111" s="21"/>
      <c r="H111" s="21"/>
      <c r="I111" s="21" t="s">
        <v>13</v>
      </c>
      <c r="J111" s="21" t="s">
        <v>20</v>
      </c>
      <c r="N111" s="24"/>
      <c r="O111" s="24"/>
      <c r="P111" s="24"/>
      <c r="Q111" s="24"/>
      <c r="R111" s="24"/>
      <c r="S111" s="24"/>
      <c r="T111" s="24"/>
      <c r="U111" s="24"/>
      <c r="V111" s="24"/>
    </row>
    <row r="112" spans="1:22" ht="18" customHeight="1">
      <c r="A112" s="4">
        <v>111</v>
      </c>
      <c r="B112" s="37">
        <v>37369</v>
      </c>
      <c r="C112" s="34" t="s">
        <v>47</v>
      </c>
      <c r="D112" s="34" t="s">
        <v>153</v>
      </c>
      <c r="E112" s="34" t="s">
        <v>142</v>
      </c>
      <c r="F112" s="34" t="s">
        <v>214</v>
      </c>
      <c r="G112" s="21"/>
      <c r="H112" s="21"/>
      <c r="I112" s="21" t="s">
        <v>228</v>
      </c>
      <c r="J112" s="21" t="s">
        <v>32</v>
      </c>
      <c r="N112" s="24"/>
      <c r="O112" s="24"/>
      <c r="P112" s="24"/>
      <c r="Q112" s="24"/>
      <c r="R112" s="24"/>
      <c r="S112" s="24"/>
      <c r="T112" s="24"/>
      <c r="U112" s="24"/>
      <c r="V112" s="24"/>
    </row>
    <row r="113" spans="1:22" ht="18" customHeight="1">
      <c r="A113" s="4">
        <v>112</v>
      </c>
      <c r="B113" s="37">
        <v>37369</v>
      </c>
      <c r="C113" s="34" t="s">
        <v>210</v>
      </c>
      <c r="D113" s="34" t="s">
        <v>168</v>
      </c>
      <c r="E113" s="34" t="s">
        <v>72</v>
      </c>
      <c r="F113" s="34" t="s">
        <v>16</v>
      </c>
      <c r="G113" s="21"/>
      <c r="H113" s="21"/>
      <c r="I113" s="21" t="s">
        <v>14</v>
      </c>
      <c r="J113" s="21" t="s">
        <v>37</v>
      </c>
    </row>
    <row r="114" spans="1:22" ht="18" customHeight="1">
      <c r="A114" s="4">
        <v>113</v>
      </c>
      <c r="B114" s="37">
        <v>37369</v>
      </c>
      <c r="C114" s="34" t="s">
        <v>131</v>
      </c>
      <c r="D114" s="34" t="s">
        <v>238</v>
      </c>
      <c r="E114" s="34" t="s">
        <v>5</v>
      </c>
      <c r="F114" s="34" t="s">
        <v>148</v>
      </c>
      <c r="G114" s="21"/>
      <c r="H114" s="21"/>
      <c r="I114" s="21" t="s">
        <v>31</v>
      </c>
      <c r="J114" s="21" t="s">
        <v>227</v>
      </c>
    </row>
    <row r="115" spans="1:22" ht="18" customHeight="1">
      <c r="A115" s="4">
        <v>114</v>
      </c>
      <c r="B115" s="37">
        <v>37369</v>
      </c>
      <c r="C115" s="34" t="s">
        <v>17</v>
      </c>
      <c r="D115" s="34" t="s">
        <v>46</v>
      </c>
      <c r="E115" s="34" t="s">
        <v>10</v>
      </c>
      <c r="F115" s="34" t="s">
        <v>166</v>
      </c>
      <c r="G115" s="21"/>
      <c r="H115" s="21"/>
      <c r="I115" s="21" t="s">
        <v>19</v>
      </c>
      <c r="J115" s="21" t="s">
        <v>38</v>
      </c>
    </row>
    <row r="116" spans="1:22" ht="18" customHeight="1">
      <c r="A116" s="4">
        <v>115</v>
      </c>
      <c r="B116" s="37">
        <v>37369</v>
      </c>
      <c r="C116" s="34" t="s">
        <v>12</v>
      </c>
      <c r="D116" s="34" t="s">
        <v>211</v>
      </c>
      <c r="E116" s="34" t="s">
        <v>29</v>
      </c>
      <c r="F116" s="34" t="s">
        <v>179</v>
      </c>
      <c r="G116" s="21"/>
      <c r="H116" s="21"/>
      <c r="I116" s="21" t="s">
        <v>8</v>
      </c>
      <c r="J116" s="21" t="s">
        <v>26</v>
      </c>
      <c r="N116" s="24"/>
      <c r="O116" s="24"/>
      <c r="P116" s="24"/>
      <c r="Q116" s="24"/>
      <c r="R116" s="24"/>
      <c r="S116" s="24"/>
      <c r="T116" s="24"/>
      <c r="U116" s="24"/>
      <c r="V116" s="24"/>
    </row>
    <row r="117" spans="1:22" ht="18" customHeight="1">
      <c r="A117" s="4">
        <v>116</v>
      </c>
      <c r="B117" s="37">
        <v>37370</v>
      </c>
      <c r="C117" s="34" t="s">
        <v>166</v>
      </c>
      <c r="D117" s="34" t="s">
        <v>35</v>
      </c>
      <c r="E117" s="34" t="s">
        <v>46</v>
      </c>
      <c r="F117" s="34" t="s">
        <v>10</v>
      </c>
      <c r="G117" s="21"/>
      <c r="H117" s="21"/>
      <c r="I117" s="21" t="s">
        <v>19</v>
      </c>
      <c r="J117" s="21" t="s">
        <v>38</v>
      </c>
      <c r="N117" s="24"/>
      <c r="O117" s="24"/>
      <c r="P117" s="24"/>
      <c r="Q117" s="24"/>
      <c r="R117" s="24"/>
      <c r="S117" s="24"/>
      <c r="T117" s="24"/>
      <c r="U117" s="24"/>
      <c r="V117" s="24"/>
    </row>
    <row r="118" spans="1:22" ht="18" customHeight="1">
      <c r="A118" s="4">
        <v>117</v>
      </c>
      <c r="B118" s="37">
        <v>37370</v>
      </c>
      <c r="C118" s="34" t="s">
        <v>179</v>
      </c>
      <c r="D118" s="34" t="s">
        <v>213</v>
      </c>
      <c r="E118" s="34" t="s">
        <v>211</v>
      </c>
      <c r="F118" s="34" t="s">
        <v>29</v>
      </c>
      <c r="G118" s="21"/>
      <c r="H118" s="21"/>
      <c r="I118" s="21" t="s">
        <v>8</v>
      </c>
      <c r="J118" s="21" t="s">
        <v>26</v>
      </c>
      <c r="N118" s="24"/>
      <c r="O118" s="24"/>
      <c r="P118" s="24"/>
      <c r="Q118" s="24"/>
      <c r="R118" s="24"/>
      <c r="S118" s="24"/>
      <c r="T118" s="24"/>
      <c r="U118" s="24"/>
      <c r="V118" s="24"/>
    </row>
    <row r="119" spans="1:22" ht="18" customHeight="1">
      <c r="A119" s="4">
        <v>118</v>
      </c>
      <c r="B119" s="37">
        <v>37370</v>
      </c>
      <c r="C119" s="36" t="s">
        <v>163</v>
      </c>
      <c r="D119" s="34" t="s">
        <v>175</v>
      </c>
      <c r="E119" s="34" t="s">
        <v>144</v>
      </c>
      <c r="F119" s="34" t="s">
        <v>218</v>
      </c>
      <c r="G119" s="21"/>
      <c r="H119" s="21"/>
      <c r="I119" s="21" t="s">
        <v>13</v>
      </c>
      <c r="J119" s="21" t="s">
        <v>20</v>
      </c>
      <c r="N119" s="24"/>
      <c r="O119" s="24"/>
      <c r="P119" s="24"/>
      <c r="Q119" s="24"/>
      <c r="R119" s="24"/>
      <c r="S119" s="24"/>
      <c r="T119" s="24"/>
      <c r="U119" s="24"/>
      <c r="V119" s="24"/>
    </row>
    <row r="120" spans="1:22" ht="18" customHeight="1">
      <c r="A120" s="4">
        <v>119</v>
      </c>
      <c r="B120" s="37">
        <v>37370</v>
      </c>
      <c r="C120" s="34" t="s">
        <v>214</v>
      </c>
      <c r="D120" s="34" t="s">
        <v>146</v>
      </c>
      <c r="E120" s="34" t="s">
        <v>153</v>
      </c>
      <c r="F120" s="34" t="s">
        <v>142</v>
      </c>
      <c r="G120" s="21"/>
      <c r="H120" s="21"/>
      <c r="I120" s="21" t="s">
        <v>228</v>
      </c>
      <c r="J120" s="21" t="s">
        <v>32</v>
      </c>
      <c r="N120" s="24"/>
      <c r="O120" s="24"/>
      <c r="P120" s="24"/>
      <c r="Q120" s="24"/>
      <c r="R120" s="24"/>
      <c r="S120" s="24"/>
      <c r="T120" s="24"/>
      <c r="U120" s="24"/>
      <c r="V120" s="24"/>
    </row>
    <row r="121" spans="1:22" ht="18" customHeight="1">
      <c r="A121" s="4">
        <v>120</v>
      </c>
      <c r="B121" s="37">
        <v>37370</v>
      </c>
      <c r="C121" s="34" t="s">
        <v>16</v>
      </c>
      <c r="D121" s="34" t="s">
        <v>6</v>
      </c>
      <c r="E121" s="34" t="s">
        <v>168</v>
      </c>
      <c r="F121" s="34" t="s">
        <v>72</v>
      </c>
      <c r="G121" s="21"/>
      <c r="H121" s="21"/>
      <c r="I121" s="21" t="s">
        <v>14</v>
      </c>
      <c r="J121" s="21" t="s">
        <v>37</v>
      </c>
      <c r="N121" s="24"/>
      <c r="O121" s="24"/>
      <c r="P121" s="24"/>
      <c r="Q121" s="24"/>
      <c r="R121" s="24"/>
      <c r="S121" s="24"/>
      <c r="T121" s="24"/>
      <c r="U121" s="24"/>
      <c r="V121" s="24"/>
    </row>
    <row r="122" spans="1:22" ht="18" customHeight="1">
      <c r="A122" s="4">
        <v>121</v>
      </c>
      <c r="B122" s="37">
        <v>37371</v>
      </c>
      <c r="C122" s="34" t="s">
        <v>72</v>
      </c>
      <c r="D122" s="34" t="s">
        <v>210</v>
      </c>
      <c r="E122" s="34" t="s">
        <v>6</v>
      </c>
      <c r="F122" s="34" t="s">
        <v>168</v>
      </c>
      <c r="G122" s="21"/>
      <c r="H122" s="21"/>
      <c r="I122" s="21" t="s">
        <v>14</v>
      </c>
      <c r="J122" s="21" t="s">
        <v>37</v>
      </c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37371</v>
      </c>
      <c r="C123" s="34" t="s">
        <v>10</v>
      </c>
      <c r="D123" s="34" t="s">
        <v>17</v>
      </c>
      <c r="E123" s="34" t="s">
        <v>35</v>
      </c>
      <c r="F123" s="34" t="s">
        <v>46</v>
      </c>
      <c r="G123" s="21"/>
      <c r="H123" s="21"/>
      <c r="I123" s="21" t="s">
        <v>19</v>
      </c>
      <c r="J123" s="21" t="s">
        <v>38</v>
      </c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37372</v>
      </c>
      <c r="C124" s="34" t="s">
        <v>148</v>
      </c>
      <c r="D124" s="34" t="s">
        <v>30</v>
      </c>
      <c r="E124" s="34" t="s">
        <v>179</v>
      </c>
      <c r="F124" s="34" t="s">
        <v>5</v>
      </c>
      <c r="G124" s="21"/>
      <c r="H124" s="21"/>
      <c r="I124" s="21" t="s">
        <v>32</v>
      </c>
      <c r="J124" s="21" t="s">
        <v>31</v>
      </c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37372</v>
      </c>
      <c r="C125" s="34" t="s">
        <v>182</v>
      </c>
      <c r="D125" s="34" t="s">
        <v>173</v>
      </c>
      <c r="E125" s="34" t="s">
        <v>161</v>
      </c>
      <c r="F125" s="34" t="s">
        <v>185</v>
      </c>
      <c r="G125" s="21"/>
      <c r="H125" s="21"/>
      <c r="I125" s="21" t="s">
        <v>227</v>
      </c>
      <c r="J125" s="21" t="s">
        <v>8</v>
      </c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37372</v>
      </c>
      <c r="C126" s="34" t="s">
        <v>168</v>
      </c>
      <c r="D126" s="34" t="s">
        <v>231</v>
      </c>
      <c r="E126" s="34" t="s">
        <v>210</v>
      </c>
      <c r="F126" s="34" t="s">
        <v>7</v>
      </c>
      <c r="G126" s="21"/>
      <c r="H126" s="21"/>
      <c r="I126" s="21" t="s">
        <v>38</v>
      </c>
      <c r="J126" s="21" t="s">
        <v>14</v>
      </c>
      <c r="N126" s="24"/>
      <c r="O126" s="24"/>
      <c r="P126" s="24"/>
      <c r="Q126" s="24"/>
      <c r="R126" s="24"/>
      <c r="S126" s="24"/>
      <c r="T126" s="24"/>
      <c r="U126" s="24"/>
      <c r="V126" s="24"/>
    </row>
    <row r="127" spans="1:22" ht="18" customHeight="1">
      <c r="A127" s="4">
        <v>126</v>
      </c>
      <c r="B127" s="37">
        <v>37372</v>
      </c>
      <c r="C127" s="34" t="s">
        <v>46</v>
      </c>
      <c r="D127" s="34" t="s">
        <v>166</v>
      </c>
      <c r="E127" s="34" t="s">
        <v>49</v>
      </c>
      <c r="F127" s="34" t="s">
        <v>35</v>
      </c>
      <c r="G127" s="21"/>
      <c r="H127" s="21"/>
      <c r="I127" s="21" t="s">
        <v>20</v>
      </c>
      <c r="J127" s="21" t="s">
        <v>19</v>
      </c>
    </row>
    <row r="128" spans="1:22" ht="18" customHeight="1">
      <c r="A128" s="4">
        <v>127</v>
      </c>
      <c r="B128" s="37">
        <v>37372</v>
      </c>
      <c r="C128" s="34" t="s">
        <v>142</v>
      </c>
      <c r="D128" s="34" t="s">
        <v>47</v>
      </c>
      <c r="E128" s="34" t="s">
        <v>146</v>
      </c>
      <c r="F128" s="34" t="s">
        <v>153</v>
      </c>
      <c r="G128" s="21"/>
      <c r="H128" s="21"/>
      <c r="I128" s="21" t="s">
        <v>228</v>
      </c>
      <c r="J128" s="21" t="s">
        <v>26</v>
      </c>
      <c r="M128" s="12"/>
    </row>
    <row r="129" spans="1:13" ht="18" customHeight="1">
      <c r="A129" s="4">
        <v>128</v>
      </c>
      <c r="B129" s="37">
        <v>37372</v>
      </c>
      <c r="C129" s="34" t="s">
        <v>22</v>
      </c>
      <c r="D129" s="34" t="s">
        <v>4</v>
      </c>
      <c r="E129" s="34" t="s">
        <v>175</v>
      </c>
      <c r="F129" s="34" t="s">
        <v>144</v>
      </c>
      <c r="G129" s="21"/>
      <c r="H129" s="21"/>
      <c r="I129" s="21" t="s">
        <v>37</v>
      </c>
      <c r="J129" s="21" t="s">
        <v>13</v>
      </c>
      <c r="M129" s="13"/>
    </row>
    <row r="130" spans="1:13" ht="18" customHeight="1">
      <c r="A130" s="4">
        <v>129</v>
      </c>
      <c r="B130" s="37">
        <v>37373</v>
      </c>
      <c r="C130" s="34" t="s">
        <v>7</v>
      </c>
      <c r="D130" s="34" t="s">
        <v>72</v>
      </c>
      <c r="E130" s="34" t="s">
        <v>231</v>
      </c>
      <c r="F130" s="34" t="s">
        <v>210</v>
      </c>
      <c r="G130" s="21"/>
      <c r="H130" s="21"/>
      <c r="I130" s="21" t="s">
        <v>38</v>
      </c>
      <c r="J130" s="21" t="s">
        <v>14</v>
      </c>
      <c r="M130" s="12"/>
    </row>
    <row r="131" spans="1:13" ht="18" customHeight="1">
      <c r="A131" s="4">
        <v>130</v>
      </c>
      <c r="B131" s="37">
        <v>37373</v>
      </c>
      <c r="C131" s="34" t="s">
        <v>153</v>
      </c>
      <c r="D131" s="34" t="s">
        <v>214</v>
      </c>
      <c r="E131" s="34" t="s">
        <v>47</v>
      </c>
      <c r="F131" s="34" t="s">
        <v>146</v>
      </c>
      <c r="G131" s="21"/>
      <c r="H131" s="21"/>
      <c r="I131" s="21" t="s">
        <v>228</v>
      </c>
      <c r="J131" s="21" t="s">
        <v>26</v>
      </c>
      <c r="M131" s="12"/>
    </row>
    <row r="132" spans="1:13" ht="18" customHeight="1">
      <c r="A132" s="4">
        <v>131</v>
      </c>
      <c r="B132" s="37">
        <v>37373</v>
      </c>
      <c r="C132" s="34" t="s">
        <v>5</v>
      </c>
      <c r="D132" s="34" t="s">
        <v>131</v>
      </c>
      <c r="E132" s="34" t="s">
        <v>213</v>
      </c>
      <c r="F132" s="34" t="s">
        <v>211</v>
      </c>
      <c r="G132" s="21"/>
      <c r="H132" s="21"/>
      <c r="I132" s="21" t="s">
        <v>32</v>
      </c>
      <c r="J132" s="21" t="s">
        <v>31</v>
      </c>
      <c r="M132" s="12"/>
    </row>
    <row r="133" spans="1:13" ht="18" customHeight="1">
      <c r="A133" s="4">
        <v>132</v>
      </c>
      <c r="B133" s="37">
        <v>37373</v>
      </c>
      <c r="C133" s="34" t="s">
        <v>49</v>
      </c>
      <c r="D133" s="34" t="s">
        <v>10</v>
      </c>
      <c r="E133" s="34" t="s">
        <v>166</v>
      </c>
      <c r="F133" s="34" t="s">
        <v>46</v>
      </c>
      <c r="G133" s="21"/>
      <c r="H133" s="21"/>
      <c r="I133" s="21" t="s">
        <v>20</v>
      </c>
      <c r="J133" s="21" t="s">
        <v>19</v>
      </c>
      <c r="M133" s="12"/>
    </row>
    <row r="134" spans="1:13" ht="18" customHeight="1">
      <c r="A134" s="4">
        <v>133</v>
      </c>
      <c r="B134" s="37">
        <v>37373</v>
      </c>
      <c r="C134" s="34" t="s">
        <v>185</v>
      </c>
      <c r="D134" s="34" t="s">
        <v>161</v>
      </c>
      <c r="E134" s="34" t="s">
        <v>23</v>
      </c>
      <c r="F134" s="34" t="s">
        <v>173</v>
      </c>
      <c r="G134" s="21"/>
      <c r="H134" s="21"/>
      <c r="I134" s="21" t="s">
        <v>227</v>
      </c>
      <c r="J134" s="21" t="s">
        <v>8</v>
      </c>
      <c r="M134" s="12"/>
    </row>
    <row r="135" spans="1:13" ht="18" customHeight="1">
      <c r="A135" s="4">
        <v>134</v>
      </c>
      <c r="B135" s="37">
        <v>37373</v>
      </c>
      <c r="C135" s="34" t="s">
        <v>144</v>
      </c>
      <c r="D135" s="34" t="s">
        <v>21</v>
      </c>
      <c r="E135" s="34" t="s">
        <v>4</v>
      </c>
      <c r="F135" s="34" t="s">
        <v>175</v>
      </c>
      <c r="G135" s="21"/>
      <c r="H135" s="21"/>
      <c r="I135" s="21" t="s">
        <v>37</v>
      </c>
      <c r="J135" s="21" t="s">
        <v>13</v>
      </c>
      <c r="M135" s="12"/>
    </row>
    <row r="136" spans="1:13" ht="18" customHeight="1">
      <c r="A136" s="4">
        <v>135</v>
      </c>
      <c r="B136" s="37">
        <v>37374</v>
      </c>
      <c r="C136" s="34" t="s">
        <v>166</v>
      </c>
      <c r="D136" s="34" t="s">
        <v>46</v>
      </c>
      <c r="E136" s="36" t="s">
        <v>10</v>
      </c>
      <c r="F136" s="34" t="s">
        <v>49</v>
      </c>
      <c r="G136" s="21"/>
      <c r="H136" s="21"/>
      <c r="I136" s="21" t="s">
        <v>20</v>
      </c>
      <c r="J136" s="21" t="s">
        <v>19</v>
      </c>
      <c r="M136" s="12"/>
    </row>
    <row r="137" spans="1:13" ht="18" customHeight="1">
      <c r="A137" s="4">
        <v>136</v>
      </c>
      <c r="B137" s="37">
        <v>37374</v>
      </c>
      <c r="C137" s="34" t="s">
        <v>173</v>
      </c>
      <c r="D137" s="34" t="s">
        <v>50</v>
      </c>
      <c r="E137" s="34" t="s">
        <v>182</v>
      </c>
      <c r="F137" s="34" t="s">
        <v>161</v>
      </c>
      <c r="G137" s="21"/>
      <c r="H137" s="21"/>
      <c r="I137" s="21" t="s">
        <v>227</v>
      </c>
      <c r="J137" s="21" t="s">
        <v>8</v>
      </c>
      <c r="M137" s="12"/>
    </row>
    <row r="138" spans="1:13" ht="18" customHeight="1">
      <c r="A138" s="4">
        <v>137</v>
      </c>
      <c r="B138" s="37">
        <v>37374</v>
      </c>
      <c r="C138" s="34" t="s">
        <v>175</v>
      </c>
      <c r="D138" s="34" t="s">
        <v>22</v>
      </c>
      <c r="E138" s="34" t="s">
        <v>21</v>
      </c>
      <c r="F138" s="34" t="s">
        <v>4</v>
      </c>
      <c r="G138" s="21"/>
      <c r="H138" s="21"/>
      <c r="I138" s="21" t="s">
        <v>37</v>
      </c>
      <c r="J138" s="21" t="s">
        <v>13</v>
      </c>
      <c r="M138" s="12"/>
    </row>
    <row r="139" spans="1:13" ht="18" customHeight="1">
      <c r="A139" s="4">
        <v>138</v>
      </c>
      <c r="B139" s="37">
        <v>37374</v>
      </c>
      <c r="C139" s="34" t="s">
        <v>29</v>
      </c>
      <c r="D139" s="34" t="s">
        <v>148</v>
      </c>
      <c r="E139" s="34" t="s">
        <v>12</v>
      </c>
      <c r="F139" s="34" t="s">
        <v>213</v>
      </c>
      <c r="G139" s="21"/>
      <c r="H139" s="21"/>
      <c r="I139" s="21" t="s">
        <v>32</v>
      </c>
      <c r="J139" s="21" t="s">
        <v>31</v>
      </c>
      <c r="M139" s="12"/>
    </row>
    <row r="140" spans="1:13" ht="18" customHeight="1">
      <c r="A140" s="4">
        <v>139</v>
      </c>
      <c r="B140" s="37">
        <v>37374</v>
      </c>
      <c r="C140" s="34" t="s">
        <v>210</v>
      </c>
      <c r="D140" s="34" t="s">
        <v>168</v>
      </c>
      <c r="E140" s="34" t="s">
        <v>72</v>
      </c>
      <c r="F140" s="34" t="s">
        <v>231</v>
      </c>
      <c r="G140" s="21"/>
      <c r="H140" s="21"/>
      <c r="I140" s="21" t="s">
        <v>38</v>
      </c>
      <c r="J140" s="21" t="s">
        <v>14</v>
      </c>
      <c r="M140" s="12"/>
    </row>
    <row r="141" spans="1:13" ht="18" customHeight="1">
      <c r="A141" s="4">
        <v>140</v>
      </c>
      <c r="B141" s="37">
        <v>37374</v>
      </c>
      <c r="C141" s="34" t="s">
        <v>146</v>
      </c>
      <c r="D141" s="36" t="s">
        <v>142</v>
      </c>
      <c r="E141" s="34" t="s">
        <v>214</v>
      </c>
      <c r="F141" s="34" t="s">
        <v>47</v>
      </c>
      <c r="G141" s="21"/>
      <c r="H141" s="21"/>
      <c r="I141" s="21" t="s">
        <v>228</v>
      </c>
      <c r="J141" s="21" t="s">
        <v>26</v>
      </c>
      <c r="M141" s="12"/>
    </row>
    <row r="142" spans="1:13" ht="18" customHeight="1">
      <c r="A142" s="4">
        <v>141</v>
      </c>
      <c r="B142" s="37">
        <v>37375</v>
      </c>
      <c r="C142" s="34" t="s">
        <v>161</v>
      </c>
      <c r="D142" s="34" t="s">
        <v>182</v>
      </c>
      <c r="E142" s="34" t="s">
        <v>185</v>
      </c>
      <c r="F142" s="34" t="s">
        <v>50</v>
      </c>
      <c r="G142" s="21"/>
      <c r="H142" s="21"/>
      <c r="I142" s="21" t="s">
        <v>26</v>
      </c>
      <c r="J142" s="21" t="s">
        <v>31</v>
      </c>
      <c r="M142" s="12"/>
    </row>
    <row r="143" spans="1:13" ht="18" customHeight="1">
      <c r="A143" s="4">
        <v>142</v>
      </c>
      <c r="B143" s="37">
        <v>37375</v>
      </c>
      <c r="C143" s="34" t="s">
        <v>4</v>
      </c>
      <c r="D143" s="34" t="s">
        <v>15</v>
      </c>
      <c r="E143" s="34" t="s">
        <v>6</v>
      </c>
      <c r="F143" s="34" t="s">
        <v>163</v>
      </c>
      <c r="G143" s="21"/>
      <c r="H143" s="21"/>
      <c r="I143" s="21" t="s">
        <v>38</v>
      </c>
      <c r="J143" s="21" t="s">
        <v>20</v>
      </c>
      <c r="M143" s="12"/>
    </row>
    <row r="144" spans="1:13" ht="18" customHeight="1">
      <c r="A144" s="4">
        <v>143</v>
      </c>
      <c r="B144" s="37">
        <v>37375</v>
      </c>
      <c r="C144" s="36" t="s">
        <v>211</v>
      </c>
      <c r="D144" s="34" t="s">
        <v>179</v>
      </c>
      <c r="E144" s="34" t="s">
        <v>148</v>
      </c>
      <c r="F144" s="34" t="s">
        <v>23</v>
      </c>
      <c r="G144" s="21"/>
      <c r="H144" s="21"/>
      <c r="I144" s="21" t="s">
        <v>8</v>
      </c>
      <c r="J144" s="21" t="s">
        <v>228</v>
      </c>
      <c r="M144" s="13"/>
    </row>
    <row r="145" spans="1:13" ht="18" customHeight="1">
      <c r="A145" s="4">
        <v>144</v>
      </c>
      <c r="B145" s="37">
        <v>37375</v>
      </c>
      <c r="C145" s="34" t="s">
        <v>17</v>
      </c>
      <c r="D145" s="34" t="s">
        <v>36</v>
      </c>
      <c r="E145" s="34" t="s">
        <v>46</v>
      </c>
      <c r="F145" s="34" t="s">
        <v>166</v>
      </c>
      <c r="G145" s="21"/>
      <c r="H145" s="21"/>
      <c r="I145" s="21" t="s">
        <v>13</v>
      </c>
      <c r="J145" s="21" t="s">
        <v>14</v>
      </c>
      <c r="M145" s="12"/>
    </row>
    <row r="146" spans="1:13" ht="18" customHeight="1">
      <c r="A146" s="4">
        <v>145</v>
      </c>
      <c r="B146" s="37">
        <v>37375</v>
      </c>
      <c r="C146" s="34" t="s">
        <v>16</v>
      </c>
      <c r="D146" s="34" t="s">
        <v>7</v>
      </c>
      <c r="E146" s="34" t="s">
        <v>168</v>
      </c>
      <c r="F146" s="34" t="s">
        <v>72</v>
      </c>
      <c r="G146" s="21"/>
      <c r="H146" s="21"/>
      <c r="I146" s="21" t="s">
        <v>37</v>
      </c>
      <c r="J146" s="21" t="s">
        <v>19</v>
      </c>
      <c r="M146" s="12"/>
    </row>
    <row r="147" spans="1:13" ht="18" customHeight="1">
      <c r="A147" s="4">
        <v>146</v>
      </c>
      <c r="B147" s="37">
        <v>37375</v>
      </c>
      <c r="C147" s="34" t="s">
        <v>12</v>
      </c>
      <c r="D147" s="34" t="s">
        <v>5</v>
      </c>
      <c r="E147" s="34" t="s">
        <v>131</v>
      </c>
      <c r="F147" s="34" t="s">
        <v>238</v>
      </c>
      <c r="G147" s="21"/>
      <c r="H147" s="21"/>
      <c r="I147" s="21" t="s">
        <v>32</v>
      </c>
      <c r="J147" s="21" t="s">
        <v>227</v>
      </c>
      <c r="M147" s="12"/>
    </row>
    <row r="148" spans="1:13" ht="18" customHeight="1">
      <c r="A148" s="4">
        <v>147</v>
      </c>
      <c r="B148" s="37">
        <v>37376</v>
      </c>
      <c r="C148" s="34" t="s">
        <v>72</v>
      </c>
      <c r="D148" s="34" t="s">
        <v>210</v>
      </c>
      <c r="E148" s="34" t="s">
        <v>7</v>
      </c>
      <c r="F148" s="34" t="s">
        <v>168</v>
      </c>
      <c r="G148" s="21"/>
      <c r="H148" s="21"/>
      <c r="I148" s="21" t="s">
        <v>37</v>
      </c>
      <c r="J148" s="21" t="s">
        <v>19</v>
      </c>
      <c r="M148" s="12"/>
    </row>
    <row r="149" spans="1:13" ht="18" customHeight="1">
      <c r="A149" s="4">
        <v>148</v>
      </c>
      <c r="B149" s="37">
        <v>37376</v>
      </c>
      <c r="C149" s="34" t="s">
        <v>47</v>
      </c>
      <c r="D149" s="34" t="s">
        <v>153</v>
      </c>
      <c r="E149" s="34" t="s">
        <v>142</v>
      </c>
      <c r="F149" s="34" t="s">
        <v>214</v>
      </c>
      <c r="G149" s="21"/>
      <c r="H149" s="21"/>
      <c r="I149" s="21" t="s">
        <v>26</v>
      </c>
      <c r="J149" s="21" t="s">
        <v>31</v>
      </c>
      <c r="M149" s="12"/>
    </row>
    <row r="150" spans="1:13" ht="18" customHeight="1">
      <c r="A150" s="4">
        <v>149</v>
      </c>
      <c r="B150" s="37">
        <v>37376</v>
      </c>
      <c r="C150" s="34" t="s">
        <v>213</v>
      </c>
      <c r="D150" s="34" t="s">
        <v>238</v>
      </c>
      <c r="E150" s="34" t="s">
        <v>5</v>
      </c>
      <c r="F150" s="34" t="s">
        <v>131</v>
      </c>
      <c r="G150" s="21"/>
      <c r="H150" s="21"/>
      <c r="I150" s="21" t="s">
        <v>32</v>
      </c>
      <c r="J150" s="21" t="s">
        <v>227</v>
      </c>
      <c r="M150" s="12"/>
    </row>
    <row r="151" spans="1:13" ht="18" customHeight="1">
      <c r="A151" s="4">
        <v>150</v>
      </c>
      <c r="B151" s="37">
        <v>37376</v>
      </c>
      <c r="C151" s="34" t="s">
        <v>23</v>
      </c>
      <c r="D151" s="34" t="s">
        <v>29</v>
      </c>
      <c r="E151" s="34" t="s">
        <v>30</v>
      </c>
      <c r="F151" s="34" t="s">
        <v>179</v>
      </c>
      <c r="G151" s="21"/>
      <c r="H151" s="21"/>
      <c r="I151" s="21" t="s">
        <v>8</v>
      </c>
      <c r="J151" s="21" t="s">
        <v>228</v>
      </c>
      <c r="M151" s="12"/>
    </row>
    <row r="152" spans="1:13" ht="18" customHeight="1">
      <c r="A152" s="4">
        <v>151</v>
      </c>
      <c r="B152" s="37">
        <v>37376</v>
      </c>
      <c r="C152" s="34" t="s">
        <v>163</v>
      </c>
      <c r="D152" s="34" t="s">
        <v>175</v>
      </c>
      <c r="E152" s="34" t="s">
        <v>15</v>
      </c>
      <c r="F152" s="34" t="s">
        <v>6</v>
      </c>
      <c r="G152" s="21"/>
      <c r="H152" s="21"/>
      <c r="I152" s="21" t="s">
        <v>38</v>
      </c>
      <c r="J152" s="21" t="s">
        <v>20</v>
      </c>
      <c r="M152" s="12"/>
    </row>
    <row r="153" spans="1:13" ht="18" customHeight="1">
      <c r="A153" s="4">
        <v>152</v>
      </c>
      <c r="B153" s="37">
        <v>37377</v>
      </c>
      <c r="C153" s="34" t="s">
        <v>179</v>
      </c>
      <c r="D153" s="34" t="s">
        <v>30</v>
      </c>
      <c r="E153" s="34" t="s">
        <v>238</v>
      </c>
      <c r="F153" s="34" t="s">
        <v>29</v>
      </c>
      <c r="G153" s="21"/>
      <c r="H153" s="21"/>
      <c r="I153" s="21" t="s">
        <v>8</v>
      </c>
      <c r="J153" s="21" t="s">
        <v>228</v>
      </c>
      <c r="M153" s="12"/>
    </row>
    <row r="154" spans="1:13" ht="18" customHeight="1">
      <c r="A154" s="4">
        <v>153</v>
      </c>
      <c r="B154" s="37">
        <v>37377</v>
      </c>
      <c r="C154" s="34" t="s">
        <v>168</v>
      </c>
      <c r="D154" s="34" t="s">
        <v>16</v>
      </c>
      <c r="E154" s="34" t="s">
        <v>210</v>
      </c>
      <c r="F154" s="34" t="s">
        <v>7</v>
      </c>
      <c r="G154" s="21"/>
      <c r="H154" s="21"/>
      <c r="I154" s="21" t="s">
        <v>37</v>
      </c>
      <c r="J154" s="21" t="s">
        <v>19</v>
      </c>
      <c r="M154" s="12"/>
    </row>
    <row r="155" spans="1:13" ht="18" customHeight="1">
      <c r="A155" s="4">
        <v>154</v>
      </c>
      <c r="B155" s="37">
        <v>37377</v>
      </c>
      <c r="C155" s="34" t="s">
        <v>46</v>
      </c>
      <c r="D155" s="34" t="s">
        <v>166</v>
      </c>
      <c r="E155" s="34" t="s">
        <v>49</v>
      </c>
      <c r="F155" s="34" t="s">
        <v>36</v>
      </c>
      <c r="G155" s="21"/>
      <c r="H155" s="21"/>
      <c r="I155" s="21" t="s">
        <v>13</v>
      </c>
      <c r="J155" s="21" t="s">
        <v>14</v>
      </c>
      <c r="M155" s="12"/>
    </row>
    <row r="156" spans="1:13" ht="18" customHeight="1">
      <c r="A156" s="4">
        <v>155</v>
      </c>
      <c r="B156" s="37">
        <v>37377</v>
      </c>
      <c r="C156" s="34" t="s">
        <v>6</v>
      </c>
      <c r="D156" s="34" t="s">
        <v>4</v>
      </c>
      <c r="E156" s="34" t="s">
        <v>175</v>
      </c>
      <c r="F156" s="34" t="s">
        <v>15</v>
      </c>
      <c r="G156" s="21"/>
      <c r="H156" s="21"/>
      <c r="I156" s="21" t="s">
        <v>38</v>
      </c>
      <c r="J156" s="21" t="s">
        <v>20</v>
      </c>
      <c r="M156" s="12"/>
    </row>
    <row r="157" spans="1:13" ht="18" customHeight="1">
      <c r="A157" s="4">
        <v>156</v>
      </c>
      <c r="B157" s="37">
        <v>37377</v>
      </c>
      <c r="C157" s="34" t="s">
        <v>50</v>
      </c>
      <c r="D157" s="34" t="s">
        <v>185</v>
      </c>
      <c r="E157" s="34" t="s">
        <v>173</v>
      </c>
      <c r="F157" s="34" t="s">
        <v>182</v>
      </c>
      <c r="G157" s="21"/>
      <c r="H157" s="21"/>
      <c r="I157" s="21" t="s">
        <v>26</v>
      </c>
      <c r="J157" s="21" t="s">
        <v>31</v>
      </c>
      <c r="L157" s="53"/>
      <c r="M157" s="12"/>
    </row>
    <row r="158" spans="1:13" ht="18" customHeight="1">
      <c r="A158" s="4">
        <v>157</v>
      </c>
      <c r="B158" s="37">
        <v>37379</v>
      </c>
      <c r="C158" s="34" t="s">
        <v>148</v>
      </c>
      <c r="D158" s="34" t="s">
        <v>12</v>
      </c>
      <c r="E158" s="34" t="s">
        <v>213</v>
      </c>
      <c r="F158" s="34" t="s">
        <v>5</v>
      </c>
      <c r="G158" s="21"/>
      <c r="H158" s="21"/>
      <c r="I158" s="21" t="s">
        <v>8</v>
      </c>
      <c r="J158" s="21" t="s">
        <v>32</v>
      </c>
      <c r="L158" s="53"/>
      <c r="M158" s="12"/>
    </row>
    <row r="159" spans="1:13" ht="18" customHeight="1">
      <c r="A159" s="4">
        <v>158</v>
      </c>
      <c r="B159" s="37">
        <v>37379</v>
      </c>
      <c r="C159" s="34" t="s">
        <v>175</v>
      </c>
      <c r="D159" s="34" t="s">
        <v>7</v>
      </c>
      <c r="E159" s="36" t="s">
        <v>16</v>
      </c>
      <c r="F159" s="34" t="s">
        <v>210</v>
      </c>
      <c r="G159" s="21"/>
      <c r="H159" s="21"/>
      <c r="I159" s="21" t="s">
        <v>19</v>
      </c>
      <c r="J159" s="21" t="s">
        <v>38</v>
      </c>
      <c r="L159" s="53"/>
      <c r="M159" s="12"/>
    </row>
    <row r="160" spans="1:13" ht="18" customHeight="1">
      <c r="A160" s="4">
        <v>159</v>
      </c>
      <c r="B160" s="37">
        <v>37379</v>
      </c>
      <c r="C160" s="34" t="s">
        <v>49</v>
      </c>
      <c r="D160" s="34" t="s">
        <v>10</v>
      </c>
      <c r="E160" s="34" t="s">
        <v>218</v>
      </c>
      <c r="F160" s="34" t="s">
        <v>166</v>
      </c>
      <c r="G160" s="21"/>
      <c r="H160" s="21"/>
      <c r="I160" s="21" t="s">
        <v>13</v>
      </c>
      <c r="J160" s="21" t="s">
        <v>37</v>
      </c>
      <c r="L160" s="53"/>
      <c r="M160" s="12"/>
    </row>
    <row r="161" spans="1:13" ht="18" customHeight="1">
      <c r="A161" s="4">
        <v>160</v>
      </c>
      <c r="B161" s="37">
        <v>37379</v>
      </c>
      <c r="C161" s="34" t="s">
        <v>131</v>
      </c>
      <c r="D161" s="34" t="s">
        <v>179</v>
      </c>
      <c r="E161" s="34" t="s">
        <v>23</v>
      </c>
      <c r="F161" s="34" t="s">
        <v>238</v>
      </c>
      <c r="G161" s="21"/>
      <c r="H161" s="21"/>
      <c r="I161" s="21" t="s">
        <v>31</v>
      </c>
      <c r="J161" s="21" t="s">
        <v>228</v>
      </c>
      <c r="L161" s="53"/>
      <c r="M161" s="12"/>
    </row>
    <row r="162" spans="1:13" ht="18" customHeight="1">
      <c r="A162" s="4">
        <v>161</v>
      </c>
      <c r="B162" s="37">
        <v>37379</v>
      </c>
      <c r="C162" s="34" t="s">
        <v>144</v>
      </c>
      <c r="D162" s="34" t="s">
        <v>163</v>
      </c>
      <c r="E162" s="34" t="s">
        <v>4</v>
      </c>
      <c r="F162" s="34" t="s">
        <v>21</v>
      </c>
      <c r="G162" s="21"/>
      <c r="H162" s="21"/>
      <c r="I162" s="21" t="s">
        <v>14</v>
      </c>
      <c r="J162" s="21" t="s">
        <v>20</v>
      </c>
      <c r="M162" s="12"/>
    </row>
    <row r="163" spans="1:13" ht="18" customHeight="1">
      <c r="A163" s="4">
        <v>162</v>
      </c>
      <c r="B163" s="37">
        <v>37379</v>
      </c>
      <c r="C163" s="34" t="s">
        <v>214</v>
      </c>
      <c r="D163" s="34" t="s">
        <v>142</v>
      </c>
      <c r="E163" s="34" t="s">
        <v>24</v>
      </c>
      <c r="F163" s="34" t="s">
        <v>153</v>
      </c>
      <c r="G163" s="21"/>
      <c r="H163" s="21"/>
      <c r="I163" s="21" t="s">
        <v>26</v>
      </c>
      <c r="J163" s="21" t="s">
        <v>227</v>
      </c>
      <c r="M163" s="12"/>
    </row>
    <row r="164" spans="1:13" ht="18" customHeight="1">
      <c r="A164" s="4">
        <v>163</v>
      </c>
      <c r="B164" s="37">
        <v>37380</v>
      </c>
      <c r="C164" s="34" t="s">
        <v>166</v>
      </c>
      <c r="D164" s="34" t="s">
        <v>46</v>
      </c>
      <c r="E164" s="34" t="s">
        <v>10</v>
      </c>
      <c r="F164" s="34" t="s">
        <v>218</v>
      </c>
      <c r="G164" s="21"/>
      <c r="H164" s="21"/>
      <c r="I164" s="21" t="s">
        <v>13</v>
      </c>
      <c r="J164" s="21" t="s">
        <v>37</v>
      </c>
      <c r="M164" s="12"/>
    </row>
    <row r="165" spans="1:13" ht="18" customHeight="1">
      <c r="A165" s="4">
        <v>164</v>
      </c>
      <c r="B165" s="38">
        <v>37380</v>
      </c>
      <c r="C165" s="21" t="s">
        <v>5</v>
      </c>
      <c r="D165" s="21" t="s">
        <v>213</v>
      </c>
      <c r="E165" s="21" t="s">
        <v>29</v>
      </c>
      <c r="F165" s="21" t="s">
        <v>12</v>
      </c>
      <c r="G165" s="21"/>
      <c r="H165" s="21"/>
      <c r="I165" s="21" t="s">
        <v>8</v>
      </c>
      <c r="J165" s="21" t="s">
        <v>32</v>
      </c>
    </row>
    <row r="166" spans="1:13" ht="18" customHeight="1">
      <c r="A166" s="4">
        <v>165</v>
      </c>
      <c r="B166" s="38">
        <v>37380</v>
      </c>
      <c r="C166" s="21" t="s">
        <v>24</v>
      </c>
      <c r="D166" s="21" t="s">
        <v>182</v>
      </c>
      <c r="E166" s="21" t="s">
        <v>161</v>
      </c>
      <c r="F166" s="21" t="s">
        <v>185</v>
      </c>
      <c r="G166" s="21"/>
      <c r="H166" s="21"/>
      <c r="I166" s="21" t="s">
        <v>26</v>
      </c>
      <c r="J166" s="21" t="s">
        <v>227</v>
      </c>
    </row>
    <row r="167" spans="1:13" ht="18" customHeight="1">
      <c r="A167" s="4">
        <v>166</v>
      </c>
      <c r="B167" s="38">
        <v>37380</v>
      </c>
      <c r="C167" s="21" t="s">
        <v>21</v>
      </c>
      <c r="D167" s="21" t="s">
        <v>22</v>
      </c>
      <c r="E167" s="21" t="s">
        <v>163</v>
      </c>
      <c r="F167" s="21" t="s">
        <v>4</v>
      </c>
      <c r="G167" s="21"/>
      <c r="H167" s="21"/>
      <c r="I167" s="21" t="s">
        <v>14</v>
      </c>
      <c r="J167" s="21" t="s">
        <v>20</v>
      </c>
    </row>
    <row r="168" spans="1:13" ht="18" customHeight="1">
      <c r="A168" s="4">
        <v>167</v>
      </c>
      <c r="B168" s="38">
        <v>37380</v>
      </c>
      <c r="C168" s="21" t="s">
        <v>238</v>
      </c>
      <c r="D168" s="21" t="s">
        <v>23</v>
      </c>
      <c r="E168" s="21" t="s">
        <v>211</v>
      </c>
      <c r="F168" s="21" t="s">
        <v>179</v>
      </c>
      <c r="G168" s="21"/>
      <c r="H168" s="21"/>
      <c r="I168" s="21" t="s">
        <v>31</v>
      </c>
      <c r="J168" s="21" t="s">
        <v>228</v>
      </c>
    </row>
    <row r="169" spans="1:13" ht="18" customHeight="1">
      <c r="A169" s="4">
        <v>168</v>
      </c>
      <c r="B169" s="38">
        <v>37381</v>
      </c>
      <c r="C169" s="21" t="s">
        <v>4</v>
      </c>
      <c r="D169" s="21" t="s">
        <v>144</v>
      </c>
      <c r="E169" s="21" t="s">
        <v>22</v>
      </c>
      <c r="F169" s="21" t="s">
        <v>163</v>
      </c>
      <c r="G169" s="21"/>
      <c r="H169" s="21"/>
      <c r="I169" s="21" t="s">
        <v>14</v>
      </c>
      <c r="J169" s="21" t="s">
        <v>20</v>
      </c>
    </row>
    <row r="170" spans="1:13" ht="18" customHeight="1">
      <c r="A170" s="4">
        <v>169</v>
      </c>
      <c r="B170" s="38">
        <v>37381</v>
      </c>
      <c r="C170" s="21" t="s">
        <v>211</v>
      </c>
      <c r="D170" s="36" t="s">
        <v>131</v>
      </c>
      <c r="E170" s="21" t="s">
        <v>179</v>
      </c>
      <c r="F170" s="21" t="s">
        <v>23</v>
      </c>
      <c r="G170" s="21"/>
      <c r="H170" s="21"/>
      <c r="I170" s="21" t="s">
        <v>31</v>
      </c>
      <c r="J170" s="21" t="s">
        <v>228</v>
      </c>
    </row>
    <row r="171" spans="1:13" ht="18" customHeight="1">
      <c r="A171" s="4">
        <v>170</v>
      </c>
      <c r="B171" s="38">
        <v>37381</v>
      </c>
      <c r="C171" s="21" t="s">
        <v>29</v>
      </c>
      <c r="D171" s="21" t="s">
        <v>148</v>
      </c>
      <c r="E171" s="21" t="s">
        <v>12</v>
      </c>
      <c r="F171" s="21" t="s">
        <v>213</v>
      </c>
      <c r="G171" s="21"/>
      <c r="H171" s="21"/>
      <c r="I171" s="21" t="s">
        <v>8</v>
      </c>
      <c r="J171" s="21" t="s">
        <v>32</v>
      </c>
    </row>
    <row r="172" spans="1:13" ht="18" customHeight="1">
      <c r="A172" s="4">
        <v>171</v>
      </c>
      <c r="B172" s="38">
        <v>37381</v>
      </c>
      <c r="C172" s="36" t="s">
        <v>218</v>
      </c>
      <c r="D172" s="21" t="s">
        <v>49</v>
      </c>
      <c r="E172" s="21" t="s">
        <v>46</v>
      </c>
      <c r="F172" s="21" t="s">
        <v>10</v>
      </c>
      <c r="G172" s="21"/>
      <c r="H172" s="21"/>
      <c r="I172" s="21" t="s">
        <v>13</v>
      </c>
      <c r="J172" s="21" t="s">
        <v>37</v>
      </c>
      <c r="M172" s="13"/>
    </row>
    <row r="173" spans="1:13" ht="18" customHeight="1">
      <c r="A173" s="4">
        <v>172</v>
      </c>
      <c r="B173" s="38">
        <v>37381</v>
      </c>
      <c r="C173" s="21" t="s">
        <v>146</v>
      </c>
      <c r="D173" s="21" t="s">
        <v>173</v>
      </c>
      <c r="E173" s="21" t="s">
        <v>185</v>
      </c>
      <c r="F173" s="21" t="s">
        <v>214</v>
      </c>
      <c r="G173" s="21"/>
      <c r="H173" s="21"/>
      <c r="I173" s="21" t="s">
        <v>26</v>
      </c>
      <c r="J173" s="21" t="s">
        <v>227</v>
      </c>
    </row>
    <row r="174" spans="1:13" ht="18" customHeight="1">
      <c r="A174" s="4">
        <v>173</v>
      </c>
      <c r="B174" s="38">
        <v>37381</v>
      </c>
      <c r="C174" s="21" t="s">
        <v>16</v>
      </c>
      <c r="D174" s="21" t="s">
        <v>175</v>
      </c>
      <c r="E174" s="21" t="s">
        <v>168</v>
      </c>
      <c r="F174" s="21" t="s">
        <v>7</v>
      </c>
      <c r="G174" s="21"/>
      <c r="H174" s="21"/>
      <c r="I174" s="21" t="s">
        <v>19</v>
      </c>
      <c r="J174" s="21" t="s">
        <v>38</v>
      </c>
    </row>
    <row r="175" spans="1:13" ht="18" customHeight="1">
      <c r="A175" s="4">
        <v>174</v>
      </c>
      <c r="B175" s="38">
        <v>37382</v>
      </c>
      <c r="C175" s="21" t="s">
        <v>72</v>
      </c>
      <c r="D175" s="21" t="s">
        <v>27</v>
      </c>
      <c r="E175" s="21" t="s">
        <v>175</v>
      </c>
      <c r="F175" s="21" t="s">
        <v>168</v>
      </c>
      <c r="G175" s="21"/>
      <c r="H175" s="21"/>
      <c r="I175" s="21" t="s">
        <v>20</v>
      </c>
      <c r="J175" s="21" t="s">
        <v>37</v>
      </c>
    </row>
    <row r="176" spans="1:13" ht="18" customHeight="1">
      <c r="A176" s="4">
        <v>175</v>
      </c>
      <c r="B176" s="38">
        <v>37382</v>
      </c>
      <c r="C176" s="21" t="s">
        <v>10</v>
      </c>
      <c r="D176" s="21" t="s">
        <v>166</v>
      </c>
      <c r="E176" s="21" t="s">
        <v>17</v>
      </c>
      <c r="F176" s="21" t="s">
        <v>46</v>
      </c>
      <c r="G176" s="21"/>
      <c r="H176" s="21"/>
      <c r="I176" s="21" t="s">
        <v>38</v>
      </c>
      <c r="J176" s="21" t="s">
        <v>14</v>
      </c>
    </row>
    <row r="177" spans="1:13" ht="18" customHeight="1">
      <c r="A177" s="4">
        <v>176</v>
      </c>
      <c r="B177" s="37">
        <v>37382</v>
      </c>
      <c r="C177" s="34" t="s">
        <v>185</v>
      </c>
      <c r="D177" s="34" t="s">
        <v>161</v>
      </c>
      <c r="E177" s="34" t="s">
        <v>214</v>
      </c>
      <c r="F177" s="34" t="s">
        <v>173</v>
      </c>
      <c r="G177" s="21"/>
      <c r="H177" s="21"/>
      <c r="I177" s="21" t="s">
        <v>26</v>
      </c>
      <c r="J177" s="21" t="s">
        <v>8</v>
      </c>
      <c r="M177" s="12"/>
    </row>
    <row r="178" spans="1:13" ht="18" customHeight="1">
      <c r="A178" s="4">
        <v>177</v>
      </c>
      <c r="B178" s="37">
        <v>37382</v>
      </c>
      <c r="C178" s="34" t="s">
        <v>142</v>
      </c>
      <c r="D178" s="34" t="s">
        <v>50</v>
      </c>
      <c r="E178" s="34" t="s">
        <v>153</v>
      </c>
      <c r="F178" s="34" t="s">
        <v>182</v>
      </c>
      <c r="G178" s="21"/>
      <c r="H178" s="21"/>
      <c r="I178" s="21" t="s">
        <v>228</v>
      </c>
      <c r="J178" s="21" t="s">
        <v>227</v>
      </c>
      <c r="M178" s="12"/>
    </row>
    <row r="179" spans="1:13" ht="18" customHeight="1">
      <c r="A179" s="4">
        <v>178</v>
      </c>
      <c r="B179" s="37">
        <v>37382</v>
      </c>
      <c r="C179" s="34" t="s">
        <v>12</v>
      </c>
      <c r="D179" s="34" t="s">
        <v>5</v>
      </c>
      <c r="E179" s="34" t="s">
        <v>131</v>
      </c>
      <c r="F179" s="34" t="s">
        <v>148</v>
      </c>
      <c r="G179" s="21"/>
      <c r="H179" s="21"/>
      <c r="I179" s="21" t="s">
        <v>31</v>
      </c>
      <c r="J179" s="21" t="s">
        <v>32</v>
      </c>
      <c r="M179" s="12"/>
    </row>
    <row r="180" spans="1:13" ht="18" customHeight="1">
      <c r="A180" s="4">
        <v>179</v>
      </c>
      <c r="B180" s="37">
        <v>37383</v>
      </c>
      <c r="C180" s="34" t="s">
        <v>213</v>
      </c>
      <c r="D180" s="34" t="s">
        <v>29</v>
      </c>
      <c r="E180" s="34" t="s">
        <v>148</v>
      </c>
      <c r="F180" s="34" t="s">
        <v>131</v>
      </c>
      <c r="G180" s="21"/>
      <c r="H180" s="21"/>
      <c r="I180" s="21" t="s">
        <v>31</v>
      </c>
      <c r="J180" s="21" t="s">
        <v>32</v>
      </c>
      <c r="M180" s="12"/>
    </row>
    <row r="181" spans="1:13" ht="18" customHeight="1">
      <c r="A181" s="4">
        <v>180</v>
      </c>
      <c r="B181" s="37">
        <v>37383</v>
      </c>
      <c r="C181" s="34" t="s">
        <v>168</v>
      </c>
      <c r="D181" s="34" t="s">
        <v>16</v>
      </c>
      <c r="E181" s="34" t="s">
        <v>27</v>
      </c>
      <c r="F181" s="34" t="s">
        <v>175</v>
      </c>
      <c r="G181" s="21"/>
      <c r="H181" s="21"/>
      <c r="I181" s="21" t="s">
        <v>20</v>
      </c>
      <c r="J181" s="21" t="s">
        <v>37</v>
      </c>
      <c r="M181" s="12"/>
    </row>
    <row r="182" spans="1:13" ht="18" customHeight="1">
      <c r="A182" s="4">
        <v>181</v>
      </c>
      <c r="B182" s="37">
        <v>37384</v>
      </c>
      <c r="C182" s="34" t="s">
        <v>179</v>
      </c>
      <c r="D182" s="34" t="s">
        <v>12</v>
      </c>
      <c r="E182" s="34" t="s">
        <v>29</v>
      </c>
      <c r="F182" s="34" t="s">
        <v>211</v>
      </c>
      <c r="G182" s="21"/>
      <c r="H182" s="21"/>
      <c r="I182" s="21" t="s">
        <v>31</v>
      </c>
      <c r="J182" s="21" t="s">
        <v>32</v>
      </c>
      <c r="M182" s="12"/>
    </row>
    <row r="183" spans="1:13" ht="18" customHeight="1">
      <c r="A183" s="4">
        <v>182</v>
      </c>
      <c r="B183" s="37">
        <v>37384</v>
      </c>
      <c r="C183" s="34" t="s">
        <v>175</v>
      </c>
      <c r="D183" s="34" t="s">
        <v>72</v>
      </c>
      <c r="E183" s="34" t="s">
        <v>16</v>
      </c>
      <c r="F183" s="34" t="s">
        <v>27</v>
      </c>
      <c r="G183" s="21"/>
      <c r="H183" s="21"/>
      <c r="I183" s="21" t="s">
        <v>20</v>
      </c>
      <c r="J183" s="21" t="s">
        <v>37</v>
      </c>
      <c r="M183" s="12"/>
    </row>
    <row r="184" spans="1:13" ht="18" customHeight="1">
      <c r="A184" s="4">
        <v>183</v>
      </c>
      <c r="B184" s="37">
        <v>37384</v>
      </c>
      <c r="C184" s="34" t="s">
        <v>144</v>
      </c>
      <c r="D184" s="34" t="s">
        <v>163</v>
      </c>
      <c r="E184" s="34" t="s">
        <v>4</v>
      </c>
      <c r="F184" s="34" t="s">
        <v>218</v>
      </c>
      <c r="G184" s="21"/>
      <c r="H184" s="21"/>
      <c r="I184" s="21" t="s">
        <v>19</v>
      </c>
      <c r="J184" s="21" t="s">
        <v>13</v>
      </c>
      <c r="M184" s="12"/>
    </row>
    <row r="185" spans="1:13" ht="18" customHeight="1">
      <c r="A185" s="4">
        <v>184</v>
      </c>
      <c r="B185" s="37">
        <v>37384</v>
      </c>
      <c r="C185" s="34" t="s">
        <v>50</v>
      </c>
      <c r="D185" s="34" t="s">
        <v>182</v>
      </c>
      <c r="E185" s="34" t="s">
        <v>47</v>
      </c>
      <c r="F185" s="34" t="s">
        <v>142</v>
      </c>
      <c r="G185" s="21"/>
      <c r="H185" s="21"/>
      <c r="I185" s="21" t="s">
        <v>228</v>
      </c>
      <c r="J185" s="21" t="s">
        <v>227</v>
      </c>
      <c r="M185" s="12"/>
    </row>
    <row r="186" spans="1:13" ht="18" customHeight="1">
      <c r="A186" s="4">
        <v>185</v>
      </c>
      <c r="B186" s="37">
        <v>37384</v>
      </c>
      <c r="C186" s="34" t="s">
        <v>17</v>
      </c>
      <c r="D186" s="34" t="s">
        <v>10</v>
      </c>
      <c r="E186" s="34" t="s">
        <v>210</v>
      </c>
      <c r="F186" s="34" t="s">
        <v>166</v>
      </c>
      <c r="G186" s="21"/>
      <c r="H186" s="21"/>
      <c r="I186" s="21" t="s">
        <v>38</v>
      </c>
      <c r="J186" s="21" t="s">
        <v>14</v>
      </c>
      <c r="M186" s="12"/>
    </row>
    <row r="187" spans="1:13" ht="18" customHeight="1">
      <c r="A187" s="4">
        <v>186</v>
      </c>
      <c r="B187" s="37">
        <v>37386</v>
      </c>
      <c r="C187" s="34" t="s">
        <v>148</v>
      </c>
      <c r="D187" s="34" t="s">
        <v>179</v>
      </c>
      <c r="E187" s="34" t="s">
        <v>5</v>
      </c>
      <c r="F187" s="34" t="s">
        <v>29</v>
      </c>
      <c r="G187" s="21"/>
      <c r="H187" s="21"/>
      <c r="I187" s="21" t="s">
        <v>32</v>
      </c>
      <c r="J187" s="21" t="s">
        <v>26</v>
      </c>
      <c r="M187" s="12"/>
    </row>
    <row r="188" spans="1:13" ht="18" customHeight="1">
      <c r="A188" s="4">
        <v>187</v>
      </c>
      <c r="B188" s="37">
        <v>37386</v>
      </c>
      <c r="C188" s="34" t="s">
        <v>161</v>
      </c>
      <c r="D188" s="34" t="s">
        <v>183</v>
      </c>
      <c r="E188" s="36" t="s">
        <v>185</v>
      </c>
      <c r="F188" s="34" t="s">
        <v>146</v>
      </c>
      <c r="G188" s="21"/>
      <c r="H188" s="21"/>
      <c r="I188" s="21" t="s">
        <v>227</v>
      </c>
      <c r="J188" s="21" t="s">
        <v>31</v>
      </c>
      <c r="M188" s="12"/>
    </row>
    <row r="189" spans="1:13" ht="18" customHeight="1">
      <c r="A189" s="4">
        <v>188</v>
      </c>
      <c r="B189" s="37">
        <v>37386</v>
      </c>
      <c r="C189" s="34" t="s">
        <v>218</v>
      </c>
      <c r="D189" s="34" t="s">
        <v>22</v>
      </c>
      <c r="E189" s="34" t="s">
        <v>163</v>
      </c>
      <c r="F189" s="34" t="s">
        <v>4</v>
      </c>
      <c r="G189" s="21"/>
      <c r="H189" s="21"/>
      <c r="I189" s="21" t="s">
        <v>37</v>
      </c>
      <c r="J189" s="21" t="s">
        <v>38</v>
      </c>
      <c r="M189" s="12"/>
    </row>
    <row r="190" spans="1:13" ht="18" customHeight="1">
      <c r="A190" s="4">
        <v>189</v>
      </c>
      <c r="B190" s="37">
        <v>37387</v>
      </c>
      <c r="C190" s="34" t="s">
        <v>166</v>
      </c>
      <c r="D190" s="34" t="s">
        <v>15</v>
      </c>
      <c r="E190" s="34" t="s">
        <v>10</v>
      </c>
      <c r="F190" s="34" t="s">
        <v>46</v>
      </c>
      <c r="G190" s="21"/>
      <c r="H190" s="21"/>
      <c r="I190" s="21" t="s">
        <v>14</v>
      </c>
      <c r="J190" s="21" t="s">
        <v>19</v>
      </c>
      <c r="M190" s="12"/>
    </row>
    <row r="191" spans="1:13" ht="18" customHeight="1">
      <c r="A191" s="4">
        <v>190</v>
      </c>
      <c r="B191" s="37">
        <v>37387</v>
      </c>
      <c r="C191" s="34" t="s">
        <v>182</v>
      </c>
      <c r="D191" s="34" t="s">
        <v>153</v>
      </c>
      <c r="E191" s="34" t="s">
        <v>142</v>
      </c>
      <c r="F191" s="34" t="s">
        <v>213</v>
      </c>
      <c r="G191" s="21"/>
      <c r="H191" s="21"/>
      <c r="I191" s="21" t="s">
        <v>228</v>
      </c>
      <c r="J191" s="21" t="s">
        <v>8</v>
      </c>
      <c r="M191" s="12"/>
    </row>
    <row r="192" spans="1:13" ht="18" customHeight="1">
      <c r="A192" s="4">
        <v>191</v>
      </c>
      <c r="B192" s="37">
        <v>37387</v>
      </c>
      <c r="C192" s="34" t="s">
        <v>4</v>
      </c>
      <c r="D192" s="34" t="s">
        <v>144</v>
      </c>
      <c r="E192" s="34" t="s">
        <v>22</v>
      </c>
      <c r="F192" s="34" t="s">
        <v>163</v>
      </c>
      <c r="G192" s="21"/>
      <c r="H192" s="21"/>
      <c r="I192" s="21" t="s">
        <v>37</v>
      </c>
      <c r="J192" s="21" t="s">
        <v>38</v>
      </c>
      <c r="M192" s="12"/>
    </row>
    <row r="193" spans="1:13" ht="18" customHeight="1">
      <c r="A193" s="4">
        <v>192</v>
      </c>
      <c r="B193" s="37">
        <v>37387</v>
      </c>
      <c r="C193" s="34" t="s">
        <v>131</v>
      </c>
      <c r="D193" s="34" t="s">
        <v>238</v>
      </c>
      <c r="E193" s="34" t="s">
        <v>12</v>
      </c>
      <c r="F193" s="34" t="s">
        <v>30</v>
      </c>
      <c r="G193" s="21"/>
      <c r="H193" s="21"/>
      <c r="I193" s="21" t="s">
        <v>32</v>
      </c>
      <c r="J193" s="21" t="s">
        <v>26</v>
      </c>
      <c r="M193" s="12"/>
    </row>
    <row r="194" spans="1:13" ht="18" customHeight="1">
      <c r="A194" s="4">
        <v>193</v>
      </c>
      <c r="B194" s="37">
        <v>37387</v>
      </c>
      <c r="C194" s="34" t="s">
        <v>214</v>
      </c>
      <c r="D194" s="34" t="s">
        <v>146</v>
      </c>
      <c r="E194" s="34" t="s">
        <v>173</v>
      </c>
      <c r="F194" s="34" t="s">
        <v>185</v>
      </c>
      <c r="G194" s="21"/>
      <c r="H194" s="21"/>
      <c r="I194" s="21" t="s">
        <v>227</v>
      </c>
      <c r="J194" s="21" t="s">
        <v>31</v>
      </c>
      <c r="M194" s="12"/>
    </row>
    <row r="195" spans="1:13" ht="18" customHeight="1">
      <c r="A195" s="4">
        <v>194</v>
      </c>
      <c r="B195" s="37">
        <v>37387</v>
      </c>
      <c r="C195" s="34" t="s">
        <v>16</v>
      </c>
      <c r="D195" s="34" t="s">
        <v>175</v>
      </c>
      <c r="E195" s="34" t="s">
        <v>36</v>
      </c>
      <c r="F195" s="34" t="s">
        <v>72</v>
      </c>
      <c r="G195" s="21"/>
      <c r="H195" s="21"/>
      <c r="I195" s="21" t="s">
        <v>13</v>
      </c>
      <c r="J195" s="21" t="s">
        <v>20</v>
      </c>
      <c r="M195" s="12"/>
    </row>
    <row r="196" spans="1:13" ht="18" customHeight="1">
      <c r="A196" s="4">
        <v>195</v>
      </c>
      <c r="B196" s="37">
        <v>37388</v>
      </c>
      <c r="C196" s="34" t="s">
        <v>72</v>
      </c>
      <c r="D196" s="34" t="s">
        <v>210</v>
      </c>
      <c r="E196" s="34" t="s">
        <v>175</v>
      </c>
      <c r="F196" s="34" t="s">
        <v>36</v>
      </c>
      <c r="G196" s="21"/>
      <c r="H196" s="21"/>
      <c r="I196" s="21" t="s">
        <v>13</v>
      </c>
      <c r="J196" s="21" t="s">
        <v>20</v>
      </c>
      <c r="M196" s="12"/>
    </row>
    <row r="197" spans="1:13" ht="18" customHeight="1">
      <c r="A197" s="4">
        <v>196</v>
      </c>
      <c r="B197" s="37">
        <v>37388</v>
      </c>
      <c r="C197" s="34" t="s">
        <v>47</v>
      </c>
      <c r="D197" s="34" t="s">
        <v>142</v>
      </c>
      <c r="E197" s="34" t="s">
        <v>213</v>
      </c>
      <c r="F197" s="34" t="s">
        <v>153</v>
      </c>
      <c r="G197" s="21"/>
      <c r="H197" s="21"/>
      <c r="I197" s="21" t="s">
        <v>228</v>
      </c>
      <c r="J197" s="21" t="s">
        <v>8</v>
      </c>
      <c r="M197" s="12"/>
    </row>
    <row r="198" spans="1:13" ht="18" customHeight="1">
      <c r="A198" s="4">
        <v>197</v>
      </c>
      <c r="B198" s="37">
        <v>37388</v>
      </c>
      <c r="C198" s="34" t="s">
        <v>5</v>
      </c>
      <c r="D198" s="34" t="s">
        <v>148</v>
      </c>
      <c r="E198" s="34" t="s">
        <v>211</v>
      </c>
      <c r="F198" s="34" t="s">
        <v>179</v>
      </c>
      <c r="G198" s="21"/>
      <c r="H198" s="21"/>
      <c r="I198" s="21" t="s">
        <v>32</v>
      </c>
      <c r="J198" s="21" t="s">
        <v>26</v>
      </c>
      <c r="M198" s="12"/>
    </row>
    <row r="199" spans="1:13" ht="18" customHeight="1">
      <c r="A199" s="4">
        <v>198</v>
      </c>
      <c r="B199" s="37">
        <v>37388</v>
      </c>
      <c r="C199" s="34" t="s">
        <v>46</v>
      </c>
      <c r="D199" s="34" t="s">
        <v>17</v>
      </c>
      <c r="E199" s="34" t="s">
        <v>15</v>
      </c>
      <c r="F199" s="34" t="s">
        <v>10</v>
      </c>
      <c r="G199" s="21"/>
      <c r="H199" s="21"/>
      <c r="I199" s="21" t="s">
        <v>14</v>
      </c>
      <c r="J199" s="21" t="s">
        <v>19</v>
      </c>
      <c r="M199" s="12"/>
    </row>
    <row r="200" spans="1:13" ht="18" customHeight="1">
      <c r="A200" s="4">
        <v>199</v>
      </c>
      <c r="B200" s="37">
        <v>37388</v>
      </c>
      <c r="C200" s="34" t="s">
        <v>183</v>
      </c>
      <c r="D200" s="34" t="s">
        <v>185</v>
      </c>
      <c r="E200" s="34" t="s">
        <v>161</v>
      </c>
      <c r="F200" s="34" t="s">
        <v>173</v>
      </c>
      <c r="G200" s="21"/>
      <c r="H200" s="21"/>
      <c r="I200" s="21" t="s">
        <v>227</v>
      </c>
      <c r="J200" s="21" t="s">
        <v>31</v>
      </c>
      <c r="M200" s="12"/>
    </row>
    <row r="201" spans="1:13" ht="18" customHeight="1">
      <c r="A201" s="4">
        <v>200</v>
      </c>
      <c r="B201" s="37">
        <v>37388</v>
      </c>
      <c r="C201" s="34" t="s">
        <v>163</v>
      </c>
      <c r="D201" s="34" t="s">
        <v>218</v>
      </c>
      <c r="E201" s="34" t="s">
        <v>144</v>
      </c>
      <c r="F201" s="34" t="s">
        <v>22</v>
      </c>
      <c r="G201" s="21"/>
      <c r="H201" s="21"/>
      <c r="I201" s="21" t="s">
        <v>37</v>
      </c>
      <c r="J201" s="21" t="s">
        <v>38</v>
      </c>
      <c r="M201" s="12"/>
    </row>
    <row r="202" spans="1:13" ht="18" customHeight="1">
      <c r="A202" s="4">
        <v>201</v>
      </c>
      <c r="B202" s="37">
        <v>37389</v>
      </c>
      <c r="C202" s="34" t="s">
        <v>211</v>
      </c>
      <c r="D202" s="34" t="s">
        <v>131</v>
      </c>
      <c r="E202" s="34" t="s">
        <v>30</v>
      </c>
      <c r="F202" s="34" t="s">
        <v>238</v>
      </c>
      <c r="G202" s="21"/>
      <c r="H202" s="21"/>
      <c r="I202" s="21" t="s">
        <v>8</v>
      </c>
      <c r="J202" s="21" t="s">
        <v>31</v>
      </c>
      <c r="M202" s="12"/>
    </row>
    <row r="203" spans="1:13" ht="18" customHeight="1">
      <c r="A203" s="4">
        <v>202</v>
      </c>
      <c r="B203" s="37">
        <v>37389</v>
      </c>
      <c r="C203" s="34" t="s">
        <v>146</v>
      </c>
      <c r="D203" s="34" t="s">
        <v>173</v>
      </c>
      <c r="E203" s="34" t="s">
        <v>214</v>
      </c>
      <c r="F203" s="34" t="s">
        <v>44</v>
      </c>
      <c r="G203" s="21"/>
      <c r="H203" s="21"/>
      <c r="I203" s="21" t="s">
        <v>227</v>
      </c>
      <c r="J203" s="21" t="s">
        <v>32</v>
      </c>
      <c r="M203" s="12"/>
    </row>
    <row r="204" spans="1:13" ht="18" customHeight="1">
      <c r="A204" s="4">
        <v>203</v>
      </c>
      <c r="B204" s="37">
        <v>37390</v>
      </c>
      <c r="C204" s="34" t="s">
        <v>168</v>
      </c>
      <c r="D204" s="34" t="s">
        <v>33</v>
      </c>
      <c r="E204" s="34" t="s">
        <v>7</v>
      </c>
      <c r="F204" s="34" t="s">
        <v>144</v>
      </c>
      <c r="G204" s="21"/>
      <c r="H204" s="21"/>
      <c r="I204" s="21" t="s">
        <v>13</v>
      </c>
      <c r="J204" s="21" t="s">
        <v>38</v>
      </c>
      <c r="M204" s="12"/>
    </row>
    <row r="205" spans="1:13" ht="18" customHeight="1">
      <c r="A205" s="4">
        <v>204</v>
      </c>
      <c r="B205" s="37">
        <v>37390</v>
      </c>
      <c r="C205" s="34" t="s">
        <v>10</v>
      </c>
      <c r="D205" s="34" t="s">
        <v>16</v>
      </c>
      <c r="E205" s="34" t="s">
        <v>210</v>
      </c>
      <c r="F205" s="34" t="s">
        <v>175</v>
      </c>
      <c r="G205" s="21"/>
      <c r="H205" s="21"/>
      <c r="I205" s="21" t="s">
        <v>37</v>
      </c>
      <c r="J205" s="21" t="s">
        <v>14</v>
      </c>
      <c r="M205" s="12"/>
    </row>
    <row r="206" spans="1:13" ht="18" customHeight="1">
      <c r="A206" s="4">
        <v>205</v>
      </c>
      <c r="B206" s="37">
        <v>37390</v>
      </c>
      <c r="C206" s="34" t="s">
        <v>44</v>
      </c>
      <c r="D206" s="34" t="s">
        <v>214</v>
      </c>
      <c r="E206" s="34" t="s">
        <v>185</v>
      </c>
      <c r="F206" s="34" t="s">
        <v>161</v>
      </c>
      <c r="G206" s="21"/>
      <c r="H206" s="21"/>
      <c r="I206" s="21" t="s">
        <v>227</v>
      </c>
      <c r="J206" s="21" t="s">
        <v>32</v>
      </c>
      <c r="M206" s="12"/>
    </row>
    <row r="207" spans="1:13" ht="18" customHeight="1">
      <c r="A207" s="4">
        <v>206</v>
      </c>
      <c r="B207" s="37">
        <v>37390</v>
      </c>
      <c r="C207" s="34" t="s">
        <v>6</v>
      </c>
      <c r="D207" s="34" t="s">
        <v>49</v>
      </c>
      <c r="E207" s="34" t="s">
        <v>166</v>
      </c>
      <c r="F207" s="34" t="s">
        <v>22</v>
      </c>
      <c r="G207" s="21"/>
      <c r="H207" s="21"/>
      <c r="I207" s="21" t="s">
        <v>20</v>
      </c>
      <c r="J207" s="21" t="s">
        <v>19</v>
      </c>
      <c r="M207" s="12"/>
    </row>
    <row r="208" spans="1:13" ht="18" customHeight="1">
      <c r="A208" s="4">
        <v>207</v>
      </c>
      <c r="B208" s="37">
        <v>37390</v>
      </c>
      <c r="C208" s="34" t="s">
        <v>142</v>
      </c>
      <c r="D208" s="34" t="s">
        <v>47</v>
      </c>
      <c r="E208" s="34" t="s">
        <v>153</v>
      </c>
      <c r="F208" s="34" t="s">
        <v>182</v>
      </c>
      <c r="G208" s="21"/>
      <c r="H208" s="21"/>
      <c r="I208" s="21" t="s">
        <v>228</v>
      </c>
      <c r="J208" s="21" t="s">
        <v>26</v>
      </c>
      <c r="M208" s="12"/>
    </row>
    <row r="209" spans="1:13" ht="18" customHeight="1">
      <c r="A209" s="4">
        <v>208</v>
      </c>
      <c r="B209" s="37">
        <v>37390</v>
      </c>
      <c r="C209" s="34" t="s">
        <v>238</v>
      </c>
      <c r="D209" s="34" t="s">
        <v>5</v>
      </c>
      <c r="E209" s="34" t="s">
        <v>179</v>
      </c>
      <c r="F209" s="34" t="s">
        <v>29</v>
      </c>
      <c r="G209" s="21"/>
      <c r="H209" s="21"/>
      <c r="I209" s="21" t="s">
        <v>8</v>
      </c>
      <c r="J209" s="21" t="s">
        <v>31</v>
      </c>
      <c r="M209" s="12"/>
    </row>
    <row r="210" spans="1:13" ht="18" customHeight="1">
      <c r="A210" s="4">
        <v>209</v>
      </c>
      <c r="B210" s="37">
        <v>37391</v>
      </c>
      <c r="C210" s="34" t="s">
        <v>213</v>
      </c>
      <c r="D210" s="34" t="s">
        <v>153</v>
      </c>
      <c r="E210" s="34" t="s">
        <v>182</v>
      </c>
      <c r="F210" s="34" t="s">
        <v>47</v>
      </c>
      <c r="G210" s="21"/>
      <c r="H210" s="21"/>
      <c r="I210" s="21" t="s">
        <v>228</v>
      </c>
      <c r="J210" s="21" t="s">
        <v>26</v>
      </c>
      <c r="M210" s="12"/>
    </row>
    <row r="211" spans="1:13" ht="18" customHeight="1">
      <c r="A211" s="4">
        <v>210</v>
      </c>
      <c r="B211" s="37">
        <v>37391</v>
      </c>
      <c r="C211" s="34" t="s">
        <v>175</v>
      </c>
      <c r="D211" s="34" t="s">
        <v>72</v>
      </c>
      <c r="E211" s="34" t="s">
        <v>16</v>
      </c>
      <c r="F211" s="34" t="s">
        <v>210</v>
      </c>
      <c r="G211" s="21"/>
      <c r="H211" s="21"/>
      <c r="I211" s="21" t="s">
        <v>37</v>
      </c>
      <c r="J211" s="21" t="s">
        <v>14</v>
      </c>
      <c r="M211" s="12"/>
    </row>
    <row r="212" spans="1:13" ht="18" customHeight="1">
      <c r="A212" s="4">
        <v>211</v>
      </c>
      <c r="B212" s="37">
        <v>37391</v>
      </c>
      <c r="C212" s="34" t="s">
        <v>185</v>
      </c>
      <c r="D212" s="34" t="s">
        <v>161</v>
      </c>
      <c r="E212" s="34" t="s">
        <v>23</v>
      </c>
      <c r="F212" s="34" t="s">
        <v>146</v>
      </c>
      <c r="G212" s="21"/>
      <c r="H212" s="21"/>
      <c r="I212" s="21" t="s">
        <v>227</v>
      </c>
      <c r="J212" s="21" t="s">
        <v>32</v>
      </c>
      <c r="M212" s="12"/>
    </row>
    <row r="213" spans="1:13" ht="18" customHeight="1">
      <c r="A213" s="4">
        <v>212</v>
      </c>
      <c r="B213" s="37">
        <v>37391</v>
      </c>
      <c r="C213" s="34" t="s">
        <v>144</v>
      </c>
      <c r="D213" s="36" t="s">
        <v>163</v>
      </c>
      <c r="E213" s="34" t="s">
        <v>33</v>
      </c>
      <c r="F213" s="34" t="s">
        <v>7</v>
      </c>
      <c r="G213" s="21"/>
      <c r="H213" s="21"/>
      <c r="I213" s="21" t="s">
        <v>13</v>
      </c>
      <c r="J213" s="21" t="s">
        <v>38</v>
      </c>
      <c r="M213" s="12"/>
    </row>
    <row r="214" spans="1:13" ht="18" customHeight="1">
      <c r="A214" s="4">
        <v>213</v>
      </c>
      <c r="B214" s="37">
        <v>37391</v>
      </c>
      <c r="C214" s="34" t="s">
        <v>22</v>
      </c>
      <c r="D214" s="34" t="s">
        <v>46</v>
      </c>
      <c r="E214" s="34" t="s">
        <v>49</v>
      </c>
      <c r="F214" s="34" t="s">
        <v>166</v>
      </c>
      <c r="G214" s="21"/>
      <c r="H214" s="21"/>
      <c r="I214" s="21" t="s">
        <v>20</v>
      </c>
      <c r="J214" s="21" t="s">
        <v>19</v>
      </c>
      <c r="M214" s="12"/>
    </row>
    <row r="215" spans="1:13" ht="18" customHeight="1">
      <c r="A215" s="4">
        <v>214</v>
      </c>
      <c r="B215" s="37">
        <v>37392</v>
      </c>
      <c r="C215" s="34" t="s">
        <v>7</v>
      </c>
      <c r="D215" s="34" t="s">
        <v>168</v>
      </c>
      <c r="E215" s="34" t="s">
        <v>163</v>
      </c>
      <c r="F215" s="34" t="s">
        <v>33</v>
      </c>
      <c r="G215" s="21"/>
      <c r="H215" s="21"/>
      <c r="I215" s="21" t="s">
        <v>13</v>
      </c>
      <c r="J215" s="21" t="s">
        <v>38</v>
      </c>
      <c r="M215" s="12"/>
    </row>
    <row r="216" spans="1:13" ht="18" customHeight="1">
      <c r="A216" s="4">
        <v>215</v>
      </c>
      <c r="B216" s="37">
        <v>37392</v>
      </c>
      <c r="C216" s="34" t="s">
        <v>210</v>
      </c>
      <c r="D216" s="34" t="s">
        <v>10</v>
      </c>
      <c r="E216" s="34" t="s">
        <v>72</v>
      </c>
      <c r="F216" s="34" t="s">
        <v>16</v>
      </c>
      <c r="G216" s="21"/>
      <c r="H216" s="21"/>
      <c r="I216" s="21" t="s">
        <v>37</v>
      </c>
      <c r="J216" s="21" t="s">
        <v>14</v>
      </c>
      <c r="M216" s="12"/>
    </row>
    <row r="217" spans="1:13" ht="18" customHeight="1">
      <c r="A217" s="4">
        <v>216</v>
      </c>
      <c r="B217" s="37">
        <v>37394</v>
      </c>
      <c r="C217" s="34" t="s">
        <v>166</v>
      </c>
      <c r="D217" s="34" t="s">
        <v>46</v>
      </c>
      <c r="E217" s="34" t="s">
        <v>10</v>
      </c>
      <c r="F217" s="34" t="s">
        <v>6</v>
      </c>
      <c r="G217" s="21"/>
      <c r="H217" s="21"/>
      <c r="I217" s="21" t="s">
        <v>37</v>
      </c>
      <c r="J217" s="21" t="s">
        <v>13</v>
      </c>
      <c r="M217" s="12"/>
    </row>
    <row r="218" spans="1:13" ht="18" customHeight="1">
      <c r="A218" s="4">
        <v>217</v>
      </c>
      <c r="B218" s="37">
        <v>37394</v>
      </c>
      <c r="C218" s="34" t="s">
        <v>179</v>
      </c>
      <c r="D218" s="34" t="s">
        <v>213</v>
      </c>
      <c r="E218" s="34" t="s">
        <v>238</v>
      </c>
      <c r="F218" s="34" t="s">
        <v>211</v>
      </c>
      <c r="G218" s="21"/>
      <c r="H218" s="21"/>
      <c r="I218" s="21" t="s">
        <v>8</v>
      </c>
      <c r="J218" s="21" t="s">
        <v>227</v>
      </c>
      <c r="M218" s="12"/>
    </row>
    <row r="219" spans="1:13" ht="18" customHeight="1">
      <c r="A219" s="4">
        <v>218</v>
      </c>
      <c r="B219" s="37">
        <v>37394</v>
      </c>
      <c r="C219" s="34" t="s">
        <v>72</v>
      </c>
      <c r="D219" s="34" t="s">
        <v>210</v>
      </c>
      <c r="E219" s="34" t="s">
        <v>43</v>
      </c>
      <c r="F219" s="34" t="s">
        <v>168</v>
      </c>
      <c r="G219" s="21"/>
      <c r="H219" s="21"/>
      <c r="I219" s="21" t="s">
        <v>38</v>
      </c>
      <c r="J219" s="21" t="s">
        <v>20</v>
      </c>
      <c r="M219" s="12"/>
    </row>
    <row r="220" spans="1:13" ht="18" customHeight="1">
      <c r="A220" s="4">
        <v>219</v>
      </c>
      <c r="B220" s="37">
        <v>37394</v>
      </c>
      <c r="C220" s="36" t="s">
        <v>153</v>
      </c>
      <c r="D220" s="34" t="s">
        <v>182</v>
      </c>
      <c r="E220" s="34" t="s">
        <v>142</v>
      </c>
      <c r="F220" s="34" t="s">
        <v>23</v>
      </c>
      <c r="G220" s="21"/>
      <c r="H220" s="21"/>
      <c r="I220" s="21" t="s">
        <v>26</v>
      </c>
      <c r="J220" s="21" t="s">
        <v>31</v>
      </c>
      <c r="M220" s="13"/>
    </row>
    <row r="221" spans="1:13" ht="18" customHeight="1">
      <c r="A221" s="4">
        <v>220</v>
      </c>
      <c r="B221" s="37">
        <v>37394</v>
      </c>
      <c r="C221" s="34" t="s">
        <v>173</v>
      </c>
      <c r="D221" s="34" t="s">
        <v>148</v>
      </c>
      <c r="E221" s="34" t="s">
        <v>131</v>
      </c>
      <c r="F221" s="34" t="s">
        <v>5</v>
      </c>
      <c r="G221" s="21"/>
      <c r="H221" s="21"/>
      <c r="I221" s="21" t="s">
        <v>32</v>
      </c>
      <c r="J221" s="21" t="s">
        <v>228</v>
      </c>
      <c r="M221" s="12"/>
    </row>
    <row r="222" spans="1:13" ht="18" customHeight="1">
      <c r="A222" s="4">
        <v>221</v>
      </c>
      <c r="B222" s="37">
        <v>37395</v>
      </c>
      <c r="C222" s="34" t="s">
        <v>211</v>
      </c>
      <c r="D222" s="34" t="s">
        <v>29</v>
      </c>
      <c r="E222" s="34" t="s">
        <v>213</v>
      </c>
      <c r="F222" s="34" t="s">
        <v>238</v>
      </c>
      <c r="G222" s="21"/>
      <c r="H222" s="21"/>
      <c r="I222" s="21" t="s">
        <v>8</v>
      </c>
      <c r="J222" s="21" t="s">
        <v>227</v>
      </c>
      <c r="M222" s="12"/>
    </row>
    <row r="223" spans="1:13" ht="18" customHeight="1">
      <c r="A223" s="4">
        <v>222</v>
      </c>
      <c r="B223" s="37">
        <v>37395</v>
      </c>
      <c r="C223" s="34" t="s">
        <v>168</v>
      </c>
      <c r="D223" s="34" t="s">
        <v>16</v>
      </c>
      <c r="E223" s="34" t="s">
        <v>210</v>
      </c>
      <c r="F223" s="34" t="s">
        <v>43</v>
      </c>
      <c r="G223" s="21"/>
      <c r="H223" s="21"/>
      <c r="I223" s="21" t="s">
        <v>38</v>
      </c>
      <c r="J223" s="21" t="s">
        <v>20</v>
      </c>
      <c r="M223" s="12"/>
    </row>
    <row r="224" spans="1:13" ht="18" customHeight="1">
      <c r="A224" s="4">
        <v>223</v>
      </c>
      <c r="B224" s="37">
        <v>37395</v>
      </c>
      <c r="C224" s="34" t="s">
        <v>6</v>
      </c>
      <c r="D224" s="34" t="s">
        <v>175</v>
      </c>
      <c r="E224" s="34" t="s">
        <v>46</v>
      </c>
      <c r="F224" s="34" t="s">
        <v>10</v>
      </c>
      <c r="G224" s="21"/>
      <c r="H224" s="21"/>
      <c r="I224" s="21" t="s">
        <v>37</v>
      </c>
      <c r="J224" s="21" t="s">
        <v>13</v>
      </c>
      <c r="M224" s="12"/>
    </row>
    <row r="225" spans="1:13" ht="18" customHeight="1">
      <c r="A225" s="4">
        <v>224</v>
      </c>
      <c r="B225" s="37">
        <v>37395</v>
      </c>
      <c r="C225" s="34" t="s">
        <v>23</v>
      </c>
      <c r="D225" s="34" t="s">
        <v>142</v>
      </c>
      <c r="E225" s="34" t="s">
        <v>182</v>
      </c>
      <c r="F225" s="34" t="s">
        <v>47</v>
      </c>
      <c r="G225" s="21"/>
      <c r="H225" s="21"/>
      <c r="I225" s="21" t="s">
        <v>26</v>
      </c>
      <c r="J225" s="21" t="s">
        <v>31</v>
      </c>
      <c r="M225" s="12"/>
    </row>
    <row r="226" spans="1:13" ht="18" customHeight="1">
      <c r="A226" s="4">
        <v>225</v>
      </c>
      <c r="B226" s="37">
        <v>37395</v>
      </c>
      <c r="C226" s="34" t="s">
        <v>163</v>
      </c>
      <c r="D226" s="34" t="s">
        <v>21</v>
      </c>
      <c r="E226" s="34" t="s">
        <v>144</v>
      </c>
      <c r="F226" s="34" t="s">
        <v>49</v>
      </c>
      <c r="G226" s="21"/>
      <c r="H226" s="21"/>
      <c r="I226" s="21" t="s">
        <v>19</v>
      </c>
      <c r="J226" s="21" t="s">
        <v>14</v>
      </c>
      <c r="M226" s="12"/>
    </row>
    <row r="227" spans="1:13" ht="18" customHeight="1">
      <c r="A227" s="4">
        <v>226</v>
      </c>
      <c r="B227" s="37">
        <v>37395</v>
      </c>
      <c r="C227" s="34" t="s">
        <v>12</v>
      </c>
      <c r="D227" s="34" t="s">
        <v>5</v>
      </c>
      <c r="E227" s="34" t="s">
        <v>148</v>
      </c>
      <c r="F227" s="34" t="s">
        <v>131</v>
      </c>
      <c r="G227" s="21"/>
      <c r="H227" s="21"/>
      <c r="I227" s="21" t="s">
        <v>32</v>
      </c>
      <c r="J227" s="21" t="s">
        <v>228</v>
      </c>
      <c r="M227" s="12"/>
    </row>
    <row r="228" spans="1:13" ht="18" customHeight="1">
      <c r="A228" s="4">
        <v>227</v>
      </c>
      <c r="B228" s="37">
        <v>37396</v>
      </c>
      <c r="C228" s="34" t="s">
        <v>148</v>
      </c>
      <c r="D228" s="34" t="s">
        <v>179</v>
      </c>
      <c r="E228" s="34" t="s">
        <v>5</v>
      </c>
      <c r="F228" s="34" t="s">
        <v>213</v>
      </c>
      <c r="G228" s="21"/>
      <c r="H228" s="21"/>
      <c r="I228" s="21" t="s">
        <v>31</v>
      </c>
      <c r="J228" s="21" t="s">
        <v>8</v>
      </c>
      <c r="M228" s="12"/>
    </row>
    <row r="229" spans="1:13" ht="18" customHeight="1">
      <c r="A229" s="4">
        <v>228</v>
      </c>
      <c r="B229" s="37">
        <v>37396</v>
      </c>
      <c r="C229" s="34" t="s">
        <v>214</v>
      </c>
      <c r="D229" s="34" t="s">
        <v>185</v>
      </c>
      <c r="E229" s="34" t="s">
        <v>50</v>
      </c>
      <c r="F229" s="34" t="s">
        <v>161</v>
      </c>
      <c r="G229" s="21"/>
      <c r="H229" s="21"/>
      <c r="I229" s="21" t="s">
        <v>227</v>
      </c>
      <c r="J229" s="21" t="s">
        <v>228</v>
      </c>
      <c r="M229" s="12"/>
    </row>
    <row r="230" spans="1:13" ht="18" customHeight="1">
      <c r="A230" s="4">
        <v>229</v>
      </c>
      <c r="B230" s="37">
        <v>37397</v>
      </c>
      <c r="C230" s="34" t="s">
        <v>182</v>
      </c>
      <c r="D230" s="34" t="s">
        <v>153</v>
      </c>
      <c r="E230" s="34" t="s">
        <v>47</v>
      </c>
      <c r="F230" s="34" t="s">
        <v>142</v>
      </c>
      <c r="G230" s="21"/>
      <c r="H230" s="21"/>
      <c r="I230" s="21" t="s">
        <v>26</v>
      </c>
      <c r="J230" s="21" t="s">
        <v>32</v>
      </c>
      <c r="M230" s="12"/>
    </row>
    <row r="231" spans="1:13" ht="18" customHeight="1">
      <c r="A231" s="4">
        <v>230</v>
      </c>
      <c r="B231" s="37">
        <v>37397</v>
      </c>
      <c r="C231" s="34" t="s">
        <v>175</v>
      </c>
      <c r="D231" s="34" t="s">
        <v>4</v>
      </c>
      <c r="E231" s="34" t="s">
        <v>166</v>
      </c>
      <c r="F231" s="34" t="s">
        <v>16</v>
      </c>
      <c r="G231" s="21"/>
      <c r="H231" s="21"/>
      <c r="I231" s="21" t="s">
        <v>38</v>
      </c>
      <c r="J231" s="21" t="s">
        <v>37</v>
      </c>
      <c r="M231" s="12"/>
    </row>
    <row r="232" spans="1:13" ht="18" customHeight="1">
      <c r="A232" s="4">
        <v>231</v>
      </c>
      <c r="B232" s="37">
        <v>37397</v>
      </c>
      <c r="C232" s="34" t="s">
        <v>49</v>
      </c>
      <c r="D232" s="34" t="s">
        <v>72</v>
      </c>
      <c r="E232" s="34" t="s">
        <v>22</v>
      </c>
      <c r="F232" s="34" t="s">
        <v>10</v>
      </c>
      <c r="G232" s="21"/>
      <c r="H232" s="21"/>
      <c r="I232" s="21" t="s">
        <v>13</v>
      </c>
      <c r="J232" s="21" t="s">
        <v>19</v>
      </c>
      <c r="M232" s="12"/>
    </row>
    <row r="233" spans="1:13" ht="18" customHeight="1">
      <c r="A233" s="4">
        <v>232</v>
      </c>
      <c r="B233" s="37">
        <v>37397</v>
      </c>
      <c r="C233" s="34" t="s">
        <v>131</v>
      </c>
      <c r="D233" s="34" t="s">
        <v>12</v>
      </c>
      <c r="E233" s="34" t="s">
        <v>211</v>
      </c>
      <c r="F233" s="34" t="s">
        <v>29</v>
      </c>
      <c r="G233" s="21"/>
      <c r="H233" s="21"/>
      <c r="I233" s="21" t="s">
        <v>31</v>
      </c>
      <c r="J233" s="21" t="s">
        <v>8</v>
      </c>
      <c r="M233" s="12"/>
    </row>
    <row r="234" spans="1:13" ht="18" customHeight="1">
      <c r="A234" s="4">
        <v>233</v>
      </c>
      <c r="B234" s="37">
        <v>37397</v>
      </c>
      <c r="C234" s="34" t="s">
        <v>144</v>
      </c>
      <c r="D234" s="34" t="s">
        <v>33</v>
      </c>
      <c r="E234" s="34" t="s">
        <v>46</v>
      </c>
      <c r="F234" s="34" t="s">
        <v>210</v>
      </c>
      <c r="G234" s="21"/>
      <c r="H234" s="21"/>
      <c r="I234" s="21" t="s">
        <v>20</v>
      </c>
      <c r="J234" s="21" t="s">
        <v>14</v>
      </c>
      <c r="M234" s="12"/>
    </row>
    <row r="235" spans="1:13" ht="18" customHeight="1">
      <c r="A235" s="4">
        <v>234</v>
      </c>
      <c r="B235" s="37">
        <v>37397</v>
      </c>
      <c r="C235" s="34" t="s">
        <v>146</v>
      </c>
      <c r="D235" s="34" t="s">
        <v>173</v>
      </c>
      <c r="E235" s="36" t="s">
        <v>161</v>
      </c>
      <c r="F235" s="34" t="s">
        <v>185</v>
      </c>
      <c r="G235" s="21"/>
      <c r="H235" s="21"/>
      <c r="I235" s="21" t="s">
        <v>227</v>
      </c>
      <c r="J235" s="21" t="s">
        <v>228</v>
      </c>
      <c r="M235" s="12"/>
    </row>
    <row r="236" spans="1:13" ht="18" customHeight="1">
      <c r="A236" s="4">
        <v>235</v>
      </c>
      <c r="B236" s="37">
        <v>37398</v>
      </c>
      <c r="C236" s="34" t="s">
        <v>47</v>
      </c>
      <c r="D236" s="34" t="s">
        <v>23</v>
      </c>
      <c r="E236" s="34" t="s">
        <v>142</v>
      </c>
      <c r="F236" s="34" t="s">
        <v>153</v>
      </c>
      <c r="G236" s="21"/>
      <c r="H236" s="21"/>
      <c r="I236" s="21" t="s">
        <v>26</v>
      </c>
      <c r="J236" s="21" t="s">
        <v>32</v>
      </c>
      <c r="M236" s="12"/>
    </row>
    <row r="237" spans="1:13" ht="18" customHeight="1">
      <c r="A237" s="4">
        <v>236</v>
      </c>
      <c r="B237" s="37">
        <v>37398</v>
      </c>
      <c r="C237" s="34" t="s">
        <v>5</v>
      </c>
      <c r="D237" s="34" t="s">
        <v>30</v>
      </c>
      <c r="E237" s="34" t="s">
        <v>29</v>
      </c>
      <c r="F237" s="34" t="s">
        <v>179</v>
      </c>
      <c r="G237" s="21"/>
      <c r="H237" s="21"/>
      <c r="I237" s="21" t="s">
        <v>31</v>
      </c>
      <c r="J237" s="21" t="s">
        <v>8</v>
      </c>
      <c r="M237" s="12"/>
    </row>
    <row r="238" spans="1:13" ht="18" customHeight="1">
      <c r="A238" s="4">
        <v>237</v>
      </c>
      <c r="B238" s="37">
        <v>37398</v>
      </c>
      <c r="C238" s="34" t="s">
        <v>10</v>
      </c>
      <c r="D238" s="34" t="s">
        <v>163</v>
      </c>
      <c r="E238" s="34" t="s">
        <v>72</v>
      </c>
      <c r="F238" s="34" t="s">
        <v>22</v>
      </c>
      <c r="G238" s="21"/>
      <c r="H238" s="21"/>
      <c r="I238" s="21" t="s">
        <v>13</v>
      </c>
      <c r="J238" s="21" t="s">
        <v>19</v>
      </c>
      <c r="M238" s="12"/>
    </row>
    <row r="239" spans="1:13" ht="18" customHeight="1">
      <c r="A239" s="4">
        <v>238</v>
      </c>
      <c r="B239" s="37">
        <v>37398</v>
      </c>
      <c r="C239" s="34" t="s">
        <v>210</v>
      </c>
      <c r="D239" s="34" t="s">
        <v>168</v>
      </c>
      <c r="E239" s="34" t="s">
        <v>33</v>
      </c>
      <c r="F239" s="34" t="s">
        <v>46</v>
      </c>
      <c r="G239" s="21"/>
      <c r="H239" s="21"/>
      <c r="I239" s="21" t="s">
        <v>20</v>
      </c>
      <c r="J239" s="21" t="s">
        <v>14</v>
      </c>
      <c r="M239" s="12"/>
    </row>
    <row r="240" spans="1:13" ht="18" customHeight="1">
      <c r="A240" s="4">
        <v>239</v>
      </c>
      <c r="B240" s="37">
        <v>37398</v>
      </c>
      <c r="C240" s="34" t="s">
        <v>16</v>
      </c>
      <c r="D240" s="34" t="s">
        <v>7</v>
      </c>
      <c r="E240" s="34" t="s">
        <v>4</v>
      </c>
      <c r="F240" s="34" t="s">
        <v>166</v>
      </c>
      <c r="G240" s="21"/>
      <c r="H240" s="21"/>
      <c r="I240" s="21" t="s">
        <v>38</v>
      </c>
      <c r="J240" s="21" t="s">
        <v>37</v>
      </c>
      <c r="M240" s="12"/>
    </row>
    <row r="241" spans="1:13" ht="18" customHeight="1">
      <c r="A241" s="4">
        <v>240</v>
      </c>
      <c r="B241" s="37">
        <v>37399</v>
      </c>
      <c r="C241" s="34" t="s">
        <v>166</v>
      </c>
      <c r="D241" s="36" t="s">
        <v>175</v>
      </c>
      <c r="E241" s="34" t="s">
        <v>7</v>
      </c>
      <c r="F241" s="34" t="s">
        <v>4</v>
      </c>
      <c r="G241" s="21"/>
      <c r="H241" s="21"/>
      <c r="I241" s="21" t="s">
        <v>38</v>
      </c>
      <c r="J241" s="21" t="s">
        <v>37</v>
      </c>
      <c r="M241" s="12"/>
    </row>
    <row r="242" spans="1:13" ht="18" customHeight="1">
      <c r="A242" s="4">
        <v>241</v>
      </c>
      <c r="B242" s="37">
        <v>37399</v>
      </c>
      <c r="C242" s="34" t="s">
        <v>46</v>
      </c>
      <c r="D242" s="34" t="s">
        <v>144</v>
      </c>
      <c r="E242" s="34" t="s">
        <v>168</v>
      </c>
      <c r="F242" s="34" t="s">
        <v>33</v>
      </c>
      <c r="G242" s="21"/>
      <c r="H242" s="21"/>
      <c r="I242" s="21" t="s">
        <v>20</v>
      </c>
      <c r="J242" s="21" t="s">
        <v>14</v>
      </c>
      <c r="M242" s="12"/>
    </row>
    <row r="243" spans="1:13" ht="18" customHeight="1">
      <c r="A243" s="4">
        <v>242</v>
      </c>
      <c r="B243" s="37">
        <v>37399</v>
      </c>
      <c r="C243" s="34" t="s">
        <v>22</v>
      </c>
      <c r="D243" s="34" t="s">
        <v>49</v>
      </c>
      <c r="E243" s="34" t="s">
        <v>163</v>
      </c>
      <c r="F243" s="34" t="s">
        <v>72</v>
      </c>
      <c r="G243" s="21"/>
      <c r="H243" s="21"/>
      <c r="I243" s="21" t="s">
        <v>13</v>
      </c>
      <c r="J243" s="21" t="s">
        <v>19</v>
      </c>
      <c r="M243" s="12"/>
    </row>
    <row r="244" spans="1:13" ht="18" customHeight="1">
      <c r="A244" s="4">
        <v>243</v>
      </c>
      <c r="B244" s="37">
        <v>37400</v>
      </c>
      <c r="C244" s="34" t="s">
        <v>4</v>
      </c>
      <c r="D244" s="34" t="s">
        <v>210</v>
      </c>
      <c r="E244" s="34" t="s">
        <v>144</v>
      </c>
      <c r="F244" s="34" t="s">
        <v>168</v>
      </c>
      <c r="G244" s="21"/>
      <c r="H244" s="21"/>
      <c r="I244" s="21" t="s">
        <v>19</v>
      </c>
      <c r="J244" s="21" t="s">
        <v>37</v>
      </c>
      <c r="M244" s="12"/>
    </row>
    <row r="245" spans="1:13" ht="18" customHeight="1">
      <c r="A245" s="4">
        <v>244</v>
      </c>
      <c r="B245" s="37">
        <v>37400</v>
      </c>
      <c r="C245" s="34" t="s">
        <v>229</v>
      </c>
      <c r="D245" s="34" t="s">
        <v>214</v>
      </c>
      <c r="E245" s="34" t="s">
        <v>185</v>
      </c>
      <c r="F245" s="34" t="s">
        <v>183</v>
      </c>
      <c r="G245" s="21"/>
      <c r="H245" s="21"/>
      <c r="I245" s="21" t="s">
        <v>228</v>
      </c>
      <c r="J245" s="21" t="s">
        <v>31</v>
      </c>
      <c r="M245" s="12"/>
    </row>
    <row r="246" spans="1:13" ht="18" customHeight="1">
      <c r="A246" s="4">
        <v>245</v>
      </c>
      <c r="B246" s="37">
        <v>37400</v>
      </c>
      <c r="C246" s="34" t="s">
        <v>6</v>
      </c>
      <c r="D246" s="34" t="s">
        <v>16</v>
      </c>
      <c r="E246" s="34" t="s">
        <v>175</v>
      </c>
      <c r="F246" s="34" t="s">
        <v>17</v>
      </c>
      <c r="G246" s="21"/>
      <c r="H246" s="21"/>
      <c r="I246" s="21" t="s">
        <v>14</v>
      </c>
      <c r="J246" s="21" t="s">
        <v>13</v>
      </c>
      <c r="M246" s="12"/>
    </row>
    <row r="247" spans="1:13" ht="18" customHeight="1">
      <c r="A247" s="4">
        <v>246</v>
      </c>
      <c r="B247" s="37">
        <v>37400</v>
      </c>
      <c r="C247" s="34" t="s">
        <v>29</v>
      </c>
      <c r="D247" s="34" t="s">
        <v>131</v>
      </c>
      <c r="E247" s="34" t="s">
        <v>148</v>
      </c>
      <c r="F247" s="34" t="s">
        <v>238</v>
      </c>
      <c r="G247" s="21"/>
      <c r="H247" s="21"/>
      <c r="I247" s="21" t="s">
        <v>8</v>
      </c>
      <c r="J247" s="21" t="s">
        <v>26</v>
      </c>
      <c r="M247" s="12"/>
    </row>
    <row r="248" spans="1:13" ht="18" customHeight="1">
      <c r="A248" s="4">
        <v>247</v>
      </c>
      <c r="B248" s="37">
        <v>37401</v>
      </c>
      <c r="C248" s="34" t="s">
        <v>72</v>
      </c>
      <c r="D248" s="34" t="s">
        <v>10</v>
      </c>
      <c r="E248" s="34" t="s">
        <v>218</v>
      </c>
      <c r="F248" s="34" t="s">
        <v>163</v>
      </c>
      <c r="G248" s="21"/>
      <c r="H248" s="21"/>
      <c r="I248" s="21" t="s">
        <v>20</v>
      </c>
      <c r="J248" s="21" t="s">
        <v>38</v>
      </c>
      <c r="M248" s="12"/>
    </row>
    <row r="249" spans="1:13" ht="18" customHeight="1">
      <c r="A249" s="4">
        <v>248</v>
      </c>
      <c r="B249" s="37">
        <v>37401</v>
      </c>
      <c r="C249" s="34" t="s">
        <v>153</v>
      </c>
      <c r="D249" s="34" t="s">
        <v>5</v>
      </c>
      <c r="E249" s="34" t="s">
        <v>179</v>
      </c>
      <c r="F249" s="34" t="s">
        <v>12</v>
      </c>
      <c r="G249" s="21"/>
      <c r="H249" s="21"/>
      <c r="I249" s="21" t="s">
        <v>32</v>
      </c>
      <c r="J249" s="21" t="s">
        <v>227</v>
      </c>
      <c r="M249" s="12"/>
    </row>
    <row r="250" spans="1:13" ht="18" customHeight="1">
      <c r="A250" s="4">
        <v>249</v>
      </c>
      <c r="B250" s="37">
        <v>37401</v>
      </c>
      <c r="C250" s="34" t="s">
        <v>168</v>
      </c>
      <c r="D250" s="34" t="s">
        <v>46</v>
      </c>
      <c r="E250" s="34" t="s">
        <v>210</v>
      </c>
      <c r="F250" s="34" t="s">
        <v>144</v>
      </c>
      <c r="G250" s="21"/>
      <c r="H250" s="21"/>
      <c r="I250" s="21" t="s">
        <v>19</v>
      </c>
      <c r="J250" s="21" t="s">
        <v>37</v>
      </c>
      <c r="M250" s="12"/>
    </row>
    <row r="251" spans="1:13" ht="18" customHeight="1">
      <c r="A251" s="4">
        <v>250</v>
      </c>
      <c r="B251" s="37">
        <v>37401</v>
      </c>
      <c r="C251" s="34" t="s">
        <v>183</v>
      </c>
      <c r="D251" s="34" t="s">
        <v>161</v>
      </c>
      <c r="E251" s="34" t="s">
        <v>214</v>
      </c>
      <c r="F251" s="34" t="s">
        <v>185</v>
      </c>
      <c r="G251" s="21"/>
      <c r="H251" s="21"/>
      <c r="I251" s="21" t="s">
        <v>228</v>
      </c>
      <c r="J251" s="21" t="s">
        <v>31</v>
      </c>
      <c r="M251" s="12"/>
    </row>
    <row r="252" spans="1:13" ht="18" customHeight="1">
      <c r="A252" s="4">
        <v>251</v>
      </c>
      <c r="B252" s="37">
        <v>37401</v>
      </c>
      <c r="C252" s="34" t="s">
        <v>238</v>
      </c>
      <c r="D252" s="34" t="s">
        <v>148</v>
      </c>
      <c r="E252" s="34" t="s">
        <v>211</v>
      </c>
      <c r="F252" s="34" t="s">
        <v>131</v>
      </c>
      <c r="G252" s="21"/>
      <c r="H252" s="21"/>
      <c r="I252" s="21" t="s">
        <v>8</v>
      </c>
      <c r="J252" s="21" t="s">
        <v>26</v>
      </c>
      <c r="M252" s="12"/>
    </row>
    <row r="253" spans="1:13" ht="18" customHeight="1">
      <c r="A253" s="4">
        <v>252</v>
      </c>
      <c r="B253" s="38">
        <v>37401</v>
      </c>
      <c r="C253" s="21" t="s">
        <v>17</v>
      </c>
      <c r="D253" s="21" t="s">
        <v>21</v>
      </c>
      <c r="E253" s="21" t="s">
        <v>16</v>
      </c>
      <c r="F253" s="21" t="s">
        <v>175</v>
      </c>
      <c r="G253" s="21"/>
      <c r="H253" s="21"/>
      <c r="I253" s="21" t="s">
        <v>14</v>
      </c>
      <c r="J253" s="21" t="s">
        <v>13</v>
      </c>
    </row>
    <row r="254" spans="1:13" ht="18" customHeight="1">
      <c r="A254" s="4">
        <v>253</v>
      </c>
      <c r="B254" s="38">
        <v>37402</v>
      </c>
      <c r="C254" s="21" t="s">
        <v>213</v>
      </c>
      <c r="D254" s="21" t="s">
        <v>12</v>
      </c>
      <c r="E254" s="21" t="s">
        <v>5</v>
      </c>
      <c r="F254" s="21" t="s">
        <v>179</v>
      </c>
      <c r="G254" s="21"/>
      <c r="H254" s="21"/>
      <c r="I254" s="21" t="s">
        <v>32</v>
      </c>
      <c r="J254" s="21" t="s">
        <v>227</v>
      </c>
    </row>
    <row r="255" spans="1:13" ht="18" customHeight="1">
      <c r="A255" s="4">
        <v>254</v>
      </c>
      <c r="B255" s="38">
        <v>37402</v>
      </c>
      <c r="C255" s="21" t="s">
        <v>211</v>
      </c>
      <c r="D255" s="21" t="s">
        <v>29</v>
      </c>
      <c r="E255" s="21" t="s">
        <v>131</v>
      </c>
      <c r="F255" s="21" t="s">
        <v>148</v>
      </c>
      <c r="G255" s="21"/>
      <c r="H255" s="21"/>
      <c r="I255" s="21" t="s">
        <v>8</v>
      </c>
      <c r="J255" s="21" t="s">
        <v>26</v>
      </c>
    </row>
    <row r="256" spans="1:13" ht="18" customHeight="1">
      <c r="A256" s="4">
        <v>255</v>
      </c>
      <c r="B256" s="38">
        <v>37402</v>
      </c>
      <c r="C256" s="21" t="s">
        <v>185</v>
      </c>
      <c r="D256" s="21" t="s">
        <v>229</v>
      </c>
      <c r="E256" s="21" t="s">
        <v>161</v>
      </c>
      <c r="F256" s="21" t="s">
        <v>214</v>
      </c>
      <c r="G256" s="21"/>
      <c r="H256" s="21"/>
      <c r="I256" s="21" t="s">
        <v>228</v>
      </c>
      <c r="J256" s="21" t="s">
        <v>31</v>
      </c>
    </row>
    <row r="257" spans="1:13" ht="18" customHeight="1">
      <c r="A257" s="4">
        <v>256</v>
      </c>
      <c r="B257" s="38">
        <v>37402</v>
      </c>
      <c r="C257" s="34" t="s">
        <v>144</v>
      </c>
      <c r="D257" s="21" t="s">
        <v>4</v>
      </c>
      <c r="E257" s="21" t="s">
        <v>46</v>
      </c>
      <c r="F257" s="21" t="s">
        <v>210</v>
      </c>
      <c r="G257" s="21"/>
      <c r="H257" s="21"/>
      <c r="I257" s="21" t="s">
        <v>19</v>
      </c>
      <c r="J257" s="21" t="s">
        <v>37</v>
      </c>
    </row>
    <row r="258" spans="1:13" ht="18" customHeight="1">
      <c r="A258" s="4">
        <v>257</v>
      </c>
      <c r="B258" s="38">
        <v>37402</v>
      </c>
      <c r="C258" s="36" t="s">
        <v>163</v>
      </c>
      <c r="D258" s="21" t="s">
        <v>22</v>
      </c>
      <c r="E258" s="21" t="s">
        <v>10</v>
      </c>
      <c r="F258" s="21" t="s">
        <v>218</v>
      </c>
      <c r="G258" s="21"/>
      <c r="H258" s="21"/>
      <c r="I258" s="21" t="s">
        <v>20</v>
      </c>
      <c r="J258" s="21" t="s">
        <v>38</v>
      </c>
      <c r="M258" s="13"/>
    </row>
    <row r="259" spans="1:13" ht="18" customHeight="1">
      <c r="A259" s="4">
        <v>258</v>
      </c>
      <c r="B259" s="38">
        <v>37403</v>
      </c>
      <c r="C259" s="21" t="s">
        <v>179</v>
      </c>
      <c r="D259" s="21" t="s">
        <v>238</v>
      </c>
      <c r="E259" s="21" t="s">
        <v>12</v>
      </c>
      <c r="F259" s="21" t="s">
        <v>30</v>
      </c>
      <c r="G259" s="21"/>
      <c r="H259" s="21"/>
      <c r="I259" s="21" t="s">
        <v>31</v>
      </c>
      <c r="J259" s="21" t="s">
        <v>26</v>
      </c>
    </row>
    <row r="260" spans="1:13" ht="18" customHeight="1">
      <c r="A260" s="4">
        <v>259</v>
      </c>
      <c r="B260" s="38">
        <v>37403</v>
      </c>
      <c r="C260" s="34" t="s">
        <v>142</v>
      </c>
      <c r="D260" s="21" t="s">
        <v>146</v>
      </c>
      <c r="E260" s="21" t="s">
        <v>182</v>
      </c>
      <c r="F260" s="21" t="s">
        <v>173</v>
      </c>
      <c r="G260" s="21"/>
      <c r="H260" s="21"/>
      <c r="I260" s="21" t="s">
        <v>227</v>
      </c>
      <c r="J260" s="21" t="s">
        <v>8</v>
      </c>
    </row>
    <row r="261" spans="1:13" ht="18" customHeight="1">
      <c r="A261" s="4">
        <v>260</v>
      </c>
      <c r="B261" s="38">
        <v>37403</v>
      </c>
      <c r="C261" s="21" t="s">
        <v>214</v>
      </c>
      <c r="D261" s="21" t="s">
        <v>183</v>
      </c>
      <c r="E261" s="21" t="s">
        <v>23</v>
      </c>
      <c r="F261" s="21" t="s">
        <v>161</v>
      </c>
      <c r="G261" s="21"/>
      <c r="H261" s="21"/>
      <c r="I261" s="21" t="s">
        <v>228</v>
      </c>
      <c r="J261" s="21" t="s">
        <v>32</v>
      </c>
    </row>
    <row r="262" spans="1:13" ht="18" customHeight="1">
      <c r="A262" s="4">
        <v>261</v>
      </c>
      <c r="B262" s="38">
        <v>37404</v>
      </c>
      <c r="C262" s="21" t="s">
        <v>182</v>
      </c>
      <c r="D262" s="21" t="s">
        <v>173</v>
      </c>
      <c r="E262" s="21" t="s">
        <v>153</v>
      </c>
      <c r="F262" s="21" t="s">
        <v>47</v>
      </c>
      <c r="G262" s="21"/>
      <c r="H262" s="21"/>
      <c r="I262" s="21" t="s">
        <v>227</v>
      </c>
      <c r="J262" s="21" t="s">
        <v>8</v>
      </c>
    </row>
    <row r="263" spans="1:13" ht="18" customHeight="1">
      <c r="A263" s="4">
        <v>262</v>
      </c>
      <c r="B263" s="38">
        <v>37404</v>
      </c>
      <c r="C263" s="21" t="s">
        <v>161</v>
      </c>
      <c r="D263" s="21" t="s">
        <v>185</v>
      </c>
      <c r="E263" s="21" t="s">
        <v>183</v>
      </c>
      <c r="F263" s="21" t="s">
        <v>23</v>
      </c>
      <c r="G263" s="21"/>
      <c r="H263" s="21"/>
      <c r="I263" s="21" t="s">
        <v>228</v>
      </c>
      <c r="J263" s="21" t="s">
        <v>32</v>
      </c>
    </row>
    <row r="264" spans="1:13" ht="18" customHeight="1">
      <c r="A264" s="4">
        <v>263</v>
      </c>
      <c r="B264" s="38">
        <v>37404</v>
      </c>
      <c r="C264" s="21" t="s">
        <v>210</v>
      </c>
      <c r="D264" s="21" t="s">
        <v>15</v>
      </c>
      <c r="E264" s="21" t="s">
        <v>4</v>
      </c>
      <c r="F264" s="21" t="s">
        <v>46</v>
      </c>
      <c r="G264" s="21"/>
      <c r="H264" s="21"/>
      <c r="I264" s="21" t="s">
        <v>38</v>
      </c>
      <c r="J264" s="21" t="s">
        <v>13</v>
      </c>
    </row>
    <row r="265" spans="1:13" ht="18" customHeight="1">
      <c r="A265" s="4">
        <v>264</v>
      </c>
      <c r="B265" s="38">
        <v>37404</v>
      </c>
      <c r="C265" s="21" t="s">
        <v>218</v>
      </c>
      <c r="D265" s="21" t="s">
        <v>72</v>
      </c>
      <c r="E265" s="21" t="s">
        <v>22</v>
      </c>
      <c r="F265" s="21" t="s">
        <v>10</v>
      </c>
      <c r="G265" s="21"/>
      <c r="H265" s="21"/>
      <c r="I265" s="21" t="s">
        <v>14</v>
      </c>
      <c r="J265" s="21" t="s">
        <v>37</v>
      </c>
    </row>
    <row r="266" spans="1:13" ht="18" customHeight="1">
      <c r="A266" s="4">
        <v>265</v>
      </c>
      <c r="B266" s="38">
        <v>37404</v>
      </c>
      <c r="C266" s="21" t="s">
        <v>33</v>
      </c>
      <c r="D266" s="21" t="s">
        <v>17</v>
      </c>
      <c r="E266" s="21" t="s">
        <v>6</v>
      </c>
      <c r="F266" s="21" t="s">
        <v>175</v>
      </c>
      <c r="G266" s="21"/>
      <c r="H266" s="21"/>
      <c r="I266" s="21" t="s">
        <v>19</v>
      </c>
      <c r="J266" s="21" t="s">
        <v>20</v>
      </c>
    </row>
    <row r="267" spans="1:13" ht="18" customHeight="1">
      <c r="A267" s="4">
        <v>266</v>
      </c>
      <c r="B267" s="38">
        <v>37404</v>
      </c>
      <c r="C267" s="21" t="s">
        <v>12</v>
      </c>
      <c r="D267" s="21" t="s">
        <v>30</v>
      </c>
      <c r="E267" s="21" t="s">
        <v>29</v>
      </c>
      <c r="F267" s="21" t="s">
        <v>213</v>
      </c>
      <c r="G267" s="21"/>
      <c r="H267" s="21"/>
      <c r="I267" s="21" t="s">
        <v>31</v>
      </c>
      <c r="J267" s="21" t="s">
        <v>26</v>
      </c>
    </row>
    <row r="268" spans="1:13" ht="18" customHeight="1">
      <c r="A268" s="4">
        <v>267</v>
      </c>
      <c r="B268" s="38">
        <v>37405</v>
      </c>
      <c r="C268" s="21" t="s">
        <v>148</v>
      </c>
      <c r="D268" s="21" t="s">
        <v>213</v>
      </c>
      <c r="E268" s="21" t="s">
        <v>238</v>
      </c>
      <c r="F268" s="21" t="s">
        <v>5</v>
      </c>
      <c r="G268" s="21"/>
      <c r="H268" s="21"/>
      <c r="I268" s="21" t="s">
        <v>31</v>
      </c>
      <c r="J268" s="21" t="s">
        <v>26</v>
      </c>
    </row>
    <row r="269" spans="1:13" ht="18" customHeight="1">
      <c r="A269" s="4">
        <v>268</v>
      </c>
      <c r="B269" s="38">
        <v>37405</v>
      </c>
      <c r="C269" s="21" t="s">
        <v>10</v>
      </c>
      <c r="D269" s="21" t="s">
        <v>163</v>
      </c>
      <c r="E269" s="21" t="s">
        <v>72</v>
      </c>
      <c r="F269" s="21" t="s">
        <v>22</v>
      </c>
      <c r="G269" s="21"/>
      <c r="H269" s="21"/>
      <c r="I269" s="21" t="s">
        <v>14</v>
      </c>
      <c r="J269" s="21" t="s">
        <v>37</v>
      </c>
    </row>
    <row r="270" spans="1:13" ht="18" customHeight="1">
      <c r="A270" s="4">
        <v>269</v>
      </c>
      <c r="B270" s="37">
        <v>37405</v>
      </c>
      <c r="C270" s="34" t="s">
        <v>46</v>
      </c>
      <c r="D270" s="34" t="s">
        <v>144</v>
      </c>
      <c r="E270" s="34" t="s">
        <v>15</v>
      </c>
      <c r="F270" s="34" t="s">
        <v>4</v>
      </c>
      <c r="G270" s="21"/>
      <c r="H270" s="21"/>
      <c r="I270" s="21" t="s">
        <v>38</v>
      </c>
      <c r="J270" s="21" t="s">
        <v>13</v>
      </c>
      <c r="M270" s="12"/>
    </row>
    <row r="271" spans="1:13" ht="18" customHeight="1">
      <c r="A271" s="4">
        <v>270</v>
      </c>
      <c r="B271" s="37">
        <v>37405</v>
      </c>
      <c r="C271" s="34" t="s">
        <v>23</v>
      </c>
      <c r="D271" s="34" t="s">
        <v>214</v>
      </c>
      <c r="E271" s="34" t="s">
        <v>185</v>
      </c>
      <c r="F271" s="34" t="s">
        <v>183</v>
      </c>
      <c r="G271" s="21"/>
      <c r="H271" s="21"/>
      <c r="I271" s="21" t="s">
        <v>228</v>
      </c>
      <c r="J271" s="21" t="s">
        <v>32</v>
      </c>
      <c r="M271" s="12"/>
    </row>
    <row r="272" spans="1:13" ht="18" customHeight="1">
      <c r="A272" s="4">
        <v>271</v>
      </c>
      <c r="B272" s="37">
        <v>37405</v>
      </c>
      <c r="C272" s="34" t="s">
        <v>146</v>
      </c>
      <c r="D272" s="34" t="s">
        <v>47</v>
      </c>
      <c r="E272" s="34" t="s">
        <v>173</v>
      </c>
      <c r="F272" s="34" t="s">
        <v>142</v>
      </c>
      <c r="G272" s="21"/>
      <c r="H272" s="21"/>
      <c r="I272" s="21" t="s">
        <v>227</v>
      </c>
      <c r="J272" s="21" t="s">
        <v>8</v>
      </c>
      <c r="M272" s="12"/>
    </row>
    <row r="273" spans="1:13" ht="18" customHeight="1">
      <c r="A273" s="4">
        <v>272</v>
      </c>
      <c r="B273" s="37">
        <v>37405</v>
      </c>
      <c r="C273" s="34" t="s">
        <v>16</v>
      </c>
      <c r="D273" s="34" t="s">
        <v>175</v>
      </c>
      <c r="E273" s="34" t="s">
        <v>17</v>
      </c>
      <c r="F273" s="34" t="s">
        <v>6</v>
      </c>
      <c r="G273" s="21"/>
      <c r="H273" s="21"/>
      <c r="I273" s="21" t="s">
        <v>19</v>
      </c>
      <c r="J273" s="21" t="s">
        <v>20</v>
      </c>
      <c r="M273" s="12"/>
    </row>
    <row r="274" spans="1:13" ht="18" customHeight="1">
      <c r="A274" s="4">
        <v>273</v>
      </c>
      <c r="B274" s="37">
        <v>37406</v>
      </c>
      <c r="C274" s="34" t="s">
        <v>4</v>
      </c>
      <c r="D274" s="34" t="s">
        <v>210</v>
      </c>
      <c r="E274" s="34" t="s">
        <v>144</v>
      </c>
      <c r="F274" s="34" t="s">
        <v>15</v>
      </c>
      <c r="G274" s="21"/>
      <c r="H274" s="21"/>
      <c r="I274" s="21" t="s">
        <v>38</v>
      </c>
      <c r="J274" s="21" t="s">
        <v>13</v>
      </c>
      <c r="M274" s="12"/>
    </row>
    <row r="275" spans="1:13" ht="18" customHeight="1">
      <c r="A275" s="4">
        <v>274</v>
      </c>
      <c r="B275" s="37">
        <v>37406</v>
      </c>
      <c r="C275" s="34" t="s">
        <v>22</v>
      </c>
      <c r="D275" s="34" t="s">
        <v>218</v>
      </c>
      <c r="E275" s="34" t="s">
        <v>163</v>
      </c>
      <c r="F275" s="34" t="s">
        <v>72</v>
      </c>
      <c r="G275" s="21"/>
      <c r="H275" s="21"/>
      <c r="I275" s="21" t="s">
        <v>14</v>
      </c>
      <c r="J275" s="21" t="s">
        <v>37</v>
      </c>
      <c r="M275" s="12"/>
    </row>
    <row r="276" spans="1:13" ht="18" customHeight="1">
      <c r="A276" s="4">
        <v>275</v>
      </c>
      <c r="B276" s="37">
        <v>37407</v>
      </c>
      <c r="C276" s="34" t="s">
        <v>72</v>
      </c>
      <c r="D276" s="34" t="s">
        <v>10</v>
      </c>
      <c r="E276" s="34" t="s">
        <v>218</v>
      </c>
      <c r="F276" s="34" t="s">
        <v>163</v>
      </c>
      <c r="G276" s="21"/>
      <c r="H276" s="21"/>
      <c r="I276" s="21" t="s">
        <v>20</v>
      </c>
      <c r="J276" s="21" t="s">
        <v>13</v>
      </c>
      <c r="M276" s="12"/>
    </row>
    <row r="277" spans="1:13" ht="18" customHeight="1">
      <c r="A277" s="4">
        <v>276</v>
      </c>
      <c r="B277" s="37">
        <v>37407</v>
      </c>
      <c r="C277" s="34" t="s">
        <v>173</v>
      </c>
      <c r="D277" s="34" t="s">
        <v>182</v>
      </c>
      <c r="E277" s="34" t="s">
        <v>142</v>
      </c>
      <c r="F277" s="34" t="s">
        <v>153</v>
      </c>
      <c r="G277" s="21"/>
      <c r="H277" s="21"/>
      <c r="I277" s="21" t="s">
        <v>227</v>
      </c>
      <c r="J277" s="21" t="s">
        <v>26</v>
      </c>
      <c r="M277" s="12"/>
    </row>
    <row r="278" spans="1:13" ht="18" customHeight="1">
      <c r="A278" s="4">
        <v>277</v>
      </c>
      <c r="B278" s="37">
        <v>37407</v>
      </c>
      <c r="C278" s="34" t="s">
        <v>49</v>
      </c>
      <c r="D278" s="34" t="s">
        <v>27</v>
      </c>
      <c r="E278" s="34" t="s">
        <v>175</v>
      </c>
      <c r="F278" s="34" t="s">
        <v>144</v>
      </c>
      <c r="G278" s="21"/>
      <c r="H278" s="21"/>
      <c r="I278" s="21" t="s">
        <v>14</v>
      </c>
      <c r="J278" s="21" t="s">
        <v>38</v>
      </c>
      <c r="M278" s="12"/>
    </row>
    <row r="279" spans="1:13" ht="18" customHeight="1">
      <c r="A279" s="4">
        <v>278</v>
      </c>
      <c r="B279" s="37">
        <v>37407</v>
      </c>
      <c r="C279" s="34" t="s">
        <v>168</v>
      </c>
      <c r="D279" s="34" t="s">
        <v>166</v>
      </c>
      <c r="E279" s="36" t="s">
        <v>210</v>
      </c>
      <c r="F279" s="34" t="s">
        <v>17</v>
      </c>
      <c r="G279" s="21"/>
      <c r="H279" s="21"/>
      <c r="I279" s="21" t="s">
        <v>37</v>
      </c>
      <c r="J279" s="21" t="s">
        <v>19</v>
      </c>
      <c r="M279" s="12"/>
    </row>
    <row r="280" spans="1:13" ht="18" customHeight="1">
      <c r="A280" s="4">
        <v>279</v>
      </c>
      <c r="B280" s="37">
        <v>37407</v>
      </c>
      <c r="C280" s="34" t="s">
        <v>29</v>
      </c>
      <c r="D280" s="34" t="s">
        <v>131</v>
      </c>
      <c r="E280" s="34" t="s">
        <v>12</v>
      </c>
      <c r="F280" s="34" t="s">
        <v>238</v>
      </c>
      <c r="G280" s="21"/>
      <c r="H280" s="21"/>
      <c r="I280" s="21" t="s">
        <v>32</v>
      </c>
      <c r="J280" s="21" t="s">
        <v>31</v>
      </c>
      <c r="M280" s="12"/>
    </row>
    <row r="281" spans="1:13" ht="18" customHeight="1">
      <c r="A281" s="4">
        <v>280</v>
      </c>
      <c r="B281" s="37">
        <v>37408</v>
      </c>
      <c r="C281" s="34" t="s">
        <v>47</v>
      </c>
      <c r="D281" s="34" t="s">
        <v>179</v>
      </c>
      <c r="E281" s="34" t="s">
        <v>148</v>
      </c>
      <c r="F281" s="34" t="s">
        <v>213</v>
      </c>
      <c r="G281" s="21"/>
      <c r="H281" s="21"/>
      <c r="I281" s="21" t="s">
        <v>8</v>
      </c>
      <c r="J281" s="21" t="s">
        <v>228</v>
      </c>
      <c r="M281" s="12"/>
    </row>
    <row r="282" spans="1:13" ht="18" customHeight="1">
      <c r="A282" s="4">
        <v>281</v>
      </c>
      <c r="B282" s="37">
        <v>37408</v>
      </c>
      <c r="C282" s="34" t="s">
        <v>153</v>
      </c>
      <c r="D282" s="34" t="s">
        <v>142</v>
      </c>
      <c r="E282" s="34" t="s">
        <v>146</v>
      </c>
      <c r="F282" s="34" t="s">
        <v>182</v>
      </c>
      <c r="G282" s="21"/>
      <c r="H282" s="21"/>
      <c r="I282" s="21" t="s">
        <v>227</v>
      </c>
      <c r="J282" s="21" t="s">
        <v>26</v>
      </c>
      <c r="M282" s="12"/>
    </row>
    <row r="283" spans="1:13" ht="18" customHeight="1">
      <c r="A283" s="4">
        <v>282</v>
      </c>
      <c r="B283" s="37">
        <v>37408</v>
      </c>
      <c r="C283" s="34" t="s">
        <v>144</v>
      </c>
      <c r="D283" s="36" t="s">
        <v>4</v>
      </c>
      <c r="E283" s="34" t="s">
        <v>27</v>
      </c>
      <c r="F283" s="34" t="s">
        <v>175</v>
      </c>
      <c r="G283" s="21"/>
      <c r="H283" s="21"/>
      <c r="I283" s="21" t="s">
        <v>14</v>
      </c>
      <c r="J283" s="21" t="s">
        <v>38</v>
      </c>
      <c r="M283" s="12"/>
    </row>
    <row r="284" spans="1:13" ht="18" customHeight="1">
      <c r="A284" s="4">
        <v>283</v>
      </c>
      <c r="B284" s="37">
        <v>37408</v>
      </c>
      <c r="C284" s="34" t="s">
        <v>238</v>
      </c>
      <c r="D284" s="34" t="s">
        <v>12</v>
      </c>
      <c r="E284" s="34" t="s">
        <v>211</v>
      </c>
      <c r="F284" s="34" t="s">
        <v>131</v>
      </c>
      <c r="G284" s="21"/>
      <c r="H284" s="21"/>
      <c r="I284" s="21" t="s">
        <v>32</v>
      </c>
      <c r="J284" s="21" t="s">
        <v>31</v>
      </c>
      <c r="M284" s="12"/>
    </row>
    <row r="285" spans="1:13" ht="18" customHeight="1">
      <c r="A285" s="4">
        <v>284</v>
      </c>
      <c r="B285" s="37">
        <v>37408</v>
      </c>
      <c r="C285" s="34" t="s">
        <v>17</v>
      </c>
      <c r="D285" s="34" t="s">
        <v>16</v>
      </c>
      <c r="E285" s="34" t="s">
        <v>166</v>
      </c>
      <c r="F285" s="34" t="s">
        <v>210</v>
      </c>
      <c r="G285" s="21"/>
      <c r="H285" s="21"/>
      <c r="I285" s="21" t="s">
        <v>37</v>
      </c>
      <c r="J285" s="21" t="s">
        <v>19</v>
      </c>
      <c r="M285" s="12"/>
    </row>
    <row r="286" spans="1:13" ht="18" customHeight="1">
      <c r="A286" s="4">
        <v>285</v>
      </c>
      <c r="B286" s="37">
        <v>37408</v>
      </c>
      <c r="C286" s="34" t="s">
        <v>163</v>
      </c>
      <c r="D286" s="34" t="s">
        <v>6</v>
      </c>
      <c r="E286" s="34" t="s">
        <v>10</v>
      </c>
      <c r="F286" s="34" t="s">
        <v>218</v>
      </c>
      <c r="G286" s="21"/>
      <c r="H286" s="21"/>
      <c r="I286" s="21" t="s">
        <v>20</v>
      </c>
      <c r="J286" s="21" t="s">
        <v>13</v>
      </c>
      <c r="M286" s="12"/>
    </row>
    <row r="287" spans="1:13" ht="18" customHeight="1">
      <c r="A287" s="4">
        <v>286</v>
      </c>
      <c r="B287" s="37">
        <v>37409</v>
      </c>
      <c r="C287" s="36" t="s">
        <v>5</v>
      </c>
      <c r="D287" s="34" t="s">
        <v>148</v>
      </c>
      <c r="E287" s="34" t="s">
        <v>213</v>
      </c>
      <c r="F287" s="34" t="s">
        <v>179</v>
      </c>
      <c r="G287" s="21"/>
      <c r="H287" s="21"/>
      <c r="I287" s="21" t="s">
        <v>8</v>
      </c>
      <c r="J287" s="21" t="s">
        <v>228</v>
      </c>
      <c r="M287" s="13"/>
    </row>
    <row r="288" spans="1:13" ht="18" customHeight="1">
      <c r="A288" s="4">
        <v>287</v>
      </c>
      <c r="B288" s="37">
        <v>37409</v>
      </c>
      <c r="C288" s="34" t="s">
        <v>175</v>
      </c>
      <c r="D288" s="34" t="s">
        <v>49</v>
      </c>
      <c r="E288" s="34" t="s">
        <v>4</v>
      </c>
      <c r="F288" s="34" t="s">
        <v>27</v>
      </c>
      <c r="G288" s="21"/>
      <c r="H288" s="21"/>
      <c r="I288" s="21" t="s">
        <v>14</v>
      </c>
      <c r="J288" s="21" t="s">
        <v>38</v>
      </c>
      <c r="M288" s="12"/>
    </row>
    <row r="289" spans="1:13" ht="18" customHeight="1">
      <c r="A289" s="4">
        <v>288</v>
      </c>
      <c r="B289" s="37">
        <v>37409</v>
      </c>
      <c r="C289" s="34" t="s">
        <v>185</v>
      </c>
      <c r="D289" s="34" t="s">
        <v>23</v>
      </c>
      <c r="E289" s="34" t="s">
        <v>161</v>
      </c>
      <c r="F289" s="34" t="s">
        <v>214</v>
      </c>
      <c r="G289" s="21"/>
      <c r="H289" s="21"/>
      <c r="I289" s="21" t="s">
        <v>227</v>
      </c>
      <c r="J289" s="21" t="s">
        <v>26</v>
      </c>
      <c r="M289" s="12"/>
    </row>
    <row r="290" spans="1:13" ht="18" customHeight="1">
      <c r="A290" s="4">
        <v>289</v>
      </c>
      <c r="B290" s="37">
        <v>37409</v>
      </c>
      <c r="C290" s="34" t="s">
        <v>210</v>
      </c>
      <c r="D290" s="34" t="s">
        <v>168</v>
      </c>
      <c r="E290" s="34" t="s">
        <v>16</v>
      </c>
      <c r="F290" s="34" t="s">
        <v>166</v>
      </c>
      <c r="G290" s="21"/>
      <c r="H290" s="21"/>
      <c r="I290" s="21" t="s">
        <v>37</v>
      </c>
      <c r="J290" s="21" t="s">
        <v>19</v>
      </c>
      <c r="M290" s="12"/>
    </row>
    <row r="291" spans="1:13" ht="18" customHeight="1">
      <c r="A291" s="4">
        <v>290</v>
      </c>
      <c r="B291" s="37">
        <v>37409</v>
      </c>
      <c r="C291" s="34" t="s">
        <v>131</v>
      </c>
      <c r="D291" s="34" t="s">
        <v>211</v>
      </c>
      <c r="E291" s="34" t="s">
        <v>29</v>
      </c>
      <c r="F291" s="34" t="s">
        <v>12</v>
      </c>
      <c r="G291" s="21"/>
      <c r="H291" s="21"/>
      <c r="I291" s="21" t="s">
        <v>32</v>
      </c>
      <c r="J291" s="21" t="s">
        <v>31</v>
      </c>
      <c r="M291" s="12"/>
    </row>
    <row r="292" spans="1:13" ht="18" customHeight="1">
      <c r="A292" s="4">
        <v>291</v>
      </c>
      <c r="B292" s="37">
        <v>37409</v>
      </c>
      <c r="C292" s="34" t="s">
        <v>218</v>
      </c>
      <c r="D292" s="34" t="s">
        <v>72</v>
      </c>
      <c r="E292" s="34" t="s">
        <v>6</v>
      </c>
      <c r="F292" s="34" t="s">
        <v>10</v>
      </c>
      <c r="G292" s="21"/>
      <c r="H292" s="21"/>
      <c r="I292" s="21" t="s">
        <v>20</v>
      </c>
      <c r="J292" s="21" t="s">
        <v>13</v>
      </c>
      <c r="M292" s="12"/>
    </row>
    <row r="293" spans="1:13" ht="18" customHeight="1">
      <c r="A293" s="4">
        <v>292</v>
      </c>
      <c r="B293" s="37">
        <v>37413</v>
      </c>
      <c r="C293" s="34" t="s">
        <v>166</v>
      </c>
      <c r="D293" s="34" t="s">
        <v>6</v>
      </c>
      <c r="E293" s="34" t="s">
        <v>72</v>
      </c>
      <c r="F293" s="34" t="s">
        <v>16</v>
      </c>
      <c r="G293" s="21"/>
      <c r="H293" s="21"/>
      <c r="I293" s="21" t="s">
        <v>37</v>
      </c>
      <c r="J293" s="21" t="s">
        <v>20</v>
      </c>
      <c r="M293" s="12"/>
    </row>
    <row r="294" spans="1:13" ht="18" customHeight="1">
      <c r="A294" s="4">
        <v>293</v>
      </c>
      <c r="B294" s="37">
        <v>37413</v>
      </c>
      <c r="C294" s="34" t="s">
        <v>213</v>
      </c>
      <c r="D294" s="34" t="s">
        <v>179</v>
      </c>
      <c r="E294" s="34" t="s">
        <v>148</v>
      </c>
      <c r="F294" s="34" t="s">
        <v>146</v>
      </c>
      <c r="G294" s="21"/>
      <c r="H294" s="21"/>
      <c r="I294" s="21" t="s">
        <v>32</v>
      </c>
      <c r="J294" s="21" t="s">
        <v>8</v>
      </c>
      <c r="M294" s="12"/>
    </row>
    <row r="295" spans="1:13" ht="18" customHeight="1">
      <c r="A295" s="4">
        <v>294</v>
      </c>
      <c r="B295" s="37">
        <v>37413</v>
      </c>
      <c r="C295" s="34" t="s">
        <v>10</v>
      </c>
      <c r="D295" s="34" t="s">
        <v>163</v>
      </c>
      <c r="E295" s="34" t="s">
        <v>168</v>
      </c>
      <c r="F295" s="34" t="s">
        <v>7</v>
      </c>
      <c r="G295" s="21"/>
      <c r="H295" s="21"/>
      <c r="I295" s="21" t="s">
        <v>38</v>
      </c>
      <c r="J295" s="21" t="s">
        <v>19</v>
      </c>
      <c r="M295" s="12"/>
    </row>
    <row r="296" spans="1:13" ht="18" customHeight="1">
      <c r="A296" s="4">
        <v>295</v>
      </c>
      <c r="B296" s="37">
        <v>37413</v>
      </c>
      <c r="C296" s="34" t="s">
        <v>46</v>
      </c>
      <c r="D296" s="34" t="s">
        <v>175</v>
      </c>
      <c r="E296" s="34" t="s">
        <v>21</v>
      </c>
      <c r="F296" s="34" t="s">
        <v>4</v>
      </c>
      <c r="G296" s="21"/>
      <c r="H296" s="21"/>
      <c r="I296" s="21" t="s">
        <v>13</v>
      </c>
      <c r="J296" s="21" t="s">
        <v>14</v>
      </c>
      <c r="M296" s="12"/>
    </row>
    <row r="297" spans="1:13" ht="18" customHeight="1">
      <c r="A297" s="4">
        <v>296</v>
      </c>
      <c r="B297" s="37">
        <v>37413</v>
      </c>
      <c r="C297" s="34" t="s">
        <v>142</v>
      </c>
      <c r="D297" s="34" t="s">
        <v>50</v>
      </c>
      <c r="E297" s="34" t="s">
        <v>173</v>
      </c>
      <c r="F297" s="34" t="s">
        <v>214</v>
      </c>
      <c r="G297" s="21"/>
      <c r="H297" s="21"/>
      <c r="I297" s="21" t="s">
        <v>26</v>
      </c>
      <c r="J297" s="21" t="s">
        <v>228</v>
      </c>
      <c r="M297" s="12"/>
    </row>
    <row r="298" spans="1:13" ht="18" customHeight="1">
      <c r="A298" s="4">
        <v>297</v>
      </c>
      <c r="B298" s="37">
        <v>37414</v>
      </c>
      <c r="C298" s="34" t="s">
        <v>4</v>
      </c>
      <c r="D298" s="34" t="s">
        <v>36</v>
      </c>
      <c r="E298" s="34" t="s">
        <v>175</v>
      </c>
      <c r="F298" s="34" t="s">
        <v>21</v>
      </c>
      <c r="G298" s="21"/>
      <c r="H298" s="21"/>
      <c r="I298" s="21" t="s">
        <v>13</v>
      </c>
      <c r="J298" s="21" t="s">
        <v>14</v>
      </c>
      <c r="M298" s="12"/>
    </row>
    <row r="299" spans="1:13" ht="18" customHeight="1">
      <c r="A299" s="4">
        <v>298</v>
      </c>
      <c r="B299" s="37">
        <v>37414</v>
      </c>
      <c r="C299" s="34" t="s">
        <v>7</v>
      </c>
      <c r="D299" s="34" t="s">
        <v>49</v>
      </c>
      <c r="E299" s="34" t="s">
        <v>163</v>
      </c>
      <c r="F299" s="34" t="s">
        <v>168</v>
      </c>
      <c r="G299" s="21"/>
      <c r="H299" s="21"/>
      <c r="I299" s="21" t="s">
        <v>38</v>
      </c>
      <c r="J299" s="21" t="s">
        <v>19</v>
      </c>
      <c r="M299" s="12"/>
    </row>
    <row r="300" spans="1:13" ht="18" customHeight="1">
      <c r="A300" s="4">
        <v>299</v>
      </c>
      <c r="B300" s="37">
        <v>37414</v>
      </c>
      <c r="C300" s="34" t="s">
        <v>146</v>
      </c>
      <c r="D300" s="34" t="s">
        <v>148</v>
      </c>
      <c r="E300" s="34" t="s">
        <v>5</v>
      </c>
      <c r="F300" s="34" t="s">
        <v>179</v>
      </c>
      <c r="G300" s="21"/>
      <c r="H300" s="21"/>
      <c r="I300" s="21" t="s">
        <v>32</v>
      </c>
      <c r="J300" s="21" t="s">
        <v>8</v>
      </c>
      <c r="M300" s="12"/>
    </row>
    <row r="301" spans="1:13" ht="18" customHeight="1">
      <c r="A301" s="4">
        <v>300</v>
      </c>
      <c r="B301" s="37">
        <v>37414</v>
      </c>
      <c r="C301" s="34" t="s">
        <v>214</v>
      </c>
      <c r="D301" s="34" t="s">
        <v>173</v>
      </c>
      <c r="E301" s="34" t="s">
        <v>161</v>
      </c>
      <c r="F301" s="34" t="s">
        <v>50</v>
      </c>
      <c r="G301" s="21"/>
      <c r="H301" s="21"/>
      <c r="I301" s="21" t="s">
        <v>228</v>
      </c>
      <c r="J301" s="21" t="s">
        <v>26</v>
      </c>
      <c r="M301" s="12"/>
    </row>
    <row r="302" spans="1:13" ht="18" customHeight="1">
      <c r="A302" s="4">
        <v>301</v>
      </c>
      <c r="B302" s="37">
        <v>37414</v>
      </c>
      <c r="C302" s="34" t="s">
        <v>16</v>
      </c>
      <c r="D302" s="34" t="s">
        <v>210</v>
      </c>
      <c r="E302" s="34" t="s">
        <v>6</v>
      </c>
      <c r="F302" s="34" t="s">
        <v>72</v>
      </c>
      <c r="G302" s="21"/>
      <c r="H302" s="21"/>
      <c r="I302" s="21" t="s">
        <v>37</v>
      </c>
      <c r="J302" s="21" t="s">
        <v>20</v>
      </c>
      <c r="M302" s="12"/>
    </row>
    <row r="303" spans="1:13" ht="18" customHeight="1">
      <c r="A303" s="4">
        <v>302</v>
      </c>
      <c r="B303" s="37">
        <v>37414</v>
      </c>
      <c r="C303" s="34" t="s">
        <v>12</v>
      </c>
      <c r="D303" s="34" t="s">
        <v>29</v>
      </c>
      <c r="E303" s="34" t="s">
        <v>131</v>
      </c>
      <c r="F303" s="34" t="s">
        <v>238</v>
      </c>
      <c r="G303" s="21"/>
      <c r="H303" s="21"/>
      <c r="I303" s="21" t="s">
        <v>31</v>
      </c>
      <c r="J303" s="21" t="s">
        <v>227</v>
      </c>
      <c r="M303" s="12"/>
    </row>
    <row r="304" spans="1:13" ht="18" customHeight="1">
      <c r="A304" s="4">
        <v>303</v>
      </c>
      <c r="B304" s="37">
        <v>37415</v>
      </c>
      <c r="C304" s="34" t="s">
        <v>179</v>
      </c>
      <c r="D304" s="34" t="s">
        <v>5</v>
      </c>
      <c r="E304" s="34" t="s">
        <v>213</v>
      </c>
      <c r="F304" s="34" t="s">
        <v>148</v>
      </c>
      <c r="G304" s="21"/>
      <c r="H304" s="21"/>
      <c r="I304" s="21" t="s">
        <v>32</v>
      </c>
      <c r="J304" s="21" t="s">
        <v>8</v>
      </c>
      <c r="M304" s="12"/>
    </row>
    <row r="305" spans="1:13" ht="18" customHeight="1">
      <c r="A305" s="4">
        <v>304</v>
      </c>
      <c r="B305" s="37">
        <v>37415</v>
      </c>
      <c r="C305" s="34" t="s">
        <v>72</v>
      </c>
      <c r="D305" s="34" t="s">
        <v>166</v>
      </c>
      <c r="E305" s="34" t="s">
        <v>210</v>
      </c>
      <c r="F305" s="34" t="s">
        <v>6</v>
      </c>
      <c r="G305" s="21"/>
      <c r="H305" s="21"/>
      <c r="I305" s="21" t="s">
        <v>37</v>
      </c>
      <c r="J305" s="21" t="s">
        <v>20</v>
      </c>
      <c r="M305" s="12"/>
    </row>
    <row r="306" spans="1:13" ht="18" customHeight="1">
      <c r="A306" s="4">
        <v>305</v>
      </c>
      <c r="B306" s="37">
        <v>37415</v>
      </c>
      <c r="C306" s="34" t="s">
        <v>211</v>
      </c>
      <c r="D306" s="34" t="s">
        <v>131</v>
      </c>
      <c r="E306" s="34" t="s">
        <v>238</v>
      </c>
      <c r="F306" s="34" t="s">
        <v>29</v>
      </c>
      <c r="G306" s="21"/>
      <c r="H306" s="21"/>
      <c r="I306" s="21" t="s">
        <v>31</v>
      </c>
      <c r="J306" s="21" t="s">
        <v>227</v>
      </c>
      <c r="M306" s="12"/>
    </row>
    <row r="307" spans="1:13" ht="18" customHeight="1">
      <c r="A307" s="4">
        <v>306</v>
      </c>
      <c r="B307" s="37">
        <v>37415</v>
      </c>
      <c r="C307" s="34" t="s">
        <v>168</v>
      </c>
      <c r="D307" s="34" t="s">
        <v>10</v>
      </c>
      <c r="E307" s="34" t="s">
        <v>49</v>
      </c>
      <c r="F307" s="34" t="s">
        <v>163</v>
      </c>
      <c r="G307" s="21"/>
      <c r="H307" s="21"/>
      <c r="I307" s="21" t="s">
        <v>38</v>
      </c>
      <c r="J307" s="21" t="s">
        <v>19</v>
      </c>
      <c r="M307" s="12"/>
    </row>
    <row r="308" spans="1:13" ht="18" customHeight="1">
      <c r="A308" s="4">
        <v>307</v>
      </c>
      <c r="B308" s="37">
        <v>37415</v>
      </c>
      <c r="C308" s="34" t="s">
        <v>50</v>
      </c>
      <c r="D308" s="34" t="s">
        <v>161</v>
      </c>
      <c r="E308" s="36" t="s">
        <v>142</v>
      </c>
      <c r="F308" s="34" t="s">
        <v>173</v>
      </c>
      <c r="G308" s="21"/>
      <c r="H308" s="21"/>
      <c r="I308" s="21" t="s">
        <v>26</v>
      </c>
      <c r="J308" s="21" t="s">
        <v>228</v>
      </c>
      <c r="M308" s="12"/>
    </row>
    <row r="309" spans="1:13" ht="18" customHeight="1">
      <c r="A309" s="4">
        <v>308</v>
      </c>
      <c r="B309" s="37">
        <v>37415</v>
      </c>
      <c r="C309" s="34" t="s">
        <v>21</v>
      </c>
      <c r="D309" s="34" t="s">
        <v>46</v>
      </c>
      <c r="E309" s="34" t="s">
        <v>36</v>
      </c>
      <c r="F309" s="34" t="s">
        <v>175</v>
      </c>
      <c r="G309" s="21"/>
      <c r="H309" s="21"/>
      <c r="I309" s="21" t="s">
        <v>13</v>
      </c>
      <c r="J309" s="21" t="s">
        <v>14</v>
      </c>
      <c r="M309" s="12"/>
    </row>
    <row r="310" spans="1:13" ht="18" customHeight="1">
      <c r="A310" s="4">
        <v>309</v>
      </c>
      <c r="B310" s="37">
        <v>37417</v>
      </c>
      <c r="C310" s="34" t="s">
        <v>148</v>
      </c>
      <c r="D310" s="34" t="s">
        <v>12</v>
      </c>
      <c r="E310" s="34" t="s">
        <v>211</v>
      </c>
      <c r="F310" s="34" t="s">
        <v>131</v>
      </c>
      <c r="G310" s="21"/>
      <c r="H310" s="21"/>
      <c r="I310" s="21" t="s">
        <v>8</v>
      </c>
      <c r="J310" s="21" t="s">
        <v>227</v>
      </c>
      <c r="M310" s="12"/>
    </row>
    <row r="311" spans="1:13" ht="18" customHeight="1">
      <c r="A311" s="4">
        <v>310</v>
      </c>
      <c r="B311" s="37">
        <v>37417</v>
      </c>
      <c r="C311" s="34" t="s">
        <v>182</v>
      </c>
      <c r="D311" s="34" t="s">
        <v>142</v>
      </c>
      <c r="E311" s="34" t="s">
        <v>146</v>
      </c>
      <c r="F311" s="34" t="s">
        <v>161</v>
      </c>
      <c r="G311" s="21"/>
      <c r="H311" s="21"/>
      <c r="I311" s="21" t="s">
        <v>26</v>
      </c>
      <c r="J311" s="21" t="s">
        <v>32</v>
      </c>
      <c r="M311" s="12"/>
    </row>
    <row r="312" spans="1:13" ht="18" customHeight="1">
      <c r="A312" s="4">
        <v>311</v>
      </c>
      <c r="B312" s="37">
        <v>37417</v>
      </c>
      <c r="C312" s="34" t="s">
        <v>183</v>
      </c>
      <c r="D312" s="34" t="s">
        <v>47</v>
      </c>
      <c r="E312" s="34" t="s">
        <v>153</v>
      </c>
      <c r="F312" s="34" t="s">
        <v>185</v>
      </c>
      <c r="G312" s="21"/>
      <c r="H312" s="21"/>
      <c r="I312" s="21" t="s">
        <v>228</v>
      </c>
      <c r="J312" s="21" t="s">
        <v>31</v>
      </c>
      <c r="M312" s="12"/>
    </row>
    <row r="313" spans="1:13" ht="18" customHeight="1">
      <c r="A313" s="4">
        <v>312</v>
      </c>
      <c r="B313" s="37">
        <v>37418</v>
      </c>
      <c r="C313" s="34" t="s">
        <v>29</v>
      </c>
      <c r="D313" s="34" t="s">
        <v>213</v>
      </c>
      <c r="E313" s="34" t="s">
        <v>5</v>
      </c>
      <c r="F313" s="34" t="s">
        <v>238</v>
      </c>
      <c r="G313" s="21"/>
      <c r="H313" s="21"/>
      <c r="I313" s="21" t="s">
        <v>8</v>
      </c>
      <c r="J313" s="21" t="s">
        <v>227</v>
      </c>
      <c r="M313" s="12"/>
    </row>
    <row r="314" spans="1:13" ht="18" customHeight="1">
      <c r="A314" s="4">
        <v>313</v>
      </c>
      <c r="B314" s="37">
        <v>37418</v>
      </c>
      <c r="C314" s="34" t="s">
        <v>23</v>
      </c>
      <c r="D314" s="34" t="s">
        <v>185</v>
      </c>
      <c r="E314" s="34" t="s">
        <v>47</v>
      </c>
      <c r="F314" s="34" t="s">
        <v>153</v>
      </c>
      <c r="G314" s="21"/>
      <c r="H314" s="21"/>
      <c r="I314" s="21" t="s">
        <v>228</v>
      </c>
      <c r="J314" s="21" t="s">
        <v>31</v>
      </c>
      <c r="M314" s="12"/>
    </row>
    <row r="315" spans="1:13" ht="18" customHeight="1">
      <c r="A315" s="4">
        <v>314</v>
      </c>
      <c r="B315" s="37">
        <v>37418</v>
      </c>
      <c r="C315" s="34" t="s">
        <v>144</v>
      </c>
      <c r="D315" s="34" t="s">
        <v>27</v>
      </c>
      <c r="E315" s="34" t="s">
        <v>46</v>
      </c>
      <c r="F315" s="34" t="s">
        <v>175</v>
      </c>
      <c r="G315" s="21"/>
      <c r="H315" s="21"/>
      <c r="I315" s="21" t="s">
        <v>20</v>
      </c>
      <c r="J315" s="21" t="s">
        <v>38</v>
      </c>
      <c r="M315" s="12"/>
    </row>
    <row r="316" spans="1:13" ht="18" customHeight="1">
      <c r="A316" s="4">
        <v>315</v>
      </c>
      <c r="B316" s="37">
        <v>37418</v>
      </c>
      <c r="C316" s="34" t="s">
        <v>163</v>
      </c>
      <c r="D316" s="34" t="s">
        <v>7</v>
      </c>
      <c r="E316" s="34" t="s">
        <v>10</v>
      </c>
      <c r="F316" s="34" t="s">
        <v>49</v>
      </c>
      <c r="G316" s="21"/>
      <c r="H316" s="21"/>
      <c r="I316" s="21" t="s">
        <v>19</v>
      </c>
      <c r="J316" s="21" t="s">
        <v>13</v>
      </c>
      <c r="M316" s="12"/>
    </row>
    <row r="317" spans="1:13" ht="18" customHeight="1">
      <c r="A317" s="4">
        <v>316</v>
      </c>
      <c r="B317" s="37">
        <v>37419</v>
      </c>
      <c r="C317" s="34" t="s">
        <v>173</v>
      </c>
      <c r="D317" s="34" t="s">
        <v>50</v>
      </c>
      <c r="E317" s="34" t="s">
        <v>214</v>
      </c>
      <c r="F317" s="34" t="s">
        <v>142</v>
      </c>
      <c r="G317" s="21"/>
      <c r="H317" s="21"/>
      <c r="I317" s="21" t="s">
        <v>26</v>
      </c>
      <c r="J317" s="21" t="s">
        <v>32</v>
      </c>
      <c r="M317" s="12"/>
    </row>
    <row r="318" spans="1:13" ht="18" customHeight="1">
      <c r="A318" s="4">
        <v>317</v>
      </c>
      <c r="B318" s="37">
        <v>37419</v>
      </c>
      <c r="C318" s="34" t="s">
        <v>175</v>
      </c>
      <c r="D318" s="34" t="s">
        <v>21</v>
      </c>
      <c r="E318" s="34" t="s">
        <v>27</v>
      </c>
      <c r="F318" s="34" t="s">
        <v>46</v>
      </c>
      <c r="G318" s="21"/>
      <c r="H318" s="21"/>
      <c r="I318" s="21" t="s">
        <v>20</v>
      </c>
      <c r="J318" s="21" t="s">
        <v>38</v>
      </c>
      <c r="M318" s="12"/>
    </row>
    <row r="319" spans="1:13" ht="18" customHeight="1">
      <c r="A319" s="4">
        <v>318</v>
      </c>
      <c r="B319" s="37">
        <v>37419</v>
      </c>
      <c r="C319" s="34" t="s">
        <v>49</v>
      </c>
      <c r="D319" s="34" t="s">
        <v>168</v>
      </c>
      <c r="E319" s="34" t="s">
        <v>7</v>
      </c>
      <c r="F319" s="34" t="s">
        <v>10</v>
      </c>
      <c r="G319" s="21"/>
      <c r="H319" s="21"/>
      <c r="I319" s="21" t="s">
        <v>19</v>
      </c>
      <c r="J319" s="21" t="s">
        <v>13</v>
      </c>
      <c r="M319" s="12"/>
    </row>
    <row r="320" spans="1:13" ht="18" customHeight="1">
      <c r="A320" s="4">
        <v>319</v>
      </c>
      <c r="B320" s="37">
        <v>37419</v>
      </c>
      <c r="C320" s="34" t="s">
        <v>6</v>
      </c>
      <c r="D320" s="34" t="s">
        <v>16</v>
      </c>
      <c r="E320" s="34" t="s">
        <v>35</v>
      </c>
      <c r="F320" s="34" t="s">
        <v>210</v>
      </c>
      <c r="G320" s="21"/>
      <c r="H320" s="21"/>
      <c r="I320" s="21" t="s">
        <v>37</v>
      </c>
      <c r="J320" s="21" t="s">
        <v>14</v>
      </c>
      <c r="M320" s="12"/>
    </row>
    <row r="321" spans="1:13" ht="18" customHeight="1">
      <c r="A321" s="4">
        <v>320</v>
      </c>
      <c r="B321" s="37">
        <v>37420</v>
      </c>
      <c r="C321" s="34" t="s">
        <v>10</v>
      </c>
      <c r="D321" s="34" t="s">
        <v>163</v>
      </c>
      <c r="E321" s="34" t="s">
        <v>168</v>
      </c>
      <c r="F321" s="34" t="s">
        <v>7</v>
      </c>
      <c r="G321" s="21"/>
      <c r="H321" s="21"/>
      <c r="I321" s="21" t="s">
        <v>19</v>
      </c>
      <c r="J321" s="21" t="s">
        <v>13</v>
      </c>
      <c r="M321" s="12"/>
    </row>
    <row r="322" spans="1:13" ht="18" customHeight="1">
      <c r="A322" s="4">
        <v>321</v>
      </c>
      <c r="B322" s="37">
        <v>37420</v>
      </c>
      <c r="C322" s="34" t="s">
        <v>46</v>
      </c>
      <c r="D322" s="34" t="s">
        <v>144</v>
      </c>
      <c r="E322" s="34" t="s">
        <v>21</v>
      </c>
      <c r="F322" s="34" t="s">
        <v>27</v>
      </c>
      <c r="G322" s="21"/>
      <c r="H322" s="21"/>
      <c r="I322" s="21" t="s">
        <v>20</v>
      </c>
      <c r="J322" s="21" t="s">
        <v>38</v>
      </c>
      <c r="M322" s="12"/>
    </row>
    <row r="323" spans="1:13" ht="18" customHeight="1">
      <c r="A323" s="4">
        <v>322</v>
      </c>
      <c r="B323" s="37">
        <v>37420</v>
      </c>
      <c r="C323" s="34" t="s">
        <v>210</v>
      </c>
      <c r="D323" s="34" t="s">
        <v>72</v>
      </c>
      <c r="E323" s="34" t="s">
        <v>16</v>
      </c>
      <c r="F323" s="34" t="s">
        <v>35</v>
      </c>
      <c r="G323" s="21"/>
      <c r="H323" s="21"/>
      <c r="I323" s="21" t="s">
        <v>37</v>
      </c>
      <c r="J323" s="21" t="s">
        <v>14</v>
      </c>
      <c r="M323" s="12"/>
    </row>
    <row r="324" spans="1:13" ht="18" customHeight="1">
      <c r="A324" s="4">
        <v>323</v>
      </c>
      <c r="B324" s="37">
        <v>37422</v>
      </c>
      <c r="C324" s="34" t="s">
        <v>166</v>
      </c>
      <c r="D324" s="34" t="s">
        <v>6</v>
      </c>
      <c r="E324" s="34" t="s">
        <v>72</v>
      </c>
      <c r="F324" s="34" t="s">
        <v>27</v>
      </c>
      <c r="G324" s="21"/>
      <c r="H324" s="21"/>
      <c r="I324" s="21" t="s">
        <v>14</v>
      </c>
      <c r="J324" s="21" t="s">
        <v>13</v>
      </c>
      <c r="M324" s="12"/>
    </row>
    <row r="325" spans="1:13" ht="18" customHeight="1">
      <c r="A325" s="4">
        <v>324</v>
      </c>
      <c r="B325" s="37">
        <v>37422</v>
      </c>
      <c r="C325" s="34" t="s">
        <v>4</v>
      </c>
      <c r="D325" s="34" t="s">
        <v>175</v>
      </c>
      <c r="E325" s="34" t="s">
        <v>144</v>
      </c>
      <c r="F325" s="34" t="s">
        <v>21</v>
      </c>
      <c r="G325" s="21"/>
      <c r="H325" s="21"/>
      <c r="I325" s="21" t="s">
        <v>19</v>
      </c>
      <c r="J325" s="21" t="s">
        <v>20</v>
      </c>
      <c r="M325" s="12"/>
    </row>
    <row r="326" spans="1:13" ht="18" customHeight="1">
      <c r="A326" s="4">
        <v>325</v>
      </c>
      <c r="B326" s="37">
        <v>37422</v>
      </c>
      <c r="C326" s="34" t="s">
        <v>47</v>
      </c>
      <c r="D326" s="34" t="s">
        <v>183</v>
      </c>
      <c r="E326" s="34" t="s">
        <v>153</v>
      </c>
      <c r="F326" s="34" t="s">
        <v>185</v>
      </c>
      <c r="G326" s="21"/>
      <c r="H326" s="21"/>
      <c r="I326" s="21" t="s">
        <v>227</v>
      </c>
      <c r="J326" s="21" t="s">
        <v>228</v>
      </c>
      <c r="M326" s="12"/>
    </row>
    <row r="327" spans="1:13" ht="18" customHeight="1">
      <c r="A327" s="4">
        <v>326</v>
      </c>
      <c r="B327" s="37">
        <v>37422</v>
      </c>
      <c r="C327" s="34" t="s">
        <v>5</v>
      </c>
      <c r="D327" s="34" t="s">
        <v>29</v>
      </c>
      <c r="E327" s="34" t="s">
        <v>213</v>
      </c>
      <c r="F327" s="34" t="s">
        <v>131</v>
      </c>
      <c r="G327" s="21"/>
      <c r="H327" s="21"/>
      <c r="I327" s="21" t="s">
        <v>8</v>
      </c>
      <c r="J327" s="21" t="s">
        <v>32</v>
      </c>
      <c r="M327" s="12"/>
    </row>
    <row r="328" spans="1:13" ht="18" customHeight="1">
      <c r="A328" s="4">
        <v>327</v>
      </c>
      <c r="B328" s="37">
        <v>37422</v>
      </c>
      <c r="C328" s="34" t="s">
        <v>218</v>
      </c>
      <c r="D328" s="34" t="s">
        <v>49</v>
      </c>
      <c r="E328" s="34" t="s">
        <v>163</v>
      </c>
      <c r="F328" s="34" t="s">
        <v>16</v>
      </c>
      <c r="G328" s="21"/>
      <c r="H328" s="21"/>
      <c r="I328" s="21" t="s">
        <v>38</v>
      </c>
      <c r="J328" s="21" t="s">
        <v>37</v>
      </c>
      <c r="M328" s="12"/>
    </row>
    <row r="329" spans="1:13" ht="18" customHeight="1">
      <c r="A329" s="4">
        <v>328</v>
      </c>
      <c r="B329" s="37">
        <v>37422</v>
      </c>
      <c r="C329" s="34" t="s">
        <v>12</v>
      </c>
      <c r="D329" s="36" t="s">
        <v>238</v>
      </c>
      <c r="E329" s="34" t="s">
        <v>182</v>
      </c>
      <c r="F329" s="34" t="s">
        <v>148</v>
      </c>
      <c r="G329" s="21"/>
      <c r="H329" s="21"/>
      <c r="I329" s="21" t="s">
        <v>31</v>
      </c>
      <c r="J329" s="21" t="s">
        <v>26</v>
      </c>
      <c r="M329" s="12"/>
    </row>
    <row r="330" spans="1:13" ht="18" customHeight="1">
      <c r="A330" s="4">
        <v>329</v>
      </c>
      <c r="B330" s="37">
        <v>37423</v>
      </c>
      <c r="C330" s="36" t="s">
        <v>148</v>
      </c>
      <c r="D330" s="34" t="s">
        <v>182</v>
      </c>
      <c r="E330" s="34" t="s">
        <v>30</v>
      </c>
      <c r="F330" s="34" t="s">
        <v>179</v>
      </c>
      <c r="G330" s="21"/>
      <c r="H330" s="21"/>
      <c r="I330" s="21" t="s">
        <v>31</v>
      </c>
      <c r="J330" s="21" t="s">
        <v>26</v>
      </c>
      <c r="M330" s="13"/>
    </row>
    <row r="331" spans="1:13" ht="18" customHeight="1">
      <c r="A331" s="4">
        <v>330</v>
      </c>
      <c r="B331" s="37">
        <v>37423</v>
      </c>
      <c r="C331" s="34" t="s">
        <v>153</v>
      </c>
      <c r="D331" s="34" t="s">
        <v>23</v>
      </c>
      <c r="E331" s="34" t="s">
        <v>185</v>
      </c>
      <c r="F331" s="34" t="s">
        <v>183</v>
      </c>
      <c r="G331" s="21"/>
      <c r="H331" s="21"/>
      <c r="I331" s="21" t="s">
        <v>227</v>
      </c>
      <c r="J331" s="21" t="s">
        <v>228</v>
      </c>
      <c r="M331" s="12"/>
    </row>
    <row r="332" spans="1:13" ht="18" customHeight="1">
      <c r="A332" s="4">
        <v>331</v>
      </c>
      <c r="B332" s="37">
        <v>37423</v>
      </c>
      <c r="C332" s="34" t="s">
        <v>211</v>
      </c>
      <c r="D332" s="34" t="s">
        <v>131</v>
      </c>
      <c r="E332" s="34" t="s">
        <v>29</v>
      </c>
      <c r="F332" s="34" t="s">
        <v>213</v>
      </c>
      <c r="G332" s="21"/>
      <c r="H332" s="21"/>
      <c r="I332" s="21" t="s">
        <v>8</v>
      </c>
      <c r="J332" s="21" t="s">
        <v>32</v>
      </c>
      <c r="M332" s="12"/>
    </row>
    <row r="333" spans="1:13" ht="18" customHeight="1">
      <c r="A333" s="4">
        <v>332</v>
      </c>
      <c r="B333" s="37">
        <v>37423</v>
      </c>
      <c r="C333" s="34" t="s">
        <v>21</v>
      </c>
      <c r="D333" s="34" t="s">
        <v>46</v>
      </c>
      <c r="E333" s="34" t="s">
        <v>175</v>
      </c>
      <c r="F333" s="34" t="s">
        <v>144</v>
      </c>
      <c r="G333" s="21"/>
      <c r="H333" s="21"/>
      <c r="I333" s="21" t="s">
        <v>19</v>
      </c>
      <c r="J333" s="21" t="s">
        <v>20</v>
      </c>
      <c r="M333" s="12"/>
    </row>
    <row r="334" spans="1:13" ht="18" customHeight="1">
      <c r="A334" s="4">
        <v>333</v>
      </c>
      <c r="B334" s="37">
        <v>37423</v>
      </c>
      <c r="C334" s="34" t="s">
        <v>27</v>
      </c>
      <c r="D334" s="34" t="s">
        <v>210</v>
      </c>
      <c r="E334" s="34" t="s">
        <v>6</v>
      </c>
      <c r="F334" s="34" t="s">
        <v>72</v>
      </c>
      <c r="G334" s="21"/>
      <c r="H334" s="21"/>
      <c r="I334" s="21" t="s">
        <v>14</v>
      </c>
      <c r="J334" s="21" t="s">
        <v>13</v>
      </c>
      <c r="M334" s="12"/>
    </row>
    <row r="335" spans="1:13" ht="18" customHeight="1">
      <c r="A335" s="4">
        <v>334</v>
      </c>
      <c r="B335" s="37">
        <v>37423</v>
      </c>
      <c r="C335" s="34" t="s">
        <v>16</v>
      </c>
      <c r="D335" s="34" t="s">
        <v>10</v>
      </c>
      <c r="E335" s="34" t="s">
        <v>49</v>
      </c>
      <c r="F335" s="34" t="s">
        <v>163</v>
      </c>
      <c r="G335" s="21"/>
      <c r="H335" s="21"/>
      <c r="I335" s="21" t="s">
        <v>38</v>
      </c>
      <c r="J335" s="21" t="s">
        <v>37</v>
      </c>
      <c r="M335" s="12"/>
    </row>
    <row r="336" spans="1:13" ht="18" customHeight="1">
      <c r="A336" s="4">
        <v>335</v>
      </c>
      <c r="B336" s="37">
        <v>37425</v>
      </c>
      <c r="C336" s="34" t="s">
        <v>163</v>
      </c>
      <c r="D336" s="34" t="s">
        <v>15</v>
      </c>
      <c r="E336" s="34" t="s">
        <v>10</v>
      </c>
      <c r="F336" s="34" t="s">
        <v>17</v>
      </c>
      <c r="G336" s="21"/>
      <c r="H336" s="21"/>
      <c r="I336" s="21" t="s">
        <v>20</v>
      </c>
      <c r="J336" s="21" t="s">
        <v>14</v>
      </c>
      <c r="M336" s="12"/>
    </row>
    <row r="337" spans="1:13" ht="18" customHeight="1">
      <c r="A337" s="4">
        <v>336</v>
      </c>
      <c r="B337" s="37">
        <v>37426</v>
      </c>
      <c r="C337" s="34" t="s">
        <v>72</v>
      </c>
      <c r="D337" s="34" t="s">
        <v>166</v>
      </c>
      <c r="E337" s="34" t="s">
        <v>231</v>
      </c>
      <c r="F337" s="34" t="s">
        <v>22</v>
      </c>
      <c r="G337" s="21"/>
      <c r="H337" s="21"/>
      <c r="I337" s="21" t="s">
        <v>19</v>
      </c>
      <c r="J337" s="21" t="s">
        <v>38</v>
      </c>
      <c r="M337" s="12"/>
    </row>
    <row r="338" spans="1:13" ht="18" customHeight="1">
      <c r="A338" s="4">
        <v>337</v>
      </c>
      <c r="B338" s="37">
        <v>37426</v>
      </c>
      <c r="C338" s="34" t="s">
        <v>213</v>
      </c>
      <c r="D338" s="34" t="s">
        <v>5</v>
      </c>
      <c r="E338" s="34" t="s">
        <v>148</v>
      </c>
      <c r="F338" s="34" t="s">
        <v>182</v>
      </c>
      <c r="G338" s="21"/>
      <c r="H338" s="21"/>
      <c r="I338" s="21" t="s">
        <v>32</v>
      </c>
      <c r="J338" s="21" t="s">
        <v>228</v>
      </c>
      <c r="M338" s="12"/>
    </row>
    <row r="339" spans="1:13" ht="18" customHeight="1">
      <c r="A339" s="4">
        <v>338</v>
      </c>
      <c r="B339" s="37">
        <v>37426</v>
      </c>
      <c r="C339" s="34" t="s">
        <v>144</v>
      </c>
      <c r="D339" s="34" t="s">
        <v>4</v>
      </c>
      <c r="E339" s="34" t="s">
        <v>33</v>
      </c>
      <c r="F339" s="34" t="s">
        <v>175</v>
      </c>
      <c r="G339" s="21"/>
      <c r="H339" s="21"/>
      <c r="I339" s="21" t="s">
        <v>13</v>
      </c>
      <c r="J339" s="21" t="s">
        <v>37</v>
      </c>
      <c r="M339" s="12"/>
    </row>
    <row r="340" spans="1:13" ht="18" customHeight="1">
      <c r="A340" s="4">
        <v>339</v>
      </c>
      <c r="B340" s="37">
        <v>37426</v>
      </c>
      <c r="C340" s="34" t="s">
        <v>142</v>
      </c>
      <c r="D340" s="34" t="s">
        <v>214</v>
      </c>
      <c r="E340" s="34" t="s">
        <v>161</v>
      </c>
      <c r="F340" s="34" t="s">
        <v>146</v>
      </c>
      <c r="G340" s="21"/>
      <c r="H340" s="21"/>
      <c r="I340" s="21" t="s">
        <v>26</v>
      </c>
      <c r="J340" s="21" t="s">
        <v>227</v>
      </c>
      <c r="M340" s="12"/>
    </row>
    <row r="341" spans="1:13" ht="18" customHeight="1">
      <c r="A341" s="4">
        <v>340</v>
      </c>
      <c r="B341" s="37">
        <v>37426</v>
      </c>
      <c r="C341" s="34" t="s">
        <v>238</v>
      </c>
      <c r="D341" s="34" t="s">
        <v>30</v>
      </c>
      <c r="E341" s="34" t="s">
        <v>179</v>
      </c>
      <c r="F341" s="34" t="s">
        <v>12</v>
      </c>
      <c r="G341" s="21"/>
      <c r="H341" s="21"/>
      <c r="I341" s="21" t="s">
        <v>8</v>
      </c>
      <c r="J341" s="21" t="s">
        <v>31</v>
      </c>
      <c r="M341" s="12"/>
    </row>
    <row r="342" spans="1:13" ht="18" customHeight="1">
      <c r="A342" s="4">
        <v>341</v>
      </c>
      <c r="B342" s="37">
        <v>37426</v>
      </c>
      <c r="C342" s="34" t="s">
        <v>17</v>
      </c>
      <c r="D342" s="34" t="s">
        <v>168</v>
      </c>
      <c r="E342" s="34" t="s">
        <v>15</v>
      </c>
      <c r="F342" s="34" t="s">
        <v>10</v>
      </c>
      <c r="G342" s="21"/>
      <c r="H342" s="21"/>
      <c r="I342" s="21" t="s">
        <v>20</v>
      </c>
      <c r="J342" s="21" t="s">
        <v>14</v>
      </c>
      <c r="M342" s="12"/>
    </row>
    <row r="343" spans="1:13" ht="18" customHeight="1">
      <c r="A343" s="4">
        <v>342</v>
      </c>
      <c r="B343" s="37">
        <v>37427</v>
      </c>
      <c r="C343" s="34" t="s">
        <v>182</v>
      </c>
      <c r="D343" s="34" t="s">
        <v>148</v>
      </c>
      <c r="E343" s="34" t="s">
        <v>131</v>
      </c>
      <c r="F343" s="34" t="s">
        <v>5</v>
      </c>
      <c r="G343" s="21"/>
      <c r="H343" s="21"/>
      <c r="I343" s="21" t="s">
        <v>32</v>
      </c>
      <c r="J343" s="21" t="s">
        <v>228</v>
      </c>
      <c r="M343" s="12"/>
    </row>
    <row r="344" spans="1:13" ht="18" customHeight="1">
      <c r="A344" s="4">
        <v>343</v>
      </c>
      <c r="B344" s="37">
        <v>37427</v>
      </c>
      <c r="C344" s="34" t="s">
        <v>10</v>
      </c>
      <c r="D344" s="34" t="s">
        <v>163</v>
      </c>
      <c r="E344" s="34" t="s">
        <v>168</v>
      </c>
      <c r="F344" s="34" t="s">
        <v>15</v>
      </c>
      <c r="G344" s="21"/>
      <c r="H344" s="21"/>
      <c r="I344" s="21" t="s">
        <v>20</v>
      </c>
      <c r="J344" s="21" t="s">
        <v>14</v>
      </c>
      <c r="M344" s="12"/>
    </row>
    <row r="345" spans="1:13" ht="18" customHeight="1">
      <c r="A345" s="4">
        <v>344</v>
      </c>
      <c r="B345" s="37">
        <v>37427</v>
      </c>
      <c r="C345" s="34" t="s">
        <v>185</v>
      </c>
      <c r="D345" s="34" t="s">
        <v>47</v>
      </c>
      <c r="E345" s="34" t="s">
        <v>183</v>
      </c>
      <c r="F345" s="34" t="s">
        <v>23</v>
      </c>
      <c r="G345" s="21"/>
      <c r="H345" s="21"/>
      <c r="I345" s="21" t="s">
        <v>26</v>
      </c>
      <c r="J345" s="21" t="s">
        <v>227</v>
      </c>
      <c r="M345" s="12"/>
    </row>
    <row r="346" spans="1:13" ht="18" customHeight="1">
      <c r="A346" s="4">
        <v>345</v>
      </c>
      <c r="B346" s="37">
        <v>37427</v>
      </c>
      <c r="C346" s="34" t="s">
        <v>22</v>
      </c>
      <c r="D346" s="34" t="s">
        <v>16</v>
      </c>
      <c r="E346" s="34" t="s">
        <v>166</v>
      </c>
      <c r="F346" s="34" t="s">
        <v>231</v>
      </c>
      <c r="G346" s="21"/>
      <c r="H346" s="21"/>
      <c r="I346" s="21" t="s">
        <v>19</v>
      </c>
      <c r="J346" s="21" t="s">
        <v>38</v>
      </c>
      <c r="M346" s="12"/>
    </row>
    <row r="347" spans="1:13" ht="18" customHeight="1">
      <c r="A347" s="4">
        <v>346</v>
      </c>
      <c r="B347" s="37">
        <v>37429</v>
      </c>
      <c r="C347" s="34" t="s">
        <v>5</v>
      </c>
      <c r="D347" s="34" t="s">
        <v>213</v>
      </c>
      <c r="E347" s="34" t="s">
        <v>12</v>
      </c>
      <c r="F347" s="34" t="s">
        <v>179</v>
      </c>
      <c r="G347" s="21"/>
      <c r="H347" s="21"/>
      <c r="I347" s="21" t="s">
        <v>31</v>
      </c>
      <c r="J347" s="21" t="s">
        <v>228</v>
      </c>
      <c r="M347" s="12"/>
    </row>
    <row r="348" spans="1:13" ht="18" customHeight="1">
      <c r="A348" s="4">
        <v>347</v>
      </c>
      <c r="B348" s="37">
        <v>37429</v>
      </c>
      <c r="C348" s="34" t="s">
        <v>210</v>
      </c>
      <c r="D348" s="34" t="s">
        <v>233</v>
      </c>
      <c r="E348" s="34" t="s">
        <v>35</v>
      </c>
      <c r="F348" s="34" t="s">
        <v>166</v>
      </c>
      <c r="G348" s="21"/>
      <c r="H348" s="21"/>
      <c r="I348" s="21" t="s">
        <v>13</v>
      </c>
      <c r="J348" s="21" t="s">
        <v>20</v>
      </c>
      <c r="M348" s="12"/>
    </row>
    <row r="349" spans="1:13" ht="18" customHeight="1">
      <c r="A349" s="4">
        <v>348</v>
      </c>
      <c r="B349" s="37">
        <v>37429</v>
      </c>
      <c r="C349" s="34" t="s">
        <v>131</v>
      </c>
      <c r="D349" s="34" t="s">
        <v>211</v>
      </c>
      <c r="E349" s="34" t="s">
        <v>29</v>
      </c>
      <c r="F349" s="34" t="s">
        <v>30</v>
      </c>
      <c r="G349" s="21"/>
      <c r="H349" s="21"/>
      <c r="I349" s="21" t="s">
        <v>32</v>
      </c>
      <c r="J349" s="21" t="s">
        <v>26</v>
      </c>
      <c r="M349" s="12"/>
    </row>
    <row r="350" spans="1:13" ht="18" customHeight="1">
      <c r="A350" s="4">
        <v>349</v>
      </c>
      <c r="B350" s="37">
        <v>37429</v>
      </c>
      <c r="C350" s="34" t="s">
        <v>218</v>
      </c>
      <c r="D350" s="34" t="s">
        <v>144</v>
      </c>
      <c r="E350" s="34" t="s">
        <v>16</v>
      </c>
      <c r="F350" s="34" t="s">
        <v>4</v>
      </c>
      <c r="G350" s="21"/>
      <c r="H350" s="21"/>
      <c r="I350" s="21" t="s">
        <v>38</v>
      </c>
      <c r="J350" s="21" t="s">
        <v>14</v>
      </c>
      <c r="M350" s="12"/>
    </row>
    <row r="351" spans="1:13" ht="18" customHeight="1">
      <c r="A351" s="4">
        <v>350</v>
      </c>
      <c r="B351" s="37">
        <v>37430</v>
      </c>
      <c r="C351" s="34" t="s">
        <v>166</v>
      </c>
      <c r="D351" s="34" t="s">
        <v>22</v>
      </c>
      <c r="E351" s="34" t="s">
        <v>233</v>
      </c>
      <c r="F351" s="34" t="s">
        <v>35</v>
      </c>
      <c r="G351" s="21"/>
      <c r="H351" s="21"/>
      <c r="I351" s="21" t="s">
        <v>13</v>
      </c>
      <c r="J351" s="21" t="s">
        <v>20</v>
      </c>
      <c r="M351" s="12"/>
    </row>
    <row r="352" spans="1:13" ht="18" customHeight="1">
      <c r="A352" s="4">
        <v>351</v>
      </c>
      <c r="B352" s="37">
        <v>37430</v>
      </c>
      <c r="C352" s="34" t="s">
        <v>148</v>
      </c>
      <c r="D352" s="34" t="s">
        <v>179</v>
      </c>
      <c r="E352" s="34" t="s">
        <v>213</v>
      </c>
      <c r="F352" s="34" t="s">
        <v>12</v>
      </c>
      <c r="G352" s="21"/>
      <c r="H352" s="21"/>
      <c r="I352" s="21" t="s">
        <v>31</v>
      </c>
      <c r="J352" s="21" t="s">
        <v>228</v>
      </c>
      <c r="M352" s="12"/>
    </row>
    <row r="353" spans="1:13" ht="18" customHeight="1">
      <c r="A353" s="4">
        <v>352</v>
      </c>
      <c r="B353" s="37">
        <v>37430</v>
      </c>
      <c r="C353" s="34" t="s">
        <v>4</v>
      </c>
      <c r="D353" s="34" t="s">
        <v>175</v>
      </c>
      <c r="E353" s="34" t="s">
        <v>144</v>
      </c>
      <c r="F353" s="34" t="s">
        <v>16</v>
      </c>
      <c r="G353" s="21"/>
      <c r="H353" s="21"/>
      <c r="I353" s="21" t="s">
        <v>38</v>
      </c>
      <c r="J353" s="21" t="s">
        <v>14</v>
      </c>
      <c r="M353" s="12"/>
    </row>
    <row r="354" spans="1:13" ht="18" customHeight="1">
      <c r="A354" s="4">
        <v>353</v>
      </c>
      <c r="B354" s="37">
        <v>37430</v>
      </c>
      <c r="C354" s="34" t="s">
        <v>46</v>
      </c>
      <c r="D354" s="34" t="s">
        <v>17</v>
      </c>
      <c r="E354" s="34" t="s">
        <v>163</v>
      </c>
      <c r="F354" s="34" t="s">
        <v>168</v>
      </c>
      <c r="G354" s="21"/>
      <c r="H354" s="21"/>
      <c r="I354" s="21" t="s">
        <v>37</v>
      </c>
      <c r="J354" s="21" t="s">
        <v>19</v>
      </c>
      <c r="M354" s="12"/>
    </row>
    <row r="355" spans="1:13" ht="18" customHeight="1">
      <c r="A355" s="4">
        <v>354</v>
      </c>
      <c r="B355" s="37">
        <v>37430</v>
      </c>
      <c r="C355" s="34" t="s">
        <v>29</v>
      </c>
      <c r="D355" s="34" t="s">
        <v>30</v>
      </c>
      <c r="E355" s="34" t="s">
        <v>182</v>
      </c>
      <c r="F355" s="34" t="s">
        <v>211</v>
      </c>
      <c r="G355" s="21"/>
      <c r="H355" s="21"/>
      <c r="I355" s="21" t="s">
        <v>32</v>
      </c>
      <c r="J355" s="21" t="s">
        <v>26</v>
      </c>
      <c r="M355" s="12"/>
    </row>
    <row r="356" spans="1:13" ht="18" customHeight="1">
      <c r="A356" s="4">
        <v>355</v>
      </c>
      <c r="B356" s="37">
        <v>37430</v>
      </c>
      <c r="C356" s="34" t="s">
        <v>183</v>
      </c>
      <c r="D356" s="34" t="s">
        <v>153</v>
      </c>
      <c r="E356" s="34" t="s">
        <v>23</v>
      </c>
      <c r="F356" s="34" t="s">
        <v>47</v>
      </c>
      <c r="G356" s="21"/>
      <c r="H356" s="21"/>
      <c r="I356" s="21" t="s">
        <v>227</v>
      </c>
      <c r="J356" s="21" t="s">
        <v>8</v>
      </c>
      <c r="M356" s="12"/>
    </row>
    <row r="357" spans="1:13" ht="18" customHeight="1">
      <c r="A357" s="4">
        <v>356</v>
      </c>
      <c r="B357" s="37">
        <v>37431</v>
      </c>
      <c r="C357" s="34" t="s">
        <v>35</v>
      </c>
      <c r="D357" s="34" t="s">
        <v>210</v>
      </c>
      <c r="E357" s="34" t="s">
        <v>22</v>
      </c>
      <c r="F357" s="34" t="s">
        <v>233</v>
      </c>
      <c r="G357" s="21"/>
      <c r="H357" s="21"/>
      <c r="I357" s="21" t="s">
        <v>13</v>
      </c>
      <c r="J357" s="21" t="s">
        <v>20</v>
      </c>
      <c r="M357" s="12"/>
    </row>
    <row r="358" spans="1:13" ht="18" customHeight="1">
      <c r="A358" s="4">
        <v>357</v>
      </c>
      <c r="B358" s="37">
        <v>37431</v>
      </c>
      <c r="C358" s="34" t="s">
        <v>211</v>
      </c>
      <c r="D358" s="34" t="s">
        <v>182</v>
      </c>
      <c r="E358" s="34" t="s">
        <v>131</v>
      </c>
      <c r="F358" s="34" t="s">
        <v>238</v>
      </c>
      <c r="G358" s="21"/>
      <c r="H358" s="21"/>
      <c r="I358" s="21" t="s">
        <v>32</v>
      </c>
      <c r="J358" s="21" t="s">
        <v>26</v>
      </c>
      <c r="M358" s="12"/>
    </row>
    <row r="359" spans="1:13" ht="18" customHeight="1">
      <c r="A359" s="4">
        <v>358</v>
      </c>
      <c r="B359" s="37">
        <v>37431</v>
      </c>
      <c r="C359" s="34" t="s">
        <v>168</v>
      </c>
      <c r="D359" s="34" t="s">
        <v>10</v>
      </c>
      <c r="E359" s="34" t="s">
        <v>17</v>
      </c>
      <c r="F359" s="34" t="s">
        <v>163</v>
      </c>
      <c r="G359" s="21"/>
      <c r="H359" s="21"/>
      <c r="I359" s="21" t="s">
        <v>37</v>
      </c>
      <c r="J359" s="21" t="s">
        <v>19</v>
      </c>
      <c r="M359" s="12"/>
    </row>
    <row r="360" spans="1:13" ht="18" customHeight="1">
      <c r="A360" s="4">
        <v>359</v>
      </c>
      <c r="B360" s="37">
        <v>37431</v>
      </c>
      <c r="C360" s="34" t="s">
        <v>214</v>
      </c>
      <c r="D360" s="34" t="s">
        <v>161</v>
      </c>
      <c r="E360" s="34" t="s">
        <v>146</v>
      </c>
      <c r="F360" s="34" t="s">
        <v>173</v>
      </c>
      <c r="G360" s="21"/>
      <c r="H360" s="21"/>
      <c r="I360" s="21" t="s">
        <v>227</v>
      </c>
      <c r="J360" s="21" t="s">
        <v>8</v>
      </c>
      <c r="M360" s="12"/>
    </row>
    <row r="361" spans="1:13" ht="18" customHeight="1">
      <c r="A361" s="4">
        <v>360</v>
      </c>
      <c r="B361" s="37">
        <v>37432</v>
      </c>
      <c r="C361" s="34" t="s">
        <v>23</v>
      </c>
      <c r="D361" s="34" t="s">
        <v>185</v>
      </c>
      <c r="E361" s="34" t="s">
        <v>47</v>
      </c>
      <c r="F361" s="34" t="s">
        <v>153</v>
      </c>
      <c r="G361" s="21"/>
      <c r="H361" s="21"/>
      <c r="I361" s="21" t="s">
        <v>227</v>
      </c>
      <c r="J361" s="21" t="s">
        <v>8</v>
      </c>
      <c r="M361" s="12"/>
    </row>
    <row r="362" spans="1:13" ht="18" customHeight="1">
      <c r="A362" s="4">
        <v>361</v>
      </c>
      <c r="B362" s="37">
        <v>37432</v>
      </c>
      <c r="C362" s="34" t="s">
        <v>163</v>
      </c>
      <c r="D362" s="34" t="s">
        <v>46</v>
      </c>
      <c r="E362" s="34" t="s">
        <v>10</v>
      </c>
      <c r="F362" s="34" t="s">
        <v>17</v>
      </c>
      <c r="G362" s="21"/>
      <c r="H362" s="21"/>
      <c r="I362" s="21" t="s">
        <v>37</v>
      </c>
      <c r="J362" s="21" t="s">
        <v>19</v>
      </c>
      <c r="M362" s="12"/>
    </row>
    <row r="363" spans="1:13" ht="18" customHeight="1">
      <c r="A363" s="4">
        <v>362</v>
      </c>
      <c r="B363" s="37">
        <v>37434</v>
      </c>
      <c r="C363" s="34" t="s">
        <v>72</v>
      </c>
      <c r="D363" s="34" t="s">
        <v>210</v>
      </c>
      <c r="E363" s="34" t="s">
        <v>7</v>
      </c>
      <c r="F363" s="34" t="s">
        <v>10</v>
      </c>
      <c r="G363" s="21"/>
      <c r="H363" s="21"/>
      <c r="I363" s="21" t="s">
        <v>38</v>
      </c>
      <c r="J363" s="21" t="s">
        <v>13</v>
      </c>
      <c r="M363" s="12"/>
    </row>
    <row r="364" spans="1:13" ht="18" customHeight="1">
      <c r="A364" s="4">
        <v>363</v>
      </c>
      <c r="B364" s="37">
        <v>37434</v>
      </c>
      <c r="C364" s="34" t="s">
        <v>17</v>
      </c>
      <c r="D364" s="34" t="s">
        <v>166</v>
      </c>
      <c r="E364" s="34" t="s">
        <v>46</v>
      </c>
      <c r="F364" s="34" t="s">
        <v>22</v>
      </c>
      <c r="G364" s="21"/>
      <c r="H364" s="21"/>
      <c r="I364" s="21" t="s">
        <v>20</v>
      </c>
      <c r="J364" s="21" t="s">
        <v>19</v>
      </c>
      <c r="M364" s="12"/>
    </row>
    <row r="365" spans="1:13" ht="18" customHeight="1">
      <c r="A365" s="4">
        <v>364</v>
      </c>
      <c r="B365" s="37">
        <v>37434</v>
      </c>
      <c r="C365" s="34" t="s">
        <v>12</v>
      </c>
      <c r="D365" s="34" t="s">
        <v>29</v>
      </c>
      <c r="E365" s="34" t="s">
        <v>5</v>
      </c>
      <c r="F365" s="34" t="s">
        <v>142</v>
      </c>
      <c r="G365" s="21"/>
      <c r="H365" s="21"/>
      <c r="I365" s="21" t="s">
        <v>31</v>
      </c>
      <c r="J365" s="21" t="s">
        <v>32</v>
      </c>
      <c r="M365" s="12"/>
    </row>
    <row r="366" spans="1:13" ht="18" customHeight="1">
      <c r="A366" s="4">
        <v>365</v>
      </c>
      <c r="B366" s="37">
        <v>37435</v>
      </c>
      <c r="C366" s="34" t="s">
        <v>10</v>
      </c>
      <c r="D366" s="34" t="s">
        <v>43</v>
      </c>
      <c r="E366" s="34" t="s">
        <v>210</v>
      </c>
      <c r="F366" s="34" t="s">
        <v>7</v>
      </c>
      <c r="G366" s="21"/>
      <c r="H366" s="21"/>
      <c r="I366" s="21" t="s">
        <v>38</v>
      </c>
      <c r="J366" s="21" t="s">
        <v>13</v>
      </c>
      <c r="M366" s="12"/>
    </row>
    <row r="367" spans="1:13" ht="18" customHeight="1">
      <c r="A367" s="4">
        <v>366</v>
      </c>
      <c r="B367" s="37">
        <v>37435</v>
      </c>
      <c r="C367" s="34" t="s">
        <v>131</v>
      </c>
      <c r="D367" s="34" t="s">
        <v>211</v>
      </c>
      <c r="E367" s="34" t="s">
        <v>148</v>
      </c>
      <c r="F367" s="34" t="s">
        <v>179</v>
      </c>
      <c r="G367" s="21"/>
      <c r="H367" s="21"/>
      <c r="I367" s="21" t="s">
        <v>8</v>
      </c>
      <c r="J367" s="21" t="s">
        <v>26</v>
      </c>
      <c r="M367" s="12"/>
    </row>
    <row r="368" spans="1:13" ht="18" customHeight="1">
      <c r="A368" s="4">
        <v>367</v>
      </c>
      <c r="B368" s="37">
        <v>37435</v>
      </c>
      <c r="C368" s="34" t="s">
        <v>144</v>
      </c>
      <c r="D368" s="34" t="s">
        <v>4</v>
      </c>
      <c r="E368" s="36" t="s">
        <v>33</v>
      </c>
      <c r="F368" s="34" t="s">
        <v>175</v>
      </c>
      <c r="G368" s="21"/>
      <c r="H368" s="21"/>
      <c r="I368" s="21" t="s">
        <v>14</v>
      </c>
      <c r="J368" s="21" t="s">
        <v>37</v>
      </c>
      <c r="M368" s="12"/>
    </row>
    <row r="369" spans="1:13" ht="18" customHeight="1">
      <c r="A369" s="4">
        <v>368</v>
      </c>
      <c r="B369" s="37">
        <v>37435</v>
      </c>
      <c r="C369" s="34" t="s">
        <v>142</v>
      </c>
      <c r="D369" s="34" t="s">
        <v>5</v>
      </c>
      <c r="E369" s="34" t="s">
        <v>213</v>
      </c>
      <c r="F369" s="34" t="s">
        <v>29</v>
      </c>
      <c r="G369" s="21"/>
      <c r="H369" s="21"/>
      <c r="I369" s="21" t="s">
        <v>31</v>
      </c>
      <c r="J369" s="21" t="s">
        <v>32</v>
      </c>
      <c r="M369" s="12"/>
    </row>
    <row r="370" spans="1:13" ht="18" customHeight="1">
      <c r="A370" s="4">
        <v>369</v>
      </c>
      <c r="B370" s="37">
        <v>37435</v>
      </c>
      <c r="C370" s="34" t="s">
        <v>22</v>
      </c>
      <c r="D370" s="34" t="s">
        <v>36</v>
      </c>
      <c r="E370" s="34" t="s">
        <v>166</v>
      </c>
      <c r="F370" s="34" t="s">
        <v>46</v>
      </c>
      <c r="G370" s="21"/>
      <c r="H370" s="21"/>
      <c r="I370" s="21" t="s">
        <v>20</v>
      </c>
      <c r="J370" s="21" t="s">
        <v>19</v>
      </c>
      <c r="M370" s="12"/>
    </row>
    <row r="371" spans="1:13" ht="18" customHeight="1">
      <c r="A371" s="4">
        <v>370</v>
      </c>
      <c r="B371" s="37">
        <v>37435</v>
      </c>
      <c r="C371" s="34" t="s">
        <v>146</v>
      </c>
      <c r="D371" s="34" t="s">
        <v>173</v>
      </c>
      <c r="E371" s="34" t="s">
        <v>161</v>
      </c>
      <c r="F371" s="34" t="s">
        <v>185</v>
      </c>
      <c r="G371" s="21"/>
      <c r="H371" s="21"/>
      <c r="I371" s="21" t="s">
        <v>228</v>
      </c>
      <c r="J371" s="21" t="s">
        <v>227</v>
      </c>
      <c r="M371" s="12"/>
    </row>
    <row r="372" spans="1:13" ht="18" customHeight="1">
      <c r="A372" s="4">
        <v>371</v>
      </c>
      <c r="B372" s="37">
        <v>37436</v>
      </c>
      <c r="C372" s="34" t="s">
        <v>161</v>
      </c>
      <c r="D372" s="34" t="s">
        <v>47</v>
      </c>
      <c r="E372" s="34" t="s">
        <v>185</v>
      </c>
      <c r="F372" s="34" t="s">
        <v>173</v>
      </c>
      <c r="G372" s="21"/>
      <c r="H372" s="21"/>
      <c r="I372" s="21" t="s">
        <v>228</v>
      </c>
      <c r="J372" s="21" t="s">
        <v>227</v>
      </c>
      <c r="M372" s="12"/>
    </row>
    <row r="373" spans="1:13" ht="18" customHeight="1">
      <c r="A373" s="4">
        <v>372</v>
      </c>
      <c r="B373" s="37">
        <v>37436</v>
      </c>
      <c r="C373" s="34" t="s">
        <v>7</v>
      </c>
      <c r="D373" s="34" t="s">
        <v>72</v>
      </c>
      <c r="E373" s="34" t="s">
        <v>43</v>
      </c>
      <c r="F373" s="34" t="s">
        <v>210</v>
      </c>
      <c r="G373" s="21"/>
      <c r="H373" s="21"/>
      <c r="I373" s="21" t="s">
        <v>38</v>
      </c>
      <c r="J373" s="21" t="s">
        <v>13</v>
      </c>
      <c r="M373" s="12"/>
    </row>
    <row r="374" spans="1:13" ht="18" customHeight="1">
      <c r="A374" s="4">
        <v>373</v>
      </c>
      <c r="B374" s="37">
        <v>37436</v>
      </c>
      <c r="C374" s="34" t="s">
        <v>179</v>
      </c>
      <c r="D374" s="34" t="s">
        <v>238</v>
      </c>
      <c r="E374" s="34" t="s">
        <v>211</v>
      </c>
      <c r="F374" s="34" t="s">
        <v>148</v>
      </c>
      <c r="G374" s="21"/>
      <c r="H374" s="21"/>
      <c r="I374" s="21" t="s">
        <v>8</v>
      </c>
      <c r="J374" s="21" t="s">
        <v>26</v>
      </c>
      <c r="M374" s="12"/>
    </row>
    <row r="375" spans="1:13" ht="18" customHeight="1">
      <c r="A375" s="4">
        <v>374</v>
      </c>
      <c r="B375" s="37">
        <v>37436</v>
      </c>
      <c r="C375" s="34" t="s">
        <v>213</v>
      </c>
      <c r="D375" s="36" t="s">
        <v>12</v>
      </c>
      <c r="E375" s="34" t="s">
        <v>29</v>
      </c>
      <c r="F375" s="34" t="s">
        <v>5</v>
      </c>
      <c r="G375" s="21"/>
      <c r="H375" s="21"/>
      <c r="I375" s="21" t="s">
        <v>31</v>
      </c>
      <c r="J375" s="21" t="s">
        <v>32</v>
      </c>
      <c r="M375" s="12"/>
    </row>
    <row r="376" spans="1:13" ht="18" customHeight="1">
      <c r="A376" s="4">
        <v>375</v>
      </c>
      <c r="B376" s="37">
        <v>37436</v>
      </c>
      <c r="C376" s="34" t="s">
        <v>175</v>
      </c>
      <c r="D376" s="34" t="s">
        <v>35</v>
      </c>
      <c r="E376" s="34" t="s">
        <v>4</v>
      </c>
      <c r="F376" s="34" t="s">
        <v>33</v>
      </c>
      <c r="G376" s="21"/>
      <c r="H376" s="21"/>
      <c r="I376" s="21" t="s">
        <v>14</v>
      </c>
      <c r="J376" s="21" t="s">
        <v>37</v>
      </c>
      <c r="M376" s="12"/>
    </row>
    <row r="377" spans="1:13" ht="18" customHeight="1">
      <c r="A377" s="4">
        <v>376</v>
      </c>
      <c r="B377" s="37">
        <v>37436</v>
      </c>
      <c r="C377" s="34" t="s">
        <v>46</v>
      </c>
      <c r="D377" s="34" t="s">
        <v>17</v>
      </c>
      <c r="E377" s="34" t="s">
        <v>36</v>
      </c>
      <c r="F377" s="34" t="s">
        <v>166</v>
      </c>
      <c r="G377" s="21"/>
      <c r="H377" s="21"/>
      <c r="I377" s="21" t="s">
        <v>20</v>
      </c>
      <c r="J377" s="21" t="s">
        <v>19</v>
      </c>
      <c r="M377" s="12"/>
    </row>
    <row r="378" spans="1:13" ht="18" customHeight="1">
      <c r="A378" s="4">
        <v>377</v>
      </c>
      <c r="B378" s="37">
        <v>37438</v>
      </c>
      <c r="C378" s="36" t="s">
        <v>5</v>
      </c>
      <c r="D378" s="34" t="s">
        <v>131</v>
      </c>
      <c r="E378" s="34" t="s">
        <v>12</v>
      </c>
      <c r="F378" s="34" t="s">
        <v>213</v>
      </c>
      <c r="G378" s="21"/>
      <c r="H378" s="21"/>
      <c r="I378" s="21" t="s">
        <v>32</v>
      </c>
      <c r="J378" s="21" t="s">
        <v>8</v>
      </c>
      <c r="M378" s="13"/>
    </row>
    <row r="379" spans="1:13" ht="18" customHeight="1">
      <c r="A379" s="4">
        <v>378</v>
      </c>
      <c r="B379" s="37">
        <v>37438</v>
      </c>
      <c r="C379" s="34" t="s">
        <v>50</v>
      </c>
      <c r="D379" s="34" t="s">
        <v>142</v>
      </c>
      <c r="E379" s="34" t="s">
        <v>23</v>
      </c>
      <c r="F379" s="34" t="s">
        <v>214</v>
      </c>
      <c r="G379" s="21"/>
      <c r="H379" s="21"/>
      <c r="I379" s="21" t="s">
        <v>227</v>
      </c>
      <c r="J379" s="21" t="s">
        <v>31</v>
      </c>
      <c r="M379" s="12"/>
    </row>
    <row r="380" spans="1:13" ht="18" customHeight="1">
      <c r="A380" s="4">
        <v>379</v>
      </c>
      <c r="B380" s="37">
        <v>37439</v>
      </c>
      <c r="C380" s="34" t="s">
        <v>153</v>
      </c>
      <c r="D380" s="34" t="s">
        <v>23</v>
      </c>
      <c r="E380" s="34" t="s">
        <v>182</v>
      </c>
      <c r="F380" s="34" t="s">
        <v>142</v>
      </c>
      <c r="G380" s="21"/>
      <c r="H380" s="21"/>
      <c r="I380" s="21" t="s">
        <v>227</v>
      </c>
      <c r="J380" s="21" t="s">
        <v>31</v>
      </c>
      <c r="M380" s="12"/>
    </row>
    <row r="381" spans="1:13" ht="18" customHeight="1">
      <c r="A381" s="4">
        <v>380</v>
      </c>
      <c r="B381" s="37">
        <v>37439</v>
      </c>
      <c r="C381" s="34" t="s">
        <v>168</v>
      </c>
      <c r="D381" s="34" t="s">
        <v>49</v>
      </c>
      <c r="E381" s="34" t="s">
        <v>35</v>
      </c>
      <c r="F381" s="34" t="s">
        <v>166</v>
      </c>
      <c r="G381" s="21"/>
      <c r="H381" s="21"/>
      <c r="I381" s="21" t="s">
        <v>14</v>
      </c>
      <c r="J381" s="21" t="s">
        <v>38</v>
      </c>
      <c r="M381" s="12"/>
    </row>
    <row r="382" spans="1:13" ht="18" customHeight="1">
      <c r="A382" s="4">
        <v>381</v>
      </c>
      <c r="B382" s="37">
        <v>37439</v>
      </c>
      <c r="C382" s="34" t="s">
        <v>46</v>
      </c>
      <c r="D382" s="34" t="s">
        <v>27</v>
      </c>
      <c r="E382" s="34" t="s">
        <v>21</v>
      </c>
      <c r="F382" s="34" t="s">
        <v>16</v>
      </c>
      <c r="G382" s="21"/>
      <c r="H382" s="21"/>
      <c r="I382" s="21" t="s">
        <v>13</v>
      </c>
      <c r="J382" s="21" t="s">
        <v>19</v>
      </c>
      <c r="M382" s="12"/>
    </row>
    <row r="383" spans="1:13" ht="18" customHeight="1">
      <c r="A383" s="4">
        <v>382</v>
      </c>
      <c r="B383" s="37">
        <v>37439</v>
      </c>
      <c r="C383" s="34" t="s">
        <v>29</v>
      </c>
      <c r="D383" s="34" t="s">
        <v>213</v>
      </c>
      <c r="E383" s="34" t="s">
        <v>30</v>
      </c>
      <c r="F383" s="34" t="s">
        <v>211</v>
      </c>
      <c r="G383" s="21"/>
      <c r="H383" s="21"/>
      <c r="I383" s="21" t="s">
        <v>32</v>
      </c>
      <c r="J383" s="21" t="s">
        <v>8</v>
      </c>
      <c r="M383" s="12"/>
    </row>
    <row r="384" spans="1:13" ht="18" customHeight="1">
      <c r="A384" s="4">
        <v>383</v>
      </c>
      <c r="B384" s="37">
        <v>37439</v>
      </c>
      <c r="C384" s="34" t="s">
        <v>210</v>
      </c>
      <c r="D384" s="34" t="s">
        <v>33</v>
      </c>
      <c r="E384" s="34" t="s">
        <v>163</v>
      </c>
      <c r="F384" s="34" t="s">
        <v>4</v>
      </c>
      <c r="G384" s="21"/>
      <c r="H384" s="21"/>
      <c r="I384" s="21" t="s">
        <v>37</v>
      </c>
      <c r="J384" s="21" t="s">
        <v>20</v>
      </c>
      <c r="M384" s="12"/>
    </row>
    <row r="385" spans="1:13" ht="18" customHeight="1">
      <c r="A385" s="4">
        <v>384</v>
      </c>
      <c r="B385" s="37">
        <v>37440</v>
      </c>
      <c r="C385" s="34" t="s">
        <v>166</v>
      </c>
      <c r="D385" s="34" t="s">
        <v>7</v>
      </c>
      <c r="E385" s="34" t="s">
        <v>49</v>
      </c>
      <c r="F385" s="34" t="s">
        <v>35</v>
      </c>
      <c r="G385" s="21"/>
      <c r="H385" s="21"/>
      <c r="I385" s="21" t="s">
        <v>14</v>
      </c>
      <c r="J385" s="21" t="s">
        <v>38</v>
      </c>
      <c r="M385" s="12"/>
    </row>
    <row r="386" spans="1:13" ht="18" customHeight="1">
      <c r="A386" s="4">
        <v>385</v>
      </c>
      <c r="B386" s="37">
        <v>37440</v>
      </c>
      <c r="C386" s="34" t="s">
        <v>4</v>
      </c>
      <c r="D386" s="34" t="s">
        <v>6</v>
      </c>
      <c r="E386" s="34" t="s">
        <v>33</v>
      </c>
      <c r="F386" s="34" t="s">
        <v>163</v>
      </c>
      <c r="G386" s="21"/>
      <c r="H386" s="21"/>
      <c r="I386" s="21" t="s">
        <v>37</v>
      </c>
      <c r="J386" s="21" t="s">
        <v>20</v>
      </c>
      <c r="M386" s="12"/>
    </row>
    <row r="387" spans="1:13" ht="18" customHeight="1">
      <c r="A387" s="4">
        <v>386</v>
      </c>
      <c r="B387" s="37">
        <v>37440</v>
      </c>
      <c r="C387" s="34" t="s">
        <v>47</v>
      </c>
      <c r="D387" s="34" t="s">
        <v>161</v>
      </c>
      <c r="E387" s="34" t="s">
        <v>146</v>
      </c>
      <c r="F387" s="34" t="s">
        <v>185</v>
      </c>
      <c r="G387" s="21"/>
      <c r="H387" s="21"/>
      <c r="I387" s="21" t="s">
        <v>26</v>
      </c>
      <c r="J387" s="21" t="s">
        <v>228</v>
      </c>
      <c r="M387" s="12"/>
    </row>
    <row r="388" spans="1:13" ht="18" customHeight="1">
      <c r="A388" s="4">
        <v>387</v>
      </c>
      <c r="B388" s="37">
        <v>37440</v>
      </c>
      <c r="C388" s="34" t="s">
        <v>16</v>
      </c>
      <c r="D388" s="34" t="s">
        <v>175</v>
      </c>
      <c r="E388" s="34" t="s">
        <v>27</v>
      </c>
      <c r="F388" s="34" t="s">
        <v>21</v>
      </c>
      <c r="G388" s="21"/>
      <c r="H388" s="21"/>
      <c r="I388" s="21" t="s">
        <v>13</v>
      </c>
      <c r="J388" s="21" t="s">
        <v>19</v>
      </c>
      <c r="M388" s="12"/>
    </row>
    <row r="389" spans="1:13" ht="18" customHeight="1">
      <c r="A389" s="4">
        <v>388</v>
      </c>
      <c r="B389" s="37">
        <v>37441</v>
      </c>
      <c r="C389" s="34" t="s">
        <v>35</v>
      </c>
      <c r="D389" s="34" t="s">
        <v>168</v>
      </c>
      <c r="E389" s="34" t="s">
        <v>7</v>
      </c>
      <c r="F389" s="34" t="s">
        <v>49</v>
      </c>
      <c r="G389" s="21"/>
      <c r="H389" s="21"/>
      <c r="I389" s="21" t="s">
        <v>14</v>
      </c>
      <c r="J389" s="21" t="s">
        <v>38</v>
      </c>
      <c r="M389" s="12"/>
    </row>
    <row r="390" spans="1:13" ht="18" customHeight="1">
      <c r="A390" s="4">
        <v>389</v>
      </c>
      <c r="B390" s="37">
        <v>37441</v>
      </c>
      <c r="C390" s="34" t="s">
        <v>21</v>
      </c>
      <c r="D390" s="34" t="s">
        <v>46</v>
      </c>
      <c r="E390" s="34" t="s">
        <v>175</v>
      </c>
      <c r="F390" s="34" t="s">
        <v>27</v>
      </c>
      <c r="G390" s="21"/>
      <c r="H390" s="21"/>
      <c r="I390" s="21" t="s">
        <v>13</v>
      </c>
      <c r="J390" s="21" t="s">
        <v>19</v>
      </c>
      <c r="M390" s="12"/>
    </row>
    <row r="391" spans="1:13" ht="18" customHeight="1">
      <c r="A391" s="4">
        <v>390</v>
      </c>
      <c r="B391" s="37">
        <v>37441</v>
      </c>
      <c r="C391" s="34" t="s">
        <v>163</v>
      </c>
      <c r="D391" s="34" t="s">
        <v>210</v>
      </c>
      <c r="E391" s="34" t="s">
        <v>6</v>
      </c>
      <c r="F391" s="34" t="s">
        <v>33</v>
      </c>
      <c r="G391" s="21"/>
      <c r="H391" s="21"/>
      <c r="I391" s="21" t="s">
        <v>37</v>
      </c>
      <c r="J391" s="21" t="s">
        <v>20</v>
      </c>
      <c r="M391" s="12"/>
    </row>
    <row r="392" spans="1:13" ht="18" customHeight="1">
      <c r="A392" s="4">
        <v>391</v>
      </c>
      <c r="B392" s="37">
        <v>37442</v>
      </c>
      <c r="C392" s="34" t="s">
        <v>148</v>
      </c>
      <c r="D392" s="34" t="s">
        <v>179</v>
      </c>
      <c r="E392" s="34" t="s">
        <v>5</v>
      </c>
      <c r="F392" s="34" t="s">
        <v>12</v>
      </c>
      <c r="G392" s="21"/>
      <c r="H392" s="21"/>
      <c r="I392" s="21" t="s">
        <v>32</v>
      </c>
      <c r="J392" s="21" t="s">
        <v>227</v>
      </c>
      <c r="M392" s="12"/>
    </row>
    <row r="393" spans="1:13" ht="18" customHeight="1">
      <c r="A393" s="4">
        <v>392</v>
      </c>
      <c r="B393" s="37">
        <v>37442</v>
      </c>
      <c r="C393" s="34" t="s">
        <v>10</v>
      </c>
      <c r="D393" s="34" t="s">
        <v>218</v>
      </c>
      <c r="E393" s="34" t="s">
        <v>46</v>
      </c>
      <c r="F393" s="34" t="s">
        <v>175</v>
      </c>
      <c r="G393" s="21"/>
      <c r="H393" s="21"/>
      <c r="I393" s="21" t="s">
        <v>19</v>
      </c>
      <c r="J393" s="21" t="s">
        <v>14</v>
      </c>
      <c r="M393" s="12"/>
    </row>
    <row r="394" spans="1:13" ht="18" customHeight="1">
      <c r="A394" s="4">
        <v>393</v>
      </c>
      <c r="B394" s="37">
        <v>37442</v>
      </c>
      <c r="C394" s="34" t="s">
        <v>23</v>
      </c>
      <c r="D394" s="34" t="s">
        <v>214</v>
      </c>
      <c r="E394" s="34" t="s">
        <v>142</v>
      </c>
      <c r="F394" s="34" t="s">
        <v>182</v>
      </c>
      <c r="G394" s="21"/>
      <c r="H394" s="21"/>
      <c r="I394" s="21" t="s">
        <v>228</v>
      </c>
      <c r="J394" s="21" t="s">
        <v>8</v>
      </c>
      <c r="M394" s="12"/>
    </row>
    <row r="395" spans="1:13" ht="18" customHeight="1">
      <c r="A395" s="4">
        <v>394</v>
      </c>
      <c r="B395" s="37">
        <v>37442</v>
      </c>
      <c r="C395" s="36" t="s">
        <v>144</v>
      </c>
      <c r="D395" s="34" t="s">
        <v>21</v>
      </c>
      <c r="E395" s="34" t="s">
        <v>210</v>
      </c>
      <c r="F395" s="34" t="s">
        <v>168</v>
      </c>
      <c r="G395" s="21"/>
      <c r="H395" s="21"/>
      <c r="I395" s="21" t="s">
        <v>37</v>
      </c>
      <c r="J395" s="21" t="s">
        <v>38</v>
      </c>
      <c r="M395" s="13"/>
    </row>
    <row r="396" spans="1:13" ht="18" customHeight="1">
      <c r="A396" s="4">
        <v>395</v>
      </c>
      <c r="B396" s="37">
        <v>37443</v>
      </c>
      <c r="C396" s="34" t="s">
        <v>182</v>
      </c>
      <c r="D396" s="34" t="s">
        <v>153</v>
      </c>
      <c r="E396" s="34" t="s">
        <v>214</v>
      </c>
      <c r="F396" s="34" t="s">
        <v>142</v>
      </c>
      <c r="G396" s="21"/>
      <c r="H396" s="21"/>
      <c r="I396" s="21" t="s">
        <v>228</v>
      </c>
      <c r="J396" s="21" t="s">
        <v>8</v>
      </c>
      <c r="M396" s="12"/>
    </row>
    <row r="397" spans="1:13" ht="18" customHeight="1">
      <c r="A397" s="4">
        <v>396</v>
      </c>
      <c r="B397" s="37">
        <v>37443</v>
      </c>
      <c r="C397" s="34" t="s">
        <v>7</v>
      </c>
      <c r="D397" s="34" t="s">
        <v>72</v>
      </c>
      <c r="E397" s="34" t="s">
        <v>233</v>
      </c>
      <c r="F397" s="34" t="s">
        <v>49</v>
      </c>
      <c r="G397" s="21"/>
      <c r="H397" s="21"/>
      <c r="I397" s="21" t="s">
        <v>20</v>
      </c>
      <c r="J397" s="21" t="s">
        <v>13</v>
      </c>
      <c r="M397" s="12"/>
    </row>
    <row r="398" spans="1:13" ht="18" customHeight="1">
      <c r="A398" s="4">
        <v>397</v>
      </c>
      <c r="B398" s="37">
        <v>37443</v>
      </c>
      <c r="C398" s="34" t="s">
        <v>175</v>
      </c>
      <c r="D398" s="34" t="s">
        <v>6</v>
      </c>
      <c r="E398" s="34" t="s">
        <v>218</v>
      </c>
      <c r="F398" s="34" t="s">
        <v>46</v>
      </c>
      <c r="G398" s="21"/>
      <c r="H398" s="21"/>
      <c r="I398" s="21" t="s">
        <v>19</v>
      </c>
      <c r="J398" s="21" t="s">
        <v>14</v>
      </c>
      <c r="M398" s="12"/>
    </row>
    <row r="399" spans="1:13" ht="18" customHeight="1">
      <c r="A399" s="4">
        <v>398</v>
      </c>
      <c r="B399" s="37">
        <v>37443</v>
      </c>
      <c r="C399" s="21" t="s">
        <v>168</v>
      </c>
      <c r="D399" s="21" t="s">
        <v>35</v>
      </c>
      <c r="E399" s="21" t="s">
        <v>21</v>
      </c>
      <c r="F399" s="21" t="s">
        <v>210</v>
      </c>
      <c r="G399" s="21"/>
      <c r="H399" s="21"/>
      <c r="I399" s="21" t="s">
        <v>37</v>
      </c>
      <c r="J399" s="21" t="s">
        <v>38</v>
      </c>
      <c r="M399" s="12"/>
    </row>
    <row r="400" spans="1:13" ht="18" customHeight="1">
      <c r="A400" s="4">
        <v>399</v>
      </c>
      <c r="B400" s="37">
        <v>37443</v>
      </c>
      <c r="C400" s="34" t="s">
        <v>185</v>
      </c>
      <c r="D400" s="34" t="s">
        <v>173</v>
      </c>
      <c r="E400" s="34" t="s">
        <v>161</v>
      </c>
      <c r="F400" s="34" t="s">
        <v>146</v>
      </c>
      <c r="G400" s="21"/>
      <c r="H400" s="21"/>
      <c r="I400" s="21" t="s">
        <v>26</v>
      </c>
      <c r="J400" s="21" t="s">
        <v>31</v>
      </c>
      <c r="M400" s="12"/>
    </row>
    <row r="401" spans="1:13" ht="18" customHeight="1">
      <c r="A401" s="4">
        <v>400</v>
      </c>
      <c r="B401" s="37">
        <v>37443</v>
      </c>
      <c r="C401" s="34" t="s">
        <v>12</v>
      </c>
      <c r="D401" s="34" t="s">
        <v>5</v>
      </c>
      <c r="E401" s="34" t="s">
        <v>131</v>
      </c>
      <c r="F401" s="34" t="s">
        <v>179</v>
      </c>
      <c r="G401" s="21"/>
      <c r="H401" s="21"/>
      <c r="I401" s="21" t="s">
        <v>32</v>
      </c>
      <c r="J401" s="21" t="s">
        <v>227</v>
      </c>
      <c r="M401" s="12"/>
    </row>
    <row r="402" spans="1:13" ht="18" customHeight="1">
      <c r="A402" s="4">
        <v>401</v>
      </c>
      <c r="B402" s="37">
        <v>37444</v>
      </c>
      <c r="C402" s="34" t="s">
        <v>49</v>
      </c>
      <c r="D402" s="34" t="s">
        <v>163</v>
      </c>
      <c r="E402" s="34" t="s">
        <v>72</v>
      </c>
      <c r="F402" s="34" t="s">
        <v>233</v>
      </c>
      <c r="G402" s="21"/>
      <c r="H402" s="21"/>
      <c r="I402" s="21" t="s">
        <v>20</v>
      </c>
      <c r="J402" s="21" t="s">
        <v>13</v>
      </c>
      <c r="M402" s="12"/>
    </row>
    <row r="403" spans="1:13" ht="18" customHeight="1">
      <c r="A403" s="4">
        <v>402</v>
      </c>
      <c r="B403" s="37">
        <v>37444</v>
      </c>
      <c r="C403" s="34" t="s">
        <v>46</v>
      </c>
      <c r="D403" s="34" t="s">
        <v>10</v>
      </c>
      <c r="E403" s="34" t="s">
        <v>6</v>
      </c>
      <c r="F403" s="34" t="s">
        <v>218</v>
      </c>
      <c r="G403" s="21"/>
      <c r="H403" s="21"/>
      <c r="I403" s="21" t="s">
        <v>19</v>
      </c>
      <c r="J403" s="21" t="s">
        <v>14</v>
      </c>
      <c r="M403" s="12"/>
    </row>
    <row r="404" spans="1:13" ht="18" customHeight="1">
      <c r="A404" s="4">
        <v>403</v>
      </c>
      <c r="B404" s="37">
        <v>37444</v>
      </c>
      <c r="C404" s="34" t="s">
        <v>210</v>
      </c>
      <c r="D404" s="34" t="s">
        <v>144</v>
      </c>
      <c r="E404" s="34" t="s">
        <v>35</v>
      </c>
      <c r="F404" s="34" t="s">
        <v>21</v>
      </c>
      <c r="G404" s="21"/>
      <c r="H404" s="21"/>
      <c r="I404" s="21" t="s">
        <v>37</v>
      </c>
      <c r="J404" s="21" t="s">
        <v>38</v>
      </c>
      <c r="M404" s="12"/>
    </row>
    <row r="405" spans="1:13" ht="18" customHeight="1">
      <c r="A405" s="4">
        <v>404</v>
      </c>
      <c r="B405" s="37">
        <v>37444</v>
      </c>
      <c r="C405" s="34" t="s">
        <v>131</v>
      </c>
      <c r="D405" s="34" t="s">
        <v>148</v>
      </c>
      <c r="E405" s="34" t="s">
        <v>179</v>
      </c>
      <c r="F405" s="34" t="s">
        <v>5</v>
      </c>
      <c r="G405" s="21"/>
      <c r="H405" s="21"/>
      <c r="I405" s="21" t="s">
        <v>32</v>
      </c>
      <c r="J405" s="21" t="s">
        <v>227</v>
      </c>
      <c r="M405" s="12"/>
    </row>
    <row r="406" spans="1:13" ht="18" customHeight="1">
      <c r="A406" s="4">
        <v>405</v>
      </c>
      <c r="B406" s="37">
        <v>37444</v>
      </c>
      <c r="C406" s="34" t="s">
        <v>142</v>
      </c>
      <c r="D406" s="34" t="s">
        <v>23</v>
      </c>
      <c r="E406" s="34" t="s">
        <v>153</v>
      </c>
      <c r="F406" s="34" t="s">
        <v>214</v>
      </c>
      <c r="G406" s="21"/>
      <c r="H406" s="21"/>
      <c r="I406" s="21" t="s">
        <v>228</v>
      </c>
      <c r="J406" s="21" t="s">
        <v>8</v>
      </c>
      <c r="M406" s="12"/>
    </row>
    <row r="407" spans="1:13" ht="18" customHeight="1">
      <c r="A407" s="4">
        <v>406</v>
      </c>
      <c r="B407" s="38">
        <v>37444</v>
      </c>
      <c r="C407" s="21" t="s">
        <v>146</v>
      </c>
      <c r="D407" s="21" t="s">
        <v>47</v>
      </c>
      <c r="E407" s="21" t="s">
        <v>173</v>
      </c>
      <c r="F407" s="21" t="s">
        <v>161</v>
      </c>
      <c r="G407" s="21"/>
      <c r="H407" s="21"/>
      <c r="I407" s="21" t="s">
        <v>26</v>
      </c>
      <c r="J407" s="21" t="s">
        <v>31</v>
      </c>
      <c r="M407" s="12"/>
    </row>
    <row r="408" spans="1:13" ht="18" customHeight="1">
      <c r="A408" s="4">
        <v>407</v>
      </c>
      <c r="B408" s="37">
        <v>37445</v>
      </c>
      <c r="C408" s="34" t="s">
        <v>161</v>
      </c>
      <c r="D408" s="34" t="s">
        <v>185</v>
      </c>
      <c r="E408" s="34" t="s">
        <v>47</v>
      </c>
      <c r="F408" s="34" t="s">
        <v>173</v>
      </c>
      <c r="G408" s="21"/>
      <c r="H408" s="21"/>
      <c r="I408" s="21" t="s">
        <v>26</v>
      </c>
      <c r="J408" s="21" t="s">
        <v>8</v>
      </c>
      <c r="M408" s="12"/>
    </row>
    <row r="409" spans="1:13" ht="18" customHeight="1">
      <c r="A409" s="4">
        <v>408</v>
      </c>
      <c r="B409" s="37">
        <v>37445</v>
      </c>
      <c r="C409" s="34" t="s">
        <v>238</v>
      </c>
      <c r="D409" s="34" t="s">
        <v>29</v>
      </c>
      <c r="E409" s="34" t="s">
        <v>213</v>
      </c>
      <c r="F409" s="34" t="s">
        <v>30</v>
      </c>
      <c r="G409" s="21"/>
      <c r="H409" s="21"/>
      <c r="I409" s="21" t="s">
        <v>31</v>
      </c>
      <c r="J409" s="21" t="s">
        <v>227</v>
      </c>
      <c r="M409" s="12"/>
    </row>
    <row r="410" spans="1:13" ht="18" customHeight="1">
      <c r="A410" s="4">
        <v>409</v>
      </c>
      <c r="B410" s="37">
        <v>37445</v>
      </c>
      <c r="C410" s="34" t="s">
        <v>214</v>
      </c>
      <c r="D410" s="34" t="s">
        <v>182</v>
      </c>
      <c r="E410" s="34" t="s">
        <v>24</v>
      </c>
      <c r="F410" s="34" t="s">
        <v>153</v>
      </c>
      <c r="G410" s="21"/>
      <c r="H410" s="21"/>
      <c r="I410" s="21" t="s">
        <v>228</v>
      </c>
      <c r="J410" s="21" t="s">
        <v>32</v>
      </c>
      <c r="M410" s="12"/>
    </row>
    <row r="411" spans="1:13" ht="18" customHeight="1">
      <c r="A411" s="4">
        <v>410</v>
      </c>
      <c r="B411" s="37">
        <v>37446</v>
      </c>
      <c r="C411" s="34" t="s">
        <v>153</v>
      </c>
      <c r="D411" s="34" t="s">
        <v>142</v>
      </c>
      <c r="E411" s="34" t="s">
        <v>182</v>
      </c>
      <c r="F411" s="34" t="s">
        <v>24</v>
      </c>
      <c r="G411" s="21"/>
      <c r="H411" s="21"/>
      <c r="I411" s="21" t="s">
        <v>228</v>
      </c>
      <c r="J411" s="21" t="s">
        <v>32</v>
      </c>
      <c r="M411" s="12"/>
    </row>
    <row r="412" spans="1:13" ht="18" customHeight="1">
      <c r="A412" s="4">
        <v>411</v>
      </c>
      <c r="B412" s="37">
        <v>37446</v>
      </c>
      <c r="C412" s="34" t="s">
        <v>211</v>
      </c>
      <c r="D412" s="34" t="s">
        <v>12</v>
      </c>
      <c r="E412" s="34" t="s">
        <v>29</v>
      </c>
      <c r="F412" s="34" t="s">
        <v>213</v>
      </c>
      <c r="G412" s="21"/>
      <c r="H412" s="21"/>
      <c r="I412" s="21" t="s">
        <v>31</v>
      </c>
      <c r="J412" s="21" t="s">
        <v>227</v>
      </c>
      <c r="M412" s="12"/>
    </row>
    <row r="413" spans="1:13" ht="18" customHeight="1">
      <c r="A413" s="4">
        <v>412</v>
      </c>
      <c r="B413" s="37">
        <v>37446</v>
      </c>
      <c r="C413" s="34" t="s">
        <v>6</v>
      </c>
      <c r="D413" s="34" t="s">
        <v>175</v>
      </c>
      <c r="E413" s="36" t="s">
        <v>4</v>
      </c>
      <c r="F413" s="34" t="s">
        <v>35</v>
      </c>
      <c r="G413" s="21"/>
      <c r="H413" s="21"/>
      <c r="I413" s="21" t="s">
        <v>13</v>
      </c>
      <c r="J413" s="21" t="s">
        <v>14</v>
      </c>
      <c r="M413" s="12"/>
    </row>
    <row r="414" spans="1:13" ht="18" customHeight="1">
      <c r="A414" s="4">
        <v>413</v>
      </c>
      <c r="B414" s="37">
        <v>37446</v>
      </c>
      <c r="C414" s="34" t="s">
        <v>218</v>
      </c>
      <c r="D414" s="34" t="s">
        <v>16</v>
      </c>
      <c r="E414" s="34" t="s">
        <v>163</v>
      </c>
      <c r="F414" s="34" t="s">
        <v>72</v>
      </c>
      <c r="G414" s="21"/>
      <c r="H414" s="21"/>
      <c r="I414" s="21" t="s">
        <v>38</v>
      </c>
      <c r="J414" s="21" t="s">
        <v>20</v>
      </c>
      <c r="M414" s="12"/>
    </row>
    <row r="415" spans="1:13" ht="18" customHeight="1">
      <c r="A415" s="4">
        <v>414</v>
      </c>
      <c r="B415" s="37">
        <v>37446</v>
      </c>
      <c r="C415" s="34" t="s">
        <v>22</v>
      </c>
      <c r="D415" s="34" t="s">
        <v>168</v>
      </c>
      <c r="E415" s="34" t="s">
        <v>10</v>
      </c>
      <c r="F415" s="34" t="s">
        <v>166</v>
      </c>
      <c r="G415" s="21"/>
      <c r="H415" s="21"/>
      <c r="I415" s="21" t="s">
        <v>19</v>
      </c>
      <c r="J415" s="21" t="s">
        <v>37</v>
      </c>
      <c r="M415" s="12"/>
    </row>
    <row r="416" spans="1:13" ht="18" customHeight="1">
      <c r="A416" s="4">
        <v>415</v>
      </c>
      <c r="B416" s="37">
        <v>37447</v>
      </c>
      <c r="C416" s="34" t="s">
        <v>166</v>
      </c>
      <c r="D416" s="34" t="s">
        <v>46</v>
      </c>
      <c r="E416" s="34" t="s">
        <v>168</v>
      </c>
      <c r="F416" s="34" t="s">
        <v>10</v>
      </c>
      <c r="G416" s="21"/>
      <c r="H416" s="21"/>
      <c r="I416" s="21" t="s">
        <v>19</v>
      </c>
      <c r="J416" s="21" t="s">
        <v>37</v>
      </c>
      <c r="M416" s="12"/>
    </row>
    <row r="417" spans="1:13" ht="18" customHeight="1">
      <c r="A417" s="4">
        <v>416</v>
      </c>
      <c r="B417" s="37">
        <v>37447</v>
      </c>
      <c r="C417" s="34" t="s">
        <v>47</v>
      </c>
      <c r="D417" s="34" t="s">
        <v>161</v>
      </c>
      <c r="E417" s="34" t="s">
        <v>146</v>
      </c>
      <c r="F417" s="34" t="s">
        <v>185</v>
      </c>
      <c r="G417" s="21"/>
      <c r="H417" s="21"/>
      <c r="I417" s="21" t="s">
        <v>26</v>
      </c>
      <c r="J417" s="21" t="s">
        <v>8</v>
      </c>
      <c r="M417" s="12"/>
    </row>
    <row r="418" spans="1:13" ht="18" customHeight="1">
      <c r="A418" s="4">
        <v>417</v>
      </c>
      <c r="B418" s="37">
        <v>37447</v>
      </c>
      <c r="C418" s="34" t="s">
        <v>5</v>
      </c>
      <c r="D418" s="34" t="s">
        <v>131</v>
      </c>
      <c r="E418" s="34" t="s">
        <v>148</v>
      </c>
      <c r="F418" s="34" t="s">
        <v>238</v>
      </c>
      <c r="G418" s="21"/>
      <c r="H418" s="21"/>
      <c r="I418" s="21" t="s">
        <v>31</v>
      </c>
      <c r="J418" s="21" t="s">
        <v>227</v>
      </c>
      <c r="M418" s="12"/>
    </row>
    <row r="419" spans="1:13" ht="18" customHeight="1">
      <c r="A419" s="4">
        <v>418</v>
      </c>
      <c r="B419" s="37">
        <v>37447</v>
      </c>
      <c r="C419" s="34" t="s">
        <v>24</v>
      </c>
      <c r="D419" s="34" t="s">
        <v>214</v>
      </c>
      <c r="E419" s="34" t="s">
        <v>142</v>
      </c>
      <c r="F419" s="34" t="s">
        <v>182</v>
      </c>
      <c r="G419" s="21"/>
      <c r="H419" s="21"/>
      <c r="I419" s="21" t="s">
        <v>228</v>
      </c>
      <c r="J419" s="21" t="s">
        <v>32</v>
      </c>
      <c r="M419" s="12"/>
    </row>
    <row r="420" spans="1:13" ht="18" customHeight="1">
      <c r="A420" s="4">
        <v>419</v>
      </c>
      <c r="B420" s="37">
        <v>37449</v>
      </c>
      <c r="C420" s="34" t="s">
        <v>22</v>
      </c>
      <c r="D420" s="34" t="s">
        <v>185</v>
      </c>
      <c r="E420" s="34" t="s">
        <v>46</v>
      </c>
      <c r="F420" s="34" t="s">
        <v>213</v>
      </c>
      <c r="G420" s="21" t="s">
        <v>218</v>
      </c>
      <c r="H420" s="21" t="s">
        <v>12</v>
      </c>
      <c r="I420" s="21" t="s">
        <v>133</v>
      </c>
      <c r="J420" s="21" t="s">
        <v>134</v>
      </c>
      <c r="M420" s="12"/>
    </row>
    <row r="421" spans="1:13" ht="18" customHeight="1">
      <c r="A421" s="4">
        <v>420</v>
      </c>
      <c r="B421" s="37">
        <v>37450</v>
      </c>
      <c r="C421" s="34" t="s">
        <v>12</v>
      </c>
      <c r="D421" s="34" t="s">
        <v>218</v>
      </c>
      <c r="E421" s="34" t="s">
        <v>213</v>
      </c>
      <c r="F421" s="34" t="s">
        <v>46</v>
      </c>
      <c r="G421" s="21" t="s">
        <v>185</v>
      </c>
      <c r="H421" s="21" t="s">
        <v>22</v>
      </c>
      <c r="I421" s="21" t="s">
        <v>134</v>
      </c>
      <c r="J421" s="21" t="s">
        <v>133</v>
      </c>
      <c r="M421" s="12"/>
    </row>
    <row r="422" spans="1:13" ht="18" customHeight="1">
      <c r="A422" s="4">
        <v>421</v>
      </c>
      <c r="B422" s="37">
        <v>37453</v>
      </c>
      <c r="C422" s="34" t="s">
        <v>10</v>
      </c>
      <c r="D422" s="34" t="s">
        <v>168</v>
      </c>
      <c r="E422" s="34" t="s">
        <v>22</v>
      </c>
      <c r="F422" s="34" t="s">
        <v>166</v>
      </c>
      <c r="G422" s="21"/>
      <c r="H422" s="21"/>
      <c r="I422" s="21" t="s">
        <v>37</v>
      </c>
      <c r="J422" s="21" t="s">
        <v>13</v>
      </c>
      <c r="M422" s="12"/>
    </row>
    <row r="423" spans="1:13" ht="18" customHeight="1">
      <c r="A423" s="4">
        <v>422</v>
      </c>
      <c r="B423" s="37">
        <v>37453</v>
      </c>
      <c r="C423" s="34" t="s">
        <v>29</v>
      </c>
      <c r="D423" s="34" t="s">
        <v>179</v>
      </c>
      <c r="E423" s="34" t="s">
        <v>238</v>
      </c>
      <c r="F423" s="34" t="s">
        <v>148</v>
      </c>
      <c r="G423" s="21"/>
      <c r="H423" s="21"/>
      <c r="I423" s="21" t="s">
        <v>8</v>
      </c>
      <c r="J423" s="21" t="s">
        <v>228</v>
      </c>
      <c r="M423" s="12"/>
    </row>
    <row r="424" spans="1:13" ht="18" customHeight="1">
      <c r="A424" s="4">
        <v>423</v>
      </c>
      <c r="B424" s="37">
        <v>37453</v>
      </c>
      <c r="C424" s="34" t="s">
        <v>23</v>
      </c>
      <c r="D424" s="34" t="s">
        <v>5</v>
      </c>
      <c r="E424" s="34" t="s">
        <v>12</v>
      </c>
      <c r="F424" s="34" t="s">
        <v>131</v>
      </c>
      <c r="G424" s="21"/>
      <c r="H424" s="21"/>
      <c r="I424" s="21" t="s">
        <v>32</v>
      </c>
      <c r="J424" s="21" t="s">
        <v>31</v>
      </c>
      <c r="M424" s="12"/>
    </row>
    <row r="425" spans="1:13" ht="18" customHeight="1">
      <c r="A425" s="4">
        <v>424</v>
      </c>
      <c r="B425" s="37">
        <v>37453</v>
      </c>
      <c r="C425" s="34" t="s">
        <v>144</v>
      </c>
      <c r="D425" s="34" t="s">
        <v>4</v>
      </c>
      <c r="E425" s="34" t="s">
        <v>33</v>
      </c>
      <c r="F425" s="34" t="s">
        <v>210</v>
      </c>
      <c r="G425" s="21"/>
      <c r="H425" s="21"/>
      <c r="I425" s="21" t="s">
        <v>14</v>
      </c>
      <c r="J425" s="21" t="s">
        <v>20</v>
      </c>
      <c r="M425" s="12"/>
    </row>
    <row r="426" spans="1:13" ht="18" customHeight="1">
      <c r="A426" s="4">
        <v>425</v>
      </c>
      <c r="B426" s="37">
        <v>37453</v>
      </c>
      <c r="C426" s="34" t="s">
        <v>142</v>
      </c>
      <c r="D426" s="34" t="s">
        <v>50</v>
      </c>
      <c r="E426" s="34" t="s">
        <v>214</v>
      </c>
      <c r="F426" s="34" t="s">
        <v>153</v>
      </c>
      <c r="G426" s="21"/>
      <c r="H426" s="21"/>
      <c r="I426" s="21" t="s">
        <v>227</v>
      </c>
      <c r="J426" s="21" t="s">
        <v>26</v>
      </c>
      <c r="M426" s="12"/>
    </row>
    <row r="427" spans="1:13" ht="18" customHeight="1">
      <c r="A427" s="4">
        <v>426</v>
      </c>
      <c r="B427" s="37">
        <v>37453</v>
      </c>
      <c r="C427" s="34" t="s">
        <v>16</v>
      </c>
      <c r="D427" s="34" t="s">
        <v>163</v>
      </c>
      <c r="E427" s="34" t="s">
        <v>72</v>
      </c>
      <c r="F427" s="34" t="s">
        <v>7</v>
      </c>
      <c r="G427" s="21"/>
      <c r="H427" s="21"/>
      <c r="I427" s="21" t="s">
        <v>38</v>
      </c>
      <c r="J427" s="21" t="s">
        <v>19</v>
      </c>
      <c r="M427" s="12"/>
    </row>
    <row r="428" spans="1:13" ht="18" customHeight="1">
      <c r="A428" s="4">
        <v>427</v>
      </c>
      <c r="B428" s="37">
        <v>37454</v>
      </c>
      <c r="C428" s="34" t="s">
        <v>166</v>
      </c>
      <c r="D428" s="34" t="s">
        <v>27</v>
      </c>
      <c r="E428" s="34" t="s">
        <v>168</v>
      </c>
      <c r="F428" s="34" t="s">
        <v>22</v>
      </c>
      <c r="G428" s="21"/>
      <c r="H428" s="21"/>
      <c r="I428" s="21" t="s">
        <v>37</v>
      </c>
      <c r="J428" s="21" t="s">
        <v>13</v>
      </c>
      <c r="M428" s="12"/>
    </row>
    <row r="429" spans="1:13" ht="18" customHeight="1">
      <c r="A429" s="4">
        <v>428</v>
      </c>
      <c r="B429" s="37">
        <v>37454</v>
      </c>
      <c r="C429" s="34" t="s">
        <v>148</v>
      </c>
      <c r="D429" s="34" t="s">
        <v>211</v>
      </c>
      <c r="E429" s="34" t="s">
        <v>179</v>
      </c>
      <c r="F429" s="34" t="s">
        <v>238</v>
      </c>
      <c r="G429" s="21"/>
      <c r="H429" s="21"/>
      <c r="I429" s="21" t="s">
        <v>8</v>
      </c>
      <c r="J429" s="21" t="s">
        <v>228</v>
      </c>
      <c r="M429" s="12"/>
    </row>
    <row r="430" spans="1:13" ht="18" customHeight="1">
      <c r="A430" s="4">
        <v>429</v>
      </c>
      <c r="B430" s="37">
        <v>37454</v>
      </c>
      <c r="C430" s="34" t="s">
        <v>7</v>
      </c>
      <c r="D430" s="34" t="s">
        <v>15</v>
      </c>
      <c r="E430" s="34" t="s">
        <v>163</v>
      </c>
      <c r="F430" s="34" t="s">
        <v>72</v>
      </c>
      <c r="G430" s="21"/>
      <c r="H430" s="21"/>
      <c r="I430" s="21" t="s">
        <v>38</v>
      </c>
      <c r="J430" s="21" t="s">
        <v>19</v>
      </c>
      <c r="M430" s="12"/>
    </row>
    <row r="431" spans="1:13" ht="18" customHeight="1">
      <c r="A431" s="4">
        <v>430</v>
      </c>
      <c r="B431" s="37">
        <v>37454</v>
      </c>
      <c r="C431" s="34" t="s">
        <v>213</v>
      </c>
      <c r="D431" s="34" t="s">
        <v>131</v>
      </c>
      <c r="E431" s="34" t="s">
        <v>5</v>
      </c>
      <c r="F431" s="34" t="s">
        <v>12</v>
      </c>
      <c r="G431" s="21"/>
      <c r="H431" s="21"/>
      <c r="I431" s="21" t="s">
        <v>32</v>
      </c>
      <c r="J431" s="21" t="s">
        <v>31</v>
      </c>
      <c r="M431" s="12"/>
    </row>
    <row r="432" spans="1:13" ht="18" customHeight="1">
      <c r="A432" s="4">
        <v>431</v>
      </c>
      <c r="B432" s="37">
        <v>37454</v>
      </c>
      <c r="C432" s="34" t="s">
        <v>185</v>
      </c>
      <c r="D432" s="34" t="s">
        <v>173</v>
      </c>
      <c r="E432" s="34" t="s">
        <v>161</v>
      </c>
      <c r="F432" s="34" t="s">
        <v>146</v>
      </c>
      <c r="G432" s="21"/>
      <c r="H432" s="21"/>
      <c r="I432" s="21" t="s">
        <v>227</v>
      </c>
      <c r="J432" s="21" t="s">
        <v>26</v>
      </c>
      <c r="M432" s="12"/>
    </row>
    <row r="433" spans="1:13" ht="18" customHeight="1">
      <c r="A433" s="4">
        <v>432</v>
      </c>
      <c r="B433" s="37">
        <v>37454</v>
      </c>
      <c r="C433" s="34" t="s">
        <v>210</v>
      </c>
      <c r="D433" s="34" t="s">
        <v>49</v>
      </c>
      <c r="E433" s="34" t="s">
        <v>4</v>
      </c>
      <c r="F433" s="34" t="s">
        <v>33</v>
      </c>
      <c r="G433" s="21"/>
      <c r="H433" s="21"/>
      <c r="I433" s="21" t="s">
        <v>14</v>
      </c>
      <c r="J433" s="21" t="s">
        <v>20</v>
      </c>
      <c r="M433" s="12"/>
    </row>
    <row r="434" spans="1:13" ht="18" customHeight="1">
      <c r="A434" s="4">
        <v>433</v>
      </c>
      <c r="B434" s="37">
        <v>37455</v>
      </c>
      <c r="C434" s="34" t="s">
        <v>179</v>
      </c>
      <c r="D434" s="34" t="s">
        <v>29</v>
      </c>
      <c r="E434" s="34" t="s">
        <v>211</v>
      </c>
      <c r="F434" s="34" t="s">
        <v>30</v>
      </c>
      <c r="G434" s="21"/>
      <c r="H434" s="21"/>
      <c r="I434" s="21" t="s">
        <v>8</v>
      </c>
      <c r="J434" s="21" t="s">
        <v>228</v>
      </c>
      <c r="M434" s="12"/>
    </row>
    <row r="435" spans="1:13" ht="18" customHeight="1">
      <c r="A435" s="4">
        <v>434</v>
      </c>
      <c r="B435" s="37">
        <v>37455</v>
      </c>
      <c r="C435" s="34" t="s">
        <v>72</v>
      </c>
      <c r="D435" s="34" t="s">
        <v>16</v>
      </c>
      <c r="E435" s="34" t="s">
        <v>15</v>
      </c>
      <c r="F435" s="34" t="s">
        <v>163</v>
      </c>
      <c r="G435" s="21"/>
      <c r="H435" s="21"/>
      <c r="I435" s="21" t="s">
        <v>38</v>
      </c>
      <c r="J435" s="21" t="s">
        <v>19</v>
      </c>
      <c r="M435" s="12"/>
    </row>
    <row r="436" spans="1:13" ht="18" customHeight="1">
      <c r="A436" s="4">
        <v>435</v>
      </c>
      <c r="B436" s="37">
        <v>37455</v>
      </c>
      <c r="C436" s="34" t="s">
        <v>33</v>
      </c>
      <c r="D436" s="34" t="s">
        <v>144</v>
      </c>
      <c r="E436" s="34" t="s">
        <v>49</v>
      </c>
      <c r="F436" s="34" t="s">
        <v>4</v>
      </c>
      <c r="G436" s="21"/>
      <c r="H436" s="21"/>
      <c r="I436" s="21" t="s">
        <v>14</v>
      </c>
      <c r="J436" s="21" t="s">
        <v>20</v>
      </c>
      <c r="M436" s="12"/>
    </row>
    <row r="437" spans="1:13" ht="18" customHeight="1">
      <c r="A437" s="4">
        <v>436</v>
      </c>
      <c r="B437" s="37">
        <v>37455</v>
      </c>
      <c r="C437" s="34" t="s">
        <v>22</v>
      </c>
      <c r="D437" s="34" t="s">
        <v>10</v>
      </c>
      <c r="E437" s="36" t="s">
        <v>27</v>
      </c>
      <c r="F437" s="34" t="s">
        <v>168</v>
      </c>
      <c r="G437" s="21"/>
      <c r="H437" s="21"/>
      <c r="I437" s="21" t="s">
        <v>37</v>
      </c>
      <c r="J437" s="21" t="s">
        <v>13</v>
      </c>
      <c r="M437" s="12"/>
    </row>
    <row r="438" spans="1:13" ht="18" customHeight="1">
      <c r="A438" s="4">
        <v>437</v>
      </c>
      <c r="B438" s="37">
        <v>37455</v>
      </c>
      <c r="C438" s="34" t="s">
        <v>214</v>
      </c>
      <c r="D438" s="34" t="s">
        <v>153</v>
      </c>
      <c r="E438" s="34" t="s">
        <v>182</v>
      </c>
      <c r="F438" s="34" t="s">
        <v>50</v>
      </c>
      <c r="G438" s="21"/>
      <c r="H438" s="21"/>
      <c r="I438" s="21" t="s">
        <v>227</v>
      </c>
      <c r="J438" s="21" t="s">
        <v>26</v>
      </c>
      <c r="M438" s="12"/>
    </row>
    <row r="439" spans="1:13" ht="18" customHeight="1">
      <c r="A439" s="4">
        <v>438</v>
      </c>
      <c r="B439" s="37">
        <v>37456</v>
      </c>
      <c r="C439" s="34" t="s">
        <v>4</v>
      </c>
      <c r="D439" s="34" t="s">
        <v>166</v>
      </c>
      <c r="E439" s="34" t="s">
        <v>144</v>
      </c>
      <c r="F439" s="34" t="s">
        <v>6</v>
      </c>
      <c r="G439" s="21"/>
      <c r="H439" s="21"/>
      <c r="I439" s="21" t="s">
        <v>14</v>
      </c>
      <c r="J439" s="21" t="s">
        <v>19</v>
      </c>
      <c r="M439" s="12"/>
    </row>
    <row r="440" spans="1:13" ht="18" customHeight="1">
      <c r="A440" s="4">
        <v>439</v>
      </c>
      <c r="B440" s="37">
        <v>37456</v>
      </c>
      <c r="C440" s="34" t="s">
        <v>168</v>
      </c>
      <c r="D440" s="34" t="s">
        <v>210</v>
      </c>
      <c r="E440" s="34" t="s">
        <v>10</v>
      </c>
      <c r="F440" s="34" t="s">
        <v>35</v>
      </c>
      <c r="G440" s="21"/>
      <c r="H440" s="21"/>
      <c r="I440" s="21" t="s">
        <v>13</v>
      </c>
      <c r="J440" s="21" t="s">
        <v>38</v>
      </c>
      <c r="M440" s="12"/>
    </row>
    <row r="441" spans="1:13" ht="18" customHeight="1">
      <c r="A441" s="4">
        <v>440</v>
      </c>
      <c r="B441" s="37">
        <v>37456</v>
      </c>
      <c r="C441" s="34" t="s">
        <v>163</v>
      </c>
      <c r="D441" s="36" t="s">
        <v>46</v>
      </c>
      <c r="E441" s="34" t="s">
        <v>16</v>
      </c>
      <c r="F441" s="34" t="s">
        <v>218</v>
      </c>
      <c r="G441" s="21"/>
      <c r="H441" s="21"/>
      <c r="I441" s="21" t="s">
        <v>20</v>
      </c>
      <c r="J441" s="21" t="s">
        <v>37</v>
      </c>
      <c r="M441" s="12"/>
    </row>
    <row r="442" spans="1:13" ht="18" customHeight="1">
      <c r="A442" s="4">
        <v>441</v>
      </c>
      <c r="B442" s="37">
        <v>37456</v>
      </c>
      <c r="C442" s="34" t="s">
        <v>146</v>
      </c>
      <c r="D442" s="34" t="s">
        <v>47</v>
      </c>
      <c r="E442" s="34" t="s">
        <v>173</v>
      </c>
      <c r="F442" s="34" t="s">
        <v>161</v>
      </c>
      <c r="G442" s="21"/>
      <c r="H442" s="21"/>
      <c r="I442" s="21" t="s">
        <v>228</v>
      </c>
      <c r="J442" s="21" t="s">
        <v>26</v>
      </c>
      <c r="M442" s="12"/>
    </row>
    <row r="443" spans="1:13" ht="18" customHeight="1">
      <c r="A443" s="4">
        <v>442</v>
      </c>
      <c r="B443" s="37">
        <v>37456</v>
      </c>
      <c r="C443" s="34" t="s">
        <v>12</v>
      </c>
      <c r="D443" s="34" t="s">
        <v>148</v>
      </c>
      <c r="E443" s="34" t="s">
        <v>213</v>
      </c>
      <c r="F443" s="34" t="s">
        <v>211</v>
      </c>
      <c r="G443" s="21"/>
      <c r="H443" s="21"/>
      <c r="I443" s="21" t="s">
        <v>31</v>
      </c>
      <c r="J443" s="21" t="s">
        <v>8</v>
      </c>
      <c r="M443" s="12"/>
    </row>
    <row r="444" spans="1:13" ht="18" customHeight="1">
      <c r="A444" s="4">
        <v>443</v>
      </c>
      <c r="B444" s="37">
        <v>37457</v>
      </c>
      <c r="C444" s="34" t="s">
        <v>161</v>
      </c>
      <c r="D444" s="34" t="s">
        <v>185</v>
      </c>
      <c r="E444" s="34" t="s">
        <v>47</v>
      </c>
      <c r="F444" s="34" t="s">
        <v>173</v>
      </c>
      <c r="G444" s="21"/>
      <c r="H444" s="21"/>
      <c r="I444" s="21" t="s">
        <v>228</v>
      </c>
      <c r="J444" s="21" t="s">
        <v>26</v>
      </c>
      <c r="M444" s="12"/>
    </row>
    <row r="445" spans="1:13" ht="18" customHeight="1">
      <c r="A445" s="4">
        <v>444</v>
      </c>
      <c r="B445" s="37">
        <v>37457</v>
      </c>
      <c r="C445" s="34" t="s">
        <v>35</v>
      </c>
      <c r="D445" s="34" t="s">
        <v>21</v>
      </c>
      <c r="E445" s="34" t="s">
        <v>210</v>
      </c>
      <c r="F445" s="34" t="s">
        <v>10</v>
      </c>
      <c r="G445" s="21"/>
      <c r="H445" s="21"/>
      <c r="I445" s="21" t="s">
        <v>13</v>
      </c>
      <c r="J445" s="21" t="s">
        <v>38</v>
      </c>
      <c r="M445" s="12"/>
    </row>
    <row r="446" spans="1:13" ht="18" customHeight="1">
      <c r="A446" s="4">
        <v>445</v>
      </c>
      <c r="B446" s="37">
        <v>37457</v>
      </c>
      <c r="C446" s="34" t="s">
        <v>6</v>
      </c>
      <c r="D446" s="34" t="s">
        <v>22</v>
      </c>
      <c r="E446" s="34" t="s">
        <v>166</v>
      </c>
      <c r="F446" s="34" t="s">
        <v>144</v>
      </c>
      <c r="G446" s="21"/>
      <c r="H446" s="21"/>
      <c r="I446" s="21" t="s">
        <v>14</v>
      </c>
      <c r="J446" s="21" t="s">
        <v>19</v>
      </c>
      <c r="M446" s="12"/>
    </row>
    <row r="447" spans="1:13" ht="18" customHeight="1">
      <c r="A447" s="4">
        <v>446</v>
      </c>
      <c r="B447" s="37">
        <v>37457</v>
      </c>
      <c r="C447" s="34" t="s">
        <v>131</v>
      </c>
      <c r="D447" s="34" t="s">
        <v>238</v>
      </c>
      <c r="E447" s="34" t="s">
        <v>29</v>
      </c>
      <c r="F447" s="34" t="s">
        <v>213</v>
      </c>
      <c r="G447" s="21"/>
      <c r="H447" s="21"/>
      <c r="I447" s="21" t="s">
        <v>31</v>
      </c>
      <c r="J447" s="21" t="s">
        <v>8</v>
      </c>
      <c r="M447" s="12"/>
    </row>
    <row r="448" spans="1:13" ht="18" customHeight="1">
      <c r="A448" s="4">
        <v>447</v>
      </c>
      <c r="B448" s="37">
        <v>37457</v>
      </c>
      <c r="C448" s="34" t="s">
        <v>218</v>
      </c>
      <c r="D448" s="34" t="s">
        <v>72</v>
      </c>
      <c r="E448" s="34" t="s">
        <v>46</v>
      </c>
      <c r="F448" s="34" t="s">
        <v>16</v>
      </c>
      <c r="G448" s="21"/>
      <c r="H448" s="21"/>
      <c r="I448" s="21" t="s">
        <v>20</v>
      </c>
      <c r="J448" s="21" t="s">
        <v>37</v>
      </c>
      <c r="M448" s="12"/>
    </row>
    <row r="449" spans="1:13" ht="18" customHeight="1">
      <c r="A449" s="4">
        <v>448</v>
      </c>
      <c r="B449" s="37">
        <v>37457</v>
      </c>
      <c r="C449" s="34" t="s">
        <v>50</v>
      </c>
      <c r="D449" s="34" t="s">
        <v>23</v>
      </c>
      <c r="E449" s="34" t="s">
        <v>153</v>
      </c>
      <c r="F449" s="34" t="s">
        <v>142</v>
      </c>
      <c r="G449" s="21"/>
      <c r="H449" s="21"/>
      <c r="I449" s="21" t="s">
        <v>227</v>
      </c>
      <c r="J449" s="21" t="s">
        <v>32</v>
      </c>
      <c r="M449" s="12"/>
    </row>
    <row r="450" spans="1:13" ht="18" customHeight="1">
      <c r="A450" s="4">
        <v>449</v>
      </c>
      <c r="B450" s="37">
        <v>37458</v>
      </c>
      <c r="C450" s="34" t="s">
        <v>182</v>
      </c>
      <c r="D450" s="34" t="s">
        <v>142</v>
      </c>
      <c r="E450" s="34" t="s">
        <v>44</v>
      </c>
      <c r="F450" s="34" t="s">
        <v>153</v>
      </c>
      <c r="G450" s="21"/>
      <c r="H450" s="21"/>
      <c r="I450" s="21" t="s">
        <v>227</v>
      </c>
      <c r="J450" s="21" t="s">
        <v>32</v>
      </c>
      <c r="M450" s="12"/>
    </row>
    <row r="451" spans="1:13" ht="18" customHeight="1">
      <c r="A451" s="4">
        <v>450</v>
      </c>
      <c r="B451" s="37">
        <v>37458</v>
      </c>
      <c r="C451" s="34" t="s">
        <v>5</v>
      </c>
      <c r="D451" s="34" t="s">
        <v>179</v>
      </c>
      <c r="E451" s="34" t="s">
        <v>148</v>
      </c>
      <c r="F451" s="34" t="s">
        <v>29</v>
      </c>
      <c r="G451" s="21"/>
      <c r="H451" s="21"/>
      <c r="I451" s="21" t="s">
        <v>31</v>
      </c>
      <c r="J451" s="21" t="s">
        <v>8</v>
      </c>
      <c r="M451" s="12"/>
    </row>
    <row r="452" spans="1:13" ht="18" customHeight="1">
      <c r="A452" s="4">
        <v>451</v>
      </c>
      <c r="B452" s="37">
        <v>37458</v>
      </c>
      <c r="C452" s="34" t="s">
        <v>173</v>
      </c>
      <c r="D452" s="34" t="s">
        <v>146</v>
      </c>
      <c r="E452" s="34" t="s">
        <v>185</v>
      </c>
      <c r="F452" s="34" t="s">
        <v>47</v>
      </c>
      <c r="G452" s="21"/>
      <c r="H452" s="21"/>
      <c r="I452" s="21" t="s">
        <v>228</v>
      </c>
      <c r="J452" s="21" t="s">
        <v>26</v>
      </c>
      <c r="M452" s="12"/>
    </row>
    <row r="453" spans="1:13" ht="18" customHeight="1">
      <c r="A453" s="4">
        <v>452</v>
      </c>
      <c r="B453" s="37">
        <v>37458</v>
      </c>
      <c r="C453" s="34" t="s">
        <v>10</v>
      </c>
      <c r="D453" s="34" t="s">
        <v>168</v>
      </c>
      <c r="E453" s="34" t="s">
        <v>21</v>
      </c>
      <c r="F453" s="34" t="s">
        <v>210</v>
      </c>
      <c r="G453" s="21"/>
      <c r="H453" s="21"/>
      <c r="I453" s="21" t="s">
        <v>13</v>
      </c>
      <c r="J453" s="21" t="s">
        <v>38</v>
      </c>
      <c r="M453" s="12"/>
    </row>
    <row r="454" spans="1:13" ht="18" customHeight="1">
      <c r="A454" s="4">
        <v>453</v>
      </c>
      <c r="B454" s="37">
        <v>37458</v>
      </c>
      <c r="C454" s="34" t="s">
        <v>144</v>
      </c>
      <c r="D454" s="34" t="s">
        <v>4</v>
      </c>
      <c r="E454" s="34" t="s">
        <v>22</v>
      </c>
      <c r="F454" s="34" t="s">
        <v>166</v>
      </c>
      <c r="G454" s="21"/>
      <c r="H454" s="21"/>
      <c r="I454" s="21" t="s">
        <v>14</v>
      </c>
      <c r="J454" s="21" t="s">
        <v>19</v>
      </c>
      <c r="M454" s="12"/>
    </row>
    <row r="455" spans="1:13" ht="18" customHeight="1">
      <c r="A455" s="4">
        <v>454</v>
      </c>
      <c r="B455" s="37">
        <v>37458</v>
      </c>
      <c r="C455" s="34" t="s">
        <v>16</v>
      </c>
      <c r="D455" s="34" t="s">
        <v>163</v>
      </c>
      <c r="E455" s="34" t="s">
        <v>72</v>
      </c>
      <c r="F455" s="34" t="s">
        <v>46</v>
      </c>
      <c r="G455" s="21"/>
      <c r="H455" s="21"/>
      <c r="I455" s="21" t="s">
        <v>20</v>
      </c>
      <c r="J455" s="21" t="s">
        <v>37</v>
      </c>
      <c r="M455" s="12"/>
    </row>
    <row r="456" spans="1:13" ht="18" customHeight="1">
      <c r="A456" s="4">
        <v>455</v>
      </c>
      <c r="B456" s="37">
        <v>37459</v>
      </c>
      <c r="C456" s="34" t="s">
        <v>47</v>
      </c>
      <c r="D456" s="34" t="s">
        <v>161</v>
      </c>
      <c r="E456" s="34" t="s">
        <v>146</v>
      </c>
      <c r="F456" s="34" t="s">
        <v>185</v>
      </c>
      <c r="G456" s="21"/>
      <c r="H456" s="21"/>
      <c r="I456" s="21" t="s">
        <v>228</v>
      </c>
      <c r="J456" s="21" t="s">
        <v>227</v>
      </c>
      <c r="M456" s="12"/>
    </row>
    <row r="457" spans="1:13" ht="18" customHeight="1">
      <c r="A457" s="4">
        <v>456</v>
      </c>
      <c r="B457" s="37">
        <v>37459</v>
      </c>
      <c r="C457" s="34" t="s">
        <v>211</v>
      </c>
      <c r="D457" s="34" t="s">
        <v>213</v>
      </c>
      <c r="E457" s="36" t="s">
        <v>30</v>
      </c>
      <c r="F457" s="34" t="s">
        <v>214</v>
      </c>
      <c r="G457" s="21"/>
      <c r="H457" s="21"/>
      <c r="I457" s="21" t="s">
        <v>31</v>
      </c>
      <c r="J457" s="21" t="s">
        <v>32</v>
      </c>
      <c r="M457" s="12"/>
    </row>
    <row r="458" spans="1:13" ht="18" customHeight="1">
      <c r="A458" s="4">
        <v>457</v>
      </c>
      <c r="B458" s="37">
        <v>37459</v>
      </c>
      <c r="C458" s="34" t="s">
        <v>238</v>
      </c>
      <c r="D458" s="34" t="s">
        <v>12</v>
      </c>
      <c r="E458" s="34" t="s">
        <v>179</v>
      </c>
      <c r="F458" s="34" t="s">
        <v>131</v>
      </c>
      <c r="G458" s="21"/>
      <c r="H458" s="21"/>
      <c r="I458" s="21" t="s">
        <v>8</v>
      </c>
      <c r="J458" s="21" t="s">
        <v>26</v>
      </c>
      <c r="M458" s="12"/>
    </row>
    <row r="459" spans="1:13" ht="18" customHeight="1">
      <c r="A459" s="4">
        <v>458</v>
      </c>
      <c r="B459" s="37">
        <v>37460</v>
      </c>
      <c r="C459" s="34" t="s">
        <v>166</v>
      </c>
      <c r="D459" s="34" t="s">
        <v>233</v>
      </c>
      <c r="E459" s="34" t="s">
        <v>4</v>
      </c>
      <c r="F459" s="34" t="s">
        <v>22</v>
      </c>
      <c r="G459" s="21"/>
      <c r="H459" s="21"/>
      <c r="I459" s="21" t="s">
        <v>13</v>
      </c>
      <c r="J459" s="21" t="s">
        <v>14</v>
      </c>
      <c r="M459" s="12"/>
    </row>
    <row r="460" spans="1:13" ht="18" customHeight="1">
      <c r="A460" s="4">
        <v>459</v>
      </c>
      <c r="B460" s="37">
        <v>37460</v>
      </c>
      <c r="C460" s="34" t="s">
        <v>213</v>
      </c>
      <c r="D460" s="34" t="s">
        <v>148</v>
      </c>
      <c r="E460" s="34" t="s">
        <v>131</v>
      </c>
      <c r="F460" s="34" t="s">
        <v>211</v>
      </c>
      <c r="G460" s="21"/>
      <c r="H460" s="21"/>
      <c r="I460" s="21" t="s">
        <v>31</v>
      </c>
      <c r="J460" s="21" t="s">
        <v>32</v>
      </c>
      <c r="M460" s="12"/>
    </row>
    <row r="461" spans="1:13" ht="18" customHeight="1">
      <c r="A461" s="4">
        <v>460</v>
      </c>
      <c r="B461" s="37">
        <v>37460</v>
      </c>
      <c r="C461" s="34" t="s">
        <v>46</v>
      </c>
      <c r="D461" s="34" t="s">
        <v>27</v>
      </c>
      <c r="E461" s="34" t="s">
        <v>168</v>
      </c>
      <c r="F461" s="34" t="s">
        <v>175</v>
      </c>
      <c r="G461" s="21"/>
      <c r="H461" s="21"/>
      <c r="I461" s="21" t="s">
        <v>20</v>
      </c>
      <c r="J461" s="21" t="s">
        <v>19</v>
      </c>
      <c r="M461" s="12"/>
    </row>
    <row r="462" spans="1:13" ht="18" customHeight="1">
      <c r="A462" s="4">
        <v>461</v>
      </c>
      <c r="B462" s="37">
        <v>37460</v>
      </c>
      <c r="C462" s="34" t="s">
        <v>29</v>
      </c>
      <c r="D462" s="34" t="s">
        <v>5</v>
      </c>
      <c r="E462" s="34" t="s">
        <v>12</v>
      </c>
      <c r="F462" s="34" t="s">
        <v>179</v>
      </c>
      <c r="G462" s="21"/>
      <c r="H462" s="21"/>
      <c r="I462" s="21" t="s">
        <v>8</v>
      </c>
      <c r="J462" s="21" t="s">
        <v>26</v>
      </c>
      <c r="M462" s="12"/>
    </row>
    <row r="463" spans="1:13" ht="18" customHeight="1">
      <c r="A463" s="4">
        <v>462</v>
      </c>
      <c r="B463" s="37">
        <v>37460</v>
      </c>
      <c r="C463" s="34" t="s">
        <v>185</v>
      </c>
      <c r="D463" s="34" t="s">
        <v>173</v>
      </c>
      <c r="E463" s="34" t="s">
        <v>161</v>
      </c>
      <c r="F463" s="34" t="s">
        <v>146</v>
      </c>
      <c r="G463" s="21"/>
      <c r="H463" s="21"/>
      <c r="I463" s="21" t="s">
        <v>228</v>
      </c>
      <c r="J463" s="21" t="s">
        <v>227</v>
      </c>
      <c r="M463" s="12"/>
    </row>
    <row r="464" spans="1:13" ht="18" customHeight="1">
      <c r="A464" s="4">
        <v>463</v>
      </c>
      <c r="B464" s="37">
        <v>37460</v>
      </c>
      <c r="C464" s="34" t="s">
        <v>210</v>
      </c>
      <c r="D464" s="34" t="s">
        <v>7</v>
      </c>
      <c r="E464" s="34" t="s">
        <v>163</v>
      </c>
      <c r="F464" s="34" t="s">
        <v>72</v>
      </c>
      <c r="G464" s="21"/>
      <c r="H464" s="21"/>
      <c r="I464" s="21" t="s">
        <v>38</v>
      </c>
      <c r="J464" s="21" t="s">
        <v>37</v>
      </c>
      <c r="M464" s="12"/>
    </row>
    <row r="465" spans="1:13" ht="18" customHeight="1">
      <c r="A465" s="4">
        <v>464</v>
      </c>
      <c r="B465" s="37">
        <v>37461</v>
      </c>
      <c r="C465" s="34" t="s">
        <v>179</v>
      </c>
      <c r="D465" s="34" t="s">
        <v>238</v>
      </c>
      <c r="E465" s="34" t="s">
        <v>5</v>
      </c>
      <c r="F465" s="34" t="s">
        <v>12</v>
      </c>
      <c r="G465" s="21"/>
      <c r="H465" s="21"/>
      <c r="I465" s="21" t="s">
        <v>8</v>
      </c>
      <c r="J465" s="21" t="s">
        <v>26</v>
      </c>
      <c r="M465" s="12"/>
    </row>
    <row r="466" spans="1:13" ht="18" customHeight="1">
      <c r="A466" s="4">
        <v>465</v>
      </c>
      <c r="B466" s="37">
        <v>37461</v>
      </c>
      <c r="C466" s="34" t="s">
        <v>72</v>
      </c>
      <c r="D466" s="34" t="s">
        <v>15</v>
      </c>
      <c r="E466" s="34" t="s">
        <v>7</v>
      </c>
      <c r="F466" s="34" t="s">
        <v>163</v>
      </c>
      <c r="G466" s="21"/>
      <c r="H466" s="21"/>
      <c r="I466" s="21" t="s">
        <v>38</v>
      </c>
      <c r="J466" s="21" t="s">
        <v>37</v>
      </c>
      <c r="M466" s="12"/>
    </row>
    <row r="467" spans="1:13" ht="18" customHeight="1">
      <c r="A467" s="4">
        <v>466</v>
      </c>
      <c r="B467" s="37">
        <v>37461</v>
      </c>
      <c r="C467" s="34" t="s">
        <v>175</v>
      </c>
      <c r="D467" s="34" t="s">
        <v>10</v>
      </c>
      <c r="E467" s="34" t="s">
        <v>27</v>
      </c>
      <c r="F467" s="34" t="s">
        <v>168</v>
      </c>
      <c r="G467" s="21"/>
      <c r="H467" s="21"/>
      <c r="I467" s="21" t="s">
        <v>20</v>
      </c>
      <c r="J467" s="21" t="s">
        <v>19</v>
      </c>
      <c r="M467" s="12"/>
    </row>
    <row r="468" spans="1:13" ht="18" customHeight="1">
      <c r="A468" s="4">
        <v>467</v>
      </c>
      <c r="B468" s="37">
        <v>37461</v>
      </c>
      <c r="C468" s="34" t="s">
        <v>23</v>
      </c>
      <c r="D468" s="34" t="s">
        <v>131</v>
      </c>
      <c r="E468" s="34" t="s">
        <v>213</v>
      </c>
      <c r="F468" s="34" t="s">
        <v>148</v>
      </c>
      <c r="G468" s="21"/>
      <c r="H468" s="21"/>
      <c r="I468" s="21" t="s">
        <v>31</v>
      </c>
      <c r="J468" s="21" t="s">
        <v>32</v>
      </c>
      <c r="M468" s="12"/>
    </row>
    <row r="469" spans="1:13" ht="18" customHeight="1">
      <c r="A469" s="4">
        <v>468</v>
      </c>
      <c r="B469" s="37">
        <v>37461</v>
      </c>
      <c r="C469" s="34" t="s">
        <v>22</v>
      </c>
      <c r="D469" s="34" t="s">
        <v>17</v>
      </c>
      <c r="E469" s="34" t="s">
        <v>233</v>
      </c>
      <c r="F469" s="34" t="s">
        <v>4</v>
      </c>
      <c r="G469" s="21"/>
      <c r="H469" s="21"/>
      <c r="I469" s="21" t="s">
        <v>13</v>
      </c>
      <c r="J469" s="21" t="s">
        <v>14</v>
      </c>
      <c r="M469" s="12"/>
    </row>
    <row r="470" spans="1:13" ht="18" customHeight="1">
      <c r="A470" s="4">
        <v>469</v>
      </c>
      <c r="B470" s="37">
        <v>37461</v>
      </c>
      <c r="C470" s="34" t="s">
        <v>146</v>
      </c>
      <c r="D470" s="34" t="s">
        <v>47</v>
      </c>
      <c r="E470" s="34" t="s">
        <v>173</v>
      </c>
      <c r="F470" s="34" t="s">
        <v>161</v>
      </c>
      <c r="G470" s="21"/>
      <c r="H470" s="21"/>
      <c r="I470" s="21" t="s">
        <v>228</v>
      </c>
      <c r="J470" s="21" t="s">
        <v>227</v>
      </c>
      <c r="M470" s="12"/>
    </row>
    <row r="471" spans="1:13" ht="18" customHeight="1">
      <c r="A471" s="4">
        <v>470</v>
      </c>
      <c r="B471" s="37">
        <v>37462</v>
      </c>
      <c r="C471" s="34" t="s">
        <v>4</v>
      </c>
      <c r="D471" s="34" t="s">
        <v>166</v>
      </c>
      <c r="E471" s="34" t="s">
        <v>17</v>
      </c>
      <c r="F471" s="34" t="s">
        <v>233</v>
      </c>
      <c r="G471" s="21"/>
      <c r="H471" s="21"/>
      <c r="I471" s="21" t="s">
        <v>13</v>
      </c>
      <c r="J471" s="21" t="s">
        <v>14</v>
      </c>
      <c r="M471" s="12"/>
    </row>
    <row r="472" spans="1:13" ht="18" customHeight="1">
      <c r="A472" s="4">
        <v>471</v>
      </c>
      <c r="B472" s="37">
        <v>37462</v>
      </c>
      <c r="C472" s="34" t="s">
        <v>168</v>
      </c>
      <c r="D472" s="34" t="s">
        <v>46</v>
      </c>
      <c r="E472" s="34" t="s">
        <v>10</v>
      </c>
      <c r="F472" s="34" t="s">
        <v>27</v>
      </c>
      <c r="G472" s="21"/>
      <c r="H472" s="21"/>
      <c r="I472" s="21" t="s">
        <v>20</v>
      </c>
      <c r="J472" s="21" t="s">
        <v>19</v>
      </c>
      <c r="M472" s="12"/>
    </row>
    <row r="473" spans="1:13" ht="18" customHeight="1">
      <c r="A473" s="4">
        <v>472</v>
      </c>
      <c r="B473" s="37">
        <v>37462</v>
      </c>
      <c r="C473" s="34" t="s">
        <v>163</v>
      </c>
      <c r="D473" s="34" t="s">
        <v>210</v>
      </c>
      <c r="E473" s="34" t="s">
        <v>15</v>
      </c>
      <c r="F473" s="34" t="s">
        <v>7</v>
      </c>
      <c r="G473" s="21"/>
      <c r="H473" s="21"/>
      <c r="I473" s="21" t="s">
        <v>38</v>
      </c>
      <c r="J473" s="21" t="s">
        <v>37</v>
      </c>
      <c r="M473" s="12"/>
    </row>
    <row r="474" spans="1:13" ht="18" customHeight="1">
      <c r="A474" s="4">
        <v>473</v>
      </c>
      <c r="B474" s="37">
        <v>37463</v>
      </c>
      <c r="C474" s="34" t="s">
        <v>148</v>
      </c>
      <c r="D474" s="34" t="s">
        <v>211</v>
      </c>
      <c r="E474" s="34" t="s">
        <v>29</v>
      </c>
      <c r="F474" s="34" t="s">
        <v>213</v>
      </c>
      <c r="G474" s="21"/>
      <c r="H474" s="21"/>
      <c r="I474" s="21" t="s">
        <v>32</v>
      </c>
      <c r="J474" s="21" t="s">
        <v>8</v>
      </c>
      <c r="M474" s="12"/>
    </row>
    <row r="475" spans="1:13" ht="18" customHeight="1">
      <c r="A475" s="4">
        <v>474</v>
      </c>
      <c r="B475" s="37">
        <v>37463</v>
      </c>
      <c r="C475" s="34" t="s">
        <v>7</v>
      </c>
      <c r="D475" s="34" t="s">
        <v>231</v>
      </c>
      <c r="E475" s="34" t="s">
        <v>210</v>
      </c>
      <c r="F475" s="34" t="s">
        <v>16</v>
      </c>
      <c r="G475" s="21"/>
      <c r="H475" s="21"/>
      <c r="I475" s="21" t="s">
        <v>38</v>
      </c>
      <c r="J475" s="21" t="s">
        <v>20</v>
      </c>
      <c r="M475" s="12"/>
    </row>
    <row r="476" spans="1:13" ht="18" customHeight="1">
      <c r="A476" s="4">
        <v>475</v>
      </c>
      <c r="B476" s="37">
        <v>37463</v>
      </c>
      <c r="C476" s="34" t="s">
        <v>153</v>
      </c>
      <c r="D476" s="34" t="s">
        <v>146</v>
      </c>
      <c r="E476" s="34" t="s">
        <v>142</v>
      </c>
      <c r="F476" s="34" t="s">
        <v>47</v>
      </c>
      <c r="G476" s="21"/>
      <c r="H476" s="21"/>
      <c r="I476" s="21" t="s">
        <v>227</v>
      </c>
      <c r="J476" s="21" t="s">
        <v>26</v>
      </c>
      <c r="M476" s="12"/>
    </row>
    <row r="477" spans="1:13" ht="18" customHeight="1">
      <c r="A477" s="4">
        <v>476</v>
      </c>
      <c r="B477" s="37">
        <v>37463</v>
      </c>
      <c r="C477" s="34" t="s">
        <v>6</v>
      </c>
      <c r="D477" s="34" t="s">
        <v>22</v>
      </c>
      <c r="E477" s="34" t="s">
        <v>166</v>
      </c>
      <c r="F477" s="34" t="s">
        <v>17</v>
      </c>
      <c r="G477" s="21"/>
      <c r="H477" s="21"/>
      <c r="I477" s="21" t="s">
        <v>14</v>
      </c>
      <c r="J477" s="21" t="s">
        <v>37</v>
      </c>
      <c r="M477" s="12"/>
    </row>
    <row r="478" spans="1:13" ht="18" customHeight="1">
      <c r="A478" s="4">
        <v>477</v>
      </c>
      <c r="B478" s="37">
        <v>37463</v>
      </c>
      <c r="C478" s="34" t="s">
        <v>12</v>
      </c>
      <c r="D478" s="34" t="s">
        <v>179</v>
      </c>
      <c r="E478" s="34" t="s">
        <v>23</v>
      </c>
      <c r="F478" s="34" t="s">
        <v>131</v>
      </c>
      <c r="G478" s="21"/>
      <c r="H478" s="21"/>
      <c r="I478" s="21" t="s">
        <v>31</v>
      </c>
      <c r="J478" s="21" t="s">
        <v>228</v>
      </c>
      <c r="M478" s="12"/>
    </row>
    <row r="479" spans="1:13" ht="18" customHeight="1">
      <c r="A479" s="4">
        <v>478</v>
      </c>
      <c r="B479" s="37">
        <v>37464</v>
      </c>
      <c r="C479" s="34" t="s">
        <v>161</v>
      </c>
      <c r="D479" s="34" t="s">
        <v>185</v>
      </c>
      <c r="E479" s="34" t="s">
        <v>183</v>
      </c>
      <c r="F479" s="34" t="s">
        <v>173</v>
      </c>
      <c r="G479" s="21"/>
      <c r="H479" s="21"/>
      <c r="I479" s="21" t="s">
        <v>227</v>
      </c>
      <c r="J479" s="21" t="s">
        <v>26</v>
      </c>
      <c r="M479" s="12"/>
    </row>
    <row r="480" spans="1:13" ht="18" customHeight="1">
      <c r="A480" s="4">
        <v>479</v>
      </c>
      <c r="B480" s="37">
        <v>37464</v>
      </c>
      <c r="C480" s="34" t="s">
        <v>5</v>
      </c>
      <c r="D480" s="34" t="s">
        <v>213</v>
      </c>
      <c r="E480" s="34" t="s">
        <v>211</v>
      </c>
      <c r="F480" s="34" t="s">
        <v>29</v>
      </c>
      <c r="G480" s="21"/>
      <c r="H480" s="21"/>
      <c r="I480" s="21" t="s">
        <v>32</v>
      </c>
      <c r="J480" s="21" t="s">
        <v>8</v>
      </c>
      <c r="M480" s="12"/>
    </row>
    <row r="481" spans="1:13" ht="18" customHeight="1">
      <c r="A481" s="4">
        <v>480</v>
      </c>
      <c r="B481" s="37">
        <v>37464</v>
      </c>
      <c r="C481" s="34" t="s">
        <v>131</v>
      </c>
      <c r="D481" s="34" t="s">
        <v>23</v>
      </c>
      <c r="E481" s="36" t="s">
        <v>238</v>
      </c>
      <c r="F481" s="34" t="s">
        <v>179</v>
      </c>
      <c r="G481" s="21"/>
      <c r="H481" s="21"/>
      <c r="I481" s="21" t="s">
        <v>31</v>
      </c>
      <c r="J481" s="21" t="s">
        <v>228</v>
      </c>
      <c r="M481" s="12"/>
    </row>
    <row r="482" spans="1:13" ht="18" customHeight="1">
      <c r="A482" s="4">
        <v>481</v>
      </c>
      <c r="B482" s="37">
        <v>37464</v>
      </c>
      <c r="C482" s="34" t="s">
        <v>17</v>
      </c>
      <c r="D482" s="34" t="s">
        <v>144</v>
      </c>
      <c r="E482" s="34" t="s">
        <v>22</v>
      </c>
      <c r="F482" s="34" t="s">
        <v>166</v>
      </c>
      <c r="G482" s="21"/>
      <c r="H482" s="21"/>
      <c r="I482" s="21" t="s">
        <v>14</v>
      </c>
      <c r="J482" s="21" t="s">
        <v>37</v>
      </c>
      <c r="M482" s="12"/>
    </row>
    <row r="483" spans="1:13" ht="18" customHeight="1">
      <c r="A483" s="4">
        <v>482</v>
      </c>
      <c r="B483" s="37">
        <v>37464</v>
      </c>
      <c r="C483" s="34" t="s">
        <v>27</v>
      </c>
      <c r="D483" s="34" t="s">
        <v>175</v>
      </c>
      <c r="E483" s="34" t="s">
        <v>46</v>
      </c>
      <c r="F483" s="34" t="s">
        <v>10</v>
      </c>
      <c r="G483" s="21"/>
      <c r="H483" s="21"/>
      <c r="I483" s="21" t="s">
        <v>19</v>
      </c>
      <c r="J483" s="21" t="s">
        <v>13</v>
      </c>
      <c r="M483" s="12"/>
    </row>
    <row r="484" spans="1:13" ht="18" customHeight="1">
      <c r="A484" s="4">
        <v>483</v>
      </c>
      <c r="B484" s="37">
        <v>37464</v>
      </c>
      <c r="C484" s="34" t="s">
        <v>16</v>
      </c>
      <c r="D484" s="34" t="s">
        <v>218</v>
      </c>
      <c r="E484" s="34" t="s">
        <v>231</v>
      </c>
      <c r="F484" s="34" t="s">
        <v>210</v>
      </c>
      <c r="G484" s="21"/>
      <c r="H484" s="21"/>
      <c r="I484" s="21" t="s">
        <v>38</v>
      </c>
      <c r="J484" s="21" t="s">
        <v>20</v>
      </c>
      <c r="M484" s="12"/>
    </row>
    <row r="485" spans="1:13" ht="18" customHeight="1">
      <c r="A485" s="4">
        <v>484</v>
      </c>
      <c r="B485" s="37">
        <v>37465</v>
      </c>
      <c r="C485" s="34" t="s">
        <v>166</v>
      </c>
      <c r="D485" s="34" t="s">
        <v>6</v>
      </c>
      <c r="E485" s="34" t="s">
        <v>144</v>
      </c>
      <c r="F485" s="34" t="s">
        <v>22</v>
      </c>
      <c r="G485" s="21"/>
      <c r="H485" s="21"/>
      <c r="I485" s="21" t="s">
        <v>14</v>
      </c>
      <c r="J485" s="21" t="s">
        <v>37</v>
      </c>
      <c r="M485" s="12"/>
    </row>
    <row r="486" spans="1:13" ht="18" customHeight="1">
      <c r="A486" s="4">
        <v>485</v>
      </c>
      <c r="B486" s="37">
        <v>37465</v>
      </c>
      <c r="C486" s="34" t="s">
        <v>211</v>
      </c>
      <c r="D486" s="34" t="s">
        <v>148</v>
      </c>
      <c r="E486" s="34" t="s">
        <v>213</v>
      </c>
      <c r="F486" s="34" t="s">
        <v>5</v>
      </c>
      <c r="G486" s="21"/>
      <c r="H486" s="21"/>
      <c r="I486" s="21" t="s">
        <v>32</v>
      </c>
      <c r="J486" s="21" t="s">
        <v>8</v>
      </c>
      <c r="M486" s="12"/>
    </row>
    <row r="487" spans="1:13" ht="18" customHeight="1">
      <c r="A487" s="4">
        <v>486</v>
      </c>
      <c r="B487" s="37">
        <v>37465</v>
      </c>
      <c r="C487" s="34" t="s">
        <v>173</v>
      </c>
      <c r="D487" s="34" t="s">
        <v>182</v>
      </c>
      <c r="E487" s="34" t="s">
        <v>47</v>
      </c>
      <c r="F487" s="34" t="s">
        <v>142</v>
      </c>
      <c r="G487" s="21"/>
      <c r="H487" s="21"/>
      <c r="I487" s="21" t="s">
        <v>227</v>
      </c>
      <c r="J487" s="21" t="s">
        <v>26</v>
      </c>
      <c r="M487" s="12"/>
    </row>
    <row r="488" spans="1:13" ht="18" customHeight="1">
      <c r="A488" s="4">
        <v>487</v>
      </c>
      <c r="B488" s="37">
        <v>37465</v>
      </c>
      <c r="C488" s="34" t="s">
        <v>10</v>
      </c>
      <c r="D488" s="34" t="s">
        <v>168</v>
      </c>
      <c r="E488" s="34" t="s">
        <v>175</v>
      </c>
      <c r="F488" s="34" t="s">
        <v>46</v>
      </c>
      <c r="G488" s="21"/>
      <c r="H488" s="21"/>
      <c r="I488" s="21" t="s">
        <v>19</v>
      </c>
      <c r="J488" s="21" t="s">
        <v>13</v>
      </c>
      <c r="M488" s="12"/>
    </row>
    <row r="489" spans="1:13" ht="18" customHeight="1">
      <c r="A489" s="4">
        <v>488</v>
      </c>
      <c r="B489" s="37">
        <v>37465</v>
      </c>
      <c r="C489" s="34" t="s">
        <v>210</v>
      </c>
      <c r="D489" s="34" t="s">
        <v>7</v>
      </c>
      <c r="E489" s="34" t="s">
        <v>218</v>
      </c>
      <c r="F489" s="34" t="s">
        <v>231</v>
      </c>
      <c r="G489" s="21"/>
      <c r="H489" s="21"/>
      <c r="I489" s="21" t="s">
        <v>38</v>
      </c>
      <c r="J489" s="21" t="s">
        <v>20</v>
      </c>
      <c r="M489" s="12"/>
    </row>
    <row r="490" spans="1:13" ht="18" customHeight="1">
      <c r="A490" s="4">
        <v>489</v>
      </c>
      <c r="B490" s="37">
        <v>37465</v>
      </c>
      <c r="C490" s="34" t="s">
        <v>238</v>
      </c>
      <c r="D490" s="34" t="s">
        <v>12</v>
      </c>
      <c r="E490" s="34" t="s">
        <v>179</v>
      </c>
      <c r="F490" s="34" t="s">
        <v>23</v>
      </c>
      <c r="G490" s="21"/>
      <c r="H490" s="21"/>
      <c r="I490" s="21" t="s">
        <v>31</v>
      </c>
      <c r="J490" s="21" t="s">
        <v>228</v>
      </c>
      <c r="M490" s="12"/>
    </row>
    <row r="491" spans="1:13" ht="18" customHeight="1">
      <c r="A491" s="4">
        <v>490</v>
      </c>
      <c r="B491" s="37">
        <v>37466</v>
      </c>
      <c r="C491" s="34" t="s">
        <v>29</v>
      </c>
      <c r="D491" s="34" t="s">
        <v>131</v>
      </c>
      <c r="E491" s="34" t="s">
        <v>12</v>
      </c>
      <c r="F491" s="34" t="s">
        <v>148</v>
      </c>
      <c r="G491" s="21"/>
      <c r="H491" s="21"/>
      <c r="I491" s="21" t="s">
        <v>32</v>
      </c>
      <c r="J491" s="21" t="s">
        <v>31</v>
      </c>
      <c r="M491" s="12"/>
    </row>
    <row r="492" spans="1:13" ht="18" customHeight="1">
      <c r="A492" s="4">
        <v>491</v>
      </c>
      <c r="B492" s="37">
        <v>37466</v>
      </c>
      <c r="C492" s="34" t="s">
        <v>185</v>
      </c>
      <c r="D492" s="36" t="s">
        <v>161</v>
      </c>
      <c r="E492" s="34" t="s">
        <v>146</v>
      </c>
      <c r="F492" s="34" t="s">
        <v>183</v>
      </c>
      <c r="G492" s="21"/>
      <c r="H492" s="21"/>
      <c r="I492" s="21" t="s">
        <v>227</v>
      </c>
      <c r="J492" s="21" t="s">
        <v>8</v>
      </c>
      <c r="M492" s="12"/>
    </row>
    <row r="493" spans="1:13" ht="18" customHeight="1">
      <c r="A493" s="4">
        <v>492</v>
      </c>
      <c r="B493" s="37">
        <v>37466</v>
      </c>
      <c r="C493" s="34" t="s">
        <v>142</v>
      </c>
      <c r="D493" s="34" t="s">
        <v>47</v>
      </c>
      <c r="E493" s="34" t="s">
        <v>153</v>
      </c>
      <c r="F493" s="34" t="s">
        <v>182</v>
      </c>
      <c r="G493" s="21"/>
      <c r="H493" s="21"/>
      <c r="I493" s="21" t="s">
        <v>26</v>
      </c>
      <c r="J493" s="21" t="s">
        <v>228</v>
      </c>
      <c r="M493" s="12"/>
    </row>
    <row r="494" spans="1:13" ht="18" customHeight="1">
      <c r="A494" s="4">
        <v>493</v>
      </c>
      <c r="B494" s="37">
        <v>37467</v>
      </c>
      <c r="C494" s="34" t="s">
        <v>182</v>
      </c>
      <c r="D494" s="34" t="s">
        <v>153</v>
      </c>
      <c r="E494" s="34" t="s">
        <v>23</v>
      </c>
      <c r="F494" s="34" t="s">
        <v>47</v>
      </c>
      <c r="G494" s="21"/>
      <c r="H494" s="21"/>
      <c r="I494" s="21" t="s">
        <v>26</v>
      </c>
      <c r="J494" s="21" t="s">
        <v>228</v>
      </c>
      <c r="M494" s="12"/>
    </row>
    <row r="495" spans="1:13" ht="18" customHeight="1">
      <c r="A495" s="4">
        <v>494</v>
      </c>
      <c r="B495" s="37">
        <v>37467</v>
      </c>
      <c r="C495" s="34" t="s">
        <v>72</v>
      </c>
      <c r="D495" s="34" t="s">
        <v>16</v>
      </c>
      <c r="E495" s="34" t="s">
        <v>21</v>
      </c>
      <c r="F495" s="34" t="s">
        <v>218</v>
      </c>
      <c r="G495" s="21"/>
      <c r="H495" s="21"/>
      <c r="I495" s="21" t="s">
        <v>14</v>
      </c>
      <c r="J495" s="21" t="s">
        <v>19</v>
      </c>
      <c r="M495" s="12"/>
    </row>
    <row r="496" spans="1:13" ht="18" customHeight="1">
      <c r="A496" s="4">
        <v>495</v>
      </c>
      <c r="B496" s="37">
        <v>37467</v>
      </c>
      <c r="C496" s="34" t="s">
        <v>213</v>
      </c>
      <c r="D496" s="34" t="s">
        <v>238</v>
      </c>
      <c r="E496" s="34" t="s">
        <v>5</v>
      </c>
      <c r="F496" s="34" t="s">
        <v>211</v>
      </c>
      <c r="G496" s="21"/>
      <c r="H496" s="21"/>
      <c r="I496" s="21" t="s">
        <v>32</v>
      </c>
      <c r="J496" s="21" t="s">
        <v>31</v>
      </c>
      <c r="M496" s="12"/>
    </row>
    <row r="497" spans="1:13" ht="18" customHeight="1">
      <c r="A497" s="4">
        <v>496</v>
      </c>
      <c r="B497" s="37">
        <v>37467</v>
      </c>
      <c r="C497" s="34" t="s">
        <v>46</v>
      </c>
      <c r="D497" s="34" t="s">
        <v>35</v>
      </c>
      <c r="E497" s="34" t="s">
        <v>168</v>
      </c>
      <c r="F497" s="34" t="s">
        <v>175</v>
      </c>
      <c r="G497" s="21"/>
      <c r="H497" s="21"/>
      <c r="I497" s="21" t="s">
        <v>37</v>
      </c>
      <c r="J497" s="21" t="s">
        <v>20</v>
      </c>
      <c r="M497" s="12"/>
    </row>
    <row r="498" spans="1:13" ht="18" customHeight="1">
      <c r="A498" s="4">
        <v>497</v>
      </c>
      <c r="B498" s="37">
        <v>37467</v>
      </c>
      <c r="C498" s="34" t="s">
        <v>183</v>
      </c>
      <c r="D498" s="34" t="s">
        <v>173</v>
      </c>
      <c r="E498" s="34" t="s">
        <v>161</v>
      </c>
      <c r="F498" s="34" t="s">
        <v>146</v>
      </c>
      <c r="G498" s="21"/>
      <c r="H498" s="21"/>
      <c r="I498" s="21" t="s">
        <v>227</v>
      </c>
      <c r="J498" s="21" t="s">
        <v>8</v>
      </c>
      <c r="M498" s="12"/>
    </row>
    <row r="499" spans="1:13" ht="18" customHeight="1">
      <c r="A499" s="4">
        <v>498</v>
      </c>
      <c r="B499" s="37">
        <v>37467</v>
      </c>
      <c r="C499" s="34" t="s">
        <v>22</v>
      </c>
      <c r="D499" s="34" t="s">
        <v>4</v>
      </c>
      <c r="E499" s="34" t="s">
        <v>6</v>
      </c>
      <c r="F499" s="34" t="s">
        <v>144</v>
      </c>
      <c r="G499" s="21"/>
      <c r="H499" s="21"/>
      <c r="I499" s="21" t="s">
        <v>38</v>
      </c>
      <c r="J499" s="21" t="s">
        <v>13</v>
      </c>
      <c r="M499" s="12"/>
    </row>
    <row r="500" spans="1:13" ht="18" customHeight="1">
      <c r="A500" s="4">
        <v>499</v>
      </c>
      <c r="B500" s="37">
        <v>37468</v>
      </c>
      <c r="C500" s="34" t="s">
        <v>179</v>
      </c>
      <c r="D500" s="34" t="s">
        <v>29</v>
      </c>
      <c r="E500" s="34" t="s">
        <v>148</v>
      </c>
      <c r="F500" s="34" t="s">
        <v>12</v>
      </c>
      <c r="G500" s="21"/>
      <c r="H500" s="21"/>
      <c r="I500" s="21" t="s">
        <v>32</v>
      </c>
      <c r="J500" s="21" t="s">
        <v>31</v>
      </c>
      <c r="M500" s="12"/>
    </row>
    <row r="501" spans="1:13" ht="18" customHeight="1">
      <c r="A501" s="4">
        <v>500</v>
      </c>
      <c r="B501" s="37">
        <v>37468</v>
      </c>
      <c r="C501" s="34" t="s">
        <v>47</v>
      </c>
      <c r="D501" s="34" t="s">
        <v>23</v>
      </c>
      <c r="E501" s="34" t="s">
        <v>142</v>
      </c>
      <c r="F501" s="34" t="s">
        <v>153</v>
      </c>
      <c r="G501" s="21"/>
      <c r="H501" s="21"/>
      <c r="I501" s="21" t="s">
        <v>26</v>
      </c>
      <c r="J501" s="21" t="s">
        <v>228</v>
      </c>
      <c r="M501" s="12"/>
    </row>
    <row r="502" spans="1:13" ht="18" customHeight="1">
      <c r="A502" s="4">
        <v>501</v>
      </c>
      <c r="B502" s="37">
        <v>37468</v>
      </c>
      <c r="C502" s="34" t="s">
        <v>175</v>
      </c>
      <c r="D502" s="34" t="s">
        <v>49</v>
      </c>
      <c r="E502" s="34" t="s">
        <v>35</v>
      </c>
      <c r="F502" s="34" t="s">
        <v>168</v>
      </c>
      <c r="G502" s="21"/>
      <c r="H502" s="21"/>
      <c r="I502" s="21" t="s">
        <v>37</v>
      </c>
      <c r="J502" s="21" t="s">
        <v>20</v>
      </c>
      <c r="M502" s="12"/>
    </row>
    <row r="503" spans="1:13" ht="18" customHeight="1">
      <c r="A503" s="4">
        <v>502</v>
      </c>
      <c r="B503" s="37">
        <v>37468</v>
      </c>
      <c r="C503" s="34" t="s">
        <v>218</v>
      </c>
      <c r="D503" s="34" t="s">
        <v>210</v>
      </c>
      <c r="E503" s="34" t="s">
        <v>16</v>
      </c>
      <c r="F503" s="34" t="s">
        <v>21</v>
      </c>
      <c r="G503" s="21"/>
      <c r="H503" s="21"/>
      <c r="I503" s="21" t="s">
        <v>14</v>
      </c>
      <c r="J503" s="21" t="s">
        <v>19</v>
      </c>
      <c r="M503" s="12"/>
    </row>
    <row r="504" spans="1:13" ht="18" customHeight="1">
      <c r="A504" s="4">
        <v>503</v>
      </c>
      <c r="B504" s="37">
        <v>37468</v>
      </c>
      <c r="C504" s="34" t="s">
        <v>144</v>
      </c>
      <c r="D504" s="34" t="s">
        <v>163</v>
      </c>
      <c r="E504" s="34" t="s">
        <v>4</v>
      </c>
      <c r="F504" s="34" t="s">
        <v>6</v>
      </c>
      <c r="G504" s="21"/>
      <c r="H504" s="21"/>
      <c r="I504" s="21" t="s">
        <v>38</v>
      </c>
      <c r="J504" s="21" t="s">
        <v>13</v>
      </c>
      <c r="M504" s="12"/>
    </row>
    <row r="505" spans="1:13" ht="18" customHeight="1">
      <c r="A505" s="4">
        <v>504</v>
      </c>
      <c r="B505" s="37">
        <v>37468</v>
      </c>
      <c r="C505" s="34" t="s">
        <v>146</v>
      </c>
      <c r="D505" s="34" t="s">
        <v>185</v>
      </c>
      <c r="E505" s="34" t="s">
        <v>173</v>
      </c>
      <c r="F505" s="34" t="s">
        <v>161</v>
      </c>
      <c r="G505" s="21"/>
      <c r="H505" s="21"/>
      <c r="I505" s="21" t="s">
        <v>227</v>
      </c>
      <c r="J505" s="21" t="s">
        <v>8</v>
      </c>
      <c r="M505" s="12"/>
    </row>
    <row r="506" spans="1:13" ht="18" customHeight="1">
      <c r="A506" s="4">
        <v>505</v>
      </c>
      <c r="B506" s="37">
        <v>37469</v>
      </c>
      <c r="C506" s="34" t="s">
        <v>168</v>
      </c>
      <c r="D506" s="34" t="s">
        <v>46</v>
      </c>
      <c r="E506" s="34" t="s">
        <v>49</v>
      </c>
      <c r="F506" s="34" t="s">
        <v>35</v>
      </c>
      <c r="G506" s="21"/>
      <c r="H506" s="21"/>
      <c r="I506" s="21" t="s">
        <v>37</v>
      </c>
      <c r="J506" s="21" t="s">
        <v>20</v>
      </c>
      <c r="M506" s="12"/>
    </row>
    <row r="507" spans="1:13" ht="18" customHeight="1">
      <c r="A507" s="4">
        <v>506</v>
      </c>
      <c r="B507" s="37">
        <v>37469</v>
      </c>
      <c r="C507" s="34" t="s">
        <v>6</v>
      </c>
      <c r="D507" s="34" t="s">
        <v>22</v>
      </c>
      <c r="E507" s="34" t="s">
        <v>163</v>
      </c>
      <c r="F507" s="34" t="s">
        <v>4</v>
      </c>
      <c r="G507" s="21"/>
      <c r="H507" s="21"/>
      <c r="I507" s="21" t="s">
        <v>38</v>
      </c>
      <c r="J507" s="21" t="s">
        <v>13</v>
      </c>
      <c r="M507" s="12"/>
    </row>
    <row r="508" spans="1:13" ht="18" customHeight="1">
      <c r="A508" s="4">
        <v>507</v>
      </c>
      <c r="B508" s="37">
        <v>37469</v>
      </c>
      <c r="C508" s="34" t="s">
        <v>21</v>
      </c>
      <c r="D508" s="34" t="s">
        <v>72</v>
      </c>
      <c r="E508" s="34" t="s">
        <v>210</v>
      </c>
      <c r="F508" s="34" t="s">
        <v>16</v>
      </c>
      <c r="G508" s="21"/>
      <c r="H508" s="21"/>
      <c r="I508" s="21" t="s">
        <v>14</v>
      </c>
      <c r="J508" s="21" t="s">
        <v>19</v>
      </c>
      <c r="M508" s="12"/>
    </row>
    <row r="509" spans="1:13" ht="18" customHeight="1">
      <c r="A509" s="4">
        <v>508</v>
      </c>
      <c r="B509" s="37">
        <v>37470</v>
      </c>
      <c r="C509" s="34" t="s">
        <v>4</v>
      </c>
      <c r="D509" s="34" t="s">
        <v>144</v>
      </c>
      <c r="E509" s="34" t="s">
        <v>10</v>
      </c>
      <c r="F509" s="34" t="s">
        <v>163</v>
      </c>
      <c r="G509" s="21"/>
      <c r="H509" s="21"/>
      <c r="I509" s="21" t="s">
        <v>19</v>
      </c>
      <c r="J509" s="21" t="s">
        <v>37</v>
      </c>
      <c r="M509" s="12"/>
    </row>
    <row r="510" spans="1:13" ht="18" customHeight="1">
      <c r="A510" s="4">
        <v>509</v>
      </c>
      <c r="B510" s="37">
        <v>37470</v>
      </c>
      <c r="C510" s="34" t="s">
        <v>153</v>
      </c>
      <c r="D510" s="34" t="s">
        <v>142</v>
      </c>
      <c r="E510" s="34" t="s">
        <v>182</v>
      </c>
      <c r="F510" s="34" t="s">
        <v>23</v>
      </c>
      <c r="G510" s="21"/>
      <c r="H510" s="21"/>
      <c r="I510" s="21" t="s">
        <v>228</v>
      </c>
      <c r="J510" s="21" t="s">
        <v>32</v>
      </c>
      <c r="M510" s="12"/>
    </row>
    <row r="511" spans="1:13" ht="18" customHeight="1">
      <c r="A511" s="4">
        <v>510</v>
      </c>
      <c r="B511" s="37">
        <v>37470</v>
      </c>
      <c r="C511" s="34" t="s">
        <v>173</v>
      </c>
      <c r="D511" s="34" t="s">
        <v>50</v>
      </c>
      <c r="E511" s="34" t="s">
        <v>183</v>
      </c>
      <c r="F511" s="34" t="s">
        <v>185</v>
      </c>
      <c r="G511" s="21"/>
      <c r="H511" s="21"/>
      <c r="I511" s="21" t="s">
        <v>26</v>
      </c>
      <c r="J511" s="21" t="s">
        <v>8</v>
      </c>
      <c r="M511" s="12"/>
    </row>
    <row r="512" spans="1:13" ht="18" customHeight="1">
      <c r="A512" s="4">
        <v>511</v>
      </c>
      <c r="B512" s="37">
        <v>37470</v>
      </c>
      <c r="C512" s="34" t="s">
        <v>16</v>
      </c>
      <c r="D512" s="34" t="s">
        <v>175</v>
      </c>
      <c r="E512" s="34" t="s">
        <v>46</v>
      </c>
      <c r="F512" s="34" t="s">
        <v>7</v>
      </c>
      <c r="G512" s="21"/>
      <c r="H512" s="21"/>
      <c r="I512" s="21" t="s">
        <v>38</v>
      </c>
      <c r="J512" s="21" t="s">
        <v>14</v>
      </c>
      <c r="M512" s="12"/>
    </row>
    <row r="513" spans="1:13" ht="18" customHeight="1">
      <c r="A513" s="4">
        <v>512</v>
      </c>
      <c r="B513" s="37">
        <v>37470</v>
      </c>
      <c r="C513" s="34" t="s">
        <v>12</v>
      </c>
      <c r="D513" s="34" t="s">
        <v>213</v>
      </c>
      <c r="E513" s="34" t="s">
        <v>30</v>
      </c>
      <c r="F513" s="34" t="s">
        <v>131</v>
      </c>
      <c r="G513" s="21"/>
      <c r="H513" s="21"/>
      <c r="I513" s="21" t="s">
        <v>31</v>
      </c>
      <c r="J513" s="21" t="s">
        <v>227</v>
      </c>
      <c r="M513" s="12"/>
    </row>
    <row r="514" spans="1:13" ht="18" customHeight="1">
      <c r="A514" s="4">
        <v>513</v>
      </c>
      <c r="B514" s="37">
        <v>37471</v>
      </c>
      <c r="C514" s="34" t="s">
        <v>148</v>
      </c>
      <c r="D514" s="34" t="s">
        <v>179</v>
      </c>
      <c r="E514" s="34" t="s">
        <v>29</v>
      </c>
      <c r="F514" s="34" t="s">
        <v>30</v>
      </c>
      <c r="G514" s="21"/>
      <c r="H514" s="21"/>
      <c r="I514" s="21" t="s">
        <v>31</v>
      </c>
      <c r="J514" s="21" t="s">
        <v>227</v>
      </c>
      <c r="M514" s="12"/>
    </row>
    <row r="515" spans="1:13" ht="18" customHeight="1">
      <c r="A515" s="4">
        <v>514</v>
      </c>
      <c r="B515" s="37">
        <v>37471</v>
      </c>
      <c r="C515" s="34" t="s">
        <v>161</v>
      </c>
      <c r="D515" s="34" t="s">
        <v>146</v>
      </c>
      <c r="E515" s="34" t="s">
        <v>214</v>
      </c>
      <c r="F515" s="34" t="s">
        <v>183</v>
      </c>
      <c r="G515" s="21"/>
      <c r="H515" s="21"/>
      <c r="I515" s="21" t="s">
        <v>26</v>
      </c>
      <c r="J515" s="21" t="s">
        <v>8</v>
      </c>
      <c r="M515" s="12"/>
    </row>
    <row r="516" spans="1:13" ht="18" customHeight="1">
      <c r="A516" s="4">
        <v>515</v>
      </c>
      <c r="B516" s="37">
        <v>37471</v>
      </c>
      <c r="C516" s="34" t="s">
        <v>7</v>
      </c>
      <c r="D516" s="34" t="s">
        <v>6</v>
      </c>
      <c r="E516" s="34" t="s">
        <v>175</v>
      </c>
      <c r="F516" s="34" t="s">
        <v>46</v>
      </c>
      <c r="G516" s="21"/>
      <c r="H516" s="21"/>
      <c r="I516" s="21" t="s">
        <v>38</v>
      </c>
      <c r="J516" s="21" t="s">
        <v>14</v>
      </c>
      <c r="M516" s="12"/>
    </row>
    <row r="517" spans="1:13" ht="18" customHeight="1">
      <c r="A517" s="4">
        <v>516</v>
      </c>
      <c r="B517" s="37">
        <v>37471</v>
      </c>
      <c r="C517" s="36" t="s">
        <v>49</v>
      </c>
      <c r="D517" s="34" t="s">
        <v>21</v>
      </c>
      <c r="E517" s="34" t="s">
        <v>166</v>
      </c>
      <c r="F517" s="34" t="s">
        <v>72</v>
      </c>
      <c r="G517" s="21"/>
      <c r="H517" s="21"/>
      <c r="I517" s="21" t="s">
        <v>13</v>
      </c>
      <c r="J517" s="21" t="s">
        <v>20</v>
      </c>
      <c r="M517" s="13"/>
    </row>
    <row r="518" spans="1:13" ht="18" customHeight="1">
      <c r="A518" s="4">
        <v>517</v>
      </c>
      <c r="B518" s="37">
        <v>37471</v>
      </c>
      <c r="C518" s="34" t="s">
        <v>23</v>
      </c>
      <c r="D518" s="34" t="s">
        <v>182</v>
      </c>
      <c r="E518" s="34" t="s">
        <v>47</v>
      </c>
      <c r="F518" s="34" t="s">
        <v>142</v>
      </c>
      <c r="G518" s="21"/>
      <c r="H518" s="21"/>
      <c r="I518" s="21" t="s">
        <v>228</v>
      </c>
      <c r="J518" s="21" t="s">
        <v>32</v>
      </c>
      <c r="M518" s="12"/>
    </row>
    <row r="519" spans="1:13" ht="18" customHeight="1">
      <c r="A519" s="4">
        <v>518</v>
      </c>
      <c r="B519" s="37">
        <v>37471</v>
      </c>
      <c r="C519" s="34" t="s">
        <v>163</v>
      </c>
      <c r="D519" s="34" t="s">
        <v>33</v>
      </c>
      <c r="E519" s="34" t="s">
        <v>144</v>
      </c>
      <c r="F519" s="34" t="s">
        <v>10</v>
      </c>
      <c r="G519" s="21"/>
      <c r="H519" s="21"/>
      <c r="I519" s="21" t="s">
        <v>19</v>
      </c>
      <c r="J519" s="21" t="s">
        <v>37</v>
      </c>
      <c r="M519" s="12"/>
    </row>
    <row r="520" spans="1:13" ht="18" customHeight="1">
      <c r="A520" s="4">
        <v>519</v>
      </c>
      <c r="B520" s="37">
        <v>37472</v>
      </c>
      <c r="C520" s="34" t="s">
        <v>72</v>
      </c>
      <c r="D520" s="34" t="s">
        <v>35</v>
      </c>
      <c r="E520" s="34" t="s">
        <v>21</v>
      </c>
      <c r="F520" s="34" t="s">
        <v>166</v>
      </c>
      <c r="G520" s="21"/>
      <c r="H520" s="21"/>
      <c r="I520" s="21" t="s">
        <v>13</v>
      </c>
      <c r="J520" s="21" t="s">
        <v>20</v>
      </c>
      <c r="M520" s="12"/>
    </row>
    <row r="521" spans="1:13" ht="18" customHeight="1">
      <c r="A521" s="4">
        <v>520</v>
      </c>
      <c r="B521" s="37">
        <v>37472</v>
      </c>
      <c r="C521" s="34" t="s">
        <v>10</v>
      </c>
      <c r="D521" s="34" t="s">
        <v>4</v>
      </c>
      <c r="E521" s="34" t="s">
        <v>33</v>
      </c>
      <c r="F521" s="34" t="s">
        <v>144</v>
      </c>
      <c r="G521" s="21"/>
      <c r="H521" s="21"/>
      <c r="I521" s="21" t="s">
        <v>19</v>
      </c>
      <c r="J521" s="21" t="s">
        <v>37</v>
      </c>
      <c r="M521" s="12"/>
    </row>
    <row r="522" spans="1:13" ht="18" customHeight="1">
      <c r="A522" s="4">
        <v>521</v>
      </c>
      <c r="B522" s="37">
        <v>37472</v>
      </c>
      <c r="C522" s="34" t="s">
        <v>46</v>
      </c>
      <c r="D522" s="34" t="s">
        <v>16</v>
      </c>
      <c r="E522" s="34" t="s">
        <v>6</v>
      </c>
      <c r="F522" s="34" t="s">
        <v>175</v>
      </c>
      <c r="G522" s="21"/>
      <c r="H522" s="21"/>
      <c r="I522" s="21" t="s">
        <v>38</v>
      </c>
      <c r="J522" s="21" t="s">
        <v>14</v>
      </c>
      <c r="M522" s="12"/>
    </row>
    <row r="523" spans="1:13" ht="18" customHeight="1">
      <c r="A523" s="4">
        <v>522</v>
      </c>
      <c r="B523" s="37">
        <v>37472</v>
      </c>
      <c r="C523" s="34" t="s">
        <v>131</v>
      </c>
      <c r="D523" s="34" t="s">
        <v>211</v>
      </c>
      <c r="E523" s="34" t="s">
        <v>12</v>
      </c>
      <c r="F523" s="34" t="s">
        <v>5</v>
      </c>
      <c r="G523" s="21"/>
      <c r="H523" s="21"/>
      <c r="I523" s="21" t="s">
        <v>31</v>
      </c>
      <c r="J523" s="21" t="s">
        <v>227</v>
      </c>
      <c r="M523" s="12"/>
    </row>
    <row r="524" spans="1:13" ht="18" customHeight="1">
      <c r="A524" s="4">
        <v>523</v>
      </c>
      <c r="B524" s="37">
        <v>37472</v>
      </c>
      <c r="C524" s="34" t="s">
        <v>142</v>
      </c>
      <c r="D524" s="34" t="s">
        <v>47</v>
      </c>
      <c r="E524" s="34" t="s">
        <v>153</v>
      </c>
      <c r="F524" s="34" t="s">
        <v>182</v>
      </c>
      <c r="G524" s="21"/>
      <c r="H524" s="21"/>
      <c r="I524" s="21" t="s">
        <v>228</v>
      </c>
      <c r="J524" s="21" t="s">
        <v>32</v>
      </c>
      <c r="M524" s="12"/>
    </row>
    <row r="525" spans="1:13" ht="18" customHeight="1">
      <c r="A525" s="4">
        <v>524</v>
      </c>
      <c r="B525" s="37">
        <v>37472</v>
      </c>
      <c r="C525" s="34" t="s">
        <v>50</v>
      </c>
      <c r="D525" s="34" t="s">
        <v>183</v>
      </c>
      <c r="E525" s="34" t="s">
        <v>281</v>
      </c>
      <c r="F525" s="34" t="s">
        <v>173</v>
      </c>
      <c r="G525" s="21"/>
      <c r="H525" s="21"/>
      <c r="I525" s="21" t="s">
        <v>26</v>
      </c>
      <c r="J525" s="21" t="s">
        <v>8</v>
      </c>
      <c r="M525" s="12"/>
    </row>
    <row r="526" spans="1:13" ht="18" customHeight="1">
      <c r="A526" s="4">
        <v>525</v>
      </c>
      <c r="B526" s="37">
        <v>37473</v>
      </c>
      <c r="C526" s="34" t="s">
        <v>5</v>
      </c>
      <c r="D526" s="34" t="s">
        <v>148</v>
      </c>
      <c r="E526" s="34" t="s">
        <v>30</v>
      </c>
      <c r="F526" s="34" t="s">
        <v>185</v>
      </c>
      <c r="G526" s="21"/>
      <c r="H526" s="21"/>
      <c r="I526" s="21" t="s">
        <v>31</v>
      </c>
      <c r="J526" s="21" t="s">
        <v>26</v>
      </c>
      <c r="M526" s="12"/>
    </row>
    <row r="527" spans="1:13" ht="18" customHeight="1">
      <c r="A527" s="4">
        <v>526</v>
      </c>
      <c r="B527" s="37">
        <v>37473</v>
      </c>
      <c r="C527" s="34" t="s">
        <v>29</v>
      </c>
      <c r="D527" s="34" t="s">
        <v>238</v>
      </c>
      <c r="E527" s="34" t="s">
        <v>179</v>
      </c>
      <c r="F527" s="34" t="s">
        <v>213</v>
      </c>
      <c r="G527" s="21"/>
      <c r="H527" s="21"/>
      <c r="I527" s="21" t="s">
        <v>8</v>
      </c>
      <c r="J527" s="21" t="s">
        <v>228</v>
      </c>
      <c r="M527" s="12"/>
    </row>
    <row r="528" spans="1:13" ht="18" customHeight="1">
      <c r="A528" s="4">
        <v>527</v>
      </c>
      <c r="B528" s="37">
        <v>37473</v>
      </c>
      <c r="C528" s="34" t="s">
        <v>214</v>
      </c>
      <c r="D528" s="34" t="s">
        <v>161</v>
      </c>
      <c r="E528" s="34" t="s">
        <v>173</v>
      </c>
      <c r="F528" s="34" t="s">
        <v>44</v>
      </c>
      <c r="G528" s="21"/>
      <c r="H528" s="21"/>
      <c r="I528" s="21" t="s">
        <v>227</v>
      </c>
      <c r="J528" s="21" t="s">
        <v>32</v>
      </c>
      <c r="M528" s="12"/>
    </row>
    <row r="529" spans="1:13" ht="18" customHeight="1">
      <c r="A529" s="4">
        <v>528</v>
      </c>
      <c r="B529" s="37">
        <v>37474</v>
      </c>
      <c r="C529" s="34" t="s">
        <v>166</v>
      </c>
      <c r="D529" s="34" t="s">
        <v>168</v>
      </c>
      <c r="E529" s="34" t="s">
        <v>35</v>
      </c>
      <c r="F529" s="34" t="s">
        <v>218</v>
      </c>
      <c r="G529" s="21"/>
      <c r="H529" s="21"/>
      <c r="I529" s="21" t="s">
        <v>13</v>
      </c>
      <c r="J529" s="21" t="s">
        <v>37</v>
      </c>
      <c r="M529" s="12"/>
    </row>
    <row r="530" spans="1:13" ht="18" customHeight="1">
      <c r="A530" s="4">
        <v>529</v>
      </c>
      <c r="B530" s="37">
        <v>37474</v>
      </c>
      <c r="C530" s="34" t="s">
        <v>182</v>
      </c>
      <c r="D530" s="34" t="s">
        <v>153</v>
      </c>
      <c r="E530" s="34" t="s">
        <v>23</v>
      </c>
      <c r="F530" s="34" t="s">
        <v>47</v>
      </c>
      <c r="G530" s="21"/>
      <c r="H530" s="21"/>
      <c r="I530" s="21" t="s">
        <v>227</v>
      </c>
      <c r="J530" s="21" t="s">
        <v>32</v>
      </c>
      <c r="M530" s="12"/>
    </row>
    <row r="531" spans="1:13" ht="18" customHeight="1">
      <c r="A531" s="4">
        <v>530</v>
      </c>
      <c r="B531" s="37">
        <v>37474</v>
      </c>
      <c r="C531" s="34" t="s">
        <v>213</v>
      </c>
      <c r="D531" s="34" t="s">
        <v>12</v>
      </c>
      <c r="E531" s="34" t="s">
        <v>238</v>
      </c>
      <c r="F531" s="34" t="s">
        <v>179</v>
      </c>
      <c r="G531" s="21"/>
      <c r="H531" s="21"/>
      <c r="I531" s="21" t="s">
        <v>8</v>
      </c>
      <c r="J531" s="21" t="s">
        <v>228</v>
      </c>
      <c r="M531" s="12"/>
    </row>
    <row r="532" spans="1:13" ht="18" customHeight="1">
      <c r="A532" s="4">
        <v>531</v>
      </c>
      <c r="B532" s="37">
        <v>37474</v>
      </c>
      <c r="C532" s="34" t="s">
        <v>175</v>
      </c>
      <c r="D532" s="34" t="s">
        <v>49</v>
      </c>
      <c r="E532" s="34" t="s">
        <v>16</v>
      </c>
      <c r="F532" s="34" t="s">
        <v>17</v>
      </c>
      <c r="G532" s="21"/>
      <c r="H532" s="21"/>
      <c r="I532" s="21" t="s">
        <v>19</v>
      </c>
      <c r="J532" s="21" t="s">
        <v>38</v>
      </c>
      <c r="M532" s="12"/>
    </row>
    <row r="533" spans="1:13" ht="18" customHeight="1">
      <c r="A533" s="4">
        <v>532</v>
      </c>
      <c r="B533" s="37">
        <v>37474</v>
      </c>
      <c r="C533" s="34" t="s">
        <v>185</v>
      </c>
      <c r="D533" s="34" t="s">
        <v>131</v>
      </c>
      <c r="E533" s="34" t="s">
        <v>211</v>
      </c>
      <c r="F533" s="34" t="s">
        <v>148</v>
      </c>
      <c r="G533" s="21"/>
      <c r="H533" s="21"/>
      <c r="I533" s="21" t="s">
        <v>31</v>
      </c>
      <c r="J533" s="21" t="s">
        <v>26</v>
      </c>
      <c r="M533" s="12"/>
    </row>
    <row r="534" spans="1:13" ht="18" customHeight="1">
      <c r="A534" s="4">
        <v>533</v>
      </c>
      <c r="B534" s="37">
        <v>37474</v>
      </c>
      <c r="C534" s="34" t="s">
        <v>144</v>
      </c>
      <c r="D534" s="34" t="s">
        <v>10</v>
      </c>
      <c r="E534" s="34" t="s">
        <v>4</v>
      </c>
      <c r="F534" s="34" t="s">
        <v>33</v>
      </c>
      <c r="G534" s="21"/>
      <c r="H534" s="21"/>
      <c r="I534" s="21" t="s">
        <v>20</v>
      </c>
      <c r="J534" s="21" t="s">
        <v>14</v>
      </c>
      <c r="M534" s="12"/>
    </row>
    <row r="535" spans="1:13" ht="18" customHeight="1">
      <c r="A535" s="4">
        <v>534</v>
      </c>
      <c r="B535" s="37">
        <v>37475</v>
      </c>
      <c r="C535" s="34" t="s">
        <v>179</v>
      </c>
      <c r="D535" s="34" t="s">
        <v>29</v>
      </c>
      <c r="E535" s="36" t="s">
        <v>12</v>
      </c>
      <c r="F535" s="34" t="s">
        <v>238</v>
      </c>
      <c r="G535" s="21"/>
      <c r="H535" s="21"/>
      <c r="I535" s="21" t="s">
        <v>8</v>
      </c>
      <c r="J535" s="21" t="s">
        <v>228</v>
      </c>
      <c r="M535" s="12"/>
    </row>
    <row r="536" spans="1:13" ht="18" customHeight="1">
      <c r="A536" s="4">
        <v>535</v>
      </c>
      <c r="B536" s="37">
        <v>37475</v>
      </c>
      <c r="C536" s="34" t="s">
        <v>211</v>
      </c>
      <c r="D536" s="34" t="s">
        <v>5</v>
      </c>
      <c r="E536" s="34" t="s">
        <v>148</v>
      </c>
      <c r="F536" s="34" t="s">
        <v>131</v>
      </c>
      <c r="G536" s="21"/>
      <c r="H536" s="21"/>
      <c r="I536" s="21" t="s">
        <v>31</v>
      </c>
      <c r="J536" s="21" t="s">
        <v>26</v>
      </c>
      <c r="M536" s="12"/>
    </row>
    <row r="537" spans="1:13" ht="18" customHeight="1">
      <c r="A537" s="4">
        <v>536</v>
      </c>
      <c r="B537" s="37">
        <v>37475</v>
      </c>
      <c r="C537" s="34" t="s">
        <v>44</v>
      </c>
      <c r="D537" s="34" t="s">
        <v>214</v>
      </c>
      <c r="E537" s="34" t="s">
        <v>161</v>
      </c>
      <c r="F537" s="34" t="s">
        <v>183</v>
      </c>
      <c r="G537" s="21"/>
      <c r="H537" s="21"/>
      <c r="I537" s="21" t="s">
        <v>227</v>
      </c>
      <c r="J537" s="21" t="s">
        <v>32</v>
      </c>
      <c r="M537" s="12"/>
    </row>
    <row r="538" spans="1:13" ht="18" customHeight="1">
      <c r="A538" s="4">
        <v>537</v>
      </c>
      <c r="B538" s="37">
        <v>37475</v>
      </c>
      <c r="C538" s="34" t="s">
        <v>218</v>
      </c>
      <c r="D538" s="34" t="s">
        <v>36</v>
      </c>
      <c r="E538" s="34" t="s">
        <v>168</v>
      </c>
      <c r="F538" s="34" t="s">
        <v>35</v>
      </c>
      <c r="G538" s="21"/>
      <c r="H538" s="21"/>
      <c r="I538" s="21" t="s">
        <v>13</v>
      </c>
      <c r="J538" s="21" t="s">
        <v>37</v>
      </c>
      <c r="M538" s="12"/>
    </row>
    <row r="539" spans="1:13" ht="18" customHeight="1">
      <c r="A539" s="4">
        <v>538</v>
      </c>
      <c r="B539" s="37">
        <v>37475</v>
      </c>
      <c r="C539" s="34" t="s">
        <v>17</v>
      </c>
      <c r="D539" s="34" t="s">
        <v>72</v>
      </c>
      <c r="E539" s="34" t="s">
        <v>49</v>
      </c>
      <c r="F539" s="34" t="s">
        <v>16</v>
      </c>
      <c r="G539" s="21"/>
      <c r="H539" s="21"/>
      <c r="I539" s="21" t="s">
        <v>19</v>
      </c>
      <c r="J539" s="21" t="s">
        <v>38</v>
      </c>
      <c r="M539" s="12"/>
    </row>
    <row r="540" spans="1:13" ht="18" customHeight="1">
      <c r="A540" s="4">
        <v>539</v>
      </c>
      <c r="B540" s="37">
        <v>37475</v>
      </c>
      <c r="C540" s="34" t="s">
        <v>33</v>
      </c>
      <c r="D540" s="34" t="s">
        <v>163</v>
      </c>
      <c r="E540" s="34" t="s">
        <v>10</v>
      </c>
      <c r="F540" s="34" t="s">
        <v>4</v>
      </c>
      <c r="G540" s="21"/>
      <c r="H540" s="21"/>
      <c r="I540" s="21" t="s">
        <v>20</v>
      </c>
      <c r="J540" s="21" t="s">
        <v>14</v>
      </c>
      <c r="M540" s="12"/>
    </row>
    <row r="541" spans="1:13" ht="18" customHeight="1">
      <c r="A541" s="4">
        <v>540</v>
      </c>
      <c r="B541" s="37">
        <v>37476</v>
      </c>
      <c r="C541" s="34" t="s">
        <v>4</v>
      </c>
      <c r="D541" s="34" t="s">
        <v>144</v>
      </c>
      <c r="E541" s="34" t="s">
        <v>163</v>
      </c>
      <c r="F541" s="34" t="s">
        <v>10</v>
      </c>
      <c r="G541" s="21"/>
      <c r="H541" s="21"/>
      <c r="I541" s="21" t="s">
        <v>20</v>
      </c>
      <c r="J541" s="21" t="s">
        <v>14</v>
      </c>
      <c r="M541" s="12"/>
    </row>
    <row r="542" spans="1:13" ht="18" customHeight="1">
      <c r="A542" s="4">
        <v>541</v>
      </c>
      <c r="B542" s="37">
        <v>37476</v>
      </c>
      <c r="C542" s="34" t="s">
        <v>35</v>
      </c>
      <c r="D542" s="34" t="s">
        <v>166</v>
      </c>
      <c r="E542" s="34" t="s">
        <v>36</v>
      </c>
      <c r="F542" s="34" t="s">
        <v>168</v>
      </c>
      <c r="G542" s="21"/>
      <c r="H542" s="21"/>
      <c r="I542" s="21" t="s">
        <v>13</v>
      </c>
      <c r="J542" s="21" t="s">
        <v>37</v>
      </c>
      <c r="M542" s="12"/>
    </row>
    <row r="543" spans="1:13" ht="18" customHeight="1">
      <c r="A543" s="4">
        <v>542</v>
      </c>
      <c r="B543" s="37">
        <v>37476</v>
      </c>
      <c r="C543" s="34" t="s">
        <v>16</v>
      </c>
      <c r="D543" s="34" t="s">
        <v>175</v>
      </c>
      <c r="E543" s="34" t="s">
        <v>72</v>
      </c>
      <c r="F543" s="34" t="s">
        <v>49</v>
      </c>
      <c r="G543" s="21"/>
      <c r="H543" s="21"/>
      <c r="I543" s="21" t="s">
        <v>19</v>
      </c>
      <c r="J543" s="21" t="s">
        <v>38</v>
      </c>
      <c r="M543" s="12"/>
    </row>
    <row r="544" spans="1:13" ht="18" customHeight="1">
      <c r="A544" s="4">
        <v>543</v>
      </c>
      <c r="B544" s="37">
        <v>37477</v>
      </c>
      <c r="C544" s="34" t="s">
        <v>47</v>
      </c>
      <c r="D544" s="34" t="s">
        <v>142</v>
      </c>
      <c r="E544" s="34" t="s">
        <v>153</v>
      </c>
      <c r="F544" s="34" t="s">
        <v>173</v>
      </c>
      <c r="G544" s="21"/>
      <c r="H544" s="21"/>
      <c r="I544" s="21" t="s">
        <v>227</v>
      </c>
      <c r="J544" s="21" t="s">
        <v>228</v>
      </c>
      <c r="M544" s="12"/>
    </row>
    <row r="545" spans="1:13" ht="18" customHeight="1">
      <c r="A545" s="4">
        <v>544</v>
      </c>
      <c r="B545" s="37">
        <v>37477</v>
      </c>
      <c r="C545" s="34" t="s">
        <v>168</v>
      </c>
      <c r="D545" s="34" t="s">
        <v>218</v>
      </c>
      <c r="E545" s="34" t="s">
        <v>166</v>
      </c>
      <c r="F545" s="34" t="s">
        <v>210</v>
      </c>
      <c r="G545" s="21"/>
      <c r="H545" s="21"/>
      <c r="I545" s="21" t="s">
        <v>20</v>
      </c>
      <c r="J545" s="21" t="s">
        <v>38</v>
      </c>
      <c r="M545" s="12"/>
    </row>
    <row r="546" spans="1:13" ht="18" customHeight="1">
      <c r="A546" s="4">
        <v>545</v>
      </c>
      <c r="B546" s="37">
        <v>37477</v>
      </c>
      <c r="C546" s="34" t="s">
        <v>238</v>
      </c>
      <c r="D546" s="34" t="s">
        <v>179</v>
      </c>
      <c r="E546" s="34" t="s">
        <v>131</v>
      </c>
      <c r="F546" s="34" t="s">
        <v>5</v>
      </c>
      <c r="G546" s="21"/>
      <c r="H546" s="21"/>
      <c r="I546" s="21" t="s">
        <v>8</v>
      </c>
      <c r="J546" s="21" t="s">
        <v>31</v>
      </c>
      <c r="M546" s="12"/>
    </row>
    <row r="547" spans="1:13" ht="18" customHeight="1">
      <c r="A547" s="4">
        <v>546</v>
      </c>
      <c r="B547" s="37">
        <v>37477</v>
      </c>
      <c r="C547" s="34" t="s">
        <v>27</v>
      </c>
      <c r="D547" s="34" t="s">
        <v>17</v>
      </c>
      <c r="E547" s="34" t="s">
        <v>175</v>
      </c>
      <c r="F547" s="34" t="s">
        <v>46</v>
      </c>
      <c r="G547" s="21"/>
      <c r="H547" s="21"/>
      <c r="I547" s="21" t="s">
        <v>14</v>
      </c>
      <c r="J547" s="21" t="s">
        <v>13</v>
      </c>
      <c r="M547" s="12"/>
    </row>
    <row r="548" spans="1:13" ht="18" customHeight="1">
      <c r="A548" s="4">
        <v>547</v>
      </c>
      <c r="B548" s="37">
        <v>37477</v>
      </c>
      <c r="C548" s="34" t="s">
        <v>163</v>
      </c>
      <c r="D548" s="34" t="s">
        <v>21</v>
      </c>
      <c r="E548" s="34" t="s">
        <v>144</v>
      </c>
      <c r="F548" s="34" t="s">
        <v>10</v>
      </c>
      <c r="G548" s="21"/>
      <c r="H548" s="21"/>
      <c r="I548" s="21" t="s">
        <v>37</v>
      </c>
      <c r="J548" s="21" t="s">
        <v>19</v>
      </c>
      <c r="M548" s="12"/>
    </row>
    <row r="549" spans="1:13" ht="18" customHeight="1">
      <c r="A549" s="4">
        <v>548</v>
      </c>
      <c r="B549" s="37">
        <v>37477</v>
      </c>
      <c r="C549" s="34" t="s">
        <v>12</v>
      </c>
      <c r="D549" s="34" t="s">
        <v>213</v>
      </c>
      <c r="E549" s="34" t="s">
        <v>185</v>
      </c>
      <c r="F549" s="34" t="s">
        <v>148</v>
      </c>
      <c r="G549" s="21"/>
      <c r="H549" s="21"/>
      <c r="I549" s="21" t="s">
        <v>32</v>
      </c>
      <c r="J549" s="21" t="s">
        <v>26</v>
      </c>
      <c r="M549" s="12"/>
    </row>
    <row r="550" spans="1:13" ht="18" customHeight="1">
      <c r="A550" s="4">
        <v>549</v>
      </c>
      <c r="B550" s="37">
        <v>37478</v>
      </c>
      <c r="C550" s="34" t="s">
        <v>148</v>
      </c>
      <c r="D550" s="34" t="s">
        <v>185</v>
      </c>
      <c r="E550" s="34" t="s">
        <v>29</v>
      </c>
      <c r="F550" s="34" t="s">
        <v>213</v>
      </c>
      <c r="G550" s="21"/>
      <c r="H550" s="21"/>
      <c r="I550" s="21" t="s">
        <v>32</v>
      </c>
      <c r="J550" s="21" t="s">
        <v>26</v>
      </c>
      <c r="M550" s="12"/>
    </row>
    <row r="551" spans="1:13" ht="18" customHeight="1">
      <c r="A551" s="4">
        <v>550</v>
      </c>
      <c r="B551" s="37">
        <v>37478</v>
      </c>
      <c r="C551" s="34" t="s">
        <v>173</v>
      </c>
      <c r="D551" s="34" t="s">
        <v>146</v>
      </c>
      <c r="E551" s="34" t="s">
        <v>214</v>
      </c>
      <c r="F551" s="34" t="s">
        <v>161</v>
      </c>
      <c r="G551" s="21"/>
      <c r="H551" s="21"/>
      <c r="I551" s="21" t="s">
        <v>227</v>
      </c>
      <c r="J551" s="21" t="s">
        <v>228</v>
      </c>
      <c r="M551" s="12"/>
    </row>
    <row r="552" spans="1:13" ht="18" customHeight="1">
      <c r="A552" s="4">
        <v>551</v>
      </c>
      <c r="B552" s="37">
        <v>37478</v>
      </c>
      <c r="C552" s="34" t="s">
        <v>10</v>
      </c>
      <c r="D552" s="34" t="s">
        <v>4</v>
      </c>
      <c r="E552" s="34" t="s">
        <v>21</v>
      </c>
      <c r="F552" s="34" t="s">
        <v>144</v>
      </c>
      <c r="G552" s="21"/>
      <c r="H552" s="21"/>
      <c r="I552" s="21" t="s">
        <v>37</v>
      </c>
      <c r="J552" s="21" t="s">
        <v>19</v>
      </c>
      <c r="M552" s="12"/>
    </row>
    <row r="553" spans="1:13" ht="18" customHeight="1">
      <c r="A553" s="4">
        <v>552</v>
      </c>
      <c r="B553" s="37">
        <v>37478</v>
      </c>
      <c r="C553" s="34" t="s">
        <v>46</v>
      </c>
      <c r="D553" s="34" t="s">
        <v>35</v>
      </c>
      <c r="E553" s="34" t="s">
        <v>17</v>
      </c>
      <c r="F553" s="34" t="s">
        <v>175</v>
      </c>
      <c r="G553" s="21"/>
      <c r="H553" s="21"/>
      <c r="I553" s="21" t="s">
        <v>14</v>
      </c>
      <c r="J553" s="21" t="s">
        <v>13</v>
      </c>
      <c r="M553" s="12"/>
    </row>
    <row r="554" spans="1:13" ht="18" customHeight="1">
      <c r="A554" s="4">
        <v>553</v>
      </c>
      <c r="B554" s="37">
        <v>37478</v>
      </c>
      <c r="C554" s="34" t="s">
        <v>210</v>
      </c>
      <c r="D554" s="34" t="s">
        <v>72</v>
      </c>
      <c r="E554" s="34" t="s">
        <v>218</v>
      </c>
      <c r="F554" s="34" t="s">
        <v>166</v>
      </c>
      <c r="G554" s="21"/>
      <c r="H554" s="21"/>
      <c r="I554" s="21" t="s">
        <v>20</v>
      </c>
      <c r="J554" s="21" t="s">
        <v>38</v>
      </c>
      <c r="M554" s="12"/>
    </row>
    <row r="555" spans="1:13" ht="18" customHeight="1">
      <c r="A555" s="4">
        <v>554</v>
      </c>
      <c r="B555" s="37">
        <v>37478</v>
      </c>
      <c r="C555" s="34" t="s">
        <v>131</v>
      </c>
      <c r="D555" s="34" t="s">
        <v>211</v>
      </c>
      <c r="E555" s="34" t="s">
        <v>5</v>
      </c>
      <c r="F555" s="34" t="s">
        <v>179</v>
      </c>
      <c r="G555" s="21"/>
      <c r="H555" s="21"/>
      <c r="I555" s="21" t="s">
        <v>8</v>
      </c>
      <c r="J555" s="21" t="s">
        <v>31</v>
      </c>
      <c r="M555" s="12"/>
    </row>
    <row r="556" spans="1:13" ht="18" customHeight="1">
      <c r="A556" s="4">
        <v>555</v>
      </c>
      <c r="B556" s="37">
        <v>37479</v>
      </c>
      <c r="C556" s="34" t="s">
        <v>166</v>
      </c>
      <c r="D556" s="34" t="s">
        <v>168</v>
      </c>
      <c r="E556" s="34" t="s">
        <v>72</v>
      </c>
      <c r="F556" s="34" t="s">
        <v>218</v>
      </c>
      <c r="G556" s="21"/>
      <c r="H556" s="21"/>
      <c r="I556" s="21" t="s">
        <v>20</v>
      </c>
      <c r="J556" s="21" t="s">
        <v>38</v>
      </c>
      <c r="M556" s="12"/>
    </row>
    <row r="557" spans="1:13" ht="18" customHeight="1">
      <c r="A557" s="4">
        <v>556</v>
      </c>
      <c r="B557" s="37">
        <v>37479</v>
      </c>
      <c r="C557" s="34" t="s">
        <v>153</v>
      </c>
      <c r="D557" s="34" t="s">
        <v>47</v>
      </c>
      <c r="E557" s="34" t="s">
        <v>182</v>
      </c>
      <c r="F557" s="34" t="s">
        <v>142</v>
      </c>
      <c r="G557" s="21"/>
      <c r="H557" s="21"/>
      <c r="I557" s="21" t="s">
        <v>227</v>
      </c>
      <c r="J557" s="21" t="s">
        <v>228</v>
      </c>
      <c r="M557" s="12"/>
    </row>
    <row r="558" spans="1:13" ht="18" customHeight="1">
      <c r="A558" s="4">
        <v>557</v>
      </c>
      <c r="B558" s="37">
        <v>37479</v>
      </c>
      <c r="C558" s="34" t="s">
        <v>5</v>
      </c>
      <c r="D558" s="34" t="s">
        <v>238</v>
      </c>
      <c r="E558" s="34" t="s">
        <v>179</v>
      </c>
      <c r="F558" s="34" t="s">
        <v>211</v>
      </c>
      <c r="G558" s="21"/>
      <c r="H558" s="21"/>
      <c r="I558" s="21" t="s">
        <v>8</v>
      </c>
      <c r="J558" s="21" t="s">
        <v>31</v>
      </c>
      <c r="M558" s="12"/>
    </row>
    <row r="559" spans="1:13" ht="18" customHeight="1">
      <c r="A559" s="4">
        <v>558</v>
      </c>
      <c r="B559" s="37">
        <v>37479</v>
      </c>
      <c r="C559" s="34" t="s">
        <v>175</v>
      </c>
      <c r="D559" s="34" t="s">
        <v>27</v>
      </c>
      <c r="E559" s="34" t="s">
        <v>35</v>
      </c>
      <c r="F559" s="34" t="s">
        <v>17</v>
      </c>
      <c r="G559" s="21"/>
      <c r="H559" s="21"/>
      <c r="I559" s="21" t="s">
        <v>14</v>
      </c>
      <c r="J559" s="21" t="s">
        <v>13</v>
      </c>
      <c r="M559" s="12"/>
    </row>
    <row r="560" spans="1:13" ht="18" customHeight="1">
      <c r="A560" s="4">
        <v>559</v>
      </c>
      <c r="B560" s="37">
        <v>37479</v>
      </c>
      <c r="C560" s="34" t="s">
        <v>29</v>
      </c>
      <c r="D560" s="34" t="s">
        <v>12</v>
      </c>
      <c r="E560" s="34" t="s">
        <v>213</v>
      </c>
      <c r="F560" s="34" t="s">
        <v>185</v>
      </c>
      <c r="G560" s="21"/>
      <c r="H560" s="21"/>
      <c r="I560" s="21" t="s">
        <v>32</v>
      </c>
      <c r="J560" s="21" t="s">
        <v>26</v>
      </c>
      <c r="M560" s="12"/>
    </row>
    <row r="561" spans="1:13" ht="18" customHeight="1">
      <c r="A561" s="4">
        <v>560</v>
      </c>
      <c r="B561" s="37">
        <v>37479</v>
      </c>
      <c r="C561" s="34" t="s">
        <v>144</v>
      </c>
      <c r="D561" s="34" t="s">
        <v>163</v>
      </c>
      <c r="E561" s="34" t="s">
        <v>4</v>
      </c>
      <c r="F561" s="34" t="s">
        <v>21</v>
      </c>
      <c r="G561" s="21"/>
      <c r="H561" s="21"/>
      <c r="I561" s="21" t="s">
        <v>37</v>
      </c>
      <c r="J561" s="21" t="s">
        <v>19</v>
      </c>
      <c r="M561" s="12"/>
    </row>
    <row r="562" spans="1:13" ht="18" customHeight="1">
      <c r="A562" s="4">
        <v>561</v>
      </c>
      <c r="B562" s="37">
        <v>37480</v>
      </c>
      <c r="C562" s="36" t="s">
        <v>213</v>
      </c>
      <c r="D562" s="34" t="s">
        <v>131</v>
      </c>
      <c r="E562" s="34" t="s">
        <v>148</v>
      </c>
      <c r="F562" s="34" t="s">
        <v>238</v>
      </c>
      <c r="G562" s="21"/>
      <c r="H562" s="21"/>
      <c r="I562" s="21" t="s">
        <v>8</v>
      </c>
      <c r="J562" s="21" t="s">
        <v>32</v>
      </c>
      <c r="M562" s="13"/>
    </row>
    <row r="563" spans="1:13" ht="18" customHeight="1">
      <c r="A563" s="4">
        <v>562</v>
      </c>
      <c r="B563" s="37">
        <v>37480</v>
      </c>
      <c r="C563" s="34" t="s">
        <v>142</v>
      </c>
      <c r="D563" s="34" t="s">
        <v>182</v>
      </c>
      <c r="E563" s="34" t="s">
        <v>161</v>
      </c>
      <c r="F563" s="34" t="s">
        <v>47</v>
      </c>
      <c r="G563" s="21"/>
      <c r="H563" s="21"/>
      <c r="I563" s="21" t="s">
        <v>26</v>
      </c>
      <c r="J563" s="21" t="s">
        <v>227</v>
      </c>
      <c r="M563" s="12"/>
    </row>
    <row r="564" spans="1:13" ht="18" customHeight="1">
      <c r="A564" s="4">
        <v>563</v>
      </c>
      <c r="B564" s="37">
        <v>37480</v>
      </c>
      <c r="C564" s="34" t="s">
        <v>146</v>
      </c>
      <c r="D564" s="34" t="s">
        <v>173</v>
      </c>
      <c r="E564" s="34" t="s">
        <v>183</v>
      </c>
      <c r="F564" s="34" t="s">
        <v>23</v>
      </c>
      <c r="G564" s="21"/>
      <c r="H564" s="21"/>
      <c r="I564" s="21" t="s">
        <v>228</v>
      </c>
      <c r="J564" s="21" t="s">
        <v>31</v>
      </c>
      <c r="M564" s="12"/>
    </row>
    <row r="565" spans="1:13" ht="18" customHeight="1">
      <c r="A565" s="4">
        <v>564</v>
      </c>
      <c r="B565" s="37">
        <v>37481</v>
      </c>
      <c r="C565" s="34" t="s">
        <v>161</v>
      </c>
      <c r="D565" s="34" t="s">
        <v>153</v>
      </c>
      <c r="E565" s="34" t="s">
        <v>24</v>
      </c>
      <c r="F565" s="34" t="s">
        <v>182</v>
      </c>
      <c r="G565" s="21"/>
      <c r="H565" s="21"/>
      <c r="I565" s="21" t="s">
        <v>26</v>
      </c>
      <c r="J565" s="21" t="s">
        <v>227</v>
      </c>
      <c r="M565" s="12"/>
    </row>
    <row r="566" spans="1:13" ht="18" customHeight="1">
      <c r="A566" s="4">
        <v>565</v>
      </c>
      <c r="B566" s="37">
        <v>37481</v>
      </c>
      <c r="C566" s="34" t="s">
        <v>179</v>
      </c>
      <c r="D566" s="34" t="s">
        <v>29</v>
      </c>
      <c r="E566" s="34" t="s">
        <v>30</v>
      </c>
      <c r="F566" s="34" t="s">
        <v>12</v>
      </c>
      <c r="G566" s="21"/>
      <c r="H566" s="21"/>
      <c r="I566" s="21" t="s">
        <v>8</v>
      </c>
      <c r="J566" s="21" t="s">
        <v>32</v>
      </c>
      <c r="M566" s="12"/>
    </row>
    <row r="567" spans="1:13" ht="18" customHeight="1">
      <c r="A567" s="4">
        <v>566</v>
      </c>
      <c r="B567" s="37">
        <v>37481</v>
      </c>
      <c r="C567" s="34" t="s">
        <v>35</v>
      </c>
      <c r="D567" s="34" t="s">
        <v>210</v>
      </c>
      <c r="E567" s="34" t="s">
        <v>49</v>
      </c>
      <c r="F567" s="34" t="s">
        <v>72</v>
      </c>
      <c r="G567" s="21"/>
      <c r="H567" s="21"/>
      <c r="I567" s="21" t="s">
        <v>13</v>
      </c>
      <c r="J567" s="21" t="s">
        <v>38</v>
      </c>
      <c r="M567" s="12"/>
    </row>
    <row r="568" spans="1:13" ht="18" customHeight="1">
      <c r="A568" s="4">
        <v>567</v>
      </c>
      <c r="B568" s="37">
        <v>37481</v>
      </c>
      <c r="C568" s="34" t="s">
        <v>6</v>
      </c>
      <c r="D568" s="34" t="s">
        <v>46</v>
      </c>
      <c r="E568" s="34" t="s">
        <v>163</v>
      </c>
      <c r="F568" s="34" t="s">
        <v>22</v>
      </c>
      <c r="G568" s="21"/>
      <c r="H568" s="21"/>
      <c r="I568" s="21" t="s">
        <v>19</v>
      </c>
      <c r="J568" s="21" t="s">
        <v>20</v>
      </c>
      <c r="M568" s="12"/>
    </row>
    <row r="569" spans="1:13" ht="18" customHeight="1">
      <c r="A569" s="4">
        <v>568</v>
      </c>
      <c r="B569" s="37">
        <v>37481</v>
      </c>
      <c r="C569" s="34" t="s">
        <v>218</v>
      </c>
      <c r="D569" s="34" t="s">
        <v>27</v>
      </c>
      <c r="E569" s="34" t="s">
        <v>168</v>
      </c>
      <c r="F569" s="34" t="s">
        <v>4</v>
      </c>
      <c r="G569" s="21"/>
      <c r="H569" s="21"/>
      <c r="I569" s="21" t="s">
        <v>37</v>
      </c>
      <c r="J569" s="21" t="s">
        <v>14</v>
      </c>
      <c r="M569" s="12"/>
    </row>
    <row r="570" spans="1:13" ht="18" customHeight="1">
      <c r="A570" s="4">
        <v>569</v>
      </c>
      <c r="B570" s="37">
        <v>37481</v>
      </c>
      <c r="C570" s="34" t="s">
        <v>183</v>
      </c>
      <c r="D570" s="34" t="s">
        <v>214</v>
      </c>
      <c r="E570" s="34" t="s">
        <v>23</v>
      </c>
      <c r="F570" s="34" t="s">
        <v>173</v>
      </c>
      <c r="G570" s="21"/>
      <c r="H570" s="21"/>
      <c r="I570" s="21" t="s">
        <v>228</v>
      </c>
      <c r="J570" s="21" t="s">
        <v>31</v>
      </c>
      <c r="M570" s="12"/>
    </row>
    <row r="571" spans="1:13" ht="18" customHeight="1">
      <c r="A571" s="4">
        <v>570</v>
      </c>
      <c r="B571" s="37">
        <v>37482</v>
      </c>
      <c r="C571" s="34" t="s">
        <v>182</v>
      </c>
      <c r="D571" s="34" t="s">
        <v>44</v>
      </c>
      <c r="E571" s="34" t="s">
        <v>47</v>
      </c>
      <c r="F571" s="34" t="s">
        <v>153</v>
      </c>
      <c r="G571" s="21"/>
      <c r="H571" s="21"/>
      <c r="I571" s="21" t="s">
        <v>26</v>
      </c>
      <c r="J571" s="21" t="s">
        <v>227</v>
      </c>
      <c r="M571" s="12"/>
    </row>
    <row r="572" spans="1:13" ht="18" customHeight="1">
      <c r="A572" s="4">
        <v>571</v>
      </c>
      <c r="B572" s="37">
        <v>37482</v>
      </c>
      <c r="C572" s="34" t="s">
        <v>4</v>
      </c>
      <c r="D572" s="34" t="s">
        <v>166</v>
      </c>
      <c r="E572" s="34" t="s">
        <v>27</v>
      </c>
      <c r="F572" s="34" t="s">
        <v>168</v>
      </c>
      <c r="G572" s="21"/>
      <c r="H572" s="21"/>
      <c r="I572" s="21" t="s">
        <v>37</v>
      </c>
      <c r="J572" s="21" t="s">
        <v>14</v>
      </c>
      <c r="M572" s="12"/>
    </row>
    <row r="573" spans="1:13" ht="18" customHeight="1">
      <c r="A573" s="4">
        <v>572</v>
      </c>
      <c r="B573" s="37">
        <v>37482</v>
      </c>
      <c r="C573" s="34" t="s">
        <v>72</v>
      </c>
      <c r="D573" s="34" t="s">
        <v>16</v>
      </c>
      <c r="E573" s="34" t="s">
        <v>210</v>
      </c>
      <c r="F573" s="34" t="s">
        <v>49</v>
      </c>
      <c r="G573" s="21"/>
      <c r="H573" s="21"/>
      <c r="I573" s="21" t="s">
        <v>13</v>
      </c>
      <c r="J573" s="21" t="s">
        <v>38</v>
      </c>
      <c r="M573" s="12"/>
    </row>
    <row r="574" spans="1:13" ht="18" customHeight="1">
      <c r="A574" s="4">
        <v>573</v>
      </c>
      <c r="B574" s="37">
        <v>37482</v>
      </c>
      <c r="C574" s="34" t="s">
        <v>211</v>
      </c>
      <c r="D574" s="34" t="s">
        <v>148</v>
      </c>
      <c r="E574" s="34" t="s">
        <v>131</v>
      </c>
      <c r="F574" s="34" t="s">
        <v>5</v>
      </c>
      <c r="G574" s="21"/>
      <c r="H574" s="21"/>
      <c r="I574" s="21" t="s">
        <v>8</v>
      </c>
      <c r="J574" s="21" t="s">
        <v>32</v>
      </c>
      <c r="M574" s="12"/>
    </row>
    <row r="575" spans="1:13" ht="18" customHeight="1">
      <c r="A575" s="4">
        <v>574</v>
      </c>
      <c r="B575" s="37">
        <v>37482</v>
      </c>
      <c r="C575" s="34" t="s">
        <v>23</v>
      </c>
      <c r="D575" s="34" t="s">
        <v>146</v>
      </c>
      <c r="E575" s="34" t="s">
        <v>173</v>
      </c>
      <c r="F575" s="34" t="s">
        <v>214</v>
      </c>
      <c r="G575" s="21"/>
      <c r="H575" s="21"/>
      <c r="I575" s="21" t="s">
        <v>228</v>
      </c>
      <c r="J575" s="21" t="s">
        <v>31</v>
      </c>
      <c r="M575" s="12"/>
    </row>
    <row r="576" spans="1:13" ht="18" customHeight="1">
      <c r="A576" s="4">
        <v>575</v>
      </c>
      <c r="B576" s="37">
        <v>37482</v>
      </c>
      <c r="C576" s="34" t="s">
        <v>22</v>
      </c>
      <c r="D576" s="34" t="s">
        <v>233</v>
      </c>
      <c r="E576" s="34" t="s">
        <v>46</v>
      </c>
      <c r="F576" s="34" t="s">
        <v>163</v>
      </c>
      <c r="G576" s="21"/>
      <c r="H576" s="21"/>
      <c r="I576" s="21" t="s">
        <v>19</v>
      </c>
      <c r="J576" s="21" t="s">
        <v>20</v>
      </c>
      <c r="M576" s="12"/>
    </row>
    <row r="577" spans="1:13" ht="18" customHeight="1">
      <c r="A577" s="4">
        <v>576</v>
      </c>
      <c r="B577" s="37">
        <v>37483</v>
      </c>
      <c r="C577" s="34" t="s">
        <v>168</v>
      </c>
      <c r="D577" s="34" t="s">
        <v>218</v>
      </c>
      <c r="E577" s="34" t="s">
        <v>166</v>
      </c>
      <c r="F577" s="34" t="s">
        <v>27</v>
      </c>
      <c r="G577" s="21"/>
      <c r="H577" s="21"/>
      <c r="I577" s="21" t="s">
        <v>37</v>
      </c>
      <c r="J577" s="21" t="s">
        <v>14</v>
      </c>
      <c r="M577" s="12"/>
    </row>
    <row r="578" spans="1:13" ht="18" customHeight="1">
      <c r="A578" s="4">
        <v>577</v>
      </c>
      <c r="B578" s="37">
        <v>37483</v>
      </c>
      <c r="C578" s="34" t="s">
        <v>163</v>
      </c>
      <c r="D578" s="34" t="s">
        <v>6</v>
      </c>
      <c r="E578" s="34" t="s">
        <v>233</v>
      </c>
      <c r="F578" s="34" t="s">
        <v>46</v>
      </c>
      <c r="G578" s="21"/>
      <c r="H578" s="21"/>
      <c r="I578" s="21" t="s">
        <v>19</v>
      </c>
      <c r="J578" s="21" t="s">
        <v>20</v>
      </c>
      <c r="M578" s="12"/>
    </row>
    <row r="579" spans="1:13" ht="18" customHeight="1">
      <c r="A579" s="4">
        <v>578</v>
      </c>
      <c r="B579" s="37">
        <v>37484</v>
      </c>
      <c r="C579" s="34" t="s">
        <v>173</v>
      </c>
      <c r="D579" s="34" t="s">
        <v>183</v>
      </c>
      <c r="E579" s="34" t="s">
        <v>214</v>
      </c>
      <c r="F579" s="34" t="s">
        <v>146</v>
      </c>
      <c r="G579" s="21"/>
      <c r="H579" s="21"/>
      <c r="I579" s="21" t="s">
        <v>228</v>
      </c>
      <c r="J579" s="21" t="s">
        <v>26</v>
      </c>
      <c r="M579" s="12"/>
    </row>
    <row r="580" spans="1:13" ht="18" customHeight="1">
      <c r="A580" s="4">
        <v>579</v>
      </c>
      <c r="B580" s="37">
        <v>37484</v>
      </c>
      <c r="C580" s="34" t="s">
        <v>49</v>
      </c>
      <c r="D580" s="34" t="s">
        <v>144</v>
      </c>
      <c r="E580" s="34" t="s">
        <v>16</v>
      </c>
      <c r="F580" s="34" t="s">
        <v>210</v>
      </c>
      <c r="G580" s="21"/>
      <c r="H580" s="21"/>
      <c r="I580" s="21" t="s">
        <v>20</v>
      </c>
      <c r="J580" s="21" t="s">
        <v>37</v>
      </c>
      <c r="M580" s="12"/>
    </row>
    <row r="581" spans="1:13" ht="18" customHeight="1">
      <c r="A581" s="4">
        <v>580</v>
      </c>
      <c r="B581" s="37">
        <v>37484</v>
      </c>
      <c r="C581" s="34" t="s">
        <v>10</v>
      </c>
      <c r="D581" s="34" t="s">
        <v>22</v>
      </c>
      <c r="E581" s="34" t="s">
        <v>6</v>
      </c>
      <c r="F581" s="34" t="s">
        <v>175</v>
      </c>
      <c r="G581" s="21"/>
      <c r="H581" s="21"/>
      <c r="I581" s="21" t="s">
        <v>14</v>
      </c>
      <c r="J581" s="21" t="s">
        <v>38</v>
      </c>
      <c r="M581" s="12"/>
    </row>
    <row r="582" spans="1:13" ht="18" customHeight="1">
      <c r="A582" s="4">
        <v>581</v>
      </c>
      <c r="B582" s="37">
        <v>37484</v>
      </c>
      <c r="C582" s="34" t="s">
        <v>46</v>
      </c>
      <c r="D582" s="34" t="s">
        <v>4</v>
      </c>
      <c r="E582" s="34" t="s">
        <v>7</v>
      </c>
      <c r="F582" s="34" t="s">
        <v>166</v>
      </c>
      <c r="G582" s="21"/>
      <c r="H582" s="21"/>
      <c r="I582" s="21" t="s">
        <v>13</v>
      </c>
      <c r="J582" s="21" t="s">
        <v>19</v>
      </c>
      <c r="M582" s="12"/>
    </row>
    <row r="583" spans="1:13" ht="18" customHeight="1">
      <c r="A583" s="4">
        <v>582</v>
      </c>
      <c r="B583" s="37">
        <v>37484</v>
      </c>
      <c r="C583" s="34" t="s">
        <v>238</v>
      </c>
      <c r="D583" s="34" t="s">
        <v>211</v>
      </c>
      <c r="E583" s="34" t="s">
        <v>5</v>
      </c>
      <c r="F583" s="34" t="s">
        <v>213</v>
      </c>
      <c r="G583" s="21"/>
      <c r="H583" s="21"/>
      <c r="I583" s="21" t="s">
        <v>31</v>
      </c>
      <c r="J583" s="21" t="s">
        <v>8</v>
      </c>
      <c r="M583" s="12"/>
    </row>
    <row r="584" spans="1:13" ht="18" customHeight="1">
      <c r="A584" s="4">
        <v>583</v>
      </c>
      <c r="B584" s="37">
        <v>37484</v>
      </c>
      <c r="C584" s="34" t="s">
        <v>12</v>
      </c>
      <c r="D584" s="34" t="s">
        <v>179</v>
      </c>
      <c r="E584" s="34" t="s">
        <v>50</v>
      </c>
      <c r="F584" s="34" t="s">
        <v>131</v>
      </c>
      <c r="G584" s="21"/>
      <c r="H584" s="21"/>
      <c r="I584" s="21" t="s">
        <v>32</v>
      </c>
      <c r="J584" s="21" t="s">
        <v>227</v>
      </c>
      <c r="M584" s="12"/>
    </row>
    <row r="585" spans="1:13" ht="18" customHeight="1">
      <c r="A585" s="4">
        <v>584</v>
      </c>
      <c r="B585" s="37">
        <v>37485</v>
      </c>
      <c r="C585" s="34" t="s">
        <v>166</v>
      </c>
      <c r="D585" s="34" t="s">
        <v>33</v>
      </c>
      <c r="E585" s="34" t="s">
        <v>4</v>
      </c>
      <c r="F585" s="34" t="s">
        <v>7</v>
      </c>
      <c r="G585" s="21"/>
      <c r="H585" s="21"/>
      <c r="I585" s="21" t="s">
        <v>13</v>
      </c>
      <c r="J585" s="21" t="s">
        <v>19</v>
      </c>
      <c r="M585" s="12"/>
    </row>
    <row r="586" spans="1:13" ht="18" customHeight="1">
      <c r="A586" s="4">
        <v>585</v>
      </c>
      <c r="B586" s="37">
        <v>37485</v>
      </c>
      <c r="C586" s="34" t="s">
        <v>5</v>
      </c>
      <c r="D586" s="34" t="s">
        <v>213</v>
      </c>
      <c r="E586" s="34" t="s">
        <v>211</v>
      </c>
      <c r="F586" s="34" t="s">
        <v>148</v>
      </c>
      <c r="G586" s="21"/>
      <c r="H586" s="21"/>
      <c r="I586" s="21" t="s">
        <v>31</v>
      </c>
      <c r="J586" s="21" t="s">
        <v>8</v>
      </c>
      <c r="M586" s="12"/>
    </row>
    <row r="587" spans="1:13" ht="18" customHeight="1">
      <c r="A587" s="4">
        <v>586</v>
      </c>
      <c r="B587" s="37">
        <v>37485</v>
      </c>
      <c r="C587" s="34" t="s">
        <v>175</v>
      </c>
      <c r="D587" s="34" t="s">
        <v>168</v>
      </c>
      <c r="E587" s="34" t="s">
        <v>22</v>
      </c>
      <c r="F587" s="34" t="s">
        <v>6</v>
      </c>
      <c r="G587" s="21"/>
      <c r="H587" s="21"/>
      <c r="I587" s="21" t="s">
        <v>14</v>
      </c>
      <c r="J587" s="21" t="s">
        <v>38</v>
      </c>
      <c r="M587" s="12"/>
    </row>
    <row r="588" spans="1:13" ht="18" customHeight="1">
      <c r="A588" s="4">
        <v>587</v>
      </c>
      <c r="B588" s="37">
        <v>37485</v>
      </c>
      <c r="C588" s="34" t="s">
        <v>210</v>
      </c>
      <c r="D588" s="34" t="s">
        <v>72</v>
      </c>
      <c r="E588" s="34" t="s">
        <v>144</v>
      </c>
      <c r="F588" s="34" t="s">
        <v>16</v>
      </c>
      <c r="G588" s="21"/>
      <c r="H588" s="21"/>
      <c r="I588" s="21" t="s">
        <v>20</v>
      </c>
      <c r="J588" s="21" t="s">
        <v>37</v>
      </c>
      <c r="M588" s="12"/>
    </row>
    <row r="589" spans="1:13" ht="18" customHeight="1">
      <c r="A589" s="4">
        <v>588</v>
      </c>
      <c r="B589" s="37">
        <v>37485</v>
      </c>
      <c r="C589" s="34" t="s">
        <v>131</v>
      </c>
      <c r="D589" s="34" t="s">
        <v>50</v>
      </c>
      <c r="E589" s="34" t="s">
        <v>29</v>
      </c>
      <c r="F589" s="34" t="s">
        <v>179</v>
      </c>
      <c r="G589" s="21"/>
      <c r="H589" s="21"/>
      <c r="I589" s="21" t="s">
        <v>32</v>
      </c>
      <c r="J589" s="21" t="s">
        <v>227</v>
      </c>
      <c r="M589" s="12"/>
    </row>
    <row r="590" spans="1:13" ht="18" customHeight="1">
      <c r="A590" s="4">
        <v>589</v>
      </c>
      <c r="B590" s="37">
        <v>37485</v>
      </c>
      <c r="C590" s="34" t="s">
        <v>214</v>
      </c>
      <c r="D590" s="34" t="s">
        <v>23</v>
      </c>
      <c r="E590" s="34" t="s">
        <v>146</v>
      </c>
      <c r="F590" s="34" t="s">
        <v>183</v>
      </c>
      <c r="G590" s="21"/>
      <c r="H590" s="21"/>
      <c r="I590" s="21" t="s">
        <v>228</v>
      </c>
      <c r="J590" s="21" t="s">
        <v>26</v>
      </c>
      <c r="M590" s="12"/>
    </row>
    <row r="591" spans="1:13" ht="18" customHeight="1">
      <c r="A591" s="4">
        <v>590</v>
      </c>
      <c r="B591" s="37">
        <v>37486</v>
      </c>
      <c r="C591" s="34" t="s">
        <v>148</v>
      </c>
      <c r="D591" s="34" t="s">
        <v>238</v>
      </c>
      <c r="E591" s="34" t="s">
        <v>213</v>
      </c>
      <c r="F591" s="34" t="s">
        <v>211</v>
      </c>
      <c r="G591" s="21"/>
      <c r="H591" s="21"/>
      <c r="I591" s="21" t="s">
        <v>31</v>
      </c>
      <c r="J591" s="21" t="s">
        <v>8</v>
      </c>
      <c r="M591" s="12"/>
    </row>
    <row r="592" spans="1:13" ht="18" customHeight="1">
      <c r="A592" s="4">
        <v>591</v>
      </c>
      <c r="B592" s="37">
        <v>37486</v>
      </c>
      <c r="C592" s="34" t="s">
        <v>29</v>
      </c>
      <c r="D592" s="34" t="s">
        <v>12</v>
      </c>
      <c r="E592" s="34" t="s">
        <v>179</v>
      </c>
      <c r="F592" s="34" t="s">
        <v>50</v>
      </c>
      <c r="G592" s="21"/>
      <c r="H592" s="21"/>
      <c r="I592" s="21" t="s">
        <v>32</v>
      </c>
      <c r="J592" s="21" t="s">
        <v>227</v>
      </c>
      <c r="M592" s="12"/>
    </row>
    <row r="593" spans="1:13" ht="18" customHeight="1">
      <c r="A593" s="4">
        <v>592</v>
      </c>
      <c r="B593" s="37">
        <v>37486</v>
      </c>
      <c r="C593" s="34" t="s">
        <v>146</v>
      </c>
      <c r="D593" s="34" t="s">
        <v>173</v>
      </c>
      <c r="E593" s="34" t="s">
        <v>183</v>
      </c>
      <c r="F593" s="34" t="s">
        <v>23</v>
      </c>
      <c r="G593" s="21"/>
      <c r="H593" s="21"/>
      <c r="I593" s="21" t="s">
        <v>228</v>
      </c>
      <c r="J593" s="21" t="s">
        <v>26</v>
      </c>
      <c r="M593" s="12"/>
    </row>
    <row r="594" spans="1:13" ht="18" customHeight="1">
      <c r="A594" s="4">
        <v>593</v>
      </c>
      <c r="B594" s="37">
        <v>37486</v>
      </c>
      <c r="C594" s="34" t="s">
        <v>16</v>
      </c>
      <c r="D594" s="34" t="s">
        <v>49</v>
      </c>
      <c r="E594" s="34" t="s">
        <v>72</v>
      </c>
      <c r="F594" s="34" t="s">
        <v>144</v>
      </c>
      <c r="G594" s="21"/>
      <c r="H594" s="21"/>
      <c r="I594" s="21" t="s">
        <v>20</v>
      </c>
      <c r="J594" s="21" t="s">
        <v>37</v>
      </c>
      <c r="M594" s="12"/>
    </row>
    <row r="595" spans="1:13" ht="18" customHeight="1">
      <c r="A595" s="4">
        <v>594</v>
      </c>
      <c r="B595" s="37">
        <v>37487</v>
      </c>
      <c r="C595" s="34" t="s">
        <v>185</v>
      </c>
      <c r="D595" s="34" t="s">
        <v>161</v>
      </c>
      <c r="E595" s="36" t="s">
        <v>44</v>
      </c>
      <c r="F595" s="34" t="s">
        <v>142</v>
      </c>
      <c r="G595" s="21"/>
      <c r="H595" s="21"/>
      <c r="I595" s="21" t="s">
        <v>26</v>
      </c>
      <c r="J595" s="21" t="s">
        <v>31</v>
      </c>
      <c r="M595" s="12"/>
    </row>
    <row r="596" spans="1:13" ht="18" customHeight="1">
      <c r="A596" s="4">
        <v>595</v>
      </c>
      <c r="B596" s="37">
        <v>37487</v>
      </c>
      <c r="C596" s="34" t="s">
        <v>50</v>
      </c>
      <c r="D596" s="34" t="s">
        <v>131</v>
      </c>
      <c r="E596" s="34" t="s">
        <v>30</v>
      </c>
      <c r="F596" s="34" t="s">
        <v>5</v>
      </c>
      <c r="G596" s="21"/>
      <c r="H596" s="21"/>
      <c r="I596" s="21" t="s">
        <v>32</v>
      </c>
      <c r="J596" s="21" t="s">
        <v>228</v>
      </c>
      <c r="M596" s="12"/>
    </row>
    <row r="597" spans="1:13" ht="18" customHeight="1">
      <c r="A597" s="4">
        <v>596</v>
      </c>
      <c r="B597" s="37">
        <v>37488</v>
      </c>
      <c r="C597" s="34" t="s">
        <v>4</v>
      </c>
      <c r="D597" s="34" t="s">
        <v>175</v>
      </c>
      <c r="E597" s="34" t="s">
        <v>46</v>
      </c>
      <c r="F597" s="34" t="s">
        <v>33</v>
      </c>
      <c r="G597" s="21"/>
      <c r="H597" s="21"/>
      <c r="I597" s="21" t="s">
        <v>14</v>
      </c>
      <c r="J597" s="21" t="s">
        <v>20</v>
      </c>
      <c r="M597" s="12"/>
    </row>
    <row r="598" spans="1:13" ht="18" customHeight="1">
      <c r="A598" s="4">
        <v>597</v>
      </c>
      <c r="B598" s="37">
        <v>37488</v>
      </c>
      <c r="C598" s="34" t="s">
        <v>179</v>
      </c>
      <c r="D598" s="34" t="s">
        <v>5</v>
      </c>
      <c r="E598" s="34" t="s">
        <v>211</v>
      </c>
      <c r="F598" s="34" t="s">
        <v>131</v>
      </c>
      <c r="G598" s="21"/>
      <c r="H598" s="21"/>
      <c r="I598" s="21" t="s">
        <v>32</v>
      </c>
      <c r="J598" s="21" t="s">
        <v>228</v>
      </c>
      <c r="M598" s="12"/>
    </row>
    <row r="599" spans="1:13" ht="18" customHeight="1">
      <c r="A599" s="4">
        <v>598</v>
      </c>
      <c r="B599" s="37">
        <v>37488</v>
      </c>
      <c r="C599" s="34" t="s">
        <v>47</v>
      </c>
      <c r="D599" s="34" t="s">
        <v>229</v>
      </c>
      <c r="E599" s="34" t="s">
        <v>161</v>
      </c>
      <c r="F599" s="34" t="s">
        <v>182</v>
      </c>
      <c r="G599" s="21"/>
      <c r="H599" s="21"/>
      <c r="I599" s="21" t="s">
        <v>26</v>
      </c>
      <c r="J599" s="21" t="s">
        <v>31</v>
      </c>
      <c r="M599" s="12"/>
    </row>
    <row r="600" spans="1:13" ht="18" customHeight="1">
      <c r="A600" s="4">
        <v>599</v>
      </c>
      <c r="B600" s="37">
        <v>37488</v>
      </c>
      <c r="C600" s="34" t="s">
        <v>213</v>
      </c>
      <c r="D600" s="34" t="s">
        <v>29</v>
      </c>
      <c r="E600" s="34" t="s">
        <v>148</v>
      </c>
      <c r="F600" s="34" t="s">
        <v>12</v>
      </c>
      <c r="G600" s="21"/>
      <c r="H600" s="21"/>
      <c r="I600" s="21" t="s">
        <v>8</v>
      </c>
      <c r="J600" s="21" t="s">
        <v>227</v>
      </c>
      <c r="M600" s="12"/>
    </row>
    <row r="601" spans="1:13" ht="18" customHeight="1">
      <c r="A601" s="4">
        <v>600</v>
      </c>
      <c r="B601" s="37">
        <v>37488</v>
      </c>
      <c r="C601" s="34" t="s">
        <v>144</v>
      </c>
      <c r="D601" s="36" t="s">
        <v>210</v>
      </c>
      <c r="E601" s="34" t="s">
        <v>17</v>
      </c>
      <c r="F601" s="34" t="s">
        <v>72</v>
      </c>
      <c r="G601" s="21"/>
      <c r="H601" s="21"/>
      <c r="I601" s="21" t="s">
        <v>38</v>
      </c>
      <c r="J601" s="21" t="s">
        <v>19</v>
      </c>
      <c r="M601" s="12"/>
    </row>
    <row r="602" spans="1:13" ht="18" customHeight="1">
      <c r="A602" s="4">
        <v>601</v>
      </c>
      <c r="B602" s="37">
        <v>37488</v>
      </c>
      <c r="C602" s="34" t="s">
        <v>22</v>
      </c>
      <c r="D602" s="34" t="s">
        <v>7</v>
      </c>
      <c r="E602" s="34" t="s">
        <v>10</v>
      </c>
      <c r="F602" s="34" t="s">
        <v>163</v>
      </c>
      <c r="G602" s="21"/>
      <c r="H602" s="21"/>
      <c r="I602" s="21" t="s">
        <v>37</v>
      </c>
      <c r="J602" s="21" t="s">
        <v>13</v>
      </c>
      <c r="M602" s="12"/>
    </row>
    <row r="603" spans="1:13" ht="18" customHeight="1">
      <c r="A603" s="4">
        <v>602</v>
      </c>
      <c r="B603" s="37">
        <v>37489</v>
      </c>
      <c r="C603" s="34" t="s">
        <v>72</v>
      </c>
      <c r="D603" s="34" t="s">
        <v>15</v>
      </c>
      <c r="E603" s="34" t="s">
        <v>210</v>
      </c>
      <c r="F603" s="34" t="s">
        <v>17</v>
      </c>
      <c r="G603" s="21"/>
      <c r="H603" s="21"/>
      <c r="I603" s="21" t="s">
        <v>38</v>
      </c>
      <c r="J603" s="21" t="s">
        <v>19</v>
      </c>
      <c r="M603" s="12"/>
    </row>
    <row r="604" spans="1:13" ht="18" customHeight="1">
      <c r="A604" s="4">
        <v>603</v>
      </c>
      <c r="B604" s="37">
        <v>37489</v>
      </c>
      <c r="C604" s="36" t="s">
        <v>211</v>
      </c>
      <c r="D604" s="34" t="s">
        <v>50</v>
      </c>
      <c r="E604" s="34" t="s">
        <v>5</v>
      </c>
      <c r="F604" s="34" t="s">
        <v>179</v>
      </c>
      <c r="G604" s="21"/>
      <c r="H604" s="21"/>
      <c r="I604" s="21" t="s">
        <v>32</v>
      </c>
      <c r="J604" s="21" t="s">
        <v>228</v>
      </c>
      <c r="M604" s="13"/>
    </row>
    <row r="605" spans="1:13" ht="18" customHeight="1">
      <c r="A605" s="4">
        <v>604</v>
      </c>
      <c r="B605" s="37">
        <v>37489</v>
      </c>
      <c r="C605" s="34" t="s">
        <v>23</v>
      </c>
      <c r="D605" s="34" t="s">
        <v>214</v>
      </c>
      <c r="E605" s="34" t="s">
        <v>153</v>
      </c>
      <c r="F605" s="34" t="s">
        <v>173</v>
      </c>
      <c r="G605" s="21"/>
      <c r="H605" s="21"/>
      <c r="I605" s="21" t="s">
        <v>26</v>
      </c>
      <c r="J605" s="21" t="s">
        <v>31</v>
      </c>
      <c r="M605" s="12"/>
    </row>
    <row r="606" spans="1:13" ht="18" customHeight="1">
      <c r="A606" s="4">
        <v>605</v>
      </c>
      <c r="B606" s="37">
        <v>37489</v>
      </c>
      <c r="C606" s="34" t="s">
        <v>238</v>
      </c>
      <c r="D606" s="34" t="s">
        <v>148</v>
      </c>
      <c r="E606" s="34" t="s">
        <v>12</v>
      </c>
      <c r="F606" s="34" t="s">
        <v>29</v>
      </c>
      <c r="G606" s="21"/>
      <c r="H606" s="21"/>
      <c r="I606" s="21" t="s">
        <v>8</v>
      </c>
      <c r="J606" s="21" t="s">
        <v>227</v>
      </c>
      <c r="M606" s="12"/>
    </row>
    <row r="607" spans="1:13" ht="18" customHeight="1">
      <c r="A607" s="4">
        <v>606</v>
      </c>
      <c r="B607" s="37">
        <v>37489</v>
      </c>
      <c r="C607" s="34" t="s">
        <v>33</v>
      </c>
      <c r="D607" s="34" t="s">
        <v>36</v>
      </c>
      <c r="E607" s="34" t="s">
        <v>175</v>
      </c>
      <c r="F607" s="34" t="s">
        <v>46</v>
      </c>
      <c r="G607" s="21"/>
      <c r="H607" s="21"/>
      <c r="I607" s="21" t="s">
        <v>14</v>
      </c>
      <c r="J607" s="21" t="s">
        <v>20</v>
      </c>
      <c r="M607" s="12"/>
    </row>
    <row r="608" spans="1:13" ht="18" customHeight="1">
      <c r="A608" s="4">
        <v>607</v>
      </c>
      <c r="B608" s="37">
        <v>37489</v>
      </c>
      <c r="C608" s="34" t="s">
        <v>163</v>
      </c>
      <c r="D608" s="34" t="s">
        <v>35</v>
      </c>
      <c r="E608" s="34" t="s">
        <v>7</v>
      </c>
      <c r="F608" s="34" t="s">
        <v>10</v>
      </c>
      <c r="G608" s="21"/>
      <c r="H608" s="21"/>
      <c r="I608" s="21" t="s">
        <v>37</v>
      </c>
      <c r="J608" s="21" t="s">
        <v>13</v>
      </c>
      <c r="M608" s="12"/>
    </row>
    <row r="609" spans="1:13" ht="18" customHeight="1">
      <c r="A609" s="4">
        <v>608</v>
      </c>
      <c r="B609" s="37">
        <v>37490</v>
      </c>
      <c r="C609" s="34" t="s">
        <v>10</v>
      </c>
      <c r="D609" s="34" t="s">
        <v>22</v>
      </c>
      <c r="E609" s="34" t="s">
        <v>35</v>
      </c>
      <c r="F609" s="34" t="s">
        <v>7</v>
      </c>
      <c r="G609" s="21"/>
      <c r="H609" s="21"/>
      <c r="I609" s="21" t="s">
        <v>37</v>
      </c>
      <c r="J609" s="21" t="s">
        <v>13</v>
      </c>
      <c r="M609" s="12"/>
    </row>
    <row r="610" spans="1:13" ht="18" customHeight="1">
      <c r="A610" s="4">
        <v>609</v>
      </c>
      <c r="B610" s="37">
        <v>37490</v>
      </c>
      <c r="C610" s="34" t="s">
        <v>46</v>
      </c>
      <c r="D610" s="34" t="s">
        <v>4</v>
      </c>
      <c r="E610" s="34" t="s">
        <v>36</v>
      </c>
      <c r="F610" s="34" t="s">
        <v>175</v>
      </c>
      <c r="G610" s="21"/>
      <c r="H610" s="21"/>
      <c r="I610" s="21" t="s">
        <v>14</v>
      </c>
      <c r="J610" s="21" t="s">
        <v>20</v>
      </c>
      <c r="M610" s="12"/>
    </row>
    <row r="611" spans="1:13" ht="18" customHeight="1">
      <c r="A611" s="4">
        <v>610</v>
      </c>
      <c r="B611" s="37">
        <v>37490</v>
      </c>
      <c r="C611" s="34" t="s">
        <v>17</v>
      </c>
      <c r="D611" s="34" t="s">
        <v>144</v>
      </c>
      <c r="E611" s="34" t="s">
        <v>15</v>
      </c>
      <c r="F611" s="34" t="s">
        <v>210</v>
      </c>
      <c r="G611" s="21"/>
      <c r="H611" s="21"/>
      <c r="I611" s="21" t="s">
        <v>38</v>
      </c>
      <c r="J611" s="21" t="s">
        <v>19</v>
      </c>
      <c r="M611" s="12"/>
    </row>
    <row r="612" spans="1:13" ht="18" customHeight="1">
      <c r="A612" s="4">
        <v>611</v>
      </c>
      <c r="B612" s="37">
        <v>37491</v>
      </c>
      <c r="C612" s="34" t="s">
        <v>166</v>
      </c>
      <c r="D612" s="34" t="s">
        <v>168</v>
      </c>
      <c r="E612" s="34" t="s">
        <v>4</v>
      </c>
      <c r="F612" s="34" t="s">
        <v>35</v>
      </c>
      <c r="G612" s="21"/>
      <c r="H612" s="21"/>
      <c r="I612" s="21" t="s">
        <v>37</v>
      </c>
      <c r="J612" s="21" t="s">
        <v>38</v>
      </c>
      <c r="M612" s="12"/>
    </row>
    <row r="613" spans="1:13" ht="18" customHeight="1">
      <c r="A613" s="4">
        <v>612</v>
      </c>
      <c r="B613" s="37">
        <v>37491</v>
      </c>
      <c r="C613" s="34" t="s">
        <v>153</v>
      </c>
      <c r="D613" s="34" t="s">
        <v>185</v>
      </c>
      <c r="E613" s="34" t="s">
        <v>213</v>
      </c>
      <c r="F613" s="34" t="s">
        <v>131</v>
      </c>
      <c r="G613" s="21"/>
      <c r="H613" s="21"/>
      <c r="I613" s="21" t="s">
        <v>227</v>
      </c>
      <c r="J613" s="21" t="s">
        <v>31</v>
      </c>
      <c r="M613" s="12"/>
    </row>
    <row r="614" spans="1:13" ht="18" customHeight="1">
      <c r="A614" s="4">
        <v>613</v>
      </c>
      <c r="B614" s="37">
        <v>37491</v>
      </c>
      <c r="C614" s="34" t="s">
        <v>5</v>
      </c>
      <c r="D614" s="34" t="s">
        <v>179</v>
      </c>
      <c r="E614" s="34" t="s">
        <v>182</v>
      </c>
      <c r="F614" s="34" t="s">
        <v>161</v>
      </c>
      <c r="G614" s="21"/>
      <c r="H614" s="21"/>
      <c r="I614" s="21" t="s">
        <v>228</v>
      </c>
      <c r="J614" s="21" t="s">
        <v>8</v>
      </c>
      <c r="M614" s="12"/>
    </row>
    <row r="615" spans="1:13" ht="18" customHeight="1">
      <c r="A615" s="4">
        <v>614</v>
      </c>
      <c r="B615" s="37">
        <v>37491</v>
      </c>
      <c r="C615" s="34" t="s">
        <v>173</v>
      </c>
      <c r="D615" s="34" t="s">
        <v>142</v>
      </c>
      <c r="E615" s="34" t="s">
        <v>214</v>
      </c>
      <c r="F615" s="34" t="s">
        <v>47</v>
      </c>
      <c r="G615" s="21"/>
      <c r="H615" s="21"/>
      <c r="I615" s="21" t="s">
        <v>26</v>
      </c>
      <c r="J615" s="21" t="s">
        <v>32</v>
      </c>
      <c r="M615" s="12"/>
    </row>
    <row r="616" spans="1:13" ht="18" customHeight="1">
      <c r="A616" s="4">
        <v>615</v>
      </c>
      <c r="B616" s="37">
        <v>37491</v>
      </c>
      <c r="C616" s="34" t="s">
        <v>175</v>
      </c>
      <c r="D616" s="34" t="s">
        <v>163</v>
      </c>
      <c r="E616" s="34" t="s">
        <v>49</v>
      </c>
      <c r="F616" s="34" t="s">
        <v>21</v>
      </c>
      <c r="G616" s="21"/>
      <c r="H616" s="21"/>
      <c r="I616" s="21" t="s">
        <v>20</v>
      </c>
      <c r="J616" s="21" t="s">
        <v>13</v>
      </c>
      <c r="M616" s="12"/>
    </row>
    <row r="617" spans="1:13" ht="18" customHeight="1">
      <c r="A617" s="4">
        <v>616</v>
      </c>
      <c r="B617" s="37">
        <v>37491</v>
      </c>
      <c r="C617" s="34" t="s">
        <v>210</v>
      </c>
      <c r="D617" s="34" t="s">
        <v>231</v>
      </c>
      <c r="E617" s="34" t="s">
        <v>144</v>
      </c>
      <c r="F617" s="34" t="s">
        <v>16</v>
      </c>
      <c r="G617" s="21"/>
      <c r="H617" s="21"/>
      <c r="I617" s="21" t="s">
        <v>19</v>
      </c>
      <c r="J617" s="21" t="s">
        <v>14</v>
      </c>
      <c r="M617" s="12"/>
    </row>
    <row r="618" spans="1:13" ht="18" customHeight="1">
      <c r="A618" s="4">
        <v>617</v>
      </c>
      <c r="B618" s="37">
        <v>37492</v>
      </c>
      <c r="C618" s="34" t="s">
        <v>161</v>
      </c>
      <c r="D618" s="34" t="s">
        <v>182</v>
      </c>
      <c r="E618" s="34" t="s">
        <v>12</v>
      </c>
      <c r="F618" s="34" t="s">
        <v>179</v>
      </c>
      <c r="G618" s="21"/>
      <c r="H618" s="21"/>
      <c r="I618" s="21" t="s">
        <v>228</v>
      </c>
      <c r="J618" s="21" t="s">
        <v>8</v>
      </c>
      <c r="M618" s="12"/>
    </row>
    <row r="619" spans="1:13" ht="18" customHeight="1">
      <c r="A619" s="4">
        <v>618</v>
      </c>
      <c r="B619" s="37">
        <v>37492</v>
      </c>
      <c r="C619" s="34" t="s">
        <v>35</v>
      </c>
      <c r="D619" s="34" t="s">
        <v>46</v>
      </c>
      <c r="E619" s="34" t="s">
        <v>168</v>
      </c>
      <c r="F619" s="34" t="s">
        <v>4</v>
      </c>
      <c r="G619" s="21"/>
      <c r="H619" s="21"/>
      <c r="I619" s="21" t="s">
        <v>37</v>
      </c>
      <c r="J619" s="21" t="s">
        <v>38</v>
      </c>
      <c r="M619" s="12"/>
    </row>
    <row r="620" spans="1:13" ht="18" customHeight="1">
      <c r="A620" s="4">
        <v>619</v>
      </c>
      <c r="B620" s="37">
        <v>37492</v>
      </c>
      <c r="C620" s="34" t="s">
        <v>131</v>
      </c>
      <c r="D620" s="34" t="s">
        <v>213</v>
      </c>
      <c r="E620" s="34" t="s">
        <v>146</v>
      </c>
      <c r="F620" s="34" t="s">
        <v>185</v>
      </c>
      <c r="G620" s="21"/>
      <c r="H620" s="21"/>
      <c r="I620" s="21" t="s">
        <v>227</v>
      </c>
      <c r="J620" s="21" t="s">
        <v>31</v>
      </c>
      <c r="M620" s="12"/>
    </row>
    <row r="621" spans="1:13" ht="18" customHeight="1">
      <c r="A621" s="4">
        <v>620</v>
      </c>
      <c r="B621" s="37">
        <v>37492</v>
      </c>
      <c r="C621" s="34" t="s">
        <v>21</v>
      </c>
      <c r="D621" s="34" t="s">
        <v>10</v>
      </c>
      <c r="E621" s="34" t="s">
        <v>163</v>
      </c>
      <c r="F621" s="34" t="s">
        <v>49</v>
      </c>
      <c r="G621" s="21"/>
      <c r="H621" s="21"/>
      <c r="I621" s="21" t="s">
        <v>20</v>
      </c>
      <c r="J621" s="21" t="s">
        <v>13</v>
      </c>
      <c r="M621" s="12"/>
    </row>
    <row r="622" spans="1:13" ht="18" customHeight="1">
      <c r="A622" s="4">
        <v>621</v>
      </c>
      <c r="B622" s="37">
        <v>37492</v>
      </c>
      <c r="C622" s="34" t="s">
        <v>214</v>
      </c>
      <c r="D622" s="34" t="s">
        <v>23</v>
      </c>
      <c r="E622" s="34" t="s">
        <v>47</v>
      </c>
      <c r="F622" s="34" t="s">
        <v>142</v>
      </c>
      <c r="G622" s="21"/>
      <c r="H622" s="21"/>
      <c r="I622" s="21" t="s">
        <v>26</v>
      </c>
      <c r="J622" s="21" t="s">
        <v>32</v>
      </c>
      <c r="M622" s="12"/>
    </row>
    <row r="623" spans="1:13" ht="18" customHeight="1">
      <c r="A623" s="4">
        <v>622</v>
      </c>
      <c r="B623" s="37">
        <v>37492</v>
      </c>
      <c r="C623" s="34" t="s">
        <v>16</v>
      </c>
      <c r="D623" s="34" t="s">
        <v>17</v>
      </c>
      <c r="E623" s="34" t="s">
        <v>231</v>
      </c>
      <c r="F623" s="34" t="s">
        <v>144</v>
      </c>
      <c r="G623" s="21"/>
      <c r="H623" s="21"/>
      <c r="I623" s="21" t="s">
        <v>19</v>
      </c>
      <c r="J623" s="21" t="s">
        <v>14</v>
      </c>
      <c r="M623" s="12"/>
    </row>
    <row r="624" spans="1:13" ht="18" customHeight="1">
      <c r="A624" s="4">
        <v>623</v>
      </c>
      <c r="B624" s="37">
        <v>37493</v>
      </c>
      <c r="C624" s="34" t="s">
        <v>4</v>
      </c>
      <c r="D624" s="34" t="s">
        <v>166</v>
      </c>
      <c r="E624" s="34" t="s">
        <v>46</v>
      </c>
      <c r="F624" s="34" t="s">
        <v>168</v>
      </c>
      <c r="G624" s="21"/>
      <c r="H624" s="21"/>
      <c r="I624" s="21" t="s">
        <v>37</v>
      </c>
      <c r="J624" s="21" t="s">
        <v>38</v>
      </c>
      <c r="M624" s="12"/>
    </row>
    <row r="625" spans="1:13" ht="18" customHeight="1">
      <c r="A625" s="4">
        <v>624</v>
      </c>
      <c r="B625" s="37">
        <v>37493</v>
      </c>
      <c r="C625" s="34" t="s">
        <v>179</v>
      </c>
      <c r="D625" s="34" t="s">
        <v>12</v>
      </c>
      <c r="E625" s="34" t="s">
        <v>5</v>
      </c>
      <c r="F625" s="34" t="s">
        <v>182</v>
      </c>
      <c r="G625" s="21"/>
      <c r="H625" s="21"/>
      <c r="I625" s="21" t="s">
        <v>228</v>
      </c>
      <c r="J625" s="21" t="s">
        <v>8</v>
      </c>
      <c r="M625" s="12"/>
    </row>
    <row r="626" spans="1:13" ht="18" customHeight="1">
      <c r="A626" s="4">
        <v>625</v>
      </c>
      <c r="B626" s="37">
        <v>37493</v>
      </c>
      <c r="C626" s="34" t="s">
        <v>47</v>
      </c>
      <c r="D626" s="34" t="s">
        <v>173</v>
      </c>
      <c r="E626" s="34" t="s">
        <v>142</v>
      </c>
      <c r="F626" s="34" t="s">
        <v>23</v>
      </c>
      <c r="G626" s="21"/>
      <c r="H626" s="21"/>
      <c r="I626" s="21" t="s">
        <v>26</v>
      </c>
      <c r="J626" s="21" t="s">
        <v>32</v>
      </c>
      <c r="M626" s="12"/>
    </row>
    <row r="627" spans="1:13" ht="18" customHeight="1">
      <c r="A627" s="4">
        <v>626</v>
      </c>
      <c r="B627" s="37">
        <v>37493</v>
      </c>
      <c r="C627" s="34" t="s">
        <v>49</v>
      </c>
      <c r="D627" s="34" t="s">
        <v>175</v>
      </c>
      <c r="E627" s="34" t="s">
        <v>10</v>
      </c>
      <c r="F627" s="34" t="s">
        <v>163</v>
      </c>
      <c r="G627" s="21"/>
      <c r="H627" s="21"/>
      <c r="I627" s="21" t="s">
        <v>20</v>
      </c>
      <c r="J627" s="21" t="s">
        <v>13</v>
      </c>
      <c r="M627" s="12"/>
    </row>
    <row r="628" spans="1:13" ht="18" customHeight="1">
      <c r="A628" s="4">
        <v>627</v>
      </c>
      <c r="B628" s="37">
        <v>37493</v>
      </c>
      <c r="C628" s="34" t="s">
        <v>144</v>
      </c>
      <c r="D628" s="34" t="s">
        <v>210</v>
      </c>
      <c r="E628" s="34" t="s">
        <v>17</v>
      </c>
      <c r="F628" s="34" t="s">
        <v>231</v>
      </c>
      <c r="G628" s="21"/>
      <c r="H628" s="21"/>
      <c r="I628" s="21" t="s">
        <v>19</v>
      </c>
      <c r="J628" s="21" t="s">
        <v>14</v>
      </c>
      <c r="M628" s="12"/>
    </row>
    <row r="629" spans="1:13" ht="18" customHeight="1">
      <c r="A629" s="4">
        <v>628</v>
      </c>
      <c r="B629" s="37">
        <v>37493</v>
      </c>
      <c r="C629" s="34" t="s">
        <v>146</v>
      </c>
      <c r="D629" s="34" t="s">
        <v>153</v>
      </c>
      <c r="E629" s="34" t="s">
        <v>185</v>
      </c>
      <c r="F629" s="34" t="s">
        <v>213</v>
      </c>
      <c r="G629" s="21"/>
      <c r="H629" s="21"/>
      <c r="I629" s="21" t="s">
        <v>227</v>
      </c>
      <c r="J629" s="21" t="s">
        <v>31</v>
      </c>
      <c r="M629" s="12"/>
    </row>
    <row r="630" spans="1:13" ht="18" customHeight="1">
      <c r="A630" s="4">
        <v>629</v>
      </c>
      <c r="B630" s="37">
        <v>37494</v>
      </c>
      <c r="C630" s="34" t="s">
        <v>182</v>
      </c>
      <c r="D630" s="34" t="s">
        <v>5</v>
      </c>
      <c r="E630" s="34" t="s">
        <v>161</v>
      </c>
      <c r="F630" s="34" t="s">
        <v>12</v>
      </c>
      <c r="G630" s="21"/>
      <c r="H630" s="21"/>
      <c r="I630" s="21" t="s">
        <v>228</v>
      </c>
      <c r="J630" s="21" t="s">
        <v>31</v>
      </c>
      <c r="M630" s="12"/>
    </row>
    <row r="631" spans="1:13" ht="18" customHeight="1">
      <c r="A631" s="4">
        <v>630</v>
      </c>
      <c r="B631" s="37">
        <v>37494</v>
      </c>
      <c r="C631" s="34" t="s">
        <v>29</v>
      </c>
      <c r="D631" s="34" t="s">
        <v>131</v>
      </c>
      <c r="E631" s="34" t="s">
        <v>30</v>
      </c>
      <c r="F631" s="34" t="s">
        <v>148</v>
      </c>
      <c r="G631" s="21"/>
      <c r="H631" s="21"/>
      <c r="I631" s="21" t="s">
        <v>32</v>
      </c>
      <c r="J631" s="21" t="s">
        <v>8</v>
      </c>
      <c r="M631" s="12"/>
    </row>
    <row r="632" spans="1:13" ht="18" customHeight="1">
      <c r="A632" s="4">
        <v>631</v>
      </c>
      <c r="B632" s="37">
        <v>37494</v>
      </c>
      <c r="C632" s="34" t="s">
        <v>142</v>
      </c>
      <c r="D632" s="34" t="s">
        <v>214</v>
      </c>
      <c r="E632" s="34" t="s">
        <v>23</v>
      </c>
      <c r="F632" s="34" t="s">
        <v>183</v>
      </c>
      <c r="G632" s="21"/>
      <c r="H632" s="21"/>
      <c r="I632" s="21" t="s">
        <v>227</v>
      </c>
      <c r="J632" s="21" t="s">
        <v>26</v>
      </c>
      <c r="M632" s="12"/>
    </row>
    <row r="633" spans="1:13" ht="18" customHeight="1">
      <c r="A633" s="4">
        <v>632</v>
      </c>
      <c r="B633" s="37">
        <v>37495</v>
      </c>
      <c r="C633" s="34" t="s">
        <v>148</v>
      </c>
      <c r="D633" s="34" t="s">
        <v>211</v>
      </c>
      <c r="E633" s="34" t="s">
        <v>213</v>
      </c>
      <c r="F633" s="34" t="s">
        <v>30</v>
      </c>
      <c r="G633" s="21"/>
      <c r="H633" s="21"/>
      <c r="I633" s="21" t="s">
        <v>32</v>
      </c>
      <c r="J633" s="21" t="s">
        <v>8</v>
      </c>
      <c r="M633" s="12"/>
    </row>
    <row r="634" spans="1:13" ht="18" customHeight="1">
      <c r="A634" s="4">
        <v>633</v>
      </c>
      <c r="B634" s="37">
        <v>37495</v>
      </c>
      <c r="C634" s="34" t="s">
        <v>72</v>
      </c>
      <c r="D634" s="34" t="s">
        <v>16</v>
      </c>
      <c r="E634" s="34" t="s">
        <v>210</v>
      </c>
      <c r="F634" s="34" t="s">
        <v>46</v>
      </c>
      <c r="G634" s="21"/>
      <c r="H634" s="21"/>
      <c r="I634" s="21" t="s">
        <v>38</v>
      </c>
      <c r="J634" s="21" t="s">
        <v>20</v>
      </c>
      <c r="M634" s="12"/>
    </row>
    <row r="635" spans="1:13" ht="18" customHeight="1">
      <c r="A635" s="4">
        <v>634</v>
      </c>
      <c r="B635" s="37">
        <v>37495</v>
      </c>
      <c r="C635" s="34" t="s">
        <v>168</v>
      </c>
      <c r="D635" s="34" t="s">
        <v>35</v>
      </c>
      <c r="E635" s="34" t="s">
        <v>166</v>
      </c>
      <c r="F635" s="34" t="s">
        <v>33</v>
      </c>
      <c r="G635" s="21"/>
      <c r="H635" s="21"/>
      <c r="I635" s="21" t="s">
        <v>14</v>
      </c>
      <c r="J635" s="21" t="s">
        <v>13</v>
      </c>
      <c r="M635" s="12"/>
    </row>
    <row r="636" spans="1:13" ht="18" customHeight="1">
      <c r="A636" s="4">
        <v>635</v>
      </c>
      <c r="B636" s="37">
        <v>37495</v>
      </c>
      <c r="C636" s="34" t="s">
        <v>185</v>
      </c>
      <c r="D636" s="34" t="s">
        <v>47</v>
      </c>
      <c r="E636" s="34" t="s">
        <v>183</v>
      </c>
      <c r="F636" s="34" t="s">
        <v>146</v>
      </c>
      <c r="G636" s="21"/>
      <c r="H636" s="21"/>
      <c r="I636" s="21" t="s">
        <v>227</v>
      </c>
      <c r="J636" s="21" t="s">
        <v>26</v>
      </c>
      <c r="M636" s="12"/>
    </row>
    <row r="637" spans="1:13" ht="18" customHeight="1">
      <c r="A637" s="4">
        <v>636</v>
      </c>
      <c r="B637" s="37">
        <v>37495</v>
      </c>
      <c r="C637" s="34" t="s">
        <v>163</v>
      </c>
      <c r="D637" s="34" t="s">
        <v>218</v>
      </c>
      <c r="E637" s="34" t="s">
        <v>175</v>
      </c>
      <c r="F637" s="34" t="s">
        <v>10</v>
      </c>
      <c r="G637" s="21"/>
      <c r="H637" s="21"/>
      <c r="I637" s="21" t="s">
        <v>19</v>
      </c>
      <c r="J637" s="21" t="s">
        <v>37</v>
      </c>
      <c r="M637" s="12"/>
    </row>
    <row r="638" spans="1:13" ht="18" customHeight="1">
      <c r="A638" s="4">
        <v>637</v>
      </c>
      <c r="B638" s="37">
        <v>37495</v>
      </c>
      <c r="C638" s="34" t="s">
        <v>12</v>
      </c>
      <c r="D638" s="34" t="s">
        <v>161</v>
      </c>
      <c r="E638" s="34" t="s">
        <v>179</v>
      </c>
      <c r="F638" s="34" t="s">
        <v>5</v>
      </c>
      <c r="G638" s="21"/>
      <c r="H638" s="21"/>
      <c r="I638" s="21" t="s">
        <v>228</v>
      </c>
      <c r="J638" s="21" t="s">
        <v>31</v>
      </c>
      <c r="M638" s="12"/>
    </row>
    <row r="639" spans="1:13" ht="18" customHeight="1">
      <c r="A639" s="4">
        <v>638</v>
      </c>
      <c r="B639" s="37">
        <v>37496</v>
      </c>
      <c r="C639" s="34" t="s">
        <v>213</v>
      </c>
      <c r="D639" s="34" t="s">
        <v>29</v>
      </c>
      <c r="E639" s="36" t="s">
        <v>238</v>
      </c>
      <c r="F639" s="34" t="s">
        <v>131</v>
      </c>
      <c r="G639" s="21"/>
      <c r="H639" s="21"/>
      <c r="I639" s="21" t="s">
        <v>32</v>
      </c>
      <c r="J639" s="21" t="s">
        <v>8</v>
      </c>
      <c r="M639" s="12"/>
    </row>
    <row r="640" spans="1:13" ht="18" customHeight="1">
      <c r="A640" s="4">
        <v>639</v>
      </c>
      <c r="B640" s="37">
        <v>37496</v>
      </c>
      <c r="C640" s="34" t="s">
        <v>5</v>
      </c>
      <c r="D640" s="34" t="s">
        <v>179</v>
      </c>
      <c r="E640" s="34" t="s">
        <v>182</v>
      </c>
      <c r="F640" s="34" t="s">
        <v>161</v>
      </c>
      <c r="G640" s="21"/>
      <c r="H640" s="21"/>
      <c r="I640" s="21" t="s">
        <v>228</v>
      </c>
      <c r="J640" s="21" t="s">
        <v>31</v>
      </c>
      <c r="M640" s="12"/>
    </row>
    <row r="641" spans="1:13" ht="18" customHeight="1">
      <c r="A641" s="4">
        <v>640</v>
      </c>
      <c r="B641" s="37">
        <v>37496</v>
      </c>
      <c r="C641" s="34" t="s">
        <v>10</v>
      </c>
      <c r="D641" s="34" t="s">
        <v>49</v>
      </c>
      <c r="E641" s="34" t="s">
        <v>218</v>
      </c>
      <c r="F641" s="34" t="s">
        <v>175</v>
      </c>
      <c r="G641" s="21"/>
      <c r="H641" s="21"/>
      <c r="I641" s="21" t="s">
        <v>19</v>
      </c>
      <c r="J641" s="21" t="s">
        <v>37</v>
      </c>
      <c r="M641" s="12"/>
    </row>
    <row r="642" spans="1:13" ht="18" customHeight="1">
      <c r="A642" s="4">
        <v>641</v>
      </c>
      <c r="B642" s="37">
        <v>37496</v>
      </c>
      <c r="C642" s="34" t="s">
        <v>33</v>
      </c>
      <c r="D642" s="36" t="s">
        <v>4</v>
      </c>
      <c r="E642" s="34" t="s">
        <v>35</v>
      </c>
      <c r="F642" s="34" t="s">
        <v>166</v>
      </c>
      <c r="G642" s="21"/>
      <c r="H642" s="21"/>
      <c r="I642" s="21" t="s">
        <v>14</v>
      </c>
      <c r="J642" s="21" t="s">
        <v>13</v>
      </c>
      <c r="M642" s="12"/>
    </row>
    <row r="643" spans="1:13" ht="18" customHeight="1">
      <c r="A643" s="4">
        <v>642</v>
      </c>
      <c r="B643" s="37">
        <v>37497</v>
      </c>
      <c r="C643" s="34" t="s">
        <v>166</v>
      </c>
      <c r="D643" s="34" t="s">
        <v>168</v>
      </c>
      <c r="E643" s="34" t="s">
        <v>4</v>
      </c>
      <c r="F643" s="34" t="s">
        <v>35</v>
      </c>
      <c r="G643" s="21"/>
      <c r="H643" s="21"/>
      <c r="I643" s="21" t="s">
        <v>14</v>
      </c>
      <c r="J643" s="21" t="s">
        <v>13</v>
      </c>
      <c r="M643" s="12"/>
    </row>
    <row r="644" spans="1:13" ht="18" customHeight="1">
      <c r="A644" s="4">
        <v>643</v>
      </c>
      <c r="B644" s="37">
        <v>37497</v>
      </c>
      <c r="C644" s="34" t="s">
        <v>175</v>
      </c>
      <c r="D644" s="34" t="s">
        <v>163</v>
      </c>
      <c r="E644" s="34" t="s">
        <v>49</v>
      </c>
      <c r="F644" s="34" t="s">
        <v>218</v>
      </c>
      <c r="G644" s="21"/>
      <c r="H644" s="21"/>
      <c r="I644" s="21" t="s">
        <v>19</v>
      </c>
      <c r="J644" s="21" t="s">
        <v>37</v>
      </c>
      <c r="M644" s="12"/>
    </row>
    <row r="645" spans="1:13" ht="18" customHeight="1">
      <c r="A645" s="4">
        <v>644</v>
      </c>
      <c r="B645" s="37">
        <v>37497</v>
      </c>
      <c r="C645" s="34" t="s">
        <v>210</v>
      </c>
      <c r="D645" s="34" t="s">
        <v>72</v>
      </c>
      <c r="E645" s="34" t="s">
        <v>43</v>
      </c>
      <c r="F645" s="34" t="s">
        <v>16</v>
      </c>
      <c r="G645" s="21"/>
      <c r="H645" s="21"/>
      <c r="I645" s="21" t="s">
        <v>38</v>
      </c>
      <c r="J645" s="21" t="s">
        <v>20</v>
      </c>
      <c r="M645" s="12"/>
    </row>
    <row r="646" spans="1:13" ht="18" customHeight="1">
      <c r="A646" s="4">
        <v>645</v>
      </c>
      <c r="B646" s="37">
        <v>37498</v>
      </c>
      <c r="C646" s="34" t="s">
        <v>35</v>
      </c>
      <c r="D646" s="34" t="s">
        <v>15</v>
      </c>
      <c r="E646" s="34" t="s">
        <v>72</v>
      </c>
      <c r="F646" s="34" t="s">
        <v>4</v>
      </c>
      <c r="G646" s="21"/>
      <c r="H646" s="21"/>
      <c r="I646" s="21" t="s">
        <v>20</v>
      </c>
      <c r="J646" s="21" t="s">
        <v>19</v>
      </c>
      <c r="M646" s="12"/>
    </row>
    <row r="647" spans="1:13" ht="18" customHeight="1">
      <c r="A647" s="4">
        <v>646</v>
      </c>
      <c r="B647" s="37">
        <v>37498</v>
      </c>
      <c r="C647" s="34" t="s">
        <v>153</v>
      </c>
      <c r="D647" s="34" t="s">
        <v>5</v>
      </c>
      <c r="E647" s="34" t="s">
        <v>142</v>
      </c>
      <c r="F647" s="34" t="s">
        <v>214</v>
      </c>
      <c r="G647" s="21"/>
      <c r="H647" s="21"/>
      <c r="I647" s="21" t="s">
        <v>32</v>
      </c>
      <c r="J647" s="21" t="s">
        <v>227</v>
      </c>
      <c r="M647" s="12"/>
    </row>
    <row r="648" spans="1:13" ht="18" customHeight="1">
      <c r="A648" s="4">
        <v>647</v>
      </c>
      <c r="B648" s="37">
        <v>37498</v>
      </c>
      <c r="C648" s="34" t="s">
        <v>131</v>
      </c>
      <c r="D648" s="34" t="s">
        <v>23</v>
      </c>
      <c r="E648" s="34" t="s">
        <v>146</v>
      </c>
      <c r="F648" s="34" t="s">
        <v>173</v>
      </c>
      <c r="G648" s="21"/>
      <c r="H648" s="21"/>
      <c r="I648" s="21" t="s">
        <v>8</v>
      </c>
      <c r="J648" s="21" t="s">
        <v>228</v>
      </c>
      <c r="M648" s="12"/>
    </row>
    <row r="649" spans="1:13" ht="18" customHeight="1">
      <c r="A649" s="4">
        <v>648</v>
      </c>
      <c r="B649" s="37">
        <v>37498</v>
      </c>
      <c r="C649" s="34" t="s">
        <v>218</v>
      </c>
      <c r="D649" s="34" t="s">
        <v>10</v>
      </c>
      <c r="E649" s="34" t="s">
        <v>163</v>
      </c>
      <c r="F649" s="34" t="s">
        <v>49</v>
      </c>
      <c r="G649" s="21"/>
      <c r="H649" s="21"/>
      <c r="I649" s="21" t="s">
        <v>38</v>
      </c>
      <c r="J649" s="21" t="s">
        <v>14</v>
      </c>
      <c r="M649" s="12"/>
    </row>
    <row r="650" spans="1:13" ht="18" customHeight="1">
      <c r="A650" s="4">
        <v>649</v>
      </c>
      <c r="B650" s="37">
        <v>37498</v>
      </c>
      <c r="C650" s="34" t="s">
        <v>16</v>
      </c>
      <c r="D650" s="34" t="s">
        <v>6</v>
      </c>
      <c r="E650" s="34" t="s">
        <v>168</v>
      </c>
      <c r="F650" s="34" t="s">
        <v>144</v>
      </c>
      <c r="G650" s="21"/>
      <c r="H650" s="21"/>
      <c r="I650" s="21" t="s">
        <v>13</v>
      </c>
      <c r="J650" s="21" t="s">
        <v>37</v>
      </c>
      <c r="M650" s="12"/>
    </row>
    <row r="651" spans="1:13" ht="18" customHeight="1">
      <c r="A651" s="4">
        <v>650</v>
      </c>
      <c r="B651" s="37">
        <v>37499</v>
      </c>
      <c r="C651" s="34" t="s">
        <v>4</v>
      </c>
      <c r="D651" s="34" t="s">
        <v>166</v>
      </c>
      <c r="E651" s="34" t="s">
        <v>15</v>
      </c>
      <c r="F651" s="34" t="s">
        <v>72</v>
      </c>
      <c r="G651" s="21"/>
      <c r="H651" s="21"/>
      <c r="I651" s="21" t="s">
        <v>20</v>
      </c>
      <c r="J651" s="21" t="s">
        <v>19</v>
      </c>
      <c r="M651" s="12"/>
    </row>
    <row r="652" spans="1:13" ht="18" customHeight="1">
      <c r="A652" s="4">
        <v>651</v>
      </c>
      <c r="B652" s="37">
        <v>37499</v>
      </c>
      <c r="C652" s="34" t="s">
        <v>211</v>
      </c>
      <c r="D652" s="34" t="s">
        <v>148</v>
      </c>
      <c r="E652" s="34" t="s">
        <v>29</v>
      </c>
      <c r="F652" s="34" t="s">
        <v>213</v>
      </c>
      <c r="G652" s="21"/>
      <c r="H652" s="21"/>
      <c r="I652" s="21" t="s">
        <v>31</v>
      </c>
      <c r="J652" s="21" t="s">
        <v>26</v>
      </c>
      <c r="M652" s="12"/>
    </row>
    <row r="653" spans="1:13" ht="18" customHeight="1">
      <c r="A653" s="4">
        <v>652</v>
      </c>
      <c r="B653" s="37">
        <v>37499</v>
      </c>
      <c r="C653" s="34" t="s">
        <v>173</v>
      </c>
      <c r="D653" s="34" t="s">
        <v>146</v>
      </c>
      <c r="E653" s="34" t="s">
        <v>12</v>
      </c>
      <c r="F653" s="34" t="s">
        <v>23</v>
      </c>
      <c r="G653" s="21"/>
      <c r="H653" s="21"/>
      <c r="I653" s="21" t="s">
        <v>8</v>
      </c>
      <c r="J653" s="21" t="s">
        <v>228</v>
      </c>
      <c r="M653" s="12"/>
    </row>
    <row r="654" spans="1:13" ht="18" customHeight="1">
      <c r="A654" s="4">
        <v>653</v>
      </c>
      <c r="B654" s="37">
        <v>37499</v>
      </c>
      <c r="C654" s="34" t="s">
        <v>49</v>
      </c>
      <c r="D654" s="34" t="s">
        <v>175</v>
      </c>
      <c r="E654" s="34" t="s">
        <v>10</v>
      </c>
      <c r="F654" s="34" t="s">
        <v>163</v>
      </c>
      <c r="G654" s="21"/>
      <c r="H654" s="21"/>
      <c r="I654" s="21" t="s">
        <v>38</v>
      </c>
      <c r="J654" s="21" t="s">
        <v>14</v>
      </c>
      <c r="M654" s="12"/>
    </row>
    <row r="655" spans="1:13" ht="18" customHeight="1">
      <c r="A655" s="4">
        <v>654</v>
      </c>
      <c r="B655" s="37">
        <v>37499</v>
      </c>
      <c r="C655" s="34" t="s">
        <v>144</v>
      </c>
      <c r="D655" s="34" t="s">
        <v>210</v>
      </c>
      <c r="E655" s="34" t="s">
        <v>6</v>
      </c>
      <c r="F655" s="34" t="s">
        <v>168</v>
      </c>
      <c r="G655" s="21"/>
      <c r="H655" s="21"/>
      <c r="I655" s="21" t="s">
        <v>13</v>
      </c>
      <c r="J655" s="21" t="s">
        <v>37</v>
      </c>
      <c r="M655" s="12"/>
    </row>
    <row r="656" spans="1:13" ht="18" customHeight="1">
      <c r="A656" s="4">
        <v>655</v>
      </c>
      <c r="B656" s="37">
        <v>37499</v>
      </c>
      <c r="C656" s="34" t="s">
        <v>214</v>
      </c>
      <c r="D656" s="34" t="s">
        <v>142</v>
      </c>
      <c r="E656" s="34" t="s">
        <v>179</v>
      </c>
      <c r="F656" s="34" t="s">
        <v>5</v>
      </c>
      <c r="G656" s="21"/>
      <c r="H656" s="21"/>
      <c r="I656" s="21" t="s">
        <v>32</v>
      </c>
      <c r="J656" s="21" t="s">
        <v>227</v>
      </c>
      <c r="M656" s="12"/>
    </row>
    <row r="657" spans="1:13" ht="18" customHeight="1">
      <c r="A657" s="4">
        <v>656</v>
      </c>
      <c r="B657" s="37">
        <v>37500</v>
      </c>
      <c r="C657" s="34" t="s">
        <v>179</v>
      </c>
      <c r="D657" s="34" t="s">
        <v>153</v>
      </c>
      <c r="E657" s="34" t="s">
        <v>5</v>
      </c>
      <c r="F657" s="34" t="s">
        <v>142</v>
      </c>
      <c r="G657" s="21"/>
      <c r="H657" s="21"/>
      <c r="I657" s="21" t="s">
        <v>32</v>
      </c>
      <c r="J657" s="21" t="s">
        <v>227</v>
      </c>
      <c r="M657" s="12"/>
    </row>
    <row r="658" spans="1:13" ht="18" customHeight="1">
      <c r="A658" s="4">
        <v>657</v>
      </c>
      <c r="B658" s="37">
        <v>37500</v>
      </c>
      <c r="C658" s="34" t="s">
        <v>72</v>
      </c>
      <c r="D658" s="34" t="s">
        <v>35</v>
      </c>
      <c r="E658" s="34" t="s">
        <v>166</v>
      </c>
      <c r="F658" s="34" t="s">
        <v>15</v>
      </c>
      <c r="G658" s="21"/>
      <c r="H658" s="21"/>
      <c r="I658" s="21" t="s">
        <v>20</v>
      </c>
      <c r="J658" s="21" t="s">
        <v>19</v>
      </c>
      <c r="M658" s="12"/>
    </row>
    <row r="659" spans="1:13" ht="18" customHeight="1">
      <c r="A659" s="4">
        <v>658</v>
      </c>
      <c r="B659" s="37">
        <v>37500</v>
      </c>
      <c r="C659" s="34" t="s">
        <v>168</v>
      </c>
      <c r="D659" s="34" t="s">
        <v>16</v>
      </c>
      <c r="E659" s="34" t="s">
        <v>210</v>
      </c>
      <c r="F659" s="34" t="s">
        <v>6</v>
      </c>
      <c r="G659" s="21"/>
      <c r="H659" s="21"/>
      <c r="I659" s="21" t="s">
        <v>13</v>
      </c>
      <c r="J659" s="21" t="s">
        <v>37</v>
      </c>
      <c r="M659" s="12"/>
    </row>
    <row r="660" spans="1:13" ht="18" customHeight="1">
      <c r="A660" s="4">
        <v>659</v>
      </c>
      <c r="B660" s="37">
        <v>37500</v>
      </c>
      <c r="C660" s="34" t="s">
        <v>238</v>
      </c>
      <c r="D660" s="34" t="s">
        <v>213</v>
      </c>
      <c r="E660" s="34" t="s">
        <v>148</v>
      </c>
      <c r="F660" s="34" t="s">
        <v>29</v>
      </c>
      <c r="G660" s="21"/>
      <c r="H660" s="21"/>
      <c r="I660" s="21" t="s">
        <v>31</v>
      </c>
      <c r="J660" s="21" t="s">
        <v>26</v>
      </c>
      <c r="M660" s="12"/>
    </row>
    <row r="661" spans="1:13" ht="18" customHeight="1">
      <c r="A661" s="4">
        <v>660</v>
      </c>
      <c r="B661" s="37">
        <v>37500</v>
      </c>
      <c r="C661" s="34" t="s">
        <v>163</v>
      </c>
      <c r="D661" s="34" t="s">
        <v>218</v>
      </c>
      <c r="E661" s="34" t="s">
        <v>175</v>
      </c>
      <c r="F661" s="34" t="s">
        <v>10</v>
      </c>
      <c r="G661" s="21"/>
      <c r="H661" s="21"/>
      <c r="I661" s="21" t="s">
        <v>38</v>
      </c>
      <c r="J661" s="21" t="s">
        <v>14</v>
      </c>
      <c r="M661" s="12"/>
    </row>
    <row r="662" spans="1:13" ht="18" customHeight="1">
      <c r="A662" s="4">
        <v>661</v>
      </c>
      <c r="B662" s="37">
        <v>37500</v>
      </c>
      <c r="C662" s="34" t="s">
        <v>12</v>
      </c>
      <c r="D662" s="34" t="s">
        <v>131</v>
      </c>
      <c r="E662" s="34" t="s">
        <v>23</v>
      </c>
      <c r="F662" s="34" t="s">
        <v>146</v>
      </c>
      <c r="G662" s="21"/>
      <c r="H662" s="21"/>
      <c r="I662" s="21" t="s">
        <v>8</v>
      </c>
      <c r="J662" s="21" t="s">
        <v>228</v>
      </c>
      <c r="M662" s="12"/>
    </row>
    <row r="663" spans="1:13" ht="18" customHeight="1">
      <c r="A663" s="4">
        <v>662</v>
      </c>
      <c r="B663" s="37">
        <v>37501</v>
      </c>
      <c r="C663" s="34" t="s">
        <v>161</v>
      </c>
      <c r="D663" s="34" t="s">
        <v>229</v>
      </c>
      <c r="E663" s="34" t="s">
        <v>214</v>
      </c>
      <c r="F663" s="34" t="s">
        <v>183</v>
      </c>
      <c r="G663" s="21"/>
      <c r="H663" s="21"/>
      <c r="I663" s="21" t="s">
        <v>26</v>
      </c>
      <c r="J663" s="21" t="s">
        <v>228</v>
      </c>
      <c r="M663" s="12"/>
    </row>
    <row r="664" spans="1:13" ht="18" customHeight="1">
      <c r="A664" s="4">
        <v>663</v>
      </c>
      <c r="B664" s="37">
        <v>37501</v>
      </c>
      <c r="C664" s="34" t="s">
        <v>47</v>
      </c>
      <c r="D664" s="34" t="s">
        <v>182</v>
      </c>
      <c r="E664" s="34" t="s">
        <v>185</v>
      </c>
      <c r="F664" s="34" t="s">
        <v>50</v>
      </c>
      <c r="G664" s="21"/>
      <c r="H664" s="21"/>
      <c r="I664" s="21" t="s">
        <v>227</v>
      </c>
      <c r="J664" s="21" t="s">
        <v>8</v>
      </c>
      <c r="M664" s="12"/>
    </row>
    <row r="665" spans="1:13" ht="18" customHeight="1">
      <c r="A665" s="4">
        <v>664</v>
      </c>
      <c r="B665" s="37">
        <v>37502</v>
      </c>
      <c r="C665" s="34" t="s">
        <v>10</v>
      </c>
      <c r="D665" s="34" t="s">
        <v>22</v>
      </c>
      <c r="E665" s="34" t="s">
        <v>7</v>
      </c>
      <c r="F665" s="34" t="s">
        <v>27</v>
      </c>
      <c r="G665" s="21"/>
      <c r="H665" s="21"/>
      <c r="I665" s="21" t="s">
        <v>13</v>
      </c>
      <c r="J665" s="21" t="s">
        <v>20</v>
      </c>
      <c r="M665" s="12"/>
    </row>
    <row r="666" spans="1:13" ht="18" customHeight="1">
      <c r="A666" s="4">
        <v>665</v>
      </c>
      <c r="B666" s="37">
        <v>37502</v>
      </c>
      <c r="C666" s="34" t="s">
        <v>6</v>
      </c>
      <c r="D666" s="34" t="s">
        <v>144</v>
      </c>
      <c r="E666" s="34" t="s">
        <v>16</v>
      </c>
      <c r="F666" s="34" t="s">
        <v>210</v>
      </c>
      <c r="G666" s="21"/>
      <c r="H666" s="21"/>
      <c r="I666" s="21" t="s">
        <v>19</v>
      </c>
      <c r="J666" s="21" t="s">
        <v>38</v>
      </c>
      <c r="M666" s="12"/>
    </row>
    <row r="667" spans="1:13" ht="18" customHeight="1">
      <c r="A667" s="4">
        <v>666</v>
      </c>
      <c r="B667" s="37">
        <v>37502</v>
      </c>
      <c r="C667" s="36" t="s">
        <v>185</v>
      </c>
      <c r="D667" s="34" t="s">
        <v>50</v>
      </c>
      <c r="E667" s="34" t="s">
        <v>153</v>
      </c>
      <c r="F667" s="34" t="s">
        <v>182</v>
      </c>
      <c r="G667" s="21"/>
      <c r="H667" s="21"/>
      <c r="I667" s="21" t="s">
        <v>227</v>
      </c>
      <c r="J667" s="21" t="s">
        <v>8</v>
      </c>
      <c r="M667" s="13"/>
    </row>
    <row r="668" spans="1:13" ht="18" customHeight="1">
      <c r="A668" s="4">
        <v>667</v>
      </c>
      <c r="B668" s="37">
        <v>37502</v>
      </c>
      <c r="C668" s="34" t="s">
        <v>183</v>
      </c>
      <c r="D668" s="34" t="s">
        <v>214</v>
      </c>
      <c r="E668" s="34" t="s">
        <v>142</v>
      </c>
      <c r="F668" s="34" t="s">
        <v>229</v>
      </c>
      <c r="G668" s="21"/>
      <c r="H668" s="21"/>
      <c r="I668" s="21" t="s">
        <v>26</v>
      </c>
      <c r="J668" s="21" t="s">
        <v>228</v>
      </c>
      <c r="M668" s="12"/>
    </row>
    <row r="669" spans="1:13" ht="18" customHeight="1">
      <c r="A669" s="4">
        <v>668</v>
      </c>
      <c r="B669" s="37">
        <v>37503</v>
      </c>
      <c r="C669" s="34" t="s">
        <v>229</v>
      </c>
      <c r="D669" s="34" t="s">
        <v>142</v>
      </c>
      <c r="E669" s="34" t="s">
        <v>161</v>
      </c>
      <c r="F669" s="34" t="s">
        <v>214</v>
      </c>
      <c r="G669" s="21"/>
      <c r="H669" s="21"/>
      <c r="I669" s="21" t="s">
        <v>26</v>
      </c>
      <c r="J669" s="21" t="s">
        <v>228</v>
      </c>
      <c r="M669" s="12"/>
    </row>
    <row r="670" spans="1:13" ht="18" customHeight="1">
      <c r="A670" s="4">
        <v>669</v>
      </c>
      <c r="B670" s="37">
        <v>37503</v>
      </c>
      <c r="C670" s="34" t="s">
        <v>46</v>
      </c>
      <c r="D670" s="34" t="s">
        <v>4</v>
      </c>
      <c r="E670" s="34" t="s">
        <v>35</v>
      </c>
      <c r="F670" s="34" t="s">
        <v>166</v>
      </c>
      <c r="G670" s="21"/>
      <c r="H670" s="21"/>
      <c r="I670" s="21" t="s">
        <v>37</v>
      </c>
      <c r="J670" s="21" t="s">
        <v>14</v>
      </c>
      <c r="M670" s="12"/>
    </row>
    <row r="671" spans="1:13" ht="18" customHeight="1">
      <c r="A671" s="4">
        <v>670</v>
      </c>
      <c r="B671" s="37">
        <v>37503</v>
      </c>
      <c r="C671" s="34" t="s">
        <v>29</v>
      </c>
      <c r="D671" s="34" t="s">
        <v>5</v>
      </c>
      <c r="E671" s="34" t="s">
        <v>213</v>
      </c>
      <c r="F671" s="34" t="s">
        <v>12</v>
      </c>
      <c r="G671" s="21"/>
      <c r="H671" s="21"/>
      <c r="I671" s="21" t="s">
        <v>31</v>
      </c>
      <c r="J671" s="21" t="s">
        <v>32</v>
      </c>
      <c r="M671" s="12"/>
    </row>
    <row r="672" spans="1:13" ht="18" customHeight="1">
      <c r="A672" s="4">
        <v>671</v>
      </c>
      <c r="B672" s="37">
        <v>37503</v>
      </c>
      <c r="C672" s="34" t="s">
        <v>210</v>
      </c>
      <c r="D672" s="34" t="s">
        <v>72</v>
      </c>
      <c r="E672" s="34" t="s">
        <v>144</v>
      </c>
      <c r="F672" s="34" t="s">
        <v>16</v>
      </c>
      <c r="G672" s="21"/>
      <c r="H672" s="21"/>
      <c r="I672" s="21" t="s">
        <v>19</v>
      </c>
      <c r="J672" s="21" t="s">
        <v>38</v>
      </c>
      <c r="M672" s="12"/>
    </row>
    <row r="673" spans="1:13" ht="18" customHeight="1">
      <c r="A673" s="4">
        <v>672</v>
      </c>
      <c r="B673" s="37">
        <v>37503</v>
      </c>
      <c r="C673" s="34" t="s">
        <v>27</v>
      </c>
      <c r="D673" s="34" t="s">
        <v>163</v>
      </c>
      <c r="E673" s="34" t="s">
        <v>22</v>
      </c>
      <c r="F673" s="34" t="s">
        <v>7</v>
      </c>
      <c r="G673" s="21"/>
      <c r="H673" s="21"/>
      <c r="I673" s="21" t="s">
        <v>13</v>
      </c>
      <c r="J673" s="21" t="s">
        <v>20</v>
      </c>
      <c r="M673" s="12"/>
    </row>
    <row r="674" spans="1:13" ht="18" customHeight="1">
      <c r="A674" s="4">
        <v>673</v>
      </c>
      <c r="B674" s="37">
        <v>37504</v>
      </c>
      <c r="C674" s="34" t="s">
        <v>166</v>
      </c>
      <c r="D674" s="34" t="s">
        <v>168</v>
      </c>
      <c r="E674" s="34" t="s">
        <v>4</v>
      </c>
      <c r="F674" s="34" t="s">
        <v>35</v>
      </c>
      <c r="G674" s="21"/>
      <c r="H674" s="21"/>
      <c r="I674" s="21" t="s">
        <v>37</v>
      </c>
      <c r="J674" s="21" t="s">
        <v>14</v>
      </c>
      <c r="M674" s="12"/>
    </row>
    <row r="675" spans="1:13" ht="18" customHeight="1">
      <c r="A675" s="4">
        <v>674</v>
      </c>
      <c r="B675" s="37">
        <v>37504</v>
      </c>
      <c r="C675" s="34" t="s">
        <v>148</v>
      </c>
      <c r="D675" s="34" t="s">
        <v>131</v>
      </c>
      <c r="E675" s="34" t="s">
        <v>30</v>
      </c>
      <c r="F675" s="34" t="s">
        <v>179</v>
      </c>
      <c r="G675" s="21"/>
      <c r="H675" s="21"/>
      <c r="I675" s="21" t="s">
        <v>31</v>
      </c>
      <c r="J675" s="21" t="s">
        <v>32</v>
      </c>
      <c r="M675" s="12"/>
    </row>
    <row r="676" spans="1:13" ht="18" customHeight="1">
      <c r="A676" s="4">
        <v>675</v>
      </c>
      <c r="B676" s="37">
        <v>37504</v>
      </c>
      <c r="C676" s="34" t="s">
        <v>7</v>
      </c>
      <c r="D676" s="34" t="s">
        <v>10</v>
      </c>
      <c r="E676" s="34" t="s">
        <v>163</v>
      </c>
      <c r="F676" s="34" t="s">
        <v>22</v>
      </c>
      <c r="G676" s="21"/>
      <c r="H676" s="21"/>
      <c r="I676" s="21" t="s">
        <v>13</v>
      </c>
      <c r="J676" s="21" t="s">
        <v>20</v>
      </c>
      <c r="M676" s="12"/>
    </row>
    <row r="677" spans="1:13" ht="18" customHeight="1">
      <c r="A677" s="4">
        <v>676</v>
      </c>
      <c r="B677" s="37">
        <v>37504</v>
      </c>
      <c r="C677" s="34" t="s">
        <v>16</v>
      </c>
      <c r="D677" s="34" t="s">
        <v>6</v>
      </c>
      <c r="E677" s="34" t="s">
        <v>72</v>
      </c>
      <c r="F677" s="34" t="s">
        <v>144</v>
      </c>
      <c r="G677" s="21"/>
      <c r="H677" s="21"/>
      <c r="I677" s="21" t="s">
        <v>19</v>
      </c>
      <c r="J677" s="21" t="s">
        <v>38</v>
      </c>
      <c r="M677" s="12"/>
    </row>
    <row r="678" spans="1:13" ht="18" customHeight="1">
      <c r="A678" s="4">
        <v>677</v>
      </c>
      <c r="B678" s="37">
        <v>37505</v>
      </c>
      <c r="C678" s="34" t="s">
        <v>182</v>
      </c>
      <c r="D678" s="34" t="s">
        <v>47</v>
      </c>
      <c r="E678" s="34" t="s">
        <v>44</v>
      </c>
      <c r="F678" s="34" t="s">
        <v>153</v>
      </c>
      <c r="G678" s="21"/>
      <c r="H678" s="21"/>
      <c r="I678" s="21" t="s">
        <v>228</v>
      </c>
      <c r="J678" s="21" t="s">
        <v>227</v>
      </c>
      <c r="M678" s="12"/>
    </row>
    <row r="679" spans="1:13" ht="18" customHeight="1">
      <c r="A679" s="4">
        <v>678</v>
      </c>
      <c r="B679" s="37">
        <v>37506</v>
      </c>
      <c r="C679" s="34" t="s">
        <v>72</v>
      </c>
      <c r="D679" s="34" t="s">
        <v>16</v>
      </c>
      <c r="E679" s="34" t="s">
        <v>210</v>
      </c>
      <c r="F679" s="34" t="s">
        <v>17</v>
      </c>
      <c r="G679" s="21"/>
      <c r="H679" s="21"/>
      <c r="I679" s="21" t="s">
        <v>14</v>
      </c>
      <c r="J679" s="21" t="s">
        <v>20</v>
      </c>
      <c r="M679" s="12"/>
    </row>
    <row r="680" spans="1:13" ht="18" customHeight="1">
      <c r="A680" s="4">
        <v>679</v>
      </c>
      <c r="B680" s="37">
        <v>37506</v>
      </c>
      <c r="C680" s="34" t="s">
        <v>35</v>
      </c>
      <c r="D680" s="34" t="s">
        <v>231</v>
      </c>
      <c r="E680" s="34" t="s">
        <v>168</v>
      </c>
      <c r="F680" s="34" t="s">
        <v>4</v>
      </c>
      <c r="G680" s="21"/>
      <c r="H680" s="21"/>
      <c r="I680" s="21" t="s">
        <v>38</v>
      </c>
      <c r="J680" s="21" t="s">
        <v>13</v>
      </c>
      <c r="M680" s="12"/>
    </row>
    <row r="681" spans="1:13" ht="18" customHeight="1">
      <c r="A681" s="4">
        <v>680</v>
      </c>
      <c r="B681" s="37">
        <v>37506</v>
      </c>
      <c r="C681" s="34" t="s">
        <v>153</v>
      </c>
      <c r="D681" s="34" t="s">
        <v>185</v>
      </c>
      <c r="E681" s="34" t="s">
        <v>47</v>
      </c>
      <c r="F681" s="34" t="s">
        <v>44</v>
      </c>
      <c r="G681" s="21"/>
      <c r="H681" s="21"/>
      <c r="I681" s="21" t="s">
        <v>228</v>
      </c>
      <c r="J681" s="21" t="s">
        <v>227</v>
      </c>
      <c r="M681" s="12"/>
    </row>
    <row r="682" spans="1:13" ht="18" customHeight="1">
      <c r="A682" s="4">
        <v>681</v>
      </c>
      <c r="B682" s="37">
        <v>37506</v>
      </c>
      <c r="C682" s="34" t="s">
        <v>5</v>
      </c>
      <c r="D682" s="34" t="s">
        <v>179</v>
      </c>
      <c r="E682" s="34" t="s">
        <v>183</v>
      </c>
      <c r="F682" s="34" t="s">
        <v>213</v>
      </c>
      <c r="G682" s="21"/>
      <c r="H682" s="21"/>
      <c r="I682" s="21" t="s">
        <v>32</v>
      </c>
      <c r="J682" s="21" t="s">
        <v>26</v>
      </c>
      <c r="M682" s="12"/>
    </row>
    <row r="683" spans="1:13" ht="18" customHeight="1">
      <c r="A683" s="4">
        <v>682</v>
      </c>
      <c r="B683" s="37">
        <v>37506</v>
      </c>
      <c r="C683" s="34" t="s">
        <v>238</v>
      </c>
      <c r="D683" s="34" t="s">
        <v>12</v>
      </c>
      <c r="E683" s="34" t="s">
        <v>131</v>
      </c>
      <c r="F683" s="34" t="s">
        <v>29</v>
      </c>
      <c r="G683" s="21"/>
      <c r="H683" s="21"/>
      <c r="I683" s="21" t="s">
        <v>8</v>
      </c>
      <c r="J683" s="21" t="s">
        <v>31</v>
      </c>
      <c r="M683" s="12"/>
    </row>
    <row r="684" spans="1:13" ht="18" customHeight="1">
      <c r="A684" s="4">
        <v>683</v>
      </c>
      <c r="B684" s="37">
        <v>37506</v>
      </c>
      <c r="C684" s="34" t="s">
        <v>22</v>
      </c>
      <c r="D684" s="34" t="s">
        <v>36</v>
      </c>
      <c r="E684" s="34" t="s">
        <v>175</v>
      </c>
      <c r="F684" s="34" t="s">
        <v>163</v>
      </c>
      <c r="G684" s="21"/>
      <c r="H684" s="21"/>
      <c r="I684" s="21" t="s">
        <v>37</v>
      </c>
      <c r="J684" s="21" t="s">
        <v>19</v>
      </c>
      <c r="M684" s="12"/>
    </row>
    <row r="685" spans="1:13" ht="18" customHeight="1">
      <c r="A685" s="4">
        <v>684</v>
      </c>
      <c r="B685" s="37">
        <v>37507</v>
      </c>
      <c r="C685" s="34" t="s">
        <v>4</v>
      </c>
      <c r="D685" s="34" t="s">
        <v>166</v>
      </c>
      <c r="E685" s="34" t="s">
        <v>231</v>
      </c>
      <c r="F685" s="34" t="s">
        <v>168</v>
      </c>
      <c r="G685" s="21"/>
      <c r="H685" s="21"/>
      <c r="I685" s="21" t="s">
        <v>38</v>
      </c>
      <c r="J685" s="21" t="s">
        <v>13</v>
      </c>
      <c r="M685" s="12"/>
    </row>
    <row r="686" spans="1:13" ht="18" customHeight="1">
      <c r="A686" s="4">
        <v>685</v>
      </c>
      <c r="B686" s="37">
        <v>37507</v>
      </c>
      <c r="C686" s="34" t="s">
        <v>213</v>
      </c>
      <c r="D686" s="34" t="s">
        <v>183</v>
      </c>
      <c r="E686" s="36" t="s">
        <v>179</v>
      </c>
      <c r="F686" s="34" t="s">
        <v>148</v>
      </c>
      <c r="G686" s="21"/>
      <c r="H686" s="21"/>
      <c r="I686" s="21" t="s">
        <v>32</v>
      </c>
      <c r="J686" s="21" t="s">
        <v>26</v>
      </c>
      <c r="M686" s="12"/>
    </row>
    <row r="687" spans="1:13" ht="18" customHeight="1">
      <c r="A687" s="4">
        <v>686</v>
      </c>
      <c r="B687" s="37">
        <v>37507</v>
      </c>
      <c r="C687" s="34" t="s">
        <v>44</v>
      </c>
      <c r="D687" s="34" t="s">
        <v>182</v>
      </c>
      <c r="E687" s="34" t="s">
        <v>185</v>
      </c>
      <c r="F687" s="34" t="s">
        <v>47</v>
      </c>
      <c r="G687" s="21"/>
      <c r="H687" s="21"/>
      <c r="I687" s="21" t="s">
        <v>228</v>
      </c>
      <c r="J687" s="21" t="s">
        <v>227</v>
      </c>
      <c r="M687" s="12"/>
    </row>
    <row r="688" spans="1:13" ht="18" customHeight="1">
      <c r="A688" s="4">
        <v>687</v>
      </c>
      <c r="B688" s="37">
        <v>37507</v>
      </c>
      <c r="C688" s="34" t="s">
        <v>131</v>
      </c>
      <c r="D688" s="34" t="s">
        <v>211</v>
      </c>
      <c r="E688" s="34" t="s">
        <v>29</v>
      </c>
      <c r="F688" s="34" t="s">
        <v>12</v>
      </c>
      <c r="G688" s="21"/>
      <c r="H688" s="21"/>
      <c r="I688" s="21" t="s">
        <v>8</v>
      </c>
      <c r="J688" s="21" t="s">
        <v>31</v>
      </c>
      <c r="M688" s="12"/>
    </row>
    <row r="689" spans="1:13" ht="18" customHeight="1">
      <c r="A689" s="4">
        <v>688</v>
      </c>
      <c r="B689" s="37">
        <v>37507</v>
      </c>
      <c r="C689" s="34" t="s">
        <v>17</v>
      </c>
      <c r="D689" s="34" t="s">
        <v>144</v>
      </c>
      <c r="E689" s="34" t="s">
        <v>16</v>
      </c>
      <c r="F689" s="34" t="s">
        <v>210</v>
      </c>
      <c r="G689" s="21"/>
      <c r="H689" s="21"/>
      <c r="I689" s="21" t="s">
        <v>14</v>
      </c>
      <c r="J689" s="21" t="s">
        <v>20</v>
      </c>
      <c r="M689" s="12"/>
    </row>
    <row r="690" spans="1:13" ht="18" customHeight="1">
      <c r="A690" s="4">
        <v>689</v>
      </c>
      <c r="B690" s="37">
        <v>37507</v>
      </c>
      <c r="C690" s="34" t="s">
        <v>163</v>
      </c>
      <c r="D690" s="34" t="s">
        <v>7</v>
      </c>
      <c r="E690" s="34" t="s">
        <v>36</v>
      </c>
      <c r="F690" s="34" t="s">
        <v>175</v>
      </c>
      <c r="G690" s="21"/>
      <c r="H690" s="21"/>
      <c r="I690" s="21" t="s">
        <v>37</v>
      </c>
      <c r="J690" s="21" t="s">
        <v>19</v>
      </c>
      <c r="M690" s="12"/>
    </row>
    <row r="691" spans="1:13" ht="18" customHeight="1">
      <c r="A691" s="4">
        <v>690</v>
      </c>
      <c r="B691" s="37">
        <v>37508</v>
      </c>
      <c r="C691" s="34" t="s">
        <v>179</v>
      </c>
      <c r="D691" s="34" t="s">
        <v>148</v>
      </c>
      <c r="E691" s="34" t="s">
        <v>5</v>
      </c>
      <c r="F691" s="34" t="s">
        <v>183</v>
      </c>
      <c r="G691" s="21"/>
      <c r="H691" s="21"/>
      <c r="I691" s="21" t="s">
        <v>32</v>
      </c>
      <c r="J691" s="21" t="s">
        <v>228</v>
      </c>
      <c r="M691" s="12"/>
    </row>
    <row r="692" spans="1:13" ht="18" customHeight="1">
      <c r="A692" s="4">
        <v>691</v>
      </c>
      <c r="B692" s="37">
        <v>37508</v>
      </c>
      <c r="C692" s="34" t="s">
        <v>142</v>
      </c>
      <c r="D692" s="34" t="s">
        <v>50</v>
      </c>
      <c r="E692" s="34" t="s">
        <v>214</v>
      </c>
      <c r="F692" s="34" t="s">
        <v>161</v>
      </c>
      <c r="G692" s="21"/>
      <c r="H692" s="21"/>
      <c r="I692" s="21" t="s">
        <v>26</v>
      </c>
      <c r="J692" s="21" t="s">
        <v>8</v>
      </c>
      <c r="M692" s="12"/>
    </row>
    <row r="693" spans="1:13" ht="18" customHeight="1">
      <c r="A693" s="4">
        <v>692</v>
      </c>
      <c r="B693" s="37">
        <v>37508</v>
      </c>
      <c r="C693" s="34" t="s">
        <v>12</v>
      </c>
      <c r="D693" s="34" t="s">
        <v>238</v>
      </c>
      <c r="E693" s="34" t="s">
        <v>211</v>
      </c>
      <c r="F693" s="34" t="s">
        <v>131</v>
      </c>
      <c r="G693" s="21"/>
      <c r="H693" s="21"/>
      <c r="I693" s="21" t="s">
        <v>31</v>
      </c>
      <c r="J693" s="21" t="s">
        <v>227</v>
      </c>
      <c r="M693" s="12"/>
    </row>
    <row r="694" spans="1:13" ht="18" customHeight="1">
      <c r="A694" s="4">
        <v>693</v>
      </c>
      <c r="B694" s="37">
        <v>37509</v>
      </c>
      <c r="C694" s="34" t="s">
        <v>168</v>
      </c>
      <c r="D694" s="36" t="s">
        <v>233</v>
      </c>
      <c r="E694" s="34" t="s">
        <v>175</v>
      </c>
      <c r="F694" s="34" t="s">
        <v>218</v>
      </c>
      <c r="G694" s="21"/>
      <c r="H694" s="21"/>
      <c r="I694" s="21" t="s">
        <v>14</v>
      </c>
      <c r="J694" s="21" t="s">
        <v>38</v>
      </c>
      <c r="M694" s="12"/>
    </row>
    <row r="695" spans="1:13" ht="18" customHeight="1">
      <c r="A695" s="4">
        <v>694</v>
      </c>
      <c r="B695" s="37">
        <v>37509</v>
      </c>
      <c r="C695" s="34" t="s">
        <v>10</v>
      </c>
      <c r="D695" s="34" t="s">
        <v>72</v>
      </c>
      <c r="E695" s="34" t="s">
        <v>166</v>
      </c>
      <c r="F695" s="34" t="s">
        <v>46</v>
      </c>
      <c r="G695" s="21"/>
      <c r="H695" s="21"/>
      <c r="I695" s="21" t="s">
        <v>20</v>
      </c>
      <c r="J695" s="21" t="s">
        <v>37</v>
      </c>
      <c r="M695" s="12"/>
    </row>
    <row r="696" spans="1:13" ht="18" customHeight="1">
      <c r="A696" s="4">
        <v>695</v>
      </c>
      <c r="B696" s="37">
        <v>37509</v>
      </c>
      <c r="C696" s="36" t="s">
        <v>29</v>
      </c>
      <c r="D696" s="34" t="s">
        <v>131</v>
      </c>
      <c r="E696" s="34" t="s">
        <v>30</v>
      </c>
      <c r="F696" s="34" t="s">
        <v>211</v>
      </c>
      <c r="G696" s="21"/>
      <c r="H696" s="21"/>
      <c r="I696" s="21" t="s">
        <v>31</v>
      </c>
      <c r="J696" s="21" t="s">
        <v>227</v>
      </c>
      <c r="M696" s="13"/>
    </row>
    <row r="697" spans="1:13" ht="18" customHeight="1">
      <c r="A697" s="4">
        <v>696</v>
      </c>
      <c r="B697" s="37">
        <v>37509</v>
      </c>
      <c r="C697" s="34" t="s">
        <v>210</v>
      </c>
      <c r="D697" s="34" t="s">
        <v>27</v>
      </c>
      <c r="E697" s="34" t="s">
        <v>144</v>
      </c>
      <c r="F697" s="34" t="s">
        <v>21</v>
      </c>
      <c r="G697" s="21"/>
      <c r="H697" s="21"/>
      <c r="I697" s="21" t="s">
        <v>13</v>
      </c>
      <c r="J697" s="21" t="s">
        <v>19</v>
      </c>
      <c r="M697" s="12"/>
    </row>
    <row r="698" spans="1:13" ht="18" customHeight="1">
      <c r="A698" s="4">
        <v>697</v>
      </c>
      <c r="B698" s="37">
        <v>37509</v>
      </c>
      <c r="C698" s="34" t="s">
        <v>23</v>
      </c>
      <c r="D698" s="34" t="s">
        <v>214</v>
      </c>
      <c r="E698" s="34" t="s">
        <v>161</v>
      </c>
      <c r="F698" s="34" t="s">
        <v>146</v>
      </c>
      <c r="G698" s="21"/>
      <c r="H698" s="21"/>
      <c r="I698" s="21" t="s">
        <v>26</v>
      </c>
      <c r="J698" s="21" t="s">
        <v>8</v>
      </c>
      <c r="M698" s="12"/>
    </row>
    <row r="699" spans="1:13" ht="18" customHeight="1">
      <c r="A699" s="4">
        <v>698</v>
      </c>
      <c r="B699" s="37">
        <v>37509</v>
      </c>
      <c r="C699" s="34" t="s">
        <v>183</v>
      </c>
      <c r="D699" s="34" t="s">
        <v>213</v>
      </c>
      <c r="E699" s="34" t="s">
        <v>148</v>
      </c>
      <c r="F699" s="34" t="s">
        <v>5</v>
      </c>
      <c r="G699" s="21"/>
      <c r="H699" s="21"/>
      <c r="I699" s="21" t="s">
        <v>32</v>
      </c>
      <c r="J699" s="21" t="s">
        <v>228</v>
      </c>
      <c r="M699" s="12"/>
    </row>
    <row r="700" spans="1:13" ht="18" customHeight="1">
      <c r="A700" s="4">
        <v>699</v>
      </c>
      <c r="B700" s="37">
        <v>37510</v>
      </c>
      <c r="C700" s="34" t="s">
        <v>148</v>
      </c>
      <c r="D700" s="34" t="s">
        <v>5</v>
      </c>
      <c r="E700" s="34" t="s">
        <v>213</v>
      </c>
      <c r="F700" s="34" t="s">
        <v>179</v>
      </c>
      <c r="G700" s="21"/>
      <c r="H700" s="21"/>
      <c r="I700" s="21" t="s">
        <v>32</v>
      </c>
      <c r="J700" s="21" t="s">
        <v>228</v>
      </c>
      <c r="M700" s="12"/>
    </row>
    <row r="701" spans="1:13" ht="18" customHeight="1">
      <c r="A701" s="4">
        <v>700</v>
      </c>
      <c r="B701" s="37">
        <v>37510</v>
      </c>
      <c r="C701" s="34" t="s">
        <v>211</v>
      </c>
      <c r="D701" s="34" t="s">
        <v>12</v>
      </c>
      <c r="E701" s="34" t="s">
        <v>131</v>
      </c>
      <c r="F701" s="34" t="s">
        <v>238</v>
      </c>
      <c r="G701" s="21"/>
      <c r="H701" s="21"/>
      <c r="I701" s="21" t="s">
        <v>31</v>
      </c>
      <c r="J701" s="21" t="s">
        <v>227</v>
      </c>
      <c r="M701" s="12"/>
    </row>
    <row r="702" spans="1:13" ht="18" customHeight="1">
      <c r="A702" s="4">
        <v>701</v>
      </c>
      <c r="B702" s="37">
        <v>37510</v>
      </c>
      <c r="C702" s="34" t="s">
        <v>46</v>
      </c>
      <c r="D702" s="34" t="s">
        <v>4</v>
      </c>
      <c r="E702" s="34" t="s">
        <v>72</v>
      </c>
      <c r="F702" s="34" t="s">
        <v>166</v>
      </c>
      <c r="G702" s="21"/>
      <c r="H702" s="21"/>
      <c r="I702" s="21" t="s">
        <v>20</v>
      </c>
      <c r="J702" s="21" t="s">
        <v>37</v>
      </c>
      <c r="M702" s="12"/>
    </row>
    <row r="703" spans="1:13" ht="18" customHeight="1">
      <c r="A703" s="4">
        <v>702</v>
      </c>
      <c r="B703" s="37">
        <v>37510</v>
      </c>
      <c r="C703" s="34" t="s">
        <v>218</v>
      </c>
      <c r="D703" s="34" t="s">
        <v>17</v>
      </c>
      <c r="E703" s="34" t="s">
        <v>233</v>
      </c>
      <c r="F703" s="34" t="s">
        <v>175</v>
      </c>
      <c r="G703" s="21"/>
      <c r="H703" s="21"/>
      <c r="I703" s="21" t="s">
        <v>14</v>
      </c>
      <c r="J703" s="21" t="s">
        <v>38</v>
      </c>
      <c r="M703" s="12"/>
    </row>
    <row r="704" spans="1:13" ht="18" customHeight="1">
      <c r="A704" s="4">
        <v>703</v>
      </c>
      <c r="B704" s="37">
        <v>37510</v>
      </c>
      <c r="C704" s="34" t="s">
        <v>21</v>
      </c>
      <c r="D704" s="34" t="s">
        <v>163</v>
      </c>
      <c r="E704" s="34" t="s">
        <v>27</v>
      </c>
      <c r="F704" s="34" t="s">
        <v>144</v>
      </c>
      <c r="G704" s="21"/>
      <c r="H704" s="21"/>
      <c r="I704" s="21" t="s">
        <v>13</v>
      </c>
      <c r="J704" s="21" t="s">
        <v>19</v>
      </c>
      <c r="M704" s="12"/>
    </row>
    <row r="705" spans="1:13" ht="18" customHeight="1">
      <c r="A705" s="4">
        <v>704</v>
      </c>
      <c r="B705" s="37">
        <v>37510</v>
      </c>
      <c r="C705" s="34" t="s">
        <v>146</v>
      </c>
      <c r="D705" s="34" t="s">
        <v>47</v>
      </c>
      <c r="E705" s="34" t="s">
        <v>50</v>
      </c>
      <c r="F705" s="34" t="s">
        <v>185</v>
      </c>
      <c r="G705" s="21"/>
      <c r="H705" s="21"/>
      <c r="I705" s="21" t="s">
        <v>26</v>
      </c>
      <c r="J705" s="21" t="s">
        <v>8</v>
      </c>
      <c r="M705" s="12"/>
    </row>
    <row r="706" spans="1:13" ht="18" customHeight="1">
      <c r="A706" s="4">
        <v>705</v>
      </c>
      <c r="B706" s="37">
        <v>37511</v>
      </c>
      <c r="C706" s="34" t="s">
        <v>17</v>
      </c>
      <c r="D706" s="34" t="s">
        <v>168</v>
      </c>
      <c r="E706" s="34" t="s">
        <v>175</v>
      </c>
      <c r="F706" s="34" t="s">
        <v>233</v>
      </c>
      <c r="G706" s="21"/>
      <c r="H706" s="21"/>
      <c r="I706" s="21" t="s">
        <v>14</v>
      </c>
      <c r="J706" s="21" t="s">
        <v>38</v>
      </c>
      <c r="M706" s="12"/>
    </row>
    <row r="707" spans="1:13" ht="18" customHeight="1">
      <c r="A707" s="4">
        <v>706</v>
      </c>
      <c r="B707" s="37">
        <v>37512</v>
      </c>
      <c r="C707" s="34" t="s">
        <v>166</v>
      </c>
      <c r="D707" s="34" t="s">
        <v>10</v>
      </c>
      <c r="E707" s="34" t="s">
        <v>4</v>
      </c>
      <c r="F707" s="34" t="s">
        <v>6</v>
      </c>
      <c r="G707" s="21"/>
      <c r="H707" s="21"/>
      <c r="I707" s="21" t="s">
        <v>19</v>
      </c>
      <c r="J707" s="21" t="s">
        <v>20</v>
      </c>
      <c r="M707" s="12"/>
    </row>
    <row r="708" spans="1:13" ht="18" customHeight="1">
      <c r="A708" s="4">
        <v>707</v>
      </c>
      <c r="B708" s="37">
        <v>37512</v>
      </c>
      <c r="C708" s="34" t="s">
        <v>213</v>
      </c>
      <c r="D708" s="34" t="s">
        <v>29</v>
      </c>
      <c r="E708" s="34" t="s">
        <v>182</v>
      </c>
      <c r="F708" s="34" t="s">
        <v>131</v>
      </c>
      <c r="G708" s="21"/>
      <c r="H708" s="21"/>
      <c r="I708" s="21" t="s">
        <v>227</v>
      </c>
      <c r="J708" s="21" t="s">
        <v>32</v>
      </c>
      <c r="M708" s="12"/>
    </row>
    <row r="709" spans="1:13" ht="18" customHeight="1">
      <c r="A709" s="4">
        <v>708</v>
      </c>
      <c r="B709" s="37">
        <v>37512</v>
      </c>
      <c r="C709" s="34" t="s">
        <v>175</v>
      </c>
      <c r="D709" s="34" t="s">
        <v>35</v>
      </c>
      <c r="E709" s="34" t="s">
        <v>163</v>
      </c>
      <c r="F709" s="34" t="s">
        <v>168</v>
      </c>
      <c r="G709" s="21"/>
      <c r="H709" s="21"/>
      <c r="I709" s="21" t="s">
        <v>37</v>
      </c>
      <c r="J709" s="21" t="s">
        <v>38</v>
      </c>
      <c r="M709" s="12"/>
    </row>
    <row r="710" spans="1:13" ht="18" customHeight="1">
      <c r="A710" s="4">
        <v>709</v>
      </c>
      <c r="B710" s="37">
        <v>37512</v>
      </c>
      <c r="C710" s="34" t="s">
        <v>144</v>
      </c>
      <c r="D710" s="34" t="s">
        <v>210</v>
      </c>
      <c r="E710" s="34" t="s">
        <v>21</v>
      </c>
      <c r="F710" s="34" t="s">
        <v>72</v>
      </c>
      <c r="G710" s="21"/>
      <c r="H710" s="21"/>
      <c r="I710" s="21" t="s">
        <v>13</v>
      </c>
      <c r="J710" s="21" t="s">
        <v>14</v>
      </c>
      <c r="M710" s="12"/>
    </row>
    <row r="711" spans="1:13" ht="18" customHeight="1">
      <c r="A711" s="4">
        <v>710</v>
      </c>
      <c r="B711" s="37">
        <v>37512</v>
      </c>
      <c r="C711" s="34" t="s">
        <v>214</v>
      </c>
      <c r="D711" s="34" t="s">
        <v>24</v>
      </c>
      <c r="E711" s="34" t="s">
        <v>179</v>
      </c>
      <c r="F711" s="34" t="s">
        <v>5</v>
      </c>
      <c r="G711" s="21"/>
      <c r="H711" s="21"/>
      <c r="I711" s="21" t="s">
        <v>26</v>
      </c>
      <c r="J711" s="21" t="s">
        <v>31</v>
      </c>
      <c r="M711" s="12"/>
    </row>
    <row r="712" spans="1:13" ht="18" customHeight="1">
      <c r="A712" s="4">
        <v>711</v>
      </c>
      <c r="B712" s="37">
        <v>37513</v>
      </c>
      <c r="C712" s="34" t="s">
        <v>72</v>
      </c>
      <c r="D712" s="34" t="s">
        <v>46</v>
      </c>
      <c r="E712" s="34" t="s">
        <v>210</v>
      </c>
      <c r="F712" s="34" t="s">
        <v>21</v>
      </c>
      <c r="G712" s="21"/>
      <c r="H712" s="21"/>
      <c r="I712" s="21" t="s">
        <v>13</v>
      </c>
      <c r="J712" s="21" t="s">
        <v>14</v>
      </c>
      <c r="M712" s="12"/>
    </row>
    <row r="713" spans="1:13" ht="18" customHeight="1">
      <c r="A713" s="4">
        <v>712</v>
      </c>
      <c r="B713" s="37">
        <v>37513</v>
      </c>
      <c r="C713" s="34" t="s">
        <v>35</v>
      </c>
      <c r="D713" s="34" t="s">
        <v>16</v>
      </c>
      <c r="E713" s="34" t="s">
        <v>168</v>
      </c>
      <c r="F713" s="34" t="s">
        <v>163</v>
      </c>
      <c r="G713" s="21"/>
      <c r="H713" s="21"/>
      <c r="I713" s="21" t="s">
        <v>37</v>
      </c>
      <c r="J713" s="21" t="s">
        <v>38</v>
      </c>
      <c r="M713" s="12"/>
    </row>
    <row r="714" spans="1:13" ht="18" customHeight="1">
      <c r="A714" s="4">
        <v>713</v>
      </c>
      <c r="B714" s="37">
        <v>37513</v>
      </c>
      <c r="C714" s="34" t="s">
        <v>5</v>
      </c>
      <c r="D714" s="34" t="s">
        <v>179</v>
      </c>
      <c r="E714" s="36" t="s">
        <v>161</v>
      </c>
      <c r="F714" s="34" t="s">
        <v>24</v>
      </c>
      <c r="G714" s="21"/>
      <c r="H714" s="21"/>
      <c r="I714" s="21" t="s">
        <v>26</v>
      </c>
      <c r="J714" s="21" t="s">
        <v>31</v>
      </c>
      <c r="M714" s="12"/>
    </row>
    <row r="715" spans="1:13" ht="18" customHeight="1">
      <c r="A715" s="4">
        <v>714</v>
      </c>
      <c r="B715" s="37">
        <v>37513</v>
      </c>
      <c r="C715" s="34" t="s">
        <v>6</v>
      </c>
      <c r="D715" s="34" t="s">
        <v>218</v>
      </c>
      <c r="E715" s="34" t="s">
        <v>10</v>
      </c>
      <c r="F715" s="34" t="s">
        <v>4</v>
      </c>
      <c r="G715" s="21"/>
      <c r="H715" s="21"/>
      <c r="I715" s="21" t="s">
        <v>19</v>
      </c>
      <c r="J715" s="21" t="s">
        <v>20</v>
      </c>
      <c r="M715" s="12"/>
    </row>
    <row r="716" spans="1:13" ht="18" customHeight="1">
      <c r="A716" s="4">
        <v>715</v>
      </c>
      <c r="B716" s="37">
        <v>37513</v>
      </c>
      <c r="C716" s="34" t="s">
        <v>185</v>
      </c>
      <c r="D716" s="36" t="s">
        <v>23</v>
      </c>
      <c r="E716" s="34" t="s">
        <v>142</v>
      </c>
      <c r="F716" s="34" t="s">
        <v>50</v>
      </c>
      <c r="G716" s="21"/>
      <c r="H716" s="21"/>
      <c r="I716" s="21" t="s">
        <v>228</v>
      </c>
      <c r="J716" s="21" t="s">
        <v>8</v>
      </c>
      <c r="M716" s="12"/>
    </row>
    <row r="717" spans="1:13" ht="18" customHeight="1">
      <c r="A717" s="4">
        <v>716</v>
      </c>
      <c r="B717" s="37">
        <v>37513</v>
      </c>
      <c r="C717" s="34" t="s">
        <v>131</v>
      </c>
      <c r="D717" s="34" t="s">
        <v>182</v>
      </c>
      <c r="E717" s="34" t="s">
        <v>153</v>
      </c>
      <c r="F717" s="34" t="s">
        <v>29</v>
      </c>
      <c r="G717" s="21"/>
      <c r="H717" s="21"/>
      <c r="I717" s="21" t="s">
        <v>227</v>
      </c>
      <c r="J717" s="21" t="s">
        <v>32</v>
      </c>
      <c r="M717" s="12"/>
    </row>
    <row r="718" spans="1:13" ht="18" customHeight="1">
      <c r="A718" s="4">
        <v>717</v>
      </c>
      <c r="B718" s="37">
        <v>37514</v>
      </c>
      <c r="C718" s="34" t="s">
        <v>4</v>
      </c>
      <c r="D718" s="34" t="s">
        <v>166</v>
      </c>
      <c r="E718" s="34" t="s">
        <v>218</v>
      </c>
      <c r="F718" s="34" t="s">
        <v>10</v>
      </c>
      <c r="G718" s="21"/>
      <c r="H718" s="21"/>
      <c r="I718" s="21" t="s">
        <v>19</v>
      </c>
      <c r="J718" s="21" t="s">
        <v>20</v>
      </c>
      <c r="M718" s="12"/>
    </row>
    <row r="719" spans="1:13" ht="18" customHeight="1">
      <c r="A719" s="4">
        <v>718</v>
      </c>
      <c r="B719" s="37">
        <v>37514</v>
      </c>
      <c r="C719" s="34" t="s">
        <v>153</v>
      </c>
      <c r="D719" s="34" t="s">
        <v>213</v>
      </c>
      <c r="E719" s="34" t="s">
        <v>29</v>
      </c>
      <c r="F719" s="34" t="s">
        <v>182</v>
      </c>
      <c r="G719" s="21"/>
      <c r="H719" s="21"/>
      <c r="I719" s="21" t="s">
        <v>227</v>
      </c>
      <c r="J719" s="21" t="s">
        <v>32</v>
      </c>
      <c r="M719" s="12"/>
    </row>
    <row r="720" spans="1:13" ht="18" customHeight="1">
      <c r="A720" s="4">
        <v>719</v>
      </c>
      <c r="B720" s="37">
        <v>37514</v>
      </c>
      <c r="C720" s="34" t="s">
        <v>24</v>
      </c>
      <c r="D720" s="34" t="s">
        <v>161</v>
      </c>
      <c r="E720" s="34" t="s">
        <v>214</v>
      </c>
      <c r="F720" s="34" t="s">
        <v>179</v>
      </c>
      <c r="G720" s="21"/>
      <c r="H720" s="21"/>
      <c r="I720" s="21" t="s">
        <v>26</v>
      </c>
      <c r="J720" s="21" t="s">
        <v>31</v>
      </c>
      <c r="M720" s="12"/>
    </row>
    <row r="721" spans="1:13" ht="18" customHeight="1">
      <c r="A721" s="4">
        <v>720</v>
      </c>
      <c r="B721" s="37">
        <v>37514</v>
      </c>
      <c r="C721" s="34" t="s">
        <v>50</v>
      </c>
      <c r="D721" s="34" t="s">
        <v>142</v>
      </c>
      <c r="E721" s="34" t="s">
        <v>146</v>
      </c>
      <c r="F721" s="34" t="s">
        <v>23</v>
      </c>
      <c r="G721" s="21"/>
      <c r="H721" s="21"/>
      <c r="I721" s="21" t="s">
        <v>228</v>
      </c>
      <c r="J721" s="21" t="s">
        <v>8</v>
      </c>
      <c r="M721" s="12"/>
    </row>
    <row r="722" spans="1:13" ht="18" customHeight="1">
      <c r="A722" s="4">
        <v>721</v>
      </c>
      <c r="B722" s="37">
        <v>37514</v>
      </c>
      <c r="C722" s="34" t="s">
        <v>21</v>
      </c>
      <c r="D722" s="34" t="s">
        <v>144</v>
      </c>
      <c r="E722" s="34" t="s">
        <v>46</v>
      </c>
      <c r="F722" s="34" t="s">
        <v>210</v>
      </c>
      <c r="G722" s="21"/>
      <c r="H722" s="21"/>
      <c r="I722" s="21" t="s">
        <v>13</v>
      </c>
      <c r="J722" s="21" t="s">
        <v>14</v>
      </c>
      <c r="M722" s="12"/>
    </row>
    <row r="723" spans="1:13" ht="18" customHeight="1">
      <c r="A723" s="4">
        <v>722</v>
      </c>
      <c r="B723" s="37">
        <v>37514</v>
      </c>
      <c r="C723" s="34" t="s">
        <v>163</v>
      </c>
      <c r="D723" s="34" t="s">
        <v>168</v>
      </c>
      <c r="E723" s="34" t="s">
        <v>16</v>
      </c>
      <c r="F723" s="34" t="s">
        <v>175</v>
      </c>
      <c r="G723" s="21"/>
      <c r="H723" s="21"/>
      <c r="I723" s="21" t="s">
        <v>37</v>
      </c>
      <c r="J723" s="21" t="s">
        <v>38</v>
      </c>
      <c r="M723" s="12"/>
    </row>
    <row r="724" spans="1:13" ht="18" customHeight="1">
      <c r="A724" s="4">
        <v>723</v>
      </c>
      <c r="B724" s="37">
        <v>37515</v>
      </c>
      <c r="C724" s="34" t="s">
        <v>10</v>
      </c>
      <c r="D724" s="34" t="s">
        <v>35</v>
      </c>
      <c r="E724" s="34" t="s">
        <v>175</v>
      </c>
      <c r="F724" s="34" t="s">
        <v>218</v>
      </c>
      <c r="G724" s="21"/>
      <c r="H724" s="21"/>
      <c r="I724" s="21" t="s">
        <v>20</v>
      </c>
      <c r="J724" s="21" t="s">
        <v>38</v>
      </c>
      <c r="M724" s="12"/>
    </row>
    <row r="725" spans="1:13" ht="18" customHeight="1">
      <c r="A725" s="4">
        <v>724</v>
      </c>
      <c r="B725" s="37">
        <v>37515</v>
      </c>
      <c r="C725" s="36" t="s">
        <v>210</v>
      </c>
      <c r="D725" s="34" t="s">
        <v>72</v>
      </c>
      <c r="E725" s="34" t="s">
        <v>144</v>
      </c>
      <c r="F725" s="34" t="s">
        <v>46</v>
      </c>
      <c r="G725" s="21"/>
      <c r="H725" s="21"/>
      <c r="I725" s="21" t="s">
        <v>37</v>
      </c>
      <c r="J725" s="21" t="s">
        <v>13</v>
      </c>
      <c r="M725" s="13"/>
    </row>
    <row r="726" spans="1:13" ht="18" customHeight="1">
      <c r="A726" s="4">
        <v>725</v>
      </c>
      <c r="B726" s="37">
        <v>37515</v>
      </c>
      <c r="C726" s="34" t="s">
        <v>23</v>
      </c>
      <c r="D726" s="34" t="s">
        <v>146</v>
      </c>
      <c r="E726" s="34" t="s">
        <v>185</v>
      </c>
      <c r="F726" s="34" t="s">
        <v>142</v>
      </c>
      <c r="G726" s="21"/>
      <c r="H726" s="21"/>
      <c r="I726" s="21" t="s">
        <v>228</v>
      </c>
      <c r="J726" s="21" t="s">
        <v>26</v>
      </c>
      <c r="M726" s="12"/>
    </row>
    <row r="727" spans="1:13" ht="18" customHeight="1">
      <c r="A727" s="4">
        <v>726</v>
      </c>
      <c r="B727" s="37">
        <v>37515</v>
      </c>
      <c r="C727" s="34" t="s">
        <v>12</v>
      </c>
      <c r="D727" s="34" t="s">
        <v>5</v>
      </c>
      <c r="E727" s="34" t="s">
        <v>213</v>
      </c>
      <c r="F727" s="34" t="s">
        <v>47</v>
      </c>
      <c r="G727" s="21"/>
      <c r="H727" s="21"/>
      <c r="I727" s="21" t="s">
        <v>32</v>
      </c>
      <c r="J727" s="21" t="s">
        <v>31</v>
      </c>
      <c r="M727" s="12"/>
    </row>
    <row r="728" spans="1:13" ht="18" customHeight="1">
      <c r="A728" s="4">
        <v>727</v>
      </c>
      <c r="B728" s="37">
        <v>37516</v>
      </c>
      <c r="C728" s="34" t="s">
        <v>47</v>
      </c>
      <c r="D728" s="34" t="s">
        <v>179</v>
      </c>
      <c r="E728" s="34" t="s">
        <v>12</v>
      </c>
      <c r="F728" s="34" t="s">
        <v>5</v>
      </c>
      <c r="G728" s="21"/>
      <c r="H728" s="21"/>
      <c r="I728" s="21" t="s">
        <v>32</v>
      </c>
      <c r="J728" s="21" t="s">
        <v>31</v>
      </c>
      <c r="M728" s="12"/>
    </row>
    <row r="729" spans="1:13" ht="18" customHeight="1">
      <c r="A729" s="4">
        <v>728</v>
      </c>
      <c r="B729" s="37">
        <v>37516</v>
      </c>
      <c r="C729" s="34" t="s">
        <v>46</v>
      </c>
      <c r="D729" s="34" t="s">
        <v>27</v>
      </c>
      <c r="E729" s="34" t="s">
        <v>72</v>
      </c>
      <c r="F729" s="34" t="s">
        <v>144</v>
      </c>
      <c r="G729" s="21"/>
      <c r="H729" s="21"/>
      <c r="I729" s="21" t="s">
        <v>37</v>
      </c>
      <c r="J729" s="21" t="s">
        <v>13</v>
      </c>
      <c r="M729" s="12"/>
    </row>
    <row r="730" spans="1:13" ht="18" customHeight="1">
      <c r="A730" s="4">
        <v>729</v>
      </c>
      <c r="B730" s="37">
        <v>37516</v>
      </c>
      <c r="C730" s="34" t="s">
        <v>218</v>
      </c>
      <c r="D730" s="34" t="s">
        <v>43</v>
      </c>
      <c r="E730" s="34" t="s">
        <v>35</v>
      </c>
      <c r="F730" s="34" t="s">
        <v>175</v>
      </c>
      <c r="G730" s="21"/>
      <c r="H730" s="21"/>
      <c r="I730" s="21" t="s">
        <v>20</v>
      </c>
      <c r="J730" s="21" t="s">
        <v>38</v>
      </c>
      <c r="M730" s="12"/>
    </row>
    <row r="731" spans="1:13" ht="18" customHeight="1">
      <c r="A731" s="4">
        <v>730</v>
      </c>
      <c r="B731" s="37">
        <v>37516</v>
      </c>
      <c r="C731" s="34" t="s">
        <v>142</v>
      </c>
      <c r="D731" s="34" t="s">
        <v>185</v>
      </c>
      <c r="E731" s="34" t="s">
        <v>50</v>
      </c>
      <c r="F731" s="34" t="s">
        <v>146</v>
      </c>
      <c r="G731" s="21"/>
      <c r="H731" s="21"/>
      <c r="I731" s="21" t="s">
        <v>228</v>
      </c>
      <c r="J731" s="21" t="s">
        <v>26</v>
      </c>
      <c r="M731" s="12"/>
    </row>
    <row r="732" spans="1:13" ht="18" customHeight="1">
      <c r="A732" s="4">
        <v>731</v>
      </c>
      <c r="B732" s="37">
        <v>37517</v>
      </c>
      <c r="C732" s="34" t="s">
        <v>166</v>
      </c>
      <c r="D732" s="34" t="s">
        <v>168</v>
      </c>
      <c r="E732" s="34" t="s">
        <v>36</v>
      </c>
      <c r="F732" s="34" t="s">
        <v>6</v>
      </c>
      <c r="G732" s="21"/>
      <c r="H732" s="21"/>
      <c r="I732" s="21" t="s">
        <v>14</v>
      </c>
      <c r="J732" s="21" t="s">
        <v>19</v>
      </c>
      <c r="M732" s="12"/>
    </row>
    <row r="733" spans="1:13" ht="18" customHeight="1">
      <c r="A733" s="4">
        <v>732</v>
      </c>
      <c r="B733" s="37">
        <v>37517</v>
      </c>
      <c r="C733" s="34" t="s">
        <v>179</v>
      </c>
      <c r="D733" s="34" t="s">
        <v>12</v>
      </c>
      <c r="E733" s="34" t="s">
        <v>5</v>
      </c>
      <c r="F733" s="34" t="s">
        <v>213</v>
      </c>
      <c r="G733" s="21"/>
      <c r="H733" s="21"/>
      <c r="I733" s="21" t="s">
        <v>32</v>
      </c>
      <c r="J733" s="21" t="s">
        <v>31</v>
      </c>
      <c r="M733" s="12"/>
    </row>
    <row r="734" spans="1:13" ht="18" customHeight="1">
      <c r="A734" s="4">
        <v>733</v>
      </c>
      <c r="B734" s="37">
        <v>37517</v>
      </c>
      <c r="C734" s="34" t="s">
        <v>175</v>
      </c>
      <c r="D734" s="34" t="s">
        <v>10</v>
      </c>
      <c r="E734" s="34" t="s">
        <v>43</v>
      </c>
      <c r="F734" s="34" t="s">
        <v>35</v>
      </c>
      <c r="G734" s="21"/>
      <c r="H734" s="21"/>
      <c r="I734" s="21" t="s">
        <v>20</v>
      </c>
      <c r="J734" s="21" t="s">
        <v>38</v>
      </c>
      <c r="M734" s="12"/>
    </row>
    <row r="735" spans="1:13" ht="18" customHeight="1">
      <c r="A735" s="4">
        <v>734</v>
      </c>
      <c r="B735" s="37">
        <v>37517</v>
      </c>
      <c r="C735" s="34" t="s">
        <v>29</v>
      </c>
      <c r="D735" s="34" t="s">
        <v>238</v>
      </c>
      <c r="E735" s="34" t="s">
        <v>211</v>
      </c>
      <c r="F735" s="34" t="s">
        <v>131</v>
      </c>
      <c r="G735" s="21"/>
      <c r="H735" s="21"/>
      <c r="I735" s="21" t="s">
        <v>8</v>
      </c>
      <c r="J735" s="21" t="s">
        <v>227</v>
      </c>
      <c r="M735" s="12"/>
    </row>
    <row r="736" spans="1:13" ht="18" customHeight="1">
      <c r="A736" s="4">
        <v>735</v>
      </c>
      <c r="B736" s="37">
        <v>37517</v>
      </c>
      <c r="C736" s="34" t="s">
        <v>144</v>
      </c>
      <c r="D736" s="34" t="s">
        <v>210</v>
      </c>
      <c r="E736" s="34" t="s">
        <v>27</v>
      </c>
      <c r="F736" s="34" t="s">
        <v>72</v>
      </c>
      <c r="G736" s="21"/>
      <c r="H736" s="21"/>
      <c r="I736" s="21" t="s">
        <v>37</v>
      </c>
      <c r="J736" s="21" t="s">
        <v>13</v>
      </c>
      <c r="M736" s="12"/>
    </row>
    <row r="737" spans="1:13" ht="18" customHeight="1">
      <c r="A737" s="4">
        <v>736</v>
      </c>
      <c r="B737" s="37">
        <v>37517</v>
      </c>
      <c r="C737" s="34" t="s">
        <v>146</v>
      </c>
      <c r="D737" s="34" t="s">
        <v>50</v>
      </c>
      <c r="E737" s="34" t="s">
        <v>23</v>
      </c>
      <c r="F737" s="34" t="s">
        <v>185</v>
      </c>
      <c r="G737" s="21"/>
      <c r="H737" s="21"/>
      <c r="I737" s="21" t="s">
        <v>228</v>
      </c>
      <c r="J737" s="21" t="s">
        <v>26</v>
      </c>
      <c r="M737" s="12"/>
    </row>
    <row r="738" spans="1:13" ht="18" customHeight="1">
      <c r="A738" s="4">
        <v>737</v>
      </c>
      <c r="B738" s="37">
        <v>37519</v>
      </c>
      <c r="C738" s="34" t="s">
        <v>161</v>
      </c>
      <c r="D738" s="34" t="s">
        <v>214</v>
      </c>
      <c r="E738" s="34" t="s">
        <v>24</v>
      </c>
      <c r="F738" s="34" t="s">
        <v>153</v>
      </c>
      <c r="G738" s="21"/>
      <c r="H738" s="21"/>
      <c r="I738" s="21" t="s">
        <v>26</v>
      </c>
      <c r="J738" s="21" t="s">
        <v>227</v>
      </c>
      <c r="M738" s="12"/>
    </row>
    <row r="739" spans="1:13" ht="18" customHeight="1">
      <c r="A739" s="4">
        <v>738</v>
      </c>
      <c r="B739" s="37">
        <v>37519</v>
      </c>
      <c r="C739" s="34" t="s">
        <v>72</v>
      </c>
      <c r="D739" s="34" t="s">
        <v>46</v>
      </c>
      <c r="E739" s="34" t="s">
        <v>210</v>
      </c>
      <c r="F739" s="34" t="s">
        <v>7</v>
      </c>
      <c r="G739" s="21"/>
      <c r="H739" s="21"/>
      <c r="I739" s="21" t="s">
        <v>38</v>
      </c>
      <c r="J739" s="21" t="s">
        <v>19</v>
      </c>
      <c r="M739" s="12"/>
    </row>
    <row r="740" spans="1:13" ht="18" customHeight="1">
      <c r="A740" s="4">
        <v>739</v>
      </c>
      <c r="B740" s="37">
        <v>37519</v>
      </c>
      <c r="C740" s="34" t="s">
        <v>35</v>
      </c>
      <c r="D740" s="34" t="s">
        <v>17</v>
      </c>
      <c r="E740" s="34" t="s">
        <v>10</v>
      </c>
      <c r="F740" s="34" t="s">
        <v>4</v>
      </c>
      <c r="G740" s="21"/>
      <c r="H740" s="21"/>
      <c r="I740" s="21" t="s">
        <v>14</v>
      </c>
      <c r="J740" s="21" t="s">
        <v>37</v>
      </c>
      <c r="M740" s="12"/>
    </row>
    <row r="741" spans="1:13" ht="18" customHeight="1">
      <c r="A741" s="4">
        <v>740</v>
      </c>
      <c r="B741" s="37">
        <v>37519</v>
      </c>
      <c r="C741" s="34" t="s">
        <v>213</v>
      </c>
      <c r="D741" s="34" t="s">
        <v>148</v>
      </c>
      <c r="E741" s="34" t="s">
        <v>131</v>
      </c>
      <c r="F741" s="34" t="s">
        <v>12</v>
      </c>
      <c r="G741" s="21"/>
      <c r="H741" s="21"/>
      <c r="I741" s="21" t="s">
        <v>8</v>
      </c>
      <c r="J741" s="21" t="s">
        <v>32</v>
      </c>
      <c r="M741" s="12"/>
    </row>
    <row r="742" spans="1:13" ht="18" customHeight="1">
      <c r="A742" s="4">
        <v>741</v>
      </c>
      <c r="B742" s="37">
        <v>37519</v>
      </c>
      <c r="C742" s="34" t="s">
        <v>211</v>
      </c>
      <c r="D742" s="34" t="s">
        <v>30</v>
      </c>
      <c r="E742" s="34" t="s">
        <v>47</v>
      </c>
      <c r="F742" s="34" t="s">
        <v>179</v>
      </c>
      <c r="G742" s="21"/>
      <c r="H742" s="21"/>
      <c r="I742" s="21" t="s">
        <v>31</v>
      </c>
      <c r="J742" s="21" t="s">
        <v>228</v>
      </c>
      <c r="M742" s="12"/>
    </row>
    <row r="743" spans="1:13" ht="18" customHeight="1">
      <c r="A743" s="4">
        <v>742</v>
      </c>
      <c r="B743" s="37">
        <v>37519</v>
      </c>
      <c r="C743" s="34" t="s">
        <v>22</v>
      </c>
      <c r="D743" s="34" t="s">
        <v>16</v>
      </c>
      <c r="E743" s="34" t="s">
        <v>33</v>
      </c>
      <c r="F743" s="34" t="s">
        <v>163</v>
      </c>
      <c r="G743" s="21"/>
      <c r="H743" s="21"/>
      <c r="I743" s="21" t="s">
        <v>20</v>
      </c>
      <c r="J743" s="21" t="s">
        <v>13</v>
      </c>
      <c r="M743" s="12"/>
    </row>
    <row r="744" spans="1:13" ht="18" customHeight="1">
      <c r="A744" s="4">
        <v>743</v>
      </c>
      <c r="B744" s="37">
        <v>37520</v>
      </c>
      <c r="C744" s="34" t="s">
        <v>4</v>
      </c>
      <c r="D744" s="34" t="s">
        <v>175</v>
      </c>
      <c r="E744" s="34" t="s">
        <v>17</v>
      </c>
      <c r="F744" s="34" t="s">
        <v>10</v>
      </c>
      <c r="G744" s="21"/>
      <c r="H744" s="21"/>
      <c r="I744" s="21" t="s">
        <v>14</v>
      </c>
      <c r="J744" s="21" t="s">
        <v>37</v>
      </c>
      <c r="M744" s="12"/>
    </row>
    <row r="745" spans="1:13" ht="18" customHeight="1">
      <c r="A745" s="4">
        <v>744</v>
      </c>
      <c r="B745" s="37">
        <v>37520</v>
      </c>
      <c r="C745" s="34" t="s">
        <v>7</v>
      </c>
      <c r="D745" s="34" t="s">
        <v>144</v>
      </c>
      <c r="E745" s="34" t="s">
        <v>46</v>
      </c>
      <c r="F745" s="34" t="s">
        <v>210</v>
      </c>
      <c r="G745" s="21"/>
      <c r="H745" s="21"/>
      <c r="I745" s="21" t="s">
        <v>38</v>
      </c>
      <c r="J745" s="21" t="s">
        <v>19</v>
      </c>
      <c r="M745" s="12"/>
    </row>
    <row r="746" spans="1:13" ht="18" customHeight="1">
      <c r="A746" s="4">
        <v>745</v>
      </c>
      <c r="B746" s="37">
        <v>37520</v>
      </c>
      <c r="C746" s="34" t="s">
        <v>5</v>
      </c>
      <c r="D746" s="34" t="s">
        <v>47</v>
      </c>
      <c r="E746" s="34" t="s">
        <v>179</v>
      </c>
      <c r="F746" s="34" t="s">
        <v>238</v>
      </c>
      <c r="G746" s="21"/>
      <c r="H746" s="21"/>
      <c r="I746" s="21" t="s">
        <v>31</v>
      </c>
      <c r="J746" s="21" t="s">
        <v>228</v>
      </c>
      <c r="M746" s="12"/>
    </row>
    <row r="747" spans="1:13" ht="18" customHeight="1">
      <c r="A747" s="4">
        <v>746</v>
      </c>
      <c r="B747" s="37">
        <v>37520</v>
      </c>
      <c r="C747" s="34" t="s">
        <v>131</v>
      </c>
      <c r="D747" s="34" t="s">
        <v>29</v>
      </c>
      <c r="E747" s="34" t="s">
        <v>12</v>
      </c>
      <c r="F747" s="34" t="s">
        <v>148</v>
      </c>
      <c r="G747" s="21"/>
      <c r="H747" s="21"/>
      <c r="I747" s="21" t="s">
        <v>8</v>
      </c>
      <c r="J747" s="21" t="s">
        <v>32</v>
      </c>
      <c r="M747" s="12"/>
    </row>
    <row r="748" spans="1:13" ht="18" customHeight="1">
      <c r="A748" s="4">
        <v>747</v>
      </c>
      <c r="B748" s="37">
        <v>37520</v>
      </c>
      <c r="C748" s="34" t="s">
        <v>24</v>
      </c>
      <c r="D748" s="34" t="s">
        <v>153</v>
      </c>
      <c r="E748" s="34" t="s">
        <v>182</v>
      </c>
      <c r="F748" s="34" t="s">
        <v>142</v>
      </c>
      <c r="G748" s="21"/>
      <c r="H748" s="21"/>
      <c r="I748" s="21" t="s">
        <v>26</v>
      </c>
      <c r="J748" s="21" t="s">
        <v>227</v>
      </c>
      <c r="M748" s="12"/>
    </row>
    <row r="749" spans="1:13" ht="18" customHeight="1">
      <c r="A749" s="4">
        <v>748</v>
      </c>
      <c r="B749" s="37">
        <v>37520</v>
      </c>
      <c r="C749" s="34" t="s">
        <v>163</v>
      </c>
      <c r="D749" s="34" t="s">
        <v>233</v>
      </c>
      <c r="E749" s="34" t="s">
        <v>16</v>
      </c>
      <c r="F749" s="34" t="s">
        <v>33</v>
      </c>
      <c r="G749" s="21"/>
      <c r="H749" s="21"/>
      <c r="I749" s="21" t="s">
        <v>20</v>
      </c>
      <c r="J749" s="21" t="s">
        <v>13</v>
      </c>
      <c r="M749" s="12"/>
    </row>
    <row r="750" spans="1:13" ht="18" customHeight="1">
      <c r="A750" s="4">
        <v>749</v>
      </c>
      <c r="B750" s="37">
        <v>37521</v>
      </c>
      <c r="C750" s="34" t="s">
        <v>229</v>
      </c>
      <c r="D750" s="34" t="s">
        <v>161</v>
      </c>
      <c r="E750" s="34" t="s">
        <v>185</v>
      </c>
      <c r="F750" s="34" t="s">
        <v>214</v>
      </c>
      <c r="G750" s="21"/>
      <c r="H750" s="21"/>
      <c r="I750" s="21" t="s">
        <v>26</v>
      </c>
      <c r="J750" s="21" t="s">
        <v>227</v>
      </c>
      <c r="M750" s="12"/>
    </row>
    <row r="751" spans="1:13" ht="18" customHeight="1">
      <c r="A751" s="4">
        <v>750</v>
      </c>
      <c r="B751" s="37">
        <v>37521</v>
      </c>
      <c r="C751" s="34" t="s">
        <v>10</v>
      </c>
      <c r="D751" s="34" t="s">
        <v>35</v>
      </c>
      <c r="E751" s="34" t="s">
        <v>175</v>
      </c>
      <c r="F751" s="34" t="s">
        <v>17</v>
      </c>
      <c r="G751" s="21"/>
      <c r="H751" s="21"/>
      <c r="I751" s="21" t="s">
        <v>14</v>
      </c>
      <c r="J751" s="21" t="s">
        <v>37</v>
      </c>
      <c r="M751" s="12"/>
    </row>
    <row r="752" spans="1:13" ht="18" customHeight="1">
      <c r="A752" s="4">
        <v>751</v>
      </c>
      <c r="B752" s="37">
        <v>37521</v>
      </c>
      <c r="C752" s="34" t="s">
        <v>210</v>
      </c>
      <c r="D752" s="34" t="s">
        <v>72</v>
      </c>
      <c r="E752" s="34" t="s">
        <v>144</v>
      </c>
      <c r="F752" s="34" t="s">
        <v>46</v>
      </c>
      <c r="G752" s="21"/>
      <c r="H752" s="21"/>
      <c r="I752" s="21" t="s">
        <v>38</v>
      </c>
      <c r="J752" s="21" t="s">
        <v>19</v>
      </c>
      <c r="M752" s="12"/>
    </row>
    <row r="753" spans="1:13" ht="18" customHeight="1">
      <c r="A753" s="4">
        <v>752</v>
      </c>
      <c r="B753" s="37">
        <v>37521</v>
      </c>
      <c r="C753" s="34" t="s">
        <v>238</v>
      </c>
      <c r="D753" s="34" t="s">
        <v>179</v>
      </c>
      <c r="E753" s="36" t="s">
        <v>211</v>
      </c>
      <c r="F753" s="34" t="s">
        <v>47</v>
      </c>
      <c r="G753" s="21"/>
      <c r="H753" s="21"/>
      <c r="I753" s="21" t="s">
        <v>31</v>
      </c>
      <c r="J753" s="21" t="s">
        <v>228</v>
      </c>
      <c r="M753" s="12"/>
    </row>
    <row r="754" spans="1:13" ht="18" customHeight="1">
      <c r="A754" s="4">
        <v>753</v>
      </c>
      <c r="B754" s="37">
        <v>37521</v>
      </c>
      <c r="C754" s="34" t="s">
        <v>33</v>
      </c>
      <c r="D754" s="34" t="s">
        <v>22</v>
      </c>
      <c r="E754" s="34" t="s">
        <v>233</v>
      </c>
      <c r="F754" s="34" t="s">
        <v>163</v>
      </c>
      <c r="G754" s="21"/>
      <c r="H754" s="21"/>
      <c r="I754" s="21" t="s">
        <v>20</v>
      </c>
      <c r="J754" s="21" t="s">
        <v>13</v>
      </c>
      <c r="M754" s="12"/>
    </row>
    <row r="755" spans="1:13" ht="18" customHeight="1">
      <c r="A755" s="4">
        <v>754</v>
      </c>
      <c r="B755" s="37">
        <v>37521</v>
      </c>
      <c r="C755" s="34" t="s">
        <v>12</v>
      </c>
      <c r="D755" s="34" t="s">
        <v>213</v>
      </c>
      <c r="E755" s="34" t="s">
        <v>148</v>
      </c>
      <c r="F755" s="34" t="s">
        <v>29</v>
      </c>
      <c r="G755" s="21"/>
      <c r="H755" s="21"/>
      <c r="I755" s="21" t="s">
        <v>8</v>
      </c>
      <c r="J755" s="21" t="s">
        <v>32</v>
      </c>
      <c r="M755" s="12"/>
    </row>
    <row r="756" spans="1:13" ht="18" customHeight="1">
      <c r="A756" s="4">
        <v>755</v>
      </c>
      <c r="B756" s="37">
        <v>37522</v>
      </c>
      <c r="C756" s="34" t="s">
        <v>148</v>
      </c>
      <c r="D756" s="34" t="s">
        <v>5</v>
      </c>
      <c r="E756" s="34" t="s">
        <v>30</v>
      </c>
      <c r="F756" s="34" t="s">
        <v>131</v>
      </c>
      <c r="G756" s="21"/>
      <c r="H756" s="21"/>
      <c r="I756" s="21" t="s">
        <v>31</v>
      </c>
      <c r="J756" s="21" t="s">
        <v>8</v>
      </c>
      <c r="M756" s="12"/>
    </row>
    <row r="757" spans="1:13" ht="18" customHeight="1">
      <c r="A757" s="4">
        <v>756</v>
      </c>
      <c r="B757" s="37">
        <v>37522</v>
      </c>
      <c r="C757" s="34" t="s">
        <v>153</v>
      </c>
      <c r="D757" s="34" t="s">
        <v>24</v>
      </c>
      <c r="E757" s="34" t="s">
        <v>161</v>
      </c>
      <c r="F757" s="34" t="s">
        <v>182</v>
      </c>
      <c r="G757" s="21"/>
      <c r="H757" s="21"/>
      <c r="I757" s="21" t="s">
        <v>26</v>
      </c>
      <c r="J757" s="21" t="s">
        <v>32</v>
      </c>
      <c r="M757" s="12"/>
    </row>
    <row r="758" spans="1:13" ht="18" customHeight="1">
      <c r="A758" s="4">
        <v>757</v>
      </c>
      <c r="B758" s="37">
        <v>37522</v>
      </c>
      <c r="C758" s="34" t="s">
        <v>46</v>
      </c>
      <c r="D758" s="34" t="s">
        <v>163</v>
      </c>
      <c r="E758" s="34" t="s">
        <v>72</v>
      </c>
      <c r="F758" s="34" t="s">
        <v>166</v>
      </c>
      <c r="G758" s="21"/>
      <c r="H758" s="21"/>
      <c r="I758" s="21" t="s">
        <v>38</v>
      </c>
      <c r="J758" s="21" t="s">
        <v>37</v>
      </c>
      <c r="M758" s="12"/>
    </row>
    <row r="759" spans="1:13" ht="18" customHeight="1">
      <c r="A759" s="4">
        <v>758</v>
      </c>
      <c r="B759" s="37">
        <v>37522</v>
      </c>
      <c r="C759" s="34" t="s">
        <v>50</v>
      </c>
      <c r="D759" s="34" t="s">
        <v>173</v>
      </c>
      <c r="E759" s="34" t="s">
        <v>183</v>
      </c>
      <c r="F759" s="34" t="s">
        <v>185</v>
      </c>
      <c r="G759" s="21"/>
      <c r="H759" s="21"/>
      <c r="I759" s="21" t="s">
        <v>227</v>
      </c>
      <c r="J759" s="21" t="s">
        <v>228</v>
      </c>
      <c r="M759" s="12"/>
    </row>
    <row r="760" spans="1:13" ht="18" customHeight="1">
      <c r="A760" s="4">
        <v>759</v>
      </c>
      <c r="B760" s="37">
        <v>37522</v>
      </c>
      <c r="C760" s="34" t="s">
        <v>17</v>
      </c>
      <c r="D760" s="34" t="s">
        <v>4</v>
      </c>
      <c r="E760" s="34" t="s">
        <v>21</v>
      </c>
      <c r="F760" s="34" t="s">
        <v>175</v>
      </c>
      <c r="G760" s="21"/>
      <c r="H760" s="21"/>
      <c r="I760" s="21" t="s">
        <v>19</v>
      </c>
      <c r="J760" s="21" t="s">
        <v>13</v>
      </c>
      <c r="M760" s="12"/>
    </row>
    <row r="761" spans="1:13" ht="18" customHeight="1">
      <c r="A761" s="4">
        <v>760</v>
      </c>
      <c r="B761" s="37">
        <v>37522</v>
      </c>
      <c r="C761" s="34" t="s">
        <v>16</v>
      </c>
      <c r="D761" s="34" t="s">
        <v>7</v>
      </c>
      <c r="E761" s="34" t="s">
        <v>22</v>
      </c>
      <c r="F761" s="34" t="s">
        <v>144</v>
      </c>
      <c r="G761" s="21"/>
      <c r="H761" s="21"/>
      <c r="I761" s="21" t="s">
        <v>20</v>
      </c>
      <c r="J761" s="21" t="s">
        <v>14</v>
      </c>
      <c r="M761" s="12"/>
    </row>
    <row r="762" spans="1:13" ht="18" customHeight="1">
      <c r="A762" s="4">
        <v>761</v>
      </c>
      <c r="B762" s="37">
        <v>37523</v>
      </c>
      <c r="C762" s="34" t="s">
        <v>166</v>
      </c>
      <c r="D762" s="34" t="s">
        <v>168</v>
      </c>
      <c r="E762" s="34" t="s">
        <v>163</v>
      </c>
      <c r="F762" s="34" t="s">
        <v>72</v>
      </c>
      <c r="G762" s="21"/>
      <c r="H762" s="21"/>
      <c r="I762" s="21" t="s">
        <v>38</v>
      </c>
      <c r="J762" s="21" t="s">
        <v>37</v>
      </c>
      <c r="M762" s="12"/>
    </row>
    <row r="763" spans="1:13" ht="18" customHeight="1">
      <c r="A763" s="4">
        <v>762</v>
      </c>
      <c r="B763" s="37">
        <v>37523</v>
      </c>
      <c r="C763" s="34" t="s">
        <v>182</v>
      </c>
      <c r="D763" s="34" t="s">
        <v>214</v>
      </c>
      <c r="E763" s="34" t="s">
        <v>47</v>
      </c>
      <c r="F763" s="34" t="s">
        <v>23</v>
      </c>
      <c r="G763" s="21"/>
      <c r="H763" s="21"/>
      <c r="I763" s="21" t="s">
        <v>26</v>
      </c>
      <c r="J763" s="21" t="s">
        <v>32</v>
      </c>
      <c r="M763" s="12"/>
    </row>
    <row r="764" spans="1:13" ht="18" customHeight="1">
      <c r="A764" s="4">
        <v>763</v>
      </c>
      <c r="B764" s="37">
        <v>37523</v>
      </c>
      <c r="C764" s="34" t="s">
        <v>175</v>
      </c>
      <c r="D764" s="34" t="s">
        <v>10</v>
      </c>
      <c r="E764" s="34" t="s">
        <v>4</v>
      </c>
      <c r="F764" s="34" t="s">
        <v>21</v>
      </c>
      <c r="G764" s="21"/>
      <c r="H764" s="21"/>
      <c r="I764" s="21" t="s">
        <v>19</v>
      </c>
      <c r="J764" s="21" t="s">
        <v>13</v>
      </c>
      <c r="M764" s="12"/>
    </row>
    <row r="765" spans="1:13" ht="18" customHeight="1">
      <c r="A765" s="4">
        <v>764</v>
      </c>
      <c r="B765" s="37">
        <v>37523</v>
      </c>
      <c r="C765" s="34" t="s">
        <v>29</v>
      </c>
      <c r="D765" s="34" t="s">
        <v>12</v>
      </c>
      <c r="E765" s="34" t="s">
        <v>213</v>
      </c>
      <c r="F765" s="34" t="s">
        <v>211</v>
      </c>
      <c r="G765" s="21"/>
      <c r="H765" s="21"/>
      <c r="I765" s="21" t="s">
        <v>31</v>
      </c>
      <c r="J765" s="21" t="s">
        <v>8</v>
      </c>
      <c r="M765" s="12"/>
    </row>
    <row r="766" spans="1:13" ht="18" customHeight="1">
      <c r="A766" s="4">
        <v>765</v>
      </c>
      <c r="B766" s="37">
        <v>37523</v>
      </c>
      <c r="C766" s="34" t="s">
        <v>144</v>
      </c>
      <c r="D766" s="34" t="s">
        <v>210</v>
      </c>
      <c r="E766" s="34" t="s">
        <v>7</v>
      </c>
      <c r="F766" s="34" t="s">
        <v>22</v>
      </c>
      <c r="G766" s="21"/>
      <c r="H766" s="21"/>
      <c r="I766" s="21" t="s">
        <v>20</v>
      </c>
      <c r="J766" s="21" t="s">
        <v>14</v>
      </c>
      <c r="M766" s="12"/>
    </row>
    <row r="767" spans="1:13" ht="18" customHeight="1">
      <c r="A767" s="4">
        <v>766</v>
      </c>
      <c r="B767" s="37">
        <v>37523</v>
      </c>
      <c r="C767" s="34" t="s">
        <v>146</v>
      </c>
      <c r="D767" s="34" t="s">
        <v>185</v>
      </c>
      <c r="E767" s="34" t="s">
        <v>142</v>
      </c>
      <c r="F767" s="34" t="s">
        <v>173</v>
      </c>
      <c r="G767" s="21"/>
      <c r="H767" s="21"/>
      <c r="I767" s="21" t="s">
        <v>227</v>
      </c>
      <c r="J767" s="21" t="s">
        <v>228</v>
      </c>
      <c r="M767" s="12"/>
    </row>
    <row r="768" spans="1:13" ht="18" customHeight="1">
      <c r="A768" s="4">
        <v>767</v>
      </c>
      <c r="B768" s="37">
        <v>37524</v>
      </c>
      <c r="C768" s="34" t="s">
        <v>72</v>
      </c>
      <c r="D768" s="36" t="s">
        <v>46</v>
      </c>
      <c r="E768" s="34" t="s">
        <v>168</v>
      </c>
      <c r="F768" s="34" t="s">
        <v>163</v>
      </c>
      <c r="G768" s="21"/>
      <c r="H768" s="21"/>
      <c r="I768" s="21" t="s">
        <v>38</v>
      </c>
      <c r="J768" s="21" t="s">
        <v>37</v>
      </c>
      <c r="M768" s="12"/>
    </row>
    <row r="769" spans="1:13" ht="18" customHeight="1">
      <c r="A769" s="4">
        <v>768</v>
      </c>
      <c r="B769" s="37">
        <v>37524</v>
      </c>
      <c r="C769" s="34" t="s">
        <v>47</v>
      </c>
      <c r="D769" s="34" t="s">
        <v>23</v>
      </c>
      <c r="E769" s="34" t="s">
        <v>153</v>
      </c>
      <c r="F769" s="34" t="s">
        <v>161</v>
      </c>
      <c r="G769" s="21"/>
      <c r="H769" s="21"/>
      <c r="I769" s="21" t="s">
        <v>26</v>
      </c>
      <c r="J769" s="21" t="s">
        <v>32</v>
      </c>
      <c r="M769" s="12"/>
    </row>
    <row r="770" spans="1:13" ht="18" customHeight="1">
      <c r="A770" s="4">
        <v>769</v>
      </c>
      <c r="B770" s="37">
        <v>37524</v>
      </c>
      <c r="C770" s="34" t="s">
        <v>44</v>
      </c>
      <c r="D770" s="34" t="s">
        <v>142</v>
      </c>
      <c r="E770" s="34" t="s">
        <v>173</v>
      </c>
      <c r="F770" s="34" t="s">
        <v>183</v>
      </c>
      <c r="G770" s="21"/>
      <c r="H770" s="21"/>
      <c r="I770" s="21" t="s">
        <v>227</v>
      </c>
      <c r="J770" s="21" t="s">
        <v>228</v>
      </c>
      <c r="M770" s="12"/>
    </row>
    <row r="771" spans="1:13" ht="18" customHeight="1">
      <c r="A771" s="4">
        <v>770</v>
      </c>
      <c r="B771" s="37">
        <v>37524</v>
      </c>
      <c r="C771" s="34" t="s">
        <v>21</v>
      </c>
      <c r="D771" s="34" t="s">
        <v>17</v>
      </c>
      <c r="E771" s="34" t="s">
        <v>10</v>
      </c>
      <c r="F771" s="34" t="s">
        <v>4</v>
      </c>
      <c r="G771" s="21"/>
      <c r="H771" s="21"/>
      <c r="I771" s="21" t="s">
        <v>19</v>
      </c>
      <c r="J771" s="21" t="s">
        <v>13</v>
      </c>
      <c r="M771" s="12"/>
    </row>
    <row r="772" spans="1:13" ht="18" customHeight="1">
      <c r="A772" s="4">
        <v>771</v>
      </c>
      <c r="B772" s="37">
        <v>37524</v>
      </c>
      <c r="C772" s="34" t="s">
        <v>22</v>
      </c>
      <c r="D772" s="34" t="s">
        <v>16</v>
      </c>
      <c r="E772" s="34" t="s">
        <v>210</v>
      </c>
      <c r="F772" s="34" t="s">
        <v>7</v>
      </c>
      <c r="G772" s="21"/>
      <c r="H772" s="21"/>
      <c r="I772" s="21" t="s">
        <v>20</v>
      </c>
      <c r="J772" s="21" t="s">
        <v>14</v>
      </c>
      <c r="M772" s="12"/>
    </row>
    <row r="773" spans="1:13" ht="18" customHeight="1">
      <c r="A773" s="4">
        <v>772</v>
      </c>
      <c r="B773" s="37">
        <v>37526</v>
      </c>
      <c r="C773" s="34" t="s">
        <v>161</v>
      </c>
      <c r="D773" s="34" t="s">
        <v>182</v>
      </c>
      <c r="E773" s="34" t="s">
        <v>214</v>
      </c>
      <c r="F773" s="34" t="s">
        <v>153</v>
      </c>
      <c r="G773" s="21"/>
      <c r="H773" s="21"/>
      <c r="I773" s="21" t="s">
        <v>228</v>
      </c>
      <c r="J773" s="21" t="s">
        <v>32</v>
      </c>
      <c r="M773" s="12"/>
    </row>
    <row r="774" spans="1:13" ht="18" customHeight="1">
      <c r="A774" s="4">
        <v>773</v>
      </c>
      <c r="B774" s="37">
        <v>37526</v>
      </c>
      <c r="C774" s="34" t="s">
        <v>4</v>
      </c>
      <c r="D774" s="34" t="s">
        <v>175</v>
      </c>
      <c r="E774" s="34" t="s">
        <v>16</v>
      </c>
      <c r="F774" s="34" t="s">
        <v>168</v>
      </c>
      <c r="G774" s="21"/>
      <c r="H774" s="21"/>
      <c r="I774" s="21" t="s">
        <v>37</v>
      </c>
      <c r="J774" s="21" t="s">
        <v>20</v>
      </c>
      <c r="M774" s="12"/>
    </row>
    <row r="775" spans="1:13" ht="18" customHeight="1">
      <c r="A775" s="4">
        <v>774</v>
      </c>
      <c r="B775" s="37">
        <v>37526</v>
      </c>
      <c r="C775" s="34" t="s">
        <v>229</v>
      </c>
      <c r="D775" s="34" t="s">
        <v>47</v>
      </c>
      <c r="E775" s="34" t="s">
        <v>185</v>
      </c>
      <c r="F775" s="34" t="s">
        <v>142</v>
      </c>
      <c r="G775" s="21"/>
      <c r="H775" s="21"/>
      <c r="I775" s="21" t="s">
        <v>227</v>
      </c>
      <c r="J775" s="21" t="s">
        <v>31</v>
      </c>
      <c r="M775" s="12"/>
    </row>
    <row r="776" spans="1:13" ht="18" customHeight="1">
      <c r="A776" s="4">
        <v>775</v>
      </c>
      <c r="B776" s="37">
        <v>37526</v>
      </c>
      <c r="C776" s="34" t="s">
        <v>30</v>
      </c>
      <c r="D776" s="34" t="s">
        <v>213</v>
      </c>
      <c r="E776" s="34" t="s">
        <v>148</v>
      </c>
      <c r="F776" s="34" t="s">
        <v>179</v>
      </c>
      <c r="G776" s="21"/>
      <c r="H776" s="21"/>
      <c r="I776" s="21" t="s">
        <v>8</v>
      </c>
      <c r="J776" s="21" t="s">
        <v>26</v>
      </c>
      <c r="M776" s="12"/>
    </row>
    <row r="777" spans="1:13" ht="18" customHeight="1">
      <c r="A777" s="4">
        <v>776</v>
      </c>
      <c r="B777" s="37">
        <v>37526</v>
      </c>
      <c r="C777" s="34" t="s">
        <v>218</v>
      </c>
      <c r="D777" s="34" t="s">
        <v>166</v>
      </c>
      <c r="E777" s="34" t="s">
        <v>27</v>
      </c>
      <c r="F777" s="34" t="s">
        <v>10</v>
      </c>
      <c r="G777" s="21"/>
      <c r="H777" s="21"/>
      <c r="I777" s="21" t="s">
        <v>13</v>
      </c>
      <c r="J777" s="21" t="s">
        <v>38</v>
      </c>
      <c r="M777" s="12"/>
    </row>
    <row r="778" spans="1:13" ht="18" customHeight="1">
      <c r="A778" s="4">
        <v>777</v>
      </c>
      <c r="B778" s="37">
        <v>37527</v>
      </c>
      <c r="C778" s="34" t="s">
        <v>211</v>
      </c>
      <c r="D778" s="34" t="s">
        <v>29</v>
      </c>
      <c r="E778" s="34" t="s">
        <v>179</v>
      </c>
      <c r="F778" s="34" t="s">
        <v>12</v>
      </c>
      <c r="G778" s="21"/>
      <c r="H778" s="21"/>
      <c r="I778" s="21" t="s">
        <v>8</v>
      </c>
      <c r="J778" s="21" t="s">
        <v>26</v>
      </c>
      <c r="M778" s="12"/>
    </row>
    <row r="779" spans="1:13" ht="18" customHeight="1">
      <c r="A779" s="4">
        <v>778</v>
      </c>
      <c r="B779" s="37">
        <v>37527</v>
      </c>
      <c r="C779" s="34" t="s">
        <v>168</v>
      </c>
      <c r="D779" s="34" t="s">
        <v>35</v>
      </c>
      <c r="E779" s="34" t="s">
        <v>175</v>
      </c>
      <c r="F779" s="34" t="s">
        <v>16</v>
      </c>
      <c r="G779" s="21"/>
      <c r="H779" s="21"/>
      <c r="I779" s="21" t="s">
        <v>37</v>
      </c>
      <c r="J779" s="21" t="s">
        <v>20</v>
      </c>
      <c r="M779" s="12"/>
    </row>
    <row r="780" spans="1:13" ht="18" customHeight="1">
      <c r="A780" s="4">
        <v>779</v>
      </c>
      <c r="B780" s="37">
        <v>37527</v>
      </c>
      <c r="C780" s="34" t="s">
        <v>10</v>
      </c>
      <c r="D780" s="34" t="s">
        <v>22</v>
      </c>
      <c r="E780" s="34" t="s">
        <v>166</v>
      </c>
      <c r="F780" s="34" t="s">
        <v>27</v>
      </c>
      <c r="G780" s="21"/>
      <c r="H780" s="21"/>
      <c r="I780" s="21" t="s">
        <v>13</v>
      </c>
      <c r="J780" s="21" t="s">
        <v>38</v>
      </c>
      <c r="M780" s="12"/>
    </row>
    <row r="781" spans="1:13" ht="18" customHeight="1">
      <c r="A781" s="4">
        <v>780</v>
      </c>
      <c r="B781" s="37">
        <v>37527</v>
      </c>
      <c r="C781" s="34" t="s">
        <v>185</v>
      </c>
      <c r="D781" s="34" t="s">
        <v>183</v>
      </c>
      <c r="E781" s="34" t="s">
        <v>23</v>
      </c>
      <c r="F781" s="34" t="s">
        <v>44</v>
      </c>
      <c r="G781" s="21"/>
      <c r="H781" s="21"/>
      <c r="I781" s="21" t="s">
        <v>227</v>
      </c>
      <c r="J781" s="21" t="s">
        <v>31</v>
      </c>
      <c r="M781" s="12"/>
    </row>
    <row r="782" spans="1:13" ht="18" customHeight="1">
      <c r="A782" s="4">
        <v>781</v>
      </c>
      <c r="B782" s="37">
        <v>37527</v>
      </c>
      <c r="C782" s="34" t="s">
        <v>210</v>
      </c>
      <c r="D782" s="34" t="s">
        <v>231</v>
      </c>
      <c r="E782" s="34" t="s">
        <v>15</v>
      </c>
      <c r="F782" s="34" t="s">
        <v>46</v>
      </c>
      <c r="G782" s="21"/>
      <c r="H782" s="21"/>
      <c r="I782" s="21" t="s">
        <v>19</v>
      </c>
      <c r="J782" s="21" t="s">
        <v>14</v>
      </c>
      <c r="M782" s="12"/>
    </row>
    <row r="783" spans="1:13" ht="18" customHeight="1">
      <c r="A783" s="4">
        <v>782</v>
      </c>
      <c r="B783" s="37">
        <v>37527</v>
      </c>
      <c r="C783" s="34" t="s">
        <v>214</v>
      </c>
      <c r="D783" s="34" t="s">
        <v>153</v>
      </c>
      <c r="E783" s="34" t="s">
        <v>182</v>
      </c>
      <c r="F783" s="34" t="s">
        <v>173</v>
      </c>
      <c r="G783" s="21"/>
      <c r="H783" s="21"/>
      <c r="I783" s="21" t="s">
        <v>228</v>
      </c>
      <c r="J783" s="21" t="s">
        <v>32</v>
      </c>
      <c r="M783" s="12"/>
    </row>
    <row r="784" spans="1:13" ht="18" customHeight="1">
      <c r="A784" s="4">
        <v>783</v>
      </c>
      <c r="B784" s="37">
        <v>37528</v>
      </c>
      <c r="C784" s="34" t="s">
        <v>5</v>
      </c>
      <c r="D784" s="34" t="s">
        <v>238</v>
      </c>
      <c r="E784" s="34" t="s">
        <v>131</v>
      </c>
      <c r="F784" s="34" t="s">
        <v>29</v>
      </c>
      <c r="G784" s="21"/>
      <c r="H784" s="21"/>
      <c r="I784" s="21" t="s">
        <v>8</v>
      </c>
      <c r="J784" s="21" t="s">
        <v>26</v>
      </c>
      <c r="M784" s="12"/>
    </row>
    <row r="785" spans="1:13" ht="18" customHeight="1">
      <c r="A785" s="4">
        <v>784</v>
      </c>
      <c r="B785" s="37">
        <v>37528</v>
      </c>
      <c r="C785" s="34" t="s">
        <v>173</v>
      </c>
      <c r="D785" s="34" t="s">
        <v>161</v>
      </c>
      <c r="E785" s="34" t="s">
        <v>153</v>
      </c>
      <c r="F785" s="34" t="s">
        <v>182</v>
      </c>
      <c r="G785" s="21"/>
      <c r="H785" s="21"/>
      <c r="I785" s="21" t="s">
        <v>228</v>
      </c>
      <c r="J785" s="21" t="s">
        <v>32</v>
      </c>
      <c r="M785" s="12"/>
    </row>
    <row r="786" spans="1:13" ht="18" customHeight="1">
      <c r="A786" s="4">
        <v>785</v>
      </c>
      <c r="B786" s="37">
        <v>37528</v>
      </c>
      <c r="C786" s="34" t="s">
        <v>46</v>
      </c>
      <c r="D786" s="34" t="s">
        <v>163</v>
      </c>
      <c r="E786" s="34" t="s">
        <v>231</v>
      </c>
      <c r="F786" s="34" t="s">
        <v>15</v>
      </c>
      <c r="G786" s="21"/>
      <c r="H786" s="21"/>
      <c r="I786" s="21" t="s">
        <v>19</v>
      </c>
      <c r="J786" s="21" t="s">
        <v>14</v>
      </c>
      <c r="M786" s="12"/>
    </row>
    <row r="787" spans="1:13" ht="18" customHeight="1">
      <c r="A787" s="4">
        <v>786</v>
      </c>
      <c r="B787" s="37">
        <v>37528</v>
      </c>
      <c r="C787" s="34" t="s">
        <v>142</v>
      </c>
      <c r="D787" s="34" t="s">
        <v>24</v>
      </c>
      <c r="E787" s="34" t="s">
        <v>183</v>
      </c>
      <c r="F787" s="34" t="s">
        <v>146</v>
      </c>
      <c r="G787" s="21"/>
      <c r="H787" s="21"/>
      <c r="I787" s="21" t="s">
        <v>227</v>
      </c>
      <c r="J787" s="21" t="s">
        <v>31</v>
      </c>
      <c r="M787" s="12"/>
    </row>
    <row r="788" spans="1:13" ht="18" customHeight="1">
      <c r="A788" s="4">
        <v>787</v>
      </c>
      <c r="B788" s="37">
        <v>37528</v>
      </c>
      <c r="C788" s="34" t="s">
        <v>27</v>
      </c>
      <c r="D788" s="34" t="s">
        <v>218</v>
      </c>
      <c r="E788" s="34" t="s">
        <v>22</v>
      </c>
      <c r="F788" s="34" t="s">
        <v>166</v>
      </c>
      <c r="G788" s="21"/>
      <c r="H788" s="21"/>
      <c r="I788" s="21" t="s">
        <v>13</v>
      </c>
      <c r="J788" s="21" t="s">
        <v>38</v>
      </c>
      <c r="M788" s="12"/>
    </row>
    <row r="789" spans="1:13" ht="18" customHeight="1">
      <c r="A789" s="4">
        <v>788</v>
      </c>
      <c r="B789" s="37">
        <v>37528</v>
      </c>
      <c r="C789" s="34" t="s">
        <v>16</v>
      </c>
      <c r="D789" s="34" t="s">
        <v>4</v>
      </c>
      <c r="E789" s="34" t="s">
        <v>35</v>
      </c>
      <c r="F789" s="34" t="s">
        <v>175</v>
      </c>
      <c r="G789" s="21"/>
      <c r="H789" s="21"/>
      <c r="I789" s="21" t="s">
        <v>37</v>
      </c>
      <c r="J789" s="21" t="s">
        <v>20</v>
      </c>
      <c r="M789" s="12"/>
    </row>
    <row r="790" spans="1:13" ht="18" customHeight="1">
      <c r="A790" s="4">
        <v>789</v>
      </c>
      <c r="B790" s="37">
        <v>37529</v>
      </c>
      <c r="C790" s="34" t="s">
        <v>213</v>
      </c>
      <c r="D790" s="34" t="s">
        <v>179</v>
      </c>
      <c r="E790" s="34" t="s">
        <v>29</v>
      </c>
      <c r="F790" s="34" t="s">
        <v>238</v>
      </c>
      <c r="G790" s="21"/>
      <c r="H790" s="21"/>
      <c r="I790" s="21" t="s">
        <v>32</v>
      </c>
      <c r="J790" s="21" t="s">
        <v>8</v>
      </c>
      <c r="M790" s="12"/>
    </row>
    <row r="791" spans="1:13" ht="18" customHeight="1">
      <c r="A791" s="4">
        <v>790</v>
      </c>
      <c r="B791" s="37">
        <v>37529</v>
      </c>
      <c r="C791" s="34" t="s">
        <v>23</v>
      </c>
      <c r="D791" s="34" t="s">
        <v>146</v>
      </c>
      <c r="E791" s="34" t="s">
        <v>47</v>
      </c>
      <c r="F791" s="34" t="s">
        <v>185</v>
      </c>
      <c r="G791" s="21"/>
      <c r="H791" s="21"/>
      <c r="I791" s="21" t="s">
        <v>227</v>
      </c>
      <c r="J791" s="21" t="s">
        <v>228</v>
      </c>
      <c r="M791" s="12"/>
    </row>
    <row r="792" spans="1:13" ht="18" customHeight="1">
      <c r="A792" s="4">
        <v>791</v>
      </c>
      <c r="B792" s="37">
        <v>37529</v>
      </c>
      <c r="C792" s="34" t="s">
        <v>12</v>
      </c>
      <c r="D792" s="34" t="s">
        <v>148</v>
      </c>
      <c r="E792" s="34" t="s">
        <v>30</v>
      </c>
      <c r="F792" s="34" t="s">
        <v>131</v>
      </c>
      <c r="G792" s="21"/>
      <c r="H792" s="21"/>
      <c r="I792" s="21" t="s">
        <v>31</v>
      </c>
      <c r="J792" s="21" t="s">
        <v>26</v>
      </c>
      <c r="M792" s="12"/>
    </row>
    <row r="793" spans="1:13" ht="18" customHeight="1">
      <c r="A793" s="4">
        <v>792</v>
      </c>
      <c r="B793" s="37">
        <v>37530</v>
      </c>
      <c r="C793" s="34" t="s">
        <v>166</v>
      </c>
      <c r="D793" s="34" t="s">
        <v>4</v>
      </c>
      <c r="E793" s="34" t="s">
        <v>144</v>
      </c>
      <c r="F793" s="34" t="s">
        <v>33</v>
      </c>
      <c r="G793" s="21"/>
      <c r="H793" s="21"/>
      <c r="I793" s="21" t="s">
        <v>19</v>
      </c>
      <c r="J793" s="21" t="s">
        <v>13</v>
      </c>
      <c r="M793" s="12"/>
    </row>
    <row r="794" spans="1:13" ht="18" customHeight="1">
      <c r="A794" s="4">
        <v>793</v>
      </c>
      <c r="B794" s="37">
        <v>37531</v>
      </c>
      <c r="C794" s="34" t="s">
        <v>148</v>
      </c>
      <c r="D794" s="34" t="s">
        <v>5</v>
      </c>
      <c r="E794" s="36" t="s">
        <v>179</v>
      </c>
      <c r="F794" s="34" t="s">
        <v>213</v>
      </c>
      <c r="G794" s="21"/>
      <c r="H794" s="21"/>
      <c r="I794" s="21" t="s">
        <v>32</v>
      </c>
      <c r="J794" s="21" t="s">
        <v>227</v>
      </c>
      <c r="M794" s="12"/>
    </row>
    <row r="795" spans="1:13" ht="18" customHeight="1">
      <c r="A795" s="4">
        <v>794</v>
      </c>
      <c r="B795" s="37">
        <v>37531</v>
      </c>
      <c r="C795" s="34" t="s">
        <v>131</v>
      </c>
      <c r="D795" s="34" t="s">
        <v>30</v>
      </c>
      <c r="E795" s="34" t="s">
        <v>238</v>
      </c>
      <c r="F795" s="34" t="s">
        <v>211</v>
      </c>
      <c r="G795" s="21"/>
      <c r="H795" s="21"/>
      <c r="I795" s="21" t="s">
        <v>8</v>
      </c>
      <c r="J795" s="21" t="s">
        <v>31</v>
      </c>
      <c r="M795" s="12"/>
    </row>
    <row r="796" spans="1:13" ht="18" customHeight="1">
      <c r="A796" s="4">
        <v>795</v>
      </c>
      <c r="B796" s="37">
        <v>37531</v>
      </c>
      <c r="C796" s="34" t="s">
        <v>218</v>
      </c>
      <c r="D796" s="34" t="s">
        <v>43</v>
      </c>
      <c r="E796" s="34" t="s">
        <v>210</v>
      </c>
      <c r="F796" s="34" t="s">
        <v>163</v>
      </c>
      <c r="G796" s="21"/>
      <c r="H796" s="21"/>
      <c r="I796" s="21" t="s">
        <v>38</v>
      </c>
      <c r="J796" s="21" t="s">
        <v>20</v>
      </c>
      <c r="M796" s="12"/>
    </row>
    <row r="797" spans="1:13" ht="18" customHeight="1">
      <c r="A797" s="4">
        <v>796</v>
      </c>
      <c r="B797" s="37">
        <v>37531</v>
      </c>
      <c r="C797" s="34" t="s">
        <v>50</v>
      </c>
      <c r="D797" s="34" t="s">
        <v>182</v>
      </c>
      <c r="E797" s="34" t="s">
        <v>142</v>
      </c>
      <c r="F797" s="34" t="s">
        <v>226</v>
      </c>
      <c r="G797" s="21"/>
      <c r="H797" s="21"/>
      <c r="I797" s="21" t="s">
        <v>26</v>
      </c>
      <c r="J797" s="21" t="s">
        <v>228</v>
      </c>
      <c r="M797" s="12"/>
    </row>
    <row r="798" spans="1:13" ht="18" customHeight="1">
      <c r="A798" s="4">
        <v>797</v>
      </c>
      <c r="B798" s="37">
        <v>37531</v>
      </c>
      <c r="C798" s="34" t="s">
        <v>33</v>
      </c>
      <c r="D798" s="34" t="s">
        <v>46</v>
      </c>
      <c r="E798" s="34" t="s">
        <v>4</v>
      </c>
      <c r="F798" s="34" t="s">
        <v>144</v>
      </c>
      <c r="G798" s="21"/>
      <c r="H798" s="21"/>
      <c r="I798" s="21" t="s">
        <v>19</v>
      </c>
      <c r="J798" s="21" t="s">
        <v>13</v>
      </c>
      <c r="M798" s="12"/>
    </row>
    <row r="799" spans="1:13" ht="18" customHeight="1">
      <c r="A799" s="4">
        <v>798</v>
      </c>
      <c r="B799" s="37">
        <v>37532</v>
      </c>
      <c r="C799" s="34" t="s">
        <v>47</v>
      </c>
      <c r="D799" s="36" t="s">
        <v>185</v>
      </c>
      <c r="E799" s="34" t="s">
        <v>229</v>
      </c>
      <c r="F799" s="34" t="s">
        <v>146</v>
      </c>
      <c r="G799" s="21"/>
      <c r="H799" s="21"/>
      <c r="I799" s="21" t="s">
        <v>26</v>
      </c>
      <c r="J799" s="21" t="s">
        <v>228</v>
      </c>
      <c r="M799" s="12"/>
    </row>
    <row r="800" spans="1:13" ht="18" customHeight="1">
      <c r="A800" s="4">
        <v>799</v>
      </c>
      <c r="B800" s="37">
        <v>37532</v>
      </c>
      <c r="C800" s="34" t="s">
        <v>144</v>
      </c>
      <c r="D800" s="34" t="s">
        <v>166</v>
      </c>
      <c r="E800" s="34" t="s">
        <v>46</v>
      </c>
      <c r="F800" s="34" t="s">
        <v>4</v>
      </c>
      <c r="G800" s="21"/>
      <c r="H800" s="21"/>
      <c r="I800" s="21" t="s">
        <v>19</v>
      </c>
      <c r="J800" s="21" t="s">
        <v>20</v>
      </c>
      <c r="M800" s="12"/>
    </row>
    <row r="801" spans="1:13" ht="18" customHeight="1">
      <c r="A801" s="4">
        <v>800</v>
      </c>
      <c r="B801" s="37">
        <v>37532</v>
      </c>
      <c r="C801" s="34" t="s">
        <v>238</v>
      </c>
      <c r="D801" s="34" t="s">
        <v>213</v>
      </c>
      <c r="E801" s="34" t="s">
        <v>12</v>
      </c>
      <c r="F801" s="34" t="s">
        <v>5</v>
      </c>
      <c r="G801" s="21"/>
      <c r="H801" s="21"/>
      <c r="I801" s="21" t="s">
        <v>8</v>
      </c>
      <c r="J801" s="21" t="s">
        <v>31</v>
      </c>
      <c r="M801" s="12"/>
    </row>
    <row r="802" spans="1:13" ht="18" customHeight="1">
      <c r="A802" s="4">
        <v>801</v>
      </c>
      <c r="B802" s="37">
        <v>37533</v>
      </c>
      <c r="C802" s="34" t="s">
        <v>35</v>
      </c>
      <c r="D802" s="34" t="s">
        <v>27</v>
      </c>
      <c r="E802" s="34" t="s">
        <v>6</v>
      </c>
      <c r="F802" s="34" t="s">
        <v>175</v>
      </c>
      <c r="G802" s="21"/>
      <c r="H802" s="21"/>
      <c r="I802" s="21" t="s">
        <v>13</v>
      </c>
      <c r="J802" s="21" t="s">
        <v>37</v>
      </c>
      <c r="M802" s="12"/>
    </row>
    <row r="803" spans="1:13" ht="18" customHeight="1">
      <c r="A803" s="4">
        <v>802</v>
      </c>
      <c r="B803" s="37">
        <v>37533</v>
      </c>
      <c r="C803" s="34" t="s">
        <v>210</v>
      </c>
      <c r="D803" s="34" t="s">
        <v>10</v>
      </c>
      <c r="E803" s="34" t="s">
        <v>17</v>
      </c>
      <c r="F803" s="34" t="s">
        <v>22</v>
      </c>
      <c r="G803" s="21"/>
      <c r="H803" s="21"/>
      <c r="I803" s="21" t="s">
        <v>19</v>
      </c>
      <c r="J803" s="21" t="s">
        <v>14</v>
      </c>
      <c r="M803" s="12"/>
    </row>
    <row r="804" spans="1:13" ht="18" customHeight="1">
      <c r="A804" s="4">
        <v>803</v>
      </c>
      <c r="B804" s="37">
        <v>37533</v>
      </c>
      <c r="C804" s="34" t="s">
        <v>183</v>
      </c>
      <c r="D804" s="34" t="s">
        <v>214</v>
      </c>
      <c r="E804" s="34" t="s">
        <v>226</v>
      </c>
      <c r="F804" s="34" t="s">
        <v>161</v>
      </c>
      <c r="G804" s="21"/>
      <c r="H804" s="21"/>
      <c r="I804" s="21" t="s">
        <v>26</v>
      </c>
      <c r="J804" s="21" t="s">
        <v>8</v>
      </c>
      <c r="M804" s="12"/>
    </row>
    <row r="805" spans="1:13" ht="18" customHeight="1">
      <c r="A805" s="4">
        <v>804</v>
      </c>
      <c r="B805" s="37">
        <v>37534</v>
      </c>
      <c r="C805" s="34" t="s">
        <v>161</v>
      </c>
      <c r="D805" s="34" t="s">
        <v>142</v>
      </c>
      <c r="E805" s="34" t="s">
        <v>182</v>
      </c>
      <c r="F805" s="34" t="s">
        <v>153</v>
      </c>
      <c r="G805" s="21"/>
      <c r="H805" s="21"/>
      <c r="I805" s="21" t="s">
        <v>26</v>
      </c>
      <c r="J805" s="21" t="s">
        <v>8</v>
      </c>
      <c r="M805" s="12"/>
    </row>
    <row r="806" spans="1:13" ht="18" customHeight="1">
      <c r="A806" s="4">
        <v>805</v>
      </c>
      <c r="B806" s="37">
        <v>37534</v>
      </c>
      <c r="C806" s="34" t="s">
        <v>211</v>
      </c>
      <c r="D806" s="34" t="s">
        <v>131</v>
      </c>
      <c r="E806" s="34" t="s">
        <v>29</v>
      </c>
      <c r="F806" s="34" t="s">
        <v>12</v>
      </c>
      <c r="G806" s="21"/>
      <c r="H806" s="21"/>
      <c r="I806" s="21" t="s">
        <v>31</v>
      </c>
      <c r="J806" s="21" t="s">
        <v>227</v>
      </c>
      <c r="M806" s="12"/>
    </row>
    <row r="807" spans="1:13" ht="18" customHeight="1">
      <c r="A807" s="4">
        <v>806</v>
      </c>
      <c r="B807" s="37">
        <v>37534</v>
      </c>
      <c r="C807" s="34" t="s">
        <v>49</v>
      </c>
      <c r="D807" s="34" t="s">
        <v>21</v>
      </c>
      <c r="E807" s="34" t="s">
        <v>175</v>
      </c>
      <c r="F807" s="34" t="s">
        <v>36</v>
      </c>
      <c r="G807" s="21"/>
      <c r="H807" s="21"/>
      <c r="I807" s="21" t="s">
        <v>13</v>
      </c>
      <c r="J807" s="21" t="s">
        <v>20</v>
      </c>
      <c r="M807" s="12"/>
    </row>
    <row r="808" spans="1:13" ht="18" customHeight="1">
      <c r="A808" s="4">
        <v>807</v>
      </c>
      <c r="B808" s="37">
        <v>37534</v>
      </c>
      <c r="C808" s="34" t="s">
        <v>30</v>
      </c>
      <c r="D808" s="34" t="s">
        <v>148</v>
      </c>
      <c r="E808" s="34" t="s">
        <v>5</v>
      </c>
      <c r="F808" s="34" t="s">
        <v>179</v>
      </c>
      <c r="G808" s="21"/>
      <c r="H808" s="21"/>
      <c r="I808" s="21" t="s">
        <v>32</v>
      </c>
      <c r="J808" s="21" t="s">
        <v>228</v>
      </c>
      <c r="M808" s="12"/>
    </row>
    <row r="809" spans="1:13" ht="18" customHeight="1">
      <c r="A809" s="4">
        <v>808</v>
      </c>
      <c r="B809" s="37">
        <v>37534</v>
      </c>
      <c r="C809" s="34" t="s">
        <v>163</v>
      </c>
      <c r="D809" s="34" t="s">
        <v>72</v>
      </c>
      <c r="E809" s="34" t="s">
        <v>15</v>
      </c>
      <c r="F809" s="34" t="s">
        <v>16</v>
      </c>
      <c r="G809" s="21"/>
      <c r="H809" s="21"/>
      <c r="I809" s="21" t="s">
        <v>38</v>
      </c>
      <c r="J809" s="21" t="s">
        <v>37</v>
      </c>
      <c r="M809" s="12"/>
    </row>
    <row r="810" spans="1:13" ht="18" customHeight="1">
      <c r="A810" s="4">
        <v>809</v>
      </c>
      <c r="B810" s="37">
        <v>37534</v>
      </c>
      <c r="C810" s="34" t="s">
        <v>22</v>
      </c>
      <c r="D810" s="34" t="s">
        <v>210</v>
      </c>
      <c r="E810" s="34" t="s">
        <v>166</v>
      </c>
      <c r="F810" s="34" t="s">
        <v>10</v>
      </c>
      <c r="G810" s="21"/>
      <c r="H810" s="21"/>
      <c r="I810" s="21" t="s">
        <v>19</v>
      </c>
      <c r="J810" s="21" t="s">
        <v>14</v>
      </c>
      <c r="M810" s="12"/>
    </row>
    <row r="811" spans="1:13" ht="18" customHeight="1">
      <c r="A811" s="4">
        <v>810</v>
      </c>
      <c r="B811" s="37">
        <v>37535</v>
      </c>
      <c r="C811" s="34" t="s">
        <v>182</v>
      </c>
      <c r="D811" s="34" t="s">
        <v>153</v>
      </c>
      <c r="E811" s="34" t="s">
        <v>142</v>
      </c>
      <c r="F811" s="34" t="s">
        <v>23</v>
      </c>
      <c r="G811" s="21"/>
      <c r="H811" s="21"/>
      <c r="I811" s="21" t="s">
        <v>227</v>
      </c>
      <c r="J811" s="21" t="s">
        <v>26</v>
      </c>
      <c r="M811" s="12"/>
    </row>
    <row r="812" spans="1:13" ht="18" customHeight="1">
      <c r="A812" s="4">
        <v>811</v>
      </c>
      <c r="B812" s="37">
        <v>37535</v>
      </c>
      <c r="C812" s="34" t="s">
        <v>168</v>
      </c>
      <c r="D812" s="34" t="s">
        <v>4</v>
      </c>
      <c r="E812" s="34" t="s">
        <v>233</v>
      </c>
      <c r="F812" s="34" t="s">
        <v>6</v>
      </c>
      <c r="G812" s="21"/>
      <c r="H812" s="21"/>
      <c r="I812" s="21" t="s">
        <v>13</v>
      </c>
      <c r="J812" s="21" t="s">
        <v>20</v>
      </c>
      <c r="M812" s="12"/>
    </row>
    <row r="813" spans="1:13" ht="18" customHeight="1">
      <c r="A813" s="4">
        <v>812</v>
      </c>
      <c r="B813" s="37">
        <v>37535</v>
      </c>
      <c r="C813" s="34" t="s">
        <v>46</v>
      </c>
      <c r="D813" s="34" t="s">
        <v>231</v>
      </c>
      <c r="E813" s="34" t="s">
        <v>43</v>
      </c>
      <c r="F813" s="34" t="s">
        <v>218</v>
      </c>
      <c r="G813" s="21"/>
      <c r="H813" s="21"/>
      <c r="I813" s="21" t="s">
        <v>38</v>
      </c>
      <c r="J813" s="21" t="s">
        <v>14</v>
      </c>
      <c r="M813" s="12"/>
    </row>
    <row r="814" spans="1:13" ht="18" customHeight="1">
      <c r="A814" s="4">
        <v>813</v>
      </c>
      <c r="B814" s="37">
        <v>37535</v>
      </c>
      <c r="C814" s="34" t="s">
        <v>29</v>
      </c>
      <c r="D814" s="34" t="s">
        <v>238</v>
      </c>
      <c r="E814" s="34" t="s">
        <v>213</v>
      </c>
      <c r="F814" s="34" t="s">
        <v>131</v>
      </c>
      <c r="G814" s="21"/>
      <c r="H814" s="21"/>
      <c r="I814" s="21" t="s">
        <v>31</v>
      </c>
      <c r="J814" s="21" t="s">
        <v>32</v>
      </c>
      <c r="M814" s="12"/>
    </row>
    <row r="815" spans="1:13" ht="18" customHeight="1">
      <c r="A815" s="4">
        <v>814</v>
      </c>
      <c r="B815" s="37">
        <v>37535</v>
      </c>
      <c r="C815" s="34" t="s">
        <v>24</v>
      </c>
      <c r="D815" s="34" t="s">
        <v>146</v>
      </c>
      <c r="E815" s="34" t="s">
        <v>185</v>
      </c>
      <c r="F815" s="34" t="s">
        <v>47</v>
      </c>
      <c r="G815" s="21"/>
      <c r="H815" s="21"/>
      <c r="I815" s="21" t="s">
        <v>228</v>
      </c>
      <c r="J815" s="21" t="s">
        <v>8</v>
      </c>
      <c r="M815" s="12"/>
    </row>
    <row r="816" spans="1:13" ht="18" customHeight="1">
      <c r="A816" s="4">
        <v>815</v>
      </c>
      <c r="B816" s="37">
        <v>37537</v>
      </c>
      <c r="C816" s="34" t="s">
        <v>4</v>
      </c>
      <c r="D816" s="34" t="s">
        <v>22</v>
      </c>
      <c r="E816" s="34" t="s">
        <v>168</v>
      </c>
      <c r="F816" s="34" t="s">
        <v>175</v>
      </c>
      <c r="G816" s="21"/>
      <c r="H816" s="21"/>
      <c r="I816" s="21" t="s">
        <v>14</v>
      </c>
      <c r="J816" s="21" t="s">
        <v>20</v>
      </c>
      <c r="M816" s="12"/>
    </row>
    <row r="817" spans="1:13" ht="18" customHeight="1">
      <c r="A817" s="4">
        <v>816</v>
      </c>
      <c r="B817" s="37">
        <v>37537</v>
      </c>
      <c r="C817" s="34" t="s">
        <v>173</v>
      </c>
      <c r="D817" s="34" t="s">
        <v>47</v>
      </c>
      <c r="E817" s="34" t="s">
        <v>146</v>
      </c>
      <c r="F817" s="34" t="s">
        <v>185</v>
      </c>
      <c r="G817" s="21"/>
      <c r="H817" s="21"/>
      <c r="I817" s="21" t="s">
        <v>228</v>
      </c>
      <c r="J817" s="21" t="s">
        <v>31</v>
      </c>
      <c r="M817" s="12"/>
    </row>
    <row r="818" spans="1:13" ht="18" customHeight="1">
      <c r="A818" s="4">
        <v>817</v>
      </c>
      <c r="B818" s="37">
        <v>37537</v>
      </c>
      <c r="C818" s="34" t="s">
        <v>6</v>
      </c>
      <c r="D818" s="34" t="s">
        <v>36</v>
      </c>
      <c r="E818" s="34" t="s">
        <v>21</v>
      </c>
      <c r="F818" s="34" t="s">
        <v>144</v>
      </c>
      <c r="G818" s="21"/>
      <c r="H818" s="21"/>
      <c r="I818" s="21" t="s">
        <v>13</v>
      </c>
      <c r="J818" s="21" t="s">
        <v>19</v>
      </c>
      <c r="M818" s="12"/>
    </row>
    <row r="819" spans="1:13" ht="18" customHeight="1">
      <c r="A819" s="4">
        <v>818</v>
      </c>
      <c r="B819" s="37">
        <v>37537</v>
      </c>
      <c r="C819" s="34" t="s">
        <v>12</v>
      </c>
      <c r="D819" s="34" t="s">
        <v>29</v>
      </c>
      <c r="E819" s="34" t="s">
        <v>148</v>
      </c>
      <c r="F819" s="34" t="s">
        <v>213</v>
      </c>
      <c r="G819" s="21"/>
      <c r="H819" s="21"/>
      <c r="I819" s="21" t="s">
        <v>8</v>
      </c>
      <c r="J819" s="21" t="s">
        <v>227</v>
      </c>
      <c r="M819" s="12"/>
    </row>
    <row r="820" spans="1:13" ht="18" customHeight="1">
      <c r="A820" s="4">
        <v>819</v>
      </c>
      <c r="B820" s="37">
        <v>37538</v>
      </c>
      <c r="C820" s="34" t="s">
        <v>153</v>
      </c>
      <c r="D820" s="34" t="s">
        <v>161</v>
      </c>
      <c r="E820" s="34" t="s">
        <v>182</v>
      </c>
      <c r="F820" s="34" t="s">
        <v>142</v>
      </c>
      <c r="G820" s="21"/>
      <c r="H820" s="21"/>
      <c r="I820" s="21" t="s">
        <v>26</v>
      </c>
      <c r="J820" s="21" t="s">
        <v>32</v>
      </c>
      <c r="M820" s="12"/>
    </row>
    <row r="821" spans="1:13" ht="18" customHeight="1">
      <c r="A821" s="4">
        <v>820</v>
      </c>
      <c r="B821" s="37">
        <v>37538</v>
      </c>
      <c r="C821" s="34" t="s">
        <v>238</v>
      </c>
      <c r="D821" s="34" t="s">
        <v>179</v>
      </c>
      <c r="E821" s="34" t="s">
        <v>30</v>
      </c>
      <c r="F821" s="34" t="s">
        <v>211</v>
      </c>
      <c r="G821" s="21"/>
      <c r="H821" s="21"/>
      <c r="I821" s="21" t="s">
        <v>8</v>
      </c>
      <c r="J821" s="21" t="s">
        <v>227</v>
      </c>
      <c r="M821" s="12"/>
    </row>
    <row r="822" spans="1:13" ht="18" customHeight="1">
      <c r="A822" s="4">
        <v>821</v>
      </c>
      <c r="B822" s="37">
        <v>37538</v>
      </c>
      <c r="C822" s="34" t="s">
        <v>27</v>
      </c>
      <c r="D822" s="34" t="s">
        <v>10</v>
      </c>
      <c r="E822" s="34" t="s">
        <v>33</v>
      </c>
      <c r="F822" s="34" t="s">
        <v>166</v>
      </c>
      <c r="G822" s="21"/>
      <c r="H822" s="21"/>
      <c r="I822" s="21" t="s">
        <v>13</v>
      </c>
      <c r="J822" s="21" t="s">
        <v>19</v>
      </c>
      <c r="M822" s="12"/>
    </row>
    <row r="823" spans="1:13" ht="18" customHeight="1">
      <c r="A823" s="4">
        <v>822</v>
      </c>
      <c r="B823" s="37">
        <v>37539</v>
      </c>
      <c r="C823" s="34" t="s">
        <v>5</v>
      </c>
      <c r="D823" s="34" t="s">
        <v>213</v>
      </c>
      <c r="E823" s="34" t="s">
        <v>29</v>
      </c>
      <c r="F823" s="34" t="s">
        <v>12</v>
      </c>
      <c r="G823" s="21"/>
      <c r="H823" s="21"/>
      <c r="I823" s="21" t="s">
        <v>8</v>
      </c>
      <c r="J823" s="21" t="s">
        <v>227</v>
      </c>
      <c r="M823" s="12"/>
    </row>
    <row r="824" spans="1:13" ht="18" customHeight="1">
      <c r="A824" s="4">
        <v>823</v>
      </c>
      <c r="B824" s="37">
        <v>37539</v>
      </c>
      <c r="C824" s="34" t="s">
        <v>15</v>
      </c>
      <c r="D824" s="34" t="s">
        <v>218</v>
      </c>
      <c r="E824" s="34" t="s">
        <v>231</v>
      </c>
      <c r="F824" s="34" t="s">
        <v>210</v>
      </c>
      <c r="G824" s="21"/>
      <c r="H824" s="21"/>
      <c r="I824" s="21" t="s">
        <v>38</v>
      </c>
      <c r="J824" s="21" t="s">
        <v>20</v>
      </c>
      <c r="M824" s="12"/>
    </row>
    <row r="825" spans="1:13" ht="18" customHeight="1">
      <c r="A825" s="4">
        <v>824</v>
      </c>
      <c r="B825" s="37">
        <v>37539</v>
      </c>
      <c r="C825" s="34" t="s">
        <v>183</v>
      </c>
      <c r="D825" s="34" t="s">
        <v>214</v>
      </c>
      <c r="E825" s="34" t="s">
        <v>44</v>
      </c>
      <c r="F825" s="34" t="s">
        <v>23</v>
      </c>
      <c r="G825" s="21"/>
      <c r="H825" s="21"/>
      <c r="I825" s="21" t="s">
        <v>26</v>
      </c>
      <c r="J825" s="21" t="s">
        <v>32</v>
      </c>
      <c r="M825" s="12"/>
    </row>
    <row r="826" spans="1:13" ht="18" customHeight="1">
      <c r="A826" s="4">
        <v>825</v>
      </c>
      <c r="B826" s="37">
        <v>37539</v>
      </c>
      <c r="C826" s="34" t="s">
        <v>17</v>
      </c>
      <c r="D826" s="34" t="s">
        <v>168</v>
      </c>
      <c r="E826" s="34" t="s">
        <v>175</v>
      </c>
      <c r="F826" s="34" t="s">
        <v>35</v>
      </c>
      <c r="G826" s="21"/>
      <c r="H826" s="21"/>
      <c r="I826" s="21" t="s">
        <v>37</v>
      </c>
      <c r="J826" s="21" t="s">
        <v>14</v>
      </c>
      <c r="M826" s="12"/>
    </row>
    <row r="827" spans="1:13" ht="18" customHeight="1">
      <c r="A827" s="4">
        <v>826</v>
      </c>
      <c r="B827" s="37">
        <v>37540</v>
      </c>
      <c r="C827" s="34" t="s">
        <v>72</v>
      </c>
      <c r="D827" s="34" t="s">
        <v>7</v>
      </c>
      <c r="E827" s="34" t="s">
        <v>163</v>
      </c>
      <c r="F827" s="34" t="s">
        <v>16</v>
      </c>
      <c r="G827" s="21"/>
      <c r="H827" s="21"/>
      <c r="I827" s="21" t="s">
        <v>19</v>
      </c>
      <c r="J827" s="21" t="s">
        <v>37</v>
      </c>
      <c r="M827" s="12"/>
    </row>
    <row r="828" spans="1:13" ht="18" customHeight="1">
      <c r="A828" s="4">
        <v>827</v>
      </c>
      <c r="B828" s="37">
        <v>37540</v>
      </c>
      <c r="C828" s="34" t="s">
        <v>30</v>
      </c>
      <c r="D828" s="34" t="s">
        <v>131</v>
      </c>
      <c r="E828" s="34" t="s">
        <v>211</v>
      </c>
      <c r="F828" s="34" t="s">
        <v>179</v>
      </c>
      <c r="G828" s="21"/>
      <c r="H828" s="21"/>
      <c r="I828" s="21" t="s">
        <v>8</v>
      </c>
      <c r="J828" s="21" t="s">
        <v>31</v>
      </c>
      <c r="M828" s="12"/>
    </row>
    <row r="829" spans="1:13" ht="18" customHeight="1">
      <c r="A829" s="4">
        <v>828</v>
      </c>
      <c r="B829" s="37">
        <v>37540</v>
      </c>
      <c r="C829" s="34" t="s">
        <v>21</v>
      </c>
      <c r="D829" s="34" t="s">
        <v>35</v>
      </c>
      <c r="E829" s="34" t="s">
        <v>22</v>
      </c>
      <c r="F829" s="34" t="s">
        <v>166</v>
      </c>
      <c r="G829" s="21"/>
      <c r="H829" s="21"/>
      <c r="I829" s="21" t="s">
        <v>14</v>
      </c>
      <c r="J829" s="21" t="s">
        <v>13</v>
      </c>
      <c r="M829" s="12"/>
    </row>
    <row r="830" spans="1:13" ht="18" customHeight="1">
      <c r="A830" s="4">
        <v>829</v>
      </c>
      <c r="B830" s="37">
        <v>37541</v>
      </c>
      <c r="C830" s="34" t="s">
        <v>211</v>
      </c>
      <c r="D830" s="34" t="s">
        <v>238</v>
      </c>
      <c r="E830" s="34" t="s">
        <v>213</v>
      </c>
      <c r="F830" s="34" t="s">
        <v>148</v>
      </c>
      <c r="G830" s="21"/>
      <c r="H830" s="21"/>
      <c r="I830" s="21" t="s">
        <v>8</v>
      </c>
      <c r="J830" s="21" t="s">
        <v>31</v>
      </c>
      <c r="M830" s="12"/>
    </row>
    <row r="831" spans="1:13" ht="18" customHeight="1">
      <c r="A831" s="4">
        <v>830</v>
      </c>
      <c r="B831" s="37">
        <v>37541</v>
      </c>
      <c r="C831" s="34" t="s">
        <v>49</v>
      </c>
      <c r="D831" s="34" t="s">
        <v>233</v>
      </c>
      <c r="E831" s="34" t="s">
        <v>10</v>
      </c>
      <c r="F831" s="34" t="s">
        <v>144</v>
      </c>
      <c r="G831" s="21"/>
      <c r="H831" s="21"/>
      <c r="I831" s="21" t="s">
        <v>13</v>
      </c>
      <c r="J831" s="21" t="s">
        <v>14</v>
      </c>
      <c r="M831" s="12"/>
    </row>
    <row r="832" spans="1:13" ht="18" customHeight="1">
      <c r="A832" s="4">
        <v>831</v>
      </c>
      <c r="B832" s="37">
        <v>37541</v>
      </c>
      <c r="C832" s="34" t="s">
        <v>142</v>
      </c>
      <c r="D832" s="34" t="s">
        <v>226</v>
      </c>
      <c r="E832" s="34" t="s">
        <v>173</v>
      </c>
      <c r="F832" s="34" t="s">
        <v>153</v>
      </c>
      <c r="G832" s="21"/>
      <c r="H832" s="21"/>
      <c r="I832" s="21" t="s">
        <v>228</v>
      </c>
      <c r="J832" s="21" t="s">
        <v>227</v>
      </c>
      <c r="M832" s="12"/>
    </row>
    <row r="833" spans="1:13" ht="18" customHeight="1">
      <c r="A833" s="4">
        <v>832</v>
      </c>
      <c r="B833" s="37">
        <v>37541</v>
      </c>
      <c r="C833" s="34" t="s">
        <v>16</v>
      </c>
      <c r="D833" s="34" t="s">
        <v>43</v>
      </c>
      <c r="E833" s="34" t="s">
        <v>7</v>
      </c>
      <c r="F833" s="34" t="s">
        <v>163</v>
      </c>
      <c r="G833" s="21"/>
      <c r="H833" s="21"/>
      <c r="I833" s="21" t="s">
        <v>19</v>
      </c>
      <c r="J833" s="21" t="s">
        <v>38</v>
      </c>
      <c r="M833" s="12"/>
    </row>
    <row r="834" spans="1:13" ht="18" customHeight="1">
      <c r="A834" s="4">
        <v>833</v>
      </c>
      <c r="B834" s="37">
        <v>37542</v>
      </c>
      <c r="C834" s="34" t="s">
        <v>229</v>
      </c>
      <c r="D834" s="34" t="s">
        <v>146</v>
      </c>
      <c r="E834" s="34" t="s">
        <v>214</v>
      </c>
      <c r="F834" s="34" t="s">
        <v>23</v>
      </c>
      <c r="G834" s="21"/>
      <c r="H834" s="21"/>
      <c r="I834" s="21" t="s">
        <v>26</v>
      </c>
      <c r="J834" s="21" t="s">
        <v>227</v>
      </c>
      <c r="M834" s="12"/>
    </row>
    <row r="835" spans="1:13" ht="18" customHeight="1">
      <c r="A835" s="4">
        <v>834</v>
      </c>
      <c r="B835" s="37">
        <v>37542</v>
      </c>
      <c r="C835" s="34" t="s">
        <v>6</v>
      </c>
      <c r="D835" s="34" t="s">
        <v>4</v>
      </c>
      <c r="E835" s="36" t="s">
        <v>36</v>
      </c>
      <c r="F835" s="34" t="s">
        <v>168</v>
      </c>
      <c r="G835" s="21"/>
      <c r="H835" s="21"/>
      <c r="I835" s="21" t="s">
        <v>13</v>
      </c>
      <c r="J835" s="21" t="s">
        <v>14</v>
      </c>
      <c r="M835" s="12"/>
    </row>
    <row r="836" spans="1:13" ht="18" customHeight="1">
      <c r="A836" s="4">
        <v>835</v>
      </c>
      <c r="B836" s="37">
        <v>37543</v>
      </c>
      <c r="C836" s="34" t="s">
        <v>148</v>
      </c>
      <c r="D836" s="34" t="s">
        <v>12</v>
      </c>
      <c r="E836" s="34" t="s">
        <v>29</v>
      </c>
      <c r="F836" s="34" t="s">
        <v>131</v>
      </c>
      <c r="G836" s="21"/>
      <c r="H836" s="21"/>
      <c r="I836" s="21" t="s">
        <v>8</v>
      </c>
      <c r="J836" s="21" t="s">
        <v>32</v>
      </c>
      <c r="M836" s="12"/>
    </row>
    <row r="837" spans="1:13" ht="18" customHeight="1">
      <c r="A837" s="4">
        <v>836</v>
      </c>
      <c r="B837" s="37">
        <v>37543</v>
      </c>
      <c r="C837" s="34" t="s">
        <v>226</v>
      </c>
      <c r="D837" s="34" t="s">
        <v>50</v>
      </c>
      <c r="E837" s="34" t="s">
        <v>161</v>
      </c>
      <c r="F837" s="34" t="s">
        <v>182</v>
      </c>
      <c r="G837" s="21"/>
      <c r="H837" s="21"/>
      <c r="I837" s="21" t="s">
        <v>26</v>
      </c>
      <c r="J837" s="21" t="s">
        <v>31</v>
      </c>
      <c r="M837" s="12"/>
    </row>
    <row r="838" spans="1:13" ht="18" customHeight="1">
      <c r="A838" s="4">
        <v>837</v>
      </c>
      <c r="B838" s="37">
        <v>37543</v>
      </c>
      <c r="C838" s="34" t="s">
        <v>218</v>
      </c>
      <c r="D838" s="34" t="s">
        <v>46</v>
      </c>
      <c r="E838" s="34" t="s">
        <v>15</v>
      </c>
      <c r="F838" s="34" t="s">
        <v>210</v>
      </c>
      <c r="G838" s="21"/>
      <c r="H838" s="21"/>
      <c r="I838" s="21" t="s">
        <v>38</v>
      </c>
      <c r="J838" s="21" t="s">
        <v>20</v>
      </c>
      <c r="M838" s="12"/>
    </row>
    <row r="839" spans="1:13" ht="18" customHeight="1">
      <c r="A839" s="4">
        <v>838</v>
      </c>
      <c r="B839" s="37">
        <v>37543</v>
      </c>
      <c r="C839" s="34" t="s">
        <v>163</v>
      </c>
      <c r="D839" s="34" t="s">
        <v>7</v>
      </c>
      <c r="E839" s="34" t="s">
        <v>43</v>
      </c>
      <c r="F839" s="34" t="s">
        <v>72</v>
      </c>
      <c r="G839" s="21"/>
      <c r="H839" s="21"/>
      <c r="I839" s="21" t="s">
        <v>19</v>
      </c>
      <c r="J839" s="21" t="s">
        <v>13</v>
      </c>
      <c r="M839" s="12"/>
    </row>
    <row r="840" spans="1:13" ht="18" customHeight="1">
      <c r="A840" s="4">
        <v>839</v>
      </c>
      <c r="B840" s="37">
        <v>37545</v>
      </c>
      <c r="C840" s="34" t="s">
        <v>10</v>
      </c>
      <c r="D840" s="36" t="s">
        <v>168</v>
      </c>
      <c r="E840" s="34" t="s">
        <v>144</v>
      </c>
      <c r="F840" s="34" t="s">
        <v>166</v>
      </c>
      <c r="G840" s="21"/>
      <c r="H840" s="21"/>
      <c r="I840" s="21" t="s">
        <v>14</v>
      </c>
      <c r="J840" s="21" t="s">
        <v>19</v>
      </c>
      <c r="M840" s="12"/>
    </row>
    <row r="841" spans="1:13" ht="18" customHeight="1">
      <c r="A841" s="4">
        <v>840</v>
      </c>
      <c r="B841" s="37">
        <v>37546</v>
      </c>
      <c r="C841" s="34" t="s">
        <v>4</v>
      </c>
      <c r="D841" s="34" t="s">
        <v>144</v>
      </c>
      <c r="E841" s="34" t="s">
        <v>168</v>
      </c>
      <c r="F841" s="34" t="s">
        <v>175</v>
      </c>
      <c r="G841" s="21"/>
      <c r="H841" s="21"/>
      <c r="I841" s="21" t="s">
        <v>14</v>
      </c>
      <c r="J841" s="21" t="s">
        <v>19</v>
      </c>
      <c r="M841" s="12"/>
    </row>
    <row r="842" spans="1:13" ht="18" customHeight="1">
      <c r="A842" s="4">
        <v>841</v>
      </c>
      <c r="B842" s="37">
        <v>37546</v>
      </c>
      <c r="C842" s="34" t="s">
        <v>213</v>
      </c>
      <c r="D842" s="34" t="s">
        <v>148</v>
      </c>
      <c r="E842" s="34" t="s">
        <v>12</v>
      </c>
      <c r="F842" s="34" t="s">
        <v>179</v>
      </c>
      <c r="G842" s="21"/>
      <c r="H842" s="21"/>
      <c r="I842" s="21" t="s">
        <v>8</v>
      </c>
      <c r="J842" s="21" t="s">
        <v>227</v>
      </c>
      <c r="M842" s="12"/>
    </row>
    <row r="843" spans="1:13" ht="18" customHeight="1">
      <c r="A843" s="4">
        <v>842</v>
      </c>
      <c r="B843" s="37">
        <v>37547</v>
      </c>
      <c r="C843" s="34" t="s">
        <v>131</v>
      </c>
      <c r="D843" s="34" t="s">
        <v>29</v>
      </c>
      <c r="E843" s="34" t="s">
        <v>179</v>
      </c>
      <c r="F843" s="34" t="s">
        <v>12</v>
      </c>
      <c r="G843" s="21"/>
      <c r="H843" s="21"/>
      <c r="I843" s="21" t="s">
        <v>8</v>
      </c>
      <c r="J843" s="21" t="s">
        <v>227</v>
      </c>
      <c r="M843" s="12"/>
    </row>
    <row r="844" spans="1:13" ht="18" customHeight="1">
      <c r="A844" s="4">
        <v>843</v>
      </c>
      <c r="B844" s="37">
        <v>37555</v>
      </c>
      <c r="C844" s="34" t="s">
        <v>163</v>
      </c>
      <c r="D844" s="34" t="s">
        <v>213</v>
      </c>
      <c r="E844" s="34" t="s">
        <v>16</v>
      </c>
      <c r="F844" s="34" t="s">
        <v>153</v>
      </c>
      <c r="G844" s="21" t="s">
        <v>10</v>
      </c>
      <c r="H844" s="21" t="s">
        <v>142</v>
      </c>
      <c r="I844" s="21" t="s">
        <v>37</v>
      </c>
      <c r="J844" s="21" t="s">
        <v>32</v>
      </c>
      <c r="M844" s="12"/>
    </row>
    <row r="845" spans="1:13" ht="18" customHeight="1">
      <c r="A845" s="4">
        <v>844</v>
      </c>
      <c r="B845" s="37">
        <v>37556</v>
      </c>
      <c r="C845" s="34" t="s">
        <v>142</v>
      </c>
      <c r="D845" s="34" t="s">
        <v>10</v>
      </c>
      <c r="E845" s="34" t="s">
        <v>213</v>
      </c>
      <c r="F845" s="34" t="s">
        <v>16</v>
      </c>
      <c r="G845" s="21" t="s">
        <v>131</v>
      </c>
      <c r="H845" s="21" t="s">
        <v>4</v>
      </c>
      <c r="I845" s="21" t="s">
        <v>37</v>
      </c>
      <c r="J845" s="21" t="s">
        <v>32</v>
      </c>
      <c r="M845" s="12"/>
    </row>
    <row r="846" spans="1:13" ht="18" customHeight="1">
      <c r="A846" s="4">
        <v>845</v>
      </c>
      <c r="B846" s="37">
        <v>37558</v>
      </c>
      <c r="C846" s="34" t="s">
        <v>4</v>
      </c>
      <c r="D846" s="34" t="s">
        <v>131</v>
      </c>
      <c r="E846" s="34" t="s">
        <v>10</v>
      </c>
      <c r="F846" s="34" t="s">
        <v>213</v>
      </c>
      <c r="G846" s="21" t="s">
        <v>163</v>
      </c>
      <c r="H846" s="21" t="s">
        <v>153</v>
      </c>
      <c r="I846" s="21" t="s">
        <v>32</v>
      </c>
      <c r="J846" s="21" t="s">
        <v>37</v>
      </c>
      <c r="M846" s="12"/>
    </row>
    <row r="847" spans="1:13" ht="18" customHeight="1">
      <c r="A847" s="4">
        <v>846</v>
      </c>
      <c r="B847" s="37">
        <v>37559</v>
      </c>
      <c r="C847" s="36" t="s">
        <v>153</v>
      </c>
      <c r="D847" s="34" t="s">
        <v>163</v>
      </c>
      <c r="E847" s="34" t="s">
        <v>131</v>
      </c>
      <c r="F847" s="34" t="s">
        <v>10</v>
      </c>
      <c r="G847" s="21" t="s">
        <v>142</v>
      </c>
      <c r="H847" s="21" t="s">
        <v>16</v>
      </c>
      <c r="I847" s="21" t="s">
        <v>32</v>
      </c>
      <c r="J847" s="21" t="s">
        <v>37</v>
      </c>
      <c r="M847" s="13"/>
    </row>
    <row r="848" spans="1:13" ht="18" customHeight="1">
      <c r="B848" s="38"/>
      <c r="C848" s="21">
        <f t="shared" ref="C848:H848" si="5">SUBTOTAL(3,C2:C847)</f>
        <v>846</v>
      </c>
      <c r="D848" s="21">
        <f t="shared" si="5"/>
        <v>846</v>
      </c>
      <c r="E848" s="21">
        <f t="shared" si="5"/>
        <v>846</v>
      </c>
      <c r="F848" s="21">
        <f t="shared" si="5"/>
        <v>846</v>
      </c>
      <c r="G848" s="21">
        <f t="shared" si="5"/>
        <v>6</v>
      </c>
      <c r="H848" s="21">
        <f t="shared" si="5"/>
        <v>6</v>
      </c>
      <c r="I848" s="21"/>
      <c r="J848" s="21"/>
    </row>
    <row r="849" spans="9:10" ht="18" customHeight="1">
      <c r="I849" s="50" t="s">
        <v>127</v>
      </c>
      <c r="J849" s="10">
        <f>C848+D848+E848+F848+G848+H848</f>
        <v>3396</v>
      </c>
    </row>
  </sheetData>
  <sortState xmlns:xlrd2="http://schemas.microsoft.com/office/spreadsheetml/2017/richdata2" ref="M2:V101">
    <sortCondition descending="1" ref="N2:N101"/>
  </sortState>
  <mergeCells count="2">
    <mergeCell ref="L1:V1"/>
    <mergeCell ref="L33:V33"/>
  </mergeCells>
  <phoneticPr fontId="1"/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8B4AE-20A6-45A7-A9E3-BD7908EBB314}">
  <dimension ref="A1:X851"/>
  <sheetViews>
    <sheetView workbookViewId="0">
      <selection activeCell="X2" sqref="X2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6" width="11.625" style="9" customWidth="1"/>
    <col min="7" max="8" width="9.5" style="9" bestFit="1" customWidth="1"/>
    <col min="9" max="10" width="9.75" style="9" bestFit="1" customWidth="1"/>
    <col min="11" max="11" width="4.625" style="9" customWidth="1"/>
    <col min="12" max="12" width="3.5" style="20" bestFit="1" customWidth="1"/>
    <col min="13" max="13" width="13" style="9" bestFit="1" customWidth="1"/>
    <col min="14" max="15" width="6.5" style="9" bestFit="1" customWidth="1"/>
    <col min="16" max="16" width="2.625" style="9" customWidth="1"/>
    <col min="17" max="22" width="5.5" style="9" bestFit="1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109" t="s">
        <v>388</v>
      </c>
      <c r="M1" s="110"/>
      <c r="N1" s="110"/>
      <c r="O1" s="110"/>
      <c r="P1" s="110"/>
      <c r="Q1" s="110"/>
      <c r="R1" s="110"/>
      <c r="S1" s="110"/>
      <c r="T1" s="110"/>
      <c r="U1" s="110"/>
      <c r="V1" s="111"/>
    </row>
    <row r="2" spans="1:24" ht="18" customHeight="1">
      <c r="A2" s="4">
        <v>1</v>
      </c>
      <c r="B2" s="35">
        <v>36974</v>
      </c>
      <c r="C2" s="36" t="s">
        <v>213</v>
      </c>
      <c r="D2" s="36" t="s">
        <v>131</v>
      </c>
      <c r="E2" s="36" t="s">
        <v>5</v>
      </c>
      <c r="F2" s="36" t="s">
        <v>12</v>
      </c>
      <c r="G2" s="21"/>
      <c r="H2" s="21"/>
      <c r="I2" s="21" t="s">
        <v>32</v>
      </c>
      <c r="J2" s="21" t="s">
        <v>8</v>
      </c>
      <c r="L2" s="4"/>
      <c r="M2" s="3" t="s">
        <v>125</v>
      </c>
      <c r="N2" s="47" t="s">
        <v>127</v>
      </c>
      <c r="O2" s="47" t="s">
        <v>127</v>
      </c>
      <c r="P2" s="22"/>
      <c r="Q2" s="47" t="s">
        <v>68</v>
      </c>
      <c r="R2" s="47" t="s">
        <v>69</v>
      </c>
      <c r="S2" s="47" t="s">
        <v>70</v>
      </c>
      <c r="T2" s="47" t="s">
        <v>71</v>
      </c>
      <c r="U2" s="47" t="s">
        <v>128</v>
      </c>
      <c r="V2" s="47" t="s">
        <v>129</v>
      </c>
      <c r="X2" s="9" t="s">
        <v>140</v>
      </c>
    </row>
    <row r="3" spans="1:24" ht="18" customHeight="1">
      <c r="A3" s="4">
        <v>2</v>
      </c>
      <c r="B3" s="35">
        <v>36974</v>
      </c>
      <c r="C3" s="36" t="s">
        <v>29</v>
      </c>
      <c r="D3" s="36" t="s">
        <v>179</v>
      </c>
      <c r="E3" s="36" t="s">
        <v>148</v>
      </c>
      <c r="F3" s="36" t="s">
        <v>47</v>
      </c>
      <c r="G3" s="21"/>
      <c r="H3" s="21"/>
      <c r="I3" s="21" t="s">
        <v>31</v>
      </c>
      <c r="J3" s="21" t="s">
        <v>227</v>
      </c>
      <c r="L3" s="4">
        <v>1</v>
      </c>
      <c r="M3" s="34" t="s">
        <v>164</v>
      </c>
      <c r="N3" s="10">
        <f>COUNTIF($C$2:$H$849,"友寄正人")</f>
        <v>118</v>
      </c>
      <c r="O3" s="10">
        <f t="shared" ref="O3:O30" si="0">SUM(Q3:V3)</f>
        <v>118</v>
      </c>
      <c r="P3" s="24"/>
      <c r="Q3" s="10">
        <f>COUNTIF($C$2:$C$849,"友寄正人")</f>
        <v>32</v>
      </c>
      <c r="R3" s="10">
        <f>COUNTIF($D$2:$D$849,"友寄正人")</f>
        <v>28</v>
      </c>
      <c r="S3" s="10">
        <f>COUNTIF($E$2:$E$849,"友寄正人")</f>
        <v>29</v>
      </c>
      <c r="T3" s="10">
        <f>COUNTIF($F$2:$F$849,"友寄正人")</f>
        <v>27</v>
      </c>
      <c r="U3" s="10">
        <f>COUNTIF($G$2:$G$849,"友寄正人")</f>
        <v>1</v>
      </c>
      <c r="V3" s="10">
        <f>COUNTIF($H$2:$H$849,"友寄正人")</f>
        <v>1</v>
      </c>
    </row>
    <row r="4" spans="1:24" ht="18" customHeight="1">
      <c r="A4" s="4">
        <v>3</v>
      </c>
      <c r="B4" s="35">
        <v>36974</v>
      </c>
      <c r="C4" s="36" t="s">
        <v>142</v>
      </c>
      <c r="D4" s="36" t="s">
        <v>182</v>
      </c>
      <c r="E4" s="36" t="s">
        <v>146</v>
      </c>
      <c r="F4" s="36" t="s">
        <v>185</v>
      </c>
      <c r="G4" s="21"/>
      <c r="H4" s="21"/>
      <c r="I4" s="21" t="s">
        <v>228</v>
      </c>
      <c r="J4" s="21" t="s">
        <v>26</v>
      </c>
      <c r="L4" s="4">
        <v>2</v>
      </c>
      <c r="M4" s="21" t="s">
        <v>166</v>
      </c>
      <c r="N4" s="10">
        <f>COUNTIF($C$2:$H$849,"井野修")</f>
        <v>115</v>
      </c>
      <c r="O4" s="10">
        <f t="shared" si="0"/>
        <v>115</v>
      </c>
      <c r="P4" s="24"/>
      <c r="Q4" s="10">
        <f>COUNTIF($C$2:$C$849,"井野修")</f>
        <v>29</v>
      </c>
      <c r="R4" s="10">
        <f>COUNTIF($D$2:$D$849,"井野修")</f>
        <v>28</v>
      </c>
      <c r="S4" s="10">
        <f>COUNTIF($E$2:$E$849,"井野修")</f>
        <v>28</v>
      </c>
      <c r="T4" s="10">
        <f>COUNTIF($F$2:$F$849,"井野修")</f>
        <v>29</v>
      </c>
      <c r="U4" s="10">
        <f>COUNTIF($G$2:$G$849,"井野修")</f>
        <v>1</v>
      </c>
      <c r="V4" s="10">
        <f>COUNTIF($H$2:$H$849,"井野修")</f>
        <v>0</v>
      </c>
    </row>
    <row r="5" spans="1:24" ht="18" customHeight="1">
      <c r="A5" s="4">
        <v>4</v>
      </c>
      <c r="B5" s="35">
        <v>36975</v>
      </c>
      <c r="C5" s="36" t="s">
        <v>47</v>
      </c>
      <c r="D5" s="36" t="s">
        <v>148</v>
      </c>
      <c r="E5" s="36" t="s">
        <v>238</v>
      </c>
      <c r="F5" s="36" t="s">
        <v>179</v>
      </c>
      <c r="G5" s="21"/>
      <c r="H5" s="21"/>
      <c r="I5" s="21" t="s">
        <v>31</v>
      </c>
      <c r="J5" s="21" t="s">
        <v>227</v>
      </c>
      <c r="L5" s="4">
        <v>3</v>
      </c>
      <c r="M5" s="36" t="s">
        <v>67</v>
      </c>
      <c r="N5" s="10">
        <f>COUNTIF($C$2:$H$849,"橘髙淳")</f>
        <v>112</v>
      </c>
      <c r="O5" s="10">
        <f t="shared" si="0"/>
        <v>112</v>
      </c>
      <c r="P5" s="24"/>
      <c r="Q5" s="10">
        <f>COUNTIF($C$2:$C$849,"橘髙淳")</f>
        <v>28</v>
      </c>
      <c r="R5" s="10">
        <f>COUNTIF($D$2:$D$849,"橘髙淳")</f>
        <v>28</v>
      </c>
      <c r="S5" s="10">
        <f>COUNTIF($E$2:$E$849,"橘髙淳")</f>
        <v>28</v>
      </c>
      <c r="T5" s="10">
        <f>COUNTIF($F$2:$F$849,"橘髙淳")</f>
        <v>27</v>
      </c>
      <c r="U5" s="10">
        <f>COUNTIF($G$2:$G$849,"橘髙淳")</f>
        <v>1</v>
      </c>
      <c r="V5" s="10">
        <f>COUNTIF($H$2:$H$849,"橘髙淳")</f>
        <v>0</v>
      </c>
    </row>
    <row r="6" spans="1:24" ht="18" customHeight="1">
      <c r="A6" s="4">
        <v>5</v>
      </c>
      <c r="B6" s="35">
        <v>36975</v>
      </c>
      <c r="C6" s="36" t="s">
        <v>153</v>
      </c>
      <c r="D6" s="36" t="s">
        <v>185</v>
      </c>
      <c r="E6" s="36" t="s">
        <v>182</v>
      </c>
      <c r="F6" s="36" t="s">
        <v>146</v>
      </c>
      <c r="G6" s="21"/>
      <c r="H6" s="21"/>
      <c r="I6" s="21" t="s">
        <v>228</v>
      </c>
      <c r="J6" s="21" t="s">
        <v>26</v>
      </c>
      <c r="L6" s="4">
        <v>4</v>
      </c>
      <c r="M6" s="21" t="s">
        <v>230</v>
      </c>
      <c r="N6" s="10">
        <f>COUNTIF($C$2:$H$849,"小林毅二")</f>
        <v>112</v>
      </c>
      <c r="O6" s="10">
        <f t="shared" si="0"/>
        <v>112</v>
      </c>
      <c r="P6" s="24"/>
      <c r="Q6" s="10">
        <f>COUNTIF($C$2:$C$849,"小林毅二")</f>
        <v>27</v>
      </c>
      <c r="R6" s="10">
        <f>COUNTIF($D$2:$D$849,"小林毅二")</f>
        <v>26</v>
      </c>
      <c r="S6" s="10">
        <f>COUNTIF($E$2:$E$849,"小林毅二")</f>
        <v>28</v>
      </c>
      <c r="T6" s="10">
        <f>COUNTIF($F$2:$F$849,"小林毅二")</f>
        <v>31</v>
      </c>
      <c r="U6" s="10">
        <f>COUNTIF($G$2:$G$849,"小林毅二")</f>
        <v>0</v>
      </c>
      <c r="V6" s="10">
        <f>COUNTIF($H$2:$H$849,"小林毅二")</f>
        <v>0</v>
      </c>
    </row>
    <row r="7" spans="1:24" ht="18" customHeight="1">
      <c r="A7" s="4">
        <v>6</v>
      </c>
      <c r="B7" s="35">
        <v>36975</v>
      </c>
      <c r="C7" s="36" t="s">
        <v>12</v>
      </c>
      <c r="D7" s="36" t="s">
        <v>5</v>
      </c>
      <c r="E7" s="36" t="s">
        <v>131</v>
      </c>
      <c r="F7" s="36" t="s">
        <v>178</v>
      </c>
      <c r="G7" s="21"/>
      <c r="H7" s="21"/>
      <c r="I7" s="21" t="s">
        <v>32</v>
      </c>
      <c r="J7" s="21" t="s">
        <v>8</v>
      </c>
      <c r="L7" s="4">
        <v>5</v>
      </c>
      <c r="M7" s="36" t="s">
        <v>126</v>
      </c>
      <c r="N7" s="10">
        <f>COUNTIF($C$2:$H$849,"笠原昌春")</f>
        <v>111</v>
      </c>
      <c r="O7" s="10">
        <f t="shared" si="0"/>
        <v>111</v>
      </c>
      <c r="P7" s="24"/>
      <c r="Q7" s="10">
        <f>COUNTIF($C$2:$C$849,"笠原昌春")</f>
        <v>29</v>
      </c>
      <c r="R7" s="10">
        <f>COUNTIF($D$2:$D$849,"笠原昌春")</f>
        <v>24</v>
      </c>
      <c r="S7" s="10">
        <f>COUNTIF($E$2:$E$849,"笠原昌春")</f>
        <v>27</v>
      </c>
      <c r="T7" s="10">
        <f>COUNTIF($F$2:$F$849,"笠原昌春")</f>
        <v>31</v>
      </c>
      <c r="U7" s="10">
        <f>COUNTIF($G$2:$G$849,"笠原昌春")</f>
        <v>0</v>
      </c>
      <c r="V7" s="10">
        <f>COUNTIF($H$2:$H$849,"笠原昌春")</f>
        <v>0</v>
      </c>
    </row>
    <row r="8" spans="1:24" ht="18" customHeight="1">
      <c r="A8" s="4">
        <v>7</v>
      </c>
      <c r="B8" s="35">
        <v>36977</v>
      </c>
      <c r="C8" s="36" t="s">
        <v>148</v>
      </c>
      <c r="D8" s="36" t="s">
        <v>29</v>
      </c>
      <c r="E8" s="36" t="s">
        <v>213</v>
      </c>
      <c r="F8" s="36" t="s">
        <v>5</v>
      </c>
      <c r="G8" s="21"/>
      <c r="H8" s="21"/>
      <c r="I8" s="21" t="s">
        <v>8</v>
      </c>
      <c r="J8" s="21" t="s">
        <v>31</v>
      </c>
      <c r="L8" s="4">
        <v>6</v>
      </c>
      <c r="M8" s="34" t="s">
        <v>205</v>
      </c>
      <c r="N8" s="10">
        <f>COUNTIF($C$2:$H$849,"谷博")</f>
        <v>111</v>
      </c>
      <c r="O8" s="10">
        <f t="shared" si="0"/>
        <v>111</v>
      </c>
      <c r="P8" s="24"/>
      <c r="Q8" s="10">
        <f>COUNTIF($C$2:$C$849,"谷博")</f>
        <v>29</v>
      </c>
      <c r="R8" s="10">
        <f>COUNTIF($D$2:$D$849,"谷博")</f>
        <v>26</v>
      </c>
      <c r="S8" s="10">
        <f>COUNTIF($E$2:$E$849,"谷博")</f>
        <v>26</v>
      </c>
      <c r="T8" s="10">
        <f>COUNTIF($F$2:$F$849,"谷博")</f>
        <v>29</v>
      </c>
      <c r="U8" s="10">
        <f>COUNTIF($G$2:$G$849,"谷博")</f>
        <v>0</v>
      </c>
      <c r="V8" s="10">
        <f>COUNTIF($H$2:$H$849,"谷博")</f>
        <v>1</v>
      </c>
    </row>
    <row r="9" spans="1:24" ht="18" customHeight="1">
      <c r="A9" s="4">
        <v>8</v>
      </c>
      <c r="B9" s="35">
        <v>36977</v>
      </c>
      <c r="C9" s="36" t="s">
        <v>182</v>
      </c>
      <c r="D9" s="36" t="s">
        <v>214</v>
      </c>
      <c r="E9" s="36" t="s">
        <v>50</v>
      </c>
      <c r="F9" s="36" t="s">
        <v>142</v>
      </c>
      <c r="G9" s="21"/>
      <c r="H9" s="21"/>
      <c r="I9" s="21" t="s">
        <v>227</v>
      </c>
      <c r="J9" s="21" t="s">
        <v>228</v>
      </c>
      <c r="L9" s="4">
        <v>7</v>
      </c>
      <c r="M9" s="36" t="s">
        <v>80</v>
      </c>
      <c r="N9" s="10">
        <f>COUNTIF($C$2:$H$849,"眞鍋勝已")</f>
        <v>110</v>
      </c>
      <c r="O9" s="10">
        <f t="shared" si="0"/>
        <v>110</v>
      </c>
      <c r="P9" s="24"/>
      <c r="Q9" s="10">
        <f>COUNTIF($C$2:$C$849,"眞鍋勝已")</f>
        <v>27</v>
      </c>
      <c r="R9" s="10">
        <f>COUNTIF($D$2:$D$849,"眞鍋勝已")</f>
        <v>28</v>
      </c>
      <c r="S9" s="10">
        <f>COUNTIF($E$2:$E$849,"眞鍋勝已")</f>
        <v>26</v>
      </c>
      <c r="T9" s="10">
        <f>COUNTIF($F$2:$F$849,"眞鍋勝已")</f>
        <v>28</v>
      </c>
      <c r="U9" s="10">
        <f>COUNTIF($G$2:$G$849,"眞鍋勝已")</f>
        <v>1</v>
      </c>
      <c r="V9" s="10">
        <f>COUNTIF($H$2:$H$849,"眞鍋勝已")</f>
        <v>0</v>
      </c>
    </row>
    <row r="10" spans="1:24" ht="18" customHeight="1">
      <c r="A10" s="4">
        <v>9</v>
      </c>
      <c r="B10" s="35">
        <v>36977</v>
      </c>
      <c r="C10" s="36" t="s">
        <v>185</v>
      </c>
      <c r="D10" s="36" t="s">
        <v>183</v>
      </c>
      <c r="E10" s="36" t="s">
        <v>23</v>
      </c>
      <c r="F10" s="36" t="s">
        <v>153</v>
      </c>
      <c r="G10" s="21"/>
      <c r="H10" s="21"/>
      <c r="I10" s="21" t="s">
        <v>26</v>
      </c>
      <c r="J10" s="21" t="s">
        <v>32</v>
      </c>
      <c r="L10" s="4">
        <v>8</v>
      </c>
      <c r="M10" s="36" t="s">
        <v>10</v>
      </c>
      <c r="N10" s="10">
        <f>COUNTIF($C$2:$H$849,"森健次郎")</f>
        <v>109</v>
      </c>
      <c r="O10" s="10">
        <f t="shared" si="0"/>
        <v>109</v>
      </c>
      <c r="P10" s="24"/>
      <c r="Q10" s="10">
        <f>COUNTIF($C$2:$C$849,"森健次郎")</f>
        <v>27</v>
      </c>
      <c r="R10" s="10">
        <f>COUNTIF($D$2:$D$849,"森健次郎")</f>
        <v>28</v>
      </c>
      <c r="S10" s="10">
        <f>COUNTIF($E$2:$E$849,"森健次郎")</f>
        <v>26</v>
      </c>
      <c r="T10" s="10">
        <f>COUNTIF($F$2:$F$849,"森健次郎")</f>
        <v>27</v>
      </c>
      <c r="U10" s="10">
        <f>COUNTIF($G$2:$G$849,"森健次郎")</f>
        <v>0</v>
      </c>
      <c r="V10" s="10">
        <f>COUNTIF($H$2:$H$849,"森健次郎")</f>
        <v>1</v>
      </c>
    </row>
    <row r="11" spans="1:24" ht="18" customHeight="1">
      <c r="A11" s="4">
        <v>10</v>
      </c>
      <c r="B11" s="35">
        <v>36978</v>
      </c>
      <c r="C11" s="36" t="s">
        <v>161</v>
      </c>
      <c r="D11" s="36" t="s">
        <v>153</v>
      </c>
      <c r="E11" s="36" t="s">
        <v>183</v>
      </c>
      <c r="F11" s="36" t="s">
        <v>23</v>
      </c>
      <c r="G11" s="21"/>
      <c r="H11" s="21"/>
      <c r="I11" s="21" t="s">
        <v>26</v>
      </c>
      <c r="J11" s="21" t="s">
        <v>32</v>
      </c>
      <c r="L11" s="4">
        <v>9</v>
      </c>
      <c r="M11" s="36" t="s">
        <v>90</v>
      </c>
      <c r="N11" s="10">
        <f>COUNTIF($C$2:$H$849,"杉永政信")</f>
        <v>107</v>
      </c>
      <c r="O11" s="10">
        <f t="shared" si="0"/>
        <v>107</v>
      </c>
      <c r="P11" s="24"/>
      <c r="Q11" s="10">
        <f>COUNTIF($C$2:$C$849,"杉永政信")</f>
        <v>28</v>
      </c>
      <c r="R11" s="10">
        <f>COUNTIF($D$2:$D$849,"杉永政信")</f>
        <v>27</v>
      </c>
      <c r="S11" s="10">
        <f>COUNTIF($E$2:$E$849,"杉永政信")</f>
        <v>26</v>
      </c>
      <c r="T11" s="10">
        <f>COUNTIF($F$2:$F$849,"杉永政信")</f>
        <v>26</v>
      </c>
      <c r="U11" s="10">
        <f>COUNTIF($G$2:$G$849,"杉永政信")</f>
        <v>0</v>
      </c>
      <c r="V11" s="10">
        <f>COUNTIF($H$2:$H$849,"杉永政信")</f>
        <v>0</v>
      </c>
    </row>
    <row r="12" spans="1:24" ht="18" customHeight="1">
      <c r="A12" s="4">
        <v>11</v>
      </c>
      <c r="B12" s="35">
        <v>36978</v>
      </c>
      <c r="C12" s="36" t="s">
        <v>5</v>
      </c>
      <c r="D12" s="36" t="s">
        <v>12</v>
      </c>
      <c r="E12" s="36" t="s">
        <v>179</v>
      </c>
      <c r="F12" s="36" t="s">
        <v>131</v>
      </c>
      <c r="G12" s="21"/>
      <c r="H12" s="21"/>
      <c r="I12" s="21" t="s">
        <v>8</v>
      </c>
      <c r="J12" s="21" t="s">
        <v>31</v>
      </c>
      <c r="L12" s="4">
        <v>10</v>
      </c>
      <c r="M12" s="21" t="s">
        <v>224</v>
      </c>
      <c r="N12" s="10">
        <f>COUNTIF($C$2:$H$849,"上本孝一")</f>
        <v>107</v>
      </c>
      <c r="O12" s="10">
        <f t="shared" si="0"/>
        <v>107</v>
      </c>
      <c r="P12" s="24"/>
      <c r="Q12" s="10">
        <f>COUNTIF($C$2:$C$849,"上本孝一")</f>
        <v>27</v>
      </c>
      <c r="R12" s="10">
        <f>COUNTIF($D$2:$D$849,"上本孝一")</f>
        <v>25</v>
      </c>
      <c r="S12" s="10">
        <f>COUNTIF($E$2:$E$849,"上本孝一")</f>
        <v>25</v>
      </c>
      <c r="T12" s="10">
        <f>COUNTIF($F$2:$F$849,"上本孝一")</f>
        <v>29</v>
      </c>
      <c r="U12" s="10">
        <f>COUNTIF($G$2:$G$849,"上本孝一")</f>
        <v>0</v>
      </c>
      <c r="V12" s="10">
        <f>COUNTIF($H$2:$H$849,"上本孝一")</f>
        <v>1</v>
      </c>
    </row>
    <row r="13" spans="1:24" ht="18" customHeight="1">
      <c r="A13" s="4">
        <v>12</v>
      </c>
      <c r="B13" s="35">
        <v>36978</v>
      </c>
      <c r="C13" s="36" t="s">
        <v>173</v>
      </c>
      <c r="D13" s="36" t="s">
        <v>47</v>
      </c>
      <c r="E13" s="36" t="s">
        <v>142</v>
      </c>
      <c r="F13" s="36" t="s">
        <v>214</v>
      </c>
      <c r="G13" s="21"/>
      <c r="H13" s="21"/>
      <c r="I13" s="21" t="s">
        <v>227</v>
      </c>
      <c r="J13" s="21" t="s">
        <v>228</v>
      </c>
      <c r="L13" s="4">
        <v>11</v>
      </c>
      <c r="M13" s="34" t="s">
        <v>130</v>
      </c>
      <c r="N13" s="10">
        <f>COUNTIF($C$2:$H$849,"佐々木昌信")</f>
        <v>106</v>
      </c>
      <c r="O13" s="10">
        <f t="shared" si="0"/>
        <v>106</v>
      </c>
      <c r="P13" s="24"/>
      <c r="Q13" s="10">
        <f>COUNTIF($C$2:$C$849,"佐々木昌信")</f>
        <v>28</v>
      </c>
      <c r="R13" s="10">
        <f>COUNTIF($D$2:$D$849,"佐々木昌信")</f>
        <v>22</v>
      </c>
      <c r="S13" s="10">
        <f>COUNTIF($E$2:$E$849,"佐々木昌信")</f>
        <v>28</v>
      </c>
      <c r="T13" s="10">
        <f>COUNTIF($F$2:$F$849,"佐々木昌信")</f>
        <v>28</v>
      </c>
      <c r="U13" s="10">
        <f>COUNTIF($G$2:$G$849,"佐々木昌信")</f>
        <v>0</v>
      </c>
      <c r="V13" s="10">
        <f>COUNTIF($H$2:$H$849,"佐々木昌信")</f>
        <v>0</v>
      </c>
    </row>
    <row r="14" spans="1:24" ht="18" customHeight="1">
      <c r="A14" s="4">
        <v>13</v>
      </c>
      <c r="B14" s="35">
        <v>36980</v>
      </c>
      <c r="C14" s="36" t="s">
        <v>166</v>
      </c>
      <c r="D14" s="36" t="s">
        <v>144</v>
      </c>
      <c r="E14" s="36" t="s">
        <v>35</v>
      </c>
      <c r="F14" s="36" t="s">
        <v>218</v>
      </c>
      <c r="G14" s="21"/>
      <c r="H14" s="21"/>
      <c r="I14" s="21" t="s">
        <v>20</v>
      </c>
      <c r="J14" s="21" t="s">
        <v>19</v>
      </c>
      <c r="L14" s="4">
        <v>12</v>
      </c>
      <c r="M14" s="34" t="s">
        <v>145</v>
      </c>
      <c r="N14" s="10">
        <f>COUNTIF($C$2:$H$849,"渡田均")</f>
        <v>79</v>
      </c>
      <c r="O14" s="10">
        <f t="shared" si="0"/>
        <v>79</v>
      </c>
      <c r="P14" s="24"/>
      <c r="Q14" s="10">
        <f>COUNTIF($C$2:$C$849,"渡田均")</f>
        <v>20</v>
      </c>
      <c r="R14" s="10">
        <f>COUNTIF($D$2:$D$849,"渡田均")</f>
        <v>20</v>
      </c>
      <c r="S14" s="10">
        <f>COUNTIF($E$2:$E$849,"渡田均")</f>
        <v>20</v>
      </c>
      <c r="T14" s="10">
        <f>COUNTIF($F$2:$F$849,"渡田均")</f>
        <v>19</v>
      </c>
      <c r="U14" s="10">
        <f>COUNTIF($G$2:$G$849,"渡田均")</f>
        <v>0</v>
      </c>
      <c r="V14" s="10">
        <f>COUNTIF($H$2:$H$849,"渡田均")</f>
        <v>0</v>
      </c>
    </row>
    <row r="15" spans="1:24" ht="18" customHeight="1">
      <c r="A15" s="4">
        <v>14</v>
      </c>
      <c r="B15" s="35">
        <v>36980</v>
      </c>
      <c r="C15" s="36" t="s">
        <v>211</v>
      </c>
      <c r="D15" s="36" t="s">
        <v>178</v>
      </c>
      <c r="E15" s="36" t="s">
        <v>5</v>
      </c>
      <c r="F15" s="36" t="s">
        <v>179</v>
      </c>
      <c r="G15" s="21"/>
      <c r="H15" s="21"/>
      <c r="I15" s="21" t="s">
        <v>8</v>
      </c>
      <c r="J15" s="21" t="s">
        <v>26</v>
      </c>
      <c r="L15" s="4">
        <v>13</v>
      </c>
      <c r="M15" s="36" t="s">
        <v>78</v>
      </c>
      <c r="N15" s="10">
        <f>COUNTIF($C$2:$H$849,"西本欣司")</f>
        <v>69</v>
      </c>
      <c r="O15" s="10">
        <f t="shared" si="0"/>
        <v>69</v>
      </c>
      <c r="P15" s="24"/>
      <c r="Q15" s="10">
        <f>COUNTIF($C$2:$C$849,"西本欣司")</f>
        <v>18</v>
      </c>
      <c r="R15" s="10">
        <f>COUNTIF($D$2:$D$849,"西本欣司")</f>
        <v>17</v>
      </c>
      <c r="S15" s="10">
        <f>COUNTIF($E$2:$E$849,"西本欣司")</f>
        <v>16</v>
      </c>
      <c r="T15" s="10">
        <f>COUNTIF($F$2:$F$849,"西本欣司")</f>
        <v>18</v>
      </c>
      <c r="U15" s="10">
        <f>COUNTIF($G$2:$G$849,"西本欣司")</f>
        <v>0</v>
      </c>
      <c r="V15" s="10">
        <f>COUNTIF($H$2:$H$849,"西本欣司")</f>
        <v>0</v>
      </c>
    </row>
    <row r="16" spans="1:24" ht="18" customHeight="1">
      <c r="A16" s="4">
        <v>15</v>
      </c>
      <c r="B16" s="35">
        <v>36980</v>
      </c>
      <c r="C16" s="36" t="s">
        <v>175</v>
      </c>
      <c r="D16" s="36" t="s">
        <v>46</v>
      </c>
      <c r="E16" s="36" t="s">
        <v>163</v>
      </c>
      <c r="F16" s="36" t="s">
        <v>168</v>
      </c>
      <c r="G16" s="21"/>
      <c r="H16" s="21"/>
      <c r="I16" s="21" t="s">
        <v>37</v>
      </c>
      <c r="J16" s="21" t="s">
        <v>38</v>
      </c>
      <c r="L16" s="4">
        <v>14</v>
      </c>
      <c r="M16" s="21" t="s">
        <v>223</v>
      </c>
      <c r="N16" s="10">
        <f>COUNTIF($C$2:$H$849,"渡真利克則")</f>
        <v>66</v>
      </c>
      <c r="O16" s="10">
        <f t="shared" si="0"/>
        <v>66</v>
      </c>
      <c r="P16" s="24"/>
      <c r="Q16" s="10">
        <f>COUNTIF($C$2:$C$849,"渡真利克則")</f>
        <v>19</v>
      </c>
      <c r="R16" s="10">
        <f>COUNTIF($D$2:$D$849,"渡真利克則")</f>
        <v>21</v>
      </c>
      <c r="S16" s="10">
        <f>COUNTIF($E$2:$E$849,"渡真利克則")</f>
        <v>12</v>
      </c>
      <c r="T16" s="10">
        <f>COUNTIF($F$2:$F$849,"渡真利克則")</f>
        <v>14</v>
      </c>
      <c r="U16" s="10">
        <f>COUNTIF($G$2:$G$849,"渡真利克則")</f>
        <v>0</v>
      </c>
      <c r="V16" s="10">
        <f>COUNTIF($H$2:$H$849,"渡真利克則")</f>
        <v>0</v>
      </c>
    </row>
    <row r="17" spans="1:22" ht="18" customHeight="1">
      <c r="A17" s="4">
        <v>16</v>
      </c>
      <c r="B17" s="35">
        <v>36980</v>
      </c>
      <c r="C17" s="36" t="s">
        <v>210</v>
      </c>
      <c r="D17" s="36" t="s">
        <v>10</v>
      </c>
      <c r="E17" s="36" t="s">
        <v>22</v>
      </c>
      <c r="F17" s="36" t="s">
        <v>72</v>
      </c>
      <c r="G17" s="21"/>
      <c r="H17" s="21"/>
      <c r="I17" s="21" t="s">
        <v>13</v>
      </c>
      <c r="J17" s="21" t="s">
        <v>14</v>
      </c>
      <c r="L17" s="4">
        <v>15</v>
      </c>
      <c r="M17" s="36" t="s">
        <v>79</v>
      </c>
      <c r="N17" s="10">
        <f>COUNTIF($C$2:$H$849,"有隅昭二")</f>
        <v>64</v>
      </c>
      <c r="O17" s="10">
        <f t="shared" si="0"/>
        <v>64</v>
      </c>
      <c r="P17" s="24"/>
      <c r="Q17" s="10">
        <f>COUNTIF($C$2:$C$849,"有隅昭二")</f>
        <v>15</v>
      </c>
      <c r="R17" s="10">
        <f>COUNTIF($D$2:$D$849,"有隅昭二")</f>
        <v>15</v>
      </c>
      <c r="S17" s="10">
        <f>COUNTIF($E$2:$E$849,"有隅昭二")</f>
        <v>17</v>
      </c>
      <c r="T17" s="10">
        <f>COUNTIF($F$2:$F$849,"有隅昭二")</f>
        <v>17</v>
      </c>
      <c r="U17" s="10">
        <f>COUNTIF($G$2:$G$849,"有隅昭二")</f>
        <v>0</v>
      </c>
      <c r="V17" s="10">
        <f>COUNTIF($H$2:$H$849,"有隅昭二")</f>
        <v>0</v>
      </c>
    </row>
    <row r="18" spans="1:22" ht="18" customHeight="1">
      <c r="A18" s="4">
        <v>17</v>
      </c>
      <c r="B18" s="35">
        <v>36980</v>
      </c>
      <c r="C18" s="36" t="s">
        <v>23</v>
      </c>
      <c r="D18" s="36" t="s">
        <v>213</v>
      </c>
      <c r="E18" s="36" t="s">
        <v>131</v>
      </c>
      <c r="F18" s="36" t="s">
        <v>12</v>
      </c>
      <c r="G18" s="21"/>
      <c r="H18" s="21"/>
      <c r="I18" s="21" t="s">
        <v>32</v>
      </c>
      <c r="J18" s="21" t="s">
        <v>227</v>
      </c>
      <c r="L18" s="4">
        <v>16</v>
      </c>
      <c r="M18" s="36" t="s">
        <v>83</v>
      </c>
      <c r="N18" s="10">
        <f>COUNTIF($C$2:$H$849,"小林和公")</f>
        <v>64</v>
      </c>
      <c r="O18" s="10">
        <f t="shared" si="0"/>
        <v>64</v>
      </c>
      <c r="P18" s="24"/>
      <c r="Q18" s="10">
        <f>COUNTIF($C$2:$C$849,"小林和公")</f>
        <v>15</v>
      </c>
      <c r="R18" s="10">
        <f>COUNTIF($D$2:$D$849,"小林和公")</f>
        <v>18</v>
      </c>
      <c r="S18" s="10">
        <f>COUNTIF($E$2:$E$849,"小林和公")</f>
        <v>17</v>
      </c>
      <c r="T18" s="10">
        <f>COUNTIF($F$2:$F$849,"小林和公")</f>
        <v>14</v>
      </c>
      <c r="U18" s="10">
        <f>COUNTIF($G$2:$G$849,"小林和公")</f>
        <v>0</v>
      </c>
      <c r="V18" s="10">
        <f>COUNTIF($H$2:$H$849,"小林和公")</f>
        <v>0</v>
      </c>
    </row>
    <row r="19" spans="1:22" ht="18" customHeight="1">
      <c r="A19" s="4">
        <v>18</v>
      </c>
      <c r="B19" s="35">
        <v>36980</v>
      </c>
      <c r="C19" s="36" t="s">
        <v>146</v>
      </c>
      <c r="D19" s="36" t="s">
        <v>173</v>
      </c>
      <c r="E19" s="36" t="s">
        <v>183</v>
      </c>
      <c r="F19" s="36" t="s">
        <v>161</v>
      </c>
      <c r="G19" s="21"/>
      <c r="H19" s="21"/>
      <c r="I19" s="21" t="s">
        <v>228</v>
      </c>
      <c r="J19" s="21" t="s">
        <v>31</v>
      </c>
      <c r="L19" s="4">
        <v>17</v>
      </c>
      <c r="M19" s="36" t="s">
        <v>84</v>
      </c>
      <c r="N19" s="10">
        <f>COUNTIF($C$2:$H$849,"本田英志")</f>
        <v>59</v>
      </c>
      <c r="O19" s="10">
        <f t="shared" si="0"/>
        <v>59</v>
      </c>
      <c r="P19" s="24"/>
      <c r="Q19" s="10">
        <f>COUNTIF($C$2:$C$849,"本田英志")</f>
        <v>13</v>
      </c>
      <c r="R19" s="10">
        <f>COUNTIF($D$2:$D$849,"本田英志")</f>
        <v>18</v>
      </c>
      <c r="S19" s="10">
        <f>COUNTIF($E$2:$E$849,"本田英志")</f>
        <v>16</v>
      </c>
      <c r="T19" s="10">
        <f>COUNTIF($F$2:$F$849,"本田英志")</f>
        <v>12</v>
      </c>
      <c r="U19" s="10">
        <f>COUNTIF($G$2:$G$849,"本田英志")</f>
        <v>0</v>
      </c>
      <c r="V19" s="10">
        <f>COUNTIF($H$2:$H$849,"本田英志")</f>
        <v>0</v>
      </c>
    </row>
    <row r="20" spans="1:22" ht="18" customHeight="1">
      <c r="A20" s="4">
        <v>19</v>
      </c>
      <c r="B20" s="35">
        <v>36981</v>
      </c>
      <c r="C20" s="36" t="s">
        <v>168</v>
      </c>
      <c r="D20" s="36" t="s">
        <v>6</v>
      </c>
      <c r="E20" s="36" t="s">
        <v>46</v>
      </c>
      <c r="F20" s="36" t="s">
        <v>163</v>
      </c>
      <c r="G20" s="21"/>
      <c r="H20" s="21"/>
      <c r="I20" s="21" t="s">
        <v>37</v>
      </c>
      <c r="J20" s="21" t="s">
        <v>38</v>
      </c>
      <c r="L20" s="4">
        <v>18</v>
      </c>
      <c r="M20" s="36" t="s">
        <v>85</v>
      </c>
      <c r="N20" s="10">
        <f>COUNTIF($C$2:$H$849,"吉本文弘")</f>
        <v>49</v>
      </c>
      <c r="O20" s="10">
        <f t="shared" si="0"/>
        <v>49</v>
      </c>
      <c r="P20" s="24"/>
      <c r="Q20" s="10">
        <f>COUNTIF($C$2:$C$849,"吉本文弘")</f>
        <v>13</v>
      </c>
      <c r="R20" s="10">
        <f>COUNTIF($D$2:$D$849,"吉本文弘")</f>
        <v>11</v>
      </c>
      <c r="S20" s="10">
        <f>COUNTIF($E$2:$E$849,"吉本文弘")</f>
        <v>14</v>
      </c>
      <c r="T20" s="10">
        <f>COUNTIF($F$2:$F$849,"吉本文弘")</f>
        <v>11</v>
      </c>
      <c r="U20" s="10">
        <f>COUNTIF($G$2:$G$849,"吉本文弘")</f>
        <v>0</v>
      </c>
      <c r="V20" s="10">
        <f>COUNTIF($H$2:$H$849,"吉本文弘")</f>
        <v>0</v>
      </c>
    </row>
    <row r="21" spans="1:22" ht="18" customHeight="1">
      <c r="A21" s="4">
        <v>20</v>
      </c>
      <c r="B21" s="35">
        <v>36981</v>
      </c>
      <c r="C21" s="36" t="s">
        <v>218</v>
      </c>
      <c r="D21" s="36" t="s">
        <v>16</v>
      </c>
      <c r="E21" s="36" t="s">
        <v>144</v>
      </c>
      <c r="F21" s="36" t="s">
        <v>35</v>
      </c>
      <c r="G21" s="21"/>
      <c r="H21" s="21"/>
      <c r="I21" s="21" t="s">
        <v>20</v>
      </c>
      <c r="J21" s="21" t="s">
        <v>19</v>
      </c>
      <c r="L21" s="4">
        <v>19</v>
      </c>
      <c r="M21" s="36" t="s">
        <v>86</v>
      </c>
      <c r="N21" s="10">
        <f>COUNTIF($C$2:$H$849,"敷田直人")</f>
        <v>14</v>
      </c>
      <c r="O21" s="10">
        <f t="shared" si="0"/>
        <v>14</v>
      </c>
      <c r="P21" s="24"/>
      <c r="Q21" s="10">
        <f>COUNTIF($C$2:$C$849,"敷田直人")</f>
        <v>0</v>
      </c>
      <c r="R21" s="10">
        <f>COUNTIF($D$2:$D$849,"敷田直人")</f>
        <v>6</v>
      </c>
      <c r="S21" s="10">
        <f>COUNTIF($E$2:$E$849,"敷田直人")</f>
        <v>7</v>
      </c>
      <c r="T21" s="10">
        <f>COUNTIF($F$2:$F$849,"敷田直人")</f>
        <v>1</v>
      </c>
      <c r="U21" s="10">
        <f>COUNTIF($G$2:$G$849,"敷田直人")</f>
        <v>0</v>
      </c>
      <c r="V21" s="10">
        <f>COUNTIF($H$2:$H$849,"敷田直人")</f>
        <v>0</v>
      </c>
    </row>
    <row r="22" spans="1:22" ht="18" customHeight="1">
      <c r="A22" s="4">
        <v>21</v>
      </c>
      <c r="B22" s="35">
        <v>36981</v>
      </c>
      <c r="C22" s="36" t="s">
        <v>183</v>
      </c>
      <c r="D22" s="36" t="s">
        <v>161</v>
      </c>
      <c r="E22" s="36" t="s">
        <v>173</v>
      </c>
      <c r="F22" s="36" t="s">
        <v>214</v>
      </c>
      <c r="G22" s="21"/>
      <c r="H22" s="21"/>
      <c r="I22" s="21" t="s">
        <v>228</v>
      </c>
      <c r="J22" s="21" t="s">
        <v>31</v>
      </c>
      <c r="L22" s="4">
        <v>20</v>
      </c>
      <c r="M22" s="21" t="s">
        <v>232</v>
      </c>
      <c r="N22" s="10">
        <f>COUNTIF($C$2:$H$849,"根本昌敏")</f>
        <v>12</v>
      </c>
      <c r="O22" s="10">
        <f t="shared" si="0"/>
        <v>12</v>
      </c>
      <c r="P22" s="24"/>
      <c r="Q22" s="10">
        <f>COUNTIF($C$2:$C$849,"根本昌敏")</f>
        <v>0</v>
      </c>
      <c r="R22" s="10">
        <f>COUNTIF($D$2:$D$849,"根本昌敏")</f>
        <v>3</v>
      </c>
      <c r="S22" s="10">
        <f>COUNTIF($E$2:$E$849,"根本昌敏")</f>
        <v>5</v>
      </c>
      <c r="T22" s="10">
        <f>COUNTIF($F$2:$F$849,"根本昌敏")</f>
        <v>4</v>
      </c>
      <c r="U22" s="10">
        <f>COUNTIF($G$2:$G$849,"根本昌敏")</f>
        <v>0</v>
      </c>
      <c r="V22" s="10">
        <f>COUNTIF($H$2:$H$849,"根本昌敏")</f>
        <v>0</v>
      </c>
    </row>
    <row r="23" spans="1:22" ht="18" customHeight="1">
      <c r="A23" s="4">
        <v>22</v>
      </c>
      <c r="B23" s="35">
        <v>36981</v>
      </c>
      <c r="C23" s="36" t="s">
        <v>12</v>
      </c>
      <c r="D23" s="36" t="s">
        <v>29</v>
      </c>
      <c r="E23" s="36" t="s">
        <v>213</v>
      </c>
      <c r="F23" s="36" t="s">
        <v>131</v>
      </c>
      <c r="G23" s="21"/>
      <c r="H23" s="21"/>
      <c r="I23" s="21" t="s">
        <v>32</v>
      </c>
      <c r="J23" s="21" t="s">
        <v>227</v>
      </c>
      <c r="L23" s="4">
        <v>21</v>
      </c>
      <c r="M23" s="21" t="s">
        <v>234</v>
      </c>
      <c r="N23" s="10">
        <f>COUNTIF($C$2:$H$849,"濱野太郎")</f>
        <v>10</v>
      </c>
      <c r="O23" s="10">
        <f t="shared" si="0"/>
        <v>10</v>
      </c>
      <c r="P23" s="24"/>
      <c r="Q23" s="10">
        <f>COUNTIF($C$2:$C$849,"濱野太郎")</f>
        <v>0</v>
      </c>
      <c r="R23" s="10">
        <f>COUNTIF($D$2:$D$849,"濱野太郎")</f>
        <v>5</v>
      </c>
      <c r="S23" s="10">
        <f>COUNTIF($E$2:$E$849,"濱野太郎")</f>
        <v>3</v>
      </c>
      <c r="T23" s="10">
        <f>COUNTIF($F$2:$F$849,"濱野太郎")</f>
        <v>2</v>
      </c>
      <c r="U23" s="10">
        <f>COUNTIF($G$2:$G$849,"濱野太郎")</f>
        <v>0</v>
      </c>
      <c r="V23" s="10">
        <f>COUNTIF($H$2:$H$849,"濱野太郎")</f>
        <v>0</v>
      </c>
    </row>
    <row r="24" spans="1:22" ht="18" customHeight="1">
      <c r="A24" s="4">
        <v>23</v>
      </c>
      <c r="B24" s="35">
        <v>36982</v>
      </c>
      <c r="C24" s="36" t="s">
        <v>35</v>
      </c>
      <c r="D24" s="36" t="s">
        <v>166</v>
      </c>
      <c r="E24" s="36" t="s">
        <v>16</v>
      </c>
      <c r="F24" s="36" t="s">
        <v>144</v>
      </c>
      <c r="G24" s="21"/>
      <c r="H24" s="21"/>
      <c r="I24" s="21" t="s">
        <v>20</v>
      </c>
      <c r="J24" s="21" t="s">
        <v>19</v>
      </c>
      <c r="L24" s="4">
        <v>22</v>
      </c>
      <c r="M24" s="36" t="s">
        <v>88</v>
      </c>
      <c r="N24" s="10">
        <f>COUNTIF($C$2:$H$849,"木内九二生")</f>
        <v>0</v>
      </c>
      <c r="O24" s="10">
        <f t="shared" si="0"/>
        <v>0</v>
      </c>
      <c r="P24" s="24"/>
      <c r="Q24" s="10">
        <f>COUNTIF($C$2:$C$849,"木内九二生")</f>
        <v>0</v>
      </c>
      <c r="R24" s="10">
        <f>COUNTIF($D$2:$D$849,"木内九二生")</f>
        <v>0</v>
      </c>
      <c r="S24" s="10">
        <f>COUNTIF($E$2:$E$849,"木内九二生")</f>
        <v>0</v>
      </c>
      <c r="T24" s="10">
        <f>COUNTIF($F$2:$F$849,"木内九二生")</f>
        <v>0</v>
      </c>
      <c r="U24" s="10">
        <f>COUNTIF($G$2:$G$849,"木内九二生")</f>
        <v>0</v>
      </c>
      <c r="V24" s="10">
        <f>COUNTIF($H$2:$H$849,"木内九二生")</f>
        <v>0</v>
      </c>
    </row>
    <row r="25" spans="1:22" ht="18" customHeight="1">
      <c r="A25" s="4">
        <v>24</v>
      </c>
      <c r="B25" s="35">
        <v>36982</v>
      </c>
      <c r="C25" s="36" t="s">
        <v>178</v>
      </c>
      <c r="D25" s="36" t="s">
        <v>211</v>
      </c>
      <c r="E25" s="36" t="s">
        <v>179</v>
      </c>
      <c r="F25" s="36" t="s">
        <v>148</v>
      </c>
      <c r="G25" s="21"/>
      <c r="H25" s="21"/>
      <c r="I25" s="21" t="s">
        <v>8</v>
      </c>
      <c r="J25" s="21" t="s">
        <v>26</v>
      </c>
      <c r="L25" s="4">
        <v>23</v>
      </c>
      <c r="M25" s="36" t="s">
        <v>89</v>
      </c>
      <c r="N25" s="10">
        <f>COUNTIF($C$2:$H$849,"嶋田哲也")</f>
        <v>0</v>
      </c>
      <c r="O25" s="10">
        <f t="shared" si="0"/>
        <v>0</v>
      </c>
      <c r="P25" s="24"/>
      <c r="Q25" s="10">
        <f>COUNTIF($C$2:$C$849,"嶋田哲也")</f>
        <v>0</v>
      </c>
      <c r="R25" s="10">
        <f>COUNTIF($D$2:$D$849,"嶋田哲也")</f>
        <v>0</v>
      </c>
      <c r="S25" s="10">
        <f>COUNTIF($E$2:$E$849,"嶋田哲也")</f>
        <v>0</v>
      </c>
      <c r="T25" s="10">
        <f>COUNTIF($F$2:$F$849,"嶋田哲也")</f>
        <v>0</v>
      </c>
      <c r="U25" s="10">
        <f>COUNTIF($G$2:$G$849,"嶋田哲也")</f>
        <v>0</v>
      </c>
      <c r="V25" s="10">
        <f>COUNTIF($H$2:$H$849,"嶋田哲也")</f>
        <v>0</v>
      </c>
    </row>
    <row r="26" spans="1:22" ht="18" customHeight="1">
      <c r="A26" s="4">
        <v>25</v>
      </c>
      <c r="B26" s="35">
        <v>36982</v>
      </c>
      <c r="C26" s="36" t="s">
        <v>131</v>
      </c>
      <c r="D26" s="36" t="s">
        <v>23</v>
      </c>
      <c r="E26" s="36" t="s">
        <v>29</v>
      </c>
      <c r="F26" s="36" t="s">
        <v>213</v>
      </c>
      <c r="G26" s="21"/>
      <c r="H26" s="21"/>
      <c r="I26" s="21" t="s">
        <v>32</v>
      </c>
      <c r="J26" s="21" t="s">
        <v>227</v>
      </c>
      <c r="L26" s="4">
        <v>24</v>
      </c>
      <c r="M26" s="36" t="s">
        <v>93</v>
      </c>
      <c r="N26" s="10">
        <f>COUNTIF($C$2:$H$849,"名幸一明")</f>
        <v>0</v>
      </c>
      <c r="O26" s="10">
        <f t="shared" si="0"/>
        <v>0</v>
      </c>
      <c r="P26" s="24"/>
      <c r="Q26" s="10">
        <f>COUNTIF($C$2:$C$849,"名幸一明")</f>
        <v>0</v>
      </c>
      <c r="R26" s="10">
        <f>COUNTIF($D$2:$D$849,"名幸一明")</f>
        <v>0</v>
      </c>
      <c r="S26" s="10">
        <f>COUNTIF($E$2:$E$849,"名幸一明")</f>
        <v>0</v>
      </c>
      <c r="T26" s="10">
        <f>COUNTIF($F$2:$F$849,"名幸一明")</f>
        <v>0</v>
      </c>
      <c r="U26" s="10">
        <f>COUNTIF($G$2:$G$849,"名幸一明")</f>
        <v>0</v>
      </c>
      <c r="V26" s="10">
        <f>COUNTIF($H$2:$H$849,"名幸一明")</f>
        <v>0</v>
      </c>
    </row>
    <row r="27" spans="1:22" ht="18" customHeight="1">
      <c r="A27" s="4">
        <v>26</v>
      </c>
      <c r="B27" s="35">
        <v>36982</v>
      </c>
      <c r="C27" s="36" t="s">
        <v>163</v>
      </c>
      <c r="D27" s="36" t="s">
        <v>175</v>
      </c>
      <c r="E27" s="36" t="s">
        <v>6</v>
      </c>
      <c r="F27" s="36" t="s">
        <v>46</v>
      </c>
      <c r="G27" s="21"/>
      <c r="H27" s="21"/>
      <c r="I27" s="21" t="s">
        <v>37</v>
      </c>
      <c r="J27" s="21" t="s">
        <v>38</v>
      </c>
      <c r="L27" s="4">
        <v>25</v>
      </c>
      <c r="M27" s="36" t="s">
        <v>54</v>
      </c>
      <c r="N27" s="10">
        <f>COUNTIF($C$2:$H$849,"土山剛弘")</f>
        <v>0</v>
      </c>
      <c r="O27" s="10">
        <f t="shared" si="0"/>
        <v>0</v>
      </c>
      <c r="P27" s="24"/>
      <c r="Q27" s="10">
        <f>COUNTIF($C$2:$C$849,"土山剛弘")</f>
        <v>0</v>
      </c>
      <c r="R27" s="10">
        <f>COUNTIF($D$2:$D$849,"土山剛弘")</f>
        <v>0</v>
      </c>
      <c r="S27" s="10">
        <f>COUNTIF($E$2:$E$849,"土山剛弘")</f>
        <v>0</v>
      </c>
      <c r="T27" s="10">
        <f>COUNTIF($F$2:$F$849,"土山剛弘")</f>
        <v>0</v>
      </c>
      <c r="U27" s="10">
        <f>COUNTIF($G$2:$G$849,"土山剛弘")</f>
        <v>0</v>
      </c>
      <c r="V27" s="10">
        <f>COUNTIF($H$2:$H$849,"土山剛弘")</f>
        <v>0</v>
      </c>
    </row>
    <row r="28" spans="1:22" ht="18" customHeight="1">
      <c r="A28" s="4">
        <v>27</v>
      </c>
      <c r="B28" s="35">
        <v>36982</v>
      </c>
      <c r="C28" s="36" t="s">
        <v>22</v>
      </c>
      <c r="D28" s="36" t="s">
        <v>210</v>
      </c>
      <c r="E28" s="36" t="s">
        <v>4</v>
      </c>
      <c r="F28" s="36" t="s">
        <v>10</v>
      </c>
      <c r="G28" s="21"/>
      <c r="H28" s="21"/>
      <c r="I28" s="21" t="s">
        <v>13</v>
      </c>
      <c r="J28" s="21" t="s">
        <v>14</v>
      </c>
      <c r="L28" s="4">
        <v>26</v>
      </c>
      <c r="M28" s="36" t="s">
        <v>95</v>
      </c>
      <c r="N28" s="10">
        <f>COUNTIF($C$2:$H$849,"深谷篤")</f>
        <v>0</v>
      </c>
      <c r="O28" s="10">
        <f t="shared" si="0"/>
        <v>0</v>
      </c>
      <c r="P28" s="24"/>
      <c r="Q28" s="10">
        <f>COUNTIF($C$2:$C$849,"深谷篤")</f>
        <v>0</v>
      </c>
      <c r="R28" s="10">
        <f>COUNTIF($D$2:$D$849,"深谷篤")</f>
        <v>0</v>
      </c>
      <c r="S28" s="10">
        <f>COUNTIF($E$2:$E$849,"深谷篤")</f>
        <v>0</v>
      </c>
      <c r="T28" s="10">
        <f>COUNTIF($F$2:$F$849,"深谷篤")</f>
        <v>0</v>
      </c>
      <c r="U28" s="10">
        <f>COUNTIF($G$2:$G$849,"深谷篤")</f>
        <v>0</v>
      </c>
      <c r="V28" s="10">
        <f>COUNTIF($H$2:$H$849,"深谷篤")</f>
        <v>0</v>
      </c>
    </row>
    <row r="29" spans="1:22" ht="18" customHeight="1">
      <c r="A29" s="4">
        <v>28</v>
      </c>
      <c r="B29" s="35">
        <v>36982</v>
      </c>
      <c r="C29" s="36" t="s">
        <v>214</v>
      </c>
      <c r="D29" s="36" t="s">
        <v>146</v>
      </c>
      <c r="E29" s="36" t="s">
        <v>161</v>
      </c>
      <c r="F29" s="36" t="s">
        <v>173</v>
      </c>
      <c r="G29" s="21"/>
      <c r="H29" s="21"/>
      <c r="I29" s="21" t="s">
        <v>228</v>
      </c>
      <c r="J29" s="21" t="s">
        <v>31</v>
      </c>
      <c r="L29" s="4">
        <v>27</v>
      </c>
      <c r="M29" s="36" t="s">
        <v>97</v>
      </c>
      <c r="N29" s="10">
        <f>COUNTIF($C$2:$H$849,"牧田匡平")</f>
        <v>0</v>
      </c>
      <c r="O29" s="10">
        <f t="shared" si="0"/>
        <v>0</v>
      </c>
      <c r="P29" s="24"/>
      <c r="Q29" s="10">
        <f>COUNTIF($C$2:$C$849,"牧田匡平")</f>
        <v>0</v>
      </c>
      <c r="R29" s="10">
        <f>COUNTIF($D$2:$D$849,"牧田匡平")</f>
        <v>0</v>
      </c>
      <c r="S29" s="10">
        <f>COUNTIF($E$2:$E$849,"牧田匡平")</f>
        <v>0</v>
      </c>
      <c r="T29" s="10">
        <f>COUNTIF($F$2:$F$849,"牧田匡平")</f>
        <v>0</v>
      </c>
      <c r="U29" s="10">
        <f>COUNTIF($G$2:$G$849,"牧田匡平")</f>
        <v>0</v>
      </c>
      <c r="V29" s="10">
        <f>COUNTIF($H$2:$H$849,"牧田匡平")</f>
        <v>0</v>
      </c>
    </row>
    <row r="30" spans="1:22" ht="18" customHeight="1">
      <c r="A30" s="4">
        <v>29</v>
      </c>
      <c r="B30" s="35">
        <v>36983</v>
      </c>
      <c r="C30" s="36" t="s">
        <v>29</v>
      </c>
      <c r="D30" s="36" t="s">
        <v>179</v>
      </c>
      <c r="E30" s="36" t="s">
        <v>238</v>
      </c>
      <c r="F30" s="36" t="s">
        <v>5</v>
      </c>
      <c r="G30" s="21"/>
      <c r="H30" s="21"/>
      <c r="I30" s="21" t="s">
        <v>32</v>
      </c>
      <c r="J30" s="21" t="s">
        <v>228</v>
      </c>
      <c r="L30" s="4">
        <v>28</v>
      </c>
      <c r="M30" s="59" t="s">
        <v>215</v>
      </c>
      <c r="N30" s="10">
        <f>COUNTIF($C$2:$H$849,"萩原達也")</f>
        <v>0</v>
      </c>
      <c r="O30" s="10">
        <f t="shared" si="0"/>
        <v>0</v>
      </c>
      <c r="P30" s="10"/>
      <c r="Q30" s="10">
        <f>COUNTIF($C$2:$C$849,"萩原達也")</f>
        <v>0</v>
      </c>
      <c r="R30" s="10">
        <f>COUNTIF($D$2:$D$849,"萩原達也")</f>
        <v>0</v>
      </c>
      <c r="S30" s="10">
        <f>COUNTIF($E$2:$E$849,"萩原達也")</f>
        <v>0</v>
      </c>
      <c r="T30" s="10">
        <f>COUNTIF($F$2:$F$849,"萩原達也")</f>
        <v>0</v>
      </c>
      <c r="U30" s="10">
        <f>COUNTIF($G$2:$G$849,"萩原達也")</f>
        <v>0</v>
      </c>
      <c r="V30" s="10">
        <f>COUNTIF($H$2:$H$849,"萩原達也")</f>
        <v>0</v>
      </c>
    </row>
    <row r="31" spans="1:22" ht="18" customHeight="1">
      <c r="A31" s="4">
        <v>30</v>
      </c>
      <c r="B31" s="35">
        <v>36983</v>
      </c>
      <c r="C31" s="36" t="s">
        <v>142</v>
      </c>
      <c r="D31" s="36" t="s">
        <v>182</v>
      </c>
      <c r="E31" s="36" t="s">
        <v>153</v>
      </c>
      <c r="F31" s="36" t="s">
        <v>44</v>
      </c>
      <c r="G31" s="21"/>
      <c r="H31" s="21"/>
      <c r="I31" s="21" t="s">
        <v>26</v>
      </c>
      <c r="J31" s="21" t="s">
        <v>31</v>
      </c>
      <c r="L31" s="4"/>
      <c r="M31" s="21" t="s">
        <v>127</v>
      </c>
      <c r="N31" s="10">
        <f>SUM(N3:N30)</f>
        <v>1704</v>
      </c>
      <c r="O31" s="10">
        <f t="shared" ref="O31:V31" si="1">SUM(O3:O30)</f>
        <v>1704</v>
      </c>
      <c r="P31" s="10"/>
      <c r="Q31" s="10">
        <f t="shared" si="1"/>
        <v>424</v>
      </c>
      <c r="R31" s="10">
        <f t="shared" si="1"/>
        <v>424</v>
      </c>
      <c r="S31" s="10">
        <f t="shared" si="1"/>
        <v>424</v>
      </c>
      <c r="T31" s="10">
        <f t="shared" si="1"/>
        <v>424</v>
      </c>
      <c r="U31" s="10">
        <f t="shared" si="1"/>
        <v>4</v>
      </c>
      <c r="V31" s="10">
        <f t="shared" si="1"/>
        <v>4</v>
      </c>
    </row>
    <row r="32" spans="1:22" ht="18" customHeight="1">
      <c r="A32" s="4">
        <v>31</v>
      </c>
      <c r="B32" s="35">
        <v>36983</v>
      </c>
      <c r="C32" s="36" t="s">
        <v>50</v>
      </c>
      <c r="D32" s="36" t="s">
        <v>185</v>
      </c>
      <c r="E32" s="36" t="s">
        <v>183</v>
      </c>
      <c r="F32" s="36" t="s">
        <v>47</v>
      </c>
      <c r="G32" s="21"/>
      <c r="H32" s="21"/>
      <c r="I32" s="21" t="s">
        <v>227</v>
      </c>
      <c r="J32" s="21" t="s">
        <v>8</v>
      </c>
    </row>
    <row r="33" spans="1:22" ht="18" customHeight="1">
      <c r="A33" s="4">
        <v>32</v>
      </c>
      <c r="B33" s="35">
        <v>36984</v>
      </c>
      <c r="C33" s="36" t="s">
        <v>47</v>
      </c>
      <c r="D33" s="36" t="s">
        <v>183</v>
      </c>
      <c r="E33" s="36" t="s">
        <v>146</v>
      </c>
      <c r="F33" s="36" t="s">
        <v>185</v>
      </c>
      <c r="G33" s="21"/>
      <c r="H33" s="21"/>
      <c r="I33" s="21" t="s">
        <v>227</v>
      </c>
      <c r="J33" s="21" t="s">
        <v>8</v>
      </c>
      <c r="L33" s="108" t="s">
        <v>389</v>
      </c>
      <c r="M33" s="108"/>
      <c r="N33" s="108"/>
      <c r="O33" s="108"/>
      <c r="P33" s="108"/>
      <c r="Q33" s="108"/>
      <c r="R33" s="108"/>
      <c r="S33" s="108"/>
      <c r="T33" s="108"/>
      <c r="U33" s="108"/>
      <c r="V33" s="108"/>
    </row>
    <row r="34" spans="1:22" ht="18" customHeight="1">
      <c r="A34" s="4">
        <v>33</v>
      </c>
      <c r="B34" s="35">
        <v>36984</v>
      </c>
      <c r="C34" s="36" t="s">
        <v>153</v>
      </c>
      <c r="D34" s="36" t="s">
        <v>214</v>
      </c>
      <c r="E34" s="36" t="s">
        <v>182</v>
      </c>
      <c r="F34" s="36" t="s">
        <v>161</v>
      </c>
      <c r="G34" s="21"/>
      <c r="H34" s="21"/>
      <c r="I34" s="21" t="s">
        <v>26</v>
      </c>
      <c r="J34" s="21" t="s">
        <v>31</v>
      </c>
      <c r="L34" s="45">
        <v>1</v>
      </c>
      <c r="M34" s="31" t="s">
        <v>125</v>
      </c>
      <c r="N34" s="32" t="s">
        <v>127</v>
      </c>
      <c r="O34" s="32" t="s">
        <v>127</v>
      </c>
      <c r="P34" s="22"/>
      <c r="Q34" s="32" t="s">
        <v>68</v>
      </c>
      <c r="R34" s="32" t="s">
        <v>69</v>
      </c>
      <c r="S34" s="32" t="s">
        <v>70</v>
      </c>
      <c r="T34" s="32" t="s">
        <v>71</v>
      </c>
      <c r="U34" s="32" t="s">
        <v>128</v>
      </c>
      <c r="V34" s="32" t="s">
        <v>129</v>
      </c>
    </row>
    <row r="35" spans="1:22" ht="18" customHeight="1">
      <c r="A35" s="4">
        <v>34</v>
      </c>
      <c r="B35" s="35">
        <v>36984</v>
      </c>
      <c r="C35" s="36" t="s">
        <v>213</v>
      </c>
      <c r="D35" s="36" t="s">
        <v>131</v>
      </c>
      <c r="E35" s="36" t="s">
        <v>12</v>
      </c>
      <c r="F35" s="36" t="s">
        <v>211</v>
      </c>
      <c r="G35" s="21"/>
      <c r="H35" s="21"/>
      <c r="I35" s="21" t="s">
        <v>32</v>
      </c>
      <c r="J35" s="21" t="s">
        <v>228</v>
      </c>
      <c r="L35" s="4">
        <v>2</v>
      </c>
      <c r="M35" s="21" t="s">
        <v>235</v>
      </c>
      <c r="N35" s="10">
        <f>COUNTIF($C$2:$H$849,"橘修")</f>
        <v>111</v>
      </c>
      <c r="O35" s="10">
        <f t="shared" ref="O35:O63" si="2">SUM(Q35:V35)</f>
        <v>111</v>
      </c>
      <c r="P35" s="24"/>
      <c r="Q35" s="10">
        <f>COUNTIF($C$2:$C$849,"橘修")</f>
        <v>15</v>
      </c>
      <c r="R35" s="10">
        <f>COUNTIF($D$2:$D$849,"橘修")</f>
        <v>29</v>
      </c>
      <c r="S35" s="10">
        <f>COUNTIF($E$2:$E$849,"橘修")</f>
        <v>34</v>
      </c>
      <c r="T35" s="10">
        <f>COUNTIF($F$2:$F$849,"橘修")</f>
        <v>32</v>
      </c>
      <c r="U35" s="10">
        <f>COUNTIF($G$2:$G$849,"橘修")</f>
        <v>1</v>
      </c>
      <c r="V35" s="10">
        <f>COUNTIF($H$2:$H$849,"橘修")</f>
        <v>0</v>
      </c>
    </row>
    <row r="36" spans="1:22" ht="18" customHeight="1">
      <c r="A36" s="4">
        <v>35</v>
      </c>
      <c r="B36" s="37">
        <v>36984</v>
      </c>
      <c r="C36" s="34" t="s">
        <v>10</v>
      </c>
      <c r="D36" s="34" t="s">
        <v>72</v>
      </c>
      <c r="E36" s="34" t="s">
        <v>210</v>
      </c>
      <c r="F36" s="34" t="s">
        <v>4</v>
      </c>
      <c r="G36" s="21"/>
      <c r="H36" s="21"/>
      <c r="I36" s="21" t="s">
        <v>19</v>
      </c>
      <c r="J36" s="21" t="s">
        <v>38</v>
      </c>
      <c r="L36" s="45">
        <v>3</v>
      </c>
      <c r="M36" s="34" t="s">
        <v>203</v>
      </c>
      <c r="N36" s="10">
        <f>COUNTIF($C$2:$H$849,"山本隆造")</f>
        <v>100</v>
      </c>
      <c r="O36" s="10">
        <f t="shared" si="2"/>
        <v>100</v>
      </c>
      <c r="P36" s="24"/>
      <c r="Q36" s="10">
        <f>COUNTIF($C$2:$C$849,"山本隆造")</f>
        <v>23</v>
      </c>
      <c r="R36" s="10">
        <f>COUNTIF($D$2:$D$849,"山本隆造")</f>
        <v>25</v>
      </c>
      <c r="S36" s="10">
        <f>COUNTIF($E$2:$E$849,"山本隆造")</f>
        <v>31</v>
      </c>
      <c r="T36" s="10">
        <f>COUNTIF($F$2:$F$849,"山本隆造")</f>
        <v>21</v>
      </c>
      <c r="U36" s="10">
        <f>COUNTIF($G$2:$G$849,"山本隆造")</f>
        <v>0</v>
      </c>
      <c r="V36" s="10">
        <f>COUNTIF($H$2:$H$849,"山本隆造")</f>
        <v>0</v>
      </c>
    </row>
    <row r="37" spans="1:22" ht="18" customHeight="1">
      <c r="A37" s="4">
        <v>36</v>
      </c>
      <c r="B37" s="37">
        <v>36984</v>
      </c>
      <c r="C37" s="34" t="s">
        <v>46</v>
      </c>
      <c r="D37" s="34" t="s">
        <v>168</v>
      </c>
      <c r="E37" s="34" t="s">
        <v>175</v>
      </c>
      <c r="F37" s="34" t="s">
        <v>6</v>
      </c>
      <c r="G37" s="21"/>
      <c r="H37" s="21"/>
      <c r="I37" s="21" t="s">
        <v>13</v>
      </c>
      <c r="J37" s="21" t="s">
        <v>20</v>
      </c>
      <c r="L37" s="4">
        <v>4</v>
      </c>
      <c r="M37" s="36" t="s">
        <v>82</v>
      </c>
      <c r="N37" s="10">
        <f>COUNTIF($C$2:$H$849,"川口亘太")</f>
        <v>97</v>
      </c>
      <c r="O37" s="10">
        <f t="shared" si="2"/>
        <v>97</v>
      </c>
      <c r="P37" s="24"/>
      <c r="Q37" s="10">
        <f>COUNTIF($C$2:$C$849,"川口亘太")</f>
        <v>25</v>
      </c>
      <c r="R37" s="10">
        <f>COUNTIF($D$2:$D$849,"川口亘太")</f>
        <v>25</v>
      </c>
      <c r="S37" s="10">
        <f>COUNTIF($E$2:$E$849,"川口亘太")</f>
        <v>27</v>
      </c>
      <c r="T37" s="10">
        <f>COUNTIF($F$2:$F$849,"川口亘太")</f>
        <v>19</v>
      </c>
      <c r="U37" s="10">
        <f>COUNTIF($G$2:$G$849,"川口亘太")</f>
        <v>0</v>
      </c>
      <c r="V37" s="10">
        <f>COUNTIF($H$2:$H$849,"川口亘太")</f>
        <v>1</v>
      </c>
    </row>
    <row r="38" spans="1:22" ht="18" customHeight="1">
      <c r="A38" s="4">
        <v>37</v>
      </c>
      <c r="B38" s="37">
        <v>36984</v>
      </c>
      <c r="C38" s="34" t="s">
        <v>144</v>
      </c>
      <c r="D38" s="34" t="s">
        <v>218</v>
      </c>
      <c r="E38" s="34" t="s">
        <v>166</v>
      </c>
      <c r="F38" s="34" t="s">
        <v>16</v>
      </c>
      <c r="G38" s="21"/>
      <c r="H38" s="21"/>
      <c r="I38" s="21" t="s">
        <v>14</v>
      </c>
      <c r="J38" s="21" t="s">
        <v>37</v>
      </c>
      <c r="L38" s="45">
        <v>5</v>
      </c>
      <c r="M38" s="36" t="s">
        <v>87</v>
      </c>
      <c r="N38" s="10">
        <f>COUNTIF($C$2:$H$849,"栁田昌夫")</f>
        <v>95</v>
      </c>
      <c r="O38" s="10">
        <f t="shared" si="2"/>
        <v>95</v>
      </c>
      <c r="P38" s="24"/>
      <c r="Q38" s="10">
        <f>COUNTIF($C$2:$C$849,"栁田昌夫")</f>
        <v>24</v>
      </c>
      <c r="R38" s="10">
        <f>COUNTIF($D$2:$D$849,"栁田昌夫")</f>
        <v>26</v>
      </c>
      <c r="S38" s="10">
        <f>COUNTIF($E$2:$E$849,"栁田昌夫")</f>
        <v>24</v>
      </c>
      <c r="T38" s="10">
        <f>COUNTIF($F$2:$F$849,"栁田昌夫")</f>
        <v>21</v>
      </c>
      <c r="U38" s="10">
        <f>COUNTIF($G$2:$G$849,"栁田昌夫")</f>
        <v>0</v>
      </c>
      <c r="V38" s="10">
        <f>COUNTIF($H$2:$H$849,"栁田昌夫")</f>
        <v>0</v>
      </c>
    </row>
    <row r="39" spans="1:22" ht="18" customHeight="1">
      <c r="A39" s="4">
        <v>38</v>
      </c>
      <c r="B39" s="37">
        <v>36985</v>
      </c>
      <c r="C39" s="34" t="s">
        <v>148</v>
      </c>
      <c r="D39" s="34" t="s">
        <v>29</v>
      </c>
      <c r="E39" s="34" t="s">
        <v>178</v>
      </c>
      <c r="F39" s="34" t="s">
        <v>179</v>
      </c>
      <c r="G39" s="21"/>
      <c r="H39" s="21"/>
      <c r="I39" s="21" t="s">
        <v>32</v>
      </c>
      <c r="J39" s="21" t="s">
        <v>228</v>
      </c>
      <c r="L39" s="4">
        <v>6</v>
      </c>
      <c r="M39" s="34" t="s">
        <v>139</v>
      </c>
      <c r="N39" s="10">
        <f>COUNTIF($C$2:$H$849,"中村稔")</f>
        <v>94</v>
      </c>
      <c r="O39" s="10">
        <f t="shared" si="2"/>
        <v>94</v>
      </c>
      <c r="P39" s="24"/>
      <c r="Q39" s="10">
        <f>COUNTIF($C$2:$C$849,"中村稔")</f>
        <v>24</v>
      </c>
      <c r="R39" s="10">
        <f>COUNTIF($D$2:$D$849,"中村稔")</f>
        <v>23</v>
      </c>
      <c r="S39" s="10">
        <f>COUNTIF($E$2:$E$849,"中村稔")</f>
        <v>25</v>
      </c>
      <c r="T39" s="10">
        <f>COUNTIF($F$2:$F$849,"中村稔")</f>
        <v>20</v>
      </c>
      <c r="U39" s="10">
        <f>COUNTIF($G$2:$G$849,"中村稔")</f>
        <v>1</v>
      </c>
      <c r="V39" s="10">
        <f>COUNTIF($H$2:$H$849,"中村稔")</f>
        <v>1</v>
      </c>
    </row>
    <row r="40" spans="1:22" ht="18" customHeight="1">
      <c r="A40" s="4">
        <v>39</v>
      </c>
      <c r="B40" s="37">
        <v>36985</v>
      </c>
      <c r="C40" s="34" t="s">
        <v>161</v>
      </c>
      <c r="D40" s="34" t="s">
        <v>142</v>
      </c>
      <c r="E40" s="34" t="s">
        <v>214</v>
      </c>
      <c r="F40" s="34" t="s">
        <v>182</v>
      </c>
      <c r="G40" s="21"/>
      <c r="H40" s="21"/>
      <c r="I40" s="21" t="s">
        <v>26</v>
      </c>
      <c r="J40" s="21" t="s">
        <v>31</v>
      </c>
      <c r="L40" s="45">
        <v>7</v>
      </c>
      <c r="M40" s="34" t="s">
        <v>149</v>
      </c>
      <c r="N40" s="10">
        <f>COUNTIF($C$2:$H$849,"栄村孝康")</f>
        <v>93</v>
      </c>
      <c r="O40" s="10">
        <f t="shared" si="2"/>
        <v>93</v>
      </c>
      <c r="P40" s="24"/>
      <c r="Q40" s="10">
        <f>COUNTIF($C$2:$C$849,"栄村孝康")</f>
        <v>24</v>
      </c>
      <c r="R40" s="10">
        <f>COUNTIF($D$2:$D$849,"栄村孝康")</f>
        <v>24</v>
      </c>
      <c r="S40" s="10">
        <f>COUNTIF($E$2:$E$849,"栄村孝康")</f>
        <v>21</v>
      </c>
      <c r="T40" s="10">
        <f>COUNTIF($F$2:$F$849,"栄村孝康")</f>
        <v>24</v>
      </c>
      <c r="U40" s="10">
        <f>COUNTIF($G$2:$G$849,"栄村孝康")</f>
        <v>0</v>
      </c>
      <c r="V40" s="10">
        <f>COUNTIF($H$2:$H$849,"栄村孝康")</f>
        <v>0</v>
      </c>
    </row>
    <row r="41" spans="1:22" ht="18" customHeight="1">
      <c r="A41" s="4">
        <v>40</v>
      </c>
      <c r="B41" s="37">
        <v>36985</v>
      </c>
      <c r="C41" s="34" t="s">
        <v>4</v>
      </c>
      <c r="D41" s="34" t="s">
        <v>22</v>
      </c>
      <c r="E41" s="34" t="s">
        <v>72</v>
      </c>
      <c r="F41" s="34" t="s">
        <v>210</v>
      </c>
      <c r="G41" s="21"/>
      <c r="H41" s="21"/>
      <c r="I41" s="21" t="s">
        <v>19</v>
      </c>
      <c r="J41" s="21" t="s">
        <v>38</v>
      </c>
      <c r="L41" s="4">
        <v>8</v>
      </c>
      <c r="M41" s="21" t="s">
        <v>221</v>
      </c>
      <c r="N41" s="10">
        <f>COUNTIF($C$2:$H$849,"前田亨")</f>
        <v>86</v>
      </c>
      <c r="O41" s="10">
        <f t="shared" si="2"/>
        <v>86</v>
      </c>
      <c r="P41" s="24"/>
      <c r="Q41" s="10">
        <f>COUNTIF($C$2:$C$849,"前田亨")</f>
        <v>20</v>
      </c>
      <c r="R41" s="10">
        <f>COUNTIF($D$2:$D$849,"前田亨")</f>
        <v>20</v>
      </c>
      <c r="S41" s="10">
        <f>COUNTIF($E$2:$E$849,"前田亨")</f>
        <v>22</v>
      </c>
      <c r="T41" s="10">
        <f>COUNTIF($F$2:$F$849,"前田亨")</f>
        <v>23</v>
      </c>
      <c r="U41" s="10">
        <f>COUNTIF($G$2:$G$849,"前田亨")</f>
        <v>0</v>
      </c>
      <c r="V41" s="10">
        <f>COUNTIF($H$2:$H$849,"前田亨")</f>
        <v>1</v>
      </c>
    </row>
    <row r="42" spans="1:22" ht="18" customHeight="1">
      <c r="A42" s="4">
        <v>41</v>
      </c>
      <c r="B42" s="37">
        <v>36985</v>
      </c>
      <c r="C42" s="34" t="s">
        <v>173</v>
      </c>
      <c r="D42" s="34" t="s">
        <v>50</v>
      </c>
      <c r="E42" s="34" t="s">
        <v>185</v>
      </c>
      <c r="F42" s="34" t="s">
        <v>183</v>
      </c>
      <c r="G42" s="21"/>
      <c r="H42" s="21"/>
      <c r="I42" s="21" t="s">
        <v>227</v>
      </c>
      <c r="J42" s="21" t="s">
        <v>8</v>
      </c>
      <c r="L42" s="45">
        <v>9</v>
      </c>
      <c r="M42" s="36" t="s">
        <v>206</v>
      </c>
      <c r="N42" s="10">
        <f>COUNTIF($C$2:$H$849,"林忠良")</f>
        <v>85</v>
      </c>
      <c r="O42" s="10">
        <f t="shared" si="2"/>
        <v>85</v>
      </c>
      <c r="P42" s="24"/>
      <c r="Q42" s="10">
        <f>COUNTIF($C$2:$C$849,"林忠良")</f>
        <v>19</v>
      </c>
      <c r="R42" s="10">
        <f>COUNTIF($D$2:$D$849,"林忠良")</f>
        <v>21</v>
      </c>
      <c r="S42" s="10">
        <f>COUNTIF($E$2:$E$849,"林忠良")</f>
        <v>20</v>
      </c>
      <c r="T42" s="10">
        <f>COUNTIF($F$2:$F$849,"林忠良")</f>
        <v>24</v>
      </c>
      <c r="U42" s="10">
        <f>COUNTIF($G$2:$G$849,"林忠良")</f>
        <v>1</v>
      </c>
      <c r="V42" s="10">
        <f>COUNTIF($H$2:$H$849,"林忠良")</f>
        <v>0</v>
      </c>
    </row>
    <row r="43" spans="1:22" ht="18" customHeight="1">
      <c r="A43" s="4">
        <v>42</v>
      </c>
      <c r="B43" s="37">
        <v>36985</v>
      </c>
      <c r="C43" s="34" t="s">
        <v>6</v>
      </c>
      <c r="D43" s="34" t="s">
        <v>163</v>
      </c>
      <c r="E43" s="34" t="s">
        <v>168</v>
      </c>
      <c r="F43" s="34" t="s">
        <v>175</v>
      </c>
      <c r="G43" s="21"/>
      <c r="H43" s="21"/>
      <c r="I43" s="21" t="s">
        <v>13</v>
      </c>
      <c r="J43" s="21" t="s">
        <v>20</v>
      </c>
      <c r="L43" s="4">
        <v>10</v>
      </c>
      <c r="M43" s="21" t="s">
        <v>183</v>
      </c>
      <c r="N43" s="10">
        <f>COUNTIF($C$2:$H$849,"藤本典征")</f>
        <v>83</v>
      </c>
      <c r="O43" s="10">
        <f t="shared" si="2"/>
        <v>83</v>
      </c>
      <c r="P43" s="24"/>
      <c r="Q43" s="10">
        <f>COUNTIF($C$2:$C$849,"藤本典征")</f>
        <v>17</v>
      </c>
      <c r="R43" s="10">
        <f>COUNTIF($D$2:$D$849,"藤本典征")</f>
        <v>21</v>
      </c>
      <c r="S43" s="10">
        <f>COUNTIF($E$2:$E$849,"藤本典征")</f>
        <v>25</v>
      </c>
      <c r="T43" s="10">
        <f>COUNTIF($F$2:$F$849,"藤本典征")</f>
        <v>20</v>
      </c>
      <c r="U43" s="10">
        <f>COUNTIF($G$2:$G$849,"藤本典征")</f>
        <v>0</v>
      </c>
      <c r="V43" s="10">
        <f>COUNTIF($H$2:$H$849,"藤本典征")</f>
        <v>0</v>
      </c>
    </row>
    <row r="44" spans="1:22" ht="18" customHeight="1">
      <c r="A44" s="4">
        <v>43</v>
      </c>
      <c r="B44" s="37">
        <v>36985</v>
      </c>
      <c r="C44" s="34" t="s">
        <v>16</v>
      </c>
      <c r="D44" s="34" t="s">
        <v>35</v>
      </c>
      <c r="E44" s="34" t="s">
        <v>218</v>
      </c>
      <c r="F44" s="34" t="s">
        <v>166</v>
      </c>
      <c r="G44" s="21"/>
      <c r="H44" s="21"/>
      <c r="I44" s="21" t="s">
        <v>14</v>
      </c>
      <c r="J44" s="21" t="s">
        <v>37</v>
      </c>
      <c r="L44" s="45">
        <v>11</v>
      </c>
      <c r="M44" s="21" t="s">
        <v>219</v>
      </c>
      <c r="N44" s="10">
        <f>COUNTIF($C$2:$H$849,"永見武司")</f>
        <v>80</v>
      </c>
      <c r="O44" s="10">
        <f t="shared" si="2"/>
        <v>80</v>
      </c>
      <c r="P44" s="24"/>
      <c r="Q44" s="10">
        <f>COUNTIF($C$2:$C$849,"永見武司")</f>
        <v>18</v>
      </c>
      <c r="R44" s="10">
        <f>COUNTIF($D$2:$D$849,"永見武司")</f>
        <v>18</v>
      </c>
      <c r="S44" s="10">
        <f>COUNTIF($E$2:$E$849,"永見武司")</f>
        <v>21</v>
      </c>
      <c r="T44" s="10">
        <f>COUNTIF($F$2:$F$849,"永見武司")</f>
        <v>22</v>
      </c>
      <c r="U44" s="10">
        <f>COUNTIF($G$2:$G$849,"永見武司")</f>
        <v>0</v>
      </c>
      <c r="V44" s="10">
        <f>COUNTIF($H$2:$H$849,"永見武司")</f>
        <v>1</v>
      </c>
    </row>
    <row r="45" spans="1:22" ht="18" customHeight="1">
      <c r="A45" s="4">
        <v>44</v>
      </c>
      <c r="B45" s="37">
        <v>36986</v>
      </c>
      <c r="C45" s="34" t="s">
        <v>166</v>
      </c>
      <c r="D45" s="34" t="s">
        <v>144</v>
      </c>
      <c r="E45" s="34" t="s">
        <v>35</v>
      </c>
      <c r="F45" s="34" t="s">
        <v>218</v>
      </c>
      <c r="G45" s="21"/>
      <c r="H45" s="21"/>
      <c r="I45" s="21" t="s">
        <v>14</v>
      </c>
      <c r="J45" s="21" t="s">
        <v>37</v>
      </c>
      <c r="L45" s="4">
        <v>12</v>
      </c>
      <c r="M45" s="36" t="s">
        <v>94</v>
      </c>
      <c r="N45" s="10">
        <f>COUNTIF($C$2:$H$849,"秋村謙宏")</f>
        <v>78</v>
      </c>
      <c r="O45" s="10">
        <f t="shared" si="2"/>
        <v>78</v>
      </c>
      <c r="P45" s="24"/>
      <c r="Q45" s="10">
        <f>COUNTIF($C$2:$C$849,"秋村謙宏")</f>
        <v>24</v>
      </c>
      <c r="R45" s="10">
        <f>COUNTIF($D$2:$D$849,"秋村謙宏")</f>
        <v>21</v>
      </c>
      <c r="S45" s="10">
        <f>COUNTIF($E$2:$E$849,"秋村謙宏")</f>
        <v>14</v>
      </c>
      <c r="T45" s="10">
        <f>COUNTIF($F$2:$F$849,"秋村謙宏")</f>
        <v>19</v>
      </c>
      <c r="U45" s="10">
        <f>COUNTIF($G$2:$G$849,"秋村謙宏")</f>
        <v>0</v>
      </c>
      <c r="V45" s="10">
        <f>COUNTIF($H$2:$H$849,"秋村謙宏")</f>
        <v>0</v>
      </c>
    </row>
    <row r="46" spans="1:22" ht="18" customHeight="1">
      <c r="A46" s="4">
        <v>45</v>
      </c>
      <c r="B46" s="37">
        <v>36986</v>
      </c>
      <c r="C46" s="34" t="s">
        <v>175</v>
      </c>
      <c r="D46" s="34" t="s">
        <v>46</v>
      </c>
      <c r="E46" s="34" t="s">
        <v>163</v>
      </c>
      <c r="F46" s="34" t="s">
        <v>168</v>
      </c>
      <c r="G46" s="21"/>
      <c r="H46" s="21"/>
      <c r="I46" s="21" t="s">
        <v>13</v>
      </c>
      <c r="J46" s="21" t="s">
        <v>20</v>
      </c>
      <c r="L46" s="45">
        <v>13</v>
      </c>
      <c r="M46" s="34" t="s">
        <v>143</v>
      </c>
      <c r="N46" s="10">
        <f>COUNTIF($C$2:$H$849,"東利夫")</f>
        <v>77</v>
      </c>
      <c r="O46" s="10">
        <f t="shared" si="2"/>
        <v>77</v>
      </c>
      <c r="P46" s="24"/>
      <c r="Q46" s="10">
        <f>COUNTIF($C$2:$C$849,"東利夫")</f>
        <v>21</v>
      </c>
      <c r="R46" s="10">
        <f>COUNTIF($D$2:$D$849,"東利夫")</f>
        <v>21</v>
      </c>
      <c r="S46" s="10">
        <f>COUNTIF($E$2:$E$849,"東利夫")</f>
        <v>17</v>
      </c>
      <c r="T46" s="10">
        <f>COUNTIF($F$2:$F$849,"東利夫")</f>
        <v>18</v>
      </c>
      <c r="U46" s="10">
        <f>COUNTIF($G$2:$G$849,"東利夫")</f>
        <v>0</v>
      </c>
      <c r="V46" s="10">
        <f>COUNTIF($H$2:$H$849,"東利夫")</f>
        <v>0</v>
      </c>
    </row>
    <row r="47" spans="1:22" ht="18" customHeight="1">
      <c r="A47" s="4">
        <v>46</v>
      </c>
      <c r="B47" s="37">
        <v>36986</v>
      </c>
      <c r="C47" s="34" t="s">
        <v>210</v>
      </c>
      <c r="D47" s="34" t="s">
        <v>10</v>
      </c>
      <c r="E47" s="34" t="s">
        <v>22</v>
      </c>
      <c r="F47" s="34" t="s">
        <v>72</v>
      </c>
      <c r="G47" s="21"/>
      <c r="H47" s="21"/>
      <c r="I47" s="21" t="s">
        <v>19</v>
      </c>
      <c r="J47" s="21" t="s">
        <v>38</v>
      </c>
      <c r="L47" s="4">
        <v>14</v>
      </c>
      <c r="M47" s="34" t="s">
        <v>162</v>
      </c>
      <c r="N47" s="10">
        <f>COUNTIF($C$2:$H$849,"柿木園悟")</f>
        <v>76</v>
      </c>
      <c r="O47" s="10">
        <f t="shared" si="2"/>
        <v>76</v>
      </c>
      <c r="P47" s="24"/>
      <c r="Q47" s="10">
        <f>COUNTIF($C$2:$C$849,"柿木園悟")</f>
        <v>19</v>
      </c>
      <c r="R47" s="10">
        <f>COUNTIF($D$2:$D$849,"柿木園悟")</f>
        <v>20</v>
      </c>
      <c r="S47" s="10">
        <f>COUNTIF($E$2:$E$849,"柿木園悟")</f>
        <v>19</v>
      </c>
      <c r="T47" s="10">
        <f>COUNTIF($F$2:$F$849,"柿木園悟")</f>
        <v>18</v>
      </c>
      <c r="U47" s="10">
        <f>COUNTIF($G$2:$G$849,"柿木園悟")</f>
        <v>0</v>
      </c>
      <c r="V47" s="10">
        <f>COUNTIF($H$2:$H$849,"柿木園悟")</f>
        <v>0</v>
      </c>
    </row>
    <row r="48" spans="1:22" ht="18" customHeight="1">
      <c r="A48" s="4">
        <v>47</v>
      </c>
      <c r="B48" s="37">
        <v>36987</v>
      </c>
      <c r="C48" s="34" t="s">
        <v>72</v>
      </c>
      <c r="D48" s="34" t="s">
        <v>4</v>
      </c>
      <c r="E48" s="34" t="s">
        <v>10</v>
      </c>
      <c r="F48" s="34" t="s">
        <v>49</v>
      </c>
      <c r="G48" s="21"/>
      <c r="H48" s="21"/>
      <c r="I48" s="21" t="s">
        <v>14</v>
      </c>
      <c r="J48" s="21" t="s">
        <v>20</v>
      </c>
      <c r="L48" s="45">
        <v>15</v>
      </c>
      <c r="M48" s="21" t="s">
        <v>220</v>
      </c>
      <c r="N48" s="10">
        <f>COUNTIF($C$2:$H$849,"小寺昌治")</f>
        <v>74</v>
      </c>
      <c r="O48" s="10">
        <f t="shared" si="2"/>
        <v>74</v>
      </c>
      <c r="P48" s="24"/>
      <c r="Q48" s="10">
        <f>COUNTIF($C$2:$C$849,"小寺昌治")</f>
        <v>20</v>
      </c>
      <c r="R48" s="10">
        <f>COUNTIF($D$2:$D$849,"小寺昌治")</f>
        <v>17</v>
      </c>
      <c r="S48" s="10">
        <f>COUNTIF($E$2:$E$849,"小寺昌治")</f>
        <v>19</v>
      </c>
      <c r="T48" s="10">
        <f>COUNTIF($F$2:$F$849,"小寺昌治")</f>
        <v>18</v>
      </c>
      <c r="U48" s="10">
        <f>COUNTIF($G$2:$G$849,"小寺昌治")</f>
        <v>0</v>
      </c>
      <c r="V48" s="10">
        <f>COUNTIF($H$2:$H$849,"小寺昌治")</f>
        <v>0</v>
      </c>
    </row>
    <row r="49" spans="1:22" ht="18" customHeight="1">
      <c r="A49" s="4">
        <v>48</v>
      </c>
      <c r="B49" s="37">
        <v>36987</v>
      </c>
      <c r="C49" s="34" t="s">
        <v>211</v>
      </c>
      <c r="D49" s="34" t="s">
        <v>148</v>
      </c>
      <c r="E49" s="34" t="s">
        <v>179</v>
      </c>
      <c r="F49" s="34" t="s">
        <v>5</v>
      </c>
      <c r="G49" s="21"/>
      <c r="H49" s="21"/>
      <c r="I49" s="21" t="s">
        <v>8</v>
      </c>
      <c r="J49" s="21" t="s">
        <v>228</v>
      </c>
      <c r="L49" s="4">
        <v>16</v>
      </c>
      <c r="M49" s="34" t="s">
        <v>154</v>
      </c>
      <c r="N49" s="10">
        <f>COUNTIF($C$2:$H$849,"山村達也")</f>
        <v>71</v>
      </c>
      <c r="O49" s="10">
        <f t="shared" si="2"/>
        <v>71</v>
      </c>
      <c r="P49" s="24"/>
      <c r="Q49" s="10">
        <f>COUNTIF($C$2:$C$849,"山村達也")</f>
        <v>20</v>
      </c>
      <c r="R49" s="10">
        <f>COUNTIF($D$2:$D$849,"山村達也")</f>
        <v>16</v>
      </c>
      <c r="S49" s="10">
        <f>COUNTIF($E$2:$E$849,"山村達也")</f>
        <v>18</v>
      </c>
      <c r="T49" s="10">
        <f>COUNTIF($F$2:$F$849,"山村達也")</f>
        <v>17</v>
      </c>
      <c r="U49" s="10">
        <f>COUNTIF($G$2:$G$849,"山村達也")</f>
        <v>0</v>
      </c>
      <c r="V49" s="10">
        <f>COUNTIF($H$2:$H$849,"山村達也")</f>
        <v>0</v>
      </c>
    </row>
    <row r="50" spans="1:22" ht="18" customHeight="1">
      <c r="A50" s="4">
        <v>49</v>
      </c>
      <c r="B50" s="37">
        <v>36987</v>
      </c>
      <c r="C50" s="34" t="s">
        <v>168</v>
      </c>
      <c r="D50" s="34" t="s">
        <v>17</v>
      </c>
      <c r="E50" s="34" t="s">
        <v>46</v>
      </c>
      <c r="F50" s="34" t="s">
        <v>163</v>
      </c>
      <c r="G50" s="21"/>
      <c r="H50" s="21"/>
      <c r="I50" s="21" t="s">
        <v>19</v>
      </c>
      <c r="J50" s="21" t="s">
        <v>37</v>
      </c>
      <c r="L50" s="45">
        <v>17</v>
      </c>
      <c r="M50" s="34" t="s">
        <v>53</v>
      </c>
      <c r="N50" s="10">
        <f>COUNTIF($C$2:$H$849,"佐藤純一")</f>
        <v>69</v>
      </c>
      <c r="O50" s="10">
        <f t="shared" si="2"/>
        <v>69</v>
      </c>
      <c r="P50" s="24"/>
      <c r="Q50" s="10">
        <f>COUNTIF($C$2:$C$849,"佐藤純一")</f>
        <v>21</v>
      </c>
      <c r="R50" s="10">
        <f>COUNTIF($D$2:$D$849,"佐藤純一")</f>
        <v>16</v>
      </c>
      <c r="S50" s="10">
        <f>COUNTIF($E$2:$E$849,"佐藤純一")</f>
        <v>13</v>
      </c>
      <c r="T50" s="10">
        <f>COUNTIF($F$2:$F$849,"佐藤純一")</f>
        <v>19</v>
      </c>
      <c r="U50" s="10">
        <f>COUNTIF($G$2:$G$849,"佐藤純一")</f>
        <v>0</v>
      </c>
      <c r="V50" s="10">
        <f>COUNTIF($H$2:$H$849,"佐藤純一")</f>
        <v>0</v>
      </c>
    </row>
    <row r="51" spans="1:22" ht="18" customHeight="1">
      <c r="A51" s="4">
        <v>50</v>
      </c>
      <c r="B51" s="37">
        <v>36987</v>
      </c>
      <c r="C51" s="34" t="s">
        <v>218</v>
      </c>
      <c r="D51" s="34" t="s">
        <v>16</v>
      </c>
      <c r="E51" s="34" t="s">
        <v>144</v>
      </c>
      <c r="F51" s="34" t="s">
        <v>35</v>
      </c>
      <c r="G51" s="21"/>
      <c r="H51" s="21"/>
      <c r="I51" s="21" t="s">
        <v>38</v>
      </c>
      <c r="J51" s="21" t="s">
        <v>13</v>
      </c>
      <c r="L51" s="4">
        <v>18</v>
      </c>
      <c r="M51" s="34" t="s">
        <v>147</v>
      </c>
      <c r="N51" s="10">
        <f>COUNTIF($C$2:$H$849,"良川昌美")</f>
        <v>68</v>
      </c>
      <c r="O51" s="10">
        <f t="shared" si="2"/>
        <v>68</v>
      </c>
      <c r="P51" s="24"/>
      <c r="Q51" s="10">
        <f>COUNTIF($C$2:$C$849,"良川昌美")</f>
        <v>21</v>
      </c>
      <c r="R51" s="10">
        <f>COUNTIF($D$2:$D$849,"良川昌美")</f>
        <v>17</v>
      </c>
      <c r="S51" s="10">
        <f>COUNTIF($E$2:$E$849,"良川昌美")</f>
        <v>17</v>
      </c>
      <c r="T51" s="10">
        <f>COUNTIF($F$2:$F$849,"良川昌美")</f>
        <v>13</v>
      </c>
      <c r="U51" s="10">
        <f>COUNTIF($G$2:$G$849,"良川昌美")</f>
        <v>0</v>
      </c>
      <c r="V51" s="10">
        <f>COUNTIF($H$2:$H$849,"良川昌美")</f>
        <v>0</v>
      </c>
    </row>
    <row r="52" spans="1:22" ht="18" customHeight="1">
      <c r="A52" s="4">
        <v>51</v>
      </c>
      <c r="B52" s="37">
        <v>36987</v>
      </c>
      <c r="C52" s="34" t="s">
        <v>146</v>
      </c>
      <c r="D52" s="34" t="s">
        <v>173</v>
      </c>
      <c r="E52" s="34" t="s">
        <v>183</v>
      </c>
      <c r="F52" s="34" t="s">
        <v>23</v>
      </c>
      <c r="G52" s="21"/>
      <c r="H52" s="21"/>
      <c r="I52" s="21" t="s">
        <v>26</v>
      </c>
      <c r="J52" s="21" t="s">
        <v>227</v>
      </c>
      <c r="L52" s="45">
        <v>19</v>
      </c>
      <c r="M52" s="34" t="s">
        <v>204</v>
      </c>
      <c r="N52" s="10">
        <f>COUNTIF($C$2:$H$849,"山﨑夏生")</f>
        <v>66</v>
      </c>
      <c r="O52" s="10">
        <f t="shared" si="2"/>
        <v>66</v>
      </c>
      <c r="P52" s="24"/>
      <c r="Q52" s="10">
        <f>COUNTIF($C$2:$C$849,"山﨑夏生")</f>
        <v>22</v>
      </c>
      <c r="R52" s="10">
        <f>COUNTIF($D$2:$D$849,"山﨑夏生")</f>
        <v>16</v>
      </c>
      <c r="S52" s="10">
        <f>COUNTIF($E$2:$E$849,"山﨑夏生")</f>
        <v>10</v>
      </c>
      <c r="T52" s="10">
        <f>COUNTIF($F$2:$F$849,"山﨑夏生")</f>
        <v>18</v>
      </c>
      <c r="U52" s="10">
        <f>COUNTIF($G$2:$G$849,"山﨑夏生")</f>
        <v>0</v>
      </c>
      <c r="V52" s="10">
        <f>COUNTIF($H$2:$H$849,"山﨑夏生")</f>
        <v>0</v>
      </c>
    </row>
    <row r="53" spans="1:22" ht="18" customHeight="1">
      <c r="A53" s="4">
        <v>52</v>
      </c>
      <c r="B53" s="37">
        <v>36987</v>
      </c>
      <c r="C53" s="34" t="s">
        <v>12</v>
      </c>
      <c r="D53" s="34" t="s">
        <v>153</v>
      </c>
      <c r="E53" s="34" t="s">
        <v>29</v>
      </c>
      <c r="F53" s="34" t="s">
        <v>131</v>
      </c>
      <c r="G53" s="21"/>
      <c r="H53" s="21"/>
      <c r="I53" s="21" t="s">
        <v>31</v>
      </c>
      <c r="J53" s="21" t="s">
        <v>32</v>
      </c>
      <c r="L53" s="4">
        <v>20</v>
      </c>
      <c r="M53" s="21" t="s">
        <v>239</v>
      </c>
      <c r="N53" s="10">
        <f>COUNTIF($C$2:$H$849,"平林岳")</f>
        <v>58</v>
      </c>
      <c r="O53" s="10">
        <f t="shared" si="2"/>
        <v>58</v>
      </c>
      <c r="P53" s="24"/>
      <c r="Q53" s="10">
        <f>COUNTIF($C$2:$C$849,"平林岳")</f>
        <v>15</v>
      </c>
      <c r="R53" s="10">
        <f>COUNTIF($D$2:$D$849,"平林岳")</f>
        <v>11</v>
      </c>
      <c r="S53" s="10">
        <f>COUNTIF($E$2:$E$849,"平林岳")</f>
        <v>15</v>
      </c>
      <c r="T53" s="10">
        <f>COUNTIF($F$2:$F$849,"平林岳")</f>
        <v>17</v>
      </c>
      <c r="U53" s="10">
        <f>COUNTIF($G$2:$G$849,"平林岳")</f>
        <v>0</v>
      </c>
      <c r="V53" s="10">
        <f>COUNTIF($H$2:$H$849,"平林岳")</f>
        <v>0</v>
      </c>
    </row>
    <row r="54" spans="1:22" ht="18" customHeight="1">
      <c r="A54" s="4">
        <v>53</v>
      </c>
      <c r="B54" s="37">
        <v>36988</v>
      </c>
      <c r="C54" s="34" t="s">
        <v>35</v>
      </c>
      <c r="D54" s="34" t="s">
        <v>166</v>
      </c>
      <c r="E54" s="34" t="s">
        <v>16</v>
      </c>
      <c r="F54" s="34" t="s">
        <v>144</v>
      </c>
      <c r="G54" s="21"/>
      <c r="H54" s="21"/>
      <c r="I54" s="21" t="s">
        <v>38</v>
      </c>
      <c r="J54" s="21" t="s">
        <v>13</v>
      </c>
      <c r="L54" s="45">
        <v>21</v>
      </c>
      <c r="M54" s="36" t="s">
        <v>81</v>
      </c>
      <c r="N54" s="10">
        <f>COUNTIF($C$2:$H$849,"丹波幸一")</f>
        <v>55</v>
      </c>
      <c r="O54" s="10">
        <f t="shared" si="2"/>
        <v>55</v>
      </c>
      <c r="P54" s="24"/>
      <c r="Q54" s="10">
        <f>COUNTIF($C$2:$C$849,"丹波幸一")</f>
        <v>18</v>
      </c>
      <c r="R54" s="10">
        <f>COUNTIF($D$2:$D$849,"丹波幸一")</f>
        <v>12</v>
      </c>
      <c r="S54" s="10">
        <f>COUNTIF($E$2:$E$849,"丹波幸一")</f>
        <v>11</v>
      </c>
      <c r="T54" s="10">
        <f>COUNTIF($F$2:$F$849,"丹波幸一")</f>
        <v>13</v>
      </c>
      <c r="U54" s="10">
        <f>COUNTIF($G$2:$G$849,"丹波幸一")</f>
        <v>1</v>
      </c>
      <c r="V54" s="10">
        <f>COUNTIF($H$2:$H$849,"丹波幸一")</f>
        <v>0</v>
      </c>
    </row>
    <row r="55" spans="1:22" ht="18" customHeight="1">
      <c r="A55" s="4">
        <v>54</v>
      </c>
      <c r="B55" s="37">
        <v>36988</v>
      </c>
      <c r="C55" s="34" t="s">
        <v>5</v>
      </c>
      <c r="D55" s="34" t="s">
        <v>238</v>
      </c>
      <c r="E55" s="34" t="s">
        <v>148</v>
      </c>
      <c r="F55" s="34" t="s">
        <v>179</v>
      </c>
      <c r="G55" s="21"/>
      <c r="H55" s="21"/>
      <c r="I55" s="21" t="s">
        <v>8</v>
      </c>
      <c r="J55" s="21" t="s">
        <v>228</v>
      </c>
      <c r="L55" s="4">
        <v>22</v>
      </c>
      <c r="M55" s="36" t="s">
        <v>91</v>
      </c>
      <c r="N55" s="10">
        <f>COUNTIF($C$2:$H$849,"飯塚富司")</f>
        <v>45</v>
      </c>
      <c r="O55" s="10">
        <f t="shared" si="2"/>
        <v>45</v>
      </c>
      <c r="P55" s="24"/>
      <c r="Q55" s="10">
        <f>COUNTIF($C$2:$C$849,"飯塚富司")</f>
        <v>12</v>
      </c>
      <c r="R55" s="10">
        <f>COUNTIF($D$2:$D$849,"飯塚富司")</f>
        <v>12</v>
      </c>
      <c r="S55" s="10">
        <f>COUNTIF($E$2:$E$849,"飯塚富司")</f>
        <v>9</v>
      </c>
      <c r="T55" s="10">
        <f>COUNTIF($F$2:$F$849,"飯塚富司")</f>
        <v>12</v>
      </c>
      <c r="U55" s="10">
        <f>COUNTIF($G$2:$G$849,"飯塚富司")</f>
        <v>0</v>
      </c>
      <c r="V55" s="10">
        <f>COUNTIF($H$2:$H$849,"飯塚富司")</f>
        <v>0</v>
      </c>
    </row>
    <row r="56" spans="1:22" ht="18" customHeight="1">
      <c r="A56" s="4">
        <v>55</v>
      </c>
      <c r="B56" s="37">
        <v>36988</v>
      </c>
      <c r="C56" s="34" t="s">
        <v>49</v>
      </c>
      <c r="D56" s="34" t="s">
        <v>210</v>
      </c>
      <c r="E56" s="34" t="s">
        <v>4</v>
      </c>
      <c r="F56" s="34" t="s">
        <v>10</v>
      </c>
      <c r="G56" s="21"/>
      <c r="H56" s="21"/>
      <c r="I56" s="21" t="s">
        <v>14</v>
      </c>
      <c r="J56" s="21" t="s">
        <v>20</v>
      </c>
      <c r="L56" s="45">
        <v>23</v>
      </c>
      <c r="M56" s="21" t="s">
        <v>225</v>
      </c>
      <c r="N56" s="10">
        <f>COUNTIF($C$2:$H$849,"新屋晃")</f>
        <v>17</v>
      </c>
      <c r="O56" s="10">
        <f t="shared" si="2"/>
        <v>17</v>
      </c>
      <c r="P56" s="24"/>
      <c r="Q56" s="10">
        <f>COUNTIF($C$2:$C$849,"新屋晃")</f>
        <v>1</v>
      </c>
      <c r="R56" s="10">
        <f>COUNTIF($D$2:$D$849,"新屋晃")</f>
        <v>5</v>
      </c>
      <c r="S56" s="10">
        <f>COUNTIF($E$2:$E$849,"新屋晃")</f>
        <v>5</v>
      </c>
      <c r="T56" s="10">
        <f>COUNTIF($F$2:$F$849,"新屋晃")</f>
        <v>6</v>
      </c>
      <c r="U56" s="10">
        <f>COUNTIF($G$2:$G$849,"新屋晃")</f>
        <v>0</v>
      </c>
      <c r="V56" s="10">
        <f>COUNTIF($H$2:$H$849,"新屋晃")</f>
        <v>0</v>
      </c>
    </row>
    <row r="57" spans="1:22" ht="18" customHeight="1">
      <c r="A57" s="4">
        <v>56</v>
      </c>
      <c r="B57" s="37">
        <v>36988</v>
      </c>
      <c r="C57" s="34" t="s">
        <v>23</v>
      </c>
      <c r="D57" s="34" t="s">
        <v>161</v>
      </c>
      <c r="E57" s="34" t="s">
        <v>142</v>
      </c>
      <c r="F57" s="34" t="s">
        <v>214</v>
      </c>
      <c r="G57" s="21"/>
      <c r="H57" s="21"/>
      <c r="I57" s="21" t="s">
        <v>26</v>
      </c>
      <c r="J57" s="21" t="s">
        <v>227</v>
      </c>
      <c r="L57" s="4">
        <v>24</v>
      </c>
      <c r="M57" s="34" t="s">
        <v>136</v>
      </c>
      <c r="N57" s="10">
        <f>COUNTIF($C$2:$H$849,"杉本大成")</f>
        <v>9</v>
      </c>
      <c r="O57" s="10">
        <f t="shared" si="2"/>
        <v>9</v>
      </c>
      <c r="P57" s="24"/>
      <c r="Q57" s="10">
        <f>COUNTIF($C$2:$C$849,"杉本大成")</f>
        <v>0</v>
      </c>
      <c r="R57" s="10">
        <f>COUNTIF($D$2:$D$849,"杉本大成")</f>
        <v>2</v>
      </c>
      <c r="S57" s="10">
        <f>COUNTIF($E$2:$E$849,"杉本大成")</f>
        <v>3</v>
      </c>
      <c r="T57" s="10">
        <f>COUNTIF($F$2:$F$849,"杉本大成")</f>
        <v>4</v>
      </c>
      <c r="U57" s="10">
        <f>COUNTIF($G$2:$G$849,"杉本大成")</f>
        <v>0</v>
      </c>
      <c r="V57" s="10">
        <f>COUNTIF($H$2:$H$849,"杉本大成")</f>
        <v>0</v>
      </c>
    </row>
    <row r="58" spans="1:22" ht="18" customHeight="1">
      <c r="A58" s="4">
        <v>57</v>
      </c>
      <c r="B58" s="37">
        <v>36988</v>
      </c>
      <c r="C58" s="34" t="s">
        <v>131</v>
      </c>
      <c r="D58" s="34" t="s">
        <v>213</v>
      </c>
      <c r="E58" s="34" t="s">
        <v>153</v>
      </c>
      <c r="F58" s="34" t="s">
        <v>29</v>
      </c>
      <c r="G58" s="21"/>
      <c r="H58" s="21"/>
      <c r="I58" s="21" t="s">
        <v>31</v>
      </c>
      <c r="J58" s="21" t="s">
        <v>32</v>
      </c>
      <c r="L58" s="45">
        <v>25</v>
      </c>
      <c r="M58" s="21" t="s">
        <v>222</v>
      </c>
      <c r="N58" s="10">
        <f>COUNTIF($C$2:$H$849,"金子栄")</f>
        <v>8</v>
      </c>
      <c r="O58" s="10">
        <f t="shared" si="2"/>
        <v>8</v>
      </c>
      <c r="P58" s="24"/>
      <c r="Q58" s="10">
        <f>COUNTIF($C$2:$C$849,"金子栄")</f>
        <v>0</v>
      </c>
      <c r="R58" s="10">
        <f>COUNTIF($D$2:$D$849,"金子栄")</f>
        <v>3</v>
      </c>
      <c r="S58" s="10">
        <f>COUNTIF($E$2:$E$849,"金子栄")</f>
        <v>3</v>
      </c>
      <c r="T58" s="10">
        <f>COUNTIF($F$2:$F$849,"金子栄")</f>
        <v>2</v>
      </c>
      <c r="U58" s="10">
        <f>COUNTIF($G$2:$G$849,"金子栄")</f>
        <v>0</v>
      </c>
      <c r="V58" s="10">
        <f>COUNTIF($H$2:$H$849,"金子栄")</f>
        <v>0</v>
      </c>
    </row>
    <row r="59" spans="1:22" ht="18" customHeight="1">
      <c r="A59" s="4">
        <v>58</v>
      </c>
      <c r="B59" s="37">
        <v>36988</v>
      </c>
      <c r="C59" s="34" t="s">
        <v>163</v>
      </c>
      <c r="D59" s="34" t="s">
        <v>175</v>
      </c>
      <c r="E59" s="34" t="s">
        <v>17</v>
      </c>
      <c r="F59" s="34" t="s">
        <v>46</v>
      </c>
      <c r="G59" s="21"/>
      <c r="H59" s="21"/>
      <c r="I59" s="21" t="s">
        <v>19</v>
      </c>
      <c r="J59" s="21" t="s">
        <v>37</v>
      </c>
      <c r="L59" s="4">
        <v>26</v>
      </c>
      <c r="M59" s="36" t="s">
        <v>92</v>
      </c>
      <c r="N59" s="10">
        <f>COUNTIF($C$2:$H$849,"白井一行")</f>
        <v>5</v>
      </c>
      <c r="O59" s="10">
        <f t="shared" si="2"/>
        <v>5</v>
      </c>
      <c r="P59" s="24"/>
      <c r="Q59" s="10">
        <f>COUNTIF($C$2:$C$849,"白井一行")</f>
        <v>0</v>
      </c>
      <c r="R59" s="10">
        <f>COUNTIF($D$2:$D$849,"白井一行")</f>
        <v>2</v>
      </c>
      <c r="S59" s="10">
        <f>COUNTIF($E$2:$E$849,"白井一行")</f>
        <v>1</v>
      </c>
      <c r="T59" s="10">
        <f>COUNTIF($F$2:$F$849,"白井一行")</f>
        <v>2</v>
      </c>
      <c r="U59" s="10">
        <f>COUNTIF($G$2:$G$849,"白井一行")</f>
        <v>0</v>
      </c>
      <c r="V59" s="10">
        <f>COUNTIF($H$2:$H$849,"白井一行")</f>
        <v>0</v>
      </c>
    </row>
    <row r="60" spans="1:22" ht="18" customHeight="1">
      <c r="A60" s="4">
        <v>59</v>
      </c>
      <c r="B60" s="37">
        <v>36989</v>
      </c>
      <c r="C60" s="34" t="s">
        <v>179</v>
      </c>
      <c r="D60" s="34" t="s">
        <v>211</v>
      </c>
      <c r="E60" s="34" t="s">
        <v>238</v>
      </c>
      <c r="F60" s="34" t="s">
        <v>148</v>
      </c>
      <c r="G60" s="21"/>
      <c r="H60" s="21"/>
      <c r="I60" s="21" t="s">
        <v>8</v>
      </c>
      <c r="J60" s="21" t="s">
        <v>228</v>
      </c>
      <c r="L60" s="45">
        <v>27</v>
      </c>
      <c r="M60" s="21" t="s">
        <v>237</v>
      </c>
      <c r="N60" s="10">
        <f>COUNTIF($C$2:$H$849,"村越茶美雄")</f>
        <v>2</v>
      </c>
      <c r="O60" s="10">
        <f t="shared" si="2"/>
        <v>2</v>
      </c>
      <c r="P60" s="24"/>
      <c r="Q60" s="10">
        <f>COUNTIF($C$2:$C$849,"村越茶美雄")</f>
        <v>1</v>
      </c>
      <c r="R60" s="10">
        <f>COUNTIF($D$2:$D$849,"村越茶美雄")</f>
        <v>1</v>
      </c>
      <c r="S60" s="10">
        <f>COUNTIF($E$2:$E$849,"村越茶美雄")</f>
        <v>0</v>
      </c>
      <c r="T60" s="10">
        <f>COUNTIF($F$2:$F$849,"村越茶美雄")</f>
        <v>0</v>
      </c>
      <c r="U60" s="10">
        <f>COUNTIF($G$2:$G$849,"村越茶美雄")</f>
        <v>0</v>
      </c>
      <c r="V60" s="10">
        <f>COUNTIF($H$2:$H$849,"村越茶美雄")</f>
        <v>0</v>
      </c>
    </row>
    <row r="61" spans="1:22" ht="18" customHeight="1">
      <c r="A61" s="4">
        <v>60</v>
      </c>
      <c r="B61" s="37">
        <v>36989</v>
      </c>
      <c r="C61" s="34" t="s">
        <v>10</v>
      </c>
      <c r="D61" s="34" t="s">
        <v>72</v>
      </c>
      <c r="E61" s="34" t="s">
        <v>210</v>
      </c>
      <c r="F61" s="34" t="s">
        <v>4</v>
      </c>
      <c r="G61" s="21"/>
      <c r="H61" s="21"/>
      <c r="I61" s="21" t="s">
        <v>14</v>
      </c>
      <c r="J61" s="21" t="s">
        <v>20</v>
      </c>
      <c r="L61" s="4">
        <v>28</v>
      </c>
      <c r="M61" s="36" t="s">
        <v>96</v>
      </c>
      <c r="N61" s="10">
        <f>COUNTIF($C$2:$H$849,"津川力")</f>
        <v>1</v>
      </c>
      <c r="O61" s="10">
        <f t="shared" si="2"/>
        <v>1</v>
      </c>
      <c r="P61" s="24"/>
      <c r="Q61" s="10">
        <f>COUNTIF($C$2:$C$849,"津川力")</f>
        <v>0</v>
      </c>
      <c r="R61" s="10">
        <f>COUNTIF($D$2:$D$849,"津川力")</f>
        <v>0</v>
      </c>
      <c r="S61" s="10">
        <f>COUNTIF($E$2:$E$849,"津川力")</f>
        <v>0</v>
      </c>
      <c r="T61" s="10">
        <f>COUNTIF($F$2:$F$849,"津川力")</f>
        <v>1</v>
      </c>
      <c r="U61" s="10">
        <f>COUNTIF($G$2:$G$849,"津川力")</f>
        <v>0</v>
      </c>
      <c r="V61" s="10">
        <f>COUNTIF($H$2:$H$849,"津川力")</f>
        <v>0</v>
      </c>
    </row>
    <row r="62" spans="1:22" ht="18" customHeight="1">
      <c r="A62" s="4">
        <v>61</v>
      </c>
      <c r="B62" s="37">
        <v>36989</v>
      </c>
      <c r="C62" s="34" t="s">
        <v>46</v>
      </c>
      <c r="D62" s="34" t="s">
        <v>168</v>
      </c>
      <c r="E62" s="34" t="s">
        <v>175</v>
      </c>
      <c r="F62" s="34" t="s">
        <v>17</v>
      </c>
      <c r="G62" s="21"/>
      <c r="H62" s="21"/>
      <c r="I62" s="21" t="s">
        <v>19</v>
      </c>
      <c r="J62" s="21" t="s">
        <v>37</v>
      </c>
      <c r="L62" s="45">
        <v>29</v>
      </c>
      <c r="M62" s="21" t="s">
        <v>240</v>
      </c>
      <c r="N62" s="10">
        <f>COUNTIF($C$2:$H$849,"古堅正一")</f>
        <v>1</v>
      </c>
      <c r="O62" s="10">
        <f t="shared" si="2"/>
        <v>1</v>
      </c>
      <c r="P62" s="24"/>
      <c r="Q62" s="10">
        <f>COUNTIF($C$2:$C$849,"古堅正一")</f>
        <v>0</v>
      </c>
      <c r="R62" s="10">
        <f>COUNTIF($D$2:$D$849,"古堅正一")</f>
        <v>0</v>
      </c>
      <c r="S62" s="10">
        <f>COUNTIF($E$2:$E$849,"古堅正一")</f>
        <v>0</v>
      </c>
      <c r="T62" s="10">
        <f>COUNTIF($F$2:$F$849,"古堅正一")</f>
        <v>1</v>
      </c>
      <c r="U62" s="10">
        <f>COUNTIF($G$2:$G$849,"古堅正一")</f>
        <v>0</v>
      </c>
      <c r="V62" s="10">
        <f>COUNTIF($H$2:$H$849,"古堅正一")</f>
        <v>0</v>
      </c>
    </row>
    <row r="63" spans="1:22" ht="18" customHeight="1">
      <c r="A63" s="4">
        <v>62</v>
      </c>
      <c r="B63" s="37">
        <v>36989</v>
      </c>
      <c r="C63" s="34" t="s">
        <v>29</v>
      </c>
      <c r="D63" s="34" t="s">
        <v>12</v>
      </c>
      <c r="E63" s="34" t="s">
        <v>213</v>
      </c>
      <c r="F63" s="34" t="s">
        <v>153</v>
      </c>
      <c r="G63" s="21"/>
      <c r="H63" s="21"/>
      <c r="I63" s="21" t="s">
        <v>31</v>
      </c>
      <c r="J63" s="21" t="s">
        <v>32</v>
      </c>
      <c r="L63" s="4">
        <v>30</v>
      </c>
      <c r="M63" s="42" t="s">
        <v>226</v>
      </c>
      <c r="N63" s="40">
        <f>COUNTIF($C$2:$H$849,"岡田寛")</f>
        <v>0</v>
      </c>
      <c r="O63" s="40">
        <f t="shared" si="2"/>
        <v>0</v>
      </c>
      <c r="P63" s="40"/>
      <c r="Q63" s="40">
        <f>COUNTIF($C$2:$C$849,"岡田寛")</f>
        <v>0</v>
      </c>
      <c r="R63" s="40">
        <f>COUNTIF($D$2:$D$849,"岡田寛")</f>
        <v>0</v>
      </c>
      <c r="S63" s="40">
        <f>COUNTIF($E$2:$E$849,"岡田寛")</f>
        <v>0</v>
      </c>
      <c r="T63" s="40">
        <f>COUNTIF($F$2:$F$849,"岡田寛")</f>
        <v>0</v>
      </c>
      <c r="U63" s="40">
        <f>COUNTIF($G$2:$G$849,"岡田寛")</f>
        <v>0</v>
      </c>
      <c r="V63" s="40">
        <f>COUNTIF($H$2:$H$849,"岡田寛")</f>
        <v>0</v>
      </c>
    </row>
    <row r="64" spans="1:22" ht="18" customHeight="1">
      <c r="A64" s="4">
        <v>63</v>
      </c>
      <c r="B64" s="37">
        <v>36989</v>
      </c>
      <c r="C64" s="34" t="s">
        <v>144</v>
      </c>
      <c r="D64" s="34" t="s">
        <v>218</v>
      </c>
      <c r="E64" s="34" t="s">
        <v>166</v>
      </c>
      <c r="F64" s="34" t="s">
        <v>16</v>
      </c>
      <c r="G64" s="21"/>
      <c r="H64" s="21"/>
      <c r="I64" s="21" t="s">
        <v>38</v>
      </c>
      <c r="J64" s="21" t="s">
        <v>13</v>
      </c>
      <c r="L64" s="4"/>
      <c r="M64" s="21" t="s">
        <v>127</v>
      </c>
      <c r="N64" s="10"/>
      <c r="O64" s="10"/>
      <c r="P64" s="10"/>
      <c r="Q64" s="10">
        <f t="shared" ref="Q64:V64" si="3">SUM(Q35:Q63)</f>
        <v>424</v>
      </c>
      <c r="R64" s="10">
        <f t="shared" si="3"/>
        <v>424</v>
      </c>
      <c r="S64" s="10">
        <f t="shared" si="3"/>
        <v>424</v>
      </c>
      <c r="T64" s="10">
        <f t="shared" si="3"/>
        <v>424</v>
      </c>
      <c r="U64" s="10">
        <f t="shared" si="3"/>
        <v>4</v>
      </c>
      <c r="V64" s="10">
        <f t="shared" si="3"/>
        <v>4</v>
      </c>
    </row>
    <row r="65" spans="1:22" ht="18" customHeight="1">
      <c r="A65" s="4">
        <v>64</v>
      </c>
      <c r="B65" s="37">
        <v>36989</v>
      </c>
      <c r="C65" s="34" t="s">
        <v>183</v>
      </c>
      <c r="D65" s="34" t="s">
        <v>214</v>
      </c>
      <c r="E65" s="34" t="s">
        <v>173</v>
      </c>
      <c r="F65" s="34" t="s">
        <v>146</v>
      </c>
      <c r="G65" s="21"/>
      <c r="H65" s="21"/>
      <c r="I65" s="21" t="s">
        <v>26</v>
      </c>
      <c r="J65" s="21" t="s">
        <v>227</v>
      </c>
      <c r="L65" s="4"/>
      <c r="M65" s="21" t="s">
        <v>346</v>
      </c>
      <c r="N65" s="10"/>
      <c r="O65" s="10"/>
      <c r="P65" s="10"/>
      <c r="Q65" s="10">
        <f t="shared" ref="Q65:V65" si="4">Q31+Q64</f>
        <v>848</v>
      </c>
      <c r="R65" s="10">
        <f t="shared" si="4"/>
        <v>848</v>
      </c>
      <c r="S65" s="10">
        <f t="shared" si="4"/>
        <v>848</v>
      </c>
      <c r="T65" s="10">
        <f t="shared" si="4"/>
        <v>848</v>
      </c>
      <c r="U65" s="10">
        <f t="shared" si="4"/>
        <v>8</v>
      </c>
      <c r="V65" s="10">
        <f t="shared" si="4"/>
        <v>8</v>
      </c>
    </row>
    <row r="66" spans="1:22" ht="18" customHeight="1">
      <c r="A66" s="4">
        <v>65</v>
      </c>
      <c r="B66" s="37">
        <v>36990</v>
      </c>
      <c r="C66" s="34" t="s">
        <v>182</v>
      </c>
      <c r="D66" s="34" t="s">
        <v>142</v>
      </c>
      <c r="E66" s="36" t="s">
        <v>50</v>
      </c>
      <c r="F66" s="34" t="s">
        <v>47</v>
      </c>
      <c r="G66" s="21"/>
      <c r="H66" s="21"/>
      <c r="I66" s="21" t="s">
        <v>228</v>
      </c>
      <c r="J66" s="21" t="s">
        <v>227</v>
      </c>
    </row>
    <row r="67" spans="1:22" ht="18" customHeight="1">
      <c r="A67" s="4">
        <v>66</v>
      </c>
      <c r="B67" s="37">
        <v>36990</v>
      </c>
      <c r="C67" s="34" t="s">
        <v>153</v>
      </c>
      <c r="D67" s="34" t="s">
        <v>131</v>
      </c>
      <c r="E67" s="34" t="s">
        <v>12</v>
      </c>
      <c r="F67" s="34" t="s">
        <v>213</v>
      </c>
      <c r="G67" s="21"/>
      <c r="H67" s="21"/>
      <c r="I67" s="21" t="s">
        <v>32</v>
      </c>
      <c r="J67" s="21" t="s">
        <v>26</v>
      </c>
    </row>
    <row r="68" spans="1:22" ht="18" customHeight="1">
      <c r="A68" s="4">
        <v>67</v>
      </c>
      <c r="B68" s="37">
        <v>36990</v>
      </c>
      <c r="C68" s="34" t="s">
        <v>238</v>
      </c>
      <c r="D68" s="34" t="s">
        <v>5</v>
      </c>
      <c r="E68" s="34" t="s">
        <v>179</v>
      </c>
      <c r="F68" s="34" t="s">
        <v>211</v>
      </c>
      <c r="G68" s="21"/>
      <c r="H68" s="21"/>
      <c r="I68" s="21" t="s">
        <v>31</v>
      </c>
      <c r="J68" s="21" t="s">
        <v>8</v>
      </c>
    </row>
    <row r="69" spans="1:22" ht="18" customHeight="1">
      <c r="A69" s="4">
        <v>68</v>
      </c>
      <c r="B69" s="37">
        <v>36991</v>
      </c>
      <c r="C69" s="34" t="s">
        <v>148</v>
      </c>
      <c r="D69" s="34" t="s">
        <v>179</v>
      </c>
      <c r="E69" s="34" t="s">
        <v>211</v>
      </c>
      <c r="F69" s="34" t="s">
        <v>5</v>
      </c>
      <c r="G69" s="21"/>
      <c r="H69" s="21"/>
      <c r="I69" s="21" t="s">
        <v>31</v>
      </c>
      <c r="J69" s="21" t="s">
        <v>8</v>
      </c>
    </row>
    <row r="70" spans="1:22" ht="18" customHeight="1">
      <c r="A70" s="4">
        <v>69</v>
      </c>
      <c r="B70" s="37">
        <v>36991</v>
      </c>
      <c r="C70" s="34" t="s">
        <v>4</v>
      </c>
      <c r="D70" s="34" t="s">
        <v>49</v>
      </c>
      <c r="E70" s="34" t="s">
        <v>72</v>
      </c>
      <c r="F70" s="34" t="s">
        <v>210</v>
      </c>
      <c r="G70" s="21"/>
      <c r="H70" s="21"/>
      <c r="I70" s="21" t="s">
        <v>20</v>
      </c>
      <c r="J70" s="21" t="s">
        <v>37</v>
      </c>
      <c r="M70" s="13"/>
      <c r="N70" s="24"/>
      <c r="O70" s="24"/>
      <c r="P70" s="24"/>
      <c r="Q70" s="24"/>
      <c r="R70" s="24"/>
      <c r="S70" s="24"/>
      <c r="T70" s="24"/>
      <c r="U70" s="24"/>
      <c r="V70" s="24"/>
    </row>
    <row r="71" spans="1:22" ht="18" customHeight="1">
      <c r="A71" s="4">
        <v>70</v>
      </c>
      <c r="B71" s="37">
        <v>36991</v>
      </c>
      <c r="C71" s="34" t="s">
        <v>7</v>
      </c>
      <c r="D71" s="34" t="s">
        <v>163</v>
      </c>
      <c r="E71" s="34" t="s">
        <v>168</v>
      </c>
      <c r="F71" s="34" t="s">
        <v>175</v>
      </c>
      <c r="G71" s="21"/>
      <c r="H71" s="21"/>
      <c r="I71" s="21" t="s">
        <v>38</v>
      </c>
      <c r="J71" s="21" t="s">
        <v>14</v>
      </c>
      <c r="M71" s="13"/>
      <c r="N71" s="24"/>
      <c r="O71" s="24"/>
      <c r="P71" s="24"/>
      <c r="Q71" s="24"/>
      <c r="R71" s="24"/>
      <c r="S71" s="24"/>
      <c r="T71" s="24"/>
      <c r="U71" s="24"/>
      <c r="V71" s="24"/>
    </row>
    <row r="72" spans="1:22" ht="18" customHeight="1">
      <c r="A72" s="4">
        <v>71</v>
      </c>
      <c r="B72" s="37">
        <v>36991</v>
      </c>
      <c r="C72" s="34" t="s">
        <v>213</v>
      </c>
      <c r="D72" s="34" t="s">
        <v>29</v>
      </c>
      <c r="E72" s="34" t="s">
        <v>131</v>
      </c>
      <c r="F72" s="34" t="s">
        <v>12</v>
      </c>
      <c r="G72" s="21"/>
      <c r="H72" s="21"/>
      <c r="I72" s="21" t="s">
        <v>32</v>
      </c>
      <c r="J72" s="21" t="s">
        <v>26</v>
      </c>
      <c r="M72" s="13"/>
      <c r="N72" s="24"/>
      <c r="O72" s="24"/>
      <c r="P72" s="24"/>
      <c r="Q72" s="24"/>
      <c r="R72" s="24"/>
      <c r="S72" s="24"/>
      <c r="T72" s="24"/>
      <c r="U72" s="24"/>
      <c r="V72" s="24"/>
    </row>
    <row r="73" spans="1:22" ht="18" customHeight="1">
      <c r="A73" s="4">
        <v>72</v>
      </c>
      <c r="B73" s="37">
        <v>36991</v>
      </c>
      <c r="C73" s="34" t="s">
        <v>185</v>
      </c>
      <c r="D73" s="34" t="s">
        <v>50</v>
      </c>
      <c r="E73" s="34" t="s">
        <v>47</v>
      </c>
      <c r="F73" s="34" t="s">
        <v>142</v>
      </c>
      <c r="G73" s="21"/>
      <c r="H73" s="21"/>
      <c r="I73" s="21" t="s">
        <v>228</v>
      </c>
      <c r="J73" s="21" t="s">
        <v>227</v>
      </c>
    </row>
    <row r="74" spans="1:22" ht="18" customHeight="1">
      <c r="A74" s="4">
        <v>73</v>
      </c>
      <c r="B74" s="37">
        <v>36991</v>
      </c>
      <c r="C74" s="34" t="s">
        <v>16</v>
      </c>
      <c r="D74" s="36" t="s">
        <v>35</v>
      </c>
      <c r="E74" s="34" t="s">
        <v>17</v>
      </c>
      <c r="F74" s="34" t="s">
        <v>166</v>
      </c>
      <c r="G74" s="21"/>
      <c r="H74" s="21"/>
      <c r="I74" s="21" t="s">
        <v>13</v>
      </c>
      <c r="J74" s="21" t="s">
        <v>19</v>
      </c>
    </row>
    <row r="75" spans="1:22" ht="18" customHeight="1">
      <c r="A75" s="4">
        <v>74</v>
      </c>
      <c r="B75" s="37">
        <v>36992</v>
      </c>
      <c r="C75" s="34" t="s">
        <v>166</v>
      </c>
      <c r="D75" s="34" t="s">
        <v>144</v>
      </c>
      <c r="E75" s="34" t="s">
        <v>35</v>
      </c>
      <c r="F75" s="34" t="s">
        <v>17</v>
      </c>
      <c r="G75" s="21"/>
      <c r="H75" s="21"/>
      <c r="I75" s="21" t="s">
        <v>13</v>
      </c>
      <c r="J75" s="21" t="s">
        <v>19</v>
      </c>
    </row>
    <row r="76" spans="1:22" ht="18" customHeight="1">
      <c r="A76" s="4">
        <v>75</v>
      </c>
      <c r="B76" s="37">
        <v>36992</v>
      </c>
      <c r="C76" s="34" t="s">
        <v>211</v>
      </c>
      <c r="D76" s="34" t="s">
        <v>238</v>
      </c>
      <c r="E76" s="34" t="s">
        <v>148</v>
      </c>
      <c r="F76" s="34" t="s">
        <v>179</v>
      </c>
      <c r="G76" s="21"/>
      <c r="H76" s="21"/>
      <c r="I76" s="21" t="s">
        <v>31</v>
      </c>
      <c r="J76" s="21" t="s">
        <v>8</v>
      </c>
    </row>
    <row r="77" spans="1:22" ht="18" customHeight="1">
      <c r="A77" s="4">
        <v>76</v>
      </c>
      <c r="B77" s="37">
        <v>36992</v>
      </c>
      <c r="C77" s="36" t="s">
        <v>175</v>
      </c>
      <c r="D77" s="34" t="s">
        <v>46</v>
      </c>
      <c r="E77" s="34" t="s">
        <v>163</v>
      </c>
      <c r="F77" s="34" t="s">
        <v>168</v>
      </c>
      <c r="G77" s="21"/>
      <c r="H77" s="21"/>
      <c r="I77" s="21" t="s">
        <v>38</v>
      </c>
      <c r="J77" s="21" t="s">
        <v>14</v>
      </c>
    </row>
    <row r="78" spans="1:22" ht="18" customHeight="1">
      <c r="A78" s="4">
        <v>77</v>
      </c>
      <c r="B78" s="37">
        <v>36992</v>
      </c>
      <c r="C78" s="34" t="s">
        <v>210</v>
      </c>
      <c r="D78" s="34" t="s">
        <v>10</v>
      </c>
      <c r="E78" s="34" t="s">
        <v>49</v>
      </c>
      <c r="F78" s="34" t="s">
        <v>72</v>
      </c>
      <c r="G78" s="21"/>
      <c r="H78" s="21"/>
      <c r="I78" s="21" t="s">
        <v>20</v>
      </c>
      <c r="J78" s="21" t="s">
        <v>37</v>
      </c>
      <c r="M78" s="13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36992</v>
      </c>
      <c r="C79" s="34" t="s">
        <v>12</v>
      </c>
      <c r="D79" s="34" t="s">
        <v>153</v>
      </c>
      <c r="E79" s="34" t="s">
        <v>29</v>
      </c>
      <c r="F79" s="34" t="s">
        <v>131</v>
      </c>
      <c r="G79" s="21"/>
      <c r="H79" s="21"/>
      <c r="I79" s="21" t="s">
        <v>32</v>
      </c>
      <c r="J79" s="21" t="s">
        <v>26</v>
      </c>
      <c r="M79" s="13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36993</v>
      </c>
      <c r="C80" s="34" t="s">
        <v>72</v>
      </c>
      <c r="D80" s="34" t="s">
        <v>4</v>
      </c>
      <c r="E80" s="34" t="s">
        <v>10</v>
      </c>
      <c r="F80" s="34" t="s">
        <v>49</v>
      </c>
      <c r="G80" s="21"/>
      <c r="H80" s="21"/>
      <c r="I80" s="21" t="s">
        <v>20</v>
      </c>
      <c r="J80" s="21" t="s">
        <v>37</v>
      </c>
      <c r="M80" s="13"/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36993</v>
      </c>
      <c r="C81" s="34" t="s">
        <v>168</v>
      </c>
      <c r="D81" s="34" t="s">
        <v>7</v>
      </c>
      <c r="E81" s="34" t="s">
        <v>46</v>
      </c>
      <c r="F81" s="34" t="s">
        <v>163</v>
      </c>
      <c r="G81" s="21"/>
      <c r="H81" s="21"/>
      <c r="I81" s="21" t="s">
        <v>38</v>
      </c>
      <c r="J81" s="21" t="s">
        <v>14</v>
      </c>
      <c r="M81" s="13"/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36993</v>
      </c>
      <c r="C82" s="34" t="s">
        <v>17</v>
      </c>
      <c r="D82" s="34" t="s">
        <v>16</v>
      </c>
      <c r="E82" s="34" t="s">
        <v>144</v>
      </c>
      <c r="F82" s="34" t="s">
        <v>35</v>
      </c>
      <c r="G82" s="21"/>
      <c r="H82" s="21"/>
      <c r="I82" s="21" t="s">
        <v>13</v>
      </c>
      <c r="J82" s="21" t="s">
        <v>19</v>
      </c>
      <c r="M82" s="13"/>
      <c r="N82" s="24"/>
      <c r="O82" s="24"/>
      <c r="P82" s="24"/>
      <c r="Q82" s="24"/>
      <c r="R82" s="24"/>
      <c r="S82" s="24"/>
      <c r="T82" s="24"/>
      <c r="U82" s="24"/>
      <c r="V82" s="24"/>
    </row>
    <row r="83" spans="1:22" ht="18" customHeight="1">
      <c r="A83" s="4">
        <v>82</v>
      </c>
      <c r="B83" s="37">
        <v>36994</v>
      </c>
      <c r="C83" s="34" t="s">
        <v>35</v>
      </c>
      <c r="D83" s="34" t="s">
        <v>210</v>
      </c>
      <c r="E83" s="34" t="s">
        <v>4</v>
      </c>
      <c r="F83" s="34" t="s">
        <v>10</v>
      </c>
      <c r="G83" s="21"/>
      <c r="H83" s="21"/>
      <c r="I83" s="21" t="s">
        <v>37</v>
      </c>
      <c r="J83" s="21" t="s">
        <v>13</v>
      </c>
      <c r="M83" s="12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36994</v>
      </c>
      <c r="C84" s="34" t="s">
        <v>5</v>
      </c>
      <c r="D84" s="34" t="s">
        <v>213</v>
      </c>
      <c r="E84" s="34" t="s">
        <v>178</v>
      </c>
      <c r="F84" s="34" t="s">
        <v>148</v>
      </c>
      <c r="G84" s="21"/>
      <c r="H84" s="21"/>
      <c r="I84" s="21" t="s">
        <v>8</v>
      </c>
      <c r="J84" s="21" t="s">
        <v>32</v>
      </c>
      <c r="M84" s="12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18" customHeight="1">
      <c r="A85" s="4">
        <v>84</v>
      </c>
      <c r="B85" s="37">
        <v>36994</v>
      </c>
      <c r="C85" s="34" t="s">
        <v>6</v>
      </c>
      <c r="D85" s="34" t="s">
        <v>166</v>
      </c>
      <c r="E85" s="34" t="s">
        <v>16</v>
      </c>
      <c r="F85" s="34" t="s">
        <v>144</v>
      </c>
      <c r="G85" s="21"/>
      <c r="H85" s="21"/>
      <c r="I85" s="21" t="s">
        <v>19</v>
      </c>
      <c r="J85" s="21" t="s">
        <v>14</v>
      </c>
      <c r="M85" s="12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18" customHeight="1">
      <c r="A86" s="4">
        <v>85</v>
      </c>
      <c r="B86" s="37">
        <v>36994</v>
      </c>
      <c r="C86" s="34" t="s">
        <v>163</v>
      </c>
      <c r="D86" s="34" t="s">
        <v>175</v>
      </c>
      <c r="E86" s="34" t="s">
        <v>22</v>
      </c>
      <c r="F86" s="34" t="s">
        <v>46</v>
      </c>
      <c r="G86" s="21"/>
      <c r="H86" s="21"/>
      <c r="I86" s="21" t="s">
        <v>20</v>
      </c>
      <c r="J86" s="21" t="s">
        <v>38</v>
      </c>
      <c r="M86" s="12"/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36994</v>
      </c>
      <c r="C87" s="34" t="s">
        <v>146</v>
      </c>
      <c r="D87" s="34" t="s">
        <v>185</v>
      </c>
      <c r="E87" s="34" t="s">
        <v>23</v>
      </c>
      <c r="F87" s="34" t="s">
        <v>183</v>
      </c>
      <c r="G87" s="21"/>
      <c r="H87" s="21"/>
      <c r="I87" s="21" t="s">
        <v>227</v>
      </c>
      <c r="J87" s="21" t="s">
        <v>31</v>
      </c>
      <c r="M87" s="12"/>
      <c r="N87" s="24"/>
      <c r="O87" s="24"/>
      <c r="P87" s="24"/>
      <c r="Q87" s="24"/>
      <c r="R87" s="24"/>
      <c r="S87" s="24"/>
      <c r="T87" s="24"/>
      <c r="U87" s="24"/>
      <c r="V87" s="24"/>
    </row>
    <row r="88" spans="1:22" ht="18" customHeight="1">
      <c r="A88" s="4">
        <v>87</v>
      </c>
      <c r="B88" s="37">
        <v>36994</v>
      </c>
      <c r="C88" s="34" t="s">
        <v>214</v>
      </c>
      <c r="D88" s="34" t="s">
        <v>161</v>
      </c>
      <c r="E88" s="34" t="s">
        <v>182</v>
      </c>
      <c r="F88" s="34" t="s">
        <v>173</v>
      </c>
      <c r="G88" s="21"/>
      <c r="H88" s="21"/>
      <c r="I88" s="21" t="s">
        <v>26</v>
      </c>
      <c r="J88" s="21" t="s">
        <v>228</v>
      </c>
      <c r="M88" s="12"/>
      <c r="N88" s="24"/>
      <c r="O88" s="24"/>
      <c r="P88" s="24"/>
      <c r="Q88" s="24"/>
      <c r="R88" s="24"/>
      <c r="S88" s="24"/>
      <c r="T88" s="24"/>
      <c r="U88" s="24"/>
      <c r="V88" s="24"/>
    </row>
    <row r="89" spans="1:22" ht="18" customHeight="1">
      <c r="A89" s="4">
        <v>88</v>
      </c>
      <c r="B89" s="37">
        <v>36995</v>
      </c>
      <c r="C89" s="34" t="s">
        <v>173</v>
      </c>
      <c r="D89" s="34" t="s">
        <v>182</v>
      </c>
      <c r="E89" s="34" t="s">
        <v>161</v>
      </c>
      <c r="F89" s="34" t="s">
        <v>47</v>
      </c>
      <c r="G89" s="21"/>
      <c r="H89" s="21"/>
      <c r="I89" s="21" t="s">
        <v>26</v>
      </c>
      <c r="J89" s="21" t="s">
        <v>228</v>
      </c>
      <c r="M89" s="12"/>
      <c r="N89" s="24"/>
      <c r="O89" s="24"/>
      <c r="P89" s="24"/>
      <c r="Q89" s="24"/>
      <c r="R89" s="24"/>
      <c r="S89" s="24"/>
      <c r="T89" s="24"/>
      <c r="U89" s="24"/>
      <c r="V89" s="24"/>
    </row>
    <row r="90" spans="1:22" ht="18" customHeight="1">
      <c r="A90" s="4">
        <v>89</v>
      </c>
      <c r="B90" s="37">
        <v>36995</v>
      </c>
      <c r="C90" s="34" t="s">
        <v>10</v>
      </c>
      <c r="D90" s="34" t="s">
        <v>72</v>
      </c>
      <c r="E90" s="34" t="s">
        <v>210</v>
      </c>
      <c r="F90" s="34" t="s">
        <v>4</v>
      </c>
      <c r="G90" s="21"/>
      <c r="H90" s="21"/>
      <c r="I90" s="21" t="s">
        <v>37</v>
      </c>
      <c r="J90" s="21" t="s">
        <v>13</v>
      </c>
      <c r="M90" s="12"/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36995</v>
      </c>
      <c r="C91" s="34" t="s">
        <v>46</v>
      </c>
      <c r="D91" s="34" t="s">
        <v>168</v>
      </c>
      <c r="E91" s="34" t="s">
        <v>175</v>
      </c>
      <c r="F91" s="34" t="s">
        <v>22</v>
      </c>
      <c r="G91" s="21"/>
      <c r="H91" s="21"/>
      <c r="I91" s="21" t="s">
        <v>20</v>
      </c>
      <c r="J91" s="21" t="s">
        <v>38</v>
      </c>
      <c r="M91" s="12"/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36995</v>
      </c>
      <c r="C92" s="34" t="s">
        <v>23</v>
      </c>
      <c r="D92" s="34" t="s">
        <v>183</v>
      </c>
      <c r="E92" s="34" t="s">
        <v>185</v>
      </c>
      <c r="F92" s="34" t="s">
        <v>142</v>
      </c>
      <c r="G92" s="21"/>
      <c r="H92" s="21"/>
      <c r="I92" s="21" t="s">
        <v>227</v>
      </c>
      <c r="J92" s="21" t="s">
        <v>31</v>
      </c>
      <c r="M92" s="12"/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36995</v>
      </c>
      <c r="C93" s="34" t="s">
        <v>131</v>
      </c>
      <c r="D93" s="34" t="s">
        <v>12</v>
      </c>
      <c r="E93" s="34" t="s">
        <v>238</v>
      </c>
      <c r="F93" s="34" t="s">
        <v>179</v>
      </c>
      <c r="G93" s="21"/>
      <c r="H93" s="21"/>
      <c r="I93" s="21" t="s">
        <v>8</v>
      </c>
      <c r="J93" s="21" t="s">
        <v>32</v>
      </c>
      <c r="M93" s="12"/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36995</v>
      </c>
      <c r="C94" s="34" t="s">
        <v>144</v>
      </c>
      <c r="D94" s="34" t="s">
        <v>218</v>
      </c>
      <c r="E94" s="34" t="s">
        <v>166</v>
      </c>
      <c r="F94" s="34" t="s">
        <v>16</v>
      </c>
      <c r="G94" s="21"/>
      <c r="H94" s="21"/>
      <c r="I94" s="21" t="s">
        <v>19</v>
      </c>
      <c r="J94" s="21" t="s">
        <v>14</v>
      </c>
      <c r="M94" s="12"/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36996</v>
      </c>
      <c r="C95" s="34" t="s">
        <v>161</v>
      </c>
      <c r="D95" s="34" t="s">
        <v>153</v>
      </c>
      <c r="E95" s="36" t="s">
        <v>214</v>
      </c>
      <c r="F95" s="34" t="s">
        <v>182</v>
      </c>
      <c r="G95" s="21"/>
      <c r="H95" s="21"/>
      <c r="I95" s="21" t="s">
        <v>26</v>
      </c>
      <c r="J95" s="21" t="s">
        <v>228</v>
      </c>
      <c r="M95" s="12"/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36996</v>
      </c>
      <c r="C96" s="34" t="s">
        <v>4</v>
      </c>
      <c r="D96" s="34" t="s">
        <v>35</v>
      </c>
      <c r="E96" s="34" t="s">
        <v>72</v>
      </c>
      <c r="F96" s="34" t="s">
        <v>210</v>
      </c>
      <c r="G96" s="21"/>
      <c r="H96" s="21"/>
      <c r="I96" s="21" t="s">
        <v>37</v>
      </c>
      <c r="J96" s="21" t="s">
        <v>13</v>
      </c>
      <c r="M96" s="12"/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36996</v>
      </c>
      <c r="C97" s="34" t="s">
        <v>179</v>
      </c>
      <c r="D97" s="34" t="s">
        <v>148</v>
      </c>
      <c r="E97" s="34" t="s">
        <v>29</v>
      </c>
      <c r="F97" s="34" t="s">
        <v>5</v>
      </c>
      <c r="G97" s="21"/>
      <c r="H97" s="21"/>
      <c r="I97" s="21" t="s">
        <v>8</v>
      </c>
      <c r="J97" s="21" t="s">
        <v>32</v>
      </c>
    </row>
    <row r="98" spans="1:22" ht="18" customHeight="1">
      <c r="A98" s="4">
        <v>97</v>
      </c>
      <c r="B98" s="37">
        <v>36996</v>
      </c>
      <c r="C98" s="34" t="s">
        <v>142</v>
      </c>
      <c r="D98" s="34" t="s">
        <v>146</v>
      </c>
      <c r="E98" s="34" t="s">
        <v>183</v>
      </c>
      <c r="F98" s="34" t="s">
        <v>185</v>
      </c>
      <c r="G98" s="21"/>
      <c r="H98" s="21"/>
      <c r="I98" s="21" t="s">
        <v>227</v>
      </c>
      <c r="J98" s="21" t="s">
        <v>31</v>
      </c>
      <c r="M98" s="12"/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36996</v>
      </c>
      <c r="C99" s="34" t="s">
        <v>22</v>
      </c>
      <c r="D99" s="34" t="s">
        <v>163</v>
      </c>
      <c r="E99" s="34" t="s">
        <v>168</v>
      </c>
      <c r="F99" s="34" t="s">
        <v>175</v>
      </c>
      <c r="G99" s="21"/>
      <c r="H99" s="21"/>
      <c r="I99" s="21" t="s">
        <v>20</v>
      </c>
      <c r="J99" s="21" t="s">
        <v>38</v>
      </c>
      <c r="M99" s="12"/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36996</v>
      </c>
      <c r="C100" s="34" t="s">
        <v>16</v>
      </c>
      <c r="D100" s="34" t="s">
        <v>6</v>
      </c>
      <c r="E100" s="34" t="s">
        <v>218</v>
      </c>
      <c r="F100" s="34" t="s">
        <v>166</v>
      </c>
      <c r="G100" s="21"/>
      <c r="H100" s="21"/>
      <c r="I100" s="21" t="s">
        <v>19</v>
      </c>
      <c r="J100" s="21" t="s">
        <v>14</v>
      </c>
      <c r="M100" s="12"/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36997</v>
      </c>
      <c r="C101" s="34" t="s">
        <v>182</v>
      </c>
      <c r="D101" s="36" t="s">
        <v>173</v>
      </c>
      <c r="E101" s="34" t="s">
        <v>153</v>
      </c>
      <c r="F101" s="34" t="s">
        <v>214</v>
      </c>
      <c r="G101" s="21"/>
      <c r="H101" s="21"/>
      <c r="I101" s="21" t="s">
        <v>227</v>
      </c>
      <c r="J101" s="21" t="s">
        <v>26</v>
      </c>
      <c r="M101" s="12"/>
      <c r="N101" s="24"/>
      <c r="O101" s="24"/>
      <c r="P101" s="24"/>
      <c r="Q101" s="24"/>
      <c r="R101" s="24"/>
      <c r="S101" s="24"/>
      <c r="T101" s="24"/>
      <c r="U101" s="24"/>
      <c r="V101" s="24"/>
    </row>
    <row r="102" spans="1:22" ht="18" customHeight="1">
      <c r="A102" s="4">
        <v>101</v>
      </c>
      <c r="B102" s="37">
        <v>36997</v>
      </c>
      <c r="C102" s="34" t="s">
        <v>47</v>
      </c>
      <c r="D102" s="34" t="s">
        <v>23</v>
      </c>
      <c r="E102" s="34" t="s">
        <v>185</v>
      </c>
      <c r="F102" s="34" t="s">
        <v>183</v>
      </c>
      <c r="G102" s="21"/>
      <c r="H102" s="21"/>
      <c r="I102" s="21" t="s">
        <v>228</v>
      </c>
      <c r="J102" s="21" t="s">
        <v>8</v>
      </c>
      <c r="N102" s="24"/>
      <c r="O102" s="24"/>
      <c r="P102" s="24"/>
      <c r="Q102" s="24"/>
      <c r="R102" s="24"/>
      <c r="S102" s="24"/>
      <c r="T102" s="24"/>
      <c r="U102" s="24"/>
      <c r="V102" s="24"/>
    </row>
    <row r="103" spans="1:22" ht="18" customHeight="1">
      <c r="A103" s="4">
        <v>102</v>
      </c>
      <c r="B103" s="37">
        <v>36997</v>
      </c>
      <c r="C103" s="34" t="s">
        <v>29</v>
      </c>
      <c r="D103" s="34" t="s">
        <v>131</v>
      </c>
      <c r="E103" s="34" t="s">
        <v>12</v>
      </c>
      <c r="F103" s="34" t="s">
        <v>213</v>
      </c>
      <c r="G103" s="21"/>
      <c r="H103" s="21"/>
      <c r="I103" s="21" t="s">
        <v>32</v>
      </c>
      <c r="J103" s="21" t="s">
        <v>31</v>
      </c>
      <c r="M103" s="12"/>
      <c r="N103" s="24"/>
      <c r="O103" s="24"/>
      <c r="P103" s="24"/>
      <c r="Q103" s="24"/>
      <c r="R103" s="24"/>
      <c r="S103" s="24"/>
      <c r="T103" s="24"/>
      <c r="U103" s="24"/>
      <c r="V103" s="24"/>
    </row>
    <row r="104" spans="1:22" ht="18" customHeight="1">
      <c r="A104" s="4">
        <v>103</v>
      </c>
      <c r="B104" s="37">
        <v>36998</v>
      </c>
      <c r="C104" s="34" t="s">
        <v>166</v>
      </c>
      <c r="D104" s="34" t="s">
        <v>144</v>
      </c>
      <c r="E104" s="34" t="s">
        <v>175</v>
      </c>
      <c r="F104" s="34" t="s">
        <v>49</v>
      </c>
      <c r="G104" s="21"/>
      <c r="H104" s="21"/>
      <c r="I104" s="21" t="s">
        <v>13</v>
      </c>
      <c r="J104" s="21" t="s">
        <v>38</v>
      </c>
      <c r="M104" s="12"/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36998</v>
      </c>
      <c r="C105" s="34" t="s">
        <v>148</v>
      </c>
      <c r="D105" s="34" t="s">
        <v>5</v>
      </c>
      <c r="E105" s="34" t="s">
        <v>179</v>
      </c>
      <c r="F105" s="34" t="s">
        <v>211</v>
      </c>
      <c r="G105" s="21"/>
      <c r="H105" s="21"/>
      <c r="I105" s="21" t="s">
        <v>32</v>
      </c>
      <c r="J105" s="21" t="s">
        <v>31</v>
      </c>
      <c r="M105" s="12"/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36998</v>
      </c>
      <c r="C106" s="34" t="s">
        <v>153</v>
      </c>
      <c r="D106" s="34" t="s">
        <v>214</v>
      </c>
      <c r="E106" s="34" t="s">
        <v>146</v>
      </c>
      <c r="F106" s="34" t="s">
        <v>161</v>
      </c>
      <c r="G106" s="21"/>
      <c r="H106" s="21"/>
      <c r="I106" s="21" t="s">
        <v>227</v>
      </c>
      <c r="J106" s="21" t="s">
        <v>26</v>
      </c>
      <c r="M106" s="12"/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36998</v>
      </c>
      <c r="C107" s="34" t="s">
        <v>210</v>
      </c>
      <c r="D107" s="34" t="s">
        <v>10</v>
      </c>
      <c r="E107" s="34" t="s">
        <v>35</v>
      </c>
      <c r="F107" s="34" t="s">
        <v>72</v>
      </c>
      <c r="G107" s="21"/>
      <c r="H107" s="21"/>
      <c r="I107" s="21" t="s">
        <v>19</v>
      </c>
      <c r="J107" s="21" t="s">
        <v>20</v>
      </c>
      <c r="M107" s="12"/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36998</v>
      </c>
      <c r="C108" s="34" t="s">
        <v>218</v>
      </c>
      <c r="D108" s="34" t="s">
        <v>46</v>
      </c>
      <c r="E108" s="34" t="s">
        <v>163</v>
      </c>
      <c r="F108" s="34" t="s">
        <v>168</v>
      </c>
      <c r="G108" s="21"/>
      <c r="H108" s="21"/>
      <c r="I108" s="21" t="s">
        <v>37</v>
      </c>
      <c r="J108" s="21" t="s">
        <v>14</v>
      </c>
      <c r="M108" s="12"/>
      <c r="N108" s="24"/>
      <c r="O108" s="24"/>
      <c r="P108" s="24"/>
      <c r="Q108" s="24"/>
      <c r="R108" s="24"/>
      <c r="S108" s="24"/>
      <c r="T108" s="24"/>
      <c r="U108" s="24"/>
      <c r="V108" s="24"/>
    </row>
    <row r="109" spans="1:22" ht="18" customHeight="1">
      <c r="A109" s="4">
        <v>108</v>
      </c>
      <c r="B109" s="37">
        <v>36998</v>
      </c>
      <c r="C109" s="34" t="s">
        <v>183</v>
      </c>
      <c r="D109" s="34" t="s">
        <v>142</v>
      </c>
      <c r="E109" s="34" t="s">
        <v>23</v>
      </c>
      <c r="F109" s="34" t="s">
        <v>185</v>
      </c>
      <c r="G109" s="21"/>
      <c r="H109" s="21"/>
      <c r="I109" s="21" t="s">
        <v>228</v>
      </c>
      <c r="J109" s="21" t="s">
        <v>8</v>
      </c>
      <c r="N109" s="24"/>
      <c r="O109" s="24"/>
      <c r="P109" s="24"/>
      <c r="Q109" s="24"/>
      <c r="R109" s="24"/>
      <c r="S109" s="24"/>
      <c r="T109" s="24"/>
      <c r="U109" s="24"/>
      <c r="V109" s="24"/>
    </row>
    <row r="110" spans="1:22" ht="18" customHeight="1">
      <c r="A110" s="4">
        <v>109</v>
      </c>
      <c r="B110" s="37">
        <v>36999</v>
      </c>
      <c r="C110" s="34" t="s">
        <v>72</v>
      </c>
      <c r="D110" s="34" t="s">
        <v>4</v>
      </c>
      <c r="E110" s="34" t="s">
        <v>10</v>
      </c>
      <c r="F110" s="34" t="s">
        <v>35</v>
      </c>
      <c r="G110" s="21"/>
      <c r="H110" s="21"/>
      <c r="I110" s="21" t="s">
        <v>19</v>
      </c>
      <c r="J110" s="21" t="s">
        <v>20</v>
      </c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36999</v>
      </c>
      <c r="C111" s="34" t="s">
        <v>49</v>
      </c>
      <c r="D111" s="34" t="s">
        <v>16</v>
      </c>
      <c r="E111" s="34" t="s">
        <v>144</v>
      </c>
      <c r="F111" s="34" t="s">
        <v>175</v>
      </c>
      <c r="G111" s="21"/>
      <c r="H111" s="21"/>
      <c r="I111" s="21" t="s">
        <v>13</v>
      </c>
      <c r="J111" s="21" t="s">
        <v>38</v>
      </c>
      <c r="N111" s="24"/>
      <c r="O111" s="24"/>
      <c r="P111" s="24"/>
      <c r="Q111" s="24"/>
      <c r="R111" s="24"/>
      <c r="S111" s="24"/>
      <c r="T111" s="24"/>
      <c r="U111" s="24"/>
      <c r="V111" s="24"/>
    </row>
    <row r="112" spans="1:22" ht="18" customHeight="1">
      <c r="A112" s="4">
        <v>111</v>
      </c>
      <c r="B112" s="37">
        <v>36999</v>
      </c>
      <c r="C112" s="34" t="s">
        <v>168</v>
      </c>
      <c r="D112" s="34" t="s">
        <v>17</v>
      </c>
      <c r="E112" s="34" t="s">
        <v>46</v>
      </c>
      <c r="F112" s="34" t="s">
        <v>163</v>
      </c>
      <c r="G112" s="21"/>
      <c r="H112" s="21"/>
      <c r="I112" s="21" t="s">
        <v>37</v>
      </c>
      <c r="J112" s="21" t="s">
        <v>14</v>
      </c>
    </row>
    <row r="113" spans="1:22" ht="18" customHeight="1">
      <c r="A113" s="4">
        <v>112</v>
      </c>
      <c r="B113" s="37">
        <v>36999</v>
      </c>
      <c r="C113" s="34" t="s">
        <v>185</v>
      </c>
      <c r="D113" s="34" t="s">
        <v>47</v>
      </c>
      <c r="E113" s="34" t="s">
        <v>142</v>
      </c>
      <c r="F113" s="34" t="s">
        <v>23</v>
      </c>
      <c r="G113" s="21"/>
      <c r="H113" s="21"/>
      <c r="I113" s="21" t="s">
        <v>228</v>
      </c>
      <c r="J113" s="21" t="s">
        <v>8</v>
      </c>
    </row>
    <row r="114" spans="1:22" ht="18" customHeight="1">
      <c r="A114" s="4">
        <v>113</v>
      </c>
      <c r="B114" s="37">
        <v>37000</v>
      </c>
      <c r="C114" s="34" t="s">
        <v>35</v>
      </c>
      <c r="D114" s="34" t="s">
        <v>210</v>
      </c>
      <c r="E114" s="34" t="s">
        <v>4</v>
      </c>
      <c r="F114" s="34" t="s">
        <v>10</v>
      </c>
      <c r="G114" s="21"/>
      <c r="H114" s="21"/>
      <c r="I114" s="21" t="s">
        <v>19</v>
      </c>
      <c r="J114" s="21" t="s">
        <v>20</v>
      </c>
      <c r="N114" s="24"/>
      <c r="O114" s="24"/>
      <c r="P114" s="24"/>
      <c r="Q114" s="24"/>
      <c r="R114" s="24"/>
      <c r="S114" s="24"/>
      <c r="T114" s="24"/>
      <c r="U114" s="24"/>
      <c r="V114" s="24"/>
    </row>
    <row r="115" spans="1:22" ht="18" customHeight="1">
      <c r="A115" s="4">
        <v>114</v>
      </c>
      <c r="B115" s="37">
        <v>37000</v>
      </c>
      <c r="C115" s="34" t="s">
        <v>163</v>
      </c>
      <c r="D115" s="34" t="s">
        <v>218</v>
      </c>
      <c r="E115" s="34" t="s">
        <v>17</v>
      </c>
      <c r="F115" s="34" t="s">
        <v>46</v>
      </c>
      <c r="G115" s="21"/>
      <c r="H115" s="21"/>
      <c r="I115" s="21" t="s">
        <v>37</v>
      </c>
      <c r="J115" s="21" t="s">
        <v>14</v>
      </c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37001</v>
      </c>
      <c r="C116" s="34" t="s">
        <v>211</v>
      </c>
      <c r="D116" s="34" t="s">
        <v>213</v>
      </c>
      <c r="E116" s="34" t="s">
        <v>29</v>
      </c>
      <c r="F116" s="34" t="s">
        <v>12</v>
      </c>
      <c r="G116" s="21"/>
      <c r="H116" s="21"/>
      <c r="I116" s="21" t="s">
        <v>31</v>
      </c>
      <c r="J116" s="21" t="s">
        <v>26</v>
      </c>
      <c r="N116" s="24"/>
      <c r="O116" s="24"/>
      <c r="P116" s="24"/>
      <c r="Q116" s="24"/>
      <c r="R116" s="24"/>
      <c r="S116" s="24"/>
      <c r="T116" s="24"/>
      <c r="U116" s="24"/>
      <c r="V116" s="24"/>
    </row>
    <row r="117" spans="1:22" ht="18" customHeight="1">
      <c r="A117" s="4">
        <v>116</v>
      </c>
      <c r="B117" s="37">
        <v>37001</v>
      </c>
      <c r="C117" s="34" t="s">
        <v>175</v>
      </c>
      <c r="D117" s="34" t="s">
        <v>166</v>
      </c>
      <c r="E117" s="34" t="s">
        <v>16</v>
      </c>
      <c r="F117" s="34" t="s">
        <v>144</v>
      </c>
      <c r="G117" s="21"/>
      <c r="H117" s="21"/>
      <c r="I117" s="21" t="s">
        <v>13</v>
      </c>
      <c r="J117" s="21" t="s">
        <v>37</v>
      </c>
      <c r="N117" s="24"/>
      <c r="O117" s="24"/>
      <c r="P117" s="24"/>
      <c r="Q117" s="24"/>
      <c r="R117" s="24"/>
      <c r="S117" s="24"/>
      <c r="T117" s="24"/>
      <c r="U117" s="24"/>
      <c r="V117" s="24"/>
    </row>
    <row r="118" spans="1:22" ht="18" customHeight="1">
      <c r="A118" s="4">
        <v>117</v>
      </c>
      <c r="B118" s="37">
        <v>37001</v>
      </c>
      <c r="C118" s="34" t="s">
        <v>46</v>
      </c>
      <c r="D118" s="34" t="s">
        <v>168</v>
      </c>
      <c r="E118" s="34" t="s">
        <v>7</v>
      </c>
      <c r="F118" s="34" t="s">
        <v>17</v>
      </c>
      <c r="G118" s="21"/>
      <c r="H118" s="21"/>
      <c r="I118" s="21" t="s">
        <v>38</v>
      </c>
      <c r="J118" s="21" t="s">
        <v>20</v>
      </c>
      <c r="N118" s="24"/>
      <c r="O118" s="24"/>
      <c r="P118" s="24"/>
      <c r="Q118" s="24"/>
      <c r="R118" s="24"/>
      <c r="S118" s="24"/>
      <c r="T118" s="24"/>
      <c r="U118" s="24"/>
      <c r="V118" s="24"/>
    </row>
    <row r="119" spans="1:22" ht="18" customHeight="1">
      <c r="A119" s="4">
        <v>118</v>
      </c>
      <c r="B119" s="37">
        <v>37001</v>
      </c>
      <c r="C119" s="36" t="s">
        <v>186</v>
      </c>
      <c r="D119" s="34" t="s">
        <v>179</v>
      </c>
      <c r="E119" s="34" t="s">
        <v>5</v>
      </c>
      <c r="F119" s="34" t="s">
        <v>173</v>
      </c>
      <c r="G119" s="21"/>
      <c r="H119" s="21"/>
      <c r="I119" s="21" t="s">
        <v>8</v>
      </c>
      <c r="J119" s="21" t="s">
        <v>227</v>
      </c>
      <c r="N119" s="24"/>
      <c r="O119" s="24"/>
      <c r="P119" s="24"/>
      <c r="Q119" s="24"/>
      <c r="R119" s="24"/>
      <c r="S119" s="24"/>
      <c r="T119" s="24"/>
      <c r="U119" s="24"/>
      <c r="V119" s="24"/>
    </row>
    <row r="120" spans="1:22" ht="18" customHeight="1">
      <c r="A120" s="4">
        <v>119</v>
      </c>
      <c r="B120" s="37">
        <v>37001</v>
      </c>
      <c r="C120" s="34" t="s">
        <v>23</v>
      </c>
      <c r="D120" s="34" t="s">
        <v>183</v>
      </c>
      <c r="E120" s="34" t="s">
        <v>47</v>
      </c>
      <c r="F120" s="34" t="s">
        <v>142</v>
      </c>
      <c r="G120" s="21"/>
      <c r="H120" s="21"/>
      <c r="I120" s="21" t="s">
        <v>228</v>
      </c>
      <c r="J120" s="21" t="s">
        <v>32</v>
      </c>
      <c r="N120" s="24"/>
      <c r="O120" s="24"/>
      <c r="P120" s="24"/>
      <c r="Q120" s="24"/>
      <c r="R120" s="24"/>
      <c r="S120" s="24"/>
      <c r="T120" s="24"/>
      <c r="U120" s="24"/>
      <c r="V120" s="24"/>
    </row>
    <row r="121" spans="1:22" ht="18" customHeight="1">
      <c r="A121" s="4">
        <v>120</v>
      </c>
      <c r="B121" s="37">
        <v>37002</v>
      </c>
      <c r="C121" s="34" t="s">
        <v>173</v>
      </c>
      <c r="D121" s="34" t="s">
        <v>148</v>
      </c>
      <c r="E121" s="34" t="s">
        <v>179</v>
      </c>
      <c r="F121" s="34" t="s">
        <v>5</v>
      </c>
      <c r="G121" s="21"/>
      <c r="H121" s="21"/>
      <c r="I121" s="21" t="s">
        <v>8</v>
      </c>
      <c r="J121" s="21" t="s">
        <v>227</v>
      </c>
      <c r="N121" s="24"/>
      <c r="O121" s="24"/>
      <c r="P121" s="24"/>
      <c r="Q121" s="24"/>
      <c r="R121" s="24"/>
      <c r="S121" s="24"/>
      <c r="T121" s="24"/>
      <c r="U121" s="24"/>
      <c r="V121" s="24"/>
    </row>
    <row r="122" spans="1:22" ht="18" customHeight="1">
      <c r="A122" s="4">
        <v>121</v>
      </c>
      <c r="B122" s="37">
        <v>37002</v>
      </c>
      <c r="C122" s="34" t="s">
        <v>144</v>
      </c>
      <c r="D122" s="34" t="s">
        <v>49</v>
      </c>
      <c r="E122" s="34" t="s">
        <v>166</v>
      </c>
      <c r="F122" s="34" t="s">
        <v>16</v>
      </c>
      <c r="G122" s="21"/>
      <c r="H122" s="21"/>
      <c r="I122" s="21" t="s">
        <v>13</v>
      </c>
      <c r="J122" s="21" t="s">
        <v>37</v>
      </c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37002</v>
      </c>
      <c r="C123" s="34" t="s">
        <v>142</v>
      </c>
      <c r="D123" s="34" t="s">
        <v>185</v>
      </c>
      <c r="E123" s="34" t="s">
        <v>183</v>
      </c>
      <c r="F123" s="34" t="s">
        <v>47</v>
      </c>
      <c r="G123" s="21"/>
      <c r="H123" s="21"/>
      <c r="I123" s="21" t="s">
        <v>228</v>
      </c>
      <c r="J123" s="21" t="s">
        <v>32</v>
      </c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37002</v>
      </c>
      <c r="C124" s="34" t="s">
        <v>17</v>
      </c>
      <c r="D124" s="34" t="s">
        <v>163</v>
      </c>
      <c r="E124" s="34" t="s">
        <v>168</v>
      </c>
      <c r="F124" s="34" t="s">
        <v>7</v>
      </c>
      <c r="G124" s="21"/>
      <c r="H124" s="21"/>
      <c r="I124" s="21" t="s">
        <v>38</v>
      </c>
      <c r="J124" s="21" t="s">
        <v>20</v>
      </c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37002</v>
      </c>
      <c r="C125" s="34" t="s">
        <v>12</v>
      </c>
      <c r="D125" s="34" t="s">
        <v>29</v>
      </c>
      <c r="E125" s="34" t="s">
        <v>131</v>
      </c>
      <c r="F125" s="34" t="s">
        <v>213</v>
      </c>
      <c r="G125" s="21"/>
      <c r="H125" s="21"/>
      <c r="I125" s="21" t="s">
        <v>31</v>
      </c>
      <c r="J125" s="21" t="s">
        <v>26</v>
      </c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37003</v>
      </c>
      <c r="C126" s="34" t="s">
        <v>4</v>
      </c>
      <c r="D126" s="34" t="s">
        <v>35</v>
      </c>
      <c r="E126" s="34" t="s">
        <v>72</v>
      </c>
      <c r="F126" s="34" t="s">
        <v>210</v>
      </c>
      <c r="G126" s="21"/>
      <c r="H126" s="21"/>
      <c r="I126" s="21" t="s">
        <v>14</v>
      </c>
      <c r="J126" s="21" t="s">
        <v>19</v>
      </c>
      <c r="N126" s="24"/>
      <c r="O126" s="24"/>
      <c r="P126" s="24"/>
      <c r="Q126" s="24"/>
      <c r="R126" s="24"/>
      <c r="S126" s="24"/>
      <c r="T126" s="24"/>
      <c r="U126" s="24"/>
      <c r="V126" s="24"/>
    </row>
    <row r="127" spans="1:22" ht="18" customHeight="1">
      <c r="A127" s="4">
        <v>126</v>
      </c>
      <c r="B127" s="37">
        <v>37003</v>
      </c>
      <c r="C127" s="34" t="s">
        <v>7</v>
      </c>
      <c r="D127" s="34" t="s">
        <v>46</v>
      </c>
      <c r="E127" s="34" t="s">
        <v>163</v>
      </c>
      <c r="F127" s="34" t="s">
        <v>168</v>
      </c>
      <c r="G127" s="21"/>
      <c r="H127" s="21"/>
      <c r="I127" s="21" t="s">
        <v>38</v>
      </c>
      <c r="J127" s="21" t="s">
        <v>20</v>
      </c>
    </row>
    <row r="128" spans="1:22" ht="18" customHeight="1">
      <c r="A128" s="4">
        <v>127</v>
      </c>
      <c r="B128" s="37">
        <v>37003</v>
      </c>
      <c r="C128" s="34" t="s">
        <v>47</v>
      </c>
      <c r="D128" s="34" t="s">
        <v>23</v>
      </c>
      <c r="E128" s="34" t="s">
        <v>185</v>
      </c>
      <c r="F128" s="34" t="s">
        <v>183</v>
      </c>
      <c r="G128" s="21"/>
      <c r="H128" s="21"/>
      <c r="I128" s="21" t="s">
        <v>228</v>
      </c>
      <c r="J128" s="21" t="s">
        <v>32</v>
      </c>
      <c r="M128" s="12"/>
    </row>
    <row r="129" spans="1:13" ht="18" customHeight="1">
      <c r="A129" s="4">
        <v>128</v>
      </c>
      <c r="B129" s="37">
        <v>37003</v>
      </c>
      <c r="C129" s="34" t="s">
        <v>5</v>
      </c>
      <c r="D129" s="34" t="s">
        <v>186</v>
      </c>
      <c r="E129" s="34" t="s">
        <v>148</v>
      </c>
      <c r="F129" s="34" t="s">
        <v>179</v>
      </c>
      <c r="G129" s="21"/>
      <c r="H129" s="21"/>
      <c r="I129" s="21" t="s">
        <v>8</v>
      </c>
      <c r="J129" s="21" t="s">
        <v>227</v>
      </c>
      <c r="M129" s="13"/>
    </row>
    <row r="130" spans="1:13" ht="18" customHeight="1">
      <c r="A130" s="4">
        <v>129</v>
      </c>
      <c r="B130" s="37">
        <v>37003</v>
      </c>
      <c r="C130" s="34" t="s">
        <v>131</v>
      </c>
      <c r="D130" s="34" t="s">
        <v>211</v>
      </c>
      <c r="E130" s="34" t="s">
        <v>213</v>
      </c>
      <c r="F130" s="34" t="s">
        <v>29</v>
      </c>
      <c r="G130" s="21"/>
      <c r="H130" s="21"/>
      <c r="I130" s="21" t="s">
        <v>31</v>
      </c>
      <c r="J130" s="21" t="s">
        <v>26</v>
      </c>
      <c r="M130" s="12"/>
    </row>
    <row r="131" spans="1:13" ht="18" customHeight="1">
      <c r="A131" s="4">
        <v>130</v>
      </c>
      <c r="B131" s="37">
        <v>37003</v>
      </c>
      <c r="C131" s="34" t="s">
        <v>16</v>
      </c>
      <c r="D131" s="34" t="s">
        <v>175</v>
      </c>
      <c r="E131" s="34" t="s">
        <v>49</v>
      </c>
      <c r="F131" s="34" t="s">
        <v>166</v>
      </c>
      <c r="G131" s="21"/>
      <c r="H131" s="21"/>
      <c r="I131" s="21" t="s">
        <v>13</v>
      </c>
      <c r="J131" s="21" t="s">
        <v>37</v>
      </c>
      <c r="M131" s="12"/>
    </row>
    <row r="132" spans="1:13" ht="18" customHeight="1">
      <c r="A132" s="4">
        <v>131</v>
      </c>
      <c r="B132" s="37">
        <v>37005</v>
      </c>
      <c r="C132" s="34" t="s">
        <v>166</v>
      </c>
      <c r="D132" s="34" t="s">
        <v>144</v>
      </c>
      <c r="E132" s="34" t="s">
        <v>175</v>
      </c>
      <c r="F132" s="34" t="s">
        <v>6</v>
      </c>
      <c r="G132" s="21"/>
      <c r="H132" s="21"/>
      <c r="I132" s="21" t="s">
        <v>20</v>
      </c>
      <c r="J132" s="21" t="s">
        <v>14</v>
      </c>
      <c r="M132" s="12"/>
    </row>
    <row r="133" spans="1:13" ht="18" customHeight="1">
      <c r="A133" s="4">
        <v>132</v>
      </c>
      <c r="B133" s="37">
        <v>37005</v>
      </c>
      <c r="C133" s="34" t="s">
        <v>213</v>
      </c>
      <c r="D133" s="34" t="s">
        <v>12</v>
      </c>
      <c r="E133" s="34" t="s">
        <v>29</v>
      </c>
      <c r="F133" s="34" t="s">
        <v>131</v>
      </c>
      <c r="G133" s="21"/>
      <c r="H133" s="21"/>
      <c r="I133" s="21" t="s">
        <v>31</v>
      </c>
      <c r="J133" s="21" t="s">
        <v>228</v>
      </c>
      <c r="M133" s="12"/>
    </row>
    <row r="134" spans="1:13" ht="18" customHeight="1">
      <c r="A134" s="4">
        <v>133</v>
      </c>
      <c r="B134" s="37">
        <v>37005</v>
      </c>
      <c r="C134" s="34" t="s">
        <v>210</v>
      </c>
      <c r="D134" s="34" t="s">
        <v>10</v>
      </c>
      <c r="E134" s="34" t="s">
        <v>35</v>
      </c>
      <c r="F134" s="34" t="s">
        <v>72</v>
      </c>
      <c r="G134" s="21"/>
      <c r="H134" s="21"/>
      <c r="I134" s="21" t="s">
        <v>38</v>
      </c>
      <c r="J134" s="21" t="s">
        <v>37</v>
      </c>
      <c r="M134" s="12"/>
    </row>
    <row r="135" spans="1:13" ht="18" customHeight="1">
      <c r="A135" s="4">
        <v>134</v>
      </c>
      <c r="B135" s="37">
        <v>37005</v>
      </c>
      <c r="C135" s="34" t="s">
        <v>214</v>
      </c>
      <c r="D135" s="34" t="s">
        <v>153</v>
      </c>
      <c r="E135" s="34" t="s">
        <v>161</v>
      </c>
      <c r="F135" s="34" t="s">
        <v>50</v>
      </c>
      <c r="G135" s="21"/>
      <c r="H135" s="21"/>
      <c r="I135" s="21" t="s">
        <v>26</v>
      </c>
      <c r="J135" s="21" t="s">
        <v>8</v>
      </c>
      <c r="M135" s="12"/>
    </row>
    <row r="136" spans="1:13" ht="18" customHeight="1">
      <c r="A136" s="4">
        <v>135</v>
      </c>
      <c r="B136" s="37">
        <v>37006</v>
      </c>
      <c r="C136" s="34" t="s">
        <v>161</v>
      </c>
      <c r="D136" s="34" t="s">
        <v>173</v>
      </c>
      <c r="E136" s="36" t="s">
        <v>50</v>
      </c>
      <c r="F136" s="34" t="s">
        <v>183</v>
      </c>
      <c r="G136" s="21"/>
      <c r="H136" s="21"/>
      <c r="I136" s="21" t="s">
        <v>26</v>
      </c>
      <c r="J136" s="21" t="s">
        <v>8</v>
      </c>
      <c r="M136" s="12"/>
    </row>
    <row r="137" spans="1:13" ht="18" customHeight="1">
      <c r="A137" s="4">
        <v>136</v>
      </c>
      <c r="B137" s="37">
        <v>37006</v>
      </c>
      <c r="C137" s="34" t="s">
        <v>179</v>
      </c>
      <c r="D137" s="34" t="s">
        <v>131</v>
      </c>
      <c r="E137" s="34" t="s">
        <v>5</v>
      </c>
      <c r="F137" s="34" t="s">
        <v>148</v>
      </c>
      <c r="G137" s="21"/>
      <c r="H137" s="21"/>
      <c r="I137" s="21" t="s">
        <v>31</v>
      </c>
      <c r="J137" s="21" t="s">
        <v>228</v>
      </c>
      <c r="M137" s="12"/>
    </row>
    <row r="138" spans="1:13" ht="18" customHeight="1">
      <c r="A138" s="4">
        <v>137</v>
      </c>
      <c r="B138" s="37">
        <v>37006</v>
      </c>
      <c r="C138" s="34" t="s">
        <v>72</v>
      </c>
      <c r="D138" s="34" t="s">
        <v>4</v>
      </c>
      <c r="E138" s="34" t="s">
        <v>10</v>
      </c>
      <c r="F138" s="34" t="s">
        <v>35</v>
      </c>
      <c r="G138" s="21"/>
      <c r="H138" s="21"/>
      <c r="I138" s="21" t="s">
        <v>38</v>
      </c>
      <c r="J138" s="21" t="s">
        <v>37</v>
      </c>
      <c r="M138" s="12"/>
    </row>
    <row r="139" spans="1:13" ht="18" customHeight="1">
      <c r="A139" s="4">
        <v>138</v>
      </c>
      <c r="B139" s="37">
        <v>37006</v>
      </c>
      <c r="C139" s="34" t="s">
        <v>6</v>
      </c>
      <c r="D139" s="34" t="s">
        <v>16</v>
      </c>
      <c r="E139" s="34" t="s">
        <v>144</v>
      </c>
      <c r="F139" s="34" t="s">
        <v>175</v>
      </c>
      <c r="G139" s="21"/>
      <c r="H139" s="21"/>
      <c r="I139" s="21" t="s">
        <v>20</v>
      </c>
      <c r="J139" s="21" t="s">
        <v>14</v>
      </c>
      <c r="M139" s="12"/>
    </row>
    <row r="140" spans="1:13" ht="18" customHeight="1">
      <c r="A140" s="4">
        <v>139</v>
      </c>
      <c r="B140" s="37">
        <v>37006</v>
      </c>
      <c r="C140" s="34" t="s">
        <v>163</v>
      </c>
      <c r="D140" s="34" t="s">
        <v>7</v>
      </c>
      <c r="E140" s="34" t="s">
        <v>22</v>
      </c>
      <c r="F140" s="34" t="s">
        <v>46</v>
      </c>
      <c r="G140" s="21"/>
      <c r="H140" s="21"/>
      <c r="I140" s="21" t="s">
        <v>19</v>
      </c>
      <c r="J140" s="21" t="s">
        <v>13</v>
      </c>
      <c r="M140" s="12"/>
    </row>
    <row r="141" spans="1:13" ht="18" customHeight="1">
      <c r="A141" s="4">
        <v>140</v>
      </c>
      <c r="B141" s="37">
        <v>37006</v>
      </c>
      <c r="C141" s="34" t="s">
        <v>146</v>
      </c>
      <c r="D141" s="36" t="s">
        <v>142</v>
      </c>
      <c r="E141" s="34" t="s">
        <v>182</v>
      </c>
      <c r="F141" s="34" t="s">
        <v>185</v>
      </c>
      <c r="G141" s="21"/>
      <c r="H141" s="21"/>
      <c r="I141" s="21" t="s">
        <v>227</v>
      </c>
      <c r="J141" s="21" t="s">
        <v>32</v>
      </c>
      <c r="M141" s="12"/>
    </row>
    <row r="142" spans="1:13" ht="18" customHeight="1">
      <c r="A142" s="4">
        <v>141</v>
      </c>
      <c r="B142" s="37">
        <v>37007</v>
      </c>
      <c r="C142" s="34" t="s">
        <v>182</v>
      </c>
      <c r="D142" s="34" t="s">
        <v>44</v>
      </c>
      <c r="E142" s="34" t="s">
        <v>142</v>
      </c>
      <c r="F142" s="34" t="s">
        <v>47</v>
      </c>
      <c r="G142" s="21"/>
      <c r="H142" s="21"/>
      <c r="I142" s="21" t="s">
        <v>227</v>
      </c>
      <c r="J142" s="21" t="s">
        <v>32</v>
      </c>
      <c r="M142" s="12"/>
    </row>
    <row r="143" spans="1:13" ht="18" customHeight="1">
      <c r="A143" s="4">
        <v>142</v>
      </c>
      <c r="B143" s="37">
        <v>37007</v>
      </c>
      <c r="C143" s="34" t="s">
        <v>35</v>
      </c>
      <c r="D143" s="34" t="s">
        <v>210</v>
      </c>
      <c r="E143" s="34" t="s">
        <v>4</v>
      </c>
      <c r="F143" s="34" t="s">
        <v>10</v>
      </c>
      <c r="G143" s="21"/>
      <c r="H143" s="21"/>
      <c r="I143" s="21" t="s">
        <v>38</v>
      </c>
      <c r="J143" s="21" t="s">
        <v>37</v>
      </c>
      <c r="M143" s="12"/>
    </row>
    <row r="144" spans="1:13" ht="18" customHeight="1">
      <c r="A144" s="4">
        <v>143</v>
      </c>
      <c r="B144" s="37">
        <v>37007</v>
      </c>
      <c r="C144" s="36" t="s">
        <v>175</v>
      </c>
      <c r="D144" s="34" t="s">
        <v>166</v>
      </c>
      <c r="E144" s="34" t="s">
        <v>16</v>
      </c>
      <c r="F144" s="34" t="s">
        <v>144</v>
      </c>
      <c r="G144" s="21"/>
      <c r="H144" s="21"/>
      <c r="I144" s="21" t="s">
        <v>20</v>
      </c>
      <c r="J144" s="21" t="s">
        <v>14</v>
      </c>
      <c r="M144" s="13"/>
    </row>
    <row r="145" spans="1:13" ht="18" customHeight="1">
      <c r="A145" s="4">
        <v>144</v>
      </c>
      <c r="B145" s="37">
        <v>37007</v>
      </c>
      <c r="C145" s="34" t="s">
        <v>46</v>
      </c>
      <c r="D145" s="34" t="s">
        <v>168</v>
      </c>
      <c r="E145" s="34" t="s">
        <v>7</v>
      </c>
      <c r="F145" s="34" t="s">
        <v>22</v>
      </c>
      <c r="G145" s="21"/>
      <c r="H145" s="21"/>
      <c r="I145" s="21" t="s">
        <v>19</v>
      </c>
      <c r="J145" s="21" t="s">
        <v>13</v>
      </c>
      <c r="M145" s="12"/>
    </row>
    <row r="146" spans="1:13" ht="18" customHeight="1">
      <c r="A146" s="4">
        <v>145</v>
      </c>
      <c r="B146" s="37">
        <v>37007</v>
      </c>
      <c r="C146" s="34" t="s">
        <v>29</v>
      </c>
      <c r="D146" s="34" t="s">
        <v>148</v>
      </c>
      <c r="E146" s="34" t="s">
        <v>213</v>
      </c>
      <c r="F146" s="34" t="s">
        <v>12</v>
      </c>
      <c r="G146" s="21"/>
      <c r="H146" s="21"/>
      <c r="I146" s="21" t="s">
        <v>31</v>
      </c>
      <c r="J146" s="21" t="s">
        <v>228</v>
      </c>
      <c r="M146" s="12"/>
    </row>
    <row r="147" spans="1:13" ht="18" customHeight="1">
      <c r="A147" s="4">
        <v>146</v>
      </c>
      <c r="B147" s="37">
        <v>37007</v>
      </c>
      <c r="C147" s="34" t="s">
        <v>183</v>
      </c>
      <c r="D147" s="34" t="s">
        <v>50</v>
      </c>
      <c r="E147" s="34" t="s">
        <v>173</v>
      </c>
      <c r="F147" s="34" t="s">
        <v>214</v>
      </c>
      <c r="G147" s="21"/>
      <c r="H147" s="21"/>
      <c r="I147" s="21" t="s">
        <v>26</v>
      </c>
      <c r="J147" s="21" t="s">
        <v>8</v>
      </c>
      <c r="M147" s="12"/>
    </row>
    <row r="148" spans="1:13" ht="18" customHeight="1">
      <c r="A148" s="4">
        <v>147</v>
      </c>
      <c r="B148" s="37">
        <v>37009</v>
      </c>
      <c r="C148" s="34" t="s">
        <v>148</v>
      </c>
      <c r="D148" s="34" t="s">
        <v>213</v>
      </c>
      <c r="E148" s="34" t="s">
        <v>12</v>
      </c>
      <c r="F148" s="34" t="s">
        <v>5</v>
      </c>
      <c r="G148" s="21"/>
      <c r="H148" s="21"/>
      <c r="I148" s="21" t="s">
        <v>32</v>
      </c>
      <c r="J148" s="21" t="s">
        <v>8</v>
      </c>
      <c r="M148" s="12"/>
    </row>
    <row r="149" spans="1:13" ht="18" customHeight="1">
      <c r="A149" s="4">
        <v>148</v>
      </c>
      <c r="B149" s="37">
        <v>37009</v>
      </c>
      <c r="C149" s="34" t="s">
        <v>153</v>
      </c>
      <c r="D149" s="34" t="s">
        <v>161</v>
      </c>
      <c r="E149" s="34" t="s">
        <v>214</v>
      </c>
      <c r="F149" s="34" t="s">
        <v>173</v>
      </c>
      <c r="G149" s="21"/>
      <c r="H149" s="21"/>
      <c r="I149" s="21" t="s">
        <v>228</v>
      </c>
      <c r="J149" s="21" t="s">
        <v>227</v>
      </c>
      <c r="M149" s="12"/>
    </row>
    <row r="150" spans="1:13" ht="18" customHeight="1">
      <c r="A150" s="4">
        <v>149</v>
      </c>
      <c r="B150" s="37">
        <v>37009</v>
      </c>
      <c r="C150" s="34" t="s">
        <v>10</v>
      </c>
      <c r="D150" s="34" t="s">
        <v>72</v>
      </c>
      <c r="E150" s="34" t="s">
        <v>210</v>
      </c>
      <c r="F150" s="34" t="s">
        <v>16</v>
      </c>
      <c r="G150" s="21"/>
      <c r="H150" s="21"/>
      <c r="I150" s="21" t="s">
        <v>20</v>
      </c>
      <c r="J150" s="21" t="s">
        <v>13</v>
      </c>
      <c r="M150" s="12"/>
    </row>
    <row r="151" spans="1:13" ht="18" customHeight="1">
      <c r="A151" s="4">
        <v>150</v>
      </c>
      <c r="B151" s="37">
        <v>37009</v>
      </c>
      <c r="C151" s="34" t="s">
        <v>185</v>
      </c>
      <c r="D151" s="34" t="s">
        <v>146</v>
      </c>
      <c r="E151" s="34" t="s">
        <v>47</v>
      </c>
      <c r="F151" s="34" t="s">
        <v>50</v>
      </c>
      <c r="G151" s="21"/>
      <c r="H151" s="21"/>
      <c r="I151" s="21" t="s">
        <v>26</v>
      </c>
      <c r="J151" s="21" t="s">
        <v>31</v>
      </c>
      <c r="M151" s="12"/>
    </row>
    <row r="152" spans="1:13" ht="18" customHeight="1">
      <c r="A152" s="4">
        <v>151</v>
      </c>
      <c r="B152" s="37">
        <v>37009</v>
      </c>
      <c r="C152" s="34" t="s">
        <v>144</v>
      </c>
      <c r="D152" s="34" t="s">
        <v>6</v>
      </c>
      <c r="E152" s="34" t="s">
        <v>166</v>
      </c>
      <c r="F152" s="34" t="s">
        <v>4</v>
      </c>
      <c r="G152" s="21"/>
      <c r="H152" s="21"/>
      <c r="I152" s="21" t="s">
        <v>37</v>
      </c>
      <c r="J152" s="21" t="s">
        <v>19</v>
      </c>
      <c r="M152" s="12"/>
    </row>
    <row r="153" spans="1:13" ht="18" customHeight="1">
      <c r="A153" s="4">
        <v>152</v>
      </c>
      <c r="B153" s="37">
        <v>37009</v>
      </c>
      <c r="C153" s="34" t="s">
        <v>22</v>
      </c>
      <c r="D153" s="34" t="s">
        <v>163</v>
      </c>
      <c r="E153" s="34" t="s">
        <v>168</v>
      </c>
      <c r="F153" s="34" t="s">
        <v>218</v>
      </c>
      <c r="G153" s="21"/>
      <c r="H153" s="21"/>
      <c r="I153" s="21" t="s">
        <v>14</v>
      </c>
      <c r="J153" s="21" t="s">
        <v>38</v>
      </c>
      <c r="M153" s="12"/>
    </row>
    <row r="154" spans="1:13" ht="18" customHeight="1">
      <c r="A154" s="4">
        <v>153</v>
      </c>
      <c r="B154" s="37">
        <v>37010</v>
      </c>
      <c r="C154" s="34" t="s">
        <v>4</v>
      </c>
      <c r="D154" s="34" t="s">
        <v>175</v>
      </c>
      <c r="E154" s="34" t="s">
        <v>6</v>
      </c>
      <c r="F154" s="34" t="s">
        <v>166</v>
      </c>
      <c r="G154" s="21"/>
      <c r="H154" s="21"/>
      <c r="I154" s="21" t="s">
        <v>37</v>
      </c>
      <c r="J154" s="21" t="s">
        <v>19</v>
      </c>
      <c r="M154" s="12"/>
    </row>
    <row r="155" spans="1:13" ht="18" customHeight="1">
      <c r="A155" s="4">
        <v>154</v>
      </c>
      <c r="B155" s="37">
        <v>37010</v>
      </c>
      <c r="C155" s="34" t="s">
        <v>173</v>
      </c>
      <c r="D155" s="34" t="s">
        <v>182</v>
      </c>
      <c r="E155" s="34" t="s">
        <v>161</v>
      </c>
      <c r="F155" s="34" t="s">
        <v>214</v>
      </c>
      <c r="G155" s="21"/>
      <c r="H155" s="21"/>
      <c r="I155" s="21" t="s">
        <v>228</v>
      </c>
      <c r="J155" s="21" t="s">
        <v>227</v>
      </c>
      <c r="M155" s="12"/>
    </row>
    <row r="156" spans="1:13" ht="18" customHeight="1">
      <c r="A156" s="4">
        <v>155</v>
      </c>
      <c r="B156" s="37">
        <v>37010</v>
      </c>
      <c r="C156" s="34" t="s">
        <v>218</v>
      </c>
      <c r="D156" s="34" t="s">
        <v>46</v>
      </c>
      <c r="E156" s="34" t="s">
        <v>163</v>
      </c>
      <c r="F156" s="34" t="s">
        <v>168</v>
      </c>
      <c r="G156" s="21"/>
      <c r="H156" s="21"/>
      <c r="I156" s="21" t="s">
        <v>14</v>
      </c>
      <c r="J156" s="21" t="s">
        <v>38</v>
      </c>
      <c r="M156" s="12"/>
    </row>
    <row r="157" spans="1:13" ht="18" customHeight="1">
      <c r="A157" s="4">
        <v>156</v>
      </c>
      <c r="B157" s="37">
        <v>37010</v>
      </c>
      <c r="C157" s="34" t="s">
        <v>50</v>
      </c>
      <c r="D157" s="34" t="s">
        <v>183</v>
      </c>
      <c r="E157" s="34" t="s">
        <v>146</v>
      </c>
      <c r="F157" s="34" t="s">
        <v>142</v>
      </c>
      <c r="G157" s="21"/>
      <c r="H157" s="21"/>
      <c r="I157" s="21" t="s">
        <v>26</v>
      </c>
      <c r="J157" s="21" t="s">
        <v>31</v>
      </c>
      <c r="L157" s="53"/>
      <c r="M157" s="12"/>
    </row>
    <row r="158" spans="1:13" ht="18" customHeight="1">
      <c r="A158" s="4">
        <v>157</v>
      </c>
      <c r="B158" s="37">
        <v>37010</v>
      </c>
      <c r="C158" s="34" t="s">
        <v>16</v>
      </c>
      <c r="D158" s="34" t="s">
        <v>35</v>
      </c>
      <c r="E158" s="34" t="s">
        <v>72</v>
      </c>
      <c r="F158" s="34" t="s">
        <v>210</v>
      </c>
      <c r="G158" s="21"/>
      <c r="H158" s="21"/>
      <c r="I158" s="21" t="s">
        <v>20</v>
      </c>
      <c r="J158" s="21" t="s">
        <v>13</v>
      </c>
      <c r="L158" s="53"/>
      <c r="M158" s="12"/>
    </row>
    <row r="159" spans="1:13" ht="18" customHeight="1">
      <c r="A159" s="4">
        <v>158</v>
      </c>
      <c r="B159" s="37">
        <v>37010</v>
      </c>
      <c r="C159" s="34" t="s">
        <v>12</v>
      </c>
      <c r="D159" s="34" t="s">
        <v>179</v>
      </c>
      <c r="E159" s="36" t="s">
        <v>131</v>
      </c>
      <c r="F159" s="34" t="s">
        <v>211</v>
      </c>
      <c r="G159" s="21"/>
      <c r="H159" s="21"/>
      <c r="I159" s="21" t="s">
        <v>32</v>
      </c>
      <c r="J159" s="21" t="s">
        <v>8</v>
      </c>
      <c r="L159" s="53"/>
      <c r="M159" s="12"/>
    </row>
    <row r="160" spans="1:13" ht="18" customHeight="1">
      <c r="A160" s="4">
        <v>159</v>
      </c>
      <c r="B160" s="37">
        <v>37011</v>
      </c>
      <c r="C160" s="34" t="s">
        <v>166</v>
      </c>
      <c r="D160" s="34" t="s">
        <v>144</v>
      </c>
      <c r="E160" s="34" t="s">
        <v>175</v>
      </c>
      <c r="F160" s="34" t="s">
        <v>6</v>
      </c>
      <c r="G160" s="21"/>
      <c r="H160" s="21"/>
      <c r="I160" s="21" t="s">
        <v>37</v>
      </c>
      <c r="J160" s="21" t="s">
        <v>19</v>
      </c>
      <c r="L160" s="53"/>
      <c r="M160" s="12"/>
    </row>
    <row r="161" spans="1:13" ht="18" customHeight="1">
      <c r="A161" s="4">
        <v>160</v>
      </c>
      <c r="B161" s="37">
        <v>37011</v>
      </c>
      <c r="C161" s="34" t="s">
        <v>5</v>
      </c>
      <c r="D161" s="34" t="s">
        <v>29</v>
      </c>
      <c r="E161" s="34" t="s">
        <v>213</v>
      </c>
      <c r="F161" s="34" t="s">
        <v>148</v>
      </c>
      <c r="G161" s="21"/>
      <c r="H161" s="21"/>
      <c r="I161" s="21" t="s">
        <v>32</v>
      </c>
      <c r="J161" s="21" t="s">
        <v>8</v>
      </c>
      <c r="L161" s="53"/>
      <c r="M161" s="12"/>
    </row>
    <row r="162" spans="1:13" ht="18" customHeight="1">
      <c r="A162" s="4">
        <v>161</v>
      </c>
      <c r="B162" s="37">
        <v>37011</v>
      </c>
      <c r="C162" s="34" t="s">
        <v>168</v>
      </c>
      <c r="D162" s="34" t="s">
        <v>22</v>
      </c>
      <c r="E162" s="34" t="s">
        <v>46</v>
      </c>
      <c r="F162" s="34" t="s">
        <v>163</v>
      </c>
      <c r="G162" s="21"/>
      <c r="H162" s="21"/>
      <c r="I162" s="21" t="s">
        <v>14</v>
      </c>
      <c r="J162" s="21" t="s">
        <v>38</v>
      </c>
      <c r="M162" s="12"/>
    </row>
    <row r="163" spans="1:13" ht="18" customHeight="1">
      <c r="A163" s="4">
        <v>162</v>
      </c>
      <c r="B163" s="37">
        <v>37011</v>
      </c>
      <c r="C163" s="34" t="s">
        <v>210</v>
      </c>
      <c r="D163" s="34" t="s">
        <v>10</v>
      </c>
      <c r="E163" s="34" t="s">
        <v>35</v>
      </c>
      <c r="F163" s="34" t="s">
        <v>72</v>
      </c>
      <c r="G163" s="21"/>
      <c r="H163" s="21"/>
      <c r="I163" s="21" t="s">
        <v>20</v>
      </c>
      <c r="J163" s="21" t="s">
        <v>13</v>
      </c>
      <c r="M163" s="12"/>
    </row>
    <row r="164" spans="1:13" ht="18" customHeight="1">
      <c r="A164" s="4">
        <v>163</v>
      </c>
      <c r="B164" s="37">
        <v>37011</v>
      </c>
      <c r="C164" s="34" t="s">
        <v>142</v>
      </c>
      <c r="D164" s="34" t="s">
        <v>229</v>
      </c>
      <c r="E164" s="34" t="s">
        <v>185</v>
      </c>
      <c r="F164" s="34" t="s">
        <v>146</v>
      </c>
      <c r="G164" s="21"/>
      <c r="H164" s="21"/>
      <c r="I164" s="21" t="s">
        <v>26</v>
      </c>
      <c r="J164" s="21" t="s">
        <v>31</v>
      </c>
      <c r="M164" s="12"/>
    </row>
    <row r="165" spans="1:13" ht="18" customHeight="1">
      <c r="A165" s="4">
        <v>164</v>
      </c>
      <c r="B165" s="38">
        <v>37011</v>
      </c>
      <c r="C165" s="21" t="s">
        <v>214</v>
      </c>
      <c r="D165" s="21" t="s">
        <v>153</v>
      </c>
      <c r="E165" s="21" t="s">
        <v>182</v>
      </c>
      <c r="F165" s="21" t="s">
        <v>161</v>
      </c>
      <c r="G165" s="21"/>
      <c r="H165" s="21"/>
      <c r="I165" s="21" t="s">
        <v>228</v>
      </c>
      <c r="J165" s="21" t="s">
        <v>227</v>
      </c>
    </row>
    <row r="166" spans="1:13" ht="18" customHeight="1">
      <c r="A166" s="4">
        <v>165</v>
      </c>
      <c r="B166" s="38">
        <v>37012</v>
      </c>
      <c r="C166" s="21" t="s">
        <v>161</v>
      </c>
      <c r="D166" s="21" t="s">
        <v>173</v>
      </c>
      <c r="E166" s="21" t="s">
        <v>153</v>
      </c>
      <c r="F166" s="21" t="s">
        <v>182</v>
      </c>
      <c r="G166" s="21"/>
      <c r="H166" s="21"/>
      <c r="I166" s="21" t="s">
        <v>228</v>
      </c>
      <c r="J166" s="21" t="s">
        <v>8</v>
      </c>
    </row>
    <row r="167" spans="1:13" ht="18" customHeight="1">
      <c r="A167" s="4">
        <v>166</v>
      </c>
      <c r="B167" s="38">
        <v>37012</v>
      </c>
      <c r="C167" s="21" t="s">
        <v>72</v>
      </c>
      <c r="D167" s="21" t="s">
        <v>4</v>
      </c>
      <c r="E167" s="21" t="s">
        <v>17</v>
      </c>
      <c r="F167" s="21" t="s">
        <v>35</v>
      </c>
      <c r="G167" s="21"/>
      <c r="H167" s="21"/>
      <c r="I167" s="21" t="s">
        <v>14</v>
      </c>
      <c r="J167" s="21" t="s">
        <v>13</v>
      </c>
    </row>
    <row r="168" spans="1:13" ht="18" customHeight="1">
      <c r="A168" s="4">
        <v>167</v>
      </c>
      <c r="B168" s="38">
        <v>37012</v>
      </c>
      <c r="C168" s="21" t="s">
        <v>47</v>
      </c>
      <c r="D168" s="21" t="s">
        <v>50</v>
      </c>
      <c r="E168" s="21" t="s">
        <v>229</v>
      </c>
      <c r="F168" s="21" t="s">
        <v>183</v>
      </c>
      <c r="G168" s="21"/>
      <c r="H168" s="21"/>
      <c r="I168" s="21" t="s">
        <v>227</v>
      </c>
      <c r="J168" s="21" t="s">
        <v>31</v>
      </c>
    </row>
    <row r="169" spans="1:13" ht="18" customHeight="1">
      <c r="A169" s="4">
        <v>168</v>
      </c>
      <c r="B169" s="38">
        <v>37012</v>
      </c>
      <c r="C169" s="21" t="s">
        <v>6</v>
      </c>
      <c r="D169" s="21" t="s">
        <v>16</v>
      </c>
      <c r="E169" s="21" t="s">
        <v>144</v>
      </c>
      <c r="F169" s="21" t="s">
        <v>175</v>
      </c>
      <c r="G169" s="21"/>
      <c r="H169" s="21"/>
      <c r="I169" s="21" t="s">
        <v>38</v>
      </c>
      <c r="J169" s="21" t="s">
        <v>19</v>
      </c>
    </row>
    <row r="170" spans="1:13" ht="18" customHeight="1">
      <c r="A170" s="4">
        <v>169</v>
      </c>
      <c r="B170" s="38">
        <v>37012</v>
      </c>
      <c r="C170" s="21" t="s">
        <v>131</v>
      </c>
      <c r="D170" s="36" t="s">
        <v>12</v>
      </c>
      <c r="E170" s="21" t="s">
        <v>178</v>
      </c>
      <c r="F170" s="21" t="s">
        <v>179</v>
      </c>
      <c r="G170" s="21"/>
      <c r="H170" s="21"/>
      <c r="I170" s="21" t="s">
        <v>32</v>
      </c>
      <c r="J170" s="21" t="s">
        <v>26</v>
      </c>
    </row>
    <row r="171" spans="1:13" ht="18" customHeight="1">
      <c r="A171" s="4">
        <v>170</v>
      </c>
      <c r="B171" s="38">
        <v>37012</v>
      </c>
      <c r="C171" s="21" t="s">
        <v>163</v>
      </c>
      <c r="D171" s="21" t="s">
        <v>218</v>
      </c>
      <c r="E171" s="21" t="s">
        <v>10</v>
      </c>
      <c r="F171" s="21" t="s">
        <v>46</v>
      </c>
      <c r="G171" s="21"/>
      <c r="H171" s="21"/>
      <c r="I171" s="21" t="s">
        <v>37</v>
      </c>
      <c r="J171" s="21" t="s">
        <v>20</v>
      </c>
    </row>
    <row r="172" spans="1:13" ht="18" customHeight="1">
      <c r="A172" s="4">
        <v>171</v>
      </c>
      <c r="B172" s="38">
        <v>37013</v>
      </c>
      <c r="C172" s="36" t="s">
        <v>182</v>
      </c>
      <c r="D172" s="21" t="s">
        <v>214</v>
      </c>
      <c r="E172" s="21" t="s">
        <v>173</v>
      </c>
      <c r="F172" s="21" t="s">
        <v>153</v>
      </c>
      <c r="G172" s="21"/>
      <c r="H172" s="21"/>
      <c r="I172" s="21" t="s">
        <v>228</v>
      </c>
      <c r="J172" s="21" t="s">
        <v>8</v>
      </c>
      <c r="M172" s="13"/>
    </row>
    <row r="173" spans="1:13" ht="18" customHeight="1">
      <c r="A173" s="4">
        <v>172</v>
      </c>
      <c r="B173" s="38">
        <v>37013</v>
      </c>
      <c r="C173" s="21" t="s">
        <v>35</v>
      </c>
      <c r="D173" s="21" t="s">
        <v>210</v>
      </c>
      <c r="E173" s="21" t="s">
        <v>4</v>
      </c>
      <c r="F173" s="21" t="s">
        <v>17</v>
      </c>
      <c r="G173" s="21"/>
      <c r="H173" s="21"/>
      <c r="I173" s="21" t="s">
        <v>14</v>
      </c>
      <c r="J173" s="21" t="s">
        <v>13</v>
      </c>
    </row>
    <row r="174" spans="1:13" ht="18" customHeight="1">
      <c r="A174" s="4">
        <v>173</v>
      </c>
      <c r="B174" s="38">
        <v>37013</v>
      </c>
      <c r="C174" s="21" t="s">
        <v>213</v>
      </c>
      <c r="D174" s="21" t="s">
        <v>148</v>
      </c>
      <c r="E174" s="21" t="s">
        <v>179</v>
      </c>
      <c r="F174" s="21" t="s">
        <v>29</v>
      </c>
      <c r="G174" s="21"/>
      <c r="H174" s="21"/>
      <c r="I174" s="21" t="s">
        <v>32</v>
      </c>
      <c r="J174" s="21" t="s">
        <v>26</v>
      </c>
    </row>
    <row r="175" spans="1:13" ht="18" customHeight="1">
      <c r="A175" s="4">
        <v>174</v>
      </c>
      <c r="B175" s="38">
        <v>37013</v>
      </c>
      <c r="C175" s="21" t="s">
        <v>46</v>
      </c>
      <c r="D175" s="21" t="s">
        <v>168</v>
      </c>
      <c r="E175" s="21" t="s">
        <v>218</v>
      </c>
      <c r="F175" s="21" t="s">
        <v>10</v>
      </c>
      <c r="G175" s="21"/>
      <c r="H175" s="21"/>
      <c r="I175" s="21" t="s">
        <v>37</v>
      </c>
      <c r="J175" s="21" t="s">
        <v>20</v>
      </c>
    </row>
    <row r="176" spans="1:13" ht="18" customHeight="1">
      <c r="A176" s="4">
        <v>175</v>
      </c>
      <c r="B176" s="38">
        <v>37013</v>
      </c>
      <c r="C176" s="21" t="s">
        <v>146</v>
      </c>
      <c r="D176" s="21" t="s">
        <v>185</v>
      </c>
      <c r="E176" s="21" t="s">
        <v>142</v>
      </c>
      <c r="F176" s="21" t="s">
        <v>23</v>
      </c>
      <c r="G176" s="21"/>
      <c r="H176" s="21"/>
      <c r="I176" s="21" t="s">
        <v>227</v>
      </c>
      <c r="J176" s="21" t="s">
        <v>31</v>
      </c>
    </row>
    <row r="177" spans="1:13" ht="18" customHeight="1">
      <c r="A177" s="4">
        <v>176</v>
      </c>
      <c r="B177" s="37">
        <v>37014</v>
      </c>
      <c r="C177" s="34" t="s">
        <v>153</v>
      </c>
      <c r="D177" s="34" t="s">
        <v>161</v>
      </c>
      <c r="E177" s="34" t="s">
        <v>214</v>
      </c>
      <c r="F177" s="34" t="s">
        <v>173</v>
      </c>
      <c r="G177" s="21"/>
      <c r="H177" s="21"/>
      <c r="I177" s="21" t="s">
        <v>228</v>
      </c>
      <c r="J177" s="21" t="s">
        <v>8</v>
      </c>
      <c r="M177" s="12"/>
    </row>
    <row r="178" spans="1:13" ht="18" customHeight="1">
      <c r="A178" s="4">
        <v>177</v>
      </c>
      <c r="B178" s="37">
        <v>37014</v>
      </c>
      <c r="C178" s="34" t="s">
        <v>10</v>
      </c>
      <c r="D178" s="34" t="s">
        <v>163</v>
      </c>
      <c r="E178" s="34" t="s">
        <v>168</v>
      </c>
      <c r="F178" s="34" t="s">
        <v>218</v>
      </c>
      <c r="G178" s="21"/>
      <c r="H178" s="21"/>
      <c r="I178" s="21" t="s">
        <v>37</v>
      </c>
      <c r="J178" s="21" t="s">
        <v>20</v>
      </c>
      <c r="M178" s="12"/>
    </row>
    <row r="179" spans="1:13" ht="18" customHeight="1">
      <c r="A179" s="4">
        <v>178</v>
      </c>
      <c r="B179" s="37">
        <v>37014</v>
      </c>
      <c r="C179" s="34" t="s">
        <v>29</v>
      </c>
      <c r="D179" s="34" t="s">
        <v>131</v>
      </c>
      <c r="E179" s="34" t="s">
        <v>12</v>
      </c>
      <c r="F179" s="34" t="s">
        <v>178</v>
      </c>
      <c r="G179" s="21"/>
      <c r="H179" s="21"/>
      <c r="I179" s="21" t="s">
        <v>32</v>
      </c>
      <c r="J179" s="21" t="s">
        <v>26</v>
      </c>
      <c r="M179" s="12"/>
    </row>
    <row r="180" spans="1:13" ht="18" customHeight="1">
      <c r="A180" s="4">
        <v>179</v>
      </c>
      <c r="B180" s="37">
        <v>37014</v>
      </c>
      <c r="C180" s="34" t="s">
        <v>144</v>
      </c>
      <c r="D180" s="34" t="s">
        <v>6</v>
      </c>
      <c r="E180" s="34" t="s">
        <v>166</v>
      </c>
      <c r="F180" s="34" t="s">
        <v>16</v>
      </c>
      <c r="G180" s="21"/>
      <c r="H180" s="21"/>
      <c r="I180" s="21" t="s">
        <v>38</v>
      </c>
      <c r="J180" s="21" t="s">
        <v>19</v>
      </c>
      <c r="M180" s="12"/>
    </row>
    <row r="181" spans="1:13" ht="18" customHeight="1">
      <c r="A181" s="4">
        <v>180</v>
      </c>
      <c r="B181" s="37">
        <v>37014</v>
      </c>
      <c r="C181" s="34" t="s">
        <v>183</v>
      </c>
      <c r="D181" s="34" t="s">
        <v>47</v>
      </c>
      <c r="E181" s="34" t="s">
        <v>50</v>
      </c>
      <c r="F181" s="34" t="s">
        <v>185</v>
      </c>
      <c r="G181" s="21"/>
      <c r="H181" s="21"/>
      <c r="I181" s="21" t="s">
        <v>227</v>
      </c>
      <c r="J181" s="21" t="s">
        <v>31</v>
      </c>
      <c r="M181" s="12"/>
    </row>
    <row r="182" spans="1:13" ht="18" customHeight="1">
      <c r="A182" s="4">
        <v>181</v>
      </c>
      <c r="B182" s="37">
        <v>37014</v>
      </c>
      <c r="C182" s="34" t="s">
        <v>17</v>
      </c>
      <c r="D182" s="34" t="s">
        <v>72</v>
      </c>
      <c r="E182" s="34" t="s">
        <v>210</v>
      </c>
      <c r="F182" s="34" t="s">
        <v>4</v>
      </c>
      <c r="G182" s="21"/>
      <c r="H182" s="21"/>
      <c r="I182" s="21" t="s">
        <v>14</v>
      </c>
      <c r="J182" s="21" t="s">
        <v>13</v>
      </c>
      <c r="M182" s="12"/>
    </row>
    <row r="183" spans="1:13" ht="18" customHeight="1">
      <c r="A183" s="4">
        <v>182</v>
      </c>
      <c r="B183" s="37">
        <v>37015</v>
      </c>
      <c r="C183" s="34" t="s">
        <v>148</v>
      </c>
      <c r="D183" s="34" t="s">
        <v>5</v>
      </c>
      <c r="E183" s="34" t="s">
        <v>213</v>
      </c>
      <c r="F183" s="34" t="s">
        <v>12</v>
      </c>
      <c r="G183" s="21"/>
      <c r="H183" s="21"/>
      <c r="I183" s="21" t="s">
        <v>31</v>
      </c>
      <c r="J183" s="21" t="s">
        <v>32</v>
      </c>
      <c r="M183" s="12"/>
    </row>
    <row r="184" spans="1:13" ht="18" customHeight="1">
      <c r="A184" s="4">
        <v>183</v>
      </c>
      <c r="B184" s="37">
        <v>37015</v>
      </c>
      <c r="C184" s="34" t="s">
        <v>4</v>
      </c>
      <c r="D184" s="34" t="s">
        <v>175</v>
      </c>
      <c r="E184" s="34" t="s">
        <v>72</v>
      </c>
      <c r="F184" s="34" t="s">
        <v>210</v>
      </c>
      <c r="G184" s="21"/>
      <c r="H184" s="21"/>
      <c r="I184" s="21" t="s">
        <v>19</v>
      </c>
      <c r="J184" s="21" t="s">
        <v>14</v>
      </c>
      <c r="M184" s="12"/>
    </row>
    <row r="185" spans="1:13" ht="18" customHeight="1">
      <c r="A185" s="4">
        <v>184</v>
      </c>
      <c r="B185" s="37">
        <v>37015</v>
      </c>
      <c r="C185" s="34" t="s">
        <v>211</v>
      </c>
      <c r="D185" s="34" t="s">
        <v>146</v>
      </c>
      <c r="E185" s="34" t="s">
        <v>179</v>
      </c>
      <c r="F185" s="34" t="s">
        <v>238</v>
      </c>
      <c r="G185" s="21"/>
      <c r="H185" s="21"/>
      <c r="I185" s="21" t="s">
        <v>8</v>
      </c>
      <c r="J185" s="21" t="s">
        <v>26</v>
      </c>
      <c r="M185" s="12"/>
    </row>
    <row r="186" spans="1:13" ht="18" customHeight="1">
      <c r="A186" s="4">
        <v>185</v>
      </c>
      <c r="B186" s="37">
        <v>37015</v>
      </c>
      <c r="C186" s="34" t="s">
        <v>23</v>
      </c>
      <c r="D186" s="34" t="s">
        <v>142</v>
      </c>
      <c r="E186" s="34" t="s">
        <v>185</v>
      </c>
      <c r="F186" s="34" t="s">
        <v>229</v>
      </c>
      <c r="G186" s="21"/>
      <c r="H186" s="21"/>
      <c r="I186" s="21" t="s">
        <v>227</v>
      </c>
      <c r="J186" s="21" t="s">
        <v>228</v>
      </c>
      <c r="M186" s="12"/>
    </row>
    <row r="187" spans="1:13" ht="18" customHeight="1">
      <c r="A187" s="4">
        <v>186</v>
      </c>
      <c r="B187" s="37">
        <v>37015</v>
      </c>
      <c r="C187" s="34" t="s">
        <v>218</v>
      </c>
      <c r="D187" s="34" t="s">
        <v>46</v>
      </c>
      <c r="E187" s="34" t="s">
        <v>163</v>
      </c>
      <c r="F187" s="34" t="s">
        <v>168</v>
      </c>
      <c r="G187" s="21"/>
      <c r="H187" s="21"/>
      <c r="I187" s="21" t="s">
        <v>38</v>
      </c>
      <c r="J187" s="21" t="s">
        <v>20</v>
      </c>
      <c r="M187" s="12"/>
    </row>
    <row r="188" spans="1:13" ht="18" customHeight="1">
      <c r="A188" s="4">
        <v>187</v>
      </c>
      <c r="B188" s="37">
        <v>37015</v>
      </c>
      <c r="C188" s="34" t="s">
        <v>16</v>
      </c>
      <c r="D188" s="34" t="s">
        <v>35</v>
      </c>
      <c r="E188" s="36" t="s">
        <v>49</v>
      </c>
      <c r="F188" s="34" t="s">
        <v>166</v>
      </c>
      <c r="G188" s="21"/>
      <c r="H188" s="21"/>
      <c r="I188" s="21" t="s">
        <v>13</v>
      </c>
      <c r="J188" s="21" t="s">
        <v>37</v>
      </c>
      <c r="M188" s="12"/>
    </row>
    <row r="189" spans="1:13" ht="18" customHeight="1">
      <c r="A189" s="4">
        <v>188</v>
      </c>
      <c r="B189" s="37">
        <v>37016</v>
      </c>
      <c r="C189" s="34" t="s">
        <v>166</v>
      </c>
      <c r="D189" s="34" t="s">
        <v>144</v>
      </c>
      <c r="E189" s="34" t="s">
        <v>35</v>
      </c>
      <c r="F189" s="34" t="s">
        <v>49</v>
      </c>
      <c r="G189" s="21"/>
      <c r="H189" s="21"/>
      <c r="I189" s="21" t="s">
        <v>13</v>
      </c>
      <c r="J189" s="21" t="s">
        <v>37</v>
      </c>
      <c r="M189" s="12"/>
    </row>
    <row r="190" spans="1:13" ht="18" customHeight="1">
      <c r="A190" s="4">
        <v>189</v>
      </c>
      <c r="B190" s="37">
        <v>37016</v>
      </c>
      <c r="C190" s="34" t="s">
        <v>168</v>
      </c>
      <c r="D190" s="34" t="s">
        <v>10</v>
      </c>
      <c r="E190" s="34" t="s">
        <v>46</v>
      </c>
      <c r="F190" s="34" t="s">
        <v>163</v>
      </c>
      <c r="G190" s="21"/>
      <c r="H190" s="21"/>
      <c r="I190" s="21" t="s">
        <v>38</v>
      </c>
      <c r="J190" s="21" t="s">
        <v>20</v>
      </c>
      <c r="M190" s="12"/>
    </row>
    <row r="191" spans="1:13" ht="18" customHeight="1">
      <c r="A191" s="4">
        <v>190</v>
      </c>
      <c r="B191" s="37">
        <v>37016</v>
      </c>
      <c r="C191" s="34" t="s">
        <v>185</v>
      </c>
      <c r="D191" s="34" t="s">
        <v>153</v>
      </c>
      <c r="E191" s="34" t="s">
        <v>182</v>
      </c>
      <c r="F191" s="34" t="s">
        <v>50</v>
      </c>
      <c r="G191" s="21"/>
      <c r="H191" s="21"/>
      <c r="I191" s="21" t="s">
        <v>227</v>
      </c>
      <c r="J191" s="21" t="s">
        <v>228</v>
      </c>
      <c r="M191" s="12"/>
    </row>
    <row r="192" spans="1:13" ht="18" customHeight="1">
      <c r="A192" s="4">
        <v>191</v>
      </c>
      <c r="B192" s="37">
        <v>37016</v>
      </c>
      <c r="C192" s="34" t="s">
        <v>210</v>
      </c>
      <c r="D192" s="34" t="s">
        <v>22</v>
      </c>
      <c r="E192" s="34" t="s">
        <v>175</v>
      </c>
      <c r="F192" s="34" t="s">
        <v>72</v>
      </c>
      <c r="G192" s="21"/>
      <c r="H192" s="21"/>
      <c r="I192" s="21" t="s">
        <v>19</v>
      </c>
      <c r="J192" s="21" t="s">
        <v>14</v>
      </c>
      <c r="M192" s="12"/>
    </row>
    <row r="193" spans="1:13" ht="18" customHeight="1">
      <c r="A193" s="4">
        <v>192</v>
      </c>
      <c r="B193" s="37">
        <v>37016</v>
      </c>
      <c r="C193" s="34" t="s">
        <v>238</v>
      </c>
      <c r="D193" s="34" t="s">
        <v>29</v>
      </c>
      <c r="E193" s="34" t="s">
        <v>146</v>
      </c>
      <c r="F193" s="34" t="s">
        <v>179</v>
      </c>
      <c r="G193" s="21"/>
      <c r="H193" s="21"/>
      <c r="I193" s="21" t="s">
        <v>8</v>
      </c>
      <c r="J193" s="21" t="s">
        <v>26</v>
      </c>
      <c r="M193" s="12"/>
    </row>
    <row r="194" spans="1:13" ht="18" customHeight="1">
      <c r="A194" s="4">
        <v>193</v>
      </c>
      <c r="B194" s="37">
        <v>37016</v>
      </c>
      <c r="C194" s="34" t="s">
        <v>12</v>
      </c>
      <c r="D194" s="34" t="s">
        <v>213</v>
      </c>
      <c r="E194" s="34" t="s">
        <v>5</v>
      </c>
      <c r="F194" s="34" t="s">
        <v>131</v>
      </c>
      <c r="G194" s="21"/>
      <c r="H194" s="21"/>
      <c r="I194" s="21" t="s">
        <v>31</v>
      </c>
      <c r="J194" s="21" t="s">
        <v>32</v>
      </c>
      <c r="M194" s="12"/>
    </row>
    <row r="195" spans="1:13" ht="18" customHeight="1">
      <c r="A195" s="4">
        <v>194</v>
      </c>
      <c r="B195" s="37">
        <v>37017</v>
      </c>
      <c r="C195" s="34" t="s">
        <v>179</v>
      </c>
      <c r="D195" s="34" t="s">
        <v>211</v>
      </c>
      <c r="E195" s="34" t="s">
        <v>29</v>
      </c>
      <c r="F195" s="34" t="s">
        <v>146</v>
      </c>
      <c r="G195" s="21"/>
      <c r="H195" s="21"/>
      <c r="I195" s="21" t="s">
        <v>8</v>
      </c>
      <c r="J195" s="21" t="s">
        <v>26</v>
      </c>
      <c r="M195" s="12"/>
    </row>
    <row r="196" spans="1:13" ht="18" customHeight="1">
      <c r="A196" s="4">
        <v>195</v>
      </c>
      <c r="B196" s="37">
        <v>37017</v>
      </c>
      <c r="C196" s="34" t="s">
        <v>72</v>
      </c>
      <c r="D196" s="34" t="s">
        <v>4</v>
      </c>
      <c r="E196" s="34" t="s">
        <v>22</v>
      </c>
      <c r="F196" s="34" t="s">
        <v>175</v>
      </c>
      <c r="G196" s="21"/>
      <c r="H196" s="21"/>
      <c r="I196" s="21" t="s">
        <v>19</v>
      </c>
      <c r="J196" s="21" t="s">
        <v>14</v>
      </c>
      <c r="M196" s="12"/>
    </row>
    <row r="197" spans="1:13" ht="18" customHeight="1">
      <c r="A197" s="4">
        <v>196</v>
      </c>
      <c r="B197" s="37">
        <v>37017</v>
      </c>
      <c r="C197" s="34" t="s">
        <v>5</v>
      </c>
      <c r="D197" s="34" t="s">
        <v>148</v>
      </c>
      <c r="E197" s="34" t="s">
        <v>131</v>
      </c>
      <c r="F197" s="34" t="s">
        <v>213</v>
      </c>
      <c r="G197" s="21"/>
      <c r="H197" s="21"/>
      <c r="I197" s="21" t="s">
        <v>31</v>
      </c>
      <c r="J197" s="21" t="s">
        <v>32</v>
      </c>
      <c r="M197" s="12"/>
    </row>
    <row r="198" spans="1:13" ht="18" customHeight="1">
      <c r="A198" s="4">
        <v>197</v>
      </c>
      <c r="B198" s="37">
        <v>37017</v>
      </c>
      <c r="C198" s="34" t="s">
        <v>173</v>
      </c>
      <c r="D198" s="34" t="s">
        <v>182</v>
      </c>
      <c r="E198" s="34" t="s">
        <v>161</v>
      </c>
      <c r="F198" s="34" t="s">
        <v>214</v>
      </c>
      <c r="G198" s="21"/>
      <c r="H198" s="21"/>
      <c r="I198" s="21" t="s">
        <v>227</v>
      </c>
      <c r="J198" s="21" t="s">
        <v>228</v>
      </c>
      <c r="M198" s="12"/>
    </row>
    <row r="199" spans="1:13" ht="18" customHeight="1">
      <c r="A199" s="4">
        <v>198</v>
      </c>
      <c r="B199" s="37">
        <v>37017</v>
      </c>
      <c r="C199" s="34" t="s">
        <v>49</v>
      </c>
      <c r="D199" s="34" t="s">
        <v>16</v>
      </c>
      <c r="E199" s="34" t="s">
        <v>144</v>
      </c>
      <c r="F199" s="34" t="s">
        <v>35</v>
      </c>
      <c r="G199" s="21"/>
      <c r="H199" s="21"/>
      <c r="I199" s="21" t="s">
        <v>13</v>
      </c>
      <c r="J199" s="21" t="s">
        <v>37</v>
      </c>
      <c r="M199" s="12"/>
    </row>
    <row r="200" spans="1:13" ht="18" customHeight="1">
      <c r="A200" s="4">
        <v>199</v>
      </c>
      <c r="B200" s="37">
        <v>37017</v>
      </c>
      <c r="C200" s="34" t="s">
        <v>163</v>
      </c>
      <c r="D200" s="34" t="s">
        <v>218</v>
      </c>
      <c r="E200" s="34" t="s">
        <v>10</v>
      </c>
      <c r="F200" s="34" t="s">
        <v>46</v>
      </c>
      <c r="G200" s="21"/>
      <c r="H200" s="21"/>
      <c r="I200" s="21" t="s">
        <v>38</v>
      </c>
      <c r="J200" s="21" t="s">
        <v>20</v>
      </c>
      <c r="M200" s="12"/>
    </row>
    <row r="201" spans="1:13" ht="18" customHeight="1">
      <c r="A201" s="4">
        <v>200</v>
      </c>
      <c r="B201" s="37">
        <v>37019</v>
      </c>
      <c r="C201" s="34" t="s">
        <v>35</v>
      </c>
      <c r="D201" s="34" t="s">
        <v>166</v>
      </c>
      <c r="E201" s="34" t="s">
        <v>16</v>
      </c>
      <c r="F201" s="34" t="s">
        <v>144</v>
      </c>
      <c r="G201" s="21"/>
      <c r="H201" s="21"/>
      <c r="I201" s="21" t="s">
        <v>20</v>
      </c>
      <c r="J201" s="21" t="s">
        <v>14</v>
      </c>
      <c r="M201" s="12"/>
    </row>
    <row r="202" spans="1:13" ht="18" customHeight="1">
      <c r="A202" s="4">
        <v>201</v>
      </c>
      <c r="B202" s="37">
        <v>37019</v>
      </c>
      <c r="C202" s="34" t="s">
        <v>46</v>
      </c>
      <c r="D202" s="34" t="s">
        <v>168</v>
      </c>
      <c r="E202" s="34" t="s">
        <v>218</v>
      </c>
      <c r="F202" s="34" t="s">
        <v>10</v>
      </c>
      <c r="G202" s="21"/>
      <c r="H202" s="21"/>
      <c r="I202" s="21" t="s">
        <v>19</v>
      </c>
      <c r="J202" s="21" t="s">
        <v>37</v>
      </c>
      <c r="M202" s="12"/>
    </row>
    <row r="203" spans="1:13" ht="18" customHeight="1">
      <c r="A203" s="4">
        <v>202</v>
      </c>
      <c r="B203" s="37">
        <v>37019</v>
      </c>
      <c r="C203" s="34" t="s">
        <v>146</v>
      </c>
      <c r="D203" s="34" t="s">
        <v>179</v>
      </c>
      <c r="E203" s="34" t="s">
        <v>213</v>
      </c>
      <c r="F203" s="34" t="s">
        <v>148</v>
      </c>
      <c r="G203" s="21"/>
      <c r="H203" s="21"/>
      <c r="I203" s="21" t="s">
        <v>32</v>
      </c>
      <c r="J203" s="21" t="s">
        <v>227</v>
      </c>
      <c r="M203" s="12"/>
    </row>
    <row r="204" spans="1:13" ht="18" customHeight="1">
      <c r="A204" s="4">
        <v>203</v>
      </c>
      <c r="B204" s="37">
        <v>37020</v>
      </c>
      <c r="C204" s="34" t="s">
        <v>161</v>
      </c>
      <c r="D204" s="34" t="s">
        <v>47</v>
      </c>
      <c r="E204" s="34" t="s">
        <v>185</v>
      </c>
      <c r="F204" s="34" t="s">
        <v>183</v>
      </c>
      <c r="G204" s="21"/>
      <c r="H204" s="21"/>
      <c r="I204" s="21" t="s">
        <v>26</v>
      </c>
      <c r="J204" s="21" t="s">
        <v>228</v>
      </c>
      <c r="M204" s="12"/>
    </row>
    <row r="205" spans="1:13" ht="18" customHeight="1">
      <c r="A205" s="4">
        <v>204</v>
      </c>
      <c r="B205" s="37">
        <v>37020</v>
      </c>
      <c r="C205" s="34" t="s">
        <v>213</v>
      </c>
      <c r="D205" s="34" t="s">
        <v>178</v>
      </c>
      <c r="E205" s="34" t="s">
        <v>148</v>
      </c>
      <c r="F205" s="34" t="s">
        <v>179</v>
      </c>
      <c r="G205" s="21"/>
      <c r="H205" s="21"/>
      <c r="I205" s="21" t="s">
        <v>32</v>
      </c>
      <c r="J205" s="21" t="s">
        <v>227</v>
      </c>
      <c r="M205" s="12"/>
    </row>
    <row r="206" spans="1:13" ht="18" customHeight="1">
      <c r="A206" s="4">
        <v>205</v>
      </c>
      <c r="B206" s="37">
        <v>37020</v>
      </c>
      <c r="C206" s="34" t="s">
        <v>10</v>
      </c>
      <c r="D206" s="34" t="s">
        <v>163</v>
      </c>
      <c r="E206" s="34" t="s">
        <v>168</v>
      </c>
      <c r="F206" s="34" t="s">
        <v>218</v>
      </c>
      <c r="G206" s="21"/>
      <c r="H206" s="21"/>
      <c r="I206" s="21" t="s">
        <v>19</v>
      </c>
      <c r="J206" s="21" t="s">
        <v>37</v>
      </c>
      <c r="M206" s="12"/>
    </row>
    <row r="207" spans="1:13" ht="18" customHeight="1">
      <c r="A207" s="4">
        <v>206</v>
      </c>
      <c r="B207" s="37">
        <v>37020</v>
      </c>
      <c r="C207" s="34" t="s">
        <v>29</v>
      </c>
      <c r="D207" s="34" t="s">
        <v>238</v>
      </c>
      <c r="E207" s="34" t="s">
        <v>131</v>
      </c>
      <c r="F207" s="34" t="s">
        <v>12</v>
      </c>
      <c r="G207" s="21"/>
      <c r="H207" s="21"/>
      <c r="I207" s="21" t="s">
        <v>8</v>
      </c>
      <c r="J207" s="21" t="s">
        <v>31</v>
      </c>
      <c r="M207" s="12"/>
    </row>
    <row r="208" spans="1:13" ht="18" customHeight="1">
      <c r="A208" s="4">
        <v>207</v>
      </c>
      <c r="B208" s="37">
        <v>37020</v>
      </c>
      <c r="C208" s="34" t="s">
        <v>144</v>
      </c>
      <c r="D208" s="34" t="s">
        <v>49</v>
      </c>
      <c r="E208" s="34" t="s">
        <v>166</v>
      </c>
      <c r="F208" s="34" t="s">
        <v>16</v>
      </c>
      <c r="G208" s="21"/>
      <c r="H208" s="21"/>
      <c r="I208" s="21" t="s">
        <v>20</v>
      </c>
      <c r="J208" s="21" t="s">
        <v>14</v>
      </c>
      <c r="M208" s="12"/>
    </row>
    <row r="209" spans="1:13" ht="18" customHeight="1">
      <c r="A209" s="4">
        <v>208</v>
      </c>
      <c r="B209" s="37">
        <v>37020</v>
      </c>
      <c r="C209" s="34" t="s">
        <v>22</v>
      </c>
      <c r="D209" s="34" t="s">
        <v>72</v>
      </c>
      <c r="E209" s="34" t="s">
        <v>210</v>
      </c>
      <c r="F209" s="34" t="s">
        <v>4</v>
      </c>
      <c r="G209" s="21"/>
      <c r="H209" s="21"/>
      <c r="I209" s="21" t="s">
        <v>13</v>
      </c>
      <c r="J209" s="21" t="s">
        <v>38</v>
      </c>
      <c r="M209" s="12"/>
    </row>
    <row r="210" spans="1:13" ht="18" customHeight="1">
      <c r="A210" s="4">
        <v>209</v>
      </c>
      <c r="B210" s="37">
        <v>37021</v>
      </c>
      <c r="C210" s="34" t="s">
        <v>148</v>
      </c>
      <c r="D210" s="34" t="s">
        <v>146</v>
      </c>
      <c r="E210" s="34" t="s">
        <v>179</v>
      </c>
      <c r="F210" s="34" t="s">
        <v>178</v>
      </c>
      <c r="G210" s="21"/>
      <c r="H210" s="21"/>
      <c r="I210" s="21" t="s">
        <v>32</v>
      </c>
      <c r="J210" s="21" t="s">
        <v>227</v>
      </c>
      <c r="M210" s="12"/>
    </row>
    <row r="211" spans="1:13" ht="18" customHeight="1">
      <c r="A211" s="4">
        <v>210</v>
      </c>
      <c r="B211" s="37">
        <v>37021</v>
      </c>
      <c r="C211" s="34" t="s">
        <v>4</v>
      </c>
      <c r="D211" s="34" t="s">
        <v>175</v>
      </c>
      <c r="E211" s="34" t="s">
        <v>72</v>
      </c>
      <c r="F211" s="34" t="s">
        <v>210</v>
      </c>
      <c r="G211" s="21"/>
      <c r="H211" s="21"/>
      <c r="I211" s="21" t="s">
        <v>13</v>
      </c>
      <c r="J211" s="21" t="s">
        <v>38</v>
      </c>
      <c r="M211" s="12"/>
    </row>
    <row r="212" spans="1:13" ht="18" customHeight="1">
      <c r="A212" s="4">
        <v>211</v>
      </c>
      <c r="B212" s="37">
        <v>37021</v>
      </c>
      <c r="C212" s="34" t="s">
        <v>218</v>
      </c>
      <c r="D212" s="34" t="s">
        <v>46</v>
      </c>
      <c r="E212" s="34" t="s">
        <v>163</v>
      </c>
      <c r="F212" s="34" t="s">
        <v>168</v>
      </c>
      <c r="G212" s="21"/>
      <c r="H212" s="21"/>
      <c r="I212" s="21" t="s">
        <v>19</v>
      </c>
      <c r="J212" s="21" t="s">
        <v>37</v>
      </c>
      <c r="M212" s="12"/>
    </row>
    <row r="213" spans="1:13" ht="18" customHeight="1">
      <c r="A213" s="4">
        <v>212</v>
      </c>
      <c r="B213" s="37">
        <v>37021</v>
      </c>
      <c r="C213" s="34" t="s">
        <v>16</v>
      </c>
      <c r="D213" s="36" t="s">
        <v>35</v>
      </c>
      <c r="E213" s="34" t="s">
        <v>49</v>
      </c>
      <c r="F213" s="34" t="s">
        <v>166</v>
      </c>
      <c r="G213" s="21"/>
      <c r="H213" s="21"/>
      <c r="I213" s="21" t="s">
        <v>20</v>
      </c>
      <c r="J213" s="21" t="s">
        <v>14</v>
      </c>
      <c r="M213" s="12"/>
    </row>
    <row r="214" spans="1:13" ht="18" customHeight="1">
      <c r="A214" s="4">
        <v>213</v>
      </c>
      <c r="B214" s="37">
        <v>37022</v>
      </c>
      <c r="C214" s="34" t="s">
        <v>166</v>
      </c>
      <c r="D214" s="34" t="s">
        <v>144</v>
      </c>
      <c r="E214" s="34" t="s">
        <v>35</v>
      </c>
      <c r="F214" s="34" t="s">
        <v>7</v>
      </c>
      <c r="G214" s="21"/>
      <c r="H214" s="21"/>
      <c r="I214" s="21" t="s">
        <v>38</v>
      </c>
      <c r="J214" s="21" t="s">
        <v>19</v>
      </c>
      <c r="M214" s="12"/>
    </row>
    <row r="215" spans="1:13" ht="18" customHeight="1">
      <c r="A215" s="4">
        <v>214</v>
      </c>
      <c r="B215" s="37">
        <v>37022</v>
      </c>
      <c r="C215" s="34" t="s">
        <v>211</v>
      </c>
      <c r="D215" s="34" t="s">
        <v>131</v>
      </c>
      <c r="E215" s="34" t="s">
        <v>12</v>
      </c>
      <c r="F215" s="34" t="s">
        <v>5</v>
      </c>
      <c r="G215" s="21"/>
      <c r="H215" s="21"/>
      <c r="I215" s="21" t="s">
        <v>31</v>
      </c>
      <c r="J215" s="21" t="s">
        <v>26</v>
      </c>
      <c r="M215" s="12"/>
    </row>
    <row r="216" spans="1:13" ht="18" customHeight="1">
      <c r="A216" s="4">
        <v>215</v>
      </c>
      <c r="B216" s="37">
        <v>37022</v>
      </c>
      <c r="C216" s="34" t="s">
        <v>210</v>
      </c>
      <c r="D216" s="34" t="s">
        <v>22</v>
      </c>
      <c r="E216" s="34" t="s">
        <v>175</v>
      </c>
      <c r="F216" s="34" t="s">
        <v>72</v>
      </c>
      <c r="G216" s="21"/>
      <c r="H216" s="21"/>
      <c r="I216" s="21" t="s">
        <v>20</v>
      </c>
      <c r="J216" s="21" t="s">
        <v>37</v>
      </c>
      <c r="M216" s="12"/>
    </row>
    <row r="217" spans="1:13" ht="18" customHeight="1">
      <c r="A217" s="4">
        <v>216</v>
      </c>
      <c r="B217" s="37">
        <v>37022</v>
      </c>
      <c r="C217" s="34" t="s">
        <v>142</v>
      </c>
      <c r="D217" s="34" t="s">
        <v>185</v>
      </c>
      <c r="E217" s="34" t="s">
        <v>161</v>
      </c>
      <c r="F217" s="34" t="s">
        <v>47</v>
      </c>
      <c r="G217" s="21"/>
      <c r="H217" s="21"/>
      <c r="I217" s="21" t="s">
        <v>227</v>
      </c>
      <c r="J217" s="21" t="s">
        <v>8</v>
      </c>
      <c r="M217" s="12"/>
    </row>
    <row r="218" spans="1:13" ht="18" customHeight="1">
      <c r="A218" s="4">
        <v>217</v>
      </c>
      <c r="B218" s="37">
        <v>37023</v>
      </c>
      <c r="C218" s="34" t="s">
        <v>7</v>
      </c>
      <c r="D218" s="34" t="s">
        <v>16</v>
      </c>
      <c r="E218" s="34" t="s">
        <v>144</v>
      </c>
      <c r="F218" s="34" t="s">
        <v>35</v>
      </c>
      <c r="G218" s="21"/>
      <c r="H218" s="21"/>
      <c r="I218" s="21" t="s">
        <v>38</v>
      </c>
      <c r="J218" s="21" t="s">
        <v>19</v>
      </c>
      <c r="M218" s="12"/>
    </row>
    <row r="219" spans="1:13" ht="18" customHeight="1">
      <c r="A219" s="4">
        <v>218</v>
      </c>
      <c r="B219" s="37">
        <v>37023</v>
      </c>
      <c r="C219" s="34" t="s">
        <v>72</v>
      </c>
      <c r="D219" s="34" t="s">
        <v>4</v>
      </c>
      <c r="E219" s="34" t="s">
        <v>22</v>
      </c>
      <c r="F219" s="34" t="s">
        <v>175</v>
      </c>
      <c r="G219" s="21"/>
      <c r="H219" s="21"/>
      <c r="I219" s="21" t="s">
        <v>20</v>
      </c>
      <c r="J219" s="21" t="s">
        <v>37</v>
      </c>
      <c r="M219" s="12"/>
    </row>
    <row r="220" spans="1:13" ht="18" customHeight="1">
      <c r="A220" s="4">
        <v>219</v>
      </c>
      <c r="B220" s="37">
        <v>37023</v>
      </c>
      <c r="C220" s="36" t="s">
        <v>47</v>
      </c>
      <c r="D220" s="34" t="s">
        <v>161</v>
      </c>
      <c r="E220" s="34" t="s">
        <v>183</v>
      </c>
      <c r="F220" s="34" t="s">
        <v>146</v>
      </c>
      <c r="G220" s="21"/>
      <c r="H220" s="21"/>
      <c r="I220" s="21" t="s">
        <v>227</v>
      </c>
      <c r="J220" s="21" t="s">
        <v>8</v>
      </c>
      <c r="M220" s="13"/>
    </row>
    <row r="221" spans="1:13" ht="18" customHeight="1">
      <c r="A221" s="4">
        <v>220</v>
      </c>
      <c r="B221" s="37">
        <v>37023</v>
      </c>
      <c r="C221" s="34" t="s">
        <v>168</v>
      </c>
      <c r="D221" s="34" t="s">
        <v>10</v>
      </c>
      <c r="E221" s="34" t="s">
        <v>46</v>
      </c>
      <c r="F221" s="34" t="s">
        <v>163</v>
      </c>
      <c r="G221" s="21"/>
      <c r="H221" s="21"/>
      <c r="I221" s="21" t="s">
        <v>14</v>
      </c>
      <c r="J221" s="21" t="s">
        <v>13</v>
      </c>
      <c r="M221" s="12"/>
    </row>
    <row r="222" spans="1:13" ht="18" customHeight="1">
      <c r="A222" s="4">
        <v>221</v>
      </c>
      <c r="B222" s="37">
        <v>37023</v>
      </c>
      <c r="C222" s="34" t="s">
        <v>214</v>
      </c>
      <c r="D222" s="34" t="s">
        <v>173</v>
      </c>
      <c r="E222" s="34" t="s">
        <v>23</v>
      </c>
      <c r="F222" s="34" t="s">
        <v>153</v>
      </c>
      <c r="G222" s="21"/>
      <c r="H222" s="21"/>
      <c r="I222" s="21" t="s">
        <v>228</v>
      </c>
      <c r="J222" s="21" t="s">
        <v>32</v>
      </c>
      <c r="M222" s="12"/>
    </row>
    <row r="223" spans="1:13" ht="18" customHeight="1">
      <c r="A223" s="4">
        <v>222</v>
      </c>
      <c r="B223" s="37">
        <v>37023</v>
      </c>
      <c r="C223" s="34" t="s">
        <v>12</v>
      </c>
      <c r="D223" s="34" t="s">
        <v>29</v>
      </c>
      <c r="E223" s="34" t="s">
        <v>213</v>
      </c>
      <c r="F223" s="34" t="s">
        <v>148</v>
      </c>
      <c r="G223" s="21"/>
      <c r="H223" s="21"/>
      <c r="I223" s="21" t="s">
        <v>31</v>
      </c>
      <c r="J223" s="21" t="s">
        <v>26</v>
      </c>
      <c r="M223" s="12"/>
    </row>
    <row r="224" spans="1:13" ht="18" customHeight="1">
      <c r="A224" s="4">
        <v>223</v>
      </c>
      <c r="B224" s="37">
        <v>37024</v>
      </c>
      <c r="C224" s="34" t="s">
        <v>182</v>
      </c>
      <c r="D224" s="34" t="s">
        <v>23</v>
      </c>
      <c r="E224" s="34" t="s">
        <v>153</v>
      </c>
      <c r="F224" s="34" t="s">
        <v>173</v>
      </c>
      <c r="G224" s="21"/>
      <c r="H224" s="21"/>
      <c r="I224" s="21" t="s">
        <v>228</v>
      </c>
      <c r="J224" s="21" t="s">
        <v>32</v>
      </c>
      <c r="M224" s="12"/>
    </row>
    <row r="225" spans="1:13" ht="18" customHeight="1">
      <c r="A225" s="4">
        <v>224</v>
      </c>
      <c r="B225" s="37">
        <v>37024</v>
      </c>
      <c r="C225" s="34" t="s">
        <v>35</v>
      </c>
      <c r="D225" s="34" t="s">
        <v>166</v>
      </c>
      <c r="E225" s="34" t="s">
        <v>16</v>
      </c>
      <c r="F225" s="34" t="s">
        <v>144</v>
      </c>
      <c r="G225" s="21"/>
      <c r="H225" s="21"/>
      <c r="I225" s="21" t="s">
        <v>38</v>
      </c>
      <c r="J225" s="21" t="s">
        <v>19</v>
      </c>
      <c r="M225" s="12"/>
    </row>
    <row r="226" spans="1:13" ht="18" customHeight="1">
      <c r="A226" s="4">
        <v>225</v>
      </c>
      <c r="B226" s="37">
        <v>37024</v>
      </c>
      <c r="C226" s="34" t="s">
        <v>5</v>
      </c>
      <c r="D226" s="34" t="s">
        <v>213</v>
      </c>
      <c r="E226" s="34" t="s">
        <v>179</v>
      </c>
      <c r="F226" s="34" t="s">
        <v>29</v>
      </c>
      <c r="G226" s="21"/>
      <c r="H226" s="21"/>
      <c r="I226" s="21" t="s">
        <v>31</v>
      </c>
      <c r="J226" s="21" t="s">
        <v>26</v>
      </c>
      <c r="M226" s="12"/>
    </row>
    <row r="227" spans="1:13" ht="18" customHeight="1">
      <c r="A227" s="4">
        <v>226</v>
      </c>
      <c r="B227" s="37">
        <v>37024</v>
      </c>
      <c r="C227" s="34" t="s">
        <v>175</v>
      </c>
      <c r="D227" s="34" t="s">
        <v>210</v>
      </c>
      <c r="E227" s="34" t="s">
        <v>4</v>
      </c>
      <c r="F227" s="34" t="s">
        <v>22</v>
      </c>
      <c r="G227" s="21"/>
      <c r="H227" s="21"/>
      <c r="I227" s="21" t="s">
        <v>20</v>
      </c>
      <c r="J227" s="21" t="s">
        <v>37</v>
      </c>
      <c r="M227" s="12"/>
    </row>
    <row r="228" spans="1:13" ht="18" customHeight="1">
      <c r="A228" s="4">
        <v>227</v>
      </c>
      <c r="B228" s="37">
        <v>37024</v>
      </c>
      <c r="C228" s="34" t="s">
        <v>183</v>
      </c>
      <c r="D228" s="34" t="s">
        <v>142</v>
      </c>
      <c r="E228" s="34" t="s">
        <v>146</v>
      </c>
      <c r="F228" s="34" t="s">
        <v>185</v>
      </c>
      <c r="G228" s="21"/>
      <c r="H228" s="21"/>
      <c r="I228" s="21" t="s">
        <v>227</v>
      </c>
      <c r="J228" s="21" t="s">
        <v>8</v>
      </c>
      <c r="M228" s="12"/>
    </row>
    <row r="229" spans="1:13" ht="18" customHeight="1">
      <c r="A229" s="4">
        <v>228</v>
      </c>
      <c r="B229" s="37">
        <v>37024</v>
      </c>
      <c r="C229" s="34" t="s">
        <v>163</v>
      </c>
      <c r="D229" s="34" t="s">
        <v>17</v>
      </c>
      <c r="E229" s="34" t="s">
        <v>10</v>
      </c>
      <c r="F229" s="34" t="s">
        <v>46</v>
      </c>
      <c r="G229" s="21"/>
      <c r="H229" s="21"/>
      <c r="I229" s="21" t="s">
        <v>14</v>
      </c>
      <c r="J229" s="21" t="s">
        <v>13</v>
      </c>
      <c r="M229" s="12"/>
    </row>
    <row r="230" spans="1:13" ht="18" customHeight="1">
      <c r="A230" s="4">
        <v>229</v>
      </c>
      <c r="B230" s="37">
        <v>37025</v>
      </c>
      <c r="C230" s="34" t="s">
        <v>179</v>
      </c>
      <c r="D230" s="34" t="s">
        <v>148</v>
      </c>
      <c r="E230" s="34" t="s">
        <v>178</v>
      </c>
      <c r="F230" s="34" t="s">
        <v>131</v>
      </c>
      <c r="G230" s="21"/>
      <c r="H230" s="21"/>
      <c r="I230" s="21" t="s">
        <v>31</v>
      </c>
      <c r="J230" s="21" t="s">
        <v>228</v>
      </c>
      <c r="M230" s="12"/>
    </row>
    <row r="231" spans="1:13" ht="18" customHeight="1">
      <c r="A231" s="4">
        <v>230</v>
      </c>
      <c r="B231" s="37">
        <v>37025</v>
      </c>
      <c r="C231" s="34" t="s">
        <v>185</v>
      </c>
      <c r="D231" s="34" t="s">
        <v>47</v>
      </c>
      <c r="E231" s="34" t="s">
        <v>142</v>
      </c>
      <c r="F231" s="34" t="s">
        <v>44</v>
      </c>
      <c r="G231" s="21"/>
      <c r="H231" s="21"/>
      <c r="I231" s="21" t="s">
        <v>26</v>
      </c>
      <c r="J231" s="21" t="s">
        <v>227</v>
      </c>
      <c r="M231" s="12"/>
    </row>
    <row r="232" spans="1:13" ht="18" customHeight="1">
      <c r="A232" s="4">
        <v>231</v>
      </c>
      <c r="B232" s="37">
        <v>37026</v>
      </c>
      <c r="C232" s="34" t="s">
        <v>153</v>
      </c>
      <c r="D232" s="34" t="s">
        <v>183</v>
      </c>
      <c r="E232" s="34" t="s">
        <v>214</v>
      </c>
      <c r="F232" s="34" t="s">
        <v>24</v>
      </c>
      <c r="G232" s="21"/>
      <c r="H232" s="21"/>
      <c r="I232" s="21" t="s">
        <v>26</v>
      </c>
      <c r="J232" s="21" t="s">
        <v>227</v>
      </c>
      <c r="M232" s="12"/>
    </row>
    <row r="233" spans="1:13" ht="18" customHeight="1">
      <c r="A233" s="4">
        <v>232</v>
      </c>
      <c r="B233" s="37">
        <v>37026</v>
      </c>
      <c r="C233" s="34" t="s">
        <v>46</v>
      </c>
      <c r="D233" s="34" t="s">
        <v>168</v>
      </c>
      <c r="E233" s="34" t="s">
        <v>17</v>
      </c>
      <c r="F233" s="34" t="s">
        <v>10</v>
      </c>
      <c r="G233" s="21"/>
      <c r="H233" s="21"/>
      <c r="I233" s="21" t="s">
        <v>13</v>
      </c>
      <c r="J233" s="21" t="s">
        <v>20</v>
      </c>
      <c r="M233" s="12"/>
    </row>
    <row r="234" spans="1:13" ht="18" customHeight="1">
      <c r="A234" s="4">
        <v>233</v>
      </c>
      <c r="B234" s="37">
        <v>37026</v>
      </c>
      <c r="C234" s="34" t="s">
        <v>6</v>
      </c>
      <c r="D234" s="34" t="s">
        <v>72</v>
      </c>
      <c r="E234" s="34" t="s">
        <v>210</v>
      </c>
      <c r="F234" s="34" t="s">
        <v>16</v>
      </c>
      <c r="G234" s="21"/>
      <c r="H234" s="21"/>
      <c r="I234" s="21" t="s">
        <v>14</v>
      </c>
      <c r="J234" s="21" t="s">
        <v>19</v>
      </c>
      <c r="M234" s="12"/>
    </row>
    <row r="235" spans="1:13" ht="18" customHeight="1">
      <c r="A235" s="4">
        <v>234</v>
      </c>
      <c r="B235" s="37">
        <v>37026</v>
      </c>
      <c r="C235" s="34" t="s">
        <v>29</v>
      </c>
      <c r="D235" s="34" t="s">
        <v>12</v>
      </c>
      <c r="E235" s="36" t="s">
        <v>213</v>
      </c>
      <c r="F235" s="34" t="s">
        <v>211</v>
      </c>
      <c r="G235" s="21"/>
      <c r="H235" s="21"/>
      <c r="I235" s="21" t="s">
        <v>8</v>
      </c>
      <c r="J235" s="21" t="s">
        <v>32</v>
      </c>
      <c r="M235" s="12"/>
    </row>
    <row r="236" spans="1:13" ht="18" customHeight="1">
      <c r="A236" s="4">
        <v>235</v>
      </c>
      <c r="B236" s="37">
        <v>37026</v>
      </c>
      <c r="C236" s="34" t="s">
        <v>131</v>
      </c>
      <c r="D236" s="34" t="s">
        <v>5</v>
      </c>
      <c r="E236" s="34" t="s">
        <v>148</v>
      </c>
      <c r="F236" s="34" t="s">
        <v>178</v>
      </c>
      <c r="G236" s="21"/>
      <c r="H236" s="21"/>
      <c r="I236" s="21" t="s">
        <v>31</v>
      </c>
      <c r="J236" s="21" t="s">
        <v>228</v>
      </c>
      <c r="M236" s="12"/>
    </row>
    <row r="237" spans="1:13" ht="18" customHeight="1">
      <c r="A237" s="4">
        <v>236</v>
      </c>
      <c r="B237" s="37">
        <v>37026</v>
      </c>
      <c r="C237" s="34" t="s">
        <v>144</v>
      </c>
      <c r="D237" s="34" t="s">
        <v>7</v>
      </c>
      <c r="E237" s="34" t="s">
        <v>166</v>
      </c>
      <c r="F237" s="34" t="s">
        <v>4</v>
      </c>
      <c r="G237" s="21"/>
      <c r="H237" s="21"/>
      <c r="I237" s="21" t="s">
        <v>37</v>
      </c>
      <c r="J237" s="21" t="s">
        <v>38</v>
      </c>
      <c r="M237" s="12"/>
    </row>
    <row r="238" spans="1:13" ht="18" customHeight="1">
      <c r="A238" s="4">
        <v>237</v>
      </c>
      <c r="B238" s="37">
        <v>37027</v>
      </c>
      <c r="C238" s="34" t="s">
        <v>161</v>
      </c>
      <c r="D238" s="34" t="s">
        <v>211</v>
      </c>
      <c r="E238" s="34" t="s">
        <v>12</v>
      </c>
      <c r="F238" s="34" t="s">
        <v>213</v>
      </c>
      <c r="G238" s="21"/>
      <c r="H238" s="21"/>
      <c r="I238" s="21" t="s">
        <v>8</v>
      </c>
      <c r="J238" s="21" t="s">
        <v>32</v>
      </c>
      <c r="M238" s="12"/>
    </row>
    <row r="239" spans="1:13" ht="18" customHeight="1">
      <c r="A239" s="4">
        <v>238</v>
      </c>
      <c r="B239" s="37">
        <v>37027</v>
      </c>
      <c r="C239" s="34" t="s">
        <v>4</v>
      </c>
      <c r="D239" s="34" t="s">
        <v>35</v>
      </c>
      <c r="E239" s="34" t="s">
        <v>7</v>
      </c>
      <c r="F239" s="34" t="s">
        <v>166</v>
      </c>
      <c r="G239" s="21"/>
      <c r="H239" s="21"/>
      <c r="I239" s="21" t="s">
        <v>37</v>
      </c>
      <c r="J239" s="21" t="s">
        <v>38</v>
      </c>
      <c r="M239" s="12"/>
    </row>
    <row r="240" spans="1:13" ht="18" customHeight="1">
      <c r="A240" s="4">
        <v>239</v>
      </c>
      <c r="B240" s="37">
        <v>37027</v>
      </c>
      <c r="C240" s="34" t="s">
        <v>173</v>
      </c>
      <c r="D240" s="34" t="s">
        <v>214</v>
      </c>
      <c r="E240" s="34" t="s">
        <v>50</v>
      </c>
      <c r="F240" s="34" t="s">
        <v>23</v>
      </c>
      <c r="G240" s="21"/>
      <c r="H240" s="21"/>
      <c r="I240" s="21" t="s">
        <v>26</v>
      </c>
      <c r="J240" s="21" t="s">
        <v>227</v>
      </c>
      <c r="M240" s="12"/>
    </row>
    <row r="241" spans="1:13" ht="18" customHeight="1">
      <c r="A241" s="4">
        <v>240</v>
      </c>
      <c r="B241" s="37">
        <v>37027</v>
      </c>
      <c r="C241" s="34" t="s">
        <v>16</v>
      </c>
      <c r="D241" s="36" t="s">
        <v>175</v>
      </c>
      <c r="E241" s="34" t="s">
        <v>72</v>
      </c>
      <c r="F241" s="34" t="s">
        <v>210</v>
      </c>
      <c r="G241" s="21"/>
      <c r="H241" s="21"/>
      <c r="I241" s="21" t="s">
        <v>14</v>
      </c>
      <c r="J241" s="21" t="s">
        <v>19</v>
      </c>
      <c r="M241" s="12"/>
    </row>
    <row r="242" spans="1:13" ht="18" customHeight="1">
      <c r="A242" s="4">
        <v>241</v>
      </c>
      <c r="B242" s="37">
        <v>37028</v>
      </c>
      <c r="C242" s="34" t="s">
        <v>166</v>
      </c>
      <c r="D242" s="34" t="s">
        <v>144</v>
      </c>
      <c r="E242" s="34" t="s">
        <v>35</v>
      </c>
      <c r="F242" s="34" t="s">
        <v>7</v>
      </c>
      <c r="G242" s="21"/>
      <c r="H242" s="21"/>
      <c r="I242" s="21" t="s">
        <v>37</v>
      </c>
      <c r="J242" s="21" t="s">
        <v>38</v>
      </c>
      <c r="M242" s="12"/>
    </row>
    <row r="243" spans="1:13" ht="18" customHeight="1">
      <c r="A243" s="4">
        <v>242</v>
      </c>
      <c r="B243" s="37">
        <v>37028</v>
      </c>
      <c r="C243" s="34" t="s">
        <v>210</v>
      </c>
      <c r="D243" s="34" t="s">
        <v>6</v>
      </c>
      <c r="E243" s="34" t="s">
        <v>175</v>
      </c>
      <c r="F243" s="34" t="s">
        <v>72</v>
      </c>
      <c r="G243" s="21"/>
      <c r="H243" s="21"/>
      <c r="I243" s="21" t="s">
        <v>14</v>
      </c>
      <c r="J243" s="21" t="s">
        <v>19</v>
      </c>
      <c r="M243" s="12"/>
    </row>
    <row r="244" spans="1:13" ht="18" customHeight="1">
      <c r="A244" s="4">
        <v>243</v>
      </c>
      <c r="B244" s="37">
        <v>37028</v>
      </c>
      <c r="C244" s="34" t="s">
        <v>17</v>
      </c>
      <c r="D244" s="34" t="s">
        <v>46</v>
      </c>
      <c r="E244" s="34" t="s">
        <v>163</v>
      </c>
      <c r="F244" s="34" t="s">
        <v>168</v>
      </c>
      <c r="G244" s="21"/>
      <c r="H244" s="21"/>
      <c r="I244" s="21" t="s">
        <v>13</v>
      </c>
      <c r="J244" s="21" t="s">
        <v>20</v>
      </c>
      <c r="M244" s="12"/>
    </row>
    <row r="245" spans="1:13" ht="18" customHeight="1">
      <c r="A245" s="4">
        <v>244</v>
      </c>
      <c r="B245" s="37">
        <v>37029</v>
      </c>
      <c r="C245" s="34" t="s">
        <v>148</v>
      </c>
      <c r="D245" s="34" t="s">
        <v>29</v>
      </c>
      <c r="E245" s="34" t="s">
        <v>5</v>
      </c>
      <c r="F245" s="34" t="s">
        <v>131</v>
      </c>
      <c r="G245" s="21"/>
      <c r="H245" s="21"/>
      <c r="I245" s="21" t="s">
        <v>32</v>
      </c>
      <c r="J245" s="21" t="s">
        <v>31</v>
      </c>
      <c r="M245" s="12"/>
    </row>
    <row r="246" spans="1:13" ht="18" customHeight="1">
      <c r="A246" s="4">
        <v>245</v>
      </c>
      <c r="B246" s="37">
        <v>37029</v>
      </c>
      <c r="C246" s="34" t="s">
        <v>72</v>
      </c>
      <c r="D246" s="34" t="s">
        <v>4</v>
      </c>
      <c r="E246" s="34" t="s">
        <v>35</v>
      </c>
      <c r="F246" s="34" t="s">
        <v>175</v>
      </c>
      <c r="G246" s="21"/>
      <c r="H246" s="21"/>
      <c r="I246" s="21" t="s">
        <v>37</v>
      </c>
      <c r="J246" s="21" t="s">
        <v>13</v>
      </c>
      <c r="M246" s="12"/>
    </row>
    <row r="247" spans="1:13" ht="18" customHeight="1">
      <c r="A247" s="4">
        <v>246</v>
      </c>
      <c r="B247" s="37">
        <v>37029</v>
      </c>
      <c r="C247" s="34" t="s">
        <v>211</v>
      </c>
      <c r="D247" s="34" t="s">
        <v>161</v>
      </c>
      <c r="E247" s="34" t="s">
        <v>213</v>
      </c>
      <c r="F247" s="34" t="s">
        <v>179</v>
      </c>
      <c r="G247" s="21"/>
      <c r="H247" s="21"/>
      <c r="I247" s="21" t="s">
        <v>8</v>
      </c>
      <c r="J247" s="21" t="s">
        <v>227</v>
      </c>
      <c r="M247" s="12"/>
    </row>
    <row r="248" spans="1:13" ht="18" customHeight="1">
      <c r="A248" s="4">
        <v>247</v>
      </c>
      <c r="B248" s="37">
        <v>37029</v>
      </c>
      <c r="C248" s="34" t="s">
        <v>168</v>
      </c>
      <c r="D248" s="34" t="s">
        <v>10</v>
      </c>
      <c r="E248" s="34" t="s">
        <v>46</v>
      </c>
      <c r="F248" s="34" t="s">
        <v>163</v>
      </c>
      <c r="G248" s="21"/>
      <c r="H248" s="21"/>
      <c r="I248" s="21" t="s">
        <v>14</v>
      </c>
      <c r="J248" s="21" t="s">
        <v>38</v>
      </c>
      <c r="M248" s="12"/>
    </row>
    <row r="249" spans="1:13" ht="18" customHeight="1">
      <c r="A249" s="4">
        <v>248</v>
      </c>
      <c r="B249" s="37">
        <v>37029</v>
      </c>
      <c r="C249" s="34" t="s">
        <v>146</v>
      </c>
      <c r="D249" s="34" t="s">
        <v>153</v>
      </c>
      <c r="E249" s="34" t="s">
        <v>182</v>
      </c>
      <c r="F249" s="34" t="s">
        <v>47</v>
      </c>
      <c r="G249" s="21"/>
      <c r="H249" s="21"/>
      <c r="I249" s="21" t="s">
        <v>228</v>
      </c>
      <c r="J249" s="21" t="s">
        <v>26</v>
      </c>
      <c r="M249" s="12"/>
    </row>
    <row r="250" spans="1:13" ht="18" customHeight="1">
      <c r="A250" s="4">
        <v>249</v>
      </c>
      <c r="B250" s="37">
        <v>37030</v>
      </c>
      <c r="C250" s="34" t="s">
        <v>7</v>
      </c>
      <c r="D250" s="34" t="s">
        <v>16</v>
      </c>
      <c r="E250" s="34" t="s">
        <v>144</v>
      </c>
      <c r="F250" s="34" t="s">
        <v>6</v>
      </c>
      <c r="G250" s="21"/>
      <c r="H250" s="21"/>
      <c r="I250" s="21" t="s">
        <v>19</v>
      </c>
      <c r="J250" s="21" t="s">
        <v>20</v>
      </c>
      <c r="M250" s="12"/>
    </row>
    <row r="251" spans="1:13" ht="18" customHeight="1">
      <c r="A251" s="4">
        <v>250</v>
      </c>
      <c r="B251" s="37">
        <v>37030</v>
      </c>
      <c r="C251" s="34" t="s">
        <v>47</v>
      </c>
      <c r="D251" s="34" t="s">
        <v>185</v>
      </c>
      <c r="E251" s="34" t="s">
        <v>153</v>
      </c>
      <c r="F251" s="34" t="s">
        <v>182</v>
      </c>
      <c r="G251" s="21"/>
      <c r="H251" s="21"/>
      <c r="I251" s="21" t="s">
        <v>228</v>
      </c>
      <c r="J251" s="21" t="s">
        <v>26</v>
      </c>
      <c r="M251" s="12"/>
    </row>
    <row r="252" spans="1:13" ht="18" customHeight="1">
      <c r="A252" s="4">
        <v>251</v>
      </c>
      <c r="B252" s="37">
        <v>37030</v>
      </c>
      <c r="C252" s="34" t="s">
        <v>213</v>
      </c>
      <c r="D252" s="34" t="s">
        <v>179</v>
      </c>
      <c r="E252" s="34" t="s">
        <v>161</v>
      </c>
      <c r="F252" s="34" t="s">
        <v>238</v>
      </c>
      <c r="G252" s="21"/>
      <c r="H252" s="21"/>
      <c r="I252" s="21" t="s">
        <v>8</v>
      </c>
      <c r="J252" s="21" t="s">
        <v>227</v>
      </c>
      <c r="M252" s="12"/>
    </row>
    <row r="253" spans="1:13" ht="18" customHeight="1">
      <c r="A253" s="4">
        <v>252</v>
      </c>
      <c r="B253" s="38">
        <v>37030</v>
      </c>
      <c r="C253" s="21" t="s">
        <v>5</v>
      </c>
      <c r="D253" s="21" t="s">
        <v>131</v>
      </c>
      <c r="E253" s="21" t="s">
        <v>29</v>
      </c>
      <c r="F253" s="21" t="s">
        <v>12</v>
      </c>
      <c r="G253" s="21"/>
      <c r="H253" s="21"/>
      <c r="I253" s="21" t="s">
        <v>32</v>
      </c>
      <c r="J253" s="21" t="s">
        <v>31</v>
      </c>
    </row>
    <row r="254" spans="1:13" ht="18" customHeight="1">
      <c r="A254" s="4">
        <v>253</v>
      </c>
      <c r="B254" s="38">
        <v>37030</v>
      </c>
      <c r="C254" s="21" t="s">
        <v>175</v>
      </c>
      <c r="D254" s="21" t="s">
        <v>210</v>
      </c>
      <c r="E254" s="21" t="s">
        <v>4</v>
      </c>
      <c r="F254" s="21" t="s">
        <v>35</v>
      </c>
      <c r="G254" s="21"/>
      <c r="H254" s="21"/>
      <c r="I254" s="21" t="s">
        <v>37</v>
      </c>
      <c r="J254" s="21" t="s">
        <v>13</v>
      </c>
    </row>
    <row r="255" spans="1:13" ht="18" customHeight="1">
      <c r="A255" s="4">
        <v>254</v>
      </c>
      <c r="B255" s="38">
        <v>37030</v>
      </c>
      <c r="C255" s="21" t="s">
        <v>163</v>
      </c>
      <c r="D255" s="21" t="s">
        <v>17</v>
      </c>
      <c r="E255" s="21" t="s">
        <v>10</v>
      </c>
      <c r="F255" s="21" t="s">
        <v>46</v>
      </c>
      <c r="G255" s="21"/>
      <c r="H255" s="21"/>
      <c r="I255" s="21" t="s">
        <v>14</v>
      </c>
      <c r="J255" s="21" t="s">
        <v>38</v>
      </c>
    </row>
    <row r="256" spans="1:13" ht="18" customHeight="1">
      <c r="A256" s="4">
        <v>255</v>
      </c>
      <c r="B256" s="38">
        <v>37031</v>
      </c>
      <c r="C256" s="21" t="s">
        <v>182</v>
      </c>
      <c r="D256" s="21" t="s">
        <v>146</v>
      </c>
      <c r="E256" s="21" t="s">
        <v>185</v>
      </c>
      <c r="F256" s="21" t="s">
        <v>153</v>
      </c>
      <c r="G256" s="21"/>
      <c r="H256" s="21"/>
      <c r="I256" s="21" t="s">
        <v>228</v>
      </c>
      <c r="J256" s="21" t="s">
        <v>26</v>
      </c>
    </row>
    <row r="257" spans="1:13" ht="18" customHeight="1">
      <c r="A257" s="4">
        <v>256</v>
      </c>
      <c r="B257" s="38">
        <v>37031</v>
      </c>
      <c r="C257" s="34" t="s">
        <v>35</v>
      </c>
      <c r="D257" s="21" t="s">
        <v>72</v>
      </c>
      <c r="E257" s="21" t="s">
        <v>210</v>
      </c>
      <c r="F257" s="21" t="s">
        <v>4</v>
      </c>
      <c r="G257" s="21"/>
      <c r="H257" s="21"/>
      <c r="I257" s="21" t="s">
        <v>37</v>
      </c>
      <c r="J257" s="21" t="s">
        <v>13</v>
      </c>
    </row>
    <row r="258" spans="1:13" ht="18" customHeight="1">
      <c r="A258" s="4">
        <v>257</v>
      </c>
      <c r="B258" s="38">
        <v>37031</v>
      </c>
      <c r="C258" s="36" t="s">
        <v>46</v>
      </c>
      <c r="D258" s="21" t="s">
        <v>168</v>
      </c>
      <c r="E258" s="21" t="s">
        <v>17</v>
      </c>
      <c r="F258" s="21" t="s">
        <v>10</v>
      </c>
      <c r="G258" s="21"/>
      <c r="H258" s="21"/>
      <c r="I258" s="21" t="s">
        <v>14</v>
      </c>
      <c r="J258" s="21" t="s">
        <v>38</v>
      </c>
      <c r="M258" s="13"/>
    </row>
    <row r="259" spans="1:13" ht="18" customHeight="1">
      <c r="A259" s="4">
        <v>258</v>
      </c>
      <c r="B259" s="38">
        <v>37031</v>
      </c>
      <c r="C259" s="21" t="s">
        <v>6</v>
      </c>
      <c r="D259" s="21" t="s">
        <v>166</v>
      </c>
      <c r="E259" s="21" t="s">
        <v>16</v>
      </c>
      <c r="F259" s="21" t="s">
        <v>144</v>
      </c>
      <c r="G259" s="21"/>
      <c r="H259" s="21"/>
      <c r="I259" s="21" t="s">
        <v>19</v>
      </c>
      <c r="J259" s="21" t="s">
        <v>20</v>
      </c>
    </row>
    <row r="260" spans="1:13" ht="18" customHeight="1">
      <c r="A260" s="4">
        <v>259</v>
      </c>
      <c r="B260" s="38">
        <v>37031</v>
      </c>
      <c r="C260" s="34" t="s">
        <v>238</v>
      </c>
      <c r="D260" s="21" t="s">
        <v>211</v>
      </c>
      <c r="E260" s="21" t="s">
        <v>179</v>
      </c>
      <c r="F260" s="21" t="s">
        <v>161</v>
      </c>
      <c r="G260" s="21"/>
      <c r="H260" s="21"/>
      <c r="I260" s="21" t="s">
        <v>8</v>
      </c>
      <c r="J260" s="21" t="s">
        <v>227</v>
      </c>
    </row>
    <row r="261" spans="1:13" ht="18" customHeight="1">
      <c r="A261" s="4">
        <v>260</v>
      </c>
      <c r="B261" s="38">
        <v>37031</v>
      </c>
      <c r="C261" s="21" t="s">
        <v>12</v>
      </c>
      <c r="D261" s="21" t="s">
        <v>148</v>
      </c>
      <c r="E261" s="21" t="s">
        <v>131</v>
      </c>
      <c r="F261" s="21" t="s">
        <v>29</v>
      </c>
      <c r="G261" s="21"/>
      <c r="H261" s="21"/>
      <c r="I261" s="21" t="s">
        <v>32</v>
      </c>
      <c r="J261" s="21" t="s">
        <v>31</v>
      </c>
    </row>
    <row r="262" spans="1:13" ht="18" customHeight="1">
      <c r="A262" s="4">
        <v>261</v>
      </c>
      <c r="B262" s="38">
        <v>37032</v>
      </c>
      <c r="C262" s="21" t="s">
        <v>23</v>
      </c>
      <c r="D262" s="21" t="s">
        <v>173</v>
      </c>
      <c r="E262" s="21" t="s">
        <v>214</v>
      </c>
      <c r="F262" s="21" t="s">
        <v>50</v>
      </c>
      <c r="G262" s="21"/>
      <c r="H262" s="21"/>
      <c r="I262" s="21" t="s">
        <v>26</v>
      </c>
      <c r="J262" s="21" t="s">
        <v>8</v>
      </c>
    </row>
    <row r="263" spans="1:13" ht="18" customHeight="1">
      <c r="A263" s="4">
        <v>262</v>
      </c>
      <c r="B263" s="38">
        <v>37032</v>
      </c>
      <c r="C263" s="21" t="s">
        <v>142</v>
      </c>
      <c r="D263" s="21" t="s">
        <v>213</v>
      </c>
      <c r="E263" s="21" t="s">
        <v>148</v>
      </c>
      <c r="F263" s="21" t="s">
        <v>5</v>
      </c>
      <c r="G263" s="21"/>
      <c r="H263" s="21"/>
      <c r="I263" s="21" t="s">
        <v>227</v>
      </c>
      <c r="J263" s="21" t="s">
        <v>32</v>
      </c>
    </row>
    <row r="264" spans="1:13" ht="18" customHeight="1">
      <c r="A264" s="4">
        <v>263</v>
      </c>
      <c r="B264" s="38">
        <v>37033</v>
      </c>
      <c r="C264" s="21" t="s">
        <v>153</v>
      </c>
      <c r="D264" s="21" t="s">
        <v>47</v>
      </c>
      <c r="E264" s="21" t="s">
        <v>146</v>
      </c>
      <c r="F264" s="21" t="s">
        <v>185</v>
      </c>
      <c r="G264" s="21"/>
      <c r="H264" s="21"/>
      <c r="I264" s="21" t="s">
        <v>228</v>
      </c>
      <c r="J264" s="21" t="s">
        <v>31</v>
      </c>
    </row>
    <row r="265" spans="1:13" ht="18" customHeight="1">
      <c r="A265" s="4">
        <v>264</v>
      </c>
      <c r="B265" s="38">
        <v>37033</v>
      </c>
      <c r="C265" s="21" t="s">
        <v>10</v>
      </c>
      <c r="D265" s="21" t="s">
        <v>163</v>
      </c>
      <c r="E265" s="21" t="s">
        <v>168</v>
      </c>
      <c r="F265" s="21" t="s">
        <v>49</v>
      </c>
      <c r="G265" s="21"/>
      <c r="H265" s="21"/>
      <c r="I265" s="21" t="s">
        <v>19</v>
      </c>
      <c r="J265" s="21" t="s">
        <v>13</v>
      </c>
    </row>
    <row r="266" spans="1:13" ht="18" customHeight="1">
      <c r="A266" s="4">
        <v>265</v>
      </c>
      <c r="B266" s="38">
        <v>37033</v>
      </c>
      <c r="C266" s="21" t="s">
        <v>29</v>
      </c>
      <c r="D266" s="21" t="s">
        <v>5</v>
      </c>
      <c r="E266" s="21" t="s">
        <v>213</v>
      </c>
      <c r="F266" s="21" t="s">
        <v>148</v>
      </c>
      <c r="G266" s="21"/>
      <c r="H266" s="21"/>
      <c r="I266" s="21" t="s">
        <v>227</v>
      </c>
      <c r="J266" s="21" t="s">
        <v>32</v>
      </c>
    </row>
    <row r="267" spans="1:13" ht="18" customHeight="1">
      <c r="A267" s="4">
        <v>266</v>
      </c>
      <c r="B267" s="38">
        <v>37033</v>
      </c>
      <c r="C267" s="21" t="s">
        <v>144</v>
      </c>
      <c r="D267" s="21" t="s">
        <v>175</v>
      </c>
      <c r="E267" s="21" t="s">
        <v>166</v>
      </c>
      <c r="F267" s="21" t="s">
        <v>16</v>
      </c>
      <c r="G267" s="21"/>
      <c r="H267" s="21"/>
      <c r="I267" s="21" t="s">
        <v>37</v>
      </c>
      <c r="J267" s="21" t="s">
        <v>14</v>
      </c>
    </row>
    <row r="268" spans="1:13" ht="18" customHeight="1">
      <c r="A268" s="4">
        <v>267</v>
      </c>
      <c r="B268" s="38">
        <v>37034</v>
      </c>
      <c r="C268" s="21" t="s">
        <v>49</v>
      </c>
      <c r="D268" s="21" t="s">
        <v>46</v>
      </c>
      <c r="E268" s="21" t="s">
        <v>163</v>
      </c>
      <c r="F268" s="21" t="s">
        <v>168</v>
      </c>
      <c r="G268" s="21"/>
      <c r="H268" s="21"/>
      <c r="I268" s="21" t="s">
        <v>19</v>
      </c>
      <c r="J268" s="21" t="s">
        <v>13</v>
      </c>
    </row>
    <row r="269" spans="1:13" ht="18" customHeight="1">
      <c r="A269" s="4">
        <v>268</v>
      </c>
      <c r="B269" s="38">
        <v>37034</v>
      </c>
      <c r="C269" s="21" t="s">
        <v>185</v>
      </c>
      <c r="D269" s="21" t="s">
        <v>182</v>
      </c>
      <c r="E269" s="21" t="s">
        <v>47</v>
      </c>
      <c r="F269" s="21" t="s">
        <v>146</v>
      </c>
      <c r="G269" s="21"/>
      <c r="H269" s="21"/>
      <c r="I269" s="21" t="s">
        <v>228</v>
      </c>
      <c r="J269" s="21" t="s">
        <v>31</v>
      </c>
    </row>
    <row r="270" spans="1:13" ht="18" customHeight="1">
      <c r="A270" s="4">
        <v>269</v>
      </c>
      <c r="B270" s="37">
        <v>37034</v>
      </c>
      <c r="C270" s="34" t="s">
        <v>16</v>
      </c>
      <c r="D270" s="34" t="s">
        <v>22</v>
      </c>
      <c r="E270" s="34" t="s">
        <v>175</v>
      </c>
      <c r="F270" s="34" t="s">
        <v>166</v>
      </c>
      <c r="G270" s="21"/>
      <c r="H270" s="21"/>
      <c r="I270" s="21" t="s">
        <v>37</v>
      </c>
      <c r="J270" s="21" t="s">
        <v>14</v>
      </c>
      <c r="M270" s="12"/>
    </row>
    <row r="271" spans="1:13" ht="18" customHeight="1">
      <c r="A271" s="4">
        <v>270</v>
      </c>
      <c r="B271" s="37">
        <v>37035</v>
      </c>
      <c r="C271" s="34" t="s">
        <v>72</v>
      </c>
      <c r="D271" s="34" t="s">
        <v>4</v>
      </c>
      <c r="E271" s="34" t="s">
        <v>35</v>
      </c>
      <c r="F271" s="34" t="s">
        <v>218</v>
      </c>
      <c r="G271" s="21"/>
      <c r="H271" s="21"/>
      <c r="I271" s="21" t="s">
        <v>20</v>
      </c>
      <c r="J271" s="21" t="s">
        <v>38</v>
      </c>
      <c r="M271" s="12"/>
    </row>
    <row r="272" spans="1:13" ht="18" customHeight="1">
      <c r="A272" s="4">
        <v>271</v>
      </c>
      <c r="B272" s="37">
        <v>37035</v>
      </c>
      <c r="C272" s="34" t="s">
        <v>168</v>
      </c>
      <c r="D272" s="34" t="s">
        <v>10</v>
      </c>
      <c r="E272" s="34" t="s">
        <v>46</v>
      </c>
      <c r="F272" s="34" t="s">
        <v>163</v>
      </c>
      <c r="G272" s="21"/>
      <c r="H272" s="21"/>
      <c r="I272" s="21" t="s">
        <v>19</v>
      </c>
      <c r="J272" s="21" t="s">
        <v>13</v>
      </c>
      <c r="M272" s="12"/>
    </row>
    <row r="273" spans="1:13" ht="18" customHeight="1">
      <c r="A273" s="4">
        <v>272</v>
      </c>
      <c r="B273" s="37">
        <v>37036</v>
      </c>
      <c r="C273" s="34" t="s">
        <v>166</v>
      </c>
      <c r="D273" s="34" t="s">
        <v>21</v>
      </c>
      <c r="E273" s="34" t="s">
        <v>22</v>
      </c>
      <c r="F273" s="34" t="s">
        <v>175</v>
      </c>
      <c r="G273" s="21"/>
      <c r="H273" s="21"/>
      <c r="I273" s="21" t="s">
        <v>13</v>
      </c>
      <c r="J273" s="21" t="s">
        <v>14</v>
      </c>
      <c r="M273" s="12"/>
    </row>
    <row r="274" spans="1:13" ht="18" customHeight="1">
      <c r="A274" s="4">
        <v>273</v>
      </c>
      <c r="B274" s="37">
        <v>37036</v>
      </c>
      <c r="C274" s="34" t="s">
        <v>213</v>
      </c>
      <c r="D274" s="34" t="s">
        <v>29</v>
      </c>
      <c r="E274" s="34" t="s">
        <v>142</v>
      </c>
      <c r="F274" s="34" t="s">
        <v>179</v>
      </c>
      <c r="G274" s="21"/>
      <c r="H274" s="21"/>
      <c r="I274" s="21" t="s">
        <v>32</v>
      </c>
      <c r="J274" s="21" t="s">
        <v>228</v>
      </c>
      <c r="M274" s="12"/>
    </row>
    <row r="275" spans="1:13" ht="18" customHeight="1">
      <c r="A275" s="4">
        <v>274</v>
      </c>
      <c r="B275" s="37">
        <v>37036</v>
      </c>
      <c r="C275" s="34" t="s">
        <v>173</v>
      </c>
      <c r="D275" s="34" t="s">
        <v>214</v>
      </c>
      <c r="E275" s="34" t="s">
        <v>182</v>
      </c>
      <c r="F275" s="34" t="s">
        <v>50</v>
      </c>
      <c r="G275" s="21"/>
      <c r="H275" s="21"/>
      <c r="I275" s="21" t="s">
        <v>227</v>
      </c>
      <c r="J275" s="21" t="s">
        <v>26</v>
      </c>
      <c r="M275" s="12"/>
    </row>
    <row r="276" spans="1:13" ht="18" customHeight="1">
      <c r="A276" s="4">
        <v>275</v>
      </c>
      <c r="B276" s="37">
        <v>37036</v>
      </c>
      <c r="C276" s="34" t="s">
        <v>131</v>
      </c>
      <c r="D276" s="34" t="s">
        <v>211</v>
      </c>
      <c r="E276" s="34" t="s">
        <v>148</v>
      </c>
      <c r="F276" s="34" t="s">
        <v>238</v>
      </c>
      <c r="G276" s="21"/>
      <c r="H276" s="21"/>
      <c r="I276" s="21" t="s">
        <v>31</v>
      </c>
      <c r="J276" s="21" t="s">
        <v>8</v>
      </c>
      <c r="M276" s="12"/>
    </row>
    <row r="277" spans="1:13" ht="18" customHeight="1">
      <c r="A277" s="4">
        <v>276</v>
      </c>
      <c r="B277" s="37">
        <v>37036</v>
      </c>
      <c r="C277" s="34" t="s">
        <v>218</v>
      </c>
      <c r="D277" s="34" t="s">
        <v>210</v>
      </c>
      <c r="E277" s="34" t="s">
        <v>4</v>
      </c>
      <c r="F277" s="34" t="s">
        <v>35</v>
      </c>
      <c r="G277" s="21"/>
      <c r="H277" s="21"/>
      <c r="I277" s="21" t="s">
        <v>38</v>
      </c>
      <c r="J277" s="21" t="s">
        <v>37</v>
      </c>
      <c r="M277" s="12"/>
    </row>
    <row r="278" spans="1:13" ht="18" customHeight="1">
      <c r="A278" s="4">
        <v>277</v>
      </c>
      <c r="B278" s="37">
        <v>37037</v>
      </c>
      <c r="C278" s="34" t="s">
        <v>148</v>
      </c>
      <c r="D278" s="34" t="s">
        <v>238</v>
      </c>
      <c r="E278" s="34" t="s">
        <v>5</v>
      </c>
      <c r="F278" s="34" t="s">
        <v>131</v>
      </c>
      <c r="G278" s="21"/>
      <c r="H278" s="21"/>
      <c r="I278" s="21" t="s">
        <v>31</v>
      </c>
      <c r="J278" s="21" t="s">
        <v>8</v>
      </c>
      <c r="M278" s="12"/>
    </row>
    <row r="279" spans="1:13" ht="18" customHeight="1">
      <c r="A279" s="4">
        <v>278</v>
      </c>
      <c r="B279" s="37">
        <v>37037</v>
      </c>
      <c r="C279" s="34" t="s">
        <v>179</v>
      </c>
      <c r="D279" s="34" t="s">
        <v>12</v>
      </c>
      <c r="E279" s="36" t="s">
        <v>29</v>
      </c>
      <c r="F279" s="34" t="s">
        <v>142</v>
      </c>
      <c r="G279" s="21"/>
      <c r="H279" s="21"/>
      <c r="I279" s="21" t="s">
        <v>32</v>
      </c>
      <c r="J279" s="21" t="s">
        <v>228</v>
      </c>
      <c r="M279" s="12"/>
    </row>
    <row r="280" spans="1:13" ht="18" customHeight="1">
      <c r="A280" s="4">
        <v>279</v>
      </c>
      <c r="B280" s="37">
        <v>37037</v>
      </c>
      <c r="C280" s="34" t="s">
        <v>35</v>
      </c>
      <c r="D280" s="34" t="s">
        <v>72</v>
      </c>
      <c r="E280" s="34" t="s">
        <v>210</v>
      </c>
      <c r="F280" s="34" t="s">
        <v>4</v>
      </c>
      <c r="G280" s="21"/>
      <c r="H280" s="21"/>
      <c r="I280" s="21" t="s">
        <v>38</v>
      </c>
      <c r="J280" s="21" t="s">
        <v>37</v>
      </c>
      <c r="M280" s="12"/>
    </row>
    <row r="281" spans="1:13" ht="18" customHeight="1">
      <c r="A281" s="4">
        <v>280</v>
      </c>
      <c r="B281" s="37">
        <v>37037</v>
      </c>
      <c r="C281" s="34" t="s">
        <v>175</v>
      </c>
      <c r="D281" s="34" t="s">
        <v>16</v>
      </c>
      <c r="E281" s="34" t="s">
        <v>21</v>
      </c>
      <c r="F281" s="34" t="s">
        <v>22</v>
      </c>
      <c r="G281" s="21"/>
      <c r="H281" s="21"/>
      <c r="I281" s="21" t="s">
        <v>13</v>
      </c>
      <c r="J281" s="21" t="s">
        <v>14</v>
      </c>
      <c r="M281" s="12"/>
    </row>
    <row r="282" spans="1:13" ht="18" customHeight="1">
      <c r="A282" s="4">
        <v>281</v>
      </c>
      <c r="B282" s="37">
        <v>37037</v>
      </c>
      <c r="C282" s="34" t="s">
        <v>163</v>
      </c>
      <c r="D282" s="34" t="s">
        <v>49</v>
      </c>
      <c r="E282" s="34" t="s">
        <v>10</v>
      </c>
      <c r="F282" s="34" t="s">
        <v>46</v>
      </c>
      <c r="G282" s="21"/>
      <c r="H282" s="21"/>
      <c r="I282" s="21" t="s">
        <v>20</v>
      </c>
      <c r="J282" s="21" t="s">
        <v>19</v>
      </c>
      <c r="M282" s="12"/>
    </row>
    <row r="283" spans="1:13" ht="18" customHeight="1">
      <c r="A283" s="4">
        <v>282</v>
      </c>
      <c r="B283" s="37">
        <v>37037</v>
      </c>
      <c r="C283" s="34" t="s">
        <v>146</v>
      </c>
      <c r="D283" s="36" t="s">
        <v>183</v>
      </c>
      <c r="E283" s="34" t="s">
        <v>23</v>
      </c>
      <c r="F283" s="34" t="s">
        <v>161</v>
      </c>
      <c r="G283" s="21"/>
      <c r="H283" s="21"/>
      <c r="I283" s="21" t="s">
        <v>227</v>
      </c>
      <c r="J283" s="21" t="s">
        <v>26</v>
      </c>
      <c r="M283" s="12"/>
    </row>
    <row r="284" spans="1:13" ht="18" customHeight="1">
      <c r="A284" s="4">
        <v>283</v>
      </c>
      <c r="B284" s="37">
        <v>37038</v>
      </c>
      <c r="C284" s="34" t="s">
        <v>4</v>
      </c>
      <c r="D284" s="34" t="s">
        <v>218</v>
      </c>
      <c r="E284" s="34" t="s">
        <v>72</v>
      </c>
      <c r="F284" s="34" t="s">
        <v>210</v>
      </c>
      <c r="G284" s="21"/>
      <c r="H284" s="21"/>
      <c r="I284" s="21" t="s">
        <v>38</v>
      </c>
      <c r="J284" s="21" t="s">
        <v>37</v>
      </c>
      <c r="M284" s="12"/>
    </row>
    <row r="285" spans="1:13" ht="18" customHeight="1">
      <c r="A285" s="4">
        <v>284</v>
      </c>
      <c r="B285" s="37">
        <v>37038</v>
      </c>
      <c r="C285" s="34" t="s">
        <v>5</v>
      </c>
      <c r="D285" s="34" t="s">
        <v>131</v>
      </c>
      <c r="E285" s="34" t="s">
        <v>238</v>
      </c>
      <c r="F285" s="34" t="s">
        <v>211</v>
      </c>
      <c r="G285" s="21"/>
      <c r="H285" s="21"/>
      <c r="I285" s="21" t="s">
        <v>31</v>
      </c>
      <c r="J285" s="21" t="s">
        <v>8</v>
      </c>
      <c r="M285" s="12"/>
    </row>
    <row r="286" spans="1:13" ht="18" customHeight="1">
      <c r="A286" s="4">
        <v>285</v>
      </c>
      <c r="B286" s="37">
        <v>37038</v>
      </c>
      <c r="C286" s="34" t="s">
        <v>46</v>
      </c>
      <c r="D286" s="34" t="s">
        <v>168</v>
      </c>
      <c r="E286" s="34" t="s">
        <v>49</v>
      </c>
      <c r="F286" s="34" t="s">
        <v>10</v>
      </c>
      <c r="G286" s="21"/>
      <c r="H286" s="21"/>
      <c r="I286" s="21" t="s">
        <v>20</v>
      </c>
      <c r="J286" s="21" t="s">
        <v>19</v>
      </c>
      <c r="M286" s="12"/>
    </row>
    <row r="287" spans="1:13" ht="18" customHeight="1">
      <c r="A287" s="4">
        <v>286</v>
      </c>
      <c r="B287" s="37">
        <v>37038</v>
      </c>
      <c r="C287" s="36" t="s">
        <v>23</v>
      </c>
      <c r="D287" s="34" t="s">
        <v>153</v>
      </c>
      <c r="E287" s="34" t="s">
        <v>173</v>
      </c>
      <c r="F287" s="34" t="s">
        <v>182</v>
      </c>
      <c r="G287" s="21"/>
      <c r="H287" s="21"/>
      <c r="I287" s="21" t="s">
        <v>227</v>
      </c>
      <c r="J287" s="21" t="s">
        <v>26</v>
      </c>
      <c r="M287" s="13"/>
    </row>
    <row r="288" spans="1:13" ht="18" customHeight="1">
      <c r="A288" s="4">
        <v>287</v>
      </c>
      <c r="B288" s="37">
        <v>37038</v>
      </c>
      <c r="C288" s="34" t="s">
        <v>142</v>
      </c>
      <c r="D288" s="34" t="s">
        <v>213</v>
      </c>
      <c r="E288" s="34" t="s">
        <v>12</v>
      </c>
      <c r="F288" s="34" t="s">
        <v>29</v>
      </c>
      <c r="G288" s="21"/>
      <c r="H288" s="21"/>
      <c r="I288" s="21" t="s">
        <v>32</v>
      </c>
      <c r="J288" s="21" t="s">
        <v>228</v>
      </c>
      <c r="M288" s="12"/>
    </row>
    <row r="289" spans="1:13" ht="18" customHeight="1">
      <c r="A289" s="4">
        <v>288</v>
      </c>
      <c r="B289" s="37">
        <v>37039</v>
      </c>
      <c r="C289" s="34" t="s">
        <v>211</v>
      </c>
      <c r="D289" s="34" t="s">
        <v>148</v>
      </c>
      <c r="E289" s="34" t="s">
        <v>131</v>
      </c>
      <c r="F289" s="34" t="s">
        <v>238</v>
      </c>
      <c r="G289" s="21"/>
      <c r="H289" s="21"/>
      <c r="I289" s="21" t="s">
        <v>31</v>
      </c>
      <c r="J289" s="21" t="s">
        <v>227</v>
      </c>
      <c r="M289" s="12"/>
    </row>
    <row r="290" spans="1:13" ht="18" customHeight="1">
      <c r="A290" s="4">
        <v>289</v>
      </c>
      <c r="B290" s="37">
        <v>37039</v>
      </c>
      <c r="C290" s="34" t="s">
        <v>12</v>
      </c>
      <c r="D290" s="34" t="s">
        <v>179</v>
      </c>
      <c r="E290" s="34" t="s">
        <v>213</v>
      </c>
      <c r="F290" s="34" t="s">
        <v>5</v>
      </c>
      <c r="G290" s="21"/>
      <c r="H290" s="21"/>
      <c r="I290" s="21" t="s">
        <v>8</v>
      </c>
      <c r="J290" s="21" t="s">
        <v>228</v>
      </c>
      <c r="M290" s="12"/>
    </row>
    <row r="291" spans="1:13" ht="18" customHeight="1">
      <c r="A291" s="4">
        <v>290</v>
      </c>
      <c r="B291" s="37">
        <v>37040</v>
      </c>
      <c r="C291" s="34" t="s">
        <v>161</v>
      </c>
      <c r="D291" s="34" t="s">
        <v>183</v>
      </c>
      <c r="E291" s="34" t="s">
        <v>214</v>
      </c>
      <c r="F291" s="34" t="s">
        <v>50</v>
      </c>
      <c r="G291" s="21"/>
      <c r="H291" s="21"/>
      <c r="I291" s="21" t="s">
        <v>26</v>
      </c>
      <c r="J291" s="21" t="s">
        <v>32</v>
      </c>
      <c r="M291" s="12"/>
    </row>
    <row r="292" spans="1:13" ht="18" customHeight="1">
      <c r="A292" s="4">
        <v>291</v>
      </c>
      <c r="B292" s="37">
        <v>37040</v>
      </c>
      <c r="C292" s="34" t="s">
        <v>10</v>
      </c>
      <c r="D292" s="34" t="s">
        <v>163</v>
      </c>
      <c r="E292" s="34" t="s">
        <v>168</v>
      </c>
      <c r="F292" s="34" t="s">
        <v>49</v>
      </c>
      <c r="G292" s="21"/>
      <c r="H292" s="21"/>
      <c r="I292" s="21" t="s">
        <v>20</v>
      </c>
      <c r="J292" s="21" t="s">
        <v>13</v>
      </c>
      <c r="M292" s="12"/>
    </row>
    <row r="293" spans="1:13" ht="18" customHeight="1">
      <c r="A293" s="4">
        <v>292</v>
      </c>
      <c r="B293" s="37">
        <v>37040</v>
      </c>
      <c r="C293" s="34" t="s">
        <v>29</v>
      </c>
      <c r="D293" s="34" t="s">
        <v>5</v>
      </c>
      <c r="E293" s="34" t="s">
        <v>179</v>
      </c>
      <c r="F293" s="34" t="s">
        <v>213</v>
      </c>
      <c r="G293" s="21"/>
      <c r="H293" s="21"/>
      <c r="I293" s="21" t="s">
        <v>8</v>
      </c>
      <c r="J293" s="21" t="s">
        <v>228</v>
      </c>
      <c r="M293" s="12"/>
    </row>
    <row r="294" spans="1:13" ht="18" customHeight="1">
      <c r="A294" s="4">
        <v>293</v>
      </c>
      <c r="B294" s="37">
        <v>37040</v>
      </c>
      <c r="C294" s="34" t="s">
        <v>210</v>
      </c>
      <c r="D294" s="34" t="s">
        <v>35</v>
      </c>
      <c r="E294" s="34" t="s">
        <v>6</v>
      </c>
      <c r="F294" s="34" t="s">
        <v>72</v>
      </c>
      <c r="G294" s="21"/>
      <c r="H294" s="21"/>
      <c r="I294" s="21" t="s">
        <v>14</v>
      </c>
      <c r="J294" s="21" t="s">
        <v>37</v>
      </c>
      <c r="M294" s="12"/>
    </row>
    <row r="295" spans="1:13" ht="18" customHeight="1">
      <c r="A295" s="4">
        <v>294</v>
      </c>
      <c r="B295" s="37">
        <v>37040</v>
      </c>
      <c r="C295" s="34" t="s">
        <v>144</v>
      </c>
      <c r="D295" s="34" t="s">
        <v>175</v>
      </c>
      <c r="E295" s="34" t="s">
        <v>166</v>
      </c>
      <c r="F295" s="34" t="s">
        <v>16</v>
      </c>
      <c r="G295" s="21"/>
      <c r="H295" s="21"/>
      <c r="I295" s="21" t="s">
        <v>19</v>
      </c>
      <c r="J295" s="21" t="s">
        <v>38</v>
      </c>
      <c r="M295" s="12"/>
    </row>
    <row r="296" spans="1:13" ht="18" customHeight="1">
      <c r="A296" s="4">
        <v>295</v>
      </c>
      <c r="B296" s="37">
        <v>37040</v>
      </c>
      <c r="C296" s="34" t="s">
        <v>238</v>
      </c>
      <c r="D296" s="34" t="s">
        <v>142</v>
      </c>
      <c r="E296" s="34" t="s">
        <v>148</v>
      </c>
      <c r="F296" s="34" t="s">
        <v>131</v>
      </c>
      <c r="G296" s="21"/>
      <c r="H296" s="21"/>
      <c r="I296" s="21" t="s">
        <v>31</v>
      </c>
      <c r="J296" s="21" t="s">
        <v>227</v>
      </c>
      <c r="M296" s="12"/>
    </row>
    <row r="297" spans="1:13" ht="18" customHeight="1">
      <c r="A297" s="4">
        <v>296</v>
      </c>
      <c r="B297" s="37">
        <v>37041</v>
      </c>
      <c r="C297" s="34" t="s">
        <v>72</v>
      </c>
      <c r="D297" s="34" t="s">
        <v>4</v>
      </c>
      <c r="E297" s="34" t="s">
        <v>35</v>
      </c>
      <c r="F297" s="34" t="s">
        <v>6</v>
      </c>
      <c r="G297" s="21"/>
      <c r="H297" s="21"/>
      <c r="I297" s="21" t="s">
        <v>14</v>
      </c>
      <c r="J297" s="21" t="s">
        <v>37</v>
      </c>
      <c r="M297" s="12"/>
    </row>
    <row r="298" spans="1:13" ht="18" customHeight="1">
      <c r="A298" s="4">
        <v>297</v>
      </c>
      <c r="B298" s="37">
        <v>37041</v>
      </c>
      <c r="C298" s="34" t="s">
        <v>47</v>
      </c>
      <c r="D298" s="34" t="s">
        <v>50</v>
      </c>
      <c r="E298" s="34" t="s">
        <v>183</v>
      </c>
      <c r="F298" s="34" t="s">
        <v>214</v>
      </c>
      <c r="G298" s="21"/>
      <c r="H298" s="21"/>
      <c r="I298" s="21" t="s">
        <v>26</v>
      </c>
      <c r="J298" s="21" t="s">
        <v>32</v>
      </c>
      <c r="M298" s="12"/>
    </row>
    <row r="299" spans="1:13" ht="18" customHeight="1">
      <c r="A299" s="4">
        <v>298</v>
      </c>
      <c r="B299" s="37">
        <v>37041</v>
      </c>
      <c r="C299" s="34" t="s">
        <v>213</v>
      </c>
      <c r="D299" s="34" t="s">
        <v>12</v>
      </c>
      <c r="E299" s="34" t="s">
        <v>29</v>
      </c>
      <c r="F299" s="34" t="s">
        <v>179</v>
      </c>
      <c r="G299" s="21"/>
      <c r="H299" s="21"/>
      <c r="I299" s="21" t="s">
        <v>8</v>
      </c>
      <c r="J299" s="21" t="s">
        <v>228</v>
      </c>
      <c r="M299" s="12"/>
    </row>
    <row r="300" spans="1:13" ht="18" customHeight="1">
      <c r="A300" s="4">
        <v>299</v>
      </c>
      <c r="B300" s="37">
        <v>37041</v>
      </c>
      <c r="C300" s="34" t="s">
        <v>49</v>
      </c>
      <c r="D300" s="34" t="s">
        <v>46</v>
      </c>
      <c r="E300" s="34" t="s">
        <v>163</v>
      </c>
      <c r="F300" s="34" t="s">
        <v>168</v>
      </c>
      <c r="G300" s="21"/>
      <c r="H300" s="21"/>
      <c r="I300" s="21" t="s">
        <v>20</v>
      </c>
      <c r="J300" s="21" t="s">
        <v>13</v>
      </c>
      <c r="M300" s="12"/>
    </row>
    <row r="301" spans="1:13" ht="18" customHeight="1">
      <c r="A301" s="4">
        <v>300</v>
      </c>
      <c r="B301" s="37">
        <v>37041</v>
      </c>
      <c r="C301" s="34" t="s">
        <v>131</v>
      </c>
      <c r="D301" s="34" t="s">
        <v>211</v>
      </c>
      <c r="E301" s="34" t="s">
        <v>142</v>
      </c>
      <c r="F301" s="34" t="s">
        <v>148</v>
      </c>
      <c r="G301" s="21"/>
      <c r="H301" s="21"/>
      <c r="I301" s="21" t="s">
        <v>31</v>
      </c>
      <c r="J301" s="21" t="s">
        <v>227</v>
      </c>
      <c r="M301" s="12"/>
    </row>
    <row r="302" spans="1:13" ht="18" customHeight="1">
      <c r="A302" s="4">
        <v>301</v>
      </c>
      <c r="B302" s="37">
        <v>37042</v>
      </c>
      <c r="C302" s="34" t="s">
        <v>166</v>
      </c>
      <c r="D302" s="34" t="s">
        <v>144</v>
      </c>
      <c r="E302" s="34" t="s">
        <v>7</v>
      </c>
      <c r="F302" s="34" t="s">
        <v>175</v>
      </c>
      <c r="G302" s="21"/>
      <c r="H302" s="21"/>
      <c r="I302" s="21" t="s">
        <v>19</v>
      </c>
      <c r="J302" s="21" t="s">
        <v>38</v>
      </c>
      <c r="M302" s="12"/>
    </row>
    <row r="303" spans="1:13" ht="18" customHeight="1">
      <c r="A303" s="4">
        <v>302</v>
      </c>
      <c r="B303" s="37">
        <v>37042</v>
      </c>
      <c r="C303" s="34" t="s">
        <v>168</v>
      </c>
      <c r="D303" s="34" t="s">
        <v>10</v>
      </c>
      <c r="E303" s="34" t="s">
        <v>46</v>
      </c>
      <c r="F303" s="34" t="s">
        <v>163</v>
      </c>
      <c r="G303" s="21"/>
      <c r="H303" s="21"/>
      <c r="I303" s="21" t="s">
        <v>20</v>
      </c>
      <c r="J303" s="21" t="s">
        <v>13</v>
      </c>
      <c r="M303" s="12"/>
    </row>
    <row r="304" spans="1:13" ht="18" customHeight="1">
      <c r="A304" s="4">
        <v>303</v>
      </c>
      <c r="B304" s="37">
        <v>37042</v>
      </c>
      <c r="C304" s="34" t="s">
        <v>6</v>
      </c>
      <c r="D304" s="34" t="s">
        <v>210</v>
      </c>
      <c r="E304" s="34" t="s">
        <v>4</v>
      </c>
      <c r="F304" s="34" t="s">
        <v>35</v>
      </c>
      <c r="G304" s="21"/>
      <c r="H304" s="21"/>
      <c r="I304" s="21" t="s">
        <v>14</v>
      </c>
      <c r="J304" s="21" t="s">
        <v>37</v>
      </c>
      <c r="M304" s="12"/>
    </row>
    <row r="305" spans="1:13" ht="18" customHeight="1">
      <c r="A305" s="4">
        <v>304</v>
      </c>
      <c r="B305" s="37">
        <v>37043</v>
      </c>
      <c r="C305" s="34" t="s">
        <v>175</v>
      </c>
      <c r="D305" s="34" t="s">
        <v>16</v>
      </c>
      <c r="E305" s="34" t="s">
        <v>144</v>
      </c>
      <c r="F305" s="34" t="s">
        <v>7</v>
      </c>
      <c r="G305" s="21"/>
      <c r="H305" s="21"/>
      <c r="I305" s="21" t="s">
        <v>38</v>
      </c>
      <c r="J305" s="21" t="s">
        <v>13</v>
      </c>
      <c r="M305" s="12"/>
    </row>
    <row r="306" spans="1:13" ht="18" customHeight="1">
      <c r="A306" s="4">
        <v>305</v>
      </c>
      <c r="B306" s="37">
        <v>37043</v>
      </c>
      <c r="C306" s="34" t="s">
        <v>50</v>
      </c>
      <c r="D306" s="34" t="s">
        <v>161</v>
      </c>
      <c r="E306" s="34" t="s">
        <v>47</v>
      </c>
      <c r="F306" s="34" t="s">
        <v>214</v>
      </c>
      <c r="G306" s="21"/>
      <c r="H306" s="21"/>
      <c r="I306" s="21" t="s">
        <v>26</v>
      </c>
      <c r="J306" s="21" t="s">
        <v>31</v>
      </c>
      <c r="M306" s="12"/>
    </row>
    <row r="307" spans="1:13" ht="18" customHeight="1">
      <c r="A307" s="4">
        <v>306</v>
      </c>
      <c r="B307" s="37">
        <v>37043</v>
      </c>
      <c r="C307" s="34" t="s">
        <v>163</v>
      </c>
      <c r="D307" s="34" t="s">
        <v>17</v>
      </c>
      <c r="E307" s="34" t="s">
        <v>10</v>
      </c>
      <c r="F307" s="34" t="s">
        <v>46</v>
      </c>
      <c r="G307" s="21"/>
      <c r="H307" s="21"/>
      <c r="I307" s="21" t="s">
        <v>37</v>
      </c>
      <c r="J307" s="21" t="s">
        <v>19</v>
      </c>
      <c r="M307" s="12"/>
    </row>
    <row r="308" spans="1:13" ht="18" customHeight="1">
      <c r="A308" s="4">
        <v>307</v>
      </c>
      <c r="B308" s="37">
        <v>37044</v>
      </c>
      <c r="C308" s="34" t="s">
        <v>148</v>
      </c>
      <c r="D308" s="34" t="s">
        <v>29</v>
      </c>
      <c r="E308" s="36" t="s">
        <v>179</v>
      </c>
      <c r="F308" s="34" t="s">
        <v>213</v>
      </c>
      <c r="G308" s="21"/>
      <c r="H308" s="21"/>
      <c r="I308" s="21" t="s">
        <v>8</v>
      </c>
      <c r="J308" s="21" t="s">
        <v>227</v>
      </c>
      <c r="M308" s="12"/>
    </row>
    <row r="309" spans="1:13" ht="18" customHeight="1">
      <c r="A309" s="4">
        <v>308</v>
      </c>
      <c r="B309" s="37">
        <v>37044</v>
      </c>
      <c r="C309" s="34" t="s">
        <v>182</v>
      </c>
      <c r="D309" s="34" t="s">
        <v>185</v>
      </c>
      <c r="E309" s="34" t="s">
        <v>153</v>
      </c>
      <c r="F309" s="34" t="s">
        <v>146</v>
      </c>
      <c r="G309" s="21"/>
      <c r="H309" s="21"/>
      <c r="I309" s="21" t="s">
        <v>228</v>
      </c>
      <c r="J309" s="21" t="s">
        <v>32</v>
      </c>
      <c r="M309" s="12"/>
    </row>
    <row r="310" spans="1:13" ht="18" customHeight="1">
      <c r="A310" s="4">
        <v>309</v>
      </c>
      <c r="B310" s="37">
        <v>37044</v>
      </c>
      <c r="C310" s="34" t="s">
        <v>7</v>
      </c>
      <c r="D310" s="34" t="s">
        <v>166</v>
      </c>
      <c r="E310" s="34" t="s">
        <v>16</v>
      </c>
      <c r="F310" s="34" t="s">
        <v>144</v>
      </c>
      <c r="G310" s="21"/>
      <c r="H310" s="21"/>
      <c r="I310" s="21" t="s">
        <v>38</v>
      </c>
      <c r="J310" s="21" t="s">
        <v>13</v>
      </c>
      <c r="M310" s="12"/>
    </row>
    <row r="311" spans="1:13" ht="18" customHeight="1">
      <c r="A311" s="4">
        <v>310</v>
      </c>
      <c r="B311" s="37">
        <v>37044</v>
      </c>
      <c r="C311" s="34" t="s">
        <v>35</v>
      </c>
      <c r="D311" s="34" t="s">
        <v>72</v>
      </c>
      <c r="E311" s="34" t="s">
        <v>210</v>
      </c>
      <c r="F311" s="34" t="s">
        <v>4</v>
      </c>
      <c r="G311" s="21"/>
      <c r="H311" s="21"/>
      <c r="I311" s="21" t="s">
        <v>14</v>
      </c>
      <c r="J311" s="21" t="s">
        <v>20</v>
      </c>
      <c r="M311" s="12"/>
    </row>
    <row r="312" spans="1:13" ht="18" customHeight="1">
      <c r="A312" s="4">
        <v>311</v>
      </c>
      <c r="B312" s="37">
        <v>37044</v>
      </c>
      <c r="C312" s="34" t="s">
        <v>46</v>
      </c>
      <c r="D312" s="34" t="s">
        <v>168</v>
      </c>
      <c r="E312" s="34" t="s">
        <v>17</v>
      </c>
      <c r="F312" s="34" t="s">
        <v>10</v>
      </c>
      <c r="G312" s="21"/>
      <c r="H312" s="21"/>
      <c r="I312" s="21" t="s">
        <v>37</v>
      </c>
      <c r="J312" s="21" t="s">
        <v>19</v>
      </c>
      <c r="M312" s="12"/>
    </row>
    <row r="313" spans="1:13" ht="18" customHeight="1">
      <c r="A313" s="4">
        <v>312</v>
      </c>
      <c r="B313" s="37">
        <v>37044</v>
      </c>
      <c r="C313" s="34" t="s">
        <v>214</v>
      </c>
      <c r="D313" s="34" t="s">
        <v>47</v>
      </c>
      <c r="E313" s="34" t="s">
        <v>183</v>
      </c>
      <c r="F313" s="34" t="s">
        <v>142</v>
      </c>
      <c r="G313" s="21"/>
      <c r="H313" s="21"/>
      <c r="I313" s="21" t="s">
        <v>26</v>
      </c>
      <c r="J313" s="21" t="s">
        <v>31</v>
      </c>
      <c r="M313" s="12"/>
    </row>
    <row r="314" spans="1:13" ht="18" customHeight="1">
      <c r="A314" s="4">
        <v>313</v>
      </c>
      <c r="B314" s="37">
        <v>37045</v>
      </c>
      <c r="C314" s="34" t="s">
        <v>4</v>
      </c>
      <c r="D314" s="34" t="s">
        <v>6</v>
      </c>
      <c r="E314" s="34" t="s">
        <v>72</v>
      </c>
      <c r="F314" s="34" t="s">
        <v>210</v>
      </c>
      <c r="G314" s="21"/>
      <c r="H314" s="21"/>
      <c r="I314" s="21" t="s">
        <v>14</v>
      </c>
      <c r="J314" s="21" t="s">
        <v>20</v>
      </c>
      <c r="M314" s="12"/>
    </row>
    <row r="315" spans="1:13" ht="18" customHeight="1">
      <c r="A315" s="4">
        <v>314</v>
      </c>
      <c r="B315" s="37">
        <v>37045</v>
      </c>
      <c r="C315" s="34" t="s">
        <v>5</v>
      </c>
      <c r="D315" s="34" t="s">
        <v>213</v>
      </c>
      <c r="E315" s="34" t="s">
        <v>29</v>
      </c>
      <c r="F315" s="34" t="s">
        <v>179</v>
      </c>
      <c r="G315" s="21"/>
      <c r="H315" s="21"/>
      <c r="I315" s="21" t="s">
        <v>8</v>
      </c>
      <c r="J315" s="21" t="s">
        <v>227</v>
      </c>
      <c r="M315" s="12"/>
    </row>
    <row r="316" spans="1:13" ht="18" customHeight="1">
      <c r="A316" s="4">
        <v>315</v>
      </c>
      <c r="B316" s="37">
        <v>37045</v>
      </c>
      <c r="C316" s="34" t="s">
        <v>10</v>
      </c>
      <c r="D316" s="34" t="s">
        <v>163</v>
      </c>
      <c r="E316" s="34" t="s">
        <v>168</v>
      </c>
      <c r="F316" s="34" t="s">
        <v>17</v>
      </c>
      <c r="G316" s="21"/>
      <c r="H316" s="21"/>
      <c r="I316" s="21" t="s">
        <v>37</v>
      </c>
      <c r="J316" s="21" t="s">
        <v>19</v>
      </c>
      <c r="M316" s="12"/>
    </row>
    <row r="317" spans="1:13" ht="18" customHeight="1">
      <c r="A317" s="4">
        <v>316</v>
      </c>
      <c r="B317" s="37">
        <v>37045</v>
      </c>
      <c r="C317" s="34" t="s">
        <v>144</v>
      </c>
      <c r="D317" s="34" t="s">
        <v>175</v>
      </c>
      <c r="E317" s="34" t="s">
        <v>166</v>
      </c>
      <c r="F317" s="34" t="s">
        <v>16</v>
      </c>
      <c r="G317" s="21"/>
      <c r="H317" s="21"/>
      <c r="I317" s="21" t="s">
        <v>38</v>
      </c>
      <c r="J317" s="21" t="s">
        <v>13</v>
      </c>
      <c r="M317" s="12"/>
    </row>
    <row r="318" spans="1:13" ht="18" customHeight="1">
      <c r="A318" s="4">
        <v>317</v>
      </c>
      <c r="B318" s="37">
        <v>37045</v>
      </c>
      <c r="C318" s="34" t="s">
        <v>183</v>
      </c>
      <c r="D318" s="34" t="s">
        <v>142</v>
      </c>
      <c r="E318" s="34" t="s">
        <v>50</v>
      </c>
      <c r="F318" s="34" t="s">
        <v>161</v>
      </c>
      <c r="G318" s="21"/>
      <c r="H318" s="21"/>
      <c r="I318" s="21" t="s">
        <v>26</v>
      </c>
      <c r="J318" s="21" t="s">
        <v>31</v>
      </c>
      <c r="M318" s="12"/>
    </row>
    <row r="319" spans="1:13" ht="18" customHeight="1">
      <c r="A319" s="4">
        <v>318</v>
      </c>
      <c r="B319" s="37">
        <v>37045</v>
      </c>
      <c r="C319" s="34" t="s">
        <v>146</v>
      </c>
      <c r="D319" s="34" t="s">
        <v>173</v>
      </c>
      <c r="E319" s="34" t="s">
        <v>185</v>
      </c>
      <c r="F319" s="34" t="s">
        <v>153</v>
      </c>
      <c r="G319" s="21"/>
      <c r="H319" s="21"/>
      <c r="I319" s="21" t="s">
        <v>228</v>
      </c>
      <c r="J319" s="21" t="s">
        <v>32</v>
      </c>
      <c r="M319" s="12"/>
    </row>
    <row r="320" spans="1:13" ht="18" customHeight="1">
      <c r="A320" s="4">
        <v>319</v>
      </c>
      <c r="B320" s="37">
        <v>37046</v>
      </c>
      <c r="C320" s="34" t="s">
        <v>153</v>
      </c>
      <c r="D320" s="34" t="s">
        <v>182</v>
      </c>
      <c r="E320" s="34" t="s">
        <v>173</v>
      </c>
      <c r="F320" s="34" t="s">
        <v>185</v>
      </c>
      <c r="G320" s="21"/>
      <c r="H320" s="21"/>
      <c r="I320" s="21" t="s">
        <v>228</v>
      </c>
      <c r="J320" s="21" t="s">
        <v>31</v>
      </c>
      <c r="M320" s="12"/>
    </row>
    <row r="321" spans="1:13" ht="18" customHeight="1">
      <c r="A321" s="4">
        <v>320</v>
      </c>
      <c r="B321" s="37">
        <v>37046</v>
      </c>
      <c r="C321" s="34" t="s">
        <v>211</v>
      </c>
      <c r="D321" s="34" t="s">
        <v>131</v>
      </c>
      <c r="E321" s="34" t="s">
        <v>12</v>
      </c>
      <c r="F321" s="34" t="s">
        <v>178</v>
      </c>
      <c r="G321" s="21"/>
      <c r="H321" s="21"/>
      <c r="I321" s="21" t="s">
        <v>8</v>
      </c>
      <c r="J321" s="21" t="s">
        <v>26</v>
      </c>
      <c r="M321" s="12"/>
    </row>
    <row r="322" spans="1:13" ht="18" customHeight="1">
      <c r="A322" s="4">
        <v>321</v>
      </c>
      <c r="B322" s="37">
        <v>37047</v>
      </c>
      <c r="C322" s="34" t="s">
        <v>213</v>
      </c>
      <c r="D322" s="34" t="s">
        <v>12</v>
      </c>
      <c r="E322" s="34" t="s">
        <v>179</v>
      </c>
      <c r="F322" s="34" t="s">
        <v>29</v>
      </c>
      <c r="G322" s="21"/>
      <c r="H322" s="21"/>
      <c r="I322" s="21" t="s">
        <v>8</v>
      </c>
      <c r="J322" s="21" t="s">
        <v>26</v>
      </c>
      <c r="M322" s="12"/>
    </row>
    <row r="323" spans="1:13" ht="18" customHeight="1">
      <c r="A323" s="4">
        <v>322</v>
      </c>
      <c r="B323" s="37">
        <v>37047</v>
      </c>
      <c r="C323" s="34" t="s">
        <v>185</v>
      </c>
      <c r="D323" s="34" t="s">
        <v>146</v>
      </c>
      <c r="E323" s="34" t="s">
        <v>182</v>
      </c>
      <c r="F323" s="34" t="s">
        <v>173</v>
      </c>
      <c r="G323" s="21"/>
      <c r="H323" s="21"/>
      <c r="I323" s="21" t="s">
        <v>228</v>
      </c>
      <c r="J323" s="21" t="s">
        <v>31</v>
      </c>
      <c r="M323" s="12"/>
    </row>
    <row r="324" spans="1:13" ht="18" customHeight="1">
      <c r="A324" s="4">
        <v>323</v>
      </c>
      <c r="B324" s="37">
        <v>37047</v>
      </c>
      <c r="C324" s="34" t="s">
        <v>210</v>
      </c>
      <c r="D324" s="34" t="s">
        <v>233</v>
      </c>
      <c r="E324" s="34" t="s">
        <v>6</v>
      </c>
      <c r="F324" s="34" t="s">
        <v>72</v>
      </c>
      <c r="G324" s="21"/>
      <c r="H324" s="21"/>
      <c r="I324" s="21" t="s">
        <v>13</v>
      </c>
      <c r="J324" s="21" t="s">
        <v>19</v>
      </c>
      <c r="M324" s="12"/>
    </row>
    <row r="325" spans="1:13" ht="18" customHeight="1">
      <c r="A325" s="4">
        <v>324</v>
      </c>
      <c r="B325" s="37">
        <v>37047</v>
      </c>
      <c r="C325" s="34" t="s">
        <v>23</v>
      </c>
      <c r="D325" s="34" t="s">
        <v>183</v>
      </c>
      <c r="E325" s="34" t="s">
        <v>161</v>
      </c>
      <c r="F325" s="34" t="s">
        <v>214</v>
      </c>
      <c r="G325" s="21"/>
      <c r="H325" s="21"/>
      <c r="I325" s="21" t="s">
        <v>227</v>
      </c>
      <c r="J325" s="21" t="s">
        <v>32</v>
      </c>
      <c r="M325" s="12"/>
    </row>
    <row r="326" spans="1:13" ht="18" customHeight="1">
      <c r="A326" s="4">
        <v>325</v>
      </c>
      <c r="B326" s="37">
        <v>37047</v>
      </c>
      <c r="C326" s="34" t="s">
        <v>16</v>
      </c>
      <c r="D326" s="34" t="s">
        <v>218</v>
      </c>
      <c r="E326" s="34" t="s">
        <v>175</v>
      </c>
      <c r="F326" s="34" t="s">
        <v>166</v>
      </c>
      <c r="G326" s="21"/>
      <c r="H326" s="21"/>
      <c r="I326" s="21" t="s">
        <v>37</v>
      </c>
      <c r="J326" s="21" t="s">
        <v>20</v>
      </c>
      <c r="M326" s="12"/>
    </row>
    <row r="327" spans="1:13" ht="18" customHeight="1">
      <c r="A327" s="4">
        <v>326</v>
      </c>
      <c r="B327" s="37">
        <v>37048</v>
      </c>
      <c r="C327" s="34" t="s">
        <v>166</v>
      </c>
      <c r="D327" s="34" t="s">
        <v>144</v>
      </c>
      <c r="E327" s="34" t="s">
        <v>218</v>
      </c>
      <c r="F327" s="34" t="s">
        <v>175</v>
      </c>
      <c r="G327" s="21"/>
      <c r="H327" s="21"/>
      <c r="I327" s="21" t="s">
        <v>37</v>
      </c>
      <c r="J327" s="21" t="s">
        <v>20</v>
      </c>
      <c r="M327" s="12"/>
    </row>
    <row r="328" spans="1:13" ht="18" customHeight="1">
      <c r="A328" s="4">
        <v>327</v>
      </c>
      <c r="B328" s="37">
        <v>37048</v>
      </c>
      <c r="C328" s="34" t="s">
        <v>173</v>
      </c>
      <c r="D328" s="34" t="s">
        <v>153</v>
      </c>
      <c r="E328" s="34" t="s">
        <v>146</v>
      </c>
      <c r="F328" s="34" t="s">
        <v>182</v>
      </c>
      <c r="G328" s="21"/>
      <c r="H328" s="21"/>
      <c r="I328" s="21" t="s">
        <v>228</v>
      </c>
      <c r="J328" s="21" t="s">
        <v>31</v>
      </c>
      <c r="M328" s="12"/>
    </row>
    <row r="329" spans="1:13" ht="18" customHeight="1">
      <c r="A329" s="4">
        <v>328</v>
      </c>
      <c r="B329" s="37">
        <v>37048</v>
      </c>
      <c r="C329" s="34" t="s">
        <v>142</v>
      </c>
      <c r="D329" s="36" t="s">
        <v>214</v>
      </c>
      <c r="E329" s="34" t="s">
        <v>183</v>
      </c>
      <c r="F329" s="34" t="s">
        <v>47</v>
      </c>
      <c r="G329" s="21"/>
      <c r="H329" s="21"/>
      <c r="I329" s="21" t="s">
        <v>227</v>
      </c>
      <c r="J329" s="21" t="s">
        <v>32</v>
      </c>
      <c r="M329" s="12"/>
    </row>
    <row r="330" spans="1:13" ht="18" customHeight="1">
      <c r="A330" s="4">
        <v>329</v>
      </c>
      <c r="B330" s="37">
        <v>37049</v>
      </c>
      <c r="C330" s="36" t="s">
        <v>161</v>
      </c>
      <c r="D330" s="34" t="s">
        <v>23</v>
      </c>
      <c r="E330" s="34" t="s">
        <v>214</v>
      </c>
      <c r="F330" s="34" t="s">
        <v>183</v>
      </c>
      <c r="G330" s="21"/>
      <c r="H330" s="21"/>
      <c r="I330" s="21" t="s">
        <v>227</v>
      </c>
      <c r="J330" s="21" t="s">
        <v>32</v>
      </c>
      <c r="M330" s="13"/>
    </row>
    <row r="331" spans="1:13" ht="18" customHeight="1">
      <c r="A331" s="4">
        <v>330</v>
      </c>
      <c r="B331" s="37">
        <v>37049</v>
      </c>
      <c r="C331" s="34" t="s">
        <v>175</v>
      </c>
      <c r="D331" s="34" t="s">
        <v>16</v>
      </c>
      <c r="E331" s="34" t="s">
        <v>144</v>
      </c>
      <c r="F331" s="34" t="s">
        <v>218</v>
      </c>
      <c r="G331" s="21"/>
      <c r="H331" s="21"/>
      <c r="I331" s="21" t="s">
        <v>37</v>
      </c>
      <c r="J331" s="21" t="s">
        <v>20</v>
      </c>
      <c r="M331" s="12"/>
    </row>
    <row r="332" spans="1:13" ht="18" customHeight="1">
      <c r="A332" s="4">
        <v>331</v>
      </c>
      <c r="B332" s="37">
        <v>37049</v>
      </c>
      <c r="C332" s="34" t="s">
        <v>163</v>
      </c>
      <c r="D332" s="34" t="s">
        <v>17</v>
      </c>
      <c r="E332" s="34" t="s">
        <v>10</v>
      </c>
      <c r="F332" s="34" t="s">
        <v>231</v>
      </c>
      <c r="G332" s="21"/>
      <c r="H332" s="21"/>
      <c r="I332" s="21" t="s">
        <v>38</v>
      </c>
      <c r="J332" s="21" t="s">
        <v>14</v>
      </c>
      <c r="M332" s="12"/>
    </row>
    <row r="333" spans="1:13" ht="18" customHeight="1">
      <c r="A333" s="4">
        <v>332</v>
      </c>
      <c r="B333" s="37">
        <v>37050</v>
      </c>
      <c r="C333" s="34" t="s">
        <v>47</v>
      </c>
      <c r="D333" s="34" t="s">
        <v>142</v>
      </c>
      <c r="E333" s="34" t="s">
        <v>229</v>
      </c>
      <c r="F333" s="34" t="s">
        <v>214</v>
      </c>
      <c r="G333" s="21"/>
      <c r="H333" s="21"/>
      <c r="I333" s="21" t="s">
        <v>26</v>
      </c>
      <c r="J333" s="21" t="s">
        <v>228</v>
      </c>
      <c r="M333" s="12"/>
    </row>
    <row r="334" spans="1:13" ht="18" customHeight="1">
      <c r="A334" s="4">
        <v>333</v>
      </c>
      <c r="B334" s="37">
        <v>37051</v>
      </c>
      <c r="C334" s="34" t="s">
        <v>35</v>
      </c>
      <c r="D334" s="34" t="s">
        <v>175</v>
      </c>
      <c r="E334" s="34" t="s">
        <v>16</v>
      </c>
      <c r="F334" s="34" t="s">
        <v>4</v>
      </c>
      <c r="G334" s="21"/>
      <c r="H334" s="21"/>
      <c r="I334" s="21" t="s">
        <v>37</v>
      </c>
      <c r="J334" s="21" t="s">
        <v>38</v>
      </c>
      <c r="M334" s="12"/>
    </row>
    <row r="335" spans="1:13" ht="18" customHeight="1">
      <c r="A335" s="4">
        <v>334</v>
      </c>
      <c r="B335" s="37">
        <v>37051</v>
      </c>
      <c r="C335" s="34" t="s">
        <v>46</v>
      </c>
      <c r="D335" s="34" t="s">
        <v>166</v>
      </c>
      <c r="E335" s="34" t="s">
        <v>21</v>
      </c>
      <c r="F335" s="34" t="s">
        <v>10</v>
      </c>
      <c r="G335" s="21"/>
      <c r="H335" s="21"/>
      <c r="I335" s="21" t="s">
        <v>19</v>
      </c>
      <c r="J335" s="21" t="s">
        <v>14</v>
      </c>
      <c r="M335" s="12"/>
    </row>
    <row r="336" spans="1:13" ht="18" customHeight="1">
      <c r="A336" s="4">
        <v>335</v>
      </c>
      <c r="B336" s="37">
        <v>37051</v>
      </c>
      <c r="C336" s="34" t="s">
        <v>218</v>
      </c>
      <c r="D336" s="34" t="s">
        <v>168</v>
      </c>
      <c r="E336" s="34" t="s">
        <v>210</v>
      </c>
      <c r="F336" s="34" t="s">
        <v>144</v>
      </c>
      <c r="G336" s="21"/>
      <c r="H336" s="21"/>
      <c r="I336" s="21" t="s">
        <v>20</v>
      </c>
      <c r="J336" s="21" t="s">
        <v>13</v>
      </c>
      <c r="M336" s="12"/>
    </row>
    <row r="337" spans="1:13" ht="18" customHeight="1">
      <c r="A337" s="4">
        <v>336</v>
      </c>
      <c r="B337" s="37">
        <v>37051</v>
      </c>
      <c r="C337" s="34" t="s">
        <v>146</v>
      </c>
      <c r="D337" s="34" t="s">
        <v>185</v>
      </c>
      <c r="E337" s="34" t="s">
        <v>153</v>
      </c>
      <c r="F337" s="34" t="s">
        <v>182</v>
      </c>
      <c r="G337" s="21"/>
      <c r="H337" s="21"/>
      <c r="I337" s="21" t="s">
        <v>227</v>
      </c>
      <c r="J337" s="21" t="s">
        <v>31</v>
      </c>
      <c r="M337" s="12"/>
    </row>
    <row r="338" spans="1:13" ht="18" customHeight="1">
      <c r="A338" s="4">
        <v>337</v>
      </c>
      <c r="B338" s="37">
        <v>37051</v>
      </c>
      <c r="C338" s="34" t="s">
        <v>214</v>
      </c>
      <c r="D338" s="34" t="s">
        <v>161</v>
      </c>
      <c r="E338" s="34" t="s">
        <v>44</v>
      </c>
      <c r="F338" s="34" t="s">
        <v>142</v>
      </c>
      <c r="G338" s="21"/>
      <c r="H338" s="21"/>
      <c r="I338" s="21" t="s">
        <v>26</v>
      </c>
      <c r="J338" s="21" t="s">
        <v>228</v>
      </c>
      <c r="M338" s="12"/>
    </row>
    <row r="339" spans="1:13" ht="18" customHeight="1">
      <c r="A339" s="4">
        <v>338</v>
      </c>
      <c r="B339" s="37">
        <v>37051</v>
      </c>
      <c r="C339" s="34" t="s">
        <v>12</v>
      </c>
      <c r="D339" s="34" t="s">
        <v>5</v>
      </c>
      <c r="E339" s="34" t="s">
        <v>213</v>
      </c>
      <c r="F339" s="34" t="s">
        <v>131</v>
      </c>
      <c r="G339" s="21"/>
      <c r="H339" s="21"/>
      <c r="I339" s="21" t="s">
        <v>32</v>
      </c>
      <c r="J339" s="21" t="s">
        <v>8</v>
      </c>
      <c r="M339" s="12"/>
    </row>
    <row r="340" spans="1:13" ht="18" customHeight="1">
      <c r="A340" s="4">
        <v>339</v>
      </c>
      <c r="B340" s="37">
        <v>37052</v>
      </c>
      <c r="C340" s="34" t="s">
        <v>182</v>
      </c>
      <c r="D340" s="34" t="s">
        <v>173</v>
      </c>
      <c r="E340" s="34" t="s">
        <v>185</v>
      </c>
      <c r="F340" s="34" t="s">
        <v>153</v>
      </c>
      <c r="G340" s="21"/>
      <c r="H340" s="21"/>
      <c r="I340" s="21" t="s">
        <v>227</v>
      </c>
      <c r="J340" s="21" t="s">
        <v>31</v>
      </c>
      <c r="M340" s="12"/>
    </row>
    <row r="341" spans="1:13" ht="18" customHeight="1">
      <c r="A341" s="4">
        <v>340</v>
      </c>
      <c r="B341" s="37">
        <v>37052</v>
      </c>
      <c r="C341" s="34" t="s">
        <v>4</v>
      </c>
      <c r="D341" s="34" t="s">
        <v>163</v>
      </c>
      <c r="E341" s="34" t="s">
        <v>175</v>
      </c>
      <c r="F341" s="34" t="s">
        <v>16</v>
      </c>
      <c r="G341" s="21"/>
      <c r="H341" s="21"/>
      <c r="I341" s="21" t="s">
        <v>37</v>
      </c>
      <c r="J341" s="21" t="s">
        <v>38</v>
      </c>
      <c r="M341" s="12"/>
    </row>
    <row r="342" spans="1:13" ht="18" customHeight="1">
      <c r="A342" s="4">
        <v>341</v>
      </c>
      <c r="B342" s="37">
        <v>37052</v>
      </c>
      <c r="C342" s="34" t="s">
        <v>29</v>
      </c>
      <c r="D342" s="34" t="s">
        <v>213</v>
      </c>
      <c r="E342" s="34" t="s">
        <v>211</v>
      </c>
      <c r="F342" s="34" t="s">
        <v>148</v>
      </c>
      <c r="G342" s="21"/>
      <c r="H342" s="21"/>
      <c r="I342" s="21" t="s">
        <v>32</v>
      </c>
      <c r="J342" s="21" t="s">
        <v>8</v>
      </c>
      <c r="M342" s="12"/>
    </row>
    <row r="343" spans="1:13" ht="18" customHeight="1">
      <c r="A343" s="4">
        <v>342</v>
      </c>
      <c r="B343" s="37">
        <v>37052</v>
      </c>
      <c r="C343" s="34" t="s">
        <v>144</v>
      </c>
      <c r="D343" s="34" t="s">
        <v>49</v>
      </c>
      <c r="E343" s="34" t="s">
        <v>168</v>
      </c>
      <c r="F343" s="34" t="s">
        <v>210</v>
      </c>
      <c r="G343" s="21"/>
      <c r="H343" s="21"/>
      <c r="I343" s="21" t="s">
        <v>20</v>
      </c>
      <c r="J343" s="21" t="s">
        <v>13</v>
      </c>
      <c r="M343" s="12"/>
    </row>
    <row r="344" spans="1:13" ht="18" customHeight="1">
      <c r="A344" s="4">
        <v>343</v>
      </c>
      <c r="B344" s="37">
        <v>37052</v>
      </c>
      <c r="C344" s="34" t="s">
        <v>183</v>
      </c>
      <c r="D344" s="34" t="s">
        <v>47</v>
      </c>
      <c r="E344" s="34" t="s">
        <v>142</v>
      </c>
      <c r="F344" s="34" t="s">
        <v>161</v>
      </c>
      <c r="G344" s="21"/>
      <c r="H344" s="21"/>
      <c r="I344" s="21" t="s">
        <v>26</v>
      </c>
      <c r="J344" s="21" t="s">
        <v>228</v>
      </c>
      <c r="M344" s="12"/>
    </row>
    <row r="345" spans="1:13" ht="18" customHeight="1">
      <c r="A345" s="4">
        <v>344</v>
      </c>
      <c r="B345" s="37">
        <v>37053</v>
      </c>
      <c r="C345" s="34" t="s">
        <v>5</v>
      </c>
      <c r="D345" s="34" t="s">
        <v>148</v>
      </c>
      <c r="E345" s="34" t="s">
        <v>179</v>
      </c>
      <c r="F345" s="34" t="s">
        <v>23</v>
      </c>
      <c r="G345" s="21"/>
      <c r="H345" s="21"/>
      <c r="I345" s="21" t="s">
        <v>31</v>
      </c>
      <c r="J345" s="21" t="s">
        <v>8</v>
      </c>
      <c r="M345" s="12"/>
    </row>
    <row r="346" spans="1:13" ht="18" customHeight="1">
      <c r="A346" s="4">
        <v>345</v>
      </c>
      <c r="B346" s="37">
        <v>37053</v>
      </c>
      <c r="C346" s="34" t="s">
        <v>131</v>
      </c>
      <c r="D346" s="34" t="s">
        <v>12</v>
      </c>
      <c r="E346" s="34" t="s">
        <v>29</v>
      </c>
      <c r="F346" s="34" t="s">
        <v>178</v>
      </c>
      <c r="G346" s="21"/>
      <c r="H346" s="21"/>
      <c r="I346" s="21" t="s">
        <v>32</v>
      </c>
      <c r="J346" s="21" t="s">
        <v>26</v>
      </c>
      <c r="M346" s="12"/>
    </row>
    <row r="347" spans="1:13" ht="18" customHeight="1">
      <c r="A347" s="4">
        <v>346</v>
      </c>
      <c r="B347" s="37">
        <v>37054</v>
      </c>
      <c r="C347" s="34" t="s">
        <v>72</v>
      </c>
      <c r="D347" s="34" t="s">
        <v>46</v>
      </c>
      <c r="E347" s="34" t="s">
        <v>22</v>
      </c>
      <c r="F347" s="34" t="s">
        <v>166</v>
      </c>
      <c r="G347" s="21"/>
      <c r="H347" s="21"/>
      <c r="I347" s="21" t="s">
        <v>38</v>
      </c>
      <c r="J347" s="21" t="s">
        <v>20</v>
      </c>
      <c r="M347" s="12"/>
    </row>
    <row r="348" spans="1:13" ht="18" customHeight="1">
      <c r="A348" s="4">
        <v>347</v>
      </c>
      <c r="B348" s="37">
        <v>37054</v>
      </c>
      <c r="C348" s="34" t="s">
        <v>213</v>
      </c>
      <c r="D348" s="34" t="s">
        <v>29</v>
      </c>
      <c r="E348" s="34" t="s">
        <v>238</v>
      </c>
      <c r="F348" s="34" t="s">
        <v>12</v>
      </c>
      <c r="G348" s="21"/>
      <c r="H348" s="21"/>
      <c r="I348" s="21" t="s">
        <v>32</v>
      </c>
      <c r="J348" s="21" t="s">
        <v>26</v>
      </c>
      <c r="M348" s="12"/>
    </row>
    <row r="349" spans="1:13" ht="18" customHeight="1">
      <c r="A349" s="4">
        <v>348</v>
      </c>
      <c r="B349" s="37">
        <v>37054</v>
      </c>
      <c r="C349" s="34" t="s">
        <v>210</v>
      </c>
      <c r="D349" s="34" t="s">
        <v>7</v>
      </c>
      <c r="E349" s="34" t="s">
        <v>49</v>
      </c>
      <c r="F349" s="34" t="s">
        <v>168</v>
      </c>
      <c r="G349" s="21"/>
      <c r="H349" s="21"/>
      <c r="I349" s="21" t="s">
        <v>13</v>
      </c>
      <c r="J349" s="21" t="s">
        <v>14</v>
      </c>
      <c r="M349" s="12"/>
    </row>
    <row r="350" spans="1:13" ht="18" customHeight="1">
      <c r="A350" s="4">
        <v>349</v>
      </c>
      <c r="B350" s="37">
        <v>37054</v>
      </c>
      <c r="C350" s="34" t="s">
        <v>23</v>
      </c>
      <c r="D350" s="34" t="s">
        <v>179</v>
      </c>
      <c r="E350" s="34" t="s">
        <v>148</v>
      </c>
      <c r="F350" s="34" t="s">
        <v>211</v>
      </c>
      <c r="G350" s="21"/>
      <c r="H350" s="21"/>
      <c r="I350" s="21" t="s">
        <v>31</v>
      </c>
      <c r="J350" s="21" t="s">
        <v>8</v>
      </c>
      <c r="M350" s="12"/>
    </row>
    <row r="351" spans="1:13" ht="18" customHeight="1">
      <c r="A351" s="4">
        <v>350</v>
      </c>
      <c r="B351" s="37">
        <v>37054</v>
      </c>
      <c r="C351" s="34" t="s">
        <v>142</v>
      </c>
      <c r="D351" s="34" t="s">
        <v>183</v>
      </c>
      <c r="E351" s="34" t="s">
        <v>47</v>
      </c>
      <c r="F351" s="34" t="s">
        <v>214</v>
      </c>
      <c r="G351" s="21"/>
      <c r="H351" s="21"/>
      <c r="I351" s="21" t="s">
        <v>228</v>
      </c>
      <c r="J351" s="21" t="s">
        <v>227</v>
      </c>
      <c r="M351" s="12"/>
    </row>
    <row r="352" spans="1:13" ht="18" customHeight="1">
      <c r="A352" s="4">
        <v>351</v>
      </c>
      <c r="B352" s="37">
        <v>37054</v>
      </c>
      <c r="C352" s="34" t="s">
        <v>16</v>
      </c>
      <c r="D352" s="34" t="s">
        <v>35</v>
      </c>
      <c r="E352" s="34" t="s">
        <v>163</v>
      </c>
      <c r="F352" s="34" t="s">
        <v>175</v>
      </c>
      <c r="G352" s="21"/>
      <c r="H352" s="21"/>
      <c r="I352" s="21" t="s">
        <v>19</v>
      </c>
      <c r="J352" s="21" t="s">
        <v>37</v>
      </c>
      <c r="M352" s="12"/>
    </row>
    <row r="353" spans="1:13" ht="18" customHeight="1">
      <c r="A353" s="4">
        <v>352</v>
      </c>
      <c r="B353" s="37">
        <v>37055</v>
      </c>
      <c r="C353" s="34" t="s">
        <v>166</v>
      </c>
      <c r="D353" s="34" t="s">
        <v>10</v>
      </c>
      <c r="E353" s="34" t="s">
        <v>46</v>
      </c>
      <c r="F353" s="34" t="s">
        <v>22</v>
      </c>
      <c r="G353" s="21"/>
      <c r="H353" s="21"/>
      <c r="I353" s="21" t="s">
        <v>38</v>
      </c>
      <c r="J353" s="21" t="s">
        <v>20</v>
      </c>
      <c r="M353" s="12"/>
    </row>
    <row r="354" spans="1:13" ht="18" customHeight="1">
      <c r="A354" s="4">
        <v>353</v>
      </c>
      <c r="B354" s="37">
        <v>37055</v>
      </c>
      <c r="C354" s="34" t="s">
        <v>148</v>
      </c>
      <c r="D354" s="34" t="s">
        <v>131</v>
      </c>
      <c r="E354" s="34" t="s">
        <v>211</v>
      </c>
      <c r="F354" s="34" t="s">
        <v>29</v>
      </c>
      <c r="G354" s="21"/>
      <c r="H354" s="21"/>
      <c r="I354" s="21" t="s">
        <v>31</v>
      </c>
      <c r="J354" s="21" t="s">
        <v>8</v>
      </c>
      <c r="M354" s="12"/>
    </row>
    <row r="355" spans="1:13" ht="18" customHeight="1">
      <c r="A355" s="4">
        <v>354</v>
      </c>
      <c r="B355" s="37">
        <v>37055</v>
      </c>
      <c r="C355" s="34" t="s">
        <v>161</v>
      </c>
      <c r="D355" s="34" t="s">
        <v>214</v>
      </c>
      <c r="E355" s="34" t="s">
        <v>183</v>
      </c>
      <c r="F355" s="34" t="s">
        <v>47</v>
      </c>
      <c r="G355" s="21"/>
      <c r="H355" s="21"/>
      <c r="I355" s="21" t="s">
        <v>228</v>
      </c>
      <c r="J355" s="21" t="s">
        <v>227</v>
      </c>
      <c r="M355" s="12"/>
    </row>
    <row r="356" spans="1:13" ht="18" customHeight="1">
      <c r="A356" s="4">
        <v>355</v>
      </c>
      <c r="B356" s="37">
        <v>37055</v>
      </c>
      <c r="C356" s="34" t="s">
        <v>175</v>
      </c>
      <c r="D356" s="34" t="s">
        <v>4</v>
      </c>
      <c r="E356" s="34" t="s">
        <v>35</v>
      </c>
      <c r="F356" s="34" t="s">
        <v>163</v>
      </c>
      <c r="G356" s="21"/>
      <c r="H356" s="21"/>
      <c r="I356" s="21" t="s">
        <v>19</v>
      </c>
      <c r="J356" s="21" t="s">
        <v>37</v>
      </c>
      <c r="M356" s="12"/>
    </row>
    <row r="357" spans="1:13" ht="18" customHeight="1">
      <c r="A357" s="4">
        <v>356</v>
      </c>
      <c r="B357" s="37">
        <v>37055</v>
      </c>
      <c r="C357" s="34" t="s">
        <v>168</v>
      </c>
      <c r="D357" s="34" t="s">
        <v>144</v>
      </c>
      <c r="E357" s="34" t="s">
        <v>7</v>
      </c>
      <c r="F357" s="34" t="s">
        <v>49</v>
      </c>
      <c r="G357" s="21"/>
      <c r="H357" s="21"/>
      <c r="I357" s="21" t="s">
        <v>13</v>
      </c>
      <c r="J357" s="21" t="s">
        <v>14</v>
      </c>
      <c r="M357" s="12"/>
    </row>
    <row r="358" spans="1:13" ht="18" customHeight="1">
      <c r="A358" s="4">
        <v>357</v>
      </c>
      <c r="B358" s="37">
        <v>37056</v>
      </c>
      <c r="C358" s="34" t="s">
        <v>22</v>
      </c>
      <c r="D358" s="34" t="s">
        <v>72</v>
      </c>
      <c r="E358" s="34" t="s">
        <v>10</v>
      </c>
      <c r="F358" s="34" t="s">
        <v>46</v>
      </c>
      <c r="G358" s="21"/>
      <c r="H358" s="21"/>
      <c r="I358" s="21" t="s">
        <v>38</v>
      </c>
      <c r="J358" s="21" t="s">
        <v>20</v>
      </c>
      <c r="M358" s="12"/>
    </row>
    <row r="359" spans="1:13" ht="18" customHeight="1">
      <c r="A359" s="4">
        <v>358</v>
      </c>
      <c r="B359" s="37">
        <v>37057</v>
      </c>
      <c r="C359" s="34" t="s">
        <v>7</v>
      </c>
      <c r="D359" s="34" t="s">
        <v>168</v>
      </c>
      <c r="E359" s="34" t="s">
        <v>210</v>
      </c>
      <c r="F359" s="34" t="s">
        <v>144</v>
      </c>
      <c r="G359" s="21"/>
      <c r="H359" s="21"/>
      <c r="I359" s="21" t="s">
        <v>14</v>
      </c>
      <c r="J359" s="21" t="s">
        <v>19</v>
      </c>
      <c r="M359" s="12"/>
    </row>
    <row r="360" spans="1:13" ht="18" customHeight="1">
      <c r="A360" s="4">
        <v>359</v>
      </c>
      <c r="B360" s="37">
        <v>37057</v>
      </c>
      <c r="C360" s="34" t="s">
        <v>153</v>
      </c>
      <c r="D360" s="34" t="s">
        <v>24</v>
      </c>
      <c r="E360" s="34" t="s">
        <v>173</v>
      </c>
      <c r="F360" s="34" t="s">
        <v>185</v>
      </c>
      <c r="G360" s="21"/>
      <c r="H360" s="21"/>
      <c r="I360" s="21" t="s">
        <v>227</v>
      </c>
      <c r="J360" s="21" t="s">
        <v>26</v>
      </c>
      <c r="M360" s="12"/>
    </row>
    <row r="361" spans="1:13" ht="18" customHeight="1">
      <c r="A361" s="4">
        <v>360</v>
      </c>
      <c r="B361" s="37">
        <v>37057</v>
      </c>
      <c r="C361" s="34" t="s">
        <v>46</v>
      </c>
      <c r="D361" s="34" t="s">
        <v>166</v>
      </c>
      <c r="E361" s="34" t="s">
        <v>4</v>
      </c>
      <c r="F361" s="34" t="s">
        <v>10</v>
      </c>
      <c r="G361" s="21"/>
      <c r="H361" s="21"/>
      <c r="I361" s="21" t="s">
        <v>20</v>
      </c>
      <c r="J361" s="21" t="s">
        <v>37</v>
      </c>
      <c r="M361" s="12"/>
    </row>
    <row r="362" spans="1:13" ht="18" customHeight="1">
      <c r="A362" s="4">
        <v>361</v>
      </c>
      <c r="B362" s="37">
        <v>37057</v>
      </c>
      <c r="C362" s="34" t="s">
        <v>163</v>
      </c>
      <c r="D362" s="34" t="s">
        <v>231</v>
      </c>
      <c r="E362" s="34" t="s">
        <v>72</v>
      </c>
      <c r="F362" s="34" t="s">
        <v>35</v>
      </c>
      <c r="G362" s="21"/>
      <c r="H362" s="21"/>
      <c r="I362" s="21" t="s">
        <v>38</v>
      </c>
      <c r="J362" s="21" t="s">
        <v>13</v>
      </c>
      <c r="M362" s="12"/>
    </row>
    <row r="363" spans="1:13" ht="18" customHeight="1">
      <c r="A363" s="4">
        <v>362</v>
      </c>
      <c r="B363" s="37">
        <v>37058</v>
      </c>
      <c r="C363" s="34" t="s">
        <v>35</v>
      </c>
      <c r="D363" s="34" t="s">
        <v>175</v>
      </c>
      <c r="E363" s="34" t="s">
        <v>231</v>
      </c>
      <c r="F363" s="34" t="s">
        <v>72</v>
      </c>
      <c r="G363" s="21"/>
      <c r="H363" s="21"/>
      <c r="I363" s="21" t="s">
        <v>38</v>
      </c>
      <c r="J363" s="21" t="s">
        <v>13</v>
      </c>
      <c r="M363" s="12"/>
    </row>
    <row r="364" spans="1:13" ht="18" customHeight="1">
      <c r="A364" s="4">
        <v>363</v>
      </c>
      <c r="B364" s="37">
        <v>37058</v>
      </c>
      <c r="C364" s="34" t="s">
        <v>211</v>
      </c>
      <c r="D364" s="34" t="s">
        <v>148</v>
      </c>
      <c r="E364" s="34" t="s">
        <v>131</v>
      </c>
      <c r="F364" s="34" t="s">
        <v>213</v>
      </c>
      <c r="G364" s="21"/>
      <c r="H364" s="21"/>
      <c r="I364" s="21" t="s">
        <v>31</v>
      </c>
      <c r="J364" s="21" t="s">
        <v>32</v>
      </c>
      <c r="M364" s="12"/>
    </row>
    <row r="365" spans="1:13" ht="18" customHeight="1">
      <c r="A365" s="4">
        <v>364</v>
      </c>
      <c r="B365" s="37">
        <v>37058</v>
      </c>
      <c r="C365" s="34" t="s">
        <v>10</v>
      </c>
      <c r="D365" s="34" t="s">
        <v>22</v>
      </c>
      <c r="E365" s="34" t="s">
        <v>166</v>
      </c>
      <c r="F365" s="34" t="s">
        <v>4</v>
      </c>
      <c r="G365" s="21"/>
      <c r="H365" s="21"/>
      <c r="I365" s="21" t="s">
        <v>20</v>
      </c>
      <c r="J365" s="21" t="s">
        <v>37</v>
      </c>
      <c r="M365" s="12"/>
    </row>
    <row r="366" spans="1:13" ht="18" customHeight="1">
      <c r="A366" s="4">
        <v>365</v>
      </c>
      <c r="B366" s="37">
        <v>37058</v>
      </c>
      <c r="C366" s="34" t="s">
        <v>185</v>
      </c>
      <c r="D366" s="34" t="s">
        <v>182</v>
      </c>
      <c r="E366" s="34" t="s">
        <v>146</v>
      </c>
      <c r="F366" s="34" t="s">
        <v>142</v>
      </c>
      <c r="G366" s="21"/>
      <c r="H366" s="21"/>
      <c r="I366" s="21" t="s">
        <v>227</v>
      </c>
      <c r="J366" s="21" t="s">
        <v>26</v>
      </c>
      <c r="M366" s="12"/>
    </row>
    <row r="367" spans="1:13" ht="18" customHeight="1">
      <c r="A367" s="4">
        <v>366</v>
      </c>
      <c r="B367" s="37">
        <v>37058</v>
      </c>
      <c r="C367" s="34" t="s">
        <v>144</v>
      </c>
      <c r="D367" s="34" t="s">
        <v>49</v>
      </c>
      <c r="E367" s="34" t="s">
        <v>168</v>
      </c>
      <c r="F367" s="34" t="s">
        <v>210</v>
      </c>
      <c r="G367" s="21"/>
      <c r="H367" s="21"/>
      <c r="I367" s="21" t="s">
        <v>14</v>
      </c>
      <c r="J367" s="21" t="s">
        <v>19</v>
      </c>
      <c r="M367" s="12"/>
    </row>
    <row r="368" spans="1:13" ht="18" customHeight="1">
      <c r="A368" s="4">
        <v>367</v>
      </c>
      <c r="B368" s="37">
        <v>37058</v>
      </c>
      <c r="C368" s="34" t="s">
        <v>12</v>
      </c>
      <c r="D368" s="34" t="s">
        <v>5</v>
      </c>
      <c r="E368" s="36" t="s">
        <v>23</v>
      </c>
      <c r="F368" s="34" t="s">
        <v>179</v>
      </c>
      <c r="G368" s="21"/>
      <c r="H368" s="21"/>
      <c r="I368" s="21" t="s">
        <v>8</v>
      </c>
      <c r="J368" s="21" t="s">
        <v>228</v>
      </c>
      <c r="M368" s="12"/>
    </row>
    <row r="369" spans="1:13" ht="18" customHeight="1">
      <c r="A369" s="4">
        <v>368</v>
      </c>
      <c r="B369" s="37">
        <v>37059</v>
      </c>
      <c r="C369" s="34" t="s">
        <v>4</v>
      </c>
      <c r="D369" s="34" t="s">
        <v>46</v>
      </c>
      <c r="E369" s="34" t="s">
        <v>22</v>
      </c>
      <c r="F369" s="34" t="s">
        <v>166</v>
      </c>
      <c r="G369" s="21"/>
      <c r="H369" s="21"/>
      <c r="I369" s="21" t="s">
        <v>20</v>
      </c>
      <c r="J369" s="21" t="s">
        <v>37</v>
      </c>
      <c r="M369" s="12"/>
    </row>
    <row r="370" spans="1:13" ht="18" customHeight="1">
      <c r="A370" s="4">
        <v>369</v>
      </c>
      <c r="B370" s="37">
        <v>37059</v>
      </c>
      <c r="C370" s="34" t="s">
        <v>72</v>
      </c>
      <c r="D370" s="34" t="s">
        <v>163</v>
      </c>
      <c r="E370" s="34" t="s">
        <v>175</v>
      </c>
      <c r="F370" s="34" t="s">
        <v>231</v>
      </c>
      <c r="G370" s="21"/>
      <c r="H370" s="21"/>
      <c r="I370" s="21" t="s">
        <v>38</v>
      </c>
      <c r="J370" s="21" t="s">
        <v>13</v>
      </c>
      <c r="M370" s="12"/>
    </row>
    <row r="371" spans="1:13" ht="18" customHeight="1">
      <c r="A371" s="4">
        <v>370</v>
      </c>
      <c r="B371" s="37">
        <v>37059</v>
      </c>
      <c r="C371" s="34" t="s">
        <v>173</v>
      </c>
      <c r="D371" s="34" t="s">
        <v>146</v>
      </c>
      <c r="E371" s="34" t="s">
        <v>182</v>
      </c>
      <c r="F371" s="34" t="s">
        <v>47</v>
      </c>
      <c r="G371" s="21"/>
      <c r="H371" s="21"/>
      <c r="I371" s="21" t="s">
        <v>227</v>
      </c>
      <c r="J371" s="21" t="s">
        <v>26</v>
      </c>
      <c r="M371" s="12"/>
    </row>
    <row r="372" spans="1:13" ht="18" customHeight="1">
      <c r="A372" s="4">
        <v>371</v>
      </c>
      <c r="B372" s="37">
        <v>37059</v>
      </c>
      <c r="C372" s="34" t="s">
        <v>29</v>
      </c>
      <c r="D372" s="34" t="s">
        <v>213</v>
      </c>
      <c r="E372" s="34" t="s">
        <v>148</v>
      </c>
      <c r="F372" s="34" t="s">
        <v>131</v>
      </c>
      <c r="G372" s="21"/>
      <c r="H372" s="21"/>
      <c r="I372" s="21" t="s">
        <v>31</v>
      </c>
      <c r="J372" s="21" t="s">
        <v>32</v>
      </c>
      <c r="M372" s="12"/>
    </row>
    <row r="373" spans="1:13" ht="18" customHeight="1">
      <c r="A373" s="4">
        <v>372</v>
      </c>
      <c r="B373" s="37">
        <v>37059</v>
      </c>
      <c r="C373" s="34" t="s">
        <v>210</v>
      </c>
      <c r="D373" s="34" t="s">
        <v>7</v>
      </c>
      <c r="E373" s="34" t="s">
        <v>49</v>
      </c>
      <c r="F373" s="34" t="s">
        <v>168</v>
      </c>
      <c r="G373" s="21"/>
      <c r="H373" s="21"/>
      <c r="I373" s="21" t="s">
        <v>14</v>
      </c>
      <c r="J373" s="21" t="s">
        <v>19</v>
      </c>
      <c r="M373" s="12"/>
    </row>
    <row r="374" spans="1:13" ht="18" customHeight="1">
      <c r="A374" s="4">
        <v>373</v>
      </c>
      <c r="B374" s="37">
        <v>37059</v>
      </c>
      <c r="C374" s="34" t="s">
        <v>238</v>
      </c>
      <c r="D374" s="34" t="s">
        <v>179</v>
      </c>
      <c r="E374" s="34" t="s">
        <v>12</v>
      </c>
      <c r="F374" s="34" t="s">
        <v>23</v>
      </c>
      <c r="G374" s="21"/>
      <c r="H374" s="21"/>
      <c r="I374" s="21" t="s">
        <v>8</v>
      </c>
      <c r="J374" s="21" t="s">
        <v>228</v>
      </c>
      <c r="M374" s="12"/>
    </row>
    <row r="375" spans="1:13" ht="18" customHeight="1">
      <c r="A375" s="4">
        <v>374</v>
      </c>
      <c r="B375" s="37">
        <v>37060</v>
      </c>
      <c r="C375" s="34" t="s">
        <v>47</v>
      </c>
      <c r="D375" s="36" t="s">
        <v>44</v>
      </c>
      <c r="E375" s="34" t="s">
        <v>153</v>
      </c>
      <c r="F375" s="34" t="s">
        <v>182</v>
      </c>
      <c r="G375" s="21"/>
      <c r="H375" s="21"/>
      <c r="I375" s="21" t="s">
        <v>26</v>
      </c>
      <c r="J375" s="21" t="s">
        <v>8</v>
      </c>
      <c r="M375" s="12"/>
    </row>
    <row r="376" spans="1:13" ht="18" customHeight="1">
      <c r="A376" s="4">
        <v>375</v>
      </c>
      <c r="B376" s="37">
        <v>37060</v>
      </c>
      <c r="C376" s="34" t="s">
        <v>5</v>
      </c>
      <c r="D376" s="34" t="s">
        <v>12</v>
      </c>
      <c r="E376" s="34" t="s">
        <v>213</v>
      </c>
      <c r="F376" s="34" t="s">
        <v>148</v>
      </c>
      <c r="G376" s="21"/>
      <c r="H376" s="21"/>
      <c r="I376" s="21" t="s">
        <v>32</v>
      </c>
      <c r="J376" s="21" t="s">
        <v>227</v>
      </c>
      <c r="M376" s="12"/>
    </row>
    <row r="377" spans="1:13" ht="18" customHeight="1">
      <c r="A377" s="4">
        <v>376</v>
      </c>
      <c r="B377" s="37">
        <v>37060</v>
      </c>
      <c r="C377" s="34" t="s">
        <v>23</v>
      </c>
      <c r="D377" s="34" t="s">
        <v>211</v>
      </c>
      <c r="E377" s="34" t="s">
        <v>179</v>
      </c>
      <c r="F377" s="34" t="s">
        <v>238</v>
      </c>
      <c r="G377" s="21"/>
      <c r="H377" s="21"/>
      <c r="I377" s="21" t="s">
        <v>31</v>
      </c>
      <c r="J377" s="21" t="s">
        <v>228</v>
      </c>
      <c r="M377" s="12"/>
    </row>
    <row r="378" spans="1:13" ht="18" customHeight="1">
      <c r="A378" s="4">
        <v>377</v>
      </c>
      <c r="B378" s="37">
        <v>37061</v>
      </c>
      <c r="C378" s="36" t="s">
        <v>166</v>
      </c>
      <c r="D378" s="34" t="s">
        <v>233</v>
      </c>
      <c r="E378" s="34" t="s">
        <v>46</v>
      </c>
      <c r="F378" s="34" t="s">
        <v>17</v>
      </c>
      <c r="G378" s="21"/>
      <c r="H378" s="21"/>
      <c r="I378" s="21" t="s">
        <v>13</v>
      </c>
      <c r="J378" s="21" t="s">
        <v>19</v>
      </c>
      <c r="M378" s="13"/>
    </row>
    <row r="379" spans="1:13" ht="18" customHeight="1">
      <c r="A379" s="4">
        <v>378</v>
      </c>
      <c r="B379" s="37">
        <v>37061</v>
      </c>
      <c r="C379" s="34" t="s">
        <v>213</v>
      </c>
      <c r="D379" s="34" t="s">
        <v>178</v>
      </c>
      <c r="E379" s="34" t="s">
        <v>5</v>
      </c>
      <c r="F379" s="34" t="s">
        <v>179</v>
      </c>
      <c r="G379" s="21"/>
      <c r="H379" s="21"/>
      <c r="I379" s="21" t="s">
        <v>32</v>
      </c>
      <c r="J379" s="21" t="s">
        <v>227</v>
      </c>
      <c r="M379" s="12"/>
    </row>
    <row r="380" spans="1:13" ht="18" customHeight="1">
      <c r="A380" s="4">
        <v>379</v>
      </c>
      <c r="B380" s="37">
        <v>37061</v>
      </c>
      <c r="C380" s="34" t="s">
        <v>131</v>
      </c>
      <c r="D380" s="34" t="s">
        <v>29</v>
      </c>
      <c r="E380" s="34" t="s">
        <v>211</v>
      </c>
      <c r="F380" s="34" t="s">
        <v>12</v>
      </c>
      <c r="G380" s="21"/>
      <c r="H380" s="21"/>
      <c r="I380" s="21" t="s">
        <v>31</v>
      </c>
      <c r="J380" s="21" t="s">
        <v>228</v>
      </c>
      <c r="M380" s="12"/>
    </row>
    <row r="381" spans="1:13" ht="18" customHeight="1">
      <c r="A381" s="4">
        <v>380</v>
      </c>
      <c r="B381" s="37">
        <v>37062</v>
      </c>
      <c r="C381" s="34" t="s">
        <v>148</v>
      </c>
      <c r="D381" s="34" t="s">
        <v>179</v>
      </c>
      <c r="E381" s="34" t="s">
        <v>12</v>
      </c>
      <c r="F381" s="34" t="s">
        <v>29</v>
      </c>
      <c r="G381" s="21"/>
      <c r="H381" s="21"/>
      <c r="I381" s="21" t="s">
        <v>32</v>
      </c>
      <c r="J381" s="21" t="s">
        <v>227</v>
      </c>
      <c r="M381" s="12"/>
    </row>
    <row r="382" spans="1:13" ht="18" customHeight="1">
      <c r="A382" s="4">
        <v>381</v>
      </c>
      <c r="B382" s="37">
        <v>37062</v>
      </c>
      <c r="C382" s="34" t="s">
        <v>175</v>
      </c>
      <c r="D382" s="34" t="s">
        <v>4</v>
      </c>
      <c r="E382" s="34" t="s">
        <v>35</v>
      </c>
      <c r="F382" s="34" t="s">
        <v>163</v>
      </c>
      <c r="G382" s="21"/>
      <c r="H382" s="21"/>
      <c r="I382" s="21" t="s">
        <v>20</v>
      </c>
      <c r="J382" s="21" t="s">
        <v>14</v>
      </c>
      <c r="M382" s="12"/>
    </row>
    <row r="383" spans="1:13" ht="18" customHeight="1">
      <c r="A383" s="4">
        <v>382</v>
      </c>
      <c r="B383" s="37">
        <v>37062</v>
      </c>
      <c r="C383" s="34" t="s">
        <v>218</v>
      </c>
      <c r="D383" s="34" t="s">
        <v>6</v>
      </c>
      <c r="E383" s="34" t="s">
        <v>144</v>
      </c>
      <c r="F383" s="34" t="s">
        <v>210</v>
      </c>
      <c r="G383" s="21"/>
      <c r="H383" s="21"/>
      <c r="I383" s="21" t="s">
        <v>38</v>
      </c>
      <c r="J383" s="21" t="s">
        <v>37</v>
      </c>
      <c r="M383" s="12"/>
    </row>
    <row r="384" spans="1:13" ht="18" customHeight="1">
      <c r="A384" s="4">
        <v>383</v>
      </c>
      <c r="B384" s="37">
        <v>37062</v>
      </c>
      <c r="C384" s="34" t="s">
        <v>50</v>
      </c>
      <c r="D384" s="34" t="s">
        <v>185</v>
      </c>
      <c r="E384" s="34" t="s">
        <v>146</v>
      </c>
      <c r="F384" s="34" t="s">
        <v>142</v>
      </c>
      <c r="G384" s="21"/>
      <c r="H384" s="21"/>
      <c r="I384" s="21" t="s">
        <v>26</v>
      </c>
      <c r="J384" s="21" t="s">
        <v>8</v>
      </c>
      <c r="M384" s="12"/>
    </row>
    <row r="385" spans="1:13" ht="18" customHeight="1">
      <c r="A385" s="4">
        <v>384</v>
      </c>
      <c r="B385" s="37">
        <v>37062</v>
      </c>
      <c r="C385" s="34" t="s">
        <v>17</v>
      </c>
      <c r="D385" s="34" t="s">
        <v>72</v>
      </c>
      <c r="E385" s="34" t="s">
        <v>233</v>
      </c>
      <c r="F385" s="34" t="s">
        <v>46</v>
      </c>
      <c r="G385" s="21"/>
      <c r="H385" s="21"/>
      <c r="I385" s="21" t="s">
        <v>13</v>
      </c>
      <c r="J385" s="21" t="s">
        <v>19</v>
      </c>
      <c r="M385" s="12"/>
    </row>
    <row r="386" spans="1:13" ht="18" customHeight="1">
      <c r="A386" s="4">
        <v>385</v>
      </c>
      <c r="B386" s="37">
        <v>37063</v>
      </c>
      <c r="C386" s="34" t="s">
        <v>210</v>
      </c>
      <c r="D386" s="34" t="s">
        <v>168</v>
      </c>
      <c r="E386" s="34" t="s">
        <v>6</v>
      </c>
      <c r="F386" s="34" t="s">
        <v>144</v>
      </c>
      <c r="G386" s="21"/>
      <c r="H386" s="21"/>
      <c r="I386" s="21" t="s">
        <v>38</v>
      </c>
      <c r="J386" s="21" t="s">
        <v>37</v>
      </c>
      <c r="M386" s="12"/>
    </row>
    <row r="387" spans="1:13" ht="18" customHeight="1">
      <c r="A387" s="4">
        <v>386</v>
      </c>
      <c r="B387" s="37">
        <v>37064</v>
      </c>
      <c r="C387" s="34" t="s">
        <v>179</v>
      </c>
      <c r="D387" s="34" t="s">
        <v>131</v>
      </c>
      <c r="E387" s="34" t="s">
        <v>29</v>
      </c>
      <c r="F387" s="34" t="s">
        <v>211</v>
      </c>
      <c r="G387" s="21"/>
      <c r="H387" s="21"/>
      <c r="I387" s="21" t="s">
        <v>8</v>
      </c>
      <c r="J387" s="21" t="s">
        <v>31</v>
      </c>
      <c r="M387" s="12"/>
    </row>
    <row r="388" spans="1:13" ht="18" customHeight="1">
      <c r="A388" s="4">
        <v>387</v>
      </c>
      <c r="B388" s="37">
        <v>37064</v>
      </c>
      <c r="C388" s="34" t="s">
        <v>46</v>
      </c>
      <c r="D388" s="34" t="s">
        <v>166</v>
      </c>
      <c r="E388" s="34" t="s">
        <v>72</v>
      </c>
      <c r="F388" s="34" t="s">
        <v>10</v>
      </c>
      <c r="G388" s="21"/>
      <c r="H388" s="21"/>
      <c r="I388" s="21" t="s">
        <v>37</v>
      </c>
      <c r="J388" s="21" t="s">
        <v>13</v>
      </c>
      <c r="M388" s="12"/>
    </row>
    <row r="389" spans="1:13" ht="18" customHeight="1">
      <c r="A389" s="4">
        <v>388</v>
      </c>
      <c r="B389" s="37">
        <v>37064</v>
      </c>
      <c r="C389" s="34" t="s">
        <v>144</v>
      </c>
      <c r="D389" s="34" t="s">
        <v>218</v>
      </c>
      <c r="E389" s="34" t="s">
        <v>168</v>
      </c>
      <c r="F389" s="34" t="s">
        <v>6</v>
      </c>
      <c r="G389" s="21"/>
      <c r="H389" s="21"/>
      <c r="I389" s="21" t="s">
        <v>19</v>
      </c>
      <c r="J389" s="21" t="s">
        <v>20</v>
      </c>
      <c r="M389" s="12"/>
    </row>
    <row r="390" spans="1:13" ht="18" customHeight="1">
      <c r="A390" s="4">
        <v>389</v>
      </c>
      <c r="B390" s="37">
        <v>37064</v>
      </c>
      <c r="C390" s="34" t="s">
        <v>163</v>
      </c>
      <c r="D390" s="34" t="s">
        <v>16</v>
      </c>
      <c r="E390" s="34" t="s">
        <v>4</v>
      </c>
      <c r="F390" s="34" t="s">
        <v>35</v>
      </c>
      <c r="G390" s="21"/>
      <c r="H390" s="21"/>
      <c r="I390" s="21" t="s">
        <v>14</v>
      </c>
      <c r="J390" s="21" t="s">
        <v>38</v>
      </c>
      <c r="M390" s="12"/>
    </row>
    <row r="391" spans="1:13" ht="18" customHeight="1">
      <c r="A391" s="4">
        <v>390</v>
      </c>
      <c r="B391" s="37">
        <v>37064</v>
      </c>
      <c r="C391" s="34" t="s">
        <v>146</v>
      </c>
      <c r="D391" s="34" t="s">
        <v>161</v>
      </c>
      <c r="E391" s="34" t="s">
        <v>185</v>
      </c>
      <c r="F391" s="34" t="s">
        <v>182</v>
      </c>
      <c r="G391" s="21"/>
      <c r="H391" s="21"/>
      <c r="I391" s="21" t="s">
        <v>26</v>
      </c>
      <c r="J391" s="21" t="s">
        <v>32</v>
      </c>
      <c r="M391" s="12"/>
    </row>
    <row r="392" spans="1:13" ht="18" customHeight="1">
      <c r="A392" s="4">
        <v>391</v>
      </c>
      <c r="B392" s="37">
        <v>37064</v>
      </c>
      <c r="C392" s="34" t="s">
        <v>214</v>
      </c>
      <c r="D392" s="34" t="s">
        <v>183</v>
      </c>
      <c r="E392" s="34" t="s">
        <v>142</v>
      </c>
      <c r="F392" s="34" t="s">
        <v>173</v>
      </c>
      <c r="G392" s="21"/>
      <c r="H392" s="21"/>
      <c r="I392" s="21" t="s">
        <v>227</v>
      </c>
      <c r="J392" s="21" t="s">
        <v>228</v>
      </c>
      <c r="M392" s="12"/>
    </row>
    <row r="393" spans="1:13" ht="18" customHeight="1">
      <c r="A393" s="4">
        <v>392</v>
      </c>
      <c r="B393" s="37">
        <v>37065</v>
      </c>
      <c r="C393" s="34" t="s">
        <v>35</v>
      </c>
      <c r="D393" s="34" t="s">
        <v>175</v>
      </c>
      <c r="E393" s="34" t="s">
        <v>16</v>
      </c>
      <c r="F393" s="34" t="s">
        <v>4</v>
      </c>
      <c r="G393" s="21"/>
      <c r="H393" s="21"/>
      <c r="I393" s="21" t="s">
        <v>14</v>
      </c>
      <c r="J393" s="21" t="s">
        <v>38</v>
      </c>
      <c r="M393" s="12"/>
    </row>
    <row r="394" spans="1:13" ht="18" customHeight="1">
      <c r="A394" s="4">
        <v>393</v>
      </c>
      <c r="B394" s="37">
        <v>37065</v>
      </c>
      <c r="C394" s="34" t="s">
        <v>211</v>
      </c>
      <c r="D394" s="34" t="s">
        <v>213</v>
      </c>
      <c r="E394" s="34" t="s">
        <v>131</v>
      </c>
      <c r="F394" s="34" t="s">
        <v>12</v>
      </c>
      <c r="G394" s="21"/>
      <c r="H394" s="21"/>
      <c r="I394" s="21" t="s">
        <v>8</v>
      </c>
      <c r="J394" s="21" t="s">
        <v>31</v>
      </c>
      <c r="M394" s="12"/>
    </row>
    <row r="395" spans="1:13" ht="18" customHeight="1">
      <c r="A395" s="4">
        <v>394</v>
      </c>
      <c r="B395" s="37">
        <v>37065</v>
      </c>
      <c r="C395" s="36" t="s">
        <v>10</v>
      </c>
      <c r="D395" s="34" t="s">
        <v>17</v>
      </c>
      <c r="E395" s="34" t="s">
        <v>166</v>
      </c>
      <c r="F395" s="34" t="s">
        <v>72</v>
      </c>
      <c r="G395" s="21"/>
      <c r="H395" s="21"/>
      <c r="I395" s="21" t="s">
        <v>37</v>
      </c>
      <c r="J395" s="21" t="s">
        <v>13</v>
      </c>
      <c r="M395" s="13"/>
    </row>
    <row r="396" spans="1:13" ht="18" customHeight="1">
      <c r="A396" s="4">
        <v>395</v>
      </c>
      <c r="B396" s="37">
        <v>37065</v>
      </c>
      <c r="C396" s="34" t="s">
        <v>185</v>
      </c>
      <c r="D396" s="34" t="s">
        <v>182</v>
      </c>
      <c r="E396" s="34" t="s">
        <v>161</v>
      </c>
      <c r="F396" s="34" t="s">
        <v>47</v>
      </c>
      <c r="G396" s="21"/>
      <c r="H396" s="21"/>
      <c r="I396" s="21" t="s">
        <v>26</v>
      </c>
      <c r="J396" s="21" t="s">
        <v>32</v>
      </c>
      <c r="M396" s="12"/>
    </row>
    <row r="397" spans="1:13" ht="18" customHeight="1">
      <c r="A397" s="4">
        <v>396</v>
      </c>
      <c r="B397" s="37">
        <v>37065</v>
      </c>
      <c r="C397" s="34" t="s">
        <v>142</v>
      </c>
      <c r="D397" s="34" t="s">
        <v>173</v>
      </c>
      <c r="E397" s="34" t="s">
        <v>183</v>
      </c>
      <c r="F397" s="34" t="s">
        <v>153</v>
      </c>
      <c r="G397" s="21"/>
      <c r="H397" s="21"/>
      <c r="I397" s="21" t="s">
        <v>227</v>
      </c>
      <c r="J397" s="21" t="s">
        <v>228</v>
      </c>
      <c r="M397" s="12"/>
    </row>
    <row r="398" spans="1:13" ht="18" customHeight="1">
      <c r="A398" s="4">
        <v>397</v>
      </c>
      <c r="B398" s="37">
        <v>37066</v>
      </c>
      <c r="C398" s="34" t="s">
        <v>4</v>
      </c>
      <c r="D398" s="34" t="s">
        <v>163</v>
      </c>
      <c r="E398" s="34" t="s">
        <v>175</v>
      </c>
      <c r="F398" s="34" t="s">
        <v>16</v>
      </c>
      <c r="G398" s="21"/>
      <c r="H398" s="21"/>
      <c r="I398" s="21" t="s">
        <v>14</v>
      </c>
      <c r="J398" s="21" t="s">
        <v>38</v>
      </c>
      <c r="M398" s="12"/>
    </row>
    <row r="399" spans="1:13" ht="18" customHeight="1">
      <c r="A399" s="4">
        <v>398</v>
      </c>
      <c r="B399" s="37">
        <v>37066</v>
      </c>
      <c r="C399" s="21" t="s">
        <v>72</v>
      </c>
      <c r="D399" s="21" t="s">
        <v>46</v>
      </c>
      <c r="E399" s="21" t="s">
        <v>17</v>
      </c>
      <c r="F399" s="21" t="s">
        <v>166</v>
      </c>
      <c r="G399" s="21"/>
      <c r="H399" s="21"/>
      <c r="I399" s="21" t="s">
        <v>37</v>
      </c>
      <c r="J399" s="21" t="s">
        <v>13</v>
      </c>
      <c r="M399" s="12"/>
    </row>
    <row r="400" spans="1:13" ht="18" customHeight="1">
      <c r="A400" s="4">
        <v>399</v>
      </c>
      <c r="B400" s="37">
        <v>37066</v>
      </c>
      <c r="C400" s="34" t="s">
        <v>47</v>
      </c>
      <c r="D400" s="34" t="s">
        <v>146</v>
      </c>
      <c r="E400" s="34" t="s">
        <v>182</v>
      </c>
      <c r="F400" s="34" t="s">
        <v>161</v>
      </c>
      <c r="G400" s="21"/>
      <c r="H400" s="21"/>
      <c r="I400" s="21" t="s">
        <v>26</v>
      </c>
      <c r="J400" s="21" t="s">
        <v>32</v>
      </c>
      <c r="M400" s="12"/>
    </row>
    <row r="401" spans="1:13" ht="18" customHeight="1">
      <c r="A401" s="4">
        <v>400</v>
      </c>
      <c r="B401" s="37">
        <v>37066</v>
      </c>
      <c r="C401" s="34" t="s">
        <v>168</v>
      </c>
      <c r="D401" s="34" t="s">
        <v>144</v>
      </c>
      <c r="E401" s="34" t="s">
        <v>210</v>
      </c>
      <c r="F401" s="34" t="s">
        <v>218</v>
      </c>
      <c r="G401" s="21"/>
      <c r="H401" s="21"/>
      <c r="I401" s="21" t="s">
        <v>19</v>
      </c>
      <c r="J401" s="21" t="s">
        <v>20</v>
      </c>
      <c r="M401" s="12"/>
    </row>
    <row r="402" spans="1:13" ht="18" customHeight="1">
      <c r="A402" s="4">
        <v>401</v>
      </c>
      <c r="B402" s="37">
        <v>37066</v>
      </c>
      <c r="C402" s="34" t="s">
        <v>183</v>
      </c>
      <c r="D402" s="34" t="s">
        <v>23</v>
      </c>
      <c r="E402" s="34" t="s">
        <v>173</v>
      </c>
      <c r="F402" s="34" t="s">
        <v>214</v>
      </c>
      <c r="G402" s="21"/>
      <c r="H402" s="21"/>
      <c r="I402" s="21" t="s">
        <v>227</v>
      </c>
      <c r="J402" s="21" t="s">
        <v>228</v>
      </c>
      <c r="M402" s="12"/>
    </row>
    <row r="403" spans="1:13" ht="18" customHeight="1">
      <c r="A403" s="4">
        <v>402</v>
      </c>
      <c r="B403" s="37">
        <v>37066</v>
      </c>
      <c r="C403" s="34" t="s">
        <v>12</v>
      </c>
      <c r="D403" s="34" t="s">
        <v>148</v>
      </c>
      <c r="E403" s="34" t="s">
        <v>213</v>
      </c>
      <c r="F403" s="34" t="s">
        <v>29</v>
      </c>
      <c r="G403" s="21"/>
      <c r="H403" s="21"/>
      <c r="I403" s="21" t="s">
        <v>8</v>
      </c>
      <c r="J403" s="21" t="s">
        <v>31</v>
      </c>
      <c r="M403" s="12"/>
    </row>
    <row r="404" spans="1:13" ht="18" customHeight="1">
      <c r="A404" s="4">
        <v>403</v>
      </c>
      <c r="B404" s="37">
        <v>37067</v>
      </c>
      <c r="C404" s="34" t="s">
        <v>29</v>
      </c>
      <c r="D404" s="34" t="s">
        <v>179</v>
      </c>
      <c r="E404" s="34" t="s">
        <v>5</v>
      </c>
      <c r="F404" s="34" t="s">
        <v>211</v>
      </c>
      <c r="G404" s="21"/>
      <c r="H404" s="21"/>
      <c r="I404" s="21" t="s">
        <v>8</v>
      </c>
      <c r="J404" s="21" t="s">
        <v>32</v>
      </c>
      <c r="M404" s="12"/>
    </row>
    <row r="405" spans="1:13" ht="18" customHeight="1">
      <c r="A405" s="4">
        <v>404</v>
      </c>
      <c r="B405" s="37">
        <v>37067</v>
      </c>
      <c r="C405" s="34" t="s">
        <v>131</v>
      </c>
      <c r="D405" s="34" t="s">
        <v>238</v>
      </c>
      <c r="E405" s="34" t="s">
        <v>148</v>
      </c>
      <c r="F405" s="34" t="s">
        <v>182</v>
      </c>
      <c r="G405" s="21"/>
      <c r="H405" s="21"/>
      <c r="I405" s="21" t="s">
        <v>31</v>
      </c>
      <c r="J405" s="21" t="s">
        <v>227</v>
      </c>
      <c r="M405" s="12"/>
    </row>
    <row r="406" spans="1:13" ht="18" customHeight="1">
      <c r="A406" s="4">
        <v>405</v>
      </c>
      <c r="B406" s="37">
        <v>37067</v>
      </c>
      <c r="C406" s="34" t="s">
        <v>50</v>
      </c>
      <c r="D406" s="34" t="s">
        <v>142</v>
      </c>
      <c r="E406" s="34" t="s">
        <v>153</v>
      </c>
      <c r="F406" s="34" t="s">
        <v>173</v>
      </c>
      <c r="G406" s="21"/>
      <c r="H406" s="21"/>
      <c r="I406" s="21" t="s">
        <v>228</v>
      </c>
      <c r="J406" s="21" t="s">
        <v>26</v>
      </c>
      <c r="M406" s="12"/>
    </row>
    <row r="407" spans="1:13" ht="18" customHeight="1">
      <c r="A407" s="4">
        <v>406</v>
      </c>
      <c r="B407" s="38">
        <v>37068</v>
      </c>
      <c r="C407" s="21" t="s">
        <v>166</v>
      </c>
      <c r="D407" s="21" t="s">
        <v>10</v>
      </c>
      <c r="E407" s="21" t="s">
        <v>46</v>
      </c>
      <c r="F407" s="21" t="s">
        <v>7</v>
      </c>
      <c r="G407" s="21"/>
      <c r="H407" s="21"/>
      <c r="I407" s="21" t="s">
        <v>38</v>
      </c>
      <c r="J407" s="21" t="s">
        <v>19</v>
      </c>
      <c r="M407" s="12"/>
    </row>
    <row r="408" spans="1:13" ht="18" customHeight="1">
      <c r="A408" s="4">
        <v>407</v>
      </c>
      <c r="B408" s="37">
        <v>37068</v>
      </c>
      <c r="C408" s="34" t="s">
        <v>182</v>
      </c>
      <c r="D408" s="34" t="s">
        <v>12</v>
      </c>
      <c r="E408" s="34" t="s">
        <v>131</v>
      </c>
      <c r="F408" s="34" t="s">
        <v>238</v>
      </c>
      <c r="G408" s="21"/>
      <c r="H408" s="21"/>
      <c r="I408" s="21" t="s">
        <v>31</v>
      </c>
      <c r="J408" s="21" t="s">
        <v>227</v>
      </c>
      <c r="M408" s="12"/>
    </row>
    <row r="409" spans="1:13" ht="18" customHeight="1">
      <c r="A409" s="4">
        <v>408</v>
      </c>
      <c r="B409" s="37">
        <v>37068</v>
      </c>
      <c r="C409" s="34" t="s">
        <v>153</v>
      </c>
      <c r="D409" s="34" t="s">
        <v>214</v>
      </c>
      <c r="E409" s="34" t="s">
        <v>173</v>
      </c>
      <c r="F409" s="34" t="s">
        <v>142</v>
      </c>
      <c r="G409" s="21"/>
      <c r="H409" s="21"/>
      <c r="I409" s="21" t="s">
        <v>228</v>
      </c>
      <c r="J409" s="21" t="s">
        <v>26</v>
      </c>
      <c r="M409" s="12"/>
    </row>
    <row r="410" spans="1:13" ht="18" customHeight="1">
      <c r="A410" s="4">
        <v>409</v>
      </c>
      <c r="B410" s="37">
        <v>37068</v>
      </c>
      <c r="C410" s="34" t="s">
        <v>5</v>
      </c>
      <c r="D410" s="34" t="s">
        <v>211</v>
      </c>
      <c r="E410" s="34" t="s">
        <v>179</v>
      </c>
      <c r="F410" s="34" t="s">
        <v>213</v>
      </c>
      <c r="G410" s="21"/>
      <c r="H410" s="21"/>
      <c r="I410" s="21" t="s">
        <v>8</v>
      </c>
      <c r="J410" s="21" t="s">
        <v>32</v>
      </c>
      <c r="M410" s="12"/>
    </row>
    <row r="411" spans="1:13" ht="18" customHeight="1">
      <c r="A411" s="4">
        <v>410</v>
      </c>
      <c r="B411" s="37">
        <v>37068</v>
      </c>
      <c r="C411" s="34" t="s">
        <v>49</v>
      </c>
      <c r="D411" s="34" t="s">
        <v>6</v>
      </c>
      <c r="E411" s="34" t="s">
        <v>144</v>
      </c>
      <c r="F411" s="34" t="s">
        <v>210</v>
      </c>
      <c r="G411" s="21"/>
      <c r="H411" s="21"/>
      <c r="I411" s="21" t="s">
        <v>14</v>
      </c>
      <c r="J411" s="21" t="s">
        <v>13</v>
      </c>
      <c r="M411" s="12"/>
    </row>
    <row r="412" spans="1:13" ht="18" customHeight="1">
      <c r="A412" s="4">
        <v>411</v>
      </c>
      <c r="B412" s="37">
        <v>37068</v>
      </c>
      <c r="C412" s="34" t="s">
        <v>16</v>
      </c>
      <c r="D412" s="34" t="s">
        <v>35</v>
      </c>
      <c r="E412" s="34" t="s">
        <v>163</v>
      </c>
      <c r="F412" s="34" t="s">
        <v>175</v>
      </c>
      <c r="G412" s="21"/>
      <c r="H412" s="21"/>
      <c r="I412" s="21" t="s">
        <v>37</v>
      </c>
      <c r="J412" s="21" t="s">
        <v>20</v>
      </c>
      <c r="M412" s="12"/>
    </row>
    <row r="413" spans="1:13" ht="18" customHeight="1">
      <c r="A413" s="4">
        <v>412</v>
      </c>
      <c r="B413" s="37">
        <v>37069</v>
      </c>
      <c r="C413" s="34" t="s">
        <v>7</v>
      </c>
      <c r="D413" s="34" t="s">
        <v>72</v>
      </c>
      <c r="E413" s="36" t="s">
        <v>10</v>
      </c>
      <c r="F413" s="34" t="s">
        <v>46</v>
      </c>
      <c r="G413" s="21"/>
      <c r="H413" s="21"/>
      <c r="I413" s="21" t="s">
        <v>38</v>
      </c>
      <c r="J413" s="21" t="s">
        <v>19</v>
      </c>
      <c r="M413" s="12"/>
    </row>
    <row r="414" spans="1:13" ht="18" customHeight="1">
      <c r="A414" s="4">
        <v>413</v>
      </c>
      <c r="B414" s="37">
        <v>37069</v>
      </c>
      <c r="C414" s="34" t="s">
        <v>213</v>
      </c>
      <c r="D414" s="34" t="s">
        <v>29</v>
      </c>
      <c r="E414" s="34" t="s">
        <v>211</v>
      </c>
      <c r="F414" s="34" t="s">
        <v>179</v>
      </c>
      <c r="G414" s="21"/>
      <c r="H414" s="21"/>
      <c r="I414" s="21" t="s">
        <v>8</v>
      </c>
      <c r="J414" s="21" t="s">
        <v>32</v>
      </c>
      <c r="M414" s="12"/>
    </row>
    <row r="415" spans="1:13" ht="18" customHeight="1">
      <c r="A415" s="4">
        <v>414</v>
      </c>
      <c r="B415" s="37">
        <v>37069</v>
      </c>
      <c r="C415" s="34" t="s">
        <v>173</v>
      </c>
      <c r="D415" s="34" t="s">
        <v>50</v>
      </c>
      <c r="E415" s="34" t="s">
        <v>142</v>
      </c>
      <c r="F415" s="34" t="s">
        <v>214</v>
      </c>
      <c r="G415" s="21"/>
      <c r="H415" s="21"/>
      <c r="I415" s="21" t="s">
        <v>228</v>
      </c>
      <c r="J415" s="21" t="s">
        <v>26</v>
      </c>
      <c r="M415" s="12"/>
    </row>
    <row r="416" spans="1:13" ht="18" customHeight="1">
      <c r="A416" s="4">
        <v>415</v>
      </c>
      <c r="B416" s="37">
        <v>37069</v>
      </c>
      <c r="C416" s="34" t="s">
        <v>175</v>
      </c>
      <c r="D416" s="34" t="s">
        <v>4</v>
      </c>
      <c r="E416" s="34" t="s">
        <v>35</v>
      </c>
      <c r="F416" s="34" t="s">
        <v>163</v>
      </c>
      <c r="G416" s="21"/>
      <c r="H416" s="21"/>
      <c r="I416" s="21" t="s">
        <v>37</v>
      </c>
      <c r="J416" s="21" t="s">
        <v>20</v>
      </c>
      <c r="M416" s="12"/>
    </row>
    <row r="417" spans="1:13" ht="18" customHeight="1">
      <c r="A417" s="4">
        <v>416</v>
      </c>
      <c r="B417" s="37">
        <v>37069</v>
      </c>
      <c r="C417" s="34" t="s">
        <v>210</v>
      </c>
      <c r="D417" s="34" t="s">
        <v>21</v>
      </c>
      <c r="E417" s="34" t="s">
        <v>6</v>
      </c>
      <c r="F417" s="34" t="s">
        <v>144</v>
      </c>
      <c r="G417" s="21"/>
      <c r="H417" s="21"/>
      <c r="I417" s="21" t="s">
        <v>14</v>
      </c>
      <c r="J417" s="21" t="s">
        <v>13</v>
      </c>
      <c r="M417" s="12"/>
    </row>
    <row r="418" spans="1:13" ht="18" customHeight="1">
      <c r="A418" s="4">
        <v>417</v>
      </c>
      <c r="B418" s="37">
        <v>37069</v>
      </c>
      <c r="C418" s="34" t="s">
        <v>238</v>
      </c>
      <c r="D418" s="34" t="s">
        <v>131</v>
      </c>
      <c r="E418" s="34" t="s">
        <v>12</v>
      </c>
      <c r="F418" s="34" t="s">
        <v>148</v>
      </c>
      <c r="G418" s="21"/>
      <c r="H418" s="21"/>
      <c r="I418" s="21" t="s">
        <v>31</v>
      </c>
      <c r="J418" s="21" t="s">
        <v>227</v>
      </c>
      <c r="M418" s="12"/>
    </row>
    <row r="419" spans="1:13" ht="18" customHeight="1">
      <c r="A419" s="4">
        <v>418</v>
      </c>
      <c r="B419" s="37">
        <v>37070</v>
      </c>
      <c r="C419" s="34" t="s">
        <v>46</v>
      </c>
      <c r="D419" s="34" t="s">
        <v>166</v>
      </c>
      <c r="E419" s="34" t="s">
        <v>72</v>
      </c>
      <c r="F419" s="34" t="s">
        <v>10</v>
      </c>
      <c r="G419" s="21"/>
      <c r="H419" s="21"/>
      <c r="I419" s="21" t="s">
        <v>38</v>
      </c>
      <c r="J419" s="21" t="s">
        <v>19</v>
      </c>
      <c r="M419" s="12"/>
    </row>
    <row r="420" spans="1:13" ht="18" customHeight="1">
      <c r="A420" s="4">
        <v>419</v>
      </c>
      <c r="B420" s="37">
        <v>37070</v>
      </c>
      <c r="C420" s="34" t="s">
        <v>144</v>
      </c>
      <c r="D420" s="34" t="s">
        <v>49</v>
      </c>
      <c r="E420" s="34" t="s">
        <v>21</v>
      </c>
      <c r="F420" s="34" t="s">
        <v>6</v>
      </c>
      <c r="G420" s="21"/>
      <c r="H420" s="21"/>
      <c r="I420" s="21" t="s">
        <v>14</v>
      </c>
      <c r="J420" s="21" t="s">
        <v>13</v>
      </c>
      <c r="M420" s="12"/>
    </row>
    <row r="421" spans="1:13" ht="18" customHeight="1">
      <c r="A421" s="4">
        <v>420</v>
      </c>
      <c r="B421" s="37">
        <v>37070</v>
      </c>
      <c r="C421" s="34" t="s">
        <v>163</v>
      </c>
      <c r="D421" s="34" t="s">
        <v>16</v>
      </c>
      <c r="E421" s="34" t="s">
        <v>4</v>
      </c>
      <c r="F421" s="34" t="s">
        <v>35</v>
      </c>
      <c r="G421" s="21"/>
      <c r="H421" s="21"/>
      <c r="I421" s="21" t="s">
        <v>37</v>
      </c>
      <c r="J421" s="21" t="s">
        <v>20</v>
      </c>
      <c r="M421" s="12"/>
    </row>
    <row r="422" spans="1:13" ht="18" customHeight="1">
      <c r="A422" s="4">
        <v>421</v>
      </c>
      <c r="B422" s="37">
        <v>37071</v>
      </c>
      <c r="C422" s="34" t="s">
        <v>10</v>
      </c>
      <c r="D422" s="34" t="s">
        <v>22</v>
      </c>
      <c r="E422" s="34" t="s">
        <v>166</v>
      </c>
      <c r="F422" s="34" t="s">
        <v>72</v>
      </c>
      <c r="G422" s="21"/>
      <c r="H422" s="21"/>
      <c r="I422" s="21" t="s">
        <v>13</v>
      </c>
      <c r="J422" s="21" t="s">
        <v>20</v>
      </c>
      <c r="M422" s="12"/>
    </row>
    <row r="423" spans="1:13" ht="18" customHeight="1">
      <c r="A423" s="4">
        <v>422</v>
      </c>
      <c r="B423" s="37">
        <v>37071</v>
      </c>
      <c r="C423" s="34" t="s">
        <v>218</v>
      </c>
      <c r="D423" s="34" t="s">
        <v>175</v>
      </c>
      <c r="E423" s="34" t="s">
        <v>16</v>
      </c>
      <c r="F423" s="34" t="s">
        <v>4</v>
      </c>
      <c r="G423" s="21"/>
      <c r="H423" s="21"/>
      <c r="I423" s="21" t="s">
        <v>38</v>
      </c>
      <c r="J423" s="21" t="s">
        <v>14</v>
      </c>
      <c r="M423" s="12"/>
    </row>
    <row r="424" spans="1:13" ht="18" customHeight="1">
      <c r="A424" s="4">
        <v>423</v>
      </c>
      <c r="B424" s="37">
        <v>37071</v>
      </c>
      <c r="C424" s="34" t="s">
        <v>142</v>
      </c>
      <c r="D424" s="34" t="s">
        <v>153</v>
      </c>
      <c r="E424" s="34" t="s">
        <v>214</v>
      </c>
      <c r="F424" s="34" t="s">
        <v>50</v>
      </c>
      <c r="G424" s="21"/>
      <c r="H424" s="21"/>
      <c r="I424" s="21" t="s">
        <v>228</v>
      </c>
      <c r="J424" s="21" t="s">
        <v>8</v>
      </c>
      <c r="M424" s="12"/>
    </row>
    <row r="425" spans="1:13" ht="18" customHeight="1">
      <c r="A425" s="4">
        <v>424</v>
      </c>
      <c r="B425" s="37">
        <v>37072</v>
      </c>
      <c r="C425" s="34" t="s">
        <v>148</v>
      </c>
      <c r="D425" s="34" t="s">
        <v>5</v>
      </c>
      <c r="E425" s="34" t="s">
        <v>213</v>
      </c>
      <c r="F425" s="34" t="s">
        <v>12</v>
      </c>
      <c r="G425" s="21"/>
      <c r="H425" s="21"/>
      <c r="I425" s="21" t="s">
        <v>32</v>
      </c>
      <c r="J425" s="21" t="s">
        <v>31</v>
      </c>
      <c r="M425" s="12"/>
    </row>
    <row r="426" spans="1:13" ht="18" customHeight="1">
      <c r="A426" s="4">
        <v>425</v>
      </c>
      <c r="B426" s="37">
        <v>37072</v>
      </c>
      <c r="C426" s="34" t="s">
        <v>4</v>
      </c>
      <c r="D426" s="34" t="s">
        <v>163</v>
      </c>
      <c r="E426" s="34" t="s">
        <v>175</v>
      </c>
      <c r="F426" s="34" t="s">
        <v>16</v>
      </c>
      <c r="G426" s="21"/>
      <c r="H426" s="21"/>
      <c r="I426" s="21" t="s">
        <v>38</v>
      </c>
      <c r="J426" s="21" t="s">
        <v>14</v>
      </c>
      <c r="M426" s="12"/>
    </row>
    <row r="427" spans="1:13" ht="18" customHeight="1">
      <c r="A427" s="4">
        <v>426</v>
      </c>
      <c r="B427" s="37">
        <v>37072</v>
      </c>
      <c r="C427" s="34" t="s">
        <v>72</v>
      </c>
      <c r="D427" s="34" t="s">
        <v>46</v>
      </c>
      <c r="E427" s="34" t="s">
        <v>22</v>
      </c>
      <c r="F427" s="34" t="s">
        <v>166</v>
      </c>
      <c r="G427" s="21"/>
      <c r="H427" s="21"/>
      <c r="I427" s="21" t="s">
        <v>13</v>
      </c>
      <c r="J427" s="21" t="s">
        <v>20</v>
      </c>
      <c r="M427" s="12"/>
    </row>
    <row r="428" spans="1:13" ht="18" customHeight="1">
      <c r="A428" s="4">
        <v>427</v>
      </c>
      <c r="B428" s="37">
        <v>37072</v>
      </c>
      <c r="C428" s="34" t="s">
        <v>35</v>
      </c>
      <c r="D428" s="34" t="s">
        <v>210</v>
      </c>
      <c r="E428" s="34" t="s">
        <v>49</v>
      </c>
      <c r="F428" s="34" t="s">
        <v>168</v>
      </c>
      <c r="G428" s="21"/>
      <c r="H428" s="21"/>
      <c r="I428" s="21" t="s">
        <v>37</v>
      </c>
      <c r="J428" s="21" t="s">
        <v>19</v>
      </c>
      <c r="M428" s="12"/>
    </row>
    <row r="429" spans="1:13" ht="18" customHeight="1">
      <c r="A429" s="4">
        <v>428</v>
      </c>
      <c r="B429" s="37">
        <v>37072</v>
      </c>
      <c r="C429" s="34" t="s">
        <v>23</v>
      </c>
      <c r="D429" s="34" t="s">
        <v>185</v>
      </c>
      <c r="E429" s="34" t="s">
        <v>183</v>
      </c>
      <c r="F429" s="34" t="s">
        <v>47</v>
      </c>
      <c r="G429" s="21"/>
      <c r="H429" s="21"/>
      <c r="I429" s="21" t="s">
        <v>26</v>
      </c>
      <c r="J429" s="21" t="s">
        <v>227</v>
      </c>
      <c r="M429" s="12"/>
    </row>
    <row r="430" spans="1:13" ht="18" customHeight="1">
      <c r="A430" s="4">
        <v>429</v>
      </c>
      <c r="B430" s="37">
        <v>37072</v>
      </c>
      <c r="C430" s="34" t="s">
        <v>214</v>
      </c>
      <c r="D430" s="34" t="s">
        <v>182</v>
      </c>
      <c r="E430" s="34" t="s">
        <v>50</v>
      </c>
      <c r="F430" s="34" t="s">
        <v>153</v>
      </c>
      <c r="G430" s="21"/>
      <c r="H430" s="21"/>
      <c r="I430" s="21" t="s">
        <v>228</v>
      </c>
      <c r="J430" s="21" t="s">
        <v>8</v>
      </c>
      <c r="M430" s="12"/>
    </row>
    <row r="431" spans="1:13" ht="18" customHeight="1">
      <c r="A431" s="4">
        <v>430</v>
      </c>
      <c r="B431" s="37">
        <v>37073</v>
      </c>
      <c r="C431" s="34" t="s">
        <v>166</v>
      </c>
      <c r="D431" s="34" t="s">
        <v>10</v>
      </c>
      <c r="E431" s="34" t="s">
        <v>46</v>
      </c>
      <c r="F431" s="34" t="s">
        <v>22</v>
      </c>
      <c r="G431" s="21"/>
      <c r="H431" s="21"/>
      <c r="I431" s="21" t="s">
        <v>13</v>
      </c>
      <c r="J431" s="21" t="s">
        <v>20</v>
      </c>
      <c r="M431" s="12"/>
    </row>
    <row r="432" spans="1:13" ht="18" customHeight="1">
      <c r="A432" s="4">
        <v>431</v>
      </c>
      <c r="B432" s="37">
        <v>37073</v>
      </c>
      <c r="C432" s="34" t="s">
        <v>161</v>
      </c>
      <c r="D432" s="34" t="s">
        <v>47</v>
      </c>
      <c r="E432" s="34" t="s">
        <v>185</v>
      </c>
      <c r="F432" s="34" t="s">
        <v>183</v>
      </c>
      <c r="G432" s="21"/>
      <c r="H432" s="21"/>
      <c r="I432" s="21" t="s">
        <v>26</v>
      </c>
      <c r="J432" s="21" t="s">
        <v>227</v>
      </c>
      <c r="M432" s="12"/>
    </row>
    <row r="433" spans="1:13" ht="18" customHeight="1">
      <c r="A433" s="4">
        <v>432</v>
      </c>
      <c r="B433" s="37">
        <v>37073</v>
      </c>
      <c r="C433" s="34" t="s">
        <v>168</v>
      </c>
      <c r="D433" s="34" t="s">
        <v>144</v>
      </c>
      <c r="E433" s="34" t="s">
        <v>210</v>
      </c>
      <c r="F433" s="34" t="s">
        <v>49</v>
      </c>
      <c r="G433" s="21"/>
      <c r="H433" s="21"/>
      <c r="I433" s="21" t="s">
        <v>37</v>
      </c>
      <c r="J433" s="21" t="s">
        <v>19</v>
      </c>
      <c r="M433" s="12"/>
    </row>
    <row r="434" spans="1:13" ht="18" customHeight="1">
      <c r="A434" s="4">
        <v>433</v>
      </c>
      <c r="B434" s="37">
        <v>37073</v>
      </c>
      <c r="C434" s="34" t="s">
        <v>50</v>
      </c>
      <c r="D434" s="34" t="s">
        <v>142</v>
      </c>
      <c r="E434" s="34" t="s">
        <v>153</v>
      </c>
      <c r="F434" s="34" t="s">
        <v>182</v>
      </c>
      <c r="G434" s="21"/>
      <c r="H434" s="21"/>
      <c r="I434" s="21" t="s">
        <v>228</v>
      </c>
      <c r="J434" s="21" t="s">
        <v>8</v>
      </c>
      <c r="M434" s="12"/>
    </row>
    <row r="435" spans="1:13" ht="18" customHeight="1">
      <c r="A435" s="4">
        <v>434</v>
      </c>
      <c r="B435" s="37">
        <v>37073</v>
      </c>
      <c r="C435" s="34" t="s">
        <v>16</v>
      </c>
      <c r="D435" s="34" t="s">
        <v>218</v>
      </c>
      <c r="E435" s="34" t="s">
        <v>163</v>
      </c>
      <c r="F435" s="34" t="s">
        <v>175</v>
      </c>
      <c r="G435" s="21"/>
      <c r="H435" s="21"/>
      <c r="I435" s="21" t="s">
        <v>38</v>
      </c>
      <c r="J435" s="21" t="s">
        <v>14</v>
      </c>
      <c r="M435" s="12"/>
    </row>
    <row r="436" spans="1:13" ht="18" customHeight="1">
      <c r="A436" s="4">
        <v>435</v>
      </c>
      <c r="B436" s="37">
        <v>37073</v>
      </c>
      <c r="C436" s="34" t="s">
        <v>12</v>
      </c>
      <c r="D436" s="34" t="s">
        <v>213</v>
      </c>
      <c r="E436" s="34" t="s">
        <v>131</v>
      </c>
      <c r="F436" s="34" t="s">
        <v>179</v>
      </c>
      <c r="G436" s="21"/>
      <c r="H436" s="21"/>
      <c r="I436" s="21" t="s">
        <v>32</v>
      </c>
      <c r="J436" s="21" t="s">
        <v>31</v>
      </c>
      <c r="M436" s="12"/>
    </row>
    <row r="437" spans="1:13" ht="18" customHeight="1">
      <c r="A437" s="4">
        <v>436</v>
      </c>
      <c r="B437" s="37">
        <v>37074</v>
      </c>
      <c r="C437" s="34" t="s">
        <v>211</v>
      </c>
      <c r="D437" s="34" t="s">
        <v>183</v>
      </c>
      <c r="E437" s="36" t="s">
        <v>5</v>
      </c>
      <c r="F437" s="34" t="s">
        <v>148</v>
      </c>
      <c r="G437" s="21"/>
      <c r="H437" s="21"/>
      <c r="I437" s="21" t="s">
        <v>31</v>
      </c>
      <c r="J437" s="21" t="s">
        <v>26</v>
      </c>
      <c r="M437" s="12"/>
    </row>
    <row r="438" spans="1:13" ht="18" customHeight="1">
      <c r="A438" s="4">
        <v>437</v>
      </c>
      <c r="B438" s="37">
        <v>37074</v>
      </c>
      <c r="C438" s="34" t="s">
        <v>131</v>
      </c>
      <c r="D438" s="34" t="s">
        <v>238</v>
      </c>
      <c r="E438" s="34" t="s">
        <v>29</v>
      </c>
      <c r="F438" s="34" t="s">
        <v>213</v>
      </c>
      <c r="G438" s="21"/>
      <c r="H438" s="21"/>
      <c r="I438" s="21" t="s">
        <v>32</v>
      </c>
      <c r="J438" s="21" t="s">
        <v>228</v>
      </c>
      <c r="M438" s="12"/>
    </row>
    <row r="439" spans="1:13" ht="18" customHeight="1">
      <c r="A439" s="4">
        <v>438</v>
      </c>
      <c r="B439" s="37">
        <v>37075</v>
      </c>
      <c r="C439" s="34" t="s">
        <v>179</v>
      </c>
      <c r="D439" s="34" t="s">
        <v>148</v>
      </c>
      <c r="E439" s="34" t="s">
        <v>183</v>
      </c>
      <c r="F439" s="34" t="s">
        <v>5</v>
      </c>
      <c r="G439" s="21"/>
      <c r="H439" s="21"/>
      <c r="I439" s="21" t="s">
        <v>31</v>
      </c>
      <c r="J439" s="21" t="s">
        <v>26</v>
      </c>
      <c r="M439" s="12"/>
    </row>
    <row r="440" spans="1:13" ht="18" customHeight="1">
      <c r="A440" s="4">
        <v>439</v>
      </c>
      <c r="B440" s="37">
        <v>37075</v>
      </c>
      <c r="C440" s="34" t="s">
        <v>47</v>
      </c>
      <c r="D440" s="34" t="s">
        <v>23</v>
      </c>
      <c r="E440" s="34" t="s">
        <v>182</v>
      </c>
      <c r="F440" s="34" t="s">
        <v>185</v>
      </c>
      <c r="G440" s="21"/>
      <c r="H440" s="21"/>
      <c r="I440" s="21" t="s">
        <v>227</v>
      </c>
      <c r="J440" s="21" t="s">
        <v>8</v>
      </c>
      <c r="M440" s="12"/>
    </row>
    <row r="441" spans="1:13" ht="18" customHeight="1">
      <c r="A441" s="4">
        <v>440</v>
      </c>
      <c r="B441" s="37">
        <v>37075</v>
      </c>
      <c r="C441" s="34" t="s">
        <v>175</v>
      </c>
      <c r="D441" s="36" t="s">
        <v>10</v>
      </c>
      <c r="E441" s="34" t="s">
        <v>218</v>
      </c>
      <c r="F441" s="34" t="s">
        <v>210</v>
      </c>
      <c r="G441" s="21"/>
      <c r="H441" s="21"/>
      <c r="I441" s="21" t="s">
        <v>14</v>
      </c>
      <c r="J441" s="21" t="s">
        <v>37</v>
      </c>
      <c r="M441" s="12"/>
    </row>
    <row r="442" spans="1:13" ht="18" customHeight="1">
      <c r="A442" s="4">
        <v>441</v>
      </c>
      <c r="B442" s="37">
        <v>37075</v>
      </c>
      <c r="C442" s="34" t="s">
        <v>29</v>
      </c>
      <c r="D442" s="34" t="s">
        <v>12</v>
      </c>
      <c r="E442" s="34" t="s">
        <v>213</v>
      </c>
      <c r="F442" s="34" t="s">
        <v>238</v>
      </c>
      <c r="G442" s="21"/>
      <c r="H442" s="21"/>
      <c r="I442" s="21" t="s">
        <v>32</v>
      </c>
      <c r="J442" s="21" t="s">
        <v>228</v>
      </c>
      <c r="M442" s="12"/>
    </row>
    <row r="443" spans="1:13" ht="18" customHeight="1">
      <c r="A443" s="4">
        <v>442</v>
      </c>
      <c r="B443" s="37">
        <v>37075</v>
      </c>
      <c r="C443" s="34" t="s">
        <v>163</v>
      </c>
      <c r="D443" s="34" t="s">
        <v>4</v>
      </c>
      <c r="E443" s="34" t="s">
        <v>144</v>
      </c>
      <c r="F443" s="34" t="s">
        <v>17</v>
      </c>
      <c r="G443" s="21"/>
      <c r="H443" s="21"/>
      <c r="I443" s="21" t="s">
        <v>20</v>
      </c>
      <c r="J443" s="21" t="s">
        <v>38</v>
      </c>
      <c r="M443" s="12"/>
    </row>
    <row r="444" spans="1:13" ht="18" customHeight="1">
      <c r="A444" s="4">
        <v>443</v>
      </c>
      <c r="B444" s="37">
        <v>37075</v>
      </c>
      <c r="C444" s="34" t="s">
        <v>22</v>
      </c>
      <c r="D444" s="34" t="s">
        <v>72</v>
      </c>
      <c r="E444" s="34" t="s">
        <v>231</v>
      </c>
      <c r="F444" s="34" t="s">
        <v>46</v>
      </c>
      <c r="G444" s="21"/>
      <c r="H444" s="21"/>
      <c r="I444" s="21" t="s">
        <v>19</v>
      </c>
      <c r="J444" s="21" t="s">
        <v>13</v>
      </c>
      <c r="M444" s="12"/>
    </row>
    <row r="445" spans="1:13" ht="18" customHeight="1">
      <c r="A445" s="4">
        <v>444</v>
      </c>
      <c r="B445" s="37">
        <v>37076</v>
      </c>
      <c r="C445" s="34" t="s">
        <v>46</v>
      </c>
      <c r="D445" s="34" t="s">
        <v>166</v>
      </c>
      <c r="E445" s="34" t="s">
        <v>72</v>
      </c>
      <c r="F445" s="34" t="s">
        <v>231</v>
      </c>
      <c r="G445" s="21"/>
      <c r="H445" s="21"/>
      <c r="I445" s="21" t="s">
        <v>19</v>
      </c>
      <c r="J445" s="21" t="s">
        <v>13</v>
      </c>
      <c r="M445" s="12"/>
    </row>
    <row r="446" spans="1:13" ht="18" customHeight="1">
      <c r="A446" s="4">
        <v>445</v>
      </c>
      <c r="B446" s="37">
        <v>37076</v>
      </c>
      <c r="C446" s="34" t="s">
        <v>210</v>
      </c>
      <c r="D446" s="34" t="s">
        <v>168</v>
      </c>
      <c r="E446" s="34" t="s">
        <v>10</v>
      </c>
      <c r="F446" s="34" t="s">
        <v>218</v>
      </c>
      <c r="G446" s="21"/>
      <c r="H446" s="21"/>
      <c r="I446" s="21" t="s">
        <v>14</v>
      </c>
      <c r="J446" s="21" t="s">
        <v>37</v>
      </c>
      <c r="M446" s="12"/>
    </row>
    <row r="447" spans="1:13" ht="18" customHeight="1">
      <c r="A447" s="4">
        <v>446</v>
      </c>
      <c r="B447" s="37">
        <v>37076</v>
      </c>
      <c r="C447" s="34" t="s">
        <v>17</v>
      </c>
      <c r="D447" s="34" t="s">
        <v>16</v>
      </c>
      <c r="E447" s="34" t="s">
        <v>4</v>
      </c>
      <c r="F447" s="34" t="s">
        <v>144</v>
      </c>
      <c r="G447" s="21"/>
      <c r="H447" s="21"/>
      <c r="I447" s="21" t="s">
        <v>20</v>
      </c>
      <c r="J447" s="21" t="s">
        <v>38</v>
      </c>
      <c r="M447" s="12"/>
    </row>
    <row r="448" spans="1:13" ht="18" customHeight="1">
      <c r="A448" s="4">
        <v>447</v>
      </c>
      <c r="B448" s="37">
        <v>37076</v>
      </c>
      <c r="C448" s="34" t="s">
        <v>146</v>
      </c>
      <c r="D448" s="34" t="s">
        <v>214</v>
      </c>
      <c r="E448" s="34" t="s">
        <v>23</v>
      </c>
      <c r="F448" s="34" t="s">
        <v>182</v>
      </c>
      <c r="G448" s="21"/>
      <c r="H448" s="21"/>
      <c r="I448" s="21" t="s">
        <v>227</v>
      </c>
      <c r="J448" s="21" t="s">
        <v>8</v>
      </c>
      <c r="M448" s="12"/>
    </row>
    <row r="449" spans="1:13" ht="18" customHeight="1">
      <c r="A449" s="4">
        <v>448</v>
      </c>
      <c r="B449" s="37">
        <v>37077</v>
      </c>
      <c r="C449" s="34" t="s">
        <v>144</v>
      </c>
      <c r="D449" s="34" t="s">
        <v>163</v>
      </c>
      <c r="E449" s="34" t="s">
        <v>16</v>
      </c>
      <c r="F449" s="34" t="s">
        <v>4</v>
      </c>
      <c r="G449" s="21"/>
      <c r="H449" s="21"/>
      <c r="I449" s="21" t="s">
        <v>20</v>
      </c>
      <c r="J449" s="21" t="s">
        <v>38</v>
      </c>
      <c r="M449" s="12"/>
    </row>
    <row r="450" spans="1:13" ht="18" customHeight="1">
      <c r="A450" s="4">
        <v>449</v>
      </c>
      <c r="B450" s="37">
        <v>37078</v>
      </c>
      <c r="C450" s="34" t="s">
        <v>4</v>
      </c>
      <c r="D450" s="34" t="s">
        <v>17</v>
      </c>
      <c r="E450" s="34" t="s">
        <v>163</v>
      </c>
      <c r="F450" s="34" t="s">
        <v>10</v>
      </c>
      <c r="G450" s="21"/>
      <c r="H450" s="21"/>
      <c r="I450" s="21" t="s">
        <v>13</v>
      </c>
      <c r="J450" s="21" t="s">
        <v>37</v>
      </c>
      <c r="M450" s="12"/>
    </row>
    <row r="451" spans="1:13" ht="18" customHeight="1">
      <c r="A451" s="4">
        <v>450</v>
      </c>
      <c r="B451" s="37">
        <v>37078</v>
      </c>
      <c r="C451" s="34" t="s">
        <v>173</v>
      </c>
      <c r="D451" s="34" t="s">
        <v>146</v>
      </c>
      <c r="E451" s="34" t="s">
        <v>161</v>
      </c>
      <c r="F451" s="34" t="s">
        <v>214</v>
      </c>
      <c r="G451" s="21"/>
      <c r="H451" s="21"/>
      <c r="I451" s="21" t="s">
        <v>26</v>
      </c>
      <c r="J451" s="21" t="s">
        <v>32</v>
      </c>
      <c r="M451" s="12"/>
    </row>
    <row r="452" spans="1:13" ht="18" customHeight="1">
      <c r="A452" s="4">
        <v>451</v>
      </c>
      <c r="B452" s="37">
        <v>37078</v>
      </c>
      <c r="C452" s="34" t="s">
        <v>6</v>
      </c>
      <c r="D452" s="34" t="s">
        <v>166</v>
      </c>
      <c r="E452" s="34" t="s">
        <v>72</v>
      </c>
      <c r="F452" s="34" t="s">
        <v>16</v>
      </c>
      <c r="G452" s="21"/>
      <c r="H452" s="21"/>
      <c r="I452" s="21" t="s">
        <v>14</v>
      </c>
      <c r="J452" s="21" t="s">
        <v>20</v>
      </c>
      <c r="M452" s="12"/>
    </row>
    <row r="453" spans="1:13" ht="18" customHeight="1">
      <c r="A453" s="4">
        <v>452</v>
      </c>
      <c r="B453" s="37">
        <v>37078</v>
      </c>
      <c r="C453" s="34" t="s">
        <v>185</v>
      </c>
      <c r="D453" s="34" t="s">
        <v>47</v>
      </c>
      <c r="E453" s="34" t="s">
        <v>142</v>
      </c>
      <c r="F453" s="34" t="s">
        <v>153</v>
      </c>
      <c r="G453" s="21"/>
      <c r="H453" s="21"/>
      <c r="I453" s="21" t="s">
        <v>227</v>
      </c>
      <c r="J453" s="21" t="s">
        <v>228</v>
      </c>
      <c r="M453" s="12"/>
    </row>
    <row r="454" spans="1:13" ht="18" customHeight="1">
      <c r="A454" s="4">
        <v>453</v>
      </c>
      <c r="B454" s="37">
        <v>37079</v>
      </c>
      <c r="C454" s="34" t="s">
        <v>35</v>
      </c>
      <c r="D454" s="34" t="s">
        <v>210</v>
      </c>
      <c r="E454" s="34" t="s">
        <v>175</v>
      </c>
      <c r="F454" s="34" t="s">
        <v>168</v>
      </c>
      <c r="G454" s="21"/>
      <c r="H454" s="21"/>
      <c r="I454" s="21" t="s">
        <v>19</v>
      </c>
      <c r="J454" s="21" t="s">
        <v>38</v>
      </c>
      <c r="M454" s="12"/>
    </row>
    <row r="455" spans="1:13" ht="18" customHeight="1">
      <c r="A455" s="4">
        <v>454</v>
      </c>
      <c r="B455" s="37">
        <v>37079</v>
      </c>
      <c r="C455" s="34" t="s">
        <v>153</v>
      </c>
      <c r="D455" s="34" t="s">
        <v>142</v>
      </c>
      <c r="E455" s="34" t="s">
        <v>146</v>
      </c>
      <c r="F455" s="34" t="s">
        <v>182</v>
      </c>
      <c r="G455" s="21"/>
      <c r="H455" s="21"/>
      <c r="I455" s="21" t="s">
        <v>227</v>
      </c>
      <c r="J455" s="21" t="s">
        <v>228</v>
      </c>
      <c r="M455" s="12"/>
    </row>
    <row r="456" spans="1:13" ht="18" customHeight="1">
      <c r="A456" s="4">
        <v>455</v>
      </c>
      <c r="B456" s="37">
        <v>37079</v>
      </c>
      <c r="C456" s="34" t="s">
        <v>10</v>
      </c>
      <c r="D456" s="34" t="s">
        <v>144</v>
      </c>
      <c r="E456" s="34" t="s">
        <v>17</v>
      </c>
      <c r="F456" s="34" t="s">
        <v>163</v>
      </c>
      <c r="G456" s="21"/>
      <c r="H456" s="21"/>
      <c r="I456" s="21" t="s">
        <v>13</v>
      </c>
      <c r="J456" s="21" t="s">
        <v>37</v>
      </c>
      <c r="M456" s="12"/>
    </row>
    <row r="457" spans="1:13" ht="18" customHeight="1">
      <c r="A457" s="4">
        <v>456</v>
      </c>
      <c r="B457" s="37">
        <v>37079</v>
      </c>
      <c r="C457" s="34" t="s">
        <v>238</v>
      </c>
      <c r="D457" s="34" t="s">
        <v>179</v>
      </c>
      <c r="E457" s="36" t="s">
        <v>29</v>
      </c>
      <c r="F457" s="34" t="s">
        <v>12</v>
      </c>
      <c r="G457" s="21"/>
      <c r="H457" s="21"/>
      <c r="I457" s="21" t="s">
        <v>31</v>
      </c>
      <c r="J457" s="21" t="s">
        <v>8</v>
      </c>
      <c r="M457" s="12"/>
    </row>
    <row r="458" spans="1:13" ht="18" customHeight="1">
      <c r="A458" s="4">
        <v>457</v>
      </c>
      <c r="B458" s="37">
        <v>37079</v>
      </c>
      <c r="C458" s="34" t="s">
        <v>214</v>
      </c>
      <c r="D458" s="34" t="s">
        <v>161</v>
      </c>
      <c r="E458" s="34" t="s">
        <v>183</v>
      </c>
      <c r="F458" s="34" t="s">
        <v>243</v>
      </c>
      <c r="G458" s="21"/>
      <c r="H458" s="21"/>
      <c r="I458" s="21" t="s">
        <v>26</v>
      </c>
      <c r="J458" s="21" t="s">
        <v>32</v>
      </c>
      <c r="M458" s="12"/>
    </row>
    <row r="459" spans="1:13" ht="18" customHeight="1">
      <c r="A459" s="4">
        <v>458</v>
      </c>
      <c r="B459" s="37">
        <v>37079</v>
      </c>
      <c r="C459" s="34" t="s">
        <v>16</v>
      </c>
      <c r="D459" s="34" t="s">
        <v>46</v>
      </c>
      <c r="E459" s="34" t="s">
        <v>166</v>
      </c>
      <c r="F459" s="34" t="s">
        <v>72</v>
      </c>
      <c r="G459" s="21"/>
      <c r="H459" s="21"/>
      <c r="I459" s="21" t="s">
        <v>14</v>
      </c>
      <c r="J459" s="21" t="s">
        <v>20</v>
      </c>
      <c r="M459" s="12"/>
    </row>
    <row r="460" spans="1:13" ht="18" customHeight="1">
      <c r="A460" s="4">
        <v>459</v>
      </c>
      <c r="B460" s="37">
        <v>37080</v>
      </c>
      <c r="C460" s="34" t="s">
        <v>182</v>
      </c>
      <c r="D460" s="34" t="s">
        <v>185</v>
      </c>
      <c r="E460" s="34" t="s">
        <v>47</v>
      </c>
      <c r="F460" s="34" t="s">
        <v>142</v>
      </c>
      <c r="G460" s="21"/>
      <c r="H460" s="21"/>
      <c r="I460" s="21" t="s">
        <v>227</v>
      </c>
      <c r="J460" s="21" t="s">
        <v>228</v>
      </c>
      <c r="M460" s="12"/>
    </row>
    <row r="461" spans="1:13" ht="18" customHeight="1">
      <c r="A461" s="4">
        <v>460</v>
      </c>
      <c r="B461" s="37">
        <v>37080</v>
      </c>
      <c r="C461" s="34" t="s">
        <v>72</v>
      </c>
      <c r="D461" s="34" t="s">
        <v>6</v>
      </c>
      <c r="E461" s="34" t="s">
        <v>46</v>
      </c>
      <c r="F461" s="34" t="s">
        <v>166</v>
      </c>
      <c r="G461" s="21"/>
      <c r="H461" s="21"/>
      <c r="I461" s="21" t="s">
        <v>14</v>
      </c>
      <c r="J461" s="21" t="s">
        <v>20</v>
      </c>
      <c r="M461" s="12"/>
    </row>
    <row r="462" spans="1:13" ht="18" customHeight="1">
      <c r="A462" s="4">
        <v>461</v>
      </c>
      <c r="B462" s="37">
        <v>37080</v>
      </c>
      <c r="C462" s="34" t="s">
        <v>5</v>
      </c>
      <c r="D462" s="34" t="s">
        <v>29</v>
      </c>
      <c r="E462" s="34" t="s">
        <v>12</v>
      </c>
      <c r="F462" s="34" t="s">
        <v>179</v>
      </c>
      <c r="G462" s="21"/>
      <c r="H462" s="21"/>
      <c r="I462" s="21" t="s">
        <v>31</v>
      </c>
      <c r="J462" s="21" t="s">
        <v>8</v>
      </c>
      <c r="M462" s="12"/>
    </row>
    <row r="463" spans="1:13" ht="18" customHeight="1">
      <c r="A463" s="4">
        <v>462</v>
      </c>
      <c r="B463" s="37">
        <v>37080</v>
      </c>
      <c r="C463" s="34" t="s">
        <v>168</v>
      </c>
      <c r="D463" s="34" t="s">
        <v>218</v>
      </c>
      <c r="E463" s="34" t="s">
        <v>210</v>
      </c>
      <c r="F463" s="34" t="s">
        <v>175</v>
      </c>
      <c r="G463" s="21"/>
      <c r="H463" s="21"/>
      <c r="I463" s="21" t="s">
        <v>19</v>
      </c>
      <c r="J463" s="21" t="s">
        <v>38</v>
      </c>
      <c r="M463" s="12"/>
    </row>
    <row r="464" spans="1:13" ht="18" customHeight="1">
      <c r="A464" s="4">
        <v>463</v>
      </c>
      <c r="B464" s="37">
        <v>37080</v>
      </c>
      <c r="C464" s="34" t="s">
        <v>183</v>
      </c>
      <c r="D464" s="34" t="s">
        <v>24</v>
      </c>
      <c r="E464" s="34" t="s">
        <v>173</v>
      </c>
      <c r="F464" s="34" t="s">
        <v>161</v>
      </c>
      <c r="G464" s="21"/>
      <c r="H464" s="21"/>
      <c r="I464" s="21" t="s">
        <v>26</v>
      </c>
      <c r="J464" s="21" t="s">
        <v>32</v>
      </c>
      <c r="M464" s="12"/>
    </row>
    <row r="465" spans="1:13" ht="18" customHeight="1">
      <c r="A465" s="4">
        <v>464</v>
      </c>
      <c r="B465" s="37">
        <v>37080</v>
      </c>
      <c r="C465" s="34" t="s">
        <v>163</v>
      </c>
      <c r="D465" s="34" t="s">
        <v>4</v>
      </c>
      <c r="E465" s="34" t="s">
        <v>144</v>
      </c>
      <c r="F465" s="34" t="s">
        <v>17</v>
      </c>
      <c r="G465" s="21"/>
      <c r="H465" s="21"/>
      <c r="I465" s="21" t="s">
        <v>13</v>
      </c>
      <c r="J465" s="21" t="s">
        <v>37</v>
      </c>
      <c r="M465" s="12"/>
    </row>
    <row r="466" spans="1:13" ht="18" customHeight="1">
      <c r="A466" s="4">
        <v>465</v>
      </c>
      <c r="B466" s="37">
        <v>37081</v>
      </c>
      <c r="C466" s="34" t="s">
        <v>148</v>
      </c>
      <c r="D466" s="34" t="s">
        <v>12</v>
      </c>
      <c r="E466" s="34" t="s">
        <v>179</v>
      </c>
      <c r="F466" s="34" t="s">
        <v>146</v>
      </c>
      <c r="G466" s="21"/>
      <c r="H466" s="21"/>
      <c r="I466" s="21" t="s">
        <v>8</v>
      </c>
      <c r="J466" s="21" t="s">
        <v>228</v>
      </c>
      <c r="M466" s="12"/>
    </row>
    <row r="467" spans="1:13" ht="18" customHeight="1">
      <c r="A467" s="4">
        <v>466</v>
      </c>
      <c r="B467" s="37">
        <v>37081</v>
      </c>
      <c r="C467" s="34" t="s">
        <v>131</v>
      </c>
      <c r="D467" s="34" t="s">
        <v>178</v>
      </c>
      <c r="E467" s="34" t="s">
        <v>213</v>
      </c>
      <c r="F467" s="34" t="s">
        <v>211</v>
      </c>
      <c r="G467" s="21"/>
      <c r="H467" s="21"/>
      <c r="I467" s="21" t="s">
        <v>32</v>
      </c>
      <c r="J467" s="21" t="s">
        <v>227</v>
      </c>
      <c r="M467" s="12"/>
    </row>
    <row r="468" spans="1:13" ht="18" customHeight="1">
      <c r="A468" s="4">
        <v>467</v>
      </c>
      <c r="B468" s="37">
        <v>37081</v>
      </c>
      <c r="C468" s="34" t="s">
        <v>142</v>
      </c>
      <c r="D468" s="34" t="s">
        <v>229</v>
      </c>
      <c r="E468" s="34" t="s">
        <v>185</v>
      </c>
      <c r="F468" s="34" t="s">
        <v>47</v>
      </c>
      <c r="G468" s="21"/>
      <c r="H468" s="21"/>
      <c r="I468" s="21" t="s">
        <v>26</v>
      </c>
      <c r="J468" s="21" t="s">
        <v>31</v>
      </c>
      <c r="M468" s="12"/>
    </row>
    <row r="469" spans="1:13" ht="18" customHeight="1">
      <c r="A469" s="4">
        <v>468</v>
      </c>
      <c r="B469" s="37">
        <v>37082</v>
      </c>
      <c r="C469" s="34" t="s">
        <v>166</v>
      </c>
      <c r="D469" s="34" t="s">
        <v>16</v>
      </c>
      <c r="E469" s="34" t="s">
        <v>6</v>
      </c>
      <c r="F469" s="34" t="s">
        <v>46</v>
      </c>
      <c r="G469" s="21"/>
      <c r="H469" s="21"/>
      <c r="I469" s="21" t="s">
        <v>37</v>
      </c>
      <c r="J469" s="21" t="s">
        <v>14</v>
      </c>
      <c r="M469" s="12"/>
    </row>
    <row r="470" spans="1:13" ht="18" customHeight="1">
      <c r="A470" s="4">
        <v>469</v>
      </c>
      <c r="B470" s="37">
        <v>37082</v>
      </c>
      <c r="C470" s="34" t="s">
        <v>161</v>
      </c>
      <c r="D470" s="34" t="s">
        <v>182</v>
      </c>
      <c r="E470" s="34" t="s">
        <v>153</v>
      </c>
      <c r="F470" s="34" t="s">
        <v>44</v>
      </c>
      <c r="G470" s="21"/>
      <c r="H470" s="21"/>
      <c r="I470" s="21" t="s">
        <v>26</v>
      </c>
      <c r="J470" s="21" t="s">
        <v>31</v>
      </c>
      <c r="M470" s="12"/>
    </row>
    <row r="471" spans="1:13" ht="18" customHeight="1">
      <c r="A471" s="4">
        <v>470</v>
      </c>
      <c r="B471" s="37">
        <v>37082</v>
      </c>
      <c r="C471" s="34" t="s">
        <v>213</v>
      </c>
      <c r="D471" s="34" t="s">
        <v>5</v>
      </c>
      <c r="E471" s="34" t="s">
        <v>29</v>
      </c>
      <c r="F471" s="34" t="s">
        <v>238</v>
      </c>
      <c r="G471" s="21"/>
      <c r="H471" s="21"/>
      <c r="I471" s="21" t="s">
        <v>32</v>
      </c>
      <c r="J471" s="21" t="s">
        <v>227</v>
      </c>
      <c r="M471" s="12"/>
    </row>
    <row r="472" spans="1:13" ht="18" customHeight="1">
      <c r="A472" s="4">
        <v>471</v>
      </c>
      <c r="B472" s="37">
        <v>37082</v>
      </c>
      <c r="C472" s="34" t="s">
        <v>175</v>
      </c>
      <c r="D472" s="34" t="s">
        <v>35</v>
      </c>
      <c r="E472" s="34" t="s">
        <v>7</v>
      </c>
      <c r="F472" s="34" t="s">
        <v>210</v>
      </c>
      <c r="G472" s="21"/>
      <c r="H472" s="21"/>
      <c r="I472" s="21" t="s">
        <v>20</v>
      </c>
      <c r="J472" s="21" t="s">
        <v>19</v>
      </c>
      <c r="M472" s="12"/>
    </row>
    <row r="473" spans="1:13" ht="18" customHeight="1">
      <c r="A473" s="4">
        <v>472</v>
      </c>
      <c r="B473" s="37">
        <v>37082</v>
      </c>
      <c r="C473" s="34" t="s">
        <v>49</v>
      </c>
      <c r="D473" s="34" t="s">
        <v>233</v>
      </c>
      <c r="E473" s="34" t="s">
        <v>4</v>
      </c>
      <c r="F473" s="34" t="s">
        <v>144</v>
      </c>
      <c r="G473" s="21"/>
      <c r="H473" s="21"/>
      <c r="I473" s="21" t="s">
        <v>13</v>
      </c>
      <c r="J473" s="21" t="s">
        <v>38</v>
      </c>
      <c r="M473" s="12"/>
    </row>
    <row r="474" spans="1:13" ht="18" customHeight="1">
      <c r="A474" s="4">
        <v>473</v>
      </c>
      <c r="B474" s="37">
        <v>37082</v>
      </c>
      <c r="C474" s="34" t="s">
        <v>146</v>
      </c>
      <c r="D474" s="34" t="s">
        <v>179</v>
      </c>
      <c r="E474" s="34" t="s">
        <v>211</v>
      </c>
      <c r="F474" s="34" t="s">
        <v>12</v>
      </c>
      <c r="G474" s="21"/>
      <c r="H474" s="21"/>
      <c r="I474" s="21" t="s">
        <v>8</v>
      </c>
      <c r="J474" s="21" t="s">
        <v>228</v>
      </c>
      <c r="M474" s="12"/>
    </row>
    <row r="475" spans="1:13" ht="18" customHeight="1">
      <c r="A475" s="4">
        <v>474</v>
      </c>
      <c r="B475" s="37">
        <v>37083</v>
      </c>
      <c r="C475" s="34" t="s">
        <v>179</v>
      </c>
      <c r="D475" s="34" t="s">
        <v>211</v>
      </c>
      <c r="E475" s="34" t="s">
        <v>12</v>
      </c>
      <c r="F475" s="34" t="s">
        <v>148</v>
      </c>
      <c r="G475" s="21"/>
      <c r="H475" s="21"/>
      <c r="I475" s="21" t="s">
        <v>8</v>
      </c>
      <c r="J475" s="21" t="s">
        <v>228</v>
      </c>
      <c r="M475" s="12"/>
    </row>
    <row r="476" spans="1:13" ht="18" customHeight="1">
      <c r="A476" s="4">
        <v>475</v>
      </c>
      <c r="B476" s="37">
        <v>37083</v>
      </c>
      <c r="C476" s="34" t="s">
        <v>47</v>
      </c>
      <c r="D476" s="34" t="s">
        <v>50</v>
      </c>
      <c r="E476" s="34" t="s">
        <v>182</v>
      </c>
      <c r="F476" s="34" t="s">
        <v>153</v>
      </c>
      <c r="G476" s="21"/>
      <c r="H476" s="21"/>
      <c r="I476" s="21" t="s">
        <v>26</v>
      </c>
      <c r="J476" s="21" t="s">
        <v>31</v>
      </c>
      <c r="M476" s="12"/>
    </row>
    <row r="477" spans="1:13" ht="18" customHeight="1">
      <c r="A477" s="4">
        <v>476</v>
      </c>
      <c r="B477" s="37">
        <v>37083</v>
      </c>
      <c r="C477" s="34" t="s">
        <v>46</v>
      </c>
      <c r="D477" s="34" t="s">
        <v>72</v>
      </c>
      <c r="E477" s="34" t="s">
        <v>16</v>
      </c>
      <c r="F477" s="34" t="s">
        <v>6</v>
      </c>
      <c r="G477" s="21"/>
      <c r="H477" s="21"/>
      <c r="I477" s="21" t="s">
        <v>37</v>
      </c>
      <c r="J477" s="21" t="s">
        <v>14</v>
      </c>
      <c r="M477" s="12"/>
    </row>
    <row r="478" spans="1:13" ht="18" customHeight="1">
      <c r="A478" s="4">
        <v>477</v>
      </c>
      <c r="B478" s="37">
        <v>37083</v>
      </c>
      <c r="C478" s="34" t="s">
        <v>210</v>
      </c>
      <c r="D478" s="34" t="s">
        <v>168</v>
      </c>
      <c r="E478" s="34" t="s">
        <v>35</v>
      </c>
      <c r="F478" s="34" t="s">
        <v>7</v>
      </c>
      <c r="G478" s="21"/>
      <c r="H478" s="21"/>
      <c r="I478" s="21" t="s">
        <v>20</v>
      </c>
      <c r="J478" s="21" t="s">
        <v>19</v>
      </c>
      <c r="M478" s="12"/>
    </row>
    <row r="479" spans="1:13" ht="18" customHeight="1">
      <c r="A479" s="4">
        <v>478</v>
      </c>
      <c r="B479" s="37">
        <v>37083</v>
      </c>
      <c r="C479" s="34" t="s">
        <v>144</v>
      </c>
      <c r="D479" s="34" t="s">
        <v>163</v>
      </c>
      <c r="E479" s="34" t="s">
        <v>233</v>
      </c>
      <c r="F479" s="34" t="s">
        <v>4</v>
      </c>
      <c r="G479" s="21"/>
      <c r="H479" s="21"/>
      <c r="I479" s="21" t="s">
        <v>13</v>
      </c>
      <c r="J479" s="21" t="s">
        <v>38</v>
      </c>
      <c r="M479" s="12"/>
    </row>
    <row r="480" spans="1:13" ht="18" customHeight="1">
      <c r="A480" s="4">
        <v>479</v>
      </c>
      <c r="B480" s="37">
        <v>37084</v>
      </c>
      <c r="C480" s="34" t="s">
        <v>4</v>
      </c>
      <c r="D480" s="34" t="s">
        <v>49</v>
      </c>
      <c r="E480" s="34" t="s">
        <v>163</v>
      </c>
      <c r="F480" s="34" t="s">
        <v>233</v>
      </c>
      <c r="G480" s="21"/>
      <c r="H480" s="21"/>
      <c r="I480" s="21" t="s">
        <v>13</v>
      </c>
      <c r="J480" s="21" t="s">
        <v>38</v>
      </c>
      <c r="M480" s="12"/>
    </row>
    <row r="481" spans="1:13" ht="18" customHeight="1">
      <c r="A481" s="4">
        <v>480</v>
      </c>
      <c r="B481" s="37">
        <v>37084</v>
      </c>
      <c r="C481" s="34" t="s">
        <v>7</v>
      </c>
      <c r="D481" s="34" t="s">
        <v>175</v>
      </c>
      <c r="E481" s="36" t="s">
        <v>168</v>
      </c>
      <c r="F481" s="34" t="s">
        <v>35</v>
      </c>
      <c r="G481" s="21"/>
      <c r="H481" s="21"/>
      <c r="I481" s="21" t="s">
        <v>20</v>
      </c>
      <c r="J481" s="21" t="s">
        <v>19</v>
      </c>
      <c r="M481" s="12"/>
    </row>
    <row r="482" spans="1:13" ht="18" customHeight="1">
      <c r="A482" s="4">
        <v>481</v>
      </c>
      <c r="B482" s="37">
        <v>37084</v>
      </c>
      <c r="C482" s="34" t="s">
        <v>6</v>
      </c>
      <c r="D482" s="34" t="s">
        <v>166</v>
      </c>
      <c r="E482" s="34" t="s">
        <v>72</v>
      </c>
      <c r="F482" s="34" t="s">
        <v>16</v>
      </c>
      <c r="G482" s="21"/>
      <c r="H482" s="21"/>
      <c r="I482" s="21" t="s">
        <v>37</v>
      </c>
      <c r="J482" s="21" t="s">
        <v>14</v>
      </c>
      <c r="M482" s="12"/>
    </row>
    <row r="483" spans="1:13" ht="18" customHeight="1">
      <c r="A483" s="4">
        <v>482</v>
      </c>
      <c r="B483" s="37">
        <v>37085</v>
      </c>
      <c r="C483" s="34" t="s">
        <v>10</v>
      </c>
      <c r="D483" s="34" t="s">
        <v>144</v>
      </c>
      <c r="E483" s="34" t="s">
        <v>166</v>
      </c>
      <c r="F483" s="34" t="s">
        <v>168</v>
      </c>
      <c r="G483" s="21"/>
      <c r="H483" s="21"/>
      <c r="I483" s="21" t="s">
        <v>37</v>
      </c>
      <c r="J483" s="21" t="s">
        <v>19</v>
      </c>
      <c r="M483" s="12"/>
    </row>
    <row r="484" spans="1:13" ht="18" customHeight="1">
      <c r="A484" s="4">
        <v>483</v>
      </c>
      <c r="B484" s="37">
        <v>37085</v>
      </c>
      <c r="C484" s="34" t="s">
        <v>23</v>
      </c>
      <c r="D484" s="34" t="s">
        <v>183</v>
      </c>
      <c r="E484" s="34" t="s">
        <v>214</v>
      </c>
      <c r="F484" s="34" t="s">
        <v>173</v>
      </c>
      <c r="G484" s="21"/>
      <c r="H484" s="21"/>
      <c r="I484" s="21" t="s">
        <v>228</v>
      </c>
      <c r="J484" s="21" t="s">
        <v>31</v>
      </c>
      <c r="M484" s="12"/>
    </row>
    <row r="485" spans="1:13" ht="18" customHeight="1">
      <c r="A485" s="4">
        <v>484</v>
      </c>
      <c r="B485" s="37">
        <v>37085</v>
      </c>
      <c r="C485" s="34" t="s">
        <v>16</v>
      </c>
      <c r="D485" s="34" t="s">
        <v>210</v>
      </c>
      <c r="E485" s="34" t="s">
        <v>46</v>
      </c>
      <c r="F485" s="34" t="s">
        <v>163</v>
      </c>
      <c r="G485" s="21"/>
      <c r="H485" s="21"/>
      <c r="I485" s="21" t="s">
        <v>38</v>
      </c>
      <c r="J485" s="21" t="s">
        <v>20</v>
      </c>
      <c r="M485" s="12"/>
    </row>
    <row r="486" spans="1:13" ht="18" customHeight="1">
      <c r="A486" s="4">
        <v>485</v>
      </c>
      <c r="B486" s="37">
        <v>37085</v>
      </c>
      <c r="C486" s="34" t="s">
        <v>12</v>
      </c>
      <c r="D486" s="34" t="s">
        <v>131</v>
      </c>
      <c r="E486" s="34" t="s">
        <v>179</v>
      </c>
      <c r="F486" s="34" t="s">
        <v>29</v>
      </c>
      <c r="G486" s="21"/>
      <c r="H486" s="21"/>
      <c r="I486" s="21" t="s">
        <v>32</v>
      </c>
      <c r="J486" s="21" t="s">
        <v>8</v>
      </c>
      <c r="M486" s="12"/>
    </row>
    <row r="487" spans="1:13" ht="18" customHeight="1">
      <c r="A487" s="4">
        <v>486</v>
      </c>
      <c r="B487" s="37">
        <v>37086</v>
      </c>
      <c r="C487" s="34" t="s">
        <v>35</v>
      </c>
      <c r="D487" s="34" t="s">
        <v>4</v>
      </c>
      <c r="E487" s="34" t="s">
        <v>175</v>
      </c>
      <c r="F487" s="34" t="s">
        <v>72</v>
      </c>
      <c r="G487" s="21"/>
      <c r="H487" s="21"/>
      <c r="I487" s="21" t="s">
        <v>13</v>
      </c>
      <c r="J487" s="21" t="s">
        <v>14</v>
      </c>
      <c r="M487" s="12"/>
    </row>
    <row r="488" spans="1:13" ht="18" customHeight="1">
      <c r="A488" s="4">
        <v>487</v>
      </c>
      <c r="B488" s="37">
        <v>37086</v>
      </c>
      <c r="C488" s="34" t="s">
        <v>153</v>
      </c>
      <c r="D488" s="34" t="s">
        <v>142</v>
      </c>
      <c r="E488" s="34" t="s">
        <v>24</v>
      </c>
      <c r="F488" s="34" t="s">
        <v>182</v>
      </c>
      <c r="G488" s="21"/>
      <c r="H488" s="21"/>
      <c r="I488" s="21" t="s">
        <v>227</v>
      </c>
      <c r="J488" s="21" t="s">
        <v>26</v>
      </c>
      <c r="M488" s="12"/>
    </row>
    <row r="489" spans="1:13" ht="18" customHeight="1">
      <c r="A489" s="4">
        <v>488</v>
      </c>
      <c r="B489" s="37">
        <v>37086</v>
      </c>
      <c r="C489" s="34" t="s">
        <v>173</v>
      </c>
      <c r="D489" s="34" t="s">
        <v>161</v>
      </c>
      <c r="E489" s="34" t="s">
        <v>183</v>
      </c>
      <c r="F489" s="34" t="s">
        <v>214</v>
      </c>
      <c r="G489" s="21"/>
      <c r="H489" s="21"/>
      <c r="I489" s="21" t="s">
        <v>228</v>
      </c>
      <c r="J489" s="21" t="s">
        <v>31</v>
      </c>
      <c r="M489" s="12"/>
    </row>
    <row r="490" spans="1:13" ht="18" customHeight="1">
      <c r="A490" s="4">
        <v>489</v>
      </c>
      <c r="B490" s="37">
        <v>37086</v>
      </c>
      <c r="C490" s="34" t="s">
        <v>168</v>
      </c>
      <c r="D490" s="34" t="s">
        <v>49</v>
      </c>
      <c r="E490" s="34" t="s">
        <v>144</v>
      </c>
      <c r="F490" s="34" t="s">
        <v>166</v>
      </c>
      <c r="G490" s="21"/>
      <c r="H490" s="21"/>
      <c r="I490" s="21" t="s">
        <v>37</v>
      </c>
      <c r="J490" s="21" t="s">
        <v>19</v>
      </c>
      <c r="M490" s="12"/>
    </row>
    <row r="491" spans="1:13" ht="18" customHeight="1">
      <c r="A491" s="4">
        <v>490</v>
      </c>
      <c r="B491" s="37">
        <v>37086</v>
      </c>
      <c r="C491" s="34" t="s">
        <v>29</v>
      </c>
      <c r="D491" s="34" t="s">
        <v>179</v>
      </c>
      <c r="E491" s="34" t="s">
        <v>238</v>
      </c>
      <c r="F491" s="34" t="s">
        <v>131</v>
      </c>
      <c r="G491" s="21"/>
      <c r="H491" s="21"/>
      <c r="I491" s="21" t="s">
        <v>32</v>
      </c>
      <c r="J491" s="21" t="s">
        <v>8</v>
      </c>
      <c r="M491" s="12"/>
    </row>
    <row r="492" spans="1:13" ht="18" customHeight="1">
      <c r="A492" s="4">
        <v>491</v>
      </c>
      <c r="B492" s="37">
        <v>37086</v>
      </c>
      <c r="C492" s="34" t="s">
        <v>163</v>
      </c>
      <c r="D492" s="36" t="s">
        <v>46</v>
      </c>
      <c r="E492" s="34" t="s">
        <v>210</v>
      </c>
      <c r="F492" s="34" t="s">
        <v>218</v>
      </c>
      <c r="G492" s="21"/>
      <c r="H492" s="21"/>
      <c r="I492" s="21" t="s">
        <v>38</v>
      </c>
      <c r="J492" s="21" t="s">
        <v>20</v>
      </c>
      <c r="M492" s="12"/>
    </row>
    <row r="493" spans="1:13" ht="18" customHeight="1">
      <c r="A493" s="4">
        <v>492</v>
      </c>
      <c r="B493" s="37">
        <v>37087</v>
      </c>
      <c r="C493" s="34" t="s">
        <v>166</v>
      </c>
      <c r="D493" s="34" t="s">
        <v>10</v>
      </c>
      <c r="E493" s="34" t="s">
        <v>49</v>
      </c>
      <c r="F493" s="34" t="s">
        <v>144</v>
      </c>
      <c r="G493" s="21"/>
      <c r="H493" s="21"/>
      <c r="I493" s="21" t="s">
        <v>37</v>
      </c>
      <c r="J493" s="21" t="s">
        <v>19</v>
      </c>
      <c r="M493" s="12"/>
    </row>
    <row r="494" spans="1:13" ht="18" customHeight="1">
      <c r="A494" s="4">
        <v>493</v>
      </c>
      <c r="B494" s="37">
        <v>37087</v>
      </c>
      <c r="C494" s="34" t="s">
        <v>182</v>
      </c>
      <c r="D494" s="34" t="s">
        <v>146</v>
      </c>
      <c r="E494" s="34" t="s">
        <v>47</v>
      </c>
      <c r="F494" s="34" t="s">
        <v>142</v>
      </c>
      <c r="G494" s="21"/>
      <c r="H494" s="21"/>
      <c r="I494" s="21" t="s">
        <v>227</v>
      </c>
      <c r="J494" s="21" t="s">
        <v>26</v>
      </c>
      <c r="M494" s="12"/>
    </row>
    <row r="495" spans="1:13" ht="18" customHeight="1">
      <c r="A495" s="4">
        <v>494</v>
      </c>
      <c r="B495" s="37">
        <v>37087</v>
      </c>
      <c r="C495" s="34" t="s">
        <v>72</v>
      </c>
      <c r="D495" s="34" t="s">
        <v>17</v>
      </c>
      <c r="E495" s="34" t="s">
        <v>4</v>
      </c>
      <c r="F495" s="34" t="s">
        <v>175</v>
      </c>
      <c r="G495" s="21"/>
      <c r="H495" s="21"/>
      <c r="I495" s="21" t="s">
        <v>13</v>
      </c>
      <c r="J495" s="21" t="s">
        <v>14</v>
      </c>
      <c r="M495" s="12"/>
    </row>
    <row r="496" spans="1:13" ht="18" customHeight="1">
      <c r="A496" s="4">
        <v>495</v>
      </c>
      <c r="B496" s="37">
        <v>37087</v>
      </c>
      <c r="C496" s="34" t="s">
        <v>238</v>
      </c>
      <c r="D496" s="34" t="s">
        <v>12</v>
      </c>
      <c r="E496" s="34" t="s">
        <v>131</v>
      </c>
      <c r="F496" s="34" t="s">
        <v>179</v>
      </c>
      <c r="G496" s="21"/>
      <c r="H496" s="21"/>
      <c r="I496" s="21" t="s">
        <v>32</v>
      </c>
      <c r="J496" s="21" t="s">
        <v>8</v>
      </c>
      <c r="M496" s="12"/>
    </row>
    <row r="497" spans="1:13" ht="18" customHeight="1">
      <c r="A497" s="4">
        <v>496</v>
      </c>
      <c r="B497" s="37">
        <v>37087</v>
      </c>
      <c r="C497" s="34" t="s">
        <v>214</v>
      </c>
      <c r="D497" s="34" t="s">
        <v>23</v>
      </c>
      <c r="E497" s="34" t="s">
        <v>161</v>
      </c>
      <c r="F497" s="34" t="s">
        <v>183</v>
      </c>
      <c r="G497" s="21"/>
      <c r="H497" s="21"/>
      <c r="I497" s="21" t="s">
        <v>228</v>
      </c>
      <c r="J497" s="21" t="s">
        <v>31</v>
      </c>
      <c r="M497" s="12"/>
    </row>
    <row r="498" spans="1:13" ht="18" customHeight="1">
      <c r="A498" s="4">
        <v>497</v>
      </c>
      <c r="B498" s="37">
        <v>37088</v>
      </c>
      <c r="C498" s="34" t="s">
        <v>211</v>
      </c>
      <c r="D498" s="34" t="s">
        <v>29</v>
      </c>
      <c r="E498" s="34" t="s">
        <v>213</v>
      </c>
      <c r="F498" s="34" t="s">
        <v>185</v>
      </c>
      <c r="G498" s="21"/>
      <c r="H498" s="21"/>
      <c r="I498" s="21" t="s">
        <v>8</v>
      </c>
      <c r="J498" s="21" t="s">
        <v>227</v>
      </c>
      <c r="M498" s="12"/>
    </row>
    <row r="499" spans="1:13" ht="18" customHeight="1">
      <c r="A499" s="4">
        <v>498</v>
      </c>
      <c r="B499" s="37">
        <v>37088</v>
      </c>
      <c r="C499" s="34" t="s">
        <v>5</v>
      </c>
      <c r="D499" s="34" t="s">
        <v>148</v>
      </c>
      <c r="E499" s="34" t="s">
        <v>179</v>
      </c>
      <c r="F499" s="34" t="s">
        <v>12</v>
      </c>
      <c r="G499" s="21"/>
      <c r="H499" s="21"/>
      <c r="I499" s="21" t="s">
        <v>31</v>
      </c>
      <c r="J499" s="21" t="s">
        <v>32</v>
      </c>
      <c r="M499" s="12"/>
    </row>
    <row r="500" spans="1:13" ht="18" customHeight="1">
      <c r="A500" s="4">
        <v>499</v>
      </c>
      <c r="B500" s="37">
        <v>37088</v>
      </c>
      <c r="C500" s="34" t="s">
        <v>183</v>
      </c>
      <c r="D500" s="34" t="s">
        <v>173</v>
      </c>
      <c r="E500" s="34" t="s">
        <v>23</v>
      </c>
      <c r="F500" s="34" t="s">
        <v>161</v>
      </c>
      <c r="G500" s="21"/>
      <c r="H500" s="21"/>
      <c r="I500" s="21" t="s">
        <v>228</v>
      </c>
      <c r="J500" s="21" t="s">
        <v>26</v>
      </c>
      <c r="M500" s="12"/>
    </row>
    <row r="501" spans="1:13" ht="18" customHeight="1">
      <c r="A501" s="4">
        <v>500</v>
      </c>
      <c r="B501" s="37">
        <v>37089</v>
      </c>
      <c r="C501" s="34" t="s">
        <v>161</v>
      </c>
      <c r="D501" s="34" t="s">
        <v>214</v>
      </c>
      <c r="E501" s="34" t="s">
        <v>173</v>
      </c>
      <c r="F501" s="34" t="s">
        <v>23</v>
      </c>
      <c r="G501" s="21"/>
      <c r="H501" s="21"/>
      <c r="I501" s="21" t="s">
        <v>228</v>
      </c>
      <c r="J501" s="21" t="s">
        <v>26</v>
      </c>
      <c r="M501" s="12"/>
    </row>
    <row r="502" spans="1:13" ht="18" customHeight="1">
      <c r="A502" s="4">
        <v>501</v>
      </c>
      <c r="B502" s="37">
        <v>37089</v>
      </c>
      <c r="C502" s="34" t="s">
        <v>175</v>
      </c>
      <c r="D502" s="34" t="s">
        <v>35</v>
      </c>
      <c r="E502" s="34" t="s">
        <v>17</v>
      </c>
      <c r="F502" s="34" t="s">
        <v>4</v>
      </c>
      <c r="G502" s="21"/>
      <c r="H502" s="21"/>
      <c r="I502" s="21" t="s">
        <v>14</v>
      </c>
      <c r="J502" s="21" t="s">
        <v>19</v>
      </c>
      <c r="M502" s="12"/>
    </row>
    <row r="503" spans="1:13" ht="18" customHeight="1">
      <c r="A503" s="4">
        <v>502</v>
      </c>
      <c r="B503" s="37">
        <v>37089</v>
      </c>
      <c r="C503" s="34" t="s">
        <v>185</v>
      </c>
      <c r="D503" s="34" t="s">
        <v>213</v>
      </c>
      <c r="E503" s="34" t="s">
        <v>29</v>
      </c>
      <c r="F503" s="34" t="s">
        <v>238</v>
      </c>
      <c r="G503" s="21"/>
      <c r="H503" s="21"/>
      <c r="I503" s="21" t="s">
        <v>8</v>
      </c>
      <c r="J503" s="21" t="s">
        <v>227</v>
      </c>
      <c r="M503" s="12"/>
    </row>
    <row r="504" spans="1:13" ht="18" customHeight="1">
      <c r="A504" s="4">
        <v>503</v>
      </c>
      <c r="B504" s="37">
        <v>37089</v>
      </c>
      <c r="C504" s="34" t="s">
        <v>210</v>
      </c>
      <c r="D504" s="34" t="s">
        <v>163</v>
      </c>
      <c r="E504" s="34" t="s">
        <v>16</v>
      </c>
      <c r="F504" s="34" t="s">
        <v>46</v>
      </c>
      <c r="G504" s="21"/>
      <c r="H504" s="21"/>
      <c r="I504" s="21" t="s">
        <v>38</v>
      </c>
      <c r="J504" s="21" t="s">
        <v>37</v>
      </c>
      <c r="M504" s="12"/>
    </row>
    <row r="505" spans="1:13" ht="18" customHeight="1">
      <c r="A505" s="4">
        <v>504</v>
      </c>
      <c r="B505" s="37">
        <v>37089</v>
      </c>
      <c r="C505" s="34" t="s">
        <v>131</v>
      </c>
      <c r="D505" s="34" t="s">
        <v>179</v>
      </c>
      <c r="E505" s="34" t="s">
        <v>12</v>
      </c>
      <c r="F505" s="34" t="s">
        <v>148</v>
      </c>
      <c r="G505" s="21"/>
      <c r="H505" s="21"/>
      <c r="I505" s="21" t="s">
        <v>31</v>
      </c>
      <c r="J505" s="21" t="s">
        <v>32</v>
      </c>
      <c r="M505" s="12"/>
    </row>
    <row r="506" spans="1:13" ht="18" customHeight="1">
      <c r="A506" s="4">
        <v>505</v>
      </c>
      <c r="B506" s="37">
        <v>37090</v>
      </c>
      <c r="C506" s="34" t="s">
        <v>148</v>
      </c>
      <c r="D506" s="34" t="s">
        <v>5</v>
      </c>
      <c r="E506" s="34" t="s">
        <v>211</v>
      </c>
      <c r="F506" s="34" t="s">
        <v>213</v>
      </c>
      <c r="G506" s="21"/>
      <c r="H506" s="21"/>
      <c r="I506" s="21" t="s">
        <v>31</v>
      </c>
      <c r="J506" s="21" t="s">
        <v>32</v>
      </c>
      <c r="M506" s="12"/>
    </row>
    <row r="507" spans="1:13" ht="18" customHeight="1">
      <c r="A507" s="4">
        <v>506</v>
      </c>
      <c r="B507" s="37">
        <v>37090</v>
      </c>
      <c r="C507" s="34" t="s">
        <v>4</v>
      </c>
      <c r="D507" s="34" t="s">
        <v>21</v>
      </c>
      <c r="E507" s="34" t="s">
        <v>35</v>
      </c>
      <c r="F507" s="34" t="s">
        <v>175</v>
      </c>
      <c r="G507" s="21"/>
      <c r="H507" s="21"/>
      <c r="I507" s="21" t="s">
        <v>14</v>
      </c>
      <c r="J507" s="21" t="s">
        <v>19</v>
      </c>
      <c r="M507" s="12"/>
    </row>
    <row r="508" spans="1:13" ht="18" customHeight="1">
      <c r="A508" s="4">
        <v>507</v>
      </c>
      <c r="B508" s="37">
        <v>37090</v>
      </c>
      <c r="C508" s="34" t="s">
        <v>46</v>
      </c>
      <c r="D508" s="34" t="s">
        <v>72</v>
      </c>
      <c r="E508" s="34" t="s">
        <v>163</v>
      </c>
      <c r="F508" s="34" t="s">
        <v>16</v>
      </c>
      <c r="G508" s="21"/>
      <c r="H508" s="21"/>
      <c r="I508" s="21" t="s">
        <v>38</v>
      </c>
      <c r="J508" s="21" t="s">
        <v>37</v>
      </c>
      <c r="M508" s="12"/>
    </row>
    <row r="509" spans="1:13" ht="18" customHeight="1">
      <c r="A509" s="4">
        <v>508</v>
      </c>
      <c r="B509" s="37">
        <v>37090</v>
      </c>
      <c r="C509" s="34" t="s">
        <v>6</v>
      </c>
      <c r="D509" s="34" t="s">
        <v>10</v>
      </c>
      <c r="E509" s="34" t="s">
        <v>168</v>
      </c>
      <c r="F509" s="34" t="s">
        <v>22</v>
      </c>
      <c r="G509" s="21"/>
      <c r="H509" s="21"/>
      <c r="I509" s="21" t="s">
        <v>20</v>
      </c>
      <c r="J509" s="21" t="s">
        <v>13</v>
      </c>
      <c r="M509" s="12"/>
    </row>
    <row r="510" spans="1:13" ht="18" customHeight="1">
      <c r="A510" s="4">
        <v>509</v>
      </c>
      <c r="B510" s="37">
        <v>37091</v>
      </c>
      <c r="C510" s="34" t="s">
        <v>17</v>
      </c>
      <c r="D510" s="34" t="s">
        <v>175</v>
      </c>
      <c r="E510" s="34" t="s">
        <v>21</v>
      </c>
      <c r="F510" s="34" t="s">
        <v>35</v>
      </c>
      <c r="G510" s="21"/>
      <c r="H510" s="21"/>
      <c r="I510" s="21" t="s">
        <v>14</v>
      </c>
      <c r="J510" s="21" t="s">
        <v>19</v>
      </c>
      <c r="M510" s="12"/>
    </row>
    <row r="511" spans="1:13" ht="18" customHeight="1">
      <c r="A511" s="4">
        <v>510</v>
      </c>
      <c r="B511" s="37">
        <v>37091</v>
      </c>
      <c r="C511" s="34" t="s">
        <v>22</v>
      </c>
      <c r="D511" s="34" t="s">
        <v>144</v>
      </c>
      <c r="E511" s="34" t="s">
        <v>10</v>
      </c>
      <c r="F511" s="34" t="s">
        <v>168</v>
      </c>
      <c r="G511" s="21"/>
      <c r="H511" s="21"/>
      <c r="I511" s="21" t="s">
        <v>20</v>
      </c>
      <c r="J511" s="21" t="s">
        <v>13</v>
      </c>
      <c r="M511" s="12"/>
    </row>
    <row r="512" spans="1:13" ht="18" customHeight="1">
      <c r="A512" s="4">
        <v>511</v>
      </c>
      <c r="B512" s="37">
        <v>37091</v>
      </c>
      <c r="C512" s="34" t="s">
        <v>16</v>
      </c>
      <c r="D512" s="34" t="s">
        <v>210</v>
      </c>
      <c r="E512" s="34" t="s">
        <v>72</v>
      </c>
      <c r="F512" s="34" t="s">
        <v>163</v>
      </c>
      <c r="G512" s="21"/>
      <c r="H512" s="21"/>
      <c r="I512" s="21" t="s">
        <v>38</v>
      </c>
      <c r="J512" s="21" t="s">
        <v>37</v>
      </c>
      <c r="M512" s="12"/>
    </row>
    <row r="513" spans="1:13" ht="18" customHeight="1">
      <c r="A513" s="4">
        <v>512</v>
      </c>
      <c r="B513" s="37">
        <v>37093</v>
      </c>
      <c r="C513" s="34" t="s">
        <v>168</v>
      </c>
      <c r="D513" s="34" t="s">
        <v>23</v>
      </c>
      <c r="E513" s="34" t="s">
        <v>72</v>
      </c>
      <c r="F513" s="34" t="s">
        <v>29</v>
      </c>
      <c r="G513" s="21" t="s">
        <v>16</v>
      </c>
      <c r="H513" s="21" t="s">
        <v>182</v>
      </c>
      <c r="I513" s="21" t="s">
        <v>133</v>
      </c>
      <c r="J513" s="21" t="s">
        <v>134</v>
      </c>
      <c r="M513" s="12"/>
    </row>
    <row r="514" spans="1:13" ht="18" customHeight="1">
      <c r="A514" s="4">
        <v>513</v>
      </c>
      <c r="B514" s="37">
        <v>37094</v>
      </c>
      <c r="C514" s="34" t="s">
        <v>29</v>
      </c>
      <c r="D514" s="34" t="s">
        <v>72</v>
      </c>
      <c r="E514" s="34" t="s">
        <v>182</v>
      </c>
      <c r="F514" s="34" t="s">
        <v>16</v>
      </c>
      <c r="G514" s="21" t="s">
        <v>23</v>
      </c>
      <c r="H514" s="21" t="s">
        <v>168</v>
      </c>
      <c r="I514" s="21" t="s">
        <v>134</v>
      </c>
      <c r="J514" s="21" t="s">
        <v>133</v>
      </c>
      <c r="M514" s="12"/>
    </row>
    <row r="515" spans="1:13" ht="18" customHeight="1">
      <c r="A515" s="4">
        <v>514</v>
      </c>
      <c r="B515" s="37">
        <v>37096</v>
      </c>
      <c r="C515" s="34" t="s">
        <v>16</v>
      </c>
      <c r="D515" s="34" t="s">
        <v>182</v>
      </c>
      <c r="E515" s="34" t="s">
        <v>168</v>
      </c>
      <c r="F515" s="34" t="s">
        <v>23</v>
      </c>
      <c r="G515" s="21" t="s">
        <v>72</v>
      </c>
      <c r="H515" s="21" t="s">
        <v>29</v>
      </c>
      <c r="I515" s="21" t="s">
        <v>133</v>
      </c>
      <c r="J515" s="21" t="s">
        <v>134</v>
      </c>
      <c r="M515" s="12"/>
    </row>
    <row r="516" spans="1:13" ht="18" customHeight="1">
      <c r="A516" s="4">
        <v>515</v>
      </c>
      <c r="B516" s="37">
        <v>37099</v>
      </c>
      <c r="C516" s="34" t="s">
        <v>148</v>
      </c>
      <c r="D516" s="34" t="s">
        <v>179</v>
      </c>
      <c r="E516" s="34" t="s">
        <v>12</v>
      </c>
      <c r="F516" s="34" t="s">
        <v>211</v>
      </c>
      <c r="G516" s="21"/>
      <c r="H516" s="21"/>
      <c r="I516" s="21" t="s">
        <v>32</v>
      </c>
      <c r="J516" s="21" t="s">
        <v>31</v>
      </c>
      <c r="M516" s="12"/>
    </row>
    <row r="517" spans="1:13" ht="18" customHeight="1">
      <c r="A517" s="4">
        <v>516</v>
      </c>
      <c r="B517" s="37">
        <v>37099</v>
      </c>
      <c r="C517" s="36" t="s">
        <v>47</v>
      </c>
      <c r="D517" s="34" t="s">
        <v>161</v>
      </c>
      <c r="E517" s="34" t="s">
        <v>183</v>
      </c>
      <c r="F517" s="34" t="s">
        <v>50</v>
      </c>
      <c r="G517" s="21"/>
      <c r="H517" s="21"/>
      <c r="I517" s="21" t="s">
        <v>26</v>
      </c>
      <c r="J517" s="21" t="s">
        <v>8</v>
      </c>
      <c r="M517" s="13"/>
    </row>
    <row r="518" spans="1:13" ht="18" customHeight="1">
      <c r="A518" s="4">
        <v>517</v>
      </c>
      <c r="B518" s="37">
        <v>37099</v>
      </c>
      <c r="C518" s="34" t="s">
        <v>168</v>
      </c>
      <c r="D518" s="34" t="s">
        <v>35</v>
      </c>
      <c r="E518" s="34" t="s">
        <v>175</v>
      </c>
      <c r="F518" s="34" t="s">
        <v>22</v>
      </c>
      <c r="G518" s="21"/>
      <c r="H518" s="21"/>
      <c r="I518" s="21" t="s">
        <v>14</v>
      </c>
      <c r="J518" s="21" t="s">
        <v>37</v>
      </c>
      <c r="M518" s="12"/>
    </row>
    <row r="519" spans="1:13" ht="18" customHeight="1">
      <c r="A519" s="4">
        <v>518</v>
      </c>
      <c r="B519" s="37">
        <v>37099</v>
      </c>
      <c r="C519" s="34" t="s">
        <v>10</v>
      </c>
      <c r="D519" s="34" t="s">
        <v>144</v>
      </c>
      <c r="E519" s="34" t="s">
        <v>4</v>
      </c>
      <c r="F519" s="34" t="s">
        <v>166</v>
      </c>
      <c r="G519" s="21"/>
      <c r="H519" s="21"/>
      <c r="I519" s="21" t="s">
        <v>20</v>
      </c>
      <c r="J519" s="21" t="s">
        <v>19</v>
      </c>
      <c r="M519" s="12"/>
    </row>
    <row r="520" spans="1:13" ht="18" customHeight="1">
      <c r="A520" s="4">
        <v>519</v>
      </c>
      <c r="B520" s="37">
        <v>37099</v>
      </c>
      <c r="C520" s="34" t="s">
        <v>142</v>
      </c>
      <c r="D520" s="34" t="s">
        <v>185</v>
      </c>
      <c r="E520" s="34" t="s">
        <v>153</v>
      </c>
      <c r="F520" s="34" t="s">
        <v>146</v>
      </c>
      <c r="G520" s="21"/>
      <c r="H520" s="21"/>
      <c r="I520" s="21" t="s">
        <v>228</v>
      </c>
      <c r="J520" s="21" t="s">
        <v>227</v>
      </c>
      <c r="M520" s="12"/>
    </row>
    <row r="521" spans="1:13" ht="18" customHeight="1">
      <c r="A521" s="4">
        <v>520</v>
      </c>
      <c r="B521" s="37">
        <v>37099</v>
      </c>
      <c r="C521" s="34" t="s">
        <v>163</v>
      </c>
      <c r="D521" s="34" t="s">
        <v>46</v>
      </c>
      <c r="E521" s="34" t="s">
        <v>7</v>
      </c>
      <c r="F521" s="34" t="s">
        <v>72</v>
      </c>
      <c r="G521" s="21"/>
      <c r="H521" s="21"/>
      <c r="I521" s="21" t="s">
        <v>38</v>
      </c>
      <c r="J521" s="21" t="s">
        <v>13</v>
      </c>
      <c r="M521" s="12"/>
    </row>
    <row r="522" spans="1:13" ht="18" customHeight="1">
      <c r="A522" s="4">
        <v>521</v>
      </c>
      <c r="B522" s="37">
        <v>37100</v>
      </c>
      <c r="C522" s="34" t="s">
        <v>166</v>
      </c>
      <c r="D522" s="34" t="s">
        <v>49</v>
      </c>
      <c r="E522" s="34" t="s">
        <v>144</v>
      </c>
      <c r="F522" s="34" t="s">
        <v>4</v>
      </c>
      <c r="G522" s="21"/>
      <c r="H522" s="21"/>
      <c r="I522" s="21" t="s">
        <v>20</v>
      </c>
      <c r="J522" s="21" t="s">
        <v>19</v>
      </c>
      <c r="M522" s="12"/>
    </row>
    <row r="523" spans="1:13" ht="18" customHeight="1">
      <c r="A523" s="4">
        <v>522</v>
      </c>
      <c r="B523" s="37">
        <v>37100</v>
      </c>
      <c r="C523" s="34" t="s">
        <v>72</v>
      </c>
      <c r="D523" s="34" t="s">
        <v>16</v>
      </c>
      <c r="E523" s="34" t="s">
        <v>46</v>
      </c>
      <c r="F523" s="34" t="s">
        <v>7</v>
      </c>
      <c r="G523" s="21"/>
      <c r="H523" s="21"/>
      <c r="I523" s="21" t="s">
        <v>38</v>
      </c>
      <c r="J523" s="21" t="s">
        <v>13</v>
      </c>
      <c r="M523" s="12"/>
    </row>
    <row r="524" spans="1:13" ht="18" customHeight="1">
      <c r="A524" s="4">
        <v>523</v>
      </c>
      <c r="B524" s="37">
        <v>37100</v>
      </c>
      <c r="C524" s="34" t="s">
        <v>213</v>
      </c>
      <c r="D524" s="34" t="s">
        <v>5</v>
      </c>
      <c r="E524" s="34" t="s">
        <v>131</v>
      </c>
      <c r="F524" s="34" t="s">
        <v>238</v>
      </c>
      <c r="G524" s="21"/>
      <c r="H524" s="21"/>
      <c r="I524" s="21" t="s">
        <v>32</v>
      </c>
      <c r="J524" s="21" t="s">
        <v>31</v>
      </c>
      <c r="M524" s="12"/>
    </row>
    <row r="525" spans="1:13" ht="18" customHeight="1">
      <c r="A525" s="4">
        <v>524</v>
      </c>
      <c r="B525" s="37">
        <v>37100</v>
      </c>
      <c r="C525" s="34" t="s">
        <v>50</v>
      </c>
      <c r="D525" s="34" t="s">
        <v>183</v>
      </c>
      <c r="E525" s="34" t="s">
        <v>161</v>
      </c>
      <c r="F525" s="34" t="s">
        <v>182</v>
      </c>
      <c r="G525" s="21"/>
      <c r="H525" s="21"/>
      <c r="I525" s="21" t="s">
        <v>26</v>
      </c>
      <c r="J525" s="21" t="s">
        <v>8</v>
      </c>
      <c r="M525" s="12"/>
    </row>
    <row r="526" spans="1:13" ht="18" customHeight="1">
      <c r="A526" s="4">
        <v>525</v>
      </c>
      <c r="B526" s="37">
        <v>37100</v>
      </c>
      <c r="C526" s="34" t="s">
        <v>22</v>
      </c>
      <c r="D526" s="34" t="s">
        <v>6</v>
      </c>
      <c r="E526" s="34" t="s">
        <v>35</v>
      </c>
      <c r="F526" s="34" t="s">
        <v>175</v>
      </c>
      <c r="G526" s="21"/>
      <c r="H526" s="21"/>
      <c r="I526" s="21" t="s">
        <v>14</v>
      </c>
      <c r="J526" s="21" t="s">
        <v>37</v>
      </c>
      <c r="M526" s="12"/>
    </row>
    <row r="527" spans="1:13" ht="18" customHeight="1">
      <c r="A527" s="4">
        <v>526</v>
      </c>
      <c r="B527" s="37">
        <v>37100</v>
      </c>
      <c r="C527" s="34" t="s">
        <v>146</v>
      </c>
      <c r="D527" s="34" t="s">
        <v>153</v>
      </c>
      <c r="E527" s="34" t="s">
        <v>214</v>
      </c>
      <c r="F527" s="34" t="s">
        <v>185</v>
      </c>
      <c r="G527" s="21"/>
      <c r="H527" s="21"/>
      <c r="I527" s="21" t="s">
        <v>228</v>
      </c>
      <c r="J527" s="21" t="s">
        <v>227</v>
      </c>
      <c r="M527" s="12"/>
    </row>
    <row r="528" spans="1:13" ht="18" customHeight="1">
      <c r="A528" s="4">
        <v>527</v>
      </c>
      <c r="B528" s="37">
        <v>37101</v>
      </c>
      <c r="C528" s="34" t="s">
        <v>4</v>
      </c>
      <c r="D528" s="34" t="s">
        <v>10</v>
      </c>
      <c r="E528" s="34" t="s">
        <v>49</v>
      </c>
      <c r="F528" s="34" t="s">
        <v>144</v>
      </c>
      <c r="G528" s="21"/>
      <c r="H528" s="21"/>
      <c r="I528" s="21" t="s">
        <v>20</v>
      </c>
      <c r="J528" s="21" t="s">
        <v>19</v>
      </c>
      <c r="M528" s="12"/>
    </row>
    <row r="529" spans="1:13" ht="18" customHeight="1">
      <c r="A529" s="4">
        <v>528</v>
      </c>
      <c r="B529" s="37">
        <v>37101</v>
      </c>
      <c r="C529" s="34" t="s">
        <v>7</v>
      </c>
      <c r="D529" s="34" t="s">
        <v>163</v>
      </c>
      <c r="E529" s="34" t="s">
        <v>16</v>
      </c>
      <c r="F529" s="34" t="s">
        <v>46</v>
      </c>
      <c r="G529" s="21"/>
      <c r="H529" s="21"/>
      <c r="I529" s="21" t="s">
        <v>38</v>
      </c>
      <c r="J529" s="21" t="s">
        <v>13</v>
      </c>
      <c r="M529" s="12"/>
    </row>
    <row r="530" spans="1:13" ht="18" customHeight="1">
      <c r="A530" s="4">
        <v>529</v>
      </c>
      <c r="B530" s="37">
        <v>37101</v>
      </c>
      <c r="C530" s="34" t="s">
        <v>173</v>
      </c>
      <c r="D530" s="34" t="s">
        <v>47</v>
      </c>
      <c r="E530" s="34" t="s">
        <v>182</v>
      </c>
      <c r="F530" s="34" t="s">
        <v>183</v>
      </c>
      <c r="G530" s="21"/>
      <c r="H530" s="21"/>
      <c r="I530" s="21" t="s">
        <v>26</v>
      </c>
      <c r="J530" s="21" t="s">
        <v>8</v>
      </c>
      <c r="M530" s="12"/>
    </row>
    <row r="531" spans="1:13" ht="18" customHeight="1">
      <c r="A531" s="4">
        <v>530</v>
      </c>
      <c r="B531" s="37">
        <v>37101</v>
      </c>
      <c r="C531" s="34" t="s">
        <v>175</v>
      </c>
      <c r="D531" s="34" t="s">
        <v>168</v>
      </c>
      <c r="E531" s="34" t="s">
        <v>6</v>
      </c>
      <c r="F531" s="34" t="s">
        <v>35</v>
      </c>
      <c r="G531" s="21"/>
      <c r="H531" s="21"/>
      <c r="I531" s="21" t="s">
        <v>14</v>
      </c>
      <c r="J531" s="21" t="s">
        <v>37</v>
      </c>
      <c r="M531" s="12"/>
    </row>
    <row r="532" spans="1:13" ht="18" customHeight="1">
      <c r="A532" s="4">
        <v>531</v>
      </c>
      <c r="B532" s="37">
        <v>37101</v>
      </c>
      <c r="C532" s="34" t="s">
        <v>214</v>
      </c>
      <c r="D532" s="34" t="s">
        <v>142</v>
      </c>
      <c r="E532" s="34" t="s">
        <v>185</v>
      </c>
      <c r="F532" s="34" t="s">
        <v>153</v>
      </c>
      <c r="G532" s="21"/>
      <c r="H532" s="21"/>
      <c r="I532" s="21" t="s">
        <v>228</v>
      </c>
      <c r="J532" s="21" t="s">
        <v>227</v>
      </c>
      <c r="M532" s="12"/>
    </row>
    <row r="533" spans="1:13" ht="18" customHeight="1">
      <c r="A533" s="4">
        <v>532</v>
      </c>
      <c r="B533" s="37">
        <v>37101</v>
      </c>
      <c r="C533" s="34" t="s">
        <v>12</v>
      </c>
      <c r="D533" s="34" t="s">
        <v>29</v>
      </c>
      <c r="E533" s="34" t="s">
        <v>179</v>
      </c>
      <c r="F533" s="34" t="s">
        <v>148</v>
      </c>
      <c r="G533" s="21"/>
      <c r="H533" s="21"/>
      <c r="I533" s="21" t="s">
        <v>32</v>
      </c>
      <c r="J533" s="21" t="s">
        <v>31</v>
      </c>
      <c r="M533" s="12"/>
    </row>
    <row r="534" spans="1:13" ht="18" customHeight="1">
      <c r="A534" s="4">
        <v>533</v>
      </c>
      <c r="B534" s="37">
        <v>37102</v>
      </c>
      <c r="C534" s="34" t="s">
        <v>182</v>
      </c>
      <c r="D534" s="34" t="s">
        <v>50</v>
      </c>
      <c r="E534" s="34" t="s">
        <v>183</v>
      </c>
      <c r="F534" s="34" t="s">
        <v>23</v>
      </c>
      <c r="G534" s="21"/>
      <c r="H534" s="21"/>
      <c r="I534" s="21" t="s">
        <v>227</v>
      </c>
      <c r="J534" s="21" t="s">
        <v>8</v>
      </c>
      <c r="M534" s="12"/>
    </row>
    <row r="535" spans="1:13" ht="18" customHeight="1">
      <c r="A535" s="4">
        <v>534</v>
      </c>
      <c r="B535" s="37">
        <v>37102</v>
      </c>
      <c r="C535" s="34" t="s">
        <v>131</v>
      </c>
      <c r="D535" s="34" t="s">
        <v>178</v>
      </c>
      <c r="E535" s="36" t="s">
        <v>29</v>
      </c>
      <c r="F535" s="34" t="s">
        <v>161</v>
      </c>
      <c r="G535" s="21"/>
      <c r="H535" s="21"/>
      <c r="I535" s="21" t="s">
        <v>32</v>
      </c>
      <c r="J535" s="21" t="s">
        <v>228</v>
      </c>
      <c r="M535" s="12"/>
    </row>
    <row r="536" spans="1:13" ht="18" customHeight="1">
      <c r="A536" s="4">
        <v>535</v>
      </c>
      <c r="B536" s="37">
        <v>37103</v>
      </c>
      <c r="C536" s="34" t="s">
        <v>161</v>
      </c>
      <c r="D536" s="34" t="s">
        <v>179</v>
      </c>
      <c r="E536" s="34" t="s">
        <v>12</v>
      </c>
      <c r="F536" s="34" t="s">
        <v>29</v>
      </c>
      <c r="G536" s="21"/>
      <c r="H536" s="21"/>
      <c r="I536" s="21" t="s">
        <v>32</v>
      </c>
      <c r="J536" s="21" t="s">
        <v>228</v>
      </c>
      <c r="M536" s="12"/>
    </row>
    <row r="537" spans="1:13" ht="18" customHeight="1">
      <c r="A537" s="4">
        <v>536</v>
      </c>
      <c r="B537" s="37">
        <v>37103</v>
      </c>
      <c r="C537" s="34" t="s">
        <v>46</v>
      </c>
      <c r="D537" s="34" t="s">
        <v>49</v>
      </c>
      <c r="E537" s="34" t="s">
        <v>168</v>
      </c>
      <c r="F537" s="34" t="s">
        <v>210</v>
      </c>
      <c r="G537" s="21"/>
      <c r="H537" s="21"/>
      <c r="I537" s="21" t="s">
        <v>19</v>
      </c>
      <c r="J537" s="21" t="s">
        <v>13</v>
      </c>
      <c r="M537" s="12"/>
    </row>
    <row r="538" spans="1:13" ht="18" customHeight="1">
      <c r="A538" s="4">
        <v>537</v>
      </c>
      <c r="B538" s="37">
        <v>37103</v>
      </c>
      <c r="C538" s="34" t="s">
        <v>23</v>
      </c>
      <c r="D538" s="34" t="s">
        <v>146</v>
      </c>
      <c r="E538" s="34" t="s">
        <v>142</v>
      </c>
      <c r="F538" s="34" t="s">
        <v>214</v>
      </c>
      <c r="G538" s="21"/>
      <c r="H538" s="21"/>
      <c r="I538" s="21" t="s">
        <v>227</v>
      </c>
      <c r="J538" s="21" t="s">
        <v>8</v>
      </c>
      <c r="M538" s="12"/>
    </row>
    <row r="539" spans="1:13" ht="18" customHeight="1">
      <c r="A539" s="4">
        <v>538</v>
      </c>
      <c r="B539" s="37">
        <v>37103</v>
      </c>
      <c r="C539" s="34" t="s">
        <v>144</v>
      </c>
      <c r="D539" s="34" t="s">
        <v>166</v>
      </c>
      <c r="E539" s="34" t="s">
        <v>10</v>
      </c>
      <c r="F539" s="34" t="s">
        <v>6</v>
      </c>
      <c r="G539" s="21"/>
      <c r="H539" s="21"/>
      <c r="I539" s="21" t="s">
        <v>38</v>
      </c>
      <c r="J539" s="21" t="s">
        <v>14</v>
      </c>
      <c r="M539" s="12"/>
    </row>
    <row r="540" spans="1:13" ht="18" customHeight="1">
      <c r="A540" s="4">
        <v>539</v>
      </c>
      <c r="B540" s="37">
        <v>37103</v>
      </c>
      <c r="C540" s="34" t="s">
        <v>238</v>
      </c>
      <c r="D540" s="34" t="s">
        <v>148</v>
      </c>
      <c r="E540" s="34" t="s">
        <v>213</v>
      </c>
      <c r="F540" s="34" t="s">
        <v>211</v>
      </c>
      <c r="G540" s="21"/>
      <c r="H540" s="21"/>
      <c r="I540" s="21" t="s">
        <v>31</v>
      </c>
      <c r="J540" s="21" t="s">
        <v>26</v>
      </c>
      <c r="M540" s="12"/>
    </row>
    <row r="541" spans="1:13" ht="18" customHeight="1">
      <c r="A541" s="4">
        <v>540</v>
      </c>
      <c r="B541" s="37">
        <v>37104</v>
      </c>
      <c r="C541" s="34" t="s">
        <v>35</v>
      </c>
      <c r="D541" s="34" t="s">
        <v>72</v>
      </c>
      <c r="E541" s="34" t="s">
        <v>163</v>
      </c>
      <c r="F541" s="34" t="s">
        <v>16</v>
      </c>
      <c r="G541" s="21"/>
      <c r="H541" s="21"/>
      <c r="I541" s="21" t="s">
        <v>37</v>
      </c>
      <c r="J541" s="21" t="s">
        <v>20</v>
      </c>
      <c r="M541" s="12"/>
    </row>
    <row r="542" spans="1:13" ht="18" customHeight="1">
      <c r="A542" s="4">
        <v>541</v>
      </c>
      <c r="B542" s="37">
        <v>37104</v>
      </c>
      <c r="C542" s="34" t="s">
        <v>153</v>
      </c>
      <c r="D542" s="34" t="s">
        <v>182</v>
      </c>
      <c r="E542" s="34" t="s">
        <v>173</v>
      </c>
      <c r="F542" s="34" t="s">
        <v>142</v>
      </c>
      <c r="G542" s="21"/>
      <c r="H542" s="21"/>
      <c r="I542" s="21" t="s">
        <v>227</v>
      </c>
      <c r="J542" s="21" t="s">
        <v>8</v>
      </c>
      <c r="M542" s="12"/>
    </row>
    <row r="543" spans="1:13" ht="18" customHeight="1">
      <c r="A543" s="4">
        <v>542</v>
      </c>
      <c r="B543" s="37">
        <v>37104</v>
      </c>
      <c r="C543" s="34" t="s">
        <v>5</v>
      </c>
      <c r="D543" s="34" t="s">
        <v>211</v>
      </c>
      <c r="E543" s="34" t="s">
        <v>148</v>
      </c>
      <c r="F543" s="34" t="s">
        <v>213</v>
      </c>
      <c r="G543" s="21"/>
      <c r="H543" s="21"/>
      <c r="I543" s="21" t="s">
        <v>31</v>
      </c>
      <c r="J543" s="21" t="s">
        <v>26</v>
      </c>
      <c r="M543" s="12"/>
    </row>
    <row r="544" spans="1:13" ht="18" customHeight="1">
      <c r="A544" s="4">
        <v>543</v>
      </c>
      <c r="B544" s="37">
        <v>37104</v>
      </c>
      <c r="C544" s="34" t="s">
        <v>6</v>
      </c>
      <c r="D544" s="34" t="s">
        <v>7</v>
      </c>
      <c r="E544" s="34" t="s">
        <v>166</v>
      </c>
      <c r="F544" s="34" t="s">
        <v>10</v>
      </c>
      <c r="G544" s="21"/>
      <c r="H544" s="21"/>
      <c r="I544" s="21" t="s">
        <v>38</v>
      </c>
      <c r="J544" s="21" t="s">
        <v>14</v>
      </c>
      <c r="M544" s="12"/>
    </row>
    <row r="545" spans="1:13" ht="18" customHeight="1">
      <c r="A545" s="4">
        <v>544</v>
      </c>
      <c r="B545" s="37">
        <v>37104</v>
      </c>
      <c r="C545" s="34" t="s">
        <v>29</v>
      </c>
      <c r="D545" s="34" t="s">
        <v>12</v>
      </c>
      <c r="E545" s="34" t="s">
        <v>131</v>
      </c>
      <c r="F545" s="34" t="s">
        <v>179</v>
      </c>
      <c r="G545" s="21"/>
      <c r="H545" s="21"/>
      <c r="I545" s="21" t="s">
        <v>32</v>
      </c>
      <c r="J545" s="21" t="s">
        <v>228</v>
      </c>
      <c r="M545" s="12"/>
    </row>
    <row r="546" spans="1:13" ht="18" customHeight="1">
      <c r="A546" s="4">
        <v>545</v>
      </c>
      <c r="B546" s="37">
        <v>37104</v>
      </c>
      <c r="C546" s="34" t="s">
        <v>210</v>
      </c>
      <c r="D546" s="34" t="s">
        <v>4</v>
      </c>
      <c r="E546" s="34" t="s">
        <v>49</v>
      </c>
      <c r="F546" s="34" t="s">
        <v>168</v>
      </c>
      <c r="G546" s="21"/>
      <c r="H546" s="21"/>
      <c r="I546" s="21" t="s">
        <v>19</v>
      </c>
      <c r="J546" s="21" t="s">
        <v>13</v>
      </c>
      <c r="M546" s="12"/>
    </row>
    <row r="547" spans="1:13" ht="18" customHeight="1">
      <c r="A547" s="4">
        <v>546</v>
      </c>
      <c r="B547" s="37">
        <v>37105</v>
      </c>
      <c r="C547" s="34" t="s">
        <v>168</v>
      </c>
      <c r="D547" s="34" t="s">
        <v>46</v>
      </c>
      <c r="E547" s="34" t="s">
        <v>4</v>
      </c>
      <c r="F547" s="34" t="s">
        <v>49</v>
      </c>
      <c r="G547" s="21"/>
      <c r="H547" s="21"/>
      <c r="I547" s="21" t="s">
        <v>19</v>
      </c>
      <c r="J547" s="21" t="s">
        <v>13</v>
      </c>
      <c r="M547" s="12"/>
    </row>
    <row r="548" spans="1:13" ht="18" customHeight="1">
      <c r="A548" s="4">
        <v>547</v>
      </c>
      <c r="B548" s="37">
        <v>37105</v>
      </c>
      <c r="C548" s="34" t="s">
        <v>10</v>
      </c>
      <c r="D548" s="34" t="s">
        <v>144</v>
      </c>
      <c r="E548" s="34" t="s">
        <v>7</v>
      </c>
      <c r="F548" s="34" t="s">
        <v>166</v>
      </c>
      <c r="G548" s="21"/>
      <c r="H548" s="21"/>
      <c r="I548" s="21" t="s">
        <v>38</v>
      </c>
      <c r="J548" s="21" t="s">
        <v>14</v>
      </c>
      <c r="M548" s="12"/>
    </row>
    <row r="549" spans="1:13" ht="18" customHeight="1">
      <c r="A549" s="4">
        <v>548</v>
      </c>
      <c r="B549" s="37">
        <v>37105</v>
      </c>
      <c r="C549" s="34" t="s">
        <v>16</v>
      </c>
      <c r="D549" s="34" t="s">
        <v>17</v>
      </c>
      <c r="E549" s="34" t="s">
        <v>72</v>
      </c>
      <c r="F549" s="34" t="s">
        <v>163</v>
      </c>
      <c r="G549" s="21"/>
      <c r="H549" s="21"/>
      <c r="I549" s="21" t="s">
        <v>37</v>
      </c>
      <c r="J549" s="21" t="s">
        <v>20</v>
      </c>
      <c r="M549" s="12"/>
    </row>
    <row r="550" spans="1:13" ht="18" customHeight="1">
      <c r="A550" s="4">
        <v>549</v>
      </c>
      <c r="B550" s="37">
        <v>37106</v>
      </c>
      <c r="C550" s="34" t="s">
        <v>166</v>
      </c>
      <c r="D550" s="34" t="s">
        <v>218</v>
      </c>
      <c r="E550" s="34" t="s">
        <v>144</v>
      </c>
      <c r="F550" s="34" t="s">
        <v>22</v>
      </c>
      <c r="G550" s="21"/>
      <c r="H550" s="21"/>
      <c r="I550" s="21" t="s">
        <v>13</v>
      </c>
      <c r="J550" s="21" t="s">
        <v>37</v>
      </c>
      <c r="M550" s="12"/>
    </row>
    <row r="551" spans="1:13" ht="18" customHeight="1">
      <c r="A551" s="4">
        <v>550</v>
      </c>
      <c r="B551" s="37">
        <v>37106</v>
      </c>
      <c r="C551" s="34" t="s">
        <v>148</v>
      </c>
      <c r="D551" s="34" t="s">
        <v>161</v>
      </c>
      <c r="E551" s="34" t="s">
        <v>211</v>
      </c>
      <c r="F551" s="34" t="s">
        <v>131</v>
      </c>
      <c r="G551" s="21"/>
      <c r="H551" s="21"/>
      <c r="I551" s="21" t="s">
        <v>31</v>
      </c>
      <c r="J551" s="21" t="s">
        <v>228</v>
      </c>
      <c r="M551" s="12"/>
    </row>
    <row r="552" spans="1:13" ht="18" customHeight="1">
      <c r="A552" s="4">
        <v>551</v>
      </c>
      <c r="B552" s="37">
        <v>37106</v>
      </c>
      <c r="C552" s="34" t="s">
        <v>179</v>
      </c>
      <c r="D552" s="34" t="s">
        <v>5</v>
      </c>
      <c r="E552" s="34" t="s">
        <v>12</v>
      </c>
      <c r="F552" s="34" t="s">
        <v>238</v>
      </c>
      <c r="G552" s="21"/>
      <c r="H552" s="21"/>
      <c r="I552" s="21" t="s">
        <v>8</v>
      </c>
      <c r="J552" s="21" t="s">
        <v>32</v>
      </c>
      <c r="M552" s="12"/>
    </row>
    <row r="553" spans="1:13" ht="18" customHeight="1">
      <c r="A553" s="4">
        <v>552</v>
      </c>
      <c r="B553" s="37">
        <v>37106</v>
      </c>
      <c r="C553" s="34" t="s">
        <v>49</v>
      </c>
      <c r="D553" s="34" t="s">
        <v>210</v>
      </c>
      <c r="E553" s="34" t="s">
        <v>46</v>
      </c>
      <c r="F553" s="34" t="s">
        <v>4</v>
      </c>
      <c r="G553" s="21"/>
      <c r="H553" s="21"/>
      <c r="I553" s="21" t="s">
        <v>19</v>
      </c>
      <c r="J553" s="21" t="s">
        <v>38</v>
      </c>
      <c r="M553" s="12"/>
    </row>
    <row r="554" spans="1:13" ht="18" customHeight="1">
      <c r="A554" s="4">
        <v>553</v>
      </c>
      <c r="B554" s="37">
        <v>37106</v>
      </c>
      <c r="C554" s="34" t="s">
        <v>185</v>
      </c>
      <c r="D554" s="34" t="s">
        <v>23</v>
      </c>
      <c r="E554" s="34" t="s">
        <v>153</v>
      </c>
      <c r="F554" s="34" t="s">
        <v>183</v>
      </c>
      <c r="G554" s="21"/>
      <c r="H554" s="21"/>
      <c r="I554" s="21" t="s">
        <v>26</v>
      </c>
      <c r="J554" s="21" t="s">
        <v>227</v>
      </c>
      <c r="M554" s="12"/>
    </row>
    <row r="555" spans="1:13" ht="18" customHeight="1">
      <c r="A555" s="4">
        <v>554</v>
      </c>
      <c r="B555" s="37">
        <v>37106</v>
      </c>
      <c r="C555" s="34" t="s">
        <v>163</v>
      </c>
      <c r="D555" s="34" t="s">
        <v>35</v>
      </c>
      <c r="E555" s="34" t="s">
        <v>17</v>
      </c>
      <c r="F555" s="34" t="s">
        <v>72</v>
      </c>
      <c r="G555" s="21"/>
      <c r="H555" s="21"/>
      <c r="I555" s="21" t="s">
        <v>14</v>
      </c>
      <c r="J555" s="21" t="s">
        <v>20</v>
      </c>
      <c r="M555" s="12"/>
    </row>
    <row r="556" spans="1:13" ht="18" customHeight="1">
      <c r="A556" s="4">
        <v>555</v>
      </c>
      <c r="B556" s="37">
        <v>37107</v>
      </c>
      <c r="C556" s="34" t="s">
        <v>4</v>
      </c>
      <c r="D556" s="34" t="s">
        <v>231</v>
      </c>
      <c r="E556" s="34" t="s">
        <v>210</v>
      </c>
      <c r="F556" s="34" t="s">
        <v>46</v>
      </c>
      <c r="G556" s="21"/>
      <c r="H556" s="21"/>
      <c r="I556" s="21" t="s">
        <v>19</v>
      </c>
      <c r="J556" s="21" t="s">
        <v>38</v>
      </c>
      <c r="M556" s="12"/>
    </row>
    <row r="557" spans="1:13" ht="18" customHeight="1">
      <c r="A557" s="4">
        <v>556</v>
      </c>
      <c r="B557" s="37">
        <v>37107</v>
      </c>
      <c r="C557" s="34" t="s">
        <v>72</v>
      </c>
      <c r="D557" s="34" t="s">
        <v>16</v>
      </c>
      <c r="E557" s="34" t="s">
        <v>35</v>
      </c>
      <c r="F557" s="34" t="s">
        <v>17</v>
      </c>
      <c r="G557" s="21"/>
      <c r="H557" s="21"/>
      <c r="I557" s="21" t="s">
        <v>14</v>
      </c>
      <c r="J557" s="21" t="s">
        <v>20</v>
      </c>
      <c r="M557" s="12"/>
    </row>
    <row r="558" spans="1:13" ht="18" customHeight="1">
      <c r="A558" s="4">
        <v>557</v>
      </c>
      <c r="B558" s="37">
        <v>37107</v>
      </c>
      <c r="C558" s="34" t="s">
        <v>211</v>
      </c>
      <c r="D558" s="34" t="s">
        <v>131</v>
      </c>
      <c r="E558" s="34" t="s">
        <v>161</v>
      </c>
      <c r="F558" s="34" t="s">
        <v>213</v>
      </c>
      <c r="G558" s="21"/>
      <c r="H558" s="21"/>
      <c r="I558" s="21" t="s">
        <v>31</v>
      </c>
      <c r="J558" s="21" t="s">
        <v>228</v>
      </c>
      <c r="M558" s="12"/>
    </row>
    <row r="559" spans="1:13" ht="18" customHeight="1">
      <c r="A559" s="4">
        <v>558</v>
      </c>
      <c r="B559" s="37">
        <v>37107</v>
      </c>
      <c r="C559" s="34" t="s">
        <v>183</v>
      </c>
      <c r="D559" s="34" t="s">
        <v>214</v>
      </c>
      <c r="E559" s="34" t="s">
        <v>146</v>
      </c>
      <c r="F559" s="34" t="s">
        <v>23</v>
      </c>
      <c r="G559" s="21"/>
      <c r="H559" s="21"/>
      <c r="I559" s="21" t="s">
        <v>26</v>
      </c>
      <c r="J559" s="21" t="s">
        <v>227</v>
      </c>
      <c r="M559" s="12"/>
    </row>
    <row r="560" spans="1:13" ht="18" customHeight="1">
      <c r="A560" s="4">
        <v>559</v>
      </c>
      <c r="B560" s="37">
        <v>37107</v>
      </c>
      <c r="C560" s="34" t="s">
        <v>22</v>
      </c>
      <c r="D560" s="34" t="s">
        <v>10</v>
      </c>
      <c r="E560" s="34" t="s">
        <v>218</v>
      </c>
      <c r="F560" s="34" t="s">
        <v>144</v>
      </c>
      <c r="G560" s="21"/>
      <c r="H560" s="21"/>
      <c r="I560" s="21" t="s">
        <v>13</v>
      </c>
      <c r="J560" s="21" t="s">
        <v>37</v>
      </c>
      <c r="M560" s="12"/>
    </row>
    <row r="561" spans="1:13" ht="18" customHeight="1">
      <c r="A561" s="4">
        <v>560</v>
      </c>
      <c r="B561" s="37">
        <v>37107</v>
      </c>
      <c r="C561" s="34" t="s">
        <v>12</v>
      </c>
      <c r="D561" s="34" t="s">
        <v>29</v>
      </c>
      <c r="E561" s="34" t="s">
        <v>238</v>
      </c>
      <c r="F561" s="34" t="s">
        <v>179</v>
      </c>
      <c r="G561" s="21"/>
      <c r="H561" s="21"/>
      <c r="I561" s="21" t="s">
        <v>8</v>
      </c>
      <c r="J561" s="21" t="s">
        <v>32</v>
      </c>
      <c r="M561" s="12"/>
    </row>
    <row r="562" spans="1:13" ht="18" customHeight="1">
      <c r="A562" s="4">
        <v>561</v>
      </c>
      <c r="B562" s="37">
        <v>37108</v>
      </c>
      <c r="C562" s="36" t="s">
        <v>47</v>
      </c>
      <c r="D562" s="34" t="s">
        <v>173</v>
      </c>
      <c r="E562" s="34" t="s">
        <v>214</v>
      </c>
      <c r="F562" s="34" t="s">
        <v>185</v>
      </c>
      <c r="G562" s="21"/>
      <c r="H562" s="21"/>
      <c r="I562" s="21" t="s">
        <v>26</v>
      </c>
      <c r="J562" s="21" t="s">
        <v>227</v>
      </c>
      <c r="M562" s="13"/>
    </row>
    <row r="563" spans="1:13" ht="18" customHeight="1">
      <c r="A563" s="4">
        <v>562</v>
      </c>
      <c r="B563" s="37">
        <v>37108</v>
      </c>
      <c r="C563" s="34" t="s">
        <v>213</v>
      </c>
      <c r="D563" s="34" t="s">
        <v>148</v>
      </c>
      <c r="E563" s="34" t="s">
        <v>131</v>
      </c>
      <c r="F563" s="34" t="s">
        <v>161</v>
      </c>
      <c r="G563" s="21"/>
      <c r="H563" s="21"/>
      <c r="I563" s="21" t="s">
        <v>31</v>
      </c>
      <c r="J563" s="21" t="s">
        <v>228</v>
      </c>
      <c r="M563" s="12"/>
    </row>
    <row r="564" spans="1:13" ht="18" customHeight="1">
      <c r="A564" s="4">
        <v>563</v>
      </c>
      <c r="B564" s="37">
        <v>37108</v>
      </c>
      <c r="C564" s="34" t="s">
        <v>46</v>
      </c>
      <c r="D564" s="34" t="s">
        <v>49</v>
      </c>
      <c r="E564" s="34" t="s">
        <v>231</v>
      </c>
      <c r="F564" s="34" t="s">
        <v>210</v>
      </c>
      <c r="G564" s="21"/>
      <c r="H564" s="21"/>
      <c r="I564" s="21" t="s">
        <v>19</v>
      </c>
      <c r="J564" s="21" t="s">
        <v>38</v>
      </c>
      <c r="M564" s="12"/>
    </row>
    <row r="565" spans="1:13" ht="18" customHeight="1">
      <c r="A565" s="4">
        <v>564</v>
      </c>
      <c r="B565" s="37">
        <v>37108</v>
      </c>
      <c r="C565" s="34" t="s">
        <v>144</v>
      </c>
      <c r="D565" s="34" t="s">
        <v>166</v>
      </c>
      <c r="E565" s="34" t="s">
        <v>10</v>
      </c>
      <c r="F565" s="34" t="s">
        <v>218</v>
      </c>
      <c r="G565" s="21"/>
      <c r="H565" s="21"/>
      <c r="I565" s="21" t="s">
        <v>13</v>
      </c>
      <c r="J565" s="21" t="s">
        <v>37</v>
      </c>
      <c r="M565" s="12"/>
    </row>
    <row r="566" spans="1:13" ht="18" customHeight="1">
      <c r="A566" s="4">
        <v>565</v>
      </c>
      <c r="B566" s="37">
        <v>37108</v>
      </c>
      <c r="C566" s="34" t="s">
        <v>238</v>
      </c>
      <c r="D566" s="34" t="s">
        <v>179</v>
      </c>
      <c r="E566" s="34" t="s">
        <v>29</v>
      </c>
      <c r="F566" s="34" t="s">
        <v>5</v>
      </c>
      <c r="G566" s="21"/>
      <c r="H566" s="21"/>
      <c r="I566" s="21" t="s">
        <v>8</v>
      </c>
      <c r="J566" s="21" t="s">
        <v>32</v>
      </c>
      <c r="M566" s="12"/>
    </row>
    <row r="567" spans="1:13" ht="18" customHeight="1">
      <c r="A567" s="4">
        <v>566</v>
      </c>
      <c r="B567" s="37">
        <v>37108</v>
      </c>
      <c r="C567" s="34" t="s">
        <v>17</v>
      </c>
      <c r="D567" s="34" t="s">
        <v>163</v>
      </c>
      <c r="E567" s="34" t="s">
        <v>16</v>
      </c>
      <c r="F567" s="34" t="s">
        <v>35</v>
      </c>
      <c r="G567" s="21"/>
      <c r="H567" s="21"/>
      <c r="I567" s="21" t="s">
        <v>14</v>
      </c>
      <c r="J567" s="21" t="s">
        <v>20</v>
      </c>
      <c r="M567" s="12"/>
    </row>
    <row r="568" spans="1:13" ht="18" customHeight="1">
      <c r="A568" s="4">
        <v>567</v>
      </c>
      <c r="B568" s="37">
        <v>37109</v>
      </c>
      <c r="C568" s="34" t="s">
        <v>131</v>
      </c>
      <c r="D568" s="34" t="s">
        <v>12</v>
      </c>
      <c r="E568" s="34" t="s">
        <v>179</v>
      </c>
      <c r="F568" s="34" t="s">
        <v>148</v>
      </c>
      <c r="G568" s="21"/>
      <c r="H568" s="21"/>
      <c r="I568" s="21" t="s">
        <v>32</v>
      </c>
      <c r="J568" s="21" t="s">
        <v>26</v>
      </c>
      <c r="M568" s="12"/>
    </row>
    <row r="569" spans="1:13" ht="18" customHeight="1">
      <c r="A569" s="4">
        <v>568</v>
      </c>
      <c r="B569" s="37">
        <v>37109</v>
      </c>
      <c r="C569" s="34" t="s">
        <v>142</v>
      </c>
      <c r="D569" s="34" t="s">
        <v>183</v>
      </c>
      <c r="E569" s="34" t="s">
        <v>23</v>
      </c>
      <c r="F569" s="34" t="s">
        <v>153</v>
      </c>
      <c r="G569" s="21"/>
      <c r="H569" s="21"/>
      <c r="I569" s="21" t="s">
        <v>228</v>
      </c>
      <c r="J569" s="21" t="s">
        <v>8</v>
      </c>
      <c r="M569" s="12"/>
    </row>
    <row r="570" spans="1:13" ht="18" customHeight="1">
      <c r="A570" s="4">
        <v>569</v>
      </c>
      <c r="B570" s="37">
        <v>37110</v>
      </c>
      <c r="C570" s="34" t="s">
        <v>35</v>
      </c>
      <c r="D570" s="34" t="s">
        <v>72</v>
      </c>
      <c r="E570" s="34" t="s">
        <v>163</v>
      </c>
      <c r="F570" s="34" t="s">
        <v>16</v>
      </c>
      <c r="G570" s="21"/>
      <c r="H570" s="21"/>
      <c r="I570" s="21" t="s">
        <v>19</v>
      </c>
      <c r="J570" s="21" t="s">
        <v>14</v>
      </c>
      <c r="M570" s="12"/>
    </row>
    <row r="571" spans="1:13" ht="18" customHeight="1">
      <c r="A571" s="4">
        <v>570</v>
      </c>
      <c r="B571" s="37">
        <v>37110</v>
      </c>
      <c r="C571" s="34" t="s">
        <v>5</v>
      </c>
      <c r="D571" s="34" t="s">
        <v>213</v>
      </c>
      <c r="E571" s="34" t="s">
        <v>148</v>
      </c>
      <c r="F571" s="34" t="s">
        <v>29</v>
      </c>
      <c r="G571" s="21"/>
      <c r="H571" s="21"/>
      <c r="I571" s="21" t="s">
        <v>32</v>
      </c>
      <c r="J571" s="21" t="s">
        <v>26</v>
      </c>
      <c r="M571" s="12"/>
    </row>
    <row r="572" spans="1:13" ht="18" customHeight="1">
      <c r="A572" s="4">
        <v>571</v>
      </c>
      <c r="B572" s="37">
        <v>37110</v>
      </c>
      <c r="C572" s="34" t="s">
        <v>210</v>
      </c>
      <c r="D572" s="34" t="s">
        <v>4</v>
      </c>
      <c r="E572" s="34" t="s">
        <v>168</v>
      </c>
      <c r="F572" s="34" t="s">
        <v>175</v>
      </c>
      <c r="G572" s="21"/>
      <c r="H572" s="21"/>
      <c r="I572" s="21" t="s">
        <v>37</v>
      </c>
      <c r="J572" s="21" t="s">
        <v>38</v>
      </c>
      <c r="M572" s="12"/>
    </row>
    <row r="573" spans="1:13" ht="18" customHeight="1">
      <c r="A573" s="4">
        <v>572</v>
      </c>
      <c r="B573" s="37">
        <v>37110</v>
      </c>
      <c r="C573" s="34" t="s">
        <v>23</v>
      </c>
      <c r="D573" s="34" t="s">
        <v>153</v>
      </c>
      <c r="E573" s="34" t="s">
        <v>183</v>
      </c>
      <c r="F573" s="34" t="s">
        <v>182</v>
      </c>
      <c r="G573" s="21"/>
      <c r="H573" s="21"/>
      <c r="I573" s="21" t="s">
        <v>228</v>
      </c>
      <c r="J573" s="21" t="s">
        <v>8</v>
      </c>
      <c r="M573" s="12"/>
    </row>
    <row r="574" spans="1:13" ht="18" customHeight="1">
      <c r="A574" s="4">
        <v>573</v>
      </c>
      <c r="B574" s="37">
        <v>37110</v>
      </c>
      <c r="C574" s="34" t="s">
        <v>218</v>
      </c>
      <c r="D574" s="34" t="s">
        <v>22</v>
      </c>
      <c r="E574" s="34" t="s">
        <v>166</v>
      </c>
      <c r="F574" s="34" t="s">
        <v>10</v>
      </c>
      <c r="G574" s="21"/>
      <c r="H574" s="21"/>
      <c r="I574" s="21" t="s">
        <v>13</v>
      </c>
      <c r="J574" s="21" t="s">
        <v>20</v>
      </c>
      <c r="M574" s="12"/>
    </row>
    <row r="575" spans="1:13" ht="18" customHeight="1">
      <c r="A575" s="4">
        <v>574</v>
      </c>
      <c r="B575" s="37">
        <v>37110</v>
      </c>
      <c r="C575" s="34" t="s">
        <v>146</v>
      </c>
      <c r="D575" s="34" t="s">
        <v>185</v>
      </c>
      <c r="E575" s="34" t="s">
        <v>47</v>
      </c>
      <c r="F575" s="34" t="s">
        <v>229</v>
      </c>
      <c r="G575" s="21"/>
      <c r="H575" s="21"/>
      <c r="I575" s="21" t="s">
        <v>227</v>
      </c>
      <c r="J575" s="21" t="s">
        <v>31</v>
      </c>
      <c r="M575" s="12"/>
    </row>
    <row r="576" spans="1:13" ht="18" customHeight="1">
      <c r="A576" s="4">
        <v>575</v>
      </c>
      <c r="B576" s="37">
        <v>37111</v>
      </c>
      <c r="C576" s="34" t="s">
        <v>182</v>
      </c>
      <c r="D576" s="34" t="s">
        <v>142</v>
      </c>
      <c r="E576" s="34" t="s">
        <v>153</v>
      </c>
      <c r="F576" s="34" t="s">
        <v>183</v>
      </c>
      <c r="G576" s="21"/>
      <c r="H576" s="21"/>
      <c r="I576" s="21" t="s">
        <v>228</v>
      </c>
      <c r="J576" s="21" t="s">
        <v>8</v>
      </c>
      <c r="M576" s="12"/>
    </row>
    <row r="577" spans="1:13" ht="18" customHeight="1">
      <c r="A577" s="4">
        <v>576</v>
      </c>
      <c r="B577" s="37">
        <v>37111</v>
      </c>
      <c r="C577" s="34" t="s">
        <v>173</v>
      </c>
      <c r="D577" s="34" t="s">
        <v>161</v>
      </c>
      <c r="E577" s="34" t="s">
        <v>44</v>
      </c>
      <c r="F577" s="34" t="s">
        <v>214</v>
      </c>
      <c r="G577" s="21"/>
      <c r="H577" s="21"/>
      <c r="I577" s="21" t="s">
        <v>227</v>
      </c>
      <c r="J577" s="21" t="s">
        <v>31</v>
      </c>
      <c r="M577" s="12"/>
    </row>
    <row r="578" spans="1:13" ht="18" customHeight="1">
      <c r="A578" s="4">
        <v>577</v>
      </c>
      <c r="B578" s="37">
        <v>37111</v>
      </c>
      <c r="C578" s="34" t="s">
        <v>175</v>
      </c>
      <c r="D578" s="34" t="s">
        <v>46</v>
      </c>
      <c r="E578" s="34" t="s">
        <v>4</v>
      </c>
      <c r="F578" s="34" t="s">
        <v>168</v>
      </c>
      <c r="G578" s="21"/>
      <c r="H578" s="21"/>
      <c r="I578" s="21" t="s">
        <v>37</v>
      </c>
      <c r="J578" s="21" t="s">
        <v>38</v>
      </c>
      <c r="M578" s="12"/>
    </row>
    <row r="579" spans="1:13" ht="18" customHeight="1">
      <c r="A579" s="4">
        <v>578</v>
      </c>
      <c r="B579" s="37">
        <v>37111</v>
      </c>
      <c r="C579" s="34" t="s">
        <v>10</v>
      </c>
      <c r="D579" s="34" t="s">
        <v>6</v>
      </c>
      <c r="E579" s="34" t="s">
        <v>22</v>
      </c>
      <c r="F579" s="34" t="s">
        <v>166</v>
      </c>
      <c r="G579" s="21"/>
      <c r="H579" s="21"/>
      <c r="I579" s="21" t="s">
        <v>13</v>
      </c>
      <c r="J579" s="21" t="s">
        <v>20</v>
      </c>
      <c r="M579" s="12"/>
    </row>
    <row r="580" spans="1:13" ht="18" customHeight="1">
      <c r="A580" s="4">
        <v>579</v>
      </c>
      <c r="B580" s="37">
        <v>37111</v>
      </c>
      <c r="C580" s="34" t="s">
        <v>29</v>
      </c>
      <c r="D580" s="34" t="s">
        <v>131</v>
      </c>
      <c r="E580" s="34" t="s">
        <v>213</v>
      </c>
      <c r="F580" s="34" t="s">
        <v>179</v>
      </c>
      <c r="G580" s="21"/>
      <c r="H580" s="21"/>
      <c r="I580" s="21" t="s">
        <v>32</v>
      </c>
      <c r="J580" s="21" t="s">
        <v>26</v>
      </c>
      <c r="M580" s="12"/>
    </row>
    <row r="581" spans="1:13" ht="18" customHeight="1">
      <c r="A581" s="4">
        <v>580</v>
      </c>
      <c r="B581" s="37">
        <v>37111</v>
      </c>
      <c r="C581" s="34" t="s">
        <v>16</v>
      </c>
      <c r="D581" s="34" t="s">
        <v>17</v>
      </c>
      <c r="E581" s="34" t="s">
        <v>72</v>
      </c>
      <c r="F581" s="34" t="s">
        <v>163</v>
      </c>
      <c r="G581" s="21"/>
      <c r="H581" s="21"/>
      <c r="I581" s="21" t="s">
        <v>19</v>
      </c>
      <c r="J581" s="21" t="s">
        <v>14</v>
      </c>
      <c r="M581" s="12"/>
    </row>
    <row r="582" spans="1:13" ht="18" customHeight="1">
      <c r="A582" s="4">
        <v>581</v>
      </c>
      <c r="B582" s="37">
        <v>37112</v>
      </c>
      <c r="C582" s="34" t="s">
        <v>168</v>
      </c>
      <c r="D582" s="34" t="s">
        <v>210</v>
      </c>
      <c r="E582" s="34" t="s">
        <v>46</v>
      </c>
      <c r="F582" s="34" t="s">
        <v>4</v>
      </c>
      <c r="G582" s="21"/>
      <c r="H582" s="21"/>
      <c r="I582" s="21" t="s">
        <v>37</v>
      </c>
      <c r="J582" s="21" t="s">
        <v>38</v>
      </c>
      <c r="M582" s="12"/>
    </row>
    <row r="583" spans="1:13" ht="18" customHeight="1">
      <c r="A583" s="4">
        <v>582</v>
      </c>
      <c r="B583" s="37">
        <v>37112</v>
      </c>
      <c r="C583" s="34" t="s">
        <v>163</v>
      </c>
      <c r="D583" s="34" t="s">
        <v>35</v>
      </c>
      <c r="E583" s="34" t="s">
        <v>17</v>
      </c>
      <c r="F583" s="34" t="s">
        <v>72</v>
      </c>
      <c r="G583" s="21"/>
      <c r="H583" s="21"/>
      <c r="I583" s="21" t="s">
        <v>19</v>
      </c>
      <c r="J583" s="21" t="s">
        <v>14</v>
      </c>
      <c r="M583" s="12"/>
    </row>
    <row r="584" spans="1:13" ht="18" customHeight="1">
      <c r="A584" s="4">
        <v>583</v>
      </c>
      <c r="B584" s="37">
        <v>37113</v>
      </c>
      <c r="C584" s="34" t="s">
        <v>166</v>
      </c>
      <c r="D584" s="34" t="s">
        <v>22</v>
      </c>
      <c r="E584" s="34" t="s">
        <v>218</v>
      </c>
      <c r="F584" s="34" t="s">
        <v>144</v>
      </c>
      <c r="G584" s="21"/>
      <c r="H584" s="21"/>
      <c r="I584" s="21" t="s">
        <v>37</v>
      </c>
      <c r="J584" s="21" t="s">
        <v>14</v>
      </c>
      <c r="M584" s="12"/>
    </row>
    <row r="585" spans="1:13" ht="18" customHeight="1">
      <c r="A585" s="4">
        <v>584</v>
      </c>
      <c r="B585" s="37">
        <v>37113</v>
      </c>
      <c r="C585" s="34" t="s">
        <v>161</v>
      </c>
      <c r="D585" s="34" t="s">
        <v>183</v>
      </c>
      <c r="E585" s="34" t="s">
        <v>182</v>
      </c>
      <c r="F585" s="34" t="s">
        <v>153</v>
      </c>
      <c r="G585" s="21"/>
      <c r="H585" s="21"/>
      <c r="I585" s="21" t="s">
        <v>26</v>
      </c>
      <c r="J585" s="21" t="s">
        <v>228</v>
      </c>
      <c r="M585" s="12"/>
    </row>
    <row r="586" spans="1:13" ht="18" customHeight="1">
      <c r="A586" s="4">
        <v>585</v>
      </c>
      <c r="B586" s="37">
        <v>37113</v>
      </c>
      <c r="C586" s="34" t="s">
        <v>4</v>
      </c>
      <c r="D586" s="34" t="s">
        <v>175</v>
      </c>
      <c r="E586" s="34" t="s">
        <v>6</v>
      </c>
      <c r="F586" s="34" t="s">
        <v>46</v>
      </c>
      <c r="G586" s="21"/>
      <c r="H586" s="21"/>
      <c r="I586" s="21" t="s">
        <v>13</v>
      </c>
      <c r="J586" s="21" t="s">
        <v>19</v>
      </c>
      <c r="M586" s="12"/>
    </row>
    <row r="587" spans="1:13" ht="18" customHeight="1">
      <c r="A587" s="4">
        <v>586</v>
      </c>
      <c r="B587" s="37">
        <v>37113</v>
      </c>
      <c r="C587" s="34" t="s">
        <v>72</v>
      </c>
      <c r="D587" s="34" t="s">
        <v>16</v>
      </c>
      <c r="E587" s="34" t="s">
        <v>35</v>
      </c>
      <c r="F587" s="34" t="s">
        <v>210</v>
      </c>
      <c r="G587" s="21"/>
      <c r="H587" s="21"/>
      <c r="I587" s="21" t="s">
        <v>20</v>
      </c>
      <c r="J587" s="21" t="s">
        <v>38</v>
      </c>
      <c r="M587" s="12"/>
    </row>
    <row r="588" spans="1:13" ht="18" customHeight="1">
      <c r="A588" s="4">
        <v>587</v>
      </c>
      <c r="B588" s="37">
        <v>37113</v>
      </c>
      <c r="C588" s="34" t="s">
        <v>211</v>
      </c>
      <c r="D588" s="34" t="s">
        <v>179</v>
      </c>
      <c r="E588" s="34" t="s">
        <v>238</v>
      </c>
      <c r="F588" s="34" t="s">
        <v>213</v>
      </c>
      <c r="G588" s="21"/>
      <c r="H588" s="21"/>
      <c r="I588" s="21" t="s">
        <v>8</v>
      </c>
      <c r="J588" s="21" t="s">
        <v>31</v>
      </c>
      <c r="M588" s="12"/>
    </row>
    <row r="589" spans="1:13" ht="18" customHeight="1">
      <c r="A589" s="4">
        <v>588</v>
      </c>
      <c r="B589" s="37">
        <v>37113</v>
      </c>
      <c r="C589" s="34" t="s">
        <v>214</v>
      </c>
      <c r="D589" s="34" t="s">
        <v>146</v>
      </c>
      <c r="E589" s="34" t="s">
        <v>142</v>
      </c>
      <c r="F589" s="34" t="s">
        <v>185</v>
      </c>
      <c r="G589" s="21"/>
      <c r="H589" s="21"/>
      <c r="I589" s="21" t="s">
        <v>227</v>
      </c>
      <c r="J589" s="21" t="s">
        <v>32</v>
      </c>
      <c r="M589" s="12"/>
    </row>
    <row r="590" spans="1:13" ht="18" customHeight="1">
      <c r="A590" s="4">
        <v>589</v>
      </c>
      <c r="B590" s="37">
        <v>37114</v>
      </c>
      <c r="C590" s="34" t="s">
        <v>153</v>
      </c>
      <c r="D590" s="34" t="s">
        <v>182</v>
      </c>
      <c r="E590" s="34" t="s">
        <v>173</v>
      </c>
      <c r="F590" s="34" t="s">
        <v>183</v>
      </c>
      <c r="G590" s="21"/>
      <c r="H590" s="21"/>
      <c r="I590" s="21" t="s">
        <v>26</v>
      </c>
      <c r="J590" s="21" t="s">
        <v>228</v>
      </c>
      <c r="M590" s="12"/>
    </row>
    <row r="591" spans="1:13" ht="18" customHeight="1">
      <c r="A591" s="4">
        <v>590</v>
      </c>
      <c r="B591" s="37">
        <v>37114</v>
      </c>
      <c r="C591" s="34" t="s">
        <v>46</v>
      </c>
      <c r="D591" s="34" t="s">
        <v>233</v>
      </c>
      <c r="E591" s="34" t="s">
        <v>175</v>
      </c>
      <c r="F591" s="34" t="s">
        <v>6</v>
      </c>
      <c r="G591" s="21"/>
      <c r="H591" s="21"/>
      <c r="I591" s="21" t="s">
        <v>13</v>
      </c>
      <c r="J591" s="21" t="s">
        <v>19</v>
      </c>
      <c r="M591" s="12"/>
    </row>
    <row r="592" spans="1:13" ht="18" customHeight="1">
      <c r="A592" s="4">
        <v>591</v>
      </c>
      <c r="B592" s="37">
        <v>37114</v>
      </c>
      <c r="C592" s="34" t="s">
        <v>185</v>
      </c>
      <c r="D592" s="34" t="s">
        <v>47</v>
      </c>
      <c r="E592" s="34" t="s">
        <v>50</v>
      </c>
      <c r="F592" s="34" t="s">
        <v>214</v>
      </c>
      <c r="G592" s="21"/>
      <c r="H592" s="21"/>
      <c r="I592" s="21" t="s">
        <v>227</v>
      </c>
      <c r="J592" s="21" t="s">
        <v>32</v>
      </c>
      <c r="M592" s="12"/>
    </row>
    <row r="593" spans="1:13" ht="18" customHeight="1">
      <c r="A593" s="4">
        <v>592</v>
      </c>
      <c r="B593" s="37">
        <v>37114</v>
      </c>
      <c r="C593" s="34" t="s">
        <v>210</v>
      </c>
      <c r="D593" s="34" t="s">
        <v>17</v>
      </c>
      <c r="E593" s="34" t="s">
        <v>16</v>
      </c>
      <c r="F593" s="34" t="s">
        <v>35</v>
      </c>
      <c r="G593" s="21"/>
      <c r="H593" s="21"/>
      <c r="I593" s="21" t="s">
        <v>20</v>
      </c>
      <c r="J593" s="21" t="s">
        <v>38</v>
      </c>
      <c r="M593" s="12"/>
    </row>
    <row r="594" spans="1:13" ht="18" customHeight="1">
      <c r="A594" s="4">
        <v>593</v>
      </c>
      <c r="B594" s="37">
        <v>37114</v>
      </c>
      <c r="C594" s="34" t="s">
        <v>144</v>
      </c>
      <c r="D594" s="34" t="s">
        <v>10</v>
      </c>
      <c r="E594" s="34" t="s">
        <v>22</v>
      </c>
      <c r="F594" s="34" t="s">
        <v>218</v>
      </c>
      <c r="G594" s="21"/>
      <c r="H594" s="21"/>
      <c r="I594" s="21" t="s">
        <v>37</v>
      </c>
      <c r="J594" s="21" t="s">
        <v>14</v>
      </c>
      <c r="M594" s="12"/>
    </row>
    <row r="595" spans="1:13" ht="18" customHeight="1">
      <c r="A595" s="4">
        <v>594</v>
      </c>
      <c r="B595" s="37">
        <v>37115</v>
      </c>
      <c r="C595" s="34" t="s">
        <v>148</v>
      </c>
      <c r="D595" s="34" t="s">
        <v>213</v>
      </c>
      <c r="E595" s="36" t="s">
        <v>12</v>
      </c>
      <c r="F595" s="34" t="s">
        <v>5</v>
      </c>
      <c r="G595" s="21"/>
      <c r="H595" s="21"/>
      <c r="I595" s="21" t="s">
        <v>8</v>
      </c>
      <c r="J595" s="21" t="s">
        <v>31</v>
      </c>
      <c r="M595" s="12"/>
    </row>
    <row r="596" spans="1:13" ht="18" customHeight="1">
      <c r="A596" s="4">
        <v>595</v>
      </c>
      <c r="B596" s="37">
        <v>37115</v>
      </c>
      <c r="C596" s="34" t="s">
        <v>35</v>
      </c>
      <c r="D596" s="34" t="s">
        <v>72</v>
      </c>
      <c r="E596" s="34" t="s">
        <v>17</v>
      </c>
      <c r="F596" s="34" t="s">
        <v>16</v>
      </c>
      <c r="G596" s="21"/>
      <c r="H596" s="21"/>
      <c r="I596" s="21" t="s">
        <v>20</v>
      </c>
      <c r="J596" s="21" t="s">
        <v>38</v>
      </c>
      <c r="M596" s="12"/>
    </row>
    <row r="597" spans="1:13" ht="18" customHeight="1">
      <c r="A597" s="4">
        <v>596</v>
      </c>
      <c r="B597" s="37">
        <v>37115</v>
      </c>
      <c r="C597" s="34" t="s">
        <v>6</v>
      </c>
      <c r="D597" s="34" t="s">
        <v>4</v>
      </c>
      <c r="E597" s="34" t="s">
        <v>233</v>
      </c>
      <c r="F597" s="34" t="s">
        <v>175</v>
      </c>
      <c r="G597" s="21"/>
      <c r="H597" s="21"/>
      <c r="I597" s="21" t="s">
        <v>13</v>
      </c>
      <c r="J597" s="21" t="s">
        <v>19</v>
      </c>
      <c r="M597" s="12"/>
    </row>
    <row r="598" spans="1:13" ht="18" customHeight="1">
      <c r="A598" s="4">
        <v>597</v>
      </c>
      <c r="B598" s="37">
        <v>37115</v>
      </c>
      <c r="C598" s="34" t="s">
        <v>218</v>
      </c>
      <c r="D598" s="34" t="s">
        <v>166</v>
      </c>
      <c r="E598" s="34" t="s">
        <v>10</v>
      </c>
      <c r="F598" s="34" t="s">
        <v>22</v>
      </c>
      <c r="G598" s="21"/>
      <c r="H598" s="21"/>
      <c r="I598" s="21" t="s">
        <v>37</v>
      </c>
      <c r="J598" s="21" t="s">
        <v>14</v>
      </c>
      <c r="M598" s="12"/>
    </row>
    <row r="599" spans="1:13" ht="18" customHeight="1">
      <c r="A599" s="4">
        <v>598</v>
      </c>
      <c r="B599" s="37">
        <v>37115</v>
      </c>
      <c r="C599" s="34" t="s">
        <v>142</v>
      </c>
      <c r="D599" s="34" t="s">
        <v>50</v>
      </c>
      <c r="E599" s="34" t="s">
        <v>214</v>
      </c>
      <c r="F599" s="34" t="s">
        <v>47</v>
      </c>
      <c r="G599" s="21"/>
      <c r="H599" s="21"/>
      <c r="I599" s="21" t="s">
        <v>227</v>
      </c>
      <c r="J599" s="21" t="s">
        <v>32</v>
      </c>
      <c r="M599" s="12"/>
    </row>
    <row r="600" spans="1:13" ht="18" customHeight="1">
      <c r="A600" s="4">
        <v>599</v>
      </c>
      <c r="B600" s="37">
        <v>37115</v>
      </c>
      <c r="C600" s="34" t="s">
        <v>183</v>
      </c>
      <c r="D600" s="34" t="s">
        <v>173</v>
      </c>
      <c r="E600" s="34" t="s">
        <v>161</v>
      </c>
      <c r="F600" s="34" t="s">
        <v>182</v>
      </c>
      <c r="G600" s="21"/>
      <c r="H600" s="21"/>
      <c r="I600" s="21" t="s">
        <v>26</v>
      </c>
      <c r="J600" s="21" t="s">
        <v>228</v>
      </c>
      <c r="M600" s="12"/>
    </row>
    <row r="601" spans="1:13" ht="18" customHeight="1">
      <c r="A601" s="4">
        <v>600</v>
      </c>
      <c r="B601" s="37">
        <v>37116</v>
      </c>
      <c r="C601" s="34" t="s">
        <v>47</v>
      </c>
      <c r="D601" s="36" t="s">
        <v>185</v>
      </c>
      <c r="E601" s="34" t="s">
        <v>146</v>
      </c>
      <c r="F601" s="34" t="s">
        <v>173</v>
      </c>
      <c r="G601" s="21"/>
      <c r="H601" s="21"/>
      <c r="I601" s="21" t="s">
        <v>228</v>
      </c>
      <c r="J601" s="21" t="s">
        <v>32</v>
      </c>
      <c r="M601" s="12"/>
    </row>
    <row r="602" spans="1:13" ht="18" customHeight="1">
      <c r="A602" s="4">
        <v>601</v>
      </c>
      <c r="B602" s="37">
        <v>37116</v>
      </c>
      <c r="C602" s="34" t="s">
        <v>5</v>
      </c>
      <c r="D602" s="34" t="s">
        <v>131</v>
      </c>
      <c r="E602" s="34" t="s">
        <v>148</v>
      </c>
      <c r="F602" s="34" t="s">
        <v>50</v>
      </c>
      <c r="G602" s="21"/>
      <c r="H602" s="21"/>
      <c r="I602" s="21" t="s">
        <v>31</v>
      </c>
      <c r="J602" s="21" t="s">
        <v>227</v>
      </c>
      <c r="M602" s="12"/>
    </row>
    <row r="603" spans="1:13" ht="18" customHeight="1">
      <c r="A603" s="4">
        <v>602</v>
      </c>
      <c r="B603" s="37">
        <v>37116</v>
      </c>
      <c r="C603" s="34" t="s">
        <v>12</v>
      </c>
      <c r="D603" s="34" t="s">
        <v>238</v>
      </c>
      <c r="E603" s="34" t="s">
        <v>213</v>
      </c>
      <c r="F603" s="34" t="s">
        <v>179</v>
      </c>
      <c r="G603" s="21"/>
      <c r="H603" s="21"/>
      <c r="I603" s="21" t="s">
        <v>8</v>
      </c>
      <c r="J603" s="21" t="s">
        <v>26</v>
      </c>
      <c r="M603" s="12"/>
    </row>
    <row r="604" spans="1:13" ht="18" customHeight="1">
      <c r="A604" s="4">
        <v>603</v>
      </c>
      <c r="B604" s="37">
        <v>37117</v>
      </c>
      <c r="C604" s="36" t="s">
        <v>213</v>
      </c>
      <c r="D604" s="34" t="s">
        <v>211</v>
      </c>
      <c r="E604" s="34" t="s">
        <v>179</v>
      </c>
      <c r="F604" s="34" t="s">
        <v>238</v>
      </c>
      <c r="G604" s="21"/>
      <c r="H604" s="21"/>
      <c r="I604" s="21" t="s">
        <v>8</v>
      </c>
      <c r="J604" s="21" t="s">
        <v>26</v>
      </c>
      <c r="M604" s="13"/>
    </row>
    <row r="605" spans="1:13" ht="18" customHeight="1">
      <c r="A605" s="4">
        <v>604</v>
      </c>
      <c r="B605" s="37">
        <v>37117</v>
      </c>
      <c r="C605" s="34" t="s">
        <v>175</v>
      </c>
      <c r="D605" s="34" t="s">
        <v>46</v>
      </c>
      <c r="E605" s="34" t="s">
        <v>72</v>
      </c>
      <c r="F605" s="34" t="s">
        <v>168</v>
      </c>
      <c r="G605" s="21"/>
      <c r="H605" s="21"/>
      <c r="I605" s="21" t="s">
        <v>38</v>
      </c>
      <c r="J605" s="21" t="s">
        <v>19</v>
      </c>
      <c r="M605" s="12"/>
    </row>
    <row r="606" spans="1:13" ht="18" customHeight="1">
      <c r="A606" s="4">
        <v>605</v>
      </c>
      <c r="B606" s="37">
        <v>37117</v>
      </c>
      <c r="C606" s="34" t="s">
        <v>49</v>
      </c>
      <c r="D606" s="34" t="s">
        <v>22</v>
      </c>
      <c r="E606" s="34" t="s">
        <v>144</v>
      </c>
      <c r="F606" s="34" t="s">
        <v>10</v>
      </c>
      <c r="G606" s="21"/>
      <c r="H606" s="21"/>
      <c r="I606" s="21" t="s">
        <v>14</v>
      </c>
      <c r="J606" s="21" t="s">
        <v>13</v>
      </c>
      <c r="M606" s="12"/>
    </row>
    <row r="607" spans="1:13" ht="18" customHeight="1">
      <c r="A607" s="4">
        <v>606</v>
      </c>
      <c r="B607" s="37">
        <v>37117</v>
      </c>
      <c r="C607" s="34" t="s">
        <v>50</v>
      </c>
      <c r="D607" s="34" t="s">
        <v>148</v>
      </c>
      <c r="E607" s="34" t="s">
        <v>29</v>
      </c>
      <c r="F607" s="34" t="s">
        <v>131</v>
      </c>
      <c r="G607" s="21"/>
      <c r="H607" s="21"/>
      <c r="I607" s="21" t="s">
        <v>31</v>
      </c>
      <c r="J607" s="21" t="s">
        <v>227</v>
      </c>
      <c r="M607" s="12"/>
    </row>
    <row r="608" spans="1:13" ht="18" customHeight="1">
      <c r="A608" s="4">
        <v>607</v>
      </c>
      <c r="B608" s="37">
        <v>37117</v>
      </c>
      <c r="C608" s="34" t="s">
        <v>146</v>
      </c>
      <c r="D608" s="34" t="s">
        <v>214</v>
      </c>
      <c r="E608" s="34" t="s">
        <v>173</v>
      </c>
      <c r="F608" s="34" t="s">
        <v>185</v>
      </c>
      <c r="G608" s="21"/>
      <c r="H608" s="21"/>
      <c r="I608" s="21" t="s">
        <v>228</v>
      </c>
      <c r="J608" s="21" t="s">
        <v>32</v>
      </c>
      <c r="M608" s="12"/>
    </row>
    <row r="609" spans="1:13" ht="18" customHeight="1">
      <c r="A609" s="4">
        <v>608</v>
      </c>
      <c r="B609" s="37">
        <v>37117</v>
      </c>
      <c r="C609" s="34" t="s">
        <v>16</v>
      </c>
      <c r="D609" s="34" t="s">
        <v>210</v>
      </c>
      <c r="E609" s="34" t="s">
        <v>4</v>
      </c>
      <c r="F609" s="34" t="s">
        <v>163</v>
      </c>
      <c r="G609" s="21"/>
      <c r="H609" s="21"/>
      <c r="I609" s="21" t="s">
        <v>20</v>
      </c>
      <c r="J609" s="21" t="s">
        <v>37</v>
      </c>
      <c r="M609" s="12"/>
    </row>
    <row r="610" spans="1:13" ht="18" customHeight="1">
      <c r="A610" s="4">
        <v>609</v>
      </c>
      <c r="B610" s="37">
        <v>37118</v>
      </c>
      <c r="C610" s="34" t="s">
        <v>179</v>
      </c>
      <c r="D610" s="34" t="s">
        <v>12</v>
      </c>
      <c r="E610" s="34" t="s">
        <v>238</v>
      </c>
      <c r="F610" s="34" t="s">
        <v>211</v>
      </c>
      <c r="G610" s="21"/>
      <c r="H610" s="21"/>
      <c r="I610" s="21" t="s">
        <v>8</v>
      </c>
      <c r="J610" s="21" t="s">
        <v>26</v>
      </c>
      <c r="M610" s="12"/>
    </row>
    <row r="611" spans="1:13" ht="18" customHeight="1">
      <c r="A611" s="4">
        <v>610</v>
      </c>
      <c r="B611" s="37">
        <v>37118</v>
      </c>
      <c r="C611" s="34" t="s">
        <v>173</v>
      </c>
      <c r="D611" s="34" t="s">
        <v>47</v>
      </c>
      <c r="E611" s="34" t="s">
        <v>185</v>
      </c>
      <c r="F611" s="34" t="s">
        <v>214</v>
      </c>
      <c r="G611" s="21"/>
      <c r="H611" s="21"/>
      <c r="I611" s="21" t="s">
        <v>228</v>
      </c>
      <c r="J611" s="21" t="s">
        <v>32</v>
      </c>
      <c r="M611" s="12"/>
    </row>
    <row r="612" spans="1:13" ht="18" customHeight="1">
      <c r="A612" s="4">
        <v>611</v>
      </c>
      <c r="B612" s="37">
        <v>37118</v>
      </c>
      <c r="C612" s="34" t="s">
        <v>168</v>
      </c>
      <c r="D612" s="34" t="s">
        <v>7</v>
      </c>
      <c r="E612" s="34" t="s">
        <v>46</v>
      </c>
      <c r="F612" s="34" t="s">
        <v>72</v>
      </c>
      <c r="G612" s="21"/>
      <c r="H612" s="21"/>
      <c r="I612" s="21" t="s">
        <v>38</v>
      </c>
      <c r="J612" s="21" t="s">
        <v>19</v>
      </c>
      <c r="M612" s="12"/>
    </row>
    <row r="613" spans="1:13" ht="18" customHeight="1">
      <c r="A613" s="4">
        <v>612</v>
      </c>
      <c r="B613" s="37">
        <v>37118</v>
      </c>
      <c r="C613" s="34" t="s">
        <v>10</v>
      </c>
      <c r="D613" s="34" t="s">
        <v>144</v>
      </c>
      <c r="E613" s="34" t="s">
        <v>22</v>
      </c>
      <c r="F613" s="34" t="s">
        <v>166</v>
      </c>
      <c r="G613" s="21"/>
      <c r="H613" s="21"/>
      <c r="I613" s="21" t="s">
        <v>14</v>
      </c>
      <c r="J613" s="21" t="s">
        <v>13</v>
      </c>
      <c r="M613" s="12"/>
    </row>
    <row r="614" spans="1:13" ht="18" customHeight="1">
      <c r="A614" s="4">
        <v>613</v>
      </c>
      <c r="B614" s="37">
        <v>37118</v>
      </c>
      <c r="C614" s="34" t="s">
        <v>29</v>
      </c>
      <c r="D614" s="34" t="s">
        <v>5</v>
      </c>
      <c r="E614" s="34" t="s">
        <v>131</v>
      </c>
      <c r="F614" s="34" t="s">
        <v>148</v>
      </c>
      <c r="G614" s="21"/>
      <c r="H614" s="21"/>
      <c r="I614" s="21" t="s">
        <v>31</v>
      </c>
      <c r="J614" s="21" t="s">
        <v>227</v>
      </c>
      <c r="M614" s="12"/>
    </row>
    <row r="615" spans="1:13" ht="18" customHeight="1">
      <c r="A615" s="4">
        <v>614</v>
      </c>
      <c r="B615" s="37">
        <v>37118</v>
      </c>
      <c r="C615" s="34" t="s">
        <v>163</v>
      </c>
      <c r="D615" s="34" t="s">
        <v>6</v>
      </c>
      <c r="E615" s="34" t="s">
        <v>210</v>
      </c>
      <c r="F615" s="34" t="s">
        <v>4</v>
      </c>
      <c r="G615" s="21"/>
      <c r="H615" s="21"/>
      <c r="I615" s="21" t="s">
        <v>20</v>
      </c>
      <c r="J615" s="21" t="s">
        <v>37</v>
      </c>
      <c r="M615" s="12"/>
    </row>
    <row r="616" spans="1:13" ht="18" customHeight="1">
      <c r="A616" s="4">
        <v>615</v>
      </c>
      <c r="B616" s="37">
        <v>37119</v>
      </c>
      <c r="C616" s="34" t="s">
        <v>166</v>
      </c>
      <c r="D616" s="34" t="s">
        <v>49</v>
      </c>
      <c r="E616" s="34" t="s">
        <v>144</v>
      </c>
      <c r="F616" s="34" t="s">
        <v>22</v>
      </c>
      <c r="G616" s="21"/>
      <c r="H616" s="21"/>
      <c r="I616" s="21" t="s">
        <v>14</v>
      </c>
      <c r="J616" s="21" t="s">
        <v>13</v>
      </c>
      <c r="M616" s="12"/>
    </row>
    <row r="617" spans="1:13" ht="18" customHeight="1">
      <c r="A617" s="4">
        <v>616</v>
      </c>
      <c r="B617" s="37">
        <v>37119</v>
      </c>
      <c r="C617" s="34" t="s">
        <v>4</v>
      </c>
      <c r="D617" s="34" t="s">
        <v>16</v>
      </c>
      <c r="E617" s="34" t="s">
        <v>6</v>
      </c>
      <c r="F617" s="34" t="s">
        <v>210</v>
      </c>
      <c r="G617" s="21"/>
      <c r="H617" s="21"/>
      <c r="I617" s="21" t="s">
        <v>20</v>
      </c>
      <c r="J617" s="21" t="s">
        <v>37</v>
      </c>
      <c r="M617" s="12"/>
    </row>
    <row r="618" spans="1:13" ht="18" customHeight="1">
      <c r="A618" s="4">
        <v>617</v>
      </c>
      <c r="B618" s="37">
        <v>37119</v>
      </c>
      <c r="C618" s="34" t="s">
        <v>72</v>
      </c>
      <c r="D618" s="34" t="s">
        <v>175</v>
      </c>
      <c r="E618" s="34" t="s">
        <v>7</v>
      </c>
      <c r="F618" s="34" t="s">
        <v>46</v>
      </c>
      <c r="G618" s="21"/>
      <c r="H618" s="21"/>
      <c r="I618" s="21" t="s">
        <v>38</v>
      </c>
      <c r="J618" s="21" t="s">
        <v>19</v>
      </c>
      <c r="M618" s="12"/>
    </row>
    <row r="619" spans="1:13" ht="18" customHeight="1">
      <c r="A619" s="4">
        <v>618</v>
      </c>
      <c r="B619" s="37">
        <v>37120</v>
      </c>
      <c r="C619" s="34" t="s">
        <v>211</v>
      </c>
      <c r="D619" s="34" t="s">
        <v>179</v>
      </c>
      <c r="E619" s="34" t="s">
        <v>5</v>
      </c>
      <c r="F619" s="34" t="s">
        <v>238</v>
      </c>
      <c r="G619" s="21"/>
      <c r="H619" s="21"/>
      <c r="I619" s="21" t="s">
        <v>31</v>
      </c>
      <c r="J619" s="21" t="s">
        <v>26</v>
      </c>
      <c r="M619" s="12"/>
    </row>
    <row r="620" spans="1:13" ht="18" customHeight="1">
      <c r="A620" s="4">
        <v>619</v>
      </c>
      <c r="B620" s="37">
        <v>37120</v>
      </c>
      <c r="C620" s="34" t="s">
        <v>46</v>
      </c>
      <c r="D620" s="34" t="s">
        <v>168</v>
      </c>
      <c r="E620" s="34" t="s">
        <v>175</v>
      </c>
      <c r="F620" s="34" t="s">
        <v>7</v>
      </c>
      <c r="G620" s="21"/>
      <c r="H620" s="21"/>
      <c r="I620" s="21" t="s">
        <v>20</v>
      </c>
      <c r="J620" s="21" t="s">
        <v>14</v>
      </c>
      <c r="M620" s="12"/>
    </row>
    <row r="621" spans="1:13" ht="18" customHeight="1">
      <c r="A621" s="4">
        <v>620</v>
      </c>
      <c r="B621" s="37">
        <v>37120</v>
      </c>
      <c r="C621" s="34" t="s">
        <v>210</v>
      </c>
      <c r="D621" s="34" t="s">
        <v>10</v>
      </c>
      <c r="E621" s="34" t="s">
        <v>49</v>
      </c>
      <c r="F621" s="34" t="s">
        <v>35</v>
      </c>
      <c r="G621" s="21"/>
      <c r="H621" s="21"/>
      <c r="I621" s="21" t="s">
        <v>19</v>
      </c>
      <c r="J621" s="21" t="s">
        <v>37</v>
      </c>
      <c r="M621" s="12"/>
    </row>
    <row r="622" spans="1:13" ht="18" customHeight="1">
      <c r="A622" s="4">
        <v>621</v>
      </c>
      <c r="B622" s="37">
        <v>37120</v>
      </c>
      <c r="C622" s="34" t="s">
        <v>131</v>
      </c>
      <c r="D622" s="34" t="s">
        <v>50</v>
      </c>
      <c r="E622" s="34" t="s">
        <v>148</v>
      </c>
      <c r="F622" s="34" t="s">
        <v>213</v>
      </c>
      <c r="G622" s="21"/>
      <c r="H622" s="21"/>
      <c r="I622" s="21" t="s">
        <v>32</v>
      </c>
      <c r="J622" s="21" t="s">
        <v>8</v>
      </c>
      <c r="M622" s="12"/>
    </row>
    <row r="623" spans="1:13" ht="18" customHeight="1">
      <c r="A623" s="4">
        <v>622</v>
      </c>
      <c r="B623" s="37">
        <v>37120</v>
      </c>
      <c r="C623" s="34" t="s">
        <v>22</v>
      </c>
      <c r="D623" s="34" t="s">
        <v>163</v>
      </c>
      <c r="E623" s="34" t="s">
        <v>16</v>
      </c>
      <c r="F623" s="34" t="s">
        <v>6</v>
      </c>
      <c r="G623" s="21"/>
      <c r="H623" s="21"/>
      <c r="I623" s="21" t="s">
        <v>13</v>
      </c>
      <c r="J623" s="21" t="s">
        <v>38</v>
      </c>
      <c r="M623" s="12"/>
    </row>
    <row r="624" spans="1:13" ht="18" customHeight="1">
      <c r="A624" s="4">
        <v>623</v>
      </c>
      <c r="B624" s="37">
        <v>37120</v>
      </c>
      <c r="C624" s="34" t="s">
        <v>214</v>
      </c>
      <c r="D624" s="34" t="s">
        <v>146</v>
      </c>
      <c r="E624" s="34" t="s">
        <v>47</v>
      </c>
      <c r="F624" s="34" t="s">
        <v>185</v>
      </c>
      <c r="G624" s="21"/>
      <c r="H624" s="21"/>
      <c r="I624" s="21" t="s">
        <v>228</v>
      </c>
      <c r="J624" s="21" t="s">
        <v>227</v>
      </c>
      <c r="M624" s="12"/>
    </row>
    <row r="625" spans="1:13" ht="18" customHeight="1">
      <c r="A625" s="4">
        <v>624</v>
      </c>
      <c r="B625" s="37">
        <v>37121</v>
      </c>
      <c r="C625" s="34" t="s">
        <v>148</v>
      </c>
      <c r="D625" s="34" t="s">
        <v>213</v>
      </c>
      <c r="E625" s="34" t="s">
        <v>50</v>
      </c>
      <c r="F625" s="34" t="s">
        <v>12</v>
      </c>
      <c r="G625" s="21"/>
      <c r="H625" s="21"/>
      <c r="I625" s="21" t="s">
        <v>32</v>
      </c>
      <c r="J625" s="21" t="s">
        <v>8</v>
      </c>
      <c r="M625" s="12"/>
    </row>
    <row r="626" spans="1:13" ht="18" customHeight="1">
      <c r="A626" s="4">
        <v>625</v>
      </c>
      <c r="B626" s="37">
        <v>37121</v>
      </c>
      <c r="C626" s="34" t="s">
        <v>7</v>
      </c>
      <c r="D626" s="34" t="s">
        <v>17</v>
      </c>
      <c r="E626" s="34" t="s">
        <v>168</v>
      </c>
      <c r="F626" s="34" t="s">
        <v>175</v>
      </c>
      <c r="G626" s="21"/>
      <c r="H626" s="21"/>
      <c r="I626" s="21" t="s">
        <v>20</v>
      </c>
      <c r="J626" s="21" t="s">
        <v>14</v>
      </c>
      <c r="M626" s="12"/>
    </row>
    <row r="627" spans="1:13" ht="18" customHeight="1">
      <c r="A627" s="4">
        <v>626</v>
      </c>
      <c r="B627" s="37">
        <v>37121</v>
      </c>
      <c r="C627" s="34" t="s">
        <v>35</v>
      </c>
      <c r="D627" s="34" t="s">
        <v>166</v>
      </c>
      <c r="E627" s="34" t="s">
        <v>10</v>
      </c>
      <c r="F627" s="34" t="s">
        <v>49</v>
      </c>
      <c r="G627" s="21"/>
      <c r="H627" s="21"/>
      <c r="I627" s="21" t="s">
        <v>19</v>
      </c>
      <c r="J627" s="21" t="s">
        <v>37</v>
      </c>
      <c r="M627" s="12"/>
    </row>
    <row r="628" spans="1:13" ht="18" customHeight="1">
      <c r="A628" s="4">
        <v>627</v>
      </c>
      <c r="B628" s="37">
        <v>37121</v>
      </c>
      <c r="C628" s="34" t="s">
        <v>6</v>
      </c>
      <c r="D628" s="34" t="s">
        <v>21</v>
      </c>
      <c r="E628" s="34" t="s">
        <v>163</v>
      </c>
      <c r="F628" s="34" t="s">
        <v>16</v>
      </c>
      <c r="G628" s="21"/>
      <c r="H628" s="21"/>
      <c r="I628" s="21" t="s">
        <v>13</v>
      </c>
      <c r="J628" s="21" t="s">
        <v>38</v>
      </c>
      <c r="M628" s="12"/>
    </row>
    <row r="629" spans="1:13" ht="18" customHeight="1">
      <c r="A629" s="4">
        <v>628</v>
      </c>
      <c r="B629" s="37">
        <v>37121</v>
      </c>
      <c r="C629" s="34" t="s">
        <v>185</v>
      </c>
      <c r="D629" s="34" t="s">
        <v>173</v>
      </c>
      <c r="E629" s="34" t="s">
        <v>146</v>
      </c>
      <c r="F629" s="34" t="s">
        <v>47</v>
      </c>
      <c r="G629" s="21"/>
      <c r="H629" s="21"/>
      <c r="I629" s="21" t="s">
        <v>228</v>
      </c>
      <c r="J629" s="21" t="s">
        <v>227</v>
      </c>
      <c r="M629" s="12"/>
    </row>
    <row r="630" spans="1:13" ht="18" customHeight="1">
      <c r="A630" s="4">
        <v>629</v>
      </c>
      <c r="B630" s="37">
        <v>37121</v>
      </c>
      <c r="C630" s="34" t="s">
        <v>238</v>
      </c>
      <c r="D630" s="34" t="s">
        <v>29</v>
      </c>
      <c r="E630" s="34" t="s">
        <v>179</v>
      </c>
      <c r="F630" s="34" t="s">
        <v>5</v>
      </c>
      <c r="G630" s="21"/>
      <c r="H630" s="21"/>
      <c r="I630" s="21" t="s">
        <v>31</v>
      </c>
      <c r="J630" s="21" t="s">
        <v>26</v>
      </c>
      <c r="M630" s="12"/>
    </row>
    <row r="631" spans="1:13" ht="18" customHeight="1">
      <c r="A631" s="4">
        <v>630</v>
      </c>
      <c r="B631" s="37">
        <v>37122</v>
      </c>
      <c r="C631" s="34" t="s">
        <v>47</v>
      </c>
      <c r="D631" s="34" t="s">
        <v>214</v>
      </c>
      <c r="E631" s="34" t="s">
        <v>173</v>
      </c>
      <c r="F631" s="34" t="s">
        <v>146</v>
      </c>
      <c r="G631" s="21"/>
      <c r="H631" s="21"/>
      <c r="I631" s="21" t="s">
        <v>228</v>
      </c>
      <c r="J631" s="21" t="s">
        <v>227</v>
      </c>
      <c r="M631" s="12"/>
    </row>
    <row r="632" spans="1:13" ht="18" customHeight="1">
      <c r="A632" s="4">
        <v>631</v>
      </c>
      <c r="B632" s="37">
        <v>37122</v>
      </c>
      <c r="C632" s="34" t="s">
        <v>5</v>
      </c>
      <c r="D632" s="34" t="s">
        <v>211</v>
      </c>
      <c r="E632" s="34" t="s">
        <v>29</v>
      </c>
      <c r="F632" s="34" t="s">
        <v>179</v>
      </c>
      <c r="G632" s="21"/>
      <c r="H632" s="21"/>
      <c r="I632" s="21" t="s">
        <v>31</v>
      </c>
      <c r="J632" s="21" t="s">
        <v>26</v>
      </c>
      <c r="M632" s="12"/>
    </row>
    <row r="633" spans="1:13" ht="18" customHeight="1">
      <c r="A633" s="4">
        <v>632</v>
      </c>
      <c r="B633" s="37">
        <v>37122</v>
      </c>
      <c r="C633" s="34" t="s">
        <v>175</v>
      </c>
      <c r="D633" s="34" t="s">
        <v>46</v>
      </c>
      <c r="E633" s="34" t="s">
        <v>17</v>
      </c>
      <c r="F633" s="34" t="s">
        <v>168</v>
      </c>
      <c r="G633" s="21"/>
      <c r="H633" s="21"/>
      <c r="I633" s="21" t="s">
        <v>20</v>
      </c>
      <c r="J633" s="21" t="s">
        <v>14</v>
      </c>
      <c r="M633" s="12"/>
    </row>
    <row r="634" spans="1:13" ht="18" customHeight="1">
      <c r="A634" s="4">
        <v>633</v>
      </c>
      <c r="B634" s="37">
        <v>37122</v>
      </c>
      <c r="C634" s="34" t="s">
        <v>49</v>
      </c>
      <c r="D634" s="34" t="s">
        <v>210</v>
      </c>
      <c r="E634" s="34" t="s">
        <v>166</v>
      </c>
      <c r="F634" s="34" t="s">
        <v>10</v>
      </c>
      <c r="G634" s="21"/>
      <c r="H634" s="21"/>
      <c r="I634" s="21" t="s">
        <v>19</v>
      </c>
      <c r="J634" s="21" t="s">
        <v>37</v>
      </c>
      <c r="M634" s="12"/>
    </row>
    <row r="635" spans="1:13" ht="18" customHeight="1">
      <c r="A635" s="4">
        <v>634</v>
      </c>
      <c r="B635" s="37">
        <v>37122</v>
      </c>
      <c r="C635" s="34" t="s">
        <v>16</v>
      </c>
      <c r="D635" s="34" t="s">
        <v>22</v>
      </c>
      <c r="E635" s="34" t="s">
        <v>21</v>
      </c>
      <c r="F635" s="34" t="s">
        <v>163</v>
      </c>
      <c r="G635" s="21"/>
      <c r="H635" s="21"/>
      <c r="I635" s="21" t="s">
        <v>13</v>
      </c>
      <c r="J635" s="21" t="s">
        <v>38</v>
      </c>
      <c r="M635" s="12"/>
    </row>
    <row r="636" spans="1:13" ht="18" customHeight="1">
      <c r="A636" s="4">
        <v>635</v>
      </c>
      <c r="B636" s="37">
        <v>37122</v>
      </c>
      <c r="C636" s="34" t="s">
        <v>12</v>
      </c>
      <c r="D636" s="34" t="s">
        <v>131</v>
      </c>
      <c r="E636" s="34" t="s">
        <v>213</v>
      </c>
      <c r="F636" s="34" t="s">
        <v>50</v>
      </c>
      <c r="G636" s="21"/>
      <c r="H636" s="21"/>
      <c r="I636" s="21" t="s">
        <v>32</v>
      </c>
      <c r="J636" s="21" t="s">
        <v>8</v>
      </c>
      <c r="M636" s="12"/>
    </row>
    <row r="637" spans="1:13" ht="18" customHeight="1">
      <c r="A637" s="4">
        <v>636</v>
      </c>
      <c r="B637" s="37">
        <v>37123</v>
      </c>
      <c r="C637" s="34" t="s">
        <v>182</v>
      </c>
      <c r="D637" s="34" t="s">
        <v>142</v>
      </c>
      <c r="E637" s="34" t="s">
        <v>161</v>
      </c>
      <c r="F637" s="34" t="s">
        <v>183</v>
      </c>
      <c r="G637" s="21"/>
      <c r="H637" s="21"/>
      <c r="I637" s="21" t="s">
        <v>227</v>
      </c>
      <c r="J637" s="21" t="s">
        <v>26</v>
      </c>
      <c r="M637" s="12"/>
    </row>
    <row r="638" spans="1:13" ht="18" customHeight="1">
      <c r="A638" s="4">
        <v>637</v>
      </c>
      <c r="B638" s="37">
        <v>37123</v>
      </c>
      <c r="C638" s="34" t="s">
        <v>50</v>
      </c>
      <c r="D638" s="34" t="s">
        <v>148</v>
      </c>
      <c r="E638" s="34" t="s">
        <v>12</v>
      </c>
      <c r="F638" s="34" t="s">
        <v>213</v>
      </c>
      <c r="G638" s="21"/>
      <c r="H638" s="21"/>
      <c r="I638" s="21" t="s">
        <v>32</v>
      </c>
      <c r="J638" s="21" t="s">
        <v>31</v>
      </c>
      <c r="M638" s="12"/>
    </row>
    <row r="639" spans="1:13" ht="18" customHeight="1">
      <c r="A639" s="4">
        <v>638</v>
      </c>
      <c r="B639" s="37">
        <v>37124</v>
      </c>
      <c r="C639" s="34" t="s">
        <v>213</v>
      </c>
      <c r="D639" s="34" t="s">
        <v>12</v>
      </c>
      <c r="E639" s="36" t="s">
        <v>179</v>
      </c>
      <c r="F639" s="34" t="s">
        <v>148</v>
      </c>
      <c r="G639" s="21"/>
      <c r="H639" s="21"/>
      <c r="I639" s="21" t="s">
        <v>32</v>
      </c>
      <c r="J639" s="21" t="s">
        <v>31</v>
      </c>
      <c r="M639" s="12"/>
    </row>
    <row r="640" spans="1:13" ht="18" customHeight="1">
      <c r="A640" s="4">
        <v>639</v>
      </c>
      <c r="B640" s="37">
        <v>37124</v>
      </c>
      <c r="C640" s="34" t="s">
        <v>29</v>
      </c>
      <c r="D640" s="34" t="s">
        <v>5</v>
      </c>
      <c r="E640" s="34" t="s">
        <v>178</v>
      </c>
      <c r="F640" s="34" t="s">
        <v>131</v>
      </c>
      <c r="G640" s="21"/>
      <c r="H640" s="21"/>
      <c r="I640" s="21" t="s">
        <v>8</v>
      </c>
      <c r="J640" s="21" t="s">
        <v>228</v>
      </c>
      <c r="M640" s="12"/>
    </row>
    <row r="641" spans="1:13" ht="18" customHeight="1">
      <c r="A641" s="4">
        <v>640</v>
      </c>
      <c r="B641" s="37">
        <v>37124</v>
      </c>
      <c r="C641" s="34" t="s">
        <v>163</v>
      </c>
      <c r="D641" s="34" t="s">
        <v>6</v>
      </c>
      <c r="E641" s="34" t="s">
        <v>46</v>
      </c>
      <c r="F641" s="34" t="s">
        <v>4</v>
      </c>
      <c r="G641" s="21"/>
      <c r="H641" s="21"/>
      <c r="I641" s="21" t="s">
        <v>37</v>
      </c>
      <c r="J641" s="21" t="s">
        <v>13</v>
      </c>
      <c r="M641" s="12"/>
    </row>
    <row r="642" spans="1:13" ht="18" customHeight="1">
      <c r="A642" s="4">
        <v>641</v>
      </c>
      <c r="B642" s="37">
        <v>37125</v>
      </c>
      <c r="C642" s="34" t="s">
        <v>35</v>
      </c>
      <c r="D642" s="36" t="s">
        <v>218</v>
      </c>
      <c r="E642" s="34" t="s">
        <v>231</v>
      </c>
      <c r="F642" s="34" t="s">
        <v>210</v>
      </c>
      <c r="G642" s="21"/>
      <c r="H642" s="21"/>
      <c r="I642" s="21" t="s">
        <v>19</v>
      </c>
      <c r="J642" s="21" t="s">
        <v>20</v>
      </c>
      <c r="M642" s="12"/>
    </row>
    <row r="643" spans="1:13" ht="18" customHeight="1">
      <c r="A643" s="4">
        <v>642</v>
      </c>
      <c r="B643" s="37">
        <v>37125</v>
      </c>
      <c r="C643" s="34" t="s">
        <v>153</v>
      </c>
      <c r="D643" s="34" t="s">
        <v>229</v>
      </c>
      <c r="E643" s="34" t="s">
        <v>142</v>
      </c>
      <c r="F643" s="34" t="s">
        <v>182</v>
      </c>
      <c r="G643" s="21"/>
      <c r="H643" s="21"/>
      <c r="I643" s="21" t="s">
        <v>227</v>
      </c>
      <c r="J643" s="21" t="s">
        <v>26</v>
      </c>
      <c r="M643" s="12"/>
    </row>
    <row r="644" spans="1:13" ht="18" customHeight="1">
      <c r="A644" s="4">
        <v>643</v>
      </c>
      <c r="B644" s="37">
        <v>37126</v>
      </c>
      <c r="C644" s="34" t="s">
        <v>46</v>
      </c>
      <c r="D644" s="34" t="s">
        <v>163</v>
      </c>
      <c r="E644" s="34" t="s">
        <v>49</v>
      </c>
      <c r="F644" s="34" t="s">
        <v>6</v>
      </c>
      <c r="G644" s="21"/>
      <c r="H644" s="21"/>
      <c r="I644" s="21" t="s">
        <v>37</v>
      </c>
      <c r="J644" s="21" t="s">
        <v>13</v>
      </c>
      <c r="M644" s="12"/>
    </row>
    <row r="645" spans="1:13" ht="18" customHeight="1">
      <c r="A645" s="4">
        <v>644</v>
      </c>
      <c r="B645" s="37">
        <v>37126</v>
      </c>
      <c r="C645" s="34" t="s">
        <v>210</v>
      </c>
      <c r="D645" s="34" t="s">
        <v>168</v>
      </c>
      <c r="E645" s="34" t="s">
        <v>218</v>
      </c>
      <c r="F645" s="34" t="s">
        <v>231</v>
      </c>
      <c r="G645" s="21"/>
      <c r="H645" s="21"/>
      <c r="I645" s="21" t="s">
        <v>19</v>
      </c>
      <c r="J645" s="21" t="s">
        <v>20</v>
      </c>
      <c r="M645" s="12"/>
    </row>
    <row r="646" spans="1:13" ht="18" customHeight="1">
      <c r="A646" s="4">
        <v>645</v>
      </c>
      <c r="B646" s="37">
        <v>37126</v>
      </c>
      <c r="C646" s="34" t="s">
        <v>17</v>
      </c>
      <c r="D646" s="34" t="s">
        <v>10</v>
      </c>
      <c r="E646" s="34" t="s">
        <v>175</v>
      </c>
      <c r="F646" s="34" t="s">
        <v>233</v>
      </c>
      <c r="G646" s="21"/>
      <c r="H646" s="21"/>
      <c r="I646" s="21" t="s">
        <v>14</v>
      </c>
      <c r="J646" s="21" t="s">
        <v>38</v>
      </c>
      <c r="M646" s="12"/>
    </row>
    <row r="647" spans="1:13" ht="18" customHeight="1">
      <c r="A647" s="4">
        <v>646</v>
      </c>
      <c r="B647" s="37">
        <v>37127</v>
      </c>
      <c r="C647" s="34" t="s">
        <v>72</v>
      </c>
      <c r="D647" s="34" t="s">
        <v>7</v>
      </c>
      <c r="E647" s="34" t="s">
        <v>163</v>
      </c>
      <c r="F647" s="34" t="s">
        <v>22</v>
      </c>
      <c r="G647" s="21"/>
      <c r="H647" s="21"/>
      <c r="I647" s="21" t="s">
        <v>38</v>
      </c>
      <c r="J647" s="21" t="s">
        <v>19</v>
      </c>
      <c r="M647" s="12"/>
    </row>
    <row r="648" spans="1:13" ht="18" customHeight="1">
      <c r="A648" s="4">
        <v>647</v>
      </c>
      <c r="B648" s="37">
        <v>37127</v>
      </c>
      <c r="C648" s="34" t="s">
        <v>6</v>
      </c>
      <c r="D648" s="34" t="s">
        <v>166</v>
      </c>
      <c r="E648" s="34" t="s">
        <v>10</v>
      </c>
      <c r="F648" s="34" t="s">
        <v>175</v>
      </c>
      <c r="G648" s="21"/>
      <c r="H648" s="21"/>
      <c r="I648" s="21" t="s">
        <v>13</v>
      </c>
      <c r="J648" s="21" t="s">
        <v>14</v>
      </c>
      <c r="M648" s="12"/>
    </row>
    <row r="649" spans="1:13" ht="18" customHeight="1">
      <c r="A649" s="4">
        <v>648</v>
      </c>
      <c r="B649" s="37">
        <v>37127</v>
      </c>
      <c r="C649" s="34" t="s">
        <v>131</v>
      </c>
      <c r="D649" s="34" t="s">
        <v>179</v>
      </c>
      <c r="E649" s="34" t="s">
        <v>213</v>
      </c>
      <c r="F649" s="34" t="s">
        <v>148</v>
      </c>
      <c r="G649" s="21"/>
      <c r="H649" s="21"/>
      <c r="I649" s="21" t="s">
        <v>228</v>
      </c>
      <c r="J649" s="21" t="s">
        <v>32</v>
      </c>
      <c r="M649" s="12"/>
    </row>
    <row r="650" spans="1:13" ht="18" customHeight="1">
      <c r="A650" s="4">
        <v>649</v>
      </c>
      <c r="B650" s="37">
        <v>37127</v>
      </c>
      <c r="C650" s="34" t="s">
        <v>218</v>
      </c>
      <c r="D650" s="34" t="s">
        <v>35</v>
      </c>
      <c r="E650" s="34" t="s">
        <v>4</v>
      </c>
      <c r="F650" s="34" t="s">
        <v>168</v>
      </c>
      <c r="G650" s="21"/>
      <c r="H650" s="21"/>
      <c r="I650" s="21" t="s">
        <v>37</v>
      </c>
      <c r="J650" s="21" t="s">
        <v>20</v>
      </c>
      <c r="M650" s="12"/>
    </row>
    <row r="651" spans="1:13" ht="18" customHeight="1">
      <c r="A651" s="4">
        <v>650</v>
      </c>
      <c r="B651" s="37">
        <v>37127</v>
      </c>
      <c r="C651" s="34" t="s">
        <v>142</v>
      </c>
      <c r="D651" s="34" t="s">
        <v>161</v>
      </c>
      <c r="E651" s="34" t="s">
        <v>214</v>
      </c>
      <c r="F651" s="34" t="s">
        <v>173</v>
      </c>
      <c r="G651" s="21"/>
      <c r="H651" s="21"/>
      <c r="I651" s="21" t="s">
        <v>26</v>
      </c>
      <c r="J651" s="21" t="s">
        <v>8</v>
      </c>
      <c r="M651" s="12"/>
    </row>
    <row r="652" spans="1:13" ht="18" customHeight="1">
      <c r="A652" s="4">
        <v>651</v>
      </c>
      <c r="B652" s="37">
        <v>37127</v>
      </c>
      <c r="C652" s="34" t="s">
        <v>183</v>
      </c>
      <c r="D652" s="34" t="s">
        <v>153</v>
      </c>
      <c r="E652" s="34" t="s">
        <v>185</v>
      </c>
      <c r="F652" s="34" t="s">
        <v>146</v>
      </c>
      <c r="G652" s="21"/>
      <c r="H652" s="21"/>
      <c r="I652" s="21" t="s">
        <v>227</v>
      </c>
      <c r="J652" s="21" t="s">
        <v>31</v>
      </c>
      <c r="M652" s="12"/>
    </row>
    <row r="653" spans="1:13" ht="18" customHeight="1">
      <c r="A653" s="4">
        <v>652</v>
      </c>
      <c r="B653" s="37">
        <v>37128</v>
      </c>
      <c r="C653" s="34" t="s">
        <v>148</v>
      </c>
      <c r="D653" s="34" t="s">
        <v>213</v>
      </c>
      <c r="E653" s="34" t="s">
        <v>12</v>
      </c>
      <c r="F653" s="34" t="s">
        <v>179</v>
      </c>
      <c r="G653" s="21"/>
      <c r="H653" s="21"/>
      <c r="I653" s="21" t="s">
        <v>228</v>
      </c>
      <c r="J653" s="21" t="s">
        <v>32</v>
      </c>
      <c r="M653" s="12"/>
    </row>
    <row r="654" spans="1:13" ht="18" customHeight="1">
      <c r="A654" s="4">
        <v>653</v>
      </c>
      <c r="B654" s="37">
        <v>37128</v>
      </c>
      <c r="C654" s="34" t="s">
        <v>173</v>
      </c>
      <c r="D654" s="34" t="s">
        <v>182</v>
      </c>
      <c r="E654" s="34" t="s">
        <v>161</v>
      </c>
      <c r="F654" s="34" t="s">
        <v>214</v>
      </c>
      <c r="G654" s="21"/>
      <c r="H654" s="21"/>
      <c r="I654" s="21" t="s">
        <v>26</v>
      </c>
      <c r="J654" s="21" t="s">
        <v>8</v>
      </c>
      <c r="M654" s="12"/>
    </row>
    <row r="655" spans="1:13" ht="18" customHeight="1">
      <c r="A655" s="4">
        <v>654</v>
      </c>
      <c r="B655" s="37">
        <v>37128</v>
      </c>
      <c r="C655" s="34" t="s">
        <v>175</v>
      </c>
      <c r="D655" s="34" t="s">
        <v>17</v>
      </c>
      <c r="E655" s="34" t="s">
        <v>166</v>
      </c>
      <c r="F655" s="34" t="s">
        <v>10</v>
      </c>
      <c r="G655" s="21"/>
      <c r="H655" s="21"/>
      <c r="I655" s="21" t="s">
        <v>13</v>
      </c>
      <c r="J655" s="21" t="s">
        <v>14</v>
      </c>
      <c r="M655" s="12"/>
    </row>
    <row r="656" spans="1:13" ht="18" customHeight="1">
      <c r="A656" s="4">
        <v>655</v>
      </c>
      <c r="B656" s="37">
        <v>37128</v>
      </c>
      <c r="C656" s="34" t="s">
        <v>168</v>
      </c>
      <c r="D656" s="34" t="s">
        <v>210</v>
      </c>
      <c r="E656" s="34" t="s">
        <v>35</v>
      </c>
      <c r="F656" s="34" t="s">
        <v>4</v>
      </c>
      <c r="G656" s="21"/>
      <c r="H656" s="21"/>
      <c r="I656" s="21" t="s">
        <v>37</v>
      </c>
      <c r="J656" s="21" t="s">
        <v>20</v>
      </c>
      <c r="M656" s="12"/>
    </row>
    <row r="657" spans="1:13" ht="18" customHeight="1">
      <c r="A657" s="4">
        <v>656</v>
      </c>
      <c r="B657" s="37">
        <v>37128</v>
      </c>
      <c r="C657" s="34" t="s">
        <v>22</v>
      </c>
      <c r="D657" s="34" t="s">
        <v>16</v>
      </c>
      <c r="E657" s="34" t="s">
        <v>7</v>
      </c>
      <c r="F657" s="34" t="s">
        <v>163</v>
      </c>
      <c r="G657" s="21"/>
      <c r="H657" s="21"/>
      <c r="I657" s="21" t="s">
        <v>38</v>
      </c>
      <c r="J657" s="21" t="s">
        <v>19</v>
      </c>
      <c r="M657" s="12"/>
    </row>
    <row r="658" spans="1:13" ht="18" customHeight="1">
      <c r="A658" s="4">
        <v>657</v>
      </c>
      <c r="B658" s="37">
        <v>37128</v>
      </c>
      <c r="C658" s="34" t="s">
        <v>146</v>
      </c>
      <c r="D658" s="34" t="s">
        <v>185</v>
      </c>
      <c r="E658" s="34" t="s">
        <v>47</v>
      </c>
      <c r="F658" s="34" t="s">
        <v>183</v>
      </c>
      <c r="G658" s="21"/>
      <c r="H658" s="21"/>
      <c r="I658" s="21" t="s">
        <v>227</v>
      </c>
      <c r="J658" s="21" t="s">
        <v>31</v>
      </c>
      <c r="M658" s="12"/>
    </row>
    <row r="659" spans="1:13" ht="18" customHeight="1">
      <c r="A659" s="4">
        <v>658</v>
      </c>
      <c r="B659" s="37">
        <v>37129</v>
      </c>
      <c r="C659" s="34" t="s">
        <v>4</v>
      </c>
      <c r="D659" s="34" t="s">
        <v>218</v>
      </c>
      <c r="E659" s="34" t="s">
        <v>210</v>
      </c>
      <c r="F659" s="34" t="s">
        <v>35</v>
      </c>
      <c r="G659" s="21"/>
      <c r="H659" s="21"/>
      <c r="I659" s="21" t="s">
        <v>37</v>
      </c>
      <c r="J659" s="21" t="s">
        <v>20</v>
      </c>
      <c r="M659" s="12"/>
    </row>
    <row r="660" spans="1:13" ht="18" customHeight="1">
      <c r="A660" s="4">
        <v>659</v>
      </c>
      <c r="B660" s="37">
        <v>37129</v>
      </c>
      <c r="C660" s="34" t="s">
        <v>47</v>
      </c>
      <c r="D660" s="34" t="s">
        <v>183</v>
      </c>
      <c r="E660" s="34" t="s">
        <v>153</v>
      </c>
      <c r="F660" s="34" t="s">
        <v>185</v>
      </c>
      <c r="G660" s="21"/>
      <c r="H660" s="21"/>
      <c r="I660" s="21" t="s">
        <v>227</v>
      </c>
      <c r="J660" s="21" t="s">
        <v>31</v>
      </c>
      <c r="M660" s="12"/>
    </row>
    <row r="661" spans="1:13" ht="18" customHeight="1">
      <c r="A661" s="4">
        <v>660</v>
      </c>
      <c r="B661" s="37">
        <v>37129</v>
      </c>
      <c r="C661" s="34" t="s">
        <v>10</v>
      </c>
      <c r="D661" s="34" t="s">
        <v>6</v>
      </c>
      <c r="E661" s="34" t="s">
        <v>17</v>
      </c>
      <c r="F661" s="34" t="s">
        <v>166</v>
      </c>
      <c r="G661" s="21"/>
      <c r="H661" s="21"/>
      <c r="I661" s="21" t="s">
        <v>13</v>
      </c>
      <c r="J661" s="21" t="s">
        <v>14</v>
      </c>
      <c r="M661" s="12"/>
    </row>
    <row r="662" spans="1:13" ht="18" customHeight="1">
      <c r="A662" s="4">
        <v>661</v>
      </c>
      <c r="B662" s="37">
        <v>37129</v>
      </c>
      <c r="C662" s="34" t="s">
        <v>163</v>
      </c>
      <c r="D662" s="34" t="s">
        <v>72</v>
      </c>
      <c r="E662" s="34" t="s">
        <v>16</v>
      </c>
      <c r="F662" s="34" t="s">
        <v>7</v>
      </c>
      <c r="G662" s="21"/>
      <c r="H662" s="21"/>
      <c r="I662" s="21" t="s">
        <v>38</v>
      </c>
      <c r="J662" s="21" t="s">
        <v>19</v>
      </c>
      <c r="M662" s="12"/>
    </row>
    <row r="663" spans="1:13" ht="18" customHeight="1">
      <c r="A663" s="4">
        <v>662</v>
      </c>
      <c r="B663" s="37">
        <v>37129</v>
      </c>
      <c r="C663" s="34" t="s">
        <v>214</v>
      </c>
      <c r="D663" s="34" t="s">
        <v>142</v>
      </c>
      <c r="E663" s="34" t="s">
        <v>182</v>
      </c>
      <c r="F663" s="34" t="s">
        <v>161</v>
      </c>
      <c r="G663" s="21"/>
      <c r="H663" s="21"/>
      <c r="I663" s="21" t="s">
        <v>26</v>
      </c>
      <c r="J663" s="21" t="s">
        <v>8</v>
      </c>
      <c r="M663" s="12"/>
    </row>
    <row r="664" spans="1:13" ht="18" customHeight="1">
      <c r="A664" s="4">
        <v>663</v>
      </c>
      <c r="B664" s="37">
        <v>37129</v>
      </c>
      <c r="C664" s="34" t="s">
        <v>12</v>
      </c>
      <c r="D664" s="34" t="s">
        <v>131</v>
      </c>
      <c r="E664" s="34" t="s">
        <v>179</v>
      </c>
      <c r="F664" s="34" t="s">
        <v>213</v>
      </c>
      <c r="G664" s="21"/>
      <c r="H664" s="21"/>
      <c r="I664" s="21" t="s">
        <v>228</v>
      </c>
      <c r="J664" s="21" t="s">
        <v>32</v>
      </c>
      <c r="M664" s="12"/>
    </row>
    <row r="665" spans="1:13" ht="18" customHeight="1">
      <c r="A665" s="4">
        <v>664</v>
      </c>
      <c r="B665" s="37">
        <v>37130</v>
      </c>
      <c r="C665" s="34" t="s">
        <v>5</v>
      </c>
      <c r="D665" s="34" t="s">
        <v>179</v>
      </c>
      <c r="E665" s="34" t="s">
        <v>148</v>
      </c>
      <c r="F665" s="34" t="s">
        <v>29</v>
      </c>
      <c r="G665" s="21"/>
      <c r="H665" s="21"/>
      <c r="I665" s="21" t="s">
        <v>31</v>
      </c>
      <c r="J665" s="21" t="s">
        <v>228</v>
      </c>
      <c r="M665" s="12"/>
    </row>
    <row r="666" spans="1:13" ht="18" customHeight="1">
      <c r="A666" s="4">
        <v>665</v>
      </c>
      <c r="B666" s="37">
        <v>37130</v>
      </c>
      <c r="C666" s="34" t="s">
        <v>185</v>
      </c>
      <c r="D666" s="34" t="s">
        <v>50</v>
      </c>
      <c r="E666" s="34" t="s">
        <v>146</v>
      </c>
      <c r="F666" s="34" t="s">
        <v>182</v>
      </c>
      <c r="G666" s="21"/>
      <c r="H666" s="21"/>
      <c r="I666" s="21" t="s">
        <v>26</v>
      </c>
      <c r="J666" s="21" t="s">
        <v>32</v>
      </c>
      <c r="M666" s="12"/>
    </row>
    <row r="667" spans="1:13" ht="18" customHeight="1">
      <c r="A667" s="4">
        <v>666</v>
      </c>
      <c r="B667" s="37">
        <v>37131</v>
      </c>
      <c r="C667" s="36" t="s">
        <v>166</v>
      </c>
      <c r="D667" s="34" t="s">
        <v>7</v>
      </c>
      <c r="E667" s="34" t="s">
        <v>175</v>
      </c>
      <c r="F667" s="34" t="s">
        <v>16</v>
      </c>
      <c r="G667" s="21"/>
      <c r="H667" s="21"/>
      <c r="I667" s="21" t="s">
        <v>38</v>
      </c>
      <c r="J667" s="21" t="s">
        <v>37</v>
      </c>
      <c r="M667" s="13"/>
    </row>
    <row r="668" spans="1:13" ht="18" customHeight="1">
      <c r="A668" s="4">
        <v>667</v>
      </c>
      <c r="B668" s="37">
        <v>37131</v>
      </c>
      <c r="C668" s="34" t="s">
        <v>35</v>
      </c>
      <c r="D668" s="34" t="s">
        <v>21</v>
      </c>
      <c r="E668" s="34" t="s">
        <v>72</v>
      </c>
      <c r="F668" s="34" t="s">
        <v>6</v>
      </c>
      <c r="G668" s="21"/>
      <c r="H668" s="21"/>
      <c r="I668" s="21" t="s">
        <v>14</v>
      </c>
      <c r="J668" s="21" t="s">
        <v>20</v>
      </c>
      <c r="M668" s="12"/>
    </row>
    <row r="669" spans="1:13" ht="18" customHeight="1">
      <c r="A669" s="4">
        <v>668</v>
      </c>
      <c r="B669" s="37">
        <v>37131</v>
      </c>
      <c r="C669" s="34" t="s">
        <v>211</v>
      </c>
      <c r="D669" s="34" t="s">
        <v>238</v>
      </c>
      <c r="E669" s="34" t="s">
        <v>131</v>
      </c>
      <c r="F669" s="34" t="s">
        <v>153</v>
      </c>
      <c r="G669" s="21"/>
      <c r="H669" s="21"/>
      <c r="I669" s="21" t="s">
        <v>8</v>
      </c>
      <c r="J669" s="21" t="s">
        <v>227</v>
      </c>
      <c r="M669" s="12"/>
    </row>
    <row r="670" spans="1:13" ht="18" customHeight="1">
      <c r="A670" s="4">
        <v>669</v>
      </c>
      <c r="B670" s="37">
        <v>37131</v>
      </c>
      <c r="C670" s="34" t="s">
        <v>29</v>
      </c>
      <c r="D670" s="34" t="s">
        <v>148</v>
      </c>
      <c r="E670" s="34" t="s">
        <v>213</v>
      </c>
      <c r="F670" s="34" t="s">
        <v>179</v>
      </c>
      <c r="G670" s="21"/>
      <c r="H670" s="21"/>
      <c r="I670" s="21" t="s">
        <v>31</v>
      </c>
      <c r="J670" s="21" t="s">
        <v>228</v>
      </c>
      <c r="M670" s="12"/>
    </row>
    <row r="671" spans="1:13" ht="18" customHeight="1">
      <c r="A671" s="4">
        <v>670</v>
      </c>
      <c r="B671" s="37">
        <v>37131</v>
      </c>
      <c r="C671" s="34" t="s">
        <v>23</v>
      </c>
      <c r="D671" s="34" t="s">
        <v>146</v>
      </c>
      <c r="E671" s="34" t="s">
        <v>173</v>
      </c>
      <c r="F671" s="34" t="s">
        <v>183</v>
      </c>
      <c r="G671" s="21"/>
      <c r="H671" s="21"/>
      <c r="I671" s="21" t="s">
        <v>26</v>
      </c>
      <c r="J671" s="21" t="s">
        <v>32</v>
      </c>
      <c r="M671" s="12"/>
    </row>
    <row r="672" spans="1:13" ht="18" customHeight="1">
      <c r="A672" s="4">
        <v>671</v>
      </c>
      <c r="B672" s="37">
        <v>37131</v>
      </c>
      <c r="C672" s="34" t="s">
        <v>17</v>
      </c>
      <c r="D672" s="34" t="s">
        <v>231</v>
      </c>
      <c r="E672" s="34" t="s">
        <v>22</v>
      </c>
      <c r="F672" s="34" t="s">
        <v>210</v>
      </c>
      <c r="G672" s="21"/>
      <c r="H672" s="21"/>
      <c r="I672" s="21" t="s">
        <v>19</v>
      </c>
      <c r="J672" s="21" t="s">
        <v>13</v>
      </c>
      <c r="M672" s="12"/>
    </row>
    <row r="673" spans="1:13" ht="18" customHeight="1">
      <c r="A673" s="4">
        <v>672</v>
      </c>
      <c r="B673" s="37">
        <v>37132</v>
      </c>
      <c r="C673" s="34" t="s">
        <v>153</v>
      </c>
      <c r="D673" s="34" t="s">
        <v>12</v>
      </c>
      <c r="E673" s="34" t="s">
        <v>238</v>
      </c>
      <c r="F673" s="34" t="s">
        <v>131</v>
      </c>
      <c r="G673" s="21"/>
      <c r="H673" s="21"/>
      <c r="I673" s="21" t="s">
        <v>8</v>
      </c>
      <c r="J673" s="21" t="s">
        <v>227</v>
      </c>
      <c r="M673" s="12"/>
    </row>
    <row r="674" spans="1:13" ht="18" customHeight="1">
      <c r="A674" s="4">
        <v>673</v>
      </c>
      <c r="B674" s="37">
        <v>37132</v>
      </c>
      <c r="C674" s="34" t="s">
        <v>213</v>
      </c>
      <c r="D674" s="34" t="s">
        <v>5</v>
      </c>
      <c r="E674" s="34" t="s">
        <v>29</v>
      </c>
      <c r="F674" s="34" t="s">
        <v>148</v>
      </c>
      <c r="G674" s="21"/>
      <c r="H674" s="21"/>
      <c r="I674" s="21" t="s">
        <v>31</v>
      </c>
      <c r="J674" s="21" t="s">
        <v>228</v>
      </c>
      <c r="M674" s="12"/>
    </row>
    <row r="675" spans="1:13" ht="18" customHeight="1">
      <c r="A675" s="4">
        <v>674</v>
      </c>
      <c r="B675" s="37">
        <v>37132</v>
      </c>
      <c r="C675" s="34" t="s">
        <v>6</v>
      </c>
      <c r="D675" s="34" t="s">
        <v>163</v>
      </c>
      <c r="E675" s="34" t="s">
        <v>21</v>
      </c>
      <c r="F675" s="34" t="s">
        <v>72</v>
      </c>
      <c r="G675" s="21"/>
      <c r="H675" s="21"/>
      <c r="I675" s="21" t="s">
        <v>14</v>
      </c>
      <c r="J675" s="21" t="s">
        <v>20</v>
      </c>
      <c r="M675" s="12"/>
    </row>
    <row r="676" spans="1:13" ht="18" customHeight="1">
      <c r="A676" s="4">
        <v>675</v>
      </c>
      <c r="B676" s="37">
        <v>37132</v>
      </c>
      <c r="C676" s="34" t="s">
        <v>210</v>
      </c>
      <c r="D676" s="34" t="s">
        <v>168</v>
      </c>
      <c r="E676" s="34" t="s">
        <v>231</v>
      </c>
      <c r="F676" s="34" t="s">
        <v>22</v>
      </c>
      <c r="G676" s="21"/>
      <c r="H676" s="21"/>
      <c r="I676" s="21" t="s">
        <v>19</v>
      </c>
      <c r="J676" s="21" t="s">
        <v>13</v>
      </c>
      <c r="M676" s="12"/>
    </row>
    <row r="677" spans="1:13" ht="18" customHeight="1">
      <c r="A677" s="4">
        <v>676</v>
      </c>
      <c r="B677" s="37">
        <v>37132</v>
      </c>
      <c r="C677" s="34" t="s">
        <v>50</v>
      </c>
      <c r="D677" s="34" t="s">
        <v>214</v>
      </c>
      <c r="E677" s="34" t="s">
        <v>44</v>
      </c>
      <c r="F677" s="34" t="s">
        <v>173</v>
      </c>
      <c r="G677" s="21"/>
      <c r="H677" s="21"/>
      <c r="I677" s="21" t="s">
        <v>26</v>
      </c>
      <c r="J677" s="21" t="s">
        <v>32</v>
      </c>
      <c r="M677" s="12"/>
    </row>
    <row r="678" spans="1:13" ht="18" customHeight="1">
      <c r="A678" s="4">
        <v>677</v>
      </c>
      <c r="B678" s="37">
        <v>37132</v>
      </c>
      <c r="C678" s="34" t="s">
        <v>16</v>
      </c>
      <c r="D678" s="34" t="s">
        <v>46</v>
      </c>
      <c r="E678" s="34" t="s">
        <v>7</v>
      </c>
      <c r="F678" s="34" t="s">
        <v>175</v>
      </c>
      <c r="G678" s="21"/>
      <c r="H678" s="21"/>
      <c r="I678" s="21" t="s">
        <v>38</v>
      </c>
      <c r="J678" s="21" t="s">
        <v>37</v>
      </c>
      <c r="M678" s="12"/>
    </row>
    <row r="679" spans="1:13" ht="18" customHeight="1">
      <c r="A679" s="4">
        <v>678</v>
      </c>
      <c r="B679" s="37">
        <v>37133</v>
      </c>
      <c r="C679" s="34" t="s">
        <v>72</v>
      </c>
      <c r="D679" s="34" t="s">
        <v>35</v>
      </c>
      <c r="E679" s="34" t="s">
        <v>163</v>
      </c>
      <c r="F679" s="34" t="s">
        <v>21</v>
      </c>
      <c r="G679" s="21"/>
      <c r="H679" s="21"/>
      <c r="I679" s="21" t="s">
        <v>14</v>
      </c>
      <c r="J679" s="21" t="s">
        <v>20</v>
      </c>
      <c r="M679" s="12"/>
    </row>
    <row r="680" spans="1:13" ht="18" customHeight="1">
      <c r="A680" s="4">
        <v>679</v>
      </c>
      <c r="B680" s="37">
        <v>37133</v>
      </c>
      <c r="C680" s="34" t="s">
        <v>131</v>
      </c>
      <c r="D680" s="34" t="s">
        <v>211</v>
      </c>
      <c r="E680" s="34" t="s">
        <v>179</v>
      </c>
      <c r="F680" s="34" t="s">
        <v>238</v>
      </c>
      <c r="G680" s="21"/>
      <c r="H680" s="21"/>
      <c r="I680" s="21" t="s">
        <v>8</v>
      </c>
      <c r="J680" s="21" t="s">
        <v>227</v>
      </c>
      <c r="M680" s="12"/>
    </row>
    <row r="681" spans="1:13" ht="18" customHeight="1">
      <c r="A681" s="4">
        <v>680</v>
      </c>
      <c r="B681" s="37">
        <v>37134</v>
      </c>
      <c r="C681" s="34" t="s">
        <v>161</v>
      </c>
      <c r="D681" s="34" t="s">
        <v>185</v>
      </c>
      <c r="E681" s="34" t="s">
        <v>183</v>
      </c>
      <c r="F681" s="34" t="s">
        <v>142</v>
      </c>
      <c r="G681" s="21"/>
      <c r="H681" s="21"/>
      <c r="I681" s="21" t="s">
        <v>228</v>
      </c>
      <c r="J681" s="21" t="s">
        <v>26</v>
      </c>
      <c r="M681" s="12"/>
    </row>
    <row r="682" spans="1:13" ht="18" customHeight="1">
      <c r="A682" s="4">
        <v>681</v>
      </c>
      <c r="B682" s="37">
        <v>37134</v>
      </c>
      <c r="C682" s="34" t="s">
        <v>179</v>
      </c>
      <c r="D682" s="34" t="s">
        <v>29</v>
      </c>
      <c r="E682" s="34" t="s">
        <v>211</v>
      </c>
      <c r="F682" s="34" t="s">
        <v>12</v>
      </c>
      <c r="G682" s="21"/>
      <c r="H682" s="21"/>
      <c r="I682" s="21" t="s">
        <v>8</v>
      </c>
      <c r="J682" s="21" t="s">
        <v>32</v>
      </c>
      <c r="M682" s="12"/>
    </row>
    <row r="683" spans="1:13" ht="18" customHeight="1">
      <c r="A683" s="4">
        <v>682</v>
      </c>
      <c r="B683" s="37">
        <v>37134</v>
      </c>
      <c r="C683" s="34" t="s">
        <v>218</v>
      </c>
      <c r="D683" s="34" t="s">
        <v>16</v>
      </c>
      <c r="E683" s="34" t="s">
        <v>166</v>
      </c>
      <c r="F683" s="34" t="s">
        <v>10</v>
      </c>
      <c r="G683" s="21"/>
      <c r="H683" s="21"/>
      <c r="I683" s="21" t="s">
        <v>20</v>
      </c>
      <c r="J683" s="21" t="s">
        <v>13</v>
      </c>
      <c r="M683" s="12"/>
    </row>
    <row r="684" spans="1:13" ht="18" customHeight="1">
      <c r="A684" s="4">
        <v>683</v>
      </c>
      <c r="B684" s="37">
        <v>37134</v>
      </c>
      <c r="C684" s="34" t="s">
        <v>238</v>
      </c>
      <c r="D684" s="34" t="s">
        <v>153</v>
      </c>
      <c r="E684" s="34" t="s">
        <v>148</v>
      </c>
      <c r="F684" s="34" t="s">
        <v>213</v>
      </c>
      <c r="G684" s="21"/>
      <c r="H684" s="21"/>
      <c r="I684" s="21" t="s">
        <v>31</v>
      </c>
      <c r="J684" s="21" t="s">
        <v>227</v>
      </c>
      <c r="M684" s="12"/>
    </row>
    <row r="685" spans="1:13" ht="18" customHeight="1">
      <c r="A685" s="4">
        <v>684</v>
      </c>
      <c r="B685" s="37">
        <v>37134</v>
      </c>
      <c r="C685" s="34" t="s">
        <v>163</v>
      </c>
      <c r="D685" s="34" t="s">
        <v>6</v>
      </c>
      <c r="E685" s="34" t="s">
        <v>35</v>
      </c>
      <c r="F685" s="34" t="s">
        <v>4</v>
      </c>
      <c r="G685" s="21"/>
      <c r="H685" s="21"/>
      <c r="I685" s="21" t="s">
        <v>19</v>
      </c>
      <c r="J685" s="21" t="s">
        <v>37</v>
      </c>
      <c r="M685" s="12"/>
    </row>
    <row r="686" spans="1:13" ht="18" customHeight="1">
      <c r="A686" s="4">
        <v>685</v>
      </c>
      <c r="B686" s="37">
        <v>37135</v>
      </c>
      <c r="C686" s="34" t="s">
        <v>148</v>
      </c>
      <c r="D686" s="34" t="s">
        <v>131</v>
      </c>
      <c r="E686" s="36" t="s">
        <v>153</v>
      </c>
      <c r="F686" s="34" t="s">
        <v>211</v>
      </c>
      <c r="G686" s="21"/>
      <c r="H686" s="21"/>
      <c r="I686" s="21" t="s">
        <v>31</v>
      </c>
      <c r="J686" s="21" t="s">
        <v>227</v>
      </c>
      <c r="M686" s="12"/>
    </row>
    <row r="687" spans="1:13" ht="18" customHeight="1">
      <c r="A687" s="4">
        <v>686</v>
      </c>
      <c r="B687" s="37">
        <v>37135</v>
      </c>
      <c r="C687" s="34" t="s">
        <v>4</v>
      </c>
      <c r="D687" s="34" t="s">
        <v>175</v>
      </c>
      <c r="E687" s="34" t="s">
        <v>6</v>
      </c>
      <c r="F687" s="34" t="s">
        <v>35</v>
      </c>
      <c r="G687" s="21"/>
      <c r="H687" s="21"/>
      <c r="I687" s="21" t="s">
        <v>19</v>
      </c>
      <c r="J687" s="21" t="s">
        <v>37</v>
      </c>
      <c r="M687" s="12"/>
    </row>
    <row r="688" spans="1:13" ht="18" customHeight="1">
      <c r="A688" s="4">
        <v>687</v>
      </c>
      <c r="B688" s="37">
        <v>37135</v>
      </c>
      <c r="C688" s="34" t="s">
        <v>49</v>
      </c>
      <c r="D688" s="34" t="s">
        <v>210</v>
      </c>
      <c r="E688" s="34" t="s">
        <v>46</v>
      </c>
      <c r="F688" s="34" t="s">
        <v>168</v>
      </c>
      <c r="G688" s="21"/>
      <c r="H688" s="21"/>
      <c r="I688" s="21" t="s">
        <v>14</v>
      </c>
      <c r="J688" s="21" t="s">
        <v>38</v>
      </c>
      <c r="M688" s="12"/>
    </row>
    <row r="689" spans="1:13" ht="18" customHeight="1">
      <c r="A689" s="4">
        <v>688</v>
      </c>
      <c r="B689" s="37">
        <v>37135</v>
      </c>
      <c r="C689" s="34" t="s">
        <v>10</v>
      </c>
      <c r="D689" s="34" t="s">
        <v>72</v>
      </c>
      <c r="E689" s="34" t="s">
        <v>16</v>
      </c>
      <c r="F689" s="34" t="s">
        <v>166</v>
      </c>
      <c r="G689" s="21"/>
      <c r="H689" s="21"/>
      <c r="I689" s="21" t="s">
        <v>20</v>
      </c>
      <c r="J689" s="21" t="s">
        <v>13</v>
      </c>
      <c r="M689" s="12"/>
    </row>
    <row r="690" spans="1:13" ht="18" customHeight="1">
      <c r="A690" s="4">
        <v>689</v>
      </c>
      <c r="B690" s="37">
        <v>37135</v>
      </c>
      <c r="C690" s="34" t="s">
        <v>142</v>
      </c>
      <c r="D690" s="34" t="s">
        <v>23</v>
      </c>
      <c r="E690" s="34" t="s">
        <v>185</v>
      </c>
      <c r="F690" s="34" t="s">
        <v>183</v>
      </c>
      <c r="G690" s="21"/>
      <c r="H690" s="21"/>
      <c r="I690" s="21" t="s">
        <v>228</v>
      </c>
      <c r="J690" s="21" t="s">
        <v>26</v>
      </c>
      <c r="M690" s="12"/>
    </row>
    <row r="691" spans="1:13" ht="18" customHeight="1">
      <c r="A691" s="4">
        <v>690</v>
      </c>
      <c r="B691" s="37">
        <v>37135</v>
      </c>
      <c r="C691" s="34" t="s">
        <v>12</v>
      </c>
      <c r="D691" s="34" t="s">
        <v>213</v>
      </c>
      <c r="E691" s="34" t="s">
        <v>29</v>
      </c>
      <c r="F691" s="34" t="s">
        <v>5</v>
      </c>
      <c r="G691" s="21"/>
      <c r="H691" s="21"/>
      <c r="I691" s="21" t="s">
        <v>8</v>
      </c>
      <c r="J691" s="21" t="s">
        <v>32</v>
      </c>
      <c r="M691" s="12"/>
    </row>
    <row r="692" spans="1:13" ht="18" customHeight="1">
      <c r="A692" s="4">
        <v>691</v>
      </c>
      <c r="B692" s="37">
        <v>37136</v>
      </c>
      <c r="C692" s="34" t="s">
        <v>166</v>
      </c>
      <c r="D692" s="34" t="s">
        <v>218</v>
      </c>
      <c r="E692" s="34" t="s">
        <v>72</v>
      </c>
      <c r="F692" s="34" t="s">
        <v>16</v>
      </c>
      <c r="G692" s="21"/>
      <c r="H692" s="21"/>
      <c r="I692" s="21" t="s">
        <v>20</v>
      </c>
      <c r="J692" s="21" t="s">
        <v>13</v>
      </c>
      <c r="M692" s="12"/>
    </row>
    <row r="693" spans="1:13" ht="18" customHeight="1">
      <c r="A693" s="4">
        <v>692</v>
      </c>
      <c r="B693" s="37">
        <v>37136</v>
      </c>
      <c r="C693" s="34" t="s">
        <v>35</v>
      </c>
      <c r="D693" s="34" t="s">
        <v>163</v>
      </c>
      <c r="E693" s="34" t="s">
        <v>175</v>
      </c>
      <c r="F693" s="34" t="s">
        <v>6</v>
      </c>
      <c r="G693" s="21"/>
      <c r="H693" s="21"/>
      <c r="I693" s="21" t="s">
        <v>19</v>
      </c>
      <c r="J693" s="21" t="s">
        <v>37</v>
      </c>
      <c r="M693" s="12"/>
    </row>
    <row r="694" spans="1:13" ht="18" customHeight="1">
      <c r="A694" s="4">
        <v>693</v>
      </c>
      <c r="B694" s="37">
        <v>37136</v>
      </c>
      <c r="C694" s="34" t="s">
        <v>211</v>
      </c>
      <c r="D694" s="36" t="s">
        <v>238</v>
      </c>
      <c r="E694" s="34" t="s">
        <v>131</v>
      </c>
      <c r="F694" s="34" t="s">
        <v>153</v>
      </c>
      <c r="G694" s="21"/>
      <c r="H694" s="21"/>
      <c r="I694" s="21" t="s">
        <v>31</v>
      </c>
      <c r="J694" s="21" t="s">
        <v>227</v>
      </c>
      <c r="M694" s="12"/>
    </row>
    <row r="695" spans="1:13" ht="18" customHeight="1">
      <c r="A695" s="4">
        <v>694</v>
      </c>
      <c r="B695" s="37">
        <v>37136</v>
      </c>
      <c r="C695" s="34" t="s">
        <v>5</v>
      </c>
      <c r="D695" s="34" t="s">
        <v>179</v>
      </c>
      <c r="E695" s="34" t="s">
        <v>213</v>
      </c>
      <c r="F695" s="34" t="s">
        <v>29</v>
      </c>
      <c r="G695" s="21"/>
      <c r="H695" s="21"/>
      <c r="I695" s="21" t="s">
        <v>8</v>
      </c>
      <c r="J695" s="21" t="s">
        <v>32</v>
      </c>
      <c r="M695" s="12"/>
    </row>
    <row r="696" spans="1:13" ht="18" customHeight="1">
      <c r="A696" s="4">
        <v>695</v>
      </c>
      <c r="B696" s="37">
        <v>37136</v>
      </c>
      <c r="C696" s="36" t="s">
        <v>168</v>
      </c>
      <c r="D696" s="34" t="s">
        <v>22</v>
      </c>
      <c r="E696" s="34" t="s">
        <v>210</v>
      </c>
      <c r="F696" s="34" t="s">
        <v>46</v>
      </c>
      <c r="G696" s="21"/>
      <c r="H696" s="21"/>
      <c r="I696" s="21" t="s">
        <v>14</v>
      </c>
      <c r="J696" s="21" t="s">
        <v>38</v>
      </c>
      <c r="M696" s="13"/>
    </row>
    <row r="697" spans="1:13" ht="18" customHeight="1">
      <c r="A697" s="4">
        <v>696</v>
      </c>
      <c r="B697" s="37">
        <v>37136</v>
      </c>
      <c r="C697" s="34" t="s">
        <v>183</v>
      </c>
      <c r="D697" s="34" t="s">
        <v>161</v>
      </c>
      <c r="E697" s="34" t="s">
        <v>23</v>
      </c>
      <c r="F697" s="34" t="s">
        <v>185</v>
      </c>
      <c r="G697" s="21"/>
      <c r="H697" s="21"/>
      <c r="I697" s="21" t="s">
        <v>228</v>
      </c>
      <c r="J697" s="21" t="s">
        <v>26</v>
      </c>
      <c r="M697" s="12"/>
    </row>
    <row r="698" spans="1:13" ht="18" customHeight="1">
      <c r="A698" s="4">
        <v>697</v>
      </c>
      <c r="B698" s="37">
        <v>37137</v>
      </c>
      <c r="C698" s="34" t="s">
        <v>29</v>
      </c>
      <c r="D698" s="34" t="s">
        <v>148</v>
      </c>
      <c r="E698" s="34" t="s">
        <v>238</v>
      </c>
      <c r="F698" s="34" t="s">
        <v>179</v>
      </c>
      <c r="G698" s="21"/>
      <c r="H698" s="21"/>
      <c r="I698" s="21" t="s">
        <v>32</v>
      </c>
      <c r="J698" s="21" t="s">
        <v>227</v>
      </c>
      <c r="M698" s="12"/>
    </row>
    <row r="699" spans="1:13" ht="18" customHeight="1">
      <c r="A699" s="4">
        <v>698</v>
      </c>
      <c r="B699" s="37">
        <v>37137</v>
      </c>
      <c r="C699" s="34" t="s">
        <v>185</v>
      </c>
      <c r="D699" s="34" t="s">
        <v>142</v>
      </c>
      <c r="E699" s="34" t="s">
        <v>161</v>
      </c>
      <c r="F699" s="34" t="s">
        <v>23</v>
      </c>
      <c r="G699" s="21"/>
      <c r="H699" s="21"/>
      <c r="I699" s="21" t="s">
        <v>228</v>
      </c>
      <c r="J699" s="21" t="s">
        <v>8</v>
      </c>
      <c r="M699" s="12"/>
    </row>
    <row r="700" spans="1:13" ht="18" customHeight="1">
      <c r="A700" s="4">
        <v>699</v>
      </c>
      <c r="B700" s="37">
        <v>37137</v>
      </c>
      <c r="C700" s="34" t="s">
        <v>146</v>
      </c>
      <c r="D700" s="34" t="s">
        <v>214</v>
      </c>
      <c r="E700" s="34" t="s">
        <v>182</v>
      </c>
      <c r="F700" s="34" t="s">
        <v>47</v>
      </c>
      <c r="G700" s="21"/>
      <c r="H700" s="21"/>
      <c r="I700" s="21" t="s">
        <v>26</v>
      </c>
      <c r="J700" s="21" t="s">
        <v>31</v>
      </c>
      <c r="M700" s="12"/>
    </row>
    <row r="701" spans="1:13" ht="18" customHeight="1">
      <c r="A701" s="4">
        <v>700</v>
      </c>
      <c r="B701" s="37">
        <v>37138</v>
      </c>
      <c r="C701" s="34" t="s">
        <v>7</v>
      </c>
      <c r="D701" s="34" t="s">
        <v>4</v>
      </c>
      <c r="E701" s="34" t="s">
        <v>163</v>
      </c>
      <c r="F701" s="34" t="s">
        <v>72</v>
      </c>
      <c r="G701" s="21"/>
      <c r="H701" s="21"/>
      <c r="I701" s="21" t="s">
        <v>20</v>
      </c>
      <c r="J701" s="21" t="s">
        <v>38</v>
      </c>
      <c r="M701" s="12"/>
    </row>
    <row r="702" spans="1:13" ht="18" customHeight="1">
      <c r="A702" s="4">
        <v>701</v>
      </c>
      <c r="B702" s="37">
        <v>37138</v>
      </c>
      <c r="C702" s="34" t="s">
        <v>47</v>
      </c>
      <c r="D702" s="34" t="s">
        <v>173</v>
      </c>
      <c r="E702" s="34" t="s">
        <v>214</v>
      </c>
      <c r="F702" s="34" t="s">
        <v>182</v>
      </c>
      <c r="G702" s="21"/>
      <c r="H702" s="21"/>
      <c r="I702" s="21" t="s">
        <v>26</v>
      </c>
      <c r="J702" s="21" t="s">
        <v>31</v>
      </c>
      <c r="M702" s="12"/>
    </row>
    <row r="703" spans="1:13" ht="18" customHeight="1">
      <c r="A703" s="4">
        <v>702</v>
      </c>
      <c r="B703" s="37">
        <v>37138</v>
      </c>
      <c r="C703" s="34" t="s">
        <v>213</v>
      </c>
      <c r="D703" s="34" t="s">
        <v>12</v>
      </c>
      <c r="E703" s="34" t="s">
        <v>179</v>
      </c>
      <c r="F703" s="34" t="s">
        <v>148</v>
      </c>
      <c r="G703" s="21"/>
      <c r="H703" s="21"/>
      <c r="I703" s="21" t="s">
        <v>32</v>
      </c>
      <c r="J703" s="21" t="s">
        <v>227</v>
      </c>
      <c r="M703" s="12"/>
    </row>
    <row r="704" spans="1:13" ht="18" customHeight="1">
      <c r="A704" s="4">
        <v>703</v>
      </c>
      <c r="B704" s="37">
        <v>37138</v>
      </c>
      <c r="C704" s="34" t="s">
        <v>46</v>
      </c>
      <c r="D704" s="34" t="s">
        <v>49</v>
      </c>
      <c r="E704" s="34" t="s">
        <v>6</v>
      </c>
      <c r="F704" s="34" t="s">
        <v>210</v>
      </c>
      <c r="G704" s="21"/>
      <c r="H704" s="21"/>
      <c r="I704" s="21" t="s">
        <v>37</v>
      </c>
      <c r="J704" s="21" t="s">
        <v>13</v>
      </c>
      <c r="M704" s="12"/>
    </row>
    <row r="705" spans="1:13" ht="18" customHeight="1">
      <c r="A705" s="4">
        <v>704</v>
      </c>
      <c r="B705" s="37">
        <v>37138</v>
      </c>
      <c r="C705" s="34" t="s">
        <v>23</v>
      </c>
      <c r="D705" s="34" t="s">
        <v>183</v>
      </c>
      <c r="E705" s="34" t="s">
        <v>142</v>
      </c>
      <c r="F705" s="34" t="s">
        <v>161</v>
      </c>
      <c r="G705" s="21"/>
      <c r="H705" s="21"/>
      <c r="I705" s="21" t="s">
        <v>228</v>
      </c>
      <c r="J705" s="21" t="s">
        <v>8</v>
      </c>
      <c r="M705" s="12"/>
    </row>
    <row r="706" spans="1:13" ht="18" customHeight="1">
      <c r="A706" s="4">
        <v>705</v>
      </c>
      <c r="B706" s="37">
        <v>37139</v>
      </c>
      <c r="C706" s="34" t="s">
        <v>72</v>
      </c>
      <c r="D706" s="34" t="s">
        <v>35</v>
      </c>
      <c r="E706" s="34" t="s">
        <v>4</v>
      </c>
      <c r="F706" s="34" t="s">
        <v>163</v>
      </c>
      <c r="G706" s="21"/>
      <c r="H706" s="21"/>
      <c r="I706" s="21" t="s">
        <v>20</v>
      </c>
      <c r="J706" s="21" t="s">
        <v>38</v>
      </c>
      <c r="M706" s="12"/>
    </row>
    <row r="707" spans="1:13" ht="18" customHeight="1">
      <c r="A707" s="4">
        <v>706</v>
      </c>
      <c r="B707" s="37">
        <v>37139</v>
      </c>
      <c r="C707" s="34" t="s">
        <v>175</v>
      </c>
      <c r="D707" s="34" t="s">
        <v>166</v>
      </c>
      <c r="E707" s="34" t="s">
        <v>10</v>
      </c>
      <c r="F707" s="34" t="s">
        <v>22</v>
      </c>
      <c r="G707" s="21"/>
      <c r="H707" s="21"/>
      <c r="I707" s="21" t="s">
        <v>14</v>
      </c>
      <c r="J707" s="21" t="s">
        <v>19</v>
      </c>
      <c r="M707" s="12"/>
    </row>
    <row r="708" spans="1:13" ht="18" customHeight="1">
      <c r="A708" s="4">
        <v>707</v>
      </c>
      <c r="B708" s="37">
        <v>37139</v>
      </c>
      <c r="C708" s="34" t="s">
        <v>210</v>
      </c>
      <c r="D708" s="34" t="s">
        <v>168</v>
      </c>
      <c r="E708" s="34" t="s">
        <v>49</v>
      </c>
      <c r="F708" s="34" t="s">
        <v>6</v>
      </c>
      <c r="G708" s="21"/>
      <c r="H708" s="21"/>
      <c r="I708" s="21" t="s">
        <v>37</v>
      </c>
      <c r="J708" s="21" t="s">
        <v>13</v>
      </c>
      <c r="M708" s="12"/>
    </row>
    <row r="709" spans="1:13" ht="18" customHeight="1">
      <c r="A709" s="4">
        <v>708</v>
      </c>
      <c r="B709" s="37">
        <v>37139</v>
      </c>
      <c r="C709" s="34" t="s">
        <v>131</v>
      </c>
      <c r="D709" s="34" t="s">
        <v>29</v>
      </c>
      <c r="E709" s="34" t="s">
        <v>5</v>
      </c>
      <c r="F709" s="34" t="s">
        <v>12</v>
      </c>
      <c r="G709" s="21"/>
      <c r="H709" s="21"/>
      <c r="I709" s="21" t="s">
        <v>32</v>
      </c>
      <c r="J709" s="21" t="s">
        <v>227</v>
      </c>
      <c r="M709" s="12"/>
    </row>
    <row r="710" spans="1:13" ht="18" customHeight="1">
      <c r="A710" s="4">
        <v>709</v>
      </c>
      <c r="B710" s="37">
        <v>37140</v>
      </c>
      <c r="C710" s="34" t="s">
        <v>22</v>
      </c>
      <c r="D710" s="34" t="s">
        <v>16</v>
      </c>
      <c r="E710" s="34" t="s">
        <v>166</v>
      </c>
      <c r="F710" s="34" t="s">
        <v>10</v>
      </c>
      <c r="G710" s="21"/>
      <c r="H710" s="21"/>
      <c r="I710" s="21" t="s">
        <v>14</v>
      </c>
      <c r="J710" s="21" t="s">
        <v>19</v>
      </c>
      <c r="M710" s="12"/>
    </row>
    <row r="711" spans="1:13" ht="18" customHeight="1">
      <c r="A711" s="4">
        <v>710</v>
      </c>
      <c r="B711" s="37">
        <v>37141</v>
      </c>
      <c r="C711" s="34" t="s">
        <v>148</v>
      </c>
      <c r="D711" s="34" t="s">
        <v>131</v>
      </c>
      <c r="E711" s="34" t="s">
        <v>213</v>
      </c>
      <c r="F711" s="34" t="s">
        <v>173</v>
      </c>
      <c r="G711" s="21"/>
      <c r="H711" s="21"/>
      <c r="I711" s="21" t="s">
        <v>32</v>
      </c>
      <c r="J711" s="21" t="s">
        <v>26</v>
      </c>
      <c r="M711" s="12"/>
    </row>
    <row r="712" spans="1:13" ht="18" customHeight="1">
      <c r="A712" s="4">
        <v>711</v>
      </c>
      <c r="B712" s="37">
        <v>37141</v>
      </c>
      <c r="C712" s="34" t="s">
        <v>179</v>
      </c>
      <c r="D712" s="34" t="s">
        <v>211</v>
      </c>
      <c r="E712" s="34" t="s">
        <v>12</v>
      </c>
      <c r="F712" s="34" t="s">
        <v>238</v>
      </c>
      <c r="G712" s="21"/>
      <c r="H712" s="21"/>
      <c r="I712" s="21" t="s">
        <v>8</v>
      </c>
      <c r="J712" s="21" t="s">
        <v>31</v>
      </c>
      <c r="M712" s="12"/>
    </row>
    <row r="713" spans="1:13" ht="18" customHeight="1">
      <c r="A713" s="4">
        <v>712</v>
      </c>
      <c r="B713" s="37">
        <v>37141</v>
      </c>
      <c r="C713" s="34" t="s">
        <v>10</v>
      </c>
      <c r="D713" s="34" t="s">
        <v>175</v>
      </c>
      <c r="E713" s="34" t="s">
        <v>16</v>
      </c>
      <c r="F713" s="34" t="s">
        <v>166</v>
      </c>
      <c r="G713" s="21"/>
      <c r="H713" s="21"/>
      <c r="I713" s="21" t="s">
        <v>37</v>
      </c>
      <c r="J713" s="21" t="s">
        <v>14</v>
      </c>
      <c r="M713" s="12"/>
    </row>
    <row r="714" spans="1:13" ht="18" customHeight="1">
      <c r="A714" s="4">
        <v>713</v>
      </c>
      <c r="B714" s="37">
        <v>37141</v>
      </c>
      <c r="C714" s="34" t="s">
        <v>163</v>
      </c>
      <c r="D714" s="34" t="s">
        <v>218</v>
      </c>
      <c r="E714" s="36" t="s">
        <v>35</v>
      </c>
      <c r="F714" s="34" t="s">
        <v>4</v>
      </c>
      <c r="G714" s="21"/>
      <c r="H714" s="21"/>
      <c r="I714" s="21" t="s">
        <v>13</v>
      </c>
      <c r="J714" s="21" t="s">
        <v>20</v>
      </c>
      <c r="M714" s="12"/>
    </row>
    <row r="715" spans="1:13" ht="18" customHeight="1">
      <c r="A715" s="4">
        <v>714</v>
      </c>
      <c r="B715" s="37">
        <v>37141</v>
      </c>
      <c r="C715" s="34" t="s">
        <v>214</v>
      </c>
      <c r="D715" s="34" t="s">
        <v>146</v>
      </c>
      <c r="E715" s="34" t="s">
        <v>183</v>
      </c>
      <c r="F715" s="34" t="s">
        <v>23</v>
      </c>
      <c r="G715" s="21"/>
      <c r="H715" s="21"/>
      <c r="I715" s="21" t="s">
        <v>227</v>
      </c>
      <c r="J715" s="21" t="s">
        <v>228</v>
      </c>
      <c r="M715" s="12"/>
    </row>
    <row r="716" spans="1:13" ht="18" customHeight="1">
      <c r="A716" s="4">
        <v>715</v>
      </c>
      <c r="B716" s="37">
        <v>37142</v>
      </c>
      <c r="C716" s="34" t="s">
        <v>166</v>
      </c>
      <c r="D716" s="36" t="s">
        <v>72</v>
      </c>
      <c r="E716" s="34" t="s">
        <v>175</v>
      </c>
      <c r="F716" s="34" t="s">
        <v>16</v>
      </c>
      <c r="G716" s="21"/>
      <c r="H716" s="21"/>
      <c r="I716" s="21" t="s">
        <v>37</v>
      </c>
      <c r="J716" s="21" t="s">
        <v>14</v>
      </c>
      <c r="M716" s="12"/>
    </row>
    <row r="717" spans="1:13" ht="18" customHeight="1">
      <c r="A717" s="4">
        <v>716</v>
      </c>
      <c r="B717" s="37">
        <v>37142</v>
      </c>
      <c r="C717" s="34" t="s">
        <v>182</v>
      </c>
      <c r="D717" s="34" t="s">
        <v>47</v>
      </c>
      <c r="E717" s="34" t="s">
        <v>185</v>
      </c>
      <c r="F717" s="34" t="s">
        <v>50</v>
      </c>
      <c r="G717" s="21"/>
      <c r="H717" s="21"/>
      <c r="I717" s="21" t="s">
        <v>227</v>
      </c>
      <c r="J717" s="21" t="s">
        <v>228</v>
      </c>
      <c r="M717" s="12"/>
    </row>
    <row r="718" spans="1:13" ht="18" customHeight="1">
      <c r="A718" s="4">
        <v>717</v>
      </c>
      <c r="B718" s="37">
        <v>37142</v>
      </c>
      <c r="C718" s="34" t="s">
        <v>4</v>
      </c>
      <c r="D718" s="34" t="s">
        <v>22</v>
      </c>
      <c r="E718" s="34" t="s">
        <v>163</v>
      </c>
      <c r="F718" s="34" t="s">
        <v>35</v>
      </c>
      <c r="G718" s="21"/>
      <c r="H718" s="21"/>
      <c r="I718" s="21" t="s">
        <v>13</v>
      </c>
      <c r="J718" s="21" t="s">
        <v>20</v>
      </c>
      <c r="M718" s="12"/>
    </row>
    <row r="719" spans="1:13" ht="18" customHeight="1">
      <c r="A719" s="4">
        <v>718</v>
      </c>
      <c r="B719" s="37">
        <v>37142</v>
      </c>
      <c r="C719" s="34" t="s">
        <v>173</v>
      </c>
      <c r="D719" s="34" t="s">
        <v>213</v>
      </c>
      <c r="E719" s="34" t="s">
        <v>29</v>
      </c>
      <c r="F719" s="34" t="s">
        <v>131</v>
      </c>
      <c r="G719" s="21"/>
      <c r="H719" s="21"/>
      <c r="I719" s="21" t="s">
        <v>32</v>
      </c>
      <c r="J719" s="21" t="s">
        <v>26</v>
      </c>
      <c r="M719" s="12"/>
    </row>
    <row r="720" spans="1:13" ht="18" customHeight="1">
      <c r="A720" s="4">
        <v>719</v>
      </c>
      <c r="B720" s="37">
        <v>37142</v>
      </c>
      <c r="C720" s="34" t="s">
        <v>49</v>
      </c>
      <c r="D720" s="34" t="s">
        <v>46</v>
      </c>
      <c r="E720" s="34" t="s">
        <v>168</v>
      </c>
      <c r="F720" s="34" t="s">
        <v>17</v>
      </c>
      <c r="G720" s="21"/>
      <c r="H720" s="21"/>
      <c r="I720" s="21" t="s">
        <v>19</v>
      </c>
      <c r="J720" s="21" t="s">
        <v>38</v>
      </c>
      <c r="M720" s="12"/>
    </row>
    <row r="721" spans="1:13" ht="18" customHeight="1">
      <c r="A721" s="4">
        <v>720</v>
      </c>
      <c r="B721" s="37">
        <v>37142</v>
      </c>
      <c r="C721" s="34" t="s">
        <v>238</v>
      </c>
      <c r="D721" s="34" t="s">
        <v>5</v>
      </c>
      <c r="E721" s="34" t="s">
        <v>179</v>
      </c>
      <c r="F721" s="34" t="s">
        <v>12</v>
      </c>
      <c r="G721" s="21"/>
      <c r="H721" s="21"/>
      <c r="I721" s="21" t="s">
        <v>8</v>
      </c>
      <c r="J721" s="21" t="s">
        <v>31</v>
      </c>
      <c r="M721" s="12"/>
    </row>
    <row r="722" spans="1:13" ht="18" customHeight="1">
      <c r="A722" s="4">
        <v>721</v>
      </c>
      <c r="B722" s="37">
        <v>37143</v>
      </c>
      <c r="C722" s="34" t="s">
        <v>161</v>
      </c>
      <c r="D722" s="34" t="s">
        <v>183</v>
      </c>
      <c r="E722" s="34" t="s">
        <v>47</v>
      </c>
      <c r="F722" s="34" t="s">
        <v>142</v>
      </c>
      <c r="G722" s="21"/>
      <c r="H722" s="21"/>
      <c r="I722" s="21" t="s">
        <v>227</v>
      </c>
      <c r="J722" s="21" t="s">
        <v>228</v>
      </c>
      <c r="M722" s="12"/>
    </row>
    <row r="723" spans="1:13" ht="18" customHeight="1">
      <c r="A723" s="4">
        <v>722</v>
      </c>
      <c r="B723" s="37">
        <v>37143</v>
      </c>
      <c r="C723" s="34" t="s">
        <v>211</v>
      </c>
      <c r="D723" s="34" t="s">
        <v>12</v>
      </c>
      <c r="E723" s="34" t="s">
        <v>5</v>
      </c>
      <c r="F723" s="34" t="s">
        <v>179</v>
      </c>
      <c r="G723" s="21"/>
      <c r="H723" s="21"/>
      <c r="I723" s="21" t="s">
        <v>8</v>
      </c>
      <c r="J723" s="21" t="s">
        <v>31</v>
      </c>
      <c r="M723" s="12"/>
    </row>
    <row r="724" spans="1:13" ht="18" customHeight="1">
      <c r="A724" s="4">
        <v>723</v>
      </c>
      <c r="B724" s="37">
        <v>37143</v>
      </c>
      <c r="C724" s="34" t="s">
        <v>29</v>
      </c>
      <c r="D724" s="34" t="s">
        <v>148</v>
      </c>
      <c r="E724" s="34" t="s">
        <v>131</v>
      </c>
      <c r="F724" s="34" t="s">
        <v>213</v>
      </c>
      <c r="G724" s="21"/>
      <c r="H724" s="21"/>
      <c r="I724" s="21" t="s">
        <v>32</v>
      </c>
      <c r="J724" s="21" t="s">
        <v>26</v>
      </c>
      <c r="M724" s="12"/>
    </row>
    <row r="725" spans="1:13" ht="18" customHeight="1">
      <c r="A725" s="4">
        <v>724</v>
      </c>
      <c r="B725" s="37">
        <v>37143</v>
      </c>
      <c r="C725" s="36" t="s">
        <v>17</v>
      </c>
      <c r="D725" s="34" t="s">
        <v>210</v>
      </c>
      <c r="E725" s="34" t="s">
        <v>46</v>
      </c>
      <c r="F725" s="34" t="s">
        <v>168</v>
      </c>
      <c r="G725" s="21"/>
      <c r="H725" s="21"/>
      <c r="I725" s="21" t="s">
        <v>19</v>
      </c>
      <c r="J725" s="21" t="s">
        <v>38</v>
      </c>
      <c r="M725" s="13"/>
    </row>
    <row r="726" spans="1:13" ht="18" customHeight="1">
      <c r="A726" s="4">
        <v>725</v>
      </c>
      <c r="B726" s="37">
        <v>37143</v>
      </c>
      <c r="C726" s="34" t="s">
        <v>16</v>
      </c>
      <c r="D726" s="34" t="s">
        <v>10</v>
      </c>
      <c r="E726" s="34" t="s">
        <v>72</v>
      </c>
      <c r="F726" s="34" t="s">
        <v>175</v>
      </c>
      <c r="G726" s="21"/>
      <c r="H726" s="21"/>
      <c r="I726" s="21" t="s">
        <v>37</v>
      </c>
      <c r="J726" s="21" t="s">
        <v>14</v>
      </c>
      <c r="M726" s="12"/>
    </row>
    <row r="727" spans="1:13" ht="18" customHeight="1">
      <c r="A727" s="4">
        <v>726</v>
      </c>
      <c r="B727" s="37">
        <v>37144</v>
      </c>
      <c r="C727" s="34" t="s">
        <v>5</v>
      </c>
      <c r="D727" s="34" t="s">
        <v>179</v>
      </c>
      <c r="E727" s="34" t="s">
        <v>238</v>
      </c>
      <c r="F727" s="34" t="s">
        <v>148</v>
      </c>
      <c r="G727" s="21"/>
      <c r="H727" s="21"/>
      <c r="I727" s="21" t="s">
        <v>31</v>
      </c>
      <c r="J727" s="21" t="s">
        <v>32</v>
      </c>
      <c r="M727" s="12"/>
    </row>
    <row r="728" spans="1:13" ht="18" customHeight="1">
      <c r="A728" s="4">
        <v>727</v>
      </c>
      <c r="B728" s="37">
        <v>37144</v>
      </c>
      <c r="C728" s="34" t="s">
        <v>50</v>
      </c>
      <c r="D728" s="34" t="s">
        <v>182</v>
      </c>
      <c r="E728" s="34" t="s">
        <v>142</v>
      </c>
      <c r="F728" s="34" t="s">
        <v>214</v>
      </c>
      <c r="G728" s="21"/>
      <c r="H728" s="21"/>
      <c r="I728" s="21" t="s">
        <v>227</v>
      </c>
      <c r="J728" s="21" t="s">
        <v>8</v>
      </c>
      <c r="M728" s="12"/>
    </row>
    <row r="729" spans="1:13" ht="18" customHeight="1">
      <c r="A729" s="4">
        <v>728</v>
      </c>
      <c r="B729" s="37">
        <v>37145</v>
      </c>
      <c r="C729" s="34" t="s">
        <v>6</v>
      </c>
      <c r="D729" s="34" t="s">
        <v>4</v>
      </c>
      <c r="E729" s="34" t="s">
        <v>210</v>
      </c>
      <c r="F729" s="34" t="s">
        <v>72</v>
      </c>
      <c r="G729" s="21"/>
      <c r="H729" s="21"/>
      <c r="I729" s="21" t="s">
        <v>38</v>
      </c>
      <c r="J729" s="21" t="s">
        <v>14</v>
      </c>
      <c r="M729" s="12"/>
    </row>
    <row r="730" spans="1:13" ht="18" customHeight="1">
      <c r="A730" s="4">
        <v>729</v>
      </c>
      <c r="B730" s="37">
        <v>37145</v>
      </c>
      <c r="C730" s="34" t="s">
        <v>218</v>
      </c>
      <c r="D730" s="34" t="s">
        <v>166</v>
      </c>
      <c r="E730" s="34" t="s">
        <v>10</v>
      </c>
      <c r="F730" s="34" t="s">
        <v>46</v>
      </c>
      <c r="G730" s="21"/>
      <c r="H730" s="21"/>
      <c r="I730" s="21" t="s">
        <v>20</v>
      </c>
      <c r="J730" s="21" t="s">
        <v>19</v>
      </c>
      <c r="M730" s="12"/>
    </row>
    <row r="731" spans="1:13" ht="18" customHeight="1">
      <c r="A731" s="4">
        <v>730</v>
      </c>
      <c r="B731" s="37">
        <v>37145</v>
      </c>
      <c r="C731" s="34" t="s">
        <v>142</v>
      </c>
      <c r="D731" s="34" t="s">
        <v>214</v>
      </c>
      <c r="E731" s="34" t="s">
        <v>182</v>
      </c>
      <c r="F731" s="34" t="s">
        <v>146</v>
      </c>
      <c r="G731" s="21"/>
      <c r="H731" s="21"/>
      <c r="I731" s="21" t="s">
        <v>227</v>
      </c>
      <c r="J731" s="21" t="s">
        <v>8</v>
      </c>
      <c r="M731" s="12"/>
    </row>
    <row r="732" spans="1:13" ht="18" customHeight="1">
      <c r="A732" s="4">
        <v>731</v>
      </c>
      <c r="B732" s="37">
        <v>37145</v>
      </c>
      <c r="C732" s="34" t="s">
        <v>183</v>
      </c>
      <c r="D732" s="34" t="s">
        <v>161</v>
      </c>
      <c r="E732" s="34" t="s">
        <v>173</v>
      </c>
      <c r="F732" s="34" t="s">
        <v>47</v>
      </c>
      <c r="G732" s="21"/>
      <c r="H732" s="21"/>
      <c r="I732" s="21" t="s">
        <v>26</v>
      </c>
      <c r="J732" s="21" t="s">
        <v>228</v>
      </c>
      <c r="M732" s="12"/>
    </row>
    <row r="733" spans="1:13" ht="18" customHeight="1">
      <c r="A733" s="4">
        <v>732</v>
      </c>
      <c r="B733" s="37">
        <v>37145</v>
      </c>
      <c r="C733" s="34" t="s">
        <v>12</v>
      </c>
      <c r="D733" s="34" t="s">
        <v>29</v>
      </c>
      <c r="E733" s="34" t="s">
        <v>213</v>
      </c>
      <c r="F733" s="34" t="s">
        <v>211</v>
      </c>
      <c r="G733" s="21"/>
      <c r="H733" s="21"/>
      <c r="I733" s="21" t="s">
        <v>31</v>
      </c>
      <c r="J733" s="21" t="s">
        <v>32</v>
      </c>
      <c r="M733" s="12"/>
    </row>
    <row r="734" spans="1:13" ht="18" customHeight="1">
      <c r="A734" s="4">
        <v>733</v>
      </c>
      <c r="B734" s="37">
        <v>37146</v>
      </c>
      <c r="C734" s="34" t="s">
        <v>72</v>
      </c>
      <c r="D734" s="34" t="s">
        <v>7</v>
      </c>
      <c r="E734" s="34" t="s">
        <v>4</v>
      </c>
      <c r="F734" s="34" t="s">
        <v>210</v>
      </c>
      <c r="G734" s="21"/>
      <c r="H734" s="21"/>
      <c r="I734" s="21" t="s">
        <v>38</v>
      </c>
      <c r="J734" s="21" t="s">
        <v>14</v>
      </c>
      <c r="M734" s="12"/>
    </row>
    <row r="735" spans="1:13" ht="18" customHeight="1">
      <c r="A735" s="4">
        <v>734</v>
      </c>
      <c r="B735" s="37">
        <v>37146</v>
      </c>
      <c r="C735" s="34" t="s">
        <v>153</v>
      </c>
      <c r="D735" s="34" t="s">
        <v>185</v>
      </c>
      <c r="E735" s="34" t="s">
        <v>161</v>
      </c>
      <c r="F735" s="34" t="s">
        <v>173</v>
      </c>
      <c r="G735" s="21"/>
      <c r="H735" s="21"/>
      <c r="I735" s="21" t="s">
        <v>26</v>
      </c>
      <c r="J735" s="21" t="s">
        <v>228</v>
      </c>
      <c r="M735" s="12"/>
    </row>
    <row r="736" spans="1:13" ht="18" customHeight="1">
      <c r="A736" s="4">
        <v>735</v>
      </c>
      <c r="B736" s="37">
        <v>37146</v>
      </c>
      <c r="C736" s="34" t="s">
        <v>175</v>
      </c>
      <c r="D736" s="34" t="s">
        <v>35</v>
      </c>
      <c r="E736" s="34" t="s">
        <v>163</v>
      </c>
      <c r="F736" s="34" t="s">
        <v>168</v>
      </c>
      <c r="G736" s="21"/>
      <c r="H736" s="21"/>
      <c r="I736" s="21" t="s">
        <v>13</v>
      </c>
      <c r="J736" s="21" t="s">
        <v>37</v>
      </c>
      <c r="M736" s="12"/>
    </row>
    <row r="737" spans="1:13" ht="18" customHeight="1">
      <c r="A737" s="4">
        <v>736</v>
      </c>
      <c r="B737" s="37">
        <v>37146</v>
      </c>
      <c r="C737" s="34" t="s">
        <v>46</v>
      </c>
      <c r="D737" s="34" t="s">
        <v>16</v>
      </c>
      <c r="E737" s="34" t="s">
        <v>166</v>
      </c>
      <c r="F737" s="34" t="s">
        <v>10</v>
      </c>
      <c r="G737" s="21"/>
      <c r="H737" s="21"/>
      <c r="I737" s="21" t="s">
        <v>20</v>
      </c>
      <c r="J737" s="21" t="s">
        <v>19</v>
      </c>
      <c r="M737" s="12"/>
    </row>
    <row r="738" spans="1:13" ht="18" customHeight="1">
      <c r="A738" s="4">
        <v>737</v>
      </c>
      <c r="B738" s="37">
        <v>37146</v>
      </c>
      <c r="C738" s="34" t="s">
        <v>131</v>
      </c>
      <c r="D738" s="34" t="s">
        <v>213</v>
      </c>
      <c r="E738" s="34" t="s">
        <v>179</v>
      </c>
      <c r="F738" s="34" t="s">
        <v>29</v>
      </c>
      <c r="G738" s="21"/>
      <c r="H738" s="21"/>
      <c r="I738" s="21" t="s">
        <v>31</v>
      </c>
      <c r="J738" s="21" t="s">
        <v>32</v>
      </c>
      <c r="M738" s="12"/>
    </row>
    <row r="739" spans="1:13" ht="18" customHeight="1">
      <c r="A739" s="4">
        <v>738</v>
      </c>
      <c r="B739" s="37">
        <v>37146</v>
      </c>
      <c r="C739" s="34" t="s">
        <v>146</v>
      </c>
      <c r="D739" s="34" t="s">
        <v>50</v>
      </c>
      <c r="E739" s="34" t="s">
        <v>214</v>
      </c>
      <c r="F739" s="34" t="s">
        <v>182</v>
      </c>
      <c r="G739" s="21"/>
      <c r="H739" s="21"/>
      <c r="I739" s="21" t="s">
        <v>227</v>
      </c>
      <c r="J739" s="21" t="s">
        <v>8</v>
      </c>
      <c r="M739" s="12"/>
    </row>
    <row r="740" spans="1:13" ht="18" customHeight="1">
      <c r="A740" s="4">
        <v>739</v>
      </c>
      <c r="B740" s="37">
        <v>37147</v>
      </c>
      <c r="C740" s="34" t="s">
        <v>47</v>
      </c>
      <c r="D740" s="34" t="s">
        <v>142</v>
      </c>
      <c r="E740" s="34" t="s">
        <v>185</v>
      </c>
      <c r="F740" s="34" t="s">
        <v>161</v>
      </c>
      <c r="G740" s="21"/>
      <c r="H740" s="21"/>
      <c r="I740" s="21" t="s">
        <v>26</v>
      </c>
      <c r="J740" s="21" t="s">
        <v>228</v>
      </c>
      <c r="M740" s="12"/>
    </row>
    <row r="741" spans="1:13" ht="18" customHeight="1">
      <c r="A741" s="4">
        <v>740</v>
      </c>
      <c r="B741" s="37">
        <v>37147</v>
      </c>
      <c r="C741" s="34" t="s">
        <v>168</v>
      </c>
      <c r="D741" s="34" t="s">
        <v>17</v>
      </c>
      <c r="E741" s="34" t="s">
        <v>35</v>
      </c>
      <c r="F741" s="34" t="s">
        <v>163</v>
      </c>
      <c r="G741" s="21"/>
      <c r="H741" s="21"/>
      <c r="I741" s="21" t="s">
        <v>13</v>
      </c>
      <c r="J741" s="21" t="s">
        <v>37</v>
      </c>
      <c r="M741" s="12"/>
    </row>
    <row r="742" spans="1:13" ht="18" customHeight="1">
      <c r="A742" s="4">
        <v>741</v>
      </c>
      <c r="B742" s="37">
        <v>37147</v>
      </c>
      <c r="C742" s="34" t="s">
        <v>10</v>
      </c>
      <c r="D742" s="34" t="s">
        <v>218</v>
      </c>
      <c r="E742" s="34" t="s">
        <v>16</v>
      </c>
      <c r="F742" s="34" t="s">
        <v>166</v>
      </c>
      <c r="G742" s="21"/>
      <c r="H742" s="21"/>
      <c r="I742" s="21" t="s">
        <v>20</v>
      </c>
      <c r="J742" s="21" t="s">
        <v>19</v>
      </c>
      <c r="M742" s="12"/>
    </row>
    <row r="743" spans="1:13" ht="18" customHeight="1">
      <c r="A743" s="4">
        <v>742</v>
      </c>
      <c r="B743" s="37">
        <v>37147</v>
      </c>
      <c r="C743" s="34" t="s">
        <v>210</v>
      </c>
      <c r="D743" s="34" t="s">
        <v>6</v>
      </c>
      <c r="E743" s="34" t="s">
        <v>7</v>
      </c>
      <c r="F743" s="34" t="s">
        <v>4</v>
      </c>
      <c r="G743" s="21"/>
      <c r="H743" s="21"/>
      <c r="I743" s="21" t="s">
        <v>38</v>
      </c>
      <c r="J743" s="21" t="s">
        <v>14</v>
      </c>
      <c r="M743" s="12"/>
    </row>
    <row r="744" spans="1:13" ht="18" customHeight="1">
      <c r="A744" s="4">
        <v>743</v>
      </c>
      <c r="B744" s="37">
        <v>37148</v>
      </c>
      <c r="C744" s="34" t="s">
        <v>148</v>
      </c>
      <c r="D744" s="34" t="s">
        <v>131</v>
      </c>
      <c r="E744" s="34" t="s">
        <v>238</v>
      </c>
      <c r="F744" s="34" t="s">
        <v>5</v>
      </c>
      <c r="G744" s="21"/>
      <c r="H744" s="21"/>
      <c r="I744" s="21" t="s">
        <v>31</v>
      </c>
      <c r="J744" s="21" t="s">
        <v>8</v>
      </c>
      <c r="M744" s="12"/>
    </row>
    <row r="745" spans="1:13" ht="18" customHeight="1">
      <c r="A745" s="4">
        <v>744</v>
      </c>
      <c r="B745" s="37">
        <v>37148</v>
      </c>
      <c r="C745" s="34" t="s">
        <v>4</v>
      </c>
      <c r="D745" s="34" t="s">
        <v>175</v>
      </c>
      <c r="E745" s="34" t="s">
        <v>6</v>
      </c>
      <c r="F745" s="34" t="s">
        <v>49</v>
      </c>
      <c r="G745" s="21"/>
      <c r="H745" s="21"/>
      <c r="I745" s="21" t="s">
        <v>19</v>
      </c>
      <c r="J745" s="21" t="s">
        <v>14</v>
      </c>
      <c r="M745" s="12"/>
    </row>
    <row r="746" spans="1:13" ht="18" customHeight="1">
      <c r="A746" s="4">
        <v>745</v>
      </c>
      <c r="B746" s="37">
        <v>37148</v>
      </c>
      <c r="C746" s="34" t="s">
        <v>213</v>
      </c>
      <c r="D746" s="34" t="s">
        <v>12</v>
      </c>
      <c r="E746" s="34" t="s">
        <v>29</v>
      </c>
      <c r="F746" s="34" t="s">
        <v>214</v>
      </c>
      <c r="G746" s="21"/>
      <c r="H746" s="21"/>
      <c r="I746" s="21" t="s">
        <v>32</v>
      </c>
      <c r="J746" s="21" t="s">
        <v>228</v>
      </c>
      <c r="M746" s="12"/>
    </row>
    <row r="747" spans="1:13" ht="18" customHeight="1">
      <c r="A747" s="4">
        <v>746</v>
      </c>
      <c r="B747" s="37">
        <v>37148</v>
      </c>
      <c r="C747" s="34" t="s">
        <v>173</v>
      </c>
      <c r="D747" s="34" t="s">
        <v>153</v>
      </c>
      <c r="E747" s="34" t="s">
        <v>183</v>
      </c>
      <c r="F747" s="34" t="s">
        <v>185</v>
      </c>
      <c r="G747" s="21"/>
      <c r="H747" s="21"/>
      <c r="I747" s="21" t="s">
        <v>26</v>
      </c>
      <c r="J747" s="21" t="s">
        <v>227</v>
      </c>
      <c r="M747" s="12"/>
    </row>
    <row r="748" spans="1:13" ht="18" customHeight="1">
      <c r="A748" s="4">
        <v>747</v>
      </c>
      <c r="B748" s="37">
        <v>37149</v>
      </c>
      <c r="C748" s="34" t="s">
        <v>166</v>
      </c>
      <c r="D748" s="34" t="s">
        <v>72</v>
      </c>
      <c r="E748" s="34" t="s">
        <v>22</v>
      </c>
      <c r="F748" s="34" t="s">
        <v>35</v>
      </c>
      <c r="G748" s="21"/>
      <c r="H748" s="21"/>
      <c r="I748" s="21" t="s">
        <v>20</v>
      </c>
      <c r="J748" s="21" t="s">
        <v>37</v>
      </c>
      <c r="M748" s="12"/>
    </row>
    <row r="749" spans="1:13" ht="18" customHeight="1">
      <c r="A749" s="4">
        <v>748</v>
      </c>
      <c r="B749" s="37">
        <v>37149</v>
      </c>
      <c r="C749" s="34" t="s">
        <v>49</v>
      </c>
      <c r="D749" s="34" t="s">
        <v>10</v>
      </c>
      <c r="E749" s="34" t="s">
        <v>175</v>
      </c>
      <c r="F749" s="34" t="s">
        <v>6</v>
      </c>
      <c r="G749" s="21"/>
      <c r="H749" s="21"/>
      <c r="I749" s="21" t="s">
        <v>19</v>
      </c>
      <c r="J749" s="21" t="s">
        <v>14</v>
      </c>
      <c r="M749" s="12"/>
    </row>
    <row r="750" spans="1:13" ht="18" customHeight="1">
      <c r="A750" s="4">
        <v>749</v>
      </c>
      <c r="B750" s="37">
        <v>37149</v>
      </c>
      <c r="C750" s="34" t="s">
        <v>238</v>
      </c>
      <c r="D750" s="34" t="s">
        <v>5</v>
      </c>
      <c r="E750" s="34" t="s">
        <v>131</v>
      </c>
      <c r="F750" s="34" t="s">
        <v>211</v>
      </c>
      <c r="G750" s="21"/>
      <c r="H750" s="21"/>
      <c r="I750" s="21" t="s">
        <v>31</v>
      </c>
      <c r="J750" s="21" t="s">
        <v>8</v>
      </c>
      <c r="M750" s="12"/>
    </row>
    <row r="751" spans="1:13" ht="18" customHeight="1">
      <c r="A751" s="4">
        <v>750</v>
      </c>
      <c r="B751" s="37">
        <v>37149</v>
      </c>
      <c r="C751" s="34" t="s">
        <v>163</v>
      </c>
      <c r="D751" s="34" t="s">
        <v>46</v>
      </c>
      <c r="E751" s="34" t="s">
        <v>7</v>
      </c>
      <c r="F751" s="34" t="s">
        <v>16</v>
      </c>
      <c r="G751" s="21"/>
      <c r="H751" s="21"/>
      <c r="I751" s="21" t="s">
        <v>38</v>
      </c>
      <c r="J751" s="21" t="s">
        <v>13</v>
      </c>
      <c r="M751" s="12"/>
    </row>
    <row r="752" spans="1:13" ht="18" customHeight="1">
      <c r="A752" s="4">
        <v>751</v>
      </c>
      <c r="B752" s="37">
        <v>37149</v>
      </c>
      <c r="C752" s="34" t="s">
        <v>214</v>
      </c>
      <c r="D752" s="34" t="s">
        <v>29</v>
      </c>
      <c r="E752" s="34" t="s">
        <v>179</v>
      </c>
      <c r="F752" s="34" t="s">
        <v>12</v>
      </c>
      <c r="G752" s="21"/>
      <c r="H752" s="21"/>
      <c r="I752" s="21" t="s">
        <v>32</v>
      </c>
      <c r="J752" s="21" t="s">
        <v>228</v>
      </c>
      <c r="M752" s="12"/>
    </row>
    <row r="753" spans="1:13" ht="18" customHeight="1">
      <c r="A753" s="4">
        <v>752</v>
      </c>
      <c r="B753" s="37">
        <v>37150</v>
      </c>
      <c r="C753" s="34" t="s">
        <v>179</v>
      </c>
      <c r="D753" s="34" t="s">
        <v>213</v>
      </c>
      <c r="E753" s="36" t="s">
        <v>12</v>
      </c>
      <c r="F753" s="34" t="s">
        <v>29</v>
      </c>
      <c r="G753" s="21"/>
      <c r="H753" s="21"/>
      <c r="I753" s="21" t="s">
        <v>32</v>
      </c>
      <c r="J753" s="21" t="s">
        <v>228</v>
      </c>
      <c r="M753" s="12"/>
    </row>
    <row r="754" spans="1:13" ht="18" customHeight="1">
      <c r="A754" s="4">
        <v>753</v>
      </c>
      <c r="B754" s="37">
        <v>37150</v>
      </c>
      <c r="C754" s="34" t="s">
        <v>35</v>
      </c>
      <c r="D754" s="34" t="s">
        <v>210</v>
      </c>
      <c r="E754" s="34" t="s">
        <v>72</v>
      </c>
      <c r="F754" s="34" t="s">
        <v>22</v>
      </c>
      <c r="G754" s="21"/>
      <c r="H754" s="21"/>
      <c r="I754" s="21" t="s">
        <v>20</v>
      </c>
      <c r="J754" s="21" t="s">
        <v>37</v>
      </c>
      <c r="M754" s="12"/>
    </row>
    <row r="755" spans="1:13" ht="18" customHeight="1">
      <c r="A755" s="4">
        <v>754</v>
      </c>
      <c r="B755" s="37">
        <v>37150</v>
      </c>
      <c r="C755" s="34" t="s">
        <v>211</v>
      </c>
      <c r="D755" s="34" t="s">
        <v>148</v>
      </c>
      <c r="E755" s="34" t="s">
        <v>5</v>
      </c>
      <c r="F755" s="34" t="s">
        <v>131</v>
      </c>
      <c r="G755" s="21"/>
      <c r="H755" s="21"/>
      <c r="I755" s="21" t="s">
        <v>31</v>
      </c>
      <c r="J755" s="21" t="s">
        <v>8</v>
      </c>
      <c r="M755" s="12"/>
    </row>
    <row r="756" spans="1:13" ht="18" customHeight="1">
      <c r="A756" s="4">
        <v>755</v>
      </c>
      <c r="B756" s="37">
        <v>37150</v>
      </c>
      <c r="C756" s="34" t="s">
        <v>6</v>
      </c>
      <c r="D756" s="34" t="s">
        <v>4</v>
      </c>
      <c r="E756" s="34" t="s">
        <v>10</v>
      </c>
      <c r="F756" s="34" t="s">
        <v>175</v>
      </c>
      <c r="G756" s="21"/>
      <c r="H756" s="21"/>
      <c r="I756" s="21" t="s">
        <v>19</v>
      </c>
      <c r="J756" s="21" t="s">
        <v>14</v>
      </c>
      <c r="M756" s="12"/>
    </row>
    <row r="757" spans="1:13" ht="18" customHeight="1">
      <c r="A757" s="4">
        <v>756</v>
      </c>
      <c r="B757" s="37">
        <v>37150</v>
      </c>
      <c r="C757" s="34" t="s">
        <v>23</v>
      </c>
      <c r="D757" s="34" t="s">
        <v>183</v>
      </c>
      <c r="E757" s="34" t="s">
        <v>146</v>
      </c>
      <c r="F757" s="34" t="s">
        <v>142</v>
      </c>
      <c r="G757" s="21"/>
      <c r="H757" s="21"/>
      <c r="I757" s="21" t="s">
        <v>26</v>
      </c>
      <c r="J757" s="21" t="s">
        <v>227</v>
      </c>
      <c r="M757" s="12"/>
    </row>
    <row r="758" spans="1:13" ht="18" customHeight="1">
      <c r="A758" s="4">
        <v>757</v>
      </c>
      <c r="B758" s="37">
        <v>37150</v>
      </c>
      <c r="C758" s="34" t="s">
        <v>16</v>
      </c>
      <c r="D758" s="34" t="s">
        <v>168</v>
      </c>
      <c r="E758" s="34" t="s">
        <v>46</v>
      </c>
      <c r="F758" s="34" t="s">
        <v>7</v>
      </c>
      <c r="G758" s="21"/>
      <c r="H758" s="21"/>
      <c r="I758" s="21" t="s">
        <v>38</v>
      </c>
      <c r="J758" s="21" t="s">
        <v>13</v>
      </c>
      <c r="M758" s="12"/>
    </row>
    <row r="759" spans="1:13" ht="18" customHeight="1">
      <c r="A759" s="4">
        <v>758</v>
      </c>
      <c r="B759" s="37">
        <v>37151</v>
      </c>
      <c r="C759" s="34" t="s">
        <v>161</v>
      </c>
      <c r="D759" s="34" t="s">
        <v>182</v>
      </c>
      <c r="E759" s="34" t="s">
        <v>185</v>
      </c>
      <c r="F759" s="34" t="s">
        <v>47</v>
      </c>
      <c r="G759" s="21"/>
      <c r="H759" s="21"/>
      <c r="I759" s="21" t="s">
        <v>228</v>
      </c>
      <c r="J759" s="21" t="s">
        <v>31</v>
      </c>
      <c r="M759" s="12"/>
    </row>
    <row r="760" spans="1:13" ht="18" customHeight="1">
      <c r="A760" s="4">
        <v>759</v>
      </c>
      <c r="B760" s="37">
        <v>37151</v>
      </c>
      <c r="C760" s="34" t="s">
        <v>29</v>
      </c>
      <c r="D760" s="34" t="s">
        <v>238</v>
      </c>
      <c r="E760" s="34" t="s">
        <v>213</v>
      </c>
      <c r="F760" s="34" t="s">
        <v>148</v>
      </c>
      <c r="G760" s="21"/>
      <c r="H760" s="21"/>
      <c r="I760" s="21" t="s">
        <v>8</v>
      </c>
      <c r="J760" s="21" t="s">
        <v>26</v>
      </c>
      <c r="M760" s="12"/>
    </row>
    <row r="761" spans="1:13" ht="18" customHeight="1">
      <c r="A761" s="4">
        <v>760</v>
      </c>
      <c r="B761" s="37">
        <v>37151</v>
      </c>
      <c r="C761" s="34" t="s">
        <v>142</v>
      </c>
      <c r="D761" s="34" t="s">
        <v>173</v>
      </c>
      <c r="E761" s="34" t="s">
        <v>153</v>
      </c>
      <c r="F761" s="34" t="s">
        <v>183</v>
      </c>
      <c r="G761" s="21"/>
      <c r="H761" s="21"/>
      <c r="I761" s="21" t="s">
        <v>227</v>
      </c>
      <c r="J761" s="21" t="s">
        <v>32</v>
      </c>
      <c r="M761" s="12"/>
    </row>
    <row r="762" spans="1:13" ht="18" customHeight="1">
      <c r="A762" s="4">
        <v>761</v>
      </c>
      <c r="B762" s="37">
        <v>37152</v>
      </c>
      <c r="C762" s="34" t="s">
        <v>7</v>
      </c>
      <c r="D762" s="34" t="s">
        <v>166</v>
      </c>
      <c r="E762" s="34" t="s">
        <v>4</v>
      </c>
      <c r="F762" s="34" t="s">
        <v>46</v>
      </c>
      <c r="G762" s="21"/>
      <c r="H762" s="21"/>
      <c r="I762" s="21" t="s">
        <v>19</v>
      </c>
      <c r="J762" s="21" t="s">
        <v>20</v>
      </c>
      <c r="M762" s="12"/>
    </row>
    <row r="763" spans="1:13" ht="18" customHeight="1">
      <c r="A763" s="4">
        <v>762</v>
      </c>
      <c r="B763" s="37">
        <v>37152</v>
      </c>
      <c r="C763" s="34" t="s">
        <v>175</v>
      </c>
      <c r="D763" s="34" t="s">
        <v>49</v>
      </c>
      <c r="E763" s="34" t="s">
        <v>210</v>
      </c>
      <c r="F763" s="34" t="s">
        <v>10</v>
      </c>
      <c r="G763" s="21"/>
      <c r="H763" s="21"/>
      <c r="I763" s="21" t="s">
        <v>14</v>
      </c>
      <c r="J763" s="21" t="s">
        <v>13</v>
      </c>
      <c r="M763" s="12"/>
    </row>
    <row r="764" spans="1:13" ht="18" customHeight="1">
      <c r="A764" s="4">
        <v>763</v>
      </c>
      <c r="B764" s="37">
        <v>37152</v>
      </c>
      <c r="C764" s="34" t="s">
        <v>185</v>
      </c>
      <c r="D764" s="34" t="s">
        <v>47</v>
      </c>
      <c r="E764" s="34" t="s">
        <v>182</v>
      </c>
      <c r="F764" s="34" t="s">
        <v>146</v>
      </c>
      <c r="G764" s="21"/>
      <c r="H764" s="21"/>
      <c r="I764" s="21" t="s">
        <v>228</v>
      </c>
      <c r="J764" s="21" t="s">
        <v>31</v>
      </c>
      <c r="M764" s="12"/>
    </row>
    <row r="765" spans="1:13" ht="18" customHeight="1">
      <c r="A765" s="4">
        <v>764</v>
      </c>
      <c r="B765" s="37">
        <v>37152</v>
      </c>
      <c r="C765" s="34" t="s">
        <v>218</v>
      </c>
      <c r="D765" s="34" t="s">
        <v>163</v>
      </c>
      <c r="E765" s="34" t="s">
        <v>168</v>
      </c>
      <c r="F765" s="34" t="s">
        <v>72</v>
      </c>
      <c r="G765" s="21"/>
      <c r="H765" s="21"/>
      <c r="I765" s="21" t="s">
        <v>37</v>
      </c>
      <c r="J765" s="21" t="s">
        <v>38</v>
      </c>
      <c r="M765" s="12"/>
    </row>
    <row r="766" spans="1:13" ht="18" customHeight="1">
      <c r="A766" s="4">
        <v>765</v>
      </c>
      <c r="B766" s="37">
        <v>37152</v>
      </c>
      <c r="C766" s="34" t="s">
        <v>183</v>
      </c>
      <c r="D766" s="34" t="s">
        <v>214</v>
      </c>
      <c r="E766" s="34" t="s">
        <v>173</v>
      </c>
      <c r="F766" s="34" t="s">
        <v>153</v>
      </c>
      <c r="G766" s="21"/>
      <c r="H766" s="21"/>
      <c r="I766" s="21" t="s">
        <v>227</v>
      </c>
      <c r="J766" s="21" t="s">
        <v>32</v>
      </c>
      <c r="M766" s="12"/>
    </row>
    <row r="767" spans="1:13" ht="18" customHeight="1">
      <c r="A767" s="4">
        <v>766</v>
      </c>
      <c r="B767" s="37">
        <v>37152</v>
      </c>
      <c r="C767" s="34" t="s">
        <v>12</v>
      </c>
      <c r="D767" s="34" t="s">
        <v>179</v>
      </c>
      <c r="E767" s="34" t="s">
        <v>148</v>
      </c>
      <c r="F767" s="34" t="s">
        <v>5</v>
      </c>
      <c r="G767" s="21"/>
      <c r="H767" s="21"/>
      <c r="I767" s="21" t="s">
        <v>8</v>
      </c>
      <c r="J767" s="21" t="s">
        <v>26</v>
      </c>
      <c r="M767" s="12"/>
    </row>
    <row r="768" spans="1:13" ht="18" customHeight="1">
      <c r="A768" s="4">
        <v>767</v>
      </c>
      <c r="B768" s="37">
        <v>37153</v>
      </c>
      <c r="C768" s="34" t="s">
        <v>72</v>
      </c>
      <c r="D768" s="36" t="s">
        <v>17</v>
      </c>
      <c r="E768" s="34" t="s">
        <v>163</v>
      </c>
      <c r="F768" s="34" t="s">
        <v>168</v>
      </c>
      <c r="G768" s="21"/>
      <c r="H768" s="21"/>
      <c r="I768" s="21" t="s">
        <v>37</v>
      </c>
      <c r="J768" s="21" t="s">
        <v>38</v>
      </c>
      <c r="M768" s="12"/>
    </row>
    <row r="769" spans="1:13" ht="18" customHeight="1">
      <c r="A769" s="4">
        <v>768</v>
      </c>
      <c r="B769" s="37">
        <v>37153</v>
      </c>
      <c r="C769" s="34" t="s">
        <v>153</v>
      </c>
      <c r="D769" s="34" t="s">
        <v>142</v>
      </c>
      <c r="E769" s="34" t="s">
        <v>214</v>
      </c>
      <c r="F769" s="34" t="s">
        <v>173</v>
      </c>
      <c r="G769" s="21"/>
      <c r="H769" s="21"/>
      <c r="I769" s="21" t="s">
        <v>227</v>
      </c>
      <c r="J769" s="21" t="s">
        <v>32</v>
      </c>
      <c r="M769" s="12"/>
    </row>
    <row r="770" spans="1:13" ht="18" customHeight="1">
      <c r="A770" s="4">
        <v>769</v>
      </c>
      <c r="B770" s="37">
        <v>37153</v>
      </c>
      <c r="C770" s="34" t="s">
        <v>5</v>
      </c>
      <c r="D770" s="34" t="s">
        <v>29</v>
      </c>
      <c r="E770" s="34" t="s">
        <v>131</v>
      </c>
      <c r="F770" s="34" t="s">
        <v>211</v>
      </c>
      <c r="G770" s="21"/>
      <c r="H770" s="21"/>
      <c r="I770" s="21" t="s">
        <v>8</v>
      </c>
      <c r="J770" s="21" t="s">
        <v>26</v>
      </c>
      <c r="M770" s="12"/>
    </row>
    <row r="771" spans="1:13" ht="18" customHeight="1">
      <c r="A771" s="4">
        <v>770</v>
      </c>
      <c r="B771" s="37">
        <v>37153</v>
      </c>
      <c r="C771" s="34" t="s">
        <v>10</v>
      </c>
      <c r="D771" s="34" t="s">
        <v>35</v>
      </c>
      <c r="E771" s="34" t="s">
        <v>49</v>
      </c>
      <c r="F771" s="34" t="s">
        <v>210</v>
      </c>
      <c r="G771" s="21"/>
      <c r="H771" s="21"/>
      <c r="I771" s="21" t="s">
        <v>14</v>
      </c>
      <c r="J771" s="21" t="s">
        <v>13</v>
      </c>
      <c r="M771" s="12"/>
    </row>
    <row r="772" spans="1:13" ht="18" customHeight="1">
      <c r="A772" s="4">
        <v>771</v>
      </c>
      <c r="B772" s="37">
        <v>37153</v>
      </c>
      <c r="C772" s="34" t="s">
        <v>46</v>
      </c>
      <c r="D772" s="34" t="s">
        <v>16</v>
      </c>
      <c r="E772" s="34" t="s">
        <v>166</v>
      </c>
      <c r="F772" s="34" t="s">
        <v>4</v>
      </c>
      <c r="G772" s="21"/>
      <c r="H772" s="21"/>
      <c r="I772" s="21" t="s">
        <v>19</v>
      </c>
      <c r="J772" s="21" t="s">
        <v>20</v>
      </c>
      <c r="M772" s="12"/>
    </row>
    <row r="773" spans="1:13" ht="18" customHeight="1">
      <c r="A773" s="4">
        <v>772</v>
      </c>
      <c r="B773" s="37">
        <v>37153</v>
      </c>
      <c r="C773" s="34" t="s">
        <v>146</v>
      </c>
      <c r="D773" s="34" t="s">
        <v>161</v>
      </c>
      <c r="E773" s="34" t="s">
        <v>47</v>
      </c>
      <c r="F773" s="34" t="s">
        <v>182</v>
      </c>
      <c r="G773" s="21"/>
      <c r="H773" s="21"/>
      <c r="I773" s="21" t="s">
        <v>228</v>
      </c>
      <c r="J773" s="21" t="s">
        <v>31</v>
      </c>
      <c r="M773" s="12"/>
    </row>
    <row r="774" spans="1:13" ht="18" customHeight="1">
      <c r="A774" s="4">
        <v>773</v>
      </c>
      <c r="B774" s="37">
        <v>37154</v>
      </c>
      <c r="C774" s="34" t="s">
        <v>4</v>
      </c>
      <c r="D774" s="34" t="s">
        <v>7</v>
      </c>
      <c r="E774" s="34" t="s">
        <v>16</v>
      </c>
      <c r="F774" s="34" t="s">
        <v>166</v>
      </c>
      <c r="G774" s="21"/>
      <c r="H774" s="21"/>
      <c r="I774" s="21" t="s">
        <v>19</v>
      </c>
      <c r="J774" s="21" t="s">
        <v>20</v>
      </c>
      <c r="M774" s="12"/>
    </row>
    <row r="775" spans="1:13" ht="18" customHeight="1">
      <c r="A775" s="4">
        <v>774</v>
      </c>
      <c r="B775" s="37">
        <v>37154</v>
      </c>
      <c r="C775" s="34" t="s">
        <v>168</v>
      </c>
      <c r="D775" s="34" t="s">
        <v>218</v>
      </c>
      <c r="E775" s="34" t="s">
        <v>17</v>
      </c>
      <c r="F775" s="34" t="s">
        <v>163</v>
      </c>
      <c r="G775" s="21"/>
      <c r="H775" s="21"/>
      <c r="I775" s="21" t="s">
        <v>37</v>
      </c>
      <c r="J775" s="21" t="s">
        <v>38</v>
      </c>
      <c r="M775" s="12"/>
    </row>
    <row r="776" spans="1:13" ht="18" customHeight="1">
      <c r="A776" s="4">
        <v>775</v>
      </c>
      <c r="B776" s="37">
        <v>37154</v>
      </c>
      <c r="C776" s="34" t="s">
        <v>210</v>
      </c>
      <c r="D776" s="34" t="s">
        <v>175</v>
      </c>
      <c r="E776" s="34" t="s">
        <v>35</v>
      </c>
      <c r="F776" s="34" t="s">
        <v>49</v>
      </c>
      <c r="G776" s="21"/>
      <c r="H776" s="21"/>
      <c r="I776" s="21" t="s">
        <v>14</v>
      </c>
      <c r="J776" s="21" t="s">
        <v>13</v>
      </c>
      <c r="M776" s="12"/>
    </row>
    <row r="777" spans="1:13" ht="18" customHeight="1">
      <c r="A777" s="4">
        <v>776</v>
      </c>
      <c r="B777" s="37">
        <v>37154</v>
      </c>
      <c r="C777" s="34" t="s">
        <v>131</v>
      </c>
      <c r="D777" s="34" t="s">
        <v>12</v>
      </c>
      <c r="E777" s="34" t="s">
        <v>179</v>
      </c>
      <c r="F777" s="34" t="s">
        <v>213</v>
      </c>
      <c r="G777" s="21"/>
      <c r="H777" s="21"/>
      <c r="I777" s="21" t="s">
        <v>8</v>
      </c>
      <c r="J777" s="21" t="s">
        <v>26</v>
      </c>
      <c r="M777" s="12"/>
    </row>
    <row r="778" spans="1:13" ht="18" customHeight="1">
      <c r="A778" s="4">
        <v>777</v>
      </c>
      <c r="B778" s="37">
        <v>37156</v>
      </c>
      <c r="C778" s="34" t="s">
        <v>163</v>
      </c>
      <c r="D778" s="34" t="s">
        <v>46</v>
      </c>
      <c r="E778" s="34" t="s">
        <v>10</v>
      </c>
      <c r="F778" s="34" t="s">
        <v>166</v>
      </c>
      <c r="G778" s="21"/>
      <c r="H778" s="21"/>
      <c r="I778" s="21" t="s">
        <v>14</v>
      </c>
      <c r="J778" s="21" t="s">
        <v>37</v>
      </c>
      <c r="M778" s="12"/>
    </row>
    <row r="779" spans="1:13" ht="18" customHeight="1">
      <c r="A779" s="4">
        <v>778</v>
      </c>
      <c r="B779" s="37">
        <v>37156</v>
      </c>
      <c r="C779" s="34" t="s">
        <v>22</v>
      </c>
      <c r="D779" s="34" t="s">
        <v>72</v>
      </c>
      <c r="E779" s="34" t="s">
        <v>49</v>
      </c>
      <c r="F779" s="34" t="s">
        <v>35</v>
      </c>
      <c r="G779" s="21"/>
      <c r="H779" s="21"/>
      <c r="I779" s="21" t="s">
        <v>38</v>
      </c>
      <c r="J779" s="21" t="s">
        <v>20</v>
      </c>
      <c r="M779" s="12"/>
    </row>
    <row r="780" spans="1:13" ht="18" customHeight="1">
      <c r="A780" s="4">
        <v>779</v>
      </c>
      <c r="B780" s="37">
        <v>37156</v>
      </c>
      <c r="C780" s="34" t="s">
        <v>16</v>
      </c>
      <c r="D780" s="34" t="s">
        <v>218</v>
      </c>
      <c r="E780" s="34" t="s">
        <v>175</v>
      </c>
      <c r="F780" s="34" t="s">
        <v>17</v>
      </c>
      <c r="G780" s="21"/>
      <c r="H780" s="21"/>
      <c r="I780" s="21" t="s">
        <v>13</v>
      </c>
      <c r="J780" s="21" t="s">
        <v>19</v>
      </c>
      <c r="M780" s="12"/>
    </row>
    <row r="781" spans="1:13" ht="18" customHeight="1">
      <c r="A781" s="4">
        <v>780</v>
      </c>
      <c r="B781" s="37">
        <v>37157</v>
      </c>
      <c r="C781" s="34" t="s">
        <v>166</v>
      </c>
      <c r="D781" s="34" t="s">
        <v>4</v>
      </c>
      <c r="E781" s="34" t="s">
        <v>46</v>
      </c>
      <c r="F781" s="34" t="s">
        <v>10</v>
      </c>
      <c r="G781" s="21"/>
      <c r="H781" s="21"/>
      <c r="I781" s="21" t="s">
        <v>14</v>
      </c>
      <c r="J781" s="21" t="s">
        <v>37</v>
      </c>
      <c r="M781" s="12"/>
    </row>
    <row r="782" spans="1:13" ht="18" customHeight="1">
      <c r="A782" s="4">
        <v>781</v>
      </c>
      <c r="B782" s="37">
        <v>37157</v>
      </c>
      <c r="C782" s="34" t="s">
        <v>35</v>
      </c>
      <c r="D782" s="34" t="s">
        <v>210</v>
      </c>
      <c r="E782" s="34" t="s">
        <v>72</v>
      </c>
      <c r="F782" s="34" t="s">
        <v>49</v>
      </c>
      <c r="G782" s="21"/>
      <c r="H782" s="21"/>
      <c r="I782" s="21" t="s">
        <v>38</v>
      </c>
      <c r="J782" s="21" t="s">
        <v>20</v>
      </c>
      <c r="M782" s="12"/>
    </row>
    <row r="783" spans="1:13" ht="18" customHeight="1">
      <c r="A783" s="4">
        <v>782</v>
      </c>
      <c r="B783" s="37">
        <v>37157</v>
      </c>
      <c r="C783" s="34" t="s">
        <v>213</v>
      </c>
      <c r="D783" s="34" t="s">
        <v>179</v>
      </c>
      <c r="E783" s="34" t="s">
        <v>12</v>
      </c>
      <c r="F783" s="34" t="s">
        <v>5</v>
      </c>
      <c r="G783" s="21"/>
      <c r="H783" s="21"/>
      <c r="I783" s="21" t="s">
        <v>32</v>
      </c>
      <c r="J783" s="21" t="s">
        <v>8</v>
      </c>
      <c r="M783" s="12"/>
    </row>
    <row r="784" spans="1:13" ht="18" customHeight="1">
      <c r="A784" s="4">
        <v>783</v>
      </c>
      <c r="B784" s="37">
        <v>37157</v>
      </c>
      <c r="C784" s="34" t="s">
        <v>173</v>
      </c>
      <c r="D784" s="34" t="s">
        <v>213</v>
      </c>
      <c r="E784" s="34" t="s">
        <v>183</v>
      </c>
      <c r="F784" s="34" t="s">
        <v>214</v>
      </c>
      <c r="G784" s="21"/>
      <c r="H784" s="21"/>
      <c r="I784" s="21" t="s">
        <v>228</v>
      </c>
      <c r="J784" s="21" t="s">
        <v>26</v>
      </c>
      <c r="M784" s="12"/>
    </row>
    <row r="785" spans="1:13" ht="18" customHeight="1">
      <c r="A785" s="4">
        <v>784</v>
      </c>
      <c r="B785" s="37">
        <v>37157</v>
      </c>
      <c r="C785" s="34" t="s">
        <v>23</v>
      </c>
      <c r="D785" s="34" t="s">
        <v>185</v>
      </c>
      <c r="E785" s="34" t="s">
        <v>161</v>
      </c>
      <c r="F785" s="34" t="s">
        <v>44</v>
      </c>
      <c r="G785" s="21"/>
      <c r="H785" s="21"/>
      <c r="I785" s="21" t="s">
        <v>227</v>
      </c>
      <c r="J785" s="21" t="s">
        <v>31</v>
      </c>
      <c r="M785" s="12"/>
    </row>
    <row r="786" spans="1:13" ht="18" customHeight="1">
      <c r="A786" s="4">
        <v>785</v>
      </c>
      <c r="B786" s="37">
        <v>37157</v>
      </c>
      <c r="C786" s="34" t="s">
        <v>17</v>
      </c>
      <c r="D786" s="34" t="s">
        <v>168</v>
      </c>
      <c r="E786" s="34" t="s">
        <v>218</v>
      </c>
      <c r="F786" s="34" t="s">
        <v>175</v>
      </c>
      <c r="G786" s="21"/>
      <c r="H786" s="21"/>
      <c r="I786" s="21" t="s">
        <v>13</v>
      </c>
      <c r="J786" s="21" t="s">
        <v>19</v>
      </c>
      <c r="M786" s="12"/>
    </row>
    <row r="787" spans="1:13" ht="18" customHeight="1">
      <c r="A787" s="4">
        <v>786</v>
      </c>
      <c r="B787" s="37">
        <v>37158</v>
      </c>
      <c r="C787" s="34" t="s">
        <v>182</v>
      </c>
      <c r="D787" s="34" t="s">
        <v>146</v>
      </c>
      <c r="E787" s="34" t="s">
        <v>185</v>
      </c>
      <c r="F787" s="34" t="s">
        <v>161</v>
      </c>
      <c r="G787" s="21"/>
      <c r="H787" s="21"/>
      <c r="I787" s="21" t="s">
        <v>227</v>
      </c>
      <c r="J787" s="21" t="s">
        <v>32</v>
      </c>
      <c r="M787" s="12"/>
    </row>
    <row r="788" spans="1:13" ht="18" customHeight="1">
      <c r="A788" s="4">
        <v>787</v>
      </c>
      <c r="B788" s="37">
        <v>37158</v>
      </c>
      <c r="C788" s="34" t="s">
        <v>211</v>
      </c>
      <c r="D788" s="34" t="s">
        <v>5</v>
      </c>
      <c r="E788" s="34" t="s">
        <v>148</v>
      </c>
      <c r="F788" s="34" t="s">
        <v>179</v>
      </c>
      <c r="G788" s="21"/>
      <c r="H788" s="21"/>
      <c r="I788" s="21" t="s">
        <v>31</v>
      </c>
      <c r="J788" s="21" t="s">
        <v>26</v>
      </c>
      <c r="M788" s="12"/>
    </row>
    <row r="789" spans="1:13" ht="18" customHeight="1">
      <c r="A789" s="4">
        <v>788</v>
      </c>
      <c r="B789" s="37">
        <v>37158</v>
      </c>
      <c r="C789" s="34" t="s">
        <v>175</v>
      </c>
      <c r="D789" s="34" t="s">
        <v>16</v>
      </c>
      <c r="E789" s="34" t="s">
        <v>168</v>
      </c>
      <c r="F789" s="34" t="s">
        <v>218</v>
      </c>
      <c r="G789" s="21"/>
      <c r="H789" s="21"/>
      <c r="I789" s="21" t="s">
        <v>13</v>
      </c>
      <c r="J789" s="21" t="s">
        <v>19</v>
      </c>
      <c r="M789" s="12"/>
    </row>
    <row r="790" spans="1:13" ht="18" customHeight="1">
      <c r="A790" s="4">
        <v>789</v>
      </c>
      <c r="B790" s="37">
        <v>37158</v>
      </c>
      <c r="C790" s="34" t="s">
        <v>49</v>
      </c>
      <c r="D790" s="34" t="s">
        <v>22</v>
      </c>
      <c r="E790" s="34" t="s">
        <v>210</v>
      </c>
      <c r="F790" s="34" t="s">
        <v>72</v>
      </c>
      <c r="G790" s="21"/>
      <c r="H790" s="21"/>
      <c r="I790" s="21" t="s">
        <v>38</v>
      </c>
      <c r="J790" s="21" t="s">
        <v>20</v>
      </c>
      <c r="M790" s="12"/>
    </row>
    <row r="791" spans="1:13" ht="18" customHeight="1">
      <c r="A791" s="4">
        <v>790</v>
      </c>
      <c r="B791" s="37">
        <v>37158</v>
      </c>
      <c r="C791" s="34" t="s">
        <v>10</v>
      </c>
      <c r="D791" s="34" t="s">
        <v>163</v>
      </c>
      <c r="E791" s="34" t="s">
        <v>4</v>
      </c>
      <c r="F791" s="34" t="s">
        <v>46</v>
      </c>
      <c r="G791" s="21"/>
      <c r="H791" s="21"/>
      <c r="I791" s="21" t="s">
        <v>14</v>
      </c>
      <c r="J791" s="21" t="s">
        <v>37</v>
      </c>
      <c r="M791" s="12"/>
    </row>
    <row r="792" spans="1:13" ht="18" customHeight="1">
      <c r="A792" s="4">
        <v>791</v>
      </c>
      <c r="B792" s="37">
        <v>37158</v>
      </c>
      <c r="C792" s="34" t="s">
        <v>29</v>
      </c>
      <c r="D792" s="34" t="s">
        <v>131</v>
      </c>
      <c r="E792" s="34" t="s">
        <v>238</v>
      </c>
      <c r="F792" s="34" t="s">
        <v>12</v>
      </c>
      <c r="G792" s="21"/>
      <c r="H792" s="21"/>
      <c r="I792" s="21" t="s">
        <v>8</v>
      </c>
      <c r="J792" s="21" t="s">
        <v>228</v>
      </c>
      <c r="M792" s="12"/>
    </row>
    <row r="793" spans="1:13" ht="18" customHeight="1">
      <c r="A793" s="4">
        <v>792</v>
      </c>
      <c r="B793" s="37">
        <v>37159</v>
      </c>
      <c r="C793" s="34" t="s">
        <v>179</v>
      </c>
      <c r="D793" s="34" t="s">
        <v>12</v>
      </c>
      <c r="E793" s="34" t="s">
        <v>131</v>
      </c>
      <c r="F793" s="34" t="s">
        <v>238</v>
      </c>
      <c r="G793" s="21"/>
      <c r="H793" s="21"/>
      <c r="I793" s="21" t="s">
        <v>8</v>
      </c>
      <c r="J793" s="21" t="s">
        <v>228</v>
      </c>
      <c r="M793" s="12"/>
    </row>
    <row r="794" spans="1:13" ht="18" customHeight="1">
      <c r="A794" s="4">
        <v>793</v>
      </c>
      <c r="B794" s="37">
        <v>37159</v>
      </c>
      <c r="C794" s="34" t="s">
        <v>72</v>
      </c>
      <c r="D794" s="34" t="s">
        <v>35</v>
      </c>
      <c r="E794" s="36" t="s">
        <v>22</v>
      </c>
      <c r="F794" s="34" t="s">
        <v>210</v>
      </c>
      <c r="G794" s="21"/>
      <c r="H794" s="21"/>
      <c r="I794" s="21" t="s">
        <v>13</v>
      </c>
      <c r="J794" s="21" t="s">
        <v>38</v>
      </c>
      <c r="M794" s="12"/>
    </row>
    <row r="795" spans="1:13" ht="18" customHeight="1">
      <c r="A795" s="4">
        <v>794</v>
      </c>
      <c r="B795" s="37">
        <v>37159</v>
      </c>
      <c r="C795" s="34" t="s">
        <v>46</v>
      </c>
      <c r="D795" s="34" t="s">
        <v>166</v>
      </c>
      <c r="E795" s="34" t="s">
        <v>16</v>
      </c>
      <c r="F795" s="34" t="s">
        <v>4</v>
      </c>
      <c r="G795" s="21"/>
      <c r="H795" s="21"/>
      <c r="I795" s="21" t="s">
        <v>37</v>
      </c>
      <c r="J795" s="21" t="s">
        <v>19</v>
      </c>
      <c r="M795" s="12"/>
    </row>
    <row r="796" spans="1:13" ht="18" customHeight="1">
      <c r="A796" s="4">
        <v>795</v>
      </c>
      <c r="B796" s="37">
        <v>37159</v>
      </c>
      <c r="C796" s="34" t="s">
        <v>218</v>
      </c>
      <c r="D796" s="34" t="s">
        <v>175</v>
      </c>
      <c r="E796" s="34" t="s">
        <v>163</v>
      </c>
      <c r="F796" s="34" t="s">
        <v>168</v>
      </c>
      <c r="G796" s="21"/>
      <c r="H796" s="21"/>
      <c r="I796" s="21" t="s">
        <v>20</v>
      </c>
      <c r="J796" s="21" t="s">
        <v>14</v>
      </c>
      <c r="M796" s="12"/>
    </row>
    <row r="797" spans="1:13" ht="18" customHeight="1">
      <c r="A797" s="4">
        <v>796</v>
      </c>
      <c r="B797" s="37">
        <v>37160</v>
      </c>
      <c r="C797" s="34" t="s">
        <v>4</v>
      </c>
      <c r="D797" s="34" t="s">
        <v>10</v>
      </c>
      <c r="E797" s="34" t="s">
        <v>166</v>
      </c>
      <c r="F797" s="34" t="s">
        <v>16</v>
      </c>
      <c r="G797" s="21"/>
      <c r="H797" s="21"/>
      <c r="I797" s="21" t="s">
        <v>37</v>
      </c>
      <c r="J797" s="21" t="s">
        <v>19</v>
      </c>
      <c r="M797" s="12"/>
    </row>
    <row r="798" spans="1:13" ht="18" customHeight="1">
      <c r="A798" s="4">
        <v>797</v>
      </c>
      <c r="B798" s="37">
        <v>37160</v>
      </c>
      <c r="C798" s="34" t="s">
        <v>47</v>
      </c>
      <c r="D798" s="34" t="s">
        <v>23</v>
      </c>
      <c r="E798" s="34" t="s">
        <v>182</v>
      </c>
      <c r="F798" s="34" t="s">
        <v>185</v>
      </c>
      <c r="G798" s="21"/>
      <c r="H798" s="21"/>
      <c r="I798" s="21" t="s">
        <v>227</v>
      </c>
      <c r="J798" s="21" t="s">
        <v>26</v>
      </c>
      <c r="M798" s="12"/>
    </row>
    <row r="799" spans="1:13" ht="18" customHeight="1">
      <c r="A799" s="4">
        <v>798</v>
      </c>
      <c r="B799" s="37">
        <v>37160</v>
      </c>
      <c r="C799" s="34" t="s">
        <v>168</v>
      </c>
      <c r="D799" s="36" t="s">
        <v>49</v>
      </c>
      <c r="E799" s="34" t="s">
        <v>175</v>
      </c>
      <c r="F799" s="34" t="s">
        <v>163</v>
      </c>
      <c r="G799" s="21"/>
      <c r="H799" s="21"/>
      <c r="I799" s="21" t="s">
        <v>20</v>
      </c>
      <c r="J799" s="21" t="s">
        <v>14</v>
      </c>
      <c r="M799" s="12"/>
    </row>
    <row r="800" spans="1:13" ht="18" customHeight="1">
      <c r="A800" s="4">
        <v>799</v>
      </c>
      <c r="B800" s="37">
        <v>37160</v>
      </c>
      <c r="C800" s="34" t="s">
        <v>210</v>
      </c>
      <c r="D800" s="34" t="s">
        <v>6</v>
      </c>
      <c r="E800" s="34" t="s">
        <v>35</v>
      </c>
      <c r="F800" s="34" t="s">
        <v>22</v>
      </c>
      <c r="G800" s="21"/>
      <c r="H800" s="21"/>
      <c r="I800" s="21" t="s">
        <v>13</v>
      </c>
      <c r="J800" s="21" t="s">
        <v>38</v>
      </c>
      <c r="M800" s="12"/>
    </row>
    <row r="801" spans="1:13" ht="18" customHeight="1">
      <c r="A801" s="4">
        <v>800</v>
      </c>
      <c r="B801" s="37">
        <v>37160</v>
      </c>
      <c r="C801" s="34" t="s">
        <v>142</v>
      </c>
      <c r="D801" s="34" t="s">
        <v>183</v>
      </c>
      <c r="E801" s="34" t="s">
        <v>214</v>
      </c>
      <c r="F801" s="34" t="s">
        <v>173</v>
      </c>
      <c r="G801" s="21"/>
      <c r="H801" s="21"/>
      <c r="I801" s="21" t="s">
        <v>228</v>
      </c>
      <c r="J801" s="21" t="s">
        <v>32</v>
      </c>
      <c r="M801" s="12"/>
    </row>
    <row r="802" spans="1:13" ht="18" customHeight="1">
      <c r="A802" s="4">
        <v>801</v>
      </c>
      <c r="B802" s="37">
        <v>37160</v>
      </c>
      <c r="C802" s="34" t="s">
        <v>238</v>
      </c>
      <c r="D802" s="34" t="s">
        <v>213</v>
      </c>
      <c r="E802" s="34" t="s">
        <v>29</v>
      </c>
      <c r="F802" s="34" t="s">
        <v>131</v>
      </c>
      <c r="G802" s="21"/>
      <c r="H802" s="21"/>
      <c r="I802" s="21" t="s">
        <v>8</v>
      </c>
      <c r="J802" s="21" t="s">
        <v>31</v>
      </c>
      <c r="M802" s="12"/>
    </row>
    <row r="803" spans="1:13" ht="18" customHeight="1">
      <c r="A803" s="4">
        <v>802</v>
      </c>
      <c r="B803" s="37">
        <v>37161</v>
      </c>
      <c r="C803" s="34" t="s">
        <v>148</v>
      </c>
      <c r="D803" s="34" t="s">
        <v>29</v>
      </c>
      <c r="E803" s="34" t="s">
        <v>179</v>
      </c>
      <c r="F803" s="34" t="s">
        <v>5</v>
      </c>
      <c r="G803" s="21"/>
      <c r="H803" s="21"/>
      <c r="I803" s="21" t="s">
        <v>8</v>
      </c>
      <c r="J803" s="21" t="s">
        <v>31</v>
      </c>
      <c r="M803" s="12"/>
    </row>
    <row r="804" spans="1:13" ht="18" customHeight="1">
      <c r="A804" s="4">
        <v>803</v>
      </c>
      <c r="B804" s="37">
        <v>37161</v>
      </c>
      <c r="C804" s="34" t="s">
        <v>163</v>
      </c>
      <c r="D804" s="34" t="s">
        <v>218</v>
      </c>
      <c r="E804" s="34" t="s">
        <v>49</v>
      </c>
      <c r="F804" s="34" t="s">
        <v>175</v>
      </c>
      <c r="G804" s="21"/>
      <c r="H804" s="21"/>
      <c r="I804" s="21" t="s">
        <v>20</v>
      </c>
      <c r="J804" s="21" t="s">
        <v>14</v>
      </c>
      <c r="M804" s="12"/>
    </row>
    <row r="805" spans="1:13" ht="18" customHeight="1">
      <c r="A805" s="4">
        <v>804</v>
      </c>
      <c r="B805" s="37">
        <v>37161</v>
      </c>
      <c r="C805" s="34" t="s">
        <v>22</v>
      </c>
      <c r="D805" s="34" t="s">
        <v>72</v>
      </c>
      <c r="E805" s="34" t="s">
        <v>6</v>
      </c>
      <c r="F805" s="34" t="s">
        <v>35</v>
      </c>
      <c r="G805" s="21"/>
      <c r="H805" s="21"/>
      <c r="I805" s="21" t="s">
        <v>13</v>
      </c>
      <c r="J805" s="21" t="s">
        <v>38</v>
      </c>
      <c r="M805" s="12"/>
    </row>
    <row r="806" spans="1:13" ht="18" customHeight="1">
      <c r="A806" s="4">
        <v>805</v>
      </c>
      <c r="B806" s="37">
        <v>37161</v>
      </c>
      <c r="C806" s="34" t="s">
        <v>16</v>
      </c>
      <c r="D806" s="34" t="s">
        <v>46</v>
      </c>
      <c r="E806" s="34" t="s">
        <v>10</v>
      </c>
      <c r="F806" s="34" t="s">
        <v>166</v>
      </c>
      <c r="G806" s="21"/>
      <c r="H806" s="21"/>
      <c r="I806" s="21" t="s">
        <v>37</v>
      </c>
      <c r="J806" s="21" t="s">
        <v>19</v>
      </c>
      <c r="M806" s="12"/>
    </row>
    <row r="807" spans="1:13" ht="18" customHeight="1">
      <c r="A807" s="4">
        <v>806</v>
      </c>
      <c r="B807" s="37">
        <v>37162</v>
      </c>
      <c r="C807" s="34" t="s">
        <v>166</v>
      </c>
      <c r="D807" s="34" t="s">
        <v>4</v>
      </c>
      <c r="E807" s="34" t="s">
        <v>72</v>
      </c>
      <c r="F807" s="34" t="s">
        <v>35</v>
      </c>
      <c r="G807" s="21"/>
      <c r="H807" s="21"/>
      <c r="I807" s="21" t="s">
        <v>13</v>
      </c>
      <c r="J807" s="21" t="s">
        <v>19</v>
      </c>
      <c r="M807" s="12"/>
    </row>
    <row r="808" spans="1:13" ht="18" customHeight="1">
      <c r="A808" s="4">
        <v>807</v>
      </c>
      <c r="B808" s="37">
        <v>37162</v>
      </c>
      <c r="C808" s="34" t="s">
        <v>175</v>
      </c>
      <c r="D808" s="34" t="s">
        <v>168</v>
      </c>
      <c r="E808" s="34" t="s">
        <v>218</v>
      </c>
      <c r="F808" s="34" t="s">
        <v>49</v>
      </c>
      <c r="G808" s="21"/>
      <c r="H808" s="21"/>
      <c r="I808" s="21" t="s">
        <v>20</v>
      </c>
      <c r="J808" s="21" t="s">
        <v>14</v>
      </c>
      <c r="M808" s="12"/>
    </row>
    <row r="809" spans="1:13" ht="18" customHeight="1">
      <c r="A809" s="4">
        <v>808</v>
      </c>
      <c r="B809" s="37">
        <v>37163</v>
      </c>
      <c r="C809" s="34" t="s">
        <v>35</v>
      </c>
      <c r="D809" s="34" t="s">
        <v>10</v>
      </c>
      <c r="E809" s="34" t="s">
        <v>4</v>
      </c>
      <c r="F809" s="34" t="s">
        <v>72</v>
      </c>
      <c r="G809" s="21"/>
      <c r="H809" s="21"/>
      <c r="I809" s="21" t="s">
        <v>13</v>
      </c>
      <c r="J809" s="21" t="s">
        <v>19</v>
      </c>
      <c r="M809" s="12"/>
    </row>
    <row r="810" spans="1:13" ht="18" customHeight="1">
      <c r="A810" s="4">
        <v>809</v>
      </c>
      <c r="B810" s="37">
        <v>37163</v>
      </c>
      <c r="C810" s="34" t="s">
        <v>131</v>
      </c>
      <c r="D810" s="34" t="s">
        <v>148</v>
      </c>
      <c r="E810" s="34" t="s">
        <v>211</v>
      </c>
      <c r="F810" s="34" t="s">
        <v>179</v>
      </c>
      <c r="G810" s="21"/>
      <c r="H810" s="21"/>
      <c r="I810" s="21" t="s">
        <v>31</v>
      </c>
      <c r="J810" s="21" t="s">
        <v>228</v>
      </c>
      <c r="M810" s="12"/>
    </row>
    <row r="811" spans="1:13" ht="18" customHeight="1">
      <c r="A811" s="4">
        <v>810</v>
      </c>
      <c r="B811" s="37">
        <v>37163</v>
      </c>
      <c r="C811" s="34" t="s">
        <v>17</v>
      </c>
      <c r="D811" s="34" t="s">
        <v>163</v>
      </c>
      <c r="E811" s="34" t="s">
        <v>168</v>
      </c>
      <c r="F811" s="34" t="s">
        <v>218</v>
      </c>
      <c r="G811" s="21"/>
      <c r="H811" s="21"/>
      <c r="I811" s="21" t="s">
        <v>20</v>
      </c>
      <c r="J811" s="21" t="s">
        <v>38</v>
      </c>
      <c r="M811" s="12"/>
    </row>
    <row r="812" spans="1:13" ht="18" customHeight="1">
      <c r="A812" s="4">
        <v>811</v>
      </c>
      <c r="B812" s="37">
        <v>37163</v>
      </c>
      <c r="C812" s="34" t="s">
        <v>214</v>
      </c>
      <c r="D812" s="34" t="s">
        <v>142</v>
      </c>
      <c r="E812" s="34" t="s">
        <v>23</v>
      </c>
      <c r="F812" s="34" t="s">
        <v>161</v>
      </c>
      <c r="G812" s="21"/>
      <c r="H812" s="21"/>
      <c r="I812" s="21" t="s">
        <v>26</v>
      </c>
      <c r="J812" s="21" t="s">
        <v>32</v>
      </c>
      <c r="M812" s="12"/>
    </row>
    <row r="813" spans="1:13" ht="18" customHeight="1">
      <c r="A813" s="4">
        <v>812</v>
      </c>
      <c r="B813" s="37">
        <v>37163</v>
      </c>
      <c r="C813" s="34" t="s">
        <v>12</v>
      </c>
      <c r="D813" s="34" t="s">
        <v>238</v>
      </c>
      <c r="E813" s="34" t="s">
        <v>213</v>
      </c>
      <c r="F813" s="34" t="s">
        <v>29</v>
      </c>
      <c r="G813" s="21"/>
      <c r="H813" s="21"/>
      <c r="I813" s="21" t="s">
        <v>8</v>
      </c>
      <c r="J813" s="21" t="s">
        <v>227</v>
      </c>
      <c r="M813" s="12"/>
    </row>
    <row r="814" spans="1:13" ht="18" customHeight="1">
      <c r="A814" s="4">
        <v>813</v>
      </c>
      <c r="B814" s="37">
        <v>37164</v>
      </c>
      <c r="C814" s="34" t="s">
        <v>161</v>
      </c>
      <c r="D814" s="34" t="s">
        <v>173</v>
      </c>
      <c r="E814" s="34" t="s">
        <v>183</v>
      </c>
      <c r="F814" s="34" t="s">
        <v>24</v>
      </c>
      <c r="G814" s="21"/>
      <c r="H814" s="21"/>
      <c r="I814" s="21" t="s">
        <v>26</v>
      </c>
      <c r="J814" s="21" t="s">
        <v>8</v>
      </c>
      <c r="M814" s="12"/>
    </row>
    <row r="815" spans="1:13" ht="18" customHeight="1">
      <c r="A815" s="4">
        <v>814</v>
      </c>
      <c r="B815" s="37">
        <v>37164</v>
      </c>
      <c r="C815" s="34" t="s">
        <v>213</v>
      </c>
      <c r="D815" s="34" t="s">
        <v>5</v>
      </c>
      <c r="E815" s="34" t="s">
        <v>148</v>
      </c>
      <c r="F815" s="34" t="s">
        <v>211</v>
      </c>
      <c r="G815" s="21"/>
      <c r="H815" s="21"/>
      <c r="I815" s="21" t="s">
        <v>32</v>
      </c>
      <c r="J815" s="21" t="s">
        <v>31</v>
      </c>
      <c r="M815" s="12"/>
    </row>
    <row r="816" spans="1:13" ht="18" customHeight="1">
      <c r="A816" s="4">
        <v>815</v>
      </c>
      <c r="B816" s="37">
        <v>37164</v>
      </c>
      <c r="C816" s="34" t="s">
        <v>10</v>
      </c>
      <c r="D816" s="34" t="s">
        <v>166</v>
      </c>
      <c r="E816" s="34" t="s">
        <v>6</v>
      </c>
      <c r="F816" s="34" t="s">
        <v>4</v>
      </c>
      <c r="G816" s="21"/>
      <c r="H816" s="21"/>
      <c r="I816" s="21" t="s">
        <v>37</v>
      </c>
      <c r="J816" s="21" t="s">
        <v>13</v>
      </c>
      <c r="M816" s="12"/>
    </row>
    <row r="817" spans="1:13" ht="18" customHeight="1">
      <c r="A817" s="4">
        <v>816</v>
      </c>
      <c r="B817" s="37">
        <v>37164</v>
      </c>
      <c r="C817" s="34" t="s">
        <v>185</v>
      </c>
      <c r="D817" s="34" t="s">
        <v>182</v>
      </c>
      <c r="E817" s="34" t="s">
        <v>146</v>
      </c>
      <c r="F817" s="34" t="s">
        <v>50</v>
      </c>
      <c r="G817" s="21"/>
      <c r="H817" s="21"/>
      <c r="I817" s="21" t="s">
        <v>228</v>
      </c>
      <c r="J817" s="21" t="s">
        <v>227</v>
      </c>
      <c r="M817" s="12"/>
    </row>
    <row r="818" spans="1:13" ht="18" customHeight="1">
      <c r="A818" s="4">
        <v>817</v>
      </c>
      <c r="B818" s="37">
        <v>37164</v>
      </c>
      <c r="C818" s="34" t="s">
        <v>218</v>
      </c>
      <c r="D818" s="34" t="s">
        <v>175</v>
      </c>
      <c r="E818" s="34" t="s">
        <v>163</v>
      </c>
      <c r="F818" s="34" t="s">
        <v>168</v>
      </c>
      <c r="G818" s="21"/>
      <c r="H818" s="21"/>
      <c r="I818" s="21" t="s">
        <v>20</v>
      </c>
      <c r="J818" s="21" t="s">
        <v>38</v>
      </c>
      <c r="M818" s="12"/>
    </row>
    <row r="819" spans="1:13" ht="18" customHeight="1">
      <c r="A819" s="4">
        <v>818</v>
      </c>
      <c r="B819" s="37">
        <v>37165</v>
      </c>
      <c r="C819" s="34" t="s">
        <v>72</v>
      </c>
      <c r="D819" s="34" t="s">
        <v>17</v>
      </c>
      <c r="E819" s="34" t="s">
        <v>168</v>
      </c>
      <c r="F819" s="34" t="s">
        <v>163</v>
      </c>
      <c r="G819" s="21"/>
      <c r="H819" s="21"/>
      <c r="I819" s="21" t="s">
        <v>38</v>
      </c>
      <c r="J819" s="21" t="s">
        <v>37</v>
      </c>
      <c r="M819" s="12"/>
    </row>
    <row r="820" spans="1:13" ht="18" customHeight="1">
      <c r="A820" s="4">
        <v>819</v>
      </c>
      <c r="B820" s="37">
        <v>37165</v>
      </c>
      <c r="C820" s="34" t="s">
        <v>153</v>
      </c>
      <c r="D820" s="34" t="s">
        <v>214</v>
      </c>
      <c r="E820" s="34" t="s">
        <v>229</v>
      </c>
      <c r="F820" s="34" t="s">
        <v>173</v>
      </c>
      <c r="G820" s="21"/>
      <c r="H820" s="21"/>
      <c r="I820" s="21" t="s">
        <v>26</v>
      </c>
      <c r="J820" s="21" t="s">
        <v>8</v>
      </c>
      <c r="M820" s="12"/>
    </row>
    <row r="821" spans="1:13" ht="18" customHeight="1">
      <c r="A821" s="4">
        <v>820</v>
      </c>
      <c r="B821" s="37">
        <v>37165</v>
      </c>
      <c r="C821" s="34" t="s">
        <v>5</v>
      </c>
      <c r="D821" s="34" t="s">
        <v>179</v>
      </c>
      <c r="E821" s="34" t="s">
        <v>29</v>
      </c>
      <c r="F821" s="34" t="s">
        <v>238</v>
      </c>
      <c r="G821" s="21"/>
      <c r="H821" s="21"/>
      <c r="I821" s="21" t="s">
        <v>32</v>
      </c>
      <c r="J821" s="21" t="s">
        <v>31</v>
      </c>
      <c r="M821" s="12"/>
    </row>
    <row r="822" spans="1:13" ht="18" customHeight="1">
      <c r="A822" s="4">
        <v>821</v>
      </c>
      <c r="B822" s="37">
        <v>37165</v>
      </c>
      <c r="C822" s="34" t="s">
        <v>46</v>
      </c>
      <c r="D822" s="34" t="s">
        <v>210</v>
      </c>
      <c r="E822" s="34" t="s">
        <v>7</v>
      </c>
      <c r="F822" s="34" t="s">
        <v>22</v>
      </c>
      <c r="G822" s="21"/>
      <c r="H822" s="21"/>
      <c r="I822" s="21" t="s">
        <v>19</v>
      </c>
      <c r="J822" s="21" t="s">
        <v>14</v>
      </c>
      <c r="M822" s="12"/>
    </row>
    <row r="823" spans="1:13" ht="18" customHeight="1">
      <c r="A823" s="4">
        <v>822</v>
      </c>
      <c r="B823" s="37">
        <v>37166</v>
      </c>
      <c r="C823" s="34" t="s">
        <v>4</v>
      </c>
      <c r="D823" s="34" t="s">
        <v>22</v>
      </c>
      <c r="E823" s="34" t="s">
        <v>166</v>
      </c>
      <c r="F823" s="34" t="s">
        <v>6</v>
      </c>
      <c r="G823" s="21"/>
      <c r="H823" s="21"/>
      <c r="I823" s="21" t="s">
        <v>20</v>
      </c>
      <c r="J823" s="21" t="s">
        <v>13</v>
      </c>
      <c r="M823" s="12"/>
    </row>
    <row r="824" spans="1:13" ht="18" customHeight="1">
      <c r="A824" s="4">
        <v>823</v>
      </c>
      <c r="B824" s="37">
        <v>37166</v>
      </c>
      <c r="C824" s="34" t="s">
        <v>211</v>
      </c>
      <c r="D824" s="34" t="s">
        <v>12</v>
      </c>
      <c r="E824" s="34" t="s">
        <v>131</v>
      </c>
      <c r="F824" s="34" t="s">
        <v>30</v>
      </c>
      <c r="G824" s="21"/>
      <c r="H824" s="21"/>
      <c r="I824" s="21" t="s">
        <v>8</v>
      </c>
      <c r="J824" s="21" t="s">
        <v>31</v>
      </c>
      <c r="M824" s="12"/>
    </row>
    <row r="825" spans="1:13" ht="18" customHeight="1">
      <c r="A825" s="4">
        <v>824</v>
      </c>
      <c r="B825" s="37">
        <v>37166</v>
      </c>
      <c r="C825" s="34" t="s">
        <v>163</v>
      </c>
      <c r="D825" s="34" t="s">
        <v>16</v>
      </c>
      <c r="E825" s="34" t="s">
        <v>210</v>
      </c>
      <c r="F825" s="34" t="s">
        <v>7</v>
      </c>
      <c r="G825" s="21"/>
      <c r="H825" s="21"/>
      <c r="I825" s="21" t="s">
        <v>38</v>
      </c>
      <c r="J825" s="21" t="s">
        <v>14</v>
      </c>
      <c r="M825" s="12"/>
    </row>
    <row r="826" spans="1:13" ht="18" customHeight="1">
      <c r="A826" s="4">
        <v>825</v>
      </c>
      <c r="B826" s="37">
        <v>37166</v>
      </c>
      <c r="C826" s="34" t="s">
        <v>146</v>
      </c>
      <c r="D826" s="34" t="s">
        <v>185</v>
      </c>
      <c r="E826" s="34" t="s">
        <v>173</v>
      </c>
      <c r="F826" s="34" t="s">
        <v>183</v>
      </c>
      <c r="G826" s="21"/>
      <c r="H826" s="21"/>
      <c r="I826" s="21" t="s">
        <v>227</v>
      </c>
      <c r="J826" s="21" t="s">
        <v>26</v>
      </c>
      <c r="M826" s="12"/>
    </row>
    <row r="827" spans="1:13" ht="18" customHeight="1">
      <c r="A827" s="4">
        <v>826</v>
      </c>
      <c r="B827" s="37">
        <v>37167</v>
      </c>
      <c r="C827" s="34" t="s">
        <v>7</v>
      </c>
      <c r="D827" s="34" t="s">
        <v>72</v>
      </c>
      <c r="E827" s="34" t="s">
        <v>46</v>
      </c>
      <c r="F827" s="34" t="s">
        <v>210</v>
      </c>
      <c r="G827" s="21"/>
      <c r="H827" s="21"/>
      <c r="I827" s="21" t="s">
        <v>19</v>
      </c>
      <c r="J827" s="21" t="s">
        <v>13</v>
      </c>
      <c r="M827" s="12"/>
    </row>
    <row r="828" spans="1:13" ht="18" customHeight="1">
      <c r="A828" s="4">
        <v>827</v>
      </c>
      <c r="B828" s="37">
        <v>37167</v>
      </c>
      <c r="C828" s="34" t="s">
        <v>168</v>
      </c>
      <c r="D828" s="34" t="s">
        <v>49</v>
      </c>
      <c r="E828" s="34" t="s">
        <v>35</v>
      </c>
      <c r="F828" s="34" t="s">
        <v>175</v>
      </c>
      <c r="G828" s="21"/>
      <c r="H828" s="21"/>
      <c r="I828" s="21" t="s">
        <v>14</v>
      </c>
      <c r="J828" s="21" t="s">
        <v>38</v>
      </c>
      <c r="M828" s="12"/>
    </row>
    <row r="829" spans="1:13" ht="18" customHeight="1">
      <c r="A829" s="4">
        <v>828</v>
      </c>
      <c r="B829" s="37">
        <v>37167</v>
      </c>
      <c r="C829" s="34" t="s">
        <v>50</v>
      </c>
      <c r="D829" s="34" t="s">
        <v>161</v>
      </c>
      <c r="E829" s="34" t="s">
        <v>214</v>
      </c>
      <c r="F829" s="34" t="s">
        <v>185</v>
      </c>
      <c r="G829" s="21"/>
      <c r="H829" s="21"/>
      <c r="I829" s="21" t="s">
        <v>26</v>
      </c>
      <c r="J829" s="21" t="s">
        <v>228</v>
      </c>
      <c r="M829" s="12"/>
    </row>
    <row r="830" spans="1:13" ht="18" customHeight="1">
      <c r="A830" s="4">
        <v>829</v>
      </c>
      <c r="B830" s="37">
        <v>37168</v>
      </c>
      <c r="C830" s="34" t="s">
        <v>175</v>
      </c>
      <c r="D830" s="34" t="s">
        <v>17</v>
      </c>
      <c r="E830" s="34" t="s">
        <v>10</v>
      </c>
      <c r="F830" s="34" t="s">
        <v>4</v>
      </c>
      <c r="G830" s="21"/>
      <c r="H830" s="21"/>
      <c r="I830" s="21" t="s">
        <v>14</v>
      </c>
      <c r="J830" s="21" t="s">
        <v>38</v>
      </c>
      <c r="M830" s="12"/>
    </row>
    <row r="831" spans="1:13" ht="18" customHeight="1">
      <c r="A831" s="4">
        <v>830</v>
      </c>
      <c r="B831" s="37">
        <v>37168</v>
      </c>
      <c r="C831" s="34" t="s">
        <v>210</v>
      </c>
      <c r="D831" s="34" t="s">
        <v>163</v>
      </c>
      <c r="E831" s="34" t="s">
        <v>72</v>
      </c>
      <c r="F831" s="34" t="s">
        <v>46</v>
      </c>
      <c r="G831" s="21"/>
      <c r="H831" s="21"/>
      <c r="I831" s="21" t="s">
        <v>19</v>
      </c>
      <c r="J831" s="21" t="s">
        <v>13</v>
      </c>
      <c r="M831" s="12"/>
    </row>
    <row r="832" spans="1:13" ht="18" customHeight="1">
      <c r="A832" s="4">
        <v>831</v>
      </c>
      <c r="B832" s="37">
        <v>37169</v>
      </c>
      <c r="C832" s="34" t="s">
        <v>182</v>
      </c>
      <c r="D832" s="34" t="s">
        <v>47</v>
      </c>
      <c r="E832" s="34" t="s">
        <v>183</v>
      </c>
      <c r="F832" s="34" t="s">
        <v>142</v>
      </c>
      <c r="G832" s="21"/>
      <c r="H832" s="21"/>
      <c r="I832" s="21" t="s">
        <v>26</v>
      </c>
      <c r="J832" s="21" t="s">
        <v>227</v>
      </c>
      <c r="M832" s="12"/>
    </row>
    <row r="833" spans="1:13" ht="18" customHeight="1">
      <c r="A833" s="4">
        <v>832</v>
      </c>
      <c r="B833" s="37">
        <v>37169</v>
      </c>
      <c r="C833" s="34" t="s">
        <v>49</v>
      </c>
      <c r="D833" s="34" t="s">
        <v>233</v>
      </c>
      <c r="E833" s="34" t="s">
        <v>6</v>
      </c>
      <c r="F833" s="34" t="s">
        <v>175</v>
      </c>
      <c r="G833" s="21"/>
      <c r="H833" s="21"/>
      <c r="I833" s="21" t="s">
        <v>13</v>
      </c>
      <c r="J833" s="21" t="s">
        <v>38</v>
      </c>
      <c r="M833" s="12"/>
    </row>
    <row r="834" spans="1:13" ht="18" customHeight="1">
      <c r="A834" s="4">
        <v>833</v>
      </c>
      <c r="B834" s="37">
        <v>37169</v>
      </c>
      <c r="C834" s="34" t="s">
        <v>218</v>
      </c>
      <c r="D834" s="34" t="s">
        <v>16</v>
      </c>
      <c r="E834" s="34" t="s">
        <v>163</v>
      </c>
      <c r="F834" s="34" t="s">
        <v>72</v>
      </c>
      <c r="G834" s="21"/>
      <c r="H834" s="21"/>
      <c r="I834" s="21" t="s">
        <v>19</v>
      </c>
      <c r="J834" s="21" t="s">
        <v>20</v>
      </c>
      <c r="M834" s="12"/>
    </row>
    <row r="835" spans="1:13" ht="18" customHeight="1">
      <c r="A835" s="4">
        <v>834</v>
      </c>
      <c r="B835" s="37">
        <v>37170</v>
      </c>
      <c r="C835" s="34" t="s">
        <v>166</v>
      </c>
      <c r="D835" s="34" t="s">
        <v>168</v>
      </c>
      <c r="E835" s="36" t="s">
        <v>4</v>
      </c>
      <c r="F835" s="34" t="s">
        <v>35</v>
      </c>
      <c r="G835" s="21"/>
      <c r="H835" s="21"/>
      <c r="I835" s="21" t="s">
        <v>13</v>
      </c>
      <c r="J835" s="21" t="s">
        <v>14</v>
      </c>
      <c r="M835" s="12"/>
    </row>
    <row r="836" spans="1:13" ht="18" customHeight="1">
      <c r="A836" s="4">
        <v>835</v>
      </c>
      <c r="B836" s="37">
        <v>37170</v>
      </c>
      <c r="C836" s="34" t="s">
        <v>72</v>
      </c>
      <c r="D836" s="34" t="s">
        <v>210</v>
      </c>
      <c r="E836" s="34" t="s">
        <v>16</v>
      </c>
      <c r="F836" s="34" t="s">
        <v>163</v>
      </c>
      <c r="G836" s="21"/>
      <c r="H836" s="21"/>
      <c r="I836" s="21" t="s">
        <v>19</v>
      </c>
      <c r="J836" s="21" t="s">
        <v>20</v>
      </c>
      <c r="M836" s="12"/>
    </row>
    <row r="837" spans="1:13" ht="18" customHeight="1">
      <c r="A837" s="4">
        <v>836</v>
      </c>
      <c r="B837" s="37">
        <v>37171</v>
      </c>
      <c r="C837" s="34" t="s">
        <v>35</v>
      </c>
      <c r="D837" s="34" t="s">
        <v>10</v>
      </c>
      <c r="E837" s="34" t="s">
        <v>22</v>
      </c>
      <c r="F837" s="34" t="s">
        <v>175</v>
      </c>
      <c r="G837" s="21"/>
      <c r="H837" s="21"/>
      <c r="I837" s="21" t="s">
        <v>13</v>
      </c>
      <c r="J837" s="21" t="s">
        <v>14</v>
      </c>
      <c r="M837" s="12"/>
    </row>
    <row r="838" spans="1:13" ht="18" customHeight="1">
      <c r="A838" s="4">
        <v>837</v>
      </c>
      <c r="B838" s="37">
        <v>37171</v>
      </c>
      <c r="C838" s="34" t="s">
        <v>163</v>
      </c>
      <c r="D838" s="34" t="s">
        <v>218</v>
      </c>
      <c r="E838" s="34" t="s">
        <v>210</v>
      </c>
      <c r="F838" s="34" t="s">
        <v>16</v>
      </c>
      <c r="G838" s="21"/>
      <c r="H838" s="21"/>
      <c r="I838" s="21" t="s">
        <v>19</v>
      </c>
      <c r="J838" s="21" t="s">
        <v>38</v>
      </c>
      <c r="M838" s="12"/>
    </row>
    <row r="839" spans="1:13" ht="18" customHeight="1">
      <c r="A839" s="4">
        <v>838</v>
      </c>
      <c r="B839" s="37">
        <v>37172</v>
      </c>
      <c r="C839" s="34" t="s">
        <v>10</v>
      </c>
      <c r="D839" s="34" t="s">
        <v>166</v>
      </c>
      <c r="E839" s="34" t="s">
        <v>168</v>
      </c>
      <c r="F839" s="34" t="s">
        <v>6</v>
      </c>
      <c r="G839" s="21"/>
      <c r="H839" s="21"/>
      <c r="I839" s="21" t="s">
        <v>13</v>
      </c>
      <c r="J839" s="21" t="s">
        <v>14</v>
      </c>
      <c r="M839" s="12"/>
    </row>
    <row r="840" spans="1:13" ht="18" customHeight="1">
      <c r="A840" s="4">
        <v>839</v>
      </c>
      <c r="B840" s="37">
        <v>37172</v>
      </c>
      <c r="C840" s="34" t="s">
        <v>16</v>
      </c>
      <c r="D840" s="36" t="s">
        <v>72</v>
      </c>
      <c r="E840" s="34" t="s">
        <v>218</v>
      </c>
      <c r="F840" s="34" t="s">
        <v>210</v>
      </c>
      <c r="G840" s="21"/>
      <c r="H840" s="21"/>
      <c r="I840" s="21" t="s">
        <v>19</v>
      </c>
      <c r="J840" s="21" t="s">
        <v>38</v>
      </c>
      <c r="M840" s="12"/>
    </row>
    <row r="841" spans="1:13" ht="18" customHeight="1">
      <c r="A841" s="4">
        <v>840</v>
      </c>
      <c r="B841" s="37">
        <v>37173</v>
      </c>
      <c r="C841" s="34" t="s">
        <v>6</v>
      </c>
      <c r="D841" s="34" t="s">
        <v>175</v>
      </c>
      <c r="E841" s="34" t="s">
        <v>21</v>
      </c>
      <c r="F841" s="34" t="s">
        <v>4</v>
      </c>
      <c r="G841" s="21"/>
      <c r="H841" s="21"/>
      <c r="I841" s="21" t="s">
        <v>13</v>
      </c>
      <c r="J841" s="21" t="s">
        <v>20</v>
      </c>
      <c r="M841" s="12"/>
    </row>
    <row r="842" spans="1:13" ht="18" customHeight="1">
      <c r="A842" s="4">
        <v>841</v>
      </c>
      <c r="B842" s="37">
        <v>37175</v>
      </c>
      <c r="C842" s="34" t="s">
        <v>168</v>
      </c>
      <c r="D842" s="34" t="s">
        <v>10</v>
      </c>
      <c r="E842" s="34" t="s">
        <v>35</v>
      </c>
      <c r="F842" s="34" t="s">
        <v>166</v>
      </c>
      <c r="G842" s="21"/>
      <c r="H842" s="21"/>
      <c r="I842" s="21" t="s">
        <v>14</v>
      </c>
      <c r="J842" s="21" t="s">
        <v>19</v>
      </c>
      <c r="M842" s="12"/>
    </row>
    <row r="843" spans="1:13" ht="18" customHeight="1">
      <c r="A843" s="4">
        <v>842</v>
      </c>
      <c r="B843" s="37">
        <v>37175</v>
      </c>
      <c r="C843" s="34" t="s">
        <v>22</v>
      </c>
      <c r="D843" s="34" t="s">
        <v>21</v>
      </c>
      <c r="E843" s="34" t="s">
        <v>175</v>
      </c>
      <c r="F843" s="34" t="s">
        <v>17</v>
      </c>
      <c r="G843" s="21"/>
      <c r="H843" s="21"/>
      <c r="I843" s="21" t="s">
        <v>13</v>
      </c>
      <c r="J843" s="21" t="s">
        <v>20</v>
      </c>
      <c r="M843" s="12"/>
    </row>
    <row r="844" spans="1:13" ht="18" customHeight="1">
      <c r="A844" s="4">
        <v>843</v>
      </c>
      <c r="B844" s="37">
        <v>37176</v>
      </c>
      <c r="C844" s="34" t="s">
        <v>4</v>
      </c>
      <c r="D844" s="34" t="s">
        <v>49</v>
      </c>
      <c r="E844" s="34" t="s">
        <v>166</v>
      </c>
      <c r="F844" s="34" t="s">
        <v>168</v>
      </c>
      <c r="G844" s="21"/>
      <c r="H844" s="21"/>
      <c r="I844" s="21" t="s">
        <v>14</v>
      </c>
      <c r="J844" s="21" t="s">
        <v>19</v>
      </c>
      <c r="M844" s="12"/>
    </row>
    <row r="845" spans="1:13" ht="18" customHeight="1">
      <c r="A845" s="4">
        <v>844</v>
      </c>
      <c r="B845" s="37">
        <v>37184</v>
      </c>
      <c r="C845" s="34" t="s">
        <v>214</v>
      </c>
      <c r="D845" s="34" t="s">
        <v>210</v>
      </c>
      <c r="E845" s="34" t="s">
        <v>185</v>
      </c>
      <c r="F845" s="34" t="s">
        <v>10</v>
      </c>
      <c r="G845" s="21" t="s">
        <v>179</v>
      </c>
      <c r="H845" s="21" t="s">
        <v>163</v>
      </c>
      <c r="I845" s="21" t="s">
        <v>227</v>
      </c>
      <c r="J845" s="21" t="s">
        <v>14</v>
      </c>
      <c r="M845" s="12"/>
    </row>
    <row r="846" spans="1:13" ht="18" customHeight="1">
      <c r="A846" s="4">
        <v>845</v>
      </c>
      <c r="B846" s="37">
        <v>37185</v>
      </c>
      <c r="C846" s="34" t="s">
        <v>163</v>
      </c>
      <c r="D846" s="34" t="s">
        <v>179</v>
      </c>
      <c r="E846" s="34" t="s">
        <v>210</v>
      </c>
      <c r="F846" s="34" t="s">
        <v>185</v>
      </c>
      <c r="G846" s="21" t="s">
        <v>166</v>
      </c>
      <c r="H846" s="21" t="s">
        <v>131</v>
      </c>
      <c r="I846" s="21" t="s">
        <v>227</v>
      </c>
      <c r="J846" s="21" t="s">
        <v>14</v>
      </c>
      <c r="M846" s="12"/>
    </row>
    <row r="847" spans="1:13" ht="18" customHeight="1">
      <c r="A847" s="4">
        <v>846</v>
      </c>
      <c r="B847" s="37">
        <v>37187</v>
      </c>
      <c r="C847" s="36" t="s">
        <v>131</v>
      </c>
      <c r="D847" s="34" t="s">
        <v>166</v>
      </c>
      <c r="E847" s="34" t="s">
        <v>179</v>
      </c>
      <c r="F847" s="34" t="s">
        <v>210</v>
      </c>
      <c r="G847" s="21" t="s">
        <v>214</v>
      </c>
      <c r="H847" s="21" t="s">
        <v>10</v>
      </c>
      <c r="I847" s="21" t="s">
        <v>14</v>
      </c>
      <c r="J847" s="21" t="s">
        <v>227</v>
      </c>
      <c r="M847" s="13"/>
    </row>
    <row r="848" spans="1:13" ht="18" customHeight="1">
      <c r="A848" s="4">
        <v>847</v>
      </c>
      <c r="B848" s="37">
        <v>37188</v>
      </c>
      <c r="C848" s="34" t="s">
        <v>10</v>
      </c>
      <c r="D848" s="34" t="s">
        <v>214</v>
      </c>
      <c r="E848" s="34" t="s">
        <v>166</v>
      </c>
      <c r="F848" s="34" t="s">
        <v>179</v>
      </c>
      <c r="G848" s="21" t="s">
        <v>163</v>
      </c>
      <c r="H848" s="21" t="s">
        <v>185</v>
      </c>
      <c r="I848" s="21" t="s">
        <v>14</v>
      </c>
      <c r="J848" s="21" t="s">
        <v>227</v>
      </c>
      <c r="M848" s="12"/>
    </row>
    <row r="849" spans="1:13" ht="18" customHeight="1">
      <c r="A849" s="4">
        <v>848</v>
      </c>
      <c r="B849" s="37">
        <v>37189</v>
      </c>
      <c r="C849" s="34" t="s">
        <v>185</v>
      </c>
      <c r="D849" s="34" t="s">
        <v>163</v>
      </c>
      <c r="E849" s="34" t="s">
        <v>214</v>
      </c>
      <c r="F849" s="34" t="s">
        <v>166</v>
      </c>
      <c r="G849" s="21" t="s">
        <v>131</v>
      </c>
      <c r="H849" s="21" t="s">
        <v>210</v>
      </c>
      <c r="I849" s="21" t="s">
        <v>14</v>
      </c>
      <c r="J849" s="21" t="s">
        <v>227</v>
      </c>
      <c r="M849" s="12"/>
    </row>
    <row r="850" spans="1:13" ht="18" customHeight="1">
      <c r="B850" s="38"/>
      <c r="C850" s="21">
        <f t="shared" ref="C850:H850" si="5">SUBTOTAL(3,C2:C849)</f>
        <v>848</v>
      </c>
      <c r="D850" s="21">
        <f t="shared" si="5"/>
        <v>848</v>
      </c>
      <c r="E850" s="21">
        <f t="shared" si="5"/>
        <v>848</v>
      </c>
      <c r="F850" s="21">
        <f t="shared" si="5"/>
        <v>848</v>
      </c>
      <c r="G850" s="21">
        <f t="shared" si="5"/>
        <v>8</v>
      </c>
      <c r="H850" s="21">
        <f t="shared" si="5"/>
        <v>8</v>
      </c>
      <c r="I850" s="21"/>
      <c r="J850" s="21"/>
    </row>
    <row r="851" spans="1:13" ht="18" customHeight="1">
      <c r="I851" s="50" t="s">
        <v>127</v>
      </c>
      <c r="J851" s="10">
        <f>C850+D850+E850+F850+G850+H850</f>
        <v>3408</v>
      </c>
    </row>
  </sheetData>
  <sortState xmlns:xlrd2="http://schemas.microsoft.com/office/spreadsheetml/2017/richdata2" ref="M2:V101">
    <sortCondition descending="1" ref="N2:N101"/>
  </sortState>
  <mergeCells count="2">
    <mergeCell ref="L1:V1"/>
    <mergeCell ref="L33:V33"/>
  </mergeCells>
  <phoneticPr fontId="1"/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FCCA2-EF45-4A8B-BBD8-571579EFFC5B}">
  <dimension ref="A1:X824"/>
  <sheetViews>
    <sheetView workbookViewId="0">
      <selection activeCell="X2" sqref="X2"/>
    </sheetView>
  </sheetViews>
  <sheetFormatPr defaultColWidth="4.625" defaultRowHeight="18" customHeight="1"/>
  <cols>
    <col min="1" max="1" width="4.5" style="20" bestFit="1" customWidth="1"/>
    <col min="2" max="2" width="11.625" style="49" bestFit="1" customWidth="1"/>
    <col min="3" max="7" width="11.625" style="9" bestFit="1" customWidth="1"/>
    <col min="8" max="8" width="9.5" style="9" bestFit="1" customWidth="1"/>
    <col min="9" max="10" width="9.75" style="9" bestFit="1" customWidth="1"/>
    <col min="11" max="11" width="4.625" style="9"/>
    <col min="12" max="12" width="4.5" style="20" bestFit="1" customWidth="1"/>
    <col min="13" max="13" width="13" style="9" bestFit="1" customWidth="1"/>
    <col min="14" max="15" width="6.5" style="9" bestFit="1" customWidth="1"/>
    <col min="16" max="16" width="2.625" style="9" customWidth="1"/>
    <col min="17" max="22" width="5.5" style="9" bestFit="1" customWidth="1"/>
    <col min="23" max="16384" width="4.625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4" t="s">
        <v>384</v>
      </c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4" ht="18" customHeight="1">
      <c r="A2" s="4">
        <v>1</v>
      </c>
      <c r="B2" s="35">
        <v>36616</v>
      </c>
      <c r="C2" s="36" t="s">
        <v>166</v>
      </c>
      <c r="D2" s="36" t="s">
        <v>4</v>
      </c>
      <c r="E2" s="36" t="s">
        <v>35</v>
      </c>
      <c r="F2" s="36" t="s">
        <v>218</v>
      </c>
      <c r="G2" s="21"/>
      <c r="H2" s="21"/>
      <c r="I2" s="21" t="s">
        <v>13</v>
      </c>
      <c r="J2" s="21" t="s">
        <v>38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  <c r="X2" s="9" t="s">
        <v>140</v>
      </c>
    </row>
    <row r="3" spans="1:24" ht="18" customHeight="1">
      <c r="A3" s="4">
        <v>2</v>
      </c>
      <c r="B3" s="35">
        <v>36616</v>
      </c>
      <c r="C3" s="36" t="s">
        <v>175</v>
      </c>
      <c r="D3" s="36" t="s">
        <v>49</v>
      </c>
      <c r="E3" s="36" t="s">
        <v>168</v>
      </c>
      <c r="F3" s="36" t="s">
        <v>210</v>
      </c>
      <c r="G3" s="21"/>
      <c r="H3" s="21"/>
      <c r="I3" s="21" t="s">
        <v>20</v>
      </c>
      <c r="J3" s="21" t="s">
        <v>14</v>
      </c>
      <c r="L3" s="4">
        <v>1</v>
      </c>
      <c r="M3" s="21" t="s">
        <v>230</v>
      </c>
      <c r="N3" s="10">
        <f>COUNTIF($C$2:$H$822,"小林毅二")</f>
        <v>118</v>
      </c>
      <c r="O3" s="10">
        <f t="shared" ref="O3:O29" si="0">SUM(Q3:V3)</f>
        <v>118</v>
      </c>
      <c r="P3" s="24"/>
      <c r="Q3" s="10">
        <f>COUNTIF($C$2:$C$822,"小林毅二")</f>
        <v>32</v>
      </c>
      <c r="R3" s="10">
        <f>COUNTIF($D$2:$D$822,"小林毅二")</f>
        <v>27</v>
      </c>
      <c r="S3" s="10">
        <f>COUNTIF($E$2:$E$822,"小林毅二")</f>
        <v>30</v>
      </c>
      <c r="T3" s="10">
        <f>COUNTIF($F$2:$F$822,"小林毅二")</f>
        <v>27</v>
      </c>
      <c r="U3" s="10">
        <f>COUNTIF($G$2:$G$822,"小林毅二")</f>
        <v>1</v>
      </c>
      <c r="V3" s="10">
        <f>COUNTIF($H$2:$H$822,"小林毅二")</f>
        <v>1</v>
      </c>
    </row>
    <row r="4" spans="1:24" ht="18" customHeight="1">
      <c r="A4" s="4">
        <v>3</v>
      </c>
      <c r="B4" s="35">
        <v>36616</v>
      </c>
      <c r="C4" s="36" t="s">
        <v>163</v>
      </c>
      <c r="D4" s="36" t="s">
        <v>10</v>
      </c>
      <c r="E4" s="36" t="s">
        <v>16</v>
      </c>
      <c r="F4" s="36" t="s">
        <v>144</v>
      </c>
      <c r="G4" s="21"/>
      <c r="H4" s="21"/>
      <c r="I4" s="21" t="s">
        <v>37</v>
      </c>
      <c r="J4" s="21" t="s">
        <v>19</v>
      </c>
      <c r="L4" s="4">
        <v>2</v>
      </c>
      <c r="M4" s="21" t="s">
        <v>166</v>
      </c>
      <c r="N4" s="10">
        <f>COUNTIF($C$2:$H$822,"井野修")</f>
        <v>117</v>
      </c>
      <c r="O4" s="10">
        <f t="shared" si="0"/>
        <v>117</v>
      </c>
      <c r="P4" s="24"/>
      <c r="Q4" s="10">
        <f>COUNTIF($C$2:$C$822,"井野修")</f>
        <v>27</v>
      </c>
      <c r="R4" s="10">
        <f>COUNTIF($D$2:$D$822,"井野修")</f>
        <v>25</v>
      </c>
      <c r="S4" s="10">
        <f>COUNTIF($E$2:$E$822,"井野修")</f>
        <v>35</v>
      </c>
      <c r="T4" s="10">
        <f>COUNTIF($F$2:$F$822,"井野修")</f>
        <v>29</v>
      </c>
      <c r="U4" s="10">
        <f>COUNTIF($G$2:$G$822,"井野修")</f>
        <v>0</v>
      </c>
      <c r="V4" s="10">
        <f>COUNTIF($H$2:$H$822,"井野修")</f>
        <v>1</v>
      </c>
    </row>
    <row r="5" spans="1:24" ht="18" customHeight="1">
      <c r="A5" s="4">
        <v>4</v>
      </c>
      <c r="B5" s="35">
        <v>36617</v>
      </c>
      <c r="C5" s="36" t="s">
        <v>148</v>
      </c>
      <c r="D5" s="36" t="s">
        <v>213</v>
      </c>
      <c r="E5" s="36" t="s">
        <v>179</v>
      </c>
      <c r="F5" s="36" t="s">
        <v>238</v>
      </c>
      <c r="G5" s="21"/>
      <c r="H5" s="21"/>
      <c r="I5" s="21" t="s">
        <v>32</v>
      </c>
      <c r="J5" s="21" t="s">
        <v>31</v>
      </c>
      <c r="L5" s="4">
        <v>3</v>
      </c>
      <c r="M5" s="34" t="s">
        <v>130</v>
      </c>
      <c r="N5" s="10">
        <f>COUNTIF($C$2:$H$822,"佐々木昌信")</f>
        <v>113</v>
      </c>
      <c r="O5" s="10">
        <f t="shared" si="0"/>
        <v>113</v>
      </c>
      <c r="P5" s="24"/>
      <c r="Q5" s="10">
        <f>COUNTIF($C$2:$C$822,"佐々木昌信")</f>
        <v>28</v>
      </c>
      <c r="R5" s="10">
        <f>COUNTIF($D$2:$D$822,"佐々木昌信")</f>
        <v>31</v>
      </c>
      <c r="S5" s="10">
        <f>COUNTIF($E$2:$E$822,"佐々木昌信")</f>
        <v>23</v>
      </c>
      <c r="T5" s="10">
        <f>COUNTIF($F$2:$F$822,"佐々木昌信")</f>
        <v>30</v>
      </c>
      <c r="U5" s="10">
        <f>COUNTIF($G$2:$G$822,"佐々木昌信")</f>
        <v>1</v>
      </c>
      <c r="V5" s="10">
        <f>COUNTIF($H$2:$H$822,"佐々木昌信")</f>
        <v>0</v>
      </c>
    </row>
    <row r="6" spans="1:24" ht="18" customHeight="1">
      <c r="A6" s="4">
        <v>5</v>
      </c>
      <c r="B6" s="35">
        <v>36617</v>
      </c>
      <c r="C6" s="36" t="s">
        <v>47</v>
      </c>
      <c r="D6" s="36" t="s">
        <v>173</v>
      </c>
      <c r="E6" s="36" t="s">
        <v>214</v>
      </c>
      <c r="F6" s="36" t="s">
        <v>23</v>
      </c>
      <c r="G6" s="21"/>
      <c r="H6" s="21"/>
      <c r="I6" s="21" t="s">
        <v>228</v>
      </c>
      <c r="J6" s="21" t="s">
        <v>8</v>
      </c>
      <c r="L6" s="4">
        <v>4</v>
      </c>
      <c r="M6" s="21" t="s">
        <v>224</v>
      </c>
      <c r="N6" s="10">
        <f>COUNTIF($C$2:$H$822,"上本孝一")</f>
        <v>113</v>
      </c>
      <c r="O6" s="10">
        <f t="shared" si="0"/>
        <v>113</v>
      </c>
      <c r="P6" s="24"/>
      <c r="Q6" s="10">
        <f>COUNTIF($C$2:$C$822,"上本孝一")</f>
        <v>29</v>
      </c>
      <c r="R6" s="10">
        <f>COUNTIF($D$2:$D$822,"上本孝一")</f>
        <v>26</v>
      </c>
      <c r="S6" s="10">
        <f>COUNTIF($E$2:$E$822,"上本孝一")</f>
        <v>27</v>
      </c>
      <c r="T6" s="10">
        <f>COUNTIF($F$2:$F$822,"上本孝一")</f>
        <v>31</v>
      </c>
      <c r="U6" s="10">
        <f>COUNTIF($G$2:$G$822,"上本孝一")</f>
        <v>0</v>
      </c>
      <c r="V6" s="10">
        <f>COUNTIF($H$2:$H$822,"上本孝一")</f>
        <v>0</v>
      </c>
    </row>
    <row r="7" spans="1:24" ht="18" customHeight="1">
      <c r="A7" s="4">
        <v>6</v>
      </c>
      <c r="B7" s="35">
        <v>36617</v>
      </c>
      <c r="C7" s="36" t="s">
        <v>153</v>
      </c>
      <c r="D7" s="36" t="s">
        <v>182</v>
      </c>
      <c r="E7" s="36" t="s">
        <v>161</v>
      </c>
      <c r="F7" s="36" t="s">
        <v>185</v>
      </c>
      <c r="G7" s="21"/>
      <c r="H7" s="21"/>
      <c r="I7" s="21" t="s">
        <v>26</v>
      </c>
      <c r="J7" s="21" t="s">
        <v>227</v>
      </c>
      <c r="L7" s="4">
        <v>5</v>
      </c>
      <c r="M7" s="36" t="s">
        <v>10</v>
      </c>
      <c r="N7" s="10">
        <f>COUNTIF($C$2:$H$822,"森健次郎")</f>
        <v>111</v>
      </c>
      <c r="O7" s="10">
        <f t="shared" si="0"/>
        <v>111</v>
      </c>
      <c r="P7" s="24"/>
      <c r="Q7" s="10">
        <f>COUNTIF($C$2:$C$822,"森健次郎")</f>
        <v>29</v>
      </c>
      <c r="R7" s="10">
        <f>COUNTIF($D$2:$D$822,"森健次郎")</f>
        <v>29</v>
      </c>
      <c r="S7" s="10">
        <f>COUNTIF($E$2:$E$822,"森健次郎")</f>
        <v>26</v>
      </c>
      <c r="T7" s="10">
        <f>COUNTIF($F$2:$F$822,"森健次郎")</f>
        <v>26</v>
      </c>
      <c r="U7" s="10">
        <f>COUNTIF($G$2:$G$822,"森健次郎")</f>
        <v>0</v>
      </c>
      <c r="V7" s="10">
        <f>COUNTIF($H$2:$H$822,"森健次郎")</f>
        <v>1</v>
      </c>
    </row>
    <row r="8" spans="1:24" ht="18" customHeight="1">
      <c r="A8" s="4">
        <v>7</v>
      </c>
      <c r="B8" s="35">
        <v>36617</v>
      </c>
      <c r="C8" s="36" t="s">
        <v>210</v>
      </c>
      <c r="D8" s="36" t="s">
        <v>46</v>
      </c>
      <c r="E8" s="36" t="s">
        <v>49</v>
      </c>
      <c r="F8" s="36" t="s">
        <v>168</v>
      </c>
      <c r="G8" s="21"/>
      <c r="H8" s="21"/>
      <c r="I8" s="21" t="s">
        <v>20</v>
      </c>
      <c r="J8" s="21" t="s">
        <v>14</v>
      </c>
      <c r="L8" s="4">
        <v>6</v>
      </c>
      <c r="M8" s="34" t="s">
        <v>205</v>
      </c>
      <c r="N8" s="10">
        <f>COUNTIF($C$2:$H$822,"谷博")</f>
        <v>110</v>
      </c>
      <c r="O8" s="10">
        <f t="shared" si="0"/>
        <v>110</v>
      </c>
      <c r="P8" s="24"/>
      <c r="Q8" s="10">
        <f>COUNTIF($C$2:$C$822,"谷博")</f>
        <v>30</v>
      </c>
      <c r="R8" s="10">
        <f>COUNTIF($D$2:$D$822,"谷博")</f>
        <v>27</v>
      </c>
      <c r="S8" s="10">
        <f>COUNTIF($E$2:$E$822,"谷博")</f>
        <v>24</v>
      </c>
      <c r="T8" s="10">
        <f>COUNTIF($F$2:$F$822,"谷博")</f>
        <v>27</v>
      </c>
      <c r="U8" s="10">
        <f>COUNTIF($G$2:$G$822,"谷博")</f>
        <v>1</v>
      </c>
      <c r="V8" s="10">
        <f>COUNTIF($H$2:$H$822,"谷博")</f>
        <v>1</v>
      </c>
    </row>
    <row r="9" spans="1:24" ht="18" customHeight="1">
      <c r="A9" s="4">
        <v>8</v>
      </c>
      <c r="B9" s="35">
        <v>36617</v>
      </c>
      <c r="C9" s="36" t="s">
        <v>218</v>
      </c>
      <c r="D9" s="36" t="s">
        <v>72</v>
      </c>
      <c r="E9" s="36" t="s">
        <v>4</v>
      </c>
      <c r="F9" s="36" t="s">
        <v>35</v>
      </c>
      <c r="G9" s="21"/>
      <c r="H9" s="21"/>
      <c r="I9" s="21" t="s">
        <v>13</v>
      </c>
      <c r="J9" s="21" t="s">
        <v>38</v>
      </c>
      <c r="L9" s="4">
        <v>7</v>
      </c>
      <c r="M9" s="36" t="s">
        <v>126</v>
      </c>
      <c r="N9" s="10">
        <f>COUNTIF($C$2:$H$822,"笠原昌春")</f>
        <v>109</v>
      </c>
      <c r="O9" s="10">
        <f t="shared" si="0"/>
        <v>109</v>
      </c>
      <c r="P9" s="24"/>
      <c r="Q9" s="10">
        <f>COUNTIF($C$2:$C$822,"笠原昌春")</f>
        <v>28</v>
      </c>
      <c r="R9" s="10">
        <f>COUNTIF($D$2:$D$822,"笠原昌春")</f>
        <v>26</v>
      </c>
      <c r="S9" s="10">
        <f>COUNTIF($E$2:$E$822,"笠原昌春")</f>
        <v>26</v>
      </c>
      <c r="T9" s="10">
        <f>COUNTIF($F$2:$F$822,"笠原昌春")</f>
        <v>29</v>
      </c>
      <c r="U9" s="10">
        <f>COUNTIF($G$2:$G$822,"笠原昌春")</f>
        <v>0</v>
      </c>
      <c r="V9" s="10">
        <f>COUNTIF($H$2:$H$822,"笠原昌春")</f>
        <v>0</v>
      </c>
    </row>
    <row r="10" spans="1:24" ht="18" customHeight="1">
      <c r="A10" s="4">
        <v>9</v>
      </c>
      <c r="B10" s="35">
        <v>36617</v>
      </c>
      <c r="C10" s="36" t="s">
        <v>144</v>
      </c>
      <c r="D10" s="36" t="s">
        <v>6</v>
      </c>
      <c r="E10" s="36" t="s">
        <v>10</v>
      </c>
      <c r="F10" s="36" t="s">
        <v>16</v>
      </c>
      <c r="G10" s="21"/>
      <c r="H10" s="21"/>
      <c r="I10" s="21" t="s">
        <v>37</v>
      </c>
      <c r="J10" s="21" t="s">
        <v>19</v>
      </c>
      <c r="L10" s="4">
        <v>8</v>
      </c>
      <c r="M10" s="34" t="s">
        <v>164</v>
      </c>
      <c r="N10" s="10">
        <f>COUNTIF($C$2:$H$822,"友寄正人")</f>
        <v>108</v>
      </c>
      <c r="O10" s="10">
        <f t="shared" si="0"/>
        <v>108</v>
      </c>
      <c r="P10" s="24"/>
      <c r="Q10" s="10">
        <f>COUNTIF($C$2:$C$822,"友寄正人")</f>
        <v>28</v>
      </c>
      <c r="R10" s="10">
        <f>COUNTIF($D$2:$D$822,"友寄正人")</f>
        <v>25</v>
      </c>
      <c r="S10" s="10">
        <f>COUNTIF($E$2:$E$822,"友寄正人")</f>
        <v>25</v>
      </c>
      <c r="T10" s="10">
        <f>COUNTIF($F$2:$F$822,"友寄正人")</f>
        <v>28</v>
      </c>
      <c r="U10" s="10">
        <f>COUNTIF($G$2:$G$822,"友寄正人")</f>
        <v>1</v>
      </c>
      <c r="V10" s="10">
        <f>COUNTIF($H$2:$H$822,"友寄正人")</f>
        <v>1</v>
      </c>
    </row>
    <row r="11" spans="1:24" ht="18" customHeight="1">
      <c r="A11" s="4">
        <v>10</v>
      </c>
      <c r="B11" s="35">
        <v>36618</v>
      </c>
      <c r="C11" s="36" t="s">
        <v>35</v>
      </c>
      <c r="D11" s="36" t="s">
        <v>166</v>
      </c>
      <c r="E11" s="36" t="s">
        <v>72</v>
      </c>
      <c r="F11" s="36" t="s">
        <v>4</v>
      </c>
      <c r="G11" s="21"/>
      <c r="H11" s="21"/>
      <c r="I11" s="21" t="s">
        <v>13</v>
      </c>
      <c r="J11" s="21" t="s">
        <v>38</v>
      </c>
      <c r="L11" s="4">
        <v>9</v>
      </c>
      <c r="M11" s="36" t="s">
        <v>90</v>
      </c>
      <c r="N11" s="10">
        <f>COUNTIF($C$2:$H$822,"杉永政信")</f>
        <v>106</v>
      </c>
      <c r="O11" s="10">
        <f t="shared" si="0"/>
        <v>106</v>
      </c>
      <c r="P11" s="24"/>
      <c r="Q11" s="10">
        <f>COUNTIF($C$2:$C$822,"杉永政信")</f>
        <v>26</v>
      </c>
      <c r="R11" s="10">
        <f>COUNTIF($D$2:$D$822,"杉永政信")</f>
        <v>27</v>
      </c>
      <c r="S11" s="10">
        <f>COUNTIF($E$2:$E$822,"杉永政信")</f>
        <v>26</v>
      </c>
      <c r="T11" s="10">
        <f>COUNTIF($F$2:$F$822,"杉永政信")</f>
        <v>27</v>
      </c>
      <c r="U11" s="10">
        <f>COUNTIF($G$2:$G$822,"杉永政信")</f>
        <v>0</v>
      </c>
      <c r="V11" s="10">
        <f>COUNTIF($H$2:$H$822,"杉永政信")</f>
        <v>0</v>
      </c>
    </row>
    <row r="12" spans="1:24" ht="18" customHeight="1">
      <c r="A12" s="4">
        <v>11</v>
      </c>
      <c r="B12" s="35">
        <v>36618</v>
      </c>
      <c r="C12" s="36" t="s">
        <v>168</v>
      </c>
      <c r="D12" s="36" t="s">
        <v>175</v>
      </c>
      <c r="E12" s="36" t="s">
        <v>46</v>
      </c>
      <c r="F12" s="36" t="s">
        <v>49</v>
      </c>
      <c r="G12" s="21"/>
      <c r="H12" s="21"/>
      <c r="I12" s="21" t="s">
        <v>20</v>
      </c>
      <c r="J12" s="21" t="s">
        <v>14</v>
      </c>
      <c r="L12" s="4">
        <v>10</v>
      </c>
      <c r="M12" s="36" t="s">
        <v>80</v>
      </c>
      <c r="N12" s="10">
        <f>COUNTIF($C$2:$H$822,"眞鍋勝已")</f>
        <v>104</v>
      </c>
      <c r="O12" s="10">
        <f t="shared" si="0"/>
        <v>104</v>
      </c>
      <c r="P12" s="24"/>
      <c r="Q12" s="10">
        <f>COUNTIF($C$2:$C$822,"眞鍋勝已")</f>
        <v>25</v>
      </c>
      <c r="R12" s="10">
        <f>COUNTIF($D$2:$D$822,"眞鍋勝已")</f>
        <v>24</v>
      </c>
      <c r="S12" s="10">
        <f>COUNTIF($E$2:$E$822,"眞鍋勝已")</f>
        <v>27</v>
      </c>
      <c r="T12" s="10">
        <f>COUNTIF($F$2:$F$822,"眞鍋勝已")</f>
        <v>28</v>
      </c>
      <c r="U12" s="10">
        <f>COUNTIF($G$2:$G$822,"眞鍋勝已")</f>
        <v>0</v>
      </c>
      <c r="V12" s="10">
        <f>COUNTIF($H$2:$H$822,"眞鍋勝已")</f>
        <v>0</v>
      </c>
    </row>
    <row r="13" spans="1:24" ht="18" customHeight="1">
      <c r="A13" s="4">
        <v>12</v>
      </c>
      <c r="B13" s="35">
        <v>36618</v>
      </c>
      <c r="C13" s="36" t="s">
        <v>131</v>
      </c>
      <c r="D13" s="36" t="s">
        <v>29</v>
      </c>
      <c r="E13" s="36" t="s">
        <v>12</v>
      </c>
      <c r="F13" s="36" t="s">
        <v>213</v>
      </c>
      <c r="G13" s="21"/>
      <c r="H13" s="21"/>
      <c r="I13" s="21" t="s">
        <v>32</v>
      </c>
      <c r="J13" s="21" t="s">
        <v>31</v>
      </c>
      <c r="L13" s="4">
        <v>11</v>
      </c>
      <c r="M13" s="36" t="s">
        <v>67</v>
      </c>
      <c r="N13" s="10">
        <f>COUNTIF($C$2:$H$822,"橘髙淳")</f>
        <v>99</v>
      </c>
      <c r="O13" s="10">
        <f t="shared" si="0"/>
        <v>99</v>
      </c>
      <c r="P13" s="24"/>
      <c r="Q13" s="10">
        <f>COUNTIF($C$2:$C$822,"橘髙淳")</f>
        <v>28</v>
      </c>
      <c r="R13" s="10">
        <f>COUNTIF($D$2:$D$822,"橘髙淳")</f>
        <v>23</v>
      </c>
      <c r="S13" s="10">
        <f>COUNTIF($E$2:$E$822,"橘髙淳")</f>
        <v>24</v>
      </c>
      <c r="T13" s="10">
        <f>COUNTIF($F$2:$F$822,"橘髙淳")</f>
        <v>24</v>
      </c>
      <c r="U13" s="10">
        <f>COUNTIF($G$2:$G$822,"橘髙淳")</f>
        <v>0</v>
      </c>
      <c r="V13" s="10">
        <f>COUNTIF($H$2:$H$822,"橘髙淳")</f>
        <v>0</v>
      </c>
    </row>
    <row r="14" spans="1:24" ht="18" customHeight="1">
      <c r="A14" s="4">
        <v>13</v>
      </c>
      <c r="B14" s="35">
        <v>36618</v>
      </c>
      <c r="C14" s="36" t="s">
        <v>142</v>
      </c>
      <c r="D14" s="36" t="s">
        <v>214</v>
      </c>
      <c r="E14" s="36" t="s">
        <v>23</v>
      </c>
      <c r="F14" s="36" t="s">
        <v>173</v>
      </c>
      <c r="G14" s="21"/>
      <c r="H14" s="21"/>
      <c r="I14" s="21" t="s">
        <v>228</v>
      </c>
      <c r="J14" s="21" t="s">
        <v>8</v>
      </c>
      <c r="L14" s="4">
        <v>12</v>
      </c>
      <c r="M14" s="21" t="s">
        <v>223</v>
      </c>
      <c r="N14" s="10">
        <f>COUNTIF($C$2:$H$822,"渡真利克則")</f>
        <v>68</v>
      </c>
      <c r="O14" s="10">
        <f t="shared" si="0"/>
        <v>68</v>
      </c>
      <c r="P14" s="24"/>
      <c r="Q14" s="10">
        <f>COUNTIF($C$2:$C$822,"渡真利克則")</f>
        <v>18</v>
      </c>
      <c r="R14" s="10">
        <f>COUNTIF($D$2:$D$822,"渡真利克則")</f>
        <v>14</v>
      </c>
      <c r="S14" s="10">
        <f>COUNTIF($E$2:$E$822,"渡真利克則")</f>
        <v>17</v>
      </c>
      <c r="T14" s="10">
        <f>COUNTIF($F$2:$F$822,"渡真利克則")</f>
        <v>19</v>
      </c>
      <c r="U14" s="10">
        <f>COUNTIF($G$2:$G$822,"渡真利克則")</f>
        <v>0</v>
      </c>
      <c r="V14" s="10">
        <f>COUNTIF($H$2:$H$822,"渡真利克則")</f>
        <v>0</v>
      </c>
    </row>
    <row r="15" spans="1:24" ht="18" customHeight="1">
      <c r="A15" s="4">
        <v>14</v>
      </c>
      <c r="B15" s="35">
        <v>36618</v>
      </c>
      <c r="C15" s="36" t="s">
        <v>146</v>
      </c>
      <c r="D15" s="36" t="s">
        <v>185</v>
      </c>
      <c r="E15" s="36" t="s">
        <v>182</v>
      </c>
      <c r="F15" s="36" t="s">
        <v>161</v>
      </c>
      <c r="G15" s="21"/>
      <c r="H15" s="21"/>
      <c r="I15" s="21" t="s">
        <v>26</v>
      </c>
      <c r="J15" s="21" t="s">
        <v>227</v>
      </c>
      <c r="L15" s="4">
        <v>13</v>
      </c>
      <c r="M15" s="36" t="s">
        <v>78</v>
      </c>
      <c r="N15" s="10">
        <f>COUNTIF($C$2:$H$822,"西本欣司")</f>
        <v>67</v>
      </c>
      <c r="O15" s="10">
        <f t="shared" si="0"/>
        <v>67</v>
      </c>
      <c r="P15" s="24"/>
      <c r="Q15" s="10">
        <f>COUNTIF($C$2:$C$822,"西本欣司")</f>
        <v>17</v>
      </c>
      <c r="R15" s="10">
        <f>COUNTIF($D$2:$D$822,"西本欣司")</f>
        <v>19</v>
      </c>
      <c r="S15" s="10">
        <f>COUNTIF($E$2:$E$822,"西本欣司")</f>
        <v>16</v>
      </c>
      <c r="T15" s="10">
        <f>COUNTIF($F$2:$F$822,"西本欣司")</f>
        <v>15</v>
      </c>
      <c r="U15" s="10">
        <f>COUNTIF($G$2:$G$822,"西本欣司")</f>
        <v>0</v>
      </c>
      <c r="V15" s="10">
        <f>COUNTIF($H$2:$H$822,"西本欣司")</f>
        <v>0</v>
      </c>
    </row>
    <row r="16" spans="1:24" ht="18" customHeight="1">
      <c r="A16" s="4">
        <v>15</v>
      </c>
      <c r="B16" s="35">
        <v>36618</v>
      </c>
      <c r="C16" s="36" t="s">
        <v>16</v>
      </c>
      <c r="D16" s="36" t="s">
        <v>163</v>
      </c>
      <c r="E16" s="36" t="s">
        <v>6</v>
      </c>
      <c r="F16" s="36" t="s">
        <v>10</v>
      </c>
      <c r="G16" s="21"/>
      <c r="H16" s="21"/>
      <c r="I16" s="21" t="s">
        <v>37</v>
      </c>
      <c r="J16" s="21" t="s">
        <v>19</v>
      </c>
      <c r="L16" s="4">
        <v>14</v>
      </c>
      <c r="M16" s="34" t="s">
        <v>145</v>
      </c>
      <c r="N16" s="10">
        <f>COUNTIF($C$2:$H$822,"渡田均")</f>
        <v>66</v>
      </c>
      <c r="O16" s="10">
        <f t="shared" si="0"/>
        <v>66</v>
      </c>
      <c r="P16" s="24"/>
      <c r="Q16" s="10">
        <f>COUNTIF($C$2:$C$822,"渡田均")</f>
        <v>15</v>
      </c>
      <c r="R16" s="10">
        <f>COUNTIF($D$2:$D$822,"渡田均")</f>
        <v>17</v>
      </c>
      <c r="S16" s="10">
        <f>COUNTIF($E$2:$E$822,"渡田均")</f>
        <v>17</v>
      </c>
      <c r="T16" s="10">
        <f>COUNTIF($F$2:$F$822,"渡田均")</f>
        <v>17</v>
      </c>
      <c r="U16" s="10">
        <f>COUNTIF($G$2:$G$822,"渡田均")</f>
        <v>0</v>
      </c>
      <c r="V16" s="10">
        <f>COUNTIF($H$2:$H$822,"渡田均")</f>
        <v>0</v>
      </c>
    </row>
    <row r="17" spans="1:22" ht="18" customHeight="1">
      <c r="A17" s="4">
        <v>16</v>
      </c>
      <c r="B17" s="35">
        <v>36620</v>
      </c>
      <c r="C17" s="36" t="s">
        <v>4</v>
      </c>
      <c r="D17" s="36" t="s">
        <v>218</v>
      </c>
      <c r="E17" s="36" t="s">
        <v>166</v>
      </c>
      <c r="F17" s="36" t="s">
        <v>72</v>
      </c>
      <c r="G17" s="21"/>
      <c r="H17" s="21"/>
      <c r="I17" s="21" t="s">
        <v>20</v>
      </c>
      <c r="J17" s="21" t="s">
        <v>37</v>
      </c>
      <c r="L17" s="4">
        <v>15</v>
      </c>
      <c r="M17" s="36" t="s">
        <v>83</v>
      </c>
      <c r="N17" s="10">
        <f>COUNTIF($C$2:$H$822,"小林和公")</f>
        <v>63</v>
      </c>
      <c r="O17" s="10">
        <f t="shared" si="0"/>
        <v>63</v>
      </c>
      <c r="P17" s="24"/>
      <c r="Q17" s="10">
        <f>COUNTIF($C$2:$C$822,"小林和公")</f>
        <v>15</v>
      </c>
      <c r="R17" s="10">
        <f>COUNTIF($D$2:$D$822,"小林和公")</f>
        <v>15</v>
      </c>
      <c r="S17" s="10">
        <f>COUNTIF($E$2:$E$822,"小林和公")</f>
        <v>17</v>
      </c>
      <c r="T17" s="10">
        <f>COUNTIF($F$2:$F$822,"小林和公")</f>
        <v>16</v>
      </c>
      <c r="U17" s="10">
        <f>COUNTIF($G$2:$G$822,"小林和公")</f>
        <v>0</v>
      </c>
      <c r="V17" s="10">
        <f>COUNTIF($H$2:$H$822,"小林和公")</f>
        <v>0</v>
      </c>
    </row>
    <row r="18" spans="1:22" ht="18" customHeight="1">
      <c r="A18" s="4">
        <v>17</v>
      </c>
      <c r="B18" s="35">
        <v>36620</v>
      </c>
      <c r="C18" s="36" t="s">
        <v>49</v>
      </c>
      <c r="D18" s="36" t="s">
        <v>168</v>
      </c>
      <c r="E18" s="36" t="s">
        <v>210</v>
      </c>
      <c r="F18" s="36" t="s">
        <v>46</v>
      </c>
      <c r="G18" s="21"/>
      <c r="H18" s="21"/>
      <c r="I18" s="21" t="s">
        <v>14</v>
      </c>
      <c r="J18" s="21" t="s">
        <v>38</v>
      </c>
      <c r="L18" s="4">
        <v>16</v>
      </c>
      <c r="M18" s="36" t="s">
        <v>79</v>
      </c>
      <c r="N18" s="10">
        <f>COUNTIF($C$2:$H$822,"有隅昭二")</f>
        <v>59</v>
      </c>
      <c r="O18" s="10">
        <f t="shared" si="0"/>
        <v>59</v>
      </c>
      <c r="P18" s="24"/>
      <c r="Q18" s="10">
        <f>COUNTIF($C$2:$C$822,"有隅昭二")</f>
        <v>12</v>
      </c>
      <c r="R18" s="10">
        <f>COUNTIF($D$2:$D$822,"有隅昭二")</f>
        <v>21</v>
      </c>
      <c r="S18" s="10">
        <f>COUNTIF($E$2:$E$822,"有隅昭二")</f>
        <v>13</v>
      </c>
      <c r="T18" s="10">
        <f>COUNTIF($F$2:$F$822,"有隅昭二")</f>
        <v>13</v>
      </c>
      <c r="U18" s="10">
        <f>COUNTIF($G$2:$G$822,"有隅昭二")</f>
        <v>0</v>
      </c>
      <c r="V18" s="10">
        <f>COUNTIF($H$2:$H$822,"有隅昭二")</f>
        <v>0</v>
      </c>
    </row>
    <row r="19" spans="1:22" ht="18" customHeight="1">
      <c r="A19" s="4">
        <v>18</v>
      </c>
      <c r="B19" s="35">
        <v>36620</v>
      </c>
      <c r="C19" s="36" t="s">
        <v>10</v>
      </c>
      <c r="D19" s="36" t="s">
        <v>6</v>
      </c>
      <c r="E19" s="36" t="s">
        <v>144</v>
      </c>
      <c r="F19" s="36" t="s">
        <v>163</v>
      </c>
      <c r="G19" s="21"/>
      <c r="H19" s="21"/>
      <c r="I19" s="21" t="s">
        <v>19</v>
      </c>
      <c r="J19" s="21" t="s">
        <v>13</v>
      </c>
      <c r="L19" s="4">
        <v>17</v>
      </c>
      <c r="M19" s="36" t="s">
        <v>84</v>
      </c>
      <c r="N19" s="10">
        <f>COUNTIF($C$2:$H$822,"本田英志")</f>
        <v>58</v>
      </c>
      <c r="O19" s="10">
        <f t="shared" si="0"/>
        <v>58</v>
      </c>
      <c r="P19" s="24"/>
      <c r="Q19" s="10">
        <f>COUNTIF($C$2:$C$822,"本田英志")</f>
        <v>12</v>
      </c>
      <c r="R19" s="10">
        <f>COUNTIF($D$2:$D$822,"本田英志")</f>
        <v>16</v>
      </c>
      <c r="S19" s="10">
        <f>COUNTIF($E$2:$E$822,"本田英志")</f>
        <v>17</v>
      </c>
      <c r="T19" s="10">
        <f>COUNTIF($F$2:$F$822,"本田英志")</f>
        <v>13</v>
      </c>
      <c r="U19" s="10">
        <f>COUNTIF($G$2:$G$822,"本田英志")</f>
        <v>0</v>
      </c>
      <c r="V19" s="10">
        <f>COUNTIF($H$2:$H$822,"本田英志")</f>
        <v>0</v>
      </c>
    </row>
    <row r="20" spans="1:22" ht="18" customHeight="1">
      <c r="A20" s="4">
        <v>19</v>
      </c>
      <c r="B20" s="35">
        <v>36620</v>
      </c>
      <c r="C20" s="36" t="s">
        <v>29</v>
      </c>
      <c r="D20" s="36" t="s">
        <v>179</v>
      </c>
      <c r="E20" s="36" t="s">
        <v>148</v>
      </c>
      <c r="F20" s="36" t="s">
        <v>238</v>
      </c>
      <c r="G20" s="21"/>
      <c r="H20" s="21"/>
      <c r="I20" s="21" t="s">
        <v>8</v>
      </c>
      <c r="J20" s="21" t="s">
        <v>32</v>
      </c>
      <c r="L20" s="4">
        <v>18</v>
      </c>
      <c r="M20" s="36" t="s">
        <v>85</v>
      </c>
      <c r="N20" s="10">
        <f>COUNTIF($C$2:$H$822,"吉本文弘")</f>
        <v>40</v>
      </c>
      <c r="O20" s="10">
        <f t="shared" si="0"/>
        <v>40</v>
      </c>
      <c r="P20" s="24"/>
      <c r="Q20" s="10">
        <f>COUNTIF($C$2:$C$822,"吉本文弘")</f>
        <v>10</v>
      </c>
      <c r="R20" s="10">
        <f>COUNTIF($D$2:$D$822,"吉本文弘")</f>
        <v>10</v>
      </c>
      <c r="S20" s="10">
        <f>COUNTIF($E$2:$E$822,"吉本文弘")</f>
        <v>11</v>
      </c>
      <c r="T20" s="10">
        <f>COUNTIF($F$2:$F$822,"吉本文弘")</f>
        <v>9</v>
      </c>
      <c r="U20" s="10">
        <f>COUNTIF($G$2:$G$822,"吉本文弘")</f>
        <v>0</v>
      </c>
      <c r="V20" s="10">
        <f>COUNTIF($H$2:$H$822,"吉本文弘")</f>
        <v>0</v>
      </c>
    </row>
    <row r="21" spans="1:22" ht="18" customHeight="1">
      <c r="A21" s="4">
        <v>20</v>
      </c>
      <c r="B21" s="35">
        <v>36620</v>
      </c>
      <c r="C21" s="36" t="s">
        <v>185</v>
      </c>
      <c r="D21" s="36" t="s">
        <v>153</v>
      </c>
      <c r="E21" s="36" t="s">
        <v>214</v>
      </c>
      <c r="F21" s="36" t="s">
        <v>146</v>
      </c>
      <c r="G21" s="21"/>
      <c r="H21" s="21"/>
      <c r="I21" s="21" t="s">
        <v>227</v>
      </c>
      <c r="J21" s="21" t="s">
        <v>228</v>
      </c>
      <c r="L21" s="4">
        <v>19</v>
      </c>
      <c r="M21" s="21" t="s">
        <v>245</v>
      </c>
      <c r="N21" s="10">
        <f>COUNTIF($C$2:$H$822,"酒井猛寿")</f>
        <v>26</v>
      </c>
      <c r="O21" s="10">
        <f t="shared" si="0"/>
        <v>26</v>
      </c>
      <c r="P21" s="24"/>
      <c r="Q21" s="10">
        <f>COUNTIF($C$2:$C$822,"酒井猛寿")</f>
        <v>2</v>
      </c>
      <c r="R21" s="10">
        <f>COUNTIF($D$2:$D$822,"酒井猛寿")</f>
        <v>10</v>
      </c>
      <c r="S21" s="10">
        <f>COUNTIF($E$2:$E$822,"酒井猛寿")</f>
        <v>10</v>
      </c>
      <c r="T21" s="10">
        <f>COUNTIF($F$2:$F$822,"酒井猛寿")</f>
        <v>4</v>
      </c>
      <c r="U21" s="10">
        <f>COUNTIF($G$2:$G$822,"酒井猛寿")</f>
        <v>0</v>
      </c>
      <c r="V21" s="10">
        <f>COUNTIF($H$2:$H$822,"酒井猛寿")</f>
        <v>0</v>
      </c>
    </row>
    <row r="22" spans="1:22" ht="18" customHeight="1">
      <c r="A22" s="4">
        <v>21</v>
      </c>
      <c r="B22" s="35">
        <v>36620</v>
      </c>
      <c r="C22" s="36" t="s">
        <v>12</v>
      </c>
      <c r="D22" s="36" t="s">
        <v>161</v>
      </c>
      <c r="E22" s="36" t="s">
        <v>213</v>
      </c>
      <c r="F22" s="36" t="s">
        <v>131</v>
      </c>
      <c r="G22" s="21"/>
      <c r="H22" s="21"/>
      <c r="I22" s="21" t="s">
        <v>31</v>
      </c>
      <c r="J22" s="21" t="s">
        <v>26</v>
      </c>
      <c r="L22" s="4">
        <v>20</v>
      </c>
      <c r="M22" s="36" t="s">
        <v>86</v>
      </c>
      <c r="N22" s="10">
        <f>COUNTIF($C$2:$H$822,"敷田直人")</f>
        <v>0</v>
      </c>
      <c r="O22" s="10">
        <f t="shared" si="0"/>
        <v>0</v>
      </c>
      <c r="P22" s="24"/>
      <c r="Q22" s="10">
        <f>COUNTIF($C$2:$C$822,"敷田直人")</f>
        <v>0</v>
      </c>
      <c r="R22" s="10">
        <f>COUNTIF($D$2:$D$822,"敷田直人")</f>
        <v>0</v>
      </c>
      <c r="S22" s="10">
        <f>COUNTIF($E$2:$E$822,"敷田直人")</f>
        <v>0</v>
      </c>
      <c r="T22" s="10">
        <f>COUNTIF($F$2:$F$822,"敷田直人")</f>
        <v>0</v>
      </c>
      <c r="U22" s="10">
        <f>COUNTIF($G$2:$G$822,"敷田直人")</f>
        <v>0</v>
      </c>
      <c r="V22" s="10">
        <f>COUNTIF($H$2:$H$822,"敷田直人")</f>
        <v>0</v>
      </c>
    </row>
    <row r="23" spans="1:22" ht="18" customHeight="1">
      <c r="A23" s="4">
        <v>22</v>
      </c>
      <c r="B23" s="35">
        <v>36621</v>
      </c>
      <c r="C23" s="36" t="s">
        <v>72</v>
      </c>
      <c r="D23" s="36" t="s">
        <v>35</v>
      </c>
      <c r="E23" s="36" t="s">
        <v>218</v>
      </c>
      <c r="F23" s="36" t="s">
        <v>166</v>
      </c>
      <c r="G23" s="21"/>
      <c r="H23" s="21"/>
      <c r="I23" s="21" t="s">
        <v>20</v>
      </c>
      <c r="J23" s="21" t="s">
        <v>37</v>
      </c>
      <c r="L23" s="4">
        <v>21</v>
      </c>
      <c r="M23" s="36" t="s">
        <v>88</v>
      </c>
      <c r="N23" s="10">
        <f>COUNTIF($C$2:$H$822,"木内九二生")</f>
        <v>0</v>
      </c>
      <c r="O23" s="10">
        <f t="shared" si="0"/>
        <v>0</v>
      </c>
      <c r="P23" s="24"/>
      <c r="Q23" s="10">
        <f>COUNTIF($C$2:$C$822,"木内九二生")</f>
        <v>0</v>
      </c>
      <c r="R23" s="10">
        <f>COUNTIF($D$2:$D$822,"木内九二生")</f>
        <v>0</v>
      </c>
      <c r="S23" s="10">
        <f>COUNTIF($E$2:$E$822,"木内九二生")</f>
        <v>0</v>
      </c>
      <c r="T23" s="10">
        <f>COUNTIF($F$2:$F$822,"木内九二生")</f>
        <v>0</v>
      </c>
      <c r="U23" s="10">
        <f>COUNTIF($G$2:$G$822,"木内九二生")</f>
        <v>0</v>
      </c>
      <c r="V23" s="10">
        <f>COUNTIF($H$2:$H$822,"木内九二生")</f>
        <v>0</v>
      </c>
    </row>
    <row r="24" spans="1:22" ht="18" customHeight="1">
      <c r="A24" s="4">
        <v>23</v>
      </c>
      <c r="B24" s="35">
        <v>36621</v>
      </c>
      <c r="C24" s="36" t="s">
        <v>213</v>
      </c>
      <c r="D24" s="36" t="s">
        <v>131</v>
      </c>
      <c r="E24" s="36" t="s">
        <v>161</v>
      </c>
      <c r="F24" s="36" t="s">
        <v>211</v>
      </c>
      <c r="G24" s="21"/>
      <c r="H24" s="21"/>
      <c r="I24" s="21" t="s">
        <v>31</v>
      </c>
      <c r="J24" s="21" t="s">
        <v>26</v>
      </c>
      <c r="L24" s="4">
        <v>22</v>
      </c>
      <c r="M24" s="36" t="s">
        <v>89</v>
      </c>
      <c r="N24" s="10">
        <f>COUNTIF($C$2:$H$822,"嶋田哲也")</f>
        <v>0</v>
      </c>
      <c r="O24" s="10">
        <f t="shared" si="0"/>
        <v>0</v>
      </c>
      <c r="P24" s="24"/>
      <c r="Q24" s="10">
        <f>COUNTIF($C$2:$C$822,"嶋田哲也")</f>
        <v>0</v>
      </c>
      <c r="R24" s="10">
        <f>COUNTIF($D$2:$D$822,"嶋田哲也")</f>
        <v>0</v>
      </c>
      <c r="S24" s="10">
        <f>COUNTIF($E$2:$E$822,"嶋田哲也")</f>
        <v>0</v>
      </c>
      <c r="T24" s="10">
        <f>COUNTIF($F$2:$F$822,"嶋田哲也")</f>
        <v>0</v>
      </c>
      <c r="U24" s="10">
        <f>COUNTIF($G$2:$G$822,"嶋田哲也")</f>
        <v>0</v>
      </c>
      <c r="V24" s="10">
        <f>COUNTIF($H$2:$H$822,"嶋田哲也")</f>
        <v>0</v>
      </c>
    </row>
    <row r="25" spans="1:22" ht="18" customHeight="1">
      <c r="A25" s="4">
        <v>24</v>
      </c>
      <c r="B25" s="35">
        <v>36621</v>
      </c>
      <c r="C25" s="36" t="s">
        <v>173</v>
      </c>
      <c r="D25" s="36" t="s">
        <v>47</v>
      </c>
      <c r="E25" s="36" t="s">
        <v>182</v>
      </c>
      <c r="F25" s="36" t="s">
        <v>142</v>
      </c>
      <c r="G25" s="21"/>
      <c r="H25" s="21"/>
      <c r="I25" s="21" t="s">
        <v>227</v>
      </c>
      <c r="J25" s="21" t="s">
        <v>228</v>
      </c>
      <c r="L25" s="4">
        <v>23</v>
      </c>
      <c r="M25" s="36" t="s">
        <v>93</v>
      </c>
      <c r="N25" s="10">
        <f>COUNTIF($C$2:$H$822,"名幸一明")</f>
        <v>0</v>
      </c>
      <c r="O25" s="10">
        <f t="shared" si="0"/>
        <v>0</v>
      </c>
      <c r="P25" s="24"/>
      <c r="Q25" s="10">
        <f>COUNTIF($C$2:$C$822,"名幸一明")</f>
        <v>0</v>
      </c>
      <c r="R25" s="10">
        <f>COUNTIF($D$2:$D$822,"名幸一明")</f>
        <v>0</v>
      </c>
      <c r="S25" s="10">
        <f>COUNTIF($E$2:$E$822,"名幸一明")</f>
        <v>0</v>
      </c>
      <c r="T25" s="10">
        <f>COUNTIF($F$2:$F$822,"名幸一明")</f>
        <v>0</v>
      </c>
      <c r="U25" s="10">
        <f>COUNTIF($G$2:$G$822,"名幸一明")</f>
        <v>0</v>
      </c>
      <c r="V25" s="10">
        <f>COUNTIF($H$2:$H$822,"名幸一明")</f>
        <v>0</v>
      </c>
    </row>
    <row r="26" spans="1:22" ht="18" customHeight="1">
      <c r="A26" s="4">
        <v>25</v>
      </c>
      <c r="B26" s="35">
        <v>36621</v>
      </c>
      <c r="C26" s="36" t="s">
        <v>6</v>
      </c>
      <c r="D26" s="36" t="s">
        <v>144</v>
      </c>
      <c r="E26" s="36" t="s">
        <v>163</v>
      </c>
      <c r="F26" s="36" t="s">
        <v>175</v>
      </c>
      <c r="G26" s="21"/>
      <c r="H26" s="21"/>
      <c r="I26" s="21" t="s">
        <v>19</v>
      </c>
      <c r="J26" s="21" t="s">
        <v>13</v>
      </c>
      <c r="L26" s="4">
        <v>24</v>
      </c>
      <c r="M26" s="36" t="s">
        <v>54</v>
      </c>
      <c r="N26" s="10">
        <f>COUNTIF($C$2:$H$822,"土山剛弘")</f>
        <v>0</v>
      </c>
      <c r="O26" s="10">
        <f t="shared" si="0"/>
        <v>0</v>
      </c>
      <c r="P26" s="24"/>
      <c r="Q26" s="10">
        <f>COUNTIF($C$2:$C$822,"土山剛弘")</f>
        <v>0</v>
      </c>
      <c r="R26" s="10">
        <f>COUNTIF($D$2:$D$822,"土山剛弘")</f>
        <v>0</v>
      </c>
      <c r="S26" s="10">
        <f>COUNTIF($E$2:$E$822,"土山剛弘")</f>
        <v>0</v>
      </c>
      <c r="T26" s="10">
        <f>COUNTIF($F$2:$F$822,"土山剛弘")</f>
        <v>0</v>
      </c>
      <c r="U26" s="10">
        <f>COUNTIF($G$2:$G$822,"土山剛弘")</f>
        <v>0</v>
      </c>
      <c r="V26" s="10">
        <f>COUNTIF($H$2:$H$822,"土山剛弘")</f>
        <v>0</v>
      </c>
    </row>
    <row r="27" spans="1:22" ht="18" customHeight="1">
      <c r="A27" s="4">
        <v>26</v>
      </c>
      <c r="B27" s="35">
        <v>36622</v>
      </c>
      <c r="C27" s="36" t="s">
        <v>166</v>
      </c>
      <c r="D27" s="36" t="s">
        <v>4</v>
      </c>
      <c r="E27" s="36" t="s">
        <v>35</v>
      </c>
      <c r="F27" s="36" t="s">
        <v>218</v>
      </c>
      <c r="G27" s="21"/>
      <c r="H27" s="21"/>
      <c r="I27" s="21" t="s">
        <v>20</v>
      </c>
      <c r="J27" s="21" t="s">
        <v>37</v>
      </c>
      <c r="L27" s="4">
        <v>25</v>
      </c>
      <c r="M27" s="36" t="s">
        <v>95</v>
      </c>
      <c r="N27" s="10">
        <f>COUNTIF($C$2:$H$822,"深谷篤")</f>
        <v>0</v>
      </c>
      <c r="O27" s="10">
        <f t="shared" si="0"/>
        <v>0</v>
      </c>
      <c r="P27" s="24"/>
      <c r="Q27" s="10">
        <f>COUNTIF($C$2:$C$822,"深谷篤")</f>
        <v>0</v>
      </c>
      <c r="R27" s="10">
        <f>COUNTIF($D$2:$D$822,"深谷篤")</f>
        <v>0</v>
      </c>
      <c r="S27" s="10">
        <f>COUNTIF($E$2:$E$822,"深谷篤")</f>
        <v>0</v>
      </c>
      <c r="T27" s="10">
        <f>COUNTIF($F$2:$F$822,"深谷篤")</f>
        <v>0</v>
      </c>
      <c r="U27" s="10">
        <f>COUNTIF($G$2:$G$822,"深谷篤")</f>
        <v>0</v>
      </c>
      <c r="V27" s="10">
        <f>COUNTIF($H$2:$H$822,"深谷篤")</f>
        <v>0</v>
      </c>
    </row>
    <row r="28" spans="1:22" ht="18" customHeight="1">
      <c r="A28" s="4">
        <v>27</v>
      </c>
      <c r="B28" s="35">
        <v>36622</v>
      </c>
      <c r="C28" s="36" t="s">
        <v>179</v>
      </c>
      <c r="D28" s="36" t="s">
        <v>186</v>
      </c>
      <c r="E28" s="36" t="s">
        <v>29</v>
      </c>
      <c r="F28" s="36" t="s">
        <v>148</v>
      </c>
      <c r="G28" s="21"/>
      <c r="H28" s="21"/>
      <c r="I28" s="21" t="s">
        <v>8</v>
      </c>
      <c r="J28" s="21" t="s">
        <v>32</v>
      </c>
      <c r="L28" s="4">
        <v>26</v>
      </c>
      <c r="M28" s="21" t="s">
        <v>232</v>
      </c>
      <c r="N28" s="10">
        <f>COUNTIF($C$2:$H$822,"根本昌敏")</f>
        <v>0</v>
      </c>
      <c r="O28" s="10">
        <f t="shared" si="0"/>
        <v>0</v>
      </c>
      <c r="P28" s="10"/>
      <c r="Q28" s="10">
        <f>COUNTIF($C$2:$C$822,"根本昌敏")</f>
        <v>0</v>
      </c>
      <c r="R28" s="10">
        <f>COUNTIF($D$2:$D$822,"根本昌敏")</f>
        <v>0</v>
      </c>
      <c r="S28" s="10">
        <f>COUNTIF($E$2:$E$822,"根本昌敏")</f>
        <v>0</v>
      </c>
      <c r="T28" s="10">
        <f>COUNTIF($F$2:$F$822,"根本昌敏")</f>
        <v>0</v>
      </c>
      <c r="U28" s="10">
        <f>COUNTIF($G$2:$G$822,"根本昌敏")</f>
        <v>0</v>
      </c>
      <c r="V28" s="10">
        <f>COUNTIF($H$2:$H$822,"根本昌敏")</f>
        <v>0</v>
      </c>
    </row>
    <row r="29" spans="1:22" ht="18" customHeight="1">
      <c r="A29" s="4">
        <v>28</v>
      </c>
      <c r="B29" s="35">
        <v>36622</v>
      </c>
      <c r="C29" s="36" t="s">
        <v>211</v>
      </c>
      <c r="D29" s="36" t="s">
        <v>12</v>
      </c>
      <c r="E29" s="36" t="s">
        <v>131</v>
      </c>
      <c r="F29" s="36" t="s">
        <v>161</v>
      </c>
      <c r="G29" s="21"/>
      <c r="H29" s="21"/>
      <c r="I29" s="21" t="s">
        <v>31</v>
      </c>
      <c r="J29" s="21" t="s">
        <v>26</v>
      </c>
      <c r="L29" s="4">
        <v>27</v>
      </c>
      <c r="M29" s="21" t="s">
        <v>234</v>
      </c>
      <c r="N29" s="10">
        <f>COUNTIF($C$2:$H$822,"濱野太郎")</f>
        <v>0</v>
      </c>
      <c r="O29" s="10">
        <f t="shared" si="0"/>
        <v>0</v>
      </c>
      <c r="P29" s="10"/>
      <c r="Q29" s="10">
        <f>COUNTIF($C$2:$C$822,"濱野太郎")</f>
        <v>0</v>
      </c>
      <c r="R29" s="10">
        <f>COUNTIF($D$2:$D$822,"濱野太郎")</f>
        <v>0</v>
      </c>
      <c r="S29" s="10">
        <f>COUNTIF($E$2:$E$822,"濱野太郎")</f>
        <v>0</v>
      </c>
      <c r="T29" s="10">
        <f>COUNTIF($F$2:$F$822,"濱野太郎")</f>
        <v>0</v>
      </c>
      <c r="U29" s="10">
        <f>COUNTIF($G$2:$G$822,"濱野太郎")</f>
        <v>0</v>
      </c>
      <c r="V29" s="10">
        <f>COUNTIF($H$2:$H$822,"濱野太郎")</f>
        <v>0</v>
      </c>
    </row>
    <row r="30" spans="1:22" ht="18" customHeight="1">
      <c r="A30" s="4">
        <v>29</v>
      </c>
      <c r="B30" s="35">
        <v>36622</v>
      </c>
      <c r="C30" s="36" t="s">
        <v>175</v>
      </c>
      <c r="D30" s="36" t="s">
        <v>10</v>
      </c>
      <c r="E30" s="36" t="s">
        <v>144</v>
      </c>
      <c r="F30" s="36" t="s">
        <v>163</v>
      </c>
      <c r="G30" s="21"/>
      <c r="H30" s="21"/>
      <c r="I30" s="21" t="s">
        <v>19</v>
      </c>
      <c r="J30" s="21" t="s">
        <v>13</v>
      </c>
      <c r="L30" s="4">
        <v>28</v>
      </c>
      <c r="M30" s="21" t="s">
        <v>127</v>
      </c>
      <c r="N30" s="10">
        <f>SUM(N3:N29)</f>
        <v>1655</v>
      </c>
      <c r="O30" s="10">
        <f t="shared" ref="O30:V30" si="1">SUM(O3:O29)</f>
        <v>1655</v>
      </c>
      <c r="P30" s="10"/>
      <c r="Q30" s="10">
        <f t="shared" si="1"/>
        <v>411</v>
      </c>
      <c r="R30" s="10">
        <f t="shared" si="1"/>
        <v>412</v>
      </c>
      <c r="S30" s="10">
        <f t="shared" si="1"/>
        <v>411</v>
      </c>
      <c r="T30" s="10">
        <f t="shared" si="1"/>
        <v>412</v>
      </c>
      <c r="U30" s="10">
        <f t="shared" si="1"/>
        <v>4</v>
      </c>
      <c r="V30" s="10">
        <f t="shared" si="1"/>
        <v>5</v>
      </c>
    </row>
    <row r="31" spans="1:22" ht="18" customHeight="1">
      <c r="A31" s="4">
        <v>30</v>
      </c>
      <c r="B31" s="35">
        <v>36622</v>
      </c>
      <c r="C31" s="36" t="s">
        <v>210</v>
      </c>
      <c r="D31" s="36" t="s">
        <v>49</v>
      </c>
      <c r="E31" s="36" t="s">
        <v>16</v>
      </c>
      <c r="F31" s="36" t="s">
        <v>168</v>
      </c>
      <c r="G31" s="21"/>
      <c r="H31" s="21"/>
      <c r="I31" s="21" t="s">
        <v>14</v>
      </c>
      <c r="J31" s="21" t="s">
        <v>38</v>
      </c>
      <c r="N31" s="24"/>
      <c r="O31" s="24"/>
      <c r="P31" s="24"/>
      <c r="Q31" s="24"/>
      <c r="R31" s="24"/>
      <c r="S31" s="24"/>
      <c r="T31" s="24"/>
      <c r="U31" s="24"/>
      <c r="V31" s="24"/>
    </row>
    <row r="32" spans="1:22" ht="18" customHeight="1">
      <c r="A32" s="4">
        <v>31</v>
      </c>
      <c r="B32" s="35">
        <v>36622</v>
      </c>
      <c r="C32" s="36" t="s">
        <v>214</v>
      </c>
      <c r="D32" s="36" t="s">
        <v>50</v>
      </c>
      <c r="E32" s="36" t="s">
        <v>142</v>
      </c>
      <c r="F32" s="36" t="s">
        <v>23</v>
      </c>
      <c r="G32" s="21"/>
      <c r="H32" s="21"/>
      <c r="I32" s="21" t="s">
        <v>227</v>
      </c>
      <c r="J32" s="21" t="s">
        <v>228</v>
      </c>
      <c r="L32" s="108" t="s">
        <v>384</v>
      </c>
      <c r="M32" s="108"/>
      <c r="N32" s="108"/>
      <c r="O32" s="108"/>
      <c r="P32" s="108"/>
      <c r="Q32" s="108"/>
      <c r="R32" s="108"/>
      <c r="S32" s="108"/>
      <c r="T32" s="108"/>
      <c r="U32" s="108"/>
      <c r="V32" s="108"/>
    </row>
    <row r="33" spans="1:22" ht="18" customHeight="1">
      <c r="A33" s="4">
        <v>32</v>
      </c>
      <c r="B33" s="35">
        <v>36623</v>
      </c>
      <c r="C33" s="36" t="s">
        <v>182</v>
      </c>
      <c r="D33" s="36" t="s">
        <v>173</v>
      </c>
      <c r="E33" s="36" t="s">
        <v>153</v>
      </c>
      <c r="F33" s="36" t="s">
        <v>185</v>
      </c>
      <c r="G33" s="21"/>
      <c r="H33" s="21"/>
      <c r="I33" s="21" t="s">
        <v>228</v>
      </c>
      <c r="J33" s="21" t="s">
        <v>31</v>
      </c>
      <c r="L33" s="45">
        <v>1</v>
      </c>
      <c r="M33" s="31" t="s">
        <v>125</v>
      </c>
      <c r="N33" s="32" t="s">
        <v>127</v>
      </c>
      <c r="O33" s="32" t="s">
        <v>127</v>
      </c>
      <c r="P33" s="22"/>
      <c r="Q33" s="32" t="s">
        <v>68</v>
      </c>
      <c r="R33" s="32" t="s">
        <v>69</v>
      </c>
      <c r="S33" s="32" t="s">
        <v>70</v>
      </c>
      <c r="T33" s="32" t="s">
        <v>71</v>
      </c>
      <c r="U33" s="32" t="s">
        <v>128</v>
      </c>
      <c r="V33" s="32" t="s">
        <v>129</v>
      </c>
    </row>
    <row r="34" spans="1:22" ht="18" customHeight="1">
      <c r="A34" s="4">
        <v>33</v>
      </c>
      <c r="B34" s="35">
        <v>36623</v>
      </c>
      <c r="C34" s="36" t="s">
        <v>161</v>
      </c>
      <c r="D34" s="36" t="s">
        <v>178</v>
      </c>
      <c r="E34" s="36" t="s">
        <v>12</v>
      </c>
      <c r="F34" s="36" t="s">
        <v>213</v>
      </c>
      <c r="G34" s="21"/>
      <c r="H34" s="21"/>
      <c r="I34" s="21" t="s">
        <v>32</v>
      </c>
      <c r="J34" s="21" t="s">
        <v>26</v>
      </c>
      <c r="L34" s="4">
        <v>2</v>
      </c>
      <c r="M34" s="21" t="s">
        <v>235</v>
      </c>
      <c r="N34" s="10">
        <f>COUNTIF($C$2:$H$822,"橘修")</f>
        <v>111</v>
      </c>
      <c r="O34" s="10">
        <f t="shared" ref="O34:O61" si="2">SUM(Q34:V34)</f>
        <v>111</v>
      </c>
      <c r="P34" s="24"/>
      <c r="Q34" s="10">
        <f>COUNTIF($C$2:$C$822,"橘修")</f>
        <v>20</v>
      </c>
      <c r="R34" s="10">
        <f>COUNTIF($D$2:$D$822,"橘修")</f>
        <v>32</v>
      </c>
      <c r="S34" s="10">
        <f>COUNTIF($E$2:$E$822,"橘修")</f>
        <v>32</v>
      </c>
      <c r="T34" s="10">
        <f>COUNTIF($F$2:$F$822,"橘修")</f>
        <v>26</v>
      </c>
      <c r="U34" s="10">
        <f>COUNTIF($G$2:$G$822,"橘修")</f>
        <v>0</v>
      </c>
      <c r="V34" s="10">
        <f>COUNTIF($H$2:$H$822,"橘修")</f>
        <v>1</v>
      </c>
    </row>
    <row r="35" spans="1:22" ht="18" customHeight="1">
      <c r="A35" s="4">
        <v>34</v>
      </c>
      <c r="B35" s="35">
        <v>36623</v>
      </c>
      <c r="C35" s="36" t="s">
        <v>168</v>
      </c>
      <c r="D35" s="36" t="s">
        <v>46</v>
      </c>
      <c r="E35" s="36" t="s">
        <v>49</v>
      </c>
      <c r="F35" s="36" t="s">
        <v>16</v>
      </c>
      <c r="G35" s="21"/>
      <c r="H35" s="21"/>
      <c r="I35" s="21" t="s">
        <v>13</v>
      </c>
      <c r="J35" s="21" t="s">
        <v>20</v>
      </c>
      <c r="L35" s="45">
        <v>3</v>
      </c>
      <c r="M35" s="34" t="s">
        <v>139</v>
      </c>
      <c r="N35" s="10">
        <f>COUNTIF($C$2:$H$822,"中村稔")</f>
        <v>99</v>
      </c>
      <c r="O35" s="10">
        <f t="shared" si="2"/>
        <v>99</v>
      </c>
      <c r="P35" s="24"/>
      <c r="Q35" s="10">
        <f>COUNTIF($C$2:$C$822,"中村稔")</f>
        <v>24</v>
      </c>
      <c r="R35" s="10">
        <f>COUNTIF($D$2:$D$822,"中村稔")</f>
        <v>26</v>
      </c>
      <c r="S35" s="10">
        <f>COUNTIF($E$2:$E$822,"中村稔")</f>
        <v>23</v>
      </c>
      <c r="T35" s="10">
        <f>COUNTIF($F$2:$F$822,"中村稔")</f>
        <v>24</v>
      </c>
      <c r="U35" s="10">
        <f>COUNTIF($G$2:$G$822,"中村稔")</f>
        <v>1</v>
      </c>
      <c r="V35" s="10">
        <f>COUNTIF($H$2:$H$822,"中村稔")</f>
        <v>1</v>
      </c>
    </row>
    <row r="36" spans="1:22" ht="18" customHeight="1">
      <c r="A36" s="4">
        <v>35</v>
      </c>
      <c r="B36" s="37">
        <v>36623</v>
      </c>
      <c r="C36" s="34" t="s">
        <v>23</v>
      </c>
      <c r="D36" s="34" t="s">
        <v>142</v>
      </c>
      <c r="E36" s="34" t="s">
        <v>47</v>
      </c>
      <c r="F36" s="34" t="s">
        <v>229</v>
      </c>
      <c r="G36" s="21"/>
      <c r="H36" s="21"/>
      <c r="I36" s="21" t="s">
        <v>227</v>
      </c>
      <c r="J36" s="21" t="s">
        <v>8</v>
      </c>
      <c r="L36" s="4">
        <v>4</v>
      </c>
      <c r="M36" s="36" t="s">
        <v>87</v>
      </c>
      <c r="N36" s="10">
        <f>COUNTIF($C$2:$H$822,"栁田昌夫")</f>
        <v>88</v>
      </c>
      <c r="O36" s="10">
        <f t="shared" si="2"/>
        <v>88</v>
      </c>
      <c r="P36" s="24"/>
      <c r="Q36" s="10">
        <f>COUNTIF($C$2:$C$822,"栁田昌夫")</f>
        <v>24</v>
      </c>
      <c r="R36" s="10">
        <f>COUNTIF($D$2:$D$822,"栁田昌夫")</f>
        <v>23</v>
      </c>
      <c r="S36" s="10">
        <f>COUNTIF($E$2:$E$822,"栁田昌夫")</f>
        <v>23</v>
      </c>
      <c r="T36" s="10">
        <f>COUNTIF($F$2:$F$822,"栁田昌夫")</f>
        <v>18</v>
      </c>
      <c r="U36" s="10">
        <f>COUNTIF($G$2:$G$822,"栁田昌夫")</f>
        <v>0</v>
      </c>
      <c r="V36" s="10">
        <f>COUNTIF($H$2:$H$822,"栁田昌夫")</f>
        <v>0</v>
      </c>
    </row>
    <row r="37" spans="1:22" ht="18" customHeight="1">
      <c r="A37" s="4">
        <v>36</v>
      </c>
      <c r="B37" s="37">
        <v>36623</v>
      </c>
      <c r="C37" s="34" t="s">
        <v>218</v>
      </c>
      <c r="D37" s="34" t="s">
        <v>72</v>
      </c>
      <c r="E37" s="34" t="s">
        <v>4</v>
      </c>
      <c r="F37" s="34" t="s">
        <v>35</v>
      </c>
      <c r="G37" s="21"/>
      <c r="H37" s="21"/>
      <c r="I37" s="21" t="s">
        <v>19</v>
      </c>
      <c r="J37" s="21" t="s">
        <v>38</v>
      </c>
      <c r="L37" s="45">
        <v>5</v>
      </c>
      <c r="M37" s="34" t="s">
        <v>149</v>
      </c>
      <c r="N37" s="10">
        <f>COUNTIF($C$2:$H$822,"栄村孝康")</f>
        <v>88</v>
      </c>
      <c r="O37" s="10">
        <f t="shared" si="2"/>
        <v>88</v>
      </c>
      <c r="P37" s="24"/>
      <c r="Q37" s="10">
        <f>COUNTIF($C$2:$C$822,"栄村孝康")</f>
        <v>22</v>
      </c>
      <c r="R37" s="10">
        <f>COUNTIF($D$2:$D$822,"栄村孝康")</f>
        <v>25</v>
      </c>
      <c r="S37" s="10">
        <f>COUNTIF($E$2:$E$822,"栄村孝康")</f>
        <v>24</v>
      </c>
      <c r="T37" s="10">
        <f>COUNTIF($F$2:$F$822,"栄村孝康")</f>
        <v>16</v>
      </c>
      <c r="U37" s="10">
        <f>COUNTIF($G$2:$G$822,"栄村孝康")</f>
        <v>0</v>
      </c>
      <c r="V37" s="10">
        <f>COUNTIF($H$2:$H$822,"栄村孝康")</f>
        <v>1</v>
      </c>
    </row>
    <row r="38" spans="1:22" ht="18" customHeight="1">
      <c r="A38" s="4">
        <v>37</v>
      </c>
      <c r="B38" s="37">
        <v>36624</v>
      </c>
      <c r="C38" s="34" t="s">
        <v>148</v>
      </c>
      <c r="D38" s="34" t="s">
        <v>29</v>
      </c>
      <c r="E38" s="34" t="s">
        <v>179</v>
      </c>
      <c r="F38" s="34" t="s">
        <v>131</v>
      </c>
      <c r="G38" s="21"/>
      <c r="H38" s="21"/>
      <c r="I38" s="21" t="s">
        <v>32</v>
      </c>
      <c r="J38" s="21" t="s">
        <v>26</v>
      </c>
      <c r="L38" s="4">
        <v>6</v>
      </c>
      <c r="M38" s="36" t="s">
        <v>82</v>
      </c>
      <c r="N38" s="10">
        <f>COUNTIF($C$2:$H$822,"川口亘太")</f>
        <v>87</v>
      </c>
      <c r="O38" s="10">
        <f t="shared" si="2"/>
        <v>87</v>
      </c>
      <c r="P38" s="24"/>
      <c r="Q38" s="10">
        <f>COUNTIF($C$2:$C$822,"川口亘太")</f>
        <v>22</v>
      </c>
      <c r="R38" s="10">
        <f>COUNTIF($D$2:$D$822,"川口亘太")</f>
        <v>21</v>
      </c>
      <c r="S38" s="10">
        <f>COUNTIF($E$2:$E$822,"川口亘太")</f>
        <v>21</v>
      </c>
      <c r="T38" s="10">
        <f>COUNTIF($F$2:$F$822,"川口亘太")</f>
        <v>23</v>
      </c>
      <c r="U38" s="10">
        <f>COUNTIF($G$2:$G$822,"川口亘太")</f>
        <v>0</v>
      </c>
      <c r="V38" s="10">
        <f>COUNTIF($H$2:$H$822,"川口亘太")</f>
        <v>0</v>
      </c>
    </row>
    <row r="39" spans="1:22" ht="18" customHeight="1">
      <c r="A39" s="4">
        <v>38</v>
      </c>
      <c r="B39" s="37">
        <v>36624</v>
      </c>
      <c r="C39" s="34" t="s">
        <v>35</v>
      </c>
      <c r="D39" s="34" t="s">
        <v>166</v>
      </c>
      <c r="E39" s="34" t="s">
        <v>72</v>
      </c>
      <c r="F39" s="34" t="s">
        <v>4</v>
      </c>
      <c r="G39" s="21"/>
      <c r="H39" s="21"/>
      <c r="I39" s="21" t="s">
        <v>19</v>
      </c>
      <c r="J39" s="21" t="s">
        <v>38</v>
      </c>
      <c r="L39" s="45">
        <v>7</v>
      </c>
      <c r="M39" s="21" t="s">
        <v>219</v>
      </c>
      <c r="N39" s="10">
        <f>COUNTIF($C$2:$H$822,"永見武司")</f>
        <v>86</v>
      </c>
      <c r="O39" s="10">
        <f t="shared" si="2"/>
        <v>86</v>
      </c>
      <c r="P39" s="24"/>
      <c r="Q39" s="10">
        <f>COUNTIF($C$2:$C$822,"永見武司")</f>
        <v>21</v>
      </c>
      <c r="R39" s="10">
        <f>COUNTIF($D$2:$D$822,"永見武司")</f>
        <v>22</v>
      </c>
      <c r="S39" s="10">
        <f>COUNTIF($E$2:$E$822,"永見武司")</f>
        <v>22</v>
      </c>
      <c r="T39" s="10">
        <f>COUNTIF($F$2:$F$822,"永見武司")</f>
        <v>19</v>
      </c>
      <c r="U39" s="10">
        <f>COUNTIF($G$2:$G$822,"永見武司")</f>
        <v>1</v>
      </c>
      <c r="V39" s="10">
        <f>COUNTIF($H$2:$H$822,"永見武司")</f>
        <v>1</v>
      </c>
    </row>
    <row r="40" spans="1:22" ht="18" customHeight="1">
      <c r="A40" s="4">
        <v>39</v>
      </c>
      <c r="B40" s="37">
        <v>36624</v>
      </c>
      <c r="C40" s="34" t="s">
        <v>47</v>
      </c>
      <c r="D40" s="34" t="s">
        <v>214</v>
      </c>
      <c r="E40" s="34" t="s">
        <v>142</v>
      </c>
      <c r="F40" s="34" t="s">
        <v>23</v>
      </c>
      <c r="G40" s="21"/>
      <c r="H40" s="21"/>
      <c r="I40" s="21" t="s">
        <v>227</v>
      </c>
      <c r="J40" s="21" t="s">
        <v>8</v>
      </c>
      <c r="L40" s="4">
        <v>8</v>
      </c>
      <c r="M40" s="34" t="s">
        <v>203</v>
      </c>
      <c r="N40" s="10">
        <f>COUNTIF($C$2:$H$822,"山本隆造")</f>
        <v>83</v>
      </c>
      <c r="O40" s="10">
        <f t="shared" si="2"/>
        <v>83</v>
      </c>
      <c r="P40" s="24"/>
      <c r="Q40" s="10">
        <f>COUNTIF($C$2:$C$822,"山本隆造")</f>
        <v>21</v>
      </c>
      <c r="R40" s="10">
        <f>COUNTIF($D$2:$D$822,"山本隆造")</f>
        <v>22</v>
      </c>
      <c r="S40" s="10">
        <f>COUNTIF($E$2:$E$822,"山本隆造")</f>
        <v>20</v>
      </c>
      <c r="T40" s="10">
        <f>COUNTIF($F$2:$F$822,"山本隆造")</f>
        <v>20</v>
      </c>
      <c r="U40" s="10">
        <f>COUNTIF($G$2:$G$822,"山本隆造")</f>
        <v>0</v>
      </c>
      <c r="V40" s="10">
        <f>COUNTIF($H$2:$H$822,"山本隆造")</f>
        <v>0</v>
      </c>
    </row>
    <row r="41" spans="1:22" ht="18" customHeight="1">
      <c r="A41" s="4">
        <v>40</v>
      </c>
      <c r="B41" s="37">
        <v>36624</v>
      </c>
      <c r="C41" s="34" t="s">
        <v>153</v>
      </c>
      <c r="D41" s="34" t="s">
        <v>185</v>
      </c>
      <c r="E41" s="34" t="s">
        <v>173</v>
      </c>
      <c r="F41" s="34" t="s">
        <v>146</v>
      </c>
      <c r="G41" s="21"/>
      <c r="H41" s="21"/>
      <c r="I41" s="21" t="s">
        <v>228</v>
      </c>
      <c r="J41" s="21" t="s">
        <v>31</v>
      </c>
      <c r="L41" s="45">
        <v>9</v>
      </c>
      <c r="M41" s="34" t="s">
        <v>53</v>
      </c>
      <c r="N41" s="10">
        <f>COUNTIF($C$2:$H$822,"佐藤純一")</f>
        <v>80</v>
      </c>
      <c r="O41" s="10">
        <f t="shared" si="2"/>
        <v>80</v>
      </c>
      <c r="P41" s="24"/>
      <c r="Q41" s="10">
        <f>COUNTIF($C$2:$C$822,"佐藤純一")</f>
        <v>20</v>
      </c>
      <c r="R41" s="10">
        <f>COUNTIF($D$2:$D$822,"佐藤純一")</f>
        <v>21</v>
      </c>
      <c r="S41" s="10">
        <f>COUNTIF($E$2:$E$822,"佐藤純一")</f>
        <v>20</v>
      </c>
      <c r="T41" s="10">
        <f>COUNTIF($F$2:$F$822,"佐藤純一")</f>
        <v>18</v>
      </c>
      <c r="U41" s="10">
        <f>COUNTIF($G$2:$G$822,"佐藤純一")</f>
        <v>1</v>
      </c>
      <c r="V41" s="10">
        <f>COUNTIF($H$2:$H$822,"佐藤純一")</f>
        <v>0</v>
      </c>
    </row>
    <row r="42" spans="1:22" ht="18" customHeight="1">
      <c r="A42" s="4">
        <v>41</v>
      </c>
      <c r="B42" s="37">
        <v>36624</v>
      </c>
      <c r="C42" s="34" t="s">
        <v>163</v>
      </c>
      <c r="D42" s="34" t="s">
        <v>244</v>
      </c>
      <c r="E42" s="34" t="s">
        <v>10</v>
      </c>
      <c r="F42" s="34" t="s">
        <v>144</v>
      </c>
      <c r="G42" s="21"/>
      <c r="H42" s="21"/>
      <c r="I42" s="21" t="s">
        <v>37</v>
      </c>
      <c r="J42" s="21" t="s">
        <v>14</v>
      </c>
      <c r="L42" s="4">
        <v>10</v>
      </c>
      <c r="M42" s="34" t="s">
        <v>143</v>
      </c>
      <c r="N42" s="10">
        <f>COUNTIF($C$2:$H$822,"東利夫")</f>
        <v>80</v>
      </c>
      <c r="O42" s="10">
        <f t="shared" si="2"/>
        <v>80</v>
      </c>
      <c r="P42" s="24"/>
      <c r="Q42" s="10">
        <f>COUNTIF($C$2:$C$822,"東利夫")</f>
        <v>19</v>
      </c>
      <c r="R42" s="10">
        <f>COUNTIF($D$2:$D$822,"東利夫")</f>
        <v>20</v>
      </c>
      <c r="S42" s="10">
        <f>COUNTIF($E$2:$E$822,"東利夫")</f>
        <v>22</v>
      </c>
      <c r="T42" s="10">
        <f>COUNTIF($F$2:$F$822,"東利夫")</f>
        <v>18</v>
      </c>
      <c r="U42" s="10">
        <f>COUNTIF($G$2:$G$822,"東利夫")</f>
        <v>1</v>
      </c>
      <c r="V42" s="10">
        <f>COUNTIF($H$2:$H$822,"東利夫")</f>
        <v>0</v>
      </c>
    </row>
    <row r="43" spans="1:22" ht="18" customHeight="1">
      <c r="A43" s="4">
        <v>42</v>
      </c>
      <c r="B43" s="37">
        <v>36624</v>
      </c>
      <c r="C43" s="34" t="s">
        <v>16</v>
      </c>
      <c r="D43" s="34" t="s">
        <v>210</v>
      </c>
      <c r="E43" s="34" t="s">
        <v>46</v>
      </c>
      <c r="F43" s="34" t="s">
        <v>49</v>
      </c>
      <c r="G43" s="21"/>
      <c r="H43" s="21"/>
      <c r="I43" s="21" t="s">
        <v>13</v>
      </c>
      <c r="J43" s="21" t="s">
        <v>20</v>
      </c>
      <c r="L43" s="45">
        <v>11</v>
      </c>
      <c r="M43" s="21" t="s">
        <v>221</v>
      </c>
      <c r="N43" s="10">
        <f>COUNTIF($C$2:$H$822,"前田亨")</f>
        <v>79</v>
      </c>
      <c r="O43" s="10">
        <f t="shared" si="2"/>
        <v>79</v>
      </c>
      <c r="P43" s="24"/>
      <c r="Q43" s="10">
        <f>COUNTIF($C$2:$C$822,"前田亨")</f>
        <v>21</v>
      </c>
      <c r="R43" s="10">
        <f>COUNTIF($D$2:$D$822,"前田亨")</f>
        <v>18</v>
      </c>
      <c r="S43" s="10">
        <f>COUNTIF($E$2:$E$822,"前田亨")</f>
        <v>18</v>
      </c>
      <c r="T43" s="10">
        <f>COUNTIF($F$2:$F$822,"前田亨")</f>
        <v>22</v>
      </c>
      <c r="U43" s="10">
        <f>COUNTIF($G$2:$G$822,"前田亨")</f>
        <v>0</v>
      </c>
      <c r="V43" s="10">
        <f>COUNTIF($H$2:$H$822,"前田亨")</f>
        <v>0</v>
      </c>
    </row>
    <row r="44" spans="1:22" ht="18" customHeight="1">
      <c r="A44" s="4">
        <v>43</v>
      </c>
      <c r="B44" s="37">
        <v>36625</v>
      </c>
      <c r="C44" s="34" t="s">
        <v>4</v>
      </c>
      <c r="D44" s="34" t="s">
        <v>218</v>
      </c>
      <c r="E44" s="34" t="s">
        <v>166</v>
      </c>
      <c r="F44" s="34" t="s">
        <v>72</v>
      </c>
      <c r="G44" s="21"/>
      <c r="H44" s="21"/>
      <c r="I44" s="21" t="s">
        <v>19</v>
      </c>
      <c r="J44" s="21" t="s">
        <v>38</v>
      </c>
      <c r="L44" s="4">
        <v>12</v>
      </c>
      <c r="M44" s="34" t="s">
        <v>162</v>
      </c>
      <c r="N44" s="10">
        <f>COUNTIF($C$2:$H$822,"柿木園悟")</f>
        <v>78</v>
      </c>
      <c r="O44" s="10">
        <f t="shared" si="2"/>
        <v>78</v>
      </c>
      <c r="P44" s="24"/>
      <c r="Q44" s="10">
        <f>COUNTIF($C$2:$C$822,"柿木園悟")</f>
        <v>19</v>
      </c>
      <c r="R44" s="10">
        <f>COUNTIF($D$2:$D$822,"柿木園悟")</f>
        <v>20</v>
      </c>
      <c r="S44" s="10">
        <f>COUNTIF($E$2:$E$822,"柿木園悟")</f>
        <v>19</v>
      </c>
      <c r="T44" s="10">
        <f>COUNTIF($F$2:$F$822,"柿木園悟")</f>
        <v>20</v>
      </c>
      <c r="U44" s="10">
        <f>COUNTIF($G$2:$G$822,"柿木園悟")</f>
        <v>0</v>
      </c>
      <c r="V44" s="10">
        <f>COUNTIF($H$2:$H$822,"柿木園悟")</f>
        <v>0</v>
      </c>
    </row>
    <row r="45" spans="1:22" ht="18" customHeight="1">
      <c r="A45" s="4">
        <v>44</v>
      </c>
      <c r="B45" s="37">
        <v>36625</v>
      </c>
      <c r="C45" s="34" t="s">
        <v>49</v>
      </c>
      <c r="D45" s="34" t="s">
        <v>168</v>
      </c>
      <c r="E45" s="34" t="s">
        <v>210</v>
      </c>
      <c r="F45" s="34" t="s">
        <v>46</v>
      </c>
      <c r="G45" s="21"/>
      <c r="H45" s="21"/>
      <c r="I45" s="21" t="s">
        <v>13</v>
      </c>
      <c r="J45" s="21" t="s">
        <v>20</v>
      </c>
      <c r="L45" s="45">
        <v>13</v>
      </c>
      <c r="M45" s="36" t="s">
        <v>206</v>
      </c>
      <c r="N45" s="10">
        <f>COUNTIF($C$2:$H$822,"林忠良")</f>
        <v>76</v>
      </c>
      <c r="O45" s="10">
        <f t="shared" si="2"/>
        <v>76</v>
      </c>
      <c r="P45" s="24"/>
      <c r="Q45" s="10">
        <f>COUNTIF($C$2:$C$822,"林忠良")</f>
        <v>19</v>
      </c>
      <c r="R45" s="10">
        <f>COUNTIF($D$2:$D$822,"林忠良")</f>
        <v>17</v>
      </c>
      <c r="S45" s="10">
        <f>COUNTIF($E$2:$E$822,"林忠良")</f>
        <v>22</v>
      </c>
      <c r="T45" s="10">
        <f>COUNTIF($F$2:$F$822,"林忠良")</f>
        <v>18</v>
      </c>
      <c r="U45" s="10">
        <f>COUNTIF($G$2:$G$822,"林忠良")</f>
        <v>0</v>
      </c>
      <c r="V45" s="10">
        <f>COUNTIF($H$2:$H$822,"林忠良")</f>
        <v>0</v>
      </c>
    </row>
    <row r="46" spans="1:22" ht="18" customHeight="1">
      <c r="A46" s="4">
        <v>45</v>
      </c>
      <c r="B46" s="37">
        <v>36625</v>
      </c>
      <c r="C46" s="34" t="s">
        <v>131</v>
      </c>
      <c r="D46" s="34" t="s">
        <v>161</v>
      </c>
      <c r="E46" s="34" t="s">
        <v>213</v>
      </c>
      <c r="F46" s="34" t="s">
        <v>29</v>
      </c>
      <c r="G46" s="21"/>
      <c r="H46" s="21"/>
      <c r="I46" s="21" t="s">
        <v>32</v>
      </c>
      <c r="J46" s="21" t="s">
        <v>26</v>
      </c>
      <c r="L46" s="4">
        <v>14</v>
      </c>
      <c r="M46" s="34" t="s">
        <v>147</v>
      </c>
      <c r="N46" s="10">
        <f>COUNTIF($C$2:$H$822,"良川昌美")</f>
        <v>72</v>
      </c>
      <c r="O46" s="10">
        <f t="shared" si="2"/>
        <v>72</v>
      </c>
      <c r="P46" s="24"/>
      <c r="Q46" s="10">
        <f>COUNTIF($C$2:$C$822,"良川昌美")</f>
        <v>19</v>
      </c>
      <c r="R46" s="10">
        <f>COUNTIF($D$2:$D$822,"良川昌美")</f>
        <v>20</v>
      </c>
      <c r="S46" s="10">
        <f>COUNTIF($E$2:$E$822,"良川昌美")</f>
        <v>15</v>
      </c>
      <c r="T46" s="10">
        <f>COUNTIF($F$2:$F$822,"良川昌美")</f>
        <v>17</v>
      </c>
      <c r="U46" s="10">
        <f>COUNTIF($G$2:$G$822,"良川昌美")</f>
        <v>1</v>
      </c>
      <c r="V46" s="10">
        <f>COUNTIF($H$2:$H$822,"良川昌美")</f>
        <v>0</v>
      </c>
    </row>
    <row r="47" spans="1:22" ht="18" customHeight="1">
      <c r="A47" s="4">
        <v>46</v>
      </c>
      <c r="B47" s="37">
        <v>36625</v>
      </c>
      <c r="C47" s="34" t="s">
        <v>144</v>
      </c>
      <c r="D47" s="34" t="s">
        <v>175</v>
      </c>
      <c r="E47" s="34" t="s">
        <v>244</v>
      </c>
      <c r="F47" s="34" t="s">
        <v>10</v>
      </c>
      <c r="G47" s="21"/>
      <c r="H47" s="21"/>
      <c r="I47" s="21" t="s">
        <v>37</v>
      </c>
      <c r="J47" s="21" t="s">
        <v>14</v>
      </c>
      <c r="L47" s="45">
        <v>15</v>
      </c>
      <c r="M47" s="34" t="s">
        <v>154</v>
      </c>
      <c r="N47" s="10">
        <f>COUNTIF($C$2:$H$822,"山村達也")</f>
        <v>71</v>
      </c>
      <c r="O47" s="10">
        <f t="shared" si="2"/>
        <v>71</v>
      </c>
      <c r="P47" s="24"/>
      <c r="Q47" s="10">
        <f>COUNTIF($C$2:$C$822,"山村達也")</f>
        <v>20</v>
      </c>
      <c r="R47" s="10">
        <f>COUNTIF($D$2:$D$822,"山村達也")</f>
        <v>18</v>
      </c>
      <c r="S47" s="10">
        <f>COUNTIF($E$2:$E$822,"山村達也")</f>
        <v>16</v>
      </c>
      <c r="T47" s="10">
        <f>COUNTIF($F$2:$F$822,"山村達也")</f>
        <v>17</v>
      </c>
      <c r="U47" s="10">
        <f>COUNTIF($G$2:$G$822,"山村達也")</f>
        <v>0</v>
      </c>
      <c r="V47" s="10">
        <f>COUNTIF($H$2:$H$822,"山村達也")</f>
        <v>0</v>
      </c>
    </row>
    <row r="48" spans="1:22" ht="18" customHeight="1">
      <c r="A48" s="4">
        <v>47</v>
      </c>
      <c r="B48" s="37">
        <v>36625</v>
      </c>
      <c r="C48" s="34" t="s">
        <v>142</v>
      </c>
      <c r="D48" s="34" t="s">
        <v>23</v>
      </c>
      <c r="E48" s="34" t="s">
        <v>214</v>
      </c>
      <c r="F48" s="34" t="s">
        <v>47</v>
      </c>
      <c r="G48" s="21"/>
      <c r="H48" s="21"/>
      <c r="I48" s="21" t="s">
        <v>227</v>
      </c>
      <c r="J48" s="21" t="s">
        <v>8</v>
      </c>
      <c r="L48" s="4">
        <v>16</v>
      </c>
      <c r="M48" s="21" t="s">
        <v>220</v>
      </c>
      <c r="N48" s="10">
        <f>COUNTIF($C$2:$H$822,"小寺昌治")</f>
        <v>68</v>
      </c>
      <c r="O48" s="10">
        <f t="shared" si="2"/>
        <v>68</v>
      </c>
      <c r="P48" s="24"/>
      <c r="Q48" s="10">
        <f>COUNTIF($C$2:$C$822,"小寺昌治")</f>
        <v>17</v>
      </c>
      <c r="R48" s="10">
        <f>COUNTIF($D$2:$D$822,"小寺昌治")</f>
        <v>17</v>
      </c>
      <c r="S48" s="10">
        <f>COUNTIF($E$2:$E$822,"小寺昌治")</f>
        <v>14</v>
      </c>
      <c r="T48" s="10">
        <f>COUNTIF($F$2:$F$822,"小寺昌治")</f>
        <v>20</v>
      </c>
      <c r="U48" s="10">
        <f>COUNTIF($G$2:$G$822,"小寺昌治")</f>
        <v>0</v>
      </c>
      <c r="V48" s="10">
        <f>COUNTIF($H$2:$H$822,"小寺昌治")</f>
        <v>0</v>
      </c>
    </row>
    <row r="49" spans="1:22" ht="18" customHeight="1">
      <c r="A49" s="4">
        <v>48</v>
      </c>
      <c r="B49" s="37">
        <v>36625</v>
      </c>
      <c r="C49" s="34" t="s">
        <v>146</v>
      </c>
      <c r="D49" s="34" t="s">
        <v>182</v>
      </c>
      <c r="E49" s="34" t="s">
        <v>185</v>
      </c>
      <c r="F49" s="34" t="s">
        <v>173</v>
      </c>
      <c r="G49" s="21"/>
      <c r="H49" s="21"/>
      <c r="I49" s="21" t="s">
        <v>228</v>
      </c>
      <c r="J49" s="21" t="s">
        <v>31</v>
      </c>
      <c r="L49" s="45">
        <v>17</v>
      </c>
      <c r="M49" s="21" t="s">
        <v>183</v>
      </c>
      <c r="N49" s="10">
        <f>COUNTIF($C$2:$H$822,"藤本典征")</f>
        <v>67</v>
      </c>
      <c r="O49" s="10">
        <f t="shared" si="2"/>
        <v>67</v>
      </c>
      <c r="P49" s="24"/>
      <c r="Q49" s="10">
        <f>COUNTIF($C$2:$C$822,"藤本典征")</f>
        <v>19</v>
      </c>
      <c r="R49" s="10">
        <f>COUNTIF($D$2:$D$822,"藤本典征")</f>
        <v>13</v>
      </c>
      <c r="S49" s="10">
        <f>COUNTIF($E$2:$E$822,"藤本典征")</f>
        <v>17</v>
      </c>
      <c r="T49" s="10">
        <f>COUNTIF($F$2:$F$822,"藤本典征")</f>
        <v>18</v>
      </c>
      <c r="U49" s="10">
        <f>COUNTIF($G$2:$G$822,"藤本典征")</f>
        <v>0</v>
      </c>
      <c r="V49" s="10">
        <f>COUNTIF($H$2:$H$822,"藤本典征")</f>
        <v>0</v>
      </c>
    </row>
    <row r="50" spans="1:22" ht="18" customHeight="1">
      <c r="A50" s="4">
        <v>49</v>
      </c>
      <c r="B50" s="37">
        <v>36627</v>
      </c>
      <c r="C50" s="34" t="s">
        <v>72</v>
      </c>
      <c r="D50" s="34" t="s">
        <v>35</v>
      </c>
      <c r="E50" s="34" t="s">
        <v>17</v>
      </c>
      <c r="F50" s="34" t="s">
        <v>166</v>
      </c>
      <c r="G50" s="21"/>
      <c r="H50" s="21"/>
      <c r="I50" s="21" t="s">
        <v>14</v>
      </c>
      <c r="J50" s="21" t="s">
        <v>13</v>
      </c>
      <c r="L50" s="4">
        <v>18</v>
      </c>
      <c r="M50" s="34" t="s">
        <v>204</v>
      </c>
      <c r="N50" s="10">
        <f>COUNTIF($C$2:$H$822,"山﨑夏生")</f>
        <v>60</v>
      </c>
      <c r="O50" s="10">
        <f t="shared" si="2"/>
        <v>60</v>
      </c>
      <c r="P50" s="24"/>
      <c r="Q50" s="10">
        <f>COUNTIF($C$2:$C$822,"山﨑夏生")</f>
        <v>22</v>
      </c>
      <c r="R50" s="10">
        <f>COUNTIF($D$2:$D$822,"山﨑夏生")</f>
        <v>8</v>
      </c>
      <c r="S50" s="10">
        <f>COUNTIF($E$2:$E$822,"山﨑夏生")</f>
        <v>10</v>
      </c>
      <c r="T50" s="10">
        <f>COUNTIF($F$2:$F$822,"山﨑夏生")</f>
        <v>20</v>
      </c>
      <c r="U50" s="10">
        <f>COUNTIF($G$2:$G$822,"山﨑夏生")</f>
        <v>0</v>
      </c>
      <c r="V50" s="10">
        <f>COUNTIF($H$2:$H$822,"山﨑夏生")</f>
        <v>0</v>
      </c>
    </row>
    <row r="51" spans="1:22" ht="18" customHeight="1">
      <c r="A51" s="4">
        <v>50</v>
      </c>
      <c r="B51" s="37">
        <v>36627</v>
      </c>
      <c r="C51" s="34" t="s">
        <v>10</v>
      </c>
      <c r="D51" s="34" t="s">
        <v>163</v>
      </c>
      <c r="E51" s="34" t="s">
        <v>175</v>
      </c>
      <c r="F51" s="34" t="s">
        <v>22</v>
      </c>
      <c r="G51" s="21"/>
      <c r="H51" s="21"/>
      <c r="I51" s="21" t="s">
        <v>20</v>
      </c>
      <c r="J51" s="21" t="s">
        <v>19</v>
      </c>
      <c r="L51" s="45">
        <v>19</v>
      </c>
      <c r="M51" s="21" t="s">
        <v>239</v>
      </c>
      <c r="N51" s="10">
        <f>COUNTIF($C$2:$H$822,"平林岳")</f>
        <v>58</v>
      </c>
      <c r="O51" s="10">
        <f t="shared" si="2"/>
        <v>58</v>
      </c>
      <c r="P51" s="24"/>
      <c r="Q51" s="10">
        <f>COUNTIF($C$2:$C$822,"平林岳")</f>
        <v>18</v>
      </c>
      <c r="R51" s="10">
        <f>COUNTIF($D$2:$D$822,"平林岳")</f>
        <v>11</v>
      </c>
      <c r="S51" s="10">
        <f>COUNTIF($E$2:$E$822,"平林岳")</f>
        <v>11</v>
      </c>
      <c r="T51" s="10">
        <f>COUNTIF($F$2:$F$822,"平林岳")</f>
        <v>18</v>
      </c>
      <c r="U51" s="10">
        <f>COUNTIF($G$2:$G$822,"平林岳")</f>
        <v>0</v>
      </c>
      <c r="V51" s="10">
        <f>COUNTIF($H$2:$H$822,"平林岳")</f>
        <v>0</v>
      </c>
    </row>
    <row r="52" spans="1:22" ht="18" customHeight="1">
      <c r="A52" s="4">
        <v>51</v>
      </c>
      <c r="B52" s="37">
        <v>36627</v>
      </c>
      <c r="C52" s="34" t="s">
        <v>46</v>
      </c>
      <c r="D52" s="34" t="s">
        <v>16</v>
      </c>
      <c r="E52" s="34" t="s">
        <v>168</v>
      </c>
      <c r="F52" s="34" t="s">
        <v>210</v>
      </c>
      <c r="G52" s="21"/>
      <c r="H52" s="21"/>
      <c r="I52" s="21" t="s">
        <v>37</v>
      </c>
      <c r="J52" s="21" t="s">
        <v>38</v>
      </c>
      <c r="L52" s="4">
        <v>20</v>
      </c>
      <c r="M52" s="36" t="s">
        <v>81</v>
      </c>
      <c r="N52" s="10">
        <f>COUNTIF($C$2:$H$822,"丹波幸一")</f>
        <v>57</v>
      </c>
      <c r="O52" s="10">
        <f t="shared" si="2"/>
        <v>57</v>
      </c>
      <c r="P52" s="24"/>
      <c r="Q52" s="10">
        <f>COUNTIF($C$2:$C$822,"丹波幸一")</f>
        <v>18</v>
      </c>
      <c r="R52" s="10">
        <f>COUNTIF($D$2:$D$822,"丹波幸一")</f>
        <v>11</v>
      </c>
      <c r="S52" s="10">
        <f>COUNTIF($E$2:$E$822,"丹波幸一")</f>
        <v>15</v>
      </c>
      <c r="T52" s="10">
        <f>COUNTIF($F$2:$F$822,"丹波幸一")</f>
        <v>13</v>
      </c>
      <c r="U52" s="10">
        <f>COUNTIF($G$2:$G$822,"丹波幸一")</f>
        <v>0</v>
      </c>
      <c r="V52" s="10">
        <f>COUNTIF($H$2:$H$822,"丹波幸一")</f>
        <v>0</v>
      </c>
    </row>
    <row r="53" spans="1:22" ht="18" customHeight="1">
      <c r="A53" s="4">
        <v>52</v>
      </c>
      <c r="B53" s="37">
        <v>36627</v>
      </c>
      <c r="C53" s="34" t="s">
        <v>29</v>
      </c>
      <c r="D53" s="34" t="s">
        <v>179</v>
      </c>
      <c r="E53" s="34" t="s">
        <v>161</v>
      </c>
      <c r="F53" s="34" t="s">
        <v>12</v>
      </c>
      <c r="G53" s="21"/>
      <c r="H53" s="21"/>
      <c r="I53" s="21" t="s">
        <v>32</v>
      </c>
      <c r="J53" s="21" t="s">
        <v>228</v>
      </c>
      <c r="L53" s="45">
        <v>21</v>
      </c>
      <c r="M53" s="36" t="s">
        <v>91</v>
      </c>
      <c r="N53" s="10">
        <f>COUNTIF($C$2:$H$822,"飯塚富司")</f>
        <v>40</v>
      </c>
      <c r="O53" s="10">
        <f t="shared" si="2"/>
        <v>40</v>
      </c>
      <c r="P53" s="24"/>
      <c r="Q53" s="10">
        <f>COUNTIF($C$2:$C$822,"飯塚富司")</f>
        <v>12</v>
      </c>
      <c r="R53" s="10">
        <f>COUNTIF($D$2:$D$822,"飯塚富司")</f>
        <v>11</v>
      </c>
      <c r="S53" s="10">
        <f>COUNTIF($E$2:$E$822,"飯塚富司")</f>
        <v>7</v>
      </c>
      <c r="T53" s="10">
        <f>COUNTIF($F$2:$F$822,"飯塚富司")</f>
        <v>10</v>
      </c>
      <c r="U53" s="10">
        <f>COUNTIF($G$2:$G$822,"飯塚富司")</f>
        <v>0</v>
      </c>
      <c r="V53" s="10">
        <f>COUNTIF($H$2:$H$822,"飯塚富司")</f>
        <v>0</v>
      </c>
    </row>
    <row r="54" spans="1:22" ht="18" customHeight="1">
      <c r="A54" s="4">
        <v>53</v>
      </c>
      <c r="B54" s="37">
        <v>36627</v>
      </c>
      <c r="C54" s="34" t="s">
        <v>186</v>
      </c>
      <c r="D54" s="34" t="s">
        <v>213</v>
      </c>
      <c r="E54" s="34" t="s">
        <v>131</v>
      </c>
      <c r="F54" s="34" t="s">
        <v>238</v>
      </c>
      <c r="G54" s="21"/>
      <c r="H54" s="21"/>
      <c r="I54" s="21" t="s">
        <v>31</v>
      </c>
      <c r="J54" s="21" t="s">
        <v>227</v>
      </c>
      <c r="L54" s="4">
        <v>22</v>
      </c>
      <c r="M54" s="21" t="s">
        <v>237</v>
      </c>
      <c r="N54" s="10">
        <f>COUNTIF($C$2:$H$822,"村越茶美雄")</f>
        <v>34</v>
      </c>
      <c r="O54" s="10">
        <f t="shared" si="2"/>
        <v>34</v>
      </c>
      <c r="P54" s="24"/>
      <c r="Q54" s="10">
        <f>COUNTIF($C$2:$C$822,"村越茶美雄")</f>
        <v>7</v>
      </c>
      <c r="R54" s="10">
        <f>COUNTIF($D$2:$D$822,"村越茶美雄")</f>
        <v>8</v>
      </c>
      <c r="S54" s="10">
        <f>COUNTIF($E$2:$E$822,"村越茶美雄")</f>
        <v>11</v>
      </c>
      <c r="T54" s="10">
        <f>COUNTIF($F$2:$F$822,"村越茶美雄")</f>
        <v>8</v>
      </c>
      <c r="U54" s="10">
        <f>COUNTIF($G$2:$G$822,"村越茶美雄")</f>
        <v>0</v>
      </c>
      <c r="V54" s="10">
        <f>COUNTIF($H$2:$H$822,"村越茶美雄")</f>
        <v>0</v>
      </c>
    </row>
    <row r="55" spans="1:22" ht="18" customHeight="1">
      <c r="A55" s="4">
        <v>54</v>
      </c>
      <c r="B55" s="37">
        <v>36627</v>
      </c>
      <c r="C55" s="34" t="s">
        <v>50</v>
      </c>
      <c r="D55" s="34" t="s">
        <v>173</v>
      </c>
      <c r="E55" s="34" t="s">
        <v>214</v>
      </c>
      <c r="F55" s="34" t="s">
        <v>44</v>
      </c>
      <c r="G55" s="21"/>
      <c r="H55" s="21"/>
      <c r="I55" s="21" t="s">
        <v>26</v>
      </c>
      <c r="J55" s="21" t="s">
        <v>8</v>
      </c>
      <c r="L55" s="45">
        <v>23</v>
      </c>
      <c r="M55" s="21" t="s">
        <v>225</v>
      </c>
      <c r="N55" s="10">
        <f>COUNTIF($C$2:$H$822,"新屋晃")</f>
        <v>30</v>
      </c>
      <c r="O55" s="10">
        <f t="shared" si="2"/>
        <v>30</v>
      </c>
      <c r="P55" s="24"/>
      <c r="Q55" s="10">
        <f>COUNTIF($C$2:$C$822,"新屋晃")</f>
        <v>4</v>
      </c>
      <c r="R55" s="10">
        <f>COUNTIF($D$2:$D$822,"新屋晃")</f>
        <v>13</v>
      </c>
      <c r="S55" s="10">
        <f>COUNTIF($E$2:$E$822,"新屋晃")</f>
        <v>8</v>
      </c>
      <c r="T55" s="10">
        <f>COUNTIF($F$2:$F$822,"新屋晃")</f>
        <v>5</v>
      </c>
      <c r="U55" s="10">
        <f>COUNTIF($G$2:$G$822,"新屋晃")</f>
        <v>0</v>
      </c>
      <c r="V55" s="10">
        <f>COUNTIF($H$2:$H$822,"新屋晃")</f>
        <v>0</v>
      </c>
    </row>
    <row r="56" spans="1:22" ht="18" customHeight="1">
      <c r="A56" s="4">
        <v>55</v>
      </c>
      <c r="B56" s="37">
        <v>36628</v>
      </c>
      <c r="C56" s="34" t="s">
        <v>166</v>
      </c>
      <c r="D56" s="34" t="s">
        <v>4</v>
      </c>
      <c r="E56" s="34" t="s">
        <v>35</v>
      </c>
      <c r="F56" s="34" t="s">
        <v>17</v>
      </c>
      <c r="G56" s="21"/>
      <c r="H56" s="21"/>
      <c r="I56" s="21" t="s">
        <v>14</v>
      </c>
      <c r="J56" s="21" t="s">
        <v>13</v>
      </c>
      <c r="L56" s="4">
        <v>24</v>
      </c>
      <c r="M56" s="36" t="s">
        <v>94</v>
      </c>
      <c r="N56" s="10">
        <f>COUNTIF($C$2:$H$822,"秋村謙宏")</f>
        <v>29</v>
      </c>
      <c r="O56" s="10">
        <f t="shared" si="2"/>
        <v>29</v>
      </c>
      <c r="P56" s="24"/>
      <c r="Q56" s="10">
        <f>COUNTIF($C$2:$C$822,"秋村謙宏")</f>
        <v>0</v>
      </c>
      <c r="R56" s="10">
        <f>COUNTIF($D$2:$D$822,"秋村謙宏")</f>
        <v>6</v>
      </c>
      <c r="S56" s="10">
        <f>COUNTIF($E$2:$E$822,"秋村謙宏")</f>
        <v>14</v>
      </c>
      <c r="T56" s="10">
        <f>COUNTIF($F$2:$F$822,"秋村謙宏")</f>
        <v>9</v>
      </c>
      <c r="U56" s="10">
        <f>COUNTIF($G$2:$G$822,"秋村謙宏")</f>
        <v>0</v>
      </c>
      <c r="V56" s="10">
        <f>COUNTIF($H$2:$H$822,"秋村謙宏")</f>
        <v>0</v>
      </c>
    </row>
    <row r="57" spans="1:22" ht="18" customHeight="1">
      <c r="A57" s="4">
        <v>56</v>
      </c>
      <c r="B57" s="37">
        <v>36628</v>
      </c>
      <c r="C57" s="34" t="s">
        <v>185</v>
      </c>
      <c r="D57" s="34" t="s">
        <v>146</v>
      </c>
      <c r="E57" s="34" t="s">
        <v>142</v>
      </c>
      <c r="F57" s="34" t="s">
        <v>182</v>
      </c>
      <c r="G57" s="21"/>
      <c r="H57" s="21"/>
      <c r="I57" s="21" t="s">
        <v>26</v>
      </c>
      <c r="J57" s="21" t="s">
        <v>8</v>
      </c>
      <c r="L57" s="45">
        <v>25</v>
      </c>
      <c r="M57" s="34" t="s">
        <v>136</v>
      </c>
      <c r="N57" s="10">
        <f>COUNTIF($C$2:$H$822,"杉本大成")</f>
        <v>11</v>
      </c>
      <c r="O57" s="10">
        <f t="shared" si="2"/>
        <v>11</v>
      </c>
      <c r="P57" s="24"/>
      <c r="Q57" s="10">
        <f>COUNTIF($C$2:$C$822,"杉本大成")</f>
        <v>1</v>
      </c>
      <c r="R57" s="10">
        <f>COUNTIF($D$2:$D$822,"杉本大成")</f>
        <v>2</v>
      </c>
      <c r="S57" s="10">
        <f>COUNTIF($E$2:$E$822,"杉本大成")</f>
        <v>2</v>
      </c>
      <c r="T57" s="10">
        <f>COUNTIF($F$2:$F$822,"杉本大成")</f>
        <v>6</v>
      </c>
      <c r="U57" s="10">
        <f>COUNTIF($G$2:$G$822,"杉本大成")</f>
        <v>0</v>
      </c>
      <c r="V57" s="10">
        <f>COUNTIF($H$2:$H$822,"杉本大成")</f>
        <v>0</v>
      </c>
    </row>
    <row r="58" spans="1:22" ht="18" customHeight="1">
      <c r="A58" s="4">
        <v>57</v>
      </c>
      <c r="B58" s="37">
        <v>36628</v>
      </c>
      <c r="C58" s="34" t="s">
        <v>210</v>
      </c>
      <c r="D58" s="34" t="s">
        <v>7</v>
      </c>
      <c r="E58" s="34" t="s">
        <v>16</v>
      </c>
      <c r="F58" s="34" t="s">
        <v>168</v>
      </c>
      <c r="G58" s="21"/>
      <c r="H58" s="21"/>
      <c r="I58" s="21" t="s">
        <v>38</v>
      </c>
      <c r="J58" s="21" t="s">
        <v>37</v>
      </c>
      <c r="L58" s="4">
        <v>26</v>
      </c>
      <c r="M58" s="21" t="s">
        <v>222</v>
      </c>
      <c r="N58" s="10">
        <f>COUNTIF($C$2:$H$822,"金子栄")</f>
        <v>8</v>
      </c>
      <c r="O58" s="10">
        <f t="shared" si="2"/>
        <v>8</v>
      </c>
      <c r="P58" s="24"/>
      <c r="Q58" s="10">
        <f>COUNTIF($C$2:$C$822,"金子栄")</f>
        <v>1</v>
      </c>
      <c r="R58" s="10">
        <f>COUNTIF($D$2:$D$822,"金子栄")</f>
        <v>1</v>
      </c>
      <c r="S58" s="10">
        <f>COUNTIF($E$2:$E$822,"金子栄")</f>
        <v>3</v>
      </c>
      <c r="T58" s="10">
        <f>COUNTIF($F$2:$F$822,"金子栄")</f>
        <v>3</v>
      </c>
      <c r="U58" s="10">
        <f>COUNTIF($G$2:$G$822,"金子栄")</f>
        <v>0</v>
      </c>
      <c r="V58" s="10">
        <f>COUNTIF($H$2:$H$822,"金子栄")</f>
        <v>0</v>
      </c>
    </row>
    <row r="59" spans="1:22" ht="18" customHeight="1">
      <c r="A59" s="4">
        <v>58</v>
      </c>
      <c r="B59" s="37">
        <v>36628</v>
      </c>
      <c r="C59" s="34" t="s">
        <v>238</v>
      </c>
      <c r="D59" s="34" t="s">
        <v>131</v>
      </c>
      <c r="E59" s="34" t="s">
        <v>5</v>
      </c>
      <c r="F59" s="34" t="s">
        <v>213</v>
      </c>
      <c r="G59" s="21"/>
      <c r="H59" s="21"/>
      <c r="I59" s="21" t="s">
        <v>31</v>
      </c>
      <c r="J59" s="21" t="s">
        <v>227</v>
      </c>
      <c r="L59" s="45">
        <v>27</v>
      </c>
      <c r="M59" s="36" t="s">
        <v>92</v>
      </c>
      <c r="N59" s="10">
        <f>COUNTIF($C$2:$H$822,"白井一行")</f>
        <v>4</v>
      </c>
      <c r="O59" s="10">
        <f t="shared" si="2"/>
        <v>4</v>
      </c>
      <c r="P59" s="24"/>
      <c r="Q59" s="10">
        <f>COUNTIF($C$2:$C$822,"白井一行")</f>
        <v>0</v>
      </c>
      <c r="R59" s="10">
        <f>COUNTIF($D$2:$D$822,"白井一行")</f>
        <v>2</v>
      </c>
      <c r="S59" s="10">
        <f>COUNTIF($E$2:$E$822,"白井一行")</f>
        <v>1</v>
      </c>
      <c r="T59" s="10">
        <f>COUNTIF($F$2:$F$822,"白井一行")</f>
        <v>1</v>
      </c>
      <c r="U59" s="10">
        <f>COUNTIF($G$2:$G$822,"白井一行")</f>
        <v>0</v>
      </c>
      <c r="V59" s="10">
        <f>COUNTIF($H$2:$H$822,"白井一行")</f>
        <v>0</v>
      </c>
    </row>
    <row r="60" spans="1:22" ht="18" customHeight="1">
      <c r="A60" s="4">
        <v>59</v>
      </c>
      <c r="B60" s="37">
        <v>36628</v>
      </c>
      <c r="C60" s="34" t="s">
        <v>22</v>
      </c>
      <c r="D60" s="34" t="s">
        <v>144</v>
      </c>
      <c r="E60" s="34" t="s">
        <v>163</v>
      </c>
      <c r="F60" s="34" t="s">
        <v>175</v>
      </c>
      <c r="G60" s="21"/>
      <c r="H60" s="21"/>
      <c r="I60" s="21" t="s">
        <v>20</v>
      </c>
      <c r="J60" s="21" t="s">
        <v>19</v>
      </c>
      <c r="L60" s="4">
        <v>28</v>
      </c>
      <c r="M60" s="21" t="s">
        <v>240</v>
      </c>
      <c r="N60" s="10">
        <f>COUNTIF($C$2:$H$822,"古堅正一")</f>
        <v>3</v>
      </c>
      <c r="O60" s="10">
        <f t="shared" si="2"/>
        <v>3</v>
      </c>
      <c r="P60" s="24"/>
      <c r="Q60" s="10">
        <f>COUNTIF($C$2:$C$822,"古堅正一")</f>
        <v>0</v>
      </c>
      <c r="R60" s="10">
        <f>COUNTIF($D$2:$D$822,"古堅正一")</f>
        <v>1</v>
      </c>
      <c r="S60" s="10">
        <f>COUNTIF($E$2:$E$822,"古堅正一")</f>
        <v>0</v>
      </c>
      <c r="T60" s="10">
        <f>COUNTIF($F$2:$F$822,"古堅正一")</f>
        <v>2</v>
      </c>
      <c r="U60" s="10">
        <f>COUNTIF($G$2:$G$822,"古堅正一")</f>
        <v>0</v>
      </c>
      <c r="V60" s="10">
        <f>COUNTIF($H$2:$H$822,"古堅正一")</f>
        <v>0</v>
      </c>
    </row>
    <row r="61" spans="1:22" ht="18" customHeight="1">
      <c r="A61" s="4">
        <v>60</v>
      </c>
      <c r="B61" s="37">
        <v>36628</v>
      </c>
      <c r="C61" s="34" t="s">
        <v>12</v>
      </c>
      <c r="D61" s="34" t="s">
        <v>148</v>
      </c>
      <c r="E61" s="34" t="s">
        <v>179</v>
      </c>
      <c r="F61" s="34" t="s">
        <v>161</v>
      </c>
      <c r="G61" s="21"/>
      <c r="H61" s="21"/>
      <c r="I61" s="21" t="s">
        <v>32</v>
      </c>
      <c r="J61" s="21" t="s">
        <v>228</v>
      </c>
      <c r="L61" s="45">
        <v>29</v>
      </c>
      <c r="M61" s="21" t="s">
        <v>226</v>
      </c>
      <c r="N61" s="10">
        <f>COUNTIF($C$2:$H$822,"岡田寛")</f>
        <v>0</v>
      </c>
      <c r="O61" s="10">
        <f t="shared" si="2"/>
        <v>0</v>
      </c>
      <c r="P61" s="10"/>
      <c r="Q61" s="10">
        <f>COUNTIF($C$2:$C$822,"岡田寛")</f>
        <v>0</v>
      </c>
      <c r="R61" s="10">
        <f>COUNTIF($D$2:$D$822,"岡田寛")</f>
        <v>0</v>
      </c>
      <c r="S61" s="10">
        <f>COUNTIF($E$2:$E$822,"岡田寛")</f>
        <v>0</v>
      </c>
      <c r="T61" s="10">
        <f>COUNTIF($F$2:$F$822,"岡田寛")</f>
        <v>0</v>
      </c>
      <c r="U61" s="10">
        <f>COUNTIF($G$2:$G$822,"岡田寛")</f>
        <v>0</v>
      </c>
      <c r="V61" s="10">
        <f>COUNTIF($H$2:$H$822,"岡田寛")</f>
        <v>0</v>
      </c>
    </row>
    <row r="62" spans="1:22" ht="18" customHeight="1">
      <c r="A62" s="4">
        <v>61</v>
      </c>
      <c r="B62" s="37">
        <v>36629</v>
      </c>
      <c r="C62" s="34" t="s">
        <v>161</v>
      </c>
      <c r="D62" s="34" t="s">
        <v>29</v>
      </c>
      <c r="E62" s="34" t="s">
        <v>148</v>
      </c>
      <c r="F62" s="34" t="s">
        <v>179</v>
      </c>
      <c r="G62" s="21"/>
      <c r="H62" s="21"/>
      <c r="I62" s="21" t="s">
        <v>32</v>
      </c>
      <c r="J62" s="21" t="s">
        <v>228</v>
      </c>
      <c r="L62" s="4"/>
      <c r="M62" s="21" t="s">
        <v>127</v>
      </c>
      <c r="N62" s="10"/>
      <c r="O62" s="10"/>
      <c r="P62" s="10"/>
      <c r="Q62" s="10">
        <f t="shared" ref="Q62:V62" si="3">SUM(Q34:Q61)</f>
        <v>410</v>
      </c>
      <c r="R62" s="10">
        <f t="shared" si="3"/>
        <v>409</v>
      </c>
      <c r="S62" s="10">
        <f t="shared" si="3"/>
        <v>410</v>
      </c>
      <c r="T62" s="10">
        <f t="shared" si="3"/>
        <v>409</v>
      </c>
      <c r="U62" s="10">
        <f t="shared" si="3"/>
        <v>5</v>
      </c>
      <c r="V62" s="10">
        <f t="shared" si="3"/>
        <v>4</v>
      </c>
    </row>
    <row r="63" spans="1:22" ht="18" customHeight="1">
      <c r="A63" s="4">
        <v>62</v>
      </c>
      <c r="B63" s="37">
        <v>36629</v>
      </c>
      <c r="C63" s="34" t="s">
        <v>213</v>
      </c>
      <c r="D63" s="34" t="s">
        <v>5</v>
      </c>
      <c r="E63" s="34" t="s">
        <v>186</v>
      </c>
      <c r="F63" s="34" t="s">
        <v>131</v>
      </c>
      <c r="G63" s="21"/>
      <c r="H63" s="21"/>
      <c r="I63" s="21" t="s">
        <v>31</v>
      </c>
      <c r="J63" s="21" t="s">
        <v>227</v>
      </c>
      <c r="L63" s="4"/>
      <c r="M63" s="21" t="s">
        <v>346</v>
      </c>
      <c r="N63" s="10"/>
      <c r="O63" s="10"/>
      <c r="P63" s="10"/>
      <c r="Q63" s="10">
        <f t="shared" ref="Q63:V63" si="4">Q30+Q62</f>
        <v>821</v>
      </c>
      <c r="R63" s="10">
        <f t="shared" si="4"/>
        <v>821</v>
      </c>
      <c r="S63" s="10">
        <f t="shared" si="4"/>
        <v>821</v>
      </c>
      <c r="T63" s="10">
        <f t="shared" si="4"/>
        <v>821</v>
      </c>
      <c r="U63" s="10">
        <f t="shared" si="4"/>
        <v>9</v>
      </c>
      <c r="V63" s="10">
        <f t="shared" si="4"/>
        <v>9</v>
      </c>
    </row>
    <row r="64" spans="1:22" ht="18" customHeight="1">
      <c r="A64" s="4">
        <v>63</v>
      </c>
      <c r="B64" s="37">
        <v>36629</v>
      </c>
      <c r="C64" s="34" t="s">
        <v>173</v>
      </c>
      <c r="D64" s="34" t="s">
        <v>153</v>
      </c>
      <c r="E64" s="34" t="s">
        <v>182</v>
      </c>
      <c r="F64" s="34" t="s">
        <v>142</v>
      </c>
      <c r="G64" s="21"/>
      <c r="H64" s="21"/>
      <c r="I64" s="21" t="s">
        <v>26</v>
      </c>
      <c r="J64" s="21" t="s">
        <v>8</v>
      </c>
    </row>
    <row r="65" spans="1:22" ht="18" customHeight="1">
      <c r="A65" s="4">
        <v>64</v>
      </c>
      <c r="B65" s="37">
        <v>36629</v>
      </c>
      <c r="C65" s="34" t="s">
        <v>175</v>
      </c>
      <c r="D65" s="34" t="s">
        <v>10</v>
      </c>
      <c r="E65" s="34" t="s">
        <v>144</v>
      </c>
      <c r="F65" s="34" t="s">
        <v>163</v>
      </c>
      <c r="G65" s="21"/>
      <c r="H65" s="21"/>
      <c r="I65" s="21" t="s">
        <v>20</v>
      </c>
      <c r="J65" s="21" t="s">
        <v>19</v>
      </c>
    </row>
    <row r="66" spans="1:22" ht="18" customHeight="1">
      <c r="A66" s="4">
        <v>65</v>
      </c>
      <c r="B66" s="37">
        <v>36629</v>
      </c>
      <c r="C66" s="34" t="s">
        <v>168</v>
      </c>
      <c r="D66" s="34" t="s">
        <v>46</v>
      </c>
      <c r="E66" s="36" t="s">
        <v>7</v>
      </c>
      <c r="F66" s="34" t="s">
        <v>16</v>
      </c>
      <c r="G66" s="21"/>
      <c r="H66" s="21"/>
      <c r="I66" s="21" t="s">
        <v>38</v>
      </c>
      <c r="J66" s="21" t="s">
        <v>37</v>
      </c>
    </row>
    <row r="67" spans="1:22" ht="18" customHeight="1">
      <c r="A67" s="4">
        <v>66</v>
      </c>
      <c r="B67" s="37">
        <v>36629</v>
      </c>
      <c r="C67" s="34" t="s">
        <v>17</v>
      </c>
      <c r="D67" s="34" t="s">
        <v>72</v>
      </c>
      <c r="E67" s="34" t="s">
        <v>4</v>
      </c>
      <c r="F67" s="34" t="s">
        <v>166</v>
      </c>
      <c r="G67" s="21"/>
      <c r="H67" s="21"/>
      <c r="I67" s="21" t="s">
        <v>14</v>
      </c>
      <c r="J67" s="21" t="s">
        <v>13</v>
      </c>
    </row>
    <row r="68" spans="1:22" ht="18" customHeight="1">
      <c r="A68" s="4">
        <v>67</v>
      </c>
      <c r="B68" s="37">
        <v>36630</v>
      </c>
      <c r="C68" s="34" t="s">
        <v>179</v>
      </c>
      <c r="D68" s="34" t="s">
        <v>12</v>
      </c>
      <c r="E68" s="34" t="s">
        <v>178</v>
      </c>
      <c r="F68" s="34" t="s">
        <v>148</v>
      </c>
      <c r="G68" s="21"/>
      <c r="H68" s="21"/>
      <c r="I68" s="21" t="s">
        <v>8</v>
      </c>
      <c r="J68" s="21" t="s">
        <v>31</v>
      </c>
      <c r="N68" s="24"/>
      <c r="O68" s="24"/>
      <c r="P68" s="24"/>
      <c r="Q68" s="24"/>
      <c r="R68" s="24"/>
      <c r="S68" s="24"/>
      <c r="T68" s="24"/>
      <c r="U68" s="24"/>
      <c r="V68" s="24"/>
    </row>
    <row r="69" spans="1:22" ht="18" customHeight="1">
      <c r="A69" s="4">
        <v>68</v>
      </c>
      <c r="B69" s="37">
        <v>36630</v>
      </c>
      <c r="C69" s="34" t="s">
        <v>163</v>
      </c>
      <c r="D69" s="34" t="s">
        <v>22</v>
      </c>
      <c r="E69" s="34" t="s">
        <v>10</v>
      </c>
      <c r="F69" s="34" t="s">
        <v>144</v>
      </c>
      <c r="G69" s="21"/>
      <c r="H69" s="21"/>
      <c r="I69" s="21" t="s">
        <v>38</v>
      </c>
      <c r="J69" s="21" t="s">
        <v>20</v>
      </c>
      <c r="N69" s="24"/>
      <c r="O69" s="24"/>
      <c r="P69" s="24"/>
      <c r="Q69" s="24"/>
      <c r="R69" s="24"/>
      <c r="S69" s="24"/>
      <c r="T69" s="24"/>
      <c r="U69" s="24"/>
      <c r="V69" s="24"/>
    </row>
    <row r="70" spans="1:22" ht="18" customHeight="1">
      <c r="A70" s="4">
        <v>69</v>
      </c>
      <c r="B70" s="37">
        <v>36630</v>
      </c>
      <c r="C70" s="34" t="s">
        <v>214</v>
      </c>
      <c r="D70" s="34" t="s">
        <v>47</v>
      </c>
      <c r="E70" s="34" t="s">
        <v>146</v>
      </c>
      <c r="F70" s="34" t="s">
        <v>50</v>
      </c>
      <c r="G70" s="21"/>
      <c r="H70" s="21"/>
      <c r="I70" s="21" t="s">
        <v>26</v>
      </c>
      <c r="J70" s="21" t="s">
        <v>228</v>
      </c>
    </row>
    <row r="71" spans="1:22" ht="18" customHeight="1">
      <c r="A71" s="4">
        <v>70</v>
      </c>
      <c r="B71" s="37">
        <v>36630</v>
      </c>
      <c r="C71" s="34" t="s">
        <v>16</v>
      </c>
      <c r="D71" s="34" t="s">
        <v>210</v>
      </c>
      <c r="E71" s="34" t="s">
        <v>46</v>
      </c>
      <c r="F71" s="34" t="s">
        <v>7</v>
      </c>
      <c r="G71" s="21"/>
      <c r="H71" s="21"/>
      <c r="I71" s="21" t="s">
        <v>14</v>
      </c>
      <c r="J71" s="21" t="s">
        <v>19</v>
      </c>
    </row>
    <row r="72" spans="1:22" ht="18" customHeight="1">
      <c r="A72" s="4">
        <v>71</v>
      </c>
      <c r="B72" s="37">
        <v>36631</v>
      </c>
      <c r="C72" s="34" t="s">
        <v>182</v>
      </c>
      <c r="D72" s="34" t="s">
        <v>185</v>
      </c>
      <c r="E72" s="34" t="s">
        <v>142</v>
      </c>
      <c r="F72" s="34" t="s">
        <v>153</v>
      </c>
      <c r="G72" s="21"/>
      <c r="H72" s="21"/>
      <c r="I72" s="21" t="s">
        <v>227</v>
      </c>
      <c r="J72" s="21" t="s">
        <v>32</v>
      </c>
    </row>
    <row r="73" spans="1:22" ht="18" customHeight="1">
      <c r="A73" s="4">
        <v>72</v>
      </c>
      <c r="B73" s="37">
        <v>36631</v>
      </c>
      <c r="C73" s="34" t="s">
        <v>7</v>
      </c>
      <c r="D73" s="34" t="s">
        <v>168</v>
      </c>
      <c r="E73" s="34" t="s">
        <v>210</v>
      </c>
      <c r="F73" s="34" t="s">
        <v>46</v>
      </c>
      <c r="G73" s="21"/>
      <c r="H73" s="21"/>
      <c r="I73" s="21" t="s">
        <v>14</v>
      </c>
      <c r="J73" s="21" t="s">
        <v>19</v>
      </c>
      <c r="M73" s="13"/>
      <c r="N73" s="24"/>
      <c r="O73" s="24"/>
      <c r="P73" s="24"/>
      <c r="Q73" s="24"/>
      <c r="R73" s="24"/>
      <c r="S73" s="24"/>
      <c r="T73" s="24"/>
      <c r="U73" s="24"/>
      <c r="V73" s="24"/>
    </row>
    <row r="74" spans="1:22" ht="18" customHeight="1">
      <c r="A74" s="4">
        <v>73</v>
      </c>
      <c r="B74" s="37">
        <v>36631</v>
      </c>
      <c r="C74" s="34" t="s">
        <v>35</v>
      </c>
      <c r="D74" s="36" t="s">
        <v>166</v>
      </c>
      <c r="E74" s="34" t="s">
        <v>72</v>
      </c>
      <c r="F74" s="34" t="s">
        <v>4</v>
      </c>
      <c r="G74" s="21"/>
      <c r="H74" s="21"/>
      <c r="I74" s="21" t="s">
        <v>37</v>
      </c>
      <c r="J74" s="21" t="s">
        <v>13</v>
      </c>
      <c r="M74" s="13"/>
      <c r="N74" s="24"/>
      <c r="O74" s="24"/>
      <c r="P74" s="24"/>
      <c r="Q74" s="24"/>
      <c r="R74" s="24"/>
      <c r="S74" s="24"/>
      <c r="T74" s="24"/>
      <c r="U74" s="24"/>
      <c r="V74" s="24"/>
    </row>
    <row r="75" spans="1:22" ht="18" customHeight="1">
      <c r="A75" s="4">
        <v>74</v>
      </c>
      <c r="B75" s="37">
        <v>36632</v>
      </c>
      <c r="C75" s="34" t="s">
        <v>148</v>
      </c>
      <c r="D75" s="34" t="s">
        <v>213</v>
      </c>
      <c r="E75" s="34" t="s">
        <v>29</v>
      </c>
      <c r="F75" s="34" t="s">
        <v>12</v>
      </c>
      <c r="G75" s="21"/>
      <c r="H75" s="21"/>
      <c r="I75" s="21" t="s">
        <v>8</v>
      </c>
      <c r="J75" s="21" t="s">
        <v>31</v>
      </c>
      <c r="M75" s="13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36632</v>
      </c>
      <c r="C76" s="34" t="s">
        <v>4</v>
      </c>
      <c r="D76" s="34" t="s">
        <v>17</v>
      </c>
      <c r="E76" s="34" t="s">
        <v>166</v>
      </c>
      <c r="F76" s="34" t="s">
        <v>72</v>
      </c>
      <c r="G76" s="21"/>
      <c r="H76" s="21"/>
      <c r="I76" s="21" t="s">
        <v>37</v>
      </c>
      <c r="J76" s="21" t="s">
        <v>13</v>
      </c>
      <c r="M76" s="13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36632</v>
      </c>
      <c r="C77" s="36" t="s">
        <v>153</v>
      </c>
      <c r="D77" s="34" t="s">
        <v>142</v>
      </c>
      <c r="E77" s="34" t="s">
        <v>185</v>
      </c>
      <c r="F77" s="34" t="s">
        <v>161</v>
      </c>
      <c r="G77" s="21"/>
      <c r="H77" s="21"/>
      <c r="I77" s="21" t="s">
        <v>227</v>
      </c>
      <c r="J77" s="21" t="s">
        <v>32</v>
      </c>
      <c r="M77" s="13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36632</v>
      </c>
      <c r="C78" s="34" t="s">
        <v>10</v>
      </c>
      <c r="D78" s="34" t="s">
        <v>163</v>
      </c>
      <c r="E78" s="34" t="s">
        <v>175</v>
      </c>
      <c r="F78" s="34" t="s">
        <v>22</v>
      </c>
      <c r="G78" s="21"/>
      <c r="H78" s="21"/>
      <c r="I78" s="21" t="s">
        <v>38</v>
      </c>
      <c r="J78" s="21" t="s">
        <v>20</v>
      </c>
      <c r="M78" s="13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36632</v>
      </c>
      <c r="C79" s="34" t="s">
        <v>46</v>
      </c>
      <c r="D79" s="34" t="s">
        <v>16</v>
      </c>
      <c r="E79" s="34" t="s">
        <v>168</v>
      </c>
      <c r="F79" s="34" t="s">
        <v>210</v>
      </c>
      <c r="G79" s="21"/>
      <c r="H79" s="21"/>
      <c r="I79" s="21" t="s">
        <v>14</v>
      </c>
      <c r="J79" s="21" t="s">
        <v>19</v>
      </c>
      <c r="M79" s="13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36632</v>
      </c>
      <c r="C80" s="34" t="s">
        <v>50</v>
      </c>
      <c r="D80" s="34" t="s">
        <v>214</v>
      </c>
      <c r="E80" s="34" t="s">
        <v>47</v>
      </c>
      <c r="F80" s="34" t="s">
        <v>173</v>
      </c>
      <c r="G80" s="21"/>
      <c r="H80" s="21"/>
      <c r="I80" s="21" t="s">
        <v>26</v>
      </c>
      <c r="J80" s="21" t="s">
        <v>228</v>
      </c>
      <c r="M80" s="13"/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36634</v>
      </c>
      <c r="C81" s="34" t="s">
        <v>72</v>
      </c>
      <c r="D81" s="34" t="s">
        <v>35</v>
      </c>
      <c r="E81" s="34" t="s">
        <v>175</v>
      </c>
      <c r="F81" s="34" t="s">
        <v>166</v>
      </c>
      <c r="G81" s="21"/>
      <c r="H81" s="21"/>
      <c r="I81" s="21" t="s">
        <v>37</v>
      </c>
      <c r="J81" s="21" t="s">
        <v>38</v>
      </c>
      <c r="M81" s="12"/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36634</v>
      </c>
      <c r="C82" s="34" t="s">
        <v>47</v>
      </c>
      <c r="D82" s="34" t="s">
        <v>153</v>
      </c>
      <c r="E82" s="34" t="s">
        <v>173</v>
      </c>
      <c r="F82" s="34" t="s">
        <v>23</v>
      </c>
      <c r="G82" s="21"/>
      <c r="H82" s="21"/>
      <c r="I82" s="21" t="s">
        <v>227</v>
      </c>
      <c r="J82" s="21" t="s">
        <v>31</v>
      </c>
      <c r="M82" s="12"/>
      <c r="N82" s="24"/>
      <c r="O82" s="24"/>
      <c r="P82" s="24"/>
      <c r="Q82" s="24"/>
      <c r="R82" s="24"/>
      <c r="S82" s="24"/>
      <c r="T82" s="24"/>
      <c r="U82" s="24"/>
      <c r="V82" s="24"/>
    </row>
    <row r="83" spans="1:22" ht="18" customHeight="1">
      <c r="A83" s="4">
        <v>82</v>
      </c>
      <c r="B83" s="37">
        <v>36634</v>
      </c>
      <c r="C83" s="34" t="s">
        <v>211</v>
      </c>
      <c r="D83" s="34" t="s">
        <v>148</v>
      </c>
      <c r="E83" s="34" t="s">
        <v>12</v>
      </c>
      <c r="F83" s="34" t="s">
        <v>131</v>
      </c>
      <c r="G83" s="21"/>
      <c r="H83" s="21"/>
      <c r="I83" s="21" t="s">
        <v>8</v>
      </c>
      <c r="J83" s="21" t="s">
        <v>228</v>
      </c>
      <c r="M83" s="12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36634</v>
      </c>
      <c r="C84" s="34" t="s">
        <v>6</v>
      </c>
      <c r="D84" s="34" t="s">
        <v>144</v>
      </c>
      <c r="E84" s="34" t="s">
        <v>163</v>
      </c>
      <c r="F84" s="34" t="s">
        <v>218</v>
      </c>
      <c r="G84" s="21"/>
      <c r="H84" s="21"/>
      <c r="I84" s="21" t="s">
        <v>13</v>
      </c>
      <c r="J84" s="21" t="s">
        <v>14</v>
      </c>
      <c r="M84" s="12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18" customHeight="1">
      <c r="A85" s="4">
        <v>84</v>
      </c>
      <c r="B85" s="37">
        <v>36634</v>
      </c>
      <c r="C85" s="34" t="s">
        <v>210</v>
      </c>
      <c r="D85" s="34" t="s">
        <v>49</v>
      </c>
      <c r="E85" s="34" t="s">
        <v>16</v>
      </c>
      <c r="F85" s="34" t="s">
        <v>168</v>
      </c>
      <c r="G85" s="21"/>
      <c r="H85" s="21"/>
      <c r="I85" s="21" t="s">
        <v>19</v>
      </c>
      <c r="J85" s="21" t="s">
        <v>20</v>
      </c>
      <c r="M85" s="12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18" customHeight="1">
      <c r="A86" s="4">
        <v>85</v>
      </c>
      <c r="B86" s="37">
        <v>36634</v>
      </c>
      <c r="C86" s="34" t="s">
        <v>142</v>
      </c>
      <c r="D86" s="34" t="s">
        <v>182</v>
      </c>
      <c r="E86" s="34" t="s">
        <v>214</v>
      </c>
      <c r="F86" s="34" t="s">
        <v>161</v>
      </c>
      <c r="G86" s="21"/>
      <c r="H86" s="21"/>
      <c r="I86" s="21" t="s">
        <v>26</v>
      </c>
      <c r="J86" s="21" t="s">
        <v>32</v>
      </c>
      <c r="M86" s="12"/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36635</v>
      </c>
      <c r="C87" s="34" t="s">
        <v>166</v>
      </c>
      <c r="D87" s="34" t="s">
        <v>4</v>
      </c>
      <c r="E87" s="34" t="s">
        <v>35</v>
      </c>
      <c r="F87" s="34" t="s">
        <v>175</v>
      </c>
      <c r="G87" s="21"/>
      <c r="H87" s="21"/>
      <c r="I87" s="21" t="s">
        <v>37</v>
      </c>
      <c r="J87" s="21" t="s">
        <v>38</v>
      </c>
      <c r="M87" s="12"/>
      <c r="N87" s="24"/>
      <c r="O87" s="24"/>
      <c r="P87" s="24"/>
      <c r="Q87" s="24"/>
      <c r="R87" s="24"/>
      <c r="S87" s="24"/>
      <c r="T87" s="24"/>
      <c r="U87" s="24"/>
      <c r="V87" s="24"/>
    </row>
    <row r="88" spans="1:22" ht="18" customHeight="1">
      <c r="A88" s="4">
        <v>87</v>
      </c>
      <c r="B88" s="37">
        <v>36635</v>
      </c>
      <c r="C88" s="34" t="s">
        <v>23</v>
      </c>
      <c r="D88" s="34" t="s">
        <v>146</v>
      </c>
      <c r="E88" s="34" t="s">
        <v>153</v>
      </c>
      <c r="F88" s="34" t="s">
        <v>185</v>
      </c>
      <c r="G88" s="21"/>
      <c r="H88" s="21"/>
      <c r="I88" s="21" t="s">
        <v>227</v>
      </c>
      <c r="J88" s="21" t="s">
        <v>31</v>
      </c>
      <c r="M88" s="12"/>
      <c r="N88" s="24"/>
      <c r="O88" s="24"/>
      <c r="P88" s="24"/>
      <c r="Q88" s="24"/>
      <c r="R88" s="24"/>
      <c r="S88" s="24"/>
      <c r="T88" s="24"/>
      <c r="U88" s="24"/>
      <c r="V88" s="24"/>
    </row>
    <row r="89" spans="1:22" ht="18" customHeight="1">
      <c r="A89" s="4">
        <v>88</v>
      </c>
      <c r="B89" s="37">
        <v>36635</v>
      </c>
      <c r="C89" s="34" t="s">
        <v>218</v>
      </c>
      <c r="D89" s="34" t="s">
        <v>10</v>
      </c>
      <c r="E89" s="34" t="s">
        <v>144</v>
      </c>
      <c r="F89" s="34" t="s">
        <v>163</v>
      </c>
      <c r="G89" s="21"/>
      <c r="H89" s="21"/>
      <c r="I89" s="21" t="s">
        <v>13</v>
      </c>
      <c r="J89" s="21" t="s">
        <v>14</v>
      </c>
      <c r="M89" s="12"/>
      <c r="N89" s="24"/>
      <c r="O89" s="24"/>
      <c r="P89" s="24"/>
      <c r="Q89" s="24"/>
      <c r="R89" s="24"/>
      <c r="S89" s="24"/>
      <c r="T89" s="24"/>
      <c r="U89" s="24"/>
      <c r="V89" s="24"/>
    </row>
    <row r="90" spans="1:22" ht="18" customHeight="1">
      <c r="A90" s="4">
        <v>89</v>
      </c>
      <c r="B90" s="37">
        <v>36635</v>
      </c>
      <c r="C90" s="34" t="s">
        <v>238</v>
      </c>
      <c r="D90" s="34" t="s">
        <v>12</v>
      </c>
      <c r="E90" s="34" t="s">
        <v>179</v>
      </c>
      <c r="F90" s="34" t="s">
        <v>213</v>
      </c>
      <c r="G90" s="21"/>
      <c r="H90" s="21"/>
      <c r="I90" s="21" t="s">
        <v>8</v>
      </c>
      <c r="J90" s="21" t="s">
        <v>228</v>
      </c>
      <c r="M90" s="12"/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36636</v>
      </c>
      <c r="C91" s="34" t="s">
        <v>175</v>
      </c>
      <c r="D91" s="34" t="s">
        <v>72</v>
      </c>
      <c r="E91" s="34" t="s">
        <v>4</v>
      </c>
      <c r="F91" s="34" t="s">
        <v>35</v>
      </c>
      <c r="G91" s="21"/>
      <c r="H91" s="21"/>
      <c r="I91" s="21" t="s">
        <v>37</v>
      </c>
      <c r="J91" s="21" t="s">
        <v>38</v>
      </c>
      <c r="M91" s="12"/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36636</v>
      </c>
      <c r="C92" s="34" t="s">
        <v>16</v>
      </c>
      <c r="D92" s="34" t="s">
        <v>210</v>
      </c>
      <c r="E92" s="34" t="s">
        <v>46</v>
      </c>
      <c r="F92" s="34" t="s">
        <v>49</v>
      </c>
      <c r="G92" s="21"/>
      <c r="H92" s="21"/>
      <c r="I92" s="21" t="s">
        <v>19</v>
      </c>
      <c r="J92" s="21" t="s">
        <v>20</v>
      </c>
      <c r="M92" s="12"/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36637</v>
      </c>
      <c r="C93" s="34" t="s">
        <v>213</v>
      </c>
      <c r="D93" s="34" t="s">
        <v>5</v>
      </c>
      <c r="E93" s="34" t="s">
        <v>29</v>
      </c>
      <c r="F93" s="34" t="s">
        <v>131</v>
      </c>
      <c r="G93" s="21"/>
      <c r="H93" s="21"/>
      <c r="I93" s="21" t="s">
        <v>31</v>
      </c>
      <c r="J93" s="21" t="s">
        <v>32</v>
      </c>
      <c r="M93" s="12"/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36637</v>
      </c>
      <c r="C94" s="34" t="s">
        <v>163</v>
      </c>
      <c r="D94" s="34" t="s">
        <v>6</v>
      </c>
      <c r="E94" s="34" t="s">
        <v>10</v>
      </c>
      <c r="F94" s="34" t="s">
        <v>144</v>
      </c>
      <c r="G94" s="21"/>
      <c r="H94" s="21"/>
      <c r="I94" s="21" t="s">
        <v>19</v>
      </c>
      <c r="J94" s="21" t="s">
        <v>37</v>
      </c>
      <c r="M94" s="12"/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36638</v>
      </c>
      <c r="C95" s="34" t="s">
        <v>35</v>
      </c>
      <c r="D95" s="34" t="s">
        <v>166</v>
      </c>
      <c r="E95" s="36" t="s">
        <v>72</v>
      </c>
      <c r="F95" s="34" t="s">
        <v>4</v>
      </c>
      <c r="G95" s="21"/>
      <c r="H95" s="21"/>
      <c r="I95" s="21" t="s">
        <v>20</v>
      </c>
      <c r="J95" s="21" t="s">
        <v>13</v>
      </c>
      <c r="M95" s="12"/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36638</v>
      </c>
      <c r="C96" s="34" t="s">
        <v>46</v>
      </c>
      <c r="D96" s="34" t="s">
        <v>16</v>
      </c>
      <c r="E96" s="34" t="s">
        <v>168</v>
      </c>
      <c r="F96" s="34" t="s">
        <v>210</v>
      </c>
      <c r="G96" s="21"/>
      <c r="H96" s="21"/>
      <c r="I96" s="21" t="s">
        <v>38</v>
      </c>
      <c r="J96" s="21" t="s">
        <v>14</v>
      </c>
      <c r="M96" s="12"/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36638</v>
      </c>
      <c r="C97" s="34" t="s">
        <v>185</v>
      </c>
      <c r="D97" s="34" t="s">
        <v>153</v>
      </c>
      <c r="E97" s="34" t="s">
        <v>214</v>
      </c>
      <c r="F97" s="34" t="s">
        <v>173</v>
      </c>
      <c r="G97" s="21"/>
      <c r="H97" s="21"/>
      <c r="I97" s="21" t="s">
        <v>228</v>
      </c>
      <c r="J97" s="21" t="s">
        <v>227</v>
      </c>
      <c r="M97" s="12"/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36638</v>
      </c>
      <c r="C98" s="34" t="s">
        <v>131</v>
      </c>
      <c r="D98" s="34" t="s">
        <v>29</v>
      </c>
      <c r="E98" s="34" t="s">
        <v>12</v>
      </c>
      <c r="F98" s="34" t="s">
        <v>5</v>
      </c>
      <c r="G98" s="21"/>
      <c r="H98" s="21"/>
      <c r="I98" s="21" t="s">
        <v>31</v>
      </c>
      <c r="J98" s="21" t="s">
        <v>32</v>
      </c>
      <c r="M98" s="12"/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36638</v>
      </c>
      <c r="C99" s="34" t="s">
        <v>144</v>
      </c>
      <c r="D99" s="34" t="s">
        <v>218</v>
      </c>
      <c r="E99" s="34" t="s">
        <v>6</v>
      </c>
      <c r="F99" s="34" t="s">
        <v>10</v>
      </c>
      <c r="G99" s="21"/>
      <c r="H99" s="21"/>
      <c r="I99" s="21" t="s">
        <v>19</v>
      </c>
      <c r="J99" s="21" t="s">
        <v>37</v>
      </c>
      <c r="M99" s="12"/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36638</v>
      </c>
      <c r="C100" s="34" t="s">
        <v>146</v>
      </c>
      <c r="D100" s="34" t="s">
        <v>148</v>
      </c>
      <c r="E100" s="34" t="s">
        <v>211</v>
      </c>
      <c r="F100" s="34" t="s">
        <v>179</v>
      </c>
      <c r="G100" s="21"/>
      <c r="H100" s="21"/>
      <c r="I100" s="21" t="s">
        <v>8</v>
      </c>
      <c r="J100" s="21" t="s">
        <v>26</v>
      </c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36639</v>
      </c>
      <c r="C101" s="34" t="s">
        <v>4</v>
      </c>
      <c r="D101" s="36" t="s">
        <v>175</v>
      </c>
      <c r="E101" s="34" t="s">
        <v>166</v>
      </c>
      <c r="F101" s="34" t="s">
        <v>72</v>
      </c>
      <c r="G101" s="21"/>
      <c r="H101" s="21"/>
      <c r="I101" s="21" t="s">
        <v>20</v>
      </c>
      <c r="J101" s="21" t="s">
        <v>13</v>
      </c>
      <c r="M101" s="12"/>
      <c r="N101" s="24"/>
      <c r="O101" s="24"/>
      <c r="P101" s="24"/>
      <c r="Q101" s="24"/>
      <c r="R101" s="24"/>
      <c r="S101" s="24"/>
      <c r="T101" s="24"/>
      <c r="U101" s="24"/>
      <c r="V101" s="24"/>
    </row>
    <row r="102" spans="1:22" ht="18" customHeight="1">
      <c r="A102" s="4">
        <v>101</v>
      </c>
      <c r="B102" s="37">
        <v>36639</v>
      </c>
      <c r="C102" s="34" t="s">
        <v>173</v>
      </c>
      <c r="D102" s="34" t="s">
        <v>47</v>
      </c>
      <c r="E102" s="34" t="s">
        <v>153</v>
      </c>
      <c r="F102" s="34" t="s">
        <v>214</v>
      </c>
      <c r="G102" s="21"/>
      <c r="H102" s="21"/>
      <c r="I102" s="21" t="s">
        <v>228</v>
      </c>
      <c r="J102" s="21" t="s">
        <v>227</v>
      </c>
      <c r="M102" s="12"/>
      <c r="N102" s="24"/>
      <c r="O102" s="24"/>
      <c r="P102" s="24"/>
      <c r="Q102" s="24"/>
      <c r="R102" s="24"/>
      <c r="S102" s="24"/>
      <c r="T102" s="24"/>
      <c r="U102" s="24"/>
      <c r="V102" s="24"/>
    </row>
    <row r="103" spans="1:22" ht="18" customHeight="1">
      <c r="A103" s="4">
        <v>102</v>
      </c>
      <c r="B103" s="37">
        <v>36639</v>
      </c>
      <c r="C103" s="34" t="s">
        <v>178</v>
      </c>
      <c r="D103" s="34" t="s">
        <v>179</v>
      </c>
      <c r="E103" s="34" t="s">
        <v>148</v>
      </c>
      <c r="F103" s="34" t="s">
        <v>211</v>
      </c>
      <c r="G103" s="21"/>
      <c r="H103" s="21"/>
      <c r="I103" s="21" t="s">
        <v>8</v>
      </c>
      <c r="J103" s="21" t="s">
        <v>26</v>
      </c>
      <c r="M103" s="12"/>
      <c r="N103" s="24"/>
      <c r="O103" s="24"/>
      <c r="P103" s="24"/>
      <c r="Q103" s="24"/>
      <c r="R103" s="24"/>
      <c r="S103" s="24"/>
      <c r="T103" s="24"/>
      <c r="U103" s="24"/>
      <c r="V103" s="24"/>
    </row>
    <row r="104" spans="1:22" ht="18" customHeight="1">
      <c r="A104" s="4">
        <v>103</v>
      </c>
      <c r="B104" s="37">
        <v>36639</v>
      </c>
      <c r="C104" s="34" t="s">
        <v>10</v>
      </c>
      <c r="D104" s="34" t="s">
        <v>163</v>
      </c>
      <c r="E104" s="34" t="s">
        <v>218</v>
      </c>
      <c r="F104" s="34" t="s">
        <v>6</v>
      </c>
      <c r="G104" s="21"/>
      <c r="H104" s="21"/>
      <c r="I104" s="21" t="s">
        <v>19</v>
      </c>
      <c r="J104" s="21" t="s">
        <v>37</v>
      </c>
      <c r="M104" s="12"/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36639</v>
      </c>
      <c r="C105" s="34" t="s">
        <v>210</v>
      </c>
      <c r="D105" s="34" t="s">
        <v>49</v>
      </c>
      <c r="E105" s="34" t="s">
        <v>16</v>
      </c>
      <c r="F105" s="34" t="s">
        <v>168</v>
      </c>
      <c r="G105" s="21"/>
      <c r="H105" s="21"/>
      <c r="I105" s="21" t="s">
        <v>38</v>
      </c>
      <c r="J105" s="21" t="s">
        <v>14</v>
      </c>
      <c r="M105" s="12"/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36639</v>
      </c>
      <c r="C106" s="34" t="s">
        <v>12</v>
      </c>
      <c r="D106" s="34" t="s">
        <v>186</v>
      </c>
      <c r="E106" s="34" t="s">
        <v>213</v>
      </c>
      <c r="F106" s="34" t="s">
        <v>29</v>
      </c>
      <c r="G106" s="21"/>
      <c r="H106" s="21"/>
      <c r="I106" s="21" t="s">
        <v>31</v>
      </c>
      <c r="J106" s="21" t="s">
        <v>32</v>
      </c>
      <c r="M106" s="12"/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36641</v>
      </c>
      <c r="C107" s="34" t="s">
        <v>148</v>
      </c>
      <c r="D107" s="34" t="s">
        <v>146</v>
      </c>
      <c r="E107" s="34" t="s">
        <v>179</v>
      </c>
      <c r="F107" s="34" t="s">
        <v>238</v>
      </c>
      <c r="G107" s="21"/>
      <c r="H107" s="21"/>
      <c r="I107" s="21" t="s">
        <v>32</v>
      </c>
      <c r="J107" s="21" t="s">
        <v>227</v>
      </c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36641</v>
      </c>
      <c r="C108" s="34" t="s">
        <v>72</v>
      </c>
      <c r="D108" s="34" t="s">
        <v>144</v>
      </c>
      <c r="E108" s="34" t="s">
        <v>163</v>
      </c>
      <c r="F108" s="34" t="s">
        <v>218</v>
      </c>
      <c r="G108" s="21"/>
      <c r="H108" s="21"/>
      <c r="I108" s="21" t="s">
        <v>38</v>
      </c>
      <c r="J108" s="21" t="s">
        <v>19</v>
      </c>
      <c r="N108" s="24"/>
      <c r="O108" s="24"/>
      <c r="P108" s="24"/>
      <c r="Q108" s="24"/>
      <c r="R108" s="24"/>
      <c r="S108" s="24"/>
      <c r="T108" s="24"/>
      <c r="U108" s="24"/>
      <c r="V108" s="24"/>
    </row>
    <row r="109" spans="1:22" ht="18" customHeight="1">
      <c r="A109" s="4">
        <v>108</v>
      </c>
      <c r="B109" s="37">
        <v>36641</v>
      </c>
      <c r="C109" s="34" t="s">
        <v>211</v>
      </c>
      <c r="D109" s="34" t="s">
        <v>12</v>
      </c>
      <c r="E109" s="34" t="s">
        <v>29</v>
      </c>
      <c r="F109" s="34" t="s">
        <v>131</v>
      </c>
      <c r="G109" s="21"/>
      <c r="H109" s="21"/>
      <c r="I109" s="21" t="s">
        <v>31</v>
      </c>
      <c r="J109" s="21" t="s">
        <v>8</v>
      </c>
      <c r="N109" s="24"/>
      <c r="O109" s="24"/>
      <c r="P109" s="24"/>
      <c r="Q109" s="24"/>
      <c r="R109" s="24"/>
      <c r="S109" s="24"/>
      <c r="T109" s="24"/>
      <c r="U109" s="24"/>
      <c r="V109" s="24"/>
    </row>
    <row r="110" spans="1:22" ht="18" customHeight="1">
      <c r="A110" s="4">
        <v>109</v>
      </c>
      <c r="B110" s="37">
        <v>36641</v>
      </c>
      <c r="C110" s="34" t="s">
        <v>168</v>
      </c>
      <c r="D110" s="34" t="s">
        <v>46</v>
      </c>
      <c r="E110" s="34" t="s">
        <v>49</v>
      </c>
      <c r="F110" s="34" t="s">
        <v>16</v>
      </c>
      <c r="G110" s="21"/>
      <c r="H110" s="21"/>
      <c r="I110" s="21" t="s">
        <v>13</v>
      </c>
      <c r="J110" s="21" t="s">
        <v>37</v>
      </c>
      <c r="M110" s="19"/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36641</v>
      </c>
      <c r="C111" s="34" t="s">
        <v>6</v>
      </c>
      <c r="D111" s="34" t="s">
        <v>35</v>
      </c>
      <c r="E111" s="34" t="s">
        <v>175</v>
      </c>
      <c r="F111" s="34" t="s">
        <v>166</v>
      </c>
      <c r="G111" s="21"/>
      <c r="H111" s="21"/>
      <c r="I111" s="21" t="s">
        <v>14</v>
      </c>
      <c r="J111" s="21" t="s">
        <v>20</v>
      </c>
    </row>
    <row r="112" spans="1:22" ht="18" customHeight="1">
      <c r="A112" s="4">
        <v>111</v>
      </c>
      <c r="B112" s="37">
        <v>36641</v>
      </c>
      <c r="C112" s="34" t="s">
        <v>183</v>
      </c>
      <c r="D112" s="34" t="s">
        <v>185</v>
      </c>
      <c r="E112" s="34" t="s">
        <v>47</v>
      </c>
      <c r="F112" s="34" t="s">
        <v>153</v>
      </c>
      <c r="G112" s="21"/>
      <c r="H112" s="21"/>
      <c r="I112" s="21" t="s">
        <v>228</v>
      </c>
      <c r="J112" s="21" t="s">
        <v>26</v>
      </c>
    </row>
    <row r="113" spans="1:22" ht="18" customHeight="1">
      <c r="A113" s="4">
        <v>112</v>
      </c>
      <c r="B113" s="37">
        <v>36642</v>
      </c>
      <c r="C113" s="34" t="s">
        <v>213</v>
      </c>
      <c r="D113" s="34" t="s">
        <v>29</v>
      </c>
      <c r="E113" s="34" t="s">
        <v>131</v>
      </c>
      <c r="F113" s="34" t="s">
        <v>12</v>
      </c>
      <c r="G113" s="21"/>
      <c r="H113" s="21"/>
      <c r="I113" s="21" t="s">
        <v>31</v>
      </c>
      <c r="J113" s="21" t="s">
        <v>8</v>
      </c>
    </row>
    <row r="114" spans="1:22" ht="18" customHeight="1">
      <c r="A114" s="4">
        <v>113</v>
      </c>
      <c r="B114" s="37">
        <v>36642</v>
      </c>
      <c r="C114" s="34" t="s">
        <v>238</v>
      </c>
      <c r="D114" s="34" t="s">
        <v>178</v>
      </c>
      <c r="E114" s="34" t="s">
        <v>146</v>
      </c>
      <c r="F114" s="34" t="s">
        <v>179</v>
      </c>
      <c r="G114" s="21"/>
      <c r="H114" s="21"/>
      <c r="I114" s="21" t="s">
        <v>32</v>
      </c>
      <c r="J114" s="21" t="s">
        <v>227</v>
      </c>
    </row>
    <row r="115" spans="1:22" ht="18" customHeight="1">
      <c r="A115" s="4">
        <v>114</v>
      </c>
      <c r="B115" s="37">
        <v>36643</v>
      </c>
      <c r="C115" s="34" t="s">
        <v>179</v>
      </c>
      <c r="D115" s="34" t="s">
        <v>131</v>
      </c>
      <c r="E115" s="34" t="s">
        <v>12</v>
      </c>
      <c r="F115" s="34" t="s">
        <v>211</v>
      </c>
      <c r="G115" s="21"/>
      <c r="H115" s="21"/>
      <c r="I115" s="21" t="s">
        <v>31</v>
      </c>
      <c r="J115" s="21" t="s">
        <v>8</v>
      </c>
    </row>
    <row r="116" spans="1:22" ht="18" customHeight="1">
      <c r="A116" s="4">
        <v>115</v>
      </c>
      <c r="B116" s="37">
        <v>36643</v>
      </c>
      <c r="C116" s="34" t="s">
        <v>47</v>
      </c>
      <c r="D116" s="34" t="s">
        <v>183</v>
      </c>
      <c r="E116" s="34" t="s">
        <v>173</v>
      </c>
      <c r="F116" s="34" t="s">
        <v>185</v>
      </c>
      <c r="G116" s="21"/>
      <c r="H116" s="21"/>
      <c r="I116" s="21" t="s">
        <v>228</v>
      </c>
      <c r="J116" s="21" t="s">
        <v>26</v>
      </c>
    </row>
    <row r="117" spans="1:22" ht="18" customHeight="1">
      <c r="A117" s="4">
        <v>116</v>
      </c>
      <c r="B117" s="37">
        <v>36643</v>
      </c>
      <c r="C117" s="34" t="s">
        <v>175</v>
      </c>
      <c r="D117" s="34" t="s">
        <v>6</v>
      </c>
      <c r="E117" s="34" t="s">
        <v>4</v>
      </c>
      <c r="F117" s="34" t="s">
        <v>35</v>
      </c>
      <c r="G117" s="21"/>
      <c r="H117" s="21"/>
      <c r="I117" s="21" t="s">
        <v>14</v>
      </c>
      <c r="J117" s="21" t="s">
        <v>20</v>
      </c>
    </row>
    <row r="118" spans="1:22" ht="18" customHeight="1">
      <c r="A118" s="4">
        <v>117</v>
      </c>
      <c r="B118" s="37">
        <v>36643</v>
      </c>
      <c r="C118" s="34" t="s">
        <v>49</v>
      </c>
      <c r="D118" s="34" t="s">
        <v>168</v>
      </c>
      <c r="E118" s="34" t="s">
        <v>210</v>
      </c>
      <c r="F118" s="34" t="s">
        <v>46</v>
      </c>
      <c r="G118" s="21"/>
      <c r="H118" s="21"/>
      <c r="I118" s="21" t="s">
        <v>13</v>
      </c>
      <c r="J118" s="21" t="s">
        <v>37</v>
      </c>
      <c r="N118" s="24"/>
      <c r="O118" s="24"/>
      <c r="P118" s="24"/>
      <c r="Q118" s="24"/>
      <c r="R118" s="24"/>
      <c r="S118" s="24"/>
      <c r="T118" s="24"/>
      <c r="U118" s="24"/>
      <c r="V118" s="24"/>
    </row>
    <row r="119" spans="1:22" ht="18" customHeight="1">
      <c r="A119" s="4">
        <v>118</v>
      </c>
      <c r="B119" s="37">
        <v>36643</v>
      </c>
      <c r="C119" s="36" t="s">
        <v>163</v>
      </c>
      <c r="D119" s="34" t="s">
        <v>72</v>
      </c>
      <c r="E119" s="34" t="s">
        <v>10</v>
      </c>
      <c r="F119" s="34" t="s">
        <v>144</v>
      </c>
      <c r="G119" s="21"/>
      <c r="H119" s="21"/>
      <c r="I119" s="21" t="s">
        <v>38</v>
      </c>
      <c r="J119" s="21" t="s">
        <v>19</v>
      </c>
      <c r="N119" s="24"/>
      <c r="O119" s="24"/>
      <c r="P119" s="24"/>
      <c r="Q119" s="24"/>
      <c r="R119" s="24"/>
      <c r="S119" s="24"/>
      <c r="T119" s="24"/>
      <c r="U119" s="24"/>
      <c r="V119" s="24"/>
    </row>
    <row r="120" spans="1:22" ht="18" customHeight="1">
      <c r="A120" s="4">
        <v>119</v>
      </c>
      <c r="B120" s="37">
        <v>36644</v>
      </c>
      <c r="C120" s="34" t="s">
        <v>161</v>
      </c>
      <c r="D120" s="34" t="s">
        <v>182</v>
      </c>
      <c r="E120" s="34" t="s">
        <v>50</v>
      </c>
      <c r="F120" s="34" t="s">
        <v>229</v>
      </c>
      <c r="G120" s="21"/>
      <c r="H120" s="21"/>
      <c r="I120" s="21" t="s">
        <v>227</v>
      </c>
      <c r="J120" s="21" t="s">
        <v>26</v>
      </c>
      <c r="N120" s="24"/>
      <c r="O120" s="24"/>
      <c r="P120" s="24"/>
      <c r="Q120" s="24"/>
      <c r="R120" s="24"/>
      <c r="S120" s="24"/>
      <c r="T120" s="24"/>
      <c r="U120" s="24"/>
      <c r="V120" s="24"/>
    </row>
    <row r="121" spans="1:22" ht="18" customHeight="1">
      <c r="A121" s="4">
        <v>120</v>
      </c>
      <c r="B121" s="37">
        <v>36644</v>
      </c>
      <c r="C121" s="34" t="s">
        <v>35</v>
      </c>
      <c r="D121" s="34" t="s">
        <v>166</v>
      </c>
      <c r="E121" s="34" t="s">
        <v>72</v>
      </c>
      <c r="F121" s="34" t="s">
        <v>4</v>
      </c>
      <c r="G121" s="21"/>
      <c r="H121" s="21"/>
      <c r="I121" s="21" t="s">
        <v>13</v>
      </c>
      <c r="J121" s="21" t="s">
        <v>19</v>
      </c>
      <c r="N121" s="24"/>
      <c r="O121" s="24"/>
      <c r="P121" s="24"/>
      <c r="Q121" s="24"/>
      <c r="R121" s="24"/>
      <c r="S121" s="24"/>
      <c r="T121" s="24"/>
      <c r="U121" s="24"/>
      <c r="V121" s="24"/>
    </row>
    <row r="122" spans="1:22" ht="18" customHeight="1">
      <c r="A122" s="4">
        <v>121</v>
      </c>
      <c r="B122" s="37">
        <v>36644</v>
      </c>
      <c r="C122" s="34" t="s">
        <v>46</v>
      </c>
      <c r="D122" s="34" t="s">
        <v>16</v>
      </c>
      <c r="E122" s="34" t="s">
        <v>168</v>
      </c>
      <c r="F122" s="34" t="s">
        <v>210</v>
      </c>
      <c r="G122" s="21"/>
      <c r="H122" s="21"/>
      <c r="I122" s="21" t="s">
        <v>14</v>
      </c>
      <c r="J122" s="21" t="s">
        <v>37</v>
      </c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36644</v>
      </c>
      <c r="C123" s="34" t="s">
        <v>29</v>
      </c>
      <c r="D123" s="34" t="s">
        <v>148</v>
      </c>
      <c r="E123" s="34" t="s">
        <v>238</v>
      </c>
      <c r="F123" s="34" t="s">
        <v>179</v>
      </c>
      <c r="G123" s="21"/>
      <c r="H123" s="21"/>
      <c r="I123" s="21" t="s">
        <v>32</v>
      </c>
      <c r="J123" s="21" t="s">
        <v>8</v>
      </c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36644</v>
      </c>
      <c r="C124" s="34" t="s">
        <v>144</v>
      </c>
      <c r="D124" s="34" t="s">
        <v>218</v>
      </c>
      <c r="E124" s="34" t="s">
        <v>22</v>
      </c>
      <c r="F124" s="34" t="s">
        <v>10</v>
      </c>
      <c r="G124" s="21"/>
      <c r="H124" s="21"/>
      <c r="I124" s="21" t="s">
        <v>20</v>
      </c>
      <c r="J124" s="21" t="s">
        <v>38</v>
      </c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36644</v>
      </c>
      <c r="C125" s="34" t="s">
        <v>12</v>
      </c>
      <c r="D125" s="34" t="s">
        <v>213</v>
      </c>
      <c r="E125" s="34" t="s">
        <v>178</v>
      </c>
      <c r="F125" s="34" t="s">
        <v>146</v>
      </c>
      <c r="G125" s="21"/>
      <c r="H125" s="21"/>
      <c r="I125" s="21" t="s">
        <v>31</v>
      </c>
      <c r="J125" s="21" t="s">
        <v>228</v>
      </c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36645</v>
      </c>
      <c r="C126" s="34" t="s">
        <v>4</v>
      </c>
      <c r="D126" s="34" t="s">
        <v>175</v>
      </c>
      <c r="E126" s="34" t="s">
        <v>166</v>
      </c>
      <c r="F126" s="34" t="s">
        <v>72</v>
      </c>
      <c r="G126" s="21"/>
      <c r="H126" s="21"/>
      <c r="I126" s="21" t="s">
        <v>13</v>
      </c>
      <c r="J126" s="21" t="s">
        <v>19</v>
      </c>
      <c r="N126" s="24"/>
      <c r="O126" s="24"/>
      <c r="P126" s="24"/>
      <c r="Q126" s="24"/>
      <c r="R126" s="24"/>
      <c r="S126" s="24"/>
      <c r="T126" s="24"/>
      <c r="U126" s="24"/>
      <c r="V126" s="24"/>
    </row>
    <row r="127" spans="1:22" ht="18" customHeight="1">
      <c r="A127" s="4">
        <v>126</v>
      </c>
      <c r="B127" s="37">
        <v>36645</v>
      </c>
      <c r="C127" s="34" t="s">
        <v>10</v>
      </c>
      <c r="D127" s="34" t="s">
        <v>163</v>
      </c>
      <c r="E127" s="34" t="s">
        <v>218</v>
      </c>
      <c r="F127" s="34" t="s">
        <v>22</v>
      </c>
      <c r="G127" s="21"/>
      <c r="H127" s="21"/>
      <c r="I127" s="21" t="s">
        <v>20</v>
      </c>
      <c r="J127" s="21" t="s">
        <v>38</v>
      </c>
    </row>
    <row r="128" spans="1:22" ht="18" customHeight="1">
      <c r="A128" s="4">
        <v>127</v>
      </c>
      <c r="B128" s="37">
        <v>36645</v>
      </c>
      <c r="C128" s="34" t="s">
        <v>210</v>
      </c>
      <c r="D128" s="34" t="s">
        <v>244</v>
      </c>
      <c r="E128" s="34" t="s">
        <v>16</v>
      </c>
      <c r="F128" s="34" t="s">
        <v>168</v>
      </c>
      <c r="G128" s="21"/>
      <c r="H128" s="21"/>
      <c r="I128" s="21" t="s">
        <v>14</v>
      </c>
      <c r="J128" s="21" t="s">
        <v>37</v>
      </c>
      <c r="M128" s="12"/>
    </row>
    <row r="129" spans="1:13" ht="18" customHeight="1">
      <c r="A129" s="4">
        <v>128</v>
      </c>
      <c r="B129" s="37">
        <v>36645</v>
      </c>
      <c r="C129" s="34" t="s">
        <v>23</v>
      </c>
      <c r="D129" s="34" t="s">
        <v>142</v>
      </c>
      <c r="E129" s="34" t="s">
        <v>183</v>
      </c>
      <c r="F129" s="34" t="s">
        <v>173</v>
      </c>
      <c r="G129" s="21"/>
      <c r="H129" s="21"/>
      <c r="I129" s="21" t="s">
        <v>227</v>
      </c>
      <c r="J129" s="21" t="s">
        <v>26</v>
      </c>
      <c r="M129" s="13"/>
    </row>
    <row r="130" spans="1:13" ht="18" customHeight="1">
      <c r="A130" s="4">
        <v>129</v>
      </c>
      <c r="B130" s="37">
        <v>36645</v>
      </c>
      <c r="C130" s="34" t="s">
        <v>131</v>
      </c>
      <c r="D130" s="34" t="s">
        <v>179</v>
      </c>
      <c r="E130" s="34" t="s">
        <v>148</v>
      </c>
      <c r="F130" s="34" t="s">
        <v>238</v>
      </c>
      <c r="G130" s="21"/>
      <c r="H130" s="21"/>
      <c r="I130" s="21" t="s">
        <v>32</v>
      </c>
      <c r="J130" s="21" t="s">
        <v>8</v>
      </c>
      <c r="M130" s="12"/>
    </row>
    <row r="131" spans="1:13" ht="18" customHeight="1">
      <c r="A131" s="4">
        <v>130</v>
      </c>
      <c r="B131" s="37">
        <v>36645</v>
      </c>
      <c r="C131" s="34" t="s">
        <v>146</v>
      </c>
      <c r="D131" s="34" t="s">
        <v>5</v>
      </c>
      <c r="E131" s="34" t="s">
        <v>213</v>
      </c>
      <c r="F131" s="34" t="s">
        <v>178</v>
      </c>
      <c r="G131" s="21"/>
      <c r="H131" s="21"/>
      <c r="I131" s="21" t="s">
        <v>31</v>
      </c>
      <c r="J131" s="21" t="s">
        <v>228</v>
      </c>
      <c r="M131" s="12"/>
    </row>
    <row r="132" spans="1:13" ht="18" customHeight="1">
      <c r="A132" s="4">
        <v>131</v>
      </c>
      <c r="B132" s="37">
        <v>36646</v>
      </c>
      <c r="C132" s="34" t="s">
        <v>148</v>
      </c>
      <c r="D132" s="34" t="s">
        <v>238</v>
      </c>
      <c r="E132" s="34" t="s">
        <v>179</v>
      </c>
      <c r="F132" s="34" t="s">
        <v>29</v>
      </c>
      <c r="G132" s="21"/>
      <c r="H132" s="21"/>
      <c r="I132" s="21" t="s">
        <v>32</v>
      </c>
      <c r="J132" s="21" t="s">
        <v>8</v>
      </c>
      <c r="M132" s="12"/>
    </row>
    <row r="133" spans="1:13" ht="18" customHeight="1">
      <c r="A133" s="4">
        <v>132</v>
      </c>
      <c r="B133" s="37">
        <v>36646</v>
      </c>
      <c r="C133" s="34" t="s">
        <v>182</v>
      </c>
      <c r="D133" s="34" t="s">
        <v>161</v>
      </c>
      <c r="E133" s="34" t="s">
        <v>214</v>
      </c>
      <c r="F133" s="34" t="s">
        <v>183</v>
      </c>
      <c r="G133" s="21"/>
      <c r="H133" s="21"/>
      <c r="I133" s="21" t="s">
        <v>227</v>
      </c>
      <c r="J133" s="21" t="s">
        <v>26</v>
      </c>
      <c r="M133" s="12"/>
    </row>
    <row r="134" spans="1:13" ht="18" customHeight="1">
      <c r="A134" s="4">
        <v>133</v>
      </c>
      <c r="B134" s="37">
        <v>36646</v>
      </c>
      <c r="C134" s="34" t="s">
        <v>72</v>
      </c>
      <c r="D134" s="34" t="s">
        <v>35</v>
      </c>
      <c r="E134" s="34" t="s">
        <v>175</v>
      </c>
      <c r="F134" s="34" t="s">
        <v>166</v>
      </c>
      <c r="G134" s="21"/>
      <c r="H134" s="21"/>
      <c r="I134" s="21" t="s">
        <v>13</v>
      </c>
      <c r="J134" s="21" t="s">
        <v>19</v>
      </c>
      <c r="M134" s="12"/>
    </row>
    <row r="135" spans="1:13" ht="18" customHeight="1">
      <c r="A135" s="4">
        <v>134</v>
      </c>
      <c r="B135" s="37">
        <v>36646</v>
      </c>
      <c r="C135" s="34" t="s">
        <v>168</v>
      </c>
      <c r="D135" s="34" t="s">
        <v>46</v>
      </c>
      <c r="E135" s="34" t="s">
        <v>244</v>
      </c>
      <c r="F135" s="34" t="s">
        <v>16</v>
      </c>
      <c r="G135" s="21"/>
      <c r="H135" s="21"/>
      <c r="I135" s="21" t="s">
        <v>14</v>
      </c>
      <c r="J135" s="21" t="s">
        <v>37</v>
      </c>
      <c r="M135" s="12"/>
    </row>
    <row r="136" spans="1:13" ht="18" customHeight="1">
      <c r="A136" s="4">
        <v>135</v>
      </c>
      <c r="B136" s="37">
        <v>36646</v>
      </c>
      <c r="C136" s="34" t="s">
        <v>178</v>
      </c>
      <c r="D136" s="34" t="s">
        <v>12</v>
      </c>
      <c r="E136" s="36" t="s">
        <v>5</v>
      </c>
      <c r="F136" s="34" t="s">
        <v>213</v>
      </c>
      <c r="G136" s="21"/>
      <c r="H136" s="21"/>
      <c r="I136" s="21" t="s">
        <v>31</v>
      </c>
      <c r="J136" s="21" t="s">
        <v>228</v>
      </c>
      <c r="M136" s="12"/>
    </row>
    <row r="137" spans="1:13" ht="18" customHeight="1">
      <c r="A137" s="4">
        <v>136</v>
      </c>
      <c r="B137" s="37">
        <v>36646</v>
      </c>
      <c r="C137" s="34" t="s">
        <v>22</v>
      </c>
      <c r="D137" s="34" t="s">
        <v>144</v>
      </c>
      <c r="E137" s="34" t="s">
        <v>163</v>
      </c>
      <c r="F137" s="34" t="s">
        <v>218</v>
      </c>
      <c r="G137" s="21"/>
      <c r="H137" s="21"/>
      <c r="I137" s="21" t="s">
        <v>20</v>
      </c>
      <c r="J137" s="21" t="s">
        <v>38</v>
      </c>
      <c r="M137" s="12"/>
    </row>
    <row r="138" spans="1:13" ht="18" customHeight="1">
      <c r="A138" s="4">
        <v>137</v>
      </c>
      <c r="B138" s="37">
        <v>36648</v>
      </c>
      <c r="C138" s="34" t="s">
        <v>166</v>
      </c>
      <c r="D138" s="34" t="s">
        <v>4</v>
      </c>
      <c r="E138" s="34" t="s">
        <v>35</v>
      </c>
      <c r="F138" s="34" t="s">
        <v>17</v>
      </c>
      <c r="G138" s="21"/>
      <c r="H138" s="21"/>
      <c r="I138" s="21" t="s">
        <v>19</v>
      </c>
      <c r="J138" s="21" t="s">
        <v>14</v>
      </c>
      <c r="M138" s="12"/>
    </row>
    <row r="139" spans="1:13" ht="18" customHeight="1">
      <c r="A139" s="4">
        <v>138</v>
      </c>
      <c r="B139" s="37">
        <v>36648</v>
      </c>
      <c r="C139" s="34" t="s">
        <v>173</v>
      </c>
      <c r="D139" s="34" t="s">
        <v>50</v>
      </c>
      <c r="E139" s="34" t="s">
        <v>146</v>
      </c>
      <c r="F139" s="34" t="s">
        <v>185</v>
      </c>
      <c r="G139" s="21"/>
      <c r="H139" s="21"/>
      <c r="I139" s="21" t="s">
        <v>26</v>
      </c>
      <c r="J139" s="21" t="s">
        <v>31</v>
      </c>
      <c r="M139" s="12"/>
    </row>
    <row r="140" spans="1:13" ht="18" customHeight="1">
      <c r="A140" s="4">
        <v>139</v>
      </c>
      <c r="B140" s="37">
        <v>36648</v>
      </c>
      <c r="C140" s="34" t="s">
        <v>175</v>
      </c>
      <c r="D140" s="34" t="s">
        <v>10</v>
      </c>
      <c r="E140" s="34" t="s">
        <v>144</v>
      </c>
      <c r="F140" s="34" t="s">
        <v>163</v>
      </c>
      <c r="G140" s="21"/>
      <c r="H140" s="21"/>
      <c r="I140" s="21" t="s">
        <v>37</v>
      </c>
      <c r="J140" s="21" t="s">
        <v>20</v>
      </c>
      <c r="M140" s="12"/>
    </row>
    <row r="141" spans="1:13" ht="18" customHeight="1">
      <c r="A141" s="4">
        <v>140</v>
      </c>
      <c r="B141" s="37">
        <v>36648</v>
      </c>
      <c r="C141" s="34" t="s">
        <v>238</v>
      </c>
      <c r="D141" s="36" t="s">
        <v>131</v>
      </c>
      <c r="E141" s="34" t="s">
        <v>12</v>
      </c>
      <c r="F141" s="34" t="s">
        <v>211</v>
      </c>
      <c r="G141" s="21"/>
      <c r="H141" s="21"/>
      <c r="I141" s="21" t="s">
        <v>8</v>
      </c>
      <c r="J141" s="21" t="s">
        <v>227</v>
      </c>
      <c r="M141" s="12"/>
    </row>
    <row r="142" spans="1:13" ht="18" customHeight="1">
      <c r="A142" s="4">
        <v>141</v>
      </c>
      <c r="B142" s="37">
        <v>36648</v>
      </c>
      <c r="C142" s="34" t="s">
        <v>214</v>
      </c>
      <c r="D142" s="34" t="s">
        <v>23</v>
      </c>
      <c r="E142" s="34" t="s">
        <v>142</v>
      </c>
      <c r="F142" s="34" t="s">
        <v>182</v>
      </c>
      <c r="G142" s="21"/>
      <c r="H142" s="21"/>
      <c r="I142" s="21" t="s">
        <v>228</v>
      </c>
      <c r="J142" s="21" t="s">
        <v>32</v>
      </c>
      <c r="M142" s="12"/>
    </row>
    <row r="143" spans="1:13" ht="18" customHeight="1">
      <c r="A143" s="4">
        <v>142</v>
      </c>
      <c r="B143" s="37">
        <v>36648</v>
      </c>
      <c r="C143" s="34" t="s">
        <v>16</v>
      </c>
      <c r="D143" s="34" t="s">
        <v>210</v>
      </c>
      <c r="E143" s="34" t="s">
        <v>46</v>
      </c>
      <c r="F143" s="34" t="s">
        <v>7</v>
      </c>
      <c r="G143" s="21"/>
      <c r="H143" s="21"/>
      <c r="I143" s="21" t="s">
        <v>38</v>
      </c>
      <c r="J143" s="21" t="s">
        <v>13</v>
      </c>
      <c r="M143" s="12"/>
    </row>
    <row r="144" spans="1:13" ht="18" customHeight="1">
      <c r="A144" s="4">
        <v>143</v>
      </c>
      <c r="B144" s="37">
        <v>36649</v>
      </c>
      <c r="C144" s="36" t="s">
        <v>7</v>
      </c>
      <c r="D144" s="34" t="s">
        <v>168</v>
      </c>
      <c r="E144" s="34" t="s">
        <v>210</v>
      </c>
      <c r="F144" s="34" t="s">
        <v>46</v>
      </c>
      <c r="G144" s="21"/>
      <c r="H144" s="21"/>
      <c r="I144" s="21" t="s">
        <v>38</v>
      </c>
      <c r="J144" s="21" t="s">
        <v>13</v>
      </c>
      <c r="M144" s="13"/>
    </row>
    <row r="145" spans="1:13" ht="18" customHeight="1">
      <c r="A145" s="4">
        <v>144</v>
      </c>
      <c r="B145" s="37">
        <v>36649</v>
      </c>
      <c r="C145" s="34" t="s">
        <v>211</v>
      </c>
      <c r="D145" s="34" t="s">
        <v>213</v>
      </c>
      <c r="E145" s="34" t="s">
        <v>148</v>
      </c>
      <c r="F145" s="34" t="s">
        <v>179</v>
      </c>
      <c r="G145" s="21"/>
      <c r="H145" s="21"/>
      <c r="I145" s="21" t="s">
        <v>8</v>
      </c>
      <c r="J145" s="21" t="s">
        <v>227</v>
      </c>
      <c r="M145" s="12"/>
    </row>
    <row r="146" spans="1:13" ht="18" customHeight="1">
      <c r="A146" s="4">
        <v>145</v>
      </c>
      <c r="B146" s="37">
        <v>36649</v>
      </c>
      <c r="C146" s="34" t="s">
        <v>185</v>
      </c>
      <c r="D146" s="34" t="s">
        <v>47</v>
      </c>
      <c r="E146" s="34" t="s">
        <v>153</v>
      </c>
      <c r="F146" s="34" t="s">
        <v>183</v>
      </c>
      <c r="G146" s="21"/>
      <c r="H146" s="21"/>
      <c r="I146" s="21" t="s">
        <v>26</v>
      </c>
      <c r="J146" s="21" t="s">
        <v>31</v>
      </c>
      <c r="M146" s="12"/>
    </row>
    <row r="147" spans="1:13" ht="18" customHeight="1">
      <c r="A147" s="4">
        <v>146</v>
      </c>
      <c r="B147" s="37">
        <v>36649</v>
      </c>
      <c r="C147" s="34" t="s">
        <v>142</v>
      </c>
      <c r="D147" s="34" t="s">
        <v>182</v>
      </c>
      <c r="E147" s="34" t="s">
        <v>23</v>
      </c>
      <c r="F147" s="34" t="s">
        <v>161</v>
      </c>
      <c r="G147" s="21"/>
      <c r="H147" s="21"/>
      <c r="I147" s="21" t="s">
        <v>228</v>
      </c>
      <c r="J147" s="21" t="s">
        <v>32</v>
      </c>
      <c r="M147" s="12"/>
    </row>
    <row r="148" spans="1:13" ht="18" customHeight="1">
      <c r="A148" s="4">
        <v>147</v>
      </c>
      <c r="B148" s="37">
        <v>36649</v>
      </c>
      <c r="C148" s="34" t="s">
        <v>17</v>
      </c>
      <c r="D148" s="34" t="s">
        <v>72</v>
      </c>
      <c r="E148" s="34" t="s">
        <v>166</v>
      </c>
      <c r="F148" s="34" t="s">
        <v>35</v>
      </c>
      <c r="G148" s="21"/>
      <c r="H148" s="21"/>
      <c r="I148" s="21" t="s">
        <v>19</v>
      </c>
      <c r="J148" s="21" t="s">
        <v>14</v>
      </c>
      <c r="M148" s="12"/>
    </row>
    <row r="149" spans="1:13" ht="18" customHeight="1">
      <c r="A149" s="4">
        <v>148</v>
      </c>
      <c r="B149" s="37">
        <v>36649</v>
      </c>
      <c r="C149" s="34" t="s">
        <v>163</v>
      </c>
      <c r="D149" s="34" t="s">
        <v>22</v>
      </c>
      <c r="E149" s="34" t="s">
        <v>10</v>
      </c>
      <c r="F149" s="34" t="s">
        <v>144</v>
      </c>
      <c r="G149" s="21"/>
      <c r="H149" s="21"/>
      <c r="I149" s="21" t="s">
        <v>37</v>
      </c>
      <c r="J149" s="21" t="s">
        <v>20</v>
      </c>
      <c r="M149" s="12"/>
    </row>
    <row r="150" spans="1:13" ht="18" customHeight="1">
      <c r="A150" s="4">
        <v>149</v>
      </c>
      <c r="B150" s="37">
        <v>36650</v>
      </c>
      <c r="C150" s="34" t="s">
        <v>161</v>
      </c>
      <c r="D150" s="34" t="s">
        <v>214</v>
      </c>
      <c r="E150" s="34" t="s">
        <v>182</v>
      </c>
      <c r="F150" s="34" t="s">
        <v>23</v>
      </c>
      <c r="G150" s="21"/>
      <c r="H150" s="21"/>
      <c r="I150" s="21" t="s">
        <v>228</v>
      </c>
      <c r="J150" s="21" t="s">
        <v>32</v>
      </c>
      <c r="M150" s="12"/>
    </row>
    <row r="151" spans="1:13" ht="18" customHeight="1">
      <c r="A151" s="4">
        <v>150</v>
      </c>
      <c r="B151" s="37">
        <v>36650</v>
      </c>
      <c r="C151" s="34" t="s">
        <v>179</v>
      </c>
      <c r="D151" s="34" t="s">
        <v>12</v>
      </c>
      <c r="E151" s="34" t="s">
        <v>29</v>
      </c>
      <c r="F151" s="34" t="s">
        <v>238</v>
      </c>
      <c r="G151" s="21"/>
      <c r="H151" s="21"/>
      <c r="I151" s="21" t="s">
        <v>8</v>
      </c>
      <c r="J151" s="21" t="s">
        <v>227</v>
      </c>
      <c r="M151" s="12"/>
    </row>
    <row r="152" spans="1:13" ht="18" customHeight="1">
      <c r="A152" s="4">
        <v>151</v>
      </c>
      <c r="B152" s="37">
        <v>36650</v>
      </c>
      <c r="C152" s="34" t="s">
        <v>35</v>
      </c>
      <c r="D152" s="34" t="s">
        <v>17</v>
      </c>
      <c r="E152" s="34" t="s">
        <v>72</v>
      </c>
      <c r="F152" s="34" t="s">
        <v>4</v>
      </c>
      <c r="G152" s="21"/>
      <c r="H152" s="21"/>
      <c r="I152" s="21" t="s">
        <v>19</v>
      </c>
      <c r="J152" s="21" t="s">
        <v>14</v>
      </c>
      <c r="M152" s="12"/>
    </row>
    <row r="153" spans="1:13" ht="18" customHeight="1">
      <c r="A153" s="4">
        <v>152</v>
      </c>
      <c r="B153" s="37">
        <v>36650</v>
      </c>
      <c r="C153" s="34" t="s">
        <v>46</v>
      </c>
      <c r="D153" s="34" t="s">
        <v>16</v>
      </c>
      <c r="E153" s="34" t="s">
        <v>168</v>
      </c>
      <c r="F153" s="34" t="s">
        <v>210</v>
      </c>
      <c r="G153" s="21"/>
      <c r="H153" s="21"/>
      <c r="I153" s="21" t="s">
        <v>38</v>
      </c>
      <c r="J153" s="21" t="s">
        <v>13</v>
      </c>
      <c r="M153" s="12"/>
    </row>
    <row r="154" spans="1:13" ht="18" customHeight="1">
      <c r="A154" s="4">
        <v>153</v>
      </c>
      <c r="B154" s="37">
        <v>36650</v>
      </c>
      <c r="C154" s="34" t="s">
        <v>144</v>
      </c>
      <c r="D154" s="34" t="s">
        <v>175</v>
      </c>
      <c r="E154" s="34" t="s">
        <v>22</v>
      </c>
      <c r="F154" s="34" t="s">
        <v>10</v>
      </c>
      <c r="G154" s="21"/>
      <c r="H154" s="21"/>
      <c r="I154" s="21" t="s">
        <v>37</v>
      </c>
      <c r="J154" s="21" t="s">
        <v>20</v>
      </c>
      <c r="M154" s="12"/>
    </row>
    <row r="155" spans="1:13" ht="18" customHeight="1">
      <c r="A155" s="4">
        <v>154</v>
      </c>
      <c r="B155" s="37">
        <v>36650</v>
      </c>
      <c r="C155" s="34" t="s">
        <v>183</v>
      </c>
      <c r="D155" s="34" t="s">
        <v>153</v>
      </c>
      <c r="E155" s="34" t="s">
        <v>173</v>
      </c>
      <c r="F155" s="34" t="s">
        <v>47</v>
      </c>
      <c r="G155" s="21"/>
      <c r="H155" s="21"/>
      <c r="I155" s="21" t="s">
        <v>26</v>
      </c>
      <c r="J155" s="21" t="s">
        <v>31</v>
      </c>
      <c r="M155" s="12"/>
    </row>
    <row r="156" spans="1:13" ht="18" customHeight="1">
      <c r="A156" s="4">
        <v>155</v>
      </c>
      <c r="B156" s="37">
        <v>36651</v>
      </c>
      <c r="C156" s="34" t="s">
        <v>4</v>
      </c>
      <c r="D156" s="34" t="s">
        <v>166</v>
      </c>
      <c r="E156" s="34" t="s">
        <v>218</v>
      </c>
      <c r="F156" s="34" t="s">
        <v>72</v>
      </c>
      <c r="G156" s="21"/>
      <c r="H156" s="21"/>
      <c r="I156" s="21" t="s">
        <v>20</v>
      </c>
      <c r="J156" s="21" t="s">
        <v>13</v>
      </c>
      <c r="M156" s="12"/>
    </row>
    <row r="157" spans="1:13" ht="18" customHeight="1">
      <c r="A157" s="4">
        <v>156</v>
      </c>
      <c r="B157" s="37">
        <v>36651</v>
      </c>
      <c r="C157" s="34" t="s">
        <v>47</v>
      </c>
      <c r="D157" s="34" t="s">
        <v>173</v>
      </c>
      <c r="E157" s="34" t="s">
        <v>229</v>
      </c>
      <c r="F157" s="34" t="s">
        <v>185</v>
      </c>
      <c r="G157" s="21"/>
      <c r="H157" s="21"/>
      <c r="I157" s="21" t="s">
        <v>227</v>
      </c>
      <c r="J157" s="21" t="s">
        <v>228</v>
      </c>
      <c r="L157" s="53"/>
      <c r="M157" s="12"/>
    </row>
    <row r="158" spans="1:13" ht="18" customHeight="1">
      <c r="A158" s="4">
        <v>157</v>
      </c>
      <c r="B158" s="37">
        <v>36651</v>
      </c>
      <c r="C158" s="34" t="s">
        <v>213</v>
      </c>
      <c r="D158" s="34" t="s">
        <v>238</v>
      </c>
      <c r="E158" s="34" t="s">
        <v>5</v>
      </c>
      <c r="F158" s="34" t="s">
        <v>50</v>
      </c>
      <c r="G158" s="21"/>
      <c r="H158" s="21"/>
      <c r="I158" s="21" t="s">
        <v>32</v>
      </c>
      <c r="J158" s="21" t="s">
        <v>31</v>
      </c>
      <c r="L158" s="53"/>
      <c r="M158" s="12"/>
    </row>
    <row r="159" spans="1:13" ht="18" customHeight="1">
      <c r="A159" s="4">
        <v>158</v>
      </c>
      <c r="B159" s="37">
        <v>36651</v>
      </c>
      <c r="C159" s="34" t="s">
        <v>10</v>
      </c>
      <c r="D159" s="34" t="s">
        <v>163</v>
      </c>
      <c r="E159" s="36" t="s">
        <v>175</v>
      </c>
      <c r="F159" s="34" t="s">
        <v>49</v>
      </c>
      <c r="G159" s="21"/>
      <c r="H159" s="21"/>
      <c r="I159" s="21" t="s">
        <v>37</v>
      </c>
      <c r="J159" s="21" t="s">
        <v>14</v>
      </c>
      <c r="L159" s="53"/>
      <c r="M159" s="12"/>
    </row>
    <row r="160" spans="1:13" ht="18" customHeight="1">
      <c r="A160" s="4">
        <v>159</v>
      </c>
      <c r="B160" s="37">
        <v>36651</v>
      </c>
      <c r="C160" s="34" t="s">
        <v>6</v>
      </c>
      <c r="D160" s="34" t="s">
        <v>210</v>
      </c>
      <c r="E160" s="34" t="s">
        <v>16</v>
      </c>
      <c r="F160" s="34" t="s">
        <v>168</v>
      </c>
      <c r="G160" s="21"/>
      <c r="H160" s="21"/>
      <c r="I160" s="21" t="s">
        <v>19</v>
      </c>
      <c r="J160" s="21" t="s">
        <v>38</v>
      </c>
      <c r="L160" s="53"/>
      <c r="M160" s="12"/>
    </row>
    <row r="161" spans="1:13" ht="18" customHeight="1">
      <c r="A161" s="4">
        <v>160</v>
      </c>
      <c r="B161" s="37">
        <v>36651</v>
      </c>
      <c r="C161" s="34" t="s">
        <v>29</v>
      </c>
      <c r="D161" s="34" t="s">
        <v>186</v>
      </c>
      <c r="E161" s="34" t="s">
        <v>211</v>
      </c>
      <c r="F161" s="34" t="s">
        <v>131</v>
      </c>
      <c r="G161" s="21"/>
      <c r="H161" s="21"/>
      <c r="I161" s="21" t="s">
        <v>8</v>
      </c>
      <c r="J161" s="21" t="s">
        <v>26</v>
      </c>
      <c r="L161" s="53"/>
      <c r="M161" s="12"/>
    </row>
    <row r="162" spans="1:13" ht="18" customHeight="1">
      <c r="A162" s="4">
        <v>161</v>
      </c>
      <c r="B162" s="37">
        <v>36652</v>
      </c>
      <c r="C162" s="34" t="s">
        <v>72</v>
      </c>
      <c r="D162" s="34" t="s">
        <v>35</v>
      </c>
      <c r="E162" s="34" t="s">
        <v>166</v>
      </c>
      <c r="F162" s="34" t="s">
        <v>218</v>
      </c>
      <c r="G162" s="21"/>
      <c r="H162" s="21"/>
      <c r="I162" s="21" t="s">
        <v>20</v>
      </c>
      <c r="J162" s="21" t="s">
        <v>13</v>
      </c>
      <c r="M162" s="12"/>
    </row>
    <row r="163" spans="1:13" ht="18" customHeight="1">
      <c r="A163" s="4">
        <v>162</v>
      </c>
      <c r="B163" s="37">
        <v>36652</v>
      </c>
      <c r="C163" s="34" t="s">
        <v>153</v>
      </c>
      <c r="D163" s="34" t="s">
        <v>185</v>
      </c>
      <c r="E163" s="34" t="s">
        <v>214</v>
      </c>
      <c r="F163" s="34" t="s">
        <v>44</v>
      </c>
      <c r="G163" s="21"/>
      <c r="H163" s="21"/>
      <c r="I163" s="21" t="s">
        <v>227</v>
      </c>
      <c r="J163" s="21" t="s">
        <v>228</v>
      </c>
      <c r="M163" s="12"/>
    </row>
    <row r="164" spans="1:13" ht="18" customHeight="1">
      <c r="A164" s="4">
        <v>163</v>
      </c>
      <c r="B164" s="37">
        <v>36652</v>
      </c>
      <c r="C164" s="34" t="s">
        <v>49</v>
      </c>
      <c r="D164" s="34" t="s">
        <v>144</v>
      </c>
      <c r="E164" s="34" t="s">
        <v>163</v>
      </c>
      <c r="F164" s="34" t="s">
        <v>175</v>
      </c>
      <c r="G164" s="21"/>
      <c r="H164" s="21"/>
      <c r="I164" s="21" t="s">
        <v>37</v>
      </c>
      <c r="J164" s="21" t="s">
        <v>14</v>
      </c>
      <c r="M164" s="12"/>
    </row>
    <row r="165" spans="1:13" ht="18" customHeight="1">
      <c r="A165" s="4">
        <v>164</v>
      </c>
      <c r="B165" s="38">
        <v>36652</v>
      </c>
      <c r="C165" s="21" t="s">
        <v>210</v>
      </c>
      <c r="D165" s="21" t="s">
        <v>46</v>
      </c>
      <c r="E165" s="21" t="s">
        <v>168</v>
      </c>
      <c r="F165" s="21" t="s">
        <v>16</v>
      </c>
      <c r="G165" s="21"/>
      <c r="H165" s="21"/>
      <c r="I165" s="21" t="s">
        <v>19</v>
      </c>
      <c r="J165" s="21" t="s">
        <v>38</v>
      </c>
    </row>
    <row r="166" spans="1:13" ht="18" customHeight="1">
      <c r="A166" s="4">
        <v>165</v>
      </c>
      <c r="B166" s="38">
        <v>36652</v>
      </c>
      <c r="C166" s="21" t="s">
        <v>131</v>
      </c>
      <c r="D166" s="21" t="s">
        <v>179</v>
      </c>
      <c r="E166" s="21" t="s">
        <v>186</v>
      </c>
      <c r="F166" s="21" t="s">
        <v>211</v>
      </c>
      <c r="G166" s="21"/>
      <c r="H166" s="21"/>
      <c r="I166" s="21" t="s">
        <v>8</v>
      </c>
      <c r="J166" s="21" t="s">
        <v>26</v>
      </c>
    </row>
    <row r="167" spans="1:13" ht="18" customHeight="1">
      <c r="A167" s="4">
        <v>166</v>
      </c>
      <c r="B167" s="38">
        <v>36652</v>
      </c>
      <c r="C167" s="21" t="s">
        <v>50</v>
      </c>
      <c r="D167" s="21" t="s">
        <v>148</v>
      </c>
      <c r="E167" s="21" t="s">
        <v>213</v>
      </c>
      <c r="F167" s="21" t="s">
        <v>12</v>
      </c>
      <c r="G167" s="21"/>
      <c r="H167" s="21"/>
      <c r="I167" s="21" t="s">
        <v>32</v>
      </c>
      <c r="J167" s="21" t="s">
        <v>31</v>
      </c>
    </row>
    <row r="168" spans="1:13" ht="18" customHeight="1">
      <c r="A168" s="4">
        <v>167</v>
      </c>
      <c r="B168" s="38">
        <v>36653</v>
      </c>
      <c r="C168" s="21" t="s">
        <v>166</v>
      </c>
      <c r="D168" s="21" t="s">
        <v>4</v>
      </c>
      <c r="E168" s="21" t="s">
        <v>35</v>
      </c>
      <c r="F168" s="21" t="s">
        <v>218</v>
      </c>
      <c r="G168" s="21"/>
      <c r="H168" s="21"/>
      <c r="I168" s="21" t="s">
        <v>20</v>
      </c>
      <c r="J168" s="21" t="s">
        <v>13</v>
      </c>
    </row>
    <row r="169" spans="1:13" ht="18" customHeight="1">
      <c r="A169" s="4">
        <v>168</v>
      </c>
      <c r="B169" s="38">
        <v>36653</v>
      </c>
      <c r="C169" s="21" t="s">
        <v>182</v>
      </c>
      <c r="D169" s="21" t="s">
        <v>142</v>
      </c>
      <c r="E169" s="21" t="s">
        <v>161</v>
      </c>
      <c r="F169" s="21" t="s">
        <v>243</v>
      </c>
      <c r="G169" s="21"/>
      <c r="H169" s="21"/>
      <c r="I169" s="21" t="s">
        <v>227</v>
      </c>
      <c r="J169" s="21" t="s">
        <v>228</v>
      </c>
    </row>
    <row r="170" spans="1:13" ht="18" customHeight="1">
      <c r="A170" s="4">
        <v>169</v>
      </c>
      <c r="B170" s="38">
        <v>36653</v>
      </c>
      <c r="C170" s="21" t="s">
        <v>175</v>
      </c>
      <c r="D170" s="36" t="s">
        <v>10</v>
      </c>
      <c r="E170" s="21" t="s">
        <v>144</v>
      </c>
      <c r="F170" s="21" t="s">
        <v>163</v>
      </c>
      <c r="G170" s="21"/>
      <c r="H170" s="21"/>
      <c r="I170" s="21" t="s">
        <v>37</v>
      </c>
      <c r="J170" s="21" t="s">
        <v>14</v>
      </c>
    </row>
    <row r="171" spans="1:13" ht="18" customHeight="1">
      <c r="A171" s="4">
        <v>170</v>
      </c>
      <c r="B171" s="38">
        <v>36653</v>
      </c>
      <c r="C171" s="21" t="s">
        <v>168</v>
      </c>
      <c r="D171" s="21" t="s">
        <v>16</v>
      </c>
      <c r="E171" s="21" t="s">
        <v>6</v>
      </c>
      <c r="F171" s="21" t="s">
        <v>46</v>
      </c>
      <c r="G171" s="21"/>
      <c r="H171" s="21"/>
      <c r="I171" s="21" t="s">
        <v>19</v>
      </c>
      <c r="J171" s="21" t="s">
        <v>38</v>
      </c>
    </row>
    <row r="172" spans="1:13" ht="18" customHeight="1">
      <c r="A172" s="4">
        <v>171</v>
      </c>
      <c r="B172" s="38">
        <v>36653</v>
      </c>
      <c r="C172" s="36" t="s">
        <v>186</v>
      </c>
      <c r="D172" s="21" t="s">
        <v>29</v>
      </c>
      <c r="E172" s="21" t="s">
        <v>178</v>
      </c>
      <c r="F172" s="21" t="s">
        <v>179</v>
      </c>
      <c r="G172" s="21"/>
      <c r="H172" s="21"/>
      <c r="I172" s="21" t="s">
        <v>8</v>
      </c>
      <c r="J172" s="21" t="s">
        <v>26</v>
      </c>
      <c r="M172" s="13"/>
    </row>
    <row r="173" spans="1:13" ht="18" customHeight="1">
      <c r="A173" s="4">
        <v>172</v>
      </c>
      <c r="B173" s="38">
        <v>36653</v>
      </c>
      <c r="C173" s="21" t="s">
        <v>12</v>
      </c>
      <c r="D173" s="21" t="s">
        <v>213</v>
      </c>
      <c r="E173" s="21" t="s">
        <v>148</v>
      </c>
      <c r="F173" s="21" t="s">
        <v>5</v>
      </c>
      <c r="G173" s="21"/>
      <c r="H173" s="21"/>
      <c r="I173" s="21" t="s">
        <v>32</v>
      </c>
      <c r="J173" s="21" t="s">
        <v>31</v>
      </c>
    </row>
    <row r="174" spans="1:13" ht="18" customHeight="1">
      <c r="A174" s="4">
        <v>173</v>
      </c>
      <c r="B174" s="38">
        <v>36655</v>
      </c>
      <c r="C174" s="21" t="s">
        <v>148</v>
      </c>
      <c r="D174" s="21" t="s">
        <v>131</v>
      </c>
      <c r="E174" s="21" t="s">
        <v>310</v>
      </c>
      <c r="F174" s="21" t="s">
        <v>29</v>
      </c>
      <c r="G174" s="21"/>
      <c r="H174" s="21"/>
      <c r="I174" s="21" t="s">
        <v>32</v>
      </c>
      <c r="J174" s="21" t="s">
        <v>8</v>
      </c>
    </row>
    <row r="175" spans="1:13" ht="18" customHeight="1">
      <c r="A175" s="4">
        <v>174</v>
      </c>
      <c r="B175" s="38">
        <v>36655</v>
      </c>
      <c r="C175" s="21" t="s">
        <v>23</v>
      </c>
      <c r="D175" s="21" t="s">
        <v>161</v>
      </c>
      <c r="E175" s="21" t="s">
        <v>142</v>
      </c>
      <c r="F175" s="21" t="s">
        <v>214</v>
      </c>
      <c r="G175" s="21"/>
      <c r="H175" s="21"/>
      <c r="I175" s="21" t="s">
        <v>228</v>
      </c>
      <c r="J175" s="21" t="s">
        <v>31</v>
      </c>
    </row>
    <row r="176" spans="1:13" ht="18" customHeight="1">
      <c r="A176" s="4">
        <v>175</v>
      </c>
      <c r="B176" s="38">
        <v>36655</v>
      </c>
      <c r="C176" s="21" t="s">
        <v>218</v>
      </c>
      <c r="D176" s="21" t="s">
        <v>168</v>
      </c>
      <c r="E176" s="21" t="s">
        <v>10</v>
      </c>
      <c r="F176" s="21" t="s">
        <v>35</v>
      </c>
      <c r="G176" s="21"/>
      <c r="H176" s="21"/>
      <c r="I176" s="21" t="s">
        <v>13</v>
      </c>
      <c r="J176" s="21" t="s">
        <v>37</v>
      </c>
    </row>
    <row r="177" spans="1:13" ht="18" customHeight="1">
      <c r="A177" s="4">
        <v>176</v>
      </c>
      <c r="B177" s="37">
        <v>36655</v>
      </c>
      <c r="C177" s="34" t="s">
        <v>183</v>
      </c>
      <c r="D177" s="34" t="s">
        <v>47</v>
      </c>
      <c r="E177" s="34" t="s">
        <v>153</v>
      </c>
      <c r="F177" s="34" t="s">
        <v>173</v>
      </c>
      <c r="G177" s="21"/>
      <c r="H177" s="21"/>
      <c r="I177" s="21" t="s">
        <v>26</v>
      </c>
      <c r="J177" s="21" t="s">
        <v>227</v>
      </c>
      <c r="M177" s="12"/>
    </row>
    <row r="178" spans="1:13" ht="18" customHeight="1">
      <c r="A178" s="4">
        <v>177</v>
      </c>
      <c r="B178" s="37">
        <v>36655</v>
      </c>
      <c r="C178" s="34" t="s">
        <v>163</v>
      </c>
      <c r="D178" s="34" t="s">
        <v>210</v>
      </c>
      <c r="E178" s="34" t="s">
        <v>4</v>
      </c>
      <c r="F178" s="34" t="s">
        <v>144</v>
      </c>
      <c r="G178" s="21"/>
      <c r="H178" s="21"/>
      <c r="I178" s="21" t="s">
        <v>20</v>
      </c>
      <c r="J178" s="21" t="s">
        <v>38</v>
      </c>
      <c r="M178" s="12"/>
    </row>
    <row r="179" spans="1:13" ht="18" customHeight="1">
      <c r="A179" s="4">
        <v>178</v>
      </c>
      <c r="B179" s="37">
        <v>36655</v>
      </c>
      <c r="C179" s="34" t="s">
        <v>16</v>
      </c>
      <c r="D179" s="34" t="s">
        <v>175</v>
      </c>
      <c r="E179" s="34" t="s">
        <v>49</v>
      </c>
      <c r="F179" s="34" t="s">
        <v>46</v>
      </c>
      <c r="G179" s="21"/>
      <c r="H179" s="21"/>
      <c r="I179" s="21" t="s">
        <v>14</v>
      </c>
      <c r="J179" s="21" t="s">
        <v>19</v>
      </c>
      <c r="M179" s="12"/>
    </row>
    <row r="180" spans="1:13" ht="18" customHeight="1">
      <c r="A180" s="4">
        <v>179</v>
      </c>
      <c r="B180" s="37">
        <v>36656</v>
      </c>
      <c r="C180" s="34" t="s">
        <v>179</v>
      </c>
      <c r="D180" s="34" t="s">
        <v>238</v>
      </c>
      <c r="E180" s="34" t="s">
        <v>213</v>
      </c>
      <c r="F180" s="34" t="s">
        <v>211</v>
      </c>
      <c r="G180" s="21"/>
      <c r="H180" s="21"/>
      <c r="I180" s="21" t="s">
        <v>32</v>
      </c>
      <c r="J180" s="21" t="s">
        <v>8</v>
      </c>
      <c r="M180" s="12"/>
    </row>
    <row r="181" spans="1:13" ht="18" customHeight="1">
      <c r="A181" s="4">
        <v>180</v>
      </c>
      <c r="B181" s="37">
        <v>36656</v>
      </c>
      <c r="C181" s="34" t="s">
        <v>35</v>
      </c>
      <c r="D181" s="34" t="s">
        <v>10</v>
      </c>
      <c r="E181" s="34" t="s">
        <v>168</v>
      </c>
      <c r="F181" s="34" t="s">
        <v>166</v>
      </c>
      <c r="G181" s="21"/>
      <c r="H181" s="21"/>
      <c r="I181" s="21" t="s">
        <v>13</v>
      </c>
      <c r="J181" s="21" t="s">
        <v>37</v>
      </c>
      <c r="M181" s="12"/>
    </row>
    <row r="182" spans="1:13" ht="18" customHeight="1">
      <c r="A182" s="4">
        <v>181</v>
      </c>
      <c r="B182" s="37">
        <v>36656</v>
      </c>
      <c r="C182" s="34" t="s">
        <v>46</v>
      </c>
      <c r="D182" s="34" t="s">
        <v>22</v>
      </c>
      <c r="E182" s="34" t="s">
        <v>175</v>
      </c>
      <c r="F182" s="34" t="s">
        <v>49</v>
      </c>
      <c r="G182" s="21"/>
      <c r="H182" s="21"/>
      <c r="I182" s="21" t="s">
        <v>14</v>
      </c>
      <c r="J182" s="21" t="s">
        <v>19</v>
      </c>
      <c r="M182" s="12"/>
    </row>
    <row r="183" spans="1:13" ht="18" customHeight="1">
      <c r="A183" s="4">
        <v>182</v>
      </c>
      <c r="B183" s="37">
        <v>36656</v>
      </c>
      <c r="C183" s="34" t="s">
        <v>185</v>
      </c>
      <c r="D183" s="34" t="s">
        <v>173</v>
      </c>
      <c r="E183" s="34" t="s">
        <v>47</v>
      </c>
      <c r="F183" s="34" t="s">
        <v>153</v>
      </c>
      <c r="G183" s="21"/>
      <c r="H183" s="21"/>
      <c r="I183" s="21" t="s">
        <v>26</v>
      </c>
      <c r="J183" s="21" t="s">
        <v>227</v>
      </c>
      <c r="M183" s="12"/>
    </row>
    <row r="184" spans="1:13" ht="18" customHeight="1">
      <c r="A184" s="4">
        <v>183</v>
      </c>
      <c r="B184" s="37">
        <v>36656</v>
      </c>
      <c r="C184" s="34" t="s">
        <v>144</v>
      </c>
      <c r="D184" s="34" t="s">
        <v>6</v>
      </c>
      <c r="E184" s="34" t="s">
        <v>210</v>
      </c>
      <c r="F184" s="34" t="s">
        <v>4</v>
      </c>
      <c r="G184" s="21"/>
      <c r="H184" s="21"/>
      <c r="I184" s="21" t="s">
        <v>20</v>
      </c>
      <c r="J184" s="21" t="s">
        <v>38</v>
      </c>
      <c r="M184" s="12"/>
    </row>
    <row r="185" spans="1:13" ht="18" customHeight="1">
      <c r="A185" s="4">
        <v>184</v>
      </c>
      <c r="B185" s="37">
        <v>36656</v>
      </c>
      <c r="C185" s="34" t="s">
        <v>214</v>
      </c>
      <c r="D185" s="34" t="s">
        <v>182</v>
      </c>
      <c r="E185" s="34" t="s">
        <v>161</v>
      </c>
      <c r="F185" s="34" t="s">
        <v>142</v>
      </c>
      <c r="G185" s="21"/>
      <c r="H185" s="21"/>
      <c r="I185" s="21" t="s">
        <v>228</v>
      </c>
      <c r="J185" s="21" t="s">
        <v>31</v>
      </c>
      <c r="M185" s="12"/>
    </row>
    <row r="186" spans="1:13" ht="18" customHeight="1">
      <c r="A186" s="4">
        <v>185</v>
      </c>
      <c r="B186" s="37">
        <v>36657</v>
      </c>
      <c r="C186" s="34" t="s">
        <v>49</v>
      </c>
      <c r="D186" s="34" t="s">
        <v>16</v>
      </c>
      <c r="E186" s="34" t="s">
        <v>244</v>
      </c>
      <c r="F186" s="34" t="s">
        <v>175</v>
      </c>
      <c r="G186" s="21"/>
      <c r="H186" s="21"/>
      <c r="I186" s="21" t="s">
        <v>14</v>
      </c>
      <c r="J186" s="21" t="s">
        <v>19</v>
      </c>
      <c r="M186" s="12"/>
    </row>
    <row r="187" spans="1:13" ht="18" customHeight="1">
      <c r="A187" s="4">
        <v>186</v>
      </c>
      <c r="B187" s="37">
        <v>36657</v>
      </c>
      <c r="C187" s="34" t="s">
        <v>29</v>
      </c>
      <c r="D187" s="34" t="s">
        <v>148</v>
      </c>
      <c r="E187" s="34" t="s">
        <v>131</v>
      </c>
      <c r="F187" s="34" t="s">
        <v>5</v>
      </c>
      <c r="G187" s="21"/>
      <c r="H187" s="21"/>
      <c r="I187" s="21" t="s">
        <v>32</v>
      </c>
      <c r="J187" s="21" t="s">
        <v>8</v>
      </c>
      <c r="M187" s="12"/>
    </row>
    <row r="188" spans="1:13" ht="18" customHeight="1">
      <c r="A188" s="4">
        <v>187</v>
      </c>
      <c r="B188" s="37">
        <v>36657</v>
      </c>
      <c r="C188" s="34" t="s">
        <v>142</v>
      </c>
      <c r="D188" s="34" t="s">
        <v>23</v>
      </c>
      <c r="E188" s="36" t="s">
        <v>182</v>
      </c>
      <c r="F188" s="34" t="s">
        <v>161</v>
      </c>
      <c r="G188" s="21"/>
      <c r="H188" s="21"/>
      <c r="I188" s="21" t="s">
        <v>228</v>
      </c>
      <c r="J188" s="21" t="s">
        <v>31</v>
      </c>
      <c r="M188" s="12"/>
    </row>
    <row r="189" spans="1:13" ht="18" customHeight="1">
      <c r="A189" s="4">
        <v>188</v>
      </c>
      <c r="B189" s="37">
        <v>36658</v>
      </c>
      <c r="C189" s="34" t="s">
        <v>161</v>
      </c>
      <c r="D189" s="34" t="s">
        <v>214</v>
      </c>
      <c r="E189" s="34" t="s">
        <v>23</v>
      </c>
      <c r="F189" s="34" t="s">
        <v>182</v>
      </c>
      <c r="G189" s="21"/>
      <c r="H189" s="21"/>
      <c r="I189" s="21" t="s">
        <v>228</v>
      </c>
      <c r="J189" s="21" t="s">
        <v>32</v>
      </c>
      <c r="M189" s="12"/>
    </row>
    <row r="190" spans="1:13" ht="18" customHeight="1">
      <c r="A190" s="4">
        <v>189</v>
      </c>
      <c r="B190" s="37">
        <v>36658</v>
      </c>
      <c r="C190" s="34" t="s">
        <v>213</v>
      </c>
      <c r="D190" s="34" t="s">
        <v>178</v>
      </c>
      <c r="E190" s="34" t="s">
        <v>12</v>
      </c>
      <c r="F190" s="34" t="s">
        <v>148</v>
      </c>
      <c r="G190" s="21"/>
      <c r="H190" s="21"/>
      <c r="I190" s="21" t="s">
        <v>31</v>
      </c>
      <c r="J190" s="21" t="s">
        <v>227</v>
      </c>
      <c r="M190" s="12"/>
    </row>
    <row r="191" spans="1:13" ht="18" customHeight="1">
      <c r="A191" s="4">
        <v>190</v>
      </c>
      <c r="B191" s="37">
        <v>36658</v>
      </c>
      <c r="C191" s="34" t="s">
        <v>175</v>
      </c>
      <c r="D191" s="34" t="s">
        <v>46</v>
      </c>
      <c r="E191" s="34" t="s">
        <v>210</v>
      </c>
      <c r="F191" s="34" t="s">
        <v>4</v>
      </c>
      <c r="G191" s="21"/>
      <c r="H191" s="21"/>
      <c r="I191" s="21" t="s">
        <v>38</v>
      </c>
      <c r="J191" s="21" t="s">
        <v>37</v>
      </c>
      <c r="M191" s="12"/>
    </row>
    <row r="192" spans="1:13" ht="18" customHeight="1">
      <c r="A192" s="4">
        <v>191</v>
      </c>
      <c r="B192" s="37">
        <v>36658</v>
      </c>
      <c r="C192" s="34" t="s">
        <v>10</v>
      </c>
      <c r="D192" s="34" t="s">
        <v>166</v>
      </c>
      <c r="E192" s="34" t="s">
        <v>22</v>
      </c>
      <c r="F192" s="34" t="s">
        <v>168</v>
      </c>
      <c r="G192" s="21"/>
      <c r="H192" s="21"/>
      <c r="I192" s="21" t="s">
        <v>19</v>
      </c>
      <c r="J192" s="21" t="s">
        <v>20</v>
      </c>
      <c r="M192" s="12"/>
    </row>
    <row r="193" spans="1:13" ht="18" customHeight="1">
      <c r="A193" s="4">
        <v>192</v>
      </c>
      <c r="B193" s="37">
        <v>36658</v>
      </c>
      <c r="C193" s="34" t="s">
        <v>146</v>
      </c>
      <c r="D193" s="34" t="s">
        <v>153</v>
      </c>
      <c r="E193" s="34" t="s">
        <v>185</v>
      </c>
      <c r="F193" s="34" t="s">
        <v>50</v>
      </c>
      <c r="G193" s="21"/>
      <c r="H193" s="21"/>
      <c r="I193" s="21" t="s">
        <v>26</v>
      </c>
      <c r="J193" s="21" t="s">
        <v>8</v>
      </c>
      <c r="M193" s="12"/>
    </row>
    <row r="194" spans="1:13" ht="18" customHeight="1">
      <c r="A194" s="4">
        <v>193</v>
      </c>
      <c r="B194" s="37">
        <v>36659</v>
      </c>
      <c r="C194" s="34" t="s">
        <v>182</v>
      </c>
      <c r="D194" s="34" t="s">
        <v>142</v>
      </c>
      <c r="E194" s="34" t="s">
        <v>214</v>
      </c>
      <c r="F194" s="34" t="s">
        <v>23</v>
      </c>
      <c r="G194" s="21"/>
      <c r="H194" s="21"/>
      <c r="I194" s="21" t="s">
        <v>228</v>
      </c>
      <c r="J194" s="21" t="s">
        <v>32</v>
      </c>
      <c r="M194" s="12"/>
    </row>
    <row r="195" spans="1:13" ht="18" customHeight="1">
      <c r="A195" s="4">
        <v>194</v>
      </c>
      <c r="B195" s="37">
        <v>36659</v>
      </c>
      <c r="C195" s="34" t="s">
        <v>4</v>
      </c>
      <c r="D195" s="34" t="s">
        <v>7</v>
      </c>
      <c r="E195" s="34" t="s">
        <v>46</v>
      </c>
      <c r="F195" s="34" t="s">
        <v>210</v>
      </c>
      <c r="G195" s="21"/>
      <c r="H195" s="21"/>
      <c r="I195" s="21" t="s">
        <v>38</v>
      </c>
      <c r="J195" s="21" t="s">
        <v>37</v>
      </c>
      <c r="M195" s="12"/>
    </row>
    <row r="196" spans="1:13" ht="18" customHeight="1">
      <c r="A196" s="4">
        <v>195</v>
      </c>
      <c r="B196" s="37">
        <v>36659</v>
      </c>
      <c r="C196" s="34" t="s">
        <v>211</v>
      </c>
      <c r="D196" s="34" t="s">
        <v>29</v>
      </c>
      <c r="E196" s="34" t="s">
        <v>179</v>
      </c>
      <c r="F196" s="34" t="s">
        <v>238</v>
      </c>
      <c r="G196" s="21"/>
      <c r="H196" s="21"/>
      <c r="I196" s="21" t="s">
        <v>31</v>
      </c>
      <c r="J196" s="21" t="s">
        <v>227</v>
      </c>
      <c r="M196" s="12"/>
    </row>
    <row r="197" spans="1:13" ht="18" customHeight="1">
      <c r="A197" s="4">
        <v>196</v>
      </c>
      <c r="B197" s="37">
        <v>36659</v>
      </c>
      <c r="C197" s="34" t="s">
        <v>168</v>
      </c>
      <c r="D197" s="34" t="s">
        <v>35</v>
      </c>
      <c r="E197" s="34" t="s">
        <v>166</v>
      </c>
      <c r="F197" s="34" t="s">
        <v>22</v>
      </c>
      <c r="G197" s="21"/>
      <c r="H197" s="21"/>
      <c r="I197" s="21" t="s">
        <v>19</v>
      </c>
      <c r="J197" s="21" t="s">
        <v>20</v>
      </c>
      <c r="M197" s="12"/>
    </row>
    <row r="198" spans="1:13" ht="18" customHeight="1">
      <c r="A198" s="4">
        <v>197</v>
      </c>
      <c r="B198" s="37">
        <v>36659</v>
      </c>
      <c r="C198" s="34" t="s">
        <v>183</v>
      </c>
      <c r="D198" s="34" t="s">
        <v>185</v>
      </c>
      <c r="E198" s="34" t="s">
        <v>47</v>
      </c>
      <c r="F198" s="34" t="s">
        <v>44</v>
      </c>
      <c r="G198" s="21"/>
      <c r="H198" s="21"/>
      <c r="I198" s="21" t="s">
        <v>26</v>
      </c>
      <c r="J198" s="21" t="s">
        <v>8</v>
      </c>
      <c r="M198" s="12"/>
    </row>
    <row r="199" spans="1:13" ht="18" customHeight="1">
      <c r="A199" s="4">
        <v>198</v>
      </c>
      <c r="B199" s="37">
        <v>36660</v>
      </c>
      <c r="C199" s="34" t="s">
        <v>47</v>
      </c>
      <c r="D199" s="34" t="s">
        <v>146</v>
      </c>
      <c r="E199" s="34" t="s">
        <v>153</v>
      </c>
      <c r="F199" s="34" t="s">
        <v>185</v>
      </c>
      <c r="G199" s="21"/>
      <c r="H199" s="21"/>
      <c r="I199" s="21" t="s">
        <v>26</v>
      </c>
      <c r="J199" s="21" t="s">
        <v>8</v>
      </c>
      <c r="M199" s="12"/>
    </row>
    <row r="200" spans="1:13" ht="18" customHeight="1">
      <c r="A200" s="4">
        <v>199</v>
      </c>
      <c r="B200" s="37">
        <v>36660</v>
      </c>
      <c r="C200" s="34" t="s">
        <v>210</v>
      </c>
      <c r="D200" s="34" t="s">
        <v>175</v>
      </c>
      <c r="E200" s="34" t="s">
        <v>7</v>
      </c>
      <c r="F200" s="34" t="s">
        <v>46</v>
      </c>
      <c r="G200" s="21"/>
      <c r="H200" s="21"/>
      <c r="I200" s="21" t="s">
        <v>38</v>
      </c>
      <c r="J200" s="21" t="s">
        <v>37</v>
      </c>
      <c r="M200" s="12"/>
    </row>
    <row r="201" spans="1:13" ht="18" customHeight="1">
      <c r="A201" s="4">
        <v>200</v>
      </c>
      <c r="B201" s="37">
        <v>36660</v>
      </c>
      <c r="C201" s="34" t="s">
        <v>23</v>
      </c>
      <c r="D201" s="34" t="s">
        <v>161</v>
      </c>
      <c r="E201" s="34" t="s">
        <v>142</v>
      </c>
      <c r="F201" s="34" t="s">
        <v>214</v>
      </c>
      <c r="G201" s="21"/>
      <c r="H201" s="21"/>
      <c r="I201" s="21" t="s">
        <v>228</v>
      </c>
      <c r="J201" s="21" t="s">
        <v>32</v>
      </c>
      <c r="M201" s="12"/>
    </row>
    <row r="202" spans="1:13" ht="18" customHeight="1">
      <c r="A202" s="4">
        <v>201</v>
      </c>
      <c r="B202" s="37">
        <v>36660</v>
      </c>
      <c r="C202" s="34" t="s">
        <v>131</v>
      </c>
      <c r="D202" s="34" t="s">
        <v>12</v>
      </c>
      <c r="E202" s="34" t="s">
        <v>213</v>
      </c>
      <c r="F202" s="34" t="s">
        <v>29</v>
      </c>
      <c r="G202" s="21"/>
      <c r="H202" s="21"/>
      <c r="I202" s="21" t="s">
        <v>31</v>
      </c>
      <c r="J202" s="21" t="s">
        <v>227</v>
      </c>
      <c r="M202" s="12"/>
    </row>
    <row r="203" spans="1:13" ht="18" customHeight="1">
      <c r="A203" s="4">
        <v>202</v>
      </c>
      <c r="B203" s="37">
        <v>36660</v>
      </c>
      <c r="C203" s="34" t="s">
        <v>22</v>
      </c>
      <c r="D203" s="34" t="s">
        <v>10</v>
      </c>
      <c r="E203" s="34" t="s">
        <v>35</v>
      </c>
      <c r="F203" s="34" t="s">
        <v>166</v>
      </c>
      <c r="G203" s="21"/>
      <c r="H203" s="21"/>
      <c r="I203" s="21" t="s">
        <v>19</v>
      </c>
      <c r="J203" s="21" t="s">
        <v>20</v>
      </c>
      <c r="M203" s="12"/>
    </row>
    <row r="204" spans="1:13" ht="18" customHeight="1">
      <c r="A204" s="4">
        <v>203</v>
      </c>
      <c r="B204" s="37">
        <v>36662</v>
      </c>
      <c r="C204" s="34" t="s">
        <v>166</v>
      </c>
      <c r="D204" s="34" t="s">
        <v>168</v>
      </c>
      <c r="E204" s="34" t="s">
        <v>10</v>
      </c>
      <c r="F204" s="34" t="s">
        <v>35</v>
      </c>
      <c r="G204" s="21"/>
      <c r="H204" s="21"/>
      <c r="I204" s="21" t="s">
        <v>37</v>
      </c>
      <c r="J204" s="21" t="s">
        <v>19</v>
      </c>
      <c r="M204" s="12"/>
    </row>
    <row r="205" spans="1:13" ht="18" customHeight="1">
      <c r="A205" s="4">
        <v>204</v>
      </c>
      <c r="B205" s="37">
        <v>36662</v>
      </c>
      <c r="C205" s="34" t="s">
        <v>7</v>
      </c>
      <c r="D205" s="34" t="s">
        <v>4</v>
      </c>
      <c r="E205" s="34" t="s">
        <v>144</v>
      </c>
      <c r="F205" s="34" t="s">
        <v>163</v>
      </c>
      <c r="G205" s="21"/>
      <c r="H205" s="21"/>
      <c r="I205" s="21" t="s">
        <v>38</v>
      </c>
      <c r="J205" s="21" t="s">
        <v>14</v>
      </c>
      <c r="M205" s="12"/>
    </row>
    <row r="206" spans="1:13" ht="18" customHeight="1">
      <c r="A206" s="4">
        <v>205</v>
      </c>
      <c r="B206" s="37">
        <v>36662</v>
      </c>
      <c r="C206" s="34" t="s">
        <v>153</v>
      </c>
      <c r="D206" s="34" t="s">
        <v>47</v>
      </c>
      <c r="E206" s="34" t="s">
        <v>146</v>
      </c>
      <c r="F206" s="34" t="s">
        <v>183</v>
      </c>
      <c r="G206" s="21"/>
      <c r="H206" s="21"/>
      <c r="I206" s="21" t="s">
        <v>227</v>
      </c>
      <c r="J206" s="21" t="s">
        <v>32</v>
      </c>
      <c r="M206" s="12"/>
    </row>
    <row r="207" spans="1:13" ht="18" customHeight="1">
      <c r="A207" s="4">
        <v>206</v>
      </c>
      <c r="B207" s="37">
        <v>36662</v>
      </c>
      <c r="C207" s="34" t="s">
        <v>46</v>
      </c>
      <c r="D207" s="34" t="s">
        <v>49</v>
      </c>
      <c r="E207" s="34" t="s">
        <v>6</v>
      </c>
      <c r="F207" s="34" t="s">
        <v>175</v>
      </c>
      <c r="G207" s="21"/>
      <c r="H207" s="21"/>
      <c r="I207" s="21" t="s">
        <v>13</v>
      </c>
      <c r="J207" s="21" t="s">
        <v>20</v>
      </c>
      <c r="M207" s="12"/>
    </row>
    <row r="208" spans="1:13" ht="18" customHeight="1">
      <c r="A208" s="4">
        <v>207</v>
      </c>
      <c r="B208" s="37">
        <v>36662</v>
      </c>
      <c r="C208" s="34" t="s">
        <v>238</v>
      </c>
      <c r="D208" s="34" t="s">
        <v>148</v>
      </c>
      <c r="E208" s="34" t="s">
        <v>186</v>
      </c>
      <c r="F208" s="34" t="s">
        <v>179</v>
      </c>
      <c r="G208" s="21"/>
      <c r="H208" s="21"/>
      <c r="I208" s="21" t="s">
        <v>8</v>
      </c>
      <c r="J208" s="21" t="s">
        <v>228</v>
      </c>
      <c r="M208" s="12"/>
    </row>
    <row r="209" spans="1:13" ht="18" customHeight="1">
      <c r="A209" s="4">
        <v>208</v>
      </c>
      <c r="B209" s="37">
        <v>36662</v>
      </c>
      <c r="C209" s="34" t="s">
        <v>214</v>
      </c>
      <c r="D209" s="34" t="s">
        <v>182</v>
      </c>
      <c r="E209" s="34" t="s">
        <v>161</v>
      </c>
      <c r="F209" s="34" t="s">
        <v>142</v>
      </c>
      <c r="G209" s="21"/>
      <c r="H209" s="21"/>
      <c r="I209" s="21" t="s">
        <v>26</v>
      </c>
      <c r="J209" s="21" t="s">
        <v>31</v>
      </c>
      <c r="M209" s="12"/>
    </row>
    <row r="210" spans="1:13" ht="18" customHeight="1">
      <c r="A210" s="4">
        <v>209</v>
      </c>
      <c r="B210" s="37">
        <v>36663</v>
      </c>
      <c r="C210" s="34" t="s">
        <v>35</v>
      </c>
      <c r="D210" s="34" t="s">
        <v>22</v>
      </c>
      <c r="E210" s="34" t="s">
        <v>168</v>
      </c>
      <c r="F210" s="34" t="s">
        <v>10</v>
      </c>
      <c r="G210" s="21"/>
      <c r="H210" s="21"/>
      <c r="I210" s="21" t="s">
        <v>37</v>
      </c>
      <c r="J210" s="21" t="s">
        <v>19</v>
      </c>
      <c r="M210" s="12"/>
    </row>
    <row r="211" spans="1:13" ht="18" customHeight="1">
      <c r="A211" s="4">
        <v>210</v>
      </c>
      <c r="B211" s="37">
        <v>36663</v>
      </c>
      <c r="C211" s="34" t="s">
        <v>175</v>
      </c>
      <c r="D211" s="34" t="s">
        <v>210</v>
      </c>
      <c r="E211" s="34" t="s">
        <v>49</v>
      </c>
      <c r="F211" s="34" t="s">
        <v>6</v>
      </c>
      <c r="G211" s="21"/>
      <c r="H211" s="21"/>
      <c r="I211" s="21" t="s">
        <v>13</v>
      </c>
      <c r="J211" s="21" t="s">
        <v>20</v>
      </c>
      <c r="M211" s="12"/>
    </row>
    <row r="212" spans="1:13" ht="18" customHeight="1">
      <c r="A212" s="4">
        <v>211</v>
      </c>
      <c r="B212" s="37">
        <v>36663</v>
      </c>
      <c r="C212" s="34" t="s">
        <v>185</v>
      </c>
      <c r="D212" s="34" t="s">
        <v>183</v>
      </c>
      <c r="E212" s="34" t="s">
        <v>47</v>
      </c>
      <c r="F212" s="34" t="s">
        <v>146</v>
      </c>
      <c r="G212" s="21"/>
      <c r="H212" s="21"/>
      <c r="I212" s="21" t="s">
        <v>227</v>
      </c>
      <c r="J212" s="21" t="s">
        <v>32</v>
      </c>
      <c r="M212" s="12"/>
    </row>
    <row r="213" spans="1:13" ht="18" customHeight="1">
      <c r="A213" s="4">
        <v>212</v>
      </c>
      <c r="B213" s="37">
        <v>36663</v>
      </c>
      <c r="C213" s="34" t="s">
        <v>142</v>
      </c>
      <c r="D213" s="36" t="s">
        <v>23</v>
      </c>
      <c r="E213" s="34" t="s">
        <v>182</v>
      </c>
      <c r="F213" s="34" t="s">
        <v>161</v>
      </c>
      <c r="G213" s="21"/>
      <c r="H213" s="21"/>
      <c r="I213" s="21" t="s">
        <v>26</v>
      </c>
      <c r="J213" s="21" t="s">
        <v>31</v>
      </c>
      <c r="M213" s="12"/>
    </row>
    <row r="214" spans="1:13" ht="18" customHeight="1">
      <c r="A214" s="4">
        <v>213</v>
      </c>
      <c r="B214" s="37">
        <v>36663</v>
      </c>
      <c r="C214" s="34" t="s">
        <v>163</v>
      </c>
      <c r="D214" s="34" t="s">
        <v>16</v>
      </c>
      <c r="E214" s="34" t="s">
        <v>4</v>
      </c>
      <c r="F214" s="34" t="s">
        <v>144</v>
      </c>
      <c r="G214" s="21"/>
      <c r="H214" s="21"/>
      <c r="I214" s="21" t="s">
        <v>38</v>
      </c>
      <c r="J214" s="21" t="s">
        <v>14</v>
      </c>
      <c r="M214" s="12"/>
    </row>
    <row r="215" spans="1:13" ht="18" customHeight="1">
      <c r="A215" s="4">
        <v>214</v>
      </c>
      <c r="B215" s="37">
        <v>36663</v>
      </c>
      <c r="C215" s="34" t="s">
        <v>12</v>
      </c>
      <c r="D215" s="34" t="s">
        <v>213</v>
      </c>
      <c r="E215" s="34" t="s">
        <v>29</v>
      </c>
      <c r="F215" s="34" t="s">
        <v>131</v>
      </c>
      <c r="G215" s="21"/>
      <c r="H215" s="21"/>
      <c r="I215" s="21" t="s">
        <v>8</v>
      </c>
      <c r="J215" s="21" t="s">
        <v>228</v>
      </c>
      <c r="M215" s="12"/>
    </row>
    <row r="216" spans="1:13" ht="18" customHeight="1">
      <c r="A216" s="4">
        <v>215</v>
      </c>
      <c r="B216" s="37">
        <v>36664</v>
      </c>
      <c r="C216" s="34" t="s">
        <v>10</v>
      </c>
      <c r="D216" s="34" t="s">
        <v>166</v>
      </c>
      <c r="E216" s="34" t="s">
        <v>22</v>
      </c>
      <c r="F216" s="34" t="s">
        <v>168</v>
      </c>
      <c r="G216" s="21"/>
      <c r="H216" s="21"/>
      <c r="I216" s="21" t="s">
        <v>37</v>
      </c>
      <c r="J216" s="21" t="s">
        <v>19</v>
      </c>
      <c r="M216" s="12"/>
    </row>
    <row r="217" spans="1:13" ht="18" customHeight="1">
      <c r="A217" s="4">
        <v>216</v>
      </c>
      <c r="B217" s="37">
        <v>36664</v>
      </c>
      <c r="C217" s="34" t="s">
        <v>6</v>
      </c>
      <c r="D217" s="34" t="s">
        <v>46</v>
      </c>
      <c r="E217" s="34" t="s">
        <v>210</v>
      </c>
      <c r="F217" s="34" t="s">
        <v>175</v>
      </c>
      <c r="G217" s="21"/>
      <c r="H217" s="21"/>
      <c r="I217" s="21" t="s">
        <v>13</v>
      </c>
      <c r="J217" s="21" t="s">
        <v>20</v>
      </c>
      <c r="M217" s="12"/>
    </row>
    <row r="218" spans="1:13" ht="18" customHeight="1">
      <c r="A218" s="4">
        <v>217</v>
      </c>
      <c r="B218" s="37">
        <v>36664</v>
      </c>
      <c r="C218" s="34" t="s">
        <v>186</v>
      </c>
      <c r="D218" s="34" t="s">
        <v>178</v>
      </c>
      <c r="E218" s="34" t="s">
        <v>131</v>
      </c>
      <c r="F218" s="34" t="s">
        <v>148</v>
      </c>
      <c r="G218" s="21"/>
      <c r="H218" s="21"/>
      <c r="I218" s="21" t="s">
        <v>8</v>
      </c>
      <c r="J218" s="21" t="s">
        <v>228</v>
      </c>
      <c r="M218" s="12"/>
    </row>
    <row r="219" spans="1:13" ht="18" customHeight="1">
      <c r="A219" s="4">
        <v>218</v>
      </c>
      <c r="B219" s="37">
        <v>36664</v>
      </c>
      <c r="C219" s="34" t="s">
        <v>144</v>
      </c>
      <c r="D219" s="34" t="s">
        <v>7</v>
      </c>
      <c r="E219" s="34" t="s">
        <v>16</v>
      </c>
      <c r="F219" s="34" t="s">
        <v>4</v>
      </c>
      <c r="G219" s="21"/>
      <c r="H219" s="21"/>
      <c r="I219" s="21" t="s">
        <v>38</v>
      </c>
      <c r="J219" s="21" t="s">
        <v>14</v>
      </c>
      <c r="M219" s="12"/>
    </row>
    <row r="220" spans="1:13" ht="18" customHeight="1">
      <c r="A220" s="4">
        <v>219</v>
      </c>
      <c r="B220" s="37">
        <v>36665</v>
      </c>
      <c r="C220" s="36" t="s">
        <v>4</v>
      </c>
      <c r="D220" s="34" t="s">
        <v>244</v>
      </c>
      <c r="E220" s="34" t="s">
        <v>46</v>
      </c>
      <c r="F220" s="34" t="s">
        <v>210</v>
      </c>
      <c r="G220" s="21"/>
      <c r="H220" s="21"/>
      <c r="I220" s="21" t="s">
        <v>14</v>
      </c>
      <c r="J220" s="21" t="s">
        <v>37</v>
      </c>
      <c r="M220" s="13"/>
    </row>
    <row r="221" spans="1:13" ht="18" customHeight="1">
      <c r="A221" s="4">
        <v>220</v>
      </c>
      <c r="B221" s="37">
        <v>36665</v>
      </c>
      <c r="C221" s="34" t="s">
        <v>168</v>
      </c>
      <c r="D221" s="34" t="s">
        <v>163</v>
      </c>
      <c r="E221" s="34" t="s">
        <v>218</v>
      </c>
      <c r="F221" s="34" t="s">
        <v>16</v>
      </c>
      <c r="G221" s="21"/>
      <c r="H221" s="21"/>
      <c r="I221" s="21" t="s">
        <v>20</v>
      </c>
      <c r="J221" s="21" t="s">
        <v>19</v>
      </c>
      <c r="M221" s="12"/>
    </row>
    <row r="222" spans="1:13" ht="18" customHeight="1">
      <c r="A222" s="4">
        <v>221</v>
      </c>
      <c r="B222" s="37">
        <v>36665</v>
      </c>
      <c r="C222" s="34" t="s">
        <v>29</v>
      </c>
      <c r="D222" s="34" t="s">
        <v>179</v>
      </c>
      <c r="E222" s="34" t="s">
        <v>211</v>
      </c>
      <c r="F222" s="34" t="s">
        <v>5</v>
      </c>
      <c r="G222" s="21"/>
      <c r="H222" s="21"/>
      <c r="I222" s="21" t="s">
        <v>31</v>
      </c>
      <c r="J222" s="21" t="s">
        <v>8</v>
      </c>
      <c r="M222" s="12"/>
    </row>
    <row r="223" spans="1:13" ht="18" customHeight="1">
      <c r="A223" s="4">
        <v>222</v>
      </c>
      <c r="B223" s="37">
        <v>36665</v>
      </c>
      <c r="C223" s="34" t="s">
        <v>22</v>
      </c>
      <c r="D223" s="34" t="s">
        <v>35</v>
      </c>
      <c r="E223" s="34" t="s">
        <v>166</v>
      </c>
      <c r="F223" s="34" t="s">
        <v>17</v>
      </c>
      <c r="G223" s="21"/>
      <c r="H223" s="21"/>
      <c r="I223" s="21" t="s">
        <v>13</v>
      </c>
      <c r="J223" s="21" t="s">
        <v>38</v>
      </c>
      <c r="M223" s="12"/>
    </row>
    <row r="224" spans="1:13" ht="18" customHeight="1">
      <c r="A224" s="4">
        <v>223</v>
      </c>
      <c r="B224" s="37">
        <v>36665</v>
      </c>
      <c r="C224" s="34" t="s">
        <v>146</v>
      </c>
      <c r="D224" s="34" t="s">
        <v>161</v>
      </c>
      <c r="E224" s="34" t="s">
        <v>47</v>
      </c>
      <c r="F224" s="34" t="s">
        <v>183</v>
      </c>
      <c r="G224" s="21"/>
      <c r="H224" s="21"/>
      <c r="I224" s="21" t="s">
        <v>228</v>
      </c>
      <c r="J224" s="21" t="s">
        <v>227</v>
      </c>
      <c r="M224" s="12"/>
    </row>
    <row r="225" spans="1:13" ht="18" customHeight="1">
      <c r="A225" s="4">
        <v>224</v>
      </c>
      <c r="B225" s="37">
        <v>36666</v>
      </c>
      <c r="C225" s="34" t="s">
        <v>148</v>
      </c>
      <c r="D225" s="34" t="s">
        <v>131</v>
      </c>
      <c r="E225" s="34" t="s">
        <v>238</v>
      </c>
      <c r="F225" s="34" t="s">
        <v>153</v>
      </c>
      <c r="G225" s="21"/>
      <c r="H225" s="21"/>
      <c r="I225" s="21" t="s">
        <v>32</v>
      </c>
      <c r="J225" s="21" t="s">
        <v>26</v>
      </c>
      <c r="M225" s="12"/>
    </row>
    <row r="226" spans="1:13" ht="18" customHeight="1">
      <c r="A226" s="4">
        <v>225</v>
      </c>
      <c r="B226" s="37">
        <v>36666</v>
      </c>
      <c r="C226" s="34" t="s">
        <v>211</v>
      </c>
      <c r="D226" s="34" t="s">
        <v>12</v>
      </c>
      <c r="E226" s="34" t="s">
        <v>5</v>
      </c>
      <c r="F226" s="34" t="s">
        <v>179</v>
      </c>
      <c r="G226" s="21"/>
      <c r="H226" s="21"/>
      <c r="I226" s="21" t="s">
        <v>31</v>
      </c>
      <c r="J226" s="21" t="s">
        <v>8</v>
      </c>
      <c r="M226" s="12"/>
    </row>
    <row r="227" spans="1:13" ht="18" customHeight="1">
      <c r="A227" s="4">
        <v>226</v>
      </c>
      <c r="B227" s="37">
        <v>36666</v>
      </c>
      <c r="C227" s="34" t="s">
        <v>183</v>
      </c>
      <c r="D227" s="34" t="s">
        <v>185</v>
      </c>
      <c r="E227" s="34" t="s">
        <v>161</v>
      </c>
      <c r="F227" s="34" t="s">
        <v>47</v>
      </c>
      <c r="G227" s="21"/>
      <c r="H227" s="21"/>
      <c r="I227" s="21" t="s">
        <v>228</v>
      </c>
      <c r="J227" s="21" t="s">
        <v>227</v>
      </c>
      <c r="M227" s="12"/>
    </row>
    <row r="228" spans="1:13" ht="18" customHeight="1">
      <c r="A228" s="4">
        <v>227</v>
      </c>
      <c r="B228" s="37">
        <v>36666</v>
      </c>
      <c r="C228" s="34" t="s">
        <v>16</v>
      </c>
      <c r="D228" s="34" t="s">
        <v>144</v>
      </c>
      <c r="E228" s="34" t="s">
        <v>163</v>
      </c>
      <c r="F228" s="34" t="s">
        <v>218</v>
      </c>
      <c r="G228" s="21"/>
      <c r="H228" s="21"/>
      <c r="I228" s="21" t="s">
        <v>20</v>
      </c>
      <c r="J228" s="21" t="s">
        <v>19</v>
      </c>
      <c r="M228" s="12"/>
    </row>
    <row r="229" spans="1:13" ht="18" customHeight="1">
      <c r="A229" s="4">
        <v>228</v>
      </c>
      <c r="B229" s="37">
        <v>36667</v>
      </c>
      <c r="C229" s="34" t="s">
        <v>166</v>
      </c>
      <c r="D229" s="34" t="s">
        <v>22</v>
      </c>
      <c r="E229" s="34" t="s">
        <v>10</v>
      </c>
      <c r="F229" s="34" t="s">
        <v>35</v>
      </c>
      <c r="G229" s="21"/>
      <c r="H229" s="21"/>
      <c r="I229" s="21" t="s">
        <v>13</v>
      </c>
      <c r="J229" s="21" t="s">
        <v>38</v>
      </c>
      <c r="M229" s="12"/>
    </row>
    <row r="230" spans="1:13" ht="18" customHeight="1">
      <c r="A230" s="4">
        <v>229</v>
      </c>
      <c r="B230" s="37">
        <v>36667</v>
      </c>
      <c r="C230" s="34" t="s">
        <v>179</v>
      </c>
      <c r="D230" s="34" t="s">
        <v>186</v>
      </c>
      <c r="E230" s="34" t="s">
        <v>29</v>
      </c>
      <c r="F230" s="34" t="s">
        <v>12</v>
      </c>
      <c r="G230" s="21"/>
      <c r="H230" s="21"/>
      <c r="I230" s="21" t="s">
        <v>31</v>
      </c>
      <c r="J230" s="21" t="s">
        <v>8</v>
      </c>
      <c r="M230" s="12"/>
    </row>
    <row r="231" spans="1:13" ht="18" customHeight="1">
      <c r="A231" s="4">
        <v>230</v>
      </c>
      <c r="B231" s="37">
        <v>36667</v>
      </c>
      <c r="C231" s="34" t="s">
        <v>47</v>
      </c>
      <c r="D231" s="34" t="s">
        <v>146</v>
      </c>
      <c r="E231" s="34" t="s">
        <v>185</v>
      </c>
      <c r="F231" s="34" t="s">
        <v>161</v>
      </c>
      <c r="G231" s="21"/>
      <c r="H231" s="21"/>
      <c r="I231" s="21" t="s">
        <v>228</v>
      </c>
      <c r="J231" s="21" t="s">
        <v>227</v>
      </c>
      <c r="M231" s="12"/>
    </row>
    <row r="232" spans="1:13" ht="18" customHeight="1">
      <c r="A232" s="4">
        <v>231</v>
      </c>
      <c r="B232" s="37">
        <v>36667</v>
      </c>
      <c r="C232" s="34" t="s">
        <v>153</v>
      </c>
      <c r="D232" s="34" t="s">
        <v>213</v>
      </c>
      <c r="E232" s="34" t="s">
        <v>131</v>
      </c>
      <c r="F232" s="34" t="s">
        <v>238</v>
      </c>
      <c r="G232" s="21"/>
      <c r="H232" s="21"/>
      <c r="I232" s="21" t="s">
        <v>32</v>
      </c>
      <c r="J232" s="21" t="s">
        <v>26</v>
      </c>
      <c r="M232" s="12"/>
    </row>
    <row r="233" spans="1:13" ht="18" customHeight="1">
      <c r="A233" s="4">
        <v>232</v>
      </c>
      <c r="B233" s="37">
        <v>36667</v>
      </c>
      <c r="C233" s="34" t="s">
        <v>46</v>
      </c>
      <c r="D233" s="34" t="s">
        <v>4</v>
      </c>
      <c r="E233" s="34" t="s">
        <v>175</v>
      </c>
      <c r="F233" s="34" t="s">
        <v>244</v>
      </c>
      <c r="G233" s="21"/>
      <c r="H233" s="21"/>
      <c r="I233" s="21" t="s">
        <v>14</v>
      </c>
      <c r="J233" s="21" t="s">
        <v>37</v>
      </c>
      <c r="M233" s="12"/>
    </row>
    <row r="234" spans="1:13" ht="18" customHeight="1">
      <c r="A234" s="4">
        <v>233</v>
      </c>
      <c r="B234" s="37">
        <v>36667</v>
      </c>
      <c r="C234" s="34" t="s">
        <v>218</v>
      </c>
      <c r="D234" s="34" t="s">
        <v>168</v>
      </c>
      <c r="E234" s="34" t="s">
        <v>144</v>
      </c>
      <c r="F234" s="34" t="s">
        <v>163</v>
      </c>
      <c r="G234" s="21"/>
      <c r="H234" s="21"/>
      <c r="I234" s="21" t="s">
        <v>20</v>
      </c>
      <c r="J234" s="21" t="s">
        <v>19</v>
      </c>
      <c r="M234" s="12"/>
    </row>
    <row r="235" spans="1:13" ht="18" customHeight="1">
      <c r="A235" s="4">
        <v>234</v>
      </c>
      <c r="B235" s="37">
        <v>36669</v>
      </c>
      <c r="C235" s="34" t="s">
        <v>182</v>
      </c>
      <c r="D235" s="34" t="s">
        <v>50</v>
      </c>
      <c r="E235" s="36" t="s">
        <v>47</v>
      </c>
      <c r="F235" s="34" t="s">
        <v>142</v>
      </c>
      <c r="G235" s="21"/>
      <c r="H235" s="21"/>
      <c r="I235" s="21" t="s">
        <v>227</v>
      </c>
      <c r="J235" s="21" t="s">
        <v>8</v>
      </c>
      <c r="M235" s="12"/>
    </row>
    <row r="236" spans="1:13" ht="18" customHeight="1">
      <c r="A236" s="4">
        <v>235</v>
      </c>
      <c r="B236" s="37">
        <v>36669</v>
      </c>
      <c r="C236" s="34" t="s">
        <v>35</v>
      </c>
      <c r="D236" s="34" t="s">
        <v>210</v>
      </c>
      <c r="E236" s="34" t="s">
        <v>166</v>
      </c>
      <c r="F236" s="34" t="s">
        <v>10</v>
      </c>
      <c r="G236" s="21"/>
      <c r="H236" s="21"/>
      <c r="I236" s="21" t="s">
        <v>19</v>
      </c>
      <c r="J236" s="21" t="s">
        <v>14</v>
      </c>
      <c r="M236" s="12"/>
    </row>
    <row r="237" spans="1:13" ht="18" customHeight="1">
      <c r="A237" s="4">
        <v>236</v>
      </c>
      <c r="B237" s="37">
        <v>36669</v>
      </c>
      <c r="C237" s="34" t="s">
        <v>6</v>
      </c>
      <c r="D237" s="34" t="s">
        <v>16</v>
      </c>
      <c r="E237" s="34" t="s">
        <v>168</v>
      </c>
      <c r="F237" s="34" t="s">
        <v>175</v>
      </c>
      <c r="G237" s="21"/>
      <c r="H237" s="21"/>
      <c r="I237" s="21" t="s">
        <v>38</v>
      </c>
      <c r="J237" s="21" t="s">
        <v>20</v>
      </c>
      <c r="M237" s="12"/>
    </row>
    <row r="238" spans="1:13" ht="18" customHeight="1">
      <c r="A238" s="4">
        <v>237</v>
      </c>
      <c r="B238" s="37">
        <v>36669</v>
      </c>
      <c r="C238" s="34" t="s">
        <v>238</v>
      </c>
      <c r="D238" s="34" t="s">
        <v>148</v>
      </c>
      <c r="E238" s="34" t="s">
        <v>12</v>
      </c>
      <c r="F238" s="34" t="s">
        <v>213</v>
      </c>
      <c r="G238" s="21"/>
      <c r="H238" s="21"/>
      <c r="I238" s="21" t="s">
        <v>31</v>
      </c>
      <c r="J238" s="21" t="s">
        <v>26</v>
      </c>
      <c r="M238" s="12"/>
    </row>
    <row r="239" spans="1:13" ht="18" customHeight="1">
      <c r="A239" s="4">
        <v>238</v>
      </c>
      <c r="B239" s="37">
        <v>36669</v>
      </c>
      <c r="C239" s="34" t="s">
        <v>163</v>
      </c>
      <c r="D239" s="34" t="s">
        <v>49</v>
      </c>
      <c r="E239" s="34" t="s">
        <v>4</v>
      </c>
      <c r="F239" s="34" t="s">
        <v>144</v>
      </c>
      <c r="G239" s="21"/>
      <c r="H239" s="21"/>
      <c r="I239" s="21" t="s">
        <v>37</v>
      </c>
      <c r="J239" s="21" t="s">
        <v>13</v>
      </c>
      <c r="M239" s="12"/>
    </row>
    <row r="240" spans="1:13" ht="18" customHeight="1">
      <c r="A240" s="4">
        <v>239</v>
      </c>
      <c r="B240" s="37">
        <v>36670</v>
      </c>
      <c r="C240" s="34" t="s">
        <v>161</v>
      </c>
      <c r="D240" s="34" t="s">
        <v>142</v>
      </c>
      <c r="E240" s="34" t="s">
        <v>50</v>
      </c>
      <c r="F240" s="34" t="s">
        <v>214</v>
      </c>
      <c r="G240" s="21"/>
      <c r="H240" s="21"/>
      <c r="I240" s="21" t="s">
        <v>227</v>
      </c>
      <c r="J240" s="21" t="s">
        <v>8</v>
      </c>
      <c r="M240" s="12"/>
    </row>
    <row r="241" spans="1:13" ht="18" customHeight="1">
      <c r="A241" s="4">
        <v>240</v>
      </c>
      <c r="B241" s="37">
        <v>36670</v>
      </c>
      <c r="C241" s="34" t="s">
        <v>213</v>
      </c>
      <c r="D241" s="36" t="s">
        <v>211</v>
      </c>
      <c r="E241" s="34" t="s">
        <v>131</v>
      </c>
      <c r="F241" s="34" t="s">
        <v>186</v>
      </c>
      <c r="G241" s="21"/>
      <c r="H241" s="21"/>
      <c r="I241" s="21" t="s">
        <v>32</v>
      </c>
      <c r="J241" s="21" t="s">
        <v>228</v>
      </c>
      <c r="M241" s="12"/>
    </row>
    <row r="242" spans="1:13" ht="18" customHeight="1">
      <c r="A242" s="4">
        <v>241</v>
      </c>
      <c r="B242" s="37">
        <v>36670</v>
      </c>
      <c r="C242" s="34" t="s">
        <v>175</v>
      </c>
      <c r="D242" s="34" t="s">
        <v>46</v>
      </c>
      <c r="E242" s="34" t="s">
        <v>16</v>
      </c>
      <c r="F242" s="34" t="s">
        <v>168</v>
      </c>
      <c r="G242" s="21"/>
      <c r="H242" s="21"/>
      <c r="I242" s="21" t="s">
        <v>38</v>
      </c>
      <c r="J242" s="21" t="s">
        <v>20</v>
      </c>
      <c r="M242" s="12"/>
    </row>
    <row r="243" spans="1:13" ht="18" customHeight="1">
      <c r="A243" s="4">
        <v>242</v>
      </c>
      <c r="B243" s="37">
        <v>36670</v>
      </c>
      <c r="C243" s="34" t="s">
        <v>10</v>
      </c>
      <c r="D243" s="34" t="s">
        <v>166</v>
      </c>
      <c r="E243" s="34" t="s">
        <v>210</v>
      </c>
      <c r="F243" s="34" t="s">
        <v>72</v>
      </c>
      <c r="G243" s="21"/>
      <c r="H243" s="21"/>
      <c r="I243" s="21" t="s">
        <v>19</v>
      </c>
      <c r="J243" s="21" t="s">
        <v>14</v>
      </c>
      <c r="M243" s="12"/>
    </row>
    <row r="244" spans="1:13" ht="18" customHeight="1">
      <c r="A244" s="4">
        <v>243</v>
      </c>
      <c r="B244" s="37">
        <v>36670</v>
      </c>
      <c r="C244" s="34" t="s">
        <v>144</v>
      </c>
      <c r="D244" s="34" t="s">
        <v>218</v>
      </c>
      <c r="E244" s="34" t="s">
        <v>49</v>
      </c>
      <c r="F244" s="34" t="s">
        <v>4</v>
      </c>
      <c r="G244" s="21"/>
      <c r="H244" s="21"/>
      <c r="I244" s="21" t="s">
        <v>37</v>
      </c>
      <c r="J244" s="21" t="s">
        <v>13</v>
      </c>
      <c r="M244" s="12"/>
    </row>
    <row r="245" spans="1:13" ht="18" customHeight="1">
      <c r="A245" s="4">
        <v>244</v>
      </c>
      <c r="B245" s="37">
        <v>36670</v>
      </c>
      <c r="C245" s="34" t="s">
        <v>12</v>
      </c>
      <c r="D245" s="34" t="s">
        <v>179</v>
      </c>
      <c r="E245" s="34" t="s">
        <v>148</v>
      </c>
      <c r="F245" s="34" t="s">
        <v>29</v>
      </c>
      <c r="G245" s="21"/>
      <c r="H245" s="21"/>
      <c r="I245" s="21" t="s">
        <v>31</v>
      </c>
      <c r="J245" s="21" t="s">
        <v>26</v>
      </c>
      <c r="M245" s="12"/>
    </row>
    <row r="246" spans="1:13" ht="18" customHeight="1">
      <c r="A246" s="4">
        <v>245</v>
      </c>
      <c r="B246" s="37">
        <v>36671</v>
      </c>
      <c r="C246" s="34" t="s">
        <v>4</v>
      </c>
      <c r="D246" s="34" t="s">
        <v>163</v>
      </c>
      <c r="E246" s="34" t="s">
        <v>218</v>
      </c>
      <c r="F246" s="34" t="s">
        <v>49</v>
      </c>
      <c r="G246" s="21"/>
      <c r="H246" s="21"/>
      <c r="I246" s="21" t="s">
        <v>37</v>
      </c>
      <c r="J246" s="21" t="s">
        <v>13</v>
      </c>
      <c r="M246" s="12"/>
    </row>
    <row r="247" spans="1:13" ht="18" customHeight="1">
      <c r="A247" s="4">
        <v>246</v>
      </c>
      <c r="B247" s="37">
        <v>36671</v>
      </c>
      <c r="C247" s="34" t="s">
        <v>72</v>
      </c>
      <c r="D247" s="34" t="s">
        <v>35</v>
      </c>
      <c r="E247" s="34" t="s">
        <v>166</v>
      </c>
      <c r="F247" s="34" t="s">
        <v>210</v>
      </c>
      <c r="G247" s="21"/>
      <c r="H247" s="21"/>
      <c r="I247" s="21" t="s">
        <v>19</v>
      </c>
      <c r="J247" s="21" t="s">
        <v>14</v>
      </c>
      <c r="M247" s="12"/>
    </row>
    <row r="248" spans="1:13" ht="18" customHeight="1">
      <c r="A248" s="4">
        <v>247</v>
      </c>
      <c r="B248" s="37">
        <v>36671</v>
      </c>
      <c r="C248" s="34" t="s">
        <v>168</v>
      </c>
      <c r="D248" s="34" t="s">
        <v>6</v>
      </c>
      <c r="E248" s="34" t="s">
        <v>46</v>
      </c>
      <c r="F248" s="34" t="s">
        <v>16</v>
      </c>
      <c r="G248" s="21"/>
      <c r="H248" s="21"/>
      <c r="I248" s="21" t="s">
        <v>38</v>
      </c>
      <c r="J248" s="21" t="s">
        <v>20</v>
      </c>
      <c r="M248" s="12"/>
    </row>
    <row r="249" spans="1:13" ht="18" customHeight="1">
      <c r="A249" s="4">
        <v>248</v>
      </c>
      <c r="B249" s="37">
        <v>36671</v>
      </c>
      <c r="C249" s="34" t="s">
        <v>131</v>
      </c>
      <c r="D249" s="34" t="s">
        <v>178</v>
      </c>
      <c r="E249" s="34" t="s">
        <v>5</v>
      </c>
      <c r="F249" s="34" t="s">
        <v>179</v>
      </c>
      <c r="G249" s="21"/>
      <c r="H249" s="21"/>
      <c r="I249" s="21" t="s">
        <v>32</v>
      </c>
      <c r="J249" s="21" t="s">
        <v>228</v>
      </c>
      <c r="M249" s="12"/>
    </row>
    <row r="250" spans="1:13" ht="18" customHeight="1">
      <c r="A250" s="4">
        <v>249</v>
      </c>
      <c r="B250" s="37">
        <v>36671</v>
      </c>
      <c r="C250" s="34" t="s">
        <v>50</v>
      </c>
      <c r="D250" s="34" t="s">
        <v>182</v>
      </c>
      <c r="E250" s="34" t="s">
        <v>214</v>
      </c>
      <c r="F250" s="34" t="s">
        <v>44</v>
      </c>
      <c r="G250" s="21"/>
      <c r="H250" s="21"/>
      <c r="I250" s="21" t="s">
        <v>227</v>
      </c>
      <c r="J250" s="21" t="s">
        <v>8</v>
      </c>
      <c r="M250" s="12"/>
    </row>
    <row r="251" spans="1:13" ht="18" customHeight="1">
      <c r="A251" s="4">
        <v>250</v>
      </c>
      <c r="B251" s="37">
        <v>36672</v>
      </c>
      <c r="C251" s="34" t="s">
        <v>183</v>
      </c>
      <c r="D251" s="34" t="s">
        <v>47</v>
      </c>
      <c r="E251" s="34" t="s">
        <v>23</v>
      </c>
      <c r="F251" s="34" t="s">
        <v>214</v>
      </c>
      <c r="G251" s="21"/>
      <c r="H251" s="21"/>
      <c r="I251" s="21" t="s">
        <v>227</v>
      </c>
      <c r="J251" s="21" t="s">
        <v>31</v>
      </c>
      <c r="M251" s="12"/>
    </row>
    <row r="252" spans="1:13" ht="18" customHeight="1">
      <c r="A252" s="4">
        <v>251</v>
      </c>
      <c r="B252" s="37">
        <v>36673</v>
      </c>
      <c r="C252" s="34" t="s">
        <v>29</v>
      </c>
      <c r="D252" s="34" t="s">
        <v>213</v>
      </c>
      <c r="E252" s="34" t="s">
        <v>12</v>
      </c>
      <c r="F252" s="34" t="s">
        <v>131</v>
      </c>
      <c r="G252" s="21"/>
      <c r="H252" s="21"/>
      <c r="I252" s="21" t="s">
        <v>8</v>
      </c>
      <c r="J252" s="21" t="s">
        <v>32</v>
      </c>
      <c r="M252" s="12"/>
    </row>
    <row r="253" spans="1:13" ht="18" customHeight="1">
      <c r="A253" s="4">
        <v>252</v>
      </c>
      <c r="B253" s="38">
        <v>36673</v>
      </c>
      <c r="C253" s="21" t="s">
        <v>185</v>
      </c>
      <c r="D253" s="21" t="s">
        <v>161</v>
      </c>
      <c r="E253" s="21" t="s">
        <v>182</v>
      </c>
      <c r="F253" s="21" t="s">
        <v>146</v>
      </c>
      <c r="G253" s="21"/>
      <c r="H253" s="21"/>
      <c r="I253" s="21" t="s">
        <v>228</v>
      </c>
      <c r="J253" s="21" t="s">
        <v>26</v>
      </c>
    </row>
    <row r="254" spans="1:13" ht="18" customHeight="1">
      <c r="A254" s="4">
        <v>253</v>
      </c>
      <c r="B254" s="38">
        <v>36673</v>
      </c>
      <c r="C254" s="21" t="s">
        <v>210</v>
      </c>
      <c r="D254" s="21" t="s">
        <v>10</v>
      </c>
      <c r="E254" s="21" t="s">
        <v>35</v>
      </c>
      <c r="F254" s="21" t="s">
        <v>166</v>
      </c>
      <c r="G254" s="21"/>
      <c r="H254" s="21"/>
      <c r="I254" s="21" t="s">
        <v>37</v>
      </c>
      <c r="J254" s="21" t="s">
        <v>20</v>
      </c>
    </row>
    <row r="255" spans="1:13" ht="18" customHeight="1">
      <c r="A255" s="4">
        <v>254</v>
      </c>
      <c r="B255" s="38">
        <v>36673</v>
      </c>
      <c r="C255" s="21" t="s">
        <v>214</v>
      </c>
      <c r="D255" s="21" t="s">
        <v>50</v>
      </c>
      <c r="E255" s="21" t="s">
        <v>47</v>
      </c>
      <c r="F255" s="21" t="s">
        <v>142</v>
      </c>
      <c r="G255" s="21"/>
      <c r="H255" s="21"/>
      <c r="I255" s="21" t="s">
        <v>227</v>
      </c>
      <c r="J255" s="21" t="s">
        <v>31</v>
      </c>
    </row>
    <row r="256" spans="1:13" ht="18" customHeight="1">
      <c r="A256" s="4">
        <v>255</v>
      </c>
      <c r="B256" s="38">
        <v>36673</v>
      </c>
      <c r="C256" s="21" t="s">
        <v>16</v>
      </c>
      <c r="D256" s="21" t="s">
        <v>175</v>
      </c>
      <c r="E256" s="21" t="s">
        <v>72</v>
      </c>
      <c r="F256" s="21" t="s">
        <v>46</v>
      </c>
      <c r="G256" s="21"/>
      <c r="H256" s="21"/>
      <c r="I256" s="21" t="s">
        <v>14</v>
      </c>
      <c r="J256" s="21" t="s">
        <v>38</v>
      </c>
    </row>
    <row r="257" spans="1:13" ht="18" customHeight="1">
      <c r="A257" s="4">
        <v>256</v>
      </c>
      <c r="B257" s="38">
        <v>36674</v>
      </c>
      <c r="C257" s="34" t="s">
        <v>166</v>
      </c>
      <c r="D257" s="21" t="s">
        <v>168</v>
      </c>
      <c r="E257" s="21" t="s">
        <v>10</v>
      </c>
      <c r="F257" s="21" t="s">
        <v>35</v>
      </c>
      <c r="G257" s="21"/>
      <c r="H257" s="21"/>
      <c r="I257" s="21" t="s">
        <v>37</v>
      </c>
      <c r="J257" s="21" t="s">
        <v>20</v>
      </c>
    </row>
    <row r="258" spans="1:13" ht="18" customHeight="1">
      <c r="A258" s="4">
        <v>257</v>
      </c>
      <c r="B258" s="38">
        <v>36674</v>
      </c>
      <c r="C258" s="36" t="s">
        <v>148</v>
      </c>
      <c r="D258" s="21" t="s">
        <v>12</v>
      </c>
      <c r="E258" s="21" t="s">
        <v>131</v>
      </c>
      <c r="F258" s="21" t="s">
        <v>213</v>
      </c>
      <c r="G258" s="21"/>
      <c r="H258" s="21"/>
      <c r="I258" s="21" t="s">
        <v>8</v>
      </c>
      <c r="J258" s="21" t="s">
        <v>32</v>
      </c>
      <c r="M258" s="13"/>
    </row>
    <row r="259" spans="1:13" ht="18" customHeight="1">
      <c r="A259" s="4">
        <v>258</v>
      </c>
      <c r="B259" s="38">
        <v>36674</v>
      </c>
      <c r="C259" s="21" t="s">
        <v>46</v>
      </c>
      <c r="D259" s="21" t="s">
        <v>4</v>
      </c>
      <c r="E259" s="21" t="s">
        <v>175</v>
      </c>
      <c r="F259" s="21" t="s">
        <v>72</v>
      </c>
      <c r="G259" s="21"/>
      <c r="H259" s="21"/>
      <c r="I259" s="21" t="s">
        <v>14</v>
      </c>
      <c r="J259" s="21" t="s">
        <v>38</v>
      </c>
    </row>
    <row r="260" spans="1:13" ht="18" customHeight="1">
      <c r="A260" s="4">
        <v>259</v>
      </c>
      <c r="B260" s="38">
        <v>36674</v>
      </c>
      <c r="C260" s="34" t="s">
        <v>218</v>
      </c>
      <c r="D260" s="21" t="s">
        <v>6</v>
      </c>
      <c r="E260" s="21" t="s">
        <v>144</v>
      </c>
      <c r="F260" s="21" t="s">
        <v>163</v>
      </c>
      <c r="G260" s="21"/>
      <c r="H260" s="21"/>
      <c r="I260" s="21" t="s">
        <v>19</v>
      </c>
      <c r="J260" s="21" t="s">
        <v>13</v>
      </c>
    </row>
    <row r="261" spans="1:13" ht="18" customHeight="1">
      <c r="A261" s="4">
        <v>260</v>
      </c>
      <c r="B261" s="38">
        <v>36674</v>
      </c>
      <c r="C261" s="21" t="s">
        <v>142</v>
      </c>
      <c r="D261" s="21" t="s">
        <v>183</v>
      </c>
      <c r="E261" s="21" t="s">
        <v>50</v>
      </c>
      <c r="F261" s="21" t="s">
        <v>47</v>
      </c>
      <c r="G261" s="21"/>
      <c r="H261" s="21"/>
      <c r="I261" s="21" t="s">
        <v>227</v>
      </c>
      <c r="J261" s="21" t="s">
        <v>31</v>
      </c>
    </row>
    <row r="262" spans="1:13" ht="18" customHeight="1">
      <c r="A262" s="4">
        <v>261</v>
      </c>
      <c r="B262" s="38">
        <v>36674</v>
      </c>
      <c r="C262" s="21" t="s">
        <v>146</v>
      </c>
      <c r="D262" s="21" t="s">
        <v>153</v>
      </c>
      <c r="E262" s="21" t="s">
        <v>161</v>
      </c>
      <c r="F262" s="21" t="s">
        <v>182</v>
      </c>
      <c r="G262" s="21"/>
      <c r="H262" s="21"/>
      <c r="I262" s="21" t="s">
        <v>228</v>
      </c>
      <c r="J262" s="21" t="s">
        <v>26</v>
      </c>
    </row>
    <row r="263" spans="1:13" ht="18" customHeight="1">
      <c r="A263" s="4">
        <v>262</v>
      </c>
      <c r="B263" s="38">
        <v>36676</v>
      </c>
      <c r="C263" s="21" t="s">
        <v>35</v>
      </c>
      <c r="D263" s="21" t="s">
        <v>210</v>
      </c>
      <c r="E263" s="21" t="s">
        <v>7</v>
      </c>
      <c r="F263" s="21" t="s">
        <v>10</v>
      </c>
      <c r="G263" s="21"/>
      <c r="H263" s="21"/>
      <c r="I263" s="21" t="s">
        <v>38</v>
      </c>
      <c r="J263" s="21" t="s">
        <v>13</v>
      </c>
    </row>
    <row r="264" spans="1:13" ht="18" customHeight="1">
      <c r="A264" s="4">
        <v>263</v>
      </c>
      <c r="B264" s="38">
        <v>36676</v>
      </c>
      <c r="C264" s="21" t="s">
        <v>47</v>
      </c>
      <c r="D264" s="21" t="s">
        <v>214</v>
      </c>
      <c r="E264" s="21" t="s">
        <v>142</v>
      </c>
      <c r="F264" s="21" t="s">
        <v>153</v>
      </c>
      <c r="G264" s="21"/>
      <c r="H264" s="21"/>
      <c r="I264" s="21" t="s">
        <v>26</v>
      </c>
      <c r="J264" s="21" t="s">
        <v>32</v>
      </c>
    </row>
    <row r="265" spans="1:13" ht="18" customHeight="1">
      <c r="A265" s="4">
        <v>264</v>
      </c>
      <c r="B265" s="38">
        <v>36676</v>
      </c>
      <c r="C265" s="21" t="s">
        <v>175</v>
      </c>
      <c r="D265" s="21" t="s">
        <v>16</v>
      </c>
      <c r="E265" s="21" t="s">
        <v>4</v>
      </c>
      <c r="F265" s="21" t="s">
        <v>22</v>
      </c>
      <c r="G265" s="21"/>
      <c r="H265" s="21"/>
      <c r="I265" s="21" t="s">
        <v>20</v>
      </c>
      <c r="J265" s="21" t="s">
        <v>14</v>
      </c>
    </row>
    <row r="266" spans="1:13" ht="18" customHeight="1">
      <c r="A266" s="4">
        <v>265</v>
      </c>
      <c r="B266" s="38">
        <v>36676</v>
      </c>
      <c r="C266" s="21" t="s">
        <v>186</v>
      </c>
      <c r="D266" s="21" t="s">
        <v>148</v>
      </c>
      <c r="E266" s="21" t="s">
        <v>213</v>
      </c>
      <c r="F266" s="21" t="s">
        <v>23</v>
      </c>
      <c r="G266" s="21"/>
      <c r="H266" s="21"/>
      <c r="I266" s="21" t="s">
        <v>31</v>
      </c>
      <c r="J266" s="21" t="s">
        <v>228</v>
      </c>
    </row>
    <row r="267" spans="1:13" ht="18" customHeight="1">
      <c r="A267" s="4">
        <v>266</v>
      </c>
      <c r="B267" s="38">
        <v>36676</v>
      </c>
      <c r="C267" s="21" t="s">
        <v>238</v>
      </c>
      <c r="D267" s="21" t="s">
        <v>179</v>
      </c>
      <c r="E267" s="21" t="s">
        <v>29</v>
      </c>
      <c r="F267" s="21" t="s">
        <v>211</v>
      </c>
      <c r="G267" s="21"/>
      <c r="H267" s="21"/>
      <c r="I267" s="21" t="s">
        <v>8</v>
      </c>
      <c r="J267" s="21" t="s">
        <v>227</v>
      </c>
    </row>
    <row r="268" spans="1:13" ht="18" customHeight="1">
      <c r="A268" s="4">
        <v>267</v>
      </c>
      <c r="B268" s="38">
        <v>36676</v>
      </c>
      <c r="C268" s="21" t="s">
        <v>163</v>
      </c>
      <c r="D268" s="21" t="s">
        <v>72</v>
      </c>
      <c r="E268" s="21" t="s">
        <v>168</v>
      </c>
      <c r="F268" s="21" t="s">
        <v>144</v>
      </c>
      <c r="G268" s="21"/>
      <c r="H268" s="21"/>
      <c r="I268" s="21" t="s">
        <v>19</v>
      </c>
      <c r="J268" s="21" t="s">
        <v>37</v>
      </c>
    </row>
    <row r="269" spans="1:13" ht="18" customHeight="1">
      <c r="A269" s="4">
        <v>268</v>
      </c>
      <c r="B269" s="38">
        <v>36677</v>
      </c>
      <c r="C269" s="21" t="s">
        <v>23</v>
      </c>
      <c r="D269" s="21" t="s">
        <v>131</v>
      </c>
      <c r="E269" s="21" t="s">
        <v>148</v>
      </c>
      <c r="F269" s="21" t="s">
        <v>213</v>
      </c>
      <c r="G269" s="21"/>
      <c r="H269" s="21"/>
      <c r="I269" s="21" t="s">
        <v>31</v>
      </c>
      <c r="J269" s="21" t="s">
        <v>228</v>
      </c>
    </row>
    <row r="270" spans="1:13" ht="18" customHeight="1">
      <c r="A270" s="4">
        <v>269</v>
      </c>
      <c r="B270" s="37">
        <v>36678</v>
      </c>
      <c r="C270" s="34" t="s">
        <v>182</v>
      </c>
      <c r="D270" s="34" t="s">
        <v>50</v>
      </c>
      <c r="E270" s="34" t="s">
        <v>185</v>
      </c>
      <c r="F270" s="34" t="s">
        <v>146</v>
      </c>
      <c r="G270" s="21"/>
      <c r="H270" s="21"/>
      <c r="I270" s="21" t="s">
        <v>26</v>
      </c>
      <c r="J270" s="21" t="s">
        <v>32</v>
      </c>
      <c r="M270" s="12"/>
    </row>
    <row r="271" spans="1:13" ht="18" customHeight="1">
      <c r="A271" s="4">
        <v>270</v>
      </c>
      <c r="B271" s="37">
        <v>36678</v>
      </c>
      <c r="C271" s="34" t="s">
        <v>7</v>
      </c>
      <c r="D271" s="34" t="s">
        <v>35</v>
      </c>
      <c r="E271" s="34" t="s">
        <v>166</v>
      </c>
      <c r="F271" s="34" t="s">
        <v>210</v>
      </c>
      <c r="G271" s="21"/>
      <c r="H271" s="21"/>
      <c r="I271" s="21" t="s">
        <v>38</v>
      </c>
      <c r="J271" s="21" t="s">
        <v>13</v>
      </c>
      <c r="M271" s="12"/>
    </row>
    <row r="272" spans="1:13" ht="18" customHeight="1">
      <c r="A272" s="4">
        <v>271</v>
      </c>
      <c r="B272" s="37">
        <v>36678</v>
      </c>
      <c r="C272" s="34" t="s">
        <v>179</v>
      </c>
      <c r="D272" s="34" t="s">
        <v>238</v>
      </c>
      <c r="E272" s="34" t="s">
        <v>12</v>
      </c>
      <c r="F272" s="34" t="s">
        <v>29</v>
      </c>
      <c r="G272" s="21"/>
      <c r="H272" s="21"/>
      <c r="I272" s="21" t="s">
        <v>8</v>
      </c>
      <c r="J272" s="21" t="s">
        <v>227</v>
      </c>
      <c r="M272" s="12"/>
    </row>
    <row r="273" spans="1:13" ht="18" customHeight="1">
      <c r="A273" s="4">
        <v>272</v>
      </c>
      <c r="B273" s="37">
        <v>36678</v>
      </c>
      <c r="C273" s="34" t="s">
        <v>213</v>
      </c>
      <c r="D273" s="34" t="s">
        <v>186</v>
      </c>
      <c r="E273" s="34" t="s">
        <v>131</v>
      </c>
      <c r="F273" s="34" t="s">
        <v>148</v>
      </c>
      <c r="G273" s="21"/>
      <c r="H273" s="21"/>
      <c r="I273" s="21" t="s">
        <v>31</v>
      </c>
      <c r="J273" s="21" t="s">
        <v>228</v>
      </c>
      <c r="M273" s="12"/>
    </row>
    <row r="274" spans="1:13" ht="18" customHeight="1">
      <c r="A274" s="4">
        <v>273</v>
      </c>
      <c r="B274" s="37">
        <v>36678</v>
      </c>
      <c r="C274" s="34" t="s">
        <v>168</v>
      </c>
      <c r="D274" s="34" t="s">
        <v>163</v>
      </c>
      <c r="E274" s="34" t="s">
        <v>244</v>
      </c>
      <c r="F274" s="34" t="s">
        <v>72</v>
      </c>
      <c r="G274" s="21"/>
      <c r="H274" s="21"/>
      <c r="I274" s="21" t="s">
        <v>19</v>
      </c>
      <c r="J274" s="21" t="s">
        <v>37</v>
      </c>
      <c r="M274" s="12"/>
    </row>
    <row r="275" spans="1:13" ht="18" customHeight="1">
      <c r="A275" s="4">
        <v>274</v>
      </c>
      <c r="B275" s="37">
        <v>36679</v>
      </c>
      <c r="C275" s="34" t="s">
        <v>4</v>
      </c>
      <c r="D275" s="34" t="s">
        <v>175</v>
      </c>
      <c r="E275" s="34" t="s">
        <v>46</v>
      </c>
      <c r="F275" s="34" t="s">
        <v>16</v>
      </c>
      <c r="G275" s="21"/>
      <c r="H275" s="21"/>
      <c r="I275" s="21" t="s">
        <v>20</v>
      </c>
      <c r="J275" s="21" t="s">
        <v>37</v>
      </c>
      <c r="M275" s="12"/>
    </row>
    <row r="276" spans="1:13" ht="18" customHeight="1">
      <c r="A276" s="4">
        <v>275</v>
      </c>
      <c r="B276" s="37">
        <v>36679</v>
      </c>
      <c r="C276" s="34" t="s">
        <v>72</v>
      </c>
      <c r="D276" s="34" t="s">
        <v>144</v>
      </c>
      <c r="E276" s="34" t="s">
        <v>163</v>
      </c>
      <c r="F276" s="34" t="s">
        <v>35</v>
      </c>
      <c r="G276" s="21"/>
      <c r="H276" s="21"/>
      <c r="I276" s="21" t="s">
        <v>38</v>
      </c>
      <c r="J276" s="21" t="s">
        <v>19</v>
      </c>
      <c r="M276" s="12"/>
    </row>
    <row r="277" spans="1:13" ht="18" customHeight="1">
      <c r="A277" s="4">
        <v>276</v>
      </c>
      <c r="B277" s="37">
        <v>36679</v>
      </c>
      <c r="C277" s="34" t="s">
        <v>153</v>
      </c>
      <c r="D277" s="34" t="s">
        <v>183</v>
      </c>
      <c r="E277" s="34" t="s">
        <v>214</v>
      </c>
      <c r="F277" s="34" t="s">
        <v>161</v>
      </c>
      <c r="G277" s="21"/>
      <c r="H277" s="21"/>
      <c r="I277" s="21" t="s">
        <v>228</v>
      </c>
      <c r="J277" s="21" t="s">
        <v>8</v>
      </c>
      <c r="M277" s="12"/>
    </row>
    <row r="278" spans="1:13" ht="18" customHeight="1">
      <c r="A278" s="4">
        <v>277</v>
      </c>
      <c r="B278" s="37">
        <v>36679</v>
      </c>
      <c r="C278" s="34" t="s">
        <v>210</v>
      </c>
      <c r="D278" s="34" t="s">
        <v>10</v>
      </c>
      <c r="E278" s="34" t="s">
        <v>17</v>
      </c>
      <c r="F278" s="34" t="s">
        <v>166</v>
      </c>
      <c r="G278" s="21"/>
      <c r="H278" s="21"/>
      <c r="I278" s="21" t="s">
        <v>13</v>
      </c>
      <c r="J278" s="21" t="s">
        <v>14</v>
      </c>
      <c r="M278" s="12"/>
    </row>
    <row r="279" spans="1:13" ht="18" customHeight="1">
      <c r="A279" s="4">
        <v>278</v>
      </c>
      <c r="B279" s="37">
        <v>36679</v>
      </c>
      <c r="C279" s="34" t="s">
        <v>142</v>
      </c>
      <c r="D279" s="34" t="s">
        <v>146</v>
      </c>
      <c r="E279" s="36" t="s">
        <v>182</v>
      </c>
      <c r="F279" s="34" t="s">
        <v>185</v>
      </c>
      <c r="G279" s="21"/>
      <c r="H279" s="21"/>
      <c r="I279" s="21" t="s">
        <v>227</v>
      </c>
      <c r="J279" s="21" t="s">
        <v>26</v>
      </c>
      <c r="M279" s="12"/>
    </row>
    <row r="280" spans="1:13" ht="18" customHeight="1">
      <c r="A280" s="4">
        <v>279</v>
      </c>
      <c r="B280" s="37">
        <v>36679</v>
      </c>
      <c r="C280" s="34" t="s">
        <v>12</v>
      </c>
      <c r="D280" s="34" t="s">
        <v>148</v>
      </c>
      <c r="E280" s="34" t="s">
        <v>186</v>
      </c>
      <c r="F280" s="34" t="s">
        <v>131</v>
      </c>
      <c r="G280" s="21"/>
      <c r="H280" s="21"/>
      <c r="I280" s="21" t="s">
        <v>31</v>
      </c>
      <c r="J280" s="21" t="s">
        <v>32</v>
      </c>
      <c r="M280" s="12"/>
    </row>
    <row r="281" spans="1:13" ht="18" customHeight="1">
      <c r="A281" s="4">
        <v>280</v>
      </c>
      <c r="B281" s="37">
        <v>36680</v>
      </c>
      <c r="C281" s="34" t="s">
        <v>166</v>
      </c>
      <c r="D281" s="34" t="s">
        <v>168</v>
      </c>
      <c r="E281" s="34" t="s">
        <v>10</v>
      </c>
      <c r="F281" s="34" t="s">
        <v>17</v>
      </c>
      <c r="G281" s="21"/>
      <c r="H281" s="21"/>
      <c r="I281" s="21" t="s">
        <v>13</v>
      </c>
      <c r="J281" s="21" t="s">
        <v>14</v>
      </c>
      <c r="M281" s="12"/>
    </row>
    <row r="282" spans="1:13" ht="18" customHeight="1">
      <c r="A282" s="4">
        <v>281</v>
      </c>
      <c r="B282" s="37">
        <v>36680</v>
      </c>
      <c r="C282" s="34" t="s">
        <v>161</v>
      </c>
      <c r="D282" s="34" t="s">
        <v>47</v>
      </c>
      <c r="E282" s="34" t="s">
        <v>183</v>
      </c>
      <c r="F282" s="34" t="s">
        <v>214</v>
      </c>
      <c r="G282" s="21"/>
      <c r="H282" s="21"/>
      <c r="I282" s="21" t="s">
        <v>228</v>
      </c>
      <c r="J282" s="21" t="s">
        <v>8</v>
      </c>
      <c r="M282" s="12"/>
    </row>
    <row r="283" spans="1:13" ht="18" customHeight="1">
      <c r="A283" s="4">
        <v>282</v>
      </c>
      <c r="B283" s="37">
        <v>36680</v>
      </c>
      <c r="C283" s="34" t="s">
        <v>35</v>
      </c>
      <c r="D283" s="36" t="s">
        <v>7</v>
      </c>
      <c r="E283" s="34" t="s">
        <v>144</v>
      </c>
      <c r="F283" s="34" t="s">
        <v>163</v>
      </c>
      <c r="G283" s="21"/>
      <c r="H283" s="21"/>
      <c r="I283" s="21" t="s">
        <v>38</v>
      </c>
      <c r="J283" s="21" t="s">
        <v>19</v>
      </c>
      <c r="M283" s="12"/>
    </row>
    <row r="284" spans="1:13" ht="18" customHeight="1">
      <c r="A284" s="4">
        <v>283</v>
      </c>
      <c r="B284" s="37">
        <v>36680</v>
      </c>
      <c r="C284" s="34" t="s">
        <v>185</v>
      </c>
      <c r="D284" s="34" t="s">
        <v>182</v>
      </c>
      <c r="E284" s="34" t="s">
        <v>23</v>
      </c>
      <c r="F284" s="34" t="s">
        <v>146</v>
      </c>
      <c r="G284" s="21"/>
      <c r="H284" s="21"/>
      <c r="I284" s="21" t="s">
        <v>227</v>
      </c>
      <c r="J284" s="21" t="s">
        <v>26</v>
      </c>
      <c r="M284" s="12"/>
    </row>
    <row r="285" spans="1:13" ht="18" customHeight="1">
      <c r="A285" s="4">
        <v>284</v>
      </c>
      <c r="B285" s="37">
        <v>36680</v>
      </c>
      <c r="C285" s="34" t="s">
        <v>131</v>
      </c>
      <c r="D285" s="34" t="s">
        <v>179</v>
      </c>
      <c r="E285" s="34" t="s">
        <v>29</v>
      </c>
      <c r="F285" s="34" t="s">
        <v>238</v>
      </c>
      <c r="G285" s="21"/>
      <c r="H285" s="21"/>
      <c r="I285" s="21" t="s">
        <v>31</v>
      </c>
      <c r="J285" s="21" t="s">
        <v>32</v>
      </c>
      <c r="M285" s="12"/>
    </row>
    <row r="286" spans="1:13" ht="18" customHeight="1">
      <c r="A286" s="4">
        <v>285</v>
      </c>
      <c r="B286" s="37">
        <v>36680</v>
      </c>
      <c r="C286" s="34" t="s">
        <v>16</v>
      </c>
      <c r="D286" s="34" t="s">
        <v>22</v>
      </c>
      <c r="E286" s="34" t="s">
        <v>175</v>
      </c>
      <c r="F286" s="34" t="s">
        <v>46</v>
      </c>
      <c r="G286" s="21"/>
      <c r="H286" s="21"/>
      <c r="I286" s="21" t="s">
        <v>20</v>
      </c>
      <c r="J286" s="21" t="s">
        <v>37</v>
      </c>
      <c r="M286" s="12"/>
    </row>
    <row r="287" spans="1:13" ht="18" customHeight="1">
      <c r="A287" s="4">
        <v>286</v>
      </c>
      <c r="B287" s="37">
        <v>36681</v>
      </c>
      <c r="C287" s="36" t="s">
        <v>46</v>
      </c>
      <c r="D287" s="34" t="s">
        <v>4</v>
      </c>
      <c r="E287" s="34" t="s">
        <v>22</v>
      </c>
      <c r="F287" s="34" t="s">
        <v>175</v>
      </c>
      <c r="G287" s="21"/>
      <c r="H287" s="21"/>
      <c r="I287" s="21" t="s">
        <v>20</v>
      </c>
      <c r="J287" s="21" t="s">
        <v>37</v>
      </c>
      <c r="M287" s="13"/>
    </row>
    <row r="288" spans="1:13" ht="18" customHeight="1">
      <c r="A288" s="4">
        <v>287</v>
      </c>
      <c r="B288" s="37">
        <v>36681</v>
      </c>
      <c r="C288" s="34" t="s">
        <v>29</v>
      </c>
      <c r="D288" s="34" t="s">
        <v>213</v>
      </c>
      <c r="E288" s="34" t="s">
        <v>238</v>
      </c>
      <c r="F288" s="34" t="s">
        <v>12</v>
      </c>
      <c r="G288" s="21"/>
      <c r="H288" s="21"/>
      <c r="I288" s="21" t="s">
        <v>31</v>
      </c>
      <c r="J288" s="21" t="s">
        <v>32</v>
      </c>
      <c r="M288" s="12"/>
    </row>
    <row r="289" spans="1:13" ht="18" customHeight="1">
      <c r="A289" s="4">
        <v>288</v>
      </c>
      <c r="B289" s="37">
        <v>36681</v>
      </c>
      <c r="C289" s="34" t="s">
        <v>17</v>
      </c>
      <c r="D289" s="34" t="s">
        <v>210</v>
      </c>
      <c r="E289" s="34" t="s">
        <v>168</v>
      </c>
      <c r="F289" s="34" t="s">
        <v>10</v>
      </c>
      <c r="G289" s="21"/>
      <c r="H289" s="21"/>
      <c r="I289" s="21" t="s">
        <v>13</v>
      </c>
      <c r="J289" s="21" t="s">
        <v>14</v>
      </c>
      <c r="M289" s="12"/>
    </row>
    <row r="290" spans="1:13" ht="18" customHeight="1">
      <c r="A290" s="4">
        <v>289</v>
      </c>
      <c r="B290" s="37">
        <v>36681</v>
      </c>
      <c r="C290" s="34" t="s">
        <v>163</v>
      </c>
      <c r="D290" s="34" t="s">
        <v>72</v>
      </c>
      <c r="E290" s="34" t="s">
        <v>7</v>
      </c>
      <c r="F290" s="34" t="s">
        <v>144</v>
      </c>
      <c r="G290" s="21"/>
      <c r="H290" s="21"/>
      <c r="I290" s="21" t="s">
        <v>38</v>
      </c>
      <c r="J290" s="21" t="s">
        <v>19</v>
      </c>
      <c r="M290" s="12"/>
    </row>
    <row r="291" spans="1:13" ht="18" customHeight="1">
      <c r="A291" s="4">
        <v>290</v>
      </c>
      <c r="B291" s="37">
        <v>36681</v>
      </c>
      <c r="C291" s="34" t="s">
        <v>146</v>
      </c>
      <c r="D291" s="34" t="s">
        <v>23</v>
      </c>
      <c r="E291" s="34" t="s">
        <v>142</v>
      </c>
      <c r="F291" s="34" t="s">
        <v>182</v>
      </c>
      <c r="G291" s="21"/>
      <c r="H291" s="21"/>
      <c r="I291" s="21" t="s">
        <v>227</v>
      </c>
      <c r="J291" s="21" t="s">
        <v>26</v>
      </c>
      <c r="M291" s="12"/>
    </row>
    <row r="292" spans="1:13" ht="18" customHeight="1">
      <c r="A292" s="4">
        <v>291</v>
      </c>
      <c r="B292" s="37">
        <v>36681</v>
      </c>
      <c r="C292" s="34" t="s">
        <v>214</v>
      </c>
      <c r="D292" s="34" t="s">
        <v>153</v>
      </c>
      <c r="E292" s="34" t="s">
        <v>47</v>
      </c>
      <c r="F292" s="34" t="s">
        <v>183</v>
      </c>
      <c r="G292" s="21"/>
      <c r="H292" s="21"/>
      <c r="I292" s="21" t="s">
        <v>228</v>
      </c>
      <c r="J292" s="21" t="s">
        <v>8</v>
      </c>
      <c r="M292" s="12"/>
    </row>
    <row r="293" spans="1:13" ht="18" customHeight="1">
      <c r="A293" s="4">
        <v>292</v>
      </c>
      <c r="B293" s="37">
        <v>36683</v>
      </c>
      <c r="C293" s="34" t="s">
        <v>47</v>
      </c>
      <c r="D293" s="34" t="s">
        <v>186</v>
      </c>
      <c r="E293" s="34" t="s">
        <v>179</v>
      </c>
      <c r="F293" s="34" t="s">
        <v>148</v>
      </c>
      <c r="G293" s="21"/>
      <c r="H293" s="21"/>
      <c r="I293" s="21" t="s">
        <v>32</v>
      </c>
      <c r="J293" s="21" t="s">
        <v>227</v>
      </c>
      <c r="M293" s="12"/>
    </row>
    <row r="294" spans="1:13" ht="18" customHeight="1">
      <c r="A294" s="4">
        <v>293</v>
      </c>
      <c r="B294" s="37">
        <v>36683</v>
      </c>
      <c r="C294" s="34" t="s">
        <v>175</v>
      </c>
      <c r="D294" s="34" t="s">
        <v>16</v>
      </c>
      <c r="E294" s="34" t="s">
        <v>4</v>
      </c>
      <c r="F294" s="34" t="s">
        <v>49</v>
      </c>
      <c r="G294" s="21"/>
      <c r="H294" s="21"/>
      <c r="I294" s="21" t="s">
        <v>13</v>
      </c>
      <c r="J294" s="21" t="s">
        <v>19</v>
      </c>
      <c r="M294" s="12"/>
    </row>
    <row r="295" spans="1:13" ht="18" customHeight="1">
      <c r="A295" s="4">
        <v>294</v>
      </c>
      <c r="B295" s="37">
        <v>36683</v>
      </c>
      <c r="C295" s="34" t="s">
        <v>10</v>
      </c>
      <c r="D295" s="34" t="s">
        <v>166</v>
      </c>
      <c r="E295" s="34" t="s">
        <v>210</v>
      </c>
      <c r="F295" s="34" t="s">
        <v>72</v>
      </c>
      <c r="G295" s="21"/>
      <c r="H295" s="21"/>
      <c r="I295" s="21" t="s">
        <v>37</v>
      </c>
      <c r="J295" s="21" t="s">
        <v>38</v>
      </c>
      <c r="M295" s="12"/>
    </row>
    <row r="296" spans="1:13" ht="18" customHeight="1">
      <c r="A296" s="4">
        <v>295</v>
      </c>
      <c r="B296" s="37">
        <v>36683</v>
      </c>
      <c r="C296" s="34" t="s">
        <v>23</v>
      </c>
      <c r="D296" s="34" t="s">
        <v>185</v>
      </c>
      <c r="E296" s="34" t="s">
        <v>146</v>
      </c>
      <c r="F296" s="34" t="s">
        <v>173</v>
      </c>
      <c r="G296" s="21"/>
      <c r="H296" s="21"/>
      <c r="I296" s="21" t="s">
        <v>26</v>
      </c>
      <c r="J296" s="21" t="s">
        <v>228</v>
      </c>
      <c r="M296" s="12"/>
    </row>
    <row r="297" spans="1:13" ht="18" customHeight="1">
      <c r="A297" s="4">
        <v>296</v>
      </c>
      <c r="B297" s="37">
        <v>36683</v>
      </c>
      <c r="C297" s="34" t="s">
        <v>144</v>
      </c>
      <c r="D297" s="34" t="s">
        <v>35</v>
      </c>
      <c r="E297" s="34" t="s">
        <v>218</v>
      </c>
      <c r="F297" s="34" t="s">
        <v>168</v>
      </c>
      <c r="G297" s="21"/>
      <c r="H297" s="21"/>
      <c r="I297" s="21" t="s">
        <v>14</v>
      </c>
      <c r="J297" s="21" t="s">
        <v>20</v>
      </c>
      <c r="M297" s="12"/>
    </row>
    <row r="298" spans="1:13" ht="18" customHeight="1">
      <c r="A298" s="4">
        <v>297</v>
      </c>
      <c r="B298" s="37">
        <v>36683</v>
      </c>
      <c r="C298" s="34" t="s">
        <v>238</v>
      </c>
      <c r="D298" s="34" t="s">
        <v>12</v>
      </c>
      <c r="E298" s="34" t="s">
        <v>211</v>
      </c>
      <c r="F298" s="34" t="s">
        <v>131</v>
      </c>
      <c r="G298" s="21"/>
      <c r="H298" s="21"/>
      <c r="I298" s="21" t="s">
        <v>8</v>
      </c>
      <c r="J298" s="21" t="s">
        <v>31</v>
      </c>
      <c r="M298" s="12"/>
    </row>
    <row r="299" spans="1:13" ht="18" customHeight="1">
      <c r="A299" s="4">
        <v>298</v>
      </c>
      <c r="B299" s="37">
        <v>36684</v>
      </c>
      <c r="C299" s="34" t="s">
        <v>148</v>
      </c>
      <c r="D299" s="34" t="s">
        <v>179</v>
      </c>
      <c r="E299" s="34" t="s">
        <v>213</v>
      </c>
      <c r="F299" s="34" t="s">
        <v>186</v>
      </c>
      <c r="G299" s="21"/>
      <c r="H299" s="21"/>
      <c r="I299" s="21" t="s">
        <v>32</v>
      </c>
      <c r="J299" s="21" t="s">
        <v>227</v>
      </c>
      <c r="M299" s="12"/>
    </row>
    <row r="300" spans="1:13" ht="18" customHeight="1">
      <c r="A300" s="4">
        <v>299</v>
      </c>
      <c r="B300" s="37">
        <v>36684</v>
      </c>
      <c r="C300" s="34" t="s">
        <v>182</v>
      </c>
      <c r="D300" s="34" t="s">
        <v>146</v>
      </c>
      <c r="E300" s="34" t="s">
        <v>173</v>
      </c>
      <c r="F300" s="34" t="s">
        <v>185</v>
      </c>
      <c r="G300" s="21"/>
      <c r="H300" s="21"/>
      <c r="I300" s="21" t="s">
        <v>26</v>
      </c>
      <c r="J300" s="21" t="s">
        <v>228</v>
      </c>
      <c r="M300" s="12"/>
    </row>
    <row r="301" spans="1:13" ht="18" customHeight="1">
      <c r="A301" s="4">
        <v>300</v>
      </c>
      <c r="B301" s="37">
        <v>36684</v>
      </c>
      <c r="C301" s="34" t="s">
        <v>72</v>
      </c>
      <c r="D301" s="34" t="s">
        <v>17</v>
      </c>
      <c r="E301" s="34" t="s">
        <v>166</v>
      </c>
      <c r="F301" s="34" t="s">
        <v>210</v>
      </c>
      <c r="G301" s="21"/>
      <c r="H301" s="21"/>
      <c r="I301" s="21" t="s">
        <v>37</v>
      </c>
      <c r="J301" s="21" t="s">
        <v>38</v>
      </c>
      <c r="M301" s="12"/>
    </row>
    <row r="302" spans="1:13" ht="18" customHeight="1">
      <c r="A302" s="4">
        <v>301</v>
      </c>
      <c r="B302" s="37">
        <v>36684</v>
      </c>
      <c r="C302" s="34" t="s">
        <v>211</v>
      </c>
      <c r="D302" s="34" t="s">
        <v>131</v>
      </c>
      <c r="E302" s="34" t="s">
        <v>29</v>
      </c>
      <c r="F302" s="34" t="s">
        <v>12</v>
      </c>
      <c r="G302" s="21"/>
      <c r="H302" s="21"/>
      <c r="I302" s="21" t="s">
        <v>8</v>
      </c>
      <c r="J302" s="21" t="s">
        <v>31</v>
      </c>
      <c r="M302" s="12"/>
    </row>
    <row r="303" spans="1:13" ht="18" customHeight="1">
      <c r="A303" s="4">
        <v>302</v>
      </c>
      <c r="B303" s="37">
        <v>36684</v>
      </c>
      <c r="C303" s="34" t="s">
        <v>49</v>
      </c>
      <c r="D303" s="34" t="s">
        <v>46</v>
      </c>
      <c r="E303" s="34" t="s">
        <v>16</v>
      </c>
      <c r="F303" s="34" t="s">
        <v>4</v>
      </c>
      <c r="G303" s="21"/>
      <c r="H303" s="21"/>
      <c r="I303" s="21" t="s">
        <v>13</v>
      </c>
      <c r="J303" s="21" t="s">
        <v>19</v>
      </c>
      <c r="M303" s="12"/>
    </row>
    <row r="304" spans="1:13" ht="18" customHeight="1">
      <c r="A304" s="4">
        <v>303</v>
      </c>
      <c r="B304" s="37">
        <v>36684</v>
      </c>
      <c r="C304" s="34" t="s">
        <v>168</v>
      </c>
      <c r="D304" s="34" t="s">
        <v>163</v>
      </c>
      <c r="E304" s="34" t="s">
        <v>35</v>
      </c>
      <c r="F304" s="34" t="s">
        <v>218</v>
      </c>
      <c r="G304" s="21"/>
      <c r="H304" s="21"/>
      <c r="I304" s="21" t="s">
        <v>14</v>
      </c>
      <c r="J304" s="21" t="s">
        <v>20</v>
      </c>
      <c r="M304" s="12"/>
    </row>
    <row r="305" spans="1:13" ht="18" customHeight="1">
      <c r="A305" s="4">
        <v>304</v>
      </c>
      <c r="B305" s="37">
        <v>36685</v>
      </c>
      <c r="C305" s="34" t="s">
        <v>4</v>
      </c>
      <c r="D305" s="34" t="s">
        <v>175</v>
      </c>
      <c r="E305" s="34" t="s">
        <v>46</v>
      </c>
      <c r="F305" s="34" t="s">
        <v>16</v>
      </c>
      <c r="G305" s="21"/>
      <c r="H305" s="21"/>
      <c r="I305" s="21" t="s">
        <v>13</v>
      </c>
      <c r="J305" s="21" t="s">
        <v>19</v>
      </c>
      <c r="M305" s="12"/>
    </row>
    <row r="306" spans="1:13" ht="18" customHeight="1">
      <c r="A306" s="4">
        <v>305</v>
      </c>
      <c r="B306" s="37">
        <v>36685</v>
      </c>
      <c r="C306" s="34" t="s">
        <v>186</v>
      </c>
      <c r="D306" s="34" t="s">
        <v>29</v>
      </c>
      <c r="E306" s="34" t="s">
        <v>131</v>
      </c>
      <c r="F306" s="34" t="s">
        <v>238</v>
      </c>
      <c r="G306" s="21"/>
      <c r="H306" s="21"/>
      <c r="I306" s="21" t="s">
        <v>8</v>
      </c>
      <c r="J306" s="21" t="s">
        <v>31</v>
      </c>
      <c r="M306" s="12"/>
    </row>
    <row r="307" spans="1:13" ht="18" customHeight="1">
      <c r="A307" s="4">
        <v>306</v>
      </c>
      <c r="B307" s="37">
        <v>36685</v>
      </c>
      <c r="C307" s="34" t="s">
        <v>210</v>
      </c>
      <c r="D307" s="34" t="s">
        <v>10</v>
      </c>
      <c r="E307" s="34" t="s">
        <v>17</v>
      </c>
      <c r="F307" s="34" t="s">
        <v>166</v>
      </c>
      <c r="G307" s="21"/>
      <c r="H307" s="21"/>
      <c r="I307" s="21" t="s">
        <v>37</v>
      </c>
      <c r="J307" s="21" t="s">
        <v>38</v>
      </c>
      <c r="M307" s="12"/>
    </row>
    <row r="308" spans="1:13" ht="18" customHeight="1">
      <c r="A308" s="4">
        <v>307</v>
      </c>
      <c r="B308" s="37">
        <v>36685</v>
      </c>
      <c r="C308" s="34" t="s">
        <v>218</v>
      </c>
      <c r="D308" s="34" t="s">
        <v>144</v>
      </c>
      <c r="E308" s="36" t="s">
        <v>163</v>
      </c>
      <c r="F308" s="34" t="s">
        <v>35</v>
      </c>
      <c r="G308" s="21"/>
      <c r="H308" s="21"/>
      <c r="I308" s="21" t="s">
        <v>14</v>
      </c>
      <c r="J308" s="21" t="s">
        <v>20</v>
      </c>
      <c r="M308" s="12"/>
    </row>
    <row r="309" spans="1:13" ht="18" customHeight="1">
      <c r="A309" s="4">
        <v>308</v>
      </c>
      <c r="B309" s="37">
        <v>36686</v>
      </c>
      <c r="C309" s="34" t="s">
        <v>213</v>
      </c>
      <c r="D309" s="34" t="s">
        <v>238</v>
      </c>
      <c r="E309" s="34" t="s">
        <v>148</v>
      </c>
      <c r="F309" s="34" t="s">
        <v>179</v>
      </c>
      <c r="G309" s="21"/>
      <c r="H309" s="21"/>
      <c r="I309" s="21" t="s">
        <v>32</v>
      </c>
      <c r="J309" s="21" t="s">
        <v>8</v>
      </c>
      <c r="M309" s="12"/>
    </row>
    <row r="310" spans="1:13" ht="18" customHeight="1">
      <c r="A310" s="4">
        <v>309</v>
      </c>
      <c r="B310" s="37">
        <v>36686</v>
      </c>
      <c r="C310" s="34" t="s">
        <v>185</v>
      </c>
      <c r="D310" s="34" t="s">
        <v>23</v>
      </c>
      <c r="E310" s="34" t="s">
        <v>146</v>
      </c>
      <c r="F310" s="34" t="s">
        <v>47</v>
      </c>
      <c r="G310" s="21"/>
      <c r="H310" s="21"/>
      <c r="I310" s="21" t="s">
        <v>26</v>
      </c>
      <c r="J310" s="21" t="s">
        <v>31</v>
      </c>
      <c r="M310" s="12"/>
    </row>
    <row r="311" spans="1:13" ht="18" customHeight="1">
      <c r="A311" s="4">
        <v>310</v>
      </c>
      <c r="B311" s="37">
        <v>36686</v>
      </c>
      <c r="C311" s="34" t="s">
        <v>142</v>
      </c>
      <c r="D311" s="34" t="s">
        <v>161</v>
      </c>
      <c r="E311" s="34" t="s">
        <v>153</v>
      </c>
      <c r="F311" s="34" t="s">
        <v>183</v>
      </c>
      <c r="G311" s="21"/>
      <c r="H311" s="21"/>
      <c r="I311" s="21" t="s">
        <v>228</v>
      </c>
      <c r="J311" s="21" t="s">
        <v>227</v>
      </c>
      <c r="M311" s="12"/>
    </row>
    <row r="312" spans="1:13" ht="18" customHeight="1">
      <c r="A312" s="4">
        <v>311</v>
      </c>
      <c r="B312" s="37">
        <v>36687</v>
      </c>
      <c r="C312" s="34" t="s">
        <v>166</v>
      </c>
      <c r="D312" s="34" t="s">
        <v>72</v>
      </c>
      <c r="E312" s="34" t="s">
        <v>10</v>
      </c>
      <c r="F312" s="34" t="s">
        <v>163</v>
      </c>
      <c r="G312" s="21"/>
      <c r="H312" s="21"/>
      <c r="I312" s="21" t="s">
        <v>20</v>
      </c>
      <c r="J312" s="21" t="s">
        <v>19</v>
      </c>
      <c r="M312" s="12"/>
    </row>
    <row r="313" spans="1:13" ht="18" customHeight="1">
      <c r="A313" s="4">
        <v>312</v>
      </c>
      <c r="B313" s="37">
        <v>36687</v>
      </c>
      <c r="C313" s="34" t="s">
        <v>179</v>
      </c>
      <c r="D313" s="34" t="s">
        <v>148</v>
      </c>
      <c r="E313" s="34" t="s">
        <v>12</v>
      </c>
      <c r="F313" s="34" t="s">
        <v>29</v>
      </c>
      <c r="G313" s="21"/>
      <c r="H313" s="21"/>
      <c r="I313" s="21" t="s">
        <v>32</v>
      </c>
      <c r="J313" s="21" t="s">
        <v>8</v>
      </c>
      <c r="M313" s="12"/>
    </row>
    <row r="314" spans="1:13" ht="18" customHeight="1">
      <c r="A314" s="4">
        <v>313</v>
      </c>
      <c r="B314" s="37">
        <v>36687</v>
      </c>
      <c r="C314" s="34" t="s">
        <v>6</v>
      </c>
      <c r="D314" s="34" t="s">
        <v>168</v>
      </c>
      <c r="E314" s="34" t="s">
        <v>144</v>
      </c>
      <c r="F314" s="34" t="s">
        <v>35</v>
      </c>
      <c r="G314" s="21"/>
      <c r="H314" s="21"/>
      <c r="I314" s="21" t="s">
        <v>13</v>
      </c>
      <c r="J314" s="21" t="s">
        <v>38</v>
      </c>
      <c r="M314" s="12"/>
    </row>
    <row r="315" spans="1:13" ht="18" customHeight="1">
      <c r="A315" s="4">
        <v>314</v>
      </c>
      <c r="B315" s="37">
        <v>36687</v>
      </c>
      <c r="C315" s="34" t="s">
        <v>183</v>
      </c>
      <c r="D315" s="34" t="s">
        <v>214</v>
      </c>
      <c r="E315" s="34" t="s">
        <v>161</v>
      </c>
      <c r="F315" s="34" t="s">
        <v>153</v>
      </c>
      <c r="G315" s="21"/>
      <c r="H315" s="21"/>
      <c r="I315" s="21" t="s">
        <v>228</v>
      </c>
      <c r="J315" s="21" t="s">
        <v>227</v>
      </c>
      <c r="M315" s="12"/>
    </row>
    <row r="316" spans="1:13" ht="18" customHeight="1">
      <c r="A316" s="4">
        <v>315</v>
      </c>
      <c r="B316" s="37">
        <v>36687</v>
      </c>
      <c r="C316" s="34" t="s">
        <v>146</v>
      </c>
      <c r="D316" s="34" t="s">
        <v>47</v>
      </c>
      <c r="E316" s="34" t="s">
        <v>173</v>
      </c>
      <c r="F316" s="34" t="s">
        <v>182</v>
      </c>
      <c r="G316" s="21"/>
      <c r="H316" s="21"/>
      <c r="I316" s="21" t="s">
        <v>26</v>
      </c>
      <c r="J316" s="21" t="s">
        <v>31</v>
      </c>
      <c r="M316" s="12"/>
    </row>
    <row r="317" spans="1:13" ht="18" customHeight="1">
      <c r="A317" s="4">
        <v>316</v>
      </c>
      <c r="B317" s="37">
        <v>36687</v>
      </c>
      <c r="C317" s="34" t="s">
        <v>16</v>
      </c>
      <c r="D317" s="34" t="s">
        <v>49</v>
      </c>
      <c r="E317" s="34" t="s">
        <v>175</v>
      </c>
      <c r="F317" s="34" t="s">
        <v>46</v>
      </c>
      <c r="G317" s="21"/>
      <c r="H317" s="21"/>
      <c r="I317" s="21" t="s">
        <v>37</v>
      </c>
      <c r="J317" s="21" t="s">
        <v>14</v>
      </c>
      <c r="M317" s="12"/>
    </row>
    <row r="318" spans="1:13" ht="18" customHeight="1">
      <c r="A318" s="4">
        <v>317</v>
      </c>
      <c r="B318" s="37">
        <v>36688</v>
      </c>
      <c r="C318" s="34" t="s">
        <v>35</v>
      </c>
      <c r="D318" s="34" t="s">
        <v>210</v>
      </c>
      <c r="E318" s="34" t="s">
        <v>168</v>
      </c>
      <c r="F318" s="34" t="s">
        <v>144</v>
      </c>
      <c r="G318" s="21"/>
      <c r="H318" s="21"/>
      <c r="I318" s="21" t="s">
        <v>13</v>
      </c>
      <c r="J318" s="21" t="s">
        <v>38</v>
      </c>
      <c r="M318" s="12"/>
    </row>
    <row r="319" spans="1:13" ht="18" customHeight="1">
      <c r="A319" s="4">
        <v>318</v>
      </c>
      <c r="B319" s="37">
        <v>36688</v>
      </c>
      <c r="C319" s="34" t="s">
        <v>153</v>
      </c>
      <c r="D319" s="34" t="s">
        <v>142</v>
      </c>
      <c r="E319" s="34" t="s">
        <v>214</v>
      </c>
      <c r="F319" s="34" t="s">
        <v>161</v>
      </c>
      <c r="G319" s="21"/>
      <c r="H319" s="21"/>
      <c r="I319" s="21" t="s">
        <v>228</v>
      </c>
      <c r="J319" s="21" t="s">
        <v>227</v>
      </c>
      <c r="M319" s="12"/>
    </row>
    <row r="320" spans="1:13" ht="18" customHeight="1">
      <c r="A320" s="4">
        <v>319</v>
      </c>
      <c r="B320" s="37">
        <v>36688</v>
      </c>
      <c r="C320" s="34" t="s">
        <v>46</v>
      </c>
      <c r="D320" s="34" t="s">
        <v>4</v>
      </c>
      <c r="E320" s="34" t="s">
        <v>49</v>
      </c>
      <c r="F320" s="34" t="s">
        <v>175</v>
      </c>
      <c r="G320" s="21"/>
      <c r="H320" s="21"/>
      <c r="I320" s="21" t="s">
        <v>37</v>
      </c>
      <c r="J320" s="21" t="s">
        <v>14</v>
      </c>
      <c r="M320" s="12"/>
    </row>
    <row r="321" spans="1:13" ht="18" customHeight="1">
      <c r="A321" s="4">
        <v>320</v>
      </c>
      <c r="B321" s="37">
        <v>36688</v>
      </c>
      <c r="C321" s="34" t="s">
        <v>23</v>
      </c>
      <c r="D321" s="34" t="s">
        <v>185</v>
      </c>
      <c r="E321" s="34" t="s">
        <v>47</v>
      </c>
      <c r="F321" s="34" t="s">
        <v>173</v>
      </c>
      <c r="G321" s="21"/>
      <c r="H321" s="21"/>
      <c r="I321" s="21" t="s">
        <v>26</v>
      </c>
      <c r="J321" s="21" t="s">
        <v>31</v>
      </c>
      <c r="M321" s="12"/>
    </row>
    <row r="322" spans="1:13" ht="18" customHeight="1">
      <c r="A322" s="4">
        <v>321</v>
      </c>
      <c r="B322" s="37">
        <v>36688</v>
      </c>
      <c r="C322" s="34" t="s">
        <v>163</v>
      </c>
      <c r="D322" s="34" t="s">
        <v>218</v>
      </c>
      <c r="E322" s="34" t="s">
        <v>72</v>
      </c>
      <c r="F322" s="34" t="s">
        <v>10</v>
      </c>
      <c r="G322" s="21"/>
      <c r="H322" s="21"/>
      <c r="I322" s="21" t="s">
        <v>20</v>
      </c>
      <c r="J322" s="21" t="s">
        <v>19</v>
      </c>
      <c r="M322" s="12"/>
    </row>
    <row r="323" spans="1:13" ht="18" customHeight="1">
      <c r="A323" s="4">
        <v>322</v>
      </c>
      <c r="B323" s="37">
        <v>36688</v>
      </c>
      <c r="C323" s="34" t="s">
        <v>12</v>
      </c>
      <c r="D323" s="34" t="s">
        <v>131</v>
      </c>
      <c r="E323" s="34" t="s">
        <v>213</v>
      </c>
      <c r="F323" s="34" t="s">
        <v>5</v>
      </c>
      <c r="G323" s="21"/>
      <c r="H323" s="21"/>
      <c r="I323" s="21" t="s">
        <v>32</v>
      </c>
      <c r="J323" s="21" t="s">
        <v>8</v>
      </c>
      <c r="M323" s="12"/>
    </row>
    <row r="324" spans="1:13" ht="18" customHeight="1">
      <c r="A324" s="4">
        <v>323</v>
      </c>
      <c r="B324" s="37">
        <v>36690</v>
      </c>
      <c r="C324" s="34" t="s">
        <v>161</v>
      </c>
      <c r="D324" s="34" t="s">
        <v>183</v>
      </c>
      <c r="E324" s="34" t="s">
        <v>142</v>
      </c>
      <c r="F324" s="34" t="s">
        <v>214</v>
      </c>
      <c r="G324" s="21"/>
      <c r="H324" s="21"/>
      <c r="I324" s="21" t="s">
        <v>228</v>
      </c>
      <c r="J324" s="21" t="s">
        <v>32</v>
      </c>
      <c r="M324" s="12"/>
    </row>
    <row r="325" spans="1:13" ht="18" customHeight="1">
      <c r="A325" s="4">
        <v>324</v>
      </c>
      <c r="B325" s="37">
        <v>36690</v>
      </c>
      <c r="C325" s="34" t="s">
        <v>47</v>
      </c>
      <c r="D325" s="34" t="s">
        <v>146</v>
      </c>
      <c r="E325" s="34" t="s">
        <v>182</v>
      </c>
      <c r="F325" s="34" t="s">
        <v>50</v>
      </c>
      <c r="G325" s="21"/>
      <c r="H325" s="21"/>
      <c r="I325" s="21" t="s">
        <v>227</v>
      </c>
      <c r="J325" s="21" t="s">
        <v>31</v>
      </c>
      <c r="M325" s="12"/>
    </row>
    <row r="326" spans="1:13" ht="18" customHeight="1">
      <c r="A326" s="4">
        <v>325</v>
      </c>
      <c r="B326" s="37">
        <v>36690</v>
      </c>
      <c r="C326" s="34" t="s">
        <v>175</v>
      </c>
      <c r="D326" s="34" t="s">
        <v>16</v>
      </c>
      <c r="E326" s="34" t="s">
        <v>4</v>
      </c>
      <c r="F326" s="34" t="s">
        <v>72</v>
      </c>
      <c r="G326" s="21"/>
      <c r="H326" s="21"/>
      <c r="I326" s="21" t="s">
        <v>37</v>
      </c>
      <c r="J326" s="21" t="s">
        <v>13</v>
      </c>
      <c r="M326" s="12"/>
    </row>
    <row r="327" spans="1:13" ht="18" customHeight="1">
      <c r="A327" s="4">
        <v>326</v>
      </c>
      <c r="B327" s="37">
        <v>36690</v>
      </c>
      <c r="C327" s="34" t="s">
        <v>10</v>
      </c>
      <c r="D327" s="34" t="s">
        <v>6</v>
      </c>
      <c r="E327" s="34" t="s">
        <v>210</v>
      </c>
      <c r="F327" s="34" t="s">
        <v>168</v>
      </c>
      <c r="G327" s="21"/>
      <c r="H327" s="21"/>
      <c r="I327" s="21" t="s">
        <v>38</v>
      </c>
      <c r="J327" s="21" t="s">
        <v>20</v>
      </c>
      <c r="M327" s="12"/>
    </row>
    <row r="328" spans="1:13" ht="18" customHeight="1">
      <c r="A328" s="4">
        <v>327</v>
      </c>
      <c r="B328" s="37">
        <v>36690</v>
      </c>
      <c r="C328" s="34" t="s">
        <v>144</v>
      </c>
      <c r="D328" s="34" t="s">
        <v>166</v>
      </c>
      <c r="E328" s="34" t="s">
        <v>7</v>
      </c>
      <c r="F328" s="34" t="s">
        <v>49</v>
      </c>
      <c r="G328" s="21"/>
      <c r="H328" s="21"/>
      <c r="I328" s="21" t="s">
        <v>19</v>
      </c>
      <c r="J328" s="21" t="s">
        <v>14</v>
      </c>
      <c r="M328" s="12"/>
    </row>
    <row r="329" spans="1:13" ht="18" customHeight="1">
      <c r="A329" s="4">
        <v>328</v>
      </c>
      <c r="B329" s="37">
        <v>36691</v>
      </c>
      <c r="C329" s="34" t="s">
        <v>72</v>
      </c>
      <c r="D329" s="36" t="s">
        <v>46</v>
      </c>
      <c r="E329" s="34" t="s">
        <v>16</v>
      </c>
      <c r="F329" s="34" t="s">
        <v>4</v>
      </c>
      <c r="G329" s="21"/>
      <c r="H329" s="21"/>
      <c r="I329" s="21" t="s">
        <v>37</v>
      </c>
      <c r="J329" s="21" t="s">
        <v>13</v>
      </c>
      <c r="M329" s="12"/>
    </row>
    <row r="330" spans="1:13" ht="18" customHeight="1">
      <c r="A330" s="4">
        <v>329</v>
      </c>
      <c r="B330" s="37">
        <v>36691</v>
      </c>
      <c r="C330" s="36" t="s">
        <v>49</v>
      </c>
      <c r="D330" s="34" t="s">
        <v>35</v>
      </c>
      <c r="E330" s="34" t="s">
        <v>166</v>
      </c>
      <c r="F330" s="34" t="s">
        <v>7</v>
      </c>
      <c r="G330" s="21"/>
      <c r="H330" s="21"/>
      <c r="I330" s="21" t="s">
        <v>19</v>
      </c>
      <c r="J330" s="21" t="s">
        <v>14</v>
      </c>
      <c r="M330" s="13"/>
    </row>
    <row r="331" spans="1:13" ht="18" customHeight="1">
      <c r="A331" s="4">
        <v>330</v>
      </c>
      <c r="B331" s="37">
        <v>36691</v>
      </c>
      <c r="C331" s="34" t="s">
        <v>168</v>
      </c>
      <c r="D331" s="34" t="s">
        <v>163</v>
      </c>
      <c r="E331" s="34" t="s">
        <v>6</v>
      </c>
      <c r="F331" s="34" t="s">
        <v>210</v>
      </c>
      <c r="G331" s="21"/>
      <c r="H331" s="21"/>
      <c r="I331" s="21" t="s">
        <v>38</v>
      </c>
      <c r="J331" s="21" t="s">
        <v>20</v>
      </c>
      <c r="M331" s="12"/>
    </row>
    <row r="332" spans="1:13" ht="18" customHeight="1">
      <c r="A332" s="4">
        <v>331</v>
      </c>
      <c r="B332" s="37">
        <v>36691</v>
      </c>
      <c r="C332" s="34" t="s">
        <v>50</v>
      </c>
      <c r="D332" s="34" t="s">
        <v>173</v>
      </c>
      <c r="E332" s="34" t="s">
        <v>185</v>
      </c>
      <c r="F332" s="34" t="s">
        <v>146</v>
      </c>
      <c r="G332" s="21"/>
      <c r="H332" s="21"/>
      <c r="I332" s="21" t="s">
        <v>227</v>
      </c>
      <c r="J332" s="21" t="s">
        <v>31</v>
      </c>
      <c r="M332" s="12"/>
    </row>
    <row r="333" spans="1:13" ht="18" customHeight="1">
      <c r="A333" s="4">
        <v>332</v>
      </c>
      <c r="B333" s="37">
        <v>36691</v>
      </c>
      <c r="C333" s="34" t="s">
        <v>214</v>
      </c>
      <c r="D333" s="34" t="s">
        <v>153</v>
      </c>
      <c r="E333" s="34" t="s">
        <v>183</v>
      </c>
      <c r="F333" s="34" t="s">
        <v>142</v>
      </c>
      <c r="G333" s="21"/>
      <c r="H333" s="21"/>
      <c r="I333" s="21" t="s">
        <v>228</v>
      </c>
      <c r="J333" s="21" t="s">
        <v>32</v>
      </c>
      <c r="M333" s="12"/>
    </row>
    <row r="334" spans="1:13" ht="18" customHeight="1">
      <c r="A334" s="4">
        <v>333</v>
      </c>
      <c r="B334" s="37">
        <v>36692</v>
      </c>
      <c r="C334" s="34" t="s">
        <v>4</v>
      </c>
      <c r="D334" s="34" t="s">
        <v>175</v>
      </c>
      <c r="E334" s="34" t="s">
        <v>46</v>
      </c>
      <c r="F334" s="34" t="s">
        <v>16</v>
      </c>
      <c r="G334" s="21"/>
      <c r="H334" s="21"/>
      <c r="I334" s="21" t="s">
        <v>37</v>
      </c>
      <c r="J334" s="21" t="s">
        <v>13</v>
      </c>
      <c r="M334" s="12"/>
    </row>
    <row r="335" spans="1:13" ht="18" customHeight="1">
      <c r="A335" s="4">
        <v>334</v>
      </c>
      <c r="B335" s="37">
        <v>36692</v>
      </c>
      <c r="C335" s="34" t="s">
        <v>7</v>
      </c>
      <c r="D335" s="34" t="s">
        <v>144</v>
      </c>
      <c r="E335" s="34" t="s">
        <v>35</v>
      </c>
      <c r="F335" s="34" t="s">
        <v>166</v>
      </c>
      <c r="G335" s="21"/>
      <c r="H335" s="21"/>
      <c r="I335" s="21" t="s">
        <v>19</v>
      </c>
      <c r="J335" s="21" t="s">
        <v>14</v>
      </c>
      <c r="M335" s="12"/>
    </row>
    <row r="336" spans="1:13" ht="18" customHeight="1">
      <c r="A336" s="4">
        <v>335</v>
      </c>
      <c r="B336" s="37">
        <v>36692</v>
      </c>
      <c r="C336" s="34" t="s">
        <v>211</v>
      </c>
      <c r="D336" s="34" t="s">
        <v>12</v>
      </c>
      <c r="E336" s="34" t="s">
        <v>238</v>
      </c>
      <c r="F336" s="34" t="s">
        <v>131</v>
      </c>
      <c r="G336" s="21"/>
      <c r="H336" s="21"/>
      <c r="I336" s="21" t="s">
        <v>8</v>
      </c>
      <c r="J336" s="21" t="s">
        <v>26</v>
      </c>
      <c r="M336" s="12"/>
    </row>
    <row r="337" spans="1:13" ht="18" customHeight="1">
      <c r="A337" s="4">
        <v>336</v>
      </c>
      <c r="B337" s="37">
        <v>36692</v>
      </c>
      <c r="C337" s="34" t="s">
        <v>210</v>
      </c>
      <c r="D337" s="34" t="s">
        <v>10</v>
      </c>
      <c r="E337" s="34" t="s">
        <v>163</v>
      </c>
      <c r="F337" s="34" t="s">
        <v>6</v>
      </c>
      <c r="G337" s="21"/>
      <c r="H337" s="21"/>
      <c r="I337" s="21" t="s">
        <v>38</v>
      </c>
      <c r="J337" s="21" t="s">
        <v>20</v>
      </c>
      <c r="M337" s="12"/>
    </row>
    <row r="338" spans="1:13" ht="18" customHeight="1">
      <c r="A338" s="4">
        <v>337</v>
      </c>
      <c r="B338" s="37">
        <v>36692</v>
      </c>
      <c r="C338" s="34" t="s">
        <v>142</v>
      </c>
      <c r="D338" s="34" t="s">
        <v>161</v>
      </c>
      <c r="E338" s="34" t="s">
        <v>153</v>
      </c>
      <c r="F338" s="34" t="s">
        <v>183</v>
      </c>
      <c r="G338" s="21"/>
      <c r="H338" s="21"/>
      <c r="I338" s="21" t="s">
        <v>228</v>
      </c>
      <c r="J338" s="21" t="s">
        <v>32</v>
      </c>
      <c r="M338" s="12"/>
    </row>
    <row r="339" spans="1:13" ht="18" customHeight="1">
      <c r="A339" s="4">
        <v>338</v>
      </c>
      <c r="B339" s="37">
        <v>36693</v>
      </c>
      <c r="C339" s="34" t="s">
        <v>166</v>
      </c>
      <c r="D339" s="34" t="s">
        <v>72</v>
      </c>
      <c r="E339" s="34" t="s">
        <v>10</v>
      </c>
      <c r="F339" s="34" t="s">
        <v>35</v>
      </c>
      <c r="G339" s="21"/>
      <c r="H339" s="21"/>
      <c r="I339" s="21" t="s">
        <v>38</v>
      </c>
      <c r="J339" s="21" t="s">
        <v>37</v>
      </c>
      <c r="M339" s="12"/>
    </row>
    <row r="340" spans="1:13" ht="18" customHeight="1">
      <c r="A340" s="4">
        <v>339</v>
      </c>
      <c r="B340" s="37">
        <v>36693</v>
      </c>
      <c r="C340" s="34" t="s">
        <v>17</v>
      </c>
      <c r="D340" s="34" t="s">
        <v>168</v>
      </c>
      <c r="E340" s="34" t="s">
        <v>144</v>
      </c>
      <c r="F340" s="34" t="s">
        <v>163</v>
      </c>
      <c r="G340" s="21"/>
      <c r="H340" s="21"/>
      <c r="I340" s="21" t="s">
        <v>13</v>
      </c>
      <c r="J340" s="21" t="s">
        <v>19</v>
      </c>
      <c r="M340" s="12"/>
    </row>
    <row r="341" spans="1:13" ht="18" customHeight="1">
      <c r="A341" s="4">
        <v>340</v>
      </c>
      <c r="B341" s="37">
        <v>36693</v>
      </c>
      <c r="C341" s="34" t="s">
        <v>12</v>
      </c>
      <c r="D341" s="34" t="s">
        <v>238</v>
      </c>
      <c r="E341" s="34" t="s">
        <v>29</v>
      </c>
      <c r="F341" s="34" t="s">
        <v>213</v>
      </c>
      <c r="G341" s="21"/>
      <c r="H341" s="21"/>
      <c r="I341" s="21" t="s">
        <v>8</v>
      </c>
      <c r="J341" s="21" t="s">
        <v>227</v>
      </c>
      <c r="M341" s="12"/>
    </row>
    <row r="342" spans="1:13" ht="18" customHeight="1">
      <c r="A342" s="4">
        <v>341</v>
      </c>
      <c r="B342" s="37">
        <v>36694</v>
      </c>
      <c r="C342" s="34" t="s">
        <v>182</v>
      </c>
      <c r="D342" s="34" t="s">
        <v>47</v>
      </c>
      <c r="E342" s="34" t="s">
        <v>146</v>
      </c>
      <c r="F342" s="34" t="s">
        <v>23</v>
      </c>
      <c r="G342" s="21"/>
      <c r="H342" s="21"/>
      <c r="I342" s="21" t="s">
        <v>26</v>
      </c>
      <c r="J342" s="21" t="s">
        <v>32</v>
      </c>
      <c r="M342" s="12"/>
    </row>
    <row r="343" spans="1:13" ht="18" customHeight="1">
      <c r="A343" s="4">
        <v>342</v>
      </c>
      <c r="B343" s="37">
        <v>36694</v>
      </c>
      <c r="C343" s="34" t="s">
        <v>213</v>
      </c>
      <c r="D343" s="34" t="s">
        <v>211</v>
      </c>
      <c r="E343" s="34" t="s">
        <v>131</v>
      </c>
      <c r="F343" s="34" t="s">
        <v>238</v>
      </c>
      <c r="G343" s="21"/>
      <c r="H343" s="21"/>
      <c r="I343" s="21" t="s">
        <v>8</v>
      </c>
      <c r="J343" s="21" t="s">
        <v>227</v>
      </c>
      <c r="M343" s="12"/>
    </row>
    <row r="344" spans="1:13" ht="18" customHeight="1">
      <c r="A344" s="4">
        <v>343</v>
      </c>
      <c r="B344" s="37">
        <v>36694</v>
      </c>
      <c r="C344" s="34" t="s">
        <v>173</v>
      </c>
      <c r="D344" s="34" t="s">
        <v>29</v>
      </c>
      <c r="E344" s="34" t="s">
        <v>179</v>
      </c>
      <c r="F344" s="34" t="s">
        <v>148</v>
      </c>
      <c r="G344" s="21"/>
      <c r="H344" s="21"/>
      <c r="I344" s="21" t="s">
        <v>31</v>
      </c>
      <c r="J344" s="21" t="s">
        <v>228</v>
      </c>
      <c r="M344" s="12"/>
    </row>
    <row r="345" spans="1:13" ht="18" customHeight="1">
      <c r="A345" s="4">
        <v>344</v>
      </c>
      <c r="B345" s="37">
        <v>36694</v>
      </c>
      <c r="C345" s="34" t="s">
        <v>16</v>
      </c>
      <c r="D345" s="34" t="s">
        <v>22</v>
      </c>
      <c r="E345" s="34" t="s">
        <v>175</v>
      </c>
      <c r="F345" s="34" t="s">
        <v>46</v>
      </c>
      <c r="G345" s="21"/>
      <c r="H345" s="21"/>
      <c r="I345" s="21" t="s">
        <v>14</v>
      </c>
      <c r="J345" s="21" t="s">
        <v>20</v>
      </c>
      <c r="M345" s="12"/>
    </row>
    <row r="346" spans="1:13" ht="18" customHeight="1">
      <c r="A346" s="4">
        <v>345</v>
      </c>
      <c r="B346" s="37">
        <v>36695</v>
      </c>
      <c r="C346" s="34" t="s">
        <v>148</v>
      </c>
      <c r="D346" s="34" t="s">
        <v>179</v>
      </c>
      <c r="E346" s="34" t="s">
        <v>5</v>
      </c>
      <c r="F346" s="34" t="s">
        <v>29</v>
      </c>
      <c r="G346" s="21"/>
      <c r="H346" s="21"/>
      <c r="I346" s="21" t="s">
        <v>31</v>
      </c>
      <c r="J346" s="21" t="s">
        <v>228</v>
      </c>
      <c r="M346" s="12"/>
    </row>
    <row r="347" spans="1:13" ht="18" customHeight="1">
      <c r="A347" s="4">
        <v>346</v>
      </c>
      <c r="B347" s="37">
        <v>36695</v>
      </c>
      <c r="C347" s="34" t="s">
        <v>10</v>
      </c>
      <c r="D347" s="34" t="s">
        <v>166</v>
      </c>
      <c r="E347" s="34" t="s">
        <v>7</v>
      </c>
      <c r="F347" s="34" t="s">
        <v>72</v>
      </c>
      <c r="G347" s="21"/>
      <c r="H347" s="21"/>
      <c r="I347" s="21" t="s">
        <v>38</v>
      </c>
      <c r="J347" s="21" t="s">
        <v>37</v>
      </c>
      <c r="M347" s="12"/>
    </row>
    <row r="348" spans="1:13" ht="18" customHeight="1">
      <c r="A348" s="4">
        <v>347</v>
      </c>
      <c r="B348" s="37">
        <v>36695</v>
      </c>
      <c r="C348" s="34" t="s">
        <v>46</v>
      </c>
      <c r="D348" s="34" t="s">
        <v>4</v>
      </c>
      <c r="E348" s="34" t="s">
        <v>22</v>
      </c>
      <c r="F348" s="34" t="s">
        <v>175</v>
      </c>
      <c r="G348" s="21"/>
      <c r="H348" s="21"/>
      <c r="I348" s="21" t="s">
        <v>14</v>
      </c>
      <c r="J348" s="21" t="s">
        <v>20</v>
      </c>
      <c r="M348" s="12"/>
    </row>
    <row r="349" spans="1:13" ht="18" customHeight="1">
      <c r="A349" s="4">
        <v>348</v>
      </c>
      <c r="B349" s="37">
        <v>36695</v>
      </c>
      <c r="C349" s="34" t="s">
        <v>185</v>
      </c>
      <c r="D349" s="34" t="s">
        <v>146</v>
      </c>
      <c r="E349" s="34" t="s">
        <v>23</v>
      </c>
      <c r="F349" s="34" t="s">
        <v>47</v>
      </c>
      <c r="G349" s="21"/>
      <c r="H349" s="21"/>
      <c r="I349" s="21" t="s">
        <v>26</v>
      </c>
      <c r="J349" s="21" t="s">
        <v>32</v>
      </c>
      <c r="M349" s="12"/>
    </row>
    <row r="350" spans="1:13" ht="18" customHeight="1">
      <c r="A350" s="4">
        <v>349</v>
      </c>
      <c r="B350" s="37">
        <v>36695</v>
      </c>
      <c r="C350" s="34" t="s">
        <v>144</v>
      </c>
      <c r="D350" s="34" t="s">
        <v>17</v>
      </c>
      <c r="E350" s="34" t="s">
        <v>210</v>
      </c>
      <c r="F350" s="34" t="s">
        <v>168</v>
      </c>
      <c r="G350" s="21"/>
      <c r="H350" s="21"/>
      <c r="I350" s="21" t="s">
        <v>13</v>
      </c>
      <c r="J350" s="21" t="s">
        <v>19</v>
      </c>
      <c r="M350" s="12"/>
    </row>
    <row r="351" spans="1:13" ht="18" customHeight="1">
      <c r="A351" s="4">
        <v>350</v>
      </c>
      <c r="B351" s="37">
        <v>36695</v>
      </c>
      <c r="C351" s="34" t="s">
        <v>238</v>
      </c>
      <c r="D351" s="34" t="s">
        <v>131</v>
      </c>
      <c r="E351" s="34" t="s">
        <v>12</v>
      </c>
      <c r="F351" s="34" t="s">
        <v>211</v>
      </c>
      <c r="G351" s="21"/>
      <c r="H351" s="21"/>
      <c r="I351" s="21" t="s">
        <v>8</v>
      </c>
      <c r="J351" s="21" t="s">
        <v>227</v>
      </c>
      <c r="M351" s="12"/>
    </row>
    <row r="352" spans="1:13" ht="18" customHeight="1">
      <c r="A352" s="4">
        <v>351</v>
      </c>
      <c r="B352" s="37">
        <v>36697</v>
      </c>
      <c r="C352" s="34" t="s">
        <v>179</v>
      </c>
      <c r="D352" s="34" t="s">
        <v>213</v>
      </c>
      <c r="E352" s="34" t="s">
        <v>29</v>
      </c>
      <c r="F352" s="34" t="s">
        <v>211</v>
      </c>
      <c r="G352" s="21"/>
      <c r="H352" s="21"/>
      <c r="I352" s="21" t="s">
        <v>31</v>
      </c>
      <c r="J352" s="21" t="s">
        <v>8</v>
      </c>
      <c r="M352" s="12"/>
    </row>
    <row r="353" spans="1:13" ht="18" customHeight="1">
      <c r="A353" s="4">
        <v>352</v>
      </c>
      <c r="B353" s="37">
        <v>36697</v>
      </c>
      <c r="C353" s="34" t="s">
        <v>72</v>
      </c>
      <c r="D353" s="34" t="s">
        <v>35</v>
      </c>
      <c r="E353" s="34" t="s">
        <v>166</v>
      </c>
      <c r="F353" s="34" t="s">
        <v>244</v>
      </c>
      <c r="G353" s="21"/>
      <c r="H353" s="21"/>
      <c r="I353" s="21" t="s">
        <v>14</v>
      </c>
      <c r="J353" s="21" t="s">
        <v>13</v>
      </c>
      <c r="M353" s="12"/>
    </row>
    <row r="354" spans="1:13" ht="18" customHeight="1">
      <c r="A354" s="4">
        <v>353</v>
      </c>
      <c r="B354" s="37">
        <v>36697</v>
      </c>
      <c r="C354" s="34" t="s">
        <v>175</v>
      </c>
      <c r="D354" s="34" t="s">
        <v>16</v>
      </c>
      <c r="E354" s="34" t="s">
        <v>4</v>
      </c>
      <c r="F354" s="34" t="s">
        <v>22</v>
      </c>
      <c r="G354" s="21"/>
      <c r="H354" s="21"/>
      <c r="I354" s="21" t="s">
        <v>19</v>
      </c>
      <c r="J354" s="21" t="s">
        <v>38</v>
      </c>
      <c r="M354" s="12"/>
    </row>
    <row r="355" spans="1:13" ht="18" customHeight="1">
      <c r="A355" s="4">
        <v>354</v>
      </c>
      <c r="B355" s="37">
        <v>36697</v>
      </c>
      <c r="C355" s="34" t="s">
        <v>168</v>
      </c>
      <c r="D355" s="34" t="s">
        <v>163</v>
      </c>
      <c r="E355" s="34" t="s">
        <v>218</v>
      </c>
      <c r="F355" s="34" t="s">
        <v>210</v>
      </c>
      <c r="G355" s="21"/>
      <c r="H355" s="21"/>
      <c r="I355" s="21" t="s">
        <v>20</v>
      </c>
      <c r="J355" s="21" t="s">
        <v>37</v>
      </c>
      <c r="M355" s="12"/>
    </row>
    <row r="356" spans="1:13" ht="18" customHeight="1">
      <c r="A356" s="4">
        <v>355</v>
      </c>
      <c r="B356" s="37">
        <v>36697</v>
      </c>
      <c r="C356" s="34" t="s">
        <v>183</v>
      </c>
      <c r="D356" s="34" t="s">
        <v>142</v>
      </c>
      <c r="E356" s="34" t="s">
        <v>161</v>
      </c>
      <c r="F356" s="34" t="s">
        <v>182</v>
      </c>
      <c r="G356" s="21"/>
      <c r="H356" s="21"/>
      <c r="I356" s="21" t="s">
        <v>26</v>
      </c>
      <c r="J356" s="21" t="s">
        <v>228</v>
      </c>
      <c r="M356" s="12"/>
    </row>
    <row r="357" spans="1:13" ht="18" customHeight="1">
      <c r="A357" s="4">
        <v>356</v>
      </c>
      <c r="B357" s="37">
        <v>36697</v>
      </c>
      <c r="C357" s="34" t="s">
        <v>146</v>
      </c>
      <c r="D357" s="34" t="s">
        <v>173</v>
      </c>
      <c r="E357" s="34" t="s">
        <v>214</v>
      </c>
      <c r="F357" s="34" t="s">
        <v>153</v>
      </c>
      <c r="G357" s="21"/>
      <c r="H357" s="21"/>
      <c r="I357" s="21" t="s">
        <v>227</v>
      </c>
      <c r="J357" s="21" t="s">
        <v>32</v>
      </c>
      <c r="M357" s="12"/>
    </row>
    <row r="358" spans="1:13" ht="18" customHeight="1">
      <c r="A358" s="4">
        <v>357</v>
      </c>
      <c r="B358" s="37">
        <v>36698</v>
      </c>
      <c r="C358" s="34" t="s">
        <v>161</v>
      </c>
      <c r="D358" s="34" t="s">
        <v>182</v>
      </c>
      <c r="E358" s="34" t="s">
        <v>23</v>
      </c>
      <c r="F358" s="34" t="s">
        <v>142</v>
      </c>
      <c r="G358" s="21"/>
      <c r="H358" s="21"/>
      <c r="I358" s="21" t="s">
        <v>26</v>
      </c>
      <c r="J358" s="21" t="s">
        <v>228</v>
      </c>
      <c r="M358" s="12"/>
    </row>
    <row r="359" spans="1:13" ht="18" customHeight="1">
      <c r="A359" s="4">
        <v>358</v>
      </c>
      <c r="B359" s="37">
        <v>36698</v>
      </c>
      <c r="C359" s="34" t="s">
        <v>47</v>
      </c>
      <c r="D359" s="34" t="s">
        <v>185</v>
      </c>
      <c r="E359" s="34" t="s">
        <v>153</v>
      </c>
      <c r="F359" s="34" t="s">
        <v>214</v>
      </c>
      <c r="G359" s="21"/>
      <c r="H359" s="21"/>
      <c r="I359" s="21" t="s">
        <v>227</v>
      </c>
      <c r="J359" s="21" t="s">
        <v>32</v>
      </c>
      <c r="M359" s="12"/>
    </row>
    <row r="360" spans="1:13" ht="18" customHeight="1">
      <c r="A360" s="4">
        <v>359</v>
      </c>
      <c r="B360" s="37">
        <v>36698</v>
      </c>
      <c r="C360" s="34" t="s">
        <v>211</v>
      </c>
      <c r="D360" s="34" t="s">
        <v>148</v>
      </c>
      <c r="E360" s="34" t="s">
        <v>131</v>
      </c>
      <c r="F360" s="34" t="s">
        <v>238</v>
      </c>
      <c r="G360" s="21"/>
      <c r="H360" s="21"/>
      <c r="I360" s="21" t="s">
        <v>31</v>
      </c>
      <c r="J360" s="21" t="s">
        <v>8</v>
      </c>
      <c r="M360" s="12"/>
    </row>
    <row r="361" spans="1:13" ht="18" customHeight="1">
      <c r="A361" s="4">
        <v>360</v>
      </c>
      <c r="B361" s="37">
        <v>36698</v>
      </c>
      <c r="C361" s="34" t="s">
        <v>244</v>
      </c>
      <c r="D361" s="34" t="s">
        <v>10</v>
      </c>
      <c r="E361" s="34" t="s">
        <v>35</v>
      </c>
      <c r="F361" s="34" t="s">
        <v>166</v>
      </c>
      <c r="G361" s="21"/>
      <c r="H361" s="21"/>
      <c r="I361" s="21" t="s">
        <v>14</v>
      </c>
      <c r="J361" s="21" t="s">
        <v>13</v>
      </c>
      <c r="M361" s="12"/>
    </row>
    <row r="362" spans="1:13" ht="18" customHeight="1">
      <c r="A362" s="4">
        <v>361</v>
      </c>
      <c r="B362" s="37">
        <v>36698</v>
      </c>
      <c r="C362" s="34" t="s">
        <v>210</v>
      </c>
      <c r="D362" s="34" t="s">
        <v>144</v>
      </c>
      <c r="E362" s="34" t="s">
        <v>163</v>
      </c>
      <c r="F362" s="34" t="s">
        <v>218</v>
      </c>
      <c r="G362" s="21"/>
      <c r="H362" s="21"/>
      <c r="I362" s="21" t="s">
        <v>20</v>
      </c>
      <c r="J362" s="21" t="s">
        <v>37</v>
      </c>
      <c r="M362" s="12"/>
    </row>
    <row r="363" spans="1:13" ht="18" customHeight="1">
      <c r="A363" s="4">
        <v>362</v>
      </c>
      <c r="B363" s="37">
        <v>36698</v>
      </c>
      <c r="C363" s="34" t="s">
        <v>22</v>
      </c>
      <c r="D363" s="34" t="s">
        <v>46</v>
      </c>
      <c r="E363" s="34" t="s">
        <v>16</v>
      </c>
      <c r="F363" s="34" t="s">
        <v>4</v>
      </c>
      <c r="G363" s="21"/>
      <c r="H363" s="21"/>
      <c r="I363" s="21" t="s">
        <v>19</v>
      </c>
      <c r="J363" s="21" t="s">
        <v>38</v>
      </c>
      <c r="M363" s="12"/>
    </row>
    <row r="364" spans="1:13" ht="18" customHeight="1">
      <c r="A364" s="4">
        <v>363</v>
      </c>
      <c r="B364" s="37">
        <v>36699</v>
      </c>
      <c r="C364" s="34" t="s">
        <v>166</v>
      </c>
      <c r="D364" s="34" t="s">
        <v>72</v>
      </c>
      <c r="E364" s="34" t="s">
        <v>10</v>
      </c>
      <c r="F364" s="34" t="s">
        <v>35</v>
      </c>
      <c r="G364" s="21"/>
      <c r="H364" s="21"/>
      <c r="I364" s="21" t="s">
        <v>14</v>
      </c>
      <c r="J364" s="21" t="s">
        <v>13</v>
      </c>
      <c r="M364" s="12"/>
    </row>
    <row r="365" spans="1:13" ht="18" customHeight="1">
      <c r="A365" s="4">
        <v>364</v>
      </c>
      <c r="B365" s="37">
        <v>36699</v>
      </c>
      <c r="C365" s="34" t="s">
        <v>153</v>
      </c>
      <c r="D365" s="34" t="s">
        <v>214</v>
      </c>
      <c r="E365" s="34" t="s">
        <v>185</v>
      </c>
      <c r="F365" s="34" t="s">
        <v>173</v>
      </c>
      <c r="G365" s="21"/>
      <c r="H365" s="21"/>
      <c r="I365" s="21" t="s">
        <v>227</v>
      </c>
      <c r="J365" s="21" t="s">
        <v>32</v>
      </c>
      <c r="M365" s="12"/>
    </row>
    <row r="366" spans="1:13" ht="18" customHeight="1">
      <c r="A366" s="4">
        <v>365</v>
      </c>
      <c r="B366" s="37">
        <v>36699</v>
      </c>
      <c r="C366" s="34" t="s">
        <v>12</v>
      </c>
      <c r="D366" s="34" t="s">
        <v>131</v>
      </c>
      <c r="E366" s="34" t="s">
        <v>5</v>
      </c>
      <c r="F366" s="34" t="s">
        <v>29</v>
      </c>
      <c r="G366" s="21"/>
      <c r="H366" s="21"/>
      <c r="I366" s="21" t="s">
        <v>31</v>
      </c>
      <c r="J366" s="21" t="s">
        <v>8</v>
      </c>
      <c r="M366" s="12"/>
    </row>
    <row r="367" spans="1:13" ht="18" customHeight="1">
      <c r="A367" s="4">
        <v>366</v>
      </c>
      <c r="B367" s="37">
        <v>36700</v>
      </c>
      <c r="C367" s="34" t="s">
        <v>4</v>
      </c>
      <c r="D367" s="34" t="s">
        <v>175</v>
      </c>
      <c r="E367" s="34" t="s">
        <v>46</v>
      </c>
      <c r="F367" s="34" t="s">
        <v>10</v>
      </c>
      <c r="G367" s="21"/>
      <c r="H367" s="21"/>
      <c r="I367" s="21" t="s">
        <v>38</v>
      </c>
      <c r="J367" s="21" t="s">
        <v>14</v>
      </c>
      <c r="M367" s="12"/>
    </row>
    <row r="368" spans="1:13" ht="18" customHeight="1">
      <c r="A368" s="4">
        <v>367</v>
      </c>
      <c r="B368" s="37">
        <v>36700</v>
      </c>
      <c r="C368" s="34" t="s">
        <v>35</v>
      </c>
      <c r="D368" s="34" t="s">
        <v>17</v>
      </c>
      <c r="E368" s="36" t="s">
        <v>72</v>
      </c>
      <c r="F368" s="34" t="s">
        <v>16</v>
      </c>
      <c r="G368" s="21"/>
      <c r="H368" s="21"/>
      <c r="I368" s="21" t="s">
        <v>13</v>
      </c>
      <c r="J368" s="21" t="s">
        <v>37</v>
      </c>
      <c r="M368" s="12"/>
    </row>
    <row r="369" spans="1:13" ht="18" customHeight="1">
      <c r="A369" s="4">
        <v>368</v>
      </c>
      <c r="B369" s="37">
        <v>36700</v>
      </c>
      <c r="C369" s="34" t="s">
        <v>29</v>
      </c>
      <c r="D369" s="34" t="s">
        <v>179</v>
      </c>
      <c r="E369" s="34" t="s">
        <v>148</v>
      </c>
      <c r="F369" s="34" t="s">
        <v>213</v>
      </c>
      <c r="G369" s="21"/>
      <c r="H369" s="21"/>
      <c r="I369" s="21" t="s">
        <v>32</v>
      </c>
      <c r="J369" s="21" t="s">
        <v>26</v>
      </c>
      <c r="M369" s="12"/>
    </row>
    <row r="370" spans="1:13" ht="18" customHeight="1">
      <c r="A370" s="4">
        <v>369</v>
      </c>
      <c r="B370" s="37">
        <v>36700</v>
      </c>
      <c r="C370" s="34" t="s">
        <v>23</v>
      </c>
      <c r="D370" s="34" t="s">
        <v>47</v>
      </c>
      <c r="E370" s="34" t="s">
        <v>161</v>
      </c>
      <c r="F370" s="34" t="s">
        <v>182</v>
      </c>
      <c r="G370" s="21"/>
      <c r="H370" s="21"/>
      <c r="I370" s="21" t="s">
        <v>228</v>
      </c>
      <c r="J370" s="21" t="s">
        <v>8</v>
      </c>
      <c r="M370" s="12"/>
    </row>
    <row r="371" spans="1:13" ht="18" customHeight="1">
      <c r="A371" s="4">
        <v>370</v>
      </c>
      <c r="B371" s="37">
        <v>36701</v>
      </c>
      <c r="C371" s="34" t="s">
        <v>182</v>
      </c>
      <c r="D371" s="34" t="s">
        <v>161</v>
      </c>
      <c r="E371" s="34" t="s">
        <v>183</v>
      </c>
      <c r="F371" s="34" t="s">
        <v>47</v>
      </c>
      <c r="G371" s="21"/>
      <c r="H371" s="21"/>
      <c r="I371" s="21" t="s">
        <v>228</v>
      </c>
      <c r="J371" s="21" t="s">
        <v>8</v>
      </c>
      <c r="M371" s="12"/>
    </row>
    <row r="372" spans="1:13" ht="18" customHeight="1">
      <c r="A372" s="4">
        <v>371</v>
      </c>
      <c r="B372" s="37">
        <v>36701</v>
      </c>
      <c r="C372" s="34" t="s">
        <v>178</v>
      </c>
      <c r="D372" s="34" t="s">
        <v>12</v>
      </c>
      <c r="E372" s="34" t="s">
        <v>179</v>
      </c>
      <c r="F372" s="34" t="s">
        <v>211</v>
      </c>
      <c r="G372" s="21"/>
      <c r="H372" s="21"/>
      <c r="I372" s="21" t="s">
        <v>31</v>
      </c>
      <c r="J372" s="21" t="s">
        <v>227</v>
      </c>
      <c r="M372" s="12"/>
    </row>
    <row r="373" spans="1:13" ht="18" customHeight="1">
      <c r="A373" s="4">
        <v>372</v>
      </c>
      <c r="B373" s="37">
        <v>36701</v>
      </c>
      <c r="C373" s="34" t="s">
        <v>10</v>
      </c>
      <c r="D373" s="34" t="s">
        <v>22</v>
      </c>
      <c r="E373" s="34" t="s">
        <v>175</v>
      </c>
      <c r="F373" s="34" t="s">
        <v>46</v>
      </c>
      <c r="G373" s="21"/>
      <c r="H373" s="21"/>
      <c r="I373" s="21" t="s">
        <v>38</v>
      </c>
      <c r="J373" s="21" t="s">
        <v>14</v>
      </c>
      <c r="M373" s="12"/>
    </row>
    <row r="374" spans="1:13" ht="18" customHeight="1">
      <c r="A374" s="4">
        <v>373</v>
      </c>
      <c r="B374" s="37">
        <v>36701</v>
      </c>
      <c r="C374" s="34" t="s">
        <v>163</v>
      </c>
      <c r="D374" s="34" t="s">
        <v>210</v>
      </c>
      <c r="E374" s="34" t="s">
        <v>168</v>
      </c>
      <c r="F374" s="34" t="s">
        <v>144</v>
      </c>
      <c r="G374" s="21"/>
      <c r="H374" s="21"/>
      <c r="I374" s="21" t="s">
        <v>19</v>
      </c>
      <c r="J374" s="21" t="s">
        <v>20</v>
      </c>
      <c r="M374" s="12"/>
    </row>
    <row r="375" spans="1:13" ht="18" customHeight="1">
      <c r="A375" s="4">
        <v>374</v>
      </c>
      <c r="B375" s="37">
        <v>36701</v>
      </c>
      <c r="C375" s="34" t="s">
        <v>214</v>
      </c>
      <c r="D375" s="36" t="s">
        <v>213</v>
      </c>
      <c r="E375" s="34" t="s">
        <v>186</v>
      </c>
      <c r="F375" s="34" t="s">
        <v>148</v>
      </c>
      <c r="G375" s="21"/>
      <c r="H375" s="21"/>
      <c r="I375" s="21" t="s">
        <v>32</v>
      </c>
      <c r="J375" s="21" t="s">
        <v>26</v>
      </c>
      <c r="M375" s="12"/>
    </row>
    <row r="376" spans="1:13" ht="18" customHeight="1">
      <c r="A376" s="4">
        <v>375</v>
      </c>
      <c r="B376" s="37">
        <v>36701</v>
      </c>
      <c r="C376" s="34" t="s">
        <v>16</v>
      </c>
      <c r="D376" s="34" t="s">
        <v>166</v>
      </c>
      <c r="E376" s="34" t="s">
        <v>17</v>
      </c>
      <c r="F376" s="34" t="s">
        <v>72</v>
      </c>
      <c r="G376" s="21"/>
      <c r="H376" s="21"/>
      <c r="I376" s="21" t="s">
        <v>13</v>
      </c>
      <c r="J376" s="21" t="s">
        <v>37</v>
      </c>
      <c r="M376" s="12"/>
    </row>
    <row r="377" spans="1:13" ht="18" customHeight="1">
      <c r="A377" s="4">
        <v>376</v>
      </c>
      <c r="B377" s="37">
        <v>36702</v>
      </c>
      <c r="C377" s="34" t="s">
        <v>148</v>
      </c>
      <c r="D377" s="34" t="s">
        <v>29</v>
      </c>
      <c r="E377" s="34" t="s">
        <v>213</v>
      </c>
      <c r="F377" s="34" t="s">
        <v>238</v>
      </c>
      <c r="G377" s="21"/>
      <c r="H377" s="21"/>
      <c r="I377" s="21" t="s">
        <v>32</v>
      </c>
      <c r="J377" s="21" t="s">
        <v>26</v>
      </c>
      <c r="M377" s="12"/>
    </row>
    <row r="378" spans="1:13" ht="18" customHeight="1">
      <c r="A378" s="4">
        <v>377</v>
      </c>
      <c r="B378" s="37">
        <v>36702</v>
      </c>
      <c r="C378" s="36" t="s">
        <v>72</v>
      </c>
      <c r="D378" s="34" t="s">
        <v>35</v>
      </c>
      <c r="E378" s="34" t="s">
        <v>166</v>
      </c>
      <c r="F378" s="34" t="s">
        <v>17</v>
      </c>
      <c r="G378" s="21"/>
      <c r="H378" s="21"/>
      <c r="I378" s="21" t="s">
        <v>13</v>
      </c>
      <c r="J378" s="21" t="s">
        <v>37</v>
      </c>
      <c r="M378" s="13"/>
    </row>
    <row r="379" spans="1:13" ht="18" customHeight="1">
      <c r="A379" s="4">
        <v>378</v>
      </c>
      <c r="B379" s="37">
        <v>36702</v>
      </c>
      <c r="C379" s="34" t="s">
        <v>131</v>
      </c>
      <c r="D379" s="34" t="s">
        <v>211</v>
      </c>
      <c r="E379" s="34" t="s">
        <v>12</v>
      </c>
      <c r="F379" s="34" t="s">
        <v>179</v>
      </c>
      <c r="G379" s="21"/>
      <c r="H379" s="21"/>
      <c r="I379" s="21" t="s">
        <v>31</v>
      </c>
      <c r="J379" s="21" t="s">
        <v>227</v>
      </c>
      <c r="M379" s="12"/>
    </row>
    <row r="380" spans="1:13" ht="18" customHeight="1">
      <c r="A380" s="4">
        <v>379</v>
      </c>
      <c r="B380" s="37">
        <v>36702</v>
      </c>
      <c r="C380" s="34" t="s">
        <v>183</v>
      </c>
      <c r="D380" s="34" t="s">
        <v>23</v>
      </c>
      <c r="E380" s="34" t="s">
        <v>47</v>
      </c>
      <c r="F380" s="34" t="s">
        <v>161</v>
      </c>
      <c r="G380" s="21"/>
      <c r="H380" s="21"/>
      <c r="I380" s="21" t="s">
        <v>228</v>
      </c>
      <c r="J380" s="21" t="s">
        <v>8</v>
      </c>
      <c r="M380" s="12"/>
    </row>
    <row r="381" spans="1:13" ht="18" customHeight="1">
      <c r="A381" s="4">
        <v>380</v>
      </c>
      <c r="B381" s="37">
        <v>36704</v>
      </c>
      <c r="C381" s="34" t="s">
        <v>47</v>
      </c>
      <c r="D381" s="34" t="s">
        <v>183</v>
      </c>
      <c r="E381" s="34" t="s">
        <v>182</v>
      </c>
      <c r="F381" s="34" t="s">
        <v>23</v>
      </c>
      <c r="G381" s="21"/>
      <c r="H381" s="21"/>
      <c r="I381" s="21" t="s">
        <v>228</v>
      </c>
      <c r="J381" s="21" t="s">
        <v>31</v>
      </c>
      <c r="M381" s="12"/>
    </row>
    <row r="382" spans="1:13" ht="18" customHeight="1">
      <c r="A382" s="4">
        <v>381</v>
      </c>
      <c r="B382" s="37">
        <v>36704</v>
      </c>
      <c r="C382" s="34" t="s">
        <v>213</v>
      </c>
      <c r="D382" s="34" t="s">
        <v>131</v>
      </c>
      <c r="E382" s="34" t="s">
        <v>148</v>
      </c>
      <c r="F382" s="34" t="s">
        <v>29</v>
      </c>
      <c r="G382" s="21"/>
      <c r="H382" s="21"/>
      <c r="I382" s="21" t="s">
        <v>8</v>
      </c>
      <c r="J382" s="21" t="s">
        <v>32</v>
      </c>
      <c r="M382" s="12"/>
    </row>
    <row r="383" spans="1:13" ht="18" customHeight="1">
      <c r="A383" s="4">
        <v>382</v>
      </c>
      <c r="B383" s="37">
        <v>36704</v>
      </c>
      <c r="C383" s="34" t="s">
        <v>173</v>
      </c>
      <c r="D383" s="34" t="s">
        <v>214</v>
      </c>
      <c r="E383" s="34" t="s">
        <v>153</v>
      </c>
      <c r="F383" s="34" t="s">
        <v>185</v>
      </c>
      <c r="G383" s="21"/>
      <c r="H383" s="21"/>
      <c r="I383" s="21" t="s">
        <v>227</v>
      </c>
      <c r="J383" s="21" t="s">
        <v>26</v>
      </c>
      <c r="M383" s="12"/>
    </row>
    <row r="384" spans="1:13" ht="18" customHeight="1">
      <c r="A384" s="4">
        <v>383</v>
      </c>
      <c r="B384" s="37">
        <v>36704</v>
      </c>
      <c r="C384" s="34" t="s">
        <v>168</v>
      </c>
      <c r="D384" s="34" t="s">
        <v>35</v>
      </c>
      <c r="E384" s="34" t="s">
        <v>4</v>
      </c>
      <c r="F384" s="34" t="s">
        <v>210</v>
      </c>
      <c r="G384" s="21"/>
      <c r="H384" s="21"/>
      <c r="I384" s="21" t="s">
        <v>37</v>
      </c>
      <c r="J384" s="21" t="s">
        <v>38</v>
      </c>
      <c r="M384" s="12"/>
    </row>
    <row r="385" spans="1:13" ht="18" customHeight="1">
      <c r="A385" s="4">
        <v>384</v>
      </c>
      <c r="B385" s="37">
        <v>36705</v>
      </c>
      <c r="C385" s="34" t="s">
        <v>161</v>
      </c>
      <c r="D385" s="34" t="s">
        <v>182</v>
      </c>
      <c r="E385" s="34" t="s">
        <v>23</v>
      </c>
      <c r="F385" s="34" t="s">
        <v>183</v>
      </c>
      <c r="G385" s="21"/>
      <c r="H385" s="21"/>
      <c r="I385" s="21" t="s">
        <v>228</v>
      </c>
      <c r="J385" s="21" t="s">
        <v>31</v>
      </c>
      <c r="M385" s="12"/>
    </row>
    <row r="386" spans="1:13" ht="18" customHeight="1">
      <c r="A386" s="4">
        <v>385</v>
      </c>
      <c r="B386" s="37">
        <v>36705</v>
      </c>
      <c r="C386" s="34" t="s">
        <v>185</v>
      </c>
      <c r="D386" s="34" t="s">
        <v>153</v>
      </c>
      <c r="E386" s="34" t="s">
        <v>214</v>
      </c>
      <c r="F386" s="34" t="s">
        <v>146</v>
      </c>
      <c r="G386" s="21"/>
      <c r="H386" s="21"/>
      <c r="I386" s="21" t="s">
        <v>227</v>
      </c>
      <c r="J386" s="21" t="s">
        <v>26</v>
      </c>
      <c r="M386" s="12"/>
    </row>
    <row r="387" spans="1:13" ht="18" customHeight="1">
      <c r="A387" s="4">
        <v>386</v>
      </c>
      <c r="B387" s="37">
        <v>36705</v>
      </c>
      <c r="C387" s="34" t="s">
        <v>210</v>
      </c>
      <c r="D387" s="34" t="s">
        <v>144</v>
      </c>
      <c r="E387" s="34" t="s">
        <v>35</v>
      </c>
      <c r="F387" s="34" t="s">
        <v>4</v>
      </c>
      <c r="G387" s="21"/>
      <c r="H387" s="21"/>
      <c r="I387" s="21" t="s">
        <v>37</v>
      </c>
      <c r="J387" s="21" t="s">
        <v>38</v>
      </c>
      <c r="M387" s="12"/>
    </row>
    <row r="388" spans="1:13" ht="18" customHeight="1">
      <c r="A388" s="4">
        <v>387</v>
      </c>
      <c r="B388" s="37">
        <v>36705</v>
      </c>
      <c r="C388" s="34" t="s">
        <v>218</v>
      </c>
      <c r="D388" s="34" t="s">
        <v>46</v>
      </c>
      <c r="E388" s="34" t="s">
        <v>16</v>
      </c>
      <c r="F388" s="34" t="s">
        <v>244</v>
      </c>
      <c r="G388" s="21"/>
      <c r="H388" s="21"/>
      <c r="I388" s="21" t="s">
        <v>13</v>
      </c>
      <c r="J388" s="21" t="s">
        <v>20</v>
      </c>
      <c r="M388" s="12"/>
    </row>
    <row r="389" spans="1:13" ht="18" customHeight="1">
      <c r="A389" s="4">
        <v>388</v>
      </c>
      <c r="B389" s="37">
        <v>36706</v>
      </c>
      <c r="C389" s="34" t="s">
        <v>211</v>
      </c>
      <c r="D389" s="34" t="s">
        <v>5</v>
      </c>
      <c r="E389" s="34" t="s">
        <v>131</v>
      </c>
      <c r="F389" s="34" t="s">
        <v>213</v>
      </c>
      <c r="G389" s="21"/>
      <c r="H389" s="21"/>
      <c r="I389" s="21" t="s">
        <v>8</v>
      </c>
      <c r="J389" s="21" t="s">
        <v>32</v>
      </c>
      <c r="M389" s="12"/>
    </row>
    <row r="390" spans="1:13" ht="18" customHeight="1">
      <c r="A390" s="4">
        <v>389</v>
      </c>
      <c r="B390" s="37">
        <v>36706</v>
      </c>
      <c r="C390" s="34" t="s">
        <v>163</v>
      </c>
      <c r="D390" s="34" t="s">
        <v>175</v>
      </c>
      <c r="E390" s="34" t="s">
        <v>72</v>
      </c>
      <c r="F390" s="34" t="s">
        <v>10</v>
      </c>
      <c r="G390" s="21"/>
      <c r="H390" s="21"/>
      <c r="I390" s="21" t="s">
        <v>14</v>
      </c>
      <c r="J390" s="21" t="s">
        <v>19</v>
      </c>
      <c r="M390" s="12"/>
    </row>
    <row r="391" spans="1:13" ht="18" customHeight="1">
      <c r="A391" s="4">
        <v>390</v>
      </c>
      <c r="B391" s="37">
        <v>36706</v>
      </c>
      <c r="C391" s="34" t="s">
        <v>146</v>
      </c>
      <c r="D391" s="34" t="s">
        <v>142</v>
      </c>
      <c r="E391" s="34" t="s">
        <v>173</v>
      </c>
      <c r="F391" s="34" t="s">
        <v>214</v>
      </c>
      <c r="G391" s="21"/>
      <c r="H391" s="21"/>
      <c r="I391" s="21" t="s">
        <v>227</v>
      </c>
      <c r="J391" s="21" t="s">
        <v>26</v>
      </c>
      <c r="M391" s="12"/>
    </row>
    <row r="392" spans="1:13" ht="18" customHeight="1">
      <c r="A392" s="4">
        <v>391</v>
      </c>
      <c r="B392" s="37">
        <v>36707</v>
      </c>
      <c r="C392" s="34" t="s">
        <v>4</v>
      </c>
      <c r="D392" s="34" t="s">
        <v>166</v>
      </c>
      <c r="E392" s="34" t="s">
        <v>46</v>
      </c>
      <c r="F392" s="34" t="s">
        <v>16</v>
      </c>
      <c r="G392" s="21"/>
      <c r="H392" s="21"/>
      <c r="I392" s="21" t="s">
        <v>19</v>
      </c>
      <c r="J392" s="21" t="s">
        <v>37</v>
      </c>
      <c r="M392" s="12"/>
    </row>
    <row r="393" spans="1:13" ht="18" customHeight="1">
      <c r="A393" s="4">
        <v>392</v>
      </c>
      <c r="B393" s="37">
        <v>36707</v>
      </c>
      <c r="C393" s="34" t="s">
        <v>7</v>
      </c>
      <c r="D393" s="34" t="s">
        <v>6</v>
      </c>
      <c r="E393" s="34" t="s">
        <v>175</v>
      </c>
      <c r="F393" s="34" t="s">
        <v>72</v>
      </c>
      <c r="G393" s="21"/>
      <c r="H393" s="21"/>
      <c r="I393" s="21" t="s">
        <v>38</v>
      </c>
      <c r="J393" s="21" t="s">
        <v>13</v>
      </c>
      <c r="M393" s="12"/>
    </row>
    <row r="394" spans="1:13" ht="18" customHeight="1">
      <c r="A394" s="4">
        <v>393</v>
      </c>
      <c r="B394" s="37">
        <v>36707</v>
      </c>
      <c r="C394" s="34" t="s">
        <v>10</v>
      </c>
      <c r="D394" s="34" t="s">
        <v>168</v>
      </c>
      <c r="E394" s="34" t="s">
        <v>144</v>
      </c>
      <c r="F394" s="34" t="s">
        <v>35</v>
      </c>
      <c r="G394" s="21"/>
      <c r="H394" s="21"/>
      <c r="I394" s="21" t="s">
        <v>20</v>
      </c>
      <c r="J394" s="21" t="s">
        <v>14</v>
      </c>
      <c r="M394" s="12"/>
    </row>
    <row r="395" spans="1:13" ht="18" customHeight="1">
      <c r="A395" s="4">
        <v>394</v>
      </c>
      <c r="B395" s="37">
        <v>36707</v>
      </c>
      <c r="C395" s="36" t="s">
        <v>29</v>
      </c>
      <c r="D395" s="34" t="s">
        <v>148</v>
      </c>
      <c r="E395" s="34" t="s">
        <v>179</v>
      </c>
      <c r="F395" s="34" t="s">
        <v>211</v>
      </c>
      <c r="G395" s="21"/>
      <c r="H395" s="21"/>
      <c r="I395" s="21" t="s">
        <v>31</v>
      </c>
      <c r="J395" s="21" t="s">
        <v>32</v>
      </c>
      <c r="M395" s="13"/>
    </row>
    <row r="396" spans="1:13" ht="18" customHeight="1">
      <c r="A396" s="4">
        <v>395</v>
      </c>
      <c r="B396" s="37">
        <v>36708</v>
      </c>
      <c r="C396" s="34" t="s">
        <v>182</v>
      </c>
      <c r="D396" s="34" t="s">
        <v>185</v>
      </c>
      <c r="E396" s="34" t="s">
        <v>183</v>
      </c>
      <c r="F396" s="34" t="s">
        <v>23</v>
      </c>
      <c r="G396" s="21"/>
      <c r="H396" s="21"/>
      <c r="I396" s="21" t="s">
        <v>227</v>
      </c>
      <c r="J396" s="21" t="s">
        <v>228</v>
      </c>
      <c r="M396" s="12"/>
    </row>
    <row r="397" spans="1:13" ht="18" customHeight="1">
      <c r="A397" s="4">
        <v>396</v>
      </c>
      <c r="B397" s="37">
        <v>36708</v>
      </c>
      <c r="C397" s="34" t="s">
        <v>72</v>
      </c>
      <c r="D397" s="34" t="s">
        <v>163</v>
      </c>
      <c r="E397" s="34" t="s">
        <v>6</v>
      </c>
      <c r="F397" s="34" t="s">
        <v>175</v>
      </c>
      <c r="G397" s="21"/>
      <c r="H397" s="21"/>
      <c r="I397" s="21" t="s">
        <v>38</v>
      </c>
      <c r="J397" s="21" t="s">
        <v>13</v>
      </c>
      <c r="M397" s="12"/>
    </row>
    <row r="398" spans="1:13" ht="18" customHeight="1">
      <c r="A398" s="4">
        <v>397</v>
      </c>
      <c r="B398" s="37">
        <v>36708</v>
      </c>
      <c r="C398" s="34" t="s">
        <v>35</v>
      </c>
      <c r="D398" s="34" t="s">
        <v>210</v>
      </c>
      <c r="E398" s="34" t="s">
        <v>168</v>
      </c>
      <c r="F398" s="34" t="s">
        <v>144</v>
      </c>
      <c r="G398" s="21"/>
      <c r="H398" s="21"/>
      <c r="I398" s="21" t="s">
        <v>20</v>
      </c>
      <c r="J398" s="21" t="s">
        <v>14</v>
      </c>
      <c r="M398" s="12"/>
    </row>
    <row r="399" spans="1:13" ht="18" customHeight="1">
      <c r="A399" s="4">
        <v>398</v>
      </c>
      <c r="B399" s="37">
        <v>36708</v>
      </c>
      <c r="C399" s="21" t="s">
        <v>153</v>
      </c>
      <c r="D399" s="21" t="s">
        <v>173</v>
      </c>
      <c r="E399" s="21" t="s">
        <v>146</v>
      </c>
      <c r="F399" s="21" t="s">
        <v>142</v>
      </c>
      <c r="G399" s="21"/>
      <c r="H399" s="21"/>
      <c r="I399" s="21" t="s">
        <v>26</v>
      </c>
      <c r="J399" s="21" t="s">
        <v>8</v>
      </c>
      <c r="M399" s="12"/>
    </row>
    <row r="400" spans="1:13" ht="18" customHeight="1">
      <c r="A400" s="4">
        <v>399</v>
      </c>
      <c r="B400" s="37">
        <v>36708</v>
      </c>
      <c r="C400" s="34" t="s">
        <v>16</v>
      </c>
      <c r="D400" s="34" t="s">
        <v>49</v>
      </c>
      <c r="E400" s="34" t="s">
        <v>166</v>
      </c>
      <c r="F400" s="34" t="s">
        <v>46</v>
      </c>
      <c r="G400" s="21"/>
      <c r="H400" s="21"/>
      <c r="I400" s="21" t="s">
        <v>19</v>
      </c>
      <c r="J400" s="21" t="s">
        <v>37</v>
      </c>
      <c r="M400" s="12"/>
    </row>
    <row r="401" spans="1:13" ht="18" customHeight="1">
      <c r="A401" s="4">
        <v>400</v>
      </c>
      <c r="B401" s="37">
        <v>36708</v>
      </c>
      <c r="C401" s="34" t="s">
        <v>12</v>
      </c>
      <c r="D401" s="34" t="s">
        <v>179</v>
      </c>
      <c r="E401" s="34" t="s">
        <v>213</v>
      </c>
      <c r="F401" s="34" t="s">
        <v>131</v>
      </c>
      <c r="G401" s="21"/>
      <c r="H401" s="21"/>
      <c r="I401" s="21" t="s">
        <v>31</v>
      </c>
      <c r="J401" s="21" t="s">
        <v>32</v>
      </c>
      <c r="M401" s="12"/>
    </row>
    <row r="402" spans="1:13" ht="18" customHeight="1">
      <c r="A402" s="4">
        <v>401</v>
      </c>
      <c r="B402" s="37">
        <v>36709</v>
      </c>
      <c r="C402" s="34" t="s">
        <v>175</v>
      </c>
      <c r="D402" s="34" t="s">
        <v>7</v>
      </c>
      <c r="E402" s="34" t="s">
        <v>163</v>
      </c>
      <c r="F402" s="34" t="s">
        <v>6</v>
      </c>
      <c r="G402" s="21"/>
      <c r="H402" s="21"/>
      <c r="I402" s="21" t="s">
        <v>38</v>
      </c>
      <c r="J402" s="21" t="s">
        <v>13</v>
      </c>
      <c r="M402" s="12"/>
    </row>
    <row r="403" spans="1:13" ht="18" customHeight="1">
      <c r="A403" s="4">
        <v>402</v>
      </c>
      <c r="B403" s="37">
        <v>36709</v>
      </c>
      <c r="C403" s="34" t="s">
        <v>46</v>
      </c>
      <c r="D403" s="34" t="s">
        <v>4</v>
      </c>
      <c r="E403" s="34" t="s">
        <v>49</v>
      </c>
      <c r="F403" s="34" t="s">
        <v>166</v>
      </c>
      <c r="G403" s="21"/>
      <c r="H403" s="21"/>
      <c r="I403" s="21" t="s">
        <v>19</v>
      </c>
      <c r="J403" s="21" t="s">
        <v>37</v>
      </c>
      <c r="M403" s="12"/>
    </row>
    <row r="404" spans="1:13" ht="18" customHeight="1">
      <c r="A404" s="4">
        <v>403</v>
      </c>
      <c r="B404" s="37">
        <v>36709</v>
      </c>
      <c r="C404" s="34" t="s">
        <v>23</v>
      </c>
      <c r="D404" s="34" t="s">
        <v>47</v>
      </c>
      <c r="E404" s="34" t="s">
        <v>185</v>
      </c>
      <c r="F404" s="34" t="s">
        <v>183</v>
      </c>
      <c r="G404" s="21"/>
      <c r="H404" s="21"/>
      <c r="I404" s="21" t="s">
        <v>227</v>
      </c>
      <c r="J404" s="21" t="s">
        <v>228</v>
      </c>
      <c r="M404" s="12"/>
    </row>
    <row r="405" spans="1:13" ht="18" customHeight="1">
      <c r="A405" s="4">
        <v>404</v>
      </c>
      <c r="B405" s="37">
        <v>36709</v>
      </c>
      <c r="C405" s="34" t="s">
        <v>131</v>
      </c>
      <c r="D405" s="34" t="s">
        <v>213</v>
      </c>
      <c r="E405" s="34" t="s">
        <v>238</v>
      </c>
      <c r="F405" s="34" t="s">
        <v>148</v>
      </c>
      <c r="G405" s="21"/>
      <c r="H405" s="21"/>
      <c r="I405" s="21" t="s">
        <v>31</v>
      </c>
      <c r="J405" s="21" t="s">
        <v>32</v>
      </c>
      <c r="M405" s="12"/>
    </row>
    <row r="406" spans="1:13" ht="18" customHeight="1">
      <c r="A406" s="4">
        <v>405</v>
      </c>
      <c r="B406" s="37">
        <v>36709</v>
      </c>
      <c r="C406" s="34" t="s">
        <v>144</v>
      </c>
      <c r="D406" s="34" t="s">
        <v>10</v>
      </c>
      <c r="E406" s="34" t="s">
        <v>210</v>
      </c>
      <c r="F406" s="34" t="s">
        <v>168</v>
      </c>
      <c r="G406" s="21"/>
      <c r="H406" s="21"/>
      <c r="I406" s="21" t="s">
        <v>20</v>
      </c>
      <c r="J406" s="21" t="s">
        <v>14</v>
      </c>
      <c r="M406" s="12"/>
    </row>
    <row r="407" spans="1:13" ht="18" customHeight="1">
      <c r="A407" s="4">
        <v>406</v>
      </c>
      <c r="B407" s="38">
        <v>36709</v>
      </c>
      <c r="C407" s="21" t="s">
        <v>214</v>
      </c>
      <c r="D407" s="21" t="s">
        <v>146</v>
      </c>
      <c r="E407" s="21" t="s">
        <v>142</v>
      </c>
      <c r="F407" s="21" t="s">
        <v>173</v>
      </c>
      <c r="G407" s="21"/>
      <c r="H407" s="21"/>
      <c r="I407" s="21" t="s">
        <v>26</v>
      </c>
      <c r="J407" s="21" t="s">
        <v>8</v>
      </c>
      <c r="M407" s="12"/>
    </row>
    <row r="408" spans="1:13" ht="18" customHeight="1">
      <c r="A408" s="4">
        <v>407</v>
      </c>
      <c r="B408" s="37">
        <v>36711</v>
      </c>
      <c r="C408" s="34" t="s">
        <v>148</v>
      </c>
      <c r="D408" s="34" t="s">
        <v>131</v>
      </c>
      <c r="E408" s="34" t="s">
        <v>5</v>
      </c>
      <c r="F408" s="34" t="s">
        <v>142</v>
      </c>
      <c r="G408" s="21"/>
      <c r="H408" s="21"/>
      <c r="I408" s="21" t="s">
        <v>31</v>
      </c>
      <c r="J408" s="21" t="s">
        <v>26</v>
      </c>
      <c r="M408" s="12"/>
    </row>
    <row r="409" spans="1:13" ht="18" customHeight="1">
      <c r="A409" s="4">
        <v>408</v>
      </c>
      <c r="B409" s="37">
        <v>36711</v>
      </c>
      <c r="C409" s="34" t="s">
        <v>168</v>
      </c>
      <c r="D409" s="34" t="s">
        <v>35</v>
      </c>
      <c r="E409" s="34" t="s">
        <v>49</v>
      </c>
      <c r="F409" s="34" t="s">
        <v>210</v>
      </c>
      <c r="G409" s="21"/>
      <c r="H409" s="21"/>
      <c r="I409" s="21" t="s">
        <v>38</v>
      </c>
      <c r="J409" s="21" t="s">
        <v>19</v>
      </c>
      <c r="M409" s="12"/>
    </row>
    <row r="410" spans="1:13" ht="18" customHeight="1">
      <c r="A410" s="4">
        <v>409</v>
      </c>
      <c r="B410" s="37">
        <v>36711</v>
      </c>
      <c r="C410" s="34" t="s">
        <v>6</v>
      </c>
      <c r="D410" s="34" t="s">
        <v>16</v>
      </c>
      <c r="E410" s="34" t="s">
        <v>4</v>
      </c>
      <c r="F410" s="34" t="s">
        <v>166</v>
      </c>
      <c r="G410" s="21"/>
      <c r="H410" s="21"/>
      <c r="I410" s="21" t="s">
        <v>20</v>
      </c>
      <c r="J410" s="21" t="s">
        <v>13</v>
      </c>
      <c r="M410" s="12"/>
    </row>
    <row r="411" spans="1:13" ht="18" customHeight="1">
      <c r="A411" s="4">
        <v>410</v>
      </c>
      <c r="B411" s="37">
        <v>36711</v>
      </c>
      <c r="C411" s="34" t="s">
        <v>183</v>
      </c>
      <c r="D411" s="34" t="s">
        <v>161</v>
      </c>
      <c r="E411" s="34" t="s">
        <v>50</v>
      </c>
      <c r="F411" s="34" t="s">
        <v>182</v>
      </c>
      <c r="G411" s="21"/>
      <c r="H411" s="21"/>
      <c r="I411" s="21" t="s">
        <v>8</v>
      </c>
      <c r="J411" s="21" t="s">
        <v>228</v>
      </c>
      <c r="M411" s="12"/>
    </row>
    <row r="412" spans="1:13" ht="18" customHeight="1">
      <c r="A412" s="4">
        <v>411</v>
      </c>
      <c r="B412" s="37">
        <v>36711</v>
      </c>
      <c r="C412" s="34" t="s">
        <v>238</v>
      </c>
      <c r="D412" s="34" t="s">
        <v>12</v>
      </c>
      <c r="E412" s="34" t="s">
        <v>29</v>
      </c>
      <c r="F412" s="34" t="s">
        <v>213</v>
      </c>
      <c r="G412" s="21"/>
      <c r="H412" s="21"/>
      <c r="I412" s="21" t="s">
        <v>32</v>
      </c>
      <c r="J412" s="21" t="s">
        <v>227</v>
      </c>
      <c r="M412" s="12"/>
    </row>
    <row r="413" spans="1:13" ht="18" customHeight="1">
      <c r="A413" s="4">
        <v>412</v>
      </c>
      <c r="B413" s="37">
        <v>36712</v>
      </c>
      <c r="C413" s="34" t="s">
        <v>166</v>
      </c>
      <c r="D413" s="34" t="s">
        <v>46</v>
      </c>
      <c r="E413" s="36" t="s">
        <v>16</v>
      </c>
      <c r="F413" s="34" t="s">
        <v>4</v>
      </c>
      <c r="G413" s="21"/>
      <c r="H413" s="21"/>
      <c r="I413" s="21" t="s">
        <v>20</v>
      </c>
      <c r="J413" s="21" t="s">
        <v>13</v>
      </c>
      <c r="M413" s="12"/>
    </row>
    <row r="414" spans="1:13" ht="18" customHeight="1">
      <c r="A414" s="4">
        <v>413</v>
      </c>
      <c r="B414" s="37">
        <v>36712</v>
      </c>
      <c r="C414" s="34" t="s">
        <v>213</v>
      </c>
      <c r="D414" s="34" t="s">
        <v>29</v>
      </c>
      <c r="E414" s="34" t="s">
        <v>179</v>
      </c>
      <c r="F414" s="34" t="s">
        <v>12</v>
      </c>
      <c r="G414" s="21"/>
      <c r="H414" s="21"/>
      <c r="I414" s="21" t="s">
        <v>32</v>
      </c>
      <c r="J414" s="21" t="s">
        <v>227</v>
      </c>
      <c r="M414" s="12"/>
    </row>
    <row r="415" spans="1:13" ht="18" customHeight="1">
      <c r="A415" s="4">
        <v>414</v>
      </c>
      <c r="B415" s="37">
        <v>36712</v>
      </c>
      <c r="C415" s="34" t="s">
        <v>10</v>
      </c>
      <c r="D415" s="34" t="s">
        <v>175</v>
      </c>
      <c r="E415" s="34" t="s">
        <v>72</v>
      </c>
      <c r="F415" s="34" t="s">
        <v>218</v>
      </c>
      <c r="G415" s="21"/>
      <c r="H415" s="21"/>
      <c r="I415" s="21" t="s">
        <v>14</v>
      </c>
      <c r="J415" s="21" t="s">
        <v>37</v>
      </c>
      <c r="M415" s="12"/>
    </row>
    <row r="416" spans="1:13" ht="18" customHeight="1">
      <c r="A416" s="4">
        <v>415</v>
      </c>
      <c r="B416" s="37">
        <v>36712</v>
      </c>
      <c r="C416" s="34" t="s">
        <v>210</v>
      </c>
      <c r="D416" s="34" t="s">
        <v>144</v>
      </c>
      <c r="E416" s="34" t="s">
        <v>35</v>
      </c>
      <c r="F416" s="34" t="s">
        <v>49</v>
      </c>
      <c r="G416" s="21"/>
      <c r="H416" s="21"/>
      <c r="I416" s="21" t="s">
        <v>38</v>
      </c>
      <c r="J416" s="21" t="s">
        <v>19</v>
      </c>
      <c r="M416" s="12"/>
    </row>
    <row r="417" spans="1:13" ht="18" customHeight="1">
      <c r="A417" s="4">
        <v>416</v>
      </c>
      <c r="B417" s="37">
        <v>36712</v>
      </c>
      <c r="C417" s="34" t="s">
        <v>142</v>
      </c>
      <c r="D417" s="34" t="s">
        <v>211</v>
      </c>
      <c r="E417" s="34" t="s">
        <v>131</v>
      </c>
      <c r="F417" s="34" t="s">
        <v>186</v>
      </c>
      <c r="G417" s="21"/>
      <c r="H417" s="21"/>
      <c r="I417" s="21" t="s">
        <v>31</v>
      </c>
      <c r="J417" s="21" t="s">
        <v>26</v>
      </c>
      <c r="M417" s="12"/>
    </row>
    <row r="418" spans="1:13" ht="18" customHeight="1">
      <c r="A418" s="4">
        <v>417</v>
      </c>
      <c r="B418" s="37">
        <v>36712</v>
      </c>
      <c r="C418" s="34" t="s">
        <v>50</v>
      </c>
      <c r="D418" s="34" t="s">
        <v>182</v>
      </c>
      <c r="E418" s="34" t="s">
        <v>161</v>
      </c>
      <c r="F418" s="34" t="s">
        <v>47</v>
      </c>
      <c r="G418" s="21"/>
      <c r="H418" s="21"/>
      <c r="I418" s="21" t="s">
        <v>8</v>
      </c>
      <c r="J418" s="21" t="s">
        <v>228</v>
      </c>
      <c r="M418" s="12"/>
    </row>
    <row r="419" spans="1:13" ht="18" customHeight="1">
      <c r="A419" s="4">
        <v>418</v>
      </c>
      <c r="B419" s="37">
        <v>36713</v>
      </c>
      <c r="C419" s="34" t="s">
        <v>179</v>
      </c>
      <c r="D419" s="34" t="s">
        <v>178</v>
      </c>
      <c r="E419" s="34" t="s">
        <v>12</v>
      </c>
      <c r="F419" s="34" t="s">
        <v>29</v>
      </c>
      <c r="G419" s="21"/>
      <c r="H419" s="21"/>
      <c r="I419" s="21" t="s">
        <v>32</v>
      </c>
      <c r="J419" s="21" t="s">
        <v>227</v>
      </c>
      <c r="M419" s="12"/>
    </row>
    <row r="420" spans="1:13" ht="18" customHeight="1">
      <c r="A420" s="4">
        <v>419</v>
      </c>
      <c r="B420" s="37">
        <v>36713</v>
      </c>
      <c r="C420" s="34" t="s">
        <v>47</v>
      </c>
      <c r="D420" s="34" t="s">
        <v>183</v>
      </c>
      <c r="E420" s="34" t="s">
        <v>182</v>
      </c>
      <c r="F420" s="34" t="s">
        <v>161</v>
      </c>
      <c r="G420" s="21"/>
      <c r="H420" s="21"/>
      <c r="I420" s="21" t="s">
        <v>8</v>
      </c>
      <c r="J420" s="21" t="s">
        <v>228</v>
      </c>
      <c r="M420" s="12"/>
    </row>
    <row r="421" spans="1:13" ht="18" customHeight="1">
      <c r="A421" s="4">
        <v>420</v>
      </c>
      <c r="B421" s="37">
        <v>36713</v>
      </c>
      <c r="C421" s="34" t="s">
        <v>49</v>
      </c>
      <c r="D421" s="34" t="s">
        <v>168</v>
      </c>
      <c r="E421" s="34" t="s">
        <v>144</v>
      </c>
      <c r="F421" s="34" t="s">
        <v>35</v>
      </c>
      <c r="G421" s="21"/>
      <c r="H421" s="21"/>
      <c r="I421" s="21" t="s">
        <v>38</v>
      </c>
      <c r="J421" s="21" t="s">
        <v>19</v>
      </c>
      <c r="M421" s="12"/>
    </row>
    <row r="422" spans="1:13" ht="18" customHeight="1">
      <c r="A422" s="4">
        <v>421</v>
      </c>
      <c r="B422" s="37">
        <v>36713</v>
      </c>
      <c r="C422" s="34" t="s">
        <v>186</v>
      </c>
      <c r="D422" s="34" t="s">
        <v>5</v>
      </c>
      <c r="E422" s="34" t="s">
        <v>148</v>
      </c>
      <c r="F422" s="34" t="s">
        <v>131</v>
      </c>
      <c r="G422" s="21"/>
      <c r="H422" s="21"/>
      <c r="I422" s="21" t="s">
        <v>31</v>
      </c>
      <c r="J422" s="21" t="s">
        <v>26</v>
      </c>
      <c r="M422" s="12"/>
    </row>
    <row r="423" spans="1:13" ht="18" customHeight="1">
      <c r="A423" s="4">
        <v>422</v>
      </c>
      <c r="B423" s="37">
        <v>36713</v>
      </c>
      <c r="C423" s="34" t="s">
        <v>218</v>
      </c>
      <c r="D423" s="34" t="s">
        <v>163</v>
      </c>
      <c r="E423" s="34" t="s">
        <v>175</v>
      </c>
      <c r="F423" s="34" t="s">
        <v>72</v>
      </c>
      <c r="G423" s="21"/>
      <c r="H423" s="21"/>
      <c r="I423" s="21" t="s">
        <v>14</v>
      </c>
      <c r="J423" s="21" t="s">
        <v>37</v>
      </c>
      <c r="M423" s="12"/>
    </row>
    <row r="424" spans="1:13" ht="18" customHeight="1">
      <c r="A424" s="4">
        <v>423</v>
      </c>
      <c r="B424" s="37">
        <v>36714</v>
      </c>
      <c r="C424" s="34" t="s">
        <v>72</v>
      </c>
      <c r="D424" s="34" t="s">
        <v>10</v>
      </c>
      <c r="E424" s="34" t="s">
        <v>163</v>
      </c>
      <c r="F424" s="34" t="s">
        <v>175</v>
      </c>
      <c r="G424" s="21"/>
      <c r="H424" s="21"/>
      <c r="I424" s="21" t="s">
        <v>19</v>
      </c>
      <c r="J424" s="21" t="s">
        <v>13</v>
      </c>
      <c r="M424" s="12"/>
    </row>
    <row r="425" spans="1:13" ht="18" customHeight="1">
      <c r="A425" s="4">
        <v>424</v>
      </c>
      <c r="B425" s="37">
        <v>36714</v>
      </c>
      <c r="C425" s="34" t="s">
        <v>35</v>
      </c>
      <c r="D425" s="34" t="s">
        <v>210</v>
      </c>
      <c r="E425" s="34" t="s">
        <v>46</v>
      </c>
      <c r="F425" s="34" t="s">
        <v>16</v>
      </c>
      <c r="G425" s="21"/>
      <c r="H425" s="21"/>
      <c r="I425" s="21" t="s">
        <v>37</v>
      </c>
      <c r="J425" s="21" t="s">
        <v>20</v>
      </c>
      <c r="M425" s="12"/>
    </row>
    <row r="426" spans="1:13" ht="18" customHeight="1">
      <c r="A426" s="4">
        <v>425</v>
      </c>
      <c r="B426" s="37">
        <v>36714</v>
      </c>
      <c r="C426" s="34" t="s">
        <v>173</v>
      </c>
      <c r="D426" s="34" t="s">
        <v>146</v>
      </c>
      <c r="E426" s="34" t="s">
        <v>153</v>
      </c>
      <c r="F426" s="34" t="s">
        <v>185</v>
      </c>
      <c r="G426" s="21"/>
      <c r="H426" s="21"/>
      <c r="I426" s="21" t="s">
        <v>26</v>
      </c>
      <c r="J426" s="21" t="s">
        <v>227</v>
      </c>
      <c r="M426" s="12"/>
    </row>
    <row r="427" spans="1:13" ht="18" customHeight="1">
      <c r="A427" s="4">
        <v>426</v>
      </c>
      <c r="B427" s="37">
        <v>36715</v>
      </c>
      <c r="C427" s="34" t="s">
        <v>175</v>
      </c>
      <c r="D427" s="34" t="s">
        <v>7</v>
      </c>
      <c r="E427" s="34" t="s">
        <v>10</v>
      </c>
      <c r="F427" s="34" t="s">
        <v>163</v>
      </c>
      <c r="G427" s="21"/>
      <c r="H427" s="21"/>
      <c r="I427" s="21" t="s">
        <v>19</v>
      </c>
      <c r="J427" s="21" t="s">
        <v>13</v>
      </c>
      <c r="M427" s="12"/>
    </row>
    <row r="428" spans="1:13" ht="18" customHeight="1">
      <c r="A428" s="4">
        <v>427</v>
      </c>
      <c r="B428" s="37">
        <v>36715</v>
      </c>
      <c r="C428" s="34" t="s">
        <v>29</v>
      </c>
      <c r="D428" s="34" t="s">
        <v>142</v>
      </c>
      <c r="E428" s="34" t="s">
        <v>179</v>
      </c>
      <c r="F428" s="34" t="s">
        <v>148</v>
      </c>
      <c r="G428" s="21"/>
      <c r="H428" s="21"/>
      <c r="I428" s="21" t="s">
        <v>8</v>
      </c>
      <c r="J428" s="21" t="s">
        <v>31</v>
      </c>
      <c r="M428" s="12"/>
    </row>
    <row r="429" spans="1:13" ht="18" customHeight="1">
      <c r="A429" s="4">
        <v>428</v>
      </c>
      <c r="B429" s="37">
        <v>36715</v>
      </c>
      <c r="C429" s="34" t="s">
        <v>185</v>
      </c>
      <c r="D429" s="34" t="s">
        <v>153</v>
      </c>
      <c r="E429" s="34" t="s">
        <v>214</v>
      </c>
      <c r="F429" s="34" t="s">
        <v>161</v>
      </c>
      <c r="G429" s="21"/>
      <c r="H429" s="21"/>
      <c r="I429" s="21" t="s">
        <v>26</v>
      </c>
      <c r="J429" s="21" t="s">
        <v>227</v>
      </c>
      <c r="M429" s="12"/>
    </row>
    <row r="430" spans="1:13" ht="18" customHeight="1">
      <c r="A430" s="4">
        <v>429</v>
      </c>
      <c r="B430" s="37">
        <v>36715</v>
      </c>
      <c r="C430" s="34" t="s">
        <v>144</v>
      </c>
      <c r="D430" s="34" t="s">
        <v>166</v>
      </c>
      <c r="E430" s="34" t="s">
        <v>22</v>
      </c>
      <c r="F430" s="34" t="s">
        <v>168</v>
      </c>
      <c r="G430" s="21"/>
      <c r="H430" s="21"/>
      <c r="I430" s="21" t="s">
        <v>14</v>
      </c>
      <c r="J430" s="21" t="s">
        <v>38</v>
      </c>
      <c r="M430" s="12"/>
    </row>
    <row r="431" spans="1:13" ht="18" customHeight="1">
      <c r="A431" s="4">
        <v>430</v>
      </c>
      <c r="B431" s="37">
        <v>36715</v>
      </c>
      <c r="C431" s="34" t="s">
        <v>16</v>
      </c>
      <c r="D431" s="34" t="s">
        <v>17</v>
      </c>
      <c r="E431" s="34" t="s">
        <v>210</v>
      </c>
      <c r="F431" s="34" t="s">
        <v>46</v>
      </c>
      <c r="G431" s="21"/>
      <c r="H431" s="21"/>
      <c r="I431" s="21" t="s">
        <v>37</v>
      </c>
      <c r="J431" s="21" t="s">
        <v>20</v>
      </c>
      <c r="M431" s="12"/>
    </row>
    <row r="432" spans="1:13" ht="18" customHeight="1">
      <c r="A432" s="4">
        <v>431</v>
      </c>
      <c r="B432" s="37">
        <v>36715</v>
      </c>
      <c r="C432" s="34" t="s">
        <v>12</v>
      </c>
      <c r="D432" s="34" t="s">
        <v>131</v>
      </c>
      <c r="E432" s="34" t="s">
        <v>186</v>
      </c>
      <c r="F432" s="34" t="s">
        <v>213</v>
      </c>
      <c r="G432" s="21"/>
      <c r="H432" s="21"/>
      <c r="I432" s="21" t="s">
        <v>32</v>
      </c>
      <c r="J432" s="21" t="s">
        <v>228</v>
      </c>
      <c r="M432" s="12"/>
    </row>
    <row r="433" spans="1:13" ht="18" customHeight="1">
      <c r="A433" s="4">
        <v>432</v>
      </c>
      <c r="B433" s="37">
        <v>36716</v>
      </c>
      <c r="C433" s="34" t="s">
        <v>161</v>
      </c>
      <c r="D433" s="34" t="s">
        <v>47</v>
      </c>
      <c r="E433" s="34" t="s">
        <v>183</v>
      </c>
      <c r="F433" s="34" t="s">
        <v>214</v>
      </c>
      <c r="G433" s="21"/>
      <c r="H433" s="21"/>
      <c r="I433" s="21" t="s">
        <v>26</v>
      </c>
      <c r="J433" s="21" t="s">
        <v>227</v>
      </c>
      <c r="M433" s="12"/>
    </row>
    <row r="434" spans="1:13" ht="18" customHeight="1">
      <c r="A434" s="4">
        <v>433</v>
      </c>
      <c r="B434" s="37">
        <v>36716</v>
      </c>
      <c r="C434" s="34" t="s">
        <v>211</v>
      </c>
      <c r="D434" s="34" t="s">
        <v>213</v>
      </c>
      <c r="E434" s="34" t="s">
        <v>131</v>
      </c>
      <c r="F434" s="34" t="s">
        <v>186</v>
      </c>
      <c r="G434" s="21"/>
      <c r="H434" s="21"/>
      <c r="I434" s="21" t="s">
        <v>32</v>
      </c>
      <c r="J434" s="21" t="s">
        <v>228</v>
      </c>
      <c r="M434" s="12"/>
    </row>
    <row r="435" spans="1:13" ht="18" customHeight="1">
      <c r="A435" s="4">
        <v>434</v>
      </c>
      <c r="B435" s="37">
        <v>36716</v>
      </c>
      <c r="C435" s="34" t="s">
        <v>168</v>
      </c>
      <c r="D435" s="34" t="s">
        <v>4</v>
      </c>
      <c r="E435" s="34" t="s">
        <v>166</v>
      </c>
      <c r="F435" s="34" t="s">
        <v>22</v>
      </c>
      <c r="G435" s="21"/>
      <c r="H435" s="21"/>
      <c r="I435" s="21" t="s">
        <v>14</v>
      </c>
      <c r="J435" s="21" t="s">
        <v>38</v>
      </c>
      <c r="M435" s="12"/>
    </row>
    <row r="436" spans="1:13" ht="18" customHeight="1">
      <c r="A436" s="4">
        <v>435</v>
      </c>
      <c r="B436" s="37">
        <v>36716</v>
      </c>
      <c r="C436" s="34" t="s">
        <v>178</v>
      </c>
      <c r="D436" s="34" t="s">
        <v>148</v>
      </c>
      <c r="E436" s="34" t="s">
        <v>142</v>
      </c>
      <c r="F436" s="34" t="s">
        <v>179</v>
      </c>
      <c r="G436" s="21"/>
      <c r="H436" s="21"/>
      <c r="I436" s="21" t="s">
        <v>8</v>
      </c>
      <c r="J436" s="21" t="s">
        <v>31</v>
      </c>
      <c r="M436" s="12"/>
    </row>
    <row r="437" spans="1:13" ht="18" customHeight="1">
      <c r="A437" s="4">
        <v>436</v>
      </c>
      <c r="B437" s="37">
        <v>36716</v>
      </c>
      <c r="C437" s="34" t="s">
        <v>10</v>
      </c>
      <c r="D437" s="34" t="s">
        <v>163</v>
      </c>
      <c r="E437" s="36" t="s">
        <v>72</v>
      </c>
      <c r="F437" s="34" t="s">
        <v>7</v>
      </c>
      <c r="G437" s="21"/>
      <c r="H437" s="21"/>
      <c r="I437" s="21" t="s">
        <v>19</v>
      </c>
      <c r="J437" s="21" t="s">
        <v>13</v>
      </c>
      <c r="M437" s="12"/>
    </row>
    <row r="438" spans="1:13" ht="18" customHeight="1">
      <c r="A438" s="4">
        <v>437</v>
      </c>
      <c r="B438" s="37">
        <v>36716</v>
      </c>
      <c r="C438" s="34" t="s">
        <v>46</v>
      </c>
      <c r="D438" s="34" t="s">
        <v>35</v>
      </c>
      <c r="E438" s="34" t="s">
        <v>17</v>
      </c>
      <c r="F438" s="34" t="s">
        <v>210</v>
      </c>
      <c r="G438" s="21"/>
      <c r="H438" s="21"/>
      <c r="I438" s="21" t="s">
        <v>37</v>
      </c>
      <c r="J438" s="21" t="s">
        <v>20</v>
      </c>
      <c r="M438" s="12"/>
    </row>
    <row r="439" spans="1:13" ht="18" customHeight="1">
      <c r="A439" s="4">
        <v>438</v>
      </c>
      <c r="B439" s="37">
        <v>36718</v>
      </c>
      <c r="C439" s="34" t="s">
        <v>210</v>
      </c>
      <c r="D439" s="34" t="s">
        <v>144</v>
      </c>
      <c r="E439" s="34" t="s">
        <v>16</v>
      </c>
      <c r="F439" s="34" t="s">
        <v>17</v>
      </c>
      <c r="G439" s="21"/>
      <c r="H439" s="21"/>
      <c r="I439" s="21" t="s">
        <v>13</v>
      </c>
      <c r="J439" s="21" t="s">
        <v>14</v>
      </c>
      <c r="M439" s="12"/>
    </row>
    <row r="440" spans="1:13" ht="18" customHeight="1">
      <c r="A440" s="4">
        <v>439</v>
      </c>
      <c r="B440" s="37">
        <v>36718</v>
      </c>
      <c r="C440" s="34" t="s">
        <v>131</v>
      </c>
      <c r="D440" s="34" t="s">
        <v>12</v>
      </c>
      <c r="E440" s="34" t="s">
        <v>213</v>
      </c>
      <c r="F440" s="34" t="s">
        <v>5</v>
      </c>
      <c r="G440" s="21"/>
      <c r="H440" s="21"/>
      <c r="I440" s="21" t="s">
        <v>32</v>
      </c>
      <c r="J440" s="21" t="s">
        <v>31</v>
      </c>
      <c r="M440" s="12"/>
    </row>
    <row r="441" spans="1:13" ht="18" customHeight="1">
      <c r="A441" s="4">
        <v>440</v>
      </c>
      <c r="B441" s="37">
        <v>36718</v>
      </c>
      <c r="C441" s="34" t="s">
        <v>50</v>
      </c>
      <c r="D441" s="36" t="s">
        <v>173</v>
      </c>
      <c r="E441" s="34" t="s">
        <v>182</v>
      </c>
      <c r="F441" s="34" t="s">
        <v>153</v>
      </c>
      <c r="G441" s="21"/>
      <c r="H441" s="21"/>
      <c r="I441" s="21" t="s">
        <v>228</v>
      </c>
      <c r="J441" s="21" t="s">
        <v>26</v>
      </c>
      <c r="M441" s="12"/>
    </row>
    <row r="442" spans="1:13" ht="18" customHeight="1">
      <c r="A442" s="4">
        <v>441</v>
      </c>
      <c r="B442" s="37">
        <v>36718</v>
      </c>
      <c r="C442" s="34" t="s">
        <v>163</v>
      </c>
      <c r="D442" s="34" t="s">
        <v>46</v>
      </c>
      <c r="E442" s="34" t="s">
        <v>218</v>
      </c>
      <c r="F442" s="34" t="s">
        <v>166</v>
      </c>
      <c r="G442" s="21"/>
      <c r="H442" s="21"/>
      <c r="I442" s="21" t="s">
        <v>37</v>
      </c>
      <c r="J442" s="21" t="s">
        <v>19</v>
      </c>
      <c r="M442" s="12"/>
    </row>
    <row r="443" spans="1:13" ht="18" customHeight="1">
      <c r="A443" s="4">
        <v>442</v>
      </c>
      <c r="B443" s="37">
        <v>36718</v>
      </c>
      <c r="C443" s="34" t="s">
        <v>22</v>
      </c>
      <c r="D443" s="34" t="s">
        <v>175</v>
      </c>
      <c r="E443" s="34" t="s">
        <v>72</v>
      </c>
      <c r="F443" s="34" t="s">
        <v>4</v>
      </c>
      <c r="G443" s="21"/>
      <c r="H443" s="21"/>
      <c r="I443" s="21" t="s">
        <v>20</v>
      </c>
      <c r="J443" s="21" t="s">
        <v>38</v>
      </c>
      <c r="M443" s="12"/>
    </row>
    <row r="444" spans="1:13" ht="18" customHeight="1">
      <c r="A444" s="4">
        <v>443</v>
      </c>
      <c r="B444" s="37">
        <v>36718</v>
      </c>
      <c r="C444" s="34" t="s">
        <v>214</v>
      </c>
      <c r="D444" s="34" t="s">
        <v>161</v>
      </c>
      <c r="E444" s="34" t="s">
        <v>23</v>
      </c>
      <c r="F444" s="34" t="s">
        <v>142</v>
      </c>
      <c r="G444" s="21"/>
      <c r="H444" s="21"/>
      <c r="I444" s="21" t="s">
        <v>227</v>
      </c>
      <c r="J444" s="21" t="s">
        <v>8</v>
      </c>
      <c r="M444" s="12"/>
    </row>
    <row r="445" spans="1:13" ht="18" customHeight="1">
      <c r="A445" s="4">
        <v>444</v>
      </c>
      <c r="B445" s="37">
        <v>36719</v>
      </c>
      <c r="C445" s="34" t="s">
        <v>166</v>
      </c>
      <c r="D445" s="34" t="s">
        <v>10</v>
      </c>
      <c r="E445" s="34" t="s">
        <v>46</v>
      </c>
      <c r="F445" s="34" t="s">
        <v>218</v>
      </c>
      <c r="G445" s="21"/>
      <c r="H445" s="21"/>
      <c r="I445" s="21" t="s">
        <v>37</v>
      </c>
      <c r="J445" s="21" t="s">
        <v>19</v>
      </c>
      <c r="M445" s="12"/>
    </row>
    <row r="446" spans="1:13" ht="18" customHeight="1">
      <c r="A446" s="4">
        <v>445</v>
      </c>
      <c r="B446" s="37">
        <v>36719</v>
      </c>
      <c r="C446" s="34" t="s">
        <v>4</v>
      </c>
      <c r="D446" s="34" t="s">
        <v>168</v>
      </c>
      <c r="E446" s="34" t="s">
        <v>175</v>
      </c>
      <c r="F446" s="34" t="s">
        <v>72</v>
      </c>
      <c r="G446" s="21"/>
      <c r="H446" s="21"/>
      <c r="I446" s="21" t="s">
        <v>20</v>
      </c>
      <c r="J446" s="21" t="s">
        <v>38</v>
      </c>
      <c r="M446" s="12"/>
    </row>
    <row r="447" spans="1:13" ht="18" customHeight="1">
      <c r="A447" s="4">
        <v>446</v>
      </c>
      <c r="B447" s="37">
        <v>36719</v>
      </c>
      <c r="C447" s="34" t="s">
        <v>153</v>
      </c>
      <c r="D447" s="34" t="s">
        <v>185</v>
      </c>
      <c r="E447" s="34" t="s">
        <v>173</v>
      </c>
      <c r="F447" s="34" t="s">
        <v>182</v>
      </c>
      <c r="G447" s="21"/>
      <c r="H447" s="21"/>
      <c r="I447" s="21" t="s">
        <v>228</v>
      </c>
      <c r="J447" s="21" t="s">
        <v>26</v>
      </c>
      <c r="M447" s="12"/>
    </row>
    <row r="448" spans="1:13" ht="18" customHeight="1">
      <c r="A448" s="4">
        <v>447</v>
      </c>
      <c r="B448" s="37">
        <v>36719</v>
      </c>
      <c r="C448" s="34" t="s">
        <v>213</v>
      </c>
      <c r="D448" s="34" t="s">
        <v>179</v>
      </c>
      <c r="E448" s="34" t="s">
        <v>148</v>
      </c>
      <c r="F448" s="34" t="s">
        <v>211</v>
      </c>
      <c r="G448" s="21"/>
      <c r="H448" s="21"/>
      <c r="I448" s="21" t="s">
        <v>32</v>
      </c>
      <c r="J448" s="21" t="s">
        <v>31</v>
      </c>
      <c r="M448" s="12"/>
    </row>
    <row r="449" spans="1:13" ht="18" customHeight="1">
      <c r="A449" s="4">
        <v>448</v>
      </c>
      <c r="B449" s="37">
        <v>36719</v>
      </c>
      <c r="C449" s="34" t="s">
        <v>183</v>
      </c>
      <c r="D449" s="34" t="s">
        <v>146</v>
      </c>
      <c r="E449" s="34" t="s">
        <v>142</v>
      </c>
      <c r="F449" s="34" t="s">
        <v>47</v>
      </c>
      <c r="G449" s="21"/>
      <c r="H449" s="21"/>
      <c r="I449" s="21" t="s">
        <v>227</v>
      </c>
      <c r="J449" s="21" t="s">
        <v>8</v>
      </c>
      <c r="M449" s="12"/>
    </row>
    <row r="450" spans="1:13" ht="18" customHeight="1">
      <c r="A450" s="4">
        <v>449</v>
      </c>
      <c r="B450" s="37">
        <v>36719</v>
      </c>
      <c r="C450" s="34" t="s">
        <v>17</v>
      </c>
      <c r="D450" s="34" t="s">
        <v>16</v>
      </c>
      <c r="E450" s="34" t="s">
        <v>144</v>
      </c>
      <c r="F450" s="34" t="s">
        <v>35</v>
      </c>
      <c r="G450" s="21"/>
      <c r="H450" s="21"/>
      <c r="I450" s="21" t="s">
        <v>13</v>
      </c>
      <c r="J450" s="21" t="s">
        <v>14</v>
      </c>
      <c r="M450" s="12"/>
    </row>
    <row r="451" spans="1:13" ht="18" customHeight="1">
      <c r="A451" s="4">
        <v>450</v>
      </c>
      <c r="B451" s="37">
        <v>36720</v>
      </c>
      <c r="C451" s="34" t="s">
        <v>148</v>
      </c>
      <c r="D451" s="34" t="s">
        <v>29</v>
      </c>
      <c r="E451" s="34" t="s">
        <v>12</v>
      </c>
      <c r="F451" s="34" t="s">
        <v>179</v>
      </c>
      <c r="G451" s="21"/>
      <c r="H451" s="21"/>
      <c r="I451" s="21" t="s">
        <v>32</v>
      </c>
      <c r="J451" s="21" t="s">
        <v>31</v>
      </c>
      <c r="M451" s="12"/>
    </row>
    <row r="452" spans="1:13" ht="18" customHeight="1">
      <c r="A452" s="4">
        <v>451</v>
      </c>
      <c r="B452" s="37">
        <v>36720</v>
      </c>
      <c r="C452" s="34" t="s">
        <v>182</v>
      </c>
      <c r="D452" s="34" t="s">
        <v>50</v>
      </c>
      <c r="E452" s="34" t="s">
        <v>185</v>
      </c>
      <c r="F452" s="34" t="s">
        <v>173</v>
      </c>
      <c r="G452" s="21"/>
      <c r="H452" s="21"/>
      <c r="I452" s="21" t="s">
        <v>228</v>
      </c>
      <c r="J452" s="21" t="s">
        <v>26</v>
      </c>
      <c r="M452" s="12"/>
    </row>
    <row r="453" spans="1:13" ht="18" customHeight="1">
      <c r="A453" s="4">
        <v>452</v>
      </c>
      <c r="B453" s="37">
        <v>36720</v>
      </c>
      <c r="C453" s="34" t="s">
        <v>72</v>
      </c>
      <c r="D453" s="34" t="s">
        <v>22</v>
      </c>
      <c r="E453" s="34" t="s">
        <v>168</v>
      </c>
      <c r="F453" s="34" t="s">
        <v>175</v>
      </c>
      <c r="G453" s="21"/>
      <c r="H453" s="21"/>
      <c r="I453" s="21" t="s">
        <v>20</v>
      </c>
      <c r="J453" s="21" t="s">
        <v>38</v>
      </c>
      <c r="M453" s="12"/>
    </row>
    <row r="454" spans="1:13" ht="18" customHeight="1">
      <c r="A454" s="4">
        <v>453</v>
      </c>
      <c r="B454" s="37">
        <v>36720</v>
      </c>
      <c r="C454" s="34" t="s">
        <v>35</v>
      </c>
      <c r="D454" s="34" t="s">
        <v>210</v>
      </c>
      <c r="E454" s="34" t="s">
        <v>16</v>
      </c>
      <c r="F454" s="34" t="s">
        <v>144</v>
      </c>
      <c r="G454" s="21"/>
      <c r="H454" s="21"/>
      <c r="I454" s="21" t="s">
        <v>13</v>
      </c>
      <c r="J454" s="21" t="s">
        <v>14</v>
      </c>
      <c r="M454" s="12"/>
    </row>
    <row r="455" spans="1:13" ht="18" customHeight="1">
      <c r="A455" s="4">
        <v>454</v>
      </c>
      <c r="B455" s="37">
        <v>36721</v>
      </c>
      <c r="C455" s="34" t="s">
        <v>179</v>
      </c>
      <c r="D455" s="34" t="s">
        <v>131</v>
      </c>
      <c r="E455" s="34" t="s">
        <v>29</v>
      </c>
      <c r="F455" s="34" t="s">
        <v>12</v>
      </c>
      <c r="G455" s="21"/>
      <c r="H455" s="21"/>
      <c r="I455" s="21" t="s">
        <v>8</v>
      </c>
      <c r="J455" s="21" t="s">
        <v>32</v>
      </c>
      <c r="M455" s="12"/>
    </row>
    <row r="456" spans="1:13" ht="18" customHeight="1">
      <c r="A456" s="4">
        <v>455</v>
      </c>
      <c r="B456" s="37">
        <v>36721</v>
      </c>
      <c r="C456" s="34" t="s">
        <v>173</v>
      </c>
      <c r="D456" s="34" t="s">
        <v>153</v>
      </c>
      <c r="E456" s="34" t="s">
        <v>50</v>
      </c>
      <c r="F456" s="34" t="s">
        <v>185</v>
      </c>
      <c r="G456" s="21"/>
      <c r="H456" s="21"/>
      <c r="I456" s="21" t="s">
        <v>228</v>
      </c>
      <c r="J456" s="21" t="s">
        <v>31</v>
      </c>
      <c r="M456" s="12"/>
    </row>
    <row r="457" spans="1:13" ht="18" customHeight="1">
      <c r="A457" s="4">
        <v>456</v>
      </c>
      <c r="B457" s="37">
        <v>36721</v>
      </c>
      <c r="C457" s="34" t="s">
        <v>175</v>
      </c>
      <c r="D457" s="34" t="s">
        <v>4</v>
      </c>
      <c r="E457" s="36" t="s">
        <v>49</v>
      </c>
      <c r="F457" s="34" t="s">
        <v>168</v>
      </c>
      <c r="G457" s="21"/>
      <c r="H457" s="21"/>
      <c r="I457" s="21" t="s">
        <v>37</v>
      </c>
      <c r="J457" s="21" t="s">
        <v>14</v>
      </c>
      <c r="M457" s="12"/>
    </row>
    <row r="458" spans="1:13" ht="18" customHeight="1">
      <c r="A458" s="4">
        <v>457</v>
      </c>
      <c r="B458" s="37">
        <v>36721</v>
      </c>
      <c r="C458" s="34" t="s">
        <v>144</v>
      </c>
      <c r="D458" s="34" t="s">
        <v>6</v>
      </c>
      <c r="E458" s="34" t="s">
        <v>210</v>
      </c>
      <c r="F458" s="34" t="s">
        <v>16</v>
      </c>
      <c r="G458" s="21"/>
      <c r="H458" s="21"/>
      <c r="I458" s="21" t="s">
        <v>38</v>
      </c>
      <c r="J458" s="21" t="s">
        <v>13</v>
      </c>
      <c r="M458" s="12"/>
    </row>
    <row r="459" spans="1:13" ht="18" customHeight="1">
      <c r="A459" s="4">
        <v>458</v>
      </c>
      <c r="B459" s="37">
        <v>36722</v>
      </c>
      <c r="C459" s="34" t="s">
        <v>168</v>
      </c>
      <c r="D459" s="34" t="s">
        <v>72</v>
      </c>
      <c r="E459" s="34" t="s">
        <v>4</v>
      </c>
      <c r="F459" s="34" t="s">
        <v>49</v>
      </c>
      <c r="G459" s="21"/>
      <c r="H459" s="21"/>
      <c r="I459" s="21" t="s">
        <v>37</v>
      </c>
      <c r="J459" s="21" t="s">
        <v>14</v>
      </c>
      <c r="M459" s="12"/>
    </row>
    <row r="460" spans="1:13" ht="18" customHeight="1">
      <c r="A460" s="4">
        <v>459</v>
      </c>
      <c r="B460" s="37">
        <v>36722</v>
      </c>
      <c r="C460" s="34" t="s">
        <v>46</v>
      </c>
      <c r="D460" s="34" t="s">
        <v>163</v>
      </c>
      <c r="E460" s="34" t="s">
        <v>10</v>
      </c>
      <c r="F460" s="34" t="s">
        <v>7</v>
      </c>
      <c r="G460" s="21"/>
      <c r="H460" s="21"/>
      <c r="I460" s="21" t="s">
        <v>19</v>
      </c>
      <c r="J460" s="21" t="s">
        <v>20</v>
      </c>
      <c r="M460" s="12"/>
    </row>
    <row r="461" spans="1:13" ht="18" customHeight="1">
      <c r="A461" s="4">
        <v>460</v>
      </c>
      <c r="B461" s="37">
        <v>36722</v>
      </c>
      <c r="C461" s="34" t="s">
        <v>185</v>
      </c>
      <c r="D461" s="34" t="s">
        <v>182</v>
      </c>
      <c r="E461" s="34" t="s">
        <v>153</v>
      </c>
      <c r="F461" s="34" t="s">
        <v>50</v>
      </c>
      <c r="G461" s="21"/>
      <c r="H461" s="21"/>
      <c r="I461" s="21" t="s">
        <v>228</v>
      </c>
      <c r="J461" s="21" t="s">
        <v>31</v>
      </c>
      <c r="M461" s="12"/>
    </row>
    <row r="462" spans="1:13" ht="18" customHeight="1">
      <c r="A462" s="4">
        <v>461</v>
      </c>
      <c r="B462" s="37">
        <v>36722</v>
      </c>
      <c r="C462" s="34" t="s">
        <v>142</v>
      </c>
      <c r="D462" s="34" t="s">
        <v>214</v>
      </c>
      <c r="E462" s="34" t="s">
        <v>183</v>
      </c>
      <c r="F462" s="34" t="s">
        <v>47</v>
      </c>
      <c r="G462" s="21"/>
      <c r="H462" s="21"/>
      <c r="I462" s="21" t="s">
        <v>227</v>
      </c>
      <c r="J462" s="21" t="s">
        <v>26</v>
      </c>
      <c r="M462" s="12"/>
    </row>
    <row r="463" spans="1:13" ht="18" customHeight="1">
      <c r="A463" s="4">
        <v>462</v>
      </c>
      <c r="B463" s="37">
        <v>36722</v>
      </c>
      <c r="C463" s="34" t="s">
        <v>16</v>
      </c>
      <c r="D463" s="34" t="s">
        <v>35</v>
      </c>
      <c r="E463" s="34" t="s">
        <v>6</v>
      </c>
      <c r="F463" s="34" t="s">
        <v>210</v>
      </c>
      <c r="G463" s="21"/>
      <c r="H463" s="21"/>
      <c r="I463" s="21" t="s">
        <v>38</v>
      </c>
      <c r="J463" s="21" t="s">
        <v>13</v>
      </c>
      <c r="M463" s="12"/>
    </row>
    <row r="464" spans="1:13" ht="18" customHeight="1">
      <c r="A464" s="4">
        <v>463</v>
      </c>
      <c r="B464" s="37">
        <v>36722</v>
      </c>
      <c r="C464" s="34" t="s">
        <v>12</v>
      </c>
      <c r="D464" s="34" t="s">
        <v>213</v>
      </c>
      <c r="E464" s="34" t="s">
        <v>131</v>
      </c>
      <c r="F464" s="34" t="s">
        <v>238</v>
      </c>
      <c r="G464" s="21"/>
      <c r="H464" s="21"/>
      <c r="I464" s="21" t="s">
        <v>8</v>
      </c>
      <c r="J464" s="21" t="s">
        <v>32</v>
      </c>
      <c r="M464" s="12"/>
    </row>
    <row r="465" spans="1:13" ht="18" customHeight="1">
      <c r="A465" s="4">
        <v>464</v>
      </c>
      <c r="B465" s="37">
        <v>36723</v>
      </c>
      <c r="C465" s="34" t="s">
        <v>7</v>
      </c>
      <c r="D465" s="34" t="s">
        <v>166</v>
      </c>
      <c r="E465" s="34" t="s">
        <v>163</v>
      </c>
      <c r="F465" s="34" t="s">
        <v>10</v>
      </c>
      <c r="G465" s="21"/>
      <c r="H465" s="21"/>
      <c r="I465" s="21" t="s">
        <v>19</v>
      </c>
      <c r="J465" s="21" t="s">
        <v>20</v>
      </c>
      <c r="M465" s="12"/>
    </row>
    <row r="466" spans="1:13" ht="18" customHeight="1">
      <c r="A466" s="4">
        <v>465</v>
      </c>
      <c r="B466" s="37">
        <v>36723</v>
      </c>
      <c r="C466" s="34" t="s">
        <v>211</v>
      </c>
      <c r="D466" s="34" t="s">
        <v>148</v>
      </c>
      <c r="E466" s="34" t="s">
        <v>179</v>
      </c>
      <c r="F466" s="34" t="s">
        <v>213</v>
      </c>
      <c r="G466" s="21"/>
      <c r="H466" s="21"/>
      <c r="I466" s="21" t="s">
        <v>8</v>
      </c>
      <c r="J466" s="21" t="s">
        <v>32</v>
      </c>
      <c r="M466" s="12"/>
    </row>
    <row r="467" spans="1:13" ht="18" customHeight="1">
      <c r="A467" s="4">
        <v>466</v>
      </c>
      <c r="B467" s="37">
        <v>36723</v>
      </c>
      <c r="C467" s="34" t="s">
        <v>49</v>
      </c>
      <c r="D467" s="34" t="s">
        <v>175</v>
      </c>
      <c r="E467" s="34" t="s">
        <v>72</v>
      </c>
      <c r="F467" s="34" t="s">
        <v>4</v>
      </c>
      <c r="G467" s="21"/>
      <c r="H467" s="21"/>
      <c r="I467" s="21" t="s">
        <v>37</v>
      </c>
      <c r="J467" s="21" t="s">
        <v>14</v>
      </c>
      <c r="M467" s="12"/>
    </row>
    <row r="468" spans="1:13" ht="18" customHeight="1">
      <c r="A468" s="4">
        <v>467</v>
      </c>
      <c r="B468" s="37">
        <v>36723</v>
      </c>
      <c r="C468" s="34" t="s">
        <v>210</v>
      </c>
      <c r="D468" s="34" t="s">
        <v>144</v>
      </c>
      <c r="E468" s="34" t="s">
        <v>35</v>
      </c>
      <c r="F468" s="34" t="s">
        <v>6</v>
      </c>
      <c r="G468" s="21"/>
      <c r="H468" s="21"/>
      <c r="I468" s="21" t="s">
        <v>38</v>
      </c>
      <c r="J468" s="21" t="s">
        <v>13</v>
      </c>
      <c r="M468" s="12"/>
    </row>
    <row r="469" spans="1:13" ht="18" customHeight="1">
      <c r="A469" s="4">
        <v>468</v>
      </c>
      <c r="B469" s="37">
        <v>36723</v>
      </c>
      <c r="C469" s="34" t="s">
        <v>23</v>
      </c>
      <c r="D469" s="34" t="s">
        <v>161</v>
      </c>
      <c r="E469" s="34" t="s">
        <v>47</v>
      </c>
      <c r="F469" s="34" t="s">
        <v>214</v>
      </c>
      <c r="G469" s="21"/>
      <c r="H469" s="21"/>
      <c r="I469" s="21" t="s">
        <v>227</v>
      </c>
      <c r="J469" s="21" t="s">
        <v>26</v>
      </c>
      <c r="M469" s="12"/>
    </row>
    <row r="470" spans="1:13" ht="18" customHeight="1">
      <c r="A470" s="4">
        <v>469</v>
      </c>
      <c r="B470" s="37">
        <v>36723</v>
      </c>
      <c r="C470" s="34" t="s">
        <v>50</v>
      </c>
      <c r="D470" s="34" t="s">
        <v>173</v>
      </c>
      <c r="E470" s="34" t="s">
        <v>182</v>
      </c>
      <c r="F470" s="34" t="s">
        <v>153</v>
      </c>
      <c r="G470" s="21"/>
      <c r="H470" s="21"/>
      <c r="I470" s="21" t="s">
        <v>228</v>
      </c>
      <c r="J470" s="21" t="s">
        <v>31</v>
      </c>
      <c r="M470" s="12"/>
    </row>
    <row r="471" spans="1:13" ht="18" customHeight="1">
      <c r="A471" s="4">
        <v>470</v>
      </c>
      <c r="B471" s="37">
        <v>36724</v>
      </c>
      <c r="C471" s="34" t="s">
        <v>29</v>
      </c>
      <c r="D471" s="34" t="s">
        <v>179</v>
      </c>
      <c r="E471" s="34" t="s">
        <v>238</v>
      </c>
      <c r="F471" s="34" t="s">
        <v>5</v>
      </c>
      <c r="G471" s="21"/>
      <c r="H471" s="21"/>
      <c r="I471" s="21" t="s">
        <v>8</v>
      </c>
      <c r="J471" s="21" t="s">
        <v>32</v>
      </c>
      <c r="M471" s="12"/>
    </row>
    <row r="472" spans="1:13" ht="18" customHeight="1">
      <c r="A472" s="4">
        <v>471</v>
      </c>
      <c r="B472" s="37">
        <v>36725</v>
      </c>
      <c r="C472" s="34" t="s">
        <v>4</v>
      </c>
      <c r="D472" s="34" t="s">
        <v>168</v>
      </c>
      <c r="E472" s="34" t="s">
        <v>175</v>
      </c>
      <c r="F472" s="34" t="s">
        <v>35</v>
      </c>
      <c r="G472" s="21"/>
      <c r="H472" s="21"/>
      <c r="I472" s="21" t="s">
        <v>13</v>
      </c>
      <c r="J472" s="21" t="s">
        <v>19</v>
      </c>
      <c r="M472" s="12"/>
    </row>
    <row r="473" spans="1:13" ht="18" customHeight="1">
      <c r="A473" s="4">
        <v>472</v>
      </c>
      <c r="B473" s="37">
        <v>36725</v>
      </c>
      <c r="C473" s="34" t="s">
        <v>72</v>
      </c>
      <c r="D473" s="34" t="s">
        <v>46</v>
      </c>
      <c r="E473" s="34" t="s">
        <v>16</v>
      </c>
      <c r="F473" s="34" t="s">
        <v>163</v>
      </c>
      <c r="G473" s="21"/>
      <c r="H473" s="21"/>
      <c r="I473" s="21" t="s">
        <v>38</v>
      </c>
      <c r="J473" s="21" t="s">
        <v>37</v>
      </c>
      <c r="M473" s="12"/>
    </row>
    <row r="474" spans="1:13" ht="18" customHeight="1">
      <c r="A474" s="4">
        <v>473</v>
      </c>
      <c r="B474" s="37">
        <v>36725</v>
      </c>
      <c r="C474" s="34" t="s">
        <v>6</v>
      </c>
      <c r="D474" s="34" t="s">
        <v>10</v>
      </c>
      <c r="E474" s="34" t="s">
        <v>166</v>
      </c>
      <c r="F474" s="34" t="s">
        <v>144</v>
      </c>
      <c r="G474" s="21"/>
      <c r="H474" s="21"/>
      <c r="I474" s="21" t="s">
        <v>14</v>
      </c>
      <c r="J474" s="21" t="s">
        <v>20</v>
      </c>
      <c r="M474" s="12"/>
    </row>
    <row r="475" spans="1:13" ht="18" customHeight="1">
      <c r="A475" s="4">
        <v>474</v>
      </c>
      <c r="B475" s="37">
        <v>36725</v>
      </c>
      <c r="C475" s="34" t="s">
        <v>131</v>
      </c>
      <c r="D475" s="34" t="s">
        <v>142</v>
      </c>
      <c r="E475" s="34" t="s">
        <v>29</v>
      </c>
      <c r="F475" s="34" t="s">
        <v>148</v>
      </c>
      <c r="G475" s="21"/>
      <c r="H475" s="21"/>
      <c r="I475" s="21" t="s">
        <v>31</v>
      </c>
      <c r="J475" s="21" t="s">
        <v>227</v>
      </c>
      <c r="M475" s="12"/>
    </row>
    <row r="476" spans="1:13" ht="18" customHeight="1">
      <c r="A476" s="4">
        <v>475</v>
      </c>
      <c r="B476" s="37">
        <v>36726</v>
      </c>
      <c r="C476" s="34" t="s">
        <v>35</v>
      </c>
      <c r="D476" s="34" t="s">
        <v>244</v>
      </c>
      <c r="E476" s="34" t="s">
        <v>168</v>
      </c>
      <c r="F476" s="34" t="s">
        <v>175</v>
      </c>
      <c r="G476" s="21"/>
      <c r="H476" s="21"/>
      <c r="I476" s="21" t="s">
        <v>13</v>
      </c>
      <c r="J476" s="21" t="s">
        <v>19</v>
      </c>
      <c r="M476" s="12"/>
    </row>
    <row r="477" spans="1:13" ht="18" customHeight="1">
      <c r="A477" s="4">
        <v>476</v>
      </c>
      <c r="B477" s="37">
        <v>36726</v>
      </c>
      <c r="C477" s="34" t="s">
        <v>47</v>
      </c>
      <c r="D477" s="34" t="s">
        <v>214</v>
      </c>
      <c r="E477" s="34" t="s">
        <v>142</v>
      </c>
      <c r="F477" s="34" t="s">
        <v>161</v>
      </c>
      <c r="G477" s="21"/>
      <c r="H477" s="21"/>
      <c r="I477" s="21" t="s">
        <v>31</v>
      </c>
      <c r="J477" s="21" t="s">
        <v>227</v>
      </c>
      <c r="M477" s="12"/>
    </row>
    <row r="478" spans="1:13" ht="18" customHeight="1">
      <c r="A478" s="4">
        <v>477</v>
      </c>
      <c r="B478" s="37">
        <v>36726</v>
      </c>
      <c r="C478" s="34" t="s">
        <v>10</v>
      </c>
      <c r="D478" s="34" t="s">
        <v>144</v>
      </c>
      <c r="E478" s="34" t="s">
        <v>49</v>
      </c>
      <c r="F478" s="34" t="s">
        <v>166</v>
      </c>
      <c r="G478" s="21"/>
      <c r="H478" s="21"/>
      <c r="I478" s="21" t="s">
        <v>14</v>
      </c>
      <c r="J478" s="21" t="s">
        <v>20</v>
      </c>
      <c r="M478" s="12"/>
    </row>
    <row r="479" spans="1:13" ht="18" customHeight="1">
      <c r="A479" s="4">
        <v>478</v>
      </c>
      <c r="B479" s="37">
        <v>36726</v>
      </c>
      <c r="C479" s="34" t="s">
        <v>238</v>
      </c>
      <c r="D479" s="34" t="s">
        <v>211</v>
      </c>
      <c r="E479" s="34" t="s">
        <v>179</v>
      </c>
      <c r="F479" s="34" t="s">
        <v>12</v>
      </c>
      <c r="G479" s="21"/>
      <c r="H479" s="21"/>
      <c r="I479" s="21" t="s">
        <v>8</v>
      </c>
      <c r="J479" s="21" t="s">
        <v>228</v>
      </c>
      <c r="M479" s="12"/>
    </row>
    <row r="480" spans="1:13" ht="18" customHeight="1">
      <c r="A480" s="4">
        <v>479</v>
      </c>
      <c r="B480" s="37">
        <v>36726</v>
      </c>
      <c r="C480" s="34" t="s">
        <v>163</v>
      </c>
      <c r="D480" s="34" t="s">
        <v>218</v>
      </c>
      <c r="E480" s="34" t="s">
        <v>46</v>
      </c>
      <c r="F480" s="34" t="s">
        <v>16</v>
      </c>
      <c r="G480" s="21"/>
      <c r="H480" s="21"/>
      <c r="I480" s="21" t="s">
        <v>38</v>
      </c>
      <c r="J480" s="21" t="s">
        <v>37</v>
      </c>
      <c r="M480" s="12"/>
    </row>
    <row r="481" spans="1:13" ht="18" customHeight="1">
      <c r="A481" s="4">
        <v>480</v>
      </c>
      <c r="B481" s="37">
        <v>36726</v>
      </c>
      <c r="C481" s="34" t="s">
        <v>146</v>
      </c>
      <c r="D481" s="34" t="s">
        <v>29</v>
      </c>
      <c r="E481" s="36" t="s">
        <v>148</v>
      </c>
      <c r="F481" s="34" t="s">
        <v>213</v>
      </c>
      <c r="G481" s="21"/>
      <c r="H481" s="21"/>
      <c r="I481" s="21" t="s">
        <v>32</v>
      </c>
      <c r="J481" s="21" t="s">
        <v>26</v>
      </c>
      <c r="M481" s="12"/>
    </row>
    <row r="482" spans="1:13" ht="18" customHeight="1">
      <c r="A482" s="4">
        <v>481</v>
      </c>
      <c r="B482" s="37">
        <v>36727</v>
      </c>
      <c r="C482" s="34" t="s">
        <v>166</v>
      </c>
      <c r="D482" s="34" t="s">
        <v>6</v>
      </c>
      <c r="E482" s="34" t="s">
        <v>144</v>
      </c>
      <c r="F482" s="34" t="s">
        <v>49</v>
      </c>
      <c r="G482" s="21"/>
      <c r="H482" s="21"/>
      <c r="I482" s="21" t="s">
        <v>14</v>
      </c>
      <c r="J482" s="21" t="s">
        <v>20</v>
      </c>
      <c r="M482" s="12"/>
    </row>
    <row r="483" spans="1:13" ht="18" customHeight="1">
      <c r="A483" s="4">
        <v>482</v>
      </c>
      <c r="B483" s="37">
        <v>36727</v>
      </c>
      <c r="C483" s="34" t="s">
        <v>213</v>
      </c>
      <c r="D483" s="34" t="s">
        <v>148</v>
      </c>
      <c r="E483" s="34" t="s">
        <v>131</v>
      </c>
      <c r="F483" s="34" t="s">
        <v>29</v>
      </c>
      <c r="G483" s="21"/>
      <c r="H483" s="21"/>
      <c r="I483" s="21" t="s">
        <v>32</v>
      </c>
      <c r="J483" s="21" t="s">
        <v>26</v>
      </c>
      <c r="M483" s="12"/>
    </row>
    <row r="484" spans="1:13" ht="18" customHeight="1">
      <c r="A484" s="4">
        <v>483</v>
      </c>
      <c r="B484" s="37">
        <v>36727</v>
      </c>
      <c r="C484" s="34" t="s">
        <v>175</v>
      </c>
      <c r="D484" s="34" t="s">
        <v>4</v>
      </c>
      <c r="E484" s="34" t="s">
        <v>244</v>
      </c>
      <c r="F484" s="34" t="s">
        <v>168</v>
      </c>
      <c r="G484" s="21"/>
      <c r="H484" s="21"/>
      <c r="I484" s="21" t="s">
        <v>13</v>
      </c>
      <c r="J484" s="21" t="s">
        <v>19</v>
      </c>
      <c r="M484" s="12"/>
    </row>
    <row r="485" spans="1:13" ht="18" customHeight="1">
      <c r="A485" s="4">
        <v>484</v>
      </c>
      <c r="B485" s="37">
        <v>36727</v>
      </c>
      <c r="C485" s="34" t="s">
        <v>183</v>
      </c>
      <c r="D485" s="34" t="s">
        <v>161</v>
      </c>
      <c r="E485" s="34" t="s">
        <v>214</v>
      </c>
      <c r="F485" s="34" t="s">
        <v>142</v>
      </c>
      <c r="G485" s="21"/>
      <c r="H485" s="21"/>
      <c r="I485" s="21" t="s">
        <v>31</v>
      </c>
      <c r="J485" s="21" t="s">
        <v>227</v>
      </c>
      <c r="M485" s="12"/>
    </row>
    <row r="486" spans="1:13" ht="18" customHeight="1">
      <c r="A486" s="4">
        <v>485</v>
      </c>
      <c r="B486" s="37">
        <v>36727</v>
      </c>
      <c r="C486" s="34" t="s">
        <v>16</v>
      </c>
      <c r="D486" s="34" t="s">
        <v>72</v>
      </c>
      <c r="E486" s="34" t="s">
        <v>218</v>
      </c>
      <c r="F486" s="34" t="s">
        <v>46</v>
      </c>
      <c r="G486" s="21"/>
      <c r="H486" s="21"/>
      <c r="I486" s="21" t="s">
        <v>38</v>
      </c>
      <c r="J486" s="21" t="s">
        <v>37</v>
      </c>
      <c r="M486" s="12"/>
    </row>
    <row r="487" spans="1:13" ht="18" customHeight="1">
      <c r="A487" s="4">
        <v>486</v>
      </c>
      <c r="B487" s="37">
        <v>36727</v>
      </c>
      <c r="C487" s="34" t="s">
        <v>12</v>
      </c>
      <c r="D487" s="34" t="s">
        <v>179</v>
      </c>
      <c r="E487" s="34" t="s">
        <v>5</v>
      </c>
      <c r="F487" s="34" t="s">
        <v>211</v>
      </c>
      <c r="G487" s="21"/>
      <c r="H487" s="21"/>
      <c r="I487" s="21" t="s">
        <v>8</v>
      </c>
      <c r="J487" s="21" t="s">
        <v>228</v>
      </c>
      <c r="M487" s="12"/>
    </row>
    <row r="488" spans="1:13" ht="18" customHeight="1">
      <c r="A488" s="4">
        <v>487</v>
      </c>
      <c r="B488" s="37">
        <v>36729</v>
      </c>
      <c r="C488" s="34" t="s">
        <v>148</v>
      </c>
      <c r="D488" s="34" t="s">
        <v>35</v>
      </c>
      <c r="E488" s="34" t="s">
        <v>142</v>
      </c>
      <c r="F488" s="34" t="s">
        <v>10</v>
      </c>
      <c r="G488" s="21" t="s">
        <v>146</v>
      </c>
      <c r="H488" s="21" t="s">
        <v>175</v>
      </c>
      <c r="I488" s="21" t="s">
        <v>134</v>
      </c>
      <c r="J488" s="21" t="s">
        <v>133</v>
      </c>
      <c r="M488" s="12"/>
    </row>
    <row r="489" spans="1:13" ht="18" customHeight="1">
      <c r="A489" s="4">
        <v>488</v>
      </c>
      <c r="B489" s="37">
        <v>36730</v>
      </c>
      <c r="C489" s="34" t="s">
        <v>10</v>
      </c>
      <c r="D489" s="34" t="s">
        <v>142</v>
      </c>
      <c r="E489" s="34" t="s">
        <v>175</v>
      </c>
      <c r="F489" s="34" t="s">
        <v>146</v>
      </c>
      <c r="G489" s="21" t="s">
        <v>35</v>
      </c>
      <c r="H489" s="21" t="s">
        <v>148</v>
      </c>
      <c r="I489" s="21" t="s">
        <v>133</v>
      </c>
      <c r="J489" s="21" t="s">
        <v>134</v>
      </c>
      <c r="M489" s="12"/>
    </row>
    <row r="490" spans="1:13" ht="18" customHeight="1">
      <c r="A490" s="4">
        <v>489</v>
      </c>
      <c r="B490" s="37">
        <v>36733</v>
      </c>
      <c r="C490" s="34" t="s">
        <v>146</v>
      </c>
      <c r="D490" s="34" t="s">
        <v>175</v>
      </c>
      <c r="E490" s="34" t="s">
        <v>148</v>
      </c>
      <c r="F490" s="34" t="s">
        <v>35</v>
      </c>
      <c r="G490" s="21" t="s">
        <v>142</v>
      </c>
      <c r="H490" s="21" t="s">
        <v>10</v>
      </c>
      <c r="I490" s="21" t="s">
        <v>133</v>
      </c>
      <c r="J490" s="21" t="s">
        <v>134</v>
      </c>
      <c r="M490" s="12"/>
    </row>
    <row r="491" spans="1:13" ht="18" customHeight="1">
      <c r="A491" s="4">
        <v>490</v>
      </c>
      <c r="B491" s="37">
        <v>36735</v>
      </c>
      <c r="C491" s="34" t="s">
        <v>161</v>
      </c>
      <c r="D491" s="34" t="s">
        <v>182</v>
      </c>
      <c r="E491" s="34" t="s">
        <v>173</v>
      </c>
      <c r="F491" s="34" t="s">
        <v>214</v>
      </c>
      <c r="G491" s="21"/>
      <c r="H491" s="21"/>
      <c r="I491" s="21" t="s">
        <v>26</v>
      </c>
      <c r="J491" s="21" t="s">
        <v>228</v>
      </c>
      <c r="M491" s="12"/>
    </row>
    <row r="492" spans="1:13" ht="18" customHeight="1">
      <c r="A492" s="4">
        <v>491</v>
      </c>
      <c r="B492" s="37">
        <v>36735</v>
      </c>
      <c r="C492" s="34" t="s">
        <v>72</v>
      </c>
      <c r="D492" s="36" t="s">
        <v>46</v>
      </c>
      <c r="E492" s="34" t="s">
        <v>163</v>
      </c>
      <c r="F492" s="34" t="s">
        <v>218</v>
      </c>
      <c r="G492" s="21"/>
      <c r="H492" s="21"/>
      <c r="I492" s="21" t="s">
        <v>38</v>
      </c>
      <c r="J492" s="21" t="s">
        <v>19</v>
      </c>
      <c r="M492" s="12"/>
    </row>
    <row r="493" spans="1:13" ht="18" customHeight="1">
      <c r="A493" s="4">
        <v>492</v>
      </c>
      <c r="B493" s="37">
        <v>36735</v>
      </c>
      <c r="C493" s="34" t="s">
        <v>153</v>
      </c>
      <c r="D493" s="34" t="s">
        <v>185</v>
      </c>
      <c r="E493" s="34" t="s">
        <v>23</v>
      </c>
      <c r="F493" s="34" t="s">
        <v>47</v>
      </c>
      <c r="G493" s="21"/>
      <c r="H493" s="21"/>
      <c r="I493" s="21" t="s">
        <v>227</v>
      </c>
      <c r="J493" s="21" t="s">
        <v>32</v>
      </c>
      <c r="M493" s="12"/>
    </row>
    <row r="494" spans="1:13" ht="18" customHeight="1">
      <c r="A494" s="4">
        <v>493</v>
      </c>
      <c r="B494" s="37">
        <v>36735</v>
      </c>
      <c r="C494" s="34" t="s">
        <v>175</v>
      </c>
      <c r="D494" s="34" t="s">
        <v>49</v>
      </c>
      <c r="E494" s="34" t="s">
        <v>35</v>
      </c>
      <c r="F494" s="34" t="s">
        <v>144</v>
      </c>
      <c r="G494" s="21"/>
      <c r="H494" s="21"/>
      <c r="I494" s="21" t="s">
        <v>20</v>
      </c>
      <c r="J494" s="21" t="s">
        <v>37</v>
      </c>
      <c r="M494" s="12"/>
    </row>
    <row r="495" spans="1:13" ht="18" customHeight="1">
      <c r="A495" s="4">
        <v>494</v>
      </c>
      <c r="B495" s="37">
        <v>36735</v>
      </c>
      <c r="C495" s="34" t="s">
        <v>210</v>
      </c>
      <c r="D495" s="34" t="s">
        <v>10</v>
      </c>
      <c r="E495" s="34" t="s">
        <v>17</v>
      </c>
      <c r="F495" s="34" t="s">
        <v>168</v>
      </c>
      <c r="G495" s="21"/>
      <c r="H495" s="21"/>
      <c r="I495" s="21" t="s">
        <v>14</v>
      </c>
      <c r="J495" s="21" t="s">
        <v>13</v>
      </c>
      <c r="M495" s="12"/>
    </row>
    <row r="496" spans="1:13" ht="18" customHeight="1">
      <c r="A496" s="4">
        <v>495</v>
      </c>
      <c r="B496" s="37">
        <v>36736</v>
      </c>
      <c r="C496" s="34" t="s">
        <v>168</v>
      </c>
      <c r="D496" s="34" t="s">
        <v>6</v>
      </c>
      <c r="E496" s="34" t="s">
        <v>10</v>
      </c>
      <c r="F496" s="34" t="s">
        <v>17</v>
      </c>
      <c r="G496" s="21"/>
      <c r="H496" s="21"/>
      <c r="I496" s="21" t="s">
        <v>14</v>
      </c>
      <c r="J496" s="21" t="s">
        <v>13</v>
      </c>
      <c r="M496" s="12"/>
    </row>
    <row r="497" spans="1:13" ht="18" customHeight="1">
      <c r="A497" s="4">
        <v>496</v>
      </c>
      <c r="B497" s="37">
        <v>36736</v>
      </c>
      <c r="C497" s="34" t="s">
        <v>23</v>
      </c>
      <c r="D497" s="34" t="s">
        <v>146</v>
      </c>
      <c r="E497" s="34" t="s">
        <v>47</v>
      </c>
      <c r="F497" s="34" t="s">
        <v>183</v>
      </c>
      <c r="G497" s="21"/>
      <c r="H497" s="21"/>
      <c r="I497" s="21" t="s">
        <v>227</v>
      </c>
      <c r="J497" s="21" t="s">
        <v>32</v>
      </c>
      <c r="M497" s="12"/>
    </row>
    <row r="498" spans="1:13" ht="18" customHeight="1">
      <c r="A498" s="4">
        <v>497</v>
      </c>
      <c r="B498" s="37">
        <v>36736</v>
      </c>
      <c r="C498" s="34" t="s">
        <v>218</v>
      </c>
      <c r="D498" s="34" t="s">
        <v>16</v>
      </c>
      <c r="E498" s="34" t="s">
        <v>46</v>
      </c>
      <c r="F498" s="34" t="s">
        <v>163</v>
      </c>
      <c r="G498" s="21"/>
      <c r="H498" s="21"/>
      <c r="I498" s="21" t="s">
        <v>38</v>
      </c>
      <c r="J498" s="21" t="s">
        <v>19</v>
      </c>
      <c r="M498" s="12"/>
    </row>
    <row r="499" spans="1:13" ht="18" customHeight="1">
      <c r="A499" s="4">
        <v>498</v>
      </c>
      <c r="B499" s="37">
        <v>36736</v>
      </c>
      <c r="C499" s="34" t="s">
        <v>144</v>
      </c>
      <c r="D499" s="34" t="s">
        <v>4</v>
      </c>
      <c r="E499" s="34" t="s">
        <v>49</v>
      </c>
      <c r="F499" s="34" t="s">
        <v>35</v>
      </c>
      <c r="G499" s="21"/>
      <c r="H499" s="21"/>
      <c r="I499" s="21" t="s">
        <v>20</v>
      </c>
      <c r="J499" s="21" t="s">
        <v>37</v>
      </c>
      <c r="M499" s="12"/>
    </row>
    <row r="500" spans="1:13" ht="18" customHeight="1">
      <c r="A500" s="4">
        <v>499</v>
      </c>
      <c r="B500" s="37">
        <v>36736</v>
      </c>
      <c r="C500" s="34" t="s">
        <v>214</v>
      </c>
      <c r="D500" s="34" t="s">
        <v>142</v>
      </c>
      <c r="E500" s="34" t="s">
        <v>182</v>
      </c>
      <c r="F500" s="34" t="s">
        <v>173</v>
      </c>
      <c r="G500" s="21"/>
      <c r="H500" s="21"/>
      <c r="I500" s="21" t="s">
        <v>26</v>
      </c>
      <c r="J500" s="21" t="s">
        <v>228</v>
      </c>
      <c r="M500" s="12"/>
    </row>
    <row r="501" spans="1:13" ht="18" customHeight="1">
      <c r="A501" s="4">
        <v>500</v>
      </c>
      <c r="B501" s="37">
        <v>36736</v>
      </c>
      <c r="C501" s="34" t="s">
        <v>12</v>
      </c>
      <c r="D501" s="34" t="s">
        <v>148</v>
      </c>
      <c r="E501" s="34" t="s">
        <v>179</v>
      </c>
      <c r="F501" s="34" t="s">
        <v>238</v>
      </c>
      <c r="G501" s="21"/>
      <c r="H501" s="21"/>
      <c r="I501" s="21" t="s">
        <v>31</v>
      </c>
      <c r="J501" s="21" t="s">
        <v>8</v>
      </c>
      <c r="M501" s="12"/>
    </row>
    <row r="502" spans="1:13" ht="18" customHeight="1">
      <c r="A502" s="4">
        <v>501</v>
      </c>
      <c r="B502" s="37">
        <v>36737</v>
      </c>
      <c r="C502" s="34" t="s">
        <v>35</v>
      </c>
      <c r="D502" s="34" t="s">
        <v>175</v>
      </c>
      <c r="E502" s="34" t="s">
        <v>4</v>
      </c>
      <c r="F502" s="34" t="s">
        <v>49</v>
      </c>
      <c r="G502" s="21"/>
      <c r="H502" s="21"/>
      <c r="I502" s="21" t="s">
        <v>20</v>
      </c>
      <c r="J502" s="21" t="s">
        <v>37</v>
      </c>
      <c r="M502" s="12"/>
    </row>
    <row r="503" spans="1:13" ht="18" customHeight="1">
      <c r="A503" s="4">
        <v>502</v>
      </c>
      <c r="B503" s="37">
        <v>36737</v>
      </c>
      <c r="C503" s="34" t="s">
        <v>173</v>
      </c>
      <c r="D503" s="34" t="s">
        <v>161</v>
      </c>
      <c r="E503" s="34" t="s">
        <v>142</v>
      </c>
      <c r="F503" s="34" t="s">
        <v>182</v>
      </c>
      <c r="G503" s="21"/>
      <c r="H503" s="21"/>
      <c r="I503" s="21" t="s">
        <v>26</v>
      </c>
      <c r="J503" s="21" t="s">
        <v>228</v>
      </c>
      <c r="M503" s="12"/>
    </row>
    <row r="504" spans="1:13" ht="18" customHeight="1">
      <c r="A504" s="4">
        <v>503</v>
      </c>
      <c r="B504" s="37">
        <v>36737</v>
      </c>
      <c r="C504" s="34" t="s">
        <v>29</v>
      </c>
      <c r="D504" s="34" t="s">
        <v>179</v>
      </c>
      <c r="E504" s="34" t="s">
        <v>238</v>
      </c>
      <c r="F504" s="34" t="s">
        <v>148</v>
      </c>
      <c r="G504" s="21"/>
      <c r="H504" s="21"/>
      <c r="I504" s="21" t="s">
        <v>31</v>
      </c>
      <c r="J504" s="21" t="s">
        <v>8</v>
      </c>
      <c r="M504" s="12"/>
    </row>
    <row r="505" spans="1:13" ht="18" customHeight="1">
      <c r="A505" s="4">
        <v>504</v>
      </c>
      <c r="B505" s="37">
        <v>36737</v>
      </c>
      <c r="C505" s="34" t="s">
        <v>185</v>
      </c>
      <c r="D505" s="34" t="s">
        <v>183</v>
      </c>
      <c r="E505" s="34" t="s">
        <v>146</v>
      </c>
      <c r="F505" s="34" t="s">
        <v>153</v>
      </c>
      <c r="G505" s="21"/>
      <c r="H505" s="21"/>
      <c r="I505" s="21" t="s">
        <v>227</v>
      </c>
      <c r="J505" s="21" t="s">
        <v>32</v>
      </c>
      <c r="M505" s="12"/>
    </row>
    <row r="506" spans="1:13" ht="18" customHeight="1">
      <c r="A506" s="4">
        <v>505</v>
      </c>
      <c r="B506" s="37">
        <v>36737</v>
      </c>
      <c r="C506" s="34" t="s">
        <v>17</v>
      </c>
      <c r="D506" s="34" t="s">
        <v>210</v>
      </c>
      <c r="E506" s="34" t="s">
        <v>6</v>
      </c>
      <c r="F506" s="34" t="s">
        <v>10</v>
      </c>
      <c r="G506" s="21"/>
      <c r="H506" s="21"/>
      <c r="I506" s="21" t="s">
        <v>14</v>
      </c>
      <c r="J506" s="21" t="s">
        <v>13</v>
      </c>
      <c r="M506" s="12"/>
    </row>
    <row r="507" spans="1:13" ht="18" customHeight="1">
      <c r="A507" s="4">
        <v>506</v>
      </c>
      <c r="B507" s="37">
        <v>36737</v>
      </c>
      <c r="C507" s="34" t="s">
        <v>163</v>
      </c>
      <c r="D507" s="34" t="s">
        <v>72</v>
      </c>
      <c r="E507" s="34" t="s">
        <v>16</v>
      </c>
      <c r="F507" s="34" t="s">
        <v>46</v>
      </c>
      <c r="G507" s="21"/>
      <c r="H507" s="21"/>
      <c r="I507" s="21" t="s">
        <v>38</v>
      </c>
      <c r="J507" s="21" t="s">
        <v>19</v>
      </c>
      <c r="M507" s="12"/>
    </row>
    <row r="508" spans="1:13" ht="18" customHeight="1">
      <c r="A508" s="4">
        <v>507</v>
      </c>
      <c r="B508" s="37">
        <v>36738</v>
      </c>
      <c r="C508" s="34" t="s">
        <v>142</v>
      </c>
      <c r="D508" s="34" t="s">
        <v>214</v>
      </c>
      <c r="E508" s="34" t="s">
        <v>183</v>
      </c>
      <c r="F508" s="34" t="s">
        <v>44</v>
      </c>
      <c r="G508" s="21"/>
      <c r="H508" s="21"/>
      <c r="I508" s="21" t="s">
        <v>26</v>
      </c>
      <c r="J508" s="21" t="s">
        <v>228</v>
      </c>
      <c r="M508" s="12"/>
    </row>
    <row r="509" spans="1:13" ht="18" customHeight="1">
      <c r="A509" s="4">
        <v>508</v>
      </c>
      <c r="B509" s="37">
        <v>36739</v>
      </c>
      <c r="C509" s="34" t="s">
        <v>182</v>
      </c>
      <c r="D509" s="34" t="s">
        <v>29</v>
      </c>
      <c r="E509" s="34" t="s">
        <v>12</v>
      </c>
      <c r="F509" s="34" t="s">
        <v>179</v>
      </c>
      <c r="G509" s="21"/>
      <c r="H509" s="21"/>
      <c r="I509" s="21" t="s">
        <v>32</v>
      </c>
      <c r="J509" s="21" t="s">
        <v>31</v>
      </c>
      <c r="M509" s="12"/>
    </row>
    <row r="510" spans="1:13" ht="18" customHeight="1">
      <c r="A510" s="4">
        <v>509</v>
      </c>
      <c r="B510" s="37">
        <v>36739</v>
      </c>
      <c r="C510" s="34" t="s">
        <v>47</v>
      </c>
      <c r="D510" s="34" t="s">
        <v>173</v>
      </c>
      <c r="E510" s="34" t="s">
        <v>153</v>
      </c>
      <c r="F510" s="34" t="s">
        <v>185</v>
      </c>
      <c r="G510" s="21"/>
      <c r="H510" s="21"/>
      <c r="I510" s="21" t="s">
        <v>228</v>
      </c>
      <c r="J510" s="21" t="s">
        <v>227</v>
      </c>
      <c r="M510" s="12"/>
    </row>
    <row r="511" spans="1:13" ht="18" customHeight="1">
      <c r="A511" s="4">
        <v>510</v>
      </c>
      <c r="B511" s="37">
        <v>36739</v>
      </c>
      <c r="C511" s="34" t="s">
        <v>49</v>
      </c>
      <c r="D511" s="34" t="s">
        <v>144</v>
      </c>
      <c r="E511" s="34" t="s">
        <v>175</v>
      </c>
      <c r="F511" s="34" t="s">
        <v>4</v>
      </c>
      <c r="G511" s="21"/>
      <c r="H511" s="21"/>
      <c r="I511" s="21" t="s">
        <v>19</v>
      </c>
      <c r="J511" s="21" t="s">
        <v>14</v>
      </c>
      <c r="M511" s="12"/>
    </row>
    <row r="512" spans="1:13" ht="18" customHeight="1">
      <c r="A512" s="4">
        <v>511</v>
      </c>
      <c r="B512" s="37">
        <v>36739</v>
      </c>
      <c r="C512" s="34" t="s">
        <v>10</v>
      </c>
      <c r="D512" s="34" t="s">
        <v>168</v>
      </c>
      <c r="E512" s="34" t="s">
        <v>210</v>
      </c>
      <c r="F512" s="34" t="s">
        <v>6</v>
      </c>
      <c r="G512" s="21"/>
      <c r="H512" s="21"/>
      <c r="I512" s="21" t="s">
        <v>38</v>
      </c>
      <c r="J512" s="21" t="s">
        <v>20</v>
      </c>
      <c r="M512" s="12"/>
    </row>
    <row r="513" spans="1:13" ht="18" customHeight="1">
      <c r="A513" s="4">
        <v>512</v>
      </c>
      <c r="B513" s="37">
        <v>36739</v>
      </c>
      <c r="C513" s="34" t="s">
        <v>46</v>
      </c>
      <c r="D513" s="34" t="s">
        <v>166</v>
      </c>
      <c r="E513" s="34" t="s">
        <v>72</v>
      </c>
      <c r="F513" s="34" t="s">
        <v>16</v>
      </c>
      <c r="G513" s="21"/>
      <c r="H513" s="21"/>
      <c r="I513" s="21" t="s">
        <v>13</v>
      </c>
      <c r="J513" s="21" t="s">
        <v>37</v>
      </c>
      <c r="M513" s="12"/>
    </row>
    <row r="514" spans="1:13" ht="18" customHeight="1">
      <c r="A514" s="4">
        <v>513</v>
      </c>
      <c r="B514" s="37">
        <v>36739</v>
      </c>
      <c r="C514" s="34" t="s">
        <v>131</v>
      </c>
      <c r="D514" s="34" t="s">
        <v>213</v>
      </c>
      <c r="E514" s="34" t="s">
        <v>148</v>
      </c>
      <c r="F514" s="34" t="s">
        <v>211</v>
      </c>
      <c r="G514" s="21"/>
      <c r="H514" s="21"/>
      <c r="I514" s="21" t="s">
        <v>8</v>
      </c>
      <c r="J514" s="21" t="s">
        <v>26</v>
      </c>
      <c r="M514" s="12"/>
    </row>
    <row r="515" spans="1:13" ht="18" customHeight="1">
      <c r="A515" s="4">
        <v>514</v>
      </c>
      <c r="B515" s="37">
        <v>36740</v>
      </c>
      <c r="C515" s="34" t="s">
        <v>148</v>
      </c>
      <c r="D515" s="34" t="s">
        <v>238</v>
      </c>
      <c r="E515" s="34" t="s">
        <v>211</v>
      </c>
      <c r="F515" s="34" t="s">
        <v>213</v>
      </c>
      <c r="G515" s="21"/>
      <c r="H515" s="21"/>
      <c r="I515" s="21" t="s">
        <v>8</v>
      </c>
      <c r="J515" s="21" t="s">
        <v>26</v>
      </c>
      <c r="M515" s="12"/>
    </row>
    <row r="516" spans="1:13" ht="18" customHeight="1">
      <c r="A516" s="4">
        <v>515</v>
      </c>
      <c r="B516" s="37">
        <v>36740</v>
      </c>
      <c r="C516" s="34" t="s">
        <v>4</v>
      </c>
      <c r="D516" s="34" t="s">
        <v>22</v>
      </c>
      <c r="E516" s="34" t="s">
        <v>144</v>
      </c>
      <c r="F516" s="34" t="s">
        <v>175</v>
      </c>
      <c r="G516" s="21"/>
      <c r="H516" s="21"/>
      <c r="I516" s="21" t="s">
        <v>19</v>
      </c>
      <c r="J516" s="21" t="s">
        <v>14</v>
      </c>
      <c r="M516" s="12"/>
    </row>
    <row r="517" spans="1:13" ht="18" customHeight="1">
      <c r="A517" s="4">
        <v>516</v>
      </c>
      <c r="B517" s="37">
        <v>36740</v>
      </c>
      <c r="C517" s="36" t="s">
        <v>179</v>
      </c>
      <c r="D517" s="34" t="s">
        <v>12</v>
      </c>
      <c r="E517" s="34" t="s">
        <v>186</v>
      </c>
      <c r="F517" s="34" t="s">
        <v>29</v>
      </c>
      <c r="G517" s="21"/>
      <c r="H517" s="21"/>
      <c r="I517" s="21" t="s">
        <v>32</v>
      </c>
      <c r="J517" s="21" t="s">
        <v>31</v>
      </c>
      <c r="M517" s="13"/>
    </row>
    <row r="518" spans="1:13" ht="18" customHeight="1">
      <c r="A518" s="4">
        <v>517</v>
      </c>
      <c r="B518" s="37">
        <v>36740</v>
      </c>
      <c r="C518" s="34" t="s">
        <v>6</v>
      </c>
      <c r="D518" s="34" t="s">
        <v>7</v>
      </c>
      <c r="E518" s="34" t="s">
        <v>168</v>
      </c>
      <c r="F518" s="34" t="s">
        <v>210</v>
      </c>
      <c r="G518" s="21"/>
      <c r="H518" s="21"/>
      <c r="I518" s="21" t="s">
        <v>38</v>
      </c>
      <c r="J518" s="21" t="s">
        <v>20</v>
      </c>
      <c r="M518" s="12"/>
    </row>
    <row r="519" spans="1:13" ht="18" customHeight="1">
      <c r="A519" s="4">
        <v>518</v>
      </c>
      <c r="B519" s="37">
        <v>36740</v>
      </c>
      <c r="C519" s="34" t="s">
        <v>146</v>
      </c>
      <c r="D519" s="34" t="s">
        <v>153</v>
      </c>
      <c r="E519" s="34" t="s">
        <v>185</v>
      </c>
      <c r="F519" s="34" t="s">
        <v>173</v>
      </c>
      <c r="G519" s="21"/>
      <c r="H519" s="21"/>
      <c r="I519" s="21" t="s">
        <v>228</v>
      </c>
      <c r="J519" s="21" t="s">
        <v>227</v>
      </c>
      <c r="M519" s="12"/>
    </row>
    <row r="520" spans="1:13" ht="18" customHeight="1">
      <c r="A520" s="4">
        <v>519</v>
      </c>
      <c r="B520" s="37">
        <v>36740</v>
      </c>
      <c r="C520" s="34" t="s">
        <v>16</v>
      </c>
      <c r="D520" s="34" t="s">
        <v>17</v>
      </c>
      <c r="E520" s="34" t="s">
        <v>166</v>
      </c>
      <c r="F520" s="34" t="s">
        <v>72</v>
      </c>
      <c r="G520" s="21"/>
      <c r="H520" s="21"/>
      <c r="I520" s="21" t="s">
        <v>13</v>
      </c>
      <c r="J520" s="21" t="s">
        <v>37</v>
      </c>
      <c r="M520" s="12"/>
    </row>
    <row r="521" spans="1:13" ht="18" customHeight="1">
      <c r="A521" s="4">
        <v>520</v>
      </c>
      <c r="B521" s="37">
        <v>36741</v>
      </c>
      <c r="C521" s="34" t="s">
        <v>72</v>
      </c>
      <c r="D521" s="34" t="s">
        <v>46</v>
      </c>
      <c r="E521" s="34" t="s">
        <v>17</v>
      </c>
      <c r="F521" s="34" t="s">
        <v>166</v>
      </c>
      <c r="G521" s="21"/>
      <c r="H521" s="21"/>
      <c r="I521" s="21" t="s">
        <v>13</v>
      </c>
      <c r="J521" s="21" t="s">
        <v>37</v>
      </c>
      <c r="M521" s="12"/>
    </row>
    <row r="522" spans="1:13" ht="18" customHeight="1">
      <c r="A522" s="4">
        <v>521</v>
      </c>
      <c r="B522" s="37">
        <v>36741</v>
      </c>
      <c r="C522" s="34" t="s">
        <v>213</v>
      </c>
      <c r="D522" s="34" t="s">
        <v>131</v>
      </c>
      <c r="E522" s="34" t="s">
        <v>5</v>
      </c>
      <c r="F522" s="34" t="s">
        <v>178</v>
      </c>
      <c r="G522" s="21"/>
      <c r="H522" s="21"/>
      <c r="I522" s="21" t="s">
        <v>8</v>
      </c>
      <c r="J522" s="21" t="s">
        <v>26</v>
      </c>
      <c r="M522" s="12"/>
    </row>
    <row r="523" spans="1:13" ht="18" customHeight="1">
      <c r="A523" s="4">
        <v>522</v>
      </c>
      <c r="B523" s="37">
        <v>36741</v>
      </c>
      <c r="C523" s="34" t="s">
        <v>210</v>
      </c>
      <c r="D523" s="34" t="s">
        <v>10</v>
      </c>
      <c r="E523" s="34" t="s">
        <v>7</v>
      </c>
      <c r="F523" s="34" t="s">
        <v>168</v>
      </c>
      <c r="G523" s="21"/>
      <c r="H523" s="21"/>
      <c r="I523" s="21" t="s">
        <v>38</v>
      </c>
      <c r="J523" s="21" t="s">
        <v>20</v>
      </c>
      <c r="M523" s="12"/>
    </row>
    <row r="524" spans="1:13" ht="18" customHeight="1">
      <c r="A524" s="4">
        <v>523</v>
      </c>
      <c r="B524" s="37">
        <v>36742</v>
      </c>
      <c r="C524" s="34" t="s">
        <v>168</v>
      </c>
      <c r="D524" s="34" t="s">
        <v>6</v>
      </c>
      <c r="E524" s="34" t="s">
        <v>166</v>
      </c>
      <c r="F524" s="34" t="s">
        <v>163</v>
      </c>
      <c r="G524" s="21"/>
      <c r="H524" s="21"/>
      <c r="I524" s="21" t="s">
        <v>14</v>
      </c>
      <c r="J524" s="21" t="s">
        <v>37</v>
      </c>
      <c r="M524" s="12"/>
    </row>
    <row r="525" spans="1:13" ht="18" customHeight="1">
      <c r="A525" s="4">
        <v>524</v>
      </c>
      <c r="B525" s="37">
        <v>36742</v>
      </c>
      <c r="C525" s="34" t="s">
        <v>23</v>
      </c>
      <c r="D525" s="34" t="s">
        <v>47</v>
      </c>
      <c r="E525" s="34" t="s">
        <v>173</v>
      </c>
      <c r="F525" s="34" t="s">
        <v>185</v>
      </c>
      <c r="G525" s="21"/>
      <c r="H525" s="21"/>
      <c r="I525" s="21" t="s">
        <v>227</v>
      </c>
      <c r="J525" s="21" t="s">
        <v>8</v>
      </c>
      <c r="M525" s="12"/>
    </row>
    <row r="526" spans="1:13" ht="18" customHeight="1">
      <c r="A526" s="4">
        <v>525</v>
      </c>
      <c r="B526" s="37">
        <v>36742</v>
      </c>
      <c r="C526" s="34" t="s">
        <v>218</v>
      </c>
      <c r="D526" s="34" t="s">
        <v>16</v>
      </c>
      <c r="E526" s="34" t="s">
        <v>46</v>
      </c>
      <c r="F526" s="34" t="s">
        <v>35</v>
      </c>
      <c r="G526" s="21"/>
      <c r="H526" s="21"/>
      <c r="I526" s="21" t="s">
        <v>19</v>
      </c>
      <c r="J526" s="21" t="s">
        <v>38</v>
      </c>
      <c r="M526" s="12"/>
    </row>
    <row r="527" spans="1:13" ht="18" customHeight="1">
      <c r="A527" s="4">
        <v>526</v>
      </c>
      <c r="B527" s="37">
        <v>36742</v>
      </c>
      <c r="C527" s="34" t="s">
        <v>183</v>
      </c>
      <c r="D527" s="34" t="s">
        <v>142</v>
      </c>
      <c r="E527" s="34" t="s">
        <v>161</v>
      </c>
      <c r="F527" s="34" t="s">
        <v>214</v>
      </c>
      <c r="G527" s="21"/>
      <c r="H527" s="21"/>
      <c r="I527" s="21" t="s">
        <v>26</v>
      </c>
      <c r="J527" s="21" t="s">
        <v>32</v>
      </c>
      <c r="M527" s="12"/>
    </row>
    <row r="528" spans="1:13" ht="18" customHeight="1">
      <c r="A528" s="4">
        <v>527</v>
      </c>
      <c r="B528" s="37">
        <v>36742</v>
      </c>
      <c r="C528" s="34" t="s">
        <v>22</v>
      </c>
      <c r="D528" s="34" t="s">
        <v>4</v>
      </c>
      <c r="E528" s="34" t="s">
        <v>10</v>
      </c>
      <c r="F528" s="34" t="s">
        <v>175</v>
      </c>
      <c r="G528" s="21"/>
      <c r="H528" s="21"/>
      <c r="I528" s="21" t="s">
        <v>13</v>
      </c>
      <c r="J528" s="21" t="s">
        <v>20</v>
      </c>
      <c r="M528" s="12"/>
    </row>
    <row r="529" spans="1:13" ht="18" customHeight="1">
      <c r="A529" s="4">
        <v>528</v>
      </c>
      <c r="B529" s="37">
        <v>36743</v>
      </c>
      <c r="C529" s="34" t="s">
        <v>35</v>
      </c>
      <c r="D529" s="34" t="s">
        <v>210</v>
      </c>
      <c r="E529" s="34" t="s">
        <v>16</v>
      </c>
      <c r="F529" s="34" t="s">
        <v>46</v>
      </c>
      <c r="G529" s="21"/>
      <c r="H529" s="21"/>
      <c r="I529" s="21" t="s">
        <v>19</v>
      </c>
      <c r="J529" s="21" t="s">
        <v>38</v>
      </c>
      <c r="M529" s="12"/>
    </row>
    <row r="530" spans="1:13" ht="18" customHeight="1">
      <c r="A530" s="4">
        <v>529</v>
      </c>
      <c r="B530" s="37">
        <v>36743</v>
      </c>
      <c r="C530" s="34" t="s">
        <v>153</v>
      </c>
      <c r="D530" s="34" t="s">
        <v>214</v>
      </c>
      <c r="E530" s="34" t="s">
        <v>142</v>
      </c>
      <c r="F530" s="34" t="s">
        <v>146</v>
      </c>
      <c r="G530" s="21"/>
      <c r="H530" s="21"/>
      <c r="I530" s="21" t="s">
        <v>26</v>
      </c>
      <c r="J530" s="21" t="s">
        <v>32</v>
      </c>
      <c r="M530" s="12"/>
    </row>
    <row r="531" spans="1:13" ht="18" customHeight="1">
      <c r="A531" s="4">
        <v>530</v>
      </c>
      <c r="B531" s="37">
        <v>36743</v>
      </c>
      <c r="C531" s="34" t="s">
        <v>173</v>
      </c>
      <c r="D531" s="34" t="s">
        <v>182</v>
      </c>
      <c r="E531" s="34" t="s">
        <v>185</v>
      </c>
      <c r="F531" s="34" t="s">
        <v>47</v>
      </c>
      <c r="G531" s="21"/>
      <c r="H531" s="21"/>
      <c r="I531" s="21" t="s">
        <v>227</v>
      </c>
      <c r="J531" s="21" t="s">
        <v>8</v>
      </c>
      <c r="M531" s="12"/>
    </row>
    <row r="532" spans="1:13" ht="18" customHeight="1">
      <c r="A532" s="4">
        <v>531</v>
      </c>
      <c r="B532" s="37">
        <v>36743</v>
      </c>
      <c r="C532" s="34" t="s">
        <v>175</v>
      </c>
      <c r="D532" s="34" t="s">
        <v>17</v>
      </c>
      <c r="E532" s="34" t="s">
        <v>4</v>
      </c>
      <c r="F532" s="34" t="s">
        <v>10</v>
      </c>
      <c r="G532" s="21"/>
      <c r="H532" s="21"/>
      <c r="I532" s="21" t="s">
        <v>13</v>
      </c>
      <c r="J532" s="21" t="s">
        <v>20</v>
      </c>
      <c r="M532" s="12"/>
    </row>
    <row r="533" spans="1:13" ht="18" customHeight="1">
      <c r="A533" s="4">
        <v>532</v>
      </c>
      <c r="B533" s="37">
        <v>36743</v>
      </c>
      <c r="C533" s="34" t="s">
        <v>163</v>
      </c>
      <c r="D533" s="34" t="s">
        <v>244</v>
      </c>
      <c r="E533" s="34" t="s">
        <v>6</v>
      </c>
      <c r="F533" s="34" t="s">
        <v>166</v>
      </c>
      <c r="G533" s="21"/>
      <c r="H533" s="21"/>
      <c r="I533" s="21" t="s">
        <v>14</v>
      </c>
      <c r="J533" s="21" t="s">
        <v>37</v>
      </c>
      <c r="M533" s="12"/>
    </row>
    <row r="534" spans="1:13" ht="18" customHeight="1">
      <c r="A534" s="4">
        <v>533</v>
      </c>
      <c r="B534" s="37">
        <v>36743</v>
      </c>
      <c r="C534" s="34" t="s">
        <v>12</v>
      </c>
      <c r="D534" s="34" t="s">
        <v>179</v>
      </c>
      <c r="E534" s="34" t="s">
        <v>178</v>
      </c>
      <c r="F534" s="34" t="s">
        <v>186</v>
      </c>
      <c r="G534" s="21"/>
      <c r="H534" s="21"/>
      <c r="I534" s="21" t="s">
        <v>31</v>
      </c>
      <c r="J534" s="21" t="s">
        <v>228</v>
      </c>
      <c r="M534" s="12"/>
    </row>
    <row r="535" spans="1:13" ht="18" customHeight="1">
      <c r="A535" s="4">
        <v>534</v>
      </c>
      <c r="B535" s="37">
        <v>36744</v>
      </c>
      <c r="C535" s="34" t="s">
        <v>166</v>
      </c>
      <c r="D535" s="34" t="s">
        <v>168</v>
      </c>
      <c r="E535" s="36" t="s">
        <v>244</v>
      </c>
      <c r="F535" s="34" t="s">
        <v>6</v>
      </c>
      <c r="G535" s="21"/>
      <c r="H535" s="21"/>
      <c r="I535" s="21" t="s">
        <v>14</v>
      </c>
      <c r="J535" s="21" t="s">
        <v>37</v>
      </c>
      <c r="M535" s="12"/>
    </row>
    <row r="536" spans="1:13" ht="18" customHeight="1">
      <c r="A536" s="4">
        <v>535</v>
      </c>
      <c r="B536" s="37">
        <v>36744</v>
      </c>
      <c r="C536" s="34" t="s">
        <v>161</v>
      </c>
      <c r="D536" s="34" t="s">
        <v>146</v>
      </c>
      <c r="E536" s="34" t="s">
        <v>183</v>
      </c>
      <c r="F536" s="34" t="s">
        <v>142</v>
      </c>
      <c r="G536" s="21"/>
      <c r="H536" s="21"/>
      <c r="I536" s="21" t="s">
        <v>26</v>
      </c>
      <c r="J536" s="21" t="s">
        <v>32</v>
      </c>
      <c r="M536" s="12"/>
    </row>
    <row r="537" spans="1:13" ht="18" customHeight="1">
      <c r="A537" s="4">
        <v>536</v>
      </c>
      <c r="B537" s="37">
        <v>36744</v>
      </c>
      <c r="C537" s="34" t="s">
        <v>10</v>
      </c>
      <c r="D537" s="34" t="s">
        <v>22</v>
      </c>
      <c r="E537" s="34" t="s">
        <v>175</v>
      </c>
      <c r="F537" s="34" t="s">
        <v>4</v>
      </c>
      <c r="G537" s="21"/>
      <c r="H537" s="21"/>
      <c r="I537" s="21" t="s">
        <v>13</v>
      </c>
      <c r="J537" s="21" t="s">
        <v>20</v>
      </c>
      <c r="M537" s="12"/>
    </row>
    <row r="538" spans="1:13" ht="18" customHeight="1">
      <c r="A538" s="4">
        <v>537</v>
      </c>
      <c r="B538" s="37">
        <v>36744</v>
      </c>
      <c r="C538" s="34" t="s">
        <v>46</v>
      </c>
      <c r="D538" s="34" t="s">
        <v>218</v>
      </c>
      <c r="E538" s="34" t="s">
        <v>210</v>
      </c>
      <c r="F538" s="34" t="s">
        <v>16</v>
      </c>
      <c r="G538" s="21"/>
      <c r="H538" s="21"/>
      <c r="I538" s="21" t="s">
        <v>19</v>
      </c>
      <c r="J538" s="21" t="s">
        <v>38</v>
      </c>
      <c r="M538" s="12"/>
    </row>
    <row r="539" spans="1:13" ht="18" customHeight="1">
      <c r="A539" s="4">
        <v>538</v>
      </c>
      <c r="B539" s="37">
        <v>36744</v>
      </c>
      <c r="C539" s="34" t="s">
        <v>29</v>
      </c>
      <c r="D539" s="34" t="s">
        <v>178</v>
      </c>
      <c r="E539" s="34" t="s">
        <v>186</v>
      </c>
      <c r="F539" s="34" t="s">
        <v>179</v>
      </c>
      <c r="G539" s="21"/>
      <c r="H539" s="21"/>
      <c r="I539" s="21" t="s">
        <v>31</v>
      </c>
      <c r="J539" s="21" t="s">
        <v>228</v>
      </c>
      <c r="M539" s="12"/>
    </row>
    <row r="540" spans="1:13" ht="18" customHeight="1">
      <c r="A540" s="4">
        <v>539</v>
      </c>
      <c r="B540" s="37">
        <v>36744</v>
      </c>
      <c r="C540" s="34" t="s">
        <v>185</v>
      </c>
      <c r="D540" s="34" t="s">
        <v>23</v>
      </c>
      <c r="E540" s="34" t="s">
        <v>47</v>
      </c>
      <c r="F540" s="34" t="s">
        <v>182</v>
      </c>
      <c r="G540" s="21"/>
      <c r="H540" s="21"/>
      <c r="I540" s="21" t="s">
        <v>227</v>
      </c>
      <c r="J540" s="21" t="s">
        <v>8</v>
      </c>
      <c r="M540" s="12"/>
    </row>
    <row r="541" spans="1:13" ht="18" customHeight="1">
      <c r="A541" s="4">
        <v>540</v>
      </c>
      <c r="B541" s="37">
        <v>36745</v>
      </c>
      <c r="C541" s="34" t="s">
        <v>214</v>
      </c>
      <c r="D541" s="34" t="s">
        <v>153</v>
      </c>
      <c r="E541" s="34" t="s">
        <v>229</v>
      </c>
      <c r="F541" s="34" t="s">
        <v>183</v>
      </c>
      <c r="G541" s="21"/>
      <c r="H541" s="21"/>
      <c r="I541" s="21" t="s">
        <v>26</v>
      </c>
      <c r="J541" s="21" t="s">
        <v>32</v>
      </c>
      <c r="M541" s="12"/>
    </row>
    <row r="542" spans="1:13" ht="18" customHeight="1">
      <c r="A542" s="4">
        <v>541</v>
      </c>
      <c r="B542" s="37">
        <v>36746</v>
      </c>
      <c r="C542" s="34" t="s">
        <v>148</v>
      </c>
      <c r="D542" s="34" t="s">
        <v>179</v>
      </c>
      <c r="E542" s="34" t="s">
        <v>12</v>
      </c>
      <c r="F542" s="34" t="s">
        <v>131</v>
      </c>
      <c r="G542" s="21"/>
      <c r="H542" s="21"/>
      <c r="I542" s="21" t="s">
        <v>228</v>
      </c>
      <c r="J542" s="21" t="s">
        <v>32</v>
      </c>
      <c r="M542" s="12"/>
    </row>
    <row r="543" spans="1:13" ht="18" customHeight="1">
      <c r="A543" s="4">
        <v>542</v>
      </c>
      <c r="B543" s="37">
        <v>36746</v>
      </c>
      <c r="C543" s="34" t="s">
        <v>182</v>
      </c>
      <c r="D543" s="34" t="s">
        <v>173</v>
      </c>
      <c r="E543" s="34" t="s">
        <v>146</v>
      </c>
      <c r="F543" s="34" t="s">
        <v>24</v>
      </c>
      <c r="G543" s="21"/>
      <c r="H543" s="21"/>
      <c r="I543" s="21" t="s">
        <v>26</v>
      </c>
      <c r="J543" s="21" t="s">
        <v>8</v>
      </c>
      <c r="M543" s="12"/>
    </row>
    <row r="544" spans="1:13" ht="18" customHeight="1">
      <c r="A544" s="4">
        <v>543</v>
      </c>
      <c r="B544" s="37">
        <v>36746</v>
      </c>
      <c r="C544" s="34" t="s">
        <v>4</v>
      </c>
      <c r="D544" s="34" t="s">
        <v>35</v>
      </c>
      <c r="E544" s="34" t="s">
        <v>175</v>
      </c>
      <c r="F544" s="34" t="s">
        <v>210</v>
      </c>
      <c r="G544" s="21"/>
      <c r="H544" s="21"/>
      <c r="I544" s="21" t="s">
        <v>37</v>
      </c>
      <c r="J544" s="21" t="s">
        <v>13</v>
      </c>
      <c r="M544" s="12"/>
    </row>
    <row r="545" spans="1:13" ht="18" customHeight="1">
      <c r="A545" s="4">
        <v>544</v>
      </c>
      <c r="B545" s="37">
        <v>36746</v>
      </c>
      <c r="C545" s="34" t="s">
        <v>49</v>
      </c>
      <c r="D545" s="34" t="s">
        <v>46</v>
      </c>
      <c r="E545" s="34" t="s">
        <v>163</v>
      </c>
      <c r="F545" s="34" t="s">
        <v>72</v>
      </c>
      <c r="G545" s="21"/>
      <c r="H545" s="21"/>
      <c r="I545" s="21" t="s">
        <v>20</v>
      </c>
      <c r="J545" s="21" t="s">
        <v>19</v>
      </c>
      <c r="M545" s="12"/>
    </row>
    <row r="546" spans="1:13" ht="18" customHeight="1">
      <c r="A546" s="4">
        <v>545</v>
      </c>
      <c r="B546" s="37">
        <v>36746</v>
      </c>
      <c r="C546" s="34" t="s">
        <v>142</v>
      </c>
      <c r="D546" s="34" t="s">
        <v>161</v>
      </c>
      <c r="E546" s="34" t="s">
        <v>183</v>
      </c>
      <c r="F546" s="34" t="s">
        <v>50</v>
      </c>
      <c r="G546" s="21"/>
      <c r="H546" s="21"/>
      <c r="I546" s="21" t="s">
        <v>227</v>
      </c>
      <c r="J546" s="21" t="s">
        <v>31</v>
      </c>
      <c r="M546" s="12"/>
    </row>
    <row r="547" spans="1:13" ht="18" customHeight="1">
      <c r="A547" s="4">
        <v>546</v>
      </c>
      <c r="B547" s="37">
        <v>36746</v>
      </c>
      <c r="C547" s="34" t="s">
        <v>16</v>
      </c>
      <c r="D547" s="34" t="s">
        <v>218</v>
      </c>
      <c r="E547" s="34" t="s">
        <v>17</v>
      </c>
      <c r="F547" s="34" t="s">
        <v>168</v>
      </c>
      <c r="G547" s="21"/>
      <c r="H547" s="21"/>
      <c r="I547" s="21" t="s">
        <v>14</v>
      </c>
      <c r="J547" s="21" t="s">
        <v>38</v>
      </c>
      <c r="M547" s="12"/>
    </row>
    <row r="548" spans="1:13" ht="18" customHeight="1">
      <c r="A548" s="4">
        <v>547</v>
      </c>
      <c r="B548" s="37">
        <v>36747</v>
      </c>
      <c r="C548" s="34" t="s">
        <v>72</v>
      </c>
      <c r="D548" s="34" t="s">
        <v>22</v>
      </c>
      <c r="E548" s="34" t="s">
        <v>46</v>
      </c>
      <c r="F548" s="34" t="s">
        <v>163</v>
      </c>
      <c r="G548" s="21"/>
      <c r="H548" s="21"/>
      <c r="I548" s="21" t="s">
        <v>20</v>
      </c>
      <c r="J548" s="21" t="s">
        <v>19</v>
      </c>
      <c r="M548" s="12"/>
    </row>
    <row r="549" spans="1:13" ht="18" customHeight="1">
      <c r="A549" s="4">
        <v>548</v>
      </c>
      <c r="B549" s="37">
        <v>36747</v>
      </c>
      <c r="C549" s="34" t="s">
        <v>47</v>
      </c>
      <c r="D549" s="34" t="s">
        <v>185</v>
      </c>
      <c r="E549" s="34" t="s">
        <v>173</v>
      </c>
      <c r="F549" s="34" t="s">
        <v>146</v>
      </c>
      <c r="G549" s="21"/>
      <c r="H549" s="21"/>
      <c r="I549" s="21" t="s">
        <v>26</v>
      </c>
      <c r="J549" s="21" t="s">
        <v>8</v>
      </c>
      <c r="M549" s="12"/>
    </row>
    <row r="550" spans="1:13" ht="18" customHeight="1">
      <c r="A550" s="4">
        <v>549</v>
      </c>
      <c r="B550" s="37">
        <v>36747</v>
      </c>
      <c r="C550" s="34" t="s">
        <v>168</v>
      </c>
      <c r="D550" s="34" t="s">
        <v>166</v>
      </c>
      <c r="E550" s="34" t="s">
        <v>218</v>
      </c>
      <c r="F550" s="34" t="s">
        <v>17</v>
      </c>
      <c r="G550" s="21"/>
      <c r="H550" s="21"/>
      <c r="I550" s="21" t="s">
        <v>14</v>
      </c>
      <c r="J550" s="21" t="s">
        <v>38</v>
      </c>
      <c r="M550" s="12"/>
    </row>
    <row r="551" spans="1:13" ht="18" customHeight="1">
      <c r="A551" s="4">
        <v>550</v>
      </c>
      <c r="B551" s="37">
        <v>36747</v>
      </c>
      <c r="C551" s="34" t="s">
        <v>210</v>
      </c>
      <c r="D551" s="34" t="s">
        <v>244</v>
      </c>
      <c r="E551" s="34" t="s">
        <v>35</v>
      </c>
      <c r="F551" s="34" t="s">
        <v>175</v>
      </c>
      <c r="G551" s="21"/>
      <c r="H551" s="21"/>
      <c r="I551" s="21" t="s">
        <v>37</v>
      </c>
      <c r="J551" s="21" t="s">
        <v>13</v>
      </c>
      <c r="M551" s="12"/>
    </row>
    <row r="552" spans="1:13" ht="18" customHeight="1">
      <c r="A552" s="4">
        <v>551</v>
      </c>
      <c r="B552" s="37">
        <v>36747</v>
      </c>
      <c r="C552" s="34" t="s">
        <v>131</v>
      </c>
      <c r="D552" s="34" t="s">
        <v>12</v>
      </c>
      <c r="E552" s="34" t="s">
        <v>213</v>
      </c>
      <c r="F552" s="34" t="s">
        <v>179</v>
      </c>
      <c r="G552" s="21"/>
      <c r="H552" s="21"/>
      <c r="I552" s="21" t="s">
        <v>228</v>
      </c>
      <c r="J552" s="21" t="s">
        <v>32</v>
      </c>
      <c r="M552" s="12"/>
    </row>
    <row r="553" spans="1:13" ht="18" customHeight="1">
      <c r="A553" s="4">
        <v>552</v>
      </c>
      <c r="B553" s="37">
        <v>36747</v>
      </c>
      <c r="C553" s="34" t="s">
        <v>50</v>
      </c>
      <c r="D553" s="34" t="s">
        <v>214</v>
      </c>
      <c r="E553" s="34" t="s">
        <v>161</v>
      </c>
      <c r="F553" s="34" t="s">
        <v>183</v>
      </c>
      <c r="G553" s="21"/>
      <c r="H553" s="21"/>
      <c r="I553" s="21" t="s">
        <v>227</v>
      </c>
      <c r="J553" s="21" t="s">
        <v>31</v>
      </c>
      <c r="M553" s="12"/>
    </row>
    <row r="554" spans="1:13" ht="18" customHeight="1">
      <c r="A554" s="4">
        <v>553</v>
      </c>
      <c r="B554" s="37">
        <v>36748</v>
      </c>
      <c r="C554" s="34" t="s">
        <v>179</v>
      </c>
      <c r="D554" s="34" t="s">
        <v>213</v>
      </c>
      <c r="E554" s="34" t="s">
        <v>148</v>
      </c>
      <c r="F554" s="34" t="s">
        <v>12</v>
      </c>
      <c r="G554" s="21"/>
      <c r="H554" s="21"/>
      <c r="I554" s="21" t="s">
        <v>228</v>
      </c>
      <c r="J554" s="21" t="s">
        <v>32</v>
      </c>
      <c r="M554" s="12"/>
    </row>
    <row r="555" spans="1:13" ht="18" customHeight="1">
      <c r="A555" s="4">
        <v>554</v>
      </c>
      <c r="B555" s="37">
        <v>36748</v>
      </c>
      <c r="C555" s="34" t="s">
        <v>175</v>
      </c>
      <c r="D555" s="34" t="s">
        <v>4</v>
      </c>
      <c r="E555" s="34" t="s">
        <v>244</v>
      </c>
      <c r="F555" s="34" t="s">
        <v>35</v>
      </c>
      <c r="G555" s="21"/>
      <c r="H555" s="21"/>
      <c r="I555" s="21" t="s">
        <v>37</v>
      </c>
      <c r="J555" s="21" t="s">
        <v>13</v>
      </c>
      <c r="M555" s="12"/>
    </row>
    <row r="556" spans="1:13" ht="18" customHeight="1">
      <c r="A556" s="4">
        <v>555</v>
      </c>
      <c r="B556" s="37">
        <v>36748</v>
      </c>
      <c r="C556" s="34" t="s">
        <v>183</v>
      </c>
      <c r="D556" s="34" t="s">
        <v>142</v>
      </c>
      <c r="E556" s="34" t="s">
        <v>214</v>
      </c>
      <c r="F556" s="34" t="s">
        <v>161</v>
      </c>
      <c r="G556" s="21"/>
      <c r="H556" s="21"/>
      <c r="I556" s="21" t="s">
        <v>227</v>
      </c>
      <c r="J556" s="21" t="s">
        <v>31</v>
      </c>
      <c r="M556" s="12"/>
    </row>
    <row r="557" spans="1:13" ht="18" customHeight="1">
      <c r="A557" s="4">
        <v>556</v>
      </c>
      <c r="B557" s="37">
        <v>36748</v>
      </c>
      <c r="C557" s="34" t="s">
        <v>17</v>
      </c>
      <c r="D557" s="34" t="s">
        <v>16</v>
      </c>
      <c r="E557" s="34" t="s">
        <v>166</v>
      </c>
      <c r="F557" s="34" t="s">
        <v>218</v>
      </c>
      <c r="G557" s="21"/>
      <c r="H557" s="21"/>
      <c r="I557" s="21" t="s">
        <v>14</v>
      </c>
      <c r="J557" s="21" t="s">
        <v>38</v>
      </c>
      <c r="M557" s="12"/>
    </row>
    <row r="558" spans="1:13" ht="18" customHeight="1">
      <c r="A558" s="4">
        <v>557</v>
      </c>
      <c r="B558" s="37">
        <v>36748</v>
      </c>
      <c r="C558" s="34" t="s">
        <v>163</v>
      </c>
      <c r="D558" s="34" t="s">
        <v>49</v>
      </c>
      <c r="E558" s="34" t="s">
        <v>22</v>
      </c>
      <c r="F558" s="34" t="s">
        <v>46</v>
      </c>
      <c r="G558" s="21"/>
      <c r="H558" s="21"/>
      <c r="I558" s="21" t="s">
        <v>20</v>
      </c>
      <c r="J558" s="21" t="s">
        <v>19</v>
      </c>
      <c r="M558" s="12"/>
    </row>
    <row r="559" spans="1:13" ht="18" customHeight="1">
      <c r="A559" s="4">
        <v>558</v>
      </c>
      <c r="B559" s="37">
        <v>36748</v>
      </c>
      <c r="C559" s="34" t="s">
        <v>146</v>
      </c>
      <c r="D559" s="34" t="s">
        <v>182</v>
      </c>
      <c r="E559" s="34" t="s">
        <v>185</v>
      </c>
      <c r="F559" s="34" t="s">
        <v>173</v>
      </c>
      <c r="G559" s="21"/>
      <c r="H559" s="21"/>
      <c r="I559" s="21" t="s">
        <v>26</v>
      </c>
      <c r="J559" s="21" t="s">
        <v>8</v>
      </c>
      <c r="M559" s="12"/>
    </row>
    <row r="560" spans="1:13" ht="18" customHeight="1">
      <c r="A560" s="4">
        <v>559</v>
      </c>
      <c r="B560" s="37">
        <v>36749</v>
      </c>
      <c r="C560" s="34" t="s">
        <v>35</v>
      </c>
      <c r="D560" s="34" t="s">
        <v>210</v>
      </c>
      <c r="E560" s="34" t="s">
        <v>4</v>
      </c>
      <c r="F560" s="34" t="s">
        <v>10</v>
      </c>
      <c r="G560" s="21"/>
      <c r="H560" s="21"/>
      <c r="I560" s="21" t="s">
        <v>20</v>
      </c>
      <c r="J560" s="21" t="s">
        <v>38</v>
      </c>
      <c r="M560" s="12"/>
    </row>
    <row r="561" spans="1:13" ht="18" customHeight="1">
      <c r="A561" s="4">
        <v>560</v>
      </c>
      <c r="B561" s="37">
        <v>36749</v>
      </c>
      <c r="C561" s="34" t="s">
        <v>153</v>
      </c>
      <c r="D561" s="34" t="s">
        <v>47</v>
      </c>
      <c r="E561" s="34" t="s">
        <v>142</v>
      </c>
      <c r="F561" s="34" t="s">
        <v>185</v>
      </c>
      <c r="G561" s="21"/>
      <c r="H561" s="21"/>
      <c r="I561" s="21" t="s">
        <v>227</v>
      </c>
      <c r="J561" s="21" t="s">
        <v>228</v>
      </c>
      <c r="M561" s="12"/>
    </row>
    <row r="562" spans="1:13" ht="18" customHeight="1">
      <c r="A562" s="4">
        <v>561</v>
      </c>
      <c r="B562" s="37">
        <v>36749</v>
      </c>
      <c r="C562" s="36" t="s">
        <v>211</v>
      </c>
      <c r="D562" s="34" t="s">
        <v>178</v>
      </c>
      <c r="E562" s="34" t="s">
        <v>179</v>
      </c>
      <c r="F562" s="34" t="s">
        <v>29</v>
      </c>
      <c r="G562" s="21"/>
      <c r="H562" s="21"/>
      <c r="I562" s="21" t="s">
        <v>32</v>
      </c>
      <c r="J562" s="21" t="s">
        <v>8</v>
      </c>
      <c r="M562" s="13"/>
    </row>
    <row r="563" spans="1:13" ht="18" customHeight="1">
      <c r="A563" s="4">
        <v>562</v>
      </c>
      <c r="B563" s="37">
        <v>36749</v>
      </c>
      <c r="C563" s="34" t="s">
        <v>46</v>
      </c>
      <c r="D563" s="34" t="s">
        <v>72</v>
      </c>
      <c r="E563" s="34" t="s">
        <v>6</v>
      </c>
      <c r="F563" s="34" t="s">
        <v>22</v>
      </c>
      <c r="G563" s="21"/>
      <c r="H563" s="21"/>
      <c r="I563" s="21" t="s">
        <v>13</v>
      </c>
      <c r="J563" s="21" t="s">
        <v>14</v>
      </c>
      <c r="M563" s="12"/>
    </row>
    <row r="564" spans="1:13" ht="18" customHeight="1">
      <c r="A564" s="4">
        <v>563</v>
      </c>
      <c r="B564" s="37">
        <v>36749</v>
      </c>
      <c r="C564" s="34" t="s">
        <v>23</v>
      </c>
      <c r="D564" s="34" t="s">
        <v>5</v>
      </c>
      <c r="E564" s="34" t="s">
        <v>238</v>
      </c>
      <c r="F564" s="34" t="s">
        <v>131</v>
      </c>
      <c r="G564" s="21"/>
      <c r="H564" s="21"/>
      <c r="I564" s="21" t="s">
        <v>31</v>
      </c>
      <c r="J564" s="21" t="s">
        <v>26</v>
      </c>
      <c r="M564" s="12"/>
    </row>
    <row r="565" spans="1:13" ht="18" customHeight="1">
      <c r="A565" s="4">
        <v>564</v>
      </c>
      <c r="B565" s="37">
        <v>36749</v>
      </c>
      <c r="C565" s="34" t="s">
        <v>218</v>
      </c>
      <c r="D565" s="34" t="s">
        <v>168</v>
      </c>
      <c r="E565" s="34" t="s">
        <v>16</v>
      </c>
      <c r="F565" s="34" t="s">
        <v>166</v>
      </c>
      <c r="G565" s="21"/>
      <c r="H565" s="21"/>
      <c r="I565" s="21" t="s">
        <v>19</v>
      </c>
      <c r="J565" s="21" t="s">
        <v>37</v>
      </c>
      <c r="M565" s="12"/>
    </row>
    <row r="566" spans="1:13" ht="18" customHeight="1">
      <c r="A566" s="4">
        <v>565</v>
      </c>
      <c r="B566" s="37">
        <v>36750</v>
      </c>
      <c r="C566" s="34" t="s">
        <v>166</v>
      </c>
      <c r="D566" s="34" t="s">
        <v>17</v>
      </c>
      <c r="E566" s="34" t="s">
        <v>168</v>
      </c>
      <c r="F566" s="34" t="s">
        <v>16</v>
      </c>
      <c r="G566" s="21"/>
      <c r="H566" s="21"/>
      <c r="I566" s="21" t="s">
        <v>19</v>
      </c>
      <c r="J566" s="21" t="s">
        <v>37</v>
      </c>
      <c r="M566" s="12"/>
    </row>
    <row r="567" spans="1:13" ht="18" customHeight="1">
      <c r="A567" s="4">
        <v>566</v>
      </c>
      <c r="B567" s="37">
        <v>36750</v>
      </c>
      <c r="C567" s="34" t="s">
        <v>173</v>
      </c>
      <c r="D567" s="34" t="s">
        <v>183</v>
      </c>
      <c r="E567" s="34" t="s">
        <v>182</v>
      </c>
      <c r="F567" s="34" t="s">
        <v>214</v>
      </c>
      <c r="G567" s="21"/>
      <c r="H567" s="21"/>
      <c r="I567" s="21" t="s">
        <v>227</v>
      </c>
      <c r="J567" s="21" t="s">
        <v>228</v>
      </c>
      <c r="M567" s="12"/>
    </row>
    <row r="568" spans="1:13" ht="18" customHeight="1">
      <c r="A568" s="4">
        <v>567</v>
      </c>
      <c r="B568" s="37">
        <v>36750</v>
      </c>
      <c r="C568" s="34" t="s">
        <v>10</v>
      </c>
      <c r="D568" s="34" t="s">
        <v>49</v>
      </c>
      <c r="E568" s="34" t="s">
        <v>210</v>
      </c>
      <c r="F568" s="34" t="s">
        <v>4</v>
      </c>
      <c r="G568" s="21"/>
      <c r="H568" s="21"/>
      <c r="I568" s="21" t="s">
        <v>20</v>
      </c>
      <c r="J568" s="21" t="s">
        <v>38</v>
      </c>
      <c r="M568" s="12"/>
    </row>
    <row r="569" spans="1:13" ht="18" customHeight="1">
      <c r="A569" s="4">
        <v>568</v>
      </c>
      <c r="B569" s="37">
        <v>36750</v>
      </c>
      <c r="C569" s="34" t="s">
        <v>29</v>
      </c>
      <c r="D569" s="34" t="s">
        <v>179</v>
      </c>
      <c r="E569" s="34" t="s">
        <v>213</v>
      </c>
      <c r="F569" s="34" t="s">
        <v>178</v>
      </c>
      <c r="G569" s="21"/>
      <c r="H569" s="21"/>
      <c r="I569" s="21" t="s">
        <v>32</v>
      </c>
      <c r="J569" s="21" t="s">
        <v>8</v>
      </c>
      <c r="M569" s="12"/>
    </row>
    <row r="570" spans="1:13" ht="18" customHeight="1">
      <c r="A570" s="4">
        <v>569</v>
      </c>
      <c r="B570" s="37">
        <v>36750</v>
      </c>
      <c r="C570" s="34" t="s">
        <v>22</v>
      </c>
      <c r="D570" s="34" t="s">
        <v>163</v>
      </c>
      <c r="E570" s="34" t="s">
        <v>72</v>
      </c>
      <c r="F570" s="34" t="s">
        <v>6</v>
      </c>
      <c r="G570" s="21"/>
      <c r="H570" s="21"/>
      <c r="I570" s="21" t="s">
        <v>13</v>
      </c>
      <c r="J570" s="21" t="s">
        <v>14</v>
      </c>
      <c r="M570" s="12"/>
    </row>
    <row r="571" spans="1:13" ht="18" customHeight="1">
      <c r="A571" s="4">
        <v>570</v>
      </c>
      <c r="B571" s="37">
        <v>36750</v>
      </c>
      <c r="C571" s="34" t="s">
        <v>12</v>
      </c>
      <c r="D571" s="34" t="s">
        <v>148</v>
      </c>
      <c r="E571" s="34" t="s">
        <v>131</v>
      </c>
      <c r="F571" s="34" t="s">
        <v>238</v>
      </c>
      <c r="G571" s="21"/>
      <c r="H571" s="21"/>
      <c r="I571" s="21" t="s">
        <v>31</v>
      </c>
      <c r="J571" s="21" t="s">
        <v>26</v>
      </c>
      <c r="M571" s="12"/>
    </row>
    <row r="572" spans="1:13" ht="18" customHeight="1">
      <c r="A572" s="4">
        <v>571</v>
      </c>
      <c r="B572" s="37">
        <v>36751</v>
      </c>
      <c r="C572" s="34" t="s">
        <v>4</v>
      </c>
      <c r="D572" s="34" t="s">
        <v>35</v>
      </c>
      <c r="E572" s="34" t="s">
        <v>49</v>
      </c>
      <c r="F572" s="34" t="s">
        <v>210</v>
      </c>
      <c r="G572" s="21"/>
      <c r="H572" s="21"/>
      <c r="I572" s="21" t="s">
        <v>20</v>
      </c>
      <c r="J572" s="21" t="s">
        <v>38</v>
      </c>
      <c r="M572" s="12"/>
    </row>
    <row r="573" spans="1:13" ht="18" customHeight="1">
      <c r="A573" s="4">
        <v>572</v>
      </c>
      <c r="B573" s="37">
        <v>36751</v>
      </c>
      <c r="C573" s="34" t="s">
        <v>213</v>
      </c>
      <c r="D573" s="34" t="s">
        <v>211</v>
      </c>
      <c r="E573" s="34" t="s">
        <v>178</v>
      </c>
      <c r="F573" s="34" t="s">
        <v>179</v>
      </c>
      <c r="G573" s="21"/>
      <c r="H573" s="21"/>
      <c r="I573" s="21" t="s">
        <v>32</v>
      </c>
      <c r="J573" s="21" t="s">
        <v>8</v>
      </c>
      <c r="M573" s="12"/>
    </row>
    <row r="574" spans="1:13" ht="18" customHeight="1">
      <c r="A574" s="4">
        <v>573</v>
      </c>
      <c r="B574" s="37">
        <v>36751</v>
      </c>
      <c r="C574" s="34" t="s">
        <v>185</v>
      </c>
      <c r="D574" s="34" t="s">
        <v>146</v>
      </c>
      <c r="E574" s="34" t="s">
        <v>47</v>
      </c>
      <c r="F574" s="34" t="s">
        <v>153</v>
      </c>
      <c r="G574" s="21"/>
      <c r="H574" s="21"/>
      <c r="I574" s="21" t="s">
        <v>227</v>
      </c>
      <c r="J574" s="21" t="s">
        <v>228</v>
      </c>
      <c r="M574" s="12"/>
    </row>
    <row r="575" spans="1:13" ht="18" customHeight="1">
      <c r="A575" s="4">
        <v>574</v>
      </c>
      <c r="B575" s="37">
        <v>36751</v>
      </c>
      <c r="C575" s="34" t="s">
        <v>238</v>
      </c>
      <c r="D575" s="34" t="s">
        <v>131</v>
      </c>
      <c r="E575" s="34" t="s">
        <v>148</v>
      </c>
      <c r="F575" s="34" t="s">
        <v>23</v>
      </c>
      <c r="G575" s="21"/>
      <c r="H575" s="21"/>
      <c r="I575" s="21" t="s">
        <v>31</v>
      </c>
      <c r="J575" s="21" t="s">
        <v>26</v>
      </c>
      <c r="M575" s="12"/>
    </row>
    <row r="576" spans="1:13" ht="18" customHeight="1">
      <c r="A576" s="4">
        <v>575</v>
      </c>
      <c r="B576" s="37">
        <v>36751</v>
      </c>
      <c r="C576" s="34" t="s">
        <v>16</v>
      </c>
      <c r="D576" s="34" t="s">
        <v>218</v>
      </c>
      <c r="E576" s="34" t="s">
        <v>17</v>
      </c>
      <c r="F576" s="34" t="s">
        <v>168</v>
      </c>
      <c r="G576" s="21"/>
      <c r="H576" s="21"/>
      <c r="I576" s="21" t="s">
        <v>19</v>
      </c>
      <c r="J576" s="21" t="s">
        <v>37</v>
      </c>
      <c r="M576" s="12"/>
    </row>
    <row r="577" spans="1:13" ht="18" customHeight="1">
      <c r="A577" s="4">
        <v>576</v>
      </c>
      <c r="B577" s="37">
        <v>36753</v>
      </c>
      <c r="C577" s="34" t="s">
        <v>148</v>
      </c>
      <c r="D577" s="34" t="s">
        <v>23</v>
      </c>
      <c r="E577" s="34" t="s">
        <v>29</v>
      </c>
      <c r="F577" s="34" t="s">
        <v>131</v>
      </c>
      <c r="G577" s="21"/>
      <c r="H577" s="21"/>
      <c r="I577" s="21" t="s">
        <v>32</v>
      </c>
      <c r="J577" s="21" t="s">
        <v>227</v>
      </c>
      <c r="M577" s="12"/>
    </row>
    <row r="578" spans="1:13" ht="18" customHeight="1">
      <c r="A578" s="4">
        <v>577</v>
      </c>
      <c r="B578" s="37">
        <v>36753</v>
      </c>
      <c r="C578" s="34" t="s">
        <v>161</v>
      </c>
      <c r="D578" s="34" t="s">
        <v>142</v>
      </c>
      <c r="E578" s="34" t="s">
        <v>183</v>
      </c>
      <c r="F578" s="34" t="s">
        <v>47</v>
      </c>
      <c r="G578" s="21"/>
      <c r="H578" s="21"/>
      <c r="I578" s="21" t="s">
        <v>228</v>
      </c>
      <c r="J578" s="21" t="s">
        <v>26</v>
      </c>
      <c r="M578" s="12"/>
    </row>
    <row r="579" spans="1:13" ht="18" customHeight="1">
      <c r="A579" s="4">
        <v>578</v>
      </c>
      <c r="B579" s="37">
        <v>36753</v>
      </c>
      <c r="C579" s="34" t="s">
        <v>72</v>
      </c>
      <c r="D579" s="34" t="s">
        <v>10</v>
      </c>
      <c r="E579" s="34" t="s">
        <v>46</v>
      </c>
      <c r="F579" s="34" t="s">
        <v>163</v>
      </c>
      <c r="G579" s="21"/>
      <c r="H579" s="21"/>
      <c r="I579" s="21" t="s">
        <v>37</v>
      </c>
      <c r="J579" s="21" t="s">
        <v>38</v>
      </c>
      <c r="M579" s="12"/>
    </row>
    <row r="580" spans="1:13" ht="18" customHeight="1">
      <c r="A580" s="4">
        <v>579</v>
      </c>
      <c r="B580" s="37">
        <v>36753</v>
      </c>
      <c r="C580" s="34" t="s">
        <v>168</v>
      </c>
      <c r="D580" s="34" t="s">
        <v>166</v>
      </c>
      <c r="E580" s="34" t="s">
        <v>17</v>
      </c>
      <c r="F580" s="34" t="s">
        <v>7</v>
      </c>
      <c r="G580" s="21"/>
      <c r="H580" s="21"/>
      <c r="I580" s="21" t="s">
        <v>19</v>
      </c>
      <c r="J580" s="21" t="s">
        <v>13</v>
      </c>
      <c r="M580" s="12"/>
    </row>
    <row r="581" spans="1:13" ht="18" customHeight="1">
      <c r="A581" s="4">
        <v>580</v>
      </c>
      <c r="B581" s="37">
        <v>36753</v>
      </c>
      <c r="C581" s="34" t="s">
        <v>186</v>
      </c>
      <c r="D581" s="34" t="s">
        <v>12</v>
      </c>
      <c r="E581" s="34" t="s">
        <v>179</v>
      </c>
      <c r="F581" s="34" t="s">
        <v>211</v>
      </c>
      <c r="G581" s="21"/>
      <c r="H581" s="21"/>
      <c r="I581" s="21" t="s">
        <v>8</v>
      </c>
      <c r="J581" s="21" t="s">
        <v>31</v>
      </c>
      <c r="M581" s="12"/>
    </row>
    <row r="582" spans="1:13" ht="18" customHeight="1">
      <c r="A582" s="4">
        <v>581</v>
      </c>
      <c r="B582" s="37">
        <v>36753</v>
      </c>
      <c r="C582" s="34" t="s">
        <v>210</v>
      </c>
      <c r="D582" s="34" t="s">
        <v>244</v>
      </c>
      <c r="E582" s="34" t="s">
        <v>35</v>
      </c>
      <c r="F582" s="34" t="s">
        <v>175</v>
      </c>
      <c r="G582" s="21"/>
      <c r="H582" s="21"/>
      <c r="I582" s="21" t="s">
        <v>20</v>
      </c>
      <c r="J582" s="21" t="s">
        <v>14</v>
      </c>
      <c r="M582" s="12"/>
    </row>
    <row r="583" spans="1:13" ht="18" customHeight="1">
      <c r="A583" s="4">
        <v>582</v>
      </c>
      <c r="B583" s="37">
        <v>36754</v>
      </c>
      <c r="C583" s="34" t="s">
        <v>7</v>
      </c>
      <c r="D583" s="34" t="s">
        <v>22</v>
      </c>
      <c r="E583" s="34" t="s">
        <v>166</v>
      </c>
      <c r="F583" s="34" t="s">
        <v>17</v>
      </c>
      <c r="G583" s="21"/>
      <c r="H583" s="21"/>
      <c r="I583" s="21" t="s">
        <v>19</v>
      </c>
      <c r="J583" s="21" t="s">
        <v>13</v>
      </c>
      <c r="M583" s="12"/>
    </row>
    <row r="584" spans="1:13" ht="18" customHeight="1">
      <c r="A584" s="4">
        <v>583</v>
      </c>
      <c r="B584" s="37">
        <v>36754</v>
      </c>
      <c r="C584" s="34" t="s">
        <v>47</v>
      </c>
      <c r="D584" s="34" t="s">
        <v>182</v>
      </c>
      <c r="E584" s="34" t="s">
        <v>142</v>
      </c>
      <c r="F584" s="34" t="s">
        <v>183</v>
      </c>
      <c r="G584" s="21"/>
      <c r="H584" s="21"/>
      <c r="I584" s="21" t="s">
        <v>228</v>
      </c>
      <c r="J584" s="21" t="s">
        <v>26</v>
      </c>
      <c r="M584" s="12"/>
    </row>
    <row r="585" spans="1:13" ht="18" customHeight="1">
      <c r="A585" s="4">
        <v>584</v>
      </c>
      <c r="B585" s="37">
        <v>36754</v>
      </c>
      <c r="C585" s="34" t="s">
        <v>211</v>
      </c>
      <c r="D585" s="34" t="s">
        <v>238</v>
      </c>
      <c r="E585" s="34" t="s">
        <v>12</v>
      </c>
      <c r="F585" s="34" t="s">
        <v>179</v>
      </c>
      <c r="G585" s="21"/>
      <c r="H585" s="21"/>
      <c r="I585" s="21" t="s">
        <v>8</v>
      </c>
      <c r="J585" s="21" t="s">
        <v>31</v>
      </c>
      <c r="M585" s="12"/>
    </row>
    <row r="586" spans="1:13" ht="18" customHeight="1">
      <c r="A586" s="4">
        <v>585</v>
      </c>
      <c r="B586" s="37">
        <v>36754</v>
      </c>
      <c r="C586" s="34" t="s">
        <v>175</v>
      </c>
      <c r="D586" s="34" t="s">
        <v>6</v>
      </c>
      <c r="E586" s="34" t="s">
        <v>244</v>
      </c>
      <c r="F586" s="34" t="s">
        <v>35</v>
      </c>
      <c r="G586" s="21"/>
      <c r="H586" s="21"/>
      <c r="I586" s="21" t="s">
        <v>20</v>
      </c>
      <c r="J586" s="21" t="s">
        <v>14</v>
      </c>
      <c r="M586" s="12"/>
    </row>
    <row r="587" spans="1:13" ht="18" customHeight="1">
      <c r="A587" s="4">
        <v>586</v>
      </c>
      <c r="B587" s="37">
        <v>36754</v>
      </c>
      <c r="C587" s="34" t="s">
        <v>131</v>
      </c>
      <c r="D587" s="34" t="s">
        <v>213</v>
      </c>
      <c r="E587" s="34" t="s">
        <v>23</v>
      </c>
      <c r="F587" s="34" t="s">
        <v>29</v>
      </c>
      <c r="G587" s="21"/>
      <c r="H587" s="21"/>
      <c r="I587" s="21" t="s">
        <v>32</v>
      </c>
      <c r="J587" s="21" t="s">
        <v>227</v>
      </c>
      <c r="M587" s="12"/>
    </row>
    <row r="588" spans="1:13" ht="18" customHeight="1">
      <c r="A588" s="4">
        <v>587</v>
      </c>
      <c r="B588" s="37">
        <v>36754</v>
      </c>
      <c r="C588" s="34" t="s">
        <v>163</v>
      </c>
      <c r="D588" s="34" t="s">
        <v>49</v>
      </c>
      <c r="E588" s="34" t="s">
        <v>10</v>
      </c>
      <c r="F588" s="34" t="s">
        <v>46</v>
      </c>
      <c r="G588" s="21"/>
      <c r="H588" s="21"/>
      <c r="I588" s="21" t="s">
        <v>37</v>
      </c>
      <c r="J588" s="21" t="s">
        <v>38</v>
      </c>
      <c r="M588" s="12"/>
    </row>
    <row r="589" spans="1:13" ht="18" customHeight="1">
      <c r="A589" s="4">
        <v>588</v>
      </c>
      <c r="B589" s="37">
        <v>36755</v>
      </c>
      <c r="C589" s="34" t="s">
        <v>179</v>
      </c>
      <c r="D589" s="34" t="s">
        <v>178</v>
      </c>
      <c r="E589" s="34" t="s">
        <v>5</v>
      </c>
      <c r="F589" s="34" t="s">
        <v>12</v>
      </c>
      <c r="G589" s="21"/>
      <c r="H589" s="21"/>
      <c r="I589" s="21" t="s">
        <v>8</v>
      </c>
      <c r="J589" s="21" t="s">
        <v>31</v>
      </c>
      <c r="M589" s="12"/>
    </row>
    <row r="590" spans="1:13" ht="18" customHeight="1">
      <c r="A590" s="4">
        <v>589</v>
      </c>
      <c r="B590" s="37">
        <v>36755</v>
      </c>
      <c r="C590" s="34" t="s">
        <v>46</v>
      </c>
      <c r="D590" s="34" t="s">
        <v>72</v>
      </c>
      <c r="E590" s="34" t="s">
        <v>49</v>
      </c>
      <c r="F590" s="34" t="s">
        <v>10</v>
      </c>
      <c r="G590" s="21"/>
      <c r="H590" s="21"/>
      <c r="I590" s="21" t="s">
        <v>37</v>
      </c>
      <c r="J590" s="21" t="s">
        <v>38</v>
      </c>
      <c r="M590" s="12"/>
    </row>
    <row r="591" spans="1:13" ht="18" customHeight="1">
      <c r="A591" s="4">
        <v>590</v>
      </c>
      <c r="B591" s="37">
        <v>36755</v>
      </c>
      <c r="C591" s="34" t="s">
        <v>29</v>
      </c>
      <c r="D591" s="34" t="s">
        <v>148</v>
      </c>
      <c r="E591" s="34" t="s">
        <v>213</v>
      </c>
      <c r="F591" s="34" t="s">
        <v>23</v>
      </c>
      <c r="G591" s="21"/>
      <c r="H591" s="21"/>
      <c r="I591" s="21" t="s">
        <v>32</v>
      </c>
      <c r="J591" s="21" t="s">
        <v>227</v>
      </c>
      <c r="M591" s="12"/>
    </row>
    <row r="592" spans="1:13" ht="18" customHeight="1">
      <c r="A592" s="4">
        <v>591</v>
      </c>
      <c r="B592" s="37">
        <v>36755</v>
      </c>
      <c r="C592" s="34" t="s">
        <v>183</v>
      </c>
      <c r="D592" s="34" t="s">
        <v>161</v>
      </c>
      <c r="E592" s="34" t="s">
        <v>182</v>
      </c>
      <c r="F592" s="34" t="s">
        <v>142</v>
      </c>
      <c r="G592" s="21"/>
      <c r="H592" s="21"/>
      <c r="I592" s="21" t="s">
        <v>228</v>
      </c>
      <c r="J592" s="21" t="s">
        <v>26</v>
      </c>
      <c r="M592" s="12"/>
    </row>
    <row r="593" spans="1:13" ht="18" customHeight="1">
      <c r="A593" s="4">
        <v>592</v>
      </c>
      <c r="B593" s="37">
        <v>36755</v>
      </c>
      <c r="C593" s="34" t="s">
        <v>17</v>
      </c>
      <c r="D593" s="34" t="s">
        <v>168</v>
      </c>
      <c r="E593" s="34" t="s">
        <v>22</v>
      </c>
      <c r="F593" s="34" t="s">
        <v>166</v>
      </c>
      <c r="G593" s="21"/>
      <c r="H593" s="21"/>
      <c r="I593" s="21" t="s">
        <v>19</v>
      </c>
      <c r="J593" s="21" t="s">
        <v>13</v>
      </c>
      <c r="M593" s="12"/>
    </row>
    <row r="594" spans="1:13" ht="18" customHeight="1">
      <c r="A594" s="4">
        <v>593</v>
      </c>
      <c r="B594" s="37">
        <v>36756</v>
      </c>
      <c r="C594" s="34" t="s">
        <v>166</v>
      </c>
      <c r="D594" s="34" t="s">
        <v>218</v>
      </c>
      <c r="E594" s="34" t="s">
        <v>168</v>
      </c>
      <c r="F594" s="34" t="s">
        <v>16</v>
      </c>
      <c r="G594" s="21"/>
      <c r="H594" s="21"/>
      <c r="I594" s="21" t="s">
        <v>37</v>
      </c>
      <c r="J594" s="21" t="s">
        <v>20</v>
      </c>
      <c r="M594" s="12"/>
    </row>
    <row r="595" spans="1:13" ht="18" customHeight="1">
      <c r="A595" s="4">
        <v>594</v>
      </c>
      <c r="B595" s="37">
        <v>36756</v>
      </c>
      <c r="C595" s="34" t="s">
        <v>35</v>
      </c>
      <c r="D595" s="34" t="s">
        <v>210</v>
      </c>
      <c r="E595" s="36" t="s">
        <v>4</v>
      </c>
      <c r="F595" s="34" t="s">
        <v>22</v>
      </c>
      <c r="G595" s="21"/>
      <c r="H595" s="21"/>
      <c r="I595" s="21" t="s">
        <v>13</v>
      </c>
      <c r="J595" s="21" t="s">
        <v>38</v>
      </c>
      <c r="M595" s="12"/>
    </row>
    <row r="596" spans="1:13" ht="18" customHeight="1">
      <c r="A596" s="4">
        <v>595</v>
      </c>
      <c r="B596" s="37">
        <v>36756</v>
      </c>
      <c r="C596" s="34" t="s">
        <v>153</v>
      </c>
      <c r="D596" s="34" t="s">
        <v>173</v>
      </c>
      <c r="E596" s="34" t="s">
        <v>214</v>
      </c>
      <c r="F596" s="34" t="s">
        <v>146</v>
      </c>
      <c r="G596" s="21"/>
      <c r="H596" s="21"/>
      <c r="I596" s="21" t="s">
        <v>26</v>
      </c>
      <c r="J596" s="21" t="s">
        <v>227</v>
      </c>
      <c r="M596" s="12"/>
    </row>
    <row r="597" spans="1:13" ht="18" customHeight="1">
      <c r="A597" s="4">
        <v>596</v>
      </c>
      <c r="B597" s="37">
        <v>36756</v>
      </c>
      <c r="C597" s="34" t="s">
        <v>10</v>
      </c>
      <c r="D597" s="34" t="s">
        <v>163</v>
      </c>
      <c r="E597" s="34" t="s">
        <v>72</v>
      </c>
      <c r="F597" s="34" t="s">
        <v>6</v>
      </c>
      <c r="G597" s="21"/>
      <c r="H597" s="21"/>
      <c r="I597" s="21" t="s">
        <v>14</v>
      </c>
      <c r="J597" s="21" t="s">
        <v>19</v>
      </c>
      <c r="M597" s="12"/>
    </row>
    <row r="598" spans="1:13" ht="18" customHeight="1">
      <c r="A598" s="4">
        <v>597</v>
      </c>
      <c r="B598" s="37">
        <v>36756</v>
      </c>
      <c r="C598" s="34" t="s">
        <v>142</v>
      </c>
      <c r="D598" s="34" t="s">
        <v>47</v>
      </c>
      <c r="E598" s="34" t="s">
        <v>161</v>
      </c>
      <c r="F598" s="34" t="s">
        <v>182</v>
      </c>
      <c r="G598" s="21"/>
      <c r="H598" s="21"/>
      <c r="I598" s="21" t="s">
        <v>228</v>
      </c>
      <c r="J598" s="21" t="s">
        <v>8</v>
      </c>
      <c r="M598" s="12"/>
    </row>
    <row r="599" spans="1:13" ht="18" customHeight="1">
      <c r="A599" s="4">
        <v>598</v>
      </c>
      <c r="B599" s="37">
        <v>36757</v>
      </c>
      <c r="C599" s="34" t="s">
        <v>182</v>
      </c>
      <c r="D599" s="34" t="s">
        <v>183</v>
      </c>
      <c r="E599" s="34" t="s">
        <v>47</v>
      </c>
      <c r="F599" s="34" t="s">
        <v>161</v>
      </c>
      <c r="G599" s="21"/>
      <c r="H599" s="21"/>
      <c r="I599" s="21" t="s">
        <v>228</v>
      </c>
      <c r="J599" s="21" t="s">
        <v>8</v>
      </c>
      <c r="M599" s="12"/>
    </row>
    <row r="600" spans="1:13" ht="18" customHeight="1">
      <c r="A600" s="4">
        <v>599</v>
      </c>
      <c r="B600" s="37">
        <v>36757</v>
      </c>
      <c r="C600" s="34" t="s">
        <v>6</v>
      </c>
      <c r="D600" s="34" t="s">
        <v>49</v>
      </c>
      <c r="E600" s="34" t="s">
        <v>163</v>
      </c>
      <c r="F600" s="34" t="s">
        <v>72</v>
      </c>
      <c r="G600" s="21"/>
      <c r="H600" s="21"/>
      <c r="I600" s="21" t="s">
        <v>14</v>
      </c>
      <c r="J600" s="21" t="s">
        <v>19</v>
      </c>
      <c r="M600" s="12"/>
    </row>
    <row r="601" spans="1:13" ht="18" customHeight="1">
      <c r="A601" s="4">
        <v>600</v>
      </c>
      <c r="B601" s="37">
        <v>36757</v>
      </c>
      <c r="C601" s="34" t="s">
        <v>22</v>
      </c>
      <c r="D601" s="36" t="s">
        <v>244</v>
      </c>
      <c r="E601" s="34" t="s">
        <v>210</v>
      </c>
      <c r="F601" s="34" t="s">
        <v>4</v>
      </c>
      <c r="G601" s="21"/>
      <c r="H601" s="21"/>
      <c r="I601" s="21" t="s">
        <v>13</v>
      </c>
      <c r="J601" s="21" t="s">
        <v>38</v>
      </c>
      <c r="M601" s="12"/>
    </row>
    <row r="602" spans="1:13" ht="18" customHeight="1">
      <c r="A602" s="4">
        <v>601</v>
      </c>
      <c r="B602" s="37">
        <v>36757</v>
      </c>
      <c r="C602" s="34" t="s">
        <v>214</v>
      </c>
      <c r="D602" s="34" t="s">
        <v>185</v>
      </c>
      <c r="E602" s="34" t="s">
        <v>50</v>
      </c>
      <c r="F602" s="34" t="s">
        <v>173</v>
      </c>
      <c r="G602" s="21"/>
      <c r="H602" s="21"/>
      <c r="I602" s="21" t="s">
        <v>26</v>
      </c>
      <c r="J602" s="21" t="s">
        <v>227</v>
      </c>
      <c r="M602" s="12"/>
    </row>
    <row r="603" spans="1:13" ht="18" customHeight="1">
      <c r="A603" s="4">
        <v>602</v>
      </c>
      <c r="B603" s="37">
        <v>36757</v>
      </c>
      <c r="C603" s="34" t="s">
        <v>16</v>
      </c>
      <c r="D603" s="34" t="s">
        <v>175</v>
      </c>
      <c r="E603" s="34" t="s">
        <v>218</v>
      </c>
      <c r="F603" s="34" t="s">
        <v>168</v>
      </c>
      <c r="G603" s="21"/>
      <c r="H603" s="21"/>
      <c r="I603" s="21" t="s">
        <v>37</v>
      </c>
      <c r="J603" s="21" t="s">
        <v>20</v>
      </c>
      <c r="M603" s="12"/>
    </row>
    <row r="604" spans="1:13" ht="18" customHeight="1">
      <c r="A604" s="4">
        <v>603</v>
      </c>
      <c r="B604" s="37">
        <v>36757</v>
      </c>
      <c r="C604" s="36" t="s">
        <v>12</v>
      </c>
      <c r="D604" s="34" t="s">
        <v>29</v>
      </c>
      <c r="E604" s="34" t="s">
        <v>238</v>
      </c>
      <c r="F604" s="34" t="s">
        <v>179</v>
      </c>
      <c r="G604" s="21"/>
      <c r="H604" s="21"/>
      <c r="I604" s="21" t="s">
        <v>31</v>
      </c>
      <c r="J604" s="21" t="s">
        <v>32</v>
      </c>
      <c r="M604" s="13"/>
    </row>
    <row r="605" spans="1:13" ht="18" customHeight="1">
      <c r="A605" s="4">
        <v>604</v>
      </c>
      <c r="B605" s="37">
        <v>36758</v>
      </c>
      <c r="C605" s="34" t="s">
        <v>161</v>
      </c>
      <c r="D605" s="34" t="s">
        <v>142</v>
      </c>
      <c r="E605" s="34" t="s">
        <v>183</v>
      </c>
      <c r="F605" s="34" t="s">
        <v>47</v>
      </c>
      <c r="G605" s="21"/>
      <c r="H605" s="21"/>
      <c r="I605" s="21" t="s">
        <v>228</v>
      </c>
      <c r="J605" s="21" t="s">
        <v>8</v>
      </c>
      <c r="M605" s="12"/>
    </row>
    <row r="606" spans="1:13" ht="18" customHeight="1">
      <c r="A606" s="4">
        <v>605</v>
      </c>
      <c r="B606" s="37">
        <v>36758</v>
      </c>
      <c r="C606" s="34" t="s">
        <v>4</v>
      </c>
      <c r="D606" s="34" t="s">
        <v>35</v>
      </c>
      <c r="E606" s="34" t="s">
        <v>244</v>
      </c>
      <c r="F606" s="34" t="s">
        <v>210</v>
      </c>
      <c r="G606" s="21"/>
      <c r="H606" s="21"/>
      <c r="I606" s="21" t="s">
        <v>13</v>
      </c>
      <c r="J606" s="21" t="s">
        <v>38</v>
      </c>
      <c r="M606" s="12"/>
    </row>
    <row r="607" spans="1:13" ht="18" customHeight="1">
      <c r="A607" s="4">
        <v>606</v>
      </c>
      <c r="B607" s="37">
        <v>36758</v>
      </c>
      <c r="C607" s="34" t="s">
        <v>72</v>
      </c>
      <c r="D607" s="34" t="s">
        <v>10</v>
      </c>
      <c r="E607" s="34" t="s">
        <v>49</v>
      </c>
      <c r="F607" s="34" t="s">
        <v>163</v>
      </c>
      <c r="G607" s="21"/>
      <c r="H607" s="21"/>
      <c r="I607" s="21" t="s">
        <v>14</v>
      </c>
      <c r="J607" s="21" t="s">
        <v>19</v>
      </c>
      <c r="M607" s="12"/>
    </row>
    <row r="608" spans="1:13" ht="18" customHeight="1">
      <c r="A608" s="4">
        <v>607</v>
      </c>
      <c r="B608" s="37">
        <v>36758</v>
      </c>
      <c r="C608" s="34" t="s">
        <v>213</v>
      </c>
      <c r="D608" s="34" t="s">
        <v>238</v>
      </c>
      <c r="E608" s="34" t="s">
        <v>179</v>
      </c>
      <c r="F608" s="34" t="s">
        <v>29</v>
      </c>
      <c r="G608" s="21"/>
      <c r="H608" s="21"/>
      <c r="I608" s="21" t="s">
        <v>31</v>
      </c>
      <c r="J608" s="21" t="s">
        <v>32</v>
      </c>
      <c r="M608" s="12"/>
    </row>
    <row r="609" spans="1:13" ht="18" customHeight="1">
      <c r="A609" s="4">
        <v>608</v>
      </c>
      <c r="B609" s="37">
        <v>36758</v>
      </c>
      <c r="C609" s="34" t="s">
        <v>168</v>
      </c>
      <c r="D609" s="34" t="s">
        <v>166</v>
      </c>
      <c r="E609" s="34" t="s">
        <v>175</v>
      </c>
      <c r="F609" s="34" t="s">
        <v>218</v>
      </c>
      <c r="G609" s="21"/>
      <c r="H609" s="21"/>
      <c r="I609" s="21" t="s">
        <v>37</v>
      </c>
      <c r="J609" s="21" t="s">
        <v>20</v>
      </c>
      <c r="M609" s="12"/>
    </row>
    <row r="610" spans="1:13" ht="18" customHeight="1">
      <c r="A610" s="4">
        <v>609</v>
      </c>
      <c r="B610" s="37">
        <v>36758</v>
      </c>
      <c r="C610" s="34" t="s">
        <v>146</v>
      </c>
      <c r="D610" s="34" t="s">
        <v>153</v>
      </c>
      <c r="E610" s="34" t="s">
        <v>185</v>
      </c>
      <c r="F610" s="34" t="s">
        <v>50</v>
      </c>
      <c r="G610" s="21"/>
      <c r="H610" s="21"/>
      <c r="I610" s="21" t="s">
        <v>26</v>
      </c>
      <c r="J610" s="21" t="s">
        <v>227</v>
      </c>
      <c r="M610" s="12"/>
    </row>
    <row r="611" spans="1:13" ht="18" customHeight="1">
      <c r="A611" s="4">
        <v>610</v>
      </c>
      <c r="B611" s="37">
        <v>36760</v>
      </c>
      <c r="C611" s="34" t="s">
        <v>148</v>
      </c>
      <c r="D611" s="34" t="s">
        <v>179</v>
      </c>
      <c r="E611" s="34" t="s">
        <v>29</v>
      </c>
      <c r="F611" s="34" t="s">
        <v>185</v>
      </c>
      <c r="G611" s="21"/>
      <c r="H611" s="21"/>
      <c r="I611" s="21" t="s">
        <v>32</v>
      </c>
      <c r="J611" s="21" t="s">
        <v>228</v>
      </c>
      <c r="M611" s="12"/>
    </row>
    <row r="612" spans="1:13" ht="18" customHeight="1">
      <c r="A612" s="4">
        <v>611</v>
      </c>
      <c r="B612" s="37">
        <v>36760</v>
      </c>
      <c r="C612" s="34" t="s">
        <v>173</v>
      </c>
      <c r="D612" s="34" t="s">
        <v>214</v>
      </c>
      <c r="E612" s="34" t="s">
        <v>23</v>
      </c>
      <c r="F612" s="34" t="s">
        <v>146</v>
      </c>
      <c r="G612" s="21"/>
      <c r="H612" s="21"/>
      <c r="I612" s="21" t="s">
        <v>26</v>
      </c>
      <c r="J612" s="21" t="s">
        <v>31</v>
      </c>
      <c r="M612" s="12"/>
    </row>
    <row r="613" spans="1:13" ht="18" customHeight="1">
      <c r="A613" s="4">
        <v>612</v>
      </c>
      <c r="B613" s="37">
        <v>36760</v>
      </c>
      <c r="C613" s="34" t="s">
        <v>210</v>
      </c>
      <c r="D613" s="34" t="s">
        <v>22</v>
      </c>
      <c r="E613" s="34" t="s">
        <v>35</v>
      </c>
      <c r="F613" s="34" t="s">
        <v>175</v>
      </c>
      <c r="G613" s="21"/>
      <c r="H613" s="21"/>
      <c r="I613" s="21" t="s">
        <v>37</v>
      </c>
      <c r="J613" s="21" t="s">
        <v>19</v>
      </c>
      <c r="M613" s="12"/>
    </row>
    <row r="614" spans="1:13" ht="18" customHeight="1">
      <c r="A614" s="4">
        <v>613</v>
      </c>
      <c r="B614" s="37">
        <v>36760</v>
      </c>
      <c r="C614" s="34" t="s">
        <v>131</v>
      </c>
      <c r="D614" s="34" t="s">
        <v>211</v>
      </c>
      <c r="E614" s="34" t="s">
        <v>213</v>
      </c>
      <c r="F614" s="34" t="s">
        <v>12</v>
      </c>
      <c r="G614" s="21"/>
      <c r="H614" s="21"/>
      <c r="I614" s="21" t="s">
        <v>8</v>
      </c>
      <c r="J614" s="21" t="s">
        <v>227</v>
      </c>
      <c r="M614" s="12"/>
    </row>
    <row r="615" spans="1:13" ht="18" customHeight="1">
      <c r="A615" s="4">
        <v>614</v>
      </c>
      <c r="B615" s="37">
        <v>36760</v>
      </c>
      <c r="C615" s="34" t="s">
        <v>218</v>
      </c>
      <c r="D615" s="34" t="s">
        <v>16</v>
      </c>
      <c r="E615" s="34" t="s">
        <v>166</v>
      </c>
      <c r="F615" s="34" t="s">
        <v>49</v>
      </c>
      <c r="G615" s="21"/>
      <c r="H615" s="21"/>
      <c r="I615" s="21" t="s">
        <v>38</v>
      </c>
      <c r="J615" s="21" t="s">
        <v>14</v>
      </c>
      <c r="M615" s="12"/>
    </row>
    <row r="616" spans="1:13" ht="18" customHeight="1">
      <c r="A616" s="4">
        <v>615</v>
      </c>
      <c r="B616" s="37">
        <v>36760</v>
      </c>
      <c r="C616" s="34" t="s">
        <v>163</v>
      </c>
      <c r="D616" s="34" t="s">
        <v>6</v>
      </c>
      <c r="E616" s="34" t="s">
        <v>10</v>
      </c>
      <c r="F616" s="34" t="s">
        <v>46</v>
      </c>
      <c r="G616" s="21"/>
      <c r="H616" s="21"/>
      <c r="I616" s="21" t="s">
        <v>20</v>
      </c>
      <c r="J616" s="21" t="s">
        <v>13</v>
      </c>
      <c r="M616" s="12"/>
    </row>
    <row r="617" spans="1:13" ht="18" customHeight="1">
      <c r="A617" s="4">
        <v>616</v>
      </c>
      <c r="B617" s="37">
        <v>36761</v>
      </c>
      <c r="C617" s="34" t="s">
        <v>175</v>
      </c>
      <c r="D617" s="34" t="s">
        <v>4</v>
      </c>
      <c r="E617" s="34" t="s">
        <v>22</v>
      </c>
      <c r="F617" s="34" t="s">
        <v>35</v>
      </c>
      <c r="G617" s="21"/>
      <c r="H617" s="21"/>
      <c r="I617" s="21" t="s">
        <v>37</v>
      </c>
      <c r="J617" s="21" t="s">
        <v>19</v>
      </c>
      <c r="M617" s="12"/>
    </row>
    <row r="618" spans="1:13" ht="18" customHeight="1">
      <c r="A618" s="4">
        <v>617</v>
      </c>
      <c r="B618" s="37">
        <v>36761</v>
      </c>
      <c r="C618" s="34" t="s">
        <v>49</v>
      </c>
      <c r="D618" s="34" t="s">
        <v>7</v>
      </c>
      <c r="E618" s="34" t="s">
        <v>16</v>
      </c>
      <c r="F618" s="34" t="s">
        <v>166</v>
      </c>
      <c r="G618" s="21"/>
      <c r="H618" s="21"/>
      <c r="I618" s="21" t="s">
        <v>38</v>
      </c>
      <c r="J618" s="21" t="s">
        <v>14</v>
      </c>
      <c r="M618" s="12"/>
    </row>
    <row r="619" spans="1:13" ht="18" customHeight="1">
      <c r="A619" s="4">
        <v>618</v>
      </c>
      <c r="B619" s="37">
        <v>36761</v>
      </c>
      <c r="C619" s="34" t="s">
        <v>46</v>
      </c>
      <c r="D619" s="34" t="s">
        <v>72</v>
      </c>
      <c r="E619" s="34" t="s">
        <v>6</v>
      </c>
      <c r="F619" s="34" t="s">
        <v>10</v>
      </c>
      <c r="G619" s="21"/>
      <c r="H619" s="21"/>
      <c r="I619" s="21" t="s">
        <v>20</v>
      </c>
      <c r="J619" s="21" t="s">
        <v>13</v>
      </c>
      <c r="M619" s="12"/>
    </row>
    <row r="620" spans="1:13" ht="18" customHeight="1">
      <c r="A620" s="4">
        <v>619</v>
      </c>
      <c r="B620" s="37">
        <v>36761</v>
      </c>
      <c r="C620" s="34" t="s">
        <v>185</v>
      </c>
      <c r="D620" s="34" t="s">
        <v>29</v>
      </c>
      <c r="E620" s="34" t="s">
        <v>186</v>
      </c>
      <c r="F620" s="34" t="s">
        <v>179</v>
      </c>
      <c r="G620" s="21"/>
      <c r="H620" s="21"/>
      <c r="I620" s="21" t="s">
        <v>32</v>
      </c>
      <c r="J620" s="21" t="s">
        <v>228</v>
      </c>
      <c r="M620" s="12"/>
    </row>
    <row r="621" spans="1:13" ht="18" customHeight="1">
      <c r="A621" s="4">
        <v>620</v>
      </c>
      <c r="B621" s="37">
        <v>36761</v>
      </c>
      <c r="C621" s="34" t="s">
        <v>23</v>
      </c>
      <c r="D621" s="34" t="s">
        <v>146</v>
      </c>
      <c r="E621" s="34" t="s">
        <v>214</v>
      </c>
      <c r="F621" s="34" t="s">
        <v>153</v>
      </c>
      <c r="G621" s="21"/>
      <c r="H621" s="21"/>
      <c r="I621" s="21" t="s">
        <v>26</v>
      </c>
      <c r="J621" s="21" t="s">
        <v>31</v>
      </c>
      <c r="M621" s="12"/>
    </row>
    <row r="622" spans="1:13" ht="18" customHeight="1">
      <c r="A622" s="4">
        <v>621</v>
      </c>
      <c r="B622" s="37">
        <v>36761</v>
      </c>
      <c r="C622" s="34" t="s">
        <v>238</v>
      </c>
      <c r="D622" s="34" t="s">
        <v>12</v>
      </c>
      <c r="E622" s="34" t="s">
        <v>211</v>
      </c>
      <c r="F622" s="34" t="s">
        <v>213</v>
      </c>
      <c r="G622" s="21"/>
      <c r="H622" s="21"/>
      <c r="I622" s="21" t="s">
        <v>8</v>
      </c>
      <c r="J622" s="21" t="s">
        <v>227</v>
      </c>
      <c r="M622" s="12"/>
    </row>
    <row r="623" spans="1:13" ht="18" customHeight="1">
      <c r="A623" s="4">
        <v>622</v>
      </c>
      <c r="B623" s="37">
        <v>36762</v>
      </c>
      <c r="C623" s="34" t="s">
        <v>166</v>
      </c>
      <c r="D623" s="34" t="s">
        <v>218</v>
      </c>
      <c r="E623" s="34" t="s">
        <v>7</v>
      </c>
      <c r="F623" s="34" t="s">
        <v>16</v>
      </c>
      <c r="G623" s="21"/>
      <c r="H623" s="21"/>
      <c r="I623" s="21" t="s">
        <v>38</v>
      </c>
      <c r="J623" s="21" t="s">
        <v>14</v>
      </c>
      <c r="M623" s="12"/>
    </row>
    <row r="624" spans="1:13" ht="18" customHeight="1">
      <c r="A624" s="4">
        <v>623</v>
      </c>
      <c r="B624" s="37">
        <v>36762</v>
      </c>
      <c r="C624" s="34" t="s">
        <v>179</v>
      </c>
      <c r="D624" s="34" t="s">
        <v>148</v>
      </c>
      <c r="E624" s="34" t="s">
        <v>178</v>
      </c>
      <c r="F624" s="34" t="s">
        <v>29</v>
      </c>
      <c r="G624" s="21"/>
      <c r="H624" s="21"/>
      <c r="I624" s="21" t="s">
        <v>32</v>
      </c>
      <c r="J624" s="21" t="s">
        <v>228</v>
      </c>
      <c r="M624" s="12"/>
    </row>
    <row r="625" spans="1:13" ht="18" customHeight="1">
      <c r="A625" s="4">
        <v>624</v>
      </c>
      <c r="B625" s="37">
        <v>36762</v>
      </c>
      <c r="C625" s="34" t="s">
        <v>35</v>
      </c>
      <c r="D625" s="34" t="s">
        <v>210</v>
      </c>
      <c r="E625" s="34" t="s">
        <v>4</v>
      </c>
      <c r="F625" s="34" t="s">
        <v>22</v>
      </c>
      <c r="G625" s="21"/>
      <c r="H625" s="21"/>
      <c r="I625" s="21" t="s">
        <v>37</v>
      </c>
      <c r="J625" s="21" t="s">
        <v>19</v>
      </c>
      <c r="M625" s="12"/>
    </row>
    <row r="626" spans="1:13" ht="18" customHeight="1">
      <c r="A626" s="4">
        <v>625</v>
      </c>
      <c r="B626" s="37">
        <v>36762</v>
      </c>
      <c r="C626" s="34" t="s">
        <v>153</v>
      </c>
      <c r="D626" s="34" t="s">
        <v>173</v>
      </c>
      <c r="E626" s="34" t="s">
        <v>146</v>
      </c>
      <c r="F626" s="34" t="s">
        <v>214</v>
      </c>
      <c r="G626" s="21"/>
      <c r="H626" s="21"/>
      <c r="I626" s="21" t="s">
        <v>26</v>
      </c>
      <c r="J626" s="21" t="s">
        <v>31</v>
      </c>
      <c r="M626" s="12"/>
    </row>
    <row r="627" spans="1:13" ht="18" customHeight="1">
      <c r="A627" s="4">
        <v>626</v>
      </c>
      <c r="B627" s="37">
        <v>36762</v>
      </c>
      <c r="C627" s="34" t="s">
        <v>10</v>
      </c>
      <c r="D627" s="34" t="s">
        <v>163</v>
      </c>
      <c r="E627" s="34" t="s">
        <v>72</v>
      </c>
      <c r="F627" s="34" t="s">
        <v>6</v>
      </c>
      <c r="G627" s="21"/>
      <c r="H627" s="21"/>
      <c r="I627" s="21" t="s">
        <v>20</v>
      </c>
      <c r="J627" s="21" t="s">
        <v>13</v>
      </c>
      <c r="M627" s="12"/>
    </row>
    <row r="628" spans="1:13" ht="18" customHeight="1">
      <c r="A628" s="4">
        <v>627</v>
      </c>
      <c r="B628" s="37">
        <v>36763</v>
      </c>
      <c r="C628" s="34" t="s">
        <v>72</v>
      </c>
      <c r="D628" s="34" t="s">
        <v>46</v>
      </c>
      <c r="E628" s="34" t="s">
        <v>210</v>
      </c>
      <c r="F628" s="34" t="s">
        <v>7</v>
      </c>
      <c r="G628" s="21"/>
      <c r="H628" s="21"/>
      <c r="I628" s="21" t="s">
        <v>38</v>
      </c>
      <c r="J628" s="21" t="s">
        <v>19</v>
      </c>
      <c r="M628" s="12"/>
    </row>
    <row r="629" spans="1:13" ht="18" customHeight="1">
      <c r="A629" s="4">
        <v>628</v>
      </c>
      <c r="B629" s="37">
        <v>36763</v>
      </c>
      <c r="C629" s="34" t="s">
        <v>6</v>
      </c>
      <c r="D629" s="34" t="s">
        <v>175</v>
      </c>
      <c r="E629" s="34" t="s">
        <v>49</v>
      </c>
      <c r="F629" s="34" t="s">
        <v>168</v>
      </c>
      <c r="G629" s="21"/>
      <c r="H629" s="21"/>
      <c r="I629" s="21" t="s">
        <v>14</v>
      </c>
      <c r="J629" s="21" t="s">
        <v>20</v>
      </c>
      <c r="M629" s="12"/>
    </row>
    <row r="630" spans="1:13" ht="18" customHeight="1">
      <c r="A630" s="4">
        <v>629</v>
      </c>
      <c r="B630" s="37">
        <v>36763</v>
      </c>
      <c r="C630" s="34" t="s">
        <v>50</v>
      </c>
      <c r="D630" s="34" t="s">
        <v>182</v>
      </c>
      <c r="E630" s="34" t="s">
        <v>44</v>
      </c>
      <c r="F630" s="34" t="s">
        <v>183</v>
      </c>
      <c r="G630" s="21"/>
      <c r="H630" s="21"/>
      <c r="I630" s="21" t="s">
        <v>227</v>
      </c>
      <c r="J630" s="21" t="s">
        <v>32</v>
      </c>
      <c r="M630" s="12"/>
    </row>
    <row r="631" spans="1:13" ht="18" customHeight="1">
      <c r="A631" s="4">
        <v>630</v>
      </c>
      <c r="B631" s="37">
        <v>36763</v>
      </c>
      <c r="C631" s="34" t="s">
        <v>16</v>
      </c>
      <c r="D631" s="34" t="s">
        <v>17</v>
      </c>
      <c r="E631" s="34" t="s">
        <v>163</v>
      </c>
      <c r="F631" s="34" t="s">
        <v>4</v>
      </c>
      <c r="G631" s="21"/>
      <c r="H631" s="21"/>
      <c r="I631" s="21" t="s">
        <v>13</v>
      </c>
      <c r="J631" s="21" t="s">
        <v>37</v>
      </c>
      <c r="M631" s="12"/>
    </row>
    <row r="632" spans="1:13" ht="18" customHeight="1">
      <c r="A632" s="4">
        <v>631</v>
      </c>
      <c r="B632" s="37">
        <v>36764</v>
      </c>
      <c r="C632" s="34" t="s">
        <v>4</v>
      </c>
      <c r="D632" s="34" t="s">
        <v>166</v>
      </c>
      <c r="E632" s="34" t="s">
        <v>17</v>
      </c>
      <c r="F632" s="34" t="s">
        <v>163</v>
      </c>
      <c r="G632" s="21"/>
      <c r="H632" s="21"/>
      <c r="I632" s="21" t="s">
        <v>13</v>
      </c>
      <c r="J632" s="21" t="s">
        <v>37</v>
      </c>
      <c r="M632" s="12"/>
    </row>
    <row r="633" spans="1:13" ht="18" customHeight="1">
      <c r="A633" s="4">
        <v>632</v>
      </c>
      <c r="B633" s="37">
        <v>36764</v>
      </c>
      <c r="C633" s="34" t="s">
        <v>7</v>
      </c>
      <c r="D633" s="34" t="s">
        <v>35</v>
      </c>
      <c r="E633" s="34" t="s">
        <v>46</v>
      </c>
      <c r="F633" s="34" t="s">
        <v>210</v>
      </c>
      <c r="G633" s="21"/>
      <c r="H633" s="21"/>
      <c r="I633" s="21" t="s">
        <v>38</v>
      </c>
      <c r="J633" s="21" t="s">
        <v>19</v>
      </c>
      <c r="M633" s="12"/>
    </row>
    <row r="634" spans="1:13" ht="18" customHeight="1">
      <c r="A634" s="4">
        <v>633</v>
      </c>
      <c r="B634" s="37">
        <v>36764</v>
      </c>
      <c r="C634" s="34" t="s">
        <v>168</v>
      </c>
      <c r="D634" s="34" t="s">
        <v>10</v>
      </c>
      <c r="E634" s="34" t="s">
        <v>175</v>
      </c>
      <c r="F634" s="34" t="s">
        <v>49</v>
      </c>
      <c r="G634" s="21"/>
      <c r="H634" s="21"/>
      <c r="I634" s="21" t="s">
        <v>14</v>
      </c>
      <c r="J634" s="21" t="s">
        <v>20</v>
      </c>
      <c r="M634" s="12"/>
    </row>
    <row r="635" spans="1:13" ht="18" customHeight="1">
      <c r="A635" s="4">
        <v>634</v>
      </c>
      <c r="B635" s="37">
        <v>36764</v>
      </c>
      <c r="C635" s="34" t="s">
        <v>29</v>
      </c>
      <c r="D635" s="34" t="s">
        <v>179</v>
      </c>
      <c r="E635" s="34" t="s">
        <v>213</v>
      </c>
      <c r="F635" s="34" t="s">
        <v>5</v>
      </c>
      <c r="G635" s="21"/>
      <c r="H635" s="21"/>
      <c r="I635" s="21" t="s">
        <v>31</v>
      </c>
      <c r="J635" s="21" t="s">
        <v>228</v>
      </c>
      <c r="M635" s="12"/>
    </row>
    <row r="636" spans="1:13" ht="18" customHeight="1">
      <c r="A636" s="4">
        <v>635</v>
      </c>
      <c r="B636" s="37">
        <v>36764</v>
      </c>
      <c r="C636" s="34" t="s">
        <v>142</v>
      </c>
      <c r="D636" s="34" t="s">
        <v>23</v>
      </c>
      <c r="E636" s="34" t="s">
        <v>185</v>
      </c>
      <c r="F636" s="34" t="s">
        <v>161</v>
      </c>
      <c r="G636" s="21"/>
      <c r="H636" s="21"/>
      <c r="I636" s="21" t="s">
        <v>26</v>
      </c>
      <c r="J636" s="21" t="s">
        <v>8</v>
      </c>
      <c r="M636" s="12"/>
    </row>
    <row r="637" spans="1:13" ht="18" customHeight="1">
      <c r="A637" s="4">
        <v>636</v>
      </c>
      <c r="B637" s="37">
        <v>36764</v>
      </c>
      <c r="C637" s="34" t="s">
        <v>183</v>
      </c>
      <c r="D637" s="34" t="s">
        <v>153</v>
      </c>
      <c r="E637" s="34" t="s">
        <v>173</v>
      </c>
      <c r="F637" s="34" t="s">
        <v>182</v>
      </c>
      <c r="G637" s="21"/>
      <c r="H637" s="21"/>
      <c r="I637" s="21" t="s">
        <v>227</v>
      </c>
      <c r="J637" s="21" t="s">
        <v>32</v>
      </c>
      <c r="M637" s="12"/>
    </row>
    <row r="638" spans="1:13" ht="18" customHeight="1">
      <c r="A638" s="4">
        <v>637</v>
      </c>
      <c r="B638" s="37">
        <v>36765</v>
      </c>
      <c r="C638" s="34" t="s">
        <v>182</v>
      </c>
      <c r="D638" s="34" t="s">
        <v>50</v>
      </c>
      <c r="E638" s="34" t="s">
        <v>153</v>
      </c>
      <c r="F638" s="34" t="s">
        <v>173</v>
      </c>
      <c r="G638" s="21"/>
      <c r="H638" s="21"/>
      <c r="I638" s="21" t="s">
        <v>227</v>
      </c>
      <c r="J638" s="21" t="s">
        <v>32</v>
      </c>
      <c r="M638" s="12"/>
    </row>
    <row r="639" spans="1:13" ht="18" customHeight="1">
      <c r="A639" s="4">
        <v>638</v>
      </c>
      <c r="B639" s="37">
        <v>36765</v>
      </c>
      <c r="C639" s="34" t="s">
        <v>211</v>
      </c>
      <c r="D639" s="34" t="s">
        <v>213</v>
      </c>
      <c r="E639" s="36" t="s">
        <v>5</v>
      </c>
      <c r="F639" s="34" t="s">
        <v>12</v>
      </c>
      <c r="G639" s="21"/>
      <c r="H639" s="21"/>
      <c r="I639" s="21" t="s">
        <v>31</v>
      </c>
      <c r="J639" s="21" t="s">
        <v>228</v>
      </c>
      <c r="M639" s="12"/>
    </row>
    <row r="640" spans="1:13" ht="18" customHeight="1">
      <c r="A640" s="4">
        <v>639</v>
      </c>
      <c r="B640" s="37">
        <v>36765</v>
      </c>
      <c r="C640" s="34" t="s">
        <v>49</v>
      </c>
      <c r="D640" s="34" t="s">
        <v>6</v>
      </c>
      <c r="E640" s="34" t="s">
        <v>10</v>
      </c>
      <c r="F640" s="34" t="s">
        <v>175</v>
      </c>
      <c r="G640" s="21"/>
      <c r="H640" s="21"/>
      <c r="I640" s="21" t="s">
        <v>14</v>
      </c>
      <c r="J640" s="21" t="s">
        <v>20</v>
      </c>
      <c r="M640" s="12"/>
    </row>
    <row r="641" spans="1:13" ht="18" customHeight="1">
      <c r="A641" s="4">
        <v>640</v>
      </c>
      <c r="B641" s="37">
        <v>36765</v>
      </c>
      <c r="C641" s="34" t="s">
        <v>210</v>
      </c>
      <c r="D641" s="34" t="s">
        <v>72</v>
      </c>
      <c r="E641" s="34" t="s">
        <v>35</v>
      </c>
      <c r="F641" s="34" t="s">
        <v>46</v>
      </c>
      <c r="G641" s="21"/>
      <c r="H641" s="21"/>
      <c r="I641" s="21" t="s">
        <v>38</v>
      </c>
      <c r="J641" s="21" t="s">
        <v>19</v>
      </c>
      <c r="M641" s="12"/>
    </row>
    <row r="642" spans="1:13" ht="18" customHeight="1">
      <c r="A642" s="4">
        <v>641</v>
      </c>
      <c r="B642" s="37">
        <v>36765</v>
      </c>
      <c r="C642" s="34" t="s">
        <v>163</v>
      </c>
      <c r="D642" s="36" t="s">
        <v>16</v>
      </c>
      <c r="E642" s="34" t="s">
        <v>166</v>
      </c>
      <c r="F642" s="34" t="s">
        <v>17</v>
      </c>
      <c r="G642" s="21"/>
      <c r="H642" s="21"/>
      <c r="I642" s="21" t="s">
        <v>13</v>
      </c>
      <c r="J642" s="21" t="s">
        <v>37</v>
      </c>
      <c r="M642" s="12"/>
    </row>
    <row r="643" spans="1:13" ht="18" customHeight="1">
      <c r="A643" s="4">
        <v>642</v>
      </c>
      <c r="B643" s="37">
        <v>36765</v>
      </c>
      <c r="C643" s="34" t="s">
        <v>214</v>
      </c>
      <c r="D643" s="34" t="s">
        <v>161</v>
      </c>
      <c r="E643" s="34" t="s">
        <v>23</v>
      </c>
      <c r="F643" s="34" t="s">
        <v>185</v>
      </c>
      <c r="G643" s="21"/>
      <c r="H643" s="21"/>
      <c r="I643" s="21" t="s">
        <v>26</v>
      </c>
      <c r="J643" s="21" t="s">
        <v>8</v>
      </c>
      <c r="M643" s="12"/>
    </row>
    <row r="644" spans="1:13" ht="18" customHeight="1">
      <c r="A644" s="4">
        <v>643</v>
      </c>
      <c r="B644" s="37">
        <v>36766</v>
      </c>
      <c r="C644" s="34" t="s">
        <v>12</v>
      </c>
      <c r="D644" s="34" t="s">
        <v>131</v>
      </c>
      <c r="E644" s="34" t="s">
        <v>179</v>
      </c>
      <c r="F644" s="34" t="s">
        <v>29</v>
      </c>
      <c r="G644" s="21"/>
      <c r="H644" s="21"/>
      <c r="I644" s="21" t="s">
        <v>31</v>
      </c>
      <c r="J644" s="21" t="s">
        <v>228</v>
      </c>
      <c r="M644" s="12"/>
    </row>
    <row r="645" spans="1:13" ht="18" customHeight="1">
      <c r="A645" s="4">
        <v>644</v>
      </c>
      <c r="B645" s="37">
        <v>36767</v>
      </c>
      <c r="C645" s="34" t="s">
        <v>161</v>
      </c>
      <c r="D645" s="34" t="s">
        <v>142</v>
      </c>
      <c r="E645" s="34" t="s">
        <v>24</v>
      </c>
      <c r="F645" s="34" t="s">
        <v>185</v>
      </c>
      <c r="G645" s="21"/>
      <c r="H645" s="21"/>
      <c r="I645" s="21" t="s">
        <v>227</v>
      </c>
      <c r="J645" s="21" t="s">
        <v>31</v>
      </c>
      <c r="M645" s="12"/>
    </row>
    <row r="646" spans="1:13" ht="18" customHeight="1">
      <c r="A646" s="4">
        <v>645</v>
      </c>
      <c r="B646" s="37">
        <v>36767</v>
      </c>
      <c r="C646" s="34" t="s">
        <v>213</v>
      </c>
      <c r="D646" s="34" t="s">
        <v>29</v>
      </c>
      <c r="E646" s="34" t="s">
        <v>131</v>
      </c>
      <c r="F646" s="34" t="s">
        <v>173</v>
      </c>
      <c r="G646" s="21"/>
      <c r="H646" s="21"/>
      <c r="I646" s="21" t="s">
        <v>32</v>
      </c>
      <c r="J646" s="21" t="s">
        <v>26</v>
      </c>
      <c r="M646" s="12"/>
    </row>
    <row r="647" spans="1:13" ht="18" customHeight="1">
      <c r="A647" s="4">
        <v>646</v>
      </c>
      <c r="B647" s="37">
        <v>36767</v>
      </c>
      <c r="C647" s="34" t="s">
        <v>175</v>
      </c>
      <c r="D647" s="34" t="s">
        <v>168</v>
      </c>
      <c r="E647" s="34" t="s">
        <v>16</v>
      </c>
      <c r="F647" s="34" t="s">
        <v>166</v>
      </c>
      <c r="G647" s="21"/>
      <c r="H647" s="21"/>
      <c r="I647" s="21" t="s">
        <v>37</v>
      </c>
      <c r="J647" s="21" t="s">
        <v>38</v>
      </c>
      <c r="M647" s="12"/>
    </row>
    <row r="648" spans="1:13" ht="18" customHeight="1">
      <c r="A648" s="4">
        <v>647</v>
      </c>
      <c r="B648" s="37">
        <v>36767</v>
      </c>
      <c r="C648" s="34" t="s">
        <v>46</v>
      </c>
      <c r="D648" s="34" t="s">
        <v>4</v>
      </c>
      <c r="E648" s="34" t="s">
        <v>218</v>
      </c>
      <c r="F648" s="34" t="s">
        <v>10</v>
      </c>
      <c r="G648" s="21"/>
      <c r="H648" s="21"/>
      <c r="I648" s="21" t="s">
        <v>19</v>
      </c>
      <c r="J648" s="21" t="s">
        <v>20</v>
      </c>
      <c r="M648" s="12"/>
    </row>
    <row r="649" spans="1:13" ht="18" customHeight="1">
      <c r="A649" s="4">
        <v>648</v>
      </c>
      <c r="B649" s="37">
        <v>36767</v>
      </c>
      <c r="C649" s="34" t="s">
        <v>238</v>
      </c>
      <c r="D649" s="34" t="s">
        <v>179</v>
      </c>
      <c r="E649" s="34" t="s">
        <v>148</v>
      </c>
      <c r="F649" s="34" t="s">
        <v>211</v>
      </c>
      <c r="G649" s="21"/>
      <c r="H649" s="21"/>
      <c r="I649" s="21" t="s">
        <v>8</v>
      </c>
      <c r="J649" s="21" t="s">
        <v>228</v>
      </c>
      <c r="M649" s="12"/>
    </row>
    <row r="650" spans="1:13" ht="18" customHeight="1">
      <c r="A650" s="4">
        <v>649</v>
      </c>
      <c r="B650" s="37">
        <v>36767</v>
      </c>
      <c r="C650" s="34" t="s">
        <v>22</v>
      </c>
      <c r="D650" s="34" t="s">
        <v>35</v>
      </c>
      <c r="E650" s="34" t="s">
        <v>72</v>
      </c>
      <c r="F650" s="34" t="s">
        <v>6</v>
      </c>
      <c r="G650" s="21"/>
      <c r="H650" s="21"/>
      <c r="I650" s="21" t="s">
        <v>13</v>
      </c>
      <c r="J650" s="21" t="s">
        <v>14</v>
      </c>
      <c r="M650" s="12"/>
    </row>
    <row r="651" spans="1:13" ht="18" customHeight="1">
      <c r="A651" s="4">
        <v>650</v>
      </c>
      <c r="B651" s="37">
        <v>36768</v>
      </c>
      <c r="C651" s="34" t="s">
        <v>166</v>
      </c>
      <c r="D651" s="34" t="s">
        <v>17</v>
      </c>
      <c r="E651" s="34" t="s">
        <v>168</v>
      </c>
      <c r="F651" s="34" t="s">
        <v>16</v>
      </c>
      <c r="G651" s="21"/>
      <c r="H651" s="21"/>
      <c r="I651" s="21" t="s">
        <v>37</v>
      </c>
      <c r="J651" s="21" t="s">
        <v>38</v>
      </c>
      <c r="M651" s="12"/>
    </row>
    <row r="652" spans="1:13" ht="18" customHeight="1">
      <c r="A652" s="4">
        <v>651</v>
      </c>
      <c r="B652" s="37">
        <v>36768</v>
      </c>
      <c r="C652" s="34" t="s">
        <v>148</v>
      </c>
      <c r="D652" s="34" t="s">
        <v>12</v>
      </c>
      <c r="E652" s="34" t="s">
        <v>211</v>
      </c>
      <c r="F652" s="34" t="s">
        <v>179</v>
      </c>
      <c r="G652" s="21"/>
      <c r="H652" s="21"/>
      <c r="I652" s="21" t="s">
        <v>8</v>
      </c>
      <c r="J652" s="21" t="s">
        <v>228</v>
      </c>
      <c r="M652" s="12"/>
    </row>
    <row r="653" spans="1:13" ht="18" customHeight="1">
      <c r="A653" s="4">
        <v>652</v>
      </c>
      <c r="B653" s="37">
        <v>36768</v>
      </c>
      <c r="C653" s="34" t="s">
        <v>47</v>
      </c>
      <c r="D653" s="34" t="s">
        <v>182</v>
      </c>
      <c r="E653" s="34" t="s">
        <v>44</v>
      </c>
      <c r="F653" s="34" t="s">
        <v>146</v>
      </c>
      <c r="G653" s="21"/>
      <c r="H653" s="21"/>
      <c r="I653" s="21" t="s">
        <v>227</v>
      </c>
      <c r="J653" s="21" t="s">
        <v>31</v>
      </c>
      <c r="M653" s="12"/>
    </row>
    <row r="654" spans="1:13" ht="18" customHeight="1">
      <c r="A654" s="4">
        <v>653</v>
      </c>
      <c r="B654" s="37">
        <v>36768</v>
      </c>
      <c r="C654" s="34" t="s">
        <v>173</v>
      </c>
      <c r="D654" s="34" t="s">
        <v>178</v>
      </c>
      <c r="E654" s="34" t="s">
        <v>29</v>
      </c>
      <c r="F654" s="34" t="s">
        <v>131</v>
      </c>
      <c r="G654" s="21"/>
      <c r="H654" s="21"/>
      <c r="I654" s="21" t="s">
        <v>32</v>
      </c>
      <c r="J654" s="21" t="s">
        <v>26</v>
      </c>
      <c r="M654" s="12"/>
    </row>
    <row r="655" spans="1:13" ht="18" customHeight="1">
      <c r="A655" s="4">
        <v>654</v>
      </c>
      <c r="B655" s="37">
        <v>36768</v>
      </c>
      <c r="C655" s="34" t="s">
        <v>10</v>
      </c>
      <c r="D655" s="34" t="s">
        <v>163</v>
      </c>
      <c r="E655" s="34" t="s">
        <v>4</v>
      </c>
      <c r="F655" s="34" t="s">
        <v>218</v>
      </c>
      <c r="G655" s="21"/>
      <c r="H655" s="21"/>
      <c r="I655" s="21" t="s">
        <v>19</v>
      </c>
      <c r="J655" s="21" t="s">
        <v>20</v>
      </c>
      <c r="M655" s="12"/>
    </row>
    <row r="656" spans="1:13" ht="18" customHeight="1">
      <c r="A656" s="4">
        <v>655</v>
      </c>
      <c r="B656" s="37">
        <v>36768</v>
      </c>
      <c r="C656" s="34" t="s">
        <v>6</v>
      </c>
      <c r="D656" s="34" t="s">
        <v>210</v>
      </c>
      <c r="E656" s="34" t="s">
        <v>35</v>
      </c>
      <c r="F656" s="34" t="s">
        <v>72</v>
      </c>
      <c r="G656" s="21"/>
      <c r="H656" s="21"/>
      <c r="I656" s="21" t="s">
        <v>13</v>
      </c>
      <c r="J656" s="21" t="s">
        <v>14</v>
      </c>
      <c r="M656" s="12"/>
    </row>
    <row r="657" spans="1:13" ht="18" customHeight="1">
      <c r="A657" s="4">
        <v>656</v>
      </c>
      <c r="B657" s="37">
        <v>36769</v>
      </c>
      <c r="C657" s="34" t="s">
        <v>23</v>
      </c>
      <c r="D657" s="34" t="s">
        <v>161</v>
      </c>
      <c r="E657" s="34" t="s">
        <v>182</v>
      </c>
      <c r="F657" s="34" t="s">
        <v>50</v>
      </c>
      <c r="G657" s="21"/>
      <c r="H657" s="21"/>
      <c r="I657" s="21" t="s">
        <v>227</v>
      </c>
      <c r="J657" s="21" t="s">
        <v>31</v>
      </c>
      <c r="M657" s="12"/>
    </row>
    <row r="658" spans="1:13" ht="18" customHeight="1">
      <c r="A658" s="4">
        <v>657</v>
      </c>
      <c r="B658" s="37">
        <v>36769</v>
      </c>
      <c r="C658" s="34" t="s">
        <v>131</v>
      </c>
      <c r="D658" s="34" t="s">
        <v>213</v>
      </c>
      <c r="E658" s="34" t="s">
        <v>178</v>
      </c>
      <c r="F658" s="34" t="s">
        <v>29</v>
      </c>
      <c r="G658" s="21"/>
      <c r="H658" s="21"/>
      <c r="I658" s="21" t="s">
        <v>32</v>
      </c>
      <c r="J658" s="21" t="s">
        <v>26</v>
      </c>
      <c r="M658" s="12"/>
    </row>
    <row r="659" spans="1:13" ht="18" customHeight="1">
      <c r="A659" s="4">
        <v>658</v>
      </c>
      <c r="B659" s="37">
        <v>36769</v>
      </c>
      <c r="C659" s="34" t="s">
        <v>218</v>
      </c>
      <c r="D659" s="34" t="s">
        <v>46</v>
      </c>
      <c r="E659" s="34" t="s">
        <v>163</v>
      </c>
      <c r="F659" s="34" t="s">
        <v>4</v>
      </c>
      <c r="G659" s="21"/>
      <c r="H659" s="21"/>
      <c r="I659" s="21" t="s">
        <v>19</v>
      </c>
      <c r="J659" s="21" t="s">
        <v>20</v>
      </c>
      <c r="M659" s="12"/>
    </row>
    <row r="660" spans="1:13" ht="18" customHeight="1">
      <c r="A660" s="4">
        <v>659</v>
      </c>
      <c r="B660" s="37">
        <v>36769</v>
      </c>
      <c r="C660" s="34" t="s">
        <v>16</v>
      </c>
      <c r="D660" s="34" t="s">
        <v>175</v>
      </c>
      <c r="E660" s="34" t="s">
        <v>17</v>
      </c>
      <c r="F660" s="34" t="s">
        <v>168</v>
      </c>
      <c r="G660" s="21"/>
      <c r="H660" s="21"/>
      <c r="I660" s="21" t="s">
        <v>37</v>
      </c>
      <c r="J660" s="21" t="s">
        <v>38</v>
      </c>
      <c r="M660" s="12"/>
    </row>
    <row r="661" spans="1:13" ht="18" customHeight="1">
      <c r="A661" s="4">
        <v>660</v>
      </c>
      <c r="B661" s="37">
        <v>36770</v>
      </c>
      <c r="C661" s="34" t="s">
        <v>4</v>
      </c>
      <c r="D661" s="34" t="s">
        <v>46</v>
      </c>
      <c r="E661" s="34" t="s">
        <v>22</v>
      </c>
      <c r="F661" s="34" t="s">
        <v>163</v>
      </c>
      <c r="G661" s="21"/>
      <c r="H661" s="21"/>
      <c r="I661" s="21" t="s">
        <v>38</v>
      </c>
      <c r="J661" s="21" t="s">
        <v>13</v>
      </c>
      <c r="M661" s="12"/>
    </row>
    <row r="662" spans="1:13" ht="18" customHeight="1">
      <c r="A662" s="4">
        <v>661</v>
      </c>
      <c r="B662" s="37">
        <v>36770</v>
      </c>
      <c r="C662" s="34" t="s">
        <v>35</v>
      </c>
      <c r="D662" s="34" t="s">
        <v>10</v>
      </c>
      <c r="E662" s="34" t="s">
        <v>175</v>
      </c>
      <c r="F662" s="34" t="s">
        <v>210</v>
      </c>
      <c r="G662" s="21"/>
      <c r="H662" s="21"/>
      <c r="I662" s="21" t="s">
        <v>20</v>
      </c>
      <c r="J662" s="21" t="s">
        <v>37</v>
      </c>
      <c r="M662" s="12"/>
    </row>
    <row r="663" spans="1:13" ht="18" customHeight="1">
      <c r="A663" s="4">
        <v>662</v>
      </c>
      <c r="B663" s="37">
        <v>36770</v>
      </c>
      <c r="C663" s="34" t="s">
        <v>29</v>
      </c>
      <c r="D663" s="34" t="s">
        <v>148</v>
      </c>
      <c r="E663" s="34" t="s">
        <v>213</v>
      </c>
      <c r="F663" s="34" t="s">
        <v>5</v>
      </c>
      <c r="G663" s="21"/>
      <c r="H663" s="21"/>
      <c r="I663" s="21" t="s">
        <v>32</v>
      </c>
      <c r="J663" s="21" t="s">
        <v>227</v>
      </c>
      <c r="M663" s="12"/>
    </row>
    <row r="664" spans="1:13" ht="18" customHeight="1">
      <c r="A664" s="4">
        <v>663</v>
      </c>
      <c r="B664" s="37">
        <v>36770</v>
      </c>
      <c r="C664" s="34" t="s">
        <v>185</v>
      </c>
      <c r="D664" s="34" t="s">
        <v>214</v>
      </c>
      <c r="E664" s="34" t="s">
        <v>142</v>
      </c>
      <c r="F664" s="34" t="s">
        <v>153</v>
      </c>
      <c r="G664" s="21"/>
      <c r="H664" s="21"/>
      <c r="I664" s="21" t="s">
        <v>228</v>
      </c>
      <c r="J664" s="21" t="s">
        <v>26</v>
      </c>
      <c r="M664" s="12"/>
    </row>
    <row r="665" spans="1:13" ht="18" customHeight="1">
      <c r="A665" s="4">
        <v>664</v>
      </c>
      <c r="B665" s="37">
        <v>36771</v>
      </c>
      <c r="C665" s="34" t="s">
        <v>153</v>
      </c>
      <c r="D665" s="34" t="s">
        <v>146</v>
      </c>
      <c r="E665" s="34" t="s">
        <v>214</v>
      </c>
      <c r="F665" s="34" t="s">
        <v>142</v>
      </c>
      <c r="G665" s="21"/>
      <c r="H665" s="21"/>
      <c r="I665" s="21" t="s">
        <v>228</v>
      </c>
      <c r="J665" s="21" t="s">
        <v>26</v>
      </c>
      <c r="M665" s="12"/>
    </row>
    <row r="666" spans="1:13" ht="18" customHeight="1">
      <c r="A666" s="4">
        <v>665</v>
      </c>
      <c r="B666" s="37">
        <v>36771</v>
      </c>
      <c r="C666" s="34" t="s">
        <v>211</v>
      </c>
      <c r="D666" s="34" t="s">
        <v>173</v>
      </c>
      <c r="E666" s="34" t="s">
        <v>148</v>
      </c>
      <c r="F666" s="34" t="s">
        <v>131</v>
      </c>
      <c r="G666" s="21"/>
      <c r="H666" s="21"/>
      <c r="I666" s="21" t="s">
        <v>31</v>
      </c>
      <c r="J666" s="21" t="s">
        <v>8</v>
      </c>
      <c r="M666" s="12"/>
    </row>
    <row r="667" spans="1:13" ht="18" customHeight="1">
      <c r="A667" s="4">
        <v>666</v>
      </c>
      <c r="B667" s="37">
        <v>36771</v>
      </c>
      <c r="C667" s="36" t="s">
        <v>168</v>
      </c>
      <c r="D667" s="34" t="s">
        <v>7</v>
      </c>
      <c r="E667" s="34" t="s">
        <v>166</v>
      </c>
      <c r="F667" s="34" t="s">
        <v>17</v>
      </c>
      <c r="G667" s="21"/>
      <c r="H667" s="21"/>
      <c r="I667" s="21" t="s">
        <v>19</v>
      </c>
      <c r="J667" s="21" t="s">
        <v>14</v>
      </c>
      <c r="M667" s="13"/>
    </row>
    <row r="668" spans="1:13" ht="18" customHeight="1">
      <c r="A668" s="4">
        <v>667</v>
      </c>
      <c r="B668" s="37">
        <v>36771</v>
      </c>
      <c r="C668" s="34" t="s">
        <v>210</v>
      </c>
      <c r="D668" s="34" t="s">
        <v>72</v>
      </c>
      <c r="E668" s="34" t="s">
        <v>10</v>
      </c>
      <c r="F668" s="34" t="s">
        <v>175</v>
      </c>
      <c r="G668" s="21"/>
      <c r="H668" s="21"/>
      <c r="I668" s="21" t="s">
        <v>20</v>
      </c>
      <c r="J668" s="21" t="s">
        <v>37</v>
      </c>
      <c r="M668" s="12"/>
    </row>
    <row r="669" spans="1:13" ht="18" customHeight="1">
      <c r="A669" s="4">
        <v>668</v>
      </c>
      <c r="B669" s="37">
        <v>36771</v>
      </c>
      <c r="C669" s="34" t="s">
        <v>163</v>
      </c>
      <c r="D669" s="34" t="s">
        <v>218</v>
      </c>
      <c r="E669" s="34" t="s">
        <v>46</v>
      </c>
      <c r="F669" s="34" t="s">
        <v>22</v>
      </c>
      <c r="G669" s="21"/>
      <c r="H669" s="21"/>
      <c r="I669" s="21" t="s">
        <v>38</v>
      </c>
      <c r="J669" s="21" t="s">
        <v>13</v>
      </c>
      <c r="M669" s="12"/>
    </row>
    <row r="670" spans="1:13" ht="18" customHeight="1">
      <c r="A670" s="4">
        <v>669</v>
      </c>
      <c r="B670" s="37">
        <v>36771</v>
      </c>
      <c r="C670" s="34" t="s">
        <v>12</v>
      </c>
      <c r="D670" s="34" t="s">
        <v>179</v>
      </c>
      <c r="E670" s="34" t="s">
        <v>186</v>
      </c>
      <c r="F670" s="34" t="s">
        <v>213</v>
      </c>
      <c r="G670" s="21"/>
      <c r="H670" s="21"/>
      <c r="I670" s="21" t="s">
        <v>32</v>
      </c>
      <c r="J670" s="21" t="s">
        <v>227</v>
      </c>
      <c r="M670" s="12"/>
    </row>
    <row r="671" spans="1:13" ht="18" customHeight="1">
      <c r="A671" s="4">
        <v>670</v>
      </c>
      <c r="B671" s="37">
        <v>36772</v>
      </c>
      <c r="C671" s="34" t="s">
        <v>213</v>
      </c>
      <c r="D671" s="34" t="s">
        <v>29</v>
      </c>
      <c r="E671" s="34" t="s">
        <v>179</v>
      </c>
      <c r="F671" s="34" t="s">
        <v>186</v>
      </c>
      <c r="G671" s="21"/>
      <c r="H671" s="21"/>
      <c r="I671" s="21" t="s">
        <v>32</v>
      </c>
      <c r="J671" s="21" t="s">
        <v>227</v>
      </c>
      <c r="M671" s="12"/>
    </row>
    <row r="672" spans="1:13" ht="18" customHeight="1">
      <c r="A672" s="4">
        <v>671</v>
      </c>
      <c r="B672" s="37">
        <v>36772</v>
      </c>
      <c r="C672" s="34" t="s">
        <v>175</v>
      </c>
      <c r="D672" s="34" t="s">
        <v>35</v>
      </c>
      <c r="E672" s="34" t="s">
        <v>72</v>
      </c>
      <c r="F672" s="34" t="s">
        <v>10</v>
      </c>
      <c r="G672" s="21"/>
      <c r="H672" s="21"/>
      <c r="I672" s="21" t="s">
        <v>20</v>
      </c>
      <c r="J672" s="21" t="s">
        <v>37</v>
      </c>
      <c r="M672" s="12"/>
    </row>
    <row r="673" spans="1:13" ht="18" customHeight="1">
      <c r="A673" s="4">
        <v>672</v>
      </c>
      <c r="B673" s="37">
        <v>36772</v>
      </c>
      <c r="C673" s="34" t="s">
        <v>46</v>
      </c>
      <c r="D673" s="34" t="s">
        <v>22</v>
      </c>
      <c r="E673" s="34" t="s">
        <v>218</v>
      </c>
      <c r="F673" s="34" t="s">
        <v>4</v>
      </c>
      <c r="G673" s="21"/>
      <c r="H673" s="21"/>
      <c r="I673" s="21" t="s">
        <v>38</v>
      </c>
      <c r="J673" s="21" t="s">
        <v>13</v>
      </c>
      <c r="M673" s="12"/>
    </row>
    <row r="674" spans="1:13" ht="18" customHeight="1">
      <c r="A674" s="4">
        <v>673</v>
      </c>
      <c r="B674" s="37">
        <v>36772</v>
      </c>
      <c r="C674" s="34" t="s">
        <v>142</v>
      </c>
      <c r="D674" s="34" t="s">
        <v>185</v>
      </c>
      <c r="E674" s="34" t="s">
        <v>146</v>
      </c>
      <c r="F674" s="34" t="s">
        <v>214</v>
      </c>
      <c r="G674" s="21"/>
      <c r="H674" s="21"/>
      <c r="I674" s="21" t="s">
        <v>228</v>
      </c>
      <c r="J674" s="21" t="s">
        <v>26</v>
      </c>
      <c r="M674" s="12"/>
    </row>
    <row r="675" spans="1:13" ht="18" customHeight="1">
      <c r="A675" s="4">
        <v>674</v>
      </c>
      <c r="B675" s="37">
        <v>36772</v>
      </c>
      <c r="C675" s="34" t="s">
        <v>238</v>
      </c>
      <c r="D675" s="34" t="s">
        <v>131</v>
      </c>
      <c r="E675" s="34" t="s">
        <v>173</v>
      </c>
      <c r="F675" s="34" t="s">
        <v>148</v>
      </c>
      <c r="G675" s="21"/>
      <c r="H675" s="21"/>
      <c r="I675" s="21" t="s">
        <v>31</v>
      </c>
      <c r="J675" s="21" t="s">
        <v>8</v>
      </c>
      <c r="M675" s="12"/>
    </row>
    <row r="676" spans="1:13" ht="18" customHeight="1">
      <c r="A676" s="4">
        <v>675</v>
      </c>
      <c r="B676" s="37">
        <v>36772</v>
      </c>
      <c r="C676" s="34" t="s">
        <v>17</v>
      </c>
      <c r="D676" s="34" t="s">
        <v>16</v>
      </c>
      <c r="E676" s="34" t="s">
        <v>7</v>
      </c>
      <c r="F676" s="34" t="s">
        <v>166</v>
      </c>
      <c r="G676" s="21"/>
      <c r="H676" s="21"/>
      <c r="I676" s="21" t="s">
        <v>19</v>
      </c>
      <c r="J676" s="21" t="s">
        <v>14</v>
      </c>
      <c r="M676" s="12"/>
    </row>
    <row r="677" spans="1:13" ht="18" customHeight="1">
      <c r="A677" s="4">
        <v>676</v>
      </c>
      <c r="B677" s="37">
        <v>36774</v>
      </c>
      <c r="C677" s="34" t="s">
        <v>166</v>
      </c>
      <c r="D677" s="34" t="s">
        <v>168</v>
      </c>
      <c r="E677" s="34" t="s">
        <v>6</v>
      </c>
      <c r="F677" s="34" t="s">
        <v>16</v>
      </c>
      <c r="G677" s="21"/>
      <c r="H677" s="21"/>
      <c r="I677" s="21" t="s">
        <v>20</v>
      </c>
      <c r="J677" s="21" t="s">
        <v>13</v>
      </c>
      <c r="M677" s="12"/>
    </row>
    <row r="678" spans="1:13" ht="18" customHeight="1">
      <c r="A678" s="4">
        <v>677</v>
      </c>
      <c r="B678" s="37">
        <v>36774</v>
      </c>
      <c r="C678" s="34" t="s">
        <v>10</v>
      </c>
      <c r="D678" s="34" t="s">
        <v>210</v>
      </c>
      <c r="E678" s="34" t="s">
        <v>35</v>
      </c>
      <c r="F678" s="34" t="s">
        <v>72</v>
      </c>
      <c r="G678" s="21"/>
      <c r="H678" s="21"/>
      <c r="I678" s="21" t="s">
        <v>37</v>
      </c>
      <c r="J678" s="21" t="s">
        <v>19</v>
      </c>
      <c r="M678" s="12"/>
    </row>
    <row r="679" spans="1:13" ht="18" customHeight="1">
      <c r="A679" s="4">
        <v>678</v>
      </c>
      <c r="B679" s="37">
        <v>36774</v>
      </c>
      <c r="C679" s="34" t="s">
        <v>183</v>
      </c>
      <c r="D679" s="34" t="s">
        <v>24</v>
      </c>
      <c r="E679" s="34" t="s">
        <v>161</v>
      </c>
      <c r="F679" s="34" t="s">
        <v>182</v>
      </c>
      <c r="G679" s="21"/>
      <c r="H679" s="21"/>
      <c r="I679" s="21" t="s">
        <v>26</v>
      </c>
      <c r="J679" s="21" t="s">
        <v>227</v>
      </c>
      <c r="M679" s="12"/>
    </row>
    <row r="680" spans="1:13" ht="18" customHeight="1">
      <c r="A680" s="4">
        <v>679</v>
      </c>
      <c r="B680" s="37">
        <v>36774</v>
      </c>
      <c r="C680" s="34" t="s">
        <v>214</v>
      </c>
      <c r="D680" s="34" t="s">
        <v>153</v>
      </c>
      <c r="E680" s="34" t="s">
        <v>185</v>
      </c>
      <c r="F680" s="34" t="s">
        <v>146</v>
      </c>
      <c r="G680" s="21"/>
      <c r="H680" s="21"/>
      <c r="I680" s="21" t="s">
        <v>228</v>
      </c>
      <c r="J680" s="21" t="s">
        <v>31</v>
      </c>
      <c r="M680" s="12"/>
    </row>
    <row r="681" spans="1:13" ht="18" customHeight="1">
      <c r="A681" s="4">
        <v>680</v>
      </c>
      <c r="B681" s="37">
        <v>36775</v>
      </c>
      <c r="C681" s="34" t="s">
        <v>179</v>
      </c>
      <c r="D681" s="34" t="s">
        <v>213</v>
      </c>
      <c r="E681" s="34" t="s">
        <v>12</v>
      </c>
      <c r="F681" s="34" t="s">
        <v>131</v>
      </c>
      <c r="G681" s="21"/>
      <c r="H681" s="21"/>
      <c r="I681" s="21" t="s">
        <v>8</v>
      </c>
      <c r="J681" s="21" t="s">
        <v>32</v>
      </c>
      <c r="M681" s="12"/>
    </row>
    <row r="682" spans="1:13" ht="18" customHeight="1">
      <c r="A682" s="4">
        <v>681</v>
      </c>
      <c r="B682" s="37">
        <v>36775</v>
      </c>
      <c r="C682" s="34" t="s">
        <v>72</v>
      </c>
      <c r="D682" s="34" t="s">
        <v>46</v>
      </c>
      <c r="E682" s="34" t="s">
        <v>210</v>
      </c>
      <c r="F682" s="34" t="s">
        <v>35</v>
      </c>
      <c r="G682" s="21"/>
      <c r="H682" s="21"/>
      <c r="I682" s="21" t="s">
        <v>37</v>
      </c>
      <c r="J682" s="21" t="s">
        <v>19</v>
      </c>
      <c r="M682" s="12"/>
    </row>
    <row r="683" spans="1:13" ht="18" customHeight="1">
      <c r="A683" s="4">
        <v>682</v>
      </c>
      <c r="B683" s="37">
        <v>36775</v>
      </c>
      <c r="C683" s="34" t="s">
        <v>218</v>
      </c>
      <c r="D683" s="34" t="s">
        <v>17</v>
      </c>
      <c r="E683" s="34" t="s">
        <v>163</v>
      </c>
      <c r="F683" s="34" t="s">
        <v>4</v>
      </c>
      <c r="G683" s="21"/>
      <c r="H683" s="21"/>
      <c r="I683" s="21" t="s">
        <v>14</v>
      </c>
      <c r="J683" s="21" t="s">
        <v>38</v>
      </c>
      <c r="M683" s="12"/>
    </row>
    <row r="684" spans="1:13" ht="18" customHeight="1">
      <c r="A684" s="4">
        <v>683</v>
      </c>
      <c r="B684" s="37">
        <v>36775</v>
      </c>
      <c r="C684" s="34" t="s">
        <v>50</v>
      </c>
      <c r="D684" s="34" t="s">
        <v>47</v>
      </c>
      <c r="E684" s="34" t="s">
        <v>182</v>
      </c>
      <c r="F684" s="34" t="s">
        <v>44</v>
      </c>
      <c r="G684" s="21"/>
      <c r="H684" s="21"/>
      <c r="I684" s="21" t="s">
        <v>26</v>
      </c>
      <c r="J684" s="21" t="s">
        <v>227</v>
      </c>
      <c r="M684" s="12"/>
    </row>
    <row r="685" spans="1:13" ht="18" customHeight="1">
      <c r="A685" s="4">
        <v>684</v>
      </c>
      <c r="B685" s="37">
        <v>36775</v>
      </c>
      <c r="C685" s="34" t="s">
        <v>146</v>
      </c>
      <c r="D685" s="34" t="s">
        <v>142</v>
      </c>
      <c r="E685" s="34" t="s">
        <v>153</v>
      </c>
      <c r="F685" s="34" t="s">
        <v>185</v>
      </c>
      <c r="G685" s="21"/>
      <c r="H685" s="21"/>
      <c r="I685" s="21" t="s">
        <v>228</v>
      </c>
      <c r="J685" s="21" t="s">
        <v>31</v>
      </c>
      <c r="M685" s="12"/>
    </row>
    <row r="686" spans="1:13" ht="18" customHeight="1">
      <c r="A686" s="4">
        <v>685</v>
      </c>
      <c r="B686" s="37">
        <v>36775</v>
      </c>
      <c r="C686" s="34" t="s">
        <v>16</v>
      </c>
      <c r="D686" s="34" t="s">
        <v>175</v>
      </c>
      <c r="E686" s="36" t="s">
        <v>168</v>
      </c>
      <c r="F686" s="34" t="s">
        <v>6</v>
      </c>
      <c r="G686" s="21"/>
      <c r="H686" s="21"/>
      <c r="I686" s="21" t="s">
        <v>20</v>
      </c>
      <c r="J686" s="21" t="s">
        <v>13</v>
      </c>
      <c r="M686" s="12"/>
    </row>
    <row r="687" spans="1:13" ht="18" customHeight="1">
      <c r="A687" s="4">
        <v>686</v>
      </c>
      <c r="B687" s="37">
        <v>36776</v>
      </c>
      <c r="C687" s="34" t="s">
        <v>182</v>
      </c>
      <c r="D687" s="34" t="s">
        <v>44</v>
      </c>
      <c r="E687" s="34" t="s">
        <v>183</v>
      </c>
      <c r="F687" s="34" t="s">
        <v>47</v>
      </c>
      <c r="G687" s="21"/>
      <c r="H687" s="21"/>
      <c r="I687" s="21" t="s">
        <v>26</v>
      </c>
      <c r="J687" s="21" t="s">
        <v>227</v>
      </c>
      <c r="M687" s="12"/>
    </row>
    <row r="688" spans="1:13" ht="18" customHeight="1">
      <c r="A688" s="4">
        <v>687</v>
      </c>
      <c r="B688" s="37">
        <v>36776</v>
      </c>
      <c r="C688" s="34" t="s">
        <v>4</v>
      </c>
      <c r="D688" s="34" t="s">
        <v>22</v>
      </c>
      <c r="E688" s="34" t="s">
        <v>17</v>
      </c>
      <c r="F688" s="34" t="s">
        <v>163</v>
      </c>
      <c r="G688" s="21"/>
      <c r="H688" s="21"/>
      <c r="I688" s="21" t="s">
        <v>14</v>
      </c>
      <c r="J688" s="21" t="s">
        <v>38</v>
      </c>
      <c r="M688" s="12"/>
    </row>
    <row r="689" spans="1:13" ht="18" customHeight="1">
      <c r="A689" s="4">
        <v>688</v>
      </c>
      <c r="B689" s="37">
        <v>36776</v>
      </c>
      <c r="C689" s="34" t="s">
        <v>6</v>
      </c>
      <c r="D689" s="34" t="s">
        <v>166</v>
      </c>
      <c r="E689" s="34" t="s">
        <v>175</v>
      </c>
      <c r="F689" s="34" t="s">
        <v>168</v>
      </c>
      <c r="G689" s="21"/>
      <c r="H689" s="21"/>
      <c r="I689" s="21" t="s">
        <v>20</v>
      </c>
      <c r="J689" s="21" t="s">
        <v>13</v>
      </c>
      <c r="M689" s="12"/>
    </row>
    <row r="690" spans="1:13" ht="18" customHeight="1">
      <c r="A690" s="4">
        <v>689</v>
      </c>
      <c r="B690" s="37">
        <v>36776</v>
      </c>
      <c r="C690" s="34" t="s">
        <v>131</v>
      </c>
      <c r="D690" s="34" t="s">
        <v>238</v>
      </c>
      <c r="E690" s="34" t="s">
        <v>148</v>
      </c>
      <c r="F690" s="34" t="s">
        <v>29</v>
      </c>
      <c r="G690" s="21"/>
      <c r="H690" s="21"/>
      <c r="I690" s="21" t="s">
        <v>8</v>
      </c>
      <c r="J690" s="21" t="s">
        <v>32</v>
      </c>
      <c r="M690" s="12"/>
    </row>
    <row r="691" spans="1:13" ht="18" customHeight="1">
      <c r="A691" s="4">
        <v>690</v>
      </c>
      <c r="B691" s="37">
        <v>36777</v>
      </c>
      <c r="C691" s="34" t="s">
        <v>35</v>
      </c>
      <c r="D691" s="34" t="s">
        <v>10</v>
      </c>
      <c r="E691" s="34" t="s">
        <v>166</v>
      </c>
      <c r="F691" s="34" t="s">
        <v>46</v>
      </c>
      <c r="G691" s="21"/>
      <c r="H691" s="21"/>
      <c r="I691" s="21" t="s">
        <v>13</v>
      </c>
      <c r="J691" s="21" t="s">
        <v>19</v>
      </c>
      <c r="M691" s="12"/>
    </row>
    <row r="692" spans="1:13" ht="18" customHeight="1">
      <c r="A692" s="4">
        <v>691</v>
      </c>
      <c r="B692" s="37">
        <v>36777</v>
      </c>
      <c r="C692" s="34" t="s">
        <v>29</v>
      </c>
      <c r="D692" s="34" t="s">
        <v>148</v>
      </c>
      <c r="E692" s="34" t="s">
        <v>179</v>
      </c>
      <c r="F692" s="34" t="s">
        <v>161</v>
      </c>
      <c r="G692" s="21"/>
      <c r="H692" s="21"/>
      <c r="I692" s="21" t="s">
        <v>32</v>
      </c>
      <c r="J692" s="21" t="s">
        <v>228</v>
      </c>
      <c r="M692" s="12"/>
    </row>
    <row r="693" spans="1:13" ht="18" customHeight="1">
      <c r="A693" s="4">
        <v>692</v>
      </c>
      <c r="B693" s="37">
        <v>36777</v>
      </c>
      <c r="C693" s="34" t="s">
        <v>163</v>
      </c>
      <c r="D693" s="34" t="s">
        <v>4</v>
      </c>
      <c r="E693" s="34" t="s">
        <v>168</v>
      </c>
      <c r="F693" s="34" t="s">
        <v>175</v>
      </c>
      <c r="G693" s="21"/>
      <c r="H693" s="21"/>
      <c r="I693" s="21" t="s">
        <v>37</v>
      </c>
      <c r="J693" s="21" t="s">
        <v>14</v>
      </c>
      <c r="M693" s="12"/>
    </row>
    <row r="694" spans="1:13" ht="18" customHeight="1">
      <c r="A694" s="4">
        <v>693</v>
      </c>
      <c r="B694" s="37">
        <v>36777</v>
      </c>
      <c r="C694" s="34" t="s">
        <v>12</v>
      </c>
      <c r="D694" s="36" t="s">
        <v>186</v>
      </c>
      <c r="E694" s="34" t="s">
        <v>131</v>
      </c>
      <c r="F694" s="34" t="s">
        <v>211</v>
      </c>
      <c r="G694" s="21"/>
      <c r="H694" s="21"/>
      <c r="I694" s="21" t="s">
        <v>8</v>
      </c>
      <c r="J694" s="21" t="s">
        <v>227</v>
      </c>
      <c r="M694" s="12"/>
    </row>
    <row r="695" spans="1:13" ht="18" customHeight="1">
      <c r="A695" s="4">
        <v>694</v>
      </c>
      <c r="B695" s="37">
        <v>36778</v>
      </c>
      <c r="C695" s="34" t="s">
        <v>161</v>
      </c>
      <c r="D695" s="34" t="s">
        <v>179</v>
      </c>
      <c r="E695" s="34" t="s">
        <v>213</v>
      </c>
      <c r="F695" s="34" t="s">
        <v>148</v>
      </c>
      <c r="G695" s="21"/>
      <c r="H695" s="21"/>
      <c r="I695" s="21" t="s">
        <v>32</v>
      </c>
      <c r="J695" s="21" t="s">
        <v>228</v>
      </c>
      <c r="M695" s="12"/>
    </row>
    <row r="696" spans="1:13" ht="18" customHeight="1">
      <c r="A696" s="4">
        <v>695</v>
      </c>
      <c r="B696" s="37">
        <v>36778</v>
      </c>
      <c r="C696" s="36" t="s">
        <v>211</v>
      </c>
      <c r="D696" s="34" t="s">
        <v>131</v>
      </c>
      <c r="E696" s="34" t="s">
        <v>238</v>
      </c>
      <c r="F696" s="34" t="s">
        <v>186</v>
      </c>
      <c r="G696" s="21"/>
      <c r="H696" s="21"/>
      <c r="I696" s="21" t="s">
        <v>8</v>
      </c>
      <c r="J696" s="21" t="s">
        <v>227</v>
      </c>
      <c r="M696" s="13"/>
    </row>
    <row r="697" spans="1:13" ht="18" customHeight="1">
      <c r="A697" s="4">
        <v>696</v>
      </c>
      <c r="B697" s="37">
        <v>36778</v>
      </c>
      <c r="C697" s="34" t="s">
        <v>173</v>
      </c>
      <c r="D697" s="34" t="s">
        <v>50</v>
      </c>
      <c r="E697" s="34" t="s">
        <v>182</v>
      </c>
      <c r="F697" s="34" t="s">
        <v>142</v>
      </c>
      <c r="G697" s="21"/>
      <c r="H697" s="21"/>
      <c r="I697" s="21" t="s">
        <v>26</v>
      </c>
      <c r="J697" s="21" t="s">
        <v>31</v>
      </c>
      <c r="M697" s="12"/>
    </row>
    <row r="698" spans="1:13" ht="18" customHeight="1">
      <c r="A698" s="4">
        <v>697</v>
      </c>
      <c r="B698" s="37">
        <v>36778</v>
      </c>
      <c r="C698" s="34" t="s">
        <v>175</v>
      </c>
      <c r="D698" s="34" t="s">
        <v>22</v>
      </c>
      <c r="E698" s="34" t="s">
        <v>4</v>
      </c>
      <c r="F698" s="34" t="s">
        <v>168</v>
      </c>
      <c r="G698" s="21"/>
      <c r="H698" s="21"/>
      <c r="I698" s="21" t="s">
        <v>37</v>
      </c>
      <c r="J698" s="21" t="s">
        <v>14</v>
      </c>
      <c r="M698" s="12"/>
    </row>
    <row r="699" spans="1:13" ht="18" customHeight="1">
      <c r="A699" s="4">
        <v>698</v>
      </c>
      <c r="B699" s="37">
        <v>36778</v>
      </c>
      <c r="C699" s="34" t="s">
        <v>46</v>
      </c>
      <c r="D699" s="34" t="s">
        <v>166</v>
      </c>
      <c r="E699" s="34" t="s">
        <v>10</v>
      </c>
      <c r="F699" s="34" t="s">
        <v>17</v>
      </c>
      <c r="G699" s="21"/>
      <c r="H699" s="21"/>
      <c r="I699" s="21" t="s">
        <v>13</v>
      </c>
      <c r="J699" s="21" t="s">
        <v>19</v>
      </c>
      <c r="M699" s="12"/>
    </row>
    <row r="700" spans="1:13" ht="18" customHeight="1">
      <c r="A700" s="4">
        <v>699</v>
      </c>
      <c r="B700" s="37">
        <v>36778</v>
      </c>
      <c r="C700" s="34" t="s">
        <v>210</v>
      </c>
      <c r="D700" s="34" t="s">
        <v>7</v>
      </c>
      <c r="E700" s="34" t="s">
        <v>16</v>
      </c>
      <c r="F700" s="34" t="s">
        <v>218</v>
      </c>
      <c r="G700" s="21"/>
      <c r="H700" s="21"/>
      <c r="I700" s="21" t="s">
        <v>38</v>
      </c>
      <c r="J700" s="21" t="s">
        <v>20</v>
      </c>
      <c r="M700" s="12"/>
    </row>
    <row r="701" spans="1:13" ht="18" customHeight="1">
      <c r="A701" s="4">
        <v>700</v>
      </c>
      <c r="B701" s="37">
        <v>36779</v>
      </c>
      <c r="C701" s="34" t="s">
        <v>213</v>
      </c>
      <c r="D701" s="34" t="s">
        <v>29</v>
      </c>
      <c r="E701" s="34" t="s">
        <v>148</v>
      </c>
      <c r="F701" s="34" t="s">
        <v>179</v>
      </c>
      <c r="G701" s="21"/>
      <c r="H701" s="21"/>
      <c r="I701" s="21" t="s">
        <v>32</v>
      </c>
      <c r="J701" s="21" t="s">
        <v>228</v>
      </c>
      <c r="M701" s="12"/>
    </row>
    <row r="702" spans="1:13" ht="18" customHeight="1">
      <c r="A702" s="4">
        <v>701</v>
      </c>
      <c r="B702" s="37">
        <v>36779</v>
      </c>
      <c r="C702" s="34" t="s">
        <v>168</v>
      </c>
      <c r="D702" s="34" t="s">
        <v>163</v>
      </c>
      <c r="E702" s="34" t="s">
        <v>22</v>
      </c>
      <c r="F702" s="34" t="s">
        <v>4</v>
      </c>
      <c r="G702" s="21"/>
      <c r="H702" s="21"/>
      <c r="I702" s="21" t="s">
        <v>37</v>
      </c>
      <c r="J702" s="21" t="s">
        <v>14</v>
      </c>
      <c r="M702" s="12"/>
    </row>
    <row r="703" spans="1:13" ht="18" customHeight="1">
      <c r="A703" s="4">
        <v>702</v>
      </c>
      <c r="B703" s="37">
        <v>36779</v>
      </c>
      <c r="C703" s="34" t="s">
        <v>185</v>
      </c>
      <c r="D703" s="34" t="s">
        <v>146</v>
      </c>
      <c r="E703" s="34" t="s">
        <v>142</v>
      </c>
      <c r="F703" s="34" t="s">
        <v>229</v>
      </c>
      <c r="G703" s="21"/>
      <c r="H703" s="21"/>
      <c r="I703" s="21" t="s">
        <v>26</v>
      </c>
      <c r="J703" s="21" t="s">
        <v>31</v>
      </c>
      <c r="M703" s="12"/>
    </row>
    <row r="704" spans="1:13" ht="18" customHeight="1">
      <c r="A704" s="4">
        <v>703</v>
      </c>
      <c r="B704" s="37">
        <v>36779</v>
      </c>
      <c r="C704" s="34" t="s">
        <v>218</v>
      </c>
      <c r="D704" s="34" t="s">
        <v>72</v>
      </c>
      <c r="E704" s="34" t="s">
        <v>7</v>
      </c>
      <c r="F704" s="34" t="s">
        <v>16</v>
      </c>
      <c r="G704" s="21"/>
      <c r="H704" s="21"/>
      <c r="I704" s="21" t="s">
        <v>38</v>
      </c>
      <c r="J704" s="21" t="s">
        <v>20</v>
      </c>
      <c r="M704" s="12"/>
    </row>
    <row r="705" spans="1:13" ht="18" customHeight="1">
      <c r="A705" s="4">
        <v>704</v>
      </c>
      <c r="B705" s="37">
        <v>36779</v>
      </c>
      <c r="C705" s="34" t="s">
        <v>238</v>
      </c>
      <c r="D705" s="34" t="s">
        <v>12</v>
      </c>
      <c r="E705" s="34" t="s">
        <v>186</v>
      </c>
      <c r="F705" s="34" t="s">
        <v>131</v>
      </c>
      <c r="G705" s="21"/>
      <c r="H705" s="21"/>
      <c r="I705" s="21" t="s">
        <v>8</v>
      </c>
      <c r="J705" s="21" t="s">
        <v>227</v>
      </c>
      <c r="M705" s="12"/>
    </row>
    <row r="706" spans="1:13" ht="18" customHeight="1">
      <c r="A706" s="4">
        <v>705</v>
      </c>
      <c r="B706" s="37">
        <v>36779</v>
      </c>
      <c r="C706" s="34" t="s">
        <v>17</v>
      </c>
      <c r="D706" s="34" t="s">
        <v>35</v>
      </c>
      <c r="E706" s="34" t="s">
        <v>166</v>
      </c>
      <c r="F706" s="34" t="s">
        <v>10</v>
      </c>
      <c r="G706" s="21"/>
      <c r="H706" s="21"/>
      <c r="I706" s="21" t="s">
        <v>13</v>
      </c>
      <c r="J706" s="21" t="s">
        <v>19</v>
      </c>
      <c r="M706" s="12"/>
    </row>
    <row r="707" spans="1:13" ht="18" customHeight="1">
      <c r="A707" s="4">
        <v>706</v>
      </c>
      <c r="B707" s="37">
        <v>36781</v>
      </c>
      <c r="C707" s="34" t="s">
        <v>148</v>
      </c>
      <c r="D707" s="34" t="s">
        <v>213</v>
      </c>
      <c r="E707" s="34" t="s">
        <v>179</v>
      </c>
      <c r="F707" s="34" t="s">
        <v>12</v>
      </c>
      <c r="G707" s="21"/>
      <c r="H707" s="21"/>
      <c r="I707" s="21" t="s">
        <v>31</v>
      </c>
      <c r="J707" s="21" t="s">
        <v>32</v>
      </c>
      <c r="M707" s="12"/>
    </row>
    <row r="708" spans="1:13" ht="18" customHeight="1">
      <c r="A708" s="4">
        <v>707</v>
      </c>
      <c r="B708" s="37">
        <v>36781</v>
      </c>
      <c r="C708" s="34" t="s">
        <v>47</v>
      </c>
      <c r="D708" s="34" t="s">
        <v>173</v>
      </c>
      <c r="E708" s="34" t="s">
        <v>182</v>
      </c>
      <c r="F708" s="34" t="s">
        <v>183</v>
      </c>
      <c r="G708" s="21"/>
      <c r="H708" s="21"/>
      <c r="I708" s="21" t="s">
        <v>228</v>
      </c>
      <c r="J708" s="21" t="s">
        <v>8</v>
      </c>
      <c r="M708" s="12"/>
    </row>
    <row r="709" spans="1:13" ht="18" customHeight="1">
      <c r="A709" s="4">
        <v>708</v>
      </c>
      <c r="B709" s="37">
        <v>36781</v>
      </c>
      <c r="C709" s="34" t="s">
        <v>153</v>
      </c>
      <c r="D709" s="34" t="s">
        <v>229</v>
      </c>
      <c r="E709" s="34" t="s">
        <v>185</v>
      </c>
      <c r="F709" s="34" t="s">
        <v>142</v>
      </c>
      <c r="G709" s="21"/>
      <c r="H709" s="21"/>
      <c r="I709" s="21" t="s">
        <v>227</v>
      </c>
      <c r="J709" s="21" t="s">
        <v>26</v>
      </c>
      <c r="M709" s="12"/>
    </row>
    <row r="710" spans="1:13" ht="18" customHeight="1">
      <c r="A710" s="4">
        <v>709</v>
      </c>
      <c r="B710" s="37">
        <v>36781</v>
      </c>
      <c r="C710" s="34" t="s">
        <v>22</v>
      </c>
      <c r="D710" s="34" t="s">
        <v>175</v>
      </c>
      <c r="E710" s="34" t="s">
        <v>6</v>
      </c>
      <c r="F710" s="34" t="s">
        <v>244</v>
      </c>
      <c r="G710" s="21"/>
      <c r="H710" s="21"/>
      <c r="I710" s="21" t="s">
        <v>14</v>
      </c>
      <c r="J710" s="21" t="s">
        <v>13</v>
      </c>
      <c r="M710" s="12"/>
    </row>
    <row r="711" spans="1:13" ht="18" customHeight="1">
      <c r="A711" s="4">
        <v>710</v>
      </c>
      <c r="B711" s="37">
        <v>36782</v>
      </c>
      <c r="C711" s="34" t="s">
        <v>166</v>
      </c>
      <c r="D711" s="34" t="s">
        <v>218</v>
      </c>
      <c r="E711" s="34" t="s">
        <v>163</v>
      </c>
      <c r="F711" s="34" t="s">
        <v>4</v>
      </c>
      <c r="G711" s="21"/>
      <c r="H711" s="21"/>
      <c r="I711" s="21" t="s">
        <v>38</v>
      </c>
      <c r="J711" s="21" t="s">
        <v>37</v>
      </c>
      <c r="M711" s="12"/>
    </row>
    <row r="712" spans="1:13" ht="18" customHeight="1">
      <c r="A712" s="4">
        <v>711</v>
      </c>
      <c r="B712" s="37">
        <v>36782</v>
      </c>
      <c r="C712" s="34" t="s">
        <v>72</v>
      </c>
      <c r="D712" s="34" t="s">
        <v>46</v>
      </c>
      <c r="E712" s="34" t="s">
        <v>210</v>
      </c>
      <c r="F712" s="34" t="s">
        <v>35</v>
      </c>
      <c r="G712" s="21"/>
      <c r="H712" s="21"/>
      <c r="I712" s="21" t="s">
        <v>20</v>
      </c>
      <c r="J712" s="21" t="s">
        <v>19</v>
      </c>
      <c r="M712" s="12"/>
    </row>
    <row r="713" spans="1:13" ht="18" customHeight="1">
      <c r="A713" s="4">
        <v>712</v>
      </c>
      <c r="B713" s="37">
        <v>36782</v>
      </c>
      <c r="C713" s="34" t="s">
        <v>244</v>
      </c>
      <c r="D713" s="34" t="s">
        <v>168</v>
      </c>
      <c r="E713" s="34" t="s">
        <v>175</v>
      </c>
      <c r="F713" s="34" t="s">
        <v>6</v>
      </c>
      <c r="G713" s="21"/>
      <c r="H713" s="21"/>
      <c r="I713" s="21" t="s">
        <v>14</v>
      </c>
      <c r="J713" s="21" t="s">
        <v>13</v>
      </c>
      <c r="M713" s="12"/>
    </row>
    <row r="714" spans="1:13" ht="18" customHeight="1">
      <c r="A714" s="4">
        <v>713</v>
      </c>
      <c r="B714" s="37">
        <v>36782</v>
      </c>
      <c r="C714" s="34" t="s">
        <v>131</v>
      </c>
      <c r="D714" s="34" t="s">
        <v>179</v>
      </c>
      <c r="E714" s="36" t="s">
        <v>29</v>
      </c>
      <c r="F714" s="34" t="s">
        <v>213</v>
      </c>
      <c r="G714" s="21"/>
      <c r="H714" s="21"/>
      <c r="I714" s="21" t="s">
        <v>31</v>
      </c>
      <c r="J714" s="21" t="s">
        <v>32</v>
      </c>
      <c r="M714" s="12"/>
    </row>
    <row r="715" spans="1:13" ht="18" customHeight="1">
      <c r="A715" s="4">
        <v>714</v>
      </c>
      <c r="B715" s="37">
        <v>36782</v>
      </c>
      <c r="C715" s="34" t="s">
        <v>183</v>
      </c>
      <c r="D715" s="34" t="s">
        <v>23</v>
      </c>
      <c r="E715" s="34" t="s">
        <v>173</v>
      </c>
      <c r="F715" s="34" t="s">
        <v>182</v>
      </c>
      <c r="G715" s="21"/>
      <c r="H715" s="21"/>
      <c r="I715" s="21" t="s">
        <v>228</v>
      </c>
      <c r="J715" s="21" t="s">
        <v>8</v>
      </c>
      <c r="M715" s="12"/>
    </row>
    <row r="716" spans="1:13" ht="18" customHeight="1">
      <c r="A716" s="4">
        <v>715</v>
      </c>
      <c r="B716" s="37">
        <v>36782</v>
      </c>
      <c r="C716" s="34" t="s">
        <v>214</v>
      </c>
      <c r="D716" s="36" t="s">
        <v>243</v>
      </c>
      <c r="E716" s="34" t="s">
        <v>146</v>
      </c>
      <c r="F716" s="34" t="s">
        <v>185</v>
      </c>
      <c r="G716" s="21"/>
      <c r="H716" s="21"/>
      <c r="I716" s="21" t="s">
        <v>227</v>
      </c>
      <c r="J716" s="21" t="s">
        <v>26</v>
      </c>
      <c r="M716" s="12"/>
    </row>
    <row r="717" spans="1:13" ht="18" customHeight="1">
      <c r="A717" s="4">
        <v>716</v>
      </c>
      <c r="B717" s="37">
        <v>36783</v>
      </c>
      <c r="C717" s="34" t="s">
        <v>4</v>
      </c>
      <c r="D717" s="34" t="s">
        <v>17</v>
      </c>
      <c r="E717" s="34" t="s">
        <v>218</v>
      </c>
      <c r="F717" s="34" t="s">
        <v>163</v>
      </c>
      <c r="G717" s="21"/>
      <c r="H717" s="21"/>
      <c r="I717" s="21" t="s">
        <v>38</v>
      </c>
      <c r="J717" s="21" t="s">
        <v>37</v>
      </c>
      <c r="M717" s="12"/>
    </row>
    <row r="718" spans="1:13" ht="18" customHeight="1">
      <c r="A718" s="4">
        <v>717</v>
      </c>
      <c r="B718" s="37">
        <v>36783</v>
      </c>
      <c r="C718" s="34" t="s">
        <v>6</v>
      </c>
      <c r="D718" s="34" t="s">
        <v>22</v>
      </c>
      <c r="E718" s="34" t="s">
        <v>168</v>
      </c>
      <c r="F718" s="34" t="s">
        <v>175</v>
      </c>
      <c r="G718" s="21"/>
      <c r="H718" s="21"/>
      <c r="I718" s="21" t="s">
        <v>14</v>
      </c>
      <c r="J718" s="21" t="s">
        <v>13</v>
      </c>
      <c r="M718" s="12"/>
    </row>
    <row r="719" spans="1:13" ht="18" customHeight="1">
      <c r="A719" s="4">
        <v>718</v>
      </c>
      <c r="B719" s="37">
        <v>36784</v>
      </c>
      <c r="C719" s="34" t="s">
        <v>182</v>
      </c>
      <c r="D719" s="34" t="s">
        <v>47</v>
      </c>
      <c r="E719" s="34" t="s">
        <v>23</v>
      </c>
      <c r="F719" s="34" t="s">
        <v>173</v>
      </c>
      <c r="G719" s="21"/>
      <c r="H719" s="21"/>
      <c r="I719" s="21" t="s">
        <v>228</v>
      </c>
      <c r="J719" s="21" t="s">
        <v>227</v>
      </c>
      <c r="M719" s="12"/>
    </row>
    <row r="720" spans="1:13" ht="18" customHeight="1">
      <c r="A720" s="4">
        <v>719</v>
      </c>
      <c r="B720" s="37">
        <v>36784</v>
      </c>
      <c r="C720" s="34" t="s">
        <v>35</v>
      </c>
      <c r="D720" s="34" t="s">
        <v>46</v>
      </c>
      <c r="E720" s="34" t="s">
        <v>163</v>
      </c>
      <c r="F720" s="34" t="s">
        <v>210</v>
      </c>
      <c r="G720" s="21"/>
      <c r="H720" s="21"/>
      <c r="I720" s="21" t="s">
        <v>37</v>
      </c>
      <c r="J720" s="21" t="s">
        <v>13</v>
      </c>
      <c r="M720" s="12"/>
    </row>
    <row r="721" spans="1:13" ht="18" customHeight="1">
      <c r="A721" s="4">
        <v>720</v>
      </c>
      <c r="B721" s="37">
        <v>36784</v>
      </c>
      <c r="C721" s="34" t="s">
        <v>211</v>
      </c>
      <c r="D721" s="34" t="s">
        <v>12</v>
      </c>
      <c r="E721" s="34" t="s">
        <v>179</v>
      </c>
      <c r="F721" s="34" t="s">
        <v>238</v>
      </c>
      <c r="G721" s="21"/>
      <c r="H721" s="21"/>
      <c r="I721" s="21" t="s">
        <v>8</v>
      </c>
      <c r="J721" s="21" t="s">
        <v>31</v>
      </c>
      <c r="M721" s="12"/>
    </row>
    <row r="722" spans="1:13" ht="18" customHeight="1">
      <c r="A722" s="4">
        <v>721</v>
      </c>
      <c r="B722" s="37">
        <v>36784</v>
      </c>
      <c r="C722" s="34" t="s">
        <v>175</v>
      </c>
      <c r="D722" s="34" t="s">
        <v>10</v>
      </c>
      <c r="E722" s="34" t="s">
        <v>16</v>
      </c>
      <c r="F722" s="34" t="s">
        <v>168</v>
      </c>
      <c r="G722" s="21"/>
      <c r="H722" s="21"/>
      <c r="I722" s="21" t="s">
        <v>20</v>
      </c>
      <c r="J722" s="21" t="s">
        <v>14</v>
      </c>
      <c r="M722" s="12"/>
    </row>
    <row r="723" spans="1:13" ht="18" customHeight="1">
      <c r="A723" s="4">
        <v>722</v>
      </c>
      <c r="B723" s="37">
        <v>36784</v>
      </c>
      <c r="C723" s="34" t="s">
        <v>142</v>
      </c>
      <c r="D723" s="34" t="s">
        <v>185</v>
      </c>
      <c r="E723" s="34" t="s">
        <v>161</v>
      </c>
      <c r="F723" s="34" t="s">
        <v>50</v>
      </c>
      <c r="G723" s="21"/>
      <c r="H723" s="21"/>
      <c r="I723" s="21" t="s">
        <v>26</v>
      </c>
      <c r="J723" s="21" t="s">
        <v>32</v>
      </c>
      <c r="M723" s="12"/>
    </row>
    <row r="724" spans="1:13" ht="18" customHeight="1">
      <c r="A724" s="4">
        <v>723</v>
      </c>
      <c r="B724" s="37">
        <v>36785</v>
      </c>
      <c r="C724" s="34" t="s">
        <v>179</v>
      </c>
      <c r="D724" s="34" t="s">
        <v>131</v>
      </c>
      <c r="E724" s="34" t="s">
        <v>148</v>
      </c>
      <c r="F724" s="34" t="s">
        <v>29</v>
      </c>
      <c r="G724" s="21"/>
      <c r="H724" s="21"/>
      <c r="I724" s="21" t="s">
        <v>8</v>
      </c>
      <c r="J724" s="21" t="s">
        <v>31</v>
      </c>
      <c r="M724" s="12"/>
    </row>
    <row r="725" spans="1:13" ht="18" customHeight="1">
      <c r="A725" s="4">
        <v>724</v>
      </c>
      <c r="B725" s="37">
        <v>36785</v>
      </c>
      <c r="C725" s="36" t="s">
        <v>173</v>
      </c>
      <c r="D725" s="34" t="s">
        <v>183</v>
      </c>
      <c r="E725" s="34" t="s">
        <v>47</v>
      </c>
      <c r="F725" s="34" t="s">
        <v>23</v>
      </c>
      <c r="G725" s="21"/>
      <c r="H725" s="21"/>
      <c r="I725" s="21" t="s">
        <v>228</v>
      </c>
      <c r="J725" s="21" t="s">
        <v>227</v>
      </c>
      <c r="M725" s="13"/>
    </row>
    <row r="726" spans="1:13" ht="18" customHeight="1">
      <c r="A726" s="4">
        <v>725</v>
      </c>
      <c r="B726" s="37">
        <v>36785</v>
      </c>
      <c r="C726" s="34" t="s">
        <v>168</v>
      </c>
      <c r="D726" s="34" t="s">
        <v>4</v>
      </c>
      <c r="E726" s="34" t="s">
        <v>10</v>
      </c>
      <c r="F726" s="34" t="s">
        <v>16</v>
      </c>
      <c r="G726" s="21"/>
      <c r="H726" s="21"/>
      <c r="I726" s="21" t="s">
        <v>20</v>
      </c>
      <c r="J726" s="21" t="s">
        <v>14</v>
      </c>
      <c r="M726" s="12"/>
    </row>
    <row r="727" spans="1:13" ht="18" customHeight="1">
      <c r="A727" s="4">
        <v>726</v>
      </c>
      <c r="B727" s="37">
        <v>36785</v>
      </c>
      <c r="C727" s="34" t="s">
        <v>210</v>
      </c>
      <c r="D727" s="34" t="s">
        <v>17</v>
      </c>
      <c r="E727" s="34" t="s">
        <v>46</v>
      </c>
      <c r="F727" s="34" t="s">
        <v>163</v>
      </c>
      <c r="G727" s="21"/>
      <c r="H727" s="21"/>
      <c r="I727" s="21" t="s">
        <v>37</v>
      </c>
      <c r="J727" s="21" t="s">
        <v>13</v>
      </c>
      <c r="M727" s="12"/>
    </row>
    <row r="728" spans="1:13" ht="18" customHeight="1">
      <c r="A728" s="4">
        <v>727</v>
      </c>
      <c r="B728" s="37">
        <v>36785</v>
      </c>
      <c r="C728" s="34" t="s">
        <v>218</v>
      </c>
      <c r="D728" s="34" t="s">
        <v>6</v>
      </c>
      <c r="E728" s="34" t="s">
        <v>72</v>
      </c>
      <c r="F728" s="34" t="s">
        <v>166</v>
      </c>
      <c r="G728" s="21"/>
      <c r="H728" s="21"/>
      <c r="I728" s="21" t="s">
        <v>19</v>
      </c>
      <c r="J728" s="21" t="s">
        <v>38</v>
      </c>
      <c r="M728" s="12"/>
    </row>
    <row r="729" spans="1:13" ht="18" customHeight="1">
      <c r="A729" s="4">
        <v>728</v>
      </c>
      <c r="B729" s="37">
        <v>36786</v>
      </c>
      <c r="C729" s="34" t="s">
        <v>166</v>
      </c>
      <c r="D729" s="34" t="s">
        <v>22</v>
      </c>
      <c r="E729" s="34" t="s">
        <v>6</v>
      </c>
      <c r="F729" s="34" t="s">
        <v>72</v>
      </c>
      <c r="G729" s="21"/>
      <c r="H729" s="21"/>
      <c r="I729" s="21" t="s">
        <v>19</v>
      </c>
      <c r="J729" s="21" t="s">
        <v>38</v>
      </c>
      <c r="M729" s="12"/>
    </row>
    <row r="730" spans="1:13" ht="18" customHeight="1">
      <c r="A730" s="4">
        <v>729</v>
      </c>
      <c r="B730" s="37">
        <v>36786</v>
      </c>
      <c r="C730" s="34" t="s">
        <v>161</v>
      </c>
      <c r="D730" s="34" t="s">
        <v>50</v>
      </c>
      <c r="E730" s="34" t="s">
        <v>214</v>
      </c>
      <c r="F730" s="34" t="s">
        <v>153</v>
      </c>
      <c r="G730" s="21"/>
      <c r="H730" s="21"/>
      <c r="I730" s="21" t="s">
        <v>26</v>
      </c>
      <c r="J730" s="21" t="s">
        <v>32</v>
      </c>
      <c r="M730" s="12"/>
    </row>
    <row r="731" spans="1:13" ht="18" customHeight="1">
      <c r="A731" s="4">
        <v>730</v>
      </c>
      <c r="B731" s="37">
        <v>36786</v>
      </c>
      <c r="C731" s="34" t="s">
        <v>23</v>
      </c>
      <c r="D731" s="34" t="s">
        <v>182</v>
      </c>
      <c r="E731" s="34" t="s">
        <v>183</v>
      </c>
      <c r="F731" s="34" t="s">
        <v>47</v>
      </c>
      <c r="G731" s="21"/>
      <c r="H731" s="21"/>
      <c r="I731" s="21" t="s">
        <v>228</v>
      </c>
      <c r="J731" s="21" t="s">
        <v>227</v>
      </c>
      <c r="M731" s="12"/>
    </row>
    <row r="732" spans="1:13" ht="18" customHeight="1">
      <c r="A732" s="4">
        <v>731</v>
      </c>
      <c r="B732" s="37">
        <v>36786</v>
      </c>
      <c r="C732" s="34" t="s">
        <v>163</v>
      </c>
      <c r="D732" s="34" t="s">
        <v>35</v>
      </c>
      <c r="E732" s="34" t="s">
        <v>17</v>
      </c>
      <c r="F732" s="34" t="s">
        <v>46</v>
      </c>
      <c r="G732" s="21"/>
      <c r="H732" s="21"/>
      <c r="I732" s="21" t="s">
        <v>37</v>
      </c>
      <c r="J732" s="21" t="s">
        <v>13</v>
      </c>
      <c r="M732" s="12"/>
    </row>
    <row r="733" spans="1:13" ht="18" customHeight="1">
      <c r="A733" s="4">
        <v>732</v>
      </c>
      <c r="B733" s="37">
        <v>36786</v>
      </c>
      <c r="C733" s="34" t="s">
        <v>16</v>
      </c>
      <c r="D733" s="34" t="s">
        <v>175</v>
      </c>
      <c r="E733" s="34" t="s">
        <v>4</v>
      </c>
      <c r="F733" s="34" t="s">
        <v>10</v>
      </c>
      <c r="G733" s="21"/>
      <c r="H733" s="21"/>
      <c r="I733" s="21" t="s">
        <v>20</v>
      </c>
      <c r="J733" s="21" t="s">
        <v>14</v>
      </c>
      <c r="M733" s="12"/>
    </row>
    <row r="734" spans="1:13" ht="18" customHeight="1">
      <c r="A734" s="4">
        <v>733</v>
      </c>
      <c r="B734" s="37">
        <v>36788</v>
      </c>
      <c r="C734" s="34" t="s">
        <v>4</v>
      </c>
      <c r="D734" s="34" t="s">
        <v>168</v>
      </c>
      <c r="E734" s="34" t="s">
        <v>175</v>
      </c>
      <c r="F734" s="34" t="s">
        <v>10</v>
      </c>
      <c r="G734" s="21"/>
      <c r="H734" s="21"/>
      <c r="I734" s="21" t="s">
        <v>19</v>
      </c>
      <c r="J734" s="21" t="s">
        <v>37</v>
      </c>
      <c r="M734" s="12"/>
    </row>
    <row r="735" spans="1:13" ht="18" customHeight="1">
      <c r="A735" s="4">
        <v>734</v>
      </c>
      <c r="B735" s="37">
        <v>36788</v>
      </c>
      <c r="C735" s="34" t="s">
        <v>72</v>
      </c>
      <c r="D735" s="34" t="s">
        <v>210</v>
      </c>
      <c r="E735" s="34" t="s">
        <v>17</v>
      </c>
      <c r="F735" s="34" t="s">
        <v>22</v>
      </c>
      <c r="G735" s="21"/>
      <c r="H735" s="21"/>
      <c r="I735" s="21" t="s">
        <v>38</v>
      </c>
      <c r="J735" s="21" t="s">
        <v>14</v>
      </c>
      <c r="M735" s="12"/>
    </row>
    <row r="736" spans="1:13" ht="18" customHeight="1">
      <c r="A736" s="4">
        <v>735</v>
      </c>
      <c r="B736" s="37">
        <v>36788</v>
      </c>
      <c r="C736" s="34" t="s">
        <v>46</v>
      </c>
      <c r="D736" s="34" t="s">
        <v>163</v>
      </c>
      <c r="E736" s="34" t="s">
        <v>35</v>
      </c>
      <c r="F736" s="34" t="s">
        <v>7</v>
      </c>
      <c r="G736" s="21"/>
      <c r="H736" s="21"/>
      <c r="I736" s="21" t="s">
        <v>13</v>
      </c>
      <c r="J736" s="21" t="s">
        <v>20</v>
      </c>
      <c r="M736" s="12"/>
    </row>
    <row r="737" spans="1:13" ht="18" customHeight="1">
      <c r="A737" s="4">
        <v>736</v>
      </c>
      <c r="B737" s="37">
        <v>36788</v>
      </c>
      <c r="C737" s="34" t="s">
        <v>238</v>
      </c>
      <c r="D737" s="34" t="s">
        <v>148</v>
      </c>
      <c r="E737" s="34" t="s">
        <v>179</v>
      </c>
      <c r="F737" s="34" t="s">
        <v>12</v>
      </c>
      <c r="G737" s="21"/>
      <c r="H737" s="21"/>
      <c r="I737" s="21" t="s">
        <v>31</v>
      </c>
      <c r="J737" s="21" t="s">
        <v>227</v>
      </c>
      <c r="M737" s="12"/>
    </row>
    <row r="738" spans="1:13" ht="18" customHeight="1">
      <c r="A738" s="4">
        <v>737</v>
      </c>
      <c r="B738" s="37">
        <v>36789</v>
      </c>
      <c r="C738" s="34" t="s">
        <v>7</v>
      </c>
      <c r="D738" s="34" t="s">
        <v>166</v>
      </c>
      <c r="E738" s="34" t="s">
        <v>163</v>
      </c>
      <c r="F738" s="34" t="s">
        <v>35</v>
      </c>
      <c r="G738" s="21"/>
      <c r="H738" s="21"/>
      <c r="I738" s="21" t="s">
        <v>13</v>
      </c>
      <c r="J738" s="21" t="s">
        <v>20</v>
      </c>
      <c r="M738" s="12"/>
    </row>
    <row r="739" spans="1:13" ht="18" customHeight="1">
      <c r="A739" s="4">
        <v>738</v>
      </c>
      <c r="B739" s="37">
        <v>36789</v>
      </c>
      <c r="C739" s="34" t="s">
        <v>10</v>
      </c>
      <c r="D739" s="34" t="s">
        <v>6</v>
      </c>
      <c r="E739" s="34" t="s">
        <v>168</v>
      </c>
      <c r="F739" s="34" t="s">
        <v>175</v>
      </c>
      <c r="G739" s="21"/>
      <c r="H739" s="21"/>
      <c r="I739" s="21" t="s">
        <v>19</v>
      </c>
      <c r="J739" s="21" t="s">
        <v>37</v>
      </c>
      <c r="M739" s="12"/>
    </row>
    <row r="740" spans="1:13" ht="18" customHeight="1">
      <c r="A740" s="4">
        <v>739</v>
      </c>
      <c r="B740" s="37">
        <v>36789</v>
      </c>
      <c r="C740" s="34" t="s">
        <v>131</v>
      </c>
      <c r="D740" s="34" t="s">
        <v>179</v>
      </c>
      <c r="E740" s="34" t="s">
        <v>29</v>
      </c>
      <c r="F740" s="34" t="s">
        <v>211</v>
      </c>
      <c r="G740" s="21"/>
      <c r="H740" s="21"/>
      <c r="I740" s="21" t="s">
        <v>31</v>
      </c>
      <c r="J740" s="21" t="s">
        <v>227</v>
      </c>
      <c r="M740" s="12"/>
    </row>
    <row r="741" spans="1:13" ht="18" customHeight="1">
      <c r="A741" s="4">
        <v>740</v>
      </c>
      <c r="B741" s="37">
        <v>36789</v>
      </c>
      <c r="C741" s="34" t="s">
        <v>22</v>
      </c>
      <c r="D741" s="34" t="s">
        <v>16</v>
      </c>
      <c r="E741" s="34" t="s">
        <v>210</v>
      </c>
      <c r="F741" s="34" t="s">
        <v>17</v>
      </c>
      <c r="G741" s="21"/>
      <c r="H741" s="21"/>
      <c r="I741" s="21" t="s">
        <v>38</v>
      </c>
      <c r="J741" s="21" t="s">
        <v>14</v>
      </c>
      <c r="M741" s="12"/>
    </row>
    <row r="742" spans="1:13" ht="18" customHeight="1">
      <c r="A742" s="4">
        <v>741</v>
      </c>
      <c r="B742" s="37">
        <v>36790</v>
      </c>
      <c r="C742" s="34" t="s">
        <v>35</v>
      </c>
      <c r="D742" s="34" t="s">
        <v>46</v>
      </c>
      <c r="E742" s="34" t="s">
        <v>166</v>
      </c>
      <c r="F742" s="34" t="s">
        <v>163</v>
      </c>
      <c r="G742" s="21"/>
      <c r="H742" s="21"/>
      <c r="I742" s="21" t="s">
        <v>13</v>
      </c>
      <c r="J742" s="21" t="s">
        <v>20</v>
      </c>
      <c r="M742" s="12"/>
    </row>
    <row r="743" spans="1:13" ht="18" customHeight="1">
      <c r="A743" s="4">
        <v>742</v>
      </c>
      <c r="B743" s="37">
        <v>36790</v>
      </c>
      <c r="C743" s="34" t="s">
        <v>175</v>
      </c>
      <c r="D743" s="34" t="s">
        <v>4</v>
      </c>
      <c r="E743" s="34" t="s">
        <v>6</v>
      </c>
      <c r="F743" s="34" t="s">
        <v>168</v>
      </c>
      <c r="G743" s="21"/>
      <c r="H743" s="21"/>
      <c r="I743" s="21" t="s">
        <v>19</v>
      </c>
      <c r="J743" s="21" t="s">
        <v>37</v>
      </c>
      <c r="M743" s="12"/>
    </row>
    <row r="744" spans="1:13" ht="18" customHeight="1">
      <c r="A744" s="4">
        <v>743</v>
      </c>
      <c r="B744" s="37">
        <v>36790</v>
      </c>
      <c r="C744" s="34" t="s">
        <v>17</v>
      </c>
      <c r="D744" s="34" t="s">
        <v>72</v>
      </c>
      <c r="E744" s="34" t="s">
        <v>16</v>
      </c>
      <c r="F744" s="34" t="s">
        <v>210</v>
      </c>
      <c r="G744" s="21"/>
      <c r="H744" s="21"/>
      <c r="I744" s="21" t="s">
        <v>38</v>
      </c>
      <c r="J744" s="21" t="s">
        <v>14</v>
      </c>
      <c r="M744" s="12"/>
    </row>
    <row r="745" spans="1:13" ht="18" customHeight="1">
      <c r="A745" s="4">
        <v>744</v>
      </c>
      <c r="B745" s="37">
        <v>36791</v>
      </c>
      <c r="C745" s="34" t="s">
        <v>168</v>
      </c>
      <c r="D745" s="34" t="s">
        <v>22</v>
      </c>
      <c r="E745" s="34" t="s">
        <v>4</v>
      </c>
      <c r="F745" s="34" t="s">
        <v>16</v>
      </c>
      <c r="G745" s="21"/>
      <c r="H745" s="21"/>
      <c r="I745" s="21" t="s">
        <v>13</v>
      </c>
      <c r="J745" s="21" t="s">
        <v>38</v>
      </c>
      <c r="M745" s="12"/>
    </row>
    <row r="746" spans="1:13" ht="18" customHeight="1">
      <c r="A746" s="4">
        <v>745</v>
      </c>
      <c r="B746" s="37">
        <v>36791</v>
      </c>
      <c r="C746" s="34" t="s">
        <v>210</v>
      </c>
      <c r="D746" s="34" t="s">
        <v>49</v>
      </c>
      <c r="E746" s="34" t="s">
        <v>72</v>
      </c>
      <c r="F746" s="34" t="s">
        <v>46</v>
      </c>
      <c r="G746" s="21"/>
      <c r="H746" s="21"/>
      <c r="I746" s="21" t="s">
        <v>14</v>
      </c>
      <c r="J746" s="21" t="s">
        <v>19</v>
      </c>
      <c r="M746" s="12"/>
    </row>
    <row r="747" spans="1:13" ht="18" customHeight="1">
      <c r="A747" s="4">
        <v>746</v>
      </c>
      <c r="B747" s="37">
        <v>36792</v>
      </c>
      <c r="C747" s="34" t="s">
        <v>211</v>
      </c>
      <c r="D747" s="34" t="s">
        <v>131</v>
      </c>
      <c r="E747" s="34" t="s">
        <v>12</v>
      </c>
      <c r="F747" s="34" t="s">
        <v>50</v>
      </c>
      <c r="G747" s="21"/>
      <c r="H747" s="21"/>
      <c r="I747" s="21" t="s">
        <v>8</v>
      </c>
      <c r="J747" s="21" t="s">
        <v>26</v>
      </c>
      <c r="M747" s="12"/>
    </row>
    <row r="748" spans="1:13" ht="18" customHeight="1">
      <c r="A748" s="4">
        <v>747</v>
      </c>
      <c r="B748" s="37">
        <v>36792</v>
      </c>
      <c r="C748" s="34" t="s">
        <v>29</v>
      </c>
      <c r="D748" s="34" t="s">
        <v>178</v>
      </c>
      <c r="E748" s="34" t="s">
        <v>179</v>
      </c>
      <c r="F748" s="34" t="s">
        <v>148</v>
      </c>
      <c r="G748" s="21"/>
      <c r="H748" s="21"/>
      <c r="I748" s="21" t="s">
        <v>32</v>
      </c>
      <c r="J748" s="21" t="s">
        <v>31</v>
      </c>
      <c r="M748" s="12"/>
    </row>
    <row r="749" spans="1:13" ht="18" customHeight="1">
      <c r="A749" s="4">
        <v>748</v>
      </c>
      <c r="B749" s="37">
        <v>36792</v>
      </c>
      <c r="C749" s="34" t="s">
        <v>185</v>
      </c>
      <c r="D749" s="34" t="s">
        <v>24</v>
      </c>
      <c r="E749" s="34" t="s">
        <v>47</v>
      </c>
      <c r="F749" s="34" t="s">
        <v>183</v>
      </c>
      <c r="G749" s="21"/>
      <c r="H749" s="21"/>
      <c r="I749" s="21" t="s">
        <v>227</v>
      </c>
      <c r="J749" s="21" t="s">
        <v>228</v>
      </c>
      <c r="M749" s="12"/>
    </row>
    <row r="750" spans="1:13" ht="18" customHeight="1">
      <c r="A750" s="4">
        <v>749</v>
      </c>
      <c r="B750" s="37">
        <v>36792</v>
      </c>
      <c r="C750" s="34" t="s">
        <v>163</v>
      </c>
      <c r="D750" s="34" t="s">
        <v>10</v>
      </c>
      <c r="E750" s="34" t="s">
        <v>218</v>
      </c>
      <c r="F750" s="34" t="s">
        <v>166</v>
      </c>
      <c r="G750" s="21"/>
      <c r="H750" s="21"/>
      <c r="I750" s="21" t="s">
        <v>37</v>
      </c>
      <c r="J750" s="21" t="s">
        <v>20</v>
      </c>
      <c r="M750" s="12"/>
    </row>
    <row r="751" spans="1:13" ht="18" customHeight="1">
      <c r="A751" s="4">
        <v>750</v>
      </c>
      <c r="B751" s="37">
        <v>36793</v>
      </c>
      <c r="C751" s="34" t="s">
        <v>166</v>
      </c>
      <c r="D751" s="34" t="s">
        <v>35</v>
      </c>
      <c r="E751" s="34" t="s">
        <v>10</v>
      </c>
      <c r="F751" s="34" t="s">
        <v>218</v>
      </c>
      <c r="G751" s="21"/>
      <c r="H751" s="21"/>
      <c r="I751" s="21" t="s">
        <v>37</v>
      </c>
      <c r="J751" s="21" t="s">
        <v>20</v>
      </c>
      <c r="M751" s="12"/>
    </row>
    <row r="752" spans="1:13" ht="18" customHeight="1">
      <c r="A752" s="4">
        <v>751</v>
      </c>
      <c r="B752" s="37">
        <v>36793</v>
      </c>
      <c r="C752" s="34" t="s">
        <v>148</v>
      </c>
      <c r="D752" s="34" t="s">
        <v>179</v>
      </c>
      <c r="E752" s="34" t="s">
        <v>5</v>
      </c>
      <c r="F752" s="34" t="s">
        <v>178</v>
      </c>
      <c r="G752" s="21"/>
      <c r="H752" s="21"/>
      <c r="I752" s="21" t="s">
        <v>32</v>
      </c>
      <c r="J752" s="21" t="s">
        <v>31</v>
      </c>
      <c r="M752" s="12"/>
    </row>
    <row r="753" spans="1:13" ht="18" customHeight="1">
      <c r="A753" s="4">
        <v>752</v>
      </c>
      <c r="B753" s="37">
        <v>36793</v>
      </c>
      <c r="C753" s="34" t="s">
        <v>4</v>
      </c>
      <c r="D753" s="34" t="s">
        <v>168</v>
      </c>
      <c r="E753" s="36" t="s">
        <v>175</v>
      </c>
      <c r="F753" s="34" t="s">
        <v>22</v>
      </c>
      <c r="G753" s="21"/>
      <c r="H753" s="21"/>
      <c r="I753" s="21" t="s">
        <v>13</v>
      </c>
      <c r="J753" s="21" t="s">
        <v>38</v>
      </c>
      <c r="M753" s="12"/>
    </row>
    <row r="754" spans="1:13" ht="18" customHeight="1">
      <c r="A754" s="4">
        <v>753</v>
      </c>
      <c r="B754" s="37">
        <v>36793</v>
      </c>
      <c r="C754" s="34" t="s">
        <v>72</v>
      </c>
      <c r="D754" s="34" t="s">
        <v>210</v>
      </c>
      <c r="E754" s="34" t="s">
        <v>17</v>
      </c>
      <c r="F754" s="34" t="s">
        <v>49</v>
      </c>
      <c r="G754" s="21"/>
      <c r="H754" s="21"/>
      <c r="I754" s="21" t="s">
        <v>14</v>
      </c>
      <c r="J754" s="21" t="s">
        <v>19</v>
      </c>
      <c r="M754" s="12"/>
    </row>
    <row r="755" spans="1:13" ht="18" customHeight="1">
      <c r="A755" s="4">
        <v>754</v>
      </c>
      <c r="B755" s="37">
        <v>36793</v>
      </c>
      <c r="C755" s="34" t="s">
        <v>50</v>
      </c>
      <c r="D755" s="34" t="s">
        <v>238</v>
      </c>
      <c r="E755" s="34" t="s">
        <v>131</v>
      </c>
      <c r="F755" s="34" t="s">
        <v>12</v>
      </c>
      <c r="G755" s="21"/>
      <c r="H755" s="21"/>
      <c r="I755" s="21" t="s">
        <v>8</v>
      </c>
      <c r="J755" s="21" t="s">
        <v>26</v>
      </c>
      <c r="M755" s="12"/>
    </row>
    <row r="756" spans="1:13" ht="18" customHeight="1">
      <c r="A756" s="4">
        <v>755</v>
      </c>
      <c r="B756" s="37">
        <v>36793</v>
      </c>
      <c r="C756" s="34" t="s">
        <v>214</v>
      </c>
      <c r="D756" s="34" t="s">
        <v>44</v>
      </c>
      <c r="E756" s="34" t="s">
        <v>182</v>
      </c>
      <c r="F756" s="34" t="s">
        <v>146</v>
      </c>
      <c r="G756" s="21"/>
      <c r="H756" s="21"/>
      <c r="I756" s="21" t="s">
        <v>227</v>
      </c>
      <c r="J756" s="21" t="s">
        <v>228</v>
      </c>
      <c r="M756" s="12"/>
    </row>
    <row r="757" spans="1:13" ht="18" customHeight="1">
      <c r="A757" s="4">
        <v>756</v>
      </c>
      <c r="B757" s="37">
        <v>36795</v>
      </c>
      <c r="C757" s="34" t="s">
        <v>175</v>
      </c>
      <c r="D757" s="34" t="s">
        <v>16</v>
      </c>
      <c r="E757" s="34" t="s">
        <v>218</v>
      </c>
      <c r="F757" s="34" t="s">
        <v>210</v>
      </c>
      <c r="G757" s="21"/>
      <c r="H757" s="21"/>
      <c r="I757" s="21" t="s">
        <v>14</v>
      </c>
      <c r="J757" s="21" t="s">
        <v>37</v>
      </c>
      <c r="M757" s="12"/>
    </row>
    <row r="758" spans="1:13" ht="18" customHeight="1">
      <c r="A758" s="4">
        <v>757</v>
      </c>
      <c r="B758" s="37">
        <v>36795</v>
      </c>
      <c r="C758" s="34" t="s">
        <v>49</v>
      </c>
      <c r="D758" s="34" t="s">
        <v>163</v>
      </c>
      <c r="E758" s="34" t="s">
        <v>72</v>
      </c>
      <c r="F758" s="34" t="s">
        <v>10</v>
      </c>
      <c r="G758" s="21"/>
      <c r="H758" s="21"/>
      <c r="I758" s="21" t="s">
        <v>19</v>
      </c>
      <c r="J758" s="21" t="s">
        <v>13</v>
      </c>
      <c r="M758" s="12"/>
    </row>
    <row r="759" spans="1:13" ht="18" customHeight="1">
      <c r="A759" s="4">
        <v>758</v>
      </c>
      <c r="B759" s="37">
        <v>36795</v>
      </c>
      <c r="C759" s="34" t="s">
        <v>6</v>
      </c>
      <c r="D759" s="34" t="s">
        <v>46</v>
      </c>
      <c r="E759" s="34" t="s">
        <v>168</v>
      </c>
      <c r="F759" s="34" t="s">
        <v>35</v>
      </c>
      <c r="G759" s="21"/>
      <c r="H759" s="21"/>
      <c r="I759" s="21" t="s">
        <v>20</v>
      </c>
      <c r="J759" s="21" t="s">
        <v>38</v>
      </c>
      <c r="M759" s="12"/>
    </row>
    <row r="760" spans="1:13" ht="18" customHeight="1">
      <c r="A760" s="4">
        <v>759</v>
      </c>
      <c r="B760" s="37">
        <v>36795</v>
      </c>
      <c r="C760" s="34" t="s">
        <v>131</v>
      </c>
      <c r="D760" s="34" t="s">
        <v>148</v>
      </c>
      <c r="E760" s="34" t="s">
        <v>12</v>
      </c>
      <c r="F760" s="34" t="s">
        <v>179</v>
      </c>
      <c r="G760" s="21"/>
      <c r="H760" s="21"/>
      <c r="I760" s="21" t="s">
        <v>31</v>
      </c>
      <c r="J760" s="21" t="s">
        <v>26</v>
      </c>
      <c r="M760" s="12"/>
    </row>
    <row r="761" spans="1:13" ht="18" customHeight="1">
      <c r="A761" s="4">
        <v>760</v>
      </c>
      <c r="B761" s="37">
        <v>36796</v>
      </c>
      <c r="C761" s="34" t="s">
        <v>35</v>
      </c>
      <c r="D761" s="34" t="s">
        <v>166</v>
      </c>
      <c r="E761" s="34" t="s">
        <v>46</v>
      </c>
      <c r="F761" s="34" t="s">
        <v>168</v>
      </c>
      <c r="G761" s="21"/>
      <c r="H761" s="21"/>
      <c r="I761" s="21" t="s">
        <v>20</v>
      </c>
      <c r="J761" s="21" t="s">
        <v>38</v>
      </c>
      <c r="M761" s="12"/>
    </row>
    <row r="762" spans="1:13" ht="18" customHeight="1">
      <c r="A762" s="4">
        <v>761</v>
      </c>
      <c r="B762" s="37">
        <v>36796</v>
      </c>
      <c r="C762" s="34" t="s">
        <v>10</v>
      </c>
      <c r="D762" s="34" t="s">
        <v>22</v>
      </c>
      <c r="E762" s="34" t="s">
        <v>163</v>
      </c>
      <c r="F762" s="34" t="s">
        <v>72</v>
      </c>
      <c r="G762" s="21"/>
      <c r="H762" s="21"/>
      <c r="I762" s="21" t="s">
        <v>19</v>
      </c>
      <c r="J762" s="21" t="s">
        <v>13</v>
      </c>
      <c r="M762" s="12"/>
    </row>
    <row r="763" spans="1:13" ht="18" customHeight="1">
      <c r="A763" s="4">
        <v>762</v>
      </c>
      <c r="B763" s="37">
        <v>36796</v>
      </c>
      <c r="C763" s="34" t="s">
        <v>210</v>
      </c>
      <c r="D763" s="34" t="s">
        <v>4</v>
      </c>
      <c r="E763" s="34" t="s">
        <v>16</v>
      </c>
      <c r="F763" s="34" t="s">
        <v>218</v>
      </c>
      <c r="G763" s="21"/>
      <c r="H763" s="21"/>
      <c r="I763" s="21" t="s">
        <v>14</v>
      </c>
      <c r="J763" s="21" t="s">
        <v>37</v>
      </c>
      <c r="M763" s="12"/>
    </row>
    <row r="764" spans="1:13" ht="18" customHeight="1">
      <c r="A764" s="4">
        <v>763</v>
      </c>
      <c r="B764" s="37">
        <v>36796</v>
      </c>
      <c r="C764" s="34" t="s">
        <v>12</v>
      </c>
      <c r="D764" s="34" t="s">
        <v>29</v>
      </c>
      <c r="E764" s="34" t="s">
        <v>179</v>
      </c>
      <c r="F764" s="34" t="s">
        <v>148</v>
      </c>
      <c r="G764" s="21"/>
      <c r="H764" s="21"/>
      <c r="I764" s="21" t="s">
        <v>31</v>
      </c>
      <c r="J764" s="21" t="s">
        <v>26</v>
      </c>
      <c r="M764" s="12"/>
    </row>
    <row r="765" spans="1:13" ht="18" customHeight="1">
      <c r="A765" s="4">
        <v>764</v>
      </c>
      <c r="B765" s="37">
        <v>36797</v>
      </c>
      <c r="C765" s="34" t="s">
        <v>72</v>
      </c>
      <c r="D765" s="34" t="s">
        <v>49</v>
      </c>
      <c r="E765" s="34" t="s">
        <v>22</v>
      </c>
      <c r="F765" s="34" t="s">
        <v>163</v>
      </c>
      <c r="G765" s="21"/>
      <c r="H765" s="21"/>
      <c r="I765" s="21" t="s">
        <v>19</v>
      </c>
      <c r="J765" s="21" t="s">
        <v>13</v>
      </c>
      <c r="M765" s="12"/>
    </row>
    <row r="766" spans="1:13" ht="18" customHeight="1">
      <c r="A766" s="4">
        <v>765</v>
      </c>
      <c r="B766" s="37">
        <v>36797</v>
      </c>
      <c r="C766" s="34" t="s">
        <v>168</v>
      </c>
      <c r="D766" s="34" t="s">
        <v>6</v>
      </c>
      <c r="E766" s="34" t="s">
        <v>166</v>
      </c>
      <c r="F766" s="34" t="s">
        <v>46</v>
      </c>
      <c r="G766" s="21"/>
      <c r="H766" s="21"/>
      <c r="I766" s="21" t="s">
        <v>20</v>
      </c>
      <c r="J766" s="21" t="s">
        <v>38</v>
      </c>
      <c r="M766" s="12"/>
    </row>
    <row r="767" spans="1:13" ht="18" customHeight="1">
      <c r="A767" s="4">
        <v>766</v>
      </c>
      <c r="B767" s="37">
        <v>36797</v>
      </c>
      <c r="C767" s="34" t="s">
        <v>44</v>
      </c>
      <c r="D767" s="34" t="s">
        <v>182</v>
      </c>
      <c r="E767" s="34" t="s">
        <v>183</v>
      </c>
      <c r="F767" s="34" t="s">
        <v>173</v>
      </c>
      <c r="G767" s="21"/>
      <c r="H767" s="21"/>
      <c r="I767" s="21" t="s">
        <v>227</v>
      </c>
      <c r="J767" s="21" t="s">
        <v>8</v>
      </c>
      <c r="M767" s="12"/>
    </row>
    <row r="768" spans="1:13" ht="18" customHeight="1">
      <c r="A768" s="4">
        <v>767</v>
      </c>
      <c r="B768" s="37">
        <v>36797</v>
      </c>
      <c r="C768" s="34" t="s">
        <v>218</v>
      </c>
      <c r="D768" s="36" t="s">
        <v>175</v>
      </c>
      <c r="E768" s="34" t="s">
        <v>4</v>
      </c>
      <c r="F768" s="34" t="s">
        <v>16</v>
      </c>
      <c r="G768" s="21"/>
      <c r="H768" s="21"/>
      <c r="I768" s="21" t="s">
        <v>14</v>
      </c>
      <c r="J768" s="21" t="s">
        <v>37</v>
      </c>
      <c r="M768" s="12"/>
    </row>
    <row r="769" spans="1:13" ht="18" customHeight="1">
      <c r="A769" s="4">
        <v>768</v>
      </c>
      <c r="B769" s="37">
        <v>36798</v>
      </c>
      <c r="C769" s="34" t="s">
        <v>16</v>
      </c>
      <c r="D769" s="34" t="s">
        <v>17</v>
      </c>
      <c r="E769" s="34" t="s">
        <v>175</v>
      </c>
      <c r="F769" s="34" t="s">
        <v>10</v>
      </c>
      <c r="G769" s="21"/>
      <c r="H769" s="21"/>
      <c r="I769" s="21" t="s">
        <v>14</v>
      </c>
      <c r="J769" s="21" t="s">
        <v>37</v>
      </c>
      <c r="M769" s="12"/>
    </row>
    <row r="770" spans="1:13" ht="18" customHeight="1">
      <c r="A770" s="4">
        <v>769</v>
      </c>
      <c r="B770" s="37">
        <v>36799</v>
      </c>
      <c r="C770" s="34" t="s">
        <v>148</v>
      </c>
      <c r="D770" s="34" t="s">
        <v>131</v>
      </c>
      <c r="E770" s="34" t="s">
        <v>238</v>
      </c>
      <c r="F770" s="34" t="s">
        <v>153</v>
      </c>
      <c r="G770" s="21"/>
      <c r="H770" s="21"/>
      <c r="I770" s="21" t="s">
        <v>31</v>
      </c>
      <c r="J770" s="21" t="s">
        <v>228</v>
      </c>
      <c r="M770" s="12"/>
    </row>
    <row r="771" spans="1:13" ht="18" customHeight="1">
      <c r="A771" s="4">
        <v>770</v>
      </c>
      <c r="B771" s="37">
        <v>36799</v>
      </c>
      <c r="C771" s="34" t="s">
        <v>4</v>
      </c>
      <c r="D771" s="34" t="s">
        <v>35</v>
      </c>
      <c r="E771" s="34" t="s">
        <v>6</v>
      </c>
      <c r="F771" s="34" t="s">
        <v>166</v>
      </c>
      <c r="G771" s="21"/>
      <c r="H771" s="21"/>
      <c r="I771" s="21" t="s">
        <v>20</v>
      </c>
      <c r="J771" s="21" t="s">
        <v>14</v>
      </c>
      <c r="M771" s="12"/>
    </row>
    <row r="772" spans="1:13" ht="18" customHeight="1">
      <c r="A772" s="4">
        <v>771</v>
      </c>
      <c r="B772" s="37">
        <v>36799</v>
      </c>
      <c r="C772" s="34" t="s">
        <v>179</v>
      </c>
      <c r="D772" s="34" t="s">
        <v>12</v>
      </c>
      <c r="E772" s="34" t="s">
        <v>29</v>
      </c>
      <c r="F772" s="34" t="s">
        <v>211</v>
      </c>
      <c r="G772" s="21"/>
      <c r="H772" s="21"/>
      <c r="I772" s="21" t="s">
        <v>32</v>
      </c>
      <c r="J772" s="21" t="s">
        <v>227</v>
      </c>
      <c r="M772" s="12"/>
    </row>
    <row r="773" spans="1:13" ht="18" customHeight="1">
      <c r="A773" s="4">
        <v>772</v>
      </c>
      <c r="B773" s="37">
        <v>36799</v>
      </c>
      <c r="C773" s="34" t="s">
        <v>173</v>
      </c>
      <c r="D773" s="34" t="s">
        <v>50</v>
      </c>
      <c r="E773" s="34" t="s">
        <v>182</v>
      </c>
      <c r="F773" s="34" t="s">
        <v>214</v>
      </c>
      <c r="G773" s="21"/>
      <c r="H773" s="21"/>
      <c r="I773" s="21" t="s">
        <v>26</v>
      </c>
      <c r="J773" s="21" t="s">
        <v>8</v>
      </c>
      <c r="M773" s="12"/>
    </row>
    <row r="774" spans="1:13" ht="18" customHeight="1">
      <c r="A774" s="4">
        <v>773</v>
      </c>
      <c r="B774" s="37">
        <v>36799</v>
      </c>
      <c r="C774" s="34" t="s">
        <v>163</v>
      </c>
      <c r="D774" s="34" t="s">
        <v>210</v>
      </c>
      <c r="E774" s="34" t="s">
        <v>46</v>
      </c>
      <c r="F774" s="34" t="s">
        <v>7</v>
      </c>
      <c r="G774" s="21"/>
      <c r="H774" s="21"/>
      <c r="I774" s="21" t="s">
        <v>38</v>
      </c>
      <c r="J774" s="21" t="s">
        <v>19</v>
      </c>
      <c r="M774" s="12"/>
    </row>
    <row r="775" spans="1:13" ht="18" customHeight="1">
      <c r="A775" s="4">
        <v>774</v>
      </c>
      <c r="B775" s="37">
        <v>36800</v>
      </c>
      <c r="C775" s="34" t="s">
        <v>153</v>
      </c>
      <c r="D775" s="34" t="s">
        <v>178</v>
      </c>
      <c r="E775" s="34" t="s">
        <v>5</v>
      </c>
      <c r="F775" s="34" t="s">
        <v>131</v>
      </c>
      <c r="G775" s="21"/>
      <c r="H775" s="21"/>
      <c r="I775" s="21" t="s">
        <v>31</v>
      </c>
      <c r="J775" s="21" t="s">
        <v>26</v>
      </c>
      <c r="M775" s="12"/>
    </row>
    <row r="776" spans="1:13" ht="18" customHeight="1">
      <c r="A776" s="4">
        <v>775</v>
      </c>
      <c r="B776" s="37">
        <v>36800</v>
      </c>
      <c r="C776" s="34" t="s">
        <v>175</v>
      </c>
      <c r="D776" s="34" t="s">
        <v>10</v>
      </c>
      <c r="E776" s="34" t="s">
        <v>49</v>
      </c>
      <c r="F776" s="34" t="s">
        <v>6</v>
      </c>
      <c r="G776" s="21"/>
      <c r="H776" s="21"/>
      <c r="I776" s="21" t="s">
        <v>13</v>
      </c>
      <c r="J776" s="21" t="s">
        <v>20</v>
      </c>
      <c r="M776" s="12"/>
    </row>
    <row r="777" spans="1:13" ht="18" customHeight="1">
      <c r="A777" s="4">
        <v>776</v>
      </c>
      <c r="B777" s="37">
        <v>36800</v>
      </c>
      <c r="C777" s="34" t="s">
        <v>46</v>
      </c>
      <c r="D777" s="34" t="s">
        <v>72</v>
      </c>
      <c r="E777" s="34" t="s">
        <v>7</v>
      </c>
      <c r="F777" s="34" t="s">
        <v>210</v>
      </c>
      <c r="G777" s="21"/>
      <c r="H777" s="21"/>
      <c r="I777" s="21" t="s">
        <v>38</v>
      </c>
      <c r="J777" s="21" t="s">
        <v>14</v>
      </c>
      <c r="M777" s="12"/>
    </row>
    <row r="778" spans="1:13" ht="18" customHeight="1">
      <c r="A778" s="4">
        <v>777</v>
      </c>
      <c r="B778" s="37">
        <v>36800</v>
      </c>
      <c r="C778" s="34" t="s">
        <v>29</v>
      </c>
      <c r="D778" s="34" t="s">
        <v>211</v>
      </c>
      <c r="E778" s="34" t="s">
        <v>179</v>
      </c>
      <c r="F778" s="34" t="s">
        <v>12</v>
      </c>
      <c r="G778" s="21"/>
      <c r="H778" s="21"/>
      <c r="I778" s="21" t="s">
        <v>8</v>
      </c>
      <c r="J778" s="21" t="s">
        <v>32</v>
      </c>
      <c r="M778" s="12"/>
    </row>
    <row r="779" spans="1:13" ht="18" customHeight="1">
      <c r="A779" s="4">
        <v>778</v>
      </c>
      <c r="B779" s="37">
        <v>36800</v>
      </c>
      <c r="C779" s="34" t="s">
        <v>146</v>
      </c>
      <c r="D779" s="34" t="s">
        <v>183</v>
      </c>
      <c r="E779" s="34" t="s">
        <v>161</v>
      </c>
      <c r="F779" s="34" t="s">
        <v>185</v>
      </c>
      <c r="G779" s="21"/>
      <c r="H779" s="21"/>
      <c r="I779" s="21" t="s">
        <v>228</v>
      </c>
      <c r="J779" s="21" t="s">
        <v>227</v>
      </c>
      <c r="M779" s="12"/>
    </row>
    <row r="780" spans="1:13" ht="18" customHeight="1">
      <c r="A780" s="4">
        <v>779</v>
      </c>
      <c r="B780" s="37">
        <v>36801</v>
      </c>
      <c r="C780" s="34" t="s">
        <v>131</v>
      </c>
      <c r="D780" s="34" t="s">
        <v>148</v>
      </c>
      <c r="E780" s="34" t="s">
        <v>211</v>
      </c>
      <c r="F780" s="34" t="s">
        <v>179</v>
      </c>
      <c r="G780" s="21"/>
      <c r="H780" s="21"/>
      <c r="I780" s="21" t="s">
        <v>8</v>
      </c>
      <c r="J780" s="21" t="s">
        <v>32</v>
      </c>
      <c r="M780" s="12"/>
    </row>
    <row r="781" spans="1:13" ht="18" customHeight="1">
      <c r="A781" s="4">
        <v>780</v>
      </c>
      <c r="B781" s="37">
        <v>36802</v>
      </c>
      <c r="C781" s="34" t="s">
        <v>229</v>
      </c>
      <c r="D781" s="34" t="s">
        <v>214</v>
      </c>
      <c r="E781" s="34" t="s">
        <v>23</v>
      </c>
      <c r="F781" s="34" t="s">
        <v>182</v>
      </c>
      <c r="G781" s="21"/>
      <c r="H781" s="21"/>
      <c r="I781" s="21" t="s">
        <v>227</v>
      </c>
      <c r="J781" s="21" t="s">
        <v>26</v>
      </c>
      <c r="M781" s="12"/>
    </row>
    <row r="782" spans="1:13" ht="18" customHeight="1">
      <c r="A782" s="4">
        <v>781</v>
      </c>
      <c r="B782" s="37">
        <v>36802</v>
      </c>
      <c r="C782" s="34" t="s">
        <v>211</v>
      </c>
      <c r="D782" s="34" t="s">
        <v>186</v>
      </c>
      <c r="E782" s="34" t="s">
        <v>148</v>
      </c>
      <c r="F782" s="34" t="s">
        <v>131</v>
      </c>
      <c r="G782" s="21"/>
      <c r="H782" s="21"/>
      <c r="I782" s="21" t="s">
        <v>8</v>
      </c>
      <c r="J782" s="21" t="s">
        <v>31</v>
      </c>
      <c r="M782" s="12"/>
    </row>
    <row r="783" spans="1:13" ht="18" customHeight="1">
      <c r="A783" s="4">
        <v>782</v>
      </c>
      <c r="B783" s="37">
        <v>36802</v>
      </c>
      <c r="C783" s="34" t="s">
        <v>10</v>
      </c>
      <c r="D783" s="34" t="s">
        <v>244</v>
      </c>
      <c r="E783" s="34" t="s">
        <v>168</v>
      </c>
      <c r="F783" s="34" t="s">
        <v>49</v>
      </c>
      <c r="G783" s="21"/>
      <c r="H783" s="21"/>
      <c r="I783" s="21" t="s">
        <v>14</v>
      </c>
      <c r="J783" s="21" t="s">
        <v>20</v>
      </c>
      <c r="M783" s="12"/>
    </row>
    <row r="784" spans="1:13" ht="18" customHeight="1">
      <c r="A784" s="4">
        <v>783</v>
      </c>
      <c r="B784" s="37">
        <v>36802</v>
      </c>
      <c r="C784" s="34" t="s">
        <v>183</v>
      </c>
      <c r="D784" s="34" t="s">
        <v>146</v>
      </c>
      <c r="E784" s="34" t="s">
        <v>185</v>
      </c>
      <c r="F784" s="34" t="s">
        <v>142</v>
      </c>
      <c r="G784" s="21"/>
      <c r="H784" s="21"/>
      <c r="I784" s="21" t="s">
        <v>228</v>
      </c>
      <c r="J784" s="21" t="s">
        <v>32</v>
      </c>
      <c r="M784" s="12"/>
    </row>
    <row r="785" spans="1:13" ht="18" customHeight="1">
      <c r="A785" s="4">
        <v>784</v>
      </c>
      <c r="B785" s="37">
        <v>36802</v>
      </c>
      <c r="C785" s="34" t="s">
        <v>17</v>
      </c>
      <c r="D785" s="34" t="s">
        <v>35</v>
      </c>
      <c r="E785" s="34" t="s">
        <v>166</v>
      </c>
      <c r="F785" s="34" t="s">
        <v>4</v>
      </c>
      <c r="G785" s="21"/>
      <c r="H785" s="21"/>
      <c r="I785" s="21" t="s">
        <v>13</v>
      </c>
      <c r="J785" s="21" t="s">
        <v>38</v>
      </c>
      <c r="M785" s="12"/>
    </row>
    <row r="786" spans="1:13" ht="18" customHeight="1">
      <c r="A786" s="4">
        <v>785</v>
      </c>
      <c r="B786" s="37">
        <v>36803</v>
      </c>
      <c r="C786" s="34" t="s">
        <v>49</v>
      </c>
      <c r="D786" s="34" t="s">
        <v>17</v>
      </c>
      <c r="E786" s="34" t="s">
        <v>166</v>
      </c>
      <c r="F786" s="34" t="s">
        <v>35</v>
      </c>
      <c r="G786" s="21"/>
      <c r="H786" s="21"/>
      <c r="I786" s="21" t="s">
        <v>14</v>
      </c>
      <c r="J786" s="21" t="s">
        <v>19</v>
      </c>
      <c r="M786" s="12"/>
    </row>
    <row r="787" spans="1:13" ht="18" customHeight="1">
      <c r="A787" s="4">
        <v>786</v>
      </c>
      <c r="B787" s="37">
        <v>36803</v>
      </c>
      <c r="C787" s="34" t="s">
        <v>142</v>
      </c>
      <c r="D787" s="34" t="s">
        <v>161</v>
      </c>
      <c r="E787" s="34" t="s">
        <v>146</v>
      </c>
      <c r="F787" s="34" t="s">
        <v>185</v>
      </c>
      <c r="G787" s="21"/>
      <c r="H787" s="21"/>
      <c r="I787" s="21" t="s">
        <v>228</v>
      </c>
      <c r="J787" s="21" t="s">
        <v>32</v>
      </c>
      <c r="M787" s="12"/>
    </row>
    <row r="788" spans="1:13" ht="18" customHeight="1">
      <c r="A788" s="4">
        <v>787</v>
      </c>
      <c r="B788" s="37">
        <v>36803</v>
      </c>
      <c r="C788" s="34" t="s">
        <v>238</v>
      </c>
      <c r="D788" s="34" t="s">
        <v>179</v>
      </c>
      <c r="E788" s="34" t="s">
        <v>12</v>
      </c>
      <c r="F788" s="34" t="s">
        <v>29</v>
      </c>
      <c r="G788" s="21"/>
      <c r="H788" s="21"/>
      <c r="I788" s="21" t="s">
        <v>8</v>
      </c>
      <c r="J788" s="21" t="s">
        <v>31</v>
      </c>
      <c r="M788" s="12"/>
    </row>
    <row r="789" spans="1:13" ht="18" customHeight="1">
      <c r="A789" s="4">
        <v>788</v>
      </c>
      <c r="B789" s="37">
        <v>36804</v>
      </c>
      <c r="C789" s="34" t="s">
        <v>182</v>
      </c>
      <c r="D789" s="34" t="s">
        <v>153</v>
      </c>
      <c r="E789" s="34" t="s">
        <v>50</v>
      </c>
      <c r="F789" s="34" t="s">
        <v>173</v>
      </c>
      <c r="G789" s="21"/>
      <c r="H789" s="21"/>
      <c r="I789" s="21" t="s">
        <v>26</v>
      </c>
      <c r="J789" s="21" t="s">
        <v>32</v>
      </c>
      <c r="M789" s="12"/>
    </row>
    <row r="790" spans="1:13" ht="18" customHeight="1">
      <c r="A790" s="4">
        <v>789</v>
      </c>
      <c r="B790" s="37">
        <v>36804</v>
      </c>
      <c r="C790" s="34" t="s">
        <v>72</v>
      </c>
      <c r="D790" s="34" t="s">
        <v>163</v>
      </c>
      <c r="E790" s="34" t="s">
        <v>210</v>
      </c>
      <c r="F790" s="34" t="s">
        <v>16</v>
      </c>
      <c r="G790" s="21"/>
      <c r="H790" s="21"/>
      <c r="I790" s="21" t="s">
        <v>20</v>
      </c>
      <c r="J790" s="21" t="s">
        <v>19</v>
      </c>
      <c r="M790" s="12"/>
    </row>
    <row r="791" spans="1:13" ht="18" customHeight="1">
      <c r="A791" s="4">
        <v>790</v>
      </c>
      <c r="B791" s="37">
        <v>36804</v>
      </c>
      <c r="C791" s="34" t="s">
        <v>35</v>
      </c>
      <c r="D791" s="34" t="s">
        <v>4</v>
      </c>
      <c r="E791" s="34" t="s">
        <v>17</v>
      </c>
      <c r="F791" s="34" t="s">
        <v>168</v>
      </c>
      <c r="G791" s="21"/>
      <c r="H791" s="21"/>
      <c r="I791" s="21" t="s">
        <v>14</v>
      </c>
      <c r="J791" s="21" t="s">
        <v>38</v>
      </c>
      <c r="M791" s="12"/>
    </row>
    <row r="792" spans="1:13" ht="18" customHeight="1">
      <c r="A792" s="4">
        <v>791</v>
      </c>
      <c r="B792" s="37">
        <v>36804</v>
      </c>
      <c r="C792" s="34" t="s">
        <v>23</v>
      </c>
      <c r="D792" s="34" t="s">
        <v>47</v>
      </c>
      <c r="E792" s="34" t="s">
        <v>214</v>
      </c>
      <c r="F792" s="34" t="s">
        <v>243</v>
      </c>
      <c r="G792" s="21"/>
      <c r="H792" s="21"/>
      <c r="I792" s="21" t="s">
        <v>227</v>
      </c>
      <c r="J792" s="21" t="s">
        <v>31</v>
      </c>
      <c r="M792" s="12"/>
    </row>
    <row r="793" spans="1:13" ht="18" customHeight="1">
      <c r="A793" s="4">
        <v>792</v>
      </c>
      <c r="B793" s="37">
        <v>36804</v>
      </c>
      <c r="C793" s="34" t="s">
        <v>12</v>
      </c>
      <c r="D793" s="34" t="s">
        <v>29</v>
      </c>
      <c r="E793" s="34" t="s">
        <v>178</v>
      </c>
      <c r="F793" s="34" t="s">
        <v>179</v>
      </c>
      <c r="G793" s="21"/>
      <c r="H793" s="21"/>
      <c r="I793" s="21" t="s">
        <v>8</v>
      </c>
      <c r="J793" s="21" t="s">
        <v>228</v>
      </c>
      <c r="M793" s="12"/>
    </row>
    <row r="794" spans="1:13" ht="18" customHeight="1">
      <c r="A794" s="4">
        <v>793</v>
      </c>
      <c r="B794" s="37">
        <v>36805</v>
      </c>
      <c r="C794" s="34" t="s">
        <v>168</v>
      </c>
      <c r="D794" s="34" t="s">
        <v>10</v>
      </c>
      <c r="E794" s="36" t="s">
        <v>166</v>
      </c>
      <c r="F794" s="34" t="s">
        <v>6</v>
      </c>
      <c r="G794" s="21"/>
      <c r="H794" s="21"/>
      <c r="I794" s="21" t="s">
        <v>14</v>
      </c>
      <c r="J794" s="21" t="s">
        <v>38</v>
      </c>
      <c r="M794" s="12"/>
    </row>
    <row r="795" spans="1:13" ht="18" customHeight="1">
      <c r="A795" s="4">
        <v>794</v>
      </c>
      <c r="B795" s="37">
        <v>36805</v>
      </c>
      <c r="C795" s="34" t="s">
        <v>185</v>
      </c>
      <c r="D795" s="34" t="s">
        <v>50</v>
      </c>
      <c r="E795" s="34" t="s">
        <v>142</v>
      </c>
      <c r="F795" s="34" t="s">
        <v>161</v>
      </c>
      <c r="G795" s="21"/>
      <c r="H795" s="21"/>
      <c r="I795" s="21" t="s">
        <v>26</v>
      </c>
      <c r="J795" s="21" t="s">
        <v>32</v>
      </c>
      <c r="M795" s="12"/>
    </row>
    <row r="796" spans="1:13" ht="18" customHeight="1">
      <c r="A796" s="4">
        <v>795</v>
      </c>
      <c r="B796" s="37">
        <v>36805</v>
      </c>
      <c r="C796" s="34" t="s">
        <v>131</v>
      </c>
      <c r="D796" s="34" t="s">
        <v>12</v>
      </c>
      <c r="E796" s="34" t="s">
        <v>211</v>
      </c>
      <c r="F796" s="34" t="s">
        <v>238</v>
      </c>
      <c r="G796" s="21"/>
      <c r="H796" s="21"/>
      <c r="I796" s="21" t="s">
        <v>8</v>
      </c>
      <c r="J796" s="21" t="s">
        <v>228</v>
      </c>
      <c r="M796" s="12"/>
    </row>
    <row r="797" spans="1:13" ht="18" customHeight="1">
      <c r="A797" s="4">
        <v>796</v>
      </c>
      <c r="B797" s="37">
        <v>36806</v>
      </c>
      <c r="C797" s="34" t="s">
        <v>173</v>
      </c>
      <c r="D797" s="34" t="s">
        <v>183</v>
      </c>
      <c r="E797" s="34" t="s">
        <v>146</v>
      </c>
      <c r="F797" s="34" t="s">
        <v>47</v>
      </c>
      <c r="G797" s="21"/>
      <c r="H797" s="21"/>
      <c r="I797" s="21" t="s">
        <v>227</v>
      </c>
      <c r="J797" s="21" t="s">
        <v>8</v>
      </c>
      <c r="M797" s="12"/>
    </row>
    <row r="798" spans="1:13" ht="18" customHeight="1">
      <c r="A798" s="4">
        <v>797</v>
      </c>
      <c r="B798" s="37">
        <v>36806</v>
      </c>
      <c r="C798" s="34" t="s">
        <v>6</v>
      </c>
      <c r="D798" s="34" t="s">
        <v>244</v>
      </c>
      <c r="E798" s="34" t="s">
        <v>4</v>
      </c>
      <c r="F798" s="34" t="s">
        <v>166</v>
      </c>
      <c r="G798" s="21"/>
      <c r="H798" s="21"/>
      <c r="I798" s="21" t="s">
        <v>14</v>
      </c>
      <c r="J798" s="21" t="s">
        <v>13</v>
      </c>
      <c r="M798" s="12"/>
    </row>
    <row r="799" spans="1:13" ht="18" customHeight="1">
      <c r="A799" s="4">
        <v>798</v>
      </c>
      <c r="B799" s="37">
        <v>36806</v>
      </c>
      <c r="C799" s="34" t="s">
        <v>29</v>
      </c>
      <c r="D799" s="36" t="s">
        <v>179</v>
      </c>
      <c r="E799" s="34" t="s">
        <v>12</v>
      </c>
      <c r="F799" s="34" t="s">
        <v>211</v>
      </c>
      <c r="G799" s="21"/>
      <c r="H799" s="21"/>
      <c r="I799" s="21" t="s">
        <v>32</v>
      </c>
      <c r="J799" s="21" t="s">
        <v>31</v>
      </c>
      <c r="M799" s="12"/>
    </row>
    <row r="800" spans="1:13" ht="18" customHeight="1">
      <c r="A800" s="4">
        <v>799</v>
      </c>
      <c r="B800" s="37">
        <v>36806</v>
      </c>
      <c r="C800" s="34" t="s">
        <v>210</v>
      </c>
      <c r="D800" s="34" t="s">
        <v>72</v>
      </c>
      <c r="E800" s="34" t="s">
        <v>46</v>
      </c>
      <c r="F800" s="34" t="s">
        <v>163</v>
      </c>
      <c r="G800" s="21"/>
      <c r="H800" s="21"/>
      <c r="I800" s="21" t="s">
        <v>19</v>
      </c>
      <c r="J800" s="21" t="s">
        <v>20</v>
      </c>
      <c r="M800" s="12"/>
    </row>
    <row r="801" spans="1:13" ht="18" customHeight="1">
      <c r="A801" s="4">
        <v>800</v>
      </c>
      <c r="B801" s="37">
        <v>36806</v>
      </c>
      <c r="C801" s="34" t="s">
        <v>214</v>
      </c>
      <c r="D801" s="34" t="s">
        <v>182</v>
      </c>
      <c r="E801" s="34" t="s">
        <v>229</v>
      </c>
      <c r="F801" s="34" t="s">
        <v>153</v>
      </c>
      <c r="G801" s="21"/>
      <c r="H801" s="21"/>
      <c r="I801" s="21" t="s">
        <v>228</v>
      </c>
      <c r="J801" s="21" t="s">
        <v>26</v>
      </c>
      <c r="M801" s="12"/>
    </row>
    <row r="802" spans="1:13" ht="18" customHeight="1">
      <c r="A802" s="4">
        <v>801</v>
      </c>
      <c r="B802" s="37">
        <v>36807</v>
      </c>
      <c r="C802" s="34" t="s">
        <v>166</v>
      </c>
      <c r="D802" s="34" t="s">
        <v>35</v>
      </c>
      <c r="E802" s="34" t="s">
        <v>10</v>
      </c>
      <c r="F802" s="34" t="s">
        <v>175</v>
      </c>
      <c r="G802" s="21"/>
      <c r="H802" s="21"/>
      <c r="I802" s="21" t="s">
        <v>14</v>
      </c>
      <c r="J802" s="21" t="s">
        <v>13</v>
      </c>
      <c r="M802" s="12"/>
    </row>
    <row r="803" spans="1:13" ht="18" customHeight="1">
      <c r="A803" s="4">
        <v>802</v>
      </c>
      <c r="B803" s="37">
        <v>36807</v>
      </c>
      <c r="C803" s="34" t="s">
        <v>179</v>
      </c>
      <c r="D803" s="34" t="s">
        <v>178</v>
      </c>
      <c r="E803" s="34" t="s">
        <v>211</v>
      </c>
      <c r="F803" s="34" t="s">
        <v>131</v>
      </c>
      <c r="G803" s="21"/>
      <c r="H803" s="21"/>
      <c r="I803" s="21" t="s">
        <v>32</v>
      </c>
      <c r="J803" s="21" t="s">
        <v>31</v>
      </c>
      <c r="M803" s="12"/>
    </row>
    <row r="804" spans="1:13" ht="18" customHeight="1">
      <c r="A804" s="4">
        <v>803</v>
      </c>
      <c r="B804" s="37">
        <v>36807</v>
      </c>
      <c r="C804" s="34" t="s">
        <v>47</v>
      </c>
      <c r="D804" s="34" t="s">
        <v>185</v>
      </c>
      <c r="E804" s="34" t="s">
        <v>161</v>
      </c>
      <c r="F804" s="34" t="s">
        <v>183</v>
      </c>
      <c r="G804" s="21"/>
      <c r="H804" s="21"/>
      <c r="I804" s="21" t="s">
        <v>227</v>
      </c>
      <c r="J804" s="21" t="s">
        <v>8</v>
      </c>
      <c r="M804" s="12"/>
    </row>
    <row r="805" spans="1:13" ht="18" customHeight="1">
      <c r="A805" s="4">
        <v>804</v>
      </c>
      <c r="B805" s="37">
        <v>36807</v>
      </c>
      <c r="C805" s="34" t="s">
        <v>163</v>
      </c>
      <c r="D805" s="34" t="s">
        <v>16</v>
      </c>
      <c r="E805" s="34" t="s">
        <v>72</v>
      </c>
      <c r="F805" s="34" t="s">
        <v>46</v>
      </c>
      <c r="G805" s="21"/>
      <c r="H805" s="21"/>
      <c r="I805" s="21" t="s">
        <v>19</v>
      </c>
      <c r="J805" s="21" t="s">
        <v>20</v>
      </c>
      <c r="M805" s="12"/>
    </row>
    <row r="806" spans="1:13" ht="18" customHeight="1">
      <c r="A806" s="4">
        <v>805</v>
      </c>
      <c r="B806" s="37">
        <v>36807</v>
      </c>
      <c r="C806" s="34" t="s">
        <v>146</v>
      </c>
      <c r="D806" s="34" t="s">
        <v>142</v>
      </c>
      <c r="E806" s="34" t="s">
        <v>153</v>
      </c>
      <c r="F806" s="34" t="s">
        <v>182</v>
      </c>
      <c r="G806" s="21"/>
      <c r="H806" s="21"/>
      <c r="I806" s="21" t="s">
        <v>26</v>
      </c>
      <c r="J806" s="21" t="s">
        <v>228</v>
      </c>
      <c r="M806" s="12"/>
    </row>
    <row r="807" spans="1:13" ht="18" customHeight="1">
      <c r="A807" s="4">
        <v>806</v>
      </c>
      <c r="B807" s="37">
        <v>36808</v>
      </c>
      <c r="C807" s="34" t="s">
        <v>211</v>
      </c>
      <c r="D807" s="34" t="s">
        <v>131</v>
      </c>
      <c r="E807" s="34" t="s">
        <v>179</v>
      </c>
      <c r="F807" s="34" t="s">
        <v>186</v>
      </c>
      <c r="G807" s="21"/>
      <c r="H807" s="21"/>
      <c r="I807" s="21" t="s">
        <v>32</v>
      </c>
      <c r="J807" s="21" t="s">
        <v>8</v>
      </c>
      <c r="M807" s="12"/>
    </row>
    <row r="808" spans="1:13" ht="18" customHeight="1">
      <c r="A808" s="4">
        <v>807</v>
      </c>
      <c r="B808" s="37">
        <v>36808</v>
      </c>
      <c r="C808" s="34" t="s">
        <v>175</v>
      </c>
      <c r="D808" s="34" t="s">
        <v>168</v>
      </c>
      <c r="E808" s="34" t="s">
        <v>244</v>
      </c>
      <c r="F808" s="34" t="s">
        <v>4</v>
      </c>
      <c r="G808" s="21"/>
      <c r="H808" s="21"/>
      <c r="I808" s="21" t="s">
        <v>13</v>
      </c>
      <c r="J808" s="21" t="s">
        <v>14</v>
      </c>
      <c r="M808" s="12"/>
    </row>
    <row r="809" spans="1:13" ht="18" customHeight="1">
      <c r="A809" s="4">
        <v>808</v>
      </c>
      <c r="B809" s="37">
        <v>36808</v>
      </c>
      <c r="C809" s="34" t="s">
        <v>46</v>
      </c>
      <c r="D809" s="34" t="s">
        <v>210</v>
      </c>
      <c r="E809" s="34" t="s">
        <v>16</v>
      </c>
      <c r="F809" s="34" t="s">
        <v>72</v>
      </c>
      <c r="G809" s="21"/>
      <c r="H809" s="21"/>
      <c r="I809" s="21" t="s">
        <v>19</v>
      </c>
      <c r="J809" s="21" t="s">
        <v>20</v>
      </c>
      <c r="M809" s="12"/>
    </row>
    <row r="810" spans="1:13" ht="18" customHeight="1">
      <c r="A810" s="4">
        <v>809</v>
      </c>
      <c r="B810" s="37">
        <v>36809</v>
      </c>
      <c r="C810" s="34" t="s">
        <v>4</v>
      </c>
      <c r="D810" s="34" t="s">
        <v>10</v>
      </c>
      <c r="E810" s="34" t="s">
        <v>166</v>
      </c>
      <c r="F810" s="34" t="s">
        <v>35</v>
      </c>
      <c r="G810" s="21"/>
      <c r="H810" s="21"/>
      <c r="I810" s="21" t="s">
        <v>13</v>
      </c>
      <c r="J810" s="21" t="s">
        <v>14</v>
      </c>
      <c r="M810" s="12"/>
    </row>
    <row r="811" spans="1:13" ht="18" customHeight="1">
      <c r="A811" s="4">
        <v>810</v>
      </c>
      <c r="B811" s="37">
        <v>36809</v>
      </c>
      <c r="C811" s="34" t="s">
        <v>153</v>
      </c>
      <c r="D811" s="34" t="s">
        <v>47</v>
      </c>
      <c r="E811" s="34" t="s">
        <v>185</v>
      </c>
      <c r="F811" s="34" t="s">
        <v>183</v>
      </c>
      <c r="G811" s="21"/>
      <c r="H811" s="21"/>
      <c r="I811" s="21" t="s">
        <v>26</v>
      </c>
      <c r="J811" s="21" t="s">
        <v>228</v>
      </c>
      <c r="M811" s="12"/>
    </row>
    <row r="812" spans="1:13" ht="18" customHeight="1">
      <c r="A812" s="4">
        <v>811</v>
      </c>
      <c r="B812" s="37">
        <v>36810</v>
      </c>
      <c r="C812" s="34" t="s">
        <v>161</v>
      </c>
      <c r="D812" s="34" t="s">
        <v>173</v>
      </c>
      <c r="E812" s="34" t="s">
        <v>183</v>
      </c>
      <c r="F812" s="34" t="s">
        <v>214</v>
      </c>
      <c r="G812" s="21"/>
      <c r="H812" s="21"/>
      <c r="I812" s="21" t="s">
        <v>26</v>
      </c>
      <c r="J812" s="21" t="s">
        <v>228</v>
      </c>
      <c r="M812" s="12"/>
    </row>
    <row r="813" spans="1:13" ht="18" customHeight="1">
      <c r="A813" s="4">
        <v>812</v>
      </c>
      <c r="B813" s="37">
        <v>36810</v>
      </c>
      <c r="C813" s="34" t="s">
        <v>10</v>
      </c>
      <c r="D813" s="34" t="s">
        <v>175</v>
      </c>
      <c r="E813" s="34" t="s">
        <v>35</v>
      </c>
      <c r="F813" s="34" t="s">
        <v>168</v>
      </c>
      <c r="G813" s="21"/>
      <c r="H813" s="21"/>
      <c r="I813" s="21" t="s">
        <v>14</v>
      </c>
      <c r="J813" s="21" t="s">
        <v>19</v>
      </c>
      <c r="M813" s="12"/>
    </row>
    <row r="814" spans="1:13" ht="18" customHeight="1">
      <c r="A814" s="4">
        <v>813</v>
      </c>
      <c r="B814" s="37">
        <v>36812</v>
      </c>
      <c r="C814" s="34" t="s">
        <v>182</v>
      </c>
      <c r="D814" s="34" t="s">
        <v>146</v>
      </c>
      <c r="E814" s="34" t="s">
        <v>183</v>
      </c>
      <c r="F814" s="34" t="s">
        <v>153</v>
      </c>
      <c r="G814" s="21"/>
      <c r="H814" s="21"/>
      <c r="I814" s="21" t="s">
        <v>26</v>
      </c>
      <c r="J814" s="21" t="s">
        <v>32</v>
      </c>
      <c r="M814" s="12"/>
    </row>
    <row r="815" spans="1:13" ht="18" customHeight="1">
      <c r="A815" s="4">
        <v>814</v>
      </c>
      <c r="B815" s="37">
        <v>36814</v>
      </c>
      <c r="C815" s="34" t="s">
        <v>211</v>
      </c>
      <c r="D815" s="34" t="s">
        <v>179</v>
      </c>
      <c r="E815" s="34" t="s">
        <v>131</v>
      </c>
      <c r="F815" s="34" t="s">
        <v>213</v>
      </c>
      <c r="G815" s="21"/>
      <c r="H815" s="21"/>
      <c r="I815" s="21" t="s">
        <v>8</v>
      </c>
      <c r="J815" s="21" t="s">
        <v>26</v>
      </c>
      <c r="M815" s="12"/>
    </row>
    <row r="816" spans="1:13" ht="18" customHeight="1">
      <c r="A816" s="4">
        <v>815</v>
      </c>
      <c r="B816" s="37">
        <v>36815</v>
      </c>
      <c r="C816" s="34" t="s">
        <v>213</v>
      </c>
      <c r="D816" s="34" t="s">
        <v>131</v>
      </c>
      <c r="E816" s="34" t="s">
        <v>179</v>
      </c>
      <c r="F816" s="34" t="s">
        <v>178</v>
      </c>
      <c r="G816" s="21"/>
      <c r="H816" s="21"/>
      <c r="I816" s="21" t="s">
        <v>8</v>
      </c>
      <c r="J816" s="21" t="s">
        <v>26</v>
      </c>
      <c r="M816" s="12"/>
    </row>
    <row r="817" spans="1:13" ht="18" customHeight="1">
      <c r="A817" s="4">
        <v>816</v>
      </c>
      <c r="B817" s="37">
        <v>36820</v>
      </c>
      <c r="C817" s="34" t="s">
        <v>175</v>
      </c>
      <c r="D817" s="34" t="s">
        <v>179</v>
      </c>
      <c r="E817" s="34" t="s">
        <v>166</v>
      </c>
      <c r="F817" s="34" t="s">
        <v>182</v>
      </c>
      <c r="G817" s="21" t="s">
        <v>163</v>
      </c>
      <c r="H817" s="21" t="s">
        <v>131</v>
      </c>
      <c r="I817" s="21" t="s">
        <v>37</v>
      </c>
      <c r="J817" s="21" t="s">
        <v>228</v>
      </c>
      <c r="M817" s="12"/>
    </row>
    <row r="818" spans="1:13" ht="18" customHeight="1">
      <c r="A818" s="4">
        <v>817</v>
      </c>
      <c r="B818" s="37">
        <v>36821</v>
      </c>
      <c r="C818" s="34" t="s">
        <v>131</v>
      </c>
      <c r="D818" s="34" t="s">
        <v>163</v>
      </c>
      <c r="E818" s="34" t="s">
        <v>179</v>
      </c>
      <c r="F818" s="34" t="s">
        <v>166</v>
      </c>
      <c r="G818" s="21" t="s">
        <v>47</v>
      </c>
      <c r="H818" s="21" t="s">
        <v>210</v>
      </c>
      <c r="I818" s="21" t="s">
        <v>37</v>
      </c>
      <c r="J818" s="21" t="s">
        <v>228</v>
      </c>
      <c r="M818" s="12"/>
    </row>
    <row r="819" spans="1:13" ht="18" customHeight="1">
      <c r="A819" s="4">
        <v>818</v>
      </c>
      <c r="B819" s="37">
        <v>36822</v>
      </c>
      <c r="C819" s="34" t="s">
        <v>210</v>
      </c>
      <c r="D819" s="34" t="s">
        <v>47</v>
      </c>
      <c r="E819" s="34" t="s">
        <v>163</v>
      </c>
      <c r="F819" s="34" t="s">
        <v>179</v>
      </c>
      <c r="G819" s="21" t="s">
        <v>175</v>
      </c>
      <c r="H819" s="21" t="s">
        <v>182</v>
      </c>
      <c r="I819" s="21" t="s">
        <v>228</v>
      </c>
      <c r="J819" s="21" t="s">
        <v>37</v>
      </c>
      <c r="M819" s="12"/>
    </row>
    <row r="820" spans="1:13" ht="18" customHeight="1">
      <c r="A820" s="4">
        <v>819</v>
      </c>
      <c r="B820" s="37">
        <v>36825</v>
      </c>
      <c r="C820" s="34" t="s">
        <v>182</v>
      </c>
      <c r="D820" s="34" t="s">
        <v>175</v>
      </c>
      <c r="E820" s="34" t="s">
        <v>47</v>
      </c>
      <c r="F820" s="34" t="s">
        <v>163</v>
      </c>
      <c r="G820" s="21" t="s">
        <v>131</v>
      </c>
      <c r="H820" s="21" t="s">
        <v>166</v>
      </c>
      <c r="I820" s="21" t="s">
        <v>228</v>
      </c>
      <c r="J820" s="21" t="s">
        <v>37</v>
      </c>
      <c r="M820" s="12"/>
    </row>
    <row r="821" spans="1:13" ht="18" customHeight="1">
      <c r="A821" s="4">
        <v>820</v>
      </c>
      <c r="B821" s="37">
        <v>36826</v>
      </c>
      <c r="C821" s="34" t="s">
        <v>166</v>
      </c>
      <c r="D821" s="34" t="s">
        <v>131</v>
      </c>
      <c r="E821" s="34" t="s">
        <v>175</v>
      </c>
      <c r="F821" s="34" t="s">
        <v>47</v>
      </c>
      <c r="G821" s="21" t="s">
        <v>210</v>
      </c>
      <c r="H821" s="21" t="s">
        <v>179</v>
      </c>
      <c r="I821" s="21" t="s">
        <v>228</v>
      </c>
      <c r="J821" s="21" t="s">
        <v>37</v>
      </c>
      <c r="M821" s="12"/>
    </row>
    <row r="822" spans="1:13" ht="18" customHeight="1">
      <c r="A822" s="4">
        <v>821</v>
      </c>
      <c r="B822" s="37">
        <v>36827</v>
      </c>
      <c r="C822" s="34" t="s">
        <v>179</v>
      </c>
      <c r="D822" s="34" t="s">
        <v>210</v>
      </c>
      <c r="E822" s="34" t="s">
        <v>131</v>
      </c>
      <c r="F822" s="34" t="s">
        <v>175</v>
      </c>
      <c r="G822" s="21" t="s">
        <v>182</v>
      </c>
      <c r="H822" s="21" t="s">
        <v>163</v>
      </c>
      <c r="I822" s="21" t="s">
        <v>37</v>
      </c>
      <c r="J822" s="21" t="s">
        <v>228</v>
      </c>
      <c r="M822" s="12"/>
    </row>
    <row r="823" spans="1:13" ht="18" customHeight="1">
      <c r="B823" s="38"/>
      <c r="C823" s="21">
        <f t="shared" ref="C823:H823" si="5">SUBTOTAL(3,C2:C822)</f>
        <v>821</v>
      </c>
      <c r="D823" s="21">
        <f t="shared" si="5"/>
        <v>821</v>
      </c>
      <c r="E823" s="21">
        <f t="shared" si="5"/>
        <v>821</v>
      </c>
      <c r="F823" s="21">
        <f t="shared" si="5"/>
        <v>821</v>
      </c>
      <c r="G823" s="21">
        <f t="shared" si="5"/>
        <v>9</v>
      </c>
      <c r="H823" s="21">
        <f t="shared" si="5"/>
        <v>9</v>
      </c>
      <c r="I823" s="21"/>
      <c r="J823" s="21"/>
    </row>
    <row r="824" spans="1:13" ht="18" customHeight="1">
      <c r="I824" s="50" t="s">
        <v>127</v>
      </c>
      <c r="J824" s="10">
        <f>C823+D823+E823+F823+G823+H823</f>
        <v>3302</v>
      </c>
    </row>
  </sheetData>
  <sortState xmlns:xlrd2="http://schemas.microsoft.com/office/spreadsheetml/2017/richdata2" ref="M2:V106">
    <sortCondition descending="1" ref="N2:N106"/>
  </sortState>
  <mergeCells count="2">
    <mergeCell ref="L1:V1"/>
    <mergeCell ref="L32:V32"/>
  </mergeCells>
  <phoneticPr fontId="1"/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1272A-0A5C-42E5-BB42-8E6EF3A15EE1}">
  <dimension ref="A1:W821"/>
  <sheetViews>
    <sheetView workbookViewId="0">
      <selection activeCell="W2" sqref="W2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6" width="11.625" style="9" customWidth="1"/>
    <col min="7" max="8" width="9.5" style="9" bestFit="1" customWidth="1"/>
    <col min="9" max="10" width="9.75" style="9" bestFit="1" customWidth="1"/>
    <col min="11" max="11" width="4.625" style="9" customWidth="1"/>
    <col min="12" max="12" width="4.5" style="20" bestFit="1" customWidth="1"/>
    <col min="13" max="13" width="13" style="9" bestFit="1" customWidth="1"/>
    <col min="14" max="15" width="6.5" style="9" bestFit="1" customWidth="1"/>
    <col min="16" max="16" width="2.625" style="9" customWidth="1"/>
    <col min="17" max="22" width="5.5" style="9" bestFit="1" customWidth="1"/>
    <col min="23" max="16384" width="9" style="9"/>
  </cols>
  <sheetData>
    <row r="1" spans="1:23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109" t="s">
        <v>382</v>
      </c>
      <c r="M1" s="110"/>
      <c r="N1" s="110"/>
      <c r="O1" s="110"/>
      <c r="P1" s="110"/>
      <c r="Q1" s="110"/>
      <c r="R1" s="110"/>
      <c r="S1" s="110"/>
      <c r="T1" s="110"/>
      <c r="U1" s="110"/>
      <c r="V1" s="111"/>
    </row>
    <row r="2" spans="1:23" ht="18" customHeight="1">
      <c r="A2" s="4">
        <v>1</v>
      </c>
      <c r="B2" s="35">
        <v>36252</v>
      </c>
      <c r="C2" s="36" t="s">
        <v>166</v>
      </c>
      <c r="D2" s="36" t="s">
        <v>168</v>
      </c>
      <c r="E2" s="36" t="s">
        <v>16</v>
      </c>
      <c r="F2" s="36" t="s">
        <v>180</v>
      </c>
      <c r="G2" s="21"/>
      <c r="H2" s="21"/>
      <c r="I2" s="21" t="s">
        <v>37</v>
      </c>
      <c r="J2" s="21" t="s">
        <v>38</v>
      </c>
      <c r="L2" s="4"/>
      <c r="M2" s="3" t="s">
        <v>125</v>
      </c>
      <c r="N2" s="47" t="s">
        <v>127</v>
      </c>
      <c r="O2" s="47" t="s">
        <v>127</v>
      </c>
      <c r="P2" s="22"/>
      <c r="Q2" s="47" t="s">
        <v>68</v>
      </c>
      <c r="R2" s="47" t="s">
        <v>69</v>
      </c>
      <c r="S2" s="47" t="s">
        <v>70</v>
      </c>
      <c r="T2" s="47" t="s">
        <v>71</v>
      </c>
      <c r="U2" s="47" t="s">
        <v>128</v>
      </c>
      <c r="V2" s="47" t="s">
        <v>129</v>
      </c>
      <c r="W2" s="9" t="s">
        <v>282</v>
      </c>
    </row>
    <row r="3" spans="1:23" ht="18" customHeight="1">
      <c r="A3" s="4">
        <v>2</v>
      </c>
      <c r="B3" s="35">
        <v>36252</v>
      </c>
      <c r="C3" s="36" t="s">
        <v>175</v>
      </c>
      <c r="D3" s="36" t="s">
        <v>72</v>
      </c>
      <c r="E3" s="36" t="s">
        <v>35</v>
      </c>
      <c r="F3" s="36" t="s">
        <v>144</v>
      </c>
      <c r="G3" s="21"/>
      <c r="H3" s="21"/>
      <c r="I3" s="21" t="s">
        <v>13</v>
      </c>
      <c r="J3" s="21" t="s">
        <v>14</v>
      </c>
      <c r="L3" s="4">
        <v>1</v>
      </c>
      <c r="M3" s="34" t="s">
        <v>205</v>
      </c>
      <c r="N3" s="10">
        <f>COUNTIF($C$2:$H$819,"谷博")</f>
        <v>114</v>
      </c>
      <c r="O3" s="10">
        <f t="shared" ref="O3:O31" si="0">SUM(Q3:V3)</f>
        <v>114</v>
      </c>
      <c r="P3" s="24"/>
      <c r="Q3" s="10">
        <f>COUNTIF($C$2:$C$819,"谷博")</f>
        <v>32</v>
      </c>
      <c r="R3" s="10">
        <f>COUNTIF($D$2:$D$819,"谷博")</f>
        <v>25</v>
      </c>
      <c r="S3" s="10">
        <f>COUNTIF($E$2:$E$819,"谷博")</f>
        <v>24</v>
      </c>
      <c r="T3" s="10">
        <f>COUNTIF($F$2:$F$819,"谷博")</f>
        <v>31</v>
      </c>
      <c r="U3" s="10">
        <f>COUNTIF($G$2:$G$819,"谷博")</f>
        <v>0</v>
      </c>
      <c r="V3" s="10">
        <f>COUNTIF($H$2:$H$819,"谷博")</f>
        <v>2</v>
      </c>
    </row>
    <row r="4" spans="1:23" ht="18" customHeight="1">
      <c r="A4" s="4">
        <v>3</v>
      </c>
      <c r="B4" s="35">
        <v>36252</v>
      </c>
      <c r="C4" s="36" t="s">
        <v>210</v>
      </c>
      <c r="D4" s="36" t="s">
        <v>46</v>
      </c>
      <c r="E4" s="36" t="s">
        <v>4</v>
      </c>
      <c r="F4" s="36" t="s">
        <v>163</v>
      </c>
      <c r="G4" s="21"/>
      <c r="H4" s="21"/>
      <c r="I4" s="21" t="s">
        <v>20</v>
      </c>
      <c r="J4" s="21" t="s">
        <v>19</v>
      </c>
      <c r="L4" s="4">
        <v>2</v>
      </c>
      <c r="M4" s="21" t="s">
        <v>166</v>
      </c>
      <c r="N4" s="10">
        <f>COUNTIF($C$2:$H$819,"井野修")</f>
        <v>114</v>
      </c>
      <c r="O4" s="10">
        <f t="shared" si="0"/>
        <v>114</v>
      </c>
      <c r="P4" s="24"/>
      <c r="Q4" s="10">
        <f>COUNTIF($C$2:$C$819,"井野修")</f>
        <v>30</v>
      </c>
      <c r="R4" s="10">
        <f>COUNTIF($D$2:$D$819,"井野修")</f>
        <v>30</v>
      </c>
      <c r="S4" s="10">
        <f>COUNTIF($E$2:$E$819,"井野修")</f>
        <v>26</v>
      </c>
      <c r="T4" s="10">
        <f>COUNTIF($F$2:$F$819,"井野修")</f>
        <v>26</v>
      </c>
      <c r="U4" s="10">
        <f>COUNTIF($G$2:$G$819,"井野修")</f>
        <v>1</v>
      </c>
      <c r="V4" s="10">
        <f>COUNTIF($H$2:$H$819,"井野修")</f>
        <v>1</v>
      </c>
    </row>
    <row r="5" spans="1:23" ht="18" customHeight="1">
      <c r="A5" s="4">
        <v>4</v>
      </c>
      <c r="B5" s="35">
        <v>36253</v>
      </c>
      <c r="C5" s="36" t="s">
        <v>161</v>
      </c>
      <c r="D5" s="36" t="s">
        <v>183</v>
      </c>
      <c r="E5" s="36" t="s">
        <v>153</v>
      </c>
      <c r="F5" s="36" t="s">
        <v>185</v>
      </c>
      <c r="G5" s="21"/>
      <c r="H5" s="21"/>
      <c r="I5" s="21" t="s">
        <v>26</v>
      </c>
      <c r="J5" s="21" t="s">
        <v>8</v>
      </c>
      <c r="L5" s="4">
        <v>3</v>
      </c>
      <c r="M5" s="36" t="s">
        <v>67</v>
      </c>
      <c r="N5" s="10">
        <f>COUNTIF($C$2:$H$819,"橘髙淳")</f>
        <v>112</v>
      </c>
      <c r="O5" s="10">
        <f t="shared" si="0"/>
        <v>112</v>
      </c>
      <c r="P5" s="24"/>
      <c r="Q5" s="10">
        <f>COUNTIF($C$2:$C$819,"橘髙淳")</f>
        <v>27</v>
      </c>
      <c r="R5" s="10">
        <f>COUNTIF($D$2:$D$819,"橘髙淳")</f>
        <v>29</v>
      </c>
      <c r="S5" s="10">
        <f>COUNTIF($E$2:$E$819,"橘髙淳")</f>
        <v>28</v>
      </c>
      <c r="T5" s="10">
        <f>COUNTIF($F$2:$F$819,"橘髙淳")</f>
        <v>27</v>
      </c>
      <c r="U5" s="10">
        <f>COUNTIF($G$2:$G$819,"橘髙淳")</f>
        <v>1</v>
      </c>
      <c r="V5" s="10">
        <f>COUNTIF($H$2:$H$819,"橘髙淳")</f>
        <v>0</v>
      </c>
    </row>
    <row r="6" spans="1:23" ht="18" customHeight="1">
      <c r="A6" s="4">
        <v>5</v>
      </c>
      <c r="B6" s="35">
        <v>36253</v>
      </c>
      <c r="C6" s="36" t="s">
        <v>131</v>
      </c>
      <c r="D6" s="36" t="s">
        <v>213</v>
      </c>
      <c r="E6" s="36" t="s">
        <v>178</v>
      </c>
      <c r="F6" s="36" t="s">
        <v>186</v>
      </c>
      <c r="G6" s="21"/>
      <c r="H6" s="21"/>
      <c r="I6" s="21" t="s">
        <v>32</v>
      </c>
      <c r="J6" s="21" t="s">
        <v>228</v>
      </c>
      <c r="L6" s="4">
        <v>4</v>
      </c>
      <c r="M6" s="36" t="s">
        <v>126</v>
      </c>
      <c r="N6" s="10">
        <f>COUNTIF($C$2:$H$819,"笠原昌春")</f>
        <v>110</v>
      </c>
      <c r="O6" s="10">
        <f t="shared" si="0"/>
        <v>110</v>
      </c>
      <c r="P6" s="24"/>
      <c r="Q6" s="10">
        <f>COUNTIF($C$2:$C$819,"笠原昌春")</f>
        <v>28</v>
      </c>
      <c r="R6" s="10">
        <f>COUNTIF($D$2:$D$819,"笠原昌春")</f>
        <v>27</v>
      </c>
      <c r="S6" s="10">
        <f>COUNTIF($E$2:$E$819,"笠原昌春")</f>
        <v>28</v>
      </c>
      <c r="T6" s="10">
        <f>COUNTIF($F$2:$F$819,"笠原昌春")</f>
        <v>26</v>
      </c>
      <c r="U6" s="10">
        <f>COUNTIF($G$2:$G$819,"笠原昌春")</f>
        <v>1</v>
      </c>
      <c r="V6" s="10">
        <f>COUNTIF($H$2:$H$819,"笠原昌春")</f>
        <v>0</v>
      </c>
    </row>
    <row r="7" spans="1:23" ht="18" customHeight="1">
      <c r="A7" s="4">
        <v>6</v>
      </c>
      <c r="B7" s="35">
        <v>36253</v>
      </c>
      <c r="C7" s="36" t="s">
        <v>180</v>
      </c>
      <c r="D7" s="36" t="s">
        <v>49</v>
      </c>
      <c r="E7" s="36" t="s">
        <v>168</v>
      </c>
      <c r="F7" s="36" t="s">
        <v>16</v>
      </c>
      <c r="G7" s="21"/>
      <c r="H7" s="21"/>
      <c r="I7" s="21" t="s">
        <v>37</v>
      </c>
      <c r="J7" s="21" t="s">
        <v>38</v>
      </c>
      <c r="L7" s="4">
        <v>5</v>
      </c>
      <c r="M7" s="21" t="s">
        <v>230</v>
      </c>
      <c r="N7" s="10">
        <f>COUNTIF($C$2:$H$819,"小林毅二")</f>
        <v>110</v>
      </c>
      <c r="O7" s="10">
        <f t="shared" si="0"/>
        <v>110</v>
      </c>
      <c r="P7" s="24"/>
      <c r="Q7" s="10">
        <f>COUNTIF($C$2:$C$819,"小林毅二")</f>
        <v>28</v>
      </c>
      <c r="R7" s="10">
        <f>COUNTIF($D$2:$D$819,"小林毅二")</f>
        <v>27</v>
      </c>
      <c r="S7" s="10">
        <f>COUNTIF($E$2:$E$819,"小林毅二")</f>
        <v>26</v>
      </c>
      <c r="T7" s="10">
        <f>COUNTIF($F$2:$F$819,"小林毅二")</f>
        <v>28</v>
      </c>
      <c r="U7" s="10">
        <f>COUNTIF($G$2:$G$819,"小林毅二")</f>
        <v>1</v>
      </c>
      <c r="V7" s="10">
        <f>COUNTIF($H$2:$H$819,"小林毅二")</f>
        <v>0</v>
      </c>
    </row>
    <row r="8" spans="1:23" ht="18" customHeight="1">
      <c r="A8" s="4">
        <v>7</v>
      </c>
      <c r="B8" s="35">
        <v>36253</v>
      </c>
      <c r="C8" s="36" t="s">
        <v>144</v>
      </c>
      <c r="D8" s="36" t="s">
        <v>22</v>
      </c>
      <c r="E8" s="36" t="s">
        <v>72</v>
      </c>
      <c r="F8" s="36" t="s">
        <v>35</v>
      </c>
      <c r="G8" s="21"/>
      <c r="H8" s="21"/>
      <c r="I8" s="21" t="s">
        <v>13</v>
      </c>
      <c r="J8" s="21" t="s">
        <v>14</v>
      </c>
      <c r="L8" s="4">
        <v>6</v>
      </c>
      <c r="M8" s="34" t="s">
        <v>164</v>
      </c>
      <c r="N8" s="10">
        <f>COUNTIF($C$2:$H$819,"友寄正人")</f>
        <v>107</v>
      </c>
      <c r="O8" s="10">
        <f t="shared" si="0"/>
        <v>107</v>
      </c>
      <c r="P8" s="24"/>
      <c r="Q8" s="10">
        <f>COUNTIF($C$2:$C$819,"友寄正人")</f>
        <v>25</v>
      </c>
      <c r="R8" s="10">
        <f>COUNTIF($D$2:$D$819,"友寄正人")</f>
        <v>25</v>
      </c>
      <c r="S8" s="10">
        <f>COUNTIF($E$2:$E$819,"友寄正人")</f>
        <v>29</v>
      </c>
      <c r="T8" s="10">
        <f>COUNTIF($F$2:$F$819,"友寄正人")</f>
        <v>27</v>
      </c>
      <c r="U8" s="10">
        <f>COUNTIF($G$2:$G$819,"友寄正人")</f>
        <v>0</v>
      </c>
      <c r="V8" s="10">
        <f>COUNTIF($H$2:$H$819,"友寄正人")</f>
        <v>1</v>
      </c>
    </row>
    <row r="9" spans="1:23" ht="18" customHeight="1">
      <c r="A9" s="4">
        <v>8</v>
      </c>
      <c r="B9" s="35">
        <v>36253</v>
      </c>
      <c r="C9" s="36" t="s">
        <v>142</v>
      </c>
      <c r="D9" s="36" t="s">
        <v>179</v>
      </c>
      <c r="E9" s="36" t="s">
        <v>188</v>
      </c>
      <c r="F9" s="36" t="s">
        <v>148</v>
      </c>
      <c r="G9" s="21"/>
      <c r="H9" s="21"/>
      <c r="I9" s="21" t="s">
        <v>31</v>
      </c>
      <c r="J9" s="21" t="s">
        <v>227</v>
      </c>
      <c r="L9" s="4">
        <v>7</v>
      </c>
      <c r="M9" s="34" t="s">
        <v>130</v>
      </c>
      <c r="N9" s="10">
        <f>COUNTIF($C$2:$H$819,"佐々木昌信")</f>
        <v>106</v>
      </c>
      <c r="O9" s="10">
        <f t="shared" si="0"/>
        <v>106</v>
      </c>
      <c r="P9" s="24"/>
      <c r="Q9" s="10">
        <f>COUNTIF($C$2:$C$819,"佐々木昌信")</f>
        <v>27</v>
      </c>
      <c r="R9" s="10">
        <f>COUNTIF($D$2:$D$819,"佐々木昌信")</f>
        <v>28</v>
      </c>
      <c r="S9" s="10">
        <f>COUNTIF($E$2:$E$819,"佐々木昌信")</f>
        <v>27</v>
      </c>
      <c r="T9" s="10">
        <f>COUNTIF($F$2:$F$819,"佐々木昌信")</f>
        <v>24</v>
      </c>
      <c r="U9" s="10">
        <f>COUNTIF($G$2:$G$819,"佐々木昌信")</f>
        <v>0</v>
      </c>
      <c r="V9" s="10">
        <f>COUNTIF($H$2:$H$819,"佐々木昌信")</f>
        <v>0</v>
      </c>
    </row>
    <row r="10" spans="1:23" ht="18" customHeight="1">
      <c r="A10" s="4">
        <v>9</v>
      </c>
      <c r="B10" s="35">
        <v>36253</v>
      </c>
      <c r="C10" s="36" t="s">
        <v>163</v>
      </c>
      <c r="D10" s="36" t="s">
        <v>10</v>
      </c>
      <c r="E10" s="36" t="s">
        <v>46</v>
      </c>
      <c r="F10" s="36" t="s">
        <v>4</v>
      </c>
      <c r="G10" s="21"/>
      <c r="H10" s="21"/>
      <c r="I10" s="21" t="s">
        <v>20</v>
      </c>
      <c r="J10" s="21" t="s">
        <v>19</v>
      </c>
      <c r="L10" s="4">
        <v>8</v>
      </c>
      <c r="M10" s="21" t="s">
        <v>249</v>
      </c>
      <c r="N10" s="10">
        <f>COUNTIF($C$2:$H$819,"田中俊幸")</f>
        <v>106</v>
      </c>
      <c r="O10" s="10">
        <f t="shared" si="0"/>
        <v>106</v>
      </c>
      <c r="P10" s="24"/>
      <c r="Q10" s="10">
        <f>COUNTIF($C$2:$C$819,"田中俊幸")</f>
        <v>25</v>
      </c>
      <c r="R10" s="10">
        <f>COUNTIF($D$2:$D$819,"田中俊幸")</f>
        <v>26</v>
      </c>
      <c r="S10" s="10">
        <f>COUNTIF($E$2:$E$819,"田中俊幸")</f>
        <v>26</v>
      </c>
      <c r="T10" s="10">
        <f>COUNTIF($F$2:$F$819,"田中俊幸")</f>
        <v>29</v>
      </c>
      <c r="U10" s="10">
        <f>COUNTIF($G$2:$G$819,"田中俊幸")</f>
        <v>0</v>
      </c>
      <c r="V10" s="10">
        <f>COUNTIF($H$2:$H$819,"田中俊幸")</f>
        <v>0</v>
      </c>
    </row>
    <row r="11" spans="1:23" ht="18" customHeight="1">
      <c r="A11" s="4">
        <v>10</v>
      </c>
      <c r="B11" s="35">
        <v>36254</v>
      </c>
      <c r="C11" s="36" t="s">
        <v>4</v>
      </c>
      <c r="D11" s="36" t="s">
        <v>210</v>
      </c>
      <c r="E11" s="36" t="s">
        <v>10</v>
      </c>
      <c r="F11" s="36" t="s">
        <v>46</v>
      </c>
      <c r="G11" s="21"/>
      <c r="H11" s="21"/>
      <c r="I11" s="21" t="s">
        <v>20</v>
      </c>
      <c r="J11" s="21" t="s">
        <v>19</v>
      </c>
      <c r="L11" s="4">
        <v>9</v>
      </c>
      <c r="M11" s="36" t="s">
        <v>90</v>
      </c>
      <c r="N11" s="10">
        <f>COUNTIF($C$2:$H$819,"杉永政信")</f>
        <v>103</v>
      </c>
      <c r="O11" s="10">
        <f t="shared" si="0"/>
        <v>103</v>
      </c>
      <c r="P11" s="24"/>
      <c r="Q11" s="10">
        <f>COUNTIF($C$2:$C$819,"杉永政信")</f>
        <v>27</v>
      </c>
      <c r="R11" s="10">
        <f>COUNTIF($D$2:$D$819,"杉永政信")</f>
        <v>27</v>
      </c>
      <c r="S11" s="10">
        <f>COUNTIF($E$2:$E$819,"杉永政信")</f>
        <v>25</v>
      </c>
      <c r="T11" s="10">
        <f>COUNTIF($F$2:$F$819,"杉永政信")</f>
        <v>24</v>
      </c>
      <c r="U11" s="10">
        <f>COUNTIF($G$2:$G$819,"杉永政信")</f>
        <v>0</v>
      </c>
      <c r="V11" s="10">
        <f>COUNTIF($H$2:$H$819,"杉永政信")</f>
        <v>0</v>
      </c>
    </row>
    <row r="12" spans="1:23" ht="18" customHeight="1">
      <c r="A12" s="4">
        <v>11</v>
      </c>
      <c r="B12" s="35">
        <v>36254</v>
      </c>
      <c r="C12" s="36" t="s">
        <v>35</v>
      </c>
      <c r="D12" s="36" t="s">
        <v>175</v>
      </c>
      <c r="E12" s="36" t="s">
        <v>22</v>
      </c>
      <c r="F12" s="36" t="s">
        <v>72</v>
      </c>
      <c r="G12" s="21"/>
      <c r="H12" s="21"/>
      <c r="I12" s="21" t="s">
        <v>13</v>
      </c>
      <c r="J12" s="21" t="s">
        <v>14</v>
      </c>
      <c r="L12" s="4">
        <v>10</v>
      </c>
      <c r="M12" s="36" t="s">
        <v>80</v>
      </c>
      <c r="N12" s="10">
        <f>COUNTIF($C$2:$H$819,"眞鍋勝已")</f>
        <v>101</v>
      </c>
      <c r="O12" s="10">
        <f t="shared" si="0"/>
        <v>101</v>
      </c>
      <c r="P12" s="24"/>
      <c r="Q12" s="10">
        <f>COUNTIF($C$2:$C$819,"眞鍋勝已")</f>
        <v>24</v>
      </c>
      <c r="R12" s="10">
        <f>COUNTIF($D$2:$D$819,"眞鍋勝已")</f>
        <v>26</v>
      </c>
      <c r="S12" s="10">
        <f>COUNTIF($E$2:$E$819,"眞鍋勝已")</f>
        <v>27</v>
      </c>
      <c r="T12" s="10">
        <f>COUNTIF($F$2:$F$819,"眞鍋勝已")</f>
        <v>24</v>
      </c>
      <c r="U12" s="10">
        <f>COUNTIF($G$2:$G$819,"眞鍋勝已")</f>
        <v>0</v>
      </c>
      <c r="V12" s="10">
        <f>COUNTIF($H$2:$H$819,"眞鍋勝已")</f>
        <v>0</v>
      </c>
    </row>
    <row r="13" spans="1:23" ht="18" customHeight="1">
      <c r="A13" s="4">
        <v>12</v>
      </c>
      <c r="B13" s="35">
        <v>36254</v>
      </c>
      <c r="C13" s="36" t="s">
        <v>47</v>
      </c>
      <c r="D13" s="36" t="s">
        <v>214</v>
      </c>
      <c r="E13" s="36" t="s">
        <v>182</v>
      </c>
      <c r="F13" s="36" t="s">
        <v>173</v>
      </c>
      <c r="G13" s="21"/>
      <c r="H13" s="21"/>
      <c r="I13" s="21" t="s">
        <v>26</v>
      </c>
      <c r="J13" s="21" t="s">
        <v>8</v>
      </c>
      <c r="L13" s="4">
        <v>11</v>
      </c>
      <c r="M13" s="34" t="s">
        <v>145</v>
      </c>
      <c r="N13" s="10">
        <f>COUNTIF($C$2:$H$819,"渡田均")</f>
        <v>97</v>
      </c>
      <c r="O13" s="10">
        <f t="shared" si="0"/>
        <v>97</v>
      </c>
      <c r="P13" s="24"/>
      <c r="Q13" s="10">
        <f>COUNTIF($C$2:$C$819,"渡田均")</f>
        <v>22</v>
      </c>
      <c r="R13" s="10">
        <f>COUNTIF($D$2:$D$819,"渡田均")</f>
        <v>23</v>
      </c>
      <c r="S13" s="10">
        <f>COUNTIF($E$2:$E$819,"渡田均")</f>
        <v>27</v>
      </c>
      <c r="T13" s="10">
        <f>COUNTIF($F$2:$F$819,"渡田均")</f>
        <v>25</v>
      </c>
      <c r="U13" s="10">
        <f>COUNTIF($G$2:$G$819,"渡田均")</f>
        <v>0</v>
      </c>
      <c r="V13" s="10">
        <f>COUNTIF($H$2:$H$819,"渡田均")</f>
        <v>0</v>
      </c>
    </row>
    <row r="14" spans="1:23" ht="18" customHeight="1">
      <c r="A14" s="4">
        <v>13</v>
      </c>
      <c r="B14" s="35">
        <v>36254</v>
      </c>
      <c r="C14" s="36" t="s">
        <v>29</v>
      </c>
      <c r="D14" s="36" t="s">
        <v>178</v>
      </c>
      <c r="E14" s="36" t="s">
        <v>213</v>
      </c>
      <c r="F14" s="36" t="s">
        <v>211</v>
      </c>
      <c r="G14" s="21"/>
      <c r="H14" s="21"/>
      <c r="I14" s="21" t="s">
        <v>32</v>
      </c>
      <c r="J14" s="21" t="s">
        <v>228</v>
      </c>
      <c r="L14" s="4">
        <v>12</v>
      </c>
      <c r="M14" s="21" t="s">
        <v>224</v>
      </c>
      <c r="N14" s="10">
        <f>COUNTIF($C$2:$H$819,"上本孝一")</f>
        <v>78</v>
      </c>
      <c r="O14" s="10">
        <f t="shared" si="0"/>
        <v>78</v>
      </c>
      <c r="P14" s="24"/>
      <c r="Q14" s="10">
        <f>COUNTIF($C$2:$C$819,"上本孝一")</f>
        <v>21</v>
      </c>
      <c r="R14" s="10">
        <f>COUNTIF($D$2:$D$819,"上本孝一")</f>
        <v>18</v>
      </c>
      <c r="S14" s="10">
        <f>COUNTIF($E$2:$E$819,"上本孝一")</f>
        <v>20</v>
      </c>
      <c r="T14" s="10">
        <f>COUNTIF($F$2:$F$819,"上本孝一")</f>
        <v>19</v>
      </c>
      <c r="U14" s="10">
        <f>COUNTIF($G$2:$G$819,"上本孝一")</f>
        <v>0</v>
      </c>
      <c r="V14" s="10">
        <f>COUNTIF($H$2:$H$819,"上本孝一")</f>
        <v>0</v>
      </c>
    </row>
    <row r="15" spans="1:23" ht="18" customHeight="1">
      <c r="A15" s="4">
        <v>14</v>
      </c>
      <c r="B15" s="35">
        <v>36254</v>
      </c>
      <c r="C15" s="36" t="s">
        <v>188</v>
      </c>
      <c r="D15" s="36" t="s">
        <v>148</v>
      </c>
      <c r="E15" s="36" t="s">
        <v>238</v>
      </c>
      <c r="F15" s="36" t="s">
        <v>179</v>
      </c>
      <c r="G15" s="21"/>
      <c r="H15" s="21"/>
      <c r="I15" s="21" t="s">
        <v>31</v>
      </c>
      <c r="J15" s="21" t="s">
        <v>227</v>
      </c>
      <c r="L15" s="4">
        <v>13</v>
      </c>
      <c r="M15" s="36" t="s">
        <v>10</v>
      </c>
      <c r="N15" s="10">
        <f>COUNTIF($C$2:$H$819,"森健次郎")</f>
        <v>77</v>
      </c>
      <c r="O15" s="10">
        <f t="shared" si="0"/>
        <v>77</v>
      </c>
      <c r="P15" s="24"/>
      <c r="Q15" s="10">
        <f>COUNTIF($C$2:$C$819,"森健次郎")</f>
        <v>16</v>
      </c>
      <c r="R15" s="10">
        <f>COUNTIF($D$2:$D$819,"森健次郎")</f>
        <v>19</v>
      </c>
      <c r="S15" s="10">
        <f>COUNTIF($E$2:$E$819,"森健次郎")</f>
        <v>19</v>
      </c>
      <c r="T15" s="10">
        <f>COUNTIF($F$2:$F$819,"森健次郎")</f>
        <v>23</v>
      </c>
      <c r="U15" s="10">
        <f>COUNTIF($G$2:$G$819,"森健次郎")</f>
        <v>0</v>
      </c>
      <c r="V15" s="10">
        <f>COUNTIF($H$2:$H$819,"森健次郎")</f>
        <v>0</v>
      </c>
    </row>
    <row r="16" spans="1:23" ht="18" customHeight="1">
      <c r="A16" s="4">
        <v>15</v>
      </c>
      <c r="B16" s="35">
        <v>36254</v>
      </c>
      <c r="C16" s="36" t="s">
        <v>16</v>
      </c>
      <c r="D16" s="36" t="s">
        <v>166</v>
      </c>
      <c r="E16" s="36" t="s">
        <v>49</v>
      </c>
      <c r="F16" s="36" t="s">
        <v>168</v>
      </c>
      <c r="G16" s="21"/>
      <c r="H16" s="21"/>
      <c r="I16" s="21" t="s">
        <v>37</v>
      </c>
      <c r="J16" s="21" t="s">
        <v>38</v>
      </c>
      <c r="L16" s="4">
        <v>14</v>
      </c>
      <c r="M16" s="36" t="s">
        <v>79</v>
      </c>
      <c r="N16" s="10">
        <f>COUNTIF($C$2:$H$819,"有隅昭二")</f>
        <v>72</v>
      </c>
      <c r="O16" s="10">
        <f t="shared" si="0"/>
        <v>72</v>
      </c>
      <c r="P16" s="24"/>
      <c r="Q16" s="10">
        <f>COUNTIF($C$2:$C$819,"有隅昭二")</f>
        <v>17</v>
      </c>
      <c r="R16" s="10">
        <f>COUNTIF($D$2:$D$819,"有隅昭二")</f>
        <v>17</v>
      </c>
      <c r="S16" s="10">
        <f>COUNTIF($E$2:$E$819,"有隅昭二")</f>
        <v>18</v>
      </c>
      <c r="T16" s="10">
        <f>COUNTIF($F$2:$F$819,"有隅昭二")</f>
        <v>20</v>
      </c>
      <c r="U16" s="10">
        <f>COUNTIF($G$2:$G$819,"有隅昭二")</f>
        <v>0</v>
      </c>
      <c r="V16" s="10">
        <f>COUNTIF($H$2:$H$819,"有隅昭二")</f>
        <v>0</v>
      </c>
    </row>
    <row r="17" spans="1:22" ht="18" customHeight="1">
      <c r="A17" s="4">
        <v>16</v>
      </c>
      <c r="B17" s="35">
        <v>36256</v>
      </c>
      <c r="C17" s="36" t="s">
        <v>72</v>
      </c>
      <c r="D17" s="36" t="s">
        <v>144</v>
      </c>
      <c r="E17" s="36" t="s">
        <v>175</v>
      </c>
      <c r="F17" s="36" t="s">
        <v>22</v>
      </c>
      <c r="G17" s="21"/>
      <c r="H17" s="21"/>
      <c r="I17" s="21" t="s">
        <v>19</v>
      </c>
      <c r="J17" s="21" t="s">
        <v>38</v>
      </c>
      <c r="L17" s="4">
        <v>15</v>
      </c>
      <c r="M17" s="36" t="s">
        <v>83</v>
      </c>
      <c r="N17" s="10">
        <f>COUNTIF($C$2:$H$819,"小林和公")</f>
        <v>71</v>
      </c>
      <c r="O17" s="10">
        <f t="shared" si="0"/>
        <v>71</v>
      </c>
      <c r="P17" s="24"/>
      <c r="Q17" s="10">
        <f>COUNTIF($C$2:$C$819,"小林和公")</f>
        <v>22</v>
      </c>
      <c r="R17" s="10">
        <f>COUNTIF($D$2:$D$819,"小林和公")</f>
        <v>15</v>
      </c>
      <c r="S17" s="10">
        <f>COUNTIF($E$2:$E$819,"小林和公")</f>
        <v>15</v>
      </c>
      <c r="T17" s="10">
        <f>COUNTIF($F$2:$F$819,"小林和公")</f>
        <v>19</v>
      </c>
      <c r="U17" s="10">
        <f>COUNTIF($G$2:$G$819,"小林和公")</f>
        <v>0</v>
      </c>
      <c r="V17" s="10">
        <f>COUNTIF($H$2:$H$819,"小林和公")</f>
        <v>0</v>
      </c>
    </row>
    <row r="18" spans="1:22" ht="18" customHeight="1">
      <c r="A18" s="4">
        <v>17</v>
      </c>
      <c r="B18" s="35">
        <v>36256</v>
      </c>
      <c r="C18" s="36" t="s">
        <v>153</v>
      </c>
      <c r="D18" s="36" t="s">
        <v>182</v>
      </c>
      <c r="E18" s="36" t="s">
        <v>173</v>
      </c>
      <c r="F18" s="36" t="s">
        <v>214</v>
      </c>
      <c r="G18" s="21"/>
      <c r="H18" s="21"/>
      <c r="I18" s="21" t="s">
        <v>228</v>
      </c>
      <c r="J18" s="21" t="s">
        <v>8</v>
      </c>
      <c r="L18" s="4">
        <v>16</v>
      </c>
      <c r="M18" s="21" t="s">
        <v>223</v>
      </c>
      <c r="N18" s="10">
        <f>COUNTIF($C$2:$H$819,"渡真利克則")</f>
        <v>62</v>
      </c>
      <c r="O18" s="10">
        <f t="shared" si="0"/>
        <v>62</v>
      </c>
      <c r="P18" s="24"/>
      <c r="Q18" s="10">
        <f>COUNTIF($C$2:$C$819,"渡真利克則")</f>
        <v>19</v>
      </c>
      <c r="R18" s="10">
        <f>COUNTIF($D$2:$D$819,"渡真利克則")</f>
        <v>13</v>
      </c>
      <c r="S18" s="10">
        <f>COUNTIF($E$2:$E$819,"渡真利克則")</f>
        <v>16</v>
      </c>
      <c r="T18" s="10">
        <f>COUNTIF($F$2:$F$819,"渡真利克則")</f>
        <v>14</v>
      </c>
      <c r="U18" s="10">
        <f>COUNTIF($G$2:$G$819,"渡真利克則")</f>
        <v>0</v>
      </c>
      <c r="V18" s="10">
        <f>COUNTIF($H$2:$H$819,"渡真利克則")</f>
        <v>0</v>
      </c>
    </row>
    <row r="19" spans="1:22" ht="18" customHeight="1">
      <c r="A19" s="4">
        <v>18</v>
      </c>
      <c r="B19" s="35">
        <v>36256</v>
      </c>
      <c r="C19" s="36" t="s">
        <v>213</v>
      </c>
      <c r="D19" s="36" t="s">
        <v>131</v>
      </c>
      <c r="E19" s="36" t="s">
        <v>148</v>
      </c>
      <c r="F19" s="36" t="s">
        <v>238</v>
      </c>
      <c r="G19" s="21"/>
      <c r="H19" s="21"/>
      <c r="I19" s="21" t="s">
        <v>31</v>
      </c>
      <c r="J19" s="21" t="s">
        <v>32</v>
      </c>
      <c r="L19" s="4">
        <v>17</v>
      </c>
      <c r="M19" s="36" t="s">
        <v>78</v>
      </c>
      <c r="N19" s="10">
        <f>COUNTIF($C$2:$H$819,"西本欣司")</f>
        <v>56</v>
      </c>
      <c r="O19" s="10">
        <f t="shared" si="0"/>
        <v>56</v>
      </c>
      <c r="P19" s="24"/>
      <c r="Q19" s="10">
        <f>COUNTIF($C$2:$C$819,"西本欣司")</f>
        <v>12</v>
      </c>
      <c r="R19" s="10">
        <f>COUNTIF($D$2:$D$819,"西本欣司")</f>
        <v>18</v>
      </c>
      <c r="S19" s="10">
        <f>COUNTIF($E$2:$E$819,"西本欣司")</f>
        <v>13</v>
      </c>
      <c r="T19" s="10">
        <f>COUNTIF($F$2:$F$819,"西本欣司")</f>
        <v>13</v>
      </c>
      <c r="U19" s="10">
        <f>COUNTIF($G$2:$G$819,"西本欣司")</f>
        <v>0</v>
      </c>
      <c r="V19" s="10">
        <f>COUNTIF($H$2:$H$819,"西本欣司")</f>
        <v>0</v>
      </c>
    </row>
    <row r="20" spans="1:22" ht="18" customHeight="1">
      <c r="A20" s="4">
        <v>19</v>
      </c>
      <c r="B20" s="35">
        <v>36256</v>
      </c>
      <c r="C20" s="36" t="s">
        <v>168</v>
      </c>
      <c r="D20" s="36" t="s">
        <v>180</v>
      </c>
      <c r="E20" s="36" t="s">
        <v>166</v>
      </c>
      <c r="F20" s="36" t="s">
        <v>218</v>
      </c>
      <c r="G20" s="21"/>
      <c r="H20" s="21"/>
      <c r="I20" s="21" t="s">
        <v>20</v>
      </c>
      <c r="J20" s="21" t="s">
        <v>13</v>
      </c>
      <c r="L20" s="4">
        <v>18</v>
      </c>
      <c r="M20" s="36" t="s">
        <v>85</v>
      </c>
      <c r="N20" s="10">
        <f>COUNTIF($C$2:$H$819,"吉本文弘")</f>
        <v>35</v>
      </c>
      <c r="O20" s="10">
        <f t="shared" si="0"/>
        <v>35</v>
      </c>
      <c r="P20" s="24"/>
      <c r="Q20" s="10">
        <f>COUNTIF($C$2:$C$819,"吉本文弘")</f>
        <v>7</v>
      </c>
      <c r="R20" s="10">
        <f>COUNTIF($D$2:$D$819,"吉本文弘")</f>
        <v>11</v>
      </c>
      <c r="S20" s="10">
        <f>COUNTIF($E$2:$E$819,"吉本文弘")</f>
        <v>9</v>
      </c>
      <c r="T20" s="10">
        <f>COUNTIF($F$2:$F$819,"吉本文弘")</f>
        <v>8</v>
      </c>
      <c r="U20" s="10">
        <f>COUNTIF($G$2:$G$819,"吉本文弘")</f>
        <v>0</v>
      </c>
      <c r="V20" s="10">
        <f>COUNTIF($H$2:$H$819,"吉本文弘")</f>
        <v>0</v>
      </c>
    </row>
    <row r="21" spans="1:22" ht="18" customHeight="1">
      <c r="A21" s="4">
        <v>20</v>
      </c>
      <c r="B21" s="35">
        <v>36256</v>
      </c>
      <c r="C21" s="36" t="s">
        <v>146</v>
      </c>
      <c r="D21" s="36" t="s">
        <v>142</v>
      </c>
      <c r="E21" s="36" t="s">
        <v>185</v>
      </c>
      <c r="F21" s="36" t="s">
        <v>183</v>
      </c>
      <c r="G21" s="21"/>
      <c r="H21" s="21"/>
      <c r="I21" s="21" t="s">
        <v>227</v>
      </c>
      <c r="J21" s="21" t="s">
        <v>26</v>
      </c>
      <c r="L21" s="4">
        <v>19</v>
      </c>
      <c r="M21" s="21" t="s">
        <v>245</v>
      </c>
      <c r="N21" s="10">
        <f>COUNTIF($C$2:$H$819,"酒井猛寿")</f>
        <v>9</v>
      </c>
      <c r="O21" s="10">
        <f t="shared" si="0"/>
        <v>9</v>
      </c>
      <c r="P21" s="24"/>
      <c r="Q21" s="10">
        <f>COUNTIF($C$2:$C$819,"酒井猛寿")</f>
        <v>0</v>
      </c>
      <c r="R21" s="10">
        <f>COUNTIF($D$2:$D$819,"酒井猛寿")</f>
        <v>3</v>
      </c>
      <c r="S21" s="10">
        <f>COUNTIF($E$2:$E$819,"酒井猛寿")</f>
        <v>4</v>
      </c>
      <c r="T21" s="10">
        <f>COUNTIF($F$2:$F$819,"酒井猛寿")</f>
        <v>2</v>
      </c>
      <c r="U21" s="10">
        <f>COUNTIF($G$2:$G$819,"酒井猛寿")</f>
        <v>0</v>
      </c>
      <c r="V21" s="10">
        <f>COUNTIF($H$2:$H$819,"酒井猛寿")</f>
        <v>0</v>
      </c>
    </row>
    <row r="22" spans="1:22" ht="18" customHeight="1">
      <c r="A22" s="4">
        <v>21</v>
      </c>
      <c r="B22" s="35">
        <v>36257</v>
      </c>
      <c r="C22" s="36" t="s">
        <v>173</v>
      </c>
      <c r="D22" s="36" t="s">
        <v>47</v>
      </c>
      <c r="E22" s="36" t="s">
        <v>214</v>
      </c>
      <c r="F22" s="36" t="s">
        <v>182</v>
      </c>
      <c r="G22" s="21"/>
      <c r="H22" s="21"/>
      <c r="I22" s="21" t="s">
        <v>228</v>
      </c>
      <c r="J22" s="21" t="s">
        <v>8</v>
      </c>
      <c r="L22" s="4">
        <v>20</v>
      </c>
      <c r="M22" s="36" t="s">
        <v>84</v>
      </c>
      <c r="N22" s="10">
        <f>COUNTIF($C$2:$H$819,"本田英志")</f>
        <v>4</v>
      </c>
      <c r="O22" s="10">
        <f t="shared" si="0"/>
        <v>4</v>
      </c>
      <c r="P22" s="24"/>
      <c r="Q22" s="10">
        <f>COUNTIF($C$2:$C$819,"本田英志")</f>
        <v>0</v>
      </c>
      <c r="R22" s="10">
        <f>COUNTIF($D$2:$D$819,"本田英志")</f>
        <v>2</v>
      </c>
      <c r="S22" s="10">
        <f>COUNTIF($E$2:$E$819,"本田英志")</f>
        <v>2</v>
      </c>
      <c r="T22" s="10">
        <f>COUNTIF($F$2:$F$819,"本田英志")</f>
        <v>0</v>
      </c>
      <c r="U22" s="10">
        <f>COUNTIF($G$2:$G$819,"本田英志")</f>
        <v>0</v>
      </c>
      <c r="V22" s="10">
        <f>COUNTIF($H$2:$H$819,"本田英志")</f>
        <v>0</v>
      </c>
    </row>
    <row r="23" spans="1:22" ht="18" customHeight="1">
      <c r="A23" s="4">
        <v>22</v>
      </c>
      <c r="B23" s="35">
        <v>36257</v>
      </c>
      <c r="C23" s="36" t="s">
        <v>49</v>
      </c>
      <c r="D23" s="36" t="s">
        <v>4</v>
      </c>
      <c r="E23" s="36" t="s">
        <v>163</v>
      </c>
      <c r="F23" s="36" t="s">
        <v>210</v>
      </c>
      <c r="G23" s="21"/>
      <c r="H23" s="21"/>
      <c r="I23" s="21" t="s">
        <v>14</v>
      </c>
      <c r="J23" s="21" t="s">
        <v>37</v>
      </c>
      <c r="L23" s="4">
        <v>21</v>
      </c>
      <c r="M23" s="36" t="s">
        <v>86</v>
      </c>
      <c r="N23" s="10">
        <f>COUNTIF($C$2:$H$819,"敷田直人")</f>
        <v>0</v>
      </c>
      <c r="O23" s="10">
        <f t="shared" si="0"/>
        <v>0</v>
      </c>
      <c r="P23" s="24"/>
      <c r="Q23" s="10">
        <f>COUNTIF($C$2:$C$819,"敷田直人")</f>
        <v>0</v>
      </c>
      <c r="R23" s="10">
        <f>COUNTIF($D$2:$D$819,"敷田直人")</f>
        <v>0</v>
      </c>
      <c r="S23" s="10">
        <f>COUNTIF($E$2:$E$819,"敷田直人")</f>
        <v>0</v>
      </c>
      <c r="T23" s="10">
        <f>COUNTIF($F$2:$F$819,"敷田直人")</f>
        <v>0</v>
      </c>
      <c r="U23" s="10">
        <f>COUNTIF($G$2:$G$819,"敷田直人")</f>
        <v>0</v>
      </c>
      <c r="V23" s="10">
        <f>COUNTIF($H$2:$H$819,"敷田直人")</f>
        <v>0</v>
      </c>
    </row>
    <row r="24" spans="1:22" ht="18" customHeight="1">
      <c r="A24" s="4">
        <v>23</v>
      </c>
      <c r="B24" s="35">
        <v>36257</v>
      </c>
      <c r="C24" s="36" t="s">
        <v>185</v>
      </c>
      <c r="D24" s="36" t="s">
        <v>161</v>
      </c>
      <c r="E24" s="36" t="s">
        <v>23</v>
      </c>
      <c r="F24" s="36" t="s">
        <v>142</v>
      </c>
      <c r="G24" s="21"/>
      <c r="H24" s="21"/>
      <c r="I24" s="21" t="s">
        <v>227</v>
      </c>
      <c r="J24" s="21" t="s">
        <v>26</v>
      </c>
      <c r="L24" s="4">
        <v>22</v>
      </c>
      <c r="M24" s="36" t="s">
        <v>88</v>
      </c>
      <c r="N24" s="10">
        <f>COUNTIF($C$2:$H$819,"木内九二生")</f>
        <v>0</v>
      </c>
      <c r="O24" s="10">
        <f t="shared" si="0"/>
        <v>0</v>
      </c>
      <c r="P24" s="24"/>
      <c r="Q24" s="10">
        <f>COUNTIF($C$2:$C$819,"木内九二生")</f>
        <v>0</v>
      </c>
      <c r="R24" s="10">
        <f>COUNTIF($D$2:$D$819,"木内九二生")</f>
        <v>0</v>
      </c>
      <c r="S24" s="10">
        <f>COUNTIF($E$2:$E$819,"木内九二生")</f>
        <v>0</v>
      </c>
      <c r="T24" s="10">
        <f>COUNTIF($F$2:$F$819,"木内九二生")</f>
        <v>0</v>
      </c>
      <c r="U24" s="10">
        <f>COUNTIF($G$2:$G$819,"木内九二生")</f>
        <v>0</v>
      </c>
      <c r="V24" s="10">
        <f>COUNTIF($H$2:$H$819,"木内九二生")</f>
        <v>0</v>
      </c>
    </row>
    <row r="25" spans="1:22" ht="18" customHeight="1">
      <c r="A25" s="4">
        <v>24</v>
      </c>
      <c r="B25" s="35">
        <v>36257</v>
      </c>
      <c r="C25" s="36" t="s">
        <v>218</v>
      </c>
      <c r="D25" s="36" t="s">
        <v>16</v>
      </c>
      <c r="E25" s="36" t="s">
        <v>180</v>
      </c>
      <c r="F25" s="36" t="s">
        <v>166</v>
      </c>
      <c r="G25" s="21"/>
      <c r="H25" s="21"/>
      <c r="I25" s="21" t="s">
        <v>20</v>
      </c>
      <c r="J25" s="21" t="s">
        <v>13</v>
      </c>
      <c r="L25" s="4">
        <v>23</v>
      </c>
      <c r="M25" s="36" t="s">
        <v>89</v>
      </c>
      <c r="N25" s="10">
        <f>COUNTIF($C$2:$H$819,"嶋田哲也")</f>
        <v>0</v>
      </c>
      <c r="O25" s="10">
        <f t="shared" si="0"/>
        <v>0</v>
      </c>
      <c r="P25" s="24"/>
      <c r="Q25" s="10">
        <f>COUNTIF($C$2:$C$819,"嶋田哲也")</f>
        <v>0</v>
      </c>
      <c r="R25" s="10">
        <f>COUNTIF($D$2:$D$819,"嶋田哲也")</f>
        <v>0</v>
      </c>
      <c r="S25" s="10">
        <f>COUNTIF($E$2:$E$819,"嶋田哲也")</f>
        <v>0</v>
      </c>
      <c r="T25" s="10">
        <f>COUNTIF($F$2:$F$819,"嶋田哲也")</f>
        <v>0</v>
      </c>
      <c r="U25" s="10">
        <f>COUNTIF($G$2:$G$819,"嶋田哲也")</f>
        <v>0</v>
      </c>
      <c r="V25" s="10">
        <f>COUNTIF($H$2:$H$819,"嶋田哲也")</f>
        <v>0</v>
      </c>
    </row>
    <row r="26" spans="1:22" ht="18" customHeight="1">
      <c r="A26" s="4">
        <v>25</v>
      </c>
      <c r="B26" s="35">
        <v>36257</v>
      </c>
      <c r="C26" s="36" t="s">
        <v>238</v>
      </c>
      <c r="D26" s="36" t="s">
        <v>188</v>
      </c>
      <c r="E26" s="36" t="s">
        <v>211</v>
      </c>
      <c r="F26" s="36" t="s">
        <v>179</v>
      </c>
      <c r="G26" s="21"/>
      <c r="H26" s="21"/>
      <c r="I26" s="21" t="s">
        <v>31</v>
      </c>
      <c r="J26" s="21" t="s">
        <v>32</v>
      </c>
      <c r="L26" s="4">
        <v>24</v>
      </c>
      <c r="M26" s="36" t="s">
        <v>93</v>
      </c>
      <c r="N26" s="10">
        <f>COUNTIF($C$2:$H$819,"名幸一明")</f>
        <v>0</v>
      </c>
      <c r="O26" s="10">
        <f t="shared" si="0"/>
        <v>0</v>
      </c>
      <c r="P26" s="24"/>
      <c r="Q26" s="10">
        <f>COUNTIF($C$2:$C$819,"名幸一明")</f>
        <v>0</v>
      </c>
      <c r="R26" s="10">
        <f>COUNTIF($D$2:$D$819,"名幸一明")</f>
        <v>0</v>
      </c>
      <c r="S26" s="10">
        <f>COUNTIF($E$2:$E$819,"名幸一明")</f>
        <v>0</v>
      </c>
      <c r="T26" s="10">
        <f>COUNTIF($F$2:$F$819,"名幸一明")</f>
        <v>0</v>
      </c>
      <c r="U26" s="10">
        <f>COUNTIF($G$2:$G$819,"名幸一明")</f>
        <v>0</v>
      </c>
      <c r="V26" s="10">
        <f>COUNTIF($H$2:$H$819,"名幸一明")</f>
        <v>0</v>
      </c>
    </row>
    <row r="27" spans="1:22" ht="18" customHeight="1">
      <c r="A27" s="4">
        <v>26</v>
      </c>
      <c r="B27" s="35">
        <v>36257</v>
      </c>
      <c r="C27" s="36" t="s">
        <v>22</v>
      </c>
      <c r="D27" s="36" t="s">
        <v>35</v>
      </c>
      <c r="E27" s="36" t="s">
        <v>144</v>
      </c>
      <c r="F27" s="36" t="s">
        <v>175</v>
      </c>
      <c r="G27" s="21"/>
      <c r="H27" s="21"/>
      <c r="I27" s="21" t="s">
        <v>19</v>
      </c>
      <c r="J27" s="21" t="s">
        <v>38</v>
      </c>
      <c r="L27" s="4">
        <v>25</v>
      </c>
      <c r="M27" s="36" t="s">
        <v>54</v>
      </c>
      <c r="N27" s="10">
        <f>COUNTIF($C$2:$H$819,"土山剛弘")</f>
        <v>0</v>
      </c>
      <c r="O27" s="10">
        <f t="shared" si="0"/>
        <v>0</v>
      </c>
      <c r="P27" s="24"/>
      <c r="Q27" s="10">
        <f>COUNTIF($C$2:$C$819,"土山剛弘")</f>
        <v>0</v>
      </c>
      <c r="R27" s="10">
        <f>COUNTIF($D$2:$D$819,"土山剛弘")</f>
        <v>0</v>
      </c>
      <c r="S27" s="10">
        <f>COUNTIF($E$2:$E$819,"土山剛弘")</f>
        <v>0</v>
      </c>
      <c r="T27" s="10">
        <f>COUNTIF($F$2:$F$819,"土山剛弘")</f>
        <v>0</v>
      </c>
      <c r="U27" s="10">
        <f>COUNTIF($G$2:$G$819,"土山剛弘")</f>
        <v>0</v>
      </c>
      <c r="V27" s="10">
        <f>COUNTIF($H$2:$H$819,"土山剛弘")</f>
        <v>0</v>
      </c>
    </row>
    <row r="28" spans="1:22" ht="18" customHeight="1">
      <c r="A28" s="4">
        <v>27</v>
      </c>
      <c r="B28" s="35">
        <v>36258</v>
      </c>
      <c r="C28" s="36" t="s">
        <v>166</v>
      </c>
      <c r="D28" s="36" t="s">
        <v>168</v>
      </c>
      <c r="E28" s="36" t="s">
        <v>16</v>
      </c>
      <c r="F28" s="36" t="s">
        <v>180</v>
      </c>
      <c r="G28" s="21"/>
      <c r="H28" s="21"/>
      <c r="I28" s="21" t="s">
        <v>20</v>
      </c>
      <c r="J28" s="21" t="s">
        <v>13</v>
      </c>
      <c r="L28" s="4">
        <v>26</v>
      </c>
      <c r="M28" s="36" t="s">
        <v>95</v>
      </c>
      <c r="N28" s="10">
        <f>COUNTIF($C$2:$H$819,"深谷篤")</f>
        <v>0</v>
      </c>
      <c r="O28" s="10">
        <f t="shared" si="0"/>
        <v>0</v>
      </c>
      <c r="P28" s="24"/>
      <c r="Q28" s="10">
        <f>COUNTIF($C$2:$C$819,"深谷篤")</f>
        <v>0</v>
      </c>
      <c r="R28" s="10">
        <f>COUNTIF($D$2:$D$819,"深谷篤")</f>
        <v>0</v>
      </c>
      <c r="S28" s="10">
        <f>COUNTIF($E$2:$E$819,"深谷篤")</f>
        <v>0</v>
      </c>
      <c r="T28" s="10">
        <f>COUNTIF($F$2:$F$819,"深谷篤")</f>
        <v>0</v>
      </c>
      <c r="U28" s="10">
        <f>COUNTIF($G$2:$G$819,"深谷篤")</f>
        <v>0</v>
      </c>
      <c r="V28" s="10">
        <f>COUNTIF($H$2:$H$819,"深谷篤")</f>
        <v>0</v>
      </c>
    </row>
    <row r="29" spans="1:22" ht="18" customHeight="1">
      <c r="A29" s="4">
        <v>28</v>
      </c>
      <c r="B29" s="35">
        <v>36258</v>
      </c>
      <c r="C29" s="36" t="s">
        <v>179</v>
      </c>
      <c r="D29" s="36" t="s">
        <v>178</v>
      </c>
      <c r="E29" s="36" t="s">
        <v>131</v>
      </c>
      <c r="F29" s="36" t="s">
        <v>186</v>
      </c>
      <c r="G29" s="21"/>
      <c r="H29" s="21"/>
      <c r="I29" s="21" t="s">
        <v>31</v>
      </c>
      <c r="J29" s="21" t="s">
        <v>32</v>
      </c>
      <c r="L29" s="4">
        <v>27</v>
      </c>
      <c r="M29" s="21" t="s">
        <v>232</v>
      </c>
      <c r="N29" s="10">
        <f>COUNTIF($C$2:$H$819,"根本昌敏")</f>
        <v>0</v>
      </c>
      <c r="O29" s="10">
        <f t="shared" si="0"/>
        <v>0</v>
      </c>
      <c r="P29" s="10"/>
      <c r="Q29" s="10">
        <f>COUNTIF($C$2:$C$819,"根本昌敏")</f>
        <v>0</v>
      </c>
      <c r="R29" s="10">
        <f>COUNTIF($D$2:$D$819,"根本昌敏")</f>
        <v>0</v>
      </c>
      <c r="S29" s="10">
        <f>COUNTIF($E$2:$E$819,"根本昌敏")</f>
        <v>0</v>
      </c>
      <c r="T29" s="10">
        <f>COUNTIF($F$2:$F$819,"根本昌敏")</f>
        <v>0</v>
      </c>
      <c r="U29" s="10">
        <f>COUNTIF($G$2:$G$819,"根本昌敏")</f>
        <v>0</v>
      </c>
      <c r="V29" s="10">
        <f>COUNTIF($H$2:$H$819,"根本昌敏")</f>
        <v>0</v>
      </c>
    </row>
    <row r="30" spans="1:22" ht="18" customHeight="1">
      <c r="A30" s="4">
        <v>29</v>
      </c>
      <c r="B30" s="35">
        <v>36258</v>
      </c>
      <c r="C30" s="36" t="s">
        <v>175</v>
      </c>
      <c r="D30" s="36" t="s">
        <v>72</v>
      </c>
      <c r="E30" s="36" t="s">
        <v>35</v>
      </c>
      <c r="F30" s="36" t="s">
        <v>144</v>
      </c>
      <c r="G30" s="21"/>
      <c r="H30" s="21"/>
      <c r="I30" s="21" t="s">
        <v>19</v>
      </c>
      <c r="J30" s="21" t="s">
        <v>38</v>
      </c>
      <c r="L30" s="4">
        <v>28</v>
      </c>
      <c r="M30" s="21" t="s">
        <v>234</v>
      </c>
      <c r="N30" s="10">
        <f>COUNTIF($C$2:$H$819,"濱野太郎")</f>
        <v>0</v>
      </c>
      <c r="O30" s="10">
        <f t="shared" si="0"/>
        <v>0</v>
      </c>
      <c r="P30" s="10"/>
      <c r="Q30" s="10">
        <f>COUNTIF($C$2:$C$819,"濱野太郎")</f>
        <v>0</v>
      </c>
      <c r="R30" s="10">
        <f>COUNTIF($D$2:$D$819,"濱野太郎")</f>
        <v>0</v>
      </c>
      <c r="S30" s="10">
        <f>COUNTIF($E$2:$E$819,"濱野太郎")</f>
        <v>0</v>
      </c>
      <c r="T30" s="10">
        <f>COUNTIF($F$2:$F$819,"濱野太郎")</f>
        <v>0</v>
      </c>
      <c r="U30" s="10">
        <f>COUNTIF($G$2:$G$819,"濱野太郎")</f>
        <v>0</v>
      </c>
      <c r="V30" s="10">
        <f>COUNTIF($H$2:$H$819,"濱野太郎")</f>
        <v>0</v>
      </c>
    </row>
    <row r="31" spans="1:22" ht="18" customHeight="1">
      <c r="A31" s="4">
        <v>30</v>
      </c>
      <c r="B31" s="35">
        <v>36258</v>
      </c>
      <c r="C31" s="36" t="s">
        <v>183</v>
      </c>
      <c r="D31" s="36" t="s">
        <v>146</v>
      </c>
      <c r="E31" s="36" t="s">
        <v>142</v>
      </c>
      <c r="F31" s="36" t="s">
        <v>161</v>
      </c>
      <c r="G31" s="21"/>
      <c r="H31" s="21"/>
      <c r="I31" s="21" t="s">
        <v>227</v>
      </c>
      <c r="J31" s="21" t="s">
        <v>26</v>
      </c>
      <c r="L31" s="4">
        <v>29</v>
      </c>
      <c r="M31" s="21" t="s">
        <v>246</v>
      </c>
      <c r="N31" s="10">
        <f>COUNTIF($C$2:$H$819,"鶴田秀康")</f>
        <v>0</v>
      </c>
      <c r="O31" s="10">
        <f t="shared" si="0"/>
        <v>0</v>
      </c>
      <c r="P31" s="10"/>
      <c r="Q31" s="10">
        <f>COUNTIF($C$2:$C$819,"鶴田秀康")</f>
        <v>0</v>
      </c>
      <c r="R31" s="10">
        <f>COUNTIF($D$2:$D$819,"鶴田秀康")</f>
        <v>0</v>
      </c>
      <c r="S31" s="10">
        <f>COUNTIF($E$2:$E$819,"鶴田秀康")</f>
        <v>0</v>
      </c>
      <c r="T31" s="10">
        <f>COUNTIF($F$2:$F$819,"鶴田秀康")</f>
        <v>0</v>
      </c>
      <c r="U31" s="10">
        <f>COUNTIF($G$2:$G$819,"鶴田秀康")</f>
        <v>0</v>
      </c>
      <c r="V31" s="10">
        <f>COUNTIF($H$2:$H$819,"鶴田秀康")</f>
        <v>0</v>
      </c>
    </row>
    <row r="32" spans="1:22" ht="18" customHeight="1">
      <c r="A32" s="4">
        <v>31</v>
      </c>
      <c r="B32" s="35">
        <v>36258</v>
      </c>
      <c r="C32" s="36" t="s">
        <v>214</v>
      </c>
      <c r="D32" s="36" t="s">
        <v>153</v>
      </c>
      <c r="E32" s="36" t="s">
        <v>182</v>
      </c>
      <c r="F32" s="36" t="s">
        <v>47</v>
      </c>
      <c r="G32" s="21"/>
      <c r="H32" s="21"/>
      <c r="I32" s="21" t="s">
        <v>228</v>
      </c>
      <c r="J32" s="21" t="s">
        <v>8</v>
      </c>
      <c r="L32" s="4"/>
      <c r="M32" s="21" t="s">
        <v>127</v>
      </c>
      <c r="N32" s="10">
        <f>SUM(N3:N31)</f>
        <v>1644</v>
      </c>
      <c r="O32" s="10">
        <f t="shared" ref="O32:V32" si="1">SUM(O3:O31)</f>
        <v>1644</v>
      </c>
      <c r="P32" s="10"/>
      <c r="Q32" s="10">
        <f t="shared" si="1"/>
        <v>409</v>
      </c>
      <c r="R32" s="10">
        <f t="shared" si="1"/>
        <v>409</v>
      </c>
      <c r="S32" s="10">
        <f t="shared" si="1"/>
        <v>409</v>
      </c>
      <c r="T32" s="10">
        <f t="shared" si="1"/>
        <v>409</v>
      </c>
      <c r="U32" s="10">
        <f t="shared" si="1"/>
        <v>4</v>
      </c>
      <c r="V32" s="10">
        <f t="shared" si="1"/>
        <v>4</v>
      </c>
    </row>
    <row r="33" spans="1:22" ht="18" customHeight="1">
      <c r="A33" s="4">
        <v>32</v>
      </c>
      <c r="B33" s="35">
        <v>36259</v>
      </c>
      <c r="C33" s="36" t="s">
        <v>148</v>
      </c>
      <c r="D33" s="36" t="s">
        <v>185</v>
      </c>
      <c r="E33" s="36" t="s">
        <v>161</v>
      </c>
      <c r="F33" s="36" t="s">
        <v>183</v>
      </c>
      <c r="G33" s="21"/>
      <c r="H33" s="21"/>
      <c r="I33" s="21" t="s">
        <v>26</v>
      </c>
      <c r="J33" s="21" t="s">
        <v>32</v>
      </c>
      <c r="N33" s="24"/>
      <c r="O33" s="24"/>
      <c r="P33" s="24"/>
      <c r="Q33" s="24"/>
      <c r="R33" s="24"/>
      <c r="S33" s="24"/>
      <c r="T33" s="24"/>
      <c r="U33" s="24"/>
      <c r="V33" s="24"/>
    </row>
    <row r="34" spans="1:22" ht="18" customHeight="1">
      <c r="A34" s="4">
        <v>33</v>
      </c>
      <c r="B34" s="35">
        <v>36259</v>
      </c>
      <c r="C34" s="36" t="s">
        <v>186</v>
      </c>
      <c r="D34" s="36" t="s">
        <v>213</v>
      </c>
      <c r="E34" s="36" t="s">
        <v>238</v>
      </c>
      <c r="F34" s="36" t="s">
        <v>188</v>
      </c>
      <c r="G34" s="21"/>
      <c r="H34" s="21"/>
      <c r="I34" s="21" t="s">
        <v>8</v>
      </c>
      <c r="J34" s="21" t="s">
        <v>31</v>
      </c>
      <c r="L34" s="108" t="s">
        <v>383</v>
      </c>
      <c r="M34" s="108"/>
      <c r="N34" s="108"/>
      <c r="O34" s="108"/>
      <c r="P34" s="108"/>
      <c r="Q34" s="108"/>
      <c r="R34" s="108"/>
      <c r="S34" s="108"/>
      <c r="T34" s="108"/>
      <c r="U34" s="108"/>
      <c r="V34" s="108"/>
    </row>
    <row r="35" spans="1:22" ht="18" customHeight="1">
      <c r="A35" s="4">
        <v>34</v>
      </c>
      <c r="B35" s="35">
        <v>36259</v>
      </c>
      <c r="C35" s="36" t="s">
        <v>210</v>
      </c>
      <c r="D35" s="36" t="s">
        <v>46</v>
      </c>
      <c r="E35" s="36" t="s">
        <v>4</v>
      </c>
      <c r="F35" s="36" t="s">
        <v>163</v>
      </c>
      <c r="G35" s="21"/>
      <c r="H35" s="21"/>
      <c r="I35" s="21" t="s">
        <v>13</v>
      </c>
      <c r="J35" s="21" t="s">
        <v>37</v>
      </c>
      <c r="L35" s="45">
        <v>1</v>
      </c>
      <c r="M35" s="31" t="s">
        <v>125</v>
      </c>
      <c r="N35" s="32" t="s">
        <v>127</v>
      </c>
      <c r="O35" s="32" t="s">
        <v>127</v>
      </c>
      <c r="P35" s="22"/>
      <c r="Q35" s="32" t="s">
        <v>68</v>
      </c>
      <c r="R35" s="32" t="s">
        <v>69</v>
      </c>
      <c r="S35" s="32" t="s">
        <v>70</v>
      </c>
      <c r="T35" s="32" t="s">
        <v>71</v>
      </c>
      <c r="U35" s="32" t="s">
        <v>128</v>
      </c>
      <c r="V35" s="32" t="s">
        <v>129</v>
      </c>
    </row>
    <row r="36" spans="1:22" ht="18" customHeight="1">
      <c r="A36" s="4">
        <v>35</v>
      </c>
      <c r="B36" s="37">
        <v>36259</v>
      </c>
      <c r="C36" s="34" t="s">
        <v>23</v>
      </c>
      <c r="D36" s="34" t="s">
        <v>173</v>
      </c>
      <c r="E36" s="34" t="s">
        <v>47</v>
      </c>
      <c r="F36" s="34" t="s">
        <v>153</v>
      </c>
      <c r="G36" s="21"/>
      <c r="H36" s="21"/>
      <c r="I36" s="21" t="s">
        <v>227</v>
      </c>
      <c r="J36" s="21" t="s">
        <v>228</v>
      </c>
      <c r="L36" s="4">
        <v>2</v>
      </c>
      <c r="M36" s="21" t="s">
        <v>235</v>
      </c>
      <c r="N36" s="10">
        <f>COUNTIF($C$2:$H$819,"橘修")</f>
        <v>120</v>
      </c>
      <c r="O36" s="10">
        <f t="shared" ref="O36:O64" si="2">SUM(Q36:V36)</f>
        <v>120</v>
      </c>
      <c r="P36" s="24"/>
      <c r="Q36" s="10">
        <f>COUNTIF($C$2:$C$819,"橘修")</f>
        <v>20</v>
      </c>
      <c r="R36" s="10">
        <f>COUNTIF($D$2:$D$819,"橘修")</f>
        <v>34</v>
      </c>
      <c r="S36" s="10">
        <f>COUNTIF($E$2:$E$819,"橘修")</f>
        <v>34</v>
      </c>
      <c r="T36" s="10">
        <f>COUNTIF($F$2:$F$819,"橘修")</f>
        <v>31</v>
      </c>
      <c r="U36" s="10">
        <f>COUNTIF($G$2:$G$819,"橘修")</f>
        <v>0</v>
      </c>
      <c r="V36" s="10">
        <f>COUNTIF($H$2:$H$819,"橘修")</f>
        <v>1</v>
      </c>
    </row>
    <row r="37" spans="1:22" ht="18" customHeight="1">
      <c r="A37" s="4">
        <v>36</v>
      </c>
      <c r="B37" s="37">
        <v>36259</v>
      </c>
      <c r="C37" s="34" t="s">
        <v>180</v>
      </c>
      <c r="D37" s="34" t="s">
        <v>49</v>
      </c>
      <c r="E37" s="34" t="s">
        <v>168</v>
      </c>
      <c r="F37" s="34" t="s">
        <v>16</v>
      </c>
      <c r="G37" s="21"/>
      <c r="H37" s="21"/>
      <c r="I37" s="21" t="s">
        <v>19</v>
      </c>
      <c r="J37" s="21" t="s">
        <v>14</v>
      </c>
      <c r="L37" s="45">
        <v>3</v>
      </c>
      <c r="M37" s="34" t="s">
        <v>139</v>
      </c>
      <c r="N37" s="10">
        <f>COUNTIF($C$2:$H$819,"中村稔")</f>
        <v>101</v>
      </c>
      <c r="O37" s="10">
        <f t="shared" si="2"/>
        <v>101</v>
      </c>
      <c r="P37" s="24"/>
      <c r="Q37" s="10">
        <f>COUNTIF($C$2:$C$819,"中村稔")</f>
        <v>24</v>
      </c>
      <c r="R37" s="10">
        <f>COUNTIF($D$2:$D$819,"中村稔")</f>
        <v>25</v>
      </c>
      <c r="S37" s="10">
        <f>COUNTIF($E$2:$E$819,"中村稔")</f>
        <v>26</v>
      </c>
      <c r="T37" s="10">
        <f>COUNTIF($F$2:$F$819,"中村稔")</f>
        <v>25</v>
      </c>
      <c r="U37" s="10">
        <f>COUNTIF($G$2:$G$819,"中村稔")</f>
        <v>0</v>
      </c>
      <c r="V37" s="10">
        <f>COUNTIF($H$2:$H$819,"中村稔")</f>
        <v>1</v>
      </c>
    </row>
    <row r="38" spans="1:22" ht="18" customHeight="1">
      <c r="A38" s="4">
        <v>37</v>
      </c>
      <c r="B38" s="37">
        <v>36260</v>
      </c>
      <c r="C38" s="34" t="s">
        <v>182</v>
      </c>
      <c r="D38" s="34" t="s">
        <v>214</v>
      </c>
      <c r="E38" s="34" t="s">
        <v>153</v>
      </c>
      <c r="F38" s="34" t="s">
        <v>173</v>
      </c>
      <c r="G38" s="21"/>
      <c r="H38" s="21"/>
      <c r="I38" s="21" t="s">
        <v>227</v>
      </c>
      <c r="J38" s="21" t="s">
        <v>228</v>
      </c>
      <c r="L38" s="4">
        <v>4</v>
      </c>
      <c r="M38" s="34" t="s">
        <v>203</v>
      </c>
      <c r="N38" s="10">
        <f>COUNTIF($C$2:$H$819,"山本隆造")</f>
        <v>100</v>
      </c>
      <c r="O38" s="10">
        <f t="shared" si="2"/>
        <v>100</v>
      </c>
      <c r="P38" s="24"/>
      <c r="Q38" s="10">
        <f>COUNTIF($C$2:$C$819,"山本隆造")</f>
        <v>21</v>
      </c>
      <c r="R38" s="10">
        <f>COUNTIF($D$2:$D$819,"山本隆造")</f>
        <v>27</v>
      </c>
      <c r="S38" s="10">
        <f>COUNTIF($E$2:$E$819,"山本隆造")</f>
        <v>23</v>
      </c>
      <c r="T38" s="10">
        <f>COUNTIF($F$2:$F$819,"山本隆造")</f>
        <v>29</v>
      </c>
      <c r="U38" s="10">
        <f>COUNTIF($G$2:$G$819,"山本隆造")</f>
        <v>0</v>
      </c>
      <c r="V38" s="10">
        <f>COUNTIF($H$2:$H$819,"山本隆造")</f>
        <v>0</v>
      </c>
    </row>
    <row r="39" spans="1:22" ht="18" customHeight="1">
      <c r="A39" s="4">
        <v>38</v>
      </c>
      <c r="B39" s="37">
        <v>36260</v>
      </c>
      <c r="C39" s="34" t="s">
        <v>161</v>
      </c>
      <c r="D39" s="34" t="s">
        <v>183</v>
      </c>
      <c r="E39" s="34" t="s">
        <v>185</v>
      </c>
      <c r="F39" s="34" t="s">
        <v>142</v>
      </c>
      <c r="G39" s="21"/>
      <c r="H39" s="21"/>
      <c r="I39" s="21" t="s">
        <v>26</v>
      </c>
      <c r="J39" s="21" t="s">
        <v>32</v>
      </c>
      <c r="L39" s="45">
        <v>5</v>
      </c>
      <c r="M39" s="21" t="s">
        <v>220</v>
      </c>
      <c r="N39" s="10">
        <f>COUNTIF($C$2:$H$819,"小寺昌治")</f>
        <v>93</v>
      </c>
      <c r="O39" s="10">
        <f t="shared" si="2"/>
        <v>93</v>
      </c>
      <c r="P39" s="24"/>
      <c r="Q39" s="10">
        <f>COUNTIF($C$2:$C$819,"小寺昌治")</f>
        <v>21</v>
      </c>
      <c r="R39" s="10">
        <f>COUNTIF($D$2:$D$819,"小寺昌治")</f>
        <v>23</v>
      </c>
      <c r="S39" s="10">
        <f>COUNTIF($E$2:$E$819,"小寺昌治")</f>
        <v>25</v>
      </c>
      <c r="T39" s="10">
        <f>COUNTIF($F$2:$F$819,"小寺昌治")</f>
        <v>22</v>
      </c>
      <c r="U39" s="10">
        <f>COUNTIF($G$2:$G$819,"小寺昌治")</f>
        <v>1</v>
      </c>
      <c r="V39" s="10">
        <f>COUNTIF($H$2:$H$819,"小寺昌治")</f>
        <v>1</v>
      </c>
    </row>
    <row r="40" spans="1:22" ht="18" customHeight="1">
      <c r="A40" s="4">
        <v>39</v>
      </c>
      <c r="B40" s="37">
        <v>36260</v>
      </c>
      <c r="C40" s="34" t="s">
        <v>178</v>
      </c>
      <c r="D40" s="34" t="s">
        <v>211</v>
      </c>
      <c r="E40" s="34" t="s">
        <v>179</v>
      </c>
      <c r="F40" s="34" t="s">
        <v>131</v>
      </c>
      <c r="G40" s="21"/>
      <c r="H40" s="21"/>
      <c r="I40" s="21" t="s">
        <v>8</v>
      </c>
      <c r="J40" s="21" t="s">
        <v>31</v>
      </c>
      <c r="L40" s="4">
        <v>6</v>
      </c>
      <c r="M40" s="36" t="s">
        <v>206</v>
      </c>
      <c r="N40" s="10">
        <f>COUNTIF($C$2:$H$819,"林忠良")</f>
        <v>88</v>
      </c>
      <c r="O40" s="10">
        <f t="shared" si="2"/>
        <v>88</v>
      </c>
      <c r="P40" s="24"/>
      <c r="Q40" s="10">
        <f>COUNTIF($C$2:$C$819,"林忠良")</f>
        <v>20</v>
      </c>
      <c r="R40" s="10">
        <f>COUNTIF($D$2:$D$819,"林忠良")</f>
        <v>20</v>
      </c>
      <c r="S40" s="10">
        <f>COUNTIF($E$2:$E$819,"林忠良")</f>
        <v>21</v>
      </c>
      <c r="T40" s="10">
        <f>COUNTIF($F$2:$F$819,"林忠良")</f>
        <v>26</v>
      </c>
      <c r="U40" s="10">
        <f>COUNTIF($G$2:$G$819,"林忠良")</f>
        <v>1</v>
      </c>
      <c r="V40" s="10">
        <f>COUNTIF($H$2:$H$819,"林忠良")</f>
        <v>0</v>
      </c>
    </row>
    <row r="41" spans="1:22" ht="18" customHeight="1">
      <c r="A41" s="4">
        <v>40</v>
      </c>
      <c r="B41" s="37">
        <v>36261</v>
      </c>
      <c r="C41" s="34" t="s">
        <v>35</v>
      </c>
      <c r="D41" s="34" t="s">
        <v>175</v>
      </c>
      <c r="E41" s="34" t="s">
        <v>218</v>
      </c>
      <c r="F41" s="34" t="s">
        <v>72</v>
      </c>
      <c r="G41" s="21"/>
      <c r="H41" s="21"/>
      <c r="I41" s="21" t="s">
        <v>38</v>
      </c>
      <c r="J41" s="21" t="s">
        <v>20</v>
      </c>
      <c r="L41" s="45">
        <v>7</v>
      </c>
      <c r="M41" s="21" t="s">
        <v>221</v>
      </c>
      <c r="N41" s="10">
        <f>COUNTIF($C$2:$H$819,"前田亨")</f>
        <v>86</v>
      </c>
      <c r="O41" s="10">
        <f t="shared" si="2"/>
        <v>86</v>
      </c>
      <c r="P41" s="24"/>
      <c r="Q41" s="10">
        <f>COUNTIF($C$2:$C$819,"前田亨")</f>
        <v>16</v>
      </c>
      <c r="R41" s="10">
        <f>COUNTIF($D$2:$D$819,"前田亨")</f>
        <v>19</v>
      </c>
      <c r="S41" s="10">
        <f>COUNTIF($E$2:$E$819,"前田亨")</f>
        <v>25</v>
      </c>
      <c r="T41" s="10">
        <f>COUNTIF($F$2:$F$819,"前田亨")</f>
        <v>26</v>
      </c>
      <c r="U41" s="10">
        <f>COUNTIF($G$2:$G$819,"前田亨")</f>
        <v>0</v>
      </c>
      <c r="V41" s="10">
        <f>COUNTIF($H$2:$H$819,"前田亨")</f>
        <v>0</v>
      </c>
    </row>
    <row r="42" spans="1:22" ht="18" customHeight="1">
      <c r="A42" s="4">
        <v>41</v>
      </c>
      <c r="B42" s="37">
        <v>36261</v>
      </c>
      <c r="C42" s="34" t="s">
        <v>47</v>
      </c>
      <c r="D42" s="34" t="s">
        <v>23</v>
      </c>
      <c r="E42" s="34" t="s">
        <v>173</v>
      </c>
      <c r="F42" s="34" t="s">
        <v>214</v>
      </c>
      <c r="G42" s="21"/>
      <c r="H42" s="21"/>
      <c r="I42" s="21" t="s">
        <v>227</v>
      </c>
      <c r="J42" s="21" t="s">
        <v>228</v>
      </c>
      <c r="L42" s="4">
        <v>8</v>
      </c>
      <c r="M42" s="36" t="s">
        <v>82</v>
      </c>
      <c r="N42" s="10">
        <f>COUNTIF($C$2:$H$819,"川口亘太")</f>
        <v>84</v>
      </c>
      <c r="O42" s="10">
        <f t="shared" si="2"/>
        <v>84</v>
      </c>
      <c r="P42" s="24"/>
      <c r="Q42" s="10">
        <f>COUNTIF($C$2:$C$819,"川口亘太")</f>
        <v>23</v>
      </c>
      <c r="R42" s="10">
        <f>COUNTIF($D$2:$D$819,"川口亘太")</f>
        <v>23</v>
      </c>
      <c r="S42" s="10">
        <f>COUNTIF($E$2:$E$819,"川口亘太")</f>
        <v>21</v>
      </c>
      <c r="T42" s="10">
        <f>COUNTIF($F$2:$F$819,"川口亘太")</f>
        <v>17</v>
      </c>
      <c r="U42" s="10">
        <f>COUNTIF($G$2:$G$819,"川口亘太")</f>
        <v>0</v>
      </c>
      <c r="V42" s="10">
        <f>COUNTIF($H$2:$H$819,"川口亘太")</f>
        <v>0</v>
      </c>
    </row>
    <row r="43" spans="1:22" ht="18" customHeight="1">
      <c r="A43" s="4">
        <v>42</v>
      </c>
      <c r="B43" s="37">
        <v>36261</v>
      </c>
      <c r="C43" s="34" t="s">
        <v>168</v>
      </c>
      <c r="D43" s="34" t="s">
        <v>180</v>
      </c>
      <c r="E43" s="34" t="s">
        <v>166</v>
      </c>
      <c r="F43" s="34" t="s">
        <v>49</v>
      </c>
      <c r="G43" s="21"/>
      <c r="H43" s="21"/>
      <c r="I43" s="21" t="s">
        <v>19</v>
      </c>
      <c r="J43" s="21" t="s">
        <v>14</v>
      </c>
      <c r="L43" s="45">
        <v>9</v>
      </c>
      <c r="M43" s="34" t="s">
        <v>149</v>
      </c>
      <c r="N43" s="10">
        <f>COUNTIF($C$2:$H$819,"栄村孝康")</f>
        <v>84</v>
      </c>
      <c r="O43" s="10">
        <f t="shared" si="2"/>
        <v>84</v>
      </c>
      <c r="P43" s="24"/>
      <c r="Q43" s="10">
        <f>COUNTIF($C$2:$C$819,"栄村孝康")</f>
        <v>22</v>
      </c>
      <c r="R43" s="10">
        <f>COUNTIF($D$2:$D$819,"栄村孝康")</f>
        <v>24</v>
      </c>
      <c r="S43" s="10">
        <f>COUNTIF($E$2:$E$819,"栄村孝康")</f>
        <v>18</v>
      </c>
      <c r="T43" s="10">
        <f>COUNTIF($F$2:$F$819,"栄村孝康")</f>
        <v>20</v>
      </c>
      <c r="U43" s="10">
        <f>COUNTIF($G$2:$G$819,"栄村孝康")</f>
        <v>0</v>
      </c>
      <c r="V43" s="10">
        <f>COUNTIF($H$2:$H$819,"栄村孝康")</f>
        <v>0</v>
      </c>
    </row>
    <row r="44" spans="1:22" ht="18" customHeight="1">
      <c r="A44" s="4">
        <v>43</v>
      </c>
      <c r="B44" s="37">
        <v>36261</v>
      </c>
      <c r="C44" s="34" t="s">
        <v>142</v>
      </c>
      <c r="D44" s="34" t="s">
        <v>148</v>
      </c>
      <c r="E44" s="34" t="s">
        <v>183</v>
      </c>
      <c r="F44" s="34" t="s">
        <v>185</v>
      </c>
      <c r="G44" s="21"/>
      <c r="H44" s="21"/>
      <c r="I44" s="21" t="s">
        <v>26</v>
      </c>
      <c r="J44" s="21" t="s">
        <v>32</v>
      </c>
      <c r="L44" s="4">
        <v>10</v>
      </c>
      <c r="M44" s="21" t="s">
        <v>219</v>
      </c>
      <c r="N44" s="10">
        <f>COUNTIF($C$2:$H$819,"永見武司")</f>
        <v>81</v>
      </c>
      <c r="O44" s="10">
        <f t="shared" si="2"/>
        <v>81</v>
      </c>
      <c r="P44" s="24"/>
      <c r="Q44" s="10">
        <f>COUNTIF($C$2:$C$819,"永見武司")</f>
        <v>18</v>
      </c>
      <c r="R44" s="10">
        <f>COUNTIF($D$2:$D$819,"永見武司")</f>
        <v>23</v>
      </c>
      <c r="S44" s="10">
        <f>COUNTIF($E$2:$E$819,"永見武司")</f>
        <v>22</v>
      </c>
      <c r="T44" s="10">
        <f>COUNTIF($F$2:$F$819,"永見武司")</f>
        <v>18</v>
      </c>
      <c r="U44" s="10">
        <f>COUNTIF($G$2:$G$819,"永見武司")</f>
        <v>0</v>
      </c>
      <c r="V44" s="10">
        <f>COUNTIF($H$2:$H$819,"永見武司")</f>
        <v>0</v>
      </c>
    </row>
    <row r="45" spans="1:22" ht="18" customHeight="1">
      <c r="A45" s="4">
        <v>44</v>
      </c>
      <c r="B45" s="37">
        <v>36263</v>
      </c>
      <c r="C45" s="34" t="s">
        <v>72</v>
      </c>
      <c r="D45" s="34" t="s">
        <v>144</v>
      </c>
      <c r="E45" s="34" t="s">
        <v>175</v>
      </c>
      <c r="F45" s="34" t="s">
        <v>218</v>
      </c>
      <c r="G45" s="21"/>
      <c r="H45" s="21"/>
      <c r="I45" s="21" t="s">
        <v>37</v>
      </c>
      <c r="J45" s="21" t="s">
        <v>19</v>
      </c>
      <c r="L45" s="45">
        <v>11</v>
      </c>
      <c r="M45" s="21" t="s">
        <v>183</v>
      </c>
      <c r="N45" s="10">
        <f>COUNTIF($C$2:$H$819,"藤本典征")</f>
        <v>79</v>
      </c>
      <c r="O45" s="10">
        <f t="shared" si="2"/>
        <v>79</v>
      </c>
      <c r="P45" s="24"/>
      <c r="Q45" s="10">
        <f>COUNTIF($C$2:$C$819,"藤本典征")</f>
        <v>17</v>
      </c>
      <c r="R45" s="10">
        <f>COUNTIF($D$2:$D$819,"藤本典征")</f>
        <v>24</v>
      </c>
      <c r="S45" s="10">
        <f>COUNTIF($E$2:$E$819,"藤本典征")</f>
        <v>16</v>
      </c>
      <c r="T45" s="10">
        <f>COUNTIF($F$2:$F$819,"藤本典征")</f>
        <v>22</v>
      </c>
      <c r="U45" s="10">
        <f>COUNTIF($G$2:$G$819,"藤本典征")</f>
        <v>0</v>
      </c>
      <c r="V45" s="10">
        <f>COUNTIF($H$2:$H$819,"藤本典征")</f>
        <v>0</v>
      </c>
    </row>
    <row r="46" spans="1:22" ht="18" customHeight="1">
      <c r="A46" s="4">
        <v>45</v>
      </c>
      <c r="B46" s="37">
        <v>36263</v>
      </c>
      <c r="C46" s="34" t="s">
        <v>153</v>
      </c>
      <c r="D46" s="34" t="s">
        <v>47</v>
      </c>
      <c r="E46" s="34" t="s">
        <v>173</v>
      </c>
      <c r="F46" s="34" t="s">
        <v>214</v>
      </c>
      <c r="G46" s="21"/>
      <c r="H46" s="21"/>
      <c r="I46" s="21" t="s">
        <v>228</v>
      </c>
      <c r="J46" s="21" t="s">
        <v>31</v>
      </c>
      <c r="L46" s="4">
        <v>12</v>
      </c>
      <c r="M46" s="34" t="s">
        <v>143</v>
      </c>
      <c r="N46" s="10">
        <f>COUNTIF($C$2:$H$819,"東利夫")</f>
        <v>78</v>
      </c>
      <c r="O46" s="10">
        <f t="shared" si="2"/>
        <v>78</v>
      </c>
      <c r="P46" s="24"/>
      <c r="Q46" s="10">
        <f>COUNTIF($C$2:$C$819,"東利夫")</f>
        <v>21</v>
      </c>
      <c r="R46" s="10">
        <f>COUNTIF($D$2:$D$819,"東利夫")</f>
        <v>20</v>
      </c>
      <c r="S46" s="10">
        <f>COUNTIF($E$2:$E$819,"東利夫")</f>
        <v>18</v>
      </c>
      <c r="T46" s="10">
        <f>COUNTIF($F$2:$F$819,"東利夫")</f>
        <v>18</v>
      </c>
      <c r="U46" s="10">
        <f>COUNTIF($G$2:$G$819,"東利夫")</f>
        <v>1</v>
      </c>
      <c r="V46" s="10">
        <f>COUNTIF($H$2:$H$819,"東利夫")</f>
        <v>0</v>
      </c>
    </row>
    <row r="47" spans="1:22" ht="18" customHeight="1">
      <c r="A47" s="4">
        <v>46</v>
      </c>
      <c r="B47" s="37">
        <v>36263</v>
      </c>
      <c r="C47" s="34" t="s">
        <v>49</v>
      </c>
      <c r="D47" s="34" t="s">
        <v>16</v>
      </c>
      <c r="E47" s="34" t="s">
        <v>180</v>
      </c>
      <c r="F47" s="34" t="s">
        <v>166</v>
      </c>
      <c r="G47" s="21"/>
      <c r="H47" s="21"/>
      <c r="I47" s="21" t="s">
        <v>38</v>
      </c>
      <c r="J47" s="21" t="s">
        <v>13</v>
      </c>
      <c r="L47" s="45">
        <v>13</v>
      </c>
      <c r="M47" s="34" t="s">
        <v>162</v>
      </c>
      <c r="N47" s="10">
        <f>COUNTIF($C$2:$H$819,"柿木園悟")</f>
        <v>77</v>
      </c>
      <c r="O47" s="10">
        <f t="shared" si="2"/>
        <v>77</v>
      </c>
      <c r="P47" s="24"/>
      <c r="Q47" s="10">
        <f>COUNTIF($C$2:$C$819,"柿木園悟")</f>
        <v>21</v>
      </c>
      <c r="R47" s="10">
        <f>COUNTIF($D$2:$D$819,"柿木園悟")</f>
        <v>18</v>
      </c>
      <c r="S47" s="10">
        <f>COUNTIF($E$2:$E$819,"柿木園悟")</f>
        <v>20</v>
      </c>
      <c r="T47" s="10">
        <f>COUNTIF($F$2:$F$819,"柿木園悟")</f>
        <v>18</v>
      </c>
      <c r="U47" s="10">
        <f>COUNTIF($G$2:$G$819,"柿木園悟")</f>
        <v>0</v>
      </c>
      <c r="V47" s="10">
        <f>COUNTIF($H$2:$H$819,"柿木園悟")</f>
        <v>0</v>
      </c>
    </row>
    <row r="48" spans="1:22" ht="18" customHeight="1">
      <c r="A48" s="4">
        <v>47</v>
      </c>
      <c r="B48" s="37">
        <v>36263</v>
      </c>
      <c r="C48" s="34" t="s">
        <v>46</v>
      </c>
      <c r="D48" s="34" t="s">
        <v>163</v>
      </c>
      <c r="E48" s="34" t="s">
        <v>210</v>
      </c>
      <c r="F48" s="34" t="s">
        <v>6</v>
      </c>
      <c r="G48" s="21"/>
      <c r="H48" s="21"/>
      <c r="I48" s="21" t="s">
        <v>20</v>
      </c>
      <c r="J48" s="21" t="s">
        <v>14</v>
      </c>
      <c r="L48" s="4">
        <v>14</v>
      </c>
      <c r="M48" s="34" t="s">
        <v>53</v>
      </c>
      <c r="N48" s="10">
        <f>COUNTIF($C$2:$H$819,"佐藤純一")</f>
        <v>73</v>
      </c>
      <c r="O48" s="10">
        <f t="shared" si="2"/>
        <v>73</v>
      </c>
      <c r="P48" s="24"/>
      <c r="Q48" s="10">
        <f>COUNTIF($C$2:$C$819,"佐藤純一")</f>
        <v>20</v>
      </c>
      <c r="R48" s="10">
        <f>COUNTIF($D$2:$D$819,"佐藤純一")</f>
        <v>19</v>
      </c>
      <c r="S48" s="10">
        <f>COUNTIF($E$2:$E$819,"佐藤純一")</f>
        <v>14</v>
      </c>
      <c r="T48" s="10">
        <f>COUNTIF($F$2:$F$819,"佐藤純一")</f>
        <v>19</v>
      </c>
      <c r="U48" s="10">
        <f>COUNTIF($G$2:$G$819,"佐藤純一")</f>
        <v>1</v>
      </c>
      <c r="V48" s="10">
        <f>COUNTIF($H$2:$H$819,"佐藤純一")</f>
        <v>0</v>
      </c>
    </row>
    <row r="49" spans="1:22" ht="18" customHeight="1">
      <c r="A49" s="4">
        <v>48</v>
      </c>
      <c r="B49" s="37">
        <v>36263</v>
      </c>
      <c r="C49" s="34" t="s">
        <v>29</v>
      </c>
      <c r="D49" s="34" t="s">
        <v>178</v>
      </c>
      <c r="E49" s="34" t="s">
        <v>213</v>
      </c>
      <c r="F49" s="34" t="s">
        <v>148</v>
      </c>
      <c r="G49" s="21"/>
      <c r="H49" s="21"/>
      <c r="I49" s="21" t="s">
        <v>32</v>
      </c>
      <c r="J49" s="21" t="s">
        <v>227</v>
      </c>
      <c r="L49" s="45">
        <v>15</v>
      </c>
      <c r="M49" s="21" t="s">
        <v>239</v>
      </c>
      <c r="N49" s="10">
        <f>COUNTIF($C$2:$H$819,"平林岳")</f>
        <v>72</v>
      </c>
      <c r="O49" s="10">
        <f t="shared" si="2"/>
        <v>72</v>
      </c>
      <c r="P49" s="24"/>
      <c r="Q49" s="10">
        <f>COUNTIF($C$2:$C$819,"平林岳")</f>
        <v>20</v>
      </c>
      <c r="R49" s="10">
        <f>COUNTIF($D$2:$D$819,"平林岳")</f>
        <v>18</v>
      </c>
      <c r="S49" s="10">
        <f>COUNTIF($E$2:$E$819,"平林岳")</f>
        <v>17</v>
      </c>
      <c r="T49" s="10">
        <f>COUNTIF($F$2:$F$819,"平林岳")</f>
        <v>17</v>
      </c>
      <c r="U49" s="10">
        <f>COUNTIF($G$2:$G$819,"平林岳")</f>
        <v>0</v>
      </c>
      <c r="V49" s="10">
        <f>COUNTIF($H$2:$H$819,"平林岳")</f>
        <v>0</v>
      </c>
    </row>
    <row r="50" spans="1:22" ht="18" customHeight="1">
      <c r="A50" s="4">
        <v>49</v>
      </c>
      <c r="B50" s="37">
        <v>36263</v>
      </c>
      <c r="C50" s="34" t="s">
        <v>188</v>
      </c>
      <c r="D50" s="34" t="s">
        <v>131</v>
      </c>
      <c r="E50" s="34" t="s">
        <v>146</v>
      </c>
      <c r="F50" s="34" t="s">
        <v>179</v>
      </c>
      <c r="G50" s="21"/>
      <c r="H50" s="21"/>
      <c r="I50" s="21" t="s">
        <v>8</v>
      </c>
      <c r="J50" s="21" t="s">
        <v>26</v>
      </c>
      <c r="L50" s="4">
        <v>16</v>
      </c>
      <c r="M50" s="34" t="s">
        <v>154</v>
      </c>
      <c r="N50" s="10">
        <f>COUNTIF($C$2:$H$819,"山村達也")</f>
        <v>65</v>
      </c>
      <c r="O50" s="10">
        <f t="shared" si="2"/>
        <v>65</v>
      </c>
      <c r="P50" s="24"/>
      <c r="Q50" s="10">
        <f>COUNTIF($C$2:$C$819,"山村達也")</f>
        <v>19</v>
      </c>
      <c r="R50" s="10">
        <f>COUNTIF($D$2:$D$819,"山村達也")</f>
        <v>14</v>
      </c>
      <c r="S50" s="10">
        <f>COUNTIF($E$2:$E$819,"山村達也")</f>
        <v>16</v>
      </c>
      <c r="T50" s="10">
        <f>COUNTIF($F$2:$F$819,"山村達也")</f>
        <v>15</v>
      </c>
      <c r="U50" s="10">
        <f>COUNTIF($G$2:$G$819,"山村達也")</f>
        <v>0</v>
      </c>
      <c r="V50" s="10">
        <f>COUNTIF($H$2:$H$819,"山村達也")</f>
        <v>1</v>
      </c>
    </row>
    <row r="51" spans="1:22" ht="18" customHeight="1">
      <c r="A51" s="4">
        <v>50</v>
      </c>
      <c r="B51" s="37">
        <v>36264</v>
      </c>
      <c r="C51" s="34" t="s">
        <v>166</v>
      </c>
      <c r="D51" s="34" t="s">
        <v>168</v>
      </c>
      <c r="E51" s="34" t="s">
        <v>16</v>
      </c>
      <c r="F51" s="34" t="s">
        <v>180</v>
      </c>
      <c r="G51" s="21"/>
      <c r="H51" s="21"/>
      <c r="I51" s="21" t="s">
        <v>38</v>
      </c>
      <c r="J51" s="21" t="s">
        <v>13</v>
      </c>
      <c r="L51" s="45">
        <v>17</v>
      </c>
      <c r="M51" s="21" t="s">
        <v>237</v>
      </c>
      <c r="N51" s="10">
        <f>COUNTIF($C$2:$H$819,"村越茶美雄")</f>
        <v>58</v>
      </c>
      <c r="O51" s="10">
        <f t="shared" si="2"/>
        <v>58</v>
      </c>
      <c r="P51" s="24"/>
      <c r="Q51" s="10">
        <f>COUNTIF($C$2:$C$819,"村越茶美雄")</f>
        <v>16</v>
      </c>
      <c r="R51" s="10">
        <f>COUNTIF($D$2:$D$819,"村越茶美雄")</f>
        <v>9</v>
      </c>
      <c r="S51" s="10">
        <f>COUNTIF($E$2:$E$819,"村越茶美雄")</f>
        <v>17</v>
      </c>
      <c r="T51" s="10">
        <f>COUNTIF($F$2:$F$819,"村越茶美雄")</f>
        <v>16</v>
      </c>
      <c r="U51" s="10">
        <f>COUNTIF($G$2:$G$819,"村越茶美雄")</f>
        <v>0</v>
      </c>
      <c r="V51" s="10">
        <f>COUNTIF($H$2:$H$819,"村越茶美雄")</f>
        <v>0</v>
      </c>
    </row>
    <row r="52" spans="1:22" ht="18" customHeight="1">
      <c r="A52" s="4">
        <v>51</v>
      </c>
      <c r="B52" s="37">
        <v>36264</v>
      </c>
      <c r="C52" s="34" t="s">
        <v>213</v>
      </c>
      <c r="D52" s="34" t="s">
        <v>148</v>
      </c>
      <c r="E52" s="34" t="s">
        <v>186</v>
      </c>
      <c r="F52" s="34" t="s">
        <v>178</v>
      </c>
      <c r="G52" s="21"/>
      <c r="H52" s="21"/>
      <c r="I52" s="21" t="s">
        <v>32</v>
      </c>
      <c r="J52" s="21" t="s">
        <v>227</v>
      </c>
      <c r="L52" s="4">
        <v>18</v>
      </c>
      <c r="M52" s="21" t="s">
        <v>225</v>
      </c>
      <c r="N52" s="10">
        <f>COUNTIF($C$2:$H$819,"新屋晃")</f>
        <v>56</v>
      </c>
      <c r="O52" s="10">
        <f t="shared" si="2"/>
        <v>56</v>
      </c>
      <c r="P52" s="24"/>
      <c r="Q52" s="10">
        <f>COUNTIF($C$2:$C$819,"新屋晃")</f>
        <v>11</v>
      </c>
      <c r="R52" s="10">
        <f>COUNTIF($D$2:$D$819,"新屋晃")</f>
        <v>19</v>
      </c>
      <c r="S52" s="10">
        <f>COUNTIF($E$2:$E$819,"新屋晃")</f>
        <v>10</v>
      </c>
      <c r="T52" s="10">
        <f>COUNTIF($F$2:$F$819,"新屋晃")</f>
        <v>16</v>
      </c>
      <c r="U52" s="10">
        <f>COUNTIF($G$2:$G$819,"新屋晃")</f>
        <v>0</v>
      </c>
      <c r="V52" s="10">
        <f>COUNTIF($H$2:$H$819,"新屋晃")</f>
        <v>0</v>
      </c>
    </row>
    <row r="53" spans="1:22" ht="18" customHeight="1">
      <c r="A53" s="4">
        <v>52</v>
      </c>
      <c r="B53" s="37">
        <v>36264</v>
      </c>
      <c r="C53" s="34" t="s">
        <v>173</v>
      </c>
      <c r="D53" s="34" t="s">
        <v>182</v>
      </c>
      <c r="E53" s="34" t="s">
        <v>214</v>
      </c>
      <c r="F53" s="34" t="s">
        <v>47</v>
      </c>
      <c r="G53" s="21"/>
      <c r="H53" s="21"/>
      <c r="I53" s="21" t="s">
        <v>228</v>
      </c>
      <c r="J53" s="21" t="s">
        <v>31</v>
      </c>
      <c r="L53" s="45">
        <v>19</v>
      </c>
      <c r="M53" s="34" t="s">
        <v>147</v>
      </c>
      <c r="N53" s="10">
        <f>COUNTIF($C$2:$H$819,"良川昌美")</f>
        <v>55</v>
      </c>
      <c r="O53" s="10">
        <f t="shared" si="2"/>
        <v>55</v>
      </c>
      <c r="P53" s="24"/>
      <c r="Q53" s="10">
        <f>COUNTIF($C$2:$C$819,"良川昌美")</f>
        <v>18</v>
      </c>
      <c r="R53" s="10">
        <f>COUNTIF($D$2:$D$819,"良川昌美")</f>
        <v>13</v>
      </c>
      <c r="S53" s="10">
        <f>COUNTIF($E$2:$E$819,"良川昌美")</f>
        <v>15</v>
      </c>
      <c r="T53" s="10">
        <f>COUNTIF($F$2:$F$819,"良川昌美")</f>
        <v>9</v>
      </c>
      <c r="U53" s="10">
        <f>COUNTIF($G$2:$G$819,"良川昌美")</f>
        <v>0</v>
      </c>
      <c r="V53" s="10">
        <f>COUNTIF($H$2:$H$819,"良川昌美")</f>
        <v>0</v>
      </c>
    </row>
    <row r="54" spans="1:22" ht="18" customHeight="1">
      <c r="A54" s="4">
        <v>53</v>
      </c>
      <c r="B54" s="37">
        <v>36264</v>
      </c>
      <c r="C54" s="34" t="s">
        <v>6</v>
      </c>
      <c r="D54" s="34" t="s">
        <v>4</v>
      </c>
      <c r="E54" s="34" t="s">
        <v>163</v>
      </c>
      <c r="F54" s="34" t="s">
        <v>210</v>
      </c>
      <c r="G54" s="21"/>
      <c r="H54" s="21"/>
      <c r="I54" s="21" t="s">
        <v>20</v>
      </c>
      <c r="J54" s="21" t="s">
        <v>14</v>
      </c>
      <c r="L54" s="4">
        <v>20</v>
      </c>
      <c r="M54" s="36" t="s">
        <v>81</v>
      </c>
      <c r="N54" s="10">
        <f>COUNTIF($C$2:$H$819,"丹波幸一")</f>
        <v>52</v>
      </c>
      <c r="O54" s="10">
        <f t="shared" si="2"/>
        <v>52</v>
      </c>
      <c r="P54" s="24"/>
      <c r="Q54" s="10">
        <f>COUNTIF($C$2:$C$819,"丹波幸一")</f>
        <v>18</v>
      </c>
      <c r="R54" s="10">
        <f>COUNTIF($D$2:$D$819,"丹波幸一")</f>
        <v>13</v>
      </c>
      <c r="S54" s="10">
        <f>COUNTIF($E$2:$E$819,"丹波幸一")</f>
        <v>11</v>
      </c>
      <c r="T54" s="10">
        <f>COUNTIF($F$2:$F$819,"丹波幸一")</f>
        <v>10</v>
      </c>
      <c r="U54" s="10">
        <f>COUNTIF($G$2:$G$819,"丹波幸一")</f>
        <v>0</v>
      </c>
      <c r="V54" s="10">
        <f>COUNTIF($H$2:$H$819,"丹波幸一")</f>
        <v>0</v>
      </c>
    </row>
    <row r="55" spans="1:22" ht="18" customHeight="1">
      <c r="A55" s="4">
        <v>54</v>
      </c>
      <c r="B55" s="37">
        <v>36264</v>
      </c>
      <c r="C55" s="34" t="s">
        <v>218</v>
      </c>
      <c r="D55" s="34" t="s">
        <v>35</v>
      </c>
      <c r="E55" s="34" t="s">
        <v>144</v>
      </c>
      <c r="F55" s="34" t="s">
        <v>175</v>
      </c>
      <c r="G55" s="21"/>
      <c r="H55" s="21"/>
      <c r="I55" s="21" t="s">
        <v>37</v>
      </c>
      <c r="J55" s="21" t="s">
        <v>19</v>
      </c>
      <c r="L55" s="45">
        <v>21</v>
      </c>
      <c r="M55" s="36" t="s">
        <v>87</v>
      </c>
      <c r="N55" s="10">
        <f>COUNTIF($C$2:$H$819,"栁田昌夫")</f>
        <v>45</v>
      </c>
      <c r="O55" s="10">
        <f t="shared" si="2"/>
        <v>45</v>
      </c>
      <c r="P55" s="24"/>
      <c r="Q55" s="10">
        <f>COUNTIF($C$2:$C$819,"栁田昌夫")</f>
        <v>16</v>
      </c>
      <c r="R55" s="10">
        <f>COUNTIF($D$2:$D$819,"栁田昌夫")</f>
        <v>8</v>
      </c>
      <c r="S55" s="10">
        <f>COUNTIF($E$2:$E$819,"栁田昌夫")</f>
        <v>13</v>
      </c>
      <c r="T55" s="10">
        <f>COUNTIF($F$2:$F$819,"栁田昌夫")</f>
        <v>8</v>
      </c>
      <c r="U55" s="10">
        <f>COUNTIF($G$2:$G$819,"栁田昌夫")</f>
        <v>0</v>
      </c>
      <c r="V55" s="10">
        <f>COUNTIF($H$2:$H$819,"栁田昌夫")</f>
        <v>0</v>
      </c>
    </row>
    <row r="56" spans="1:22" ht="18" customHeight="1">
      <c r="A56" s="4">
        <v>55</v>
      </c>
      <c r="B56" s="37">
        <v>36264</v>
      </c>
      <c r="C56" s="34" t="s">
        <v>146</v>
      </c>
      <c r="D56" s="34" t="s">
        <v>238</v>
      </c>
      <c r="E56" s="34" t="s">
        <v>179</v>
      </c>
      <c r="F56" s="34" t="s">
        <v>131</v>
      </c>
      <c r="G56" s="21"/>
      <c r="H56" s="21"/>
      <c r="I56" s="21" t="s">
        <v>8</v>
      </c>
      <c r="J56" s="21" t="s">
        <v>26</v>
      </c>
      <c r="L56" s="4">
        <v>22</v>
      </c>
      <c r="M56" s="21" t="s">
        <v>248</v>
      </c>
      <c r="N56" s="10">
        <f>COUNTIF($C$2:$H$819,"桃井進")</f>
        <v>43</v>
      </c>
      <c r="O56" s="10">
        <f t="shared" si="2"/>
        <v>43</v>
      </c>
      <c r="P56" s="24"/>
      <c r="Q56" s="10">
        <f>COUNTIF($C$2:$C$819,"桃井進")</f>
        <v>11</v>
      </c>
      <c r="R56" s="10">
        <f>COUNTIF($D$2:$D$819,"桃井進")</f>
        <v>8</v>
      </c>
      <c r="S56" s="10">
        <f>COUNTIF($E$2:$E$819,"桃井進")</f>
        <v>13</v>
      </c>
      <c r="T56" s="10">
        <f>COUNTIF($F$2:$F$819,"桃井進")</f>
        <v>11</v>
      </c>
      <c r="U56" s="10">
        <f>COUNTIF($G$2:$G$819,"桃井進")</f>
        <v>0</v>
      </c>
      <c r="V56" s="10">
        <f>COUNTIF($H$2:$H$819,"桃井進")</f>
        <v>0</v>
      </c>
    </row>
    <row r="57" spans="1:22" ht="18" customHeight="1">
      <c r="A57" s="4">
        <v>56</v>
      </c>
      <c r="B57" s="37">
        <v>36265</v>
      </c>
      <c r="C57" s="34" t="s">
        <v>211</v>
      </c>
      <c r="D57" s="34" t="s">
        <v>179</v>
      </c>
      <c r="E57" s="34" t="s">
        <v>29</v>
      </c>
      <c r="F57" s="34" t="s">
        <v>12</v>
      </c>
      <c r="G57" s="21"/>
      <c r="H57" s="21"/>
      <c r="I57" s="21" t="s">
        <v>8</v>
      </c>
      <c r="J57" s="21" t="s">
        <v>26</v>
      </c>
      <c r="L57" s="45">
        <v>23</v>
      </c>
      <c r="M57" s="34" t="s">
        <v>204</v>
      </c>
      <c r="N57" s="10">
        <f>COUNTIF($C$2:$H$819,"山﨑夏生")</f>
        <v>23</v>
      </c>
      <c r="O57" s="10">
        <f t="shared" si="2"/>
        <v>23</v>
      </c>
      <c r="P57" s="24"/>
      <c r="Q57" s="10">
        <f>COUNTIF($C$2:$C$819,"山﨑夏生")</f>
        <v>9</v>
      </c>
      <c r="R57" s="10">
        <f>COUNTIF($D$2:$D$819,"山﨑夏生")</f>
        <v>2</v>
      </c>
      <c r="S57" s="10">
        <f>COUNTIF($E$2:$E$819,"山﨑夏生")</f>
        <v>7</v>
      </c>
      <c r="T57" s="10">
        <f>COUNTIF($F$2:$F$819,"山﨑夏生")</f>
        <v>5</v>
      </c>
      <c r="U57" s="10">
        <f>COUNTIF($G$2:$G$819,"山﨑夏生")</f>
        <v>0</v>
      </c>
      <c r="V57" s="10">
        <f>COUNTIF($H$2:$H$819,"山﨑夏生")</f>
        <v>0</v>
      </c>
    </row>
    <row r="58" spans="1:22" ht="18" customHeight="1">
      <c r="A58" s="4">
        <v>57</v>
      </c>
      <c r="B58" s="37">
        <v>36265</v>
      </c>
      <c r="C58" s="34" t="s">
        <v>175</v>
      </c>
      <c r="D58" s="34" t="s">
        <v>72</v>
      </c>
      <c r="E58" s="34" t="s">
        <v>35</v>
      </c>
      <c r="F58" s="34" t="s">
        <v>144</v>
      </c>
      <c r="G58" s="21"/>
      <c r="H58" s="21"/>
      <c r="I58" s="21" t="s">
        <v>37</v>
      </c>
      <c r="J58" s="21" t="s">
        <v>19</v>
      </c>
      <c r="L58" s="4">
        <v>24</v>
      </c>
      <c r="M58" s="36" t="s">
        <v>91</v>
      </c>
      <c r="N58" s="10">
        <f>COUNTIF($C$2:$H$819,"飯塚富司")</f>
        <v>22</v>
      </c>
      <c r="O58" s="10">
        <f t="shared" si="2"/>
        <v>22</v>
      </c>
      <c r="P58" s="24"/>
      <c r="Q58" s="10">
        <f>COUNTIF($C$2:$C$819,"飯塚富司")</f>
        <v>7</v>
      </c>
      <c r="R58" s="10">
        <f>COUNTIF($D$2:$D$819,"飯塚富司")</f>
        <v>5</v>
      </c>
      <c r="S58" s="10">
        <f>COUNTIF($E$2:$E$819,"飯塚富司")</f>
        <v>3</v>
      </c>
      <c r="T58" s="10">
        <f>COUNTIF($F$2:$F$819,"飯塚富司")</f>
        <v>7</v>
      </c>
      <c r="U58" s="10">
        <f>COUNTIF($G$2:$G$819,"飯塚富司")</f>
        <v>0</v>
      </c>
      <c r="V58" s="10">
        <f>COUNTIF($H$2:$H$819,"飯塚富司")</f>
        <v>0</v>
      </c>
    </row>
    <row r="59" spans="1:22" ht="18" customHeight="1">
      <c r="A59" s="4">
        <v>58</v>
      </c>
      <c r="B59" s="37">
        <v>36265</v>
      </c>
      <c r="C59" s="34" t="s">
        <v>210</v>
      </c>
      <c r="D59" s="34" t="s">
        <v>46</v>
      </c>
      <c r="E59" s="34" t="s">
        <v>4</v>
      </c>
      <c r="F59" s="34" t="s">
        <v>163</v>
      </c>
      <c r="G59" s="21"/>
      <c r="H59" s="21"/>
      <c r="I59" s="21" t="s">
        <v>20</v>
      </c>
      <c r="J59" s="21" t="s">
        <v>14</v>
      </c>
      <c r="L59" s="45">
        <v>25</v>
      </c>
      <c r="M59" s="21" t="s">
        <v>222</v>
      </c>
      <c r="N59" s="10">
        <f>COUNTIF($C$2:$H$819,"金子栄")</f>
        <v>3</v>
      </c>
      <c r="O59" s="10">
        <f t="shared" si="2"/>
        <v>3</v>
      </c>
      <c r="P59" s="24"/>
      <c r="Q59" s="10">
        <f>COUNTIF($C$2:$C$819,"金子栄")</f>
        <v>0</v>
      </c>
      <c r="R59" s="10">
        <f>COUNTIF($D$2:$D$819,"金子栄")</f>
        <v>0</v>
      </c>
      <c r="S59" s="10">
        <f>COUNTIF($E$2:$E$819,"金子栄")</f>
        <v>2</v>
      </c>
      <c r="T59" s="10">
        <f>COUNTIF($F$2:$F$819,"金子栄")</f>
        <v>1</v>
      </c>
      <c r="U59" s="10">
        <f>COUNTIF($G$2:$G$819,"金子栄")</f>
        <v>0</v>
      </c>
      <c r="V59" s="10">
        <f>COUNTIF($H$2:$H$819,"金子栄")</f>
        <v>0</v>
      </c>
    </row>
    <row r="60" spans="1:22" ht="18" customHeight="1">
      <c r="A60" s="4">
        <v>59</v>
      </c>
      <c r="B60" s="37">
        <v>36265</v>
      </c>
      <c r="C60" s="34" t="s">
        <v>180</v>
      </c>
      <c r="D60" s="34" t="s">
        <v>49</v>
      </c>
      <c r="E60" s="34" t="s">
        <v>168</v>
      </c>
      <c r="F60" s="34" t="s">
        <v>16</v>
      </c>
      <c r="G60" s="21"/>
      <c r="H60" s="21"/>
      <c r="I60" s="21" t="s">
        <v>38</v>
      </c>
      <c r="J60" s="21" t="s">
        <v>13</v>
      </c>
      <c r="L60" s="4">
        <v>26</v>
      </c>
      <c r="M60" s="21" t="s">
        <v>240</v>
      </c>
      <c r="N60" s="10">
        <f>COUNTIF($C$2:$H$819,"古堅正一")</f>
        <v>3</v>
      </c>
      <c r="O60" s="10">
        <f t="shared" si="2"/>
        <v>3</v>
      </c>
      <c r="P60" s="24"/>
      <c r="Q60" s="10">
        <f>COUNTIF($C$2:$C$819,"古堅正一")</f>
        <v>0</v>
      </c>
      <c r="R60" s="10">
        <f>COUNTIF($D$2:$D$819,"古堅正一")</f>
        <v>1</v>
      </c>
      <c r="S60" s="10">
        <f>COUNTIF($E$2:$E$819,"古堅正一")</f>
        <v>1</v>
      </c>
      <c r="T60" s="10">
        <f>COUNTIF($F$2:$F$819,"古堅正一")</f>
        <v>1</v>
      </c>
      <c r="U60" s="10">
        <f>COUNTIF($G$2:$G$819,"古堅正一")</f>
        <v>0</v>
      </c>
      <c r="V60" s="10">
        <f>COUNTIF($H$2:$H$819,"古堅正一")</f>
        <v>0</v>
      </c>
    </row>
    <row r="61" spans="1:22" ht="18" customHeight="1">
      <c r="A61" s="4">
        <v>60</v>
      </c>
      <c r="B61" s="37">
        <v>36265</v>
      </c>
      <c r="C61" s="34" t="s">
        <v>214</v>
      </c>
      <c r="D61" s="34" t="s">
        <v>153</v>
      </c>
      <c r="E61" s="34" t="s">
        <v>47</v>
      </c>
      <c r="F61" s="34" t="s">
        <v>182</v>
      </c>
      <c r="G61" s="21"/>
      <c r="H61" s="21"/>
      <c r="I61" s="21" t="s">
        <v>228</v>
      </c>
      <c r="J61" s="21" t="s">
        <v>31</v>
      </c>
      <c r="L61" s="45">
        <v>27</v>
      </c>
      <c r="M61" s="36" t="s">
        <v>94</v>
      </c>
      <c r="N61" s="10">
        <f>COUNTIF($C$2:$H$819,"秋村謙宏")</f>
        <v>2</v>
      </c>
      <c r="O61" s="10">
        <f t="shared" si="2"/>
        <v>2</v>
      </c>
      <c r="P61" s="24"/>
      <c r="Q61" s="10">
        <f>COUNTIF($C$2:$C$819,"秋村謙宏")</f>
        <v>0</v>
      </c>
      <c r="R61" s="10">
        <f>COUNTIF($D$2:$D$819,"秋村謙宏")</f>
        <v>0</v>
      </c>
      <c r="S61" s="10">
        <f>COUNTIF($E$2:$E$819,"秋村謙宏")</f>
        <v>1</v>
      </c>
      <c r="T61" s="10">
        <f>COUNTIF($F$2:$F$819,"秋村謙宏")</f>
        <v>1</v>
      </c>
      <c r="U61" s="10">
        <f>COUNTIF($G$2:$G$819,"秋村謙宏")</f>
        <v>0</v>
      </c>
      <c r="V61" s="10">
        <f>COUNTIF($H$2:$H$819,"秋村謙宏")</f>
        <v>0</v>
      </c>
    </row>
    <row r="62" spans="1:22" ht="18" customHeight="1">
      <c r="A62" s="4">
        <v>61</v>
      </c>
      <c r="B62" s="37">
        <v>36266</v>
      </c>
      <c r="C62" s="34" t="s">
        <v>148</v>
      </c>
      <c r="D62" s="34" t="s">
        <v>29</v>
      </c>
      <c r="E62" s="34" t="s">
        <v>188</v>
      </c>
      <c r="F62" s="34" t="s">
        <v>213</v>
      </c>
      <c r="G62" s="21"/>
      <c r="H62" s="21"/>
      <c r="I62" s="21" t="s">
        <v>32</v>
      </c>
      <c r="J62" s="21" t="s">
        <v>31</v>
      </c>
      <c r="L62" s="4">
        <v>28</v>
      </c>
      <c r="M62" s="34" t="s">
        <v>136</v>
      </c>
      <c r="N62" s="10">
        <f>COUNTIF($C$2:$H$819,"杉本大成")</f>
        <v>1</v>
      </c>
      <c r="O62" s="10">
        <f t="shared" si="2"/>
        <v>1</v>
      </c>
      <c r="P62" s="24"/>
      <c r="Q62" s="10">
        <f>COUNTIF($C$2:$C$819,"杉本大成")</f>
        <v>0</v>
      </c>
      <c r="R62" s="10">
        <f>COUNTIF($D$2:$D$819,"杉本大成")</f>
        <v>0</v>
      </c>
      <c r="S62" s="10">
        <f>COUNTIF($E$2:$E$819,"杉本大成")</f>
        <v>0</v>
      </c>
      <c r="T62" s="10">
        <f>COUNTIF($F$2:$F$819,"杉本大成")</f>
        <v>1</v>
      </c>
      <c r="U62" s="10">
        <f>COUNTIF($G$2:$G$819,"杉本大成")</f>
        <v>0</v>
      </c>
      <c r="V62" s="10">
        <f>COUNTIF($H$2:$H$819,"杉本大成")</f>
        <v>0</v>
      </c>
    </row>
    <row r="63" spans="1:22" ht="18" customHeight="1">
      <c r="A63" s="4">
        <v>62</v>
      </c>
      <c r="B63" s="37">
        <v>36266</v>
      </c>
      <c r="C63" s="34" t="s">
        <v>23</v>
      </c>
      <c r="D63" s="34" t="s">
        <v>142</v>
      </c>
      <c r="E63" s="34" t="s">
        <v>185</v>
      </c>
      <c r="F63" s="34" t="s">
        <v>161</v>
      </c>
      <c r="G63" s="21"/>
      <c r="H63" s="21"/>
      <c r="I63" s="21" t="s">
        <v>26</v>
      </c>
      <c r="J63" s="21" t="s">
        <v>228</v>
      </c>
      <c r="L63" s="45">
        <v>29</v>
      </c>
      <c r="M63" s="36" t="s">
        <v>92</v>
      </c>
      <c r="N63" s="10">
        <f>COUNTIF($C$2:$H$819,"白井一行")</f>
        <v>0</v>
      </c>
      <c r="O63" s="10">
        <f t="shared" si="2"/>
        <v>0</v>
      </c>
      <c r="P63" s="24"/>
      <c r="Q63" s="10">
        <f>COUNTIF($C$2:$C$819,"白井一行")</f>
        <v>0</v>
      </c>
      <c r="R63" s="10">
        <f>COUNTIF($D$2:$D$819,"白井一行")</f>
        <v>0</v>
      </c>
      <c r="S63" s="10">
        <f>COUNTIF($E$2:$E$819,"白井一行")</f>
        <v>0</v>
      </c>
      <c r="T63" s="10">
        <f>COUNTIF($F$2:$F$819,"白井一行")</f>
        <v>0</v>
      </c>
      <c r="U63" s="10">
        <f>COUNTIF($G$2:$G$819,"白井一行")</f>
        <v>0</v>
      </c>
      <c r="V63" s="10">
        <f>COUNTIF($H$2:$H$819,"白井一行")</f>
        <v>0</v>
      </c>
    </row>
    <row r="64" spans="1:22" ht="18" customHeight="1">
      <c r="A64" s="4">
        <v>63</v>
      </c>
      <c r="B64" s="37">
        <v>36266</v>
      </c>
      <c r="C64" s="34" t="s">
        <v>183</v>
      </c>
      <c r="D64" s="34" t="s">
        <v>47</v>
      </c>
      <c r="E64" s="34" t="s">
        <v>182</v>
      </c>
      <c r="F64" s="34" t="s">
        <v>173</v>
      </c>
      <c r="G64" s="21"/>
      <c r="H64" s="21"/>
      <c r="I64" s="21" t="s">
        <v>227</v>
      </c>
      <c r="J64" s="21" t="s">
        <v>8</v>
      </c>
      <c r="L64" s="4">
        <v>30</v>
      </c>
      <c r="M64" s="21" t="s">
        <v>226</v>
      </c>
      <c r="N64" s="10">
        <f>COUNTIF($C$2:$H$819,"岡田寛")</f>
        <v>0</v>
      </c>
      <c r="O64" s="10">
        <f t="shared" si="2"/>
        <v>0</v>
      </c>
      <c r="P64" s="10"/>
      <c r="Q64" s="10">
        <f>COUNTIF($C$2:$C$819,"岡田寛")</f>
        <v>0</v>
      </c>
      <c r="R64" s="10">
        <f>COUNTIF($D$2:$D$819,"岡田寛")</f>
        <v>0</v>
      </c>
      <c r="S64" s="10">
        <f>COUNTIF($E$2:$E$819,"岡田寛")</f>
        <v>0</v>
      </c>
      <c r="T64" s="10">
        <f>COUNTIF($F$2:$F$819,"岡田寛")</f>
        <v>0</v>
      </c>
      <c r="U64" s="10">
        <f>COUNTIF($G$2:$G$819,"岡田寛")</f>
        <v>0</v>
      </c>
      <c r="V64" s="10">
        <f>COUNTIF($H$2:$H$819,"岡田寛")</f>
        <v>0</v>
      </c>
    </row>
    <row r="65" spans="1:22" ht="18" customHeight="1">
      <c r="A65" s="4">
        <v>64</v>
      </c>
      <c r="B65" s="37">
        <v>36266</v>
      </c>
      <c r="C65" s="34" t="s">
        <v>163</v>
      </c>
      <c r="D65" s="34" t="s">
        <v>35</v>
      </c>
      <c r="E65" s="34" t="s">
        <v>22</v>
      </c>
      <c r="F65" s="34" t="s">
        <v>168</v>
      </c>
      <c r="G65" s="21"/>
      <c r="H65" s="21"/>
      <c r="I65" s="21" t="s">
        <v>37</v>
      </c>
      <c r="J65" s="21" t="s">
        <v>20</v>
      </c>
      <c r="L65" s="48"/>
      <c r="M65" s="21" t="s">
        <v>127</v>
      </c>
      <c r="N65" s="10"/>
      <c r="O65" s="10"/>
      <c r="P65" s="10"/>
      <c r="Q65" s="10">
        <f t="shared" ref="Q65:V65" si="3">SUM(Q36:Q64)</f>
        <v>409</v>
      </c>
      <c r="R65" s="10">
        <f t="shared" si="3"/>
        <v>409</v>
      </c>
      <c r="S65" s="10">
        <f t="shared" si="3"/>
        <v>409</v>
      </c>
      <c r="T65" s="10">
        <f t="shared" si="3"/>
        <v>409</v>
      </c>
      <c r="U65" s="10">
        <f t="shared" si="3"/>
        <v>4</v>
      </c>
      <c r="V65" s="10">
        <f t="shared" si="3"/>
        <v>4</v>
      </c>
    </row>
    <row r="66" spans="1:22" ht="18" customHeight="1">
      <c r="A66" s="4">
        <v>65</v>
      </c>
      <c r="B66" s="37">
        <v>36266</v>
      </c>
      <c r="C66" s="34" t="s">
        <v>16</v>
      </c>
      <c r="D66" s="34" t="s">
        <v>166</v>
      </c>
      <c r="E66" s="36" t="s">
        <v>46</v>
      </c>
      <c r="F66" s="34" t="s">
        <v>4</v>
      </c>
      <c r="G66" s="21"/>
      <c r="H66" s="21"/>
      <c r="I66" s="21" t="s">
        <v>14</v>
      </c>
      <c r="J66" s="21" t="s">
        <v>38</v>
      </c>
      <c r="L66" s="4"/>
      <c r="M66" s="21" t="s">
        <v>346</v>
      </c>
      <c r="N66" s="10"/>
      <c r="O66" s="10"/>
      <c r="P66" s="10"/>
      <c r="Q66" s="10">
        <f t="shared" ref="Q66:V66" si="4">Q32+Q65</f>
        <v>818</v>
      </c>
      <c r="R66" s="10">
        <f t="shared" si="4"/>
        <v>818</v>
      </c>
      <c r="S66" s="10">
        <f t="shared" si="4"/>
        <v>818</v>
      </c>
      <c r="T66" s="10">
        <f t="shared" si="4"/>
        <v>818</v>
      </c>
      <c r="U66" s="10">
        <f t="shared" si="4"/>
        <v>8</v>
      </c>
      <c r="V66" s="10">
        <f t="shared" si="4"/>
        <v>8</v>
      </c>
    </row>
    <row r="67" spans="1:22" ht="18" customHeight="1">
      <c r="A67" s="4">
        <v>66</v>
      </c>
      <c r="B67" s="37">
        <v>36267</v>
      </c>
      <c r="C67" s="34" t="s">
        <v>182</v>
      </c>
      <c r="D67" s="34" t="s">
        <v>173</v>
      </c>
      <c r="E67" s="34" t="s">
        <v>153</v>
      </c>
      <c r="F67" s="34" t="s">
        <v>183</v>
      </c>
      <c r="G67" s="21"/>
      <c r="H67" s="21"/>
      <c r="I67" s="21" t="s">
        <v>227</v>
      </c>
      <c r="J67" s="21" t="s">
        <v>8</v>
      </c>
    </row>
    <row r="68" spans="1:22" ht="18" customHeight="1">
      <c r="A68" s="4">
        <v>67</v>
      </c>
      <c r="B68" s="37">
        <v>36267</v>
      </c>
      <c r="C68" s="34" t="s">
        <v>4</v>
      </c>
      <c r="D68" s="34" t="s">
        <v>180</v>
      </c>
      <c r="E68" s="34" t="s">
        <v>166</v>
      </c>
      <c r="F68" s="34" t="s">
        <v>46</v>
      </c>
      <c r="G68" s="21"/>
      <c r="H68" s="21"/>
      <c r="I68" s="21" t="s">
        <v>14</v>
      </c>
      <c r="J68" s="21" t="s">
        <v>38</v>
      </c>
    </row>
    <row r="69" spans="1:22" ht="18" customHeight="1">
      <c r="A69" s="4">
        <v>68</v>
      </c>
      <c r="B69" s="37">
        <v>36267</v>
      </c>
      <c r="C69" s="34" t="s">
        <v>179</v>
      </c>
      <c r="D69" s="34" t="s">
        <v>186</v>
      </c>
      <c r="E69" s="34" t="s">
        <v>131</v>
      </c>
      <c r="F69" s="34" t="s">
        <v>188</v>
      </c>
      <c r="G69" s="21"/>
      <c r="H69" s="21"/>
      <c r="I69" s="21" t="s">
        <v>32</v>
      </c>
      <c r="J69" s="21" t="s">
        <v>31</v>
      </c>
      <c r="N69" s="24"/>
      <c r="O69" s="24"/>
      <c r="P69" s="24"/>
      <c r="Q69" s="24"/>
      <c r="R69" s="24"/>
      <c r="S69" s="24"/>
      <c r="T69" s="24"/>
      <c r="U69" s="24"/>
      <c r="V69" s="24"/>
    </row>
    <row r="70" spans="1:22" ht="18" customHeight="1">
      <c r="A70" s="4">
        <v>69</v>
      </c>
      <c r="B70" s="37">
        <v>36267</v>
      </c>
      <c r="C70" s="34" t="s">
        <v>168</v>
      </c>
      <c r="D70" s="34" t="s">
        <v>22</v>
      </c>
      <c r="E70" s="34" t="s">
        <v>35</v>
      </c>
      <c r="F70" s="34" t="s">
        <v>210</v>
      </c>
      <c r="G70" s="21"/>
      <c r="H70" s="21"/>
      <c r="I70" s="21" t="s">
        <v>37</v>
      </c>
      <c r="J70" s="21" t="s">
        <v>20</v>
      </c>
      <c r="N70" s="24"/>
      <c r="O70" s="24"/>
      <c r="P70" s="24"/>
      <c r="Q70" s="24"/>
      <c r="R70" s="24"/>
      <c r="S70" s="24"/>
      <c r="T70" s="24"/>
      <c r="U70" s="24"/>
      <c r="V70" s="24"/>
    </row>
    <row r="71" spans="1:22" ht="18" customHeight="1">
      <c r="A71" s="4">
        <v>70</v>
      </c>
      <c r="B71" s="37">
        <v>36267</v>
      </c>
      <c r="C71" s="34" t="s">
        <v>185</v>
      </c>
      <c r="D71" s="34" t="s">
        <v>146</v>
      </c>
      <c r="E71" s="34" t="s">
        <v>161</v>
      </c>
      <c r="F71" s="34" t="s">
        <v>214</v>
      </c>
      <c r="G71" s="21"/>
      <c r="H71" s="21"/>
      <c r="I71" s="21" t="s">
        <v>26</v>
      </c>
      <c r="J71" s="21" t="s">
        <v>228</v>
      </c>
      <c r="N71" s="24"/>
      <c r="O71" s="24"/>
      <c r="P71" s="24"/>
      <c r="Q71" s="24"/>
      <c r="R71" s="24"/>
      <c r="S71" s="24"/>
      <c r="T71" s="24"/>
      <c r="U71" s="24"/>
      <c r="V71" s="24"/>
    </row>
    <row r="72" spans="1:22" ht="18" customHeight="1">
      <c r="A72" s="4">
        <v>71</v>
      </c>
      <c r="B72" s="37">
        <v>36267</v>
      </c>
      <c r="C72" s="34" t="s">
        <v>144</v>
      </c>
      <c r="D72" s="34" t="s">
        <v>7</v>
      </c>
      <c r="E72" s="34" t="s">
        <v>72</v>
      </c>
      <c r="F72" s="34" t="s">
        <v>10</v>
      </c>
      <c r="G72" s="21"/>
      <c r="H72" s="21"/>
      <c r="I72" s="21" t="s">
        <v>19</v>
      </c>
      <c r="J72" s="21" t="s">
        <v>13</v>
      </c>
      <c r="N72" s="24"/>
      <c r="O72" s="24"/>
      <c r="P72" s="24"/>
      <c r="Q72" s="24"/>
      <c r="R72" s="24"/>
      <c r="S72" s="24"/>
      <c r="T72" s="24"/>
      <c r="U72" s="24"/>
      <c r="V72" s="24"/>
    </row>
    <row r="73" spans="1:22" ht="18" customHeight="1">
      <c r="A73" s="4">
        <v>72</v>
      </c>
      <c r="B73" s="37">
        <v>36268</v>
      </c>
      <c r="C73" s="34" t="s">
        <v>35</v>
      </c>
      <c r="D73" s="34" t="s">
        <v>163</v>
      </c>
      <c r="E73" s="34" t="s">
        <v>210</v>
      </c>
      <c r="F73" s="34" t="s">
        <v>22</v>
      </c>
      <c r="G73" s="21"/>
      <c r="H73" s="21"/>
      <c r="I73" s="21" t="s">
        <v>37</v>
      </c>
      <c r="J73" s="21" t="s">
        <v>20</v>
      </c>
      <c r="M73" s="12"/>
      <c r="N73" s="24"/>
      <c r="O73" s="24"/>
      <c r="P73" s="24"/>
      <c r="Q73" s="24"/>
      <c r="R73" s="24"/>
      <c r="S73" s="24"/>
      <c r="T73" s="24"/>
      <c r="U73" s="24"/>
      <c r="V73" s="24"/>
    </row>
    <row r="74" spans="1:22" ht="18" customHeight="1">
      <c r="A74" s="4">
        <v>73</v>
      </c>
      <c r="B74" s="37">
        <v>36268</v>
      </c>
      <c r="C74" s="34" t="s">
        <v>47</v>
      </c>
      <c r="D74" s="36" t="s">
        <v>183</v>
      </c>
      <c r="E74" s="34" t="s">
        <v>173</v>
      </c>
      <c r="F74" s="34" t="s">
        <v>153</v>
      </c>
      <c r="G74" s="21"/>
      <c r="H74" s="21"/>
      <c r="I74" s="21" t="s">
        <v>227</v>
      </c>
      <c r="J74" s="21" t="s">
        <v>8</v>
      </c>
      <c r="M74" s="12"/>
      <c r="N74" s="24"/>
      <c r="O74" s="24"/>
      <c r="P74" s="24"/>
      <c r="Q74" s="24"/>
      <c r="R74" s="24"/>
      <c r="S74" s="24"/>
      <c r="T74" s="24"/>
      <c r="U74" s="24"/>
      <c r="V74" s="24"/>
    </row>
    <row r="75" spans="1:22" ht="18" customHeight="1">
      <c r="A75" s="4">
        <v>74</v>
      </c>
      <c r="B75" s="37">
        <v>36268</v>
      </c>
      <c r="C75" s="34" t="s">
        <v>46</v>
      </c>
      <c r="D75" s="34" t="s">
        <v>16</v>
      </c>
      <c r="E75" s="34" t="s">
        <v>180</v>
      </c>
      <c r="F75" s="34" t="s">
        <v>166</v>
      </c>
      <c r="G75" s="21"/>
      <c r="H75" s="21"/>
      <c r="I75" s="21" t="s">
        <v>14</v>
      </c>
      <c r="J75" s="21" t="s">
        <v>38</v>
      </c>
      <c r="M75" s="12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36268</v>
      </c>
      <c r="C76" s="34" t="s">
        <v>131</v>
      </c>
      <c r="D76" s="34" t="s">
        <v>213</v>
      </c>
      <c r="E76" s="34" t="s">
        <v>29</v>
      </c>
      <c r="F76" s="34" t="s">
        <v>211</v>
      </c>
      <c r="G76" s="21"/>
      <c r="H76" s="21"/>
      <c r="I76" s="21" t="s">
        <v>32</v>
      </c>
      <c r="J76" s="21" t="s">
        <v>31</v>
      </c>
      <c r="M76" s="12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36270</v>
      </c>
      <c r="C77" s="36" t="s">
        <v>166</v>
      </c>
      <c r="D77" s="34" t="s">
        <v>4</v>
      </c>
      <c r="E77" s="34" t="s">
        <v>16</v>
      </c>
      <c r="F77" s="34" t="s">
        <v>180</v>
      </c>
      <c r="G77" s="21"/>
      <c r="H77" s="21"/>
      <c r="I77" s="21" t="s">
        <v>19</v>
      </c>
      <c r="J77" s="21" t="s">
        <v>37</v>
      </c>
      <c r="M77" s="12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36270</v>
      </c>
      <c r="C78" s="34" t="s">
        <v>72</v>
      </c>
      <c r="D78" s="34" t="s">
        <v>144</v>
      </c>
      <c r="E78" s="34" t="s">
        <v>175</v>
      </c>
      <c r="F78" s="34" t="s">
        <v>49</v>
      </c>
      <c r="G78" s="21"/>
      <c r="H78" s="21"/>
      <c r="I78" s="21" t="s">
        <v>14</v>
      </c>
      <c r="J78" s="21" t="s">
        <v>20</v>
      </c>
      <c r="M78" s="12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36270</v>
      </c>
      <c r="C79" s="34" t="s">
        <v>178</v>
      </c>
      <c r="D79" s="34" t="s">
        <v>179</v>
      </c>
      <c r="E79" s="34" t="s">
        <v>161</v>
      </c>
      <c r="F79" s="34" t="s">
        <v>188</v>
      </c>
      <c r="G79" s="21"/>
      <c r="H79" s="21"/>
      <c r="I79" s="21" t="s">
        <v>31</v>
      </c>
      <c r="J79" s="21" t="s">
        <v>26</v>
      </c>
      <c r="M79" s="12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36270</v>
      </c>
      <c r="C80" s="34" t="s">
        <v>238</v>
      </c>
      <c r="D80" s="34" t="s">
        <v>148</v>
      </c>
      <c r="E80" s="34" t="s">
        <v>213</v>
      </c>
      <c r="F80" s="34" t="s">
        <v>29</v>
      </c>
      <c r="G80" s="21"/>
      <c r="H80" s="21"/>
      <c r="I80" s="21" t="s">
        <v>8</v>
      </c>
      <c r="J80" s="21" t="s">
        <v>32</v>
      </c>
      <c r="M80" s="12"/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36270</v>
      </c>
      <c r="C81" s="34" t="s">
        <v>22</v>
      </c>
      <c r="D81" s="34" t="s">
        <v>168</v>
      </c>
      <c r="E81" s="34" t="s">
        <v>163</v>
      </c>
      <c r="F81" s="34" t="s">
        <v>210</v>
      </c>
      <c r="G81" s="21"/>
      <c r="H81" s="21"/>
      <c r="I81" s="21" t="s">
        <v>13</v>
      </c>
      <c r="J81" s="21" t="s">
        <v>38</v>
      </c>
      <c r="M81" s="12"/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36270</v>
      </c>
      <c r="C82" s="34" t="s">
        <v>146</v>
      </c>
      <c r="D82" s="34" t="s">
        <v>23</v>
      </c>
      <c r="E82" s="34" t="s">
        <v>153</v>
      </c>
      <c r="F82" s="34" t="s">
        <v>185</v>
      </c>
      <c r="G82" s="21"/>
      <c r="H82" s="21"/>
      <c r="I82" s="21" t="s">
        <v>228</v>
      </c>
      <c r="J82" s="21" t="s">
        <v>227</v>
      </c>
      <c r="M82" s="12"/>
      <c r="N82" s="24"/>
      <c r="O82" s="24"/>
      <c r="P82" s="24"/>
      <c r="Q82" s="24"/>
      <c r="R82" s="24"/>
      <c r="S82" s="24"/>
      <c r="T82" s="24"/>
      <c r="U82" s="24"/>
      <c r="V82" s="24"/>
    </row>
    <row r="83" spans="1:22" ht="18" customHeight="1">
      <c r="A83" s="4">
        <v>82</v>
      </c>
      <c r="B83" s="37">
        <v>36271</v>
      </c>
      <c r="C83" s="34" t="s">
        <v>153</v>
      </c>
      <c r="D83" s="34" t="s">
        <v>185</v>
      </c>
      <c r="E83" s="34" t="s">
        <v>183</v>
      </c>
      <c r="F83" s="34" t="s">
        <v>23</v>
      </c>
      <c r="G83" s="21"/>
      <c r="H83" s="21"/>
      <c r="I83" s="21" t="s">
        <v>228</v>
      </c>
      <c r="J83" s="21" t="s">
        <v>227</v>
      </c>
      <c r="M83" s="12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36271</v>
      </c>
      <c r="C84" s="34" t="s">
        <v>49</v>
      </c>
      <c r="D84" s="34" t="s">
        <v>35</v>
      </c>
      <c r="E84" s="34" t="s">
        <v>144</v>
      </c>
      <c r="F84" s="34" t="s">
        <v>175</v>
      </c>
      <c r="G84" s="21"/>
      <c r="H84" s="21"/>
      <c r="I84" s="21" t="s">
        <v>14</v>
      </c>
      <c r="J84" s="21" t="s">
        <v>20</v>
      </c>
      <c r="M84" s="12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18" customHeight="1">
      <c r="A85" s="4">
        <v>84</v>
      </c>
      <c r="B85" s="37">
        <v>36271</v>
      </c>
      <c r="C85" s="34" t="s">
        <v>29</v>
      </c>
      <c r="D85" s="34" t="s">
        <v>131</v>
      </c>
      <c r="E85" s="34" t="s">
        <v>211</v>
      </c>
      <c r="F85" s="34" t="s">
        <v>213</v>
      </c>
      <c r="G85" s="21"/>
      <c r="H85" s="21"/>
      <c r="I85" s="21" t="s">
        <v>8</v>
      </c>
      <c r="J85" s="21" t="s">
        <v>32</v>
      </c>
      <c r="M85" s="12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18" customHeight="1">
      <c r="A86" s="4">
        <v>85</v>
      </c>
      <c r="B86" s="37">
        <v>36271</v>
      </c>
      <c r="C86" s="34" t="s">
        <v>210</v>
      </c>
      <c r="D86" s="34" t="s">
        <v>10</v>
      </c>
      <c r="E86" s="34" t="s">
        <v>168</v>
      </c>
      <c r="F86" s="34" t="s">
        <v>163</v>
      </c>
      <c r="G86" s="21"/>
      <c r="H86" s="21"/>
      <c r="I86" s="21" t="s">
        <v>13</v>
      </c>
      <c r="J86" s="21" t="s">
        <v>38</v>
      </c>
      <c r="M86" s="12"/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36271</v>
      </c>
      <c r="C87" s="34" t="s">
        <v>180</v>
      </c>
      <c r="D87" s="34" t="s">
        <v>46</v>
      </c>
      <c r="E87" s="34" t="s">
        <v>4</v>
      </c>
      <c r="F87" s="34" t="s">
        <v>16</v>
      </c>
      <c r="G87" s="21"/>
      <c r="H87" s="21"/>
      <c r="I87" s="21" t="s">
        <v>19</v>
      </c>
      <c r="J87" s="21" t="s">
        <v>37</v>
      </c>
      <c r="M87" s="12"/>
      <c r="N87" s="24"/>
      <c r="O87" s="24"/>
      <c r="P87" s="24"/>
      <c r="Q87" s="24"/>
      <c r="R87" s="24"/>
      <c r="S87" s="24"/>
      <c r="T87" s="24"/>
      <c r="U87" s="24"/>
      <c r="V87" s="24"/>
    </row>
    <row r="88" spans="1:22" ht="18" customHeight="1">
      <c r="A88" s="4">
        <v>87</v>
      </c>
      <c r="B88" s="37">
        <v>36271</v>
      </c>
      <c r="C88" s="34" t="s">
        <v>188</v>
      </c>
      <c r="D88" s="34" t="s">
        <v>161</v>
      </c>
      <c r="E88" s="34" t="s">
        <v>186</v>
      </c>
      <c r="F88" s="34" t="s">
        <v>179</v>
      </c>
      <c r="G88" s="21"/>
      <c r="H88" s="21"/>
      <c r="I88" s="21" t="s">
        <v>31</v>
      </c>
      <c r="J88" s="21" t="s">
        <v>26</v>
      </c>
      <c r="N88" s="24"/>
      <c r="O88" s="24"/>
      <c r="P88" s="24"/>
      <c r="Q88" s="24"/>
      <c r="R88" s="24"/>
      <c r="S88" s="24"/>
      <c r="T88" s="24"/>
      <c r="U88" s="24"/>
      <c r="V88" s="24"/>
    </row>
    <row r="89" spans="1:22" ht="18" customHeight="1">
      <c r="A89" s="4">
        <v>88</v>
      </c>
      <c r="B89" s="37">
        <v>36272</v>
      </c>
      <c r="C89" s="34" t="s">
        <v>213</v>
      </c>
      <c r="D89" s="34" t="s">
        <v>238</v>
      </c>
      <c r="E89" s="34" t="s">
        <v>131</v>
      </c>
      <c r="F89" s="34" t="s">
        <v>211</v>
      </c>
      <c r="G89" s="21"/>
      <c r="H89" s="21"/>
      <c r="I89" s="21" t="s">
        <v>8</v>
      </c>
      <c r="J89" s="21" t="s">
        <v>32</v>
      </c>
      <c r="M89" s="12"/>
      <c r="N89" s="24"/>
      <c r="O89" s="24"/>
      <c r="P89" s="24"/>
      <c r="Q89" s="24"/>
      <c r="R89" s="24"/>
      <c r="S89" s="24"/>
      <c r="T89" s="24"/>
      <c r="U89" s="24"/>
      <c r="V89" s="24"/>
    </row>
    <row r="90" spans="1:22" ht="18" customHeight="1">
      <c r="A90" s="4">
        <v>89</v>
      </c>
      <c r="B90" s="37">
        <v>36272</v>
      </c>
      <c r="C90" s="34" t="s">
        <v>175</v>
      </c>
      <c r="D90" s="34" t="s">
        <v>72</v>
      </c>
      <c r="E90" s="34" t="s">
        <v>35</v>
      </c>
      <c r="F90" s="34" t="s">
        <v>144</v>
      </c>
      <c r="G90" s="21"/>
      <c r="H90" s="21"/>
      <c r="I90" s="21" t="s">
        <v>14</v>
      </c>
      <c r="J90" s="21" t="s">
        <v>20</v>
      </c>
      <c r="M90" s="12"/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36272</v>
      </c>
      <c r="C91" s="34" t="s">
        <v>186</v>
      </c>
      <c r="D91" s="34" t="s">
        <v>178</v>
      </c>
      <c r="E91" s="34" t="s">
        <v>179</v>
      </c>
      <c r="F91" s="34" t="s">
        <v>161</v>
      </c>
      <c r="G91" s="21"/>
      <c r="H91" s="21"/>
      <c r="I91" s="21" t="s">
        <v>31</v>
      </c>
      <c r="J91" s="21" t="s">
        <v>26</v>
      </c>
      <c r="M91" s="12"/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36272</v>
      </c>
      <c r="C92" s="34" t="s">
        <v>23</v>
      </c>
      <c r="D92" s="34" t="s">
        <v>183</v>
      </c>
      <c r="E92" s="34" t="s">
        <v>185</v>
      </c>
      <c r="F92" s="34" t="s">
        <v>146</v>
      </c>
      <c r="G92" s="21"/>
      <c r="H92" s="21"/>
      <c r="I92" s="21" t="s">
        <v>228</v>
      </c>
      <c r="J92" s="21" t="s">
        <v>227</v>
      </c>
      <c r="M92" s="12"/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36273</v>
      </c>
      <c r="C93" s="34" t="s">
        <v>161</v>
      </c>
      <c r="D93" s="34" t="s">
        <v>179</v>
      </c>
      <c r="E93" s="34" t="s">
        <v>238</v>
      </c>
      <c r="F93" s="34" t="s">
        <v>148</v>
      </c>
      <c r="G93" s="21"/>
      <c r="H93" s="21"/>
      <c r="I93" s="21" t="s">
        <v>32</v>
      </c>
      <c r="J93" s="21" t="s">
        <v>26</v>
      </c>
      <c r="M93" s="12"/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36273</v>
      </c>
      <c r="C94" s="34" t="s">
        <v>173</v>
      </c>
      <c r="D94" s="34" t="s">
        <v>182</v>
      </c>
      <c r="E94" s="34" t="s">
        <v>142</v>
      </c>
      <c r="F94" s="34" t="s">
        <v>214</v>
      </c>
      <c r="G94" s="21"/>
      <c r="H94" s="21"/>
      <c r="I94" s="21" t="s">
        <v>227</v>
      </c>
      <c r="J94" s="21" t="s">
        <v>31</v>
      </c>
      <c r="M94" s="12"/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36273</v>
      </c>
      <c r="C95" s="34" t="s">
        <v>144</v>
      </c>
      <c r="D95" s="34" t="s">
        <v>10</v>
      </c>
      <c r="E95" s="36" t="s">
        <v>72</v>
      </c>
      <c r="F95" s="34" t="s">
        <v>4</v>
      </c>
      <c r="G95" s="21"/>
      <c r="H95" s="21"/>
      <c r="I95" s="21" t="s">
        <v>37</v>
      </c>
      <c r="J95" s="21" t="s">
        <v>13</v>
      </c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36273</v>
      </c>
      <c r="C96" s="34" t="s">
        <v>163</v>
      </c>
      <c r="D96" s="34" t="s">
        <v>7</v>
      </c>
      <c r="E96" s="34" t="s">
        <v>168</v>
      </c>
      <c r="F96" s="34" t="s">
        <v>35</v>
      </c>
      <c r="G96" s="21"/>
      <c r="H96" s="21"/>
      <c r="I96" s="21" t="s">
        <v>38</v>
      </c>
      <c r="J96" s="21" t="s">
        <v>14</v>
      </c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36273</v>
      </c>
      <c r="C97" s="34" t="s">
        <v>16</v>
      </c>
      <c r="D97" s="34" t="s">
        <v>166</v>
      </c>
      <c r="E97" s="34" t="s">
        <v>46</v>
      </c>
      <c r="F97" s="34" t="s">
        <v>218</v>
      </c>
      <c r="G97" s="21"/>
      <c r="H97" s="21"/>
      <c r="I97" s="21" t="s">
        <v>19</v>
      </c>
      <c r="J97" s="21" t="s">
        <v>20</v>
      </c>
    </row>
    <row r="98" spans="1:22" ht="18" customHeight="1">
      <c r="A98" s="4">
        <v>97</v>
      </c>
      <c r="B98" s="37">
        <v>36274</v>
      </c>
      <c r="C98" s="34" t="s">
        <v>148</v>
      </c>
      <c r="D98" s="34" t="s">
        <v>29</v>
      </c>
      <c r="E98" s="34" t="s">
        <v>179</v>
      </c>
      <c r="F98" s="34" t="s">
        <v>131</v>
      </c>
      <c r="G98" s="21"/>
      <c r="H98" s="21"/>
      <c r="I98" s="21" t="s">
        <v>32</v>
      </c>
      <c r="J98" s="21" t="s">
        <v>26</v>
      </c>
    </row>
    <row r="99" spans="1:22" ht="18" customHeight="1">
      <c r="A99" s="4">
        <v>98</v>
      </c>
      <c r="B99" s="37">
        <v>36274</v>
      </c>
      <c r="C99" s="34" t="s">
        <v>4</v>
      </c>
      <c r="D99" s="34" t="s">
        <v>175</v>
      </c>
      <c r="E99" s="34" t="s">
        <v>10</v>
      </c>
      <c r="F99" s="34" t="s">
        <v>72</v>
      </c>
      <c r="G99" s="21"/>
      <c r="H99" s="21"/>
      <c r="I99" s="21" t="s">
        <v>37</v>
      </c>
      <c r="J99" s="21" t="s">
        <v>13</v>
      </c>
    </row>
    <row r="100" spans="1:22" ht="18" customHeight="1">
      <c r="A100" s="4">
        <v>99</v>
      </c>
      <c r="B100" s="37">
        <v>36274</v>
      </c>
      <c r="C100" s="34" t="s">
        <v>35</v>
      </c>
      <c r="D100" s="34" t="s">
        <v>210</v>
      </c>
      <c r="E100" s="34" t="s">
        <v>7</v>
      </c>
      <c r="F100" s="34" t="s">
        <v>168</v>
      </c>
      <c r="G100" s="21"/>
      <c r="H100" s="21"/>
      <c r="I100" s="21" t="s">
        <v>38</v>
      </c>
      <c r="J100" s="21" t="s">
        <v>14</v>
      </c>
    </row>
    <row r="101" spans="1:22" ht="18" customHeight="1">
      <c r="A101" s="4">
        <v>100</v>
      </c>
      <c r="B101" s="37">
        <v>36274</v>
      </c>
      <c r="C101" s="34" t="s">
        <v>218</v>
      </c>
      <c r="D101" s="36" t="s">
        <v>180</v>
      </c>
      <c r="E101" s="34" t="s">
        <v>166</v>
      </c>
      <c r="F101" s="34" t="s">
        <v>46</v>
      </c>
      <c r="G101" s="21"/>
      <c r="H101" s="21"/>
      <c r="I101" s="21" t="s">
        <v>19</v>
      </c>
      <c r="J101" s="21" t="s">
        <v>20</v>
      </c>
    </row>
    <row r="102" spans="1:22" ht="18" customHeight="1">
      <c r="A102" s="4">
        <v>101</v>
      </c>
      <c r="B102" s="37">
        <v>36274</v>
      </c>
      <c r="C102" s="34" t="s">
        <v>214</v>
      </c>
      <c r="D102" s="34" t="s">
        <v>153</v>
      </c>
      <c r="E102" s="34" t="s">
        <v>182</v>
      </c>
      <c r="F102" s="34" t="s">
        <v>183</v>
      </c>
      <c r="G102" s="21"/>
      <c r="H102" s="21"/>
      <c r="I102" s="21" t="s">
        <v>227</v>
      </c>
      <c r="J102" s="21" t="s">
        <v>31</v>
      </c>
    </row>
    <row r="103" spans="1:22" ht="18" customHeight="1">
      <c r="A103" s="4">
        <v>102</v>
      </c>
      <c r="B103" s="37">
        <v>36275</v>
      </c>
      <c r="C103" s="34" t="s">
        <v>72</v>
      </c>
      <c r="D103" s="34" t="s">
        <v>144</v>
      </c>
      <c r="E103" s="34" t="s">
        <v>175</v>
      </c>
      <c r="F103" s="34" t="s">
        <v>10</v>
      </c>
      <c r="G103" s="21"/>
      <c r="H103" s="21"/>
      <c r="I103" s="21" t="s">
        <v>37</v>
      </c>
      <c r="J103" s="21" t="s">
        <v>13</v>
      </c>
    </row>
    <row r="104" spans="1:22" ht="18" customHeight="1">
      <c r="A104" s="4">
        <v>103</v>
      </c>
      <c r="B104" s="37">
        <v>36275</v>
      </c>
      <c r="C104" s="34" t="s">
        <v>168</v>
      </c>
      <c r="D104" s="34" t="s">
        <v>163</v>
      </c>
      <c r="E104" s="34" t="s">
        <v>210</v>
      </c>
      <c r="F104" s="34" t="s">
        <v>7</v>
      </c>
      <c r="G104" s="21"/>
      <c r="H104" s="21"/>
      <c r="I104" s="21" t="s">
        <v>38</v>
      </c>
      <c r="J104" s="21" t="s">
        <v>14</v>
      </c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36275</v>
      </c>
      <c r="C105" s="34" t="s">
        <v>46</v>
      </c>
      <c r="D105" s="34" t="s">
        <v>16</v>
      </c>
      <c r="E105" s="34" t="s">
        <v>180</v>
      </c>
      <c r="F105" s="34" t="s">
        <v>166</v>
      </c>
      <c r="G105" s="21"/>
      <c r="H105" s="21"/>
      <c r="I105" s="21" t="s">
        <v>19</v>
      </c>
      <c r="J105" s="21" t="s">
        <v>20</v>
      </c>
    </row>
    <row r="106" spans="1:22" ht="18" customHeight="1">
      <c r="A106" s="4">
        <v>105</v>
      </c>
      <c r="B106" s="37">
        <v>36275</v>
      </c>
      <c r="C106" s="34" t="s">
        <v>185</v>
      </c>
      <c r="D106" s="34" t="s">
        <v>23</v>
      </c>
      <c r="E106" s="34" t="s">
        <v>146</v>
      </c>
      <c r="F106" s="34" t="s">
        <v>142</v>
      </c>
      <c r="G106" s="21"/>
      <c r="H106" s="21"/>
      <c r="I106" s="21" t="s">
        <v>227</v>
      </c>
      <c r="J106" s="21" t="s">
        <v>31</v>
      </c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36275</v>
      </c>
      <c r="C107" s="34" t="s">
        <v>131</v>
      </c>
      <c r="D107" s="34" t="s">
        <v>238</v>
      </c>
      <c r="E107" s="34" t="s">
        <v>161</v>
      </c>
      <c r="F107" s="34" t="s">
        <v>179</v>
      </c>
      <c r="G107" s="21"/>
      <c r="H107" s="21"/>
      <c r="I107" s="21" t="s">
        <v>32</v>
      </c>
      <c r="J107" s="21" t="s">
        <v>26</v>
      </c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36277</v>
      </c>
      <c r="C108" s="34" t="s">
        <v>182</v>
      </c>
      <c r="D108" s="34" t="s">
        <v>179</v>
      </c>
      <c r="E108" s="34" t="s">
        <v>186</v>
      </c>
      <c r="F108" s="34" t="s">
        <v>238</v>
      </c>
      <c r="G108" s="21"/>
      <c r="H108" s="21"/>
      <c r="I108" s="21" t="s">
        <v>31</v>
      </c>
      <c r="J108" s="21" t="s">
        <v>228</v>
      </c>
    </row>
    <row r="109" spans="1:22" ht="18" customHeight="1">
      <c r="A109" s="4">
        <v>108</v>
      </c>
      <c r="B109" s="37">
        <v>36277</v>
      </c>
      <c r="C109" s="34" t="s">
        <v>49</v>
      </c>
      <c r="D109" s="34" t="s">
        <v>4</v>
      </c>
      <c r="E109" s="34" t="s">
        <v>144</v>
      </c>
      <c r="F109" s="34" t="s">
        <v>175</v>
      </c>
      <c r="G109" s="21"/>
      <c r="H109" s="21"/>
      <c r="I109" s="21" t="s">
        <v>20</v>
      </c>
      <c r="J109" s="21" t="s">
        <v>38</v>
      </c>
    </row>
    <row r="110" spans="1:22" ht="18" customHeight="1">
      <c r="A110" s="4">
        <v>109</v>
      </c>
      <c r="B110" s="37">
        <v>36277</v>
      </c>
      <c r="C110" s="34" t="s">
        <v>6</v>
      </c>
      <c r="D110" s="34" t="s">
        <v>35</v>
      </c>
      <c r="E110" s="34" t="s">
        <v>163</v>
      </c>
      <c r="F110" s="34" t="s">
        <v>210</v>
      </c>
      <c r="G110" s="21"/>
      <c r="H110" s="21"/>
      <c r="I110" s="21" t="s">
        <v>13</v>
      </c>
      <c r="J110" s="21" t="s">
        <v>19</v>
      </c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36277</v>
      </c>
      <c r="C111" s="34" t="s">
        <v>29</v>
      </c>
      <c r="D111" s="34" t="s">
        <v>148</v>
      </c>
      <c r="E111" s="34" t="s">
        <v>213</v>
      </c>
      <c r="F111" s="34" t="s">
        <v>188</v>
      </c>
      <c r="G111" s="21"/>
      <c r="H111" s="21"/>
      <c r="I111" s="21" t="s">
        <v>32</v>
      </c>
      <c r="J111" s="21" t="s">
        <v>8</v>
      </c>
      <c r="N111" s="24"/>
      <c r="O111" s="24"/>
      <c r="P111" s="24"/>
      <c r="Q111" s="24"/>
      <c r="R111" s="24"/>
      <c r="S111" s="24"/>
      <c r="T111" s="24"/>
      <c r="U111" s="24"/>
      <c r="V111" s="24"/>
    </row>
    <row r="112" spans="1:22" ht="18" customHeight="1">
      <c r="A112" s="4">
        <v>111</v>
      </c>
      <c r="B112" s="37">
        <v>36277</v>
      </c>
      <c r="C112" s="34" t="s">
        <v>142</v>
      </c>
      <c r="D112" s="34" t="s">
        <v>173</v>
      </c>
      <c r="E112" s="34" t="s">
        <v>153</v>
      </c>
      <c r="F112" s="34" t="s">
        <v>185</v>
      </c>
      <c r="G112" s="21"/>
      <c r="H112" s="21"/>
      <c r="I112" s="21" t="s">
        <v>26</v>
      </c>
      <c r="J112" s="21" t="s">
        <v>227</v>
      </c>
      <c r="N112" s="24"/>
      <c r="O112" s="24"/>
      <c r="P112" s="24"/>
      <c r="Q112" s="24"/>
      <c r="R112" s="24"/>
      <c r="S112" s="24"/>
      <c r="T112" s="24"/>
      <c r="U112" s="24"/>
      <c r="V112" s="24"/>
    </row>
    <row r="113" spans="1:22" ht="18" customHeight="1">
      <c r="A113" s="4">
        <v>112</v>
      </c>
      <c r="B113" s="37">
        <v>36278</v>
      </c>
      <c r="C113" s="34" t="s">
        <v>166</v>
      </c>
      <c r="D113" s="34" t="s">
        <v>244</v>
      </c>
      <c r="E113" s="34" t="s">
        <v>16</v>
      </c>
      <c r="F113" s="34" t="s">
        <v>180</v>
      </c>
      <c r="G113" s="21"/>
      <c r="H113" s="21"/>
      <c r="I113" s="21" t="s">
        <v>37</v>
      </c>
      <c r="J113" s="21" t="s">
        <v>14</v>
      </c>
      <c r="N113" s="24"/>
      <c r="O113" s="24"/>
      <c r="P113" s="24"/>
      <c r="Q113" s="24"/>
      <c r="R113" s="24"/>
      <c r="S113" s="24"/>
      <c r="T113" s="24"/>
      <c r="U113" s="24"/>
      <c r="V113" s="24"/>
    </row>
    <row r="114" spans="1:22" ht="18" customHeight="1">
      <c r="A114" s="4">
        <v>113</v>
      </c>
      <c r="B114" s="37">
        <v>36278</v>
      </c>
      <c r="C114" s="34" t="s">
        <v>175</v>
      </c>
      <c r="D114" s="34" t="s">
        <v>72</v>
      </c>
      <c r="E114" s="34" t="s">
        <v>4</v>
      </c>
      <c r="F114" s="34" t="s">
        <v>144</v>
      </c>
      <c r="G114" s="21"/>
      <c r="H114" s="21"/>
      <c r="I114" s="21" t="s">
        <v>20</v>
      </c>
      <c r="J114" s="21" t="s">
        <v>38</v>
      </c>
      <c r="N114" s="24"/>
      <c r="O114" s="24"/>
      <c r="P114" s="24"/>
      <c r="Q114" s="24"/>
      <c r="R114" s="24"/>
      <c r="S114" s="24"/>
      <c r="T114" s="24"/>
      <c r="U114" s="24"/>
      <c r="V114" s="24"/>
    </row>
    <row r="115" spans="1:22" ht="18" customHeight="1">
      <c r="A115" s="4">
        <v>114</v>
      </c>
      <c r="B115" s="37">
        <v>36278</v>
      </c>
      <c r="C115" s="34" t="s">
        <v>210</v>
      </c>
      <c r="D115" s="34" t="s">
        <v>168</v>
      </c>
      <c r="E115" s="34" t="s">
        <v>35</v>
      </c>
      <c r="F115" s="34" t="s">
        <v>163</v>
      </c>
      <c r="G115" s="21"/>
      <c r="H115" s="21"/>
      <c r="I115" s="21" t="s">
        <v>13</v>
      </c>
      <c r="J115" s="21" t="s">
        <v>19</v>
      </c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36278</v>
      </c>
      <c r="C116" s="34" t="s">
        <v>188</v>
      </c>
      <c r="D116" s="34" t="s">
        <v>178</v>
      </c>
      <c r="E116" s="34" t="s">
        <v>148</v>
      </c>
      <c r="F116" s="34" t="s">
        <v>213</v>
      </c>
      <c r="G116" s="21"/>
      <c r="H116" s="21"/>
      <c r="I116" s="21" t="s">
        <v>32</v>
      </c>
      <c r="J116" s="21" t="s">
        <v>8</v>
      </c>
      <c r="N116" s="24"/>
      <c r="O116" s="24"/>
      <c r="P116" s="24"/>
      <c r="Q116" s="24"/>
      <c r="R116" s="24"/>
      <c r="S116" s="24"/>
      <c r="T116" s="24"/>
      <c r="U116" s="24"/>
      <c r="V116" s="24"/>
    </row>
    <row r="117" spans="1:22" ht="18" customHeight="1">
      <c r="A117" s="4">
        <v>116</v>
      </c>
      <c r="B117" s="37">
        <v>36278</v>
      </c>
      <c r="C117" s="34" t="s">
        <v>183</v>
      </c>
      <c r="D117" s="34" t="s">
        <v>185</v>
      </c>
      <c r="E117" s="34" t="s">
        <v>50</v>
      </c>
      <c r="F117" s="34" t="s">
        <v>161</v>
      </c>
      <c r="G117" s="21"/>
      <c r="H117" s="21"/>
      <c r="I117" s="21" t="s">
        <v>26</v>
      </c>
      <c r="J117" s="21" t="s">
        <v>227</v>
      </c>
      <c r="N117" s="24"/>
      <c r="O117" s="24"/>
      <c r="P117" s="24"/>
      <c r="Q117" s="24"/>
      <c r="R117" s="24"/>
      <c r="S117" s="24"/>
      <c r="T117" s="24"/>
      <c r="U117" s="24"/>
      <c r="V117" s="24"/>
    </row>
    <row r="118" spans="1:22" ht="18" customHeight="1">
      <c r="A118" s="4">
        <v>117</v>
      </c>
      <c r="B118" s="37">
        <v>36278</v>
      </c>
      <c r="C118" s="34" t="s">
        <v>238</v>
      </c>
      <c r="D118" s="34" t="s">
        <v>131</v>
      </c>
      <c r="E118" s="34" t="s">
        <v>179</v>
      </c>
      <c r="F118" s="34" t="s">
        <v>186</v>
      </c>
      <c r="G118" s="21"/>
      <c r="H118" s="21"/>
      <c r="I118" s="21" t="s">
        <v>31</v>
      </c>
      <c r="J118" s="21" t="s">
        <v>228</v>
      </c>
      <c r="N118" s="24"/>
      <c r="O118" s="24"/>
      <c r="P118" s="24"/>
      <c r="Q118" s="24"/>
      <c r="R118" s="24"/>
      <c r="S118" s="24"/>
      <c r="T118" s="24"/>
      <c r="U118" s="24"/>
      <c r="V118" s="24"/>
    </row>
    <row r="119" spans="1:22" ht="18" customHeight="1">
      <c r="A119" s="4">
        <v>118</v>
      </c>
      <c r="B119" s="37">
        <v>36279</v>
      </c>
      <c r="C119" s="36" t="s">
        <v>47</v>
      </c>
      <c r="D119" s="34" t="s">
        <v>161</v>
      </c>
      <c r="E119" s="34" t="s">
        <v>146</v>
      </c>
      <c r="F119" s="34" t="s">
        <v>214</v>
      </c>
      <c r="G119" s="21"/>
      <c r="H119" s="21"/>
      <c r="I119" s="21" t="s">
        <v>26</v>
      </c>
      <c r="J119" s="21" t="s">
        <v>227</v>
      </c>
      <c r="N119" s="24"/>
      <c r="O119" s="24"/>
      <c r="P119" s="24"/>
      <c r="Q119" s="24"/>
      <c r="R119" s="24"/>
      <c r="S119" s="24"/>
      <c r="T119" s="24"/>
      <c r="U119" s="24"/>
      <c r="V119" s="24"/>
    </row>
    <row r="120" spans="1:22" ht="18" customHeight="1">
      <c r="A120" s="4">
        <v>119</v>
      </c>
      <c r="B120" s="37">
        <v>36279</v>
      </c>
      <c r="C120" s="34" t="s">
        <v>213</v>
      </c>
      <c r="D120" s="34" t="s">
        <v>29</v>
      </c>
      <c r="E120" s="34" t="s">
        <v>178</v>
      </c>
      <c r="F120" s="34" t="s">
        <v>148</v>
      </c>
      <c r="G120" s="21"/>
      <c r="H120" s="21"/>
      <c r="I120" s="21" t="s">
        <v>32</v>
      </c>
      <c r="J120" s="21" t="s">
        <v>8</v>
      </c>
      <c r="N120" s="24"/>
      <c r="O120" s="24"/>
      <c r="P120" s="24"/>
      <c r="Q120" s="24"/>
      <c r="R120" s="24"/>
      <c r="S120" s="24"/>
      <c r="T120" s="24"/>
      <c r="U120" s="24"/>
      <c r="V120" s="24"/>
    </row>
    <row r="121" spans="1:22" ht="18" customHeight="1">
      <c r="A121" s="4">
        <v>120</v>
      </c>
      <c r="B121" s="37">
        <v>36279</v>
      </c>
      <c r="C121" s="34" t="s">
        <v>186</v>
      </c>
      <c r="D121" s="34" t="s">
        <v>182</v>
      </c>
      <c r="E121" s="34" t="s">
        <v>131</v>
      </c>
      <c r="F121" s="34" t="s">
        <v>179</v>
      </c>
      <c r="G121" s="21"/>
      <c r="H121" s="21"/>
      <c r="I121" s="21" t="s">
        <v>31</v>
      </c>
      <c r="J121" s="21" t="s">
        <v>228</v>
      </c>
      <c r="N121" s="24"/>
      <c r="O121" s="24"/>
      <c r="P121" s="24"/>
      <c r="Q121" s="24"/>
      <c r="R121" s="24"/>
      <c r="S121" s="24"/>
      <c r="T121" s="24"/>
      <c r="U121" s="24"/>
      <c r="V121" s="24"/>
    </row>
    <row r="122" spans="1:22" ht="18" customHeight="1">
      <c r="A122" s="4">
        <v>121</v>
      </c>
      <c r="B122" s="37">
        <v>36279</v>
      </c>
      <c r="C122" s="34" t="s">
        <v>180</v>
      </c>
      <c r="D122" s="34" t="s">
        <v>46</v>
      </c>
      <c r="E122" s="34" t="s">
        <v>244</v>
      </c>
      <c r="F122" s="34" t="s">
        <v>16</v>
      </c>
      <c r="G122" s="21"/>
      <c r="H122" s="21"/>
      <c r="I122" s="21" t="s">
        <v>37</v>
      </c>
      <c r="J122" s="21" t="s">
        <v>14</v>
      </c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36279</v>
      </c>
      <c r="C123" s="34" t="s">
        <v>144</v>
      </c>
      <c r="D123" s="34" t="s">
        <v>49</v>
      </c>
      <c r="E123" s="34" t="s">
        <v>72</v>
      </c>
      <c r="F123" s="34" t="s">
        <v>4</v>
      </c>
      <c r="G123" s="21"/>
      <c r="H123" s="21"/>
      <c r="I123" s="21" t="s">
        <v>20</v>
      </c>
      <c r="J123" s="21" t="s">
        <v>38</v>
      </c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36279</v>
      </c>
      <c r="C124" s="34" t="s">
        <v>163</v>
      </c>
      <c r="D124" s="34" t="s">
        <v>6</v>
      </c>
      <c r="E124" s="34" t="s">
        <v>168</v>
      </c>
      <c r="F124" s="34" t="s">
        <v>35</v>
      </c>
      <c r="G124" s="21"/>
      <c r="H124" s="21"/>
      <c r="I124" s="21" t="s">
        <v>13</v>
      </c>
      <c r="J124" s="21" t="s">
        <v>19</v>
      </c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36280</v>
      </c>
      <c r="C125" s="34" t="s">
        <v>4</v>
      </c>
      <c r="D125" s="34" t="s">
        <v>175</v>
      </c>
      <c r="E125" s="34" t="s">
        <v>10</v>
      </c>
      <c r="F125" s="34" t="s">
        <v>72</v>
      </c>
      <c r="G125" s="21"/>
      <c r="H125" s="21"/>
      <c r="I125" s="21" t="s">
        <v>14</v>
      </c>
      <c r="J125" s="21" t="s">
        <v>13</v>
      </c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36280</v>
      </c>
      <c r="C126" s="34" t="s">
        <v>311</v>
      </c>
      <c r="D126" s="34" t="s">
        <v>188</v>
      </c>
      <c r="E126" s="34" t="s">
        <v>12</v>
      </c>
      <c r="F126" s="34" t="s">
        <v>211</v>
      </c>
      <c r="G126" s="21"/>
      <c r="H126" s="21"/>
      <c r="I126" s="21" t="s">
        <v>8</v>
      </c>
      <c r="J126" s="21" t="s">
        <v>227</v>
      </c>
      <c r="N126" s="24"/>
      <c r="O126" s="24"/>
      <c r="P126" s="24"/>
      <c r="Q126" s="24"/>
      <c r="R126" s="24"/>
      <c r="S126" s="24"/>
      <c r="T126" s="24"/>
      <c r="U126" s="24"/>
      <c r="V126" s="24"/>
    </row>
    <row r="127" spans="1:22" ht="18" customHeight="1">
      <c r="A127" s="4">
        <v>126</v>
      </c>
      <c r="B127" s="37">
        <v>36280</v>
      </c>
      <c r="C127" s="34" t="s">
        <v>153</v>
      </c>
      <c r="D127" s="34" t="s">
        <v>214</v>
      </c>
      <c r="E127" s="34" t="s">
        <v>161</v>
      </c>
      <c r="F127" s="34" t="s">
        <v>50</v>
      </c>
      <c r="G127" s="21"/>
      <c r="H127" s="21"/>
      <c r="I127" s="21" t="s">
        <v>26</v>
      </c>
      <c r="J127" s="21" t="s">
        <v>31</v>
      </c>
    </row>
    <row r="128" spans="1:22" ht="18" customHeight="1">
      <c r="A128" s="4">
        <v>127</v>
      </c>
      <c r="B128" s="37">
        <v>36280</v>
      </c>
      <c r="C128" s="34" t="s">
        <v>23</v>
      </c>
      <c r="D128" s="34" t="s">
        <v>142</v>
      </c>
      <c r="E128" s="34" t="s">
        <v>185</v>
      </c>
      <c r="F128" s="34" t="s">
        <v>173</v>
      </c>
      <c r="G128" s="21"/>
      <c r="H128" s="21"/>
      <c r="I128" s="21" t="s">
        <v>228</v>
      </c>
      <c r="J128" s="21" t="s">
        <v>32</v>
      </c>
      <c r="M128" s="12"/>
    </row>
    <row r="129" spans="1:13" ht="18" customHeight="1">
      <c r="A129" s="4">
        <v>128</v>
      </c>
      <c r="B129" s="37">
        <v>36280</v>
      </c>
      <c r="C129" s="34" t="s">
        <v>16</v>
      </c>
      <c r="D129" s="34" t="s">
        <v>166</v>
      </c>
      <c r="E129" s="34" t="s">
        <v>218</v>
      </c>
      <c r="F129" s="34" t="s">
        <v>46</v>
      </c>
      <c r="G129" s="21"/>
      <c r="H129" s="21"/>
      <c r="I129" s="21" t="s">
        <v>38</v>
      </c>
      <c r="J129" s="21" t="s">
        <v>19</v>
      </c>
      <c r="M129" s="13"/>
    </row>
    <row r="130" spans="1:13" ht="18" customHeight="1">
      <c r="A130" s="4">
        <v>129</v>
      </c>
      <c r="B130" s="37">
        <v>36281</v>
      </c>
      <c r="C130" s="34" t="s">
        <v>148</v>
      </c>
      <c r="D130" s="34" t="s">
        <v>213</v>
      </c>
      <c r="E130" s="34" t="s">
        <v>238</v>
      </c>
      <c r="F130" s="34" t="s">
        <v>178</v>
      </c>
      <c r="G130" s="21"/>
      <c r="H130" s="21"/>
      <c r="I130" s="21" t="s">
        <v>8</v>
      </c>
      <c r="J130" s="21" t="s">
        <v>227</v>
      </c>
      <c r="M130" s="12"/>
    </row>
    <row r="131" spans="1:13" ht="18" customHeight="1">
      <c r="A131" s="4">
        <v>130</v>
      </c>
      <c r="B131" s="37">
        <v>36281</v>
      </c>
      <c r="C131" s="34" t="s">
        <v>72</v>
      </c>
      <c r="D131" s="34" t="s">
        <v>144</v>
      </c>
      <c r="E131" s="34" t="s">
        <v>175</v>
      </c>
      <c r="F131" s="34" t="s">
        <v>10</v>
      </c>
      <c r="G131" s="21"/>
      <c r="H131" s="21"/>
      <c r="I131" s="21" t="s">
        <v>14</v>
      </c>
      <c r="J131" s="21" t="s">
        <v>13</v>
      </c>
      <c r="M131" s="12"/>
    </row>
    <row r="132" spans="1:13" ht="18" customHeight="1">
      <c r="A132" s="4">
        <v>131</v>
      </c>
      <c r="B132" s="37">
        <v>36281</v>
      </c>
      <c r="C132" s="34" t="s">
        <v>35</v>
      </c>
      <c r="D132" s="34" t="s">
        <v>210</v>
      </c>
      <c r="E132" s="34" t="s">
        <v>6</v>
      </c>
      <c r="F132" s="34" t="s">
        <v>168</v>
      </c>
      <c r="G132" s="21"/>
      <c r="H132" s="21"/>
      <c r="I132" s="21" t="s">
        <v>20</v>
      </c>
      <c r="J132" s="21" t="s">
        <v>37</v>
      </c>
      <c r="M132" s="12"/>
    </row>
    <row r="133" spans="1:13" ht="18" customHeight="1">
      <c r="A133" s="4">
        <v>132</v>
      </c>
      <c r="B133" s="37">
        <v>36281</v>
      </c>
      <c r="C133" s="34" t="s">
        <v>173</v>
      </c>
      <c r="D133" s="34" t="s">
        <v>183</v>
      </c>
      <c r="E133" s="34" t="s">
        <v>142</v>
      </c>
      <c r="F133" s="34" t="s">
        <v>185</v>
      </c>
      <c r="G133" s="21"/>
      <c r="H133" s="21"/>
      <c r="I133" s="21" t="s">
        <v>228</v>
      </c>
      <c r="J133" s="21" t="s">
        <v>32</v>
      </c>
      <c r="M133" s="12"/>
    </row>
    <row r="134" spans="1:13" ht="18" customHeight="1">
      <c r="A134" s="4">
        <v>133</v>
      </c>
      <c r="B134" s="37">
        <v>36281</v>
      </c>
      <c r="C134" s="34" t="s">
        <v>46</v>
      </c>
      <c r="D134" s="34" t="s">
        <v>180</v>
      </c>
      <c r="E134" s="34" t="s">
        <v>166</v>
      </c>
      <c r="F134" s="34" t="s">
        <v>218</v>
      </c>
      <c r="G134" s="21"/>
      <c r="H134" s="21"/>
      <c r="I134" s="21" t="s">
        <v>38</v>
      </c>
      <c r="J134" s="21" t="s">
        <v>19</v>
      </c>
      <c r="M134" s="12"/>
    </row>
    <row r="135" spans="1:13" ht="18" customHeight="1">
      <c r="A135" s="4">
        <v>134</v>
      </c>
      <c r="B135" s="37">
        <v>36281</v>
      </c>
      <c r="C135" s="34" t="s">
        <v>146</v>
      </c>
      <c r="D135" s="34" t="s">
        <v>47</v>
      </c>
      <c r="E135" s="34" t="s">
        <v>214</v>
      </c>
      <c r="F135" s="34" t="s">
        <v>161</v>
      </c>
      <c r="G135" s="21"/>
      <c r="H135" s="21"/>
      <c r="I135" s="21" t="s">
        <v>26</v>
      </c>
      <c r="J135" s="21" t="s">
        <v>31</v>
      </c>
      <c r="M135" s="12"/>
    </row>
    <row r="136" spans="1:13" ht="18" customHeight="1">
      <c r="A136" s="4">
        <v>135</v>
      </c>
      <c r="B136" s="37">
        <v>36282</v>
      </c>
      <c r="C136" s="34" t="s">
        <v>161</v>
      </c>
      <c r="D136" s="34" t="s">
        <v>153</v>
      </c>
      <c r="E136" s="36" t="s">
        <v>182</v>
      </c>
      <c r="F136" s="34" t="s">
        <v>214</v>
      </c>
      <c r="G136" s="21"/>
      <c r="H136" s="21"/>
      <c r="I136" s="21" t="s">
        <v>26</v>
      </c>
      <c r="J136" s="21" t="s">
        <v>31</v>
      </c>
      <c r="M136" s="12"/>
    </row>
    <row r="137" spans="1:13" ht="18" customHeight="1">
      <c r="A137" s="4">
        <v>136</v>
      </c>
      <c r="B137" s="37">
        <v>36282</v>
      </c>
      <c r="C137" s="34" t="s">
        <v>168</v>
      </c>
      <c r="D137" s="34" t="s">
        <v>163</v>
      </c>
      <c r="E137" s="34" t="s">
        <v>210</v>
      </c>
      <c r="F137" s="34" t="s">
        <v>6</v>
      </c>
      <c r="G137" s="21"/>
      <c r="H137" s="21"/>
      <c r="I137" s="21" t="s">
        <v>20</v>
      </c>
      <c r="J137" s="21" t="s">
        <v>37</v>
      </c>
      <c r="M137" s="12"/>
    </row>
    <row r="138" spans="1:13" ht="18" customHeight="1">
      <c r="A138" s="4">
        <v>137</v>
      </c>
      <c r="B138" s="37">
        <v>36282</v>
      </c>
      <c r="C138" s="34" t="s">
        <v>178</v>
      </c>
      <c r="D138" s="34" t="s">
        <v>131</v>
      </c>
      <c r="E138" s="34" t="s">
        <v>179</v>
      </c>
      <c r="F138" s="34" t="s">
        <v>29</v>
      </c>
      <c r="G138" s="21"/>
      <c r="H138" s="21"/>
      <c r="I138" s="21" t="s">
        <v>8</v>
      </c>
      <c r="J138" s="21" t="s">
        <v>227</v>
      </c>
      <c r="M138" s="12"/>
    </row>
    <row r="139" spans="1:13" ht="18" customHeight="1">
      <c r="A139" s="4">
        <v>138</v>
      </c>
      <c r="B139" s="37">
        <v>36282</v>
      </c>
      <c r="C139" s="34" t="s">
        <v>10</v>
      </c>
      <c r="D139" s="34" t="s">
        <v>4</v>
      </c>
      <c r="E139" s="34" t="s">
        <v>144</v>
      </c>
      <c r="F139" s="34" t="s">
        <v>22</v>
      </c>
      <c r="G139" s="21"/>
      <c r="H139" s="21"/>
      <c r="I139" s="21" t="s">
        <v>14</v>
      </c>
      <c r="J139" s="21" t="s">
        <v>13</v>
      </c>
      <c r="M139" s="12"/>
    </row>
    <row r="140" spans="1:13" ht="18" customHeight="1">
      <c r="A140" s="4">
        <v>139</v>
      </c>
      <c r="B140" s="37">
        <v>36282</v>
      </c>
      <c r="C140" s="34" t="s">
        <v>185</v>
      </c>
      <c r="D140" s="34" t="s">
        <v>23</v>
      </c>
      <c r="E140" s="34" t="s">
        <v>183</v>
      </c>
      <c r="F140" s="34" t="s">
        <v>142</v>
      </c>
      <c r="G140" s="21"/>
      <c r="H140" s="21"/>
      <c r="I140" s="21" t="s">
        <v>228</v>
      </c>
      <c r="J140" s="21" t="s">
        <v>32</v>
      </c>
      <c r="M140" s="12"/>
    </row>
    <row r="141" spans="1:13" ht="18" customHeight="1">
      <c r="A141" s="4">
        <v>140</v>
      </c>
      <c r="B141" s="37">
        <v>36282</v>
      </c>
      <c r="C141" s="34" t="s">
        <v>218</v>
      </c>
      <c r="D141" s="36" t="s">
        <v>16</v>
      </c>
      <c r="E141" s="34" t="s">
        <v>180</v>
      </c>
      <c r="F141" s="34" t="s">
        <v>166</v>
      </c>
      <c r="G141" s="21"/>
      <c r="H141" s="21"/>
      <c r="I141" s="21" t="s">
        <v>38</v>
      </c>
      <c r="J141" s="21" t="s">
        <v>19</v>
      </c>
      <c r="M141" s="12"/>
    </row>
    <row r="142" spans="1:13" ht="18" customHeight="1">
      <c r="A142" s="4">
        <v>141</v>
      </c>
      <c r="B142" s="37">
        <v>36283</v>
      </c>
      <c r="C142" s="34" t="s">
        <v>166</v>
      </c>
      <c r="D142" s="34" t="s">
        <v>46</v>
      </c>
      <c r="E142" s="34" t="s">
        <v>16</v>
      </c>
      <c r="F142" s="34" t="s">
        <v>180</v>
      </c>
      <c r="G142" s="21"/>
      <c r="H142" s="21"/>
      <c r="I142" s="21" t="s">
        <v>13</v>
      </c>
      <c r="J142" s="21" t="s">
        <v>20</v>
      </c>
      <c r="M142" s="12"/>
    </row>
    <row r="143" spans="1:13" ht="18" customHeight="1">
      <c r="A143" s="4">
        <v>142</v>
      </c>
      <c r="B143" s="37">
        <v>36283</v>
      </c>
      <c r="C143" s="34" t="s">
        <v>211</v>
      </c>
      <c r="D143" s="34" t="s">
        <v>179</v>
      </c>
      <c r="E143" s="34" t="s">
        <v>29</v>
      </c>
      <c r="F143" s="34" t="s">
        <v>188</v>
      </c>
      <c r="G143" s="21"/>
      <c r="H143" s="21"/>
      <c r="I143" s="21" t="s">
        <v>31</v>
      </c>
      <c r="J143" s="21" t="s">
        <v>8</v>
      </c>
      <c r="M143" s="12"/>
    </row>
    <row r="144" spans="1:13" ht="18" customHeight="1">
      <c r="A144" s="4">
        <v>143</v>
      </c>
      <c r="B144" s="37">
        <v>36283</v>
      </c>
      <c r="C144" s="36" t="s">
        <v>175</v>
      </c>
      <c r="D144" s="34" t="s">
        <v>72</v>
      </c>
      <c r="E144" s="34" t="s">
        <v>4</v>
      </c>
      <c r="F144" s="34" t="s">
        <v>144</v>
      </c>
      <c r="G144" s="21"/>
      <c r="H144" s="21"/>
      <c r="I144" s="21" t="s">
        <v>38</v>
      </c>
      <c r="J144" s="21" t="s">
        <v>37</v>
      </c>
      <c r="M144" s="13"/>
    </row>
    <row r="145" spans="1:13" ht="18" customHeight="1">
      <c r="A145" s="4">
        <v>144</v>
      </c>
      <c r="B145" s="37">
        <v>36283</v>
      </c>
      <c r="C145" s="34" t="s">
        <v>142</v>
      </c>
      <c r="D145" s="34" t="s">
        <v>173</v>
      </c>
      <c r="E145" s="34" t="s">
        <v>23</v>
      </c>
      <c r="F145" s="34" t="s">
        <v>183</v>
      </c>
      <c r="G145" s="21"/>
      <c r="H145" s="21"/>
      <c r="I145" s="21" t="s">
        <v>228</v>
      </c>
      <c r="J145" s="21" t="s">
        <v>26</v>
      </c>
      <c r="M145" s="12"/>
    </row>
    <row r="146" spans="1:13" ht="18" customHeight="1">
      <c r="A146" s="4">
        <v>145</v>
      </c>
      <c r="B146" s="37">
        <v>36283</v>
      </c>
      <c r="C146" s="34" t="s">
        <v>22</v>
      </c>
      <c r="D146" s="34" t="s">
        <v>35</v>
      </c>
      <c r="E146" s="34" t="s">
        <v>163</v>
      </c>
      <c r="F146" s="34" t="s">
        <v>210</v>
      </c>
      <c r="G146" s="21"/>
      <c r="H146" s="21"/>
      <c r="I146" s="21" t="s">
        <v>14</v>
      </c>
      <c r="J146" s="21" t="s">
        <v>19</v>
      </c>
      <c r="M146" s="12"/>
    </row>
    <row r="147" spans="1:13" ht="18" customHeight="1">
      <c r="A147" s="4">
        <v>146</v>
      </c>
      <c r="B147" s="37">
        <v>36283</v>
      </c>
      <c r="C147" s="34" t="s">
        <v>214</v>
      </c>
      <c r="D147" s="34" t="s">
        <v>146</v>
      </c>
      <c r="E147" s="34" t="s">
        <v>153</v>
      </c>
      <c r="F147" s="34" t="s">
        <v>182</v>
      </c>
      <c r="G147" s="21"/>
      <c r="H147" s="21"/>
      <c r="I147" s="21" t="s">
        <v>227</v>
      </c>
      <c r="J147" s="21" t="s">
        <v>32</v>
      </c>
      <c r="M147" s="12"/>
    </row>
    <row r="148" spans="1:13" ht="18" customHeight="1">
      <c r="A148" s="4">
        <v>147</v>
      </c>
      <c r="B148" s="37">
        <v>36284</v>
      </c>
      <c r="C148" s="34" t="s">
        <v>182</v>
      </c>
      <c r="D148" s="34" t="s">
        <v>161</v>
      </c>
      <c r="E148" s="34" t="s">
        <v>229</v>
      </c>
      <c r="F148" s="34" t="s">
        <v>153</v>
      </c>
      <c r="G148" s="21"/>
      <c r="H148" s="21"/>
      <c r="I148" s="21" t="s">
        <v>227</v>
      </c>
      <c r="J148" s="21" t="s">
        <v>32</v>
      </c>
      <c r="M148" s="12"/>
    </row>
    <row r="149" spans="1:13" ht="18" customHeight="1">
      <c r="A149" s="4">
        <v>148</v>
      </c>
      <c r="B149" s="37">
        <v>36284</v>
      </c>
      <c r="C149" s="34" t="s">
        <v>131</v>
      </c>
      <c r="D149" s="34" t="s">
        <v>238</v>
      </c>
      <c r="E149" s="34" t="s">
        <v>12</v>
      </c>
      <c r="F149" s="34" t="s">
        <v>213</v>
      </c>
      <c r="G149" s="21"/>
      <c r="H149" s="21"/>
      <c r="I149" s="21" t="s">
        <v>31</v>
      </c>
      <c r="J149" s="21" t="s">
        <v>8</v>
      </c>
      <c r="M149" s="12"/>
    </row>
    <row r="150" spans="1:13" ht="18" customHeight="1">
      <c r="A150" s="4">
        <v>149</v>
      </c>
      <c r="B150" s="37">
        <v>36284</v>
      </c>
      <c r="C150" s="34" t="s">
        <v>183</v>
      </c>
      <c r="D150" s="34" t="s">
        <v>185</v>
      </c>
      <c r="E150" s="34" t="s">
        <v>173</v>
      </c>
      <c r="F150" s="34" t="s">
        <v>23</v>
      </c>
      <c r="G150" s="21"/>
      <c r="H150" s="21"/>
      <c r="I150" s="21" t="s">
        <v>228</v>
      </c>
      <c r="J150" s="21" t="s">
        <v>26</v>
      </c>
      <c r="M150" s="12"/>
    </row>
    <row r="151" spans="1:13" ht="18" customHeight="1">
      <c r="A151" s="4">
        <v>150</v>
      </c>
      <c r="B151" s="37">
        <v>36285</v>
      </c>
      <c r="C151" s="34" t="s">
        <v>4</v>
      </c>
      <c r="D151" s="34" t="s">
        <v>175</v>
      </c>
      <c r="E151" s="34" t="s">
        <v>218</v>
      </c>
      <c r="F151" s="34" t="s">
        <v>72</v>
      </c>
      <c r="G151" s="21"/>
      <c r="H151" s="21"/>
      <c r="I151" s="21" t="s">
        <v>38</v>
      </c>
      <c r="J151" s="21" t="s">
        <v>37</v>
      </c>
      <c r="M151" s="12"/>
    </row>
    <row r="152" spans="1:13" ht="18" customHeight="1">
      <c r="A152" s="4">
        <v>151</v>
      </c>
      <c r="B152" s="37">
        <v>36285</v>
      </c>
      <c r="C152" s="34" t="s">
        <v>47</v>
      </c>
      <c r="D152" s="34" t="s">
        <v>214</v>
      </c>
      <c r="E152" s="34" t="s">
        <v>161</v>
      </c>
      <c r="F152" s="34" t="s">
        <v>243</v>
      </c>
      <c r="G152" s="21"/>
      <c r="H152" s="21"/>
      <c r="I152" s="21" t="s">
        <v>227</v>
      </c>
      <c r="J152" s="21" t="s">
        <v>32</v>
      </c>
      <c r="M152" s="12"/>
    </row>
    <row r="153" spans="1:13" ht="18" customHeight="1">
      <c r="A153" s="4">
        <v>152</v>
      </c>
      <c r="B153" s="37">
        <v>36285</v>
      </c>
      <c r="C153" s="34" t="s">
        <v>29</v>
      </c>
      <c r="D153" s="34" t="s">
        <v>188</v>
      </c>
      <c r="E153" s="34" t="s">
        <v>213</v>
      </c>
      <c r="F153" s="34" t="s">
        <v>178</v>
      </c>
      <c r="G153" s="21"/>
      <c r="H153" s="21"/>
      <c r="I153" s="21" t="s">
        <v>31</v>
      </c>
      <c r="J153" s="21" t="s">
        <v>8</v>
      </c>
      <c r="M153" s="12"/>
    </row>
    <row r="154" spans="1:13" ht="18" customHeight="1">
      <c r="A154" s="4">
        <v>153</v>
      </c>
      <c r="B154" s="37">
        <v>36285</v>
      </c>
      <c r="C154" s="34" t="s">
        <v>23</v>
      </c>
      <c r="D154" s="34" t="s">
        <v>142</v>
      </c>
      <c r="E154" s="34" t="s">
        <v>185</v>
      </c>
      <c r="F154" s="34" t="s">
        <v>173</v>
      </c>
      <c r="G154" s="21"/>
      <c r="H154" s="21"/>
      <c r="I154" s="21" t="s">
        <v>228</v>
      </c>
      <c r="J154" s="21" t="s">
        <v>26</v>
      </c>
      <c r="M154" s="12"/>
    </row>
    <row r="155" spans="1:13" ht="18" customHeight="1">
      <c r="A155" s="4">
        <v>154</v>
      </c>
      <c r="B155" s="37">
        <v>36285</v>
      </c>
      <c r="C155" s="34" t="s">
        <v>163</v>
      </c>
      <c r="D155" s="34" t="s">
        <v>22</v>
      </c>
      <c r="E155" s="34" t="s">
        <v>168</v>
      </c>
      <c r="F155" s="34" t="s">
        <v>35</v>
      </c>
      <c r="G155" s="21"/>
      <c r="H155" s="21"/>
      <c r="I155" s="21" t="s">
        <v>14</v>
      </c>
      <c r="J155" s="21" t="s">
        <v>19</v>
      </c>
      <c r="M155" s="12"/>
    </row>
    <row r="156" spans="1:13" ht="18" customHeight="1">
      <c r="A156" s="4">
        <v>155</v>
      </c>
      <c r="B156" s="37">
        <v>36285</v>
      </c>
      <c r="C156" s="34" t="s">
        <v>16</v>
      </c>
      <c r="D156" s="34" t="s">
        <v>166</v>
      </c>
      <c r="E156" s="34" t="s">
        <v>49</v>
      </c>
      <c r="F156" s="34" t="s">
        <v>46</v>
      </c>
      <c r="G156" s="21"/>
      <c r="H156" s="21"/>
      <c r="I156" s="21" t="s">
        <v>13</v>
      </c>
      <c r="J156" s="21" t="s">
        <v>20</v>
      </c>
      <c r="M156" s="12"/>
    </row>
    <row r="157" spans="1:13" ht="18" customHeight="1">
      <c r="A157" s="4">
        <v>156</v>
      </c>
      <c r="B157" s="37">
        <v>36287</v>
      </c>
      <c r="C157" s="34" t="s">
        <v>72</v>
      </c>
      <c r="D157" s="34" t="s">
        <v>144</v>
      </c>
      <c r="E157" s="34" t="s">
        <v>175</v>
      </c>
      <c r="F157" s="34" t="s">
        <v>6</v>
      </c>
      <c r="G157" s="21"/>
      <c r="H157" s="21"/>
      <c r="I157" s="21" t="s">
        <v>19</v>
      </c>
      <c r="J157" s="21" t="s">
        <v>20</v>
      </c>
      <c r="L157" s="53"/>
      <c r="M157" s="12"/>
    </row>
    <row r="158" spans="1:13" ht="18" customHeight="1">
      <c r="A158" s="4">
        <v>157</v>
      </c>
      <c r="B158" s="37">
        <v>36287</v>
      </c>
      <c r="C158" s="34" t="s">
        <v>35</v>
      </c>
      <c r="D158" s="34" t="s">
        <v>210</v>
      </c>
      <c r="E158" s="34" t="s">
        <v>22</v>
      </c>
      <c r="F158" s="34" t="s">
        <v>168</v>
      </c>
      <c r="G158" s="21"/>
      <c r="H158" s="21"/>
      <c r="I158" s="21" t="s">
        <v>13</v>
      </c>
      <c r="J158" s="21" t="s">
        <v>38</v>
      </c>
      <c r="L158" s="53"/>
      <c r="M158" s="12"/>
    </row>
    <row r="159" spans="1:13" ht="18" customHeight="1">
      <c r="A159" s="4">
        <v>158</v>
      </c>
      <c r="B159" s="37">
        <v>36287</v>
      </c>
      <c r="C159" s="34" t="s">
        <v>153</v>
      </c>
      <c r="D159" s="34" t="s">
        <v>148</v>
      </c>
      <c r="E159" s="36" t="s">
        <v>179</v>
      </c>
      <c r="F159" s="34" t="s">
        <v>188</v>
      </c>
      <c r="G159" s="21"/>
      <c r="H159" s="21"/>
      <c r="I159" s="21" t="s">
        <v>32</v>
      </c>
      <c r="J159" s="21" t="s">
        <v>228</v>
      </c>
      <c r="L159" s="53"/>
      <c r="M159" s="12"/>
    </row>
    <row r="160" spans="1:13" ht="18" customHeight="1">
      <c r="A160" s="4">
        <v>159</v>
      </c>
      <c r="B160" s="37">
        <v>36287</v>
      </c>
      <c r="C160" s="34" t="s">
        <v>173</v>
      </c>
      <c r="D160" s="34" t="s">
        <v>182</v>
      </c>
      <c r="E160" s="34" t="s">
        <v>214</v>
      </c>
      <c r="F160" s="34" t="s">
        <v>161</v>
      </c>
      <c r="G160" s="21"/>
      <c r="H160" s="21"/>
      <c r="I160" s="21" t="s">
        <v>227</v>
      </c>
      <c r="J160" s="21" t="s">
        <v>31</v>
      </c>
      <c r="L160" s="53"/>
      <c r="M160" s="12"/>
    </row>
    <row r="161" spans="1:13" ht="18" customHeight="1">
      <c r="A161" s="4">
        <v>160</v>
      </c>
      <c r="B161" s="37">
        <v>36287</v>
      </c>
      <c r="C161" s="34" t="s">
        <v>46</v>
      </c>
      <c r="D161" s="34" t="s">
        <v>180</v>
      </c>
      <c r="E161" s="34" t="s">
        <v>166</v>
      </c>
      <c r="F161" s="34" t="s">
        <v>49</v>
      </c>
      <c r="G161" s="21"/>
      <c r="H161" s="21"/>
      <c r="I161" s="21" t="s">
        <v>37</v>
      </c>
      <c r="J161" s="21" t="s">
        <v>14</v>
      </c>
      <c r="L161" s="53"/>
      <c r="M161" s="12"/>
    </row>
    <row r="162" spans="1:13" ht="18" customHeight="1">
      <c r="A162" s="4">
        <v>161</v>
      </c>
      <c r="B162" s="37">
        <v>36287</v>
      </c>
      <c r="C162" s="34" t="s">
        <v>238</v>
      </c>
      <c r="D162" s="34" t="s">
        <v>213</v>
      </c>
      <c r="E162" s="34" t="s">
        <v>131</v>
      </c>
      <c r="F162" s="34" t="s">
        <v>186</v>
      </c>
      <c r="G162" s="21"/>
      <c r="H162" s="21"/>
      <c r="I162" s="21" t="s">
        <v>8</v>
      </c>
      <c r="J162" s="21" t="s">
        <v>26</v>
      </c>
      <c r="M162" s="12"/>
    </row>
    <row r="163" spans="1:13" ht="18" customHeight="1">
      <c r="A163" s="4">
        <v>162</v>
      </c>
      <c r="B163" s="37">
        <v>36288</v>
      </c>
      <c r="C163" s="34" t="s">
        <v>49</v>
      </c>
      <c r="D163" s="34" t="s">
        <v>16</v>
      </c>
      <c r="E163" s="34" t="s">
        <v>180</v>
      </c>
      <c r="F163" s="34" t="s">
        <v>166</v>
      </c>
      <c r="G163" s="21"/>
      <c r="H163" s="21"/>
      <c r="I163" s="21" t="s">
        <v>37</v>
      </c>
      <c r="J163" s="21" t="s">
        <v>14</v>
      </c>
      <c r="M163" s="12"/>
    </row>
    <row r="164" spans="1:13" ht="18" customHeight="1">
      <c r="A164" s="4">
        <v>163</v>
      </c>
      <c r="B164" s="37">
        <v>36288</v>
      </c>
      <c r="C164" s="34" t="s">
        <v>168</v>
      </c>
      <c r="D164" s="34" t="s">
        <v>163</v>
      </c>
      <c r="E164" s="34" t="s">
        <v>210</v>
      </c>
      <c r="F164" s="34" t="s">
        <v>22</v>
      </c>
      <c r="G164" s="21"/>
      <c r="H164" s="21"/>
      <c r="I164" s="21" t="s">
        <v>13</v>
      </c>
      <c r="J164" s="21" t="s">
        <v>38</v>
      </c>
      <c r="M164" s="12"/>
    </row>
    <row r="165" spans="1:13" ht="18" customHeight="1">
      <c r="A165" s="4">
        <v>164</v>
      </c>
      <c r="B165" s="38">
        <v>36288</v>
      </c>
      <c r="C165" s="21" t="s">
        <v>6</v>
      </c>
      <c r="D165" s="21" t="s">
        <v>4</v>
      </c>
      <c r="E165" s="21" t="s">
        <v>144</v>
      </c>
      <c r="F165" s="21" t="s">
        <v>175</v>
      </c>
      <c r="G165" s="21"/>
      <c r="H165" s="21"/>
      <c r="I165" s="21" t="s">
        <v>19</v>
      </c>
      <c r="J165" s="21" t="s">
        <v>20</v>
      </c>
    </row>
    <row r="166" spans="1:13" ht="18" customHeight="1">
      <c r="A166" s="4">
        <v>165</v>
      </c>
      <c r="B166" s="38">
        <v>36288</v>
      </c>
      <c r="C166" s="21" t="s">
        <v>185</v>
      </c>
      <c r="D166" s="21" t="s">
        <v>183</v>
      </c>
      <c r="E166" s="21" t="s">
        <v>142</v>
      </c>
      <c r="F166" s="21" t="s">
        <v>47</v>
      </c>
      <c r="G166" s="21"/>
      <c r="H166" s="21"/>
      <c r="I166" s="21" t="s">
        <v>227</v>
      </c>
      <c r="J166" s="21" t="s">
        <v>31</v>
      </c>
    </row>
    <row r="167" spans="1:13" ht="18" customHeight="1">
      <c r="A167" s="4">
        <v>166</v>
      </c>
      <c r="B167" s="38">
        <v>36288</v>
      </c>
      <c r="C167" s="21" t="s">
        <v>186</v>
      </c>
      <c r="D167" s="21" t="s">
        <v>131</v>
      </c>
      <c r="E167" s="21" t="s">
        <v>213</v>
      </c>
      <c r="F167" s="21" t="s">
        <v>211</v>
      </c>
      <c r="G167" s="21"/>
      <c r="H167" s="21"/>
      <c r="I167" s="21" t="s">
        <v>8</v>
      </c>
      <c r="J167" s="21" t="s">
        <v>26</v>
      </c>
    </row>
    <row r="168" spans="1:13" ht="18" customHeight="1">
      <c r="A168" s="4">
        <v>167</v>
      </c>
      <c r="B168" s="38">
        <v>36288</v>
      </c>
      <c r="C168" s="21" t="s">
        <v>188</v>
      </c>
      <c r="D168" s="21" t="s">
        <v>178</v>
      </c>
      <c r="E168" s="21" t="s">
        <v>29</v>
      </c>
      <c r="F168" s="21" t="s">
        <v>179</v>
      </c>
      <c r="G168" s="21"/>
      <c r="H168" s="21"/>
      <c r="I168" s="21" t="s">
        <v>32</v>
      </c>
      <c r="J168" s="21" t="s">
        <v>228</v>
      </c>
    </row>
    <row r="169" spans="1:13" ht="18" customHeight="1">
      <c r="A169" s="4">
        <v>168</v>
      </c>
      <c r="B169" s="38">
        <v>36289</v>
      </c>
      <c r="C169" s="21" t="s">
        <v>166</v>
      </c>
      <c r="D169" s="21" t="s">
        <v>46</v>
      </c>
      <c r="E169" s="21" t="s">
        <v>16</v>
      </c>
      <c r="F169" s="21" t="s">
        <v>180</v>
      </c>
      <c r="G169" s="21"/>
      <c r="H169" s="21"/>
      <c r="I169" s="21" t="s">
        <v>37</v>
      </c>
      <c r="J169" s="21" t="s">
        <v>14</v>
      </c>
    </row>
    <row r="170" spans="1:13" ht="18" customHeight="1">
      <c r="A170" s="4">
        <v>169</v>
      </c>
      <c r="B170" s="38">
        <v>36289</v>
      </c>
      <c r="C170" s="21" t="s">
        <v>161</v>
      </c>
      <c r="D170" s="36" t="s">
        <v>47</v>
      </c>
      <c r="E170" s="21" t="s">
        <v>183</v>
      </c>
      <c r="F170" s="21" t="s">
        <v>142</v>
      </c>
      <c r="G170" s="21"/>
      <c r="H170" s="21"/>
      <c r="I170" s="21" t="s">
        <v>227</v>
      </c>
      <c r="J170" s="21" t="s">
        <v>31</v>
      </c>
    </row>
    <row r="171" spans="1:13" ht="18" customHeight="1">
      <c r="A171" s="4">
        <v>170</v>
      </c>
      <c r="B171" s="38">
        <v>36289</v>
      </c>
      <c r="C171" s="21" t="s">
        <v>179</v>
      </c>
      <c r="D171" s="21" t="s">
        <v>153</v>
      </c>
      <c r="E171" s="21" t="s">
        <v>148</v>
      </c>
      <c r="F171" s="21" t="s">
        <v>178</v>
      </c>
      <c r="G171" s="21"/>
      <c r="H171" s="21"/>
      <c r="I171" s="21" t="s">
        <v>32</v>
      </c>
      <c r="J171" s="21" t="s">
        <v>228</v>
      </c>
    </row>
    <row r="172" spans="1:13" ht="18" customHeight="1">
      <c r="A172" s="4">
        <v>171</v>
      </c>
      <c r="B172" s="38">
        <v>36289</v>
      </c>
      <c r="C172" s="36" t="s">
        <v>213</v>
      </c>
      <c r="D172" s="21" t="s">
        <v>238</v>
      </c>
      <c r="E172" s="21" t="s">
        <v>211</v>
      </c>
      <c r="F172" s="21" t="s">
        <v>131</v>
      </c>
      <c r="G172" s="21"/>
      <c r="H172" s="21"/>
      <c r="I172" s="21" t="s">
        <v>8</v>
      </c>
      <c r="J172" s="21" t="s">
        <v>26</v>
      </c>
      <c r="M172" s="13"/>
    </row>
    <row r="173" spans="1:13" ht="18" customHeight="1">
      <c r="A173" s="4">
        <v>172</v>
      </c>
      <c r="B173" s="38">
        <v>36289</v>
      </c>
      <c r="C173" s="21" t="s">
        <v>175</v>
      </c>
      <c r="D173" s="21" t="s">
        <v>72</v>
      </c>
      <c r="E173" s="21" t="s">
        <v>4</v>
      </c>
      <c r="F173" s="21" t="s">
        <v>144</v>
      </c>
      <c r="G173" s="21"/>
      <c r="H173" s="21"/>
      <c r="I173" s="21" t="s">
        <v>19</v>
      </c>
      <c r="J173" s="21" t="s">
        <v>20</v>
      </c>
    </row>
    <row r="174" spans="1:13" ht="18" customHeight="1">
      <c r="A174" s="4">
        <v>173</v>
      </c>
      <c r="B174" s="38">
        <v>36289</v>
      </c>
      <c r="C174" s="21" t="s">
        <v>22</v>
      </c>
      <c r="D174" s="21" t="s">
        <v>35</v>
      </c>
      <c r="E174" s="21" t="s">
        <v>163</v>
      </c>
      <c r="F174" s="21" t="s">
        <v>210</v>
      </c>
      <c r="G174" s="21"/>
      <c r="H174" s="21"/>
      <c r="I174" s="21" t="s">
        <v>13</v>
      </c>
      <c r="J174" s="21" t="s">
        <v>38</v>
      </c>
    </row>
    <row r="175" spans="1:13" ht="18" customHeight="1">
      <c r="A175" s="4">
        <v>174</v>
      </c>
      <c r="B175" s="38">
        <v>36291</v>
      </c>
      <c r="C175" s="21" t="s">
        <v>148</v>
      </c>
      <c r="D175" s="21" t="s">
        <v>179</v>
      </c>
      <c r="E175" s="21" t="s">
        <v>213</v>
      </c>
      <c r="F175" s="21" t="s">
        <v>131</v>
      </c>
      <c r="G175" s="21"/>
      <c r="H175" s="21"/>
      <c r="I175" s="21" t="s">
        <v>31</v>
      </c>
      <c r="J175" s="21" t="s">
        <v>32</v>
      </c>
    </row>
    <row r="176" spans="1:13" ht="18" customHeight="1">
      <c r="A176" s="4">
        <v>175</v>
      </c>
      <c r="B176" s="38">
        <v>36291</v>
      </c>
      <c r="C176" s="21" t="s">
        <v>210</v>
      </c>
      <c r="D176" s="21" t="s">
        <v>168</v>
      </c>
      <c r="E176" s="21" t="s">
        <v>35</v>
      </c>
      <c r="F176" s="21" t="s">
        <v>163</v>
      </c>
      <c r="G176" s="21"/>
      <c r="H176" s="21"/>
      <c r="I176" s="21" t="s">
        <v>19</v>
      </c>
      <c r="J176" s="21" t="s">
        <v>37</v>
      </c>
    </row>
    <row r="177" spans="1:13" ht="18" customHeight="1">
      <c r="A177" s="4">
        <v>176</v>
      </c>
      <c r="B177" s="37">
        <v>36291</v>
      </c>
      <c r="C177" s="34" t="s">
        <v>180</v>
      </c>
      <c r="D177" s="34" t="s">
        <v>7</v>
      </c>
      <c r="E177" s="34" t="s">
        <v>46</v>
      </c>
      <c r="F177" s="34" t="s">
        <v>16</v>
      </c>
      <c r="G177" s="21"/>
      <c r="H177" s="21"/>
      <c r="I177" s="21" t="s">
        <v>38</v>
      </c>
      <c r="J177" s="21" t="s">
        <v>14</v>
      </c>
      <c r="M177" s="12"/>
    </row>
    <row r="178" spans="1:13" ht="18" customHeight="1">
      <c r="A178" s="4">
        <v>177</v>
      </c>
      <c r="B178" s="37">
        <v>36291</v>
      </c>
      <c r="C178" s="34" t="s">
        <v>144</v>
      </c>
      <c r="D178" s="34" t="s">
        <v>10</v>
      </c>
      <c r="E178" s="34" t="s">
        <v>72</v>
      </c>
      <c r="F178" s="34" t="s">
        <v>4</v>
      </c>
      <c r="G178" s="21"/>
      <c r="H178" s="21"/>
      <c r="I178" s="21" t="s">
        <v>20</v>
      </c>
      <c r="J178" s="21" t="s">
        <v>13</v>
      </c>
      <c r="M178" s="12"/>
    </row>
    <row r="179" spans="1:13" ht="18" customHeight="1">
      <c r="A179" s="4">
        <v>178</v>
      </c>
      <c r="B179" s="37">
        <v>36291</v>
      </c>
      <c r="C179" s="34" t="s">
        <v>142</v>
      </c>
      <c r="D179" s="34" t="s">
        <v>185</v>
      </c>
      <c r="E179" s="34" t="s">
        <v>153</v>
      </c>
      <c r="F179" s="34" t="s">
        <v>183</v>
      </c>
      <c r="G179" s="21"/>
      <c r="H179" s="21"/>
      <c r="I179" s="21" t="s">
        <v>26</v>
      </c>
      <c r="J179" s="21" t="s">
        <v>227</v>
      </c>
      <c r="M179" s="12"/>
    </row>
    <row r="180" spans="1:13" ht="18" customHeight="1">
      <c r="A180" s="4">
        <v>179</v>
      </c>
      <c r="B180" s="37">
        <v>36291</v>
      </c>
      <c r="C180" s="34" t="s">
        <v>146</v>
      </c>
      <c r="D180" s="34" t="s">
        <v>173</v>
      </c>
      <c r="E180" s="34" t="s">
        <v>182</v>
      </c>
      <c r="F180" s="34" t="s">
        <v>214</v>
      </c>
      <c r="G180" s="21"/>
      <c r="H180" s="21"/>
      <c r="I180" s="21" t="s">
        <v>228</v>
      </c>
      <c r="J180" s="21" t="s">
        <v>8</v>
      </c>
      <c r="M180" s="12"/>
    </row>
    <row r="181" spans="1:13" ht="18" customHeight="1">
      <c r="A181" s="4">
        <v>180</v>
      </c>
      <c r="B181" s="37">
        <v>36292</v>
      </c>
      <c r="C181" s="34" t="s">
        <v>4</v>
      </c>
      <c r="D181" s="34" t="s">
        <v>175</v>
      </c>
      <c r="E181" s="34" t="s">
        <v>10</v>
      </c>
      <c r="F181" s="34" t="s">
        <v>72</v>
      </c>
      <c r="G181" s="21"/>
      <c r="H181" s="21"/>
      <c r="I181" s="21" t="s">
        <v>20</v>
      </c>
      <c r="J181" s="21" t="s">
        <v>13</v>
      </c>
      <c r="M181" s="12"/>
    </row>
    <row r="182" spans="1:13" ht="18" customHeight="1">
      <c r="A182" s="4">
        <v>181</v>
      </c>
      <c r="B182" s="37">
        <v>36292</v>
      </c>
      <c r="C182" s="34" t="s">
        <v>29</v>
      </c>
      <c r="D182" s="34" t="s">
        <v>131</v>
      </c>
      <c r="E182" s="34" t="s">
        <v>179</v>
      </c>
      <c r="F182" s="34" t="s">
        <v>213</v>
      </c>
      <c r="G182" s="21"/>
      <c r="H182" s="21"/>
      <c r="I182" s="21" t="s">
        <v>31</v>
      </c>
      <c r="J182" s="21" t="s">
        <v>32</v>
      </c>
      <c r="M182" s="12"/>
    </row>
    <row r="183" spans="1:13" ht="18" customHeight="1">
      <c r="A183" s="4">
        <v>182</v>
      </c>
      <c r="B183" s="37">
        <v>36292</v>
      </c>
      <c r="C183" s="34" t="s">
        <v>183</v>
      </c>
      <c r="D183" s="34" t="s">
        <v>50</v>
      </c>
      <c r="E183" s="34" t="s">
        <v>47</v>
      </c>
      <c r="F183" s="34" t="s">
        <v>185</v>
      </c>
      <c r="G183" s="21"/>
      <c r="H183" s="21"/>
      <c r="I183" s="21" t="s">
        <v>26</v>
      </c>
      <c r="J183" s="21" t="s">
        <v>227</v>
      </c>
      <c r="M183" s="12"/>
    </row>
    <row r="184" spans="1:13" ht="18" customHeight="1">
      <c r="A184" s="4">
        <v>183</v>
      </c>
      <c r="B184" s="37">
        <v>36292</v>
      </c>
      <c r="C184" s="34" t="s">
        <v>163</v>
      </c>
      <c r="D184" s="34" t="s">
        <v>218</v>
      </c>
      <c r="E184" s="34" t="s">
        <v>168</v>
      </c>
      <c r="F184" s="34" t="s">
        <v>35</v>
      </c>
      <c r="G184" s="21"/>
      <c r="H184" s="21"/>
      <c r="I184" s="21" t="s">
        <v>19</v>
      </c>
      <c r="J184" s="21" t="s">
        <v>37</v>
      </c>
      <c r="M184" s="12"/>
    </row>
    <row r="185" spans="1:13" ht="18" customHeight="1">
      <c r="A185" s="4">
        <v>184</v>
      </c>
      <c r="B185" s="37">
        <v>36292</v>
      </c>
      <c r="C185" s="34" t="s">
        <v>214</v>
      </c>
      <c r="D185" s="34" t="s">
        <v>161</v>
      </c>
      <c r="E185" s="34" t="s">
        <v>173</v>
      </c>
      <c r="F185" s="34" t="s">
        <v>182</v>
      </c>
      <c r="G185" s="21"/>
      <c r="H185" s="21"/>
      <c r="I185" s="21" t="s">
        <v>228</v>
      </c>
      <c r="J185" s="21" t="s">
        <v>8</v>
      </c>
      <c r="M185" s="12"/>
    </row>
    <row r="186" spans="1:13" ht="18" customHeight="1">
      <c r="A186" s="4">
        <v>185</v>
      </c>
      <c r="B186" s="37">
        <v>36292</v>
      </c>
      <c r="C186" s="34" t="s">
        <v>16</v>
      </c>
      <c r="D186" s="34" t="s">
        <v>166</v>
      </c>
      <c r="E186" s="34" t="s">
        <v>7</v>
      </c>
      <c r="F186" s="34" t="s">
        <v>46</v>
      </c>
      <c r="G186" s="21"/>
      <c r="H186" s="21"/>
      <c r="I186" s="21" t="s">
        <v>38</v>
      </c>
      <c r="J186" s="21" t="s">
        <v>14</v>
      </c>
      <c r="M186" s="12"/>
    </row>
    <row r="187" spans="1:13" ht="18" customHeight="1">
      <c r="A187" s="4">
        <v>186</v>
      </c>
      <c r="B187" s="37">
        <v>36293</v>
      </c>
      <c r="C187" s="34" t="s">
        <v>182</v>
      </c>
      <c r="D187" s="34" t="s">
        <v>146</v>
      </c>
      <c r="E187" s="34" t="s">
        <v>161</v>
      </c>
      <c r="F187" s="34" t="s">
        <v>173</v>
      </c>
      <c r="G187" s="21"/>
      <c r="H187" s="21"/>
      <c r="I187" s="21" t="s">
        <v>228</v>
      </c>
      <c r="J187" s="21" t="s">
        <v>8</v>
      </c>
      <c r="M187" s="12"/>
    </row>
    <row r="188" spans="1:13" ht="18" customHeight="1">
      <c r="A188" s="4">
        <v>187</v>
      </c>
      <c r="B188" s="37">
        <v>36293</v>
      </c>
      <c r="C188" s="34" t="s">
        <v>72</v>
      </c>
      <c r="D188" s="34" t="s">
        <v>144</v>
      </c>
      <c r="E188" s="36" t="s">
        <v>175</v>
      </c>
      <c r="F188" s="34" t="s">
        <v>10</v>
      </c>
      <c r="G188" s="21"/>
      <c r="H188" s="21"/>
      <c r="I188" s="21" t="s">
        <v>20</v>
      </c>
      <c r="J188" s="21" t="s">
        <v>13</v>
      </c>
      <c r="M188" s="12"/>
    </row>
    <row r="189" spans="1:13" ht="18" customHeight="1">
      <c r="A189" s="4">
        <v>188</v>
      </c>
      <c r="B189" s="37">
        <v>36293</v>
      </c>
      <c r="C189" s="34" t="s">
        <v>23</v>
      </c>
      <c r="D189" s="34" t="s">
        <v>142</v>
      </c>
      <c r="E189" s="34" t="s">
        <v>185</v>
      </c>
      <c r="F189" s="34" t="s">
        <v>153</v>
      </c>
      <c r="G189" s="21"/>
      <c r="H189" s="21"/>
      <c r="I189" s="21" t="s">
        <v>26</v>
      </c>
      <c r="J189" s="21" t="s">
        <v>227</v>
      </c>
      <c r="M189" s="12"/>
    </row>
    <row r="190" spans="1:13" ht="18" customHeight="1">
      <c r="A190" s="4">
        <v>189</v>
      </c>
      <c r="B190" s="37">
        <v>36294</v>
      </c>
      <c r="C190" s="34" t="s">
        <v>47</v>
      </c>
      <c r="D190" s="34" t="s">
        <v>188</v>
      </c>
      <c r="E190" s="34" t="s">
        <v>213</v>
      </c>
      <c r="F190" s="34" t="s">
        <v>131</v>
      </c>
      <c r="G190" s="21"/>
      <c r="H190" s="21"/>
      <c r="I190" s="21" t="s">
        <v>32</v>
      </c>
      <c r="J190" s="21" t="s">
        <v>26</v>
      </c>
      <c r="M190" s="12"/>
    </row>
    <row r="191" spans="1:13" ht="18" customHeight="1">
      <c r="A191" s="4">
        <v>190</v>
      </c>
      <c r="B191" s="37">
        <v>36294</v>
      </c>
      <c r="C191" s="34" t="s">
        <v>173</v>
      </c>
      <c r="D191" s="34" t="s">
        <v>214</v>
      </c>
      <c r="E191" s="34" t="s">
        <v>146</v>
      </c>
      <c r="F191" s="34" t="s">
        <v>161</v>
      </c>
      <c r="G191" s="21"/>
      <c r="H191" s="21"/>
      <c r="I191" s="21" t="s">
        <v>228</v>
      </c>
      <c r="J191" s="21" t="s">
        <v>227</v>
      </c>
      <c r="M191" s="12"/>
    </row>
    <row r="192" spans="1:13" ht="18" customHeight="1">
      <c r="A192" s="4">
        <v>191</v>
      </c>
      <c r="B192" s="37">
        <v>36294</v>
      </c>
      <c r="C192" s="34" t="s">
        <v>178</v>
      </c>
      <c r="D192" s="34" t="s">
        <v>148</v>
      </c>
      <c r="E192" s="34" t="s">
        <v>238</v>
      </c>
      <c r="F192" s="34" t="s">
        <v>179</v>
      </c>
      <c r="G192" s="21"/>
      <c r="H192" s="21"/>
      <c r="I192" s="21" t="s">
        <v>8</v>
      </c>
      <c r="J192" s="21" t="s">
        <v>31</v>
      </c>
      <c r="M192" s="12"/>
    </row>
    <row r="193" spans="1:13" ht="18" customHeight="1">
      <c r="A193" s="4">
        <v>192</v>
      </c>
      <c r="B193" s="37">
        <v>36294</v>
      </c>
      <c r="C193" s="34" t="s">
        <v>46</v>
      </c>
      <c r="D193" s="34" t="s">
        <v>180</v>
      </c>
      <c r="E193" s="34" t="s">
        <v>166</v>
      </c>
      <c r="F193" s="34" t="s">
        <v>168</v>
      </c>
      <c r="G193" s="21"/>
      <c r="H193" s="21"/>
      <c r="I193" s="21" t="s">
        <v>37</v>
      </c>
      <c r="J193" s="21" t="s">
        <v>13</v>
      </c>
      <c r="M193" s="12"/>
    </row>
    <row r="194" spans="1:13" ht="18" customHeight="1">
      <c r="A194" s="4">
        <v>193</v>
      </c>
      <c r="B194" s="37">
        <v>36294</v>
      </c>
      <c r="C194" s="34" t="s">
        <v>210</v>
      </c>
      <c r="D194" s="34" t="s">
        <v>218</v>
      </c>
      <c r="E194" s="34" t="s">
        <v>163</v>
      </c>
      <c r="F194" s="34" t="s">
        <v>49</v>
      </c>
      <c r="G194" s="21"/>
      <c r="H194" s="21"/>
      <c r="I194" s="21" t="s">
        <v>38</v>
      </c>
      <c r="J194" s="21" t="s">
        <v>20</v>
      </c>
      <c r="M194" s="12"/>
    </row>
    <row r="195" spans="1:13" ht="18" customHeight="1">
      <c r="A195" s="4">
        <v>194</v>
      </c>
      <c r="B195" s="37">
        <v>36295</v>
      </c>
      <c r="C195" s="34" t="s">
        <v>161</v>
      </c>
      <c r="D195" s="34" t="s">
        <v>182</v>
      </c>
      <c r="E195" s="34" t="s">
        <v>214</v>
      </c>
      <c r="F195" s="34" t="s">
        <v>146</v>
      </c>
      <c r="G195" s="21"/>
      <c r="H195" s="21"/>
      <c r="I195" s="21" t="s">
        <v>228</v>
      </c>
      <c r="J195" s="21" t="s">
        <v>227</v>
      </c>
      <c r="M195" s="12"/>
    </row>
    <row r="196" spans="1:13" ht="18" customHeight="1">
      <c r="A196" s="4">
        <v>195</v>
      </c>
      <c r="B196" s="37">
        <v>36295</v>
      </c>
      <c r="C196" s="34" t="s">
        <v>49</v>
      </c>
      <c r="D196" s="34" t="s">
        <v>163</v>
      </c>
      <c r="E196" s="34" t="s">
        <v>7</v>
      </c>
      <c r="F196" s="34" t="s">
        <v>218</v>
      </c>
      <c r="G196" s="21"/>
      <c r="H196" s="21"/>
      <c r="I196" s="21" t="s">
        <v>38</v>
      </c>
      <c r="J196" s="21" t="s">
        <v>20</v>
      </c>
      <c r="M196" s="12"/>
    </row>
    <row r="197" spans="1:13" ht="18" customHeight="1">
      <c r="A197" s="4">
        <v>196</v>
      </c>
      <c r="B197" s="37">
        <v>36295</v>
      </c>
      <c r="C197" s="34" t="s">
        <v>168</v>
      </c>
      <c r="D197" s="34" t="s">
        <v>16</v>
      </c>
      <c r="E197" s="34" t="s">
        <v>180</v>
      </c>
      <c r="F197" s="34" t="s">
        <v>166</v>
      </c>
      <c r="G197" s="21"/>
      <c r="H197" s="21"/>
      <c r="I197" s="21" t="s">
        <v>37</v>
      </c>
      <c r="J197" s="21" t="s">
        <v>13</v>
      </c>
      <c r="M197" s="12"/>
    </row>
    <row r="198" spans="1:13" ht="18" customHeight="1">
      <c r="A198" s="4">
        <v>197</v>
      </c>
      <c r="B198" s="37">
        <v>36295</v>
      </c>
      <c r="C198" s="34" t="s">
        <v>10</v>
      </c>
      <c r="D198" s="34" t="s">
        <v>4</v>
      </c>
      <c r="E198" s="34" t="s">
        <v>144</v>
      </c>
      <c r="F198" s="34" t="s">
        <v>175</v>
      </c>
      <c r="G198" s="21"/>
      <c r="H198" s="21"/>
      <c r="I198" s="21" t="s">
        <v>14</v>
      </c>
      <c r="J198" s="21" t="s">
        <v>19</v>
      </c>
      <c r="M198" s="12"/>
    </row>
    <row r="199" spans="1:13" ht="18" customHeight="1">
      <c r="A199" s="4">
        <v>198</v>
      </c>
      <c r="B199" s="37">
        <v>36295</v>
      </c>
      <c r="C199" s="34" t="s">
        <v>131</v>
      </c>
      <c r="D199" s="34" t="s">
        <v>213</v>
      </c>
      <c r="E199" s="34" t="s">
        <v>188</v>
      </c>
      <c r="F199" s="34" t="s">
        <v>186</v>
      </c>
      <c r="G199" s="21"/>
      <c r="H199" s="21"/>
      <c r="I199" s="21" t="s">
        <v>32</v>
      </c>
      <c r="J199" s="21" t="s">
        <v>26</v>
      </c>
      <c r="M199" s="12"/>
    </row>
    <row r="200" spans="1:13" ht="18" customHeight="1">
      <c r="A200" s="4">
        <v>199</v>
      </c>
      <c r="B200" s="37">
        <v>36295</v>
      </c>
      <c r="C200" s="34" t="s">
        <v>238</v>
      </c>
      <c r="D200" s="34" t="s">
        <v>29</v>
      </c>
      <c r="E200" s="34" t="s">
        <v>179</v>
      </c>
      <c r="F200" s="34" t="s">
        <v>148</v>
      </c>
      <c r="G200" s="21"/>
      <c r="H200" s="21"/>
      <c r="I200" s="21" t="s">
        <v>8</v>
      </c>
      <c r="J200" s="21" t="s">
        <v>31</v>
      </c>
      <c r="M200" s="12"/>
    </row>
    <row r="201" spans="1:13" ht="18" customHeight="1">
      <c r="A201" s="4">
        <v>200</v>
      </c>
      <c r="B201" s="37">
        <v>36296</v>
      </c>
      <c r="C201" s="34" t="s">
        <v>166</v>
      </c>
      <c r="D201" s="34" t="s">
        <v>46</v>
      </c>
      <c r="E201" s="34" t="s">
        <v>16</v>
      </c>
      <c r="F201" s="34" t="s">
        <v>180</v>
      </c>
      <c r="G201" s="21"/>
      <c r="H201" s="21"/>
      <c r="I201" s="21" t="s">
        <v>37</v>
      </c>
      <c r="J201" s="21" t="s">
        <v>13</v>
      </c>
      <c r="M201" s="12"/>
    </row>
    <row r="202" spans="1:13" ht="18" customHeight="1">
      <c r="A202" s="4">
        <v>201</v>
      </c>
      <c r="B202" s="37">
        <v>36296</v>
      </c>
      <c r="C202" s="34" t="s">
        <v>179</v>
      </c>
      <c r="D202" s="34" t="s">
        <v>178</v>
      </c>
      <c r="E202" s="34" t="s">
        <v>148</v>
      </c>
      <c r="F202" s="34" t="s">
        <v>29</v>
      </c>
      <c r="G202" s="21"/>
      <c r="H202" s="21"/>
      <c r="I202" s="21" t="s">
        <v>8</v>
      </c>
      <c r="J202" s="21" t="s">
        <v>31</v>
      </c>
      <c r="M202" s="12"/>
    </row>
    <row r="203" spans="1:13" ht="18" customHeight="1">
      <c r="A203" s="4">
        <v>202</v>
      </c>
      <c r="B203" s="37">
        <v>36296</v>
      </c>
      <c r="C203" s="34" t="s">
        <v>175</v>
      </c>
      <c r="D203" s="34" t="s">
        <v>72</v>
      </c>
      <c r="E203" s="34" t="s">
        <v>4</v>
      </c>
      <c r="F203" s="34" t="s">
        <v>144</v>
      </c>
      <c r="G203" s="21"/>
      <c r="H203" s="21"/>
      <c r="I203" s="21" t="s">
        <v>14</v>
      </c>
      <c r="J203" s="21" t="s">
        <v>19</v>
      </c>
      <c r="M203" s="12"/>
    </row>
    <row r="204" spans="1:13" ht="18" customHeight="1">
      <c r="A204" s="4">
        <v>203</v>
      </c>
      <c r="B204" s="37">
        <v>36296</v>
      </c>
      <c r="C204" s="34" t="s">
        <v>218</v>
      </c>
      <c r="D204" s="34" t="s">
        <v>210</v>
      </c>
      <c r="E204" s="34" t="s">
        <v>163</v>
      </c>
      <c r="F204" s="34" t="s">
        <v>7</v>
      </c>
      <c r="G204" s="21"/>
      <c r="H204" s="21"/>
      <c r="I204" s="21" t="s">
        <v>38</v>
      </c>
      <c r="J204" s="21" t="s">
        <v>20</v>
      </c>
      <c r="M204" s="12"/>
    </row>
    <row r="205" spans="1:13" ht="18" customHeight="1">
      <c r="A205" s="4">
        <v>204</v>
      </c>
      <c r="B205" s="37">
        <v>36296</v>
      </c>
      <c r="C205" s="34" t="s">
        <v>188</v>
      </c>
      <c r="D205" s="34" t="s">
        <v>47</v>
      </c>
      <c r="E205" s="34" t="s">
        <v>186</v>
      </c>
      <c r="F205" s="34" t="s">
        <v>213</v>
      </c>
      <c r="G205" s="21"/>
      <c r="H205" s="21"/>
      <c r="I205" s="21" t="s">
        <v>32</v>
      </c>
      <c r="J205" s="21" t="s">
        <v>26</v>
      </c>
      <c r="M205" s="12"/>
    </row>
    <row r="206" spans="1:13" ht="18" customHeight="1">
      <c r="A206" s="4">
        <v>205</v>
      </c>
      <c r="B206" s="37">
        <v>36296</v>
      </c>
      <c r="C206" s="34" t="s">
        <v>146</v>
      </c>
      <c r="D206" s="34" t="s">
        <v>173</v>
      </c>
      <c r="E206" s="34" t="s">
        <v>182</v>
      </c>
      <c r="F206" s="34" t="s">
        <v>214</v>
      </c>
      <c r="G206" s="21"/>
      <c r="H206" s="21"/>
      <c r="I206" s="21" t="s">
        <v>228</v>
      </c>
      <c r="J206" s="21" t="s">
        <v>227</v>
      </c>
      <c r="M206" s="12"/>
    </row>
    <row r="207" spans="1:13" ht="18" customHeight="1">
      <c r="A207" s="4">
        <v>206</v>
      </c>
      <c r="B207" s="37">
        <v>36298</v>
      </c>
      <c r="C207" s="34" t="s">
        <v>153</v>
      </c>
      <c r="D207" s="34" t="s">
        <v>183</v>
      </c>
      <c r="E207" s="34" t="s">
        <v>23</v>
      </c>
      <c r="F207" s="34" t="s">
        <v>47</v>
      </c>
      <c r="G207" s="21"/>
      <c r="H207" s="21"/>
      <c r="I207" s="21" t="s">
        <v>26</v>
      </c>
      <c r="J207" s="21" t="s">
        <v>8</v>
      </c>
      <c r="M207" s="12"/>
    </row>
    <row r="208" spans="1:13" ht="18" customHeight="1">
      <c r="A208" s="4">
        <v>207</v>
      </c>
      <c r="B208" s="37">
        <v>36298</v>
      </c>
      <c r="C208" s="34" t="s">
        <v>213</v>
      </c>
      <c r="D208" s="34" t="s">
        <v>148</v>
      </c>
      <c r="E208" s="34" t="s">
        <v>188</v>
      </c>
      <c r="F208" s="34" t="s">
        <v>186</v>
      </c>
      <c r="G208" s="21"/>
      <c r="H208" s="21"/>
      <c r="I208" s="21" t="s">
        <v>31</v>
      </c>
      <c r="J208" s="21" t="s">
        <v>228</v>
      </c>
      <c r="M208" s="12"/>
    </row>
    <row r="209" spans="1:13" ht="18" customHeight="1">
      <c r="A209" s="4">
        <v>208</v>
      </c>
      <c r="B209" s="37">
        <v>36298</v>
      </c>
      <c r="C209" s="34" t="s">
        <v>210</v>
      </c>
      <c r="D209" s="34" t="s">
        <v>168</v>
      </c>
      <c r="E209" s="34" t="s">
        <v>72</v>
      </c>
      <c r="F209" s="34" t="s">
        <v>163</v>
      </c>
      <c r="G209" s="21"/>
      <c r="H209" s="21"/>
      <c r="I209" s="21" t="s">
        <v>13</v>
      </c>
      <c r="J209" s="21" t="s">
        <v>20</v>
      </c>
      <c r="M209" s="12"/>
    </row>
    <row r="210" spans="1:13" ht="18" customHeight="1">
      <c r="A210" s="4">
        <v>209</v>
      </c>
      <c r="B210" s="37">
        <v>36298</v>
      </c>
      <c r="C210" s="34" t="s">
        <v>180</v>
      </c>
      <c r="D210" s="34" t="s">
        <v>7</v>
      </c>
      <c r="E210" s="34" t="s">
        <v>46</v>
      </c>
      <c r="F210" s="34" t="s">
        <v>16</v>
      </c>
      <c r="G210" s="21"/>
      <c r="H210" s="21"/>
      <c r="I210" s="21" t="s">
        <v>19</v>
      </c>
      <c r="J210" s="21" t="s">
        <v>38</v>
      </c>
      <c r="M210" s="12"/>
    </row>
    <row r="211" spans="1:13" ht="18" customHeight="1">
      <c r="A211" s="4">
        <v>210</v>
      </c>
      <c r="B211" s="37">
        <v>36298</v>
      </c>
      <c r="C211" s="34" t="s">
        <v>144</v>
      </c>
      <c r="D211" s="34" t="s">
        <v>10</v>
      </c>
      <c r="E211" s="34" t="s">
        <v>22</v>
      </c>
      <c r="F211" s="34" t="s">
        <v>4</v>
      </c>
      <c r="G211" s="21"/>
      <c r="H211" s="21"/>
      <c r="I211" s="21" t="s">
        <v>14</v>
      </c>
      <c r="J211" s="21" t="s">
        <v>37</v>
      </c>
      <c r="M211" s="12"/>
    </row>
    <row r="212" spans="1:13" ht="18" customHeight="1">
      <c r="A212" s="4">
        <v>211</v>
      </c>
      <c r="B212" s="37">
        <v>36298</v>
      </c>
      <c r="C212" s="34" t="s">
        <v>142</v>
      </c>
      <c r="D212" s="34" t="s">
        <v>161</v>
      </c>
      <c r="E212" s="34" t="s">
        <v>173</v>
      </c>
      <c r="F212" s="34" t="s">
        <v>182</v>
      </c>
      <c r="G212" s="21"/>
      <c r="H212" s="21"/>
      <c r="I212" s="21" t="s">
        <v>227</v>
      </c>
      <c r="J212" s="21" t="s">
        <v>32</v>
      </c>
      <c r="M212" s="12"/>
    </row>
    <row r="213" spans="1:13" ht="18" customHeight="1">
      <c r="A213" s="4">
        <v>212</v>
      </c>
      <c r="B213" s="37">
        <v>36299</v>
      </c>
      <c r="C213" s="34" t="s">
        <v>4</v>
      </c>
      <c r="D213" s="36" t="s">
        <v>175</v>
      </c>
      <c r="E213" s="34" t="s">
        <v>10</v>
      </c>
      <c r="F213" s="34" t="s">
        <v>22</v>
      </c>
      <c r="G213" s="21"/>
      <c r="H213" s="21"/>
      <c r="I213" s="21" t="s">
        <v>14</v>
      </c>
      <c r="J213" s="21" t="s">
        <v>37</v>
      </c>
      <c r="M213" s="12"/>
    </row>
    <row r="214" spans="1:13" ht="18" customHeight="1">
      <c r="A214" s="4">
        <v>213</v>
      </c>
      <c r="B214" s="37">
        <v>36299</v>
      </c>
      <c r="C214" s="34" t="s">
        <v>186</v>
      </c>
      <c r="D214" s="34" t="s">
        <v>131</v>
      </c>
      <c r="E214" s="34" t="s">
        <v>179</v>
      </c>
      <c r="F214" s="34" t="s">
        <v>188</v>
      </c>
      <c r="G214" s="21"/>
      <c r="H214" s="21"/>
      <c r="I214" s="21" t="s">
        <v>31</v>
      </c>
      <c r="J214" s="21" t="s">
        <v>228</v>
      </c>
      <c r="M214" s="12"/>
    </row>
    <row r="215" spans="1:13" ht="18" customHeight="1">
      <c r="A215" s="4">
        <v>214</v>
      </c>
      <c r="B215" s="37">
        <v>36299</v>
      </c>
      <c r="C215" s="34" t="s">
        <v>214</v>
      </c>
      <c r="D215" s="34" t="s">
        <v>146</v>
      </c>
      <c r="E215" s="34" t="s">
        <v>243</v>
      </c>
      <c r="F215" s="34" t="s">
        <v>161</v>
      </c>
      <c r="G215" s="21"/>
      <c r="H215" s="21"/>
      <c r="I215" s="21" t="s">
        <v>227</v>
      </c>
      <c r="J215" s="21" t="s">
        <v>32</v>
      </c>
      <c r="M215" s="12"/>
    </row>
    <row r="216" spans="1:13" ht="18" customHeight="1">
      <c r="A216" s="4">
        <v>215</v>
      </c>
      <c r="B216" s="37">
        <v>36299</v>
      </c>
      <c r="C216" s="34" t="s">
        <v>16</v>
      </c>
      <c r="D216" s="34" t="s">
        <v>166</v>
      </c>
      <c r="E216" s="34" t="s">
        <v>7</v>
      </c>
      <c r="F216" s="34" t="s">
        <v>46</v>
      </c>
      <c r="G216" s="21"/>
      <c r="H216" s="21"/>
      <c r="I216" s="21" t="s">
        <v>19</v>
      </c>
      <c r="J216" s="21" t="s">
        <v>38</v>
      </c>
      <c r="M216" s="12"/>
    </row>
    <row r="217" spans="1:13" ht="18" customHeight="1">
      <c r="A217" s="4">
        <v>216</v>
      </c>
      <c r="B217" s="37">
        <v>36300</v>
      </c>
      <c r="C217" s="34" t="s">
        <v>148</v>
      </c>
      <c r="D217" s="34" t="s">
        <v>178</v>
      </c>
      <c r="E217" s="34" t="s">
        <v>29</v>
      </c>
      <c r="F217" s="34" t="s">
        <v>179</v>
      </c>
      <c r="G217" s="21"/>
      <c r="H217" s="21"/>
      <c r="I217" s="21" t="s">
        <v>31</v>
      </c>
      <c r="J217" s="21" t="s">
        <v>228</v>
      </c>
      <c r="M217" s="12"/>
    </row>
    <row r="218" spans="1:13" ht="18" customHeight="1">
      <c r="A218" s="4">
        <v>217</v>
      </c>
      <c r="B218" s="37">
        <v>36300</v>
      </c>
      <c r="C218" s="34" t="s">
        <v>72</v>
      </c>
      <c r="D218" s="34" t="s">
        <v>210</v>
      </c>
      <c r="E218" s="34" t="s">
        <v>6</v>
      </c>
      <c r="F218" s="34" t="s">
        <v>168</v>
      </c>
      <c r="G218" s="21"/>
      <c r="H218" s="21"/>
      <c r="I218" s="21" t="s">
        <v>13</v>
      </c>
      <c r="J218" s="21" t="s">
        <v>20</v>
      </c>
      <c r="M218" s="12"/>
    </row>
    <row r="219" spans="1:13" ht="18" customHeight="1">
      <c r="A219" s="4">
        <v>218</v>
      </c>
      <c r="B219" s="37">
        <v>36300</v>
      </c>
      <c r="C219" s="34" t="s">
        <v>22</v>
      </c>
      <c r="D219" s="34" t="s">
        <v>144</v>
      </c>
      <c r="E219" s="34" t="s">
        <v>175</v>
      </c>
      <c r="F219" s="34" t="s">
        <v>10</v>
      </c>
      <c r="G219" s="21"/>
      <c r="H219" s="21"/>
      <c r="I219" s="21" t="s">
        <v>14</v>
      </c>
      <c r="J219" s="21" t="s">
        <v>37</v>
      </c>
      <c r="M219" s="12"/>
    </row>
    <row r="220" spans="1:13" ht="18" customHeight="1">
      <c r="A220" s="4">
        <v>219</v>
      </c>
      <c r="B220" s="37">
        <v>36301</v>
      </c>
      <c r="C220" s="36" t="s">
        <v>182</v>
      </c>
      <c r="D220" s="34" t="s">
        <v>142</v>
      </c>
      <c r="E220" s="34" t="s">
        <v>173</v>
      </c>
      <c r="F220" s="34" t="s">
        <v>214</v>
      </c>
      <c r="G220" s="21"/>
      <c r="H220" s="21"/>
      <c r="I220" s="21" t="s">
        <v>228</v>
      </c>
      <c r="J220" s="21" t="s">
        <v>26</v>
      </c>
      <c r="M220" s="13"/>
    </row>
    <row r="221" spans="1:13" ht="18" customHeight="1">
      <c r="A221" s="4">
        <v>220</v>
      </c>
      <c r="B221" s="37">
        <v>36301</v>
      </c>
      <c r="C221" s="34" t="s">
        <v>168</v>
      </c>
      <c r="D221" s="34" t="s">
        <v>163</v>
      </c>
      <c r="E221" s="34" t="s">
        <v>210</v>
      </c>
      <c r="F221" s="34" t="s">
        <v>218</v>
      </c>
      <c r="G221" s="21"/>
      <c r="H221" s="21"/>
      <c r="I221" s="21" t="s">
        <v>38</v>
      </c>
      <c r="J221" s="21" t="s">
        <v>37</v>
      </c>
      <c r="M221" s="12"/>
    </row>
    <row r="222" spans="1:13" ht="18" customHeight="1">
      <c r="A222" s="4">
        <v>221</v>
      </c>
      <c r="B222" s="37">
        <v>36301</v>
      </c>
      <c r="C222" s="34" t="s">
        <v>46</v>
      </c>
      <c r="D222" s="34" t="s">
        <v>22</v>
      </c>
      <c r="E222" s="34" t="s">
        <v>166</v>
      </c>
      <c r="F222" s="34" t="s">
        <v>180</v>
      </c>
      <c r="G222" s="21"/>
      <c r="H222" s="21"/>
      <c r="I222" s="21" t="s">
        <v>20</v>
      </c>
      <c r="J222" s="21" t="s">
        <v>14</v>
      </c>
      <c r="M222" s="12"/>
    </row>
    <row r="223" spans="1:13" ht="18" customHeight="1">
      <c r="A223" s="4">
        <v>222</v>
      </c>
      <c r="B223" s="37">
        <v>36301</v>
      </c>
      <c r="C223" s="34" t="s">
        <v>6</v>
      </c>
      <c r="D223" s="34" t="s">
        <v>4</v>
      </c>
      <c r="E223" s="34" t="s">
        <v>144</v>
      </c>
      <c r="F223" s="34" t="s">
        <v>175</v>
      </c>
      <c r="G223" s="21"/>
      <c r="H223" s="21"/>
      <c r="I223" s="21" t="s">
        <v>13</v>
      </c>
      <c r="J223" s="21" t="s">
        <v>19</v>
      </c>
      <c r="M223" s="12"/>
    </row>
    <row r="224" spans="1:13" ht="18" customHeight="1">
      <c r="A224" s="4">
        <v>223</v>
      </c>
      <c r="B224" s="37">
        <v>36301</v>
      </c>
      <c r="C224" s="34" t="s">
        <v>29</v>
      </c>
      <c r="D224" s="34" t="s">
        <v>179</v>
      </c>
      <c r="E224" s="34" t="s">
        <v>12</v>
      </c>
      <c r="F224" s="34" t="s">
        <v>23</v>
      </c>
      <c r="G224" s="21"/>
      <c r="H224" s="21"/>
      <c r="I224" s="21" t="s">
        <v>8</v>
      </c>
      <c r="J224" s="21" t="s">
        <v>32</v>
      </c>
      <c r="M224" s="12"/>
    </row>
    <row r="225" spans="1:13" ht="18" customHeight="1">
      <c r="A225" s="4">
        <v>224</v>
      </c>
      <c r="B225" s="37">
        <v>36301</v>
      </c>
      <c r="C225" s="34" t="s">
        <v>131</v>
      </c>
      <c r="D225" s="34" t="s">
        <v>238</v>
      </c>
      <c r="E225" s="34" t="s">
        <v>188</v>
      </c>
      <c r="F225" s="34" t="s">
        <v>213</v>
      </c>
      <c r="G225" s="21"/>
      <c r="H225" s="21"/>
      <c r="I225" s="21" t="s">
        <v>31</v>
      </c>
      <c r="J225" s="21" t="s">
        <v>227</v>
      </c>
      <c r="M225" s="12"/>
    </row>
    <row r="226" spans="1:13" ht="18" customHeight="1">
      <c r="A226" s="4">
        <v>225</v>
      </c>
      <c r="B226" s="37">
        <v>36302</v>
      </c>
      <c r="C226" s="34" t="s">
        <v>173</v>
      </c>
      <c r="D226" s="34" t="s">
        <v>214</v>
      </c>
      <c r="E226" s="34" t="s">
        <v>142</v>
      </c>
      <c r="F226" s="34" t="s">
        <v>161</v>
      </c>
      <c r="G226" s="21"/>
      <c r="H226" s="21"/>
      <c r="I226" s="21" t="s">
        <v>228</v>
      </c>
      <c r="J226" s="21" t="s">
        <v>26</v>
      </c>
      <c r="M226" s="12"/>
    </row>
    <row r="227" spans="1:13" ht="18" customHeight="1">
      <c r="A227" s="4">
        <v>226</v>
      </c>
      <c r="B227" s="37">
        <v>36302</v>
      </c>
      <c r="C227" s="34" t="s">
        <v>175</v>
      </c>
      <c r="D227" s="34" t="s">
        <v>35</v>
      </c>
      <c r="E227" s="34" t="s">
        <v>4</v>
      </c>
      <c r="F227" s="34" t="s">
        <v>144</v>
      </c>
      <c r="G227" s="21"/>
      <c r="H227" s="21"/>
      <c r="I227" s="21" t="s">
        <v>13</v>
      </c>
      <c r="J227" s="21" t="s">
        <v>19</v>
      </c>
      <c r="M227" s="12"/>
    </row>
    <row r="228" spans="1:13" ht="18" customHeight="1">
      <c r="A228" s="4">
        <v>227</v>
      </c>
      <c r="B228" s="37">
        <v>36302</v>
      </c>
      <c r="C228" s="34" t="s">
        <v>23</v>
      </c>
      <c r="D228" s="34" t="s">
        <v>186</v>
      </c>
      <c r="E228" s="34" t="s">
        <v>179</v>
      </c>
      <c r="F228" s="34" t="s">
        <v>178</v>
      </c>
      <c r="G228" s="21"/>
      <c r="H228" s="21"/>
      <c r="I228" s="21" t="s">
        <v>8</v>
      </c>
      <c r="J228" s="21" t="s">
        <v>32</v>
      </c>
      <c r="M228" s="12"/>
    </row>
    <row r="229" spans="1:13" ht="18" customHeight="1">
      <c r="A229" s="4">
        <v>228</v>
      </c>
      <c r="B229" s="37">
        <v>36302</v>
      </c>
      <c r="C229" s="34" t="s">
        <v>180</v>
      </c>
      <c r="D229" s="34" t="s">
        <v>72</v>
      </c>
      <c r="E229" s="34" t="s">
        <v>22</v>
      </c>
      <c r="F229" s="34" t="s">
        <v>166</v>
      </c>
      <c r="G229" s="21"/>
      <c r="H229" s="21"/>
      <c r="I229" s="21" t="s">
        <v>20</v>
      </c>
      <c r="J229" s="21" t="s">
        <v>14</v>
      </c>
      <c r="M229" s="12"/>
    </row>
    <row r="230" spans="1:13" ht="18" customHeight="1">
      <c r="A230" s="4">
        <v>229</v>
      </c>
      <c r="B230" s="37">
        <v>36302</v>
      </c>
      <c r="C230" s="34" t="s">
        <v>218</v>
      </c>
      <c r="D230" s="34" t="s">
        <v>16</v>
      </c>
      <c r="E230" s="34" t="s">
        <v>163</v>
      </c>
      <c r="F230" s="34" t="s">
        <v>210</v>
      </c>
      <c r="G230" s="21"/>
      <c r="H230" s="21"/>
      <c r="I230" s="21" t="s">
        <v>38</v>
      </c>
      <c r="J230" s="21" t="s">
        <v>37</v>
      </c>
      <c r="M230" s="12"/>
    </row>
    <row r="231" spans="1:13" ht="18" customHeight="1">
      <c r="A231" s="4">
        <v>230</v>
      </c>
      <c r="B231" s="37">
        <v>36302</v>
      </c>
      <c r="C231" s="34" t="s">
        <v>188</v>
      </c>
      <c r="D231" s="34" t="s">
        <v>148</v>
      </c>
      <c r="E231" s="34" t="s">
        <v>213</v>
      </c>
      <c r="F231" s="34" t="s">
        <v>238</v>
      </c>
      <c r="G231" s="21"/>
      <c r="H231" s="21"/>
      <c r="I231" s="21" t="s">
        <v>31</v>
      </c>
      <c r="J231" s="21" t="s">
        <v>227</v>
      </c>
      <c r="M231" s="12"/>
    </row>
    <row r="232" spans="1:13" ht="18" customHeight="1">
      <c r="A232" s="4">
        <v>231</v>
      </c>
      <c r="B232" s="37">
        <v>36303</v>
      </c>
      <c r="C232" s="34" t="s">
        <v>166</v>
      </c>
      <c r="D232" s="34" t="s">
        <v>46</v>
      </c>
      <c r="E232" s="34" t="s">
        <v>72</v>
      </c>
      <c r="F232" s="34" t="s">
        <v>22</v>
      </c>
      <c r="G232" s="21"/>
      <c r="H232" s="21"/>
      <c r="I232" s="21" t="s">
        <v>20</v>
      </c>
      <c r="J232" s="21" t="s">
        <v>14</v>
      </c>
      <c r="M232" s="12"/>
    </row>
    <row r="233" spans="1:13" ht="18" customHeight="1">
      <c r="A233" s="4">
        <v>232</v>
      </c>
      <c r="B233" s="37">
        <v>36303</v>
      </c>
      <c r="C233" s="34" t="s">
        <v>161</v>
      </c>
      <c r="D233" s="34" t="s">
        <v>182</v>
      </c>
      <c r="E233" s="34" t="s">
        <v>214</v>
      </c>
      <c r="F233" s="34" t="s">
        <v>142</v>
      </c>
      <c r="G233" s="21"/>
      <c r="H233" s="21"/>
      <c r="I233" s="21" t="s">
        <v>228</v>
      </c>
      <c r="J233" s="21" t="s">
        <v>26</v>
      </c>
      <c r="M233" s="12"/>
    </row>
    <row r="234" spans="1:13" ht="18" customHeight="1">
      <c r="A234" s="4">
        <v>233</v>
      </c>
      <c r="B234" s="37">
        <v>36303</v>
      </c>
      <c r="C234" s="34" t="s">
        <v>179</v>
      </c>
      <c r="D234" s="34" t="s">
        <v>178</v>
      </c>
      <c r="E234" s="34" t="s">
        <v>29</v>
      </c>
      <c r="F234" s="34" t="s">
        <v>186</v>
      </c>
      <c r="G234" s="21"/>
      <c r="H234" s="21"/>
      <c r="I234" s="21" t="s">
        <v>8</v>
      </c>
      <c r="J234" s="21" t="s">
        <v>32</v>
      </c>
      <c r="M234" s="12"/>
    </row>
    <row r="235" spans="1:13" ht="18" customHeight="1">
      <c r="A235" s="4">
        <v>234</v>
      </c>
      <c r="B235" s="37">
        <v>36303</v>
      </c>
      <c r="C235" s="34" t="s">
        <v>210</v>
      </c>
      <c r="D235" s="34" t="s">
        <v>168</v>
      </c>
      <c r="E235" s="36" t="s">
        <v>16</v>
      </c>
      <c r="F235" s="34" t="s">
        <v>163</v>
      </c>
      <c r="G235" s="21"/>
      <c r="H235" s="21"/>
      <c r="I235" s="21" t="s">
        <v>38</v>
      </c>
      <c r="J235" s="21" t="s">
        <v>37</v>
      </c>
      <c r="M235" s="12"/>
    </row>
    <row r="236" spans="1:13" ht="18" customHeight="1">
      <c r="A236" s="4">
        <v>235</v>
      </c>
      <c r="B236" s="37">
        <v>36303</v>
      </c>
      <c r="C236" s="34" t="s">
        <v>144</v>
      </c>
      <c r="D236" s="34" t="s">
        <v>6</v>
      </c>
      <c r="E236" s="34" t="s">
        <v>35</v>
      </c>
      <c r="F236" s="34" t="s">
        <v>4</v>
      </c>
      <c r="G236" s="21"/>
      <c r="H236" s="21"/>
      <c r="I236" s="21" t="s">
        <v>13</v>
      </c>
      <c r="J236" s="21" t="s">
        <v>19</v>
      </c>
      <c r="M236" s="12"/>
    </row>
    <row r="237" spans="1:13" ht="18" customHeight="1">
      <c r="A237" s="4">
        <v>236</v>
      </c>
      <c r="B237" s="37">
        <v>36303</v>
      </c>
      <c r="C237" s="34" t="s">
        <v>238</v>
      </c>
      <c r="D237" s="34" t="s">
        <v>213</v>
      </c>
      <c r="E237" s="34" t="s">
        <v>131</v>
      </c>
      <c r="F237" s="34" t="s">
        <v>148</v>
      </c>
      <c r="G237" s="21"/>
      <c r="H237" s="21"/>
      <c r="I237" s="21" t="s">
        <v>31</v>
      </c>
      <c r="J237" s="21" t="s">
        <v>227</v>
      </c>
      <c r="M237" s="12"/>
    </row>
    <row r="238" spans="1:13" ht="18" customHeight="1">
      <c r="A238" s="4">
        <v>237</v>
      </c>
      <c r="B238" s="37">
        <v>36305</v>
      </c>
      <c r="C238" s="34" t="s">
        <v>4</v>
      </c>
      <c r="D238" s="34" t="s">
        <v>175</v>
      </c>
      <c r="E238" s="34" t="s">
        <v>35</v>
      </c>
      <c r="F238" s="34" t="s">
        <v>10</v>
      </c>
      <c r="G238" s="21"/>
      <c r="H238" s="21"/>
      <c r="I238" s="21" t="s">
        <v>20</v>
      </c>
      <c r="J238" s="21" t="s">
        <v>38</v>
      </c>
      <c r="M238" s="12"/>
    </row>
    <row r="239" spans="1:13" ht="18" customHeight="1">
      <c r="A239" s="4">
        <v>238</v>
      </c>
      <c r="B239" s="37">
        <v>36305</v>
      </c>
      <c r="C239" s="34" t="s">
        <v>178</v>
      </c>
      <c r="D239" s="34" t="s">
        <v>23</v>
      </c>
      <c r="E239" s="34" t="s">
        <v>179</v>
      </c>
      <c r="F239" s="34" t="s">
        <v>29</v>
      </c>
      <c r="G239" s="21"/>
      <c r="H239" s="21"/>
      <c r="I239" s="21" t="s">
        <v>8</v>
      </c>
      <c r="J239" s="21" t="s">
        <v>228</v>
      </c>
      <c r="M239" s="12"/>
    </row>
    <row r="240" spans="1:13" ht="18" customHeight="1">
      <c r="A240" s="4">
        <v>239</v>
      </c>
      <c r="B240" s="37">
        <v>36305</v>
      </c>
      <c r="C240" s="34" t="s">
        <v>180</v>
      </c>
      <c r="D240" s="34" t="s">
        <v>22</v>
      </c>
      <c r="E240" s="34" t="s">
        <v>46</v>
      </c>
      <c r="F240" s="34" t="s">
        <v>72</v>
      </c>
      <c r="G240" s="21"/>
      <c r="H240" s="21"/>
      <c r="I240" s="21" t="s">
        <v>37</v>
      </c>
      <c r="J240" s="21" t="s">
        <v>19</v>
      </c>
      <c r="M240" s="12"/>
    </row>
    <row r="241" spans="1:13" ht="18" customHeight="1">
      <c r="A241" s="4">
        <v>240</v>
      </c>
      <c r="B241" s="37">
        <v>36305</v>
      </c>
      <c r="C241" s="34" t="s">
        <v>183</v>
      </c>
      <c r="D241" s="36" t="s">
        <v>185</v>
      </c>
      <c r="E241" s="34" t="s">
        <v>146</v>
      </c>
      <c r="F241" s="34" t="s">
        <v>50</v>
      </c>
      <c r="G241" s="21"/>
      <c r="H241" s="21"/>
      <c r="I241" s="21" t="s">
        <v>227</v>
      </c>
      <c r="J241" s="21" t="s">
        <v>26</v>
      </c>
      <c r="M241" s="12"/>
    </row>
    <row r="242" spans="1:13" ht="18" customHeight="1">
      <c r="A242" s="4">
        <v>241</v>
      </c>
      <c r="B242" s="37">
        <v>36305</v>
      </c>
      <c r="C242" s="34" t="s">
        <v>163</v>
      </c>
      <c r="D242" s="34" t="s">
        <v>16</v>
      </c>
      <c r="E242" s="34" t="s">
        <v>168</v>
      </c>
      <c r="F242" s="34" t="s">
        <v>49</v>
      </c>
      <c r="G242" s="21"/>
      <c r="H242" s="21"/>
      <c r="I242" s="21" t="s">
        <v>14</v>
      </c>
      <c r="J242" s="21" t="s">
        <v>13</v>
      </c>
      <c r="M242" s="12"/>
    </row>
    <row r="243" spans="1:13" ht="18" customHeight="1">
      <c r="A243" s="4">
        <v>242</v>
      </c>
      <c r="B243" s="37">
        <v>36306</v>
      </c>
      <c r="C243" s="34" t="s">
        <v>148</v>
      </c>
      <c r="D243" s="34" t="s">
        <v>188</v>
      </c>
      <c r="E243" s="34" t="s">
        <v>238</v>
      </c>
      <c r="F243" s="34" t="s">
        <v>179</v>
      </c>
      <c r="G243" s="21"/>
      <c r="H243" s="21"/>
      <c r="I243" s="21" t="s">
        <v>32</v>
      </c>
      <c r="J243" s="21" t="s">
        <v>31</v>
      </c>
      <c r="M243" s="12"/>
    </row>
    <row r="244" spans="1:13" ht="18" customHeight="1">
      <c r="A244" s="4">
        <v>243</v>
      </c>
      <c r="B244" s="37">
        <v>36306</v>
      </c>
      <c r="C244" s="34" t="s">
        <v>72</v>
      </c>
      <c r="D244" s="34" t="s">
        <v>166</v>
      </c>
      <c r="E244" s="34" t="s">
        <v>22</v>
      </c>
      <c r="F244" s="34" t="s">
        <v>46</v>
      </c>
      <c r="G244" s="21"/>
      <c r="H244" s="21"/>
      <c r="I244" s="21" t="s">
        <v>37</v>
      </c>
      <c r="J244" s="21" t="s">
        <v>19</v>
      </c>
      <c r="M244" s="12"/>
    </row>
    <row r="245" spans="1:13" ht="18" customHeight="1">
      <c r="A245" s="4">
        <v>244</v>
      </c>
      <c r="B245" s="37">
        <v>36306</v>
      </c>
      <c r="C245" s="34" t="s">
        <v>47</v>
      </c>
      <c r="D245" s="34" t="s">
        <v>173</v>
      </c>
      <c r="E245" s="34" t="s">
        <v>229</v>
      </c>
      <c r="F245" s="34" t="s">
        <v>182</v>
      </c>
      <c r="G245" s="21"/>
      <c r="H245" s="21"/>
      <c r="I245" s="21" t="s">
        <v>227</v>
      </c>
      <c r="J245" s="21" t="s">
        <v>26</v>
      </c>
      <c r="M245" s="12"/>
    </row>
    <row r="246" spans="1:13" ht="18" customHeight="1">
      <c r="A246" s="4">
        <v>245</v>
      </c>
      <c r="B246" s="37">
        <v>36306</v>
      </c>
      <c r="C246" s="34" t="s">
        <v>211</v>
      </c>
      <c r="D246" s="34" t="s">
        <v>29</v>
      </c>
      <c r="E246" s="34" t="s">
        <v>23</v>
      </c>
      <c r="F246" s="34" t="s">
        <v>213</v>
      </c>
      <c r="G246" s="21"/>
      <c r="H246" s="21"/>
      <c r="I246" s="21" t="s">
        <v>8</v>
      </c>
      <c r="J246" s="21" t="s">
        <v>228</v>
      </c>
      <c r="M246" s="12"/>
    </row>
    <row r="247" spans="1:13" ht="18" customHeight="1">
      <c r="A247" s="4">
        <v>246</v>
      </c>
      <c r="B247" s="37">
        <v>36306</v>
      </c>
      <c r="C247" s="34" t="s">
        <v>49</v>
      </c>
      <c r="D247" s="34" t="s">
        <v>210</v>
      </c>
      <c r="E247" s="34" t="s">
        <v>16</v>
      </c>
      <c r="F247" s="34" t="s">
        <v>168</v>
      </c>
      <c r="G247" s="21"/>
      <c r="H247" s="21"/>
      <c r="I247" s="21" t="s">
        <v>14</v>
      </c>
      <c r="J247" s="21" t="s">
        <v>13</v>
      </c>
      <c r="M247" s="12"/>
    </row>
    <row r="248" spans="1:13" ht="18" customHeight="1">
      <c r="A248" s="4">
        <v>247</v>
      </c>
      <c r="B248" s="37">
        <v>36306</v>
      </c>
      <c r="C248" s="34" t="s">
        <v>10</v>
      </c>
      <c r="D248" s="34" t="s">
        <v>144</v>
      </c>
      <c r="E248" s="34" t="s">
        <v>175</v>
      </c>
      <c r="F248" s="34" t="s">
        <v>35</v>
      </c>
      <c r="G248" s="21"/>
      <c r="H248" s="21"/>
      <c r="I248" s="21" t="s">
        <v>20</v>
      </c>
      <c r="J248" s="21" t="s">
        <v>38</v>
      </c>
      <c r="M248" s="12"/>
    </row>
    <row r="249" spans="1:13" ht="18" customHeight="1">
      <c r="A249" s="4">
        <v>248</v>
      </c>
      <c r="B249" s="37">
        <v>36307</v>
      </c>
      <c r="C249" s="34" t="s">
        <v>35</v>
      </c>
      <c r="D249" s="34" t="s">
        <v>4</v>
      </c>
      <c r="E249" s="34" t="s">
        <v>144</v>
      </c>
      <c r="F249" s="34" t="s">
        <v>175</v>
      </c>
      <c r="G249" s="21"/>
      <c r="H249" s="21"/>
      <c r="I249" s="21" t="s">
        <v>20</v>
      </c>
      <c r="J249" s="21" t="s">
        <v>38</v>
      </c>
      <c r="M249" s="12"/>
    </row>
    <row r="250" spans="1:13" ht="18" customHeight="1">
      <c r="A250" s="4">
        <v>249</v>
      </c>
      <c r="B250" s="37">
        <v>36307</v>
      </c>
      <c r="C250" s="34" t="s">
        <v>213</v>
      </c>
      <c r="D250" s="34" t="s">
        <v>12</v>
      </c>
      <c r="E250" s="34" t="s">
        <v>29</v>
      </c>
      <c r="F250" s="34" t="s">
        <v>23</v>
      </c>
      <c r="G250" s="21"/>
      <c r="H250" s="21"/>
      <c r="I250" s="21" t="s">
        <v>8</v>
      </c>
      <c r="J250" s="21" t="s">
        <v>228</v>
      </c>
      <c r="M250" s="12"/>
    </row>
    <row r="251" spans="1:13" ht="18" customHeight="1">
      <c r="A251" s="4">
        <v>250</v>
      </c>
      <c r="B251" s="37">
        <v>36307</v>
      </c>
      <c r="C251" s="34" t="s">
        <v>168</v>
      </c>
      <c r="D251" s="34" t="s">
        <v>163</v>
      </c>
      <c r="E251" s="34" t="s">
        <v>210</v>
      </c>
      <c r="F251" s="34" t="s">
        <v>16</v>
      </c>
      <c r="G251" s="21"/>
      <c r="H251" s="21"/>
      <c r="I251" s="21" t="s">
        <v>14</v>
      </c>
      <c r="J251" s="21" t="s">
        <v>13</v>
      </c>
      <c r="M251" s="12"/>
    </row>
    <row r="252" spans="1:13" ht="18" customHeight="1">
      <c r="A252" s="4">
        <v>251</v>
      </c>
      <c r="B252" s="37">
        <v>36307</v>
      </c>
      <c r="C252" s="34" t="s">
        <v>46</v>
      </c>
      <c r="D252" s="34" t="s">
        <v>180</v>
      </c>
      <c r="E252" s="34" t="s">
        <v>166</v>
      </c>
      <c r="F252" s="34" t="s">
        <v>22</v>
      </c>
      <c r="G252" s="21"/>
      <c r="H252" s="21"/>
      <c r="I252" s="21" t="s">
        <v>37</v>
      </c>
      <c r="J252" s="21" t="s">
        <v>19</v>
      </c>
      <c r="M252" s="12"/>
    </row>
    <row r="253" spans="1:13" ht="18" customHeight="1">
      <c r="A253" s="4">
        <v>252</v>
      </c>
      <c r="B253" s="38">
        <v>36307</v>
      </c>
      <c r="C253" s="21" t="s">
        <v>131</v>
      </c>
      <c r="D253" s="21" t="s">
        <v>179</v>
      </c>
      <c r="E253" s="21" t="s">
        <v>188</v>
      </c>
      <c r="F253" s="21" t="s">
        <v>238</v>
      </c>
      <c r="G253" s="21"/>
      <c r="H253" s="21"/>
      <c r="I253" s="21" t="s">
        <v>32</v>
      </c>
      <c r="J253" s="21" t="s">
        <v>31</v>
      </c>
    </row>
    <row r="254" spans="1:13" ht="18" customHeight="1">
      <c r="A254" s="4">
        <v>253</v>
      </c>
      <c r="B254" s="38">
        <v>36308</v>
      </c>
      <c r="C254" s="21" t="s">
        <v>218</v>
      </c>
      <c r="D254" s="21" t="s">
        <v>72</v>
      </c>
      <c r="E254" s="21" t="s">
        <v>180</v>
      </c>
      <c r="F254" s="21" t="s">
        <v>166</v>
      </c>
      <c r="G254" s="21"/>
      <c r="H254" s="21"/>
      <c r="I254" s="21" t="s">
        <v>19</v>
      </c>
      <c r="J254" s="21" t="s">
        <v>13</v>
      </c>
    </row>
    <row r="255" spans="1:13" ht="18" customHeight="1">
      <c r="A255" s="4">
        <v>254</v>
      </c>
      <c r="B255" s="38">
        <v>36308</v>
      </c>
      <c r="C255" s="21" t="s">
        <v>142</v>
      </c>
      <c r="D255" s="21" t="s">
        <v>183</v>
      </c>
      <c r="E255" s="21" t="s">
        <v>185</v>
      </c>
      <c r="F255" s="21" t="s">
        <v>47</v>
      </c>
      <c r="G255" s="21"/>
      <c r="H255" s="21"/>
      <c r="I255" s="21" t="s">
        <v>228</v>
      </c>
      <c r="J255" s="21" t="s">
        <v>32</v>
      </c>
    </row>
    <row r="256" spans="1:13" ht="18" customHeight="1">
      <c r="A256" s="4">
        <v>255</v>
      </c>
      <c r="B256" s="38">
        <v>36308</v>
      </c>
      <c r="C256" s="21" t="s">
        <v>146</v>
      </c>
      <c r="D256" s="21" t="s">
        <v>182</v>
      </c>
      <c r="E256" s="21" t="s">
        <v>173</v>
      </c>
      <c r="F256" s="21" t="s">
        <v>214</v>
      </c>
      <c r="G256" s="21"/>
      <c r="H256" s="21"/>
      <c r="I256" s="21" t="s">
        <v>26</v>
      </c>
      <c r="J256" s="21" t="s">
        <v>31</v>
      </c>
    </row>
    <row r="257" spans="1:13" ht="18" customHeight="1">
      <c r="A257" s="4">
        <v>256</v>
      </c>
      <c r="B257" s="38">
        <v>36309</v>
      </c>
      <c r="C257" s="34" t="s">
        <v>166</v>
      </c>
      <c r="D257" s="21" t="s">
        <v>46</v>
      </c>
      <c r="E257" s="21" t="s">
        <v>72</v>
      </c>
      <c r="F257" s="21" t="s">
        <v>180</v>
      </c>
      <c r="G257" s="21"/>
      <c r="H257" s="21"/>
      <c r="I257" s="21" t="s">
        <v>19</v>
      </c>
      <c r="J257" s="21" t="s">
        <v>13</v>
      </c>
    </row>
    <row r="258" spans="1:13" ht="18" customHeight="1">
      <c r="A258" s="4">
        <v>257</v>
      </c>
      <c r="B258" s="38">
        <v>36309</v>
      </c>
      <c r="C258" s="36" t="s">
        <v>175</v>
      </c>
      <c r="D258" s="21" t="s">
        <v>49</v>
      </c>
      <c r="E258" s="21" t="s">
        <v>4</v>
      </c>
      <c r="F258" s="21" t="s">
        <v>144</v>
      </c>
      <c r="G258" s="21"/>
      <c r="H258" s="21"/>
      <c r="I258" s="21" t="s">
        <v>37</v>
      </c>
      <c r="J258" s="21" t="s">
        <v>38</v>
      </c>
      <c r="M258" s="13"/>
    </row>
    <row r="259" spans="1:13" ht="18" customHeight="1">
      <c r="A259" s="4">
        <v>258</v>
      </c>
      <c r="B259" s="38">
        <v>36309</v>
      </c>
      <c r="C259" s="21" t="s">
        <v>29</v>
      </c>
      <c r="D259" s="21" t="s">
        <v>131</v>
      </c>
      <c r="E259" s="21" t="s">
        <v>213</v>
      </c>
      <c r="F259" s="21" t="s">
        <v>178</v>
      </c>
      <c r="G259" s="21"/>
      <c r="H259" s="21"/>
      <c r="I259" s="21" t="s">
        <v>8</v>
      </c>
      <c r="J259" s="21" t="s">
        <v>227</v>
      </c>
    </row>
    <row r="260" spans="1:13" ht="18" customHeight="1">
      <c r="A260" s="4">
        <v>259</v>
      </c>
      <c r="B260" s="38">
        <v>36309</v>
      </c>
      <c r="C260" s="34" t="s">
        <v>185</v>
      </c>
      <c r="D260" s="21" t="s">
        <v>47</v>
      </c>
      <c r="E260" s="21" t="s">
        <v>183</v>
      </c>
      <c r="F260" s="21" t="s">
        <v>153</v>
      </c>
      <c r="G260" s="21"/>
      <c r="H260" s="21"/>
      <c r="I260" s="21" t="s">
        <v>228</v>
      </c>
      <c r="J260" s="21" t="s">
        <v>32</v>
      </c>
    </row>
    <row r="261" spans="1:13" ht="18" customHeight="1">
      <c r="A261" s="4">
        <v>260</v>
      </c>
      <c r="B261" s="38">
        <v>36309</v>
      </c>
      <c r="C261" s="21" t="s">
        <v>214</v>
      </c>
      <c r="D261" s="21" t="s">
        <v>161</v>
      </c>
      <c r="E261" s="21" t="s">
        <v>182</v>
      </c>
      <c r="F261" s="21" t="s">
        <v>173</v>
      </c>
      <c r="G261" s="21"/>
      <c r="H261" s="21"/>
      <c r="I261" s="21" t="s">
        <v>26</v>
      </c>
      <c r="J261" s="21" t="s">
        <v>31</v>
      </c>
    </row>
    <row r="262" spans="1:13" ht="18" customHeight="1">
      <c r="A262" s="4">
        <v>261</v>
      </c>
      <c r="B262" s="38">
        <v>36309</v>
      </c>
      <c r="C262" s="21" t="s">
        <v>16</v>
      </c>
      <c r="D262" s="21" t="s">
        <v>6</v>
      </c>
      <c r="E262" s="21" t="s">
        <v>163</v>
      </c>
      <c r="F262" s="21" t="s">
        <v>210</v>
      </c>
      <c r="G262" s="21"/>
      <c r="H262" s="21"/>
      <c r="I262" s="21" t="s">
        <v>14</v>
      </c>
      <c r="J262" s="21" t="s">
        <v>20</v>
      </c>
    </row>
    <row r="263" spans="1:13" ht="18" customHeight="1">
      <c r="A263" s="4">
        <v>262</v>
      </c>
      <c r="B263" s="38">
        <v>36310</v>
      </c>
      <c r="C263" s="21" t="s">
        <v>182</v>
      </c>
      <c r="D263" s="21" t="s">
        <v>146</v>
      </c>
      <c r="E263" s="21" t="s">
        <v>161</v>
      </c>
      <c r="F263" s="21" t="s">
        <v>229</v>
      </c>
      <c r="G263" s="21"/>
      <c r="H263" s="21"/>
      <c r="I263" s="21" t="s">
        <v>26</v>
      </c>
      <c r="J263" s="21" t="s">
        <v>31</v>
      </c>
    </row>
    <row r="264" spans="1:13" ht="18" customHeight="1">
      <c r="A264" s="4">
        <v>263</v>
      </c>
      <c r="B264" s="38">
        <v>36310</v>
      </c>
      <c r="C264" s="21" t="s">
        <v>153</v>
      </c>
      <c r="D264" s="21" t="s">
        <v>142</v>
      </c>
      <c r="E264" s="21" t="s">
        <v>47</v>
      </c>
      <c r="F264" s="21" t="s">
        <v>183</v>
      </c>
      <c r="G264" s="21"/>
      <c r="H264" s="21"/>
      <c r="I264" s="21" t="s">
        <v>228</v>
      </c>
      <c r="J264" s="21" t="s">
        <v>32</v>
      </c>
    </row>
    <row r="265" spans="1:13" ht="18" customHeight="1">
      <c r="A265" s="4">
        <v>264</v>
      </c>
      <c r="B265" s="38">
        <v>36310</v>
      </c>
      <c r="C265" s="21" t="s">
        <v>210</v>
      </c>
      <c r="D265" s="21" t="s">
        <v>168</v>
      </c>
      <c r="E265" s="21" t="s">
        <v>6</v>
      </c>
      <c r="F265" s="21" t="s">
        <v>163</v>
      </c>
      <c r="G265" s="21"/>
      <c r="H265" s="21"/>
      <c r="I265" s="21" t="s">
        <v>14</v>
      </c>
      <c r="J265" s="21" t="s">
        <v>20</v>
      </c>
    </row>
    <row r="266" spans="1:13" ht="18" customHeight="1">
      <c r="A266" s="4">
        <v>265</v>
      </c>
      <c r="B266" s="38">
        <v>36310</v>
      </c>
      <c r="C266" s="21" t="s">
        <v>180</v>
      </c>
      <c r="D266" s="21" t="s">
        <v>218</v>
      </c>
      <c r="E266" s="21" t="s">
        <v>46</v>
      </c>
      <c r="F266" s="21" t="s">
        <v>72</v>
      </c>
      <c r="G266" s="21"/>
      <c r="H266" s="21"/>
      <c r="I266" s="21" t="s">
        <v>19</v>
      </c>
      <c r="J266" s="21" t="s">
        <v>13</v>
      </c>
    </row>
    <row r="267" spans="1:13" ht="18" customHeight="1">
      <c r="A267" s="4">
        <v>266</v>
      </c>
      <c r="B267" s="38">
        <v>36310</v>
      </c>
      <c r="C267" s="21" t="s">
        <v>144</v>
      </c>
      <c r="D267" s="21" t="s">
        <v>35</v>
      </c>
      <c r="E267" s="21" t="s">
        <v>49</v>
      </c>
      <c r="F267" s="21" t="s">
        <v>4</v>
      </c>
      <c r="G267" s="21"/>
      <c r="H267" s="21"/>
      <c r="I267" s="21" t="s">
        <v>37</v>
      </c>
      <c r="J267" s="21" t="s">
        <v>38</v>
      </c>
    </row>
    <row r="268" spans="1:13" ht="18" customHeight="1">
      <c r="A268" s="4">
        <v>267</v>
      </c>
      <c r="B268" s="38">
        <v>36310</v>
      </c>
      <c r="C268" s="21" t="s">
        <v>238</v>
      </c>
      <c r="D268" s="21" t="s">
        <v>213</v>
      </c>
      <c r="E268" s="21" t="s">
        <v>178</v>
      </c>
      <c r="F268" s="21" t="s">
        <v>131</v>
      </c>
      <c r="G268" s="21"/>
      <c r="H268" s="21"/>
      <c r="I268" s="21" t="s">
        <v>8</v>
      </c>
      <c r="J268" s="21" t="s">
        <v>227</v>
      </c>
    </row>
    <row r="269" spans="1:13" ht="18" customHeight="1">
      <c r="A269" s="4">
        <v>268</v>
      </c>
      <c r="B269" s="38">
        <v>36312</v>
      </c>
      <c r="C269" s="21" t="s">
        <v>161</v>
      </c>
      <c r="D269" s="21" t="s">
        <v>185</v>
      </c>
      <c r="E269" s="21" t="s">
        <v>146</v>
      </c>
      <c r="F269" s="21" t="s">
        <v>47</v>
      </c>
      <c r="G269" s="21"/>
      <c r="H269" s="21"/>
      <c r="I269" s="21" t="s">
        <v>26</v>
      </c>
      <c r="J269" s="21" t="s">
        <v>228</v>
      </c>
    </row>
    <row r="270" spans="1:13" ht="18" customHeight="1">
      <c r="A270" s="4">
        <v>269</v>
      </c>
      <c r="B270" s="37">
        <v>36312</v>
      </c>
      <c r="C270" s="34" t="s">
        <v>4</v>
      </c>
      <c r="D270" s="34" t="s">
        <v>175</v>
      </c>
      <c r="E270" s="34" t="s">
        <v>35</v>
      </c>
      <c r="F270" s="34" t="s">
        <v>22</v>
      </c>
      <c r="G270" s="21"/>
      <c r="H270" s="21"/>
      <c r="I270" s="21" t="s">
        <v>19</v>
      </c>
      <c r="J270" s="21" t="s">
        <v>14</v>
      </c>
      <c r="M270" s="12"/>
    </row>
    <row r="271" spans="1:13" ht="18" customHeight="1">
      <c r="A271" s="4">
        <v>270</v>
      </c>
      <c r="B271" s="37">
        <v>36312</v>
      </c>
      <c r="C271" s="34" t="s">
        <v>72</v>
      </c>
      <c r="D271" s="34" t="s">
        <v>166</v>
      </c>
      <c r="E271" s="34" t="s">
        <v>218</v>
      </c>
      <c r="F271" s="34" t="s">
        <v>46</v>
      </c>
      <c r="G271" s="21"/>
      <c r="H271" s="21"/>
      <c r="I271" s="21" t="s">
        <v>20</v>
      </c>
      <c r="J271" s="21" t="s">
        <v>37</v>
      </c>
      <c r="M271" s="12"/>
    </row>
    <row r="272" spans="1:13" ht="18" customHeight="1">
      <c r="A272" s="4">
        <v>271</v>
      </c>
      <c r="B272" s="37">
        <v>36312</v>
      </c>
      <c r="C272" s="34" t="s">
        <v>173</v>
      </c>
      <c r="D272" s="34" t="s">
        <v>238</v>
      </c>
      <c r="E272" s="34" t="s">
        <v>131</v>
      </c>
      <c r="F272" s="34" t="s">
        <v>213</v>
      </c>
      <c r="G272" s="21"/>
      <c r="H272" s="21"/>
      <c r="I272" s="21" t="s">
        <v>32</v>
      </c>
      <c r="J272" s="21" t="s">
        <v>227</v>
      </c>
      <c r="M272" s="12"/>
    </row>
    <row r="273" spans="1:13" ht="18" customHeight="1">
      <c r="A273" s="4">
        <v>272</v>
      </c>
      <c r="B273" s="37">
        <v>36312</v>
      </c>
      <c r="C273" s="34" t="s">
        <v>186</v>
      </c>
      <c r="D273" s="34" t="s">
        <v>188</v>
      </c>
      <c r="E273" s="34" t="s">
        <v>179</v>
      </c>
      <c r="F273" s="34" t="s">
        <v>148</v>
      </c>
      <c r="G273" s="21"/>
      <c r="H273" s="21"/>
      <c r="I273" s="21" t="s">
        <v>31</v>
      </c>
      <c r="J273" s="21" t="s">
        <v>8</v>
      </c>
      <c r="M273" s="12"/>
    </row>
    <row r="274" spans="1:13" ht="18" customHeight="1">
      <c r="A274" s="4">
        <v>273</v>
      </c>
      <c r="B274" s="37">
        <v>36312</v>
      </c>
      <c r="C274" s="34" t="s">
        <v>163</v>
      </c>
      <c r="D274" s="34" t="s">
        <v>16</v>
      </c>
      <c r="E274" s="34" t="s">
        <v>168</v>
      </c>
      <c r="F274" s="34" t="s">
        <v>6</v>
      </c>
      <c r="G274" s="21"/>
      <c r="H274" s="21"/>
      <c r="I274" s="21" t="s">
        <v>38</v>
      </c>
      <c r="J274" s="21" t="s">
        <v>13</v>
      </c>
      <c r="M274" s="12"/>
    </row>
    <row r="275" spans="1:13" ht="18" customHeight="1">
      <c r="A275" s="4">
        <v>274</v>
      </c>
      <c r="B275" s="37">
        <v>36313</v>
      </c>
      <c r="C275" s="34" t="s">
        <v>213</v>
      </c>
      <c r="D275" s="34" t="s">
        <v>131</v>
      </c>
      <c r="E275" s="34" t="s">
        <v>29</v>
      </c>
      <c r="F275" s="34" t="s">
        <v>238</v>
      </c>
      <c r="G275" s="21"/>
      <c r="H275" s="21"/>
      <c r="I275" s="21" t="s">
        <v>32</v>
      </c>
      <c r="J275" s="21" t="s">
        <v>227</v>
      </c>
      <c r="M275" s="12"/>
    </row>
    <row r="276" spans="1:13" ht="18" customHeight="1">
      <c r="A276" s="4">
        <v>275</v>
      </c>
      <c r="B276" s="37">
        <v>36313</v>
      </c>
      <c r="C276" s="34" t="s">
        <v>211</v>
      </c>
      <c r="D276" s="34" t="s">
        <v>179</v>
      </c>
      <c r="E276" s="34" t="s">
        <v>148</v>
      </c>
      <c r="F276" s="34" t="s">
        <v>188</v>
      </c>
      <c r="G276" s="21"/>
      <c r="H276" s="21"/>
      <c r="I276" s="21" t="s">
        <v>8</v>
      </c>
      <c r="J276" s="21" t="s">
        <v>31</v>
      </c>
      <c r="M276" s="12"/>
    </row>
    <row r="277" spans="1:13" ht="18" customHeight="1">
      <c r="A277" s="4">
        <v>276</v>
      </c>
      <c r="B277" s="37">
        <v>36313</v>
      </c>
      <c r="C277" s="34" t="s">
        <v>46</v>
      </c>
      <c r="D277" s="34" t="s">
        <v>180</v>
      </c>
      <c r="E277" s="34" t="s">
        <v>166</v>
      </c>
      <c r="F277" s="34" t="s">
        <v>218</v>
      </c>
      <c r="G277" s="21"/>
      <c r="H277" s="21"/>
      <c r="I277" s="21" t="s">
        <v>20</v>
      </c>
      <c r="J277" s="21" t="s">
        <v>37</v>
      </c>
      <c r="M277" s="12"/>
    </row>
    <row r="278" spans="1:13" ht="18" customHeight="1">
      <c r="A278" s="4">
        <v>277</v>
      </c>
      <c r="B278" s="37">
        <v>36313</v>
      </c>
      <c r="C278" s="34" t="s">
        <v>6</v>
      </c>
      <c r="D278" s="34" t="s">
        <v>210</v>
      </c>
      <c r="E278" s="34" t="s">
        <v>16</v>
      </c>
      <c r="F278" s="34" t="s">
        <v>168</v>
      </c>
      <c r="G278" s="21"/>
      <c r="H278" s="21"/>
      <c r="I278" s="21" t="s">
        <v>38</v>
      </c>
      <c r="J278" s="21" t="s">
        <v>13</v>
      </c>
      <c r="M278" s="12"/>
    </row>
    <row r="279" spans="1:13" ht="18" customHeight="1">
      <c r="A279" s="4">
        <v>278</v>
      </c>
      <c r="B279" s="37">
        <v>36313</v>
      </c>
      <c r="C279" s="34" t="s">
        <v>183</v>
      </c>
      <c r="D279" s="34" t="s">
        <v>214</v>
      </c>
      <c r="E279" s="36" t="s">
        <v>142</v>
      </c>
      <c r="F279" s="34" t="s">
        <v>182</v>
      </c>
      <c r="G279" s="21"/>
      <c r="H279" s="21"/>
      <c r="I279" s="21" t="s">
        <v>26</v>
      </c>
      <c r="J279" s="21" t="s">
        <v>228</v>
      </c>
      <c r="M279" s="12"/>
    </row>
    <row r="280" spans="1:13" ht="18" customHeight="1">
      <c r="A280" s="4">
        <v>279</v>
      </c>
      <c r="B280" s="37">
        <v>36313</v>
      </c>
      <c r="C280" s="34" t="s">
        <v>22</v>
      </c>
      <c r="D280" s="34" t="s">
        <v>144</v>
      </c>
      <c r="E280" s="34" t="s">
        <v>175</v>
      </c>
      <c r="F280" s="34" t="s">
        <v>35</v>
      </c>
      <c r="G280" s="21"/>
      <c r="H280" s="21"/>
      <c r="I280" s="21" t="s">
        <v>19</v>
      </c>
      <c r="J280" s="21" t="s">
        <v>14</v>
      </c>
      <c r="M280" s="12"/>
    </row>
    <row r="281" spans="1:13" ht="18" customHeight="1">
      <c r="A281" s="4">
        <v>280</v>
      </c>
      <c r="B281" s="37">
        <v>36314</v>
      </c>
      <c r="C281" s="34" t="s">
        <v>35</v>
      </c>
      <c r="D281" s="34" t="s">
        <v>4</v>
      </c>
      <c r="E281" s="34" t="s">
        <v>144</v>
      </c>
      <c r="F281" s="34" t="s">
        <v>175</v>
      </c>
      <c r="G281" s="21"/>
      <c r="H281" s="21"/>
      <c r="I281" s="21" t="s">
        <v>19</v>
      </c>
      <c r="J281" s="21" t="s">
        <v>14</v>
      </c>
      <c r="M281" s="12"/>
    </row>
    <row r="282" spans="1:13" ht="18" customHeight="1">
      <c r="A282" s="4">
        <v>281</v>
      </c>
      <c r="B282" s="37">
        <v>36314</v>
      </c>
      <c r="C282" s="34" t="s">
        <v>47</v>
      </c>
      <c r="D282" s="34" t="s">
        <v>142</v>
      </c>
      <c r="E282" s="34" t="s">
        <v>153</v>
      </c>
      <c r="F282" s="34" t="s">
        <v>185</v>
      </c>
      <c r="G282" s="21"/>
      <c r="H282" s="21"/>
      <c r="I282" s="21" t="s">
        <v>26</v>
      </c>
      <c r="J282" s="21" t="s">
        <v>228</v>
      </c>
      <c r="M282" s="12"/>
    </row>
    <row r="283" spans="1:13" ht="18" customHeight="1">
      <c r="A283" s="4">
        <v>282</v>
      </c>
      <c r="B283" s="37">
        <v>36314</v>
      </c>
      <c r="C283" s="34" t="s">
        <v>168</v>
      </c>
      <c r="D283" s="36" t="s">
        <v>163</v>
      </c>
      <c r="E283" s="34" t="s">
        <v>210</v>
      </c>
      <c r="F283" s="34" t="s">
        <v>16</v>
      </c>
      <c r="G283" s="21"/>
      <c r="H283" s="21"/>
      <c r="I283" s="21" t="s">
        <v>38</v>
      </c>
      <c r="J283" s="21" t="s">
        <v>13</v>
      </c>
      <c r="M283" s="12"/>
    </row>
    <row r="284" spans="1:13" ht="18" customHeight="1">
      <c r="A284" s="4">
        <v>283</v>
      </c>
      <c r="B284" s="37">
        <v>36314</v>
      </c>
      <c r="C284" s="34" t="s">
        <v>218</v>
      </c>
      <c r="D284" s="34" t="s">
        <v>72</v>
      </c>
      <c r="E284" s="34" t="s">
        <v>180</v>
      </c>
      <c r="F284" s="34" t="s">
        <v>166</v>
      </c>
      <c r="G284" s="21"/>
      <c r="H284" s="21"/>
      <c r="I284" s="21" t="s">
        <v>20</v>
      </c>
      <c r="J284" s="21" t="s">
        <v>37</v>
      </c>
      <c r="M284" s="12"/>
    </row>
    <row r="285" spans="1:13" ht="18" customHeight="1">
      <c r="A285" s="4">
        <v>284</v>
      </c>
      <c r="B285" s="37">
        <v>36315</v>
      </c>
      <c r="C285" s="34" t="s">
        <v>175</v>
      </c>
      <c r="D285" s="34" t="s">
        <v>10</v>
      </c>
      <c r="E285" s="34" t="s">
        <v>4</v>
      </c>
      <c r="F285" s="34" t="s">
        <v>144</v>
      </c>
      <c r="G285" s="21"/>
      <c r="H285" s="21"/>
      <c r="I285" s="21" t="s">
        <v>14</v>
      </c>
      <c r="J285" s="21" t="s">
        <v>38</v>
      </c>
      <c r="M285" s="12"/>
    </row>
    <row r="286" spans="1:13" ht="18" customHeight="1">
      <c r="A286" s="4">
        <v>285</v>
      </c>
      <c r="B286" s="37">
        <v>36315</v>
      </c>
      <c r="C286" s="34" t="s">
        <v>29</v>
      </c>
      <c r="D286" s="34" t="s">
        <v>186</v>
      </c>
      <c r="E286" s="34" t="s">
        <v>238</v>
      </c>
      <c r="F286" s="34" t="s">
        <v>179</v>
      </c>
      <c r="G286" s="21"/>
      <c r="H286" s="21"/>
      <c r="I286" s="21" t="s">
        <v>32</v>
      </c>
      <c r="J286" s="21" t="s">
        <v>8</v>
      </c>
      <c r="M286" s="12"/>
    </row>
    <row r="287" spans="1:13" ht="18" customHeight="1">
      <c r="A287" s="4">
        <v>286</v>
      </c>
      <c r="B287" s="37">
        <v>36315</v>
      </c>
      <c r="C287" s="36" t="s">
        <v>188</v>
      </c>
      <c r="D287" s="34" t="s">
        <v>173</v>
      </c>
      <c r="E287" s="34" t="s">
        <v>148</v>
      </c>
      <c r="F287" s="34" t="s">
        <v>213</v>
      </c>
      <c r="G287" s="21"/>
      <c r="H287" s="21"/>
      <c r="I287" s="21" t="s">
        <v>31</v>
      </c>
      <c r="J287" s="21" t="s">
        <v>26</v>
      </c>
      <c r="M287" s="13"/>
    </row>
    <row r="288" spans="1:13" ht="18" customHeight="1">
      <c r="A288" s="4">
        <v>287</v>
      </c>
      <c r="B288" s="37">
        <v>36315</v>
      </c>
      <c r="C288" s="34" t="s">
        <v>146</v>
      </c>
      <c r="D288" s="34" t="s">
        <v>183</v>
      </c>
      <c r="E288" s="34" t="s">
        <v>185</v>
      </c>
      <c r="F288" s="34" t="s">
        <v>214</v>
      </c>
      <c r="G288" s="21"/>
      <c r="H288" s="21"/>
      <c r="I288" s="21" t="s">
        <v>227</v>
      </c>
      <c r="J288" s="21" t="s">
        <v>228</v>
      </c>
      <c r="M288" s="12"/>
    </row>
    <row r="289" spans="1:13" ht="18" customHeight="1">
      <c r="A289" s="4">
        <v>288</v>
      </c>
      <c r="B289" s="37">
        <v>36315</v>
      </c>
      <c r="C289" s="34" t="s">
        <v>16</v>
      </c>
      <c r="D289" s="34" t="s">
        <v>22</v>
      </c>
      <c r="E289" s="34" t="s">
        <v>163</v>
      </c>
      <c r="F289" s="34" t="s">
        <v>210</v>
      </c>
      <c r="G289" s="21"/>
      <c r="H289" s="21"/>
      <c r="I289" s="21" t="s">
        <v>13</v>
      </c>
      <c r="J289" s="21" t="s">
        <v>37</v>
      </c>
      <c r="M289" s="12"/>
    </row>
    <row r="290" spans="1:13" ht="18" customHeight="1">
      <c r="A290" s="4">
        <v>289</v>
      </c>
      <c r="B290" s="37">
        <v>36316</v>
      </c>
      <c r="C290" s="34" t="s">
        <v>166</v>
      </c>
      <c r="D290" s="34" t="s">
        <v>46</v>
      </c>
      <c r="E290" s="34" t="s">
        <v>72</v>
      </c>
      <c r="F290" s="34" t="s">
        <v>180</v>
      </c>
      <c r="G290" s="21"/>
      <c r="H290" s="21"/>
      <c r="I290" s="21" t="s">
        <v>20</v>
      </c>
      <c r="J290" s="21" t="s">
        <v>19</v>
      </c>
      <c r="M290" s="12"/>
    </row>
    <row r="291" spans="1:13" ht="18" customHeight="1">
      <c r="A291" s="4">
        <v>290</v>
      </c>
      <c r="B291" s="37">
        <v>36316</v>
      </c>
      <c r="C291" s="34" t="s">
        <v>148</v>
      </c>
      <c r="D291" s="34" t="s">
        <v>213</v>
      </c>
      <c r="E291" s="34" t="s">
        <v>173</v>
      </c>
      <c r="F291" s="34" t="s">
        <v>131</v>
      </c>
      <c r="G291" s="21"/>
      <c r="H291" s="21"/>
      <c r="I291" s="21" t="s">
        <v>31</v>
      </c>
      <c r="J291" s="21" t="s">
        <v>26</v>
      </c>
      <c r="M291" s="12"/>
    </row>
    <row r="292" spans="1:13" ht="18" customHeight="1">
      <c r="A292" s="4">
        <v>291</v>
      </c>
      <c r="B292" s="37">
        <v>36316</v>
      </c>
      <c r="C292" s="34" t="s">
        <v>179</v>
      </c>
      <c r="D292" s="34" t="s">
        <v>178</v>
      </c>
      <c r="E292" s="34" t="s">
        <v>186</v>
      </c>
      <c r="F292" s="34" t="s">
        <v>238</v>
      </c>
      <c r="G292" s="21"/>
      <c r="H292" s="21"/>
      <c r="I292" s="21" t="s">
        <v>32</v>
      </c>
      <c r="J292" s="21" t="s">
        <v>8</v>
      </c>
      <c r="M292" s="12"/>
    </row>
    <row r="293" spans="1:13" ht="18" customHeight="1">
      <c r="A293" s="4">
        <v>292</v>
      </c>
      <c r="B293" s="37">
        <v>36316</v>
      </c>
      <c r="C293" s="34" t="s">
        <v>210</v>
      </c>
      <c r="D293" s="34" t="s">
        <v>168</v>
      </c>
      <c r="E293" s="34" t="s">
        <v>22</v>
      </c>
      <c r="F293" s="34" t="s">
        <v>163</v>
      </c>
      <c r="G293" s="21"/>
      <c r="H293" s="21"/>
      <c r="I293" s="21" t="s">
        <v>13</v>
      </c>
      <c r="J293" s="21" t="s">
        <v>37</v>
      </c>
      <c r="M293" s="12"/>
    </row>
    <row r="294" spans="1:13" ht="18" customHeight="1">
      <c r="A294" s="4">
        <v>293</v>
      </c>
      <c r="B294" s="37">
        <v>36316</v>
      </c>
      <c r="C294" s="34" t="s">
        <v>23</v>
      </c>
      <c r="D294" s="34" t="s">
        <v>182</v>
      </c>
      <c r="E294" s="34" t="s">
        <v>183</v>
      </c>
      <c r="F294" s="34" t="s">
        <v>153</v>
      </c>
      <c r="G294" s="21"/>
      <c r="H294" s="21"/>
      <c r="I294" s="21" t="s">
        <v>227</v>
      </c>
      <c r="J294" s="21" t="s">
        <v>228</v>
      </c>
      <c r="M294" s="12"/>
    </row>
    <row r="295" spans="1:13" ht="18" customHeight="1">
      <c r="A295" s="4">
        <v>294</v>
      </c>
      <c r="B295" s="37">
        <v>36316</v>
      </c>
      <c r="C295" s="34" t="s">
        <v>144</v>
      </c>
      <c r="D295" s="34" t="s">
        <v>35</v>
      </c>
      <c r="E295" s="34" t="s">
        <v>10</v>
      </c>
      <c r="F295" s="34" t="s">
        <v>4</v>
      </c>
      <c r="G295" s="21"/>
      <c r="H295" s="21"/>
      <c r="I295" s="21" t="s">
        <v>14</v>
      </c>
      <c r="J295" s="21" t="s">
        <v>38</v>
      </c>
      <c r="M295" s="12"/>
    </row>
    <row r="296" spans="1:13" ht="18" customHeight="1">
      <c r="A296" s="4">
        <v>295</v>
      </c>
      <c r="B296" s="37">
        <v>36317</v>
      </c>
      <c r="C296" s="34" t="s">
        <v>4</v>
      </c>
      <c r="D296" s="34" t="s">
        <v>175</v>
      </c>
      <c r="E296" s="34" t="s">
        <v>35</v>
      </c>
      <c r="F296" s="34" t="s">
        <v>10</v>
      </c>
      <c r="G296" s="21"/>
      <c r="H296" s="21"/>
      <c r="I296" s="21" t="s">
        <v>14</v>
      </c>
      <c r="J296" s="21" t="s">
        <v>38</v>
      </c>
      <c r="M296" s="12"/>
    </row>
    <row r="297" spans="1:13" ht="18" customHeight="1">
      <c r="A297" s="4">
        <v>296</v>
      </c>
      <c r="B297" s="37">
        <v>36317</v>
      </c>
      <c r="C297" s="34" t="s">
        <v>131</v>
      </c>
      <c r="D297" s="34" t="s">
        <v>188</v>
      </c>
      <c r="E297" s="34" t="s">
        <v>213</v>
      </c>
      <c r="F297" s="34" t="s">
        <v>173</v>
      </c>
      <c r="G297" s="21"/>
      <c r="H297" s="21"/>
      <c r="I297" s="21" t="s">
        <v>31</v>
      </c>
      <c r="J297" s="21" t="s">
        <v>26</v>
      </c>
      <c r="M297" s="12"/>
    </row>
    <row r="298" spans="1:13" ht="18" customHeight="1">
      <c r="A298" s="4">
        <v>297</v>
      </c>
      <c r="B298" s="37">
        <v>36317</v>
      </c>
      <c r="C298" s="34" t="s">
        <v>180</v>
      </c>
      <c r="D298" s="34" t="s">
        <v>218</v>
      </c>
      <c r="E298" s="34" t="s">
        <v>46</v>
      </c>
      <c r="F298" s="34" t="s">
        <v>72</v>
      </c>
      <c r="G298" s="21"/>
      <c r="H298" s="21"/>
      <c r="I298" s="21" t="s">
        <v>20</v>
      </c>
      <c r="J298" s="21" t="s">
        <v>19</v>
      </c>
      <c r="M298" s="12"/>
    </row>
    <row r="299" spans="1:13" ht="18" customHeight="1">
      <c r="A299" s="4">
        <v>298</v>
      </c>
      <c r="B299" s="37">
        <v>36317</v>
      </c>
      <c r="C299" s="34" t="s">
        <v>142</v>
      </c>
      <c r="D299" s="34" t="s">
        <v>153</v>
      </c>
      <c r="E299" s="34" t="s">
        <v>214</v>
      </c>
      <c r="F299" s="34" t="s">
        <v>185</v>
      </c>
      <c r="G299" s="21"/>
      <c r="H299" s="21"/>
      <c r="I299" s="21" t="s">
        <v>227</v>
      </c>
      <c r="J299" s="21" t="s">
        <v>228</v>
      </c>
      <c r="M299" s="12"/>
    </row>
    <row r="300" spans="1:13" ht="18" customHeight="1">
      <c r="A300" s="4">
        <v>299</v>
      </c>
      <c r="B300" s="37">
        <v>36317</v>
      </c>
      <c r="C300" s="34" t="s">
        <v>238</v>
      </c>
      <c r="D300" s="34" t="s">
        <v>29</v>
      </c>
      <c r="E300" s="34" t="s">
        <v>179</v>
      </c>
      <c r="F300" s="34" t="s">
        <v>178</v>
      </c>
      <c r="G300" s="21"/>
      <c r="H300" s="21"/>
      <c r="I300" s="21" t="s">
        <v>32</v>
      </c>
      <c r="J300" s="21" t="s">
        <v>8</v>
      </c>
      <c r="M300" s="12"/>
    </row>
    <row r="301" spans="1:13" ht="18" customHeight="1">
      <c r="A301" s="4">
        <v>300</v>
      </c>
      <c r="B301" s="37">
        <v>36317</v>
      </c>
      <c r="C301" s="34" t="s">
        <v>163</v>
      </c>
      <c r="D301" s="34" t="s">
        <v>16</v>
      </c>
      <c r="E301" s="34" t="s">
        <v>168</v>
      </c>
      <c r="F301" s="34" t="s">
        <v>22</v>
      </c>
      <c r="G301" s="21"/>
      <c r="H301" s="21"/>
      <c r="I301" s="21" t="s">
        <v>13</v>
      </c>
      <c r="J301" s="21" t="s">
        <v>37</v>
      </c>
      <c r="M301" s="12"/>
    </row>
    <row r="302" spans="1:13" ht="18" customHeight="1">
      <c r="A302" s="4">
        <v>301</v>
      </c>
      <c r="B302" s="37">
        <v>36319</v>
      </c>
      <c r="C302" s="34" t="s">
        <v>7</v>
      </c>
      <c r="D302" s="34" t="s">
        <v>210</v>
      </c>
      <c r="E302" s="34" t="s">
        <v>16</v>
      </c>
      <c r="F302" s="34" t="s">
        <v>163</v>
      </c>
      <c r="G302" s="21"/>
      <c r="H302" s="21"/>
      <c r="I302" s="21" t="s">
        <v>38</v>
      </c>
      <c r="J302" s="21" t="s">
        <v>19</v>
      </c>
      <c r="M302" s="12"/>
    </row>
    <row r="303" spans="1:13" ht="18" customHeight="1">
      <c r="A303" s="4">
        <v>302</v>
      </c>
      <c r="B303" s="37">
        <v>36319</v>
      </c>
      <c r="C303" s="34" t="s">
        <v>72</v>
      </c>
      <c r="D303" s="34" t="s">
        <v>166</v>
      </c>
      <c r="E303" s="34" t="s">
        <v>10</v>
      </c>
      <c r="F303" s="34" t="s">
        <v>46</v>
      </c>
      <c r="G303" s="21"/>
      <c r="H303" s="21"/>
      <c r="I303" s="21" t="s">
        <v>13</v>
      </c>
      <c r="J303" s="21" t="s">
        <v>14</v>
      </c>
      <c r="M303" s="12"/>
    </row>
    <row r="304" spans="1:13" ht="18" customHeight="1">
      <c r="A304" s="4">
        <v>303</v>
      </c>
      <c r="B304" s="37">
        <v>36319</v>
      </c>
      <c r="C304" s="34" t="s">
        <v>153</v>
      </c>
      <c r="D304" s="34" t="s">
        <v>161</v>
      </c>
      <c r="E304" s="34" t="s">
        <v>182</v>
      </c>
      <c r="F304" s="34" t="s">
        <v>185</v>
      </c>
      <c r="G304" s="21"/>
      <c r="H304" s="21"/>
      <c r="I304" s="21" t="s">
        <v>228</v>
      </c>
      <c r="J304" s="21" t="s">
        <v>31</v>
      </c>
      <c r="M304" s="12"/>
    </row>
    <row r="305" spans="1:13" ht="18" customHeight="1">
      <c r="A305" s="4">
        <v>304</v>
      </c>
      <c r="B305" s="37">
        <v>36319</v>
      </c>
      <c r="C305" s="34" t="s">
        <v>49</v>
      </c>
      <c r="D305" s="34" t="s">
        <v>144</v>
      </c>
      <c r="E305" s="34" t="s">
        <v>175</v>
      </c>
      <c r="F305" s="34" t="s">
        <v>35</v>
      </c>
      <c r="G305" s="21"/>
      <c r="H305" s="21"/>
      <c r="I305" s="21" t="s">
        <v>37</v>
      </c>
      <c r="J305" s="21" t="s">
        <v>20</v>
      </c>
      <c r="M305" s="12"/>
    </row>
    <row r="306" spans="1:13" ht="18" customHeight="1">
      <c r="A306" s="4">
        <v>305</v>
      </c>
      <c r="B306" s="37">
        <v>36319</v>
      </c>
      <c r="C306" s="34" t="s">
        <v>186</v>
      </c>
      <c r="D306" s="34" t="s">
        <v>131</v>
      </c>
      <c r="E306" s="34" t="s">
        <v>179</v>
      </c>
      <c r="F306" s="34" t="s">
        <v>12</v>
      </c>
      <c r="G306" s="21"/>
      <c r="H306" s="21"/>
      <c r="I306" s="21" t="s">
        <v>227</v>
      </c>
      <c r="J306" s="21" t="s">
        <v>8</v>
      </c>
      <c r="M306" s="12"/>
    </row>
    <row r="307" spans="1:13" ht="18" customHeight="1">
      <c r="A307" s="4">
        <v>306</v>
      </c>
      <c r="B307" s="37">
        <v>36319</v>
      </c>
      <c r="C307" s="34" t="s">
        <v>214</v>
      </c>
      <c r="D307" s="34" t="s">
        <v>142</v>
      </c>
      <c r="E307" s="34" t="s">
        <v>213</v>
      </c>
      <c r="F307" s="34" t="s">
        <v>47</v>
      </c>
      <c r="G307" s="21"/>
      <c r="H307" s="21"/>
      <c r="I307" s="21" t="s">
        <v>26</v>
      </c>
      <c r="J307" s="21" t="s">
        <v>32</v>
      </c>
      <c r="M307" s="12"/>
    </row>
    <row r="308" spans="1:13" ht="18" customHeight="1">
      <c r="A308" s="4">
        <v>307</v>
      </c>
      <c r="B308" s="37">
        <v>36320</v>
      </c>
      <c r="C308" s="34" t="s">
        <v>35</v>
      </c>
      <c r="D308" s="34" t="s">
        <v>4</v>
      </c>
      <c r="E308" s="36" t="s">
        <v>144</v>
      </c>
      <c r="F308" s="34" t="s">
        <v>175</v>
      </c>
      <c r="G308" s="21"/>
      <c r="H308" s="21"/>
      <c r="I308" s="21" t="s">
        <v>37</v>
      </c>
      <c r="J308" s="21" t="s">
        <v>20</v>
      </c>
      <c r="M308" s="12"/>
    </row>
    <row r="309" spans="1:13" ht="18" customHeight="1">
      <c r="A309" s="4">
        <v>308</v>
      </c>
      <c r="B309" s="37">
        <v>36320</v>
      </c>
      <c r="C309" s="34" t="s">
        <v>213</v>
      </c>
      <c r="D309" s="34" t="s">
        <v>243</v>
      </c>
      <c r="E309" s="34" t="s">
        <v>173</v>
      </c>
      <c r="F309" s="34" t="s">
        <v>142</v>
      </c>
      <c r="G309" s="21"/>
      <c r="H309" s="21"/>
      <c r="I309" s="21" t="s">
        <v>26</v>
      </c>
      <c r="J309" s="21" t="s">
        <v>32</v>
      </c>
      <c r="M309" s="12"/>
    </row>
    <row r="310" spans="1:13" ht="18" customHeight="1">
      <c r="A310" s="4">
        <v>309</v>
      </c>
      <c r="B310" s="37">
        <v>36320</v>
      </c>
      <c r="C310" s="34" t="s">
        <v>46</v>
      </c>
      <c r="D310" s="34" t="s">
        <v>180</v>
      </c>
      <c r="E310" s="34" t="s">
        <v>166</v>
      </c>
      <c r="F310" s="34" t="s">
        <v>10</v>
      </c>
      <c r="G310" s="21"/>
      <c r="H310" s="21"/>
      <c r="I310" s="21" t="s">
        <v>13</v>
      </c>
      <c r="J310" s="21" t="s">
        <v>14</v>
      </c>
      <c r="M310" s="12"/>
    </row>
    <row r="311" spans="1:13" ht="18" customHeight="1">
      <c r="A311" s="4">
        <v>310</v>
      </c>
      <c r="B311" s="37">
        <v>36320</v>
      </c>
      <c r="C311" s="34" t="s">
        <v>185</v>
      </c>
      <c r="D311" s="34" t="s">
        <v>183</v>
      </c>
      <c r="E311" s="34" t="s">
        <v>161</v>
      </c>
      <c r="F311" s="34" t="s">
        <v>182</v>
      </c>
      <c r="G311" s="21"/>
      <c r="H311" s="21"/>
      <c r="I311" s="21" t="s">
        <v>228</v>
      </c>
      <c r="J311" s="21" t="s">
        <v>31</v>
      </c>
      <c r="M311" s="12"/>
    </row>
    <row r="312" spans="1:13" ht="18" customHeight="1">
      <c r="A312" s="4">
        <v>311</v>
      </c>
      <c r="B312" s="37">
        <v>36320</v>
      </c>
      <c r="C312" s="34" t="s">
        <v>210</v>
      </c>
      <c r="D312" s="34" t="s">
        <v>163</v>
      </c>
      <c r="E312" s="34" t="s">
        <v>244</v>
      </c>
      <c r="F312" s="34" t="s">
        <v>16</v>
      </c>
      <c r="G312" s="21"/>
      <c r="H312" s="21"/>
      <c r="I312" s="21" t="s">
        <v>38</v>
      </c>
      <c r="J312" s="21" t="s">
        <v>19</v>
      </c>
      <c r="M312" s="12"/>
    </row>
    <row r="313" spans="1:13" ht="18" customHeight="1">
      <c r="A313" s="4">
        <v>312</v>
      </c>
      <c r="B313" s="37">
        <v>36320</v>
      </c>
      <c r="C313" s="34" t="s">
        <v>12</v>
      </c>
      <c r="D313" s="34" t="s">
        <v>179</v>
      </c>
      <c r="E313" s="34" t="s">
        <v>29</v>
      </c>
      <c r="F313" s="34" t="s">
        <v>131</v>
      </c>
      <c r="G313" s="21"/>
      <c r="H313" s="21"/>
      <c r="I313" s="21" t="s">
        <v>227</v>
      </c>
      <c r="J313" s="21" t="s">
        <v>8</v>
      </c>
      <c r="M313" s="12"/>
    </row>
    <row r="314" spans="1:13" ht="18" customHeight="1">
      <c r="A314" s="4">
        <v>313</v>
      </c>
      <c r="B314" s="37">
        <v>36321</v>
      </c>
      <c r="C314" s="34" t="s">
        <v>182</v>
      </c>
      <c r="D314" s="34" t="s">
        <v>153</v>
      </c>
      <c r="E314" s="34" t="s">
        <v>183</v>
      </c>
      <c r="F314" s="34" t="s">
        <v>161</v>
      </c>
      <c r="G314" s="21"/>
      <c r="H314" s="21"/>
      <c r="I314" s="21" t="s">
        <v>228</v>
      </c>
      <c r="J314" s="21" t="s">
        <v>31</v>
      </c>
      <c r="M314" s="12"/>
    </row>
    <row r="315" spans="1:13" ht="18" customHeight="1">
      <c r="A315" s="4">
        <v>314</v>
      </c>
      <c r="B315" s="37">
        <v>36321</v>
      </c>
      <c r="C315" s="34" t="s">
        <v>173</v>
      </c>
      <c r="D315" s="34" t="s">
        <v>214</v>
      </c>
      <c r="E315" s="34" t="s">
        <v>142</v>
      </c>
      <c r="F315" s="34" t="s">
        <v>146</v>
      </c>
      <c r="G315" s="21"/>
      <c r="H315" s="21"/>
      <c r="I315" s="21" t="s">
        <v>26</v>
      </c>
      <c r="J315" s="21" t="s">
        <v>32</v>
      </c>
      <c r="M315" s="12"/>
    </row>
    <row r="316" spans="1:13" ht="18" customHeight="1">
      <c r="A316" s="4">
        <v>315</v>
      </c>
      <c r="B316" s="37">
        <v>36321</v>
      </c>
      <c r="C316" s="34" t="s">
        <v>175</v>
      </c>
      <c r="D316" s="34" t="s">
        <v>49</v>
      </c>
      <c r="E316" s="34" t="s">
        <v>4</v>
      </c>
      <c r="F316" s="34" t="s">
        <v>144</v>
      </c>
      <c r="G316" s="21"/>
      <c r="H316" s="21"/>
      <c r="I316" s="21" t="s">
        <v>37</v>
      </c>
      <c r="J316" s="21" t="s">
        <v>20</v>
      </c>
      <c r="M316" s="12"/>
    </row>
    <row r="317" spans="1:13" ht="18" customHeight="1">
      <c r="A317" s="4">
        <v>316</v>
      </c>
      <c r="B317" s="37">
        <v>36321</v>
      </c>
      <c r="C317" s="34" t="s">
        <v>10</v>
      </c>
      <c r="D317" s="34" t="s">
        <v>72</v>
      </c>
      <c r="E317" s="34" t="s">
        <v>180</v>
      </c>
      <c r="F317" s="34" t="s">
        <v>22</v>
      </c>
      <c r="G317" s="21"/>
      <c r="H317" s="21"/>
      <c r="I317" s="21" t="s">
        <v>13</v>
      </c>
      <c r="J317" s="21" t="s">
        <v>14</v>
      </c>
      <c r="M317" s="12"/>
    </row>
    <row r="318" spans="1:13" ht="18" customHeight="1">
      <c r="A318" s="4">
        <v>317</v>
      </c>
      <c r="B318" s="37">
        <v>36321</v>
      </c>
      <c r="C318" s="34" t="s">
        <v>29</v>
      </c>
      <c r="D318" s="34" t="s">
        <v>186</v>
      </c>
      <c r="E318" s="34" t="s">
        <v>131</v>
      </c>
      <c r="F318" s="34" t="s">
        <v>179</v>
      </c>
      <c r="G318" s="21"/>
      <c r="H318" s="21"/>
      <c r="I318" s="21" t="s">
        <v>227</v>
      </c>
      <c r="J318" s="21" t="s">
        <v>8</v>
      </c>
      <c r="M318" s="12"/>
    </row>
    <row r="319" spans="1:13" ht="18" customHeight="1">
      <c r="A319" s="4">
        <v>318</v>
      </c>
      <c r="B319" s="37">
        <v>36322</v>
      </c>
      <c r="C319" s="34" t="s">
        <v>166</v>
      </c>
      <c r="D319" s="34" t="s">
        <v>46</v>
      </c>
      <c r="E319" s="34" t="s">
        <v>72</v>
      </c>
      <c r="F319" s="34" t="s">
        <v>180</v>
      </c>
      <c r="G319" s="21"/>
      <c r="H319" s="21"/>
      <c r="I319" s="21" t="s">
        <v>38</v>
      </c>
      <c r="J319" s="21" t="s">
        <v>37</v>
      </c>
      <c r="M319" s="12"/>
    </row>
    <row r="320" spans="1:13" ht="18" customHeight="1">
      <c r="A320" s="4">
        <v>319</v>
      </c>
      <c r="B320" s="37">
        <v>36322</v>
      </c>
      <c r="C320" s="34" t="s">
        <v>161</v>
      </c>
      <c r="D320" s="34" t="s">
        <v>185</v>
      </c>
      <c r="E320" s="34" t="s">
        <v>153</v>
      </c>
      <c r="F320" s="34" t="s">
        <v>183</v>
      </c>
      <c r="G320" s="21"/>
      <c r="H320" s="21"/>
      <c r="I320" s="21" t="s">
        <v>26</v>
      </c>
      <c r="J320" s="21" t="s">
        <v>228</v>
      </c>
      <c r="M320" s="12"/>
    </row>
    <row r="321" spans="1:13" ht="18" customHeight="1">
      <c r="A321" s="4">
        <v>320</v>
      </c>
      <c r="B321" s="37">
        <v>36322</v>
      </c>
      <c r="C321" s="34" t="s">
        <v>6</v>
      </c>
      <c r="D321" s="34" t="s">
        <v>35</v>
      </c>
      <c r="E321" s="34" t="s">
        <v>144</v>
      </c>
      <c r="F321" s="34" t="s">
        <v>4</v>
      </c>
      <c r="G321" s="21"/>
      <c r="H321" s="21"/>
      <c r="I321" s="21" t="s">
        <v>19</v>
      </c>
      <c r="J321" s="21" t="s">
        <v>14</v>
      </c>
      <c r="M321" s="12"/>
    </row>
    <row r="322" spans="1:13" ht="18" customHeight="1">
      <c r="A322" s="4">
        <v>321</v>
      </c>
      <c r="B322" s="37">
        <v>36322</v>
      </c>
      <c r="C322" s="34" t="s">
        <v>188</v>
      </c>
      <c r="D322" s="34" t="s">
        <v>238</v>
      </c>
      <c r="E322" s="34" t="s">
        <v>179</v>
      </c>
      <c r="F322" s="34" t="s">
        <v>186</v>
      </c>
      <c r="G322" s="21"/>
      <c r="H322" s="21"/>
      <c r="I322" s="21" t="s">
        <v>8</v>
      </c>
      <c r="J322" s="21" t="s">
        <v>32</v>
      </c>
      <c r="M322" s="12"/>
    </row>
    <row r="323" spans="1:13" ht="18" customHeight="1">
      <c r="A323" s="4">
        <v>322</v>
      </c>
      <c r="B323" s="37">
        <v>36323</v>
      </c>
      <c r="C323" s="34" t="s">
        <v>23</v>
      </c>
      <c r="D323" s="34" t="s">
        <v>47</v>
      </c>
      <c r="E323" s="34" t="s">
        <v>214</v>
      </c>
      <c r="F323" s="34" t="s">
        <v>173</v>
      </c>
      <c r="G323" s="21"/>
      <c r="H323" s="21"/>
      <c r="I323" s="21" t="s">
        <v>227</v>
      </c>
      <c r="J323" s="21" t="s">
        <v>31</v>
      </c>
      <c r="M323" s="12"/>
    </row>
    <row r="324" spans="1:13" ht="18" customHeight="1">
      <c r="A324" s="4">
        <v>323</v>
      </c>
      <c r="B324" s="37">
        <v>36323</v>
      </c>
      <c r="C324" s="34" t="s">
        <v>131</v>
      </c>
      <c r="D324" s="34" t="s">
        <v>213</v>
      </c>
      <c r="E324" s="34" t="s">
        <v>148</v>
      </c>
      <c r="F324" s="34" t="s">
        <v>238</v>
      </c>
      <c r="G324" s="21"/>
      <c r="H324" s="21"/>
      <c r="I324" s="21" t="s">
        <v>8</v>
      </c>
      <c r="J324" s="21" t="s">
        <v>32</v>
      </c>
      <c r="M324" s="12"/>
    </row>
    <row r="325" spans="1:13" ht="18" customHeight="1">
      <c r="A325" s="4">
        <v>324</v>
      </c>
      <c r="B325" s="37">
        <v>36323</v>
      </c>
      <c r="C325" s="34" t="s">
        <v>180</v>
      </c>
      <c r="D325" s="34" t="s">
        <v>218</v>
      </c>
      <c r="E325" s="34" t="s">
        <v>46</v>
      </c>
      <c r="F325" s="34" t="s">
        <v>72</v>
      </c>
      <c r="G325" s="21"/>
      <c r="H325" s="21"/>
      <c r="I325" s="21" t="s">
        <v>38</v>
      </c>
      <c r="J325" s="21" t="s">
        <v>37</v>
      </c>
      <c r="M325" s="12"/>
    </row>
    <row r="326" spans="1:13" ht="18" customHeight="1">
      <c r="A326" s="4">
        <v>325</v>
      </c>
      <c r="B326" s="37">
        <v>36323</v>
      </c>
      <c r="C326" s="34" t="s">
        <v>144</v>
      </c>
      <c r="D326" s="34" t="s">
        <v>175</v>
      </c>
      <c r="E326" s="34" t="s">
        <v>4</v>
      </c>
      <c r="F326" s="34" t="s">
        <v>35</v>
      </c>
      <c r="G326" s="21"/>
      <c r="H326" s="21"/>
      <c r="I326" s="21" t="s">
        <v>19</v>
      </c>
      <c r="J326" s="21" t="s">
        <v>14</v>
      </c>
      <c r="M326" s="12"/>
    </row>
    <row r="327" spans="1:13" ht="18" customHeight="1">
      <c r="A327" s="4">
        <v>326</v>
      </c>
      <c r="B327" s="37">
        <v>36323</v>
      </c>
      <c r="C327" s="34" t="s">
        <v>183</v>
      </c>
      <c r="D327" s="34" t="s">
        <v>182</v>
      </c>
      <c r="E327" s="34" t="s">
        <v>185</v>
      </c>
      <c r="F327" s="34" t="s">
        <v>153</v>
      </c>
      <c r="G327" s="21"/>
      <c r="H327" s="21"/>
      <c r="I327" s="21" t="s">
        <v>26</v>
      </c>
      <c r="J327" s="21" t="s">
        <v>228</v>
      </c>
      <c r="M327" s="12"/>
    </row>
    <row r="328" spans="1:13" ht="18" customHeight="1">
      <c r="A328" s="4">
        <v>327</v>
      </c>
      <c r="B328" s="37">
        <v>36323</v>
      </c>
      <c r="C328" s="34" t="s">
        <v>16</v>
      </c>
      <c r="D328" s="34" t="s">
        <v>22</v>
      </c>
      <c r="E328" s="34" t="s">
        <v>163</v>
      </c>
      <c r="F328" s="34" t="s">
        <v>210</v>
      </c>
      <c r="G328" s="21"/>
      <c r="H328" s="21"/>
      <c r="I328" s="21" t="s">
        <v>13</v>
      </c>
      <c r="J328" s="21" t="s">
        <v>20</v>
      </c>
      <c r="M328" s="12"/>
    </row>
    <row r="329" spans="1:13" ht="18" customHeight="1">
      <c r="A329" s="4">
        <v>328</v>
      </c>
      <c r="B329" s="37">
        <v>36324</v>
      </c>
      <c r="C329" s="34" t="s">
        <v>4</v>
      </c>
      <c r="D329" s="36" t="s">
        <v>6</v>
      </c>
      <c r="E329" s="34" t="s">
        <v>35</v>
      </c>
      <c r="F329" s="34" t="s">
        <v>175</v>
      </c>
      <c r="G329" s="21"/>
      <c r="H329" s="21"/>
      <c r="I329" s="21" t="s">
        <v>19</v>
      </c>
      <c r="J329" s="21" t="s">
        <v>14</v>
      </c>
      <c r="M329" s="12"/>
    </row>
    <row r="330" spans="1:13" ht="18" customHeight="1">
      <c r="A330" s="4">
        <v>329</v>
      </c>
      <c r="B330" s="37">
        <v>36324</v>
      </c>
      <c r="C330" s="36" t="s">
        <v>72</v>
      </c>
      <c r="D330" s="34" t="s">
        <v>166</v>
      </c>
      <c r="E330" s="34" t="s">
        <v>218</v>
      </c>
      <c r="F330" s="34" t="s">
        <v>46</v>
      </c>
      <c r="G330" s="21"/>
      <c r="H330" s="21"/>
      <c r="I330" s="21" t="s">
        <v>38</v>
      </c>
      <c r="J330" s="21" t="s">
        <v>37</v>
      </c>
      <c r="M330" s="13"/>
    </row>
    <row r="331" spans="1:13" ht="18" customHeight="1">
      <c r="A331" s="4">
        <v>330</v>
      </c>
      <c r="B331" s="37">
        <v>36324</v>
      </c>
      <c r="C331" s="34" t="s">
        <v>153</v>
      </c>
      <c r="D331" s="34" t="s">
        <v>161</v>
      </c>
      <c r="E331" s="34" t="s">
        <v>182</v>
      </c>
      <c r="F331" s="34" t="s">
        <v>185</v>
      </c>
      <c r="G331" s="21"/>
      <c r="H331" s="21"/>
      <c r="I331" s="21" t="s">
        <v>26</v>
      </c>
      <c r="J331" s="21" t="s">
        <v>228</v>
      </c>
      <c r="M331" s="12"/>
    </row>
    <row r="332" spans="1:13" ht="18" customHeight="1">
      <c r="A332" s="4">
        <v>331</v>
      </c>
      <c r="B332" s="37">
        <v>36324</v>
      </c>
      <c r="C332" s="34" t="s">
        <v>210</v>
      </c>
      <c r="D332" s="34" t="s">
        <v>10</v>
      </c>
      <c r="E332" s="34" t="s">
        <v>22</v>
      </c>
      <c r="F332" s="34" t="s">
        <v>163</v>
      </c>
      <c r="G332" s="21"/>
      <c r="H332" s="21"/>
      <c r="I332" s="21" t="s">
        <v>13</v>
      </c>
      <c r="J332" s="21" t="s">
        <v>20</v>
      </c>
      <c r="M332" s="12"/>
    </row>
    <row r="333" spans="1:13" ht="18" customHeight="1">
      <c r="A333" s="4">
        <v>332</v>
      </c>
      <c r="B333" s="37">
        <v>36324</v>
      </c>
      <c r="C333" s="34" t="s">
        <v>238</v>
      </c>
      <c r="D333" s="34" t="s">
        <v>179</v>
      </c>
      <c r="E333" s="34" t="s">
        <v>188</v>
      </c>
      <c r="F333" s="34" t="s">
        <v>29</v>
      </c>
      <c r="G333" s="21"/>
      <c r="H333" s="21"/>
      <c r="I333" s="21" t="s">
        <v>8</v>
      </c>
      <c r="J333" s="21" t="s">
        <v>32</v>
      </c>
      <c r="M333" s="12"/>
    </row>
    <row r="334" spans="1:13" ht="18" customHeight="1">
      <c r="A334" s="4">
        <v>333</v>
      </c>
      <c r="B334" s="37">
        <v>36324</v>
      </c>
      <c r="C334" s="34" t="s">
        <v>146</v>
      </c>
      <c r="D334" s="34" t="s">
        <v>173</v>
      </c>
      <c r="E334" s="34" t="s">
        <v>47</v>
      </c>
      <c r="F334" s="34" t="s">
        <v>214</v>
      </c>
      <c r="G334" s="21"/>
      <c r="H334" s="21"/>
      <c r="I334" s="21" t="s">
        <v>227</v>
      </c>
      <c r="J334" s="21" t="s">
        <v>31</v>
      </c>
      <c r="M334" s="12"/>
    </row>
    <row r="335" spans="1:13" ht="18" customHeight="1">
      <c r="A335" s="4">
        <v>334</v>
      </c>
      <c r="B335" s="37">
        <v>36326</v>
      </c>
      <c r="C335" s="34" t="s">
        <v>148</v>
      </c>
      <c r="D335" s="34" t="s">
        <v>29</v>
      </c>
      <c r="E335" s="34" t="s">
        <v>179</v>
      </c>
      <c r="F335" s="34" t="s">
        <v>238</v>
      </c>
      <c r="G335" s="21"/>
      <c r="H335" s="21"/>
      <c r="I335" s="21" t="s">
        <v>32</v>
      </c>
      <c r="J335" s="21" t="s">
        <v>31</v>
      </c>
      <c r="M335" s="12"/>
    </row>
    <row r="336" spans="1:13" ht="18" customHeight="1">
      <c r="A336" s="4">
        <v>335</v>
      </c>
      <c r="B336" s="37">
        <v>36326</v>
      </c>
      <c r="C336" s="34" t="s">
        <v>35</v>
      </c>
      <c r="D336" s="34" t="s">
        <v>49</v>
      </c>
      <c r="E336" s="34" t="s">
        <v>144</v>
      </c>
      <c r="F336" s="34" t="s">
        <v>175</v>
      </c>
      <c r="G336" s="21"/>
      <c r="H336" s="21"/>
      <c r="I336" s="21" t="s">
        <v>37</v>
      </c>
      <c r="J336" s="21" t="s">
        <v>13</v>
      </c>
      <c r="M336" s="12"/>
    </row>
    <row r="337" spans="1:13" ht="18" customHeight="1">
      <c r="A337" s="4">
        <v>336</v>
      </c>
      <c r="B337" s="37">
        <v>36326</v>
      </c>
      <c r="C337" s="34" t="s">
        <v>47</v>
      </c>
      <c r="D337" s="34" t="s">
        <v>131</v>
      </c>
      <c r="E337" s="34" t="s">
        <v>188</v>
      </c>
      <c r="F337" s="34" t="s">
        <v>213</v>
      </c>
      <c r="G337" s="21"/>
      <c r="H337" s="21"/>
      <c r="I337" s="21" t="s">
        <v>8</v>
      </c>
      <c r="J337" s="21" t="s">
        <v>26</v>
      </c>
      <c r="M337" s="12"/>
    </row>
    <row r="338" spans="1:13" ht="18" customHeight="1">
      <c r="A338" s="4">
        <v>337</v>
      </c>
      <c r="B338" s="37">
        <v>36326</v>
      </c>
      <c r="C338" s="34" t="s">
        <v>46</v>
      </c>
      <c r="D338" s="34" t="s">
        <v>180</v>
      </c>
      <c r="E338" s="34" t="s">
        <v>166</v>
      </c>
      <c r="F338" s="34" t="s">
        <v>22</v>
      </c>
      <c r="G338" s="21"/>
      <c r="H338" s="21"/>
      <c r="I338" s="21" t="s">
        <v>19</v>
      </c>
      <c r="J338" s="21" t="s">
        <v>38</v>
      </c>
      <c r="M338" s="12"/>
    </row>
    <row r="339" spans="1:13" ht="18" customHeight="1">
      <c r="A339" s="4">
        <v>338</v>
      </c>
      <c r="B339" s="37">
        <v>36326</v>
      </c>
      <c r="C339" s="34" t="s">
        <v>142</v>
      </c>
      <c r="D339" s="34" t="s">
        <v>23</v>
      </c>
      <c r="E339" s="34" t="s">
        <v>173</v>
      </c>
      <c r="F339" s="34" t="s">
        <v>214</v>
      </c>
      <c r="G339" s="21"/>
      <c r="H339" s="21"/>
      <c r="I339" s="21" t="s">
        <v>228</v>
      </c>
      <c r="J339" s="21" t="s">
        <v>227</v>
      </c>
      <c r="M339" s="12"/>
    </row>
    <row r="340" spans="1:13" ht="18" customHeight="1">
      <c r="A340" s="4">
        <v>339</v>
      </c>
      <c r="B340" s="37">
        <v>36326</v>
      </c>
      <c r="C340" s="34" t="s">
        <v>163</v>
      </c>
      <c r="D340" s="34" t="s">
        <v>16</v>
      </c>
      <c r="E340" s="34" t="s">
        <v>10</v>
      </c>
      <c r="F340" s="34" t="s">
        <v>218</v>
      </c>
      <c r="G340" s="21"/>
      <c r="H340" s="21"/>
      <c r="I340" s="21" t="s">
        <v>20</v>
      </c>
      <c r="J340" s="21" t="s">
        <v>14</v>
      </c>
      <c r="M340" s="12"/>
    </row>
    <row r="341" spans="1:13" ht="18" customHeight="1">
      <c r="A341" s="4">
        <v>340</v>
      </c>
      <c r="B341" s="37">
        <v>36327</v>
      </c>
      <c r="C341" s="34" t="s">
        <v>179</v>
      </c>
      <c r="D341" s="34" t="s">
        <v>238</v>
      </c>
      <c r="E341" s="34" t="s">
        <v>178</v>
      </c>
      <c r="F341" s="34" t="s">
        <v>29</v>
      </c>
      <c r="G341" s="21"/>
      <c r="H341" s="21"/>
      <c r="I341" s="21" t="s">
        <v>32</v>
      </c>
      <c r="J341" s="21" t="s">
        <v>31</v>
      </c>
      <c r="M341" s="12"/>
    </row>
    <row r="342" spans="1:13" ht="18" customHeight="1">
      <c r="A342" s="4">
        <v>341</v>
      </c>
      <c r="B342" s="37">
        <v>36327</v>
      </c>
      <c r="C342" s="34" t="s">
        <v>175</v>
      </c>
      <c r="D342" s="34" t="s">
        <v>4</v>
      </c>
      <c r="E342" s="34" t="s">
        <v>49</v>
      </c>
      <c r="F342" s="34" t="s">
        <v>144</v>
      </c>
      <c r="G342" s="21"/>
      <c r="H342" s="21"/>
      <c r="I342" s="21" t="s">
        <v>37</v>
      </c>
      <c r="J342" s="21" t="s">
        <v>13</v>
      </c>
      <c r="M342" s="12"/>
    </row>
    <row r="343" spans="1:13" ht="18" customHeight="1">
      <c r="A343" s="4">
        <v>342</v>
      </c>
      <c r="B343" s="37">
        <v>36327</v>
      </c>
      <c r="C343" s="34" t="s">
        <v>186</v>
      </c>
      <c r="D343" s="34" t="s">
        <v>213</v>
      </c>
      <c r="E343" s="34" t="s">
        <v>131</v>
      </c>
      <c r="F343" s="34" t="s">
        <v>188</v>
      </c>
      <c r="G343" s="21"/>
      <c r="H343" s="21"/>
      <c r="I343" s="21" t="s">
        <v>8</v>
      </c>
      <c r="J343" s="21" t="s">
        <v>26</v>
      </c>
      <c r="M343" s="12"/>
    </row>
    <row r="344" spans="1:13" ht="18" customHeight="1">
      <c r="A344" s="4">
        <v>343</v>
      </c>
      <c r="B344" s="37">
        <v>36327</v>
      </c>
      <c r="C344" s="34" t="s">
        <v>218</v>
      </c>
      <c r="D344" s="34" t="s">
        <v>210</v>
      </c>
      <c r="E344" s="34" t="s">
        <v>16</v>
      </c>
      <c r="F344" s="34" t="s">
        <v>10</v>
      </c>
      <c r="G344" s="21"/>
      <c r="H344" s="21"/>
      <c r="I344" s="21" t="s">
        <v>20</v>
      </c>
      <c r="J344" s="21" t="s">
        <v>14</v>
      </c>
      <c r="M344" s="12"/>
    </row>
    <row r="345" spans="1:13" ht="18" customHeight="1">
      <c r="A345" s="4">
        <v>344</v>
      </c>
      <c r="B345" s="37">
        <v>36327</v>
      </c>
      <c r="C345" s="34" t="s">
        <v>22</v>
      </c>
      <c r="D345" s="34" t="s">
        <v>72</v>
      </c>
      <c r="E345" s="34" t="s">
        <v>180</v>
      </c>
      <c r="F345" s="34" t="s">
        <v>166</v>
      </c>
      <c r="G345" s="21"/>
      <c r="H345" s="21"/>
      <c r="I345" s="21" t="s">
        <v>19</v>
      </c>
      <c r="J345" s="21" t="s">
        <v>38</v>
      </c>
      <c r="M345" s="12"/>
    </row>
    <row r="346" spans="1:13" ht="18" customHeight="1">
      <c r="A346" s="4">
        <v>345</v>
      </c>
      <c r="B346" s="37">
        <v>36327</v>
      </c>
      <c r="C346" s="34" t="s">
        <v>214</v>
      </c>
      <c r="D346" s="34" t="s">
        <v>146</v>
      </c>
      <c r="E346" s="34" t="s">
        <v>23</v>
      </c>
      <c r="F346" s="34" t="s">
        <v>173</v>
      </c>
      <c r="G346" s="21"/>
      <c r="H346" s="21"/>
      <c r="I346" s="21" t="s">
        <v>228</v>
      </c>
      <c r="J346" s="21" t="s">
        <v>227</v>
      </c>
      <c r="M346" s="12"/>
    </row>
    <row r="347" spans="1:13" ht="18" customHeight="1">
      <c r="A347" s="4">
        <v>346</v>
      </c>
      <c r="B347" s="37">
        <v>36328</v>
      </c>
      <c r="C347" s="34" t="s">
        <v>166</v>
      </c>
      <c r="D347" s="34" t="s">
        <v>46</v>
      </c>
      <c r="E347" s="34" t="s">
        <v>72</v>
      </c>
      <c r="F347" s="34" t="s">
        <v>180</v>
      </c>
      <c r="G347" s="21"/>
      <c r="H347" s="21"/>
      <c r="I347" s="21" t="s">
        <v>19</v>
      </c>
      <c r="J347" s="21" t="s">
        <v>38</v>
      </c>
      <c r="M347" s="12"/>
    </row>
    <row r="348" spans="1:13" ht="18" customHeight="1">
      <c r="A348" s="4">
        <v>347</v>
      </c>
      <c r="B348" s="37">
        <v>36328</v>
      </c>
      <c r="C348" s="34" t="s">
        <v>173</v>
      </c>
      <c r="D348" s="34" t="s">
        <v>142</v>
      </c>
      <c r="E348" s="34" t="s">
        <v>146</v>
      </c>
      <c r="F348" s="34" t="s">
        <v>23</v>
      </c>
      <c r="G348" s="21"/>
      <c r="H348" s="21"/>
      <c r="I348" s="21" t="s">
        <v>228</v>
      </c>
      <c r="J348" s="21" t="s">
        <v>227</v>
      </c>
      <c r="M348" s="12"/>
    </row>
    <row r="349" spans="1:13" ht="18" customHeight="1">
      <c r="A349" s="4">
        <v>348</v>
      </c>
      <c r="B349" s="37">
        <v>36328</v>
      </c>
      <c r="C349" s="34" t="s">
        <v>10</v>
      </c>
      <c r="D349" s="34" t="s">
        <v>163</v>
      </c>
      <c r="E349" s="34" t="s">
        <v>210</v>
      </c>
      <c r="F349" s="34" t="s">
        <v>16</v>
      </c>
      <c r="G349" s="21"/>
      <c r="H349" s="21"/>
      <c r="I349" s="21" t="s">
        <v>20</v>
      </c>
      <c r="J349" s="21" t="s">
        <v>14</v>
      </c>
      <c r="M349" s="12"/>
    </row>
    <row r="350" spans="1:13" ht="18" customHeight="1">
      <c r="A350" s="4">
        <v>349</v>
      </c>
      <c r="B350" s="37">
        <v>36328</v>
      </c>
      <c r="C350" s="34" t="s">
        <v>144</v>
      </c>
      <c r="D350" s="34" t="s">
        <v>35</v>
      </c>
      <c r="E350" s="34" t="s">
        <v>4</v>
      </c>
      <c r="F350" s="34" t="s">
        <v>49</v>
      </c>
      <c r="G350" s="21"/>
      <c r="H350" s="21"/>
      <c r="I350" s="21" t="s">
        <v>37</v>
      </c>
      <c r="J350" s="21" t="s">
        <v>13</v>
      </c>
      <c r="M350" s="12"/>
    </row>
    <row r="351" spans="1:13" ht="18" customHeight="1">
      <c r="A351" s="4">
        <v>350</v>
      </c>
      <c r="B351" s="37">
        <v>36330</v>
      </c>
      <c r="C351" s="34" t="s">
        <v>161</v>
      </c>
      <c r="D351" s="34" t="s">
        <v>183</v>
      </c>
      <c r="E351" s="34" t="s">
        <v>47</v>
      </c>
      <c r="F351" s="34" t="s">
        <v>185</v>
      </c>
      <c r="G351" s="21"/>
      <c r="H351" s="21"/>
      <c r="I351" s="21" t="s">
        <v>26</v>
      </c>
      <c r="J351" s="21" t="s">
        <v>227</v>
      </c>
      <c r="M351" s="12"/>
    </row>
    <row r="352" spans="1:13" ht="18" customHeight="1">
      <c r="A352" s="4">
        <v>351</v>
      </c>
      <c r="B352" s="37">
        <v>36330</v>
      </c>
      <c r="C352" s="34" t="s">
        <v>4</v>
      </c>
      <c r="D352" s="34" t="s">
        <v>175</v>
      </c>
      <c r="E352" s="34" t="s">
        <v>35</v>
      </c>
      <c r="F352" s="34" t="s">
        <v>49</v>
      </c>
      <c r="G352" s="21"/>
      <c r="H352" s="21"/>
      <c r="I352" s="21" t="s">
        <v>14</v>
      </c>
      <c r="J352" s="21" t="s">
        <v>13</v>
      </c>
      <c r="M352" s="12"/>
    </row>
    <row r="353" spans="1:13" ht="18" customHeight="1">
      <c r="A353" s="4">
        <v>352</v>
      </c>
      <c r="B353" s="37">
        <v>36330</v>
      </c>
      <c r="C353" s="34" t="s">
        <v>180</v>
      </c>
      <c r="D353" s="34" t="s">
        <v>10</v>
      </c>
      <c r="E353" s="34" t="s">
        <v>46</v>
      </c>
      <c r="F353" s="34" t="s">
        <v>72</v>
      </c>
      <c r="G353" s="21"/>
      <c r="H353" s="21"/>
      <c r="I353" s="21" t="s">
        <v>19</v>
      </c>
      <c r="J353" s="21" t="s">
        <v>20</v>
      </c>
      <c r="M353" s="12"/>
    </row>
    <row r="354" spans="1:13" ht="18" customHeight="1">
      <c r="A354" s="4">
        <v>353</v>
      </c>
      <c r="B354" s="37">
        <v>36330</v>
      </c>
      <c r="C354" s="34" t="s">
        <v>146</v>
      </c>
      <c r="D354" s="34" t="s">
        <v>173</v>
      </c>
      <c r="E354" s="34" t="s">
        <v>214</v>
      </c>
      <c r="F354" s="34" t="s">
        <v>142</v>
      </c>
      <c r="G354" s="21"/>
      <c r="H354" s="21"/>
      <c r="I354" s="21" t="s">
        <v>228</v>
      </c>
      <c r="J354" s="21" t="s">
        <v>32</v>
      </c>
      <c r="M354" s="12"/>
    </row>
    <row r="355" spans="1:13" ht="18" customHeight="1">
      <c r="A355" s="4">
        <v>354</v>
      </c>
      <c r="B355" s="37">
        <v>36330</v>
      </c>
      <c r="C355" s="34" t="s">
        <v>16</v>
      </c>
      <c r="D355" s="34" t="s">
        <v>6</v>
      </c>
      <c r="E355" s="34" t="s">
        <v>163</v>
      </c>
      <c r="F355" s="34" t="s">
        <v>210</v>
      </c>
      <c r="G355" s="21"/>
      <c r="H355" s="21"/>
      <c r="I355" s="21" t="s">
        <v>37</v>
      </c>
      <c r="J355" s="21" t="s">
        <v>38</v>
      </c>
      <c r="M355" s="12"/>
    </row>
    <row r="356" spans="1:13" ht="18" customHeight="1">
      <c r="A356" s="4">
        <v>355</v>
      </c>
      <c r="B356" s="37">
        <v>36331</v>
      </c>
      <c r="C356" s="34" t="s">
        <v>182</v>
      </c>
      <c r="D356" s="34" t="s">
        <v>47</v>
      </c>
      <c r="E356" s="34" t="s">
        <v>185</v>
      </c>
      <c r="F356" s="34" t="s">
        <v>183</v>
      </c>
      <c r="G356" s="21"/>
      <c r="H356" s="21"/>
      <c r="I356" s="21" t="s">
        <v>26</v>
      </c>
      <c r="J356" s="21" t="s">
        <v>227</v>
      </c>
      <c r="M356" s="12"/>
    </row>
    <row r="357" spans="1:13" ht="18" customHeight="1">
      <c r="A357" s="4">
        <v>356</v>
      </c>
      <c r="B357" s="37">
        <v>36331</v>
      </c>
      <c r="C357" s="34" t="s">
        <v>72</v>
      </c>
      <c r="D357" s="34" t="s">
        <v>166</v>
      </c>
      <c r="E357" s="34" t="s">
        <v>10</v>
      </c>
      <c r="F357" s="34" t="s">
        <v>46</v>
      </c>
      <c r="G357" s="21"/>
      <c r="H357" s="21"/>
      <c r="I357" s="21" t="s">
        <v>19</v>
      </c>
      <c r="J357" s="21" t="s">
        <v>20</v>
      </c>
      <c r="M357" s="12"/>
    </row>
    <row r="358" spans="1:13" ht="18" customHeight="1">
      <c r="A358" s="4">
        <v>357</v>
      </c>
      <c r="B358" s="37">
        <v>36331</v>
      </c>
      <c r="C358" s="34" t="s">
        <v>49</v>
      </c>
      <c r="D358" s="34" t="s">
        <v>144</v>
      </c>
      <c r="E358" s="34" t="s">
        <v>175</v>
      </c>
      <c r="F358" s="34" t="s">
        <v>35</v>
      </c>
      <c r="G358" s="21"/>
      <c r="H358" s="21"/>
      <c r="I358" s="21" t="s">
        <v>14</v>
      </c>
      <c r="J358" s="21" t="s">
        <v>13</v>
      </c>
      <c r="M358" s="12"/>
    </row>
    <row r="359" spans="1:13" ht="18" customHeight="1">
      <c r="A359" s="4">
        <v>358</v>
      </c>
      <c r="B359" s="37">
        <v>36331</v>
      </c>
      <c r="C359" s="34" t="s">
        <v>210</v>
      </c>
      <c r="D359" s="34" t="s">
        <v>22</v>
      </c>
      <c r="E359" s="34" t="s">
        <v>6</v>
      </c>
      <c r="F359" s="34" t="s">
        <v>163</v>
      </c>
      <c r="G359" s="21"/>
      <c r="H359" s="21"/>
      <c r="I359" s="21" t="s">
        <v>37</v>
      </c>
      <c r="J359" s="21" t="s">
        <v>38</v>
      </c>
      <c r="M359" s="12"/>
    </row>
    <row r="360" spans="1:13" ht="18" customHeight="1">
      <c r="A360" s="4">
        <v>359</v>
      </c>
      <c r="B360" s="37">
        <v>36331</v>
      </c>
      <c r="C360" s="34" t="s">
        <v>142</v>
      </c>
      <c r="D360" s="34" t="s">
        <v>23</v>
      </c>
      <c r="E360" s="34" t="s">
        <v>173</v>
      </c>
      <c r="F360" s="34" t="s">
        <v>214</v>
      </c>
      <c r="G360" s="21"/>
      <c r="H360" s="21"/>
      <c r="I360" s="21" t="s">
        <v>32</v>
      </c>
      <c r="J360" s="21" t="s">
        <v>228</v>
      </c>
      <c r="M360" s="12"/>
    </row>
    <row r="361" spans="1:13" ht="18" customHeight="1">
      <c r="A361" s="4">
        <v>360</v>
      </c>
      <c r="B361" s="37">
        <v>36331</v>
      </c>
      <c r="C361" s="34" t="s">
        <v>188</v>
      </c>
      <c r="D361" s="34" t="s">
        <v>29</v>
      </c>
      <c r="E361" s="34" t="s">
        <v>179</v>
      </c>
      <c r="F361" s="34" t="s">
        <v>148</v>
      </c>
      <c r="G361" s="21"/>
      <c r="H361" s="21"/>
      <c r="I361" s="21" t="s">
        <v>8</v>
      </c>
      <c r="J361" s="21" t="s">
        <v>31</v>
      </c>
      <c r="M361" s="12"/>
    </row>
    <row r="362" spans="1:13" ht="18" customHeight="1">
      <c r="A362" s="4">
        <v>361</v>
      </c>
      <c r="B362" s="37">
        <v>36333</v>
      </c>
      <c r="C362" s="34" t="s">
        <v>35</v>
      </c>
      <c r="D362" s="34" t="s">
        <v>4</v>
      </c>
      <c r="E362" s="34" t="s">
        <v>144</v>
      </c>
      <c r="F362" s="34" t="s">
        <v>175</v>
      </c>
      <c r="G362" s="21"/>
      <c r="H362" s="21"/>
      <c r="I362" s="21" t="s">
        <v>20</v>
      </c>
      <c r="J362" s="21" t="s">
        <v>37</v>
      </c>
      <c r="M362" s="12"/>
    </row>
    <row r="363" spans="1:13" ht="18" customHeight="1">
      <c r="A363" s="4">
        <v>362</v>
      </c>
      <c r="B363" s="37">
        <v>36333</v>
      </c>
      <c r="C363" s="34" t="s">
        <v>178</v>
      </c>
      <c r="D363" s="34" t="s">
        <v>238</v>
      </c>
      <c r="E363" s="34" t="s">
        <v>179</v>
      </c>
      <c r="F363" s="34" t="s">
        <v>148</v>
      </c>
      <c r="G363" s="21"/>
      <c r="H363" s="21"/>
      <c r="I363" s="21" t="s">
        <v>31</v>
      </c>
      <c r="J363" s="21" t="s">
        <v>228</v>
      </c>
      <c r="M363" s="12"/>
    </row>
    <row r="364" spans="1:13" ht="18" customHeight="1">
      <c r="A364" s="4">
        <v>363</v>
      </c>
      <c r="B364" s="37">
        <v>36333</v>
      </c>
      <c r="C364" s="34" t="s">
        <v>185</v>
      </c>
      <c r="D364" s="34" t="s">
        <v>188</v>
      </c>
      <c r="E364" s="34" t="s">
        <v>131</v>
      </c>
      <c r="F364" s="34" t="s">
        <v>213</v>
      </c>
      <c r="G364" s="21"/>
      <c r="H364" s="21"/>
      <c r="I364" s="21" t="s">
        <v>32</v>
      </c>
      <c r="J364" s="21" t="s">
        <v>26</v>
      </c>
      <c r="M364" s="12"/>
    </row>
    <row r="365" spans="1:13" ht="18" customHeight="1">
      <c r="A365" s="4">
        <v>364</v>
      </c>
      <c r="B365" s="37">
        <v>36334</v>
      </c>
      <c r="C365" s="34" t="s">
        <v>148</v>
      </c>
      <c r="D365" s="34" t="s">
        <v>179</v>
      </c>
      <c r="E365" s="34" t="s">
        <v>238</v>
      </c>
      <c r="F365" s="34" t="s">
        <v>186</v>
      </c>
      <c r="G365" s="21"/>
      <c r="H365" s="21"/>
      <c r="I365" s="21" t="s">
        <v>31</v>
      </c>
      <c r="J365" s="21" t="s">
        <v>228</v>
      </c>
      <c r="M365" s="12"/>
    </row>
    <row r="366" spans="1:13" ht="18" customHeight="1">
      <c r="A366" s="4">
        <v>365</v>
      </c>
      <c r="B366" s="37">
        <v>36334</v>
      </c>
      <c r="C366" s="34" t="s">
        <v>175</v>
      </c>
      <c r="D366" s="34" t="s">
        <v>7</v>
      </c>
      <c r="E366" s="34" t="s">
        <v>4</v>
      </c>
      <c r="F366" s="34" t="s">
        <v>144</v>
      </c>
      <c r="G366" s="21"/>
      <c r="H366" s="21"/>
      <c r="I366" s="21" t="s">
        <v>20</v>
      </c>
      <c r="J366" s="21" t="s">
        <v>37</v>
      </c>
      <c r="M366" s="12"/>
    </row>
    <row r="367" spans="1:13" ht="18" customHeight="1">
      <c r="A367" s="4">
        <v>366</v>
      </c>
      <c r="B367" s="37">
        <v>36334</v>
      </c>
      <c r="C367" s="34" t="s">
        <v>10</v>
      </c>
      <c r="D367" s="34" t="s">
        <v>72</v>
      </c>
      <c r="E367" s="34" t="s">
        <v>180</v>
      </c>
      <c r="F367" s="34" t="s">
        <v>166</v>
      </c>
      <c r="G367" s="21"/>
      <c r="H367" s="21"/>
      <c r="I367" s="21" t="s">
        <v>13</v>
      </c>
      <c r="J367" s="21" t="s">
        <v>38</v>
      </c>
      <c r="M367" s="12"/>
    </row>
    <row r="368" spans="1:13" ht="18" customHeight="1">
      <c r="A368" s="4">
        <v>367</v>
      </c>
      <c r="B368" s="37">
        <v>36334</v>
      </c>
      <c r="C368" s="34" t="s">
        <v>29</v>
      </c>
      <c r="D368" s="34" t="s">
        <v>213</v>
      </c>
      <c r="E368" s="36" t="s">
        <v>188</v>
      </c>
      <c r="F368" s="34" t="s">
        <v>131</v>
      </c>
      <c r="G368" s="21"/>
      <c r="H368" s="21"/>
      <c r="I368" s="21" t="s">
        <v>32</v>
      </c>
      <c r="J368" s="21" t="s">
        <v>26</v>
      </c>
      <c r="M368" s="12"/>
    </row>
    <row r="369" spans="1:13" ht="18" customHeight="1">
      <c r="A369" s="4">
        <v>368</v>
      </c>
      <c r="B369" s="37">
        <v>36334</v>
      </c>
      <c r="C369" s="34" t="s">
        <v>50</v>
      </c>
      <c r="D369" s="34" t="s">
        <v>182</v>
      </c>
      <c r="E369" s="34" t="s">
        <v>173</v>
      </c>
      <c r="F369" s="34" t="s">
        <v>183</v>
      </c>
      <c r="G369" s="21"/>
      <c r="H369" s="21"/>
      <c r="I369" s="21" t="s">
        <v>227</v>
      </c>
      <c r="J369" s="21" t="s">
        <v>8</v>
      </c>
      <c r="M369" s="12"/>
    </row>
    <row r="370" spans="1:13" ht="18" customHeight="1">
      <c r="A370" s="4">
        <v>369</v>
      </c>
      <c r="B370" s="37">
        <v>36334</v>
      </c>
      <c r="C370" s="34" t="s">
        <v>22</v>
      </c>
      <c r="D370" s="34" t="s">
        <v>210</v>
      </c>
      <c r="E370" s="34" t="s">
        <v>16</v>
      </c>
      <c r="F370" s="34" t="s">
        <v>6</v>
      </c>
      <c r="G370" s="21"/>
      <c r="H370" s="21"/>
      <c r="I370" s="21" t="s">
        <v>14</v>
      </c>
      <c r="J370" s="21" t="s">
        <v>19</v>
      </c>
      <c r="M370" s="12"/>
    </row>
    <row r="371" spans="1:13" ht="18" customHeight="1">
      <c r="A371" s="4">
        <v>370</v>
      </c>
      <c r="B371" s="37">
        <v>36335</v>
      </c>
      <c r="C371" s="34" t="s">
        <v>166</v>
      </c>
      <c r="D371" s="34" t="s">
        <v>46</v>
      </c>
      <c r="E371" s="34" t="s">
        <v>72</v>
      </c>
      <c r="F371" s="34" t="s">
        <v>49</v>
      </c>
      <c r="G371" s="21"/>
      <c r="H371" s="21"/>
      <c r="I371" s="21" t="s">
        <v>13</v>
      </c>
      <c r="J371" s="21" t="s">
        <v>38</v>
      </c>
      <c r="M371" s="12"/>
    </row>
    <row r="372" spans="1:13" ht="18" customHeight="1">
      <c r="A372" s="4">
        <v>371</v>
      </c>
      <c r="B372" s="37">
        <v>36335</v>
      </c>
      <c r="C372" s="34" t="s">
        <v>6</v>
      </c>
      <c r="D372" s="34" t="s">
        <v>163</v>
      </c>
      <c r="E372" s="34" t="s">
        <v>210</v>
      </c>
      <c r="F372" s="34" t="s">
        <v>16</v>
      </c>
      <c r="G372" s="21"/>
      <c r="H372" s="21"/>
      <c r="I372" s="21" t="s">
        <v>14</v>
      </c>
      <c r="J372" s="21" t="s">
        <v>19</v>
      </c>
      <c r="M372" s="12"/>
    </row>
    <row r="373" spans="1:13" ht="18" customHeight="1">
      <c r="A373" s="4">
        <v>372</v>
      </c>
      <c r="B373" s="37">
        <v>36335</v>
      </c>
      <c r="C373" s="34" t="s">
        <v>186</v>
      </c>
      <c r="D373" s="34" t="s">
        <v>178</v>
      </c>
      <c r="E373" s="34" t="s">
        <v>12</v>
      </c>
      <c r="F373" s="34" t="s">
        <v>179</v>
      </c>
      <c r="G373" s="21"/>
      <c r="H373" s="21"/>
      <c r="I373" s="21" t="s">
        <v>31</v>
      </c>
      <c r="J373" s="21" t="s">
        <v>228</v>
      </c>
      <c r="M373" s="12"/>
    </row>
    <row r="374" spans="1:13" ht="18" customHeight="1">
      <c r="A374" s="4">
        <v>373</v>
      </c>
      <c r="B374" s="37">
        <v>36336</v>
      </c>
      <c r="C374" s="34" t="s">
        <v>131</v>
      </c>
      <c r="D374" s="34" t="s">
        <v>185</v>
      </c>
      <c r="E374" s="34" t="s">
        <v>213</v>
      </c>
      <c r="F374" s="34" t="s">
        <v>29</v>
      </c>
      <c r="G374" s="21"/>
      <c r="H374" s="21"/>
      <c r="I374" s="21" t="s">
        <v>31</v>
      </c>
      <c r="J374" s="21" t="s">
        <v>227</v>
      </c>
      <c r="M374" s="12"/>
    </row>
    <row r="375" spans="1:13" ht="18" customHeight="1">
      <c r="A375" s="4">
        <v>374</v>
      </c>
      <c r="B375" s="37">
        <v>36336</v>
      </c>
      <c r="C375" s="34" t="s">
        <v>180</v>
      </c>
      <c r="D375" s="36" t="s">
        <v>10</v>
      </c>
      <c r="E375" s="34" t="s">
        <v>46</v>
      </c>
      <c r="F375" s="34" t="s">
        <v>72</v>
      </c>
      <c r="G375" s="21"/>
      <c r="H375" s="21"/>
      <c r="I375" s="21" t="s">
        <v>19</v>
      </c>
      <c r="J375" s="21" t="s">
        <v>37</v>
      </c>
      <c r="M375" s="12"/>
    </row>
    <row r="376" spans="1:13" ht="18" customHeight="1">
      <c r="A376" s="4">
        <v>375</v>
      </c>
      <c r="B376" s="37">
        <v>36336</v>
      </c>
      <c r="C376" s="34" t="s">
        <v>144</v>
      </c>
      <c r="D376" s="34" t="s">
        <v>35</v>
      </c>
      <c r="E376" s="34" t="s">
        <v>49</v>
      </c>
      <c r="F376" s="34" t="s">
        <v>4</v>
      </c>
      <c r="G376" s="21"/>
      <c r="H376" s="21"/>
      <c r="I376" s="21" t="s">
        <v>20</v>
      </c>
      <c r="J376" s="21" t="s">
        <v>13</v>
      </c>
      <c r="M376" s="12"/>
    </row>
    <row r="377" spans="1:13" ht="18" customHeight="1">
      <c r="A377" s="4">
        <v>376</v>
      </c>
      <c r="B377" s="37">
        <v>36336</v>
      </c>
      <c r="C377" s="34" t="s">
        <v>12</v>
      </c>
      <c r="D377" s="34" t="s">
        <v>238</v>
      </c>
      <c r="E377" s="34" t="s">
        <v>179</v>
      </c>
      <c r="F377" s="34" t="s">
        <v>148</v>
      </c>
      <c r="G377" s="21"/>
      <c r="H377" s="21"/>
      <c r="I377" s="21" t="s">
        <v>32</v>
      </c>
      <c r="J377" s="21" t="s">
        <v>228</v>
      </c>
      <c r="M377" s="12"/>
    </row>
    <row r="378" spans="1:13" ht="18" customHeight="1">
      <c r="A378" s="4">
        <v>377</v>
      </c>
      <c r="B378" s="37">
        <v>36337</v>
      </c>
      <c r="C378" s="36" t="s">
        <v>4</v>
      </c>
      <c r="D378" s="34" t="s">
        <v>175</v>
      </c>
      <c r="E378" s="34" t="s">
        <v>35</v>
      </c>
      <c r="F378" s="34" t="s">
        <v>49</v>
      </c>
      <c r="G378" s="21"/>
      <c r="H378" s="21"/>
      <c r="I378" s="21" t="s">
        <v>20</v>
      </c>
      <c r="J378" s="21" t="s">
        <v>13</v>
      </c>
      <c r="M378" s="13"/>
    </row>
    <row r="379" spans="1:13" ht="18" customHeight="1">
      <c r="A379" s="4">
        <v>378</v>
      </c>
      <c r="B379" s="37">
        <v>36337</v>
      </c>
      <c r="C379" s="34" t="s">
        <v>179</v>
      </c>
      <c r="D379" s="34" t="s">
        <v>148</v>
      </c>
      <c r="E379" s="34" t="s">
        <v>238</v>
      </c>
      <c r="F379" s="34" t="s">
        <v>186</v>
      </c>
      <c r="G379" s="21"/>
      <c r="H379" s="21"/>
      <c r="I379" s="21" t="s">
        <v>32</v>
      </c>
      <c r="J379" s="21" t="s">
        <v>228</v>
      </c>
      <c r="M379" s="12"/>
    </row>
    <row r="380" spans="1:13" ht="18" customHeight="1">
      <c r="A380" s="4">
        <v>379</v>
      </c>
      <c r="B380" s="37">
        <v>36337</v>
      </c>
      <c r="C380" s="34" t="s">
        <v>213</v>
      </c>
      <c r="D380" s="34" t="s">
        <v>29</v>
      </c>
      <c r="E380" s="34" t="s">
        <v>185</v>
      </c>
      <c r="F380" s="34" t="s">
        <v>188</v>
      </c>
      <c r="G380" s="21"/>
      <c r="H380" s="21"/>
      <c r="I380" s="21" t="s">
        <v>31</v>
      </c>
      <c r="J380" s="21" t="s">
        <v>227</v>
      </c>
      <c r="M380" s="12"/>
    </row>
    <row r="381" spans="1:13" ht="18" customHeight="1">
      <c r="A381" s="4">
        <v>380</v>
      </c>
      <c r="B381" s="37">
        <v>36337</v>
      </c>
      <c r="C381" s="34" t="s">
        <v>173</v>
      </c>
      <c r="D381" s="34" t="s">
        <v>146</v>
      </c>
      <c r="E381" s="34" t="s">
        <v>182</v>
      </c>
      <c r="F381" s="34" t="s">
        <v>142</v>
      </c>
      <c r="G381" s="21"/>
      <c r="H381" s="21"/>
      <c r="I381" s="21" t="s">
        <v>26</v>
      </c>
      <c r="J381" s="21" t="s">
        <v>8</v>
      </c>
      <c r="M381" s="12"/>
    </row>
    <row r="382" spans="1:13" ht="18" customHeight="1">
      <c r="A382" s="4">
        <v>381</v>
      </c>
      <c r="B382" s="37">
        <v>36337</v>
      </c>
      <c r="C382" s="34" t="s">
        <v>210</v>
      </c>
      <c r="D382" s="34" t="s">
        <v>6</v>
      </c>
      <c r="E382" s="34" t="s">
        <v>218</v>
      </c>
      <c r="F382" s="34" t="s">
        <v>163</v>
      </c>
      <c r="G382" s="21"/>
      <c r="H382" s="21"/>
      <c r="I382" s="21" t="s">
        <v>14</v>
      </c>
      <c r="J382" s="21" t="s">
        <v>38</v>
      </c>
      <c r="M382" s="12"/>
    </row>
    <row r="383" spans="1:13" ht="18" customHeight="1">
      <c r="A383" s="4">
        <v>382</v>
      </c>
      <c r="B383" s="37">
        <v>36338</v>
      </c>
      <c r="C383" s="34" t="s">
        <v>49</v>
      </c>
      <c r="D383" s="34" t="s">
        <v>144</v>
      </c>
      <c r="E383" s="34" t="s">
        <v>175</v>
      </c>
      <c r="F383" s="34" t="s">
        <v>35</v>
      </c>
      <c r="G383" s="21"/>
      <c r="H383" s="21"/>
      <c r="I383" s="21" t="s">
        <v>20</v>
      </c>
      <c r="J383" s="21" t="s">
        <v>13</v>
      </c>
      <c r="M383" s="12"/>
    </row>
    <row r="384" spans="1:13" ht="18" customHeight="1">
      <c r="A384" s="4">
        <v>383</v>
      </c>
      <c r="B384" s="37">
        <v>36338</v>
      </c>
      <c r="C384" s="34" t="s">
        <v>46</v>
      </c>
      <c r="D384" s="34" t="s">
        <v>180</v>
      </c>
      <c r="E384" s="34" t="s">
        <v>166</v>
      </c>
      <c r="F384" s="34" t="s">
        <v>10</v>
      </c>
      <c r="G384" s="21"/>
      <c r="H384" s="21"/>
      <c r="I384" s="21" t="s">
        <v>19</v>
      </c>
      <c r="J384" s="21" t="s">
        <v>37</v>
      </c>
      <c r="M384" s="12"/>
    </row>
    <row r="385" spans="1:13" ht="18" customHeight="1">
      <c r="A385" s="4">
        <v>384</v>
      </c>
      <c r="B385" s="37">
        <v>36338</v>
      </c>
      <c r="C385" s="34" t="s">
        <v>188</v>
      </c>
      <c r="D385" s="34" t="s">
        <v>131</v>
      </c>
      <c r="E385" s="34" t="s">
        <v>29</v>
      </c>
      <c r="F385" s="34" t="s">
        <v>185</v>
      </c>
      <c r="G385" s="21"/>
      <c r="H385" s="21"/>
      <c r="I385" s="21" t="s">
        <v>31</v>
      </c>
      <c r="J385" s="21" t="s">
        <v>227</v>
      </c>
      <c r="M385" s="12"/>
    </row>
    <row r="386" spans="1:13" ht="18" customHeight="1">
      <c r="A386" s="4">
        <v>385</v>
      </c>
      <c r="B386" s="37">
        <v>36338</v>
      </c>
      <c r="C386" s="34" t="s">
        <v>238</v>
      </c>
      <c r="D386" s="34" t="s">
        <v>12</v>
      </c>
      <c r="E386" s="34" t="s">
        <v>186</v>
      </c>
      <c r="F386" s="34" t="s">
        <v>179</v>
      </c>
      <c r="G386" s="21"/>
      <c r="H386" s="21"/>
      <c r="I386" s="21" t="s">
        <v>32</v>
      </c>
      <c r="J386" s="21" t="s">
        <v>228</v>
      </c>
      <c r="M386" s="12"/>
    </row>
    <row r="387" spans="1:13" ht="18" customHeight="1">
      <c r="A387" s="4">
        <v>386</v>
      </c>
      <c r="B387" s="37">
        <v>36338</v>
      </c>
      <c r="C387" s="34" t="s">
        <v>163</v>
      </c>
      <c r="D387" s="34" t="s">
        <v>16</v>
      </c>
      <c r="E387" s="34" t="s">
        <v>6</v>
      </c>
      <c r="F387" s="34" t="s">
        <v>218</v>
      </c>
      <c r="G387" s="21"/>
      <c r="H387" s="21"/>
      <c r="I387" s="21" t="s">
        <v>14</v>
      </c>
      <c r="J387" s="21" t="s">
        <v>38</v>
      </c>
      <c r="M387" s="12"/>
    </row>
    <row r="388" spans="1:13" ht="18" customHeight="1">
      <c r="A388" s="4">
        <v>387</v>
      </c>
      <c r="B388" s="37">
        <v>36340</v>
      </c>
      <c r="C388" s="34" t="s">
        <v>35</v>
      </c>
      <c r="D388" s="34" t="s">
        <v>4</v>
      </c>
      <c r="E388" s="34" t="s">
        <v>144</v>
      </c>
      <c r="F388" s="34" t="s">
        <v>175</v>
      </c>
      <c r="G388" s="21"/>
      <c r="H388" s="21"/>
      <c r="I388" s="21" t="s">
        <v>37</v>
      </c>
      <c r="J388" s="21" t="s">
        <v>14</v>
      </c>
      <c r="M388" s="12"/>
    </row>
    <row r="389" spans="1:13" ht="18" customHeight="1">
      <c r="A389" s="4">
        <v>388</v>
      </c>
      <c r="B389" s="37">
        <v>36340</v>
      </c>
      <c r="C389" s="34" t="s">
        <v>29</v>
      </c>
      <c r="D389" s="34" t="s">
        <v>213</v>
      </c>
      <c r="E389" s="34" t="s">
        <v>188</v>
      </c>
      <c r="F389" s="34" t="s">
        <v>148</v>
      </c>
      <c r="G389" s="21"/>
      <c r="H389" s="21"/>
      <c r="I389" s="21" t="s">
        <v>8</v>
      </c>
      <c r="J389" s="21" t="s">
        <v>228</v>
      </c>
      <c r="M389" s="12"/>
    </row>
    <row r="390" spans="1:13" ht="18" customHeight="1">
      <c r="A390" s="4">
        <v>389</v>
      </c>
      <c r="B390" s="37">
        <v>36340</v>
      </c>
      <c r="C390" s="34" t="s">
        <v>142</v>
      </c>
      <c r="D390" s="34" t="s">
        <v>23</v>
      </c>
      <c r="E390" s="34" t="s">
        <v>161</v>
      </c>
      <c r="F390" s="34" t="s">
        <v>183</v>
      </c>
      <c r="G390" s="21"/>
      <c r="H390" s="21"/>
      <c r="I390" s="21" t="s">
        <v>227</v>
      </c>
      <c r="J390" s="21" t="s">
        <v>32</v>
      </c>
      <c r="M390" s="12"/>
    </row>
    <row r="391" spans="1:13" ht="18" customHeight="1">
      <c r="A391" s="4">
        <v>390</v>
      </c>
      <c r="B391" s="37">
        <v>36340</v>
      </c>
      <c r="C391" s="34" t="s">
        <v>146</v>
      </c>
      <c r="D391" s="34" t="s">
        <v>214</v>
      </c>
      <c r="E391" s="34" t="s">
        <v>173</v>
      </c>
      <c r="F391" s="34" t="s">
        <v>153</v>
      </c>
      <c r="G391" s="21"/>
      <c r="H391" s="21"/>
      <c r="I391" s="21" t="s">
        <v>26</v>
      </c>
      <c r="J391" s="21" t="s">
        <v>31</v>
      </c>
      <c r="M391" s="12"/>
    </row>
    <row r="392" spans="1:13" ht="18" customHeight="1">
      <c r="A392" s="4">
        <v>391</v>
      </c>
      <c r="B392" s="37">
        <v>36341</v>
      </c>
      <c r="C392" s="34" t="s">
        <v>166</v>
      </c>
      <c r="D392" s="34" t="s">
        <v>46</v>
      </c>
      <c r="E392" s="34" t="s">
        <v>72</v>
      </c>
      <c r="F392" s="34" t="s">
        <v>180</v>
      </c>
      <c r="G392" s="21"/>
      <c r="H392" s="21"/>
      <c r="I392" s="21" t="s">
        <v>38</v>
      </c>
      <c r="J392" s="21" t="s">
        <v>20</v>
      </c>
      <c r="M392" s="12"/>
    </row>
    <row r="393" spans="1:13" ht="18" customHeight="1">
      <c r="A393" s="4">
        <v>392</v>
      </c>
      <c r="B393" s="37">
        <v>36341</v>
      </c>
      <c r="C393" s="34" t="s">
        <v>161</v>
      </c>
      <c r="D393" s="34" t="s">
        <v>183</v>
      </c>
      <c r="E393" s="34" t="s">
        <v>23</v>
      </c>
      <c r="F393" s="34" t="s">
        <v>185</v>
      </c>
      <c r="G393" s="21"/>
      <c r="H393" s="21"/>
      <c r="I393" s="21" t="s">
        <v>227</v>
      </c>
      <c r="J393" s="21" t="s">
        <v>32</v>
      </c>
      <c r="M393" s="12"/>
    </row>
    <row r="394" spans="1:13" ht="18" customHeight="1">
      <c r="A394" s="4">
        <v>393</v>
      </c>
      <c r="B394" s="37">
        <v>36341</v>
      </c>
      <c r="C394" s="34" t="s">
        <v>153</v>
      </c>
      <c r="D394" s="34" t="s">
        <v>173</v>
      </c>
      <c r="E394" s="34" t="s">
        <v>182</v>
      </c>
      <c r="F394" s="34" t="s">
        <v>214</v>
      </c>
      <c r="G394" s="21"/>
      <c r="H394" s="21"/>
      <c r="I394" s="21" t="s">
        <v>26</v>
      </c>
      <c r="J394" s="21" t="s">
        <v>31</v>
      </c>
      <c r="M394" s="12"/>
    </row>
    <row r="395" spans="1:13" ht="18" customHeight="1">
      <c r="A395" s="4">
        <v>394</v>
      </c>
      <c r="B395" s="37">
        <v>36341</v>
      </c>
      <c r="C395" s="36" t="s">
        <v>175</v>
      </c>
      <c r="D395" s="34" t="s">
        <v>22</v>
      </c>
      <c r="E395" s="34" t="s">
        <v>4</v>
      </c>
      <c r="F395" s="34" t="s">
        <v>144</v>
      </c>
      <c r="G395" s="21"/>
      <c r="H395" s="21"/>
      <c r="I395" s="21" t="s">
        <v>37</v>
      </c>
      <c r="J395" s="21" t="s">
        <v>14</v>
      </c>
      <c r="M395" s="13"/>
    </row>
    <row r="396" spans="1:13" ht="18" customHeight="1">
      <c r="A396" s="4">
        <v>395</v>
      </c>
      <c r="B396" s="37">
        <v>36341</v>
      </c>
      <c r="C396" s="34" t="s">
        <v>218</v>
      </c>
      <c r="D396" s="34" t="s">
        <v>163</v>
      </c>
      <c r="E396" s="34" t="s">
        <v>210</v>
      </c>
      <c r="F396" s="34" t="s">
        <v>16</v>
      </c>
      <c r="G396" s="21"/>
      <c r="H396" s="21"/>
      <c r="I396" s="21" t="s">
        <v>13</v>
      </c>
      <c r="J396" s="21" t="s">
        <v>19</v>
      </c>
      <c r="M396" s="12"/>
    </row>
    <row r="397" spans="1:13" ht="18" customHeight="1">
      <c r="A397" s="4">
        <v>396</v>
      </c>
      <c r="B397" s="37">
        <v>36341</v>
      </c>
      <c r="C397" s="34" t="s">
        <v>12</v>
      </c>
      <c r="D397" s="34" t="s">
        <v>148</v>
      </c>
      <c r="E397" s="34" t="s">
        <v>213</v>
      </c>
      <c r="F397" s="34" t="s">
        <v>131</v>
      </c>
      <c r="G397" s="21"/>
      <c r="H397" s="21"/>
      <c r="I397" s="21" t="s">
        <v>8</v>
      </c>
      <c r="J397" s="21" t="s">
        <v>228</v>
      </c>
      <c r="M397" s="12"/>
    </row>
    <row r="398" spans="1:13" ht="18" customHeight="1">
      <c r="A398" s="4">
        <v>397</v>
      </c>
      <c r="B398" s="37">
        <v>36342</v>
      </c>
      <c r="C398" s="34" t="s">
        <v>182</v>
      </c>
      <c r="D398" s="34" t="s">
        <v>146</v>
      </c>
      <c r="E398" s="34" t="s">
        <v>214</v>
      </c>
      <c r="F398" s="34" t="s">
        <v>173</v>
      </c>
      <c r="G398" s="21"/>
      <c r="H398" s="21"/>
      <c r="I398" s="21" t="s">
        <v>26</v>
      </c>
      <c r="J398" s="21" t="s">
        <v>31</v>
      </c>
      <c r="M398" s="12"/>
    </row>
    <row r="399" spans="1:13" ht="18" customHeight="1">
      <c r="A399" s="4">
        <v>398</v>
      </c>
      <c r="B399" s="37">
        <v>36342</v>
      </c>
      <c r="C399" s="21" t="s">
        <v>185</v>
      </c>
      <c r="D399" s="21" t="s">
        <v>142</v>
      </c>
      <c r="E399" s="21" t="s">
        <v>183</v>
      </c>
      <c r="F399" s="21" t="s">
        <v>47</v>
      </c>
      <c r="G399" s="21"/>
      <c r="H399" s="21"/>
      <c r="I399" s="21" t="s">
        <v>227</v>
      </c>
      <c r="J399" s="21" t="s">
        <v>32</v>
      </c>
      <c r="M399" s="12"/>
    </row>
    <row r="400" spans="1:13" ht="18" customHeight="1">
      <c r="A400" s="4">
        <v>399</v>
      </c>
      <c r="B400" s="37">
        <v>36342</v>
      </c>
      <c r="C400" s="34" t="s">
        <v>131</v>
      </c>
      <c r="D400" s="34" t="s">
        <v>238</v>
      </c>
      <c r="E400" s="34" t="s">
        <v>178</v>
      </c>
      <c r="F400" s="34" t="s">
        <v>179</v>
      </c>
      <c r="G400" s="21"/>
      <c r="H400" s="21"/>
      <c r="I400" s="21" t="s">
        <v>8</v>
      </c>
      <c r="J400" s="21" t="s">
        <v>228</v>
      </c>
      <c r="M400" s="12"/>
    </row>
    <row r="401" spans="1:13" ht="18" customHeight="1">
      <c r="A401" s="4">
        <v>400</v>
      </c>
      <c r="B401" s="37">
        <v>36342</v>
      </c>
      <c r="C401" s="34" t="s">
        <v>180</v>
      </c>
      <c r="D401" s="34" t="s">
        <v>10</v>
      </c>
      <c r="E401" s="34" t="s">
        <v>46</v>
      </c>
      <c r="F401" s="34" t="s">
        <v>72</v>
      </c>
      <c r="G401" s="21"/>
      <c r="H401" s="21"/>
      <c r="I401" s="21" t="s">
        <v>38</v>
      </c>
      <c r="J401" s="21" t="s">
        <v>20</v>
      </c>
      <c r="M401" s="12"/>
    </row>
    <row r="402" spans="1:13" ht="18" customHeight="1">
      <c r="A402" s="4">
        <v>401</v>
      </c>
      <c r="B402" s="37">
        <v>36342</v>
      </c>
      <c r="C402" s="34" t="s">
        <v>144</v>
      </c>
      <c r="D402" s="34" t="s">
        <v>35</v>
      </c>
      <c r="E402" s="34" t="s">
        <v>22</v>
      </c>
      <c r="F402" s="34" t="s">
        <v>4</v>
      </c>
      <c r="G402" s="21"/>
      <c r="H402" s="21"/>
      <c r="I402" s="21" t="s">
        <v>37</v>
      </c>
      <c r="J402" s="21" t="s">
        <v>14</v>
      </c>
      <c r="M402" s="12"/>
    </row>
    <row r="403" spans="1:13" ht="18" customHeight="1">
      <c r="A403" s="4">
        <v>402</v>
      </c>
      <c r="B403" s="37">
        <v>36343</v>
      </c>
      <c r="C403" s="34" t="s">
        <v>4</v>
      </c>
      <c r="D403" s="34" t="s">
        <v>175</v>
      </c>
      <c r="E403" s="34" t="s">
        <v>35</v>
      </c>
      <c r="F403" s="34" t="s">
        <v>22</v>
      </c>
      <c r="G403" s="21"/>
      <c r="H403" s="21"/>
      <c r="I403" s="21" t="s">
        <v>14</v>
      </c>
      <c r="J403" s="21" t="s">
        <v>20</v>
      </c>
      <c r="M403" s="12"/>
    </row>
    <row r="404" spans="1:13" ht="18" customHeight="1">
      <c r="A404" s="4">
        <v>403</v>
      </c>
      <c r="B404" s="37">
        <v>36343</v>
      </c>
      <c r="C404" s="34" t="s">
        <v>179</v>
      </c>
      <c r="D404" s="34" t="s">
        <v>29</v>
      </c>
      <c r="E404" s="34" t="s">
        <v>12</v>
      </c>
      <c r="F404" s="34" t="s">
        <v>178</v>
      </c>
      <c r="G404" s="21"/>
      <c r="H404" s="21"/>
      <c r="I404" s="21" t="s">
        <v>8</v>
      </c>
      <c r="J404" s="21" t="s">
        <v>227</v>
      </c>
      <c r="M404" s="12"/>
    </row>
    <row r="405" spans="1:13" ht="18" customHeight="1">
      <c r="A405" s="4">
        <v>404</v>
      </c>
      <c r="B405" s="37">
        <v>36343</v>
      </c>
      <c r="C405" s="34" t="s">
        <v>72</v>
      </c>
      <c r="D405" s="34" t="s">
        <v>166</v>
      </c>
      <c r="E405" s="34" t="s">
        <v>7</v>
      </c>
      <c r="F405" s="34" t="s">
        <v>46</v>
      </c>
      <c r="G405" s="21"/>
      <c r="H405" s="21"/>
      <c r="I405" s="21" t="s">
        <v>38</v>
      </c>
      <c r="J405" s="21" t="s">
        <v>19</v>
      </c>
      <c r="M405" s="12"/>
    </row>
    <row r="406" spans="1:13" ht="18" customHeight="1">
      <c r="A406" s="4">
        <v>405</v>
      </c>
      <c r="B406" s="37">
        <v>36343</v>
      </c>
      <c r="C406" s="34" t="s">
        <v>23</v>
      </c>
      <c r="D406" s="34" t="s">
        <v>186</v>
      </c>
      <c r="E406" s="34" t="s">
        <v>148</v>
      </c>
      <c r="F406" s="34" t="s">
        <v>213</v>
      </c>
      <c r="G406" s="21"/>
      <c r="H406" s="21"/>
      <c r="I406" s="21" t="s">
        <v>31</v>
      </c>
      <c r="J406" s="21" t="s">
        <v>32</v>
      </c>
      <c r="M406" s="12"/>
    </row>
    <row r="407" spans="1:13" ht="18" customHeight="1">
      <c r="A407" s="4">
        <v>406</v>
      </c>
      <c r="B407" s="38">
        <v>36343</v>
      </c>
      <c r="C407" s="21" t="s">
        <v>16</v>
      </c>
      <c r="D407" s="21" t="s">
        <v>49</v>
      </c>
      <c r="E407" s="21" t="s">
        <v>163</v>
      </c>
      <c r="F407" s="21" t="s">
        <v>210</v>
      </c>
      <c r="G407" s="21"/>
      <c r="H407" s="21"/>
      <c r="I407" s="21" t="s">
        <v>13</v>
      </c>
      <c r="J407" s="21" t="s">
        <v>37</v>
      </c>
      <c r="M407" s="12"/>
    </row>
    <row r="408" spans="1:13" ht="18" customHeight="1">
      <c r="A408" s="4">
        <v>407</v>
      </c>
      <c r="B408" s="37">
        <v>36344</v>
      </c>
      <c r="C408" s="34" t="s">
        <v>213</v>
      </c>
      <c r="D408" s="34" t="s">
        <v>131</v>
      </c>
      <c r="E408" s="34" t="s">
        <v>186</v>
      </c>
      <c r="F408" s="34" t="s">
        <v>148</v>
      </c>
      <c r="G408" s="21"/>
      <c r="H408" s="21"/>
      <c r="I408" s="21" t="s">
        <v>31</v>
      </c>
      <c r="J408" s="21" t="s">
        <v>32</v>
      </c>
      <c r="M408" s="12"/>
    </row>
    <row r="409" spans="1:13" ht="18" customHeight="1">
      <c r="A409" s="4">
        <v>408</v>
      </c>
      <c r="B409" s="37">
        <v>36344</v>
      </c>
      <c r="C409" s="34" t="s">
        <v>178</v>
      </c>
      <c r="D409" s="34" t="s">
        <v>12</v>
      </c>
      <c r="E409" s="34" t="s">
        <v>179</v>
      </c>
      <c r="F409" s="34" t="s">
        <v>238</v>
      </c>
      <c r="G409" s="21"/>
      <c r="H409" s="21"/>
      <c r="I409" s="21" t="s">
        <v>8</v>
      </c>
      <c r="J409" s="21" t="s">
        <v>227</v>
      </c>
      <c r="M409" s="12"/>
    </row>
    <row r="410" spans="1:13" ht="18" customHeight="1">
      <c r="A410" s="4">
        <v>409</v>
      </c>
      <c r="B410" s="37">
        <v>36344</v>
      </c>
      <c r="C410" s="34" t="s">
        <v>46</v>
      </c>
      <c r="D410" s="34" t="s">
        <v>180</v>
      </c>
      <c r="E410" s="34" t="s">
        <v>166</v>
      </c>
      <c r="F410" s="34" t="s">
        <v>7</v>
      </c>
      <c r="G410" s="21"/>
      <c r="H410" s="21"/>
      <c r="I410" s="21" t="s">
        <v>38</v>
      </c>
      <c r="J410" s="21" t="s">
        <v>19</v>
      </c>
      <c r="M410" s="12"/>
    </row>
    <row r="411" spans="1:13" ht="18" customHeight="1">
      <c r="A411" s="4">
        <v>410</v>
      </c>
      <c r="B411" s="37">
        <v>36344</v>
      </c>
      <c r="C411" s="34" t="s">
        <v>210</v>
      </c>
      <c r="D411" s="34" t="s">
        <v>218</v>
      </c>
      <c r="E411" s="34" t="s">
        <v>49</v>
      </c>
      <c r="F411" s="34" t="s">
        <v>163</v>
      </c>
      <c r="G411" s="21"/>
      <c r="H411" s="21"/>
      <c r="I411" s="21" t="s">
        <v>13</v>
      </c>
      <c r="J411" s="21" t="s">
        <v>37</v>
      </c>
      <c r="M411" s="12"/>
    </row>
    <row r="412" spans="1:13" ht="18" customHeight="1">
      <c r="A412" s="4">
        <v>411</v>
      </c>
      <c r="B412" s="37">
        <v>36344</v>
      </c>
      <c r="C412" s="34" t="s">
        <v>183</v>
      </c>
      <c r="D412" s="34" t="s">
        <v>161</v>
      </c>
      <c r="E412" s="34" t="s">
        <v>185</v>
      </c>
      <c r="F412" s="34" t="s">
        <v>142</v>
      </c>
      <c r="G412" s="21"/>
      <c r="H412" s="21"/>
      <c r="I412" s="21" t="s">
        <v>228</v>
      </c>
      <c r="J412" s="21" t="s">
        <v>26</v>
      </c>
      <c r="M412" s="12"/>
    </row>
    <row r="413" spans="1:13" ht="18" customHeight="1">
      <c r="A413" s="4">
        <v>412</v>
      </c>
      <c r="B413" s="37">
        <v>36345</v>
      </c>
      <c r="C413" s="34" t="s">
        <v>148</v>
      </c>
      <c r="D413" s="34" t="s">
        <v>23</v>
      </c>
      <c r="E413" s="36" t="s">
        <v>131</v>
      </c>
      <c r="F413" s="34" t="s">
        <v>186</v>
      </c>
      <c r="G413" s="21"/>
      <c r="H413" s="21"/>
      <c r="I413" s="21" t="s">
        <v>31</v>
      </c>
      <c r="J413" s="21" t="s">
        <v>32</v>
      </c>
      <c r="M413" s="12"/>
    </row>
    <row r="414" spans="1:13" ht="18" customHeight="1">
      <c r="A414" s="4">
        <v>413</v>
      </c>
      <c r="B414" s="37">
        <v>36345</v>
      </c>
      <c r="C414" s="34" t="s">
        <v>7</v>
      </c>
      <c r="D414" s="34" t="s">
        <v>72</v>
      </c>
      <c r="E414" s="34" t="s">
        <v>180</v>
      </c>
      <c r="F414" s="34" t="s">
        <v>166</v>
      </c>
      <c r="G414" s="21"/>
      <c r="H414" s="21"/>
      <c r="I414" s="21" t="s">
        <v>38</v>
      </c>
      <c r="J414" s="21" t="s">
        <v>19</v>
      </c>
      <c r="M414" s="12"/>
    </row>
    <row r="415" spans="1:13" ht="18" customHeight="1">
      <c r="A415" s="4">
        <v>414</v>
      </c>
      <c r="B415" s="37">
        <v>36345</v>
      </c>
      <c r="C415" s="34" t="s">
        <v>35</v>
      </c>
      <c r="D415" s="34" t="s">
        <v>4</v>
      </c>
      <c r="E415" s="34" t="s">
        <v>144</v>
      </c>
      <c r="F415" s="34" t="s">
        <v>175</v>
      </c>
      <c r="G415" s="21"/>
      <c r="H415" s="21"/>
      <c r="I415" s="21" t="s">
        <v>14</v>
      </c>
      <c r="J415" s="21" t="s">
        <v>20</v>
      </c>
      <c r="M415" s="12"/>
    </row>
    <row r="416" spans="1:13" ht="18" customHeight="1">
      <c r="A416" s="4">
        <v>415</v>
      </c>
      <c r="B416" s="37">
        <v>36345</v>
      </c>
      <c r="C416" s="34" t="s">
        <v>47</v>
      </c>
      <c r="D416" s="34" t="s">
        <v>185</v>
      </c>
      <c r="E416" s="34" t="s">
        <v>142</v>
      </c>
      <c r="F416" s="34" t="s">
        <v>161</v>
      </c>
      <c r="G416" s="21"/>
      <c r="H416" s="21"/>
      <c r="I416" s="21" t="s">
        <v>228</v>
      </c>
      <c r="J416" s="21" t="s">
        <v>26</v>
      </c>
      <c r="M416" s="12"/>
    </row>
    <row r="417" spans="1:13" ht="18" customHeight="1">
      <c r="A417" s="4">
        <v>416</v>
      </c>
      <c r="B417" s="37">
        <v>36345</v>
      </c>
      <c r="C417" s="34" t="s">
        <v>238</v>
      </c>
      <c r="D417" s="34" t="s">
        <v>179</v>
      </c>
      <c r="E417" s="34" t="s">
        <v>29</v>
      </c>
      <c r="F417" s="34" t="s">
        <v>12</v>
      </c>
      <c r="G417" s="21"/>
      <c r="H417" s="21"/>
      <c r="I417" s="21" t="s">
        <v>8</v>
      </c>
      <c r="J417" s="21" t="s">
        <v>227</v>
      </c>
      <c r="M417" s="12"/>
    </row>
    <row r="418" spans="1:13" ht="18" customHeight="1">
      <c r="A418" s="4">
        <v>417</v>
      </c>
      <c r="B418" s="37">
        <v>36345</v>
      </c>
      <c r="C418" s="34" t="s">
        <v>163</v>
      </c>
      <c r="D418" s="34" t="s">
        <v>16</v>
      </c>
      <c r="E418" s="34" t="s">
        <v>218</v>
      </c>
      <c r="F418" s="34" t="s">
        <v>49</v>
      </c>
      <c r="G418" s="21"/>
      <c r="H418" s="21"/>
      <c r="I418" s="21" t="s">
        <v>13</v>
      </c>
      <c r="J418" s="21" t="s">
        <v>37</v>
      </c>
      <c r="M418" s="12"/>
    </row>
    <row r="419" spans="1:13" ht="18" customHeight="1">
      <c r="A419" s="4">
        <v>418</v>
      </c>
      <c r="B419" s="37">
        <v>36347</v>
      </c>
      <c r="C419" s="34" t="s">
        <v>166</v>
      </c>
      <c r="D419" s="34" t="s">
        <v>46</v>
      </c>
      <c r="E419" s="34" t="s">
        <v>72</v>
      </c>
      <c r="F419" s="34" t="s">
        <v>180</v>
      </c>
      <c r="G419" s="21"/>
      <c r="H419" s="21"/>
      <c r="I419" s="21" t="s">
        <v>37</v>
      </c>
      <c r="J419" s="21" t="s">
        <v>20</v>
      </c>
      <c r="M419" s="12"/>
    </row>
    <row r="420" spans="1:13" ht="18" customHeight="1">
      <c r="A420" s="4">
        <v>419</v>
      </c>
      <c r="B420" s="37">
        <v>36347</v>
      </c>
      <c r="C420" s="34" t="s">
        <v>173</v>
      </c>
      <c r="D420" s="34" t="s">
        <v>153</v>
      </c>
      <c r="E420" s="34" t="s">
        <v>146</v>
      </c>
      <c r="F420" s="34" t="s">
        <v>131</v>
      </c>
      <c r="G420" s="21"/>
      <c r="H420" s="21"/>
      <c r="I420" s="21" t="s">
        <v>26</v>
      </c>
      <c r="J420" s="21" t="s">
        <v>32</v>
      </c>
      <c r="M420" s="12"/>
    </row>
    <row r="421" spans="1:13" ht="18" customHeight="1">
      <c r="A421" s="4">
        <v>420</v>
      </c>
      <c r="B421" s="37">
        <v>36347</v>
      </c>
      <c r="C421" s="34" t="s">
        <v>175</v>
      </c>
      <c r="D421" s="34" t="s">
        <v>6</v>
      </c>
      <c r="E421" s="34" t="s">
        <v>4</v>
      </c>
      <c r="F421" s="34" t="s">
        <v>10</v>
      </c>
      <c r="G421" s="21"/>
      <c r="H421" s="21"/>
      <c r="I421" s="21" t="s">
        <v>19</v>
      </c>
      <c r="J421" s="21" t="s">
        <v>13</v>
      </c>
      <c r="M421" s="12"/>
    </row>
    <row r="422" spans="1:13" ht="18" customHeight="1">
      <c r="A422" s="4">
        <v>421</v>
      </c>
      <c r="B422" s="37">
        <v>36347</v>
      </c>
      <c r="C422" s="34" t="s">
        <v>49</v>
      </c>
      <c r="D422" s="34" t="s">
        <v>210</v>
      </c>
      <c r="E422" s="34" t="s">
        <v>16</v>
      </c>
      <c r="F422" s="34" t="s">
        <v>144</v>
      </c>
      <c r="G422" s="21"/>
      <c r="H422" s="21"/>
      <c r="I422" s="21" t="s">
        <v>38</v>
      </c>
      <c r="J422" s="21" t="s">
        <v>14</v>
      </c>
      <c r="M422" s="12"/>
    </row>
    <row r="423" spans="1:13" ht="18" customHeight="1">
      <c r="A423" s="4">
        <v>422</v>
      </c>
      <c r="B423" s="37">
        <v>36347</v>
      </c>
      <c r="C423" s="34" t="s">
        <v>29</v>
      </c>
      <c r="D423" s="34" t="s">
        <v>213</v>
      </c>
      <c r="E423" s="34" t="s">
        <v>188</v>
      </c>
      <c r="F423" s="34" t="s">
        <v>12</v>
      </c>
      <c r="G423" s="21"/>
      <c r="H423" s="21"/>
      <c r="I423" s="21" t="s">
        <v>31</v>
      </c>
      <c r="J423" s="21" t="s">
        <v>8</v>
      </c>
      <c r="M423" s="12"/>
    </row>
    <row r="424" spans="1:13" ht="18" customHeight="1">
      <c r="A424" s="4">
        <v>423</v>
      </c>
      <c r="B424" s="37">
        <v>36347</v>
      </c>
      <c r="C424" s="34" t="s">
        <v>214</v>
      </c>
      <c r="D424" s="34" t="s">
        <v>183</v>
      </c>
      <c r="E424" s="34" t="s">
        <v>161</v>
      </c>
      <c r="F424" s="34" t="s">
        <v>47</v>
      </c>
      <c r="G424" s="21"/>
      <c r="H424" s="21"/>
      <c r="I424" s="21" t="s">
        <v>227</v>
      </c>
      <c r="J424" s="21" t="s">
        <v>228</v>
      </c>
      <c r="M424" s="12"/>
    </row>
    <row r="425" spans="1:13" ht="18" customHeight="1">
      <c r="A425" s="4">
        <v>424</v>
      </c>
      <c r="B425" s="37">
        <v>36348</v>
      </c>
      <c r="C425" s="34" t="s">
        <v>10</v>
      </c>
      <c r="D425" s="34" t="s">
        <v>35</v>
      </c>
      <c r="E425" s="34" t="s">
        <v>6</v>
      </c>
      <c r="F425" s="34" t="s">
        <v>4</v>
      </c>
      <c r="G425" s="21"/>
      <c r="H425" s="21"/>
      <c r="I425" s="21" t="s">
        <v>19</v>
      </c>
      <c r="J425" s="21" t="s">
        <v>13</v>
      </c>
      <c r="M425" s="12"/>
    </row>
    <row r="426" spans="1:13" ht="18" customHeight="1">
      <c r="A426" s="4">
        <v>425</v>
      </c>
      <c r="B426" s="37">
        <v>36348</v>
      </c>
      <c r="C426" s="34" t="s">
        <v>185</v>
      </c>
      <c r="D426" s="34" t="s">
        <v>47</v>
      </c>
      <c r="E426" s="34" t="s">
        <v>23</v>
      </c>
      <c r="F426" s="34" t="s">
        <v>183</v>
      </c>
      <c r="G426" s="21"/>
      <c r="H426" s="21"/>
      <c r="I426" s="21" t="s">
        <v>227</v>
      </c>
      <c r="J426" s="21" t="s">
        <v>228</v>
      </c>
      <c r="M426" s="12"/>
    </row>
    <row r="427" spans="1:13" ht="18" customHeight="1">
      <c r="A427" s="4">
        <v>426</v>
      </c>
      <c r="B427" s="37">
        <v>36348</v>
      </c>
      <c r="C427" s="34" t="s">
        <v>131</v>
      </c>
      <c r="D427" s="34" t="s">
        <v>182</v>
      </c>
      <c r="E427" s="34" t="s">
        <v>142</v>
      </c>
      <c r="F427" s="34" t="s">
        <v>153</v>
      </c>
      <c r="G427" s="21"/>
      <c r="H427" s="21"/>
      <c r="I427" s="21" t="s">
        <v>26</v>
      </c>
      <c r="J427" s="21" t="s">
        <v>32</v>
      </c>
      <c r="M427" s="12"/>
    </row>
    <row r="428" spans="1:13" ht="18" customHeight="1">
      <c r="A428" s="4">
        <v>427</v>
      </c>
      <c r="B428" s="37">
        <v>36348</v>
      </c>
      <c r="C428" s="34" t="s">
        <v>180</v>
      </c>
      <c r="D428" s="34" t="s">
        <v>218</v>
      </c>
      <c r="E428" s="34" t="s">
        <v>46</v>
      </c>
      <c r="F428" s="34" t="s">
        <v>72</v>
      </c>
      <c r="G428" s="21"/>
      <c r="H428" s="21"/>
      <c r="I428" s="21" t="s">
        <v>37</v>
      </c>
      <c r="J428" s="21" t="s">
        <v>20</v>
      </c>
      <c r="M428" s="12"/>
    </row>
    <row r="429" spans="1:13" ht="18" customHeight="1">
      <c r="A429" s="4">
        <v>428</v>
      </c>
      <c r="B429" s="37">
        <v>36348</v>
      </c>
      <c r="C429" s="34" t="s">
        <v>144</v>
      </c>
      <c r="D429" s="34" t="s">
        <v>163</v>
      </c>
      <c r="E429" s="34" t="s">
        <v>210</v>
      </c>
      <c r="F429" s="34" t="s">
        <v>16</v>
      </c>
      <c r="G429" s="21"/>
      <c r="H429" s="21"/>
      <c r="I429" s="21" t="s">
        <v>38</v>
      </c>
      <c r="J429" s="21" t="s">
        <v>14</v>
      </c>
      <c r="M429" s="12"/>
    </row>
    <row r="430" spans="1:13" ht="18" customHeight="1">
      <c r="A430" s="4">
        <v>429</v>
      </c>
      <c r="B430" s="37">
        <v>36348</v>
      </c>
      <c r="C430" s="34" t="s">
        <v>12</v>
      </c>
      <c r="D430" s="34" t="s">
        <v>148</v>
      </c>
      <c r="E430" s="34" t="s">
        <v>179</v>
      </c>
      <c r="F430" s="34" t="s">
        <v>188</v>
      </c>
      <c r="G430" s="21"/>
      <c r="H430" s="21"/>
      <c r="I430" s="21" t="s">
        <v>31</v>
      </c>
      <c r="J430" s="21" t="s">
        <v>8</v>
      </c>
      <c r="M430" s="12"/>
    </row>
    <row r="431" spans="1:13" ht="18" customHeight="1">
      <c r="A431" s="4">
        <v>430</v>
      </c>
      <c r="B431" s="37">
        <v>36349</v>
      </c>
      <c r="C431" s="34" t="s">
        <v>4</v>
      </c>
      <c r="D431" s="34" t="s">
        <v>175</v>
      </c>
      <c r="E431" s="34" t="s">
        <v>35</v>
      </c>
      <c r="F431" s="34" t="s">
        <v>6</v>
      </c>
      <c r="G431" s="21"/>
      <c r="H431" s="21"/>
      <c r="I431" s="21" t="s">
        <v>19</v>
      </c>
      <c r="J431" s="21" t="s">
        <v>13</v>
      </c>
      <c r="M431" s="12"/>
    </row>
    <row r="432" spans="1:13" ht="18" customHeight="1">
      <c r="A432" s="4">
        <v>431</v>
      </c>
      <c r="B432" s="37">
        <v>36349</v>
      </c>
      <c r="C432" s="34" t="s">
        <v>179</v>
      </c>
      <c r="D432" s="34" t="s">
        <v>178</v>
      </c>
      <c r="E432" s="34" t="s">
        <v>148</v>
      </c>
      <c r="F432" s="34" t="s">
        <v>238</v>
      </c>
      <c r="G432" s="21"/>
      <c r="H432" s="21"/>
      <c r="I432" s="21" t="s">
        <v>31</v>
      </c>
      <c r="J432" s="21" t="s">
        <v>8</v>
      </c>
      <c r="M432" s="12"/>
    </row>
    <row r="433" spans="1:13" ht="18" customHeight="1">
      <c r="A433" s="4">
        <v>432</v>
      </c>
      <c r="B433" s="37">
        <v>36349</v>
      </c>
      <c r="C433" s="34" t="s">
        <v>16</v>
      </c>
      <c r="D433" s="34" t="s">
        <v>49</v>
      </c>
      <c r="E433" s="34" t="s">
        <v>163</v>
      </c>
      <c r="F433" s="34" t="s">
        <v>210</v>
      </c>
      <c r="G433" s="21"/>
      <c r="H433" s="21"/>
      <c r="I433" s="21" t="s">
        <v>38</v>
      </c>
      <c r="J433" s="21" t="s">
        <v>14</v>
      </c>
      <c r="M433" s="12"/>
    </row>
    <row r="434" spans="1:13" ht="18" customHeight="1">
      <c r="A434" s="4">
        <v>433</v>
      </c>
      <c r="B434" s="37">
        <v>36350</v>
      </c>
      <c r="C434" s="34" t="s">
        <v>161</v>
      </c>
      <c r="D434" s="34" t="s">
        <v>173</v>
      </c>
      <c r="E434" s="34" t="s">
        <v>47</v>
      </c>
      <c r="F434" s="34" t="s">
        <v>182</v>
      </c>
      <c r="G434" s="21"/>
      <c r="H434" s="21"/>
      <c r="I434" s="21" t="s">
        <v>228</v>
      </c>
      <c r="J434" s="21" t="s">
        <v>31</v>
      </c>
      <c r="M434" s="12"/>
    </row>
    <row r="435" spans="1:13" ht="18" customHeight="1">
      <c r="A435" s="4">
        <v>434</v>
      </c>
      <c r="B435" s="37">
        <v>36350</v>
      </c>
      <c r="C435" s="34" t="s">
        <v>72</v>
      </c>
      <c r="D435" s="34" t="s">
        <v>166</v>
      </c>
      <c r="E435" s="34" t="s">
        <v>49</v>
      </c>
      <c r="F435" s="34" t="s">
        <v>46</v>
      </c>
      <c r="G435" s="21"/>
      <c r="H435" s="21"/>
      <c r="I435" s="21" t="s">
        <v>37</v>
      </c>
      <c r="J435" s="21" t="s">
        <v>19</v>
      </c>
      <c r="M435" s="12"/>
    </row>
    <row r="436" spans="1:13" ht="18" customHeight="1">
      <c r="A436" s="4">
        <v>435</v>
      </c>
      <c r="B436" s="37">
        <v>36350</v>
      </c>
      <c r="C436" s="34" t="s">
        <v>210</v>
      </c>
      <c r="D436" s="34" t="s">
        <v>144</v>
      </c>
      <c r="E436" s="34" t="s">
        <v>218</v>
      </c>
      <c r="F436" s="34" t="s">
        <v>163</v>
      </c>
      <c r="G436" s="21"/>
      <c r="H436" s="21"/>
      <c r="I436" s="21" t="s">
        <v>20</v>
      </c>
      <c r="J436" s="21" t="s">
        <v>38</v>
      </c>
      <c r="M436" s="12"/>
    </row>
    <row r="437" spans="1:13" ht="18" customHeight="1">
      <c r="A437" s="4">
        <v>436</v>
      </c>
      <c r="B437" s="37">
        <v>36350</v>
      </c>
      <c r="C437" s="34" t="s">
        <v>146</v>
      </c>
      <c r="D437" s="34" t="s">
        <v>185</v>
      </c>
      <c r="E437" s="36" t="s">
        <v>153</v>
      </c>
      <c r="F437" s="34" t="s">
        <v>50</v>
      </c>
      <c r="G437" s="21"/>
      <c r="H437" s="21"/>
      <c r="I437" s="21" t="s">
        <v>227</v>
      </c>
      <c r="J437" s="21" t="s">
        <v>26</v>
      </c>
      <c r="M437" s="12"/>
    </row>
    <row r="438" spans="1:13" ht="18" customHeight="1">
      <c r="A438" s="4">
        <v>437</v>
      </c>
      <c r="B438" s="37">
        <v>36351</v>
      </c>
      <c r="C438" s="34" t="s">
        <v>182</v>
      </c>
      <c r="D438" s="34" t="s">
        <v>214</v>
      </c>
      <c r="E438" s="34" t="s">
        <v>173</v>
      </c>
      <c r="F438" s="34" t="s">
        <v>47</v>
      </c>
      <c r="G438" s="21"/>
      <c r="H438" s="21"/>
      <c r="I438" s="21" t="s">
        <v>228</v>
      </c>
      <c r="J438" s="21" t="s">
        <v>31</v>
      </c>
      <c r="M438" s="12"/>
    </row>
    <row r="439" spans="1:13" ht="18" customHeight="1">
      <c r="A439" s="4">
        <v>438</v>
      </c>
      <c r="B439" s="37">
        <v>36351</v>
      </c>
      <c r="C439" s="34" t="s">
        <v>213</v>
      </c>
      <c r="D439" s="34" t="s">
        <v>238</v>
      </c>
      <c r="E439" s="34" t="s">
        <v>131</v>
      </c>
      <c r="F439" s="34" t="s">
        <v>179</v>
      </c>
      <c r="G439" s="21"/>
      <c r="H439" s="21"/>
      <c r="I439" s="21" t="s">
        <v>32</v>
      </c>
      <c r="J439" s="21" t="s">
        <v>8</v>
      </c>
      <c r="M439" s="12"/>
    </row>
    <row r="440" spans="1:13" ht="18" customHeight="1">
      <c r="A440" s="4">
        <v>439</v>
      </c>
      <c r="B440" s="37">
        <v>36351</v>
      </c>
      <c r="C440" s="34" t="s">
        <v>46</v>
      </c>
      <c r="D440" s="34" t="s">
        <v>180</v>
      </c>
      <c r="E440" s="34" t="s">
        <v>166</v>
      </c>
      <c r="F440" s="34" t="s">
        <v>49</v>
      </c>
      <c r="G440" s="21"/>
      <c r="H440" s="21"/>
      <c r="I440" s="21" t="s">
        <v>37</v>
      </c>
      <c r="J440" s="21" t="s">
        <v>19</v>
      </c>
      <c r="M440" s="12"/>
    </row>
    <row r="441" spans="1:13" ht="18" customHeight="1">
      <c r="A441" s="4">
        <v>440</v>
      </c>
      <c r="B441" s="37">
        <v>36351</v>
      </c>
      <c r="C441" s="34" t="s">
        <v>50</v>
      </c>
      <c r="D441" s="36" t="s">
        <v>183</v>
      </c>
      <c r="E441" s="34" t="s">
        <v>185</v>
      </c>
      <c r="F441" s="34" t="s">
        <v>142</v>
      </c>
      <c r="G441" s="21"/>
      <c r="H441" s="21"/>
      <c r="I441" s="21" t="s">
        <v>227</v>
      </c>
      <c r="J441" s="21" t="s">
        <v>26</v>
      </c>
      <c r="M441" s="12"/>
    </row>
    <row r="442" spans="1:13" ht="18" customHeight="1">
      <c r="A442" s="4">
        <v>441</v>
      </c>
      <c r="B442" s="37">
        <v>36351</v>
      </c>
      <c r="C442" s="34" t="s">
        <v>163</v>
      </c>
      <c r="D442" s="34" t="s">
        <v>16</v>
      </c>
      <c r="E442" s="34" t="s">
        <v>144</v>
      </c>
      <c r="F442" s="34" t="s">
        <v>218</v>
      </c>
      <c r="G442" s="21"/>
      <c r="H442" s="21"/>
      <c r="I442" s="21" t="s">
        <v>20</v>
      </c>
      <c r="J442" s="21" t="s">
        <v>38</v>
      </c>
      <c r="M442" s="12"/>
    </row>
    <row r="443" spans="1:13" ht="18" customHeight="1">
      <c r="A443" s="4">
        <v>442</v>
      </c>
      <c r="B443" s="37">
        <v>36352</v>
      </c>
      <c r="C443" s="34" t="s">
        <v>148</v>
      </c>
      <c r="D443" s="34" t="s">
        <v>131</v>
      </c>
      <c r="E443" s="34" t="s">
        <v>179</v>
      </c>
      <c r="F443" s="34" t="s">
        <v>238</v>
      </c>
      <c r="G443" s="21"/>
      <c r="H443" s="21"/>
      <c r="I443" s="21" t="s">
        <v>32</v>
      </c>
      <c r="J443" s="21" t="s">
        <v>8</v>
      </c>
      <c r="M443" s="12"/>
    </row>
    <row r="444" spans="1:13" ht="18" customHeight="1">
      <c r="A444" s="4">
        <v>443</v>
      </c>
      <c r="B444" s="37">
        <v>36352</v>
      </c>
      <c r="C444" s="34" t="s">
        <v>35</v>
      </c>
      <c r="D444" s="34" t="s">
        <v>4</v>
      </c>
      <c r="E444" s="34" t="s">
        <v>10</v>
      </c>
      <c r="F444" s="34" t="s">
        <v>175</v>
      </c>
      <c r="G444" s="21"/>
      <c r="H444" s="21"/>
      <c r="I444" s="21" t="s">
        <v>13</v>
      </c>
      <c r="J444" s="21" t="s">
        <v>14</v>
      </c>
      <c r="M444" s="12"/>
    </row>
    <row r="445" spans="1:13" ht="18" customHeight="1">
      <c r="A445" s="4">
        <v>444</v>
      </c>
      <c r="B445" s="37">
        <v>36352</v>
      </c>
      <c r="C445" s="34" t="s">
        <v>47</v>
      </c>
      <c r="D445" s="34" t="s">
        <v>161</v>
      </c>
      <c r="E445" s="34" t="s">
        <v>214</v>
      </c>
      <c r="F445" s="34" t="s">
        <v>173</v>
      </c>
      <c r="G445" s="21"/>
      <c r="H445" s="21"/>
      <c r="I445" s="21" t="s">
        <v>228</v>
      </c>
      <c r="J445" s="21" t="s">
        <v>31</v>
      </c>
      <c r="M445" s="12"/>
    </row>
    <row r="446" spans="1:13" ht="18" customHeight="1">
      <c r="A446" s="4">
        <v>445</v>
      </c>
      <c r="B446" s="37">
        <v>36352</v>
      </c>
      <c r="C446" s="34" t="s">
        <v>153</v>
      </c>
      <c r="D446" s="34" t="s">
        <v>142</v>
      </c>
      <c r="E446" s="34" t="s">
        <v>146</v>
      </c>
      <c r="F446" s="34" t="s">
        <v>185</v>
      </c>
      <c r="G446" s="21"/>
      <c r="H446" s="21"/>
      <c r="I446" s="21" t="s">
        <v>227</v>
      </c>
      <c r="J446" s="21" t="s">
        <v>26</v>
      </c>
      <c r="M446" s="12"/>
    </row>
    <row r="447" spans="1:13" ht="18" customHeight="1">
      <c r="A447" s="4">
        <v>446</v>
      </c>
      <c r="B447" s="37">
        <v>36352</v>
      </c>
      <c r="C447" s="34" t="s">
        <v>49</v>
      </c>
      <c r="D447" s="34" t="s">
        <v>72</v>
      </c>
      <c r="E447" s="34" t="s">
        <v>180</v>
      </c>
      <c r="F447" s="34" t="s">
        <v>166</v>
      </c>
      <c r="G447" s="21"/>
      <c r="H447" s="21"/>
      <c r="I447" s="21" t="s">
        <v>37</v>
      </c>
      <c r="J447" s="21" t="s">
        <v>19</v>
      </c>
      <c r="M447" s="12"/>
    </row>
    <row r="448" spans="1:13" ht="18" customHeight="1">
      <c r="A448" s="4">
        <v>447</v>
      </c>
      <c r="B448" s="37">
        <v>36352</v>
      </c>
      <c r="C448" s="34" t="s">
        <v>218</v>
      </c>
      <c r="D448" s="34" t="s">
        <v>210</v>
      </c>
      <c r="E448" s="34" t="s">
        <v>16</v>
      </c>
      <c r="F448" s="34" t="s">
        <v>144</v>
      </c>
      <c r="G448" s="21"/>
      <c r="H448" s="21"/>
      <c r="I448" s="21" t="s">
        <v>20</v>
      </c>
      <c r="J448" s="21" t="s">
        <v>38</v>
      </c>
      <c r="M448" s="12"/>
    </row>
    <row r="449" spans="1:13" ht="18" customHeight="1">
      <c r="A449" s="4">
        <v>448</v>
      </c>
      <c r="B449" s="37">
        <v>36354</v>
      </c>
      <c r="C449" s="34" t="s">
        <v>166</v>
      </c>
      <c r="D449" s="34" t="s">
        <v>10</v>
      </c>
      <c r="E449" s="34" t="s">
        <v>72</v>
      </c>
      <c r="F449" s="34" t="s">
        <v>180</v>
      </c>
      <c r="G449" s="21"/>
      <c r="H449" s="21"/>
      <c r="I449" s="21" t="s">
        <v>38</v>
      </c>
      <c r="J449" s="21" t="s">
        <v>13</v>
      </c>
      <c r="M449" s="12"/>
    </row>
    <row r="450" spans="1:13" ht="18" customHeight="1">
      <c r="A450" s="4">
        <v>449</v>
      </c>
      <c r="B450" s="37">
        <v>36354</v>
      </c>
      <c r="C450" s="34" t="s">
        <v>173</v>
      </c>
      <c r="D450" s="34" t="s">
        <v>182</v>
      </c>
      <c r="E450" s="34" t="s">
        <v>161</v>
      </c>
      <c r="F450" s="34" t="s">
        <v>214</v>
      </c>
      <c r="G450" s="21"/>
      <c r="H450" s="21"/>
      <c r="I450" s="21" t="s">
        <v>228</v>
      </c>
      <c r="J450" s="21" t="s">
        <v>8</v>
      </c>
      <c r="M450" s="12"/>
    </row>
    <row r="451" spans="1:13" ht="18" customHeight="1">
      <c r="A451" s="4">
        <v>450</v>
      </c>
      <c r="B451" s="37">
        <v>36354</v>
      </c>
      <c r="C451" s="34" t="s">
        <v>175</v>
      </c>
      <c r="D451" s="34" t="s">
        <v>46</v>
      </c>
      <c r="E451" s="34" t="s">
        <v>4</v>
      </c>
      <c r="F451" s="34" t="s">
        <v>22</v>
      </c>
      <c r="G451" s="21"/>
      <c r="H451" s="21"/>
      <c r="I451" s="21" t="s">
        <v>20</v>
      </c>
      <c r="J451" s="21" t="s">
        <v>19</v>
      </c>
      <c r="M451" s="12"/>
    </row>
    <row r="452" spans="1:13" ht="18" customHeight="1">
      <c r="A452" s="4">
        <v>451</v>
      </c>
      <c r="B452" s="37">
        <v>36354</v>
      </c>
      <c r="C452" s="34" t="s">
        <v>29</v>
      </c>
      <c r="D452" s="34" t="s">
        <v>179</v>
      </c>
      <c r="E452" s="34" t="s">
        <v>131</v>
      </c>
      <c r="F452" s="34" t="s">
        <v>183</v>
      </c>
      <c r="G452" s="21"/>
      <c r="H452" s="21"/>
      <c r="I452" s="21" t="s">
        <v>32</v>
      </c>
      <c r="J452" s="21" t="s">
        <v>227</v>
      </c>
      <c r="M452" s="12"/>
    </row>
    <row r="453" spans="1:13" ht="18" customHeight="1">
      <c r="A453" s="4">
        <v>452</v>
      </c>
      <c r="B453" s="37">
        <v>36355</v>
      </c>
      <c r="C453" s="34" t="s">
        <v>180</v>
      </c>
      <c r="D453" s="34" t="s">
        <v>7</v>
      </c>
      <c r="E453" s="34" t="s">
        <v>10</v>
      </c>
      <c r="F453" s="34" t="s">
        <v>72</v>
      </c>
      <c r="G453" s="21"/>
      <c r="H453" s="21"/>
      <c r="I453" s="21" t="s">
        <v>38</v>
      </c>
      <c r="J453" s="21" t="s">
        <v>13</v>
      </c>
      <c r="M453" s="12"/>
    </row>
    <row r="454" spans="1:13" ht="18" customHeight="1">
      <c r="A454" s="4">
        <v>453</v>
      </c>
      <c r="B454" s="37">
        <v>36355</v>
      </c>
      <c r="C454" s="34" t="s">
        <v>183</v>
      </c>
      <c r="D454" s="34" t="s">
        <v>178</v>
      </c>
      <c r="E454" s="34" t="s">
        <v>179</v>
      </c>
      <c r="F454" s="34" t="s">
        <v>131</v>
      </c>
      <c r="G454" s="21"/>
      <c r="H454" s="21"/>
      <c r="I454" s="21" t="s">
        <v>32</v>
      </c>
      <c r="J454" s="21" t="s">
        <v>227</v>
      </c>
      <c r="M454" s="12"/>
    </row>
    <row r="455" spans="1:13" ht="18" customHeight="1">
      <c r="A455" s="4">
        <v>454</v>
      </c>
      <c r="B455" s="37">
        <v>36355</v>
      </c>
      <c r="C455" s="34" t="s">
        <v>22</v>
      </c>
      <c r="D455" s="34" t="s">
        <v>35</v>
      </c>
      <c r="E455" s="34" t="s">
        <v>46</v>
      </c>
      <c r="F455" s="34" t="s">
        <v>4</v>
      </c>
      <c r="G455" s="21"/>
      <c r="H455" s="21"/>
      <c r="I455" s="21" t="s">
        <v>20</v>
      </c>
      <c r="J455" s="21" t="s">
        <v>19</v>
      </c>
      <c r="M455" s="12"/>
    </row>
    <row r="456" spans="1:13" ht="18" customHeight="1">
      <c r="A456" s="4">
        <v>455</v>
      </c>
      <c r="B456" s="37">
        <v>36355</v>
      </c>
      <c r="C456" s="34" t="s">
        <v>214</v>
      </c>
      <c r="D456" s="34" t="s">
        <v>47</v>
      </c>
      <c r="E456" s="34" t="s">
        <v>182</v>
      </c>
      <c r="F456" s="34" t="s">
        <v>161</v>
      </c>
      <c r="G456" s="21"/>
      <c r="H456" s="21"/>
      <c r="I456" s="21" t="s">
        <v>228</v>
      </c>
      <c r="J456" s="21" t="s">
        <v>8</v>
      </c>
      <c r="M456" s="12"/>
    </row>
    <row r="457" spans="1:13" ht="18" customHeight="1">
      <c r="A457" s="4">
        <v>456</v>
      </c>
      <c r="B457" s="37">
        <v>36355</v>
      </c>
      <c r="C457" s="34" t="s">
        <v>16</v>
      </c>
      <c r="D457" s="34" t="s">
        <v>218</v>
      </c>
      <c r="E457" s="36" t="s">
        <v>163</v>
      </c>
      <c r="F457" s="34" t="s">
        <v>210</v>
      </c>
      <c r="G457" s="21"/>
      <c r="H457" s="21"/>
      <c r="I457" s="21" t="s">
        <v>14</v>
      </c>
      <c r="J457" s="21" t="s">
        <v>37</v>
      </c>
      <c r="M457" s="12"/>
    </row>
    <row r="458" spans="1:13" ht="18" customHeight="1">
      <c r="A458" s="4">
        <v>457</v>
      </c>
      <c r="B458" s="37">
        <v>36355</v>
      </c>
      <c r="C458" s="34" t="s">
        <v>12</v>
      </c>
      <c r="D458" s="34" t="s">
        <v>148</v>
      </c>
      <c r="E458" s="34" t="s">
        <v>211</v>
      </c>
      <c r="F458" s="34" t="s">
        <v>213</v>
      </c>
      <c r="G458" s="21"/>
      <c r="H458" s="21"/>
      <c r="I458" s="21" t="s">
        <v>31</v>
      </c>
      <c r="J458" s="21" t="s">
        <v>26</v>
      </c>
      <c r="M458" s="12"/>
    </row>
    <row r="459" spans="1:13" ht="18" customHeight="1">
      <c r="A459" s="4">
        <v>458</v>
      </c>
      <c r="B459" s="37">
        <v>36356</v>
      </c>
      <c r="C459" s="34" t="s">
        <v>161</v>
      </c>
      <c r="D459" s="34" t="s">
        <v>173</v>
      </c>
      <c r="E459" s="34" t="s">
        <v>47</v>
      </c>
      <c r="F459" s="34" t="s">
        <v>182</v>
      </c>
      <c r="G459" s="21"/>
      <c r="H459" s="21"/>
      <c r="I459" s="21" t="s">
        <v>228</v>
      </c>
      <c r="J459" s="21" t="s">
        <v>8</v>
      </c>
      <c r="M459" s="12"/>
    </row>
    <row r="460" spans="1:13" ht="18" customHeight="1">
      <c r="A460" s="4">
        <v>459</v>
      </c>
      <c r="B460" s="37">
        <v>36356</v>
      </c>
      <c r="C460" s="34" t="s">
        <v>4</v>
      </c>
      <c r="D460" s="34" t="s">
        <v>175</v>
      </c>
      <c r="E460" s="34" t="s">
        <v>35</v>
      </c>
      <c r="F460" s="34" t="s">
        <v>46</v>
      </c>
      <c r="G460" s="21"/>
      <c r="H460" s="21"/>
      <c r="I460" s="21" t="s">
        <v>20</v>
      </c>
      <c r="J460" s="21" t="s">
        <v>19</v>
      </c>
      <c r="M460" s="12"/>
    </row>
    <row r="461" spans="1:13" ht="18" customHeight="1">
      <c r="A461" s="4">
        <v>460</v>
      </c>
      <c r="B461" s="37">
        <v>36356</v>
      </c>
      <c r="C461" s="34" t="s">
        <v>72</v>
      </c>
      <c r="D461" s="34" t="s">
        <v>166</v>
      </c>
      <c r="E461" s="34" t="s">
        <v>7</v>
      </c>
      <c r="F461" s="34" t="s">
        <v>10</v>
      </c>
      <c r="G461" s="21"/>
      <c r="H461" s="21"/>
      <c r="I461" s="21" t="s">
        <v>38</v>
      </c>
      <c r="J461" s="21" t="s">
        <v>13</v>
      </c>
      <c r="M461" s="12"/>
    </row>
    <row r="462" spans="1:13" ht="18" customHeight="1">
      <c r="A462" s="4">
        <v>461</v>
      </c>
      <c r="B462" s="37">
        <v>36356</v>
      </c>
      <c r="C462" s="34" t="s">
        <v>210</v>
      </c>
      <c r="D462" s="34" t="s">
        <v>313</v>
      </c>
      <c r="E462" s="34" t="s">
        <v>218</v>
      </c>
      <c r="F462" s="34" t="s">
        <v>163</v>
      </c>
      <c r="G462" s="21"/>
      <c r="H462" s="21"/>
      <c r="I462" s="21" t="s">
        <v>14</v>
      </c>
      <c r="J462" s="21" t="s">
        <v>37</v>
      </c>
      <c r="M462" s="12"/>
    </row>
    <row r="463" spans="1:13" ht="18" customHeight="1">
      <c r="A463" s="4">
        <v>462</v>
      </c>
      <c r="B463" s="37">
        <v>36356</v>
      </c>
      <c r="C463" s="34" t="s">
        <v>131</v>
      </c>
      <c r="D463" s="34" t="s">
        <v>29</v>
      </c>
      <c r="E463" s="34" t="s">
        <v>186</v>
      </c>
      <c r="F463" s="34" t="s">
        <v>179</v>
      </c>
      <c r="G463" s="21"/>
      <c r="H463" s="21"/>
      <c r="I463" s="21" t="s">
        <v>32</v>
      </c>
      <c r="J463" s="21" t="s">
        <v>227</v>
      </c>
      <c r="M463" s="12"/>
    </row>
    <row r="464" spans="1:13" ht="18" customHeight="1">
      <c r="A464" s="4">
        <v>463</v>
      </c>
      <c r="B464" s="37">
        <v>36357</v>
      </c>
      <c r="C464" s="34" t="s">
        <v>211</v>
      </c>
      <c r="D464" s="34" t="s">
        <v>183</v>
      </c>
      <c r="E464" s="34" t="s">
        <v>238</v>
      </c>
      <c r="F464" s="34" t="s">
        <v>148</v>
      </c>
      <c r="G464" s="21"/>
      <c r="H464" s="21"/>
      <c r="I464" s="21" t="s">
        <v>31</v>
      </c>
      <c r="J464" s="21" t="s">
        <v>227</v>
      </c>
      <c r="M464" s="12"/>
    </row>
    <row r="465" spans="1:13" ht="18" customHeight="1">
      <c r="A465" s="4">
        <v>464</v>
      </c>
      <c r="B465" s="37">
        <v>36357</v>
      </c>
      <c r="C465" s="34" t="s">
        <v>46</v>
      </c>
      <c r="D465" s="34" t="s">
        <v>22</v>
      </c>
      <c r="E465" s="34" t="s">
        <v>175</v>
      </c>
      <c r="F465" s="34" t="s">
        <v>35</v>
      </c>
      <c r="G465" s="21"/>
      <c r="H465" s="21"/>
      <c r="I465" s="21" t="s">
        <v>38</v>
      </c>
      <c r="J465" s="21" t="s">
        <v>37</v>
      </c>
      <c r="M465" s="12"/>
    </row>
    <row r="466" spans="1:13" ht="18" customHeight="1">
      <c r="A466" s="4">
        <v>465</v>
      </c>
      <c r="B466" s="37">
        <v>36357</v>
      </c>
      <c r="C466" s="34" t="s">
        <v>6</v>
      </c>
      <c r="D466" s="34" t="s">
        <v>180</v>
      </c>
      <c r="E466" s="34" t="s">
        <v>166</v>
      </c>
      <c r="F466" s="34" t="s">
        <v>10</v>
      </c>
      <c r="G466" s="21"/>
      <c r="H466" s="21"/>
      <c r="I466" s="21" t="s">
        <v>14</v>
      </c>
      <c r="J466" s="21" t="s">
        <v>19</v>
      </c>
      <c r="M466" s="12"/>
    </row>
    <row r="467" spans="1:13" ht="18" customHeight="1">
      <c r="A467" s="4">
        <v>466</v>
      </c>
      <c r="B467" s="37">
        <v>36357</v>
      </c>
      <c r="C467" s="34" t="s">
        <v>186</v>
      </c>
      <c r="D467" s="34" t="s">
        <v>179</v>
      </c>
      <c r="E467" s="34" t="s">
        <v>29</v>
      </c>
      <c r="F467" s="34" t="s">
        <v>213</v>
      </c>
      <c r="G467" s="21"/>
      <c r="H467" s="21"/>
      <c r="I467" s="21" t="s">
        <v>8</v>
      </c>
      <c r="J467" s="21" t="s">
        <v>26</v>
      </c>
      <c r="M467" s="12"/>
    </row>
    <row r="468" spans="1:13" ht="18" customHeight="1">
      <c r="A468" s="4">
        <v>467</v>
      </c>
      <c r="B468" s="37">
        <v>36357</v>
      </c>
      <c r="C468" s="34" t="s">
        <v>163</v>
      </c>
      <c r="D468" s="34" t="s">
        <v>16</v>
      </c>
      <c r="E468" s="34" t="s">
        <v>49</v>
      </c>
      <c r="F468" s="34" t="s">
        <v>218</v>
      </c>
      <c r="G468" s="21"/>
      <c r="H468" s="21"/>
      <c r="I468" s="21" t="s">
        <v>20</v>
      </c>
      <c r="J468" s="21" t="s">
        <v>13</v>
      </c>
      <c r="M468" s="12"/>
    </row>
    <row r="469" spans="1:13" ht="18" customHeight="1">
      <c r="A469" s="4">
        <v>468</v>
      </c>
      <c r="B469" s="37">
        <v>36358</v>
      </c>
      <c r="C469" s="34" t="s">
        <v>148</v>
      </c>
      <c r="D469" s="34" t="s">
        <v>131</v>
      </c>
      <c r="E469" s="34" t="s">
        <v>183</v>
      </c>
      <c r="F469" s="34" t="s">
        <v>238</v>
      </c>
      <c r="G469" s="21"/>
      <c r="H469" s="21"/>
      <c r="I469" s="21" t="s">
        <v>31</v>
      </c>
      <c r="J469" s="21" t="s">
        <v>227</v>
      </c>
      <c r="M469" s="12"/>
    </row>
    <row r="470" spans="1:13" ht="18" customHeight="1">
      <c r="A470" s="4">
        <v>469</v>
      </c>
      <c r="B470" s="37">
        <v>36358</v>
      </c>
      <c r="C470" s="34" t="s">
        <v>182</v>
      </c>
      <c r="D470" s="34" t="s">
        <v>214</v>
      </c>
      <c r="E470" s="34" t="s">
        <v>173</v>
      </c>
      <c r="F470" s="34" t="s">
        <v>47</v>
      </c>
      <c r="G470" s="21"/>
      <c r="H470" s="21"/>
      <c r="I470" s="21" t="s">
        <v>228</v>
      </c>
      <c r="J470" s="21" t="s">
        <v>32</v>
      </c>
      <c r="M470" s="12"/>
    </row>
    <row r="471" spans="1:13" ht="18" customHeight="1">
      <c r="A471" s="4">
        <v>470</v>
      </c>
      <c r="B471" s="37">
        <v>36358</v>
      </c>
      <c r="C471" s="34" t="s">
        <v>35</v>
      </c>
      <c r="D471" s="34" t="s">
        <v>4</v>
      </c>
      <c r="E471" s="34" t="s">
        <v>22</v>
      </c>
      <c r="F471" s="34" t="s">
        <v>175</v>
      </c>
      <c r="G471" s="21"/>
      <c r="H471" s="21"/>
      <c r="I471" s="21" t="s">
        <v>38</v>
      </c>
      <c r="J471" s="21" t="s">
        <v>37</v>
      </c>
      <c r="M471" s="12"/>
    </row>
    <row r="472" spans="1:13" ht="18" customHeight="1">
      <c r="A472" s="4">
        <v>471</v>
      </c>
      <c r="B472" s="37">
        <v>36358</v>
      </c>
      <c r="C472" s="34" t="s">
        <v>213</v>
      </c>
      <c r="D472" s="34" t="s">
        <v>12</v>
      </c>
      <c r="E472" s="34" t="s">
        <v>179</v>
      </c>
      <c r="F472" s="34" t="s">
        <v>29</v>
      </c>
      <c r="G472" s="21"/>
      <c r="H472" s="21"/>
      <c r="I472" s="21" t="s">
        <v>8</v>
      </c>
      <c r="J472" s="21" t="s">
        <v>26</v>
      </c>
      <c r="M472" s="12"/>
    </row>
    <row r="473" spans="1:13" ht="18" customHeight="1">
      <c r="A473" s="4">
        <v>472</v>
      </c>
      <c r="B473" s="37">
        <v>36358</v>
      </c>
      <c r="C473" s="34" t="s">
        <v>10</v>
      </c>
      <c r="D473" s="34" t="s">
        <v>72</v>
      </c>
      <c r="E473" s="34" t="s">
        <v>180</v>
      </c>
      <c r="F473" s="34" t="s">
        <v>166</v>
      </c>
      <c r="G473" s="21"/>
      <c r="H473" s="21"/>
      <c r="I473" s="21" t="s">
        <v>14</v>
      </c>
      <c r="J473" s="21" t="s">
        <v>19</v>
      </c>
      <c r="M473" s="12"/>
    </row>
    <row r="474" spans="1:13" ht="18" customHeight="1">
      <c r="A474" s="4">
        <v>473</v>
      </c>
      <c r="B474" s="37">
        <v>36358</v>
      </c>
      <c r="C474" s="34" t="s">
        <v>218</v>
      </c>
      <c r="D474" s="34" t="s">
        <v>210</v>
      </c>
      <c r="E474" s="34" t="s">
        <v>16</v>
      </c>
      <c r="F474" s="34" t="s">
        <v>49</v>
      </c>
      <c r="G474" s="21"/>
      <c r="H474" s="21"/>
      <c r="I474" s="21" t="s">
        <v>20</v>
      </c>
      <c r="J474" s="21" t="s">
        <v>13</v>
      </c>
      <c r="M474" s="12"/>
    </row>
    <row r="475" spans="1:13" ht="18" customHeight="1">
      <c r="A475" s="4">
        <v>474</v>
      </c>
      <c r="B475" s="37">
        <v>36359</v>
      </c>
      <c r="C475" s="34" t="s">
        <v>166</v>
      </c>
      <c r="D475" s="34" t="s">
        <v>6</v>
      </c>
      <c r="E475" s="34" t="s">
        <v>72</v>
      </c>
      <c r="F475" s="34" t="s">
        <v>180</v>
      </c>
      <c r="G475" s="21"/>
      <c r="H475" s="21"/>
      <c r="I475" s="21" t="s">
        <v>14</v>
      </c>
      <c r="J475" s="21" t="s">
        <v>19</v>
      </c>
      <c r="M475" s="12"/>
    </row>
    <row r="476" spans="1:13" ht="18" customHeight="1">
      <c r="A476" s="4">
        <v>475</v>
      </c>
      <c r="B476" s="37">
        <v>36359</v>
      </c>
      <c r="C476" s="34" t="s">
        <v>179</v>
      </c>
      <c r="D476" s="34" t="s">
        <v>29</v>
      </c>
      <c r="E476" s="34" t="s">
        <v>188</v>
      </c>
      <c r="F476" s="34" t="s">
        <v>178</v>
      </c>
      <c r="G476" s="21"/>
      <c r="H476" s="21"/>
      <c r="I476" s="21" t="s">
        <v>8</v>
      </c>
      <c r="J476" s="21" t="s">
        <v>26</v>
      </c>
      <c r="M476" s="12"/>
    </row>
    <row r="477" spans="1:13" ht="18" customHeight="1">
      <c r="A477" s="4">
        <v>476</v>
      </c>
      <c r="B477" s="37">
        <v>36359</v>
      </c>
      <c r="C477" s="34" t="s">
        <v>47</v>
      </c>
      <c r="D477" s="34" t="s">
        <v>161</v>
      </c>
      <c r="E477" s="34" t="s">
        <v>214</v>
      </c>
      <c r="F477" s="34" t="s">
        <v>173</v>
      </c>
      <c r="G477" s="21"/>
      <c r="H477" s="21"/>
      <c r="I477" s="21" t="s">
        <v>228</v>
      </c>
      <c r="J477" s="21" t="s">
        <v>32</v>
      </c>
      <c r="M477" s="12"/>
    </row>
    <row r="478" spans="1:13" ht="18" customHeight="1">
      <c r="A478" s="4">
        <v>477</v>
      </c>
      <c r="B478" s="37">
        <v>36359</v>
      </c>
      <c r="C478" s="34" t="s">
        <v>175</v>
      </c>
      <c r="D478" s="34" t="s">
        <v>46</v>
      </c>
      <c r="E478" s="34" t="s">
        <v>4</v>
      </c>
      <c r="F478" s="34" t="s">
        <v>22</v>
      </c>
      <c r="G478" s="21"/>
      <c r="H478" s="21"/>
      <c r="I478" s="21" t="s">
        <v>38</v>
      </c>
      <c r="J478" s="21" t="s">
        <v>37</v>
      </c>
      <c r="M478" s="12"/>
    </row>
    <row r="479" spans="1:13" ht="18" customHeight="1">
      <c r="A479" s="4">
        <v>478</v>
      </c>
      <c r="B479" s="37">
        <v>36359</v>
      </c>
      <c r="C479" s="34" t="s">
        <v>49</v>
      </c>
      <c r="D479" s="34" t="s">
        <v>163</v>
      </c>
      <c r="E479" s="34" t="s">
        <v>210</v>
      </c>
      <c r="F479" s="34" t="s">
        <v>16</v>
      </c>
      <c r="G479" s="21"/>
      <c r="H479" s="21"/>
      <c r="I479" s="21" t="s">
        <v>20</v>
      </c>
      <c r="J479" s="21" t="s">
        <v>13</v>
      </c>
      <c r="M479" s="12"/>
    </row>
    <row r="480" spans="1:13" ht="18" customHeight="1">
      <c r="A480" s="4">
        <v>479</v>
      </c>
      <c r="B480" s="37">
        <v>36359</v>
      </c>
      <c r="C480" s="34" t="s">
        <v>238</v>
      </c>
      <c r="D480" s="34" t="s">
        <v>211</v>
      </c>
      <c r="E480" s="34" t="s">
        <v>131</v>
      </c>
      <c r="F480" s="34" t="s">
        <v>183</v>
      </c>
      <c r="G480" s="21"/>
      <c r="H480" s="21"/>
      <c r="I480" s="21" t="s">
        <v>31</v>
      </c>
      <c r="J480" s="21" t="s">
        <v>227</v>
      </c>
      <c r="M480" s="12"/>
    </row>
    <row r="481" spans="1:13" ht="18" customHeight="1">
      <c r="A481" s="4">
        <v>480</v>
      </c>
      <c r="B481" s="37">
        <v>36361</v>
      </c>
      <c r="C481" s="34" t="s">
        <v>7</v>
      </c>
      <c r="D481" s="34" t="s">
        <v>10</v>
      </c>
      <c r="E481" s="36" t="s">
        <v>163</v>
      </c>
      <c r="F481" s="34" t="s">
        <v>210</v>
      </c>
      <c r="G481" s="21"/>
      <c r="H481" s="21"/>
      <c r="I481" s="21" t="s">
        <v>38</v>
      </c>
      <c r="J481" s="21" t="s">
        <v>19</v>
      </c>
      <c r="M481" s="12"/>
    </row>
    <row r="482" spans="1:13" ht="18" customHeight="1">
      <c r="A482" s="4">
        <v>481</v>
      </c>
      <c r="B482" s="37">
        <v>36361</v>
      </c>
      <c r="C482" s="34" t="s">
        <v>180</v>
      </c>
      <c r="D482" s="34" t="s">
        <v>35</v>
      </c>
      <c r="E482" s="34" t="s">
        <v>46</v>
      </c>
      <c r="F482" s="34" t="s">
        <v>72</v>
      </c>
      <c r="G482" s="21"/>
      <c r="H482" s="21"/>
      <c r="I482" s="21" t="s">
        <v>37</v>
      </c>
      <c r="J482" s="21" t="s">
        <v>20</v>
      </c>
      <c r="M482" s="12"/>
    </row>
    <row r="483" spans="1:13" ht="18" customHeight="1">
      <c r="A483" s="4">
        <v>482</v>
      </c>
      <c r="B483" s="37">
        <v>36361</v>
      </c>
      <c r="C483" s="34" t="s">
        <v>142</v>
      </c>
      <c r="D483" s="34" t="s">
        <v>153</v>
      </c>
      <c r="E483" s="34" t="s">
        <v>161</v>
      </c>
      <c r="F483" s="34" t="s">
        <v>23</v>
      </c>
      <c r="G483" s="21"/>
      <c r="H483" s="21"/>
      <c r="I483" s="21" t="s">
        <v>26</v>
      </c>
      <c r="J483" s="21" t="s">
        <v>228</v>
      </c>
      <c r="M483" s="12"/>
    </row>
    <row r="484" spans="1:13" ht="18" customHeight="1">
      <c r="A484" s="4">
        <v>483</v>
      </c>
      <c r="B484" s="37">
        <v>36361</v>
      </c>
      <c r="C484" s="34" t="s">
        <v>146</v>
      </c>
      <c r="D484" s="34" t="s">
        <v>173</v>
      </c>
      <c r="E484" s="34" t="s">
        <v>182</v>
      </c>
      <c r="F484" s="34" t="s">
        <v>47</v>
      </c>
      <c r="G484" s="21"/>
      <c r="H484" s="21"/>
      <c r="I484" s="21" t="s">
        <v>227</v>
      </c>
      <c r="J484" s="21" t="s">
        <v>8</v>
      </c>
      <c r="M484" s="12"/>
    </row>
    <row r="485" spans="1:13" ht="18" customHeight="1">
      <c r="A485" s="4">
        <v>484</v>
      </c>
      <c r="B485" s="37">
        <v>36361</v>
      </c>
      <c r="C485" s="34" t="s">
        <v>16</v>
      </c>
      <c r="D485" s="34" t="s">
        <v>6</v>
      </c>
      <c r="E485" s="34" t="s">
        <v>22</v>
      </c>
      <c r="F485" s="34" t="s">
        <v>4</v>
      </c>
      <c r="G485" s="21"/>
      <c r="H485" s="21"/>
      <c r="I485" s="21" t="s">
        <v>13</v>
      </c>
      <c r="J485" s="21" t="s">
        <v>14</v>
      </c>
      <c r="M485" s="12"/>
    </row>
    <row r="486" spans="1:13" ht="18" customHeight="1">
      <c r="A486" s="4">
        <v>485</v>
      </c>
      <c r="B486" s="37">
        <v>36361</v>
      </c>
      <c r="C486" s="34" t="s">
        <v>12</v>
      </c>
      <c r="D486" s="34" t="s">
        <v>213</v>
      </c>
      <c r="E486" s="34" t="s">
        <v>148</v>
      </c>
      <c r="F486" s="34" t="s">
        <v>131</v>
      </c>
      <c r="G486" s="21"/>
      <c r="H486" s="21"/>
      <c r="I486" s="21" t="s">
        <v>32</v>
      </c>
      <c r="J486" s="21" t="s">
        <v>31</v>
      </c>
      <c r="M486" s="12"/>
    </row>
    <row r="487" spans="1:13" ht="18" customHeight="1">
      <c r="A487" s="4">
        <v>486</v>
      </c>
      <c r="B487" s="37">
        <v>36362</v>
      </c>
      <c r="C487" s="34" t="s">
        <v>72</v>
      </c>
      <c r="D487" s="34" t="s">
        <v>166</v>
      </c>
      <c r="E487" s="34" t="s">
        <v>35</v>
      </c>
      <c r="F487" s="34" t="s">
        <v>46</v>
      </c>
      <c r="G487" s="21"/>
      <c r="H487" s="21"/>
      <c r="I487" s="21" t="s">
        <v>37</v>
      </c>
      <c r="J487" s="21" t="s">
        <v>20</v>
      </c>
      <c r="M487" s="12"/>
    </row>
    <row r="488" spans="1:13" ht="18" customHeight="1">
      <c r="A488" s="4">
        <v>487</v>
      </c>
      <c r="B488" s="37">
        <v>36362</v>
      </c>
      <c r="C488" s="34" t="s">
        <v>29</v>
      </c>
      <c r="D488" s="34" t="s">
        <v>179</v>
      </c>
      <c r="E488" s="34" t="s">
        <v>238</v>
      </c>
      <c r="F488" s="34" t="s">
        <v>148</v>
      </c>
      <c r="G488" s="21"/>
      <c r="H488" s="21"/>
      <c r="I488" s="21" t="s">
        <v>32</v>
      </c>
      <c r="J488" s="21" t="s">
        <v>31</v>
      </c>
      <c r="M488" s="12"/>
    </row>
    <row r="489" spans="1:13" ht="18" customHeight="1">
      <c r="A489" s="4">
        <v>488</v>
      </c>
      <c r="B489" s="37">
        <v>36362</v>
      </c>
      <c r="C489" s="34" t="s">
        <v>210</v>
      </c>
      <c r="D489" s="34" t="s">
        <v>49</v>
      </c>
      <c r="E489" s="34" t="s">
        <v>10</v>
      </c>
      <c r="F489" s="34" t="s">
        <v>163</v>
      </c>
      <c r="G489" s="21"/>
      <c r="H489" s="21"/>
      <c r="I489" s="21" t="s">
        <v>38</v>
      </c>
      <c r="J489" s="21" t="s">
        <v>19</v>
      </c>
      <c r="M489" s="12"/>
    </row>
    <row r="490" spans="1:13" ht="18" customHeight="1">
      <c r="A490" s="4">
        <v>489</v>
      </c>
      <c r="B490" s="37">
        <v>36362</v>
      </c>
      <c r="C490" s="34" t="s">
        <v>23</v>
      </c>
      <c r="D490" s="34" t="s">
        <v>214</v>
      </c>
      <c r="E490" s="34" t="s">
        <v>153</v>
      </c>
      <c r="F490" s="34" t="s">
        <v>185</v>
      </c>
      <c r="G490" s="21"/>
      <c r="H490" s="21"/>
      <c r="I490" s="21" t="s">
        <v>26</v>
      </c>
      <c r="J490" s="21" t="s">
        <v>228</v>
      </c>
      <c r="M490" s="12"/>
    </row>
    <row r="491" spans="1:13" ht="18" customHeight="1">
      <c r="A491" s="4">
        <v>490</v>
      </c>
      <c r="B491" s="37">
        <v>36362</v>
      </c>
      <c r="C491" s="34" t="s">
        <v>183</v>
      </c>
      <c r="D491" s="34" t="s">
        <v>182</v>
      </c>
      <c r="E491" s="34" t="s">
        <v>47</v>
      </c>
      <c r="F491" s="34" t="s">
        <v>173</v>
      </c>
      <c r="G491" s="21"/>
      <c r="H491" s="21"/>
      <c r="I491" s="21" t="s">
        <v>227</v>
      </c>
      <c r="J491" s="21" t="s">
        <v>8</v>
      </c>
      <c r="M491" s="12"/>
    </row>
    <row r="492" spans="1:13" ht="18" customHeight="1">
      <c r="A492" s="4">
        <v>491</v>
      </c>
      <c r="B492" s="37">
        <v>36363</v>
      </c>
      <c r="C492" s="34" t="s">
        <v>46</v>
      </c>
      <c r="D492" s="36" t="s">
        <v>180</v>
      </c>
      <c r="E492" s="34" t="s">
        <v>166</v>
      </c>
      <c r="F492" s="34" t="s">
        <v>35</v>
      </c>
      <c r="G492" s="21"/>
      <c r="H492" s="21"/>
      <c r="I492" s="21" t="s">
        <v>37</v>
      </c>
      <c r="J492" s="21" t="s">
        <v>20</v>
      </c>
      <c r="M492" s="12"/>
    </row>
    <row r="493" spans="1:13" ht="18" customHeight="1">
      <c r="A493" s="4">
        <v>492</v>
      </c>
      <c r="B493" s="37">
        <v>36363</v>
      </c>
      <c r="C493" s="34" t="s">
        <v>185</v>
      </c>
      <c r="D493" s="34" t="s">
        <v>142</v>
      </c>
      <c r="E493" s="34" t="s">
        <v>214</v>
      </c>
      <c r="F493" s="34" t="s">
        <v>161</v>
      </c>
      <c r="G493" s="21"/>
      <c r="H493" s="21"/>
      <c r="I493" s="21" t="s">
        <v>26</v>
      </c>
      <c r="J493" s="21" t="s">
        <v>228</v>
      </c>
      <c r="M493" s="12"/>
    </row>
    <row r="494" spans="1:13" ht="18" customHeight="1">
      <c r="A494" s="4">
        <v>493</v>
      </c>
      <c r="B494" s="37">
        <v>36363</v>
      </c>
      <c r="C494" s="34" t="s">
        <v>131</v>
      </c>
      <c r="D494" s="34" t="s">
        <v>148</v>
      </c>
      <c r="E494" s="34" t="s">
        <v>12</v>
      </c>
      <c r="F494" s="34" t="s">
        <v>213</v>
      </c>
      <c r="G494" s="21"/>
      <c r="H494" s="21"/>
      <c r="I494" s="21" t="s">
        <v>32</v>
      </c>
      <c r="J494" s="21" t="s">
        <v>31</v>
      </c>
      <c r="M494" s="12"/>
    </row>
    <row r="495" spans="1:13" ht="18" customHeight="1">
      <c r="A495" s="4">
        <v>494</v>
      </c>
      <c r="B495" s="37">
        <v>36363</v>
      </c>
      <c r="C495" s="34" t="s">
        <v>163</v>
      </c>
      <c r="D495" s="34" t="s">
        <v>7</v>
      </c>
      <c r="E495" s="34" t="s">
        <v>49</v>
      </c>
      <c r="F495" s="34" t="s">
        <v>10</v>
      </c>
      <c r="G495" s="21"/>
      <c r="H495" s="21"/>
      <c r="I495" s="21" t="s">
        <v>38</v>
      </c>
      <c r="J495" s="21" t="s">
        <v>19</v>
      </c>
      <c r="M495" s="12"/>
    </row>
    <row r="496" spans="1:13" ht="18" customHeight="1">
      <c r="A496" s="4">
        <v>495</v>
      </c>
      <c r="B496" s="37">
        <v>36363</v>
      </c>
      <c r="C496" s="34" t="s">
        <v>22</v>
      </c>
      <c r="D496" s="34" t="s">
        <v>16</v>
      </c>
      <c r="E496" s="34" t="s">
        <v>175</v>
      </c>
      <c r="F496" s="34" t="s">
        <v>6</v>
      </c>
      <c r="G496" s="21"/>
      <c r="H496" s="21"/>
      <c r="I496" s="21" t="s">
        <v>13</v>
      </c>
      <c r="J496" s="21" t="s">
        <v>14</v>
      </c>
      <c r="M496" s="12"/>
    </row>
    <row r="497" spans="1:13" ht="18" customHeight="1">
      <c r="A497" s="4">
        <v>496</v>
      </c>
      <c r="B497" s="37">
        <v>36365</v>
      </c>
      <c r="C497" s="34" t="s">
        <v>210</v>
      </c>
      <c r="D497" s="34" t="s">
        <v>47</v>
      </c>
      <c r="E497" s="34" t="s">
        <v>175</v>
      </c>
      <c r="F497" s="34" t="s">
        <v>153</v>
      </c>
      <c r="G497" s="21" t="s">
        <v>4</v>
      </c>
      <c r="H497" s="21" t="s">
        <v>179</v>
      </c>
      <c r="I497" s="21" t="s">
        <v>133</v>
      </c>
      <c r="J497" s="21" t="s">
        <v>134</v>
      </c>
      <c r="M497" s="12"/>
    </row>
    <row r="498" spans="1:13" ht="18" customHeight="1">
      <c r="A498" s="4">
        <v>497</v>
      </c>
      <c r="B498" s="37">
        <v>36366</v>
      </c>
      <c r="C498" s="34" t="s">
        <v>153</v>
      </c>
      <c r="D498" s="34" t="s">
        <v>175</v>
      </c>
      <c r="E498" s="34" t="s">
        <v>179</v>
      </c>
      <c r="F498" s="34" t="s">
        <v>4</v>
      </c>
      <c r="G498" s="21" t="s">
        <v>47</v>
      </c>
      <c r="H498" s="21" t="s">
        <v>210</v>
      </c>
      <c r="I498" s="21" t="s">
        <v>134</v>
      </c>
      <c r="J498" s="21" t="s">
        <v>133</v>
      </c>
      <c r="M498" s="12"/>
    </row>
    <row r="499" spans="1:13" ht="18" customHeight="1">
      <c r="A499" s="4">
        <v>498</v>
      </c>
      <c r="B499" s="37">
        <v>36368</v>
      </c>
      <c r="C499" s="34" t="s">
        <v>4</v>
      </c>
      <c r="D499" s="34" t="s">
        <v>179</v>
      </c>
      <c r="E499" s="34" t="s">
        <v>210</v>
      </c>
      <c r="F499" s="34" t="s">
        <v>47</v>
      </c>
      <c r="G499" s="21" t="s">
        <v>175</v>
      </c>
      <c r="H499" s="21" t="s">
        <v>153</v>
      </c>
      <c r="I499" s="21" t="s">
        <v>134</v>
      </c>
      <c r="J499" s="21" t="s">
        <v>133</v>
      </c>
      <c r="M499" s="12"/>
    </row>
    <row r="500" spans="1:13" ht="18" customHeight="1">
      <c r="A500" s="4">
        <v>499</v>
      </c>
      <c r="B500" s="37">
        <v>36371</v>
      </c>
      <c r="C500" s="34" t="s">
        <v>166</v>
      </c>
      <c r="D500" s="34" t="s">
        <v>168</v>
      </c>
      <c r="E500" s="34" t="s">
        <v>46</v>
      </c>
      <c r="F500" s="34" t="s">
        <v>4</v>
      </c>
      <c r="G500" s="21"/>
      <c r="H500" s="21"/>
      <c r="I500" s="21" t="s">
        <v>19</v>
      </c>
      <c r="J500" s="21" t="s">
        <v>37</v>
      </c>
      <c r="M500" s="12"/>
    </row>
    <row r="501" spans="1:13" ht="18" customHeight="1">
      <c r="A501" s="4">
        <v>500</v>
      </c>
      <c r="B501" s="37">
        <v>36371</v>
      </c>
      <c r="C501" s="34" t="s">
        <v>161</v>
      </c>
      <c r="D501" s="34" t="s">
        <v>179</v>
      </c>
      <c r="E501" s="34" t="s">
        <v>238</v>
      </c>
      <c r="F501" s="34" t="s">
        <v>131</v>
      </c>
      <c r="G501" s="21"/>
      <c r="H501" s="21"/>
      <c r="I501" s="21" t="s">
        <v>32</v>
      </c>
      <c r="J501" s="21" t="s">
        <v>8</v>
      </c>
      <c r="M501" s="12"/>
    </row>
    <row r="502" spans="1:13" ht="18" customHeight="1">
      <c r="A502" s="4">
        <v>501</v>
      </c>
      <c r="B502" s="37">
        <v>36371</v>
      </c>
      <c r="C502" s="34" t="s">
        <v>35</v>
      </c>
      <c r="D502" s="34" t="s">
        <v>72</v>
      </c>
      <c r="E502" s="34" t="s">
        <v>10</v>
      </c>
      <c r="F502" s="34" t="s">
        <v>210</v>
      </c>
      <c r="G502" s="21"/>
      <c r="H502" s="21"/>
      <c r="I502" s="21" t="s">
        <v>20</v>
      </c>
      <c r="J502" s="21" t="s">
        <v>14</v>
      </c>
      <c r="M502" s="12"/>
    </row>
    <row r="503" spans="1:13" ht="18" customHeight="1">
      <c r="A503" s="4">
        <v>502</v>
      </c>
      <c r="B503" s="37">
        <v>36371</v>
      </c>
      <c r="C503" s="34" t="s">
        <v>175</v>
      </c>
      <c r="D503" s="34" t="s">
        <v>163</v>
      </c>
      <c r="E503" s="34" t="s">
        <v>7</v>
      </c>
      <c r="F503" s="34" t="s">
        <v>22</v>
      </c>
      <c r="G503" s="21"/>
      <c r="H503" s="21"/>
      <c r="I503" s="21" t="s">
        <v>38</v>
      </c>
      <c r="J503" s="21" t="s">
        <v>13</v>
      </c>
      <c r="M503" s="12"/>
    </row>
    <row r="504" spans="1:13" ht="18" customHeight="1">
      <c r="A504" s="4">
        <v>503</v>
      </c>
      <c r="B504" s="37">
        <v>36371</v>
      </c>
      <c r="C504" s="34" t="s">
        <v>214</v>
      </c>
      <c r="D504" s="34" t="s">
        <v>146</v>
      </c>
      <c r="E504" s="34" t="s">
        <v>182</v>
      </c>
      <c r="F504" s="34" t="s">
        <v>50</v>
      </c>
      <c r="G504" s="21"/>
      <c r="H504" s="21"/>
      <c r="I504" s="21" t="s">
        <v>227</v>
      </c>
      <c r="J504" s="21" t="s">
        <v>26</v>
      </c>
      <c r="M504" s="12"/>
    </row>
    <row r="505" spans="1:13" ht="18" customHeight="1">
      <c r="A505" s="4">
        <v>504</v>
      </c>
      <c r="B505" s="37">
        <v>36372</v>
      </c>
      <c r="C505" s="34" t="s">
        <v>4</v>
      </c>
      <c r="D505" s="34" t="s">
        <v>218</v>
      </c>
      <c r="E505" s="34" t="s">
        <v>168</v>
      </c>
      <c r="F505" s="34" t="s">
        <v>46</v>
      </c>
      <c r="G505" s="21"/>
      <c r="H505" s="21"/>
      <c r="I505" s="21" t="s">
        <v>19</v>
      </c>
      <c r="J505" s="21" t="s">
        <v>37</v>
      </c>
      <c r="M505" s="12"/>
    </row>
    <row r="506" spans="1:13" ht="18" customHeight="1">
      <c r="A506" s="4">
        <v>505</v>
      </c>
      <c r="B506" s="37">
        <v>36372</v>
      </c>
      <c r="C506" s="34" t="s">
        <v>29</v>
      </c>
      <c r="D506" s="34" t="s">
        <v>178</v>
      </c>
      <c r="E506" s="34" t="s">
        <v>186</v>
      </c>
      <c r="F506" s="34" t="s">
        <v>213</v>
      </c>
      <c r="G506" s="21"/>
      <c r="H506" s="21"/>
      <c r="I506" s="21" t="s">
        <v>31</v>
      </c>
      <c r="J506" s="21" t="s">
        <v>228</v>
      </c>
      <c r="M506" s="12"/>
    </row>
    <row r="507" spans="1:13" ht="18" customHeight="1">
      <c r="A507" s="4">
        <v>506</v>
      </c>
      <c r="B507" s="37">
        <v>36372</v>
      </c>
      <c r="C507" s="34" t="s">
        <v>210</v>
      </c>
      <c r="D507" s="34" t="s">
        <v>16</v>
      </c>
      <c r="E507" s="34" t="s">
        <v>72</v>
      </c>
      <c r="F507" s="34" t="s">
        <v>10</v>
      </c>
      <c r="G507" s="21"/>
      <c r="H507" s="21"/>
      <c r="I507" s="21" t="s">
        <v>20</v>
      </c>
      <c r="J507" s="21" t="s">
        <v>14</v>
      </c>
      <c r="M507" s="12"/>
    </row>
    <row r="508" spans="1:13" ht="18" customHeight="1">
      <c r="A508" s="4">
        <v>507</v>
      </c>
      <c r="B508" s="37">
        <v>36372</v>
      </c>
      <c r="C508" s="34" t="s">
        <v>131</v>
      </c>
      <c r="D508" s="34" t="s">
        <v>148</v>
      </c>
      <c r="E508" s="34" t="s">
        <v>188</v>
      </c>
      <c r="F508" s="34" t="s">
        <v>179</v>
      </c>
      <c r="G508" s="21"/>
      <c r="H508" s="21"/>
      <c r="I508" s="21" t="s">
        <v>32</v>
      </c>
      <c r="J508" s="21" t="s">
        <v>8</v>
      </c>
      <c r="M508" s="12"/>
    </row>
    <row r="509" spans="1:13" ht="18" customHeight="1">
      <c r="A509" s="4">
        <v>508</v>
      </c>
      <c r="B509" s="37">
        <v>36372</v>
      </c>
      <c r="C509" s="34" t="s">
        <v>50</v>
      </c>
      <c r="D509" s="34" t="s">
        <v>183</v>
      </c>
      <c r="E509" s="34" t="s">
        <v>185</v>
      </c>
      <c r="F509" s="34" t="s">
        <v>182</v>
      </c>
      <c r="G509" s="21"/>
      <c r="H509" s="21"/>
      <c r="I509" s="21" t="s">
        <v>227</v>
      </c>
      <c r="J509" s="21" t="s">
        <v>26</v>
      </c>
      <c r="M509" s="12"/>
    </row>
    <row r="510" spans="1:13" ht="18" customHeight="1">
      <c r="A510" s="4">
        <v>509</v>
      </c>
      <c r="B510" s="37">
        <v>36372</v>
      </c>
      <c r="C510" s="34" t="s">
        <v>22</v>
      </c>
      <c r="D510" s="34" t="s">
        <v>284</v>
      </c>
      <c r="E510" s="34" t="s">
        <v>163</v>
      </c>
      <c r="F510" s="34" t="s">
        <v>7</v>
      </c>
      <c r="G510" s="21"/>
      <c r="H510" s="21"/>
      <c r="I510" s="21" t="s">
        <v>38</v>
      </c>
      <c r="J510" s="21" t="s">
        <v>13</v>
      </c>
      <c r="M510" s="12"/>
    </row>
    <row r="511" spans="1:13" ht="18" customHeight="1">
      <c r="A511" s="4">
        <v>510</v>
      </c>
      <c r="B511" s="37">
        <v>36373</v>
      </c>
      <c r="C511" s="34" t="s">
        <v>7</v>
      </c>
      <c r="D511" s="34" t="s">
        <v>175</v>
      </c>
      <c r="E511" s="34" t="s">
        <v>244</v>
      </c>
      <c r="F511" s="34" t="s">
        <v>163</v>
      </c>
      <c r="G511" s="21"/>
      <c r="H511" s="21"/>
      <c r="I511" s="21" t="s">
        <v>38</v>
      </c>
      <c r="J511" s="21" t="s">
        <v>13</v>
      </c>
      <c r="M511" s="12"/>
    </row>
    <row r="512" spans="1:13" ht="18" customHeight="1">
      <c r="A512" s="4">
        <v>511</v>
      </c>
      <c r="B512" s="37">
        <v>36373</v>
      </c>
      <c r="C512" s="34" t="s">
        <v>179</v>
      </c>
      <c r="D512" s="34" t="s">
        <v>161</v>
      </c>
      <c r="E512" s="34" t="s">
        <v>148</v>
      </c>
      <c r="F512" s="34" t="s">
        <v>238</v>
      </c>
      <c r="G512" s="21"/>
      <c r="H512" s="21"/>
      <c r="I512" s="21" t="s">
        <v>32</v>
      </c>
      <c r="J512" s="21" t="s">
        <v>8</v>
      </c>
      <c r="M512" s="12"/>
    </row>
    <row r="513" spans="1:13" ht="18" customHeight="1">
      <c r="A513" s="4">
        <v>512</v>
      </c>
      <c r="B513" s="37">
        <v>36373</v>
      </c>
      <c r="C513" s="34" t="s">
        <v>173</v>
      </c>
      <c r="D513" s="34" t="s">
        <v>182</v>
      </c>
      <c r="E513" s="34" t="s">
        <v>153</v>
      </c>
      <c r="F513" s="34" t="s">
        <v>142</v>
      </c>
      <c r="G513" s="21"/>
      <c r="H513" s="21"/>
      <c r="I513" s="21" t="s">
        <v>227</v>
      </c>
      <c r="J513" s="21" t="s">
        <v>26</v>
      </c>
      <c r="M513" s="12"/>
    </row>
    <row r="514" spans="1:13" ht="18" customHeight="1">
      <c r="A514" s="4">
        <v>513</v>
      </c>
      <c r="B514" s="37">
        <v>36373</v>
      </c>
      <c r="C514" s="34" t="s">
        <v>10</v>
      </c>
      <c r="D514" s="34" t="s">
        <v>35</v>
      </c>
      <c r="E514" s="34" t="s">
        <v>16</v>
      </c>
      <c r="F514" s="34" t="s">
        <v>72</v>
      </c>
      <c r="G514" s="21"/>
      <c r="H514" s="21"/>
      <c r="I514" s="21" t="s">
        <v>20</v>
      </c>
      <c r="J514" s="21" t="s">
        <v>14</v>
      </c>
      <c r="M514" s="12"/>
    </row>
    <row r="515" spans="1:13" ht="18" customHeight="1">
      <c r="A515" s="4">
        <v>514</v>
      </c>
      <c r="B515" s="37">
        <v>36373</v>
      </c>
      <c r="C515" s="34" t="s">
        <v>46</v>
      </c>
      <c r="D515" s="34" t="s">
        <v>166</v>
      </c>
      <c r="E515" s="34" t="s">
        <v>218</v>
      </c>
      <c r="F515" s="34" t="s">
        <v>168</v>
      </c>
      <c r="G515" s="21"/>
      <c r="H515" s="21"/>
      <c r="I515" s="21" t="s">
        <v>19</v>
      </c>
      <c r="J515" s="21" t="s">
        <v>37</v>
      </c>
      <c r="M515" s="12"/>
    </row>
    <row r="516" spans="1:13" ht="18" customHeight="1">
      <c r="A516" s="4">
        <v>515</v>
      </c>
      <c r="B516" s="37">
        <v>36373</v>
      </c>
      <c r="C516" s="34" t="s">
        <v>12</v>
      </c>
      <c r="D516" s="34" t="s">
        <v>213</v>
      </c>
      <c r="E516" s="34" t="s">
        <v>178</v>
      </c>
      <c r="F516" s="34" t="s">
        <v>186</v>
      </c>
      <c r="G516" s="21"/>
      <c r="H516" s="21"/>
      <c r="I516" s="21" t="s">
        <v>31</v>
      </c>
      <c r="J516" s="21" t="s">
        <v>228</v>
      </c>
      <c r="M516" s="12"/>
    </row>
    <row r="517" spans="1:13" ht="18" customHeight="1">
      <c r="A517" s="4">
        <v>516</v>
      </c>
      <c r="B517" s="37">
        <v>36374</v>
      </c>
      <c r="C517" s="36" t="s">
        <v>168</v>
      </c>
      <c r="D517" s="34" t="s">
        <v>210</v>
      </c>
      <c r="E517" s="34" t="s">
        <v>166</v>
      </c>
      <c r="F517" s="34" t="s">
        <v>218</v>
      </c>
      <c r="G517" s="21"/>
      <c r="H517" s="21"/>
      <c r="I517" s="21" t="s">
        <v>38</v>
      </c>
      <c r="J517" s="21" t="s">
        <v>20</v>
      </c>
      <c r="M517" s="13"/>
    </row>
    <row r="518" spans="1:13" ht="18" customHeight="1">
      <c r="A518" s="4">
        <v>517</v>
      </c>
      <c r="B518" s="37">
        <v>36375</v>
      </c>
      <c r="C518" s="34" t="s">
        <v>148</v>
      </c>
      <c r="D518" s="34" t="s">
        <v>131</v>
      </c>
      <c r="E518" s="34" t="s">
        <v>213</v>
      </c>
      <c r="F518" s="34" t="s">
        <v>29</v>
      </c>
      <c r="G518" s="21"/>
      <c r="H518" s="21"/>
      <c r="I518" s="21" t="s">
        <v>31</v>
      </c>
      <c r="J518" s="21" t="s">
        <v>26</v>
      </c>
      <c r="M518" s="12"/>
    </row>
    <row r="519" spans="1:13" ht="18" customHeight="1">
      <c r="A519" s="4">
        <v>518</v>
      </c>
      <c r="B519" s="37">
        <v>36375</v>
      </c>
      <c r="C519" s="34" t="s">
        <v>72</v>
      </c>
      <c r="D519" s="34" t="s">
        <v>4</v>
      </c>
      <c r="E519" s="34" t="s">
        <v>49</v>
      </c>
      <c r="F519" s="34" t="s">
        <v>35</v>
      </c>
      <c r="G519" s="21"/>
      <c r="H519" s="21"/>
      <c r="I519" s="21" t="s">
        <v>19</v>
      </c>
      <c r="J519" s="21" t="s">
        <v>13</v>
      </c>
      <c r="M519" s="12"/>
    </row>
    <row r="520" spans="1:13" ht="18" customHeight="1">
      <c r="A520" s="4">
        <v>519</v>
      </c>
      <c r="B520" s="37">
        <v>36375</v>
      </c>
      <c r="C520" s="34" t="s">
        <v>47</v>
      </c>
      <c r="D520" s="34" t="s">
        <v>23</v>
      </c>
      <c r="E520" s="34" t="s">
        <v>182</v>
      </c>
      <c r="F520" s="34" t="s">
        <v>161</v>
      </c>
      <c r="G520" s="21"/>
      <c r="H520" s="21"/>
      <c r="I520" s="21" t="s">
        <v>227</v>
      </c>
      <c r="J520" s="21" t="s">
        <v>32</v>
      </c>
      <c r="M520" s="12"/>
    </row>
    <row r="521" spans="1:13" ht="18" customHeight="1">
      <c r="A521" s="4">
        <v>520</v>
      </c>
      <c r="B521" s="37">
        <v>36375</v>
      </c>
      <c r="C521" s="34" t="s">
        <v>218</v>
      </c>
      <c r="D521" s="34" t="s">
        <v>10</v>
      </c>
      <c r="E521" s="34" t="s">
        <v>210</v>
      </c>
      <c r="F521" s="34" t="s">
        <v>166</v>
      </c>
      <c r="G521" s="21"/>
      <c r="H521" s="21"/>
      <c r="I521" s="21" t="s">
        <v>38</v>
      </c>
      <c r="J521" s="21" t="s">
        <v>20</v>
      </c>
      <c r="M521" s="12"/>
    </row>
    <row r="522" spans="1:13" ht="18" customHeight="1">
      <c r="A522" s="4">
        <v>521</v>
      </c>
      <c r="B522" s="37">
        <v>36375</v>
      </c>
      <c r="C522" s="34" t="s">
        <v>142</v>
      </c>
      <c r="D522" s="34" t="s">
        <v>153</v>
      </c>
      <c r="E522" s="34" t="s">
        <v>185</v>
      </c>
      <c r="F522" s="34" t="s">
        <v>183</v>
      </c>
      <c r="G522" s="21"/>
      <c r="H522" s="21"/>
      <c r="I522" s="21" t="s">
        <v>228</v>
      </c>
      <c r="J522" s="21" t="s">
        <v>8</v>
      </c>
      <c r="M522" s="12"/>
    </row>
    <row r="523" spans="1:13" ht="18" customHeight="1">
      <c r="A523" s="4">
        <v>522</v>
      </c>
      <c r="B523" s="37">
        <v>36375</v>
      </c>
      <c r="C523" s="34" t="s">
        <v>163</v>
      </c>
      <c r="D523" s="34" t="s">
        <v>6</v>
      </c>
      <c r="E523" s="34" t="s">
        <v>175</v>
      </c>
      <c r="F523" s="34" t="s">
        <v>16</v>
      </c>
      <c r="G523" s="21"/>
      <c r="H523" s="21"/>
      <c r="I523" s="21" t="s">
        <v>14</v>
      </c>
      <c r="J523" s="21" t="s">
        <v>37</v>
      </c>
      <c r="M523" s="12"/>
    </row>
    <row r="524" spans="1:13" ht="18" customHeight="1">
      <c r="A524" s="4">
        <v>523</v>
      </c>
      <c r="B524" s="37">
        <v>36376</v>
      </c>
      <c r="C524" s="34" t="s">
        <v>166</v>
      </c>
      <c r="D524" s="34" t="s">
        <v>168</v>
      </c>
      <c r="E524" s="34" t="s">
        <v>10</v>
      </c>
      <c r="F524" s="34" t="s">
        <v>210</v>
      </c>
      <c r="G524" s="21"/>
      <c r="H524" s="21"/>
      <c r="I524" s="21" t="s">
        <v>38</v>
      </c>
      <c r="J524" s="21" t="s">
        <v>20</v>
      </c>
      <c r="M524" s="12"/>
    </row>
    <row r="525" spans="1:13" ht="18" customHeight="1">
      <c r="A525" s="4">
        <v>524</v>
      </c>
      <c r="B525" s="37">
        <v>36376</v>
      </c>
      <c r="C525" s="34" t="s">
        <v>182</v>
      </c>
      <c r="D525" s="34" t="s">
        <v>173</v>
      </c>
      <c r="E525" s="34" t="s">
        <v>161</v>
      </c>
      <c r="F525" s="34" t="s">
        <v>214</v>
      </c>
      <c r="G525" s="21"/>
      <c r="H525" s="21"/>
      <c r="I525" s="21" t="s">
        <v>227</v>
      </c>
      <c r="J525" s="21" t="s">
        <v>32</v>
      </c>
      <c r="M525" s="12"/>
    </row>
    <row r="526" spans="1:13" ht="18" customHeight="1">
      <c r="A526" s="4">
        <v>525</v>
      </c>
      <c r="B526" s="37">
        <v>36376</v>
      </c>
      <c r="C526" s="34" t="s">
        <v>35</v>
      </c>
      <c r="D526" s="34" t="s">
        <v>180</v>
      </c>
      <c r="E526" s="34" t="s">
        <v>4</v>
      </c>
      <c r="F526" s="34" t="s">
        <v>49</v>
      </c>
      <c r="G526" s="21"/>
      <c r="H526" s="21"/>
      <c r="I526" s="21" t="s">
        <v>19</v>
      </c>
      <c r="J526" s="21" t="s">
        <v>13</v>
      </c>
      <c r="M526" s="12"/>
    </row>
    <row r="527" spans="1:13" ht="18" customHeight="1">
      <c r="A527" s="4">
        <v>526</v>
      </c>
      <c r="B527" s="37">
        <v>36376</v>
      </c>
      <c r="C527" s="34" t="s">
        <v>183</v>
      </c>
      <c r="D527" s="34" t="s">
        <v>185</v>
      </c>
      <c r="E527" s="34" t="s">
        <v>146</v>
      </c>
      <c r="F527" s="34" t="s">
        <v>153</v>
      </c>
      <c r="G527" s="21"/>
      <c r="H527" s="21"/>
      <c r="I527" s="21" t="s">
        <v>228</v>
      </c>
      <c r="J527" s="21" t="s">
        <v>8</v>
      </c>
      <c r="M527" s="12"/>
    </row>
    <row r="528" spans="1:13" ht="18" customHeight="1">
      <c r="A528" s="4">
        <v>527</v>
      </c>
      <c r="B528" s="37">
        <v>36376</v>
      </c>
      <c r="C528" s="34" t="s">
        <v>238</v>
      </c>
      <c r="D528" s="34" t="s">
        <v>29</v>
      </c>
      <c r="E528" s="34" t="s">
        <v>131</v>
      </c>
      <c r="F528" s="34" t="s">
        <v>179</v>
      </c>
      <c r="G528" s="21"/>
      <c r="H528" s="21"/>
      <c r="I528" s="21" t="s">
        <v>31</v>
      </c>
      <c r="J528" s="21" t="s">
        <v>26</v>
      </c>
      <c r="M528" s="12"/>
    </row>
    <row r="529" spans="1:13" ht="18" customHeight="1">
      <c r="A529" s="4">
        <v>528</v>
      </c>
      <c r="B529" s="37">
        <v>36376</v>
      </c>
      <c r="C529" s="34" t="s">
        <v>16</v>
      </c>
      <c r="D529" s="34" t="s">
        <v>46</v>
      </c>
      <c r="E529" s="34" t="s">
        <v>6</v>
      </c>
      <c r="F529" s="34" t="s">
        <v>175</v>
      </c>
      <c r="G529" s="21"/>
      <c r="H529" s="21"/>
      <c r="I529" s="21" t="s">
        <v>14</v>
      </c>
      <c r="J529" s="21" t="s">
        <v>37</v>
      </c>
      <c r="M529" s="12"/>
    </row>
    <row r="530" spans="1:13" ht="18" customHeight="1">
      <c r="A530" s="4">
        <v>529</v>
      </c>
      <c r="B530" s="37">
        <v>36377</v>
      </c>
      <c r="C530" s="34" t="s">
        <v>175</v>
      </c>
      <c r="D530" s="34" t="s">
        <v>163</v>
      </c>
      <c r="E530" s="34" t="s">
        <v>46</v>
      </c>
      <c r="F530" s="34" t="s">
        <v>6</v>
      </c>
      <c r="G530" s="21"/>
      <c r="H530" s="21"/>
      <c r="I530" s="21" t="s">
        <v>14</v>
      </c>
      <c r="J530" s="21" t="s">
        <v>37</v>
      </c>
      <c r="M530" s="12"/>
    </row>
    <row r="531" spans="1:13" ht="18" customHeight="1">
      <c r="A531" s="4">
        <v>530</v>
      </c>
      <c r="B531" s="37">
        <v>36377</v>
      </c>
      <c r="C531" s="34" t="s">
        <v>49</v>
      </c>
      <c r="D531" s="34" t="s">
        <v>72</v>
      </c>
      <c r="E531" s="34" t="s">
        <v>180</v>
      </c>
      <c r="F531" s="34" t="s">
        <v>4</v>
      </c>
      <c r="G531" s="21"/>
      <c r="H531" s="21"/>
      <c r="I531" s="21" t="s">
        <v>19</v>
      </c>
      <c r="J531" s="21" t="s">
        <v>13</v>
      </c>
      <c r="M531" s="12"/>
    </row>
    <row r="532" spans="1:13" ht="18" customHeight="1">
      <c r="A532" s="4">
        <v>531</v>
      </c>
      <c r="B532" s="37">
        <v>36377</v>
      </c>
      <c r="C532" s="34" t="s">
        <v>186</v>
      </c>
      <c r="D532" s="34" t="s">
        <v>179</v>
      </c>
      <c r="E532" s="34" t="s">
        <v>12</v>
      </c>
      <c r="F532" s="34" t="s">
        <v>213</v>
      </c>
      <c r="G532" s="21"/>
      <c r="H532" s="21"/>
      <c r="I532" s="21" t="s">
        <v>31</v>
      </c>
      <c r="J532" s="21" t="s">
        <v>26</v>
      </c>
      <c r="M532" s="12"/>
    </row>
    <row r="533" spans="1:13" ht="18" customHeight="1">
      <c r="A533" s="4">
        <v>532</v>
      </c>
      <c r="B533" s="37">
        <v>36377</v>
      </c>
      <c r="C533" s="34" t="s">
        <v>23</v>
      </c>
      <c r="D533" s="34" t="s">
        <v>214</v>
      </c>
      <c r="E533" s="34" t="s">
        <v>173</v>
      </c>
      <c r="F533" s="34" t="s">
        <v>47</v>
      </c>
      <c r="G533" s="21"/>
      <c r="H533" s="21"/>
      <c r="I533" s="21" t="s">
        <v>227</v>
      </c>
      <c r="J533" s="21" t="s">
        <v>32</v>
      </c>
      <c r="M533" s="12"/>
    </row>
    <row r="534" spans="1:13" ht="18" customHeight="1">
      <c r="A534" s="4">
        <v>533</v>
      </c>
      <c r="B534" s="37">
        <v>36378</v>
      </c>
      <c r="C534" s="34" t="s">
        <v>161</v>
      </c>
      <c r="D534" s="34" t="s">
        <v>47</v>
      </c>
      <c r="E534" s="34" t="s">
        <v>214</v>
      </c>
      <c r="F534" s="34" t="s">
        <v>50</v>
      </c>
      <c r="G534" s="21"/>
      <c r="H534" s="21"/>
      <c r="I534" s="21" t="s">
        <v>26</v>
      </c>
      <c r="J534" s="21" t="s">
        <v>32</v>
      </c>
      <c r="M534" s="12"/>
    </row>
    <row r="535" spans="1:13" ht="18" customHeight="1">
      <c r="A535" s="4">
        <v>534</v>
      </c>
      <c r="B535" s="37">
        <v>36378</v>
      </c>
      <c r="C535" s="34" t="s">
        <v>213</v>
      </c>
      <c r="D535" s="34" t="s">
        <v>238</v>
      </c>
      <c r="E535" s="36" t="s">
        <v>29</v>
      </c>
      <c r="F535" s="34" t="s">
        <v>178</v>
      </c>
      <c r="G535" s="21"/>
      <c r="H535" s="21"/>
      <c r="I535" s="21" t="s">
        <v>8</v>
      </c>
      <c r="J535" s="21" t="s">
        <v>31</v>
      </c>
      <c r="M535" s="12"/>
    </row>
    <row r="536" spans="1:13" ht="18" customHeight="1">
      <c r="A536" s="4">
        <v>535</v>
      </c>
      <c r="B536" s="37">
        <v>36378</v>
      </c>
      <c r="C536" s="34" t="s">
        <v>6</v>
      </c>
      <c r="D536" s="34" t="s">
        <v>22</v>
      </c>
      <c r="E536" s="34" t="s">
        <v>163</v>
      </c>
      <c r="F536" s="34" t="s">
        <v>46</v>
      </c>
      <c r="G536" s="21"/>
      <c r="H536" s="21"/>
      <c r="I536" s="21" t="s">
        <v>14</v>
      </c>
      <c r="J536" s="21" t="s">
        <v>38</v>
      </c>
      <c r="M536" s="12"/>
    </row>
    <row r="537" spans="1:13" ht="18" customHeight="1">
      <c r="A537" s="4">
        <v>536</v>
      </c>
      <c r="B537" s="37">
        <v>36378</v>
      </c>
      <c r="C537" s="34" t="s">
        <v>210</v>
      </c>
      <c r="D537" s="34" t="s">
        <v>16</v>
      </c>
      <c r="E537" s="34" t="s">
        <v>72</v>
      </c>
      <c r="F537" s="34" t="s">
        <v>180</v>
      </c>
      <c r="G537" s="21"/>
      <c r="H537" s="21"/>
      <c r="I537" s="21" t="s">
        <v>37</v>
      </c>
      <c r="J537" s="21" t="s">
        <v>19</v>
      </c>
      <c r="M537" s="12"/>
    </row>
    <row r="538" spans="1:13" ht="18" customHeight="1">
      <c r="A538" s="4">
        <v>537</v>
      </c>
      <c r="B538" s="37">
        <v>36379</v>
      </c>
      <c r="C538" s="34" t="s">
        <v>4</v>
      </c>
      <c r="D538" s="34" t="s">
        <v>35</v>
      </c>
      <c r="E538" s="34" t="s">
        <v>168</v>
      </c>
      <c r="F538" s="34" t="s">
        <v>10</v>
      </c>
      <c r="G538" s="21"/>
      <c r="H538" s="21"/>
      <c r="I538" s="21" t="s">
        <v>13</v>
      </c>
      <c r="J538" s="21" t="s">
        <v>20</v>
      </c>
      <c r="M538" s="12"/>
    </row>
    <row r="539" spans="1:13" ht="18" customHeight="1">
      <c r="A539" s="4">
        <v>538</v>
      </c>
      <c r="B539" s="37">
        <v>36379</v>
      </c>
      <c r="C539" s="34" t="s">
        <v>153</v>
      </c>
      <c r="D539" s="34" t="s">
        <v>142</v>
      </c>
      <c r="E539" s="34" t="s">
        <v>185</v>
      </c>
      <c r="F539" s="34" t="s">
        <v>146</v>
      </c>
      <c r="G539" s="21"/>
      <c r="H539" s="21"/>
      <c r="I539" s="21" t="s">
        <v>228</v>
      </c>
      <c r="J539" s="21" t="s">
        <v>227</v>
      </c>
      <c r="M539" s="12"/>
    </row>
    <row r="540" spans="1:13" ht="18" customHeight="1">
      <c r="A540" s="4">
        <v>539</v>
      </c>
      <c r="B540" s="37">
        <v>36379</v>
      </c>
      <c r="C540" s="34" t="s">
        <v>46</v>
      </c>
      <c r="D540" s="34" t="s">
        <v>175</v>
      </c>
      <c r="E540" s="34" t="s">
        <v>22</v>
      </c>
      <c r="F540" s="34" t="s">
        <v>163</v>
      </c>
      <c r="G540" s="21"/>
      <c r="H540" s="21"/>
      <c r="I540" s="21" t="s">
        <v>14</v>
      </c>
      <c r="J540" s="21" t="s">
        <v>38</v>
      </c>
      <c r="M540" s="12"/>
    </row>
    <row r="541" spans="1:13" ht="18" customHeight="1">
      <c r="A541" s="4">
        <v>540</v>
      </c>
      <c r="B541" s="37">
        <v>36379</v>
      </c>
      <c r="C541" s="34" t="s">
        <v>180</v>
      </c>
      <c r="D541" s="34" t="s">
        <v>49</v>
      </c>
      <c r="E541" s="34" t="s">
        <v>16</v>
      </c>
      <c r="F541" s="34" t="s">
        <v>72</v>
      </c>
      <c r="G541" s="21"/>
      <c r="H541" s="21"/>
      <c r="I541" s="21" t="s">
        <v>37</v>
      </c>
      <c r="J541" s="21" t="s">
        <v>19</v>
      </c>
      <c r="M541" s="12"/>
    </row>
    <row r="542" spans="1:13" ht="18" customHeight="1">
      <c r="A542" s="4">
        <v>541</v>
      </c>
      <c r="B542" s="37">
        <v>36379</v>
      </c>
      <c r="C542" s="34" t="s">
        <v>214</v>
      </c>
      <c r="D542" s="34" t="s">
        <v>182</v>
      </c>
      <c r="E542" s="34" t="s">
        <v>23</v>
      </c>
      <c r="F542" s="34" t="s">
        <v>173</v>
      </c>
      <c r="G542" s="21"/>
      <c r="H542" s="21"/>
      <c r="I542" s="21" t="s">
        <v>26</v>
      </c>
      <c r="J542" s="21" t="s">
        <v>32</v>
      </c>
      <c r="M542" s="12"/>
    </row>
    <row r="543" spans="1:13" ht="18" customHeight="1">
      <c r="A543" s="4">
        <v>542</v>
      </c>
      <c r="B543" s="37">
        <v>36379</v>
      </c>
      <c r="C543" s="34" t="s">
        <v>12</v>
      </c>
      <c r="D543" s="34" t="s">
        <v>148</v>
      </c>
      <c r="E543" s="34" t="s">
        <v>179</v>
      </c>
      <c r="F543" s="34" t="s">
        <v>238</v>
      </c>
      <c r="G543" s="21"/>
      <c r="H543" s="21"/>
      <c r="I543" s="21" t="s">
        <v>8</v>
      </c>
      <c r="J543" s="21" t="s">
        <v>31</v>
      </c>
      <c r="M543" s="12"/>
    </row>
    <row r="544" spans="1:13" ht="18" customHeight="1">
      <c r="A544" s="4">
        <v>543</v>
      </c>
      <c r="B544" s="37">
        <v>36380</v>
      </c>
      <c r="C544" s="34" t="s">
        <v>179</v>
      </c>
      <c r="D544" s="34" t="s">
        <v>131</v>
      </c>
      <c r="E544" s="34" t="s">
        <v>213</v>
      </c>
      <c r="F544" s="34" t="s">
        <v>29</v>
      </c>
      <c r="G544" s="21"/>
      <c r="H544" s="21"/>
      <c r="I544" s="21" t="s">
        <v>8</v>
      </c>
      <c r="J544" s="21" t="s">
        <v>31</v>
      </c>
      <c r="M544" s="12"/>
    </row>
    <row r="545" spans="1:13" ht="18" customHeight="1">
      <c r="A545" s="4">
        <v>544</v>
      </c>
      <c r="B545" s="37">
        <v>36380</v>
      </c>
      <c r="C545" s="34" t="s">
        <v>72</v>
      </c>
      <c r="D545" s="34" t="s">
        <v>210</v>
      </c>
      <c r="E545" s="34" t="s">
        <v>49</v>
      </c>
      <c r="F545" s="34" t="s">
        <v>16</v>
      </c>
      <c r="G545" s="21"/>
      <c r="H545" s="21"/>
      <c r="I545" s="21" t="s">
        <v>37</v>
      </c>
      <c r="J545" s="21" t="s">
        <v>19</v>
      </c>
      <c r="M545" s="12"/>
    </row>
    <row r="546" spans="1:13" ht="18" customHeight="1">
      <c r="A546" s="4">
        <v>545</v>
      </c>
      <c r="B546" s="37">
        <v>36380</v>
      </c>
      <c r="C546" s="34" t="s">
        <v>173</v>
      </c>
      <c r="D546" s="34" t="s">
        <v>161</v>
      </c>
      <c r="E546" s="34" t="s">
        <v>47</v>
      </c>
      <c r="F546" s="34" t="s">
        <v>182</v>
      </c>
      <c r="G546" s="21"/>
      <c r="H546" s="21"/>
      <c r="I546" s="21" t="s">
        <v>26</v>
      </c>
      <c r="J546" s="21" t="s">
        <v>32</v>
      </c>
      <c r="M546" s="12"/>
    </row>
    <row r="547" spans="1:13" ht="18" customHeight="1">
      <c r="A547" s="4">
        <v>546</v>
      </c>
      <c r="B547" s="37">
        <v>36380</v>
      </c>
      <c r="C547" s="34" t="s">
        <v>10</v>
      </c>
      <c r="D547" s="34" t="s">
        <v>166</v>
      </c>
      <c r="E547" s="34" t="s">
        <v>35</v>
      </c>
      <c r="F547" s="34" t="s">
        <v>168</v>
      </c>
      <c r="G547" s="21"/>
      <c r="H547" s="21"/>
      <c r="I547" s="21" t="s">
        <v>13</v>
      </c>
      <c r="J547" s="21" t="s">
        <v>20</v>
      </c>
      <c r="M547" s="12"/>
    </row>
    <row r="548" spans="1:13" ht="18" customHeight="1">
      <c r="A548" s="4">
        <v>547</v>
      </c>
      <c r="B548" s="37">
        <v>36380</v>
      </c>
      <c r="C548" s="34" t="s">
        <v>163</v>
      </c>
      <c r="D548" s="34" t="s">
        <v>6</v>
      </c>
      <c r="E548" s="34" t="s">
        <v>175</v>
      </c>
      <c r="F548" s="34" t="s">
        <v>22</v>
      </c>
      <c r="G548" s="21"/>
      <c r="H548" s="21"/>
      <c r="I548" s="21" t="s">
        <v>14</v>
      </c>
      <c r="J548" s="21" t="s">
        <v>38</v>
      </c>
      <c r="M548" s="12"/>
    </row>
    <row r="549" spans="1:13" ht="18" customHeight="1">
      <c r="A549" s="4">
        <v>548</v>
      </c>
      <c r="B549" s="37">
        <v>36380</v>
      </c>
      <c r="C549" s="34" t="s">
        <v>146</v>
      </c>
      <c r="D549" s="34" t="s">
        <v>183</v>
      </c>
      <c r="E549" s="34" t="s">
        <v>142</v>
      </c>
      <c r="F549" s="34" t="s">
        <v>185</v>
      </c>
      <c r="G549" s="21"/>
      <c r="H549" s="21"/>
      <c r="I549" s="21" t="s">
        <v>228</v>
      </c>
      <c r="J549" s="21" t="s">
        <v>227</v>
      </c>
      <c r="M549" s="12"/>
    </row>
    <row r="550" spans="1:13" ht="18" customHeight="1">
      <c r="A550" s="4">
        <v>549</v>
      </c>
      <c r="B550" s="37">
        <v>36382</v>
      </c>
      <c r="C550" s="34" t="s">
        <v>168</v>
      </c>
      <c r="D550" s="34" t="s">
        <v>4</v>
      </c>
      <c r="E550" s="34" t="s">
        <v>166</v>
      </c>
      <c r="F550" s="34" t="s">
        <v>35</v>
      </c>
      <c r="G550" s="21"/>
      <c r="H550" s="21"/>
      <c r="I550" s="21" t="s">
        <v>37</v>
      </c>
      <c r="J550" s="21" t="s">
        <v>14</v>
      </c>
      <c r="M550" s="12"/>
    </row>
    <row r="551" spans="1:13" ht="18" customHeight="1">
      <c r="A551" s="4">
        <v>550</v>
      </c>
      <c r="B551" s="37">
        <v>36382</v>
      </c>
      <c r="C551" s="34" t="s">
        <v>29</v>
      </c>
      <c r="D551" s="34" t="s">
        <v>213</v>
      </c>
      <c r="E551" s="34" t="s">
        <v>238</v>
      </c>
      <c r="F551" s="34" t="s">
        <v>131</v>
      </c>
      <c r="G551" s="21"/>
      <c r="H551" s="21"/>
      <c r="I551" s="21" t="s">
        <v>32</v>
      </c>
      <c r="J551" s="21" t="s">
        <v>228</v>
      </c>
      <c r="M551" s="12"/>
    </row>
    <row r="552" spans="1:13" ht="18" customHeight="1">
      <c r="A552" s="4">
        <v>551</v>
      </c>
      <c r="B552" s="37">
        <v>36382</v>
      </c>
      <c r="C552" s="34" t="s">
        <v>218</v>
      </c>
      <c r="D552" s="34" t="s">
        <v>46</v>
      </c>
      <c r="E552" s="34" t="s">
        <v>210</v>
      </c>
      <c r="F552" s="34" t="s">
        <v>22</v>
      </c>
      <c r="G552" s="21"/>
      <c r="H552" s="21"/>
      <c r="I552" s="21" t="s">
        <v>13</v>
      </c>
      <c r="J552" s="21" t="s">
        <v>19</v>
      </c>
      <c r="M552" s="12"/>
    </row>
    <row r="553" spans="1:13" ht="18" customHeight="1">
      <c r="A553" s="4">
        <v>552</v>
      </c>
      <c r="B553" s="37">
        <v>36382</v>
      </c>
      <c r="C553" s="34" t="s">
        <v>142</v>
      </c>
      <c r="D553" s="34" t="s">
        <v>173</v>
      </c>
      <c r="E553" s="34" t="s">
        <v>183</v>
      </c>
      <c r="F553" s="34" t="s">
        <v>50</v>
      </c>
      <c r="G553" s="21"/>
      <c r="H553" s="21"/>
      <c r="I553" s="21" t="s">
        <v>227</v>
      </c>
      <c r="J553" s="21" t="s">
        <v>31</v>
      </c>
      <c r="M553" s="12"/>
    </row>
    <row r="554" spans="1:13" ht="18" customHeight="1">
      <c r="A554" s="4">
        <v>553</v>
      </c>
      <c r="B554" s="37">
        <v>36382</v>
      </c>
      <c r="C554" s="34" t="s">
        <v>16</v>
      </c>
      <c r="D554" s="34" t="s">
        <v>180</v>
      </c>
      <c r="E554" s="34" t="s">
        <v>6</v>
      </c>
      <c r="F554" s="34" t="s">
        <v>175</v>
      </c>
      <c r="G554" s="21"/>
      <c r="H554" s="21"/>
      <c r="I554" s="21" t="s">
        <v>20</v>
      </c>
      <c r="J554" s="21" t="s">
        <v>38</v>
      </c>
      <c r="M554" s="12"/>
    </row>
    <row r="555" spans="1:13" ht="18" customHeight="1">
      <c r="A555" s="4">
        <v>554</v>
      </c>
      <c r="B555" s="37">
        <v>36383</v>
      </c>
      <c r="C555" s="34" t="s">
        <v>35</v>
      </c>
      <c r="D555" s="34" t="s">
        <v>10</v>
      </c>
      <c r="E555" s="34" t="s">
        <v>4</v>
      </c>
      <c r="F555" s="34" t="s">
        <v>166</v>
      </c>
      <c r="G555" s="21"/>
      <c r="H555" s="21"/>
      <c r="I555" s="21" t="s">
        <v>37</v>
      </c>
      <c r="J555" s="21" t="s">
        <v>14</v>
      </c>
      <c r="M555" s="12"/>
    </row>
    <row r="556" spans="1:13" ht="18" customHeight="1">
      <c r="A556" s="4">
        <v>555</v>
      </c>
      <c r="B556" s="37">
        <v>36383</v>
      </c>
      <c r="C556" s="34" t="s">
        <v>47</v>
      </c>
      <c r="D556" s="34" t="s">
        <v>153</v>
      </c>
      <c r="E556" s="34" t="s">
        <v>161</v>
      </c>
      <c r="F556" s="34" t="s">
        <v>182</v>
      </c>
      <c r="G556" s="21"/>
      <c r="H556" s="21"/>
      <c r="I556" s="21" t="s">
        <v>26</v>
      </c>
      <c r="J556" s="21" t="s">
        <v>8</v>
      </c>
      <c r="M556" s="12"/>
    </row>
    <row r="557" spans="1:13" ht="18" customHeight="1">
      <c r="A557" s="4">
        <v>556</v>
      </c>
      <c r="B557" s="37">
        <v>36383</v>
      </c>
      <c r="C557" s="34" t="s">
        <v>175</v>
      </c>
      <c r="D557" s="34" t="s">
        <v>163</v>
      </c>
      <c r="E557" s="34" t="s">
        <v>180</v>
      </c>
      <c r="F557" s="34" t="s">
        <v>6</v>
      </c>
      <c r="G557" s="21"/>
      <c r="H557" s="21"/>
      <c r="I557" s="21" t="s">
        <v>20</v>
      </c>
      <c r="J557" s="21" t="s">
        <v>38</v>
      </c>
      <c r="M557" s="12"/>
    </row>
    <row r="558" spans="1:13" ht="18" customHeight="1">
      <c r="A558" s="4">
        <v>557</v>
      </c>
      <c r="B558" s="37">
        <v>36383</v>
      </c>
      <c r="C558" s="34" t="s">
        <v>131</v>
      </c>
      <c r="D558" s="34" t="s">
        <v>179</v>
      </c>
      <c r="E558" s="34" t="s">
        <v>12</v>
      </c>
      <c r="F558" s="34" t="s">
        <v>213</v>
      </c>
      <c r="G558" s="21"/>
      <c r="H558" s="21"/>
      <c r="I558" s="21" t="s">
        <v>32</v>
      </c>
      <c r="J558" s="21" t="s">
        <v>228</v>
      </c>
      <c r="M558" s="12"/>
    </row>
    <row r="559" spans="1:13" ht="18" customHeight="1">
      <c r="A559" s="4">
        <v>558</v>
      </c>
      <c r="B559" s="37">
        <v>36383</v>
      </c>
      <c r="C559" s="34" t="s">
        <v>50</v>
      </c>
      <c r="D559" s="34" t="s">
        <v>214</v>
      </c>
      <c r="E559" s="34" t="s">
        <v>173</v>
      </c>
      <c r="F559" s="34" t="s">
        <v>183</v>
      </c>
      <c r="G559" s="21"/>
      <c r="H559" s="21"/>
      <c r="I559" s="21" t="s">
        <v>227</v>
      </c>
      <c r="J559" s="21" t="s">
        <v>31</v>
      </c>
      <c r="M559" s="12"/>
    </row>
    <row r="560" spans="1:13" ht="18" customHeight="1">
      <c r="A560" s="4">
        <v>559</v>
      </c>
      <c r="B560" s="37">
        <v>36383</v>
      </c>
      <c r="C560" s="34" t="s">
        <v>22</v>
      </c>
      <c r="D560" s="34" t="s">
        <v>72</v>
      </c>
      <c r="E560" s="34" t="s">
        <v>46</v>
      </c>
      <c r="F560" s="34" t="s">
        <v>210</v>
      </c>
      <c r="G560" s="21"/>
      <c r="H560" s="21"/>
      <c r="I560" s="21" t="s">
        <v>13</v>
      </c>
      <c r="J560" s="21" t="s">
        <v>19</v>
      </c>
      <c r="M560" s="12"/>
    </row>
    <row r="561" spans="1:13" ht="18" customHeight="1">
      <c r="A561" s="4">
        <v>560</v>
      </c>
      <c r="B561" s="37">
        <v>36384</v>
      </c>
      <c r="C561" s="34" t="s">
        <v>166</v>
      </c>
      <c r="D561" s="34" t="s">
        <v>168</v>
      </c>
      <c r="E561" s="34" t="s">
        <v>10</v>
      </c>
      <c r="F561" s="34" t="s">
        <v>6</v>
      </c>
      <c r="G561" s="21"/>
      <c r="H561" s="21"/>
      <c r="I561" s="21" t="s">
        <v>37</v>
      </c>
      <c r="J561" s="21" t="s">
        <v>14</v>
      </c>
      <c r="M561" s="12"/>
    </row>
    <row r="562" spans="1:13" ht="18" customHeight="1">
      <c r="A562" s="4">
        <v>561</v>
      </c>
      <c r="B562" s="37">
        <v>36384</v>
      </c>
      <c r="C562" s="36" t="s">
        <v>148</v>
      </c>
      <c r="D562" s="34" t="s">
        <v>29</v>
      </c>
      <c r="E562" s="34" t="s">
        <v>213</v>
      </c>
      <c r="F562" s="34" t="s">
        <v>179</v>
      </c>
      <c r="G562" s="21"/>
      <c r="H562" s="21"/>
      <c r="I562" s="21" t="s">
        <v>32</v>
      </c>
      <c r="J562" s="21" t="s">
        <v>228</v>
      </c>
      <c r="M562" s="13"/>
    </row>
    <row r="563" spans="1:13" ht="18" customHeight="1">
      <c r="A563" s="4">
        <v>562</v>
      </c>
      <c r="B563" s="37">
        <v>36384</v>
      </c>
      <c r="C563" s="34" t="s">
        <v>182</v>
      </c>
      <c r="D563" s="34" t="s">
        <v>185</v>
      </c>
      <c r="E563" s="34" t="s">
        <v>153</v>
      </c>
      <c r="F563" s="34" t="s">
        <v>161</v>
      </c>
      <c r="G563" s="21"/>
      <c r="H563" s="21"/>
      <c r="I563" s="21" t="s">
        <v>26</v>
      </c>
      <c r="J563" s="21" t="s">
        <v>8</v>
      </c>
      <c r="M563" s="12"/>
    </row>
    <row r="564" spans="1:13" ht="18" customHeight="1">
      <c r="A564" s="4">
        <v>563</v>
      </c>
      <c r="B564" s="37">
        <v>36384</v>
      </c>
      <c r="C564" s="34" t="s">
        <v>210</v>
      </c>
      <c r="D564" s="34" t="s">
        <v>218</v>
      </c>
      <c r="E564" s="34" t="s">
        <v>72</v>
      </c>
      <c r="F564" s="34" t="s">
        <v>46</v>
      </c>
      <c r="G564" s="21"/>
      <c r="H564" s="21"/>
      <c r="I564" s="21" t="s">
        <v>13</v>
      </c>
      <c r="J564" s="21" t="s">
        <v>19</v>
      </c>
      <c r="M564" s="12"/>
    </row>
    <row r="565" spans="1:13" ht="18" customHeight="1">
      <c r="A565" s="4">
        <v>564</v>
      </c>
      <c r="B565" s="37">
        <v>36384</v>
      </c>
      <c r="C565" s="34" t="s">
        <v>183</v>
      </c>
      <c r="D565" s="34" t="s">
        <v>142</v>
      </c>
      <c r="E565" s="34" t="s">
        <v>146</v>
      </c>
      <c r="F565" s="34" t="s">
        <v>173</v>
      </c>
      <c r="G565" s="21"/>
      <c r="H565" s="21"/>
      <c r="I565" s="21" t="s">
        <v>227</v>
      </c>
      <c r="J565" s="21" t="s">
        <v>31</v>
      </c>
      <c r="M565" s="12"/>
    </row>
    <row r="566" spans="1:13" ht="18" customHeight="1">
      <c r="A566" s="4">
        <v>565</v>
      </c>
      <c r="B566" s="37">
        <v>36385</v>
      </c>
      <c r="C566" s="34" t="s">
        <v>161</v>
      </c>
      <c r="D566" s="34" t="s">
        <v>146</v>
      </c>
      <c r="E566" s="34" t="s">
        <v>142</v>
      </c>
      <c r="F566" s="34" t="s">
        <v>185</v>
      </c>
      <c r="G566" s="21"/>
      <c r="H566" s="21"/>
      <c r="I566" s="21" t="s">
        <v>26</v>
      </c>
      <c r="J566" s="21" t="s">
        <v>227</v>
      </c>
      <c r="M566" s="12"/>
    </row>
    <row r="567" spans="1:13" ht="18" customHeight="1">
      <c r="A567" s="4">
        <v>566</v>
      </c>
      <c r="B567" s="37">
        <v>36385</v>
      </c>
      <c r="C567" s="34" t="s">
        <v>4</v>
      </c>
      <c r="D567" s="34" t="s">
        <v>16</v>
      </c>
      <c r="E567" s="34" t="s">
        <v>168</v>
      </c>
      <c r="F567" s="34" t="s">
        <v>10</v>
      </c>
      <c r="G567" s="21"/>
      <c r="H567" s="21"/>
      <c r="I567" s="21" t="s">
        <v>19</v>
      </c>
      <c r="J567" s="21" t="s">
        <v>20</v>
      </c>
      <c r="M567" s="12"/>
    </row>
    <row r="568" spans="1:13" ht="18" customHeight="1">
      <c r="A568" s="4">
        <v>567</v>
      </c>
      <c r="B568" s="37">
        <v>36385</v>
      </c>
      <c r="C568" s="34" t="s">
        <v>213</v>
      </c>
      <c r="D568" s="34" t="s">
        <v>131</v>
      </c>
      <c r="E568" s="34" t="s">
        <v>238</v>
      </c>
      <c r="F568" s="34" t="s">
        <v>214</v>
      </c>
      <c r="G568" s="21"/>
      <c r="H568" s="21"/>
      <c r="I568" s="21" t="s">
        <v>31</v>
      </c>
      <c r="J568" s="21" t="s">
        <v>32</v>
      </c>
      <c r="M568" s="12"/>
    </row>
    <row r="569" spans="1:13" ht="18" customHeight="1">
      <c r="A569" s="4">
        <v>568</v>
      </c>
      <c r="B569" s="37">
        <v>36385</v>
      </c>
      <c r="C569" s="34" t="s">
        <v>46</v>
      </c>
      <c r="D569" s="34" t="s">
        <v>6</v>
      </c>
      <c r="E569" s="34" t="s">
        <v>163</v>
      </c>
      <c r="F569" s="34" t="s">
        <v>49</v>
      </c>
      <c r="G569" s="21"/>
      <c r="H569" s="21"/>
      <c r="I569" s="21" t="s">
        <v>13</v>
      </c>
      <c r="J569" s="21" t="s">
        <v>37</v>
      </c>
      <c r="M569" s="12"/>
    </row>
    <row r="570" spans="1:13" ht="18" customHeight="1">
      <c r="A570" s="4">
        <v>569</v>
      </c>
      <c r="B570" s="37">
        <v>36385</v>
      </c>
      <c r="C570" s="34" t="s">
        <v>180</v>
      </c>
      <c r="D570" s="34" t="s">
        <v>35</v>
      </c>
      <c r="E570" s="34" t="s">
        <v>7</v>
      </c>
      <c r="F570" s="34" t="s">
        <v>72</v>
      </c>
      <c r="G570" s="21"/>
      <c r="H570" s="21"/>
      <c r="I570" s="21" t="s">
        <v>38</v>
      </c>
      <c r="J570" s="21" t="s">
        <v>14</v>
      </c>
      <c r="M570" s="12"/>
    </row>
    <row r="571" spans="1:13" ht="18" customHeight="1">
      <c r="A571" s="4">
        <v>570</v>
      </c>
      <c r="B571" s="37">
        <v>36385</v>
      </c>
      <c r="C571" s="34" t="s">
        <v>12</v>
      </c>
      <c r="D571" s="34" t="s">
        <v>179</v>
      </c>
      <c r="E571" s="34" t="s">
        <v>186</v>
      </c>
      <c r="F571" s="34" t="s">
        <v>29</v>
      </c>
      <c r="G571" s="21"/>
      <c r="H571" s="21"/>
      <c r="I571" s="21" t="s">
        <v>8</v>
      </c>
      <c r="J571" s="21" t="s">
        <v>228</v>
      </c>
      <c r="M571" s="12"/>
    </row>
    <row r="572" spans="1:13" ht="18" customHeight="1">
      <c r="A572" s="4">
        <v>571</v>
      </c>
      <c r="B572" s="37">
        <v>36386</v>
      </c>
      <c r="C572" s="34" t="s">
        <v>72</v>
      </c>
      <c r="D572" s="34" t="s">
        <v>210</v>
      </c>
      <c r="E572" s="34" t="s">
        <v>35</v>
      </c>
      <c r="F572" s="34" t="s">
        <v>7</v>
      </c>
      <c r="G572" s="21"/>
      <c r="H572" s="21"/>
      <c r="I572" s="21" t="s">
        <v>38</v>
      </c>
      <c r="J572" s="21" t="s">
        <v>14</v>
      </c>
      <c r="M572" s="12"/>
    </row>
    <row r="573" spans="1:13" ht="18" customHeight="1">
      <c r="A573" s="4">
        <v>572</v>
      </c>
      <c r="B573" s="37">
        <v>36386</v>
      </c>
      <c r="C573" s="34" t="s">
        <v>153</v>
      </c>
      <c r="D573" s="34" t="s">
        <v>183</v>
      </c>
      <c r="E573" s="34" t="s">
        <v>182</v>
      </c>
      <c r="F573" s="34" t="s">
        <v>146</v>
      </c>
      <c r="G573" s="21"/>
      <c r="H573" s="21"/>
      <c r="I573" s="21" t="s">
        <v>26</v>
      </c>
      <c r="J573" s="21" t="s">
        <v>227</v>
      </c>
      <c r="M573" s="12"/>
    </row>
    <row r="574" spans="1:13" ht="18" customHeight="1">
      <c r="A574" s="4">
        <v>573</v>
      </c>
      <c r="B574" s="37">
        <v>36386</v>
      </c>
      <c r="C574" s="34" t="s">
        <v>10</v>
      </c>
      <c r="D574" s="34" t="s">
        <v>166</v>
      </c>
      <c r="E574" s="34" t="s">
        <v>16</v>
      </c>
      <c r="F574" s="34" t="s">
        <v>168</v>
      </c>
      <c r="G574" s="21"/>
      <c r="H574" s="21"/>
      <c r="I574" s="21" t="s">
        <v>19</v>
      </c>
      <c r="J574" s="21" t="s">
        <v>20</v>
      </c>
      <c r="M574" s="12"/>
    </row>
    <row r="575" spans="1:13" ht="18" customHeight="1">
      <c r="A575" s="4">
        <v>574</v>
      </c>
      <c r="B575" s="37">
        <v>36386</v>
      </c>
      <c r="C575" s="34" t="s">
        <v>186</v>
      </c>
      <c r="D575" s="34" t="s">
        <v>148</v>
      </c>
      <c r="E575" s="34" t="s">
        <v>29</v>
      </c>
      <c r="F575" s="34" t="s">
        <v>179</v>
      </c>
      <c r="G575" s="21"/>
      <c r="H575" s="21"/>
      <c r="I575" s="21" t="s">
        <v>8</v>
      </c>
      <c r="J575" s="21" t="s">
        <v>228</v>
      </c>
      <c r="M575" s="12"/>
    </row>
    <row r="576" spans="1:13" ht="18" customHeight="1">
      <c r="A576" s="4">
        <v>575</v>
      </c>
      <c r="B576" s="37">
        <v>36386</v>
      </c>
      <c r="C576" s="34" t="s">
        <v>214</v>
      </c>
      <c r="D576" s="34" t="s">
        <v>178</v>
      </c>
      <c r="E576" s="34" t="s">
        <v>131</v>
      </c>
      <c r="F576" s="34" t="s">
        <v>238</v>
      </c>
      <c r="G576" s="21"/>
      <c r="H576" s="21"/>
      <c r="I576" s="21" t="s">
        <v>31</v>
      </c>
      <c r="J576" s="21" t="s">
        <v>32</v>
      </c>
      <c r="M576" s="12"/>
    </row>
    <row r="577" spans="1:13" ht="18" customHeight="1">
      <c r="A577" s="4">
        <v>576</v>
      </c>
      <c r="B577" s="37">
        <v>36387</v>
      </c>
      <c r="C577" s="34" t="s">
        <v>7</v>
      </c>
      <c r="D577" s="34" t="s">
        <v>180</v>
      </c>
      <c r="E577" s="34" t="s">
        <v>210</v>
      </c>
      <c r="F577" s="34" t="s">
        <v>35</v>
      </c>
      <c r="G577" s="21"/>
      <c r="H577" s="21"/>
      <c r="I577" s="21" t="s">
        <v>38</v>
      </c>
      <c r="J577" s="21" t="s">
        <v>14</v>
      </c>
      <c r="M577" s="12"/>
    </row>
    <row r="578" spans="1:13" ht="18" customHeight="1">
      <c r="A578" s="4">
        <v>577</v>
      </c>
      <c r="B578" s="37">
        <v>36387</v>
      </c>
      <c r="C578" s="34" t="s">
        <v>179</v>
      </c>
      <c r="D578" s="34" t="s">
        <v>29</v>
      </c>
      <c r="E578" s="34" t="s">
        <v>12</v>
      </c>
      <c r="F578" s="34" t="s">
        <v>148</v>
      </c>
      <c r="G578" s="21"/>
      <c r="H578" s="21"/>
      <c r="I578" s="21" t="s">
        <v>8</v>
      </c>
      <c r="J578" s="21" t="s">
        <v>228</v>
      </c>
      <c r="M578" s="12"/>
    </row>
    <row r="579" spans="1:13" ht="18" customHeight="1">
      <c r="A579" s="4">
        <v>578</v>
      </c>
      <c r="B579" s="37">
        <v>36387</v>
      </c>
      <c r="C579" s="34" t="s">
        <v>168</v>
      </c>
      <c r="D579" s="34" t="s">
        <v>4</v>
      </c>
      <c r="E579" s="34" t="s">
        <v>166</v>
      </c>
      <c r="F579" s="34" t="s">
        <v>16</v>
      </c>
      <c r="G579" s="21"/>
      <c r="H579" s="21"/>
      <c r="I579" s="21" t="s">
        <v>19</v>
      </c>
      <c r="J579" s="21" t="s">
        <v>20</v>
      </c>
      <c r="M579" s="12"/>
    </row>
    <row r="580" spans="1:13" ht="18" customHeight="1">
      <c r="A580" s="4">
        <v>579</v>
      </c>
      <c r="B580" s="37">
        <v>36387</v>
      </c>
      <c r="C580" s="34" t="s">
        <v>238</v>
      </c>
      <c r="D580" s="34" t="s">
        <v>213</v>
      </c>
      <c r="E580" s="34" t="s">
        <v>211</v>
      </c>
      <c r="F580" s="34" t="s">
        <v>131</v>
      </c>
      <c r="G580" s="21"/>
      <c r="H580" s="21"/>
      <c r="I580" s="21" t="s">
        <v>31</v>
      </c>
      <c r="J580" s="21" t="s">
        <v>32</v>
      </c>
      <c r="M580" s="12"/>
    </row>
    <row r="581" spans="1:13" ht="18" customHeight="1">
      <c r="A581" s="4">
        <v>580</v>
      </c>
      <c r="B581" s="37">
        <v>36387</v>
      </c>
      <c r="C581" s="34" t="s">
        <v>163</v>
      </c>
      <c r="D581" s="34" t="s">
        <v>46</v>
      </c>
      <c r="E581" s="34" t="s">
        <v>175</v>
      </c>
      <c r="F581" s="34" t="s">
        <v>6</v>
      </c>
      <c r="G581" s="21"/>
      <c r="H581" s="21"/>
      <c r="I581" s="21" t="s">
        <v>13</v>
      </c>
      <c r="J581" s="21" t="s">
        <v>37</v>
      </c>
      <c r="M581" s="12"/>
    </row>
    <row r="582" spans="1:13" ht="18" customHeight="1">
      <c r="A582" s="4">
        <v>581</v>
      </c>
      <c r="B582" s="37">
        <v>36387</v>
      </c>
      <c r="C582" s="34" t="s">
        <v>146</v>
      </c>
      <c r="D582" s="34" t="s">
        <v>182</v>
      </c>
      <c r="E582" s="34" t="s">
        <v>183</v>
      </c>
      <c r="F582" s="34" t="s">
        <v>142</v>
      </c>
      <c r="G582" s="21"/>
      <c r="H582" s="21"/>
      <c r="I582" s="21" t="s">
        <v>26</v>
      </c>
      <c r="J582" s="21" t="s">
        <v>227</v>
      </c>
      <c r="M582" s="12"/>
    </row>
    <row r="583" spans="1:13" ht="18" customHeight="1">
      <c r="A583" s="4">
        <v>582</v>
      </c>
      <c r="B583" s="37">
        <v>36389</v>
      </c>
      <c r="C583" s="34" t="s">
        <v>35</v>
      </c>
      <c r="D583" s="34" t="s">
        <v>72</v>
      </c>
      <c r="E583" s="34" t="s">
        <v>4</v>
      </c>
      <c r="F583" s="34" t="s">
        <v>210</v>
      </c>
      <c r="G583" s="21"/>
      <c r="H583" s="21"/>
      <c r="I583" s="21" t="s">
        <v>20</v>
      </c>
      <c r="J583" s="21" t="s">
        <v>37</v>
      </c>
      <c r="M583" s="12"/>
    </row>
    <row r="584" spans="1:13" ht="18" customHeight="1">
      <c r="A584" s="4">
        <v>583</v>
      </c>
      <c r="B584" s="37">
        <v>36389</v>
      </c>
      <c r="C584" s="34" t="s">
        <v>211</v>
      </c>
      <c r="D584" s="34" t="s">
        <v>238</v>
      </c>
      <c r="E584" s="34" t="s">
        <v>148</v>
      </c>
      <c r="F584" s="34" t="s">
        <v>179</v>
      </c>
      <c r="G584" s="21"/>
      <c r="H584" s="21"/>
      <c r="I584" s="21" t="s">
        <v>31</v>
      </c>
      <c r="J584" s="21" t="s">
        <v>8</v>
      </c>
      <c r="M584" s="12"/>
    </row>
    <row r="585" spans="1:13" ht="18" customHeight="1">
      <c r="A585" s="4">
        <v>584</v>
      </c>
      <c r="B585" s="37">
        <v>36389</v>
      </c>
      <c r="C585" s="34" t="s">
        <v>173</v>
      </c>
      <c r="D585" s="34" t="s">
        <v>23</v>
      </c>
      <c r="E585" s="34" t="s">
        <v>47</v>
      </c>
      <c r="F585" s="34" t="s">
        <v>185</v>
      </c>
      <c r="G585" s="21"/>
      <c r="H585" s="21"/>
      <c r="I585" s="21" t="s">
        <v>228</v>
      </c>
      <c r="J585" s="21" t="s">
        <v>26</v>
      </c>
      <c r="M585" s="12"/>
    </row>
    <row r="586" spans="1:13" ht="18" customHeight="1">
      <c r="A586" s="4">
        <v>585</v>
      </c>
      <c r="B586" s="37">
        <v>36389</v>
      </c>
      <c r="C586" s="34" t="s">
        <v>6</v>
      </c>
      <c r="D586" s="34" t="s">
        <v>144</v>
      </c>
      <c r="E586" s="34" t="s">
        <v>180</v>
      </c>
      <c r="F586" s="34" t="s">
        <v>175</v>
      </c>
      <c r="G586" s="21"/>
      <c r="H586" s="21"/>
      <c r="I586" s="21" t="s">
        <v>13</v>
      </c>
      <c r="J586" s="21" t="s">
        <v>38</v>
      </c>
      <c r="M586" s="12"/>
    </row>
    <row r="587" spans="1:13" ht="18" customHeight="1">
      <c r="A587" s="4">
        <v>586</v>
      </c>
      <c r="B587" s="37">
        <v>36389</v>
      </c>
      <c r="C587" s="34" t="s">
        <v>29</v>
      </c>
      <c r="D587" s="34" t="s">
        <v>214</v>
      </c>
      <c r="E587" s="34" t="s">
        <v>213</v>
      </c>
      <c r="F587" s="34" t="s">
        <v>12</v>
      </c>
      <c r="G587" s="21"/>
      <c r="H587" s="21"/>
      <c r="I587" s="21" t="s">
        <v>32</v>
      </c>
      <c r="J587" s="21" t="s">
        <v>227</v>
      </c>
      <c r="M587" s="12"/>
    </row>
    <row r="588" spans="1:13" ht="18" customHeight="1">
      <c r="A588" s="4">
        <v>587</v>
      </c>
      <c r="B588" s="37">
        <v>36389</v>
      </c>
      <c r="C588" s="34" t="s">
        <v>16</v>
      </c>
      <c r="D588" s="34" t="s">
        <v>49</v>
      </c>
      <c r="E588" s="34" t="s">
        <v>46</v>
      </c>
      <c r="F588" s="34" t="s">
        <v>166</v>
      </c>
      <c r="G588" s="21"/>
      <c r="H588" s="21"/>
      <c r="I588" s="21" t="s">
        <v>19</v>
      </c>
      <c r="J588" s="21" t="s">
        <v>14</v>
      </c>
      <c r="M588" s="12"/>
    </row>
    <row r="589" spans="1:13" ht="18" customHeight="1">
      <c r="A589" s="4">
        <v>588</v>
      </c>
      <c r="B589" s="37">
        <v>36390</v>
      </c>
      <c r="C589" s="34" t="s">
        <v>148</v>
      </c>
      <c r="D589" s="34" t="s">
        <v>179</v>
      </c>
      <c r="E589" s="34" t="s">
        <v>238</v>
      </c>
      <c r="F589" s="34" t="s">
        <v>178</v>
      </c>
      <c r="G589" s="21"/>
      <c r="H589" s="21"/>
      <c r="I589" s="21" t="s">
        <v>31</v>
      </c>
      <c r="J589" s="21" t="s">
        <v>8</v>
      </c>
      <c r="M589" s="12"/>
    </row>
    <row r="590" spans="1:13" ht="18" customHeight="1">
      <c r="A590" s="4">
        <v>589</v>
      </c>
      <c r="B590" s="37">
        <v>36390</v>
      </c>
      <c r="C590" s="34" t="s">
        <v>175</v>
      </c>
      <c r="D590" s="34" t="s">
        <v>163</v>
      </c>
      <c r="E590" s="34" t="s">
        <v>144</v>
      </c>
      <c r="F590" s="34" t="s">
        <v>180</v>
      </c>
      <c r="G590" s="21"/>
      <c r="H590" s="21"/>
      <c r="I590" s="21" t="s">
        <v>13</v>
      </c>
      <c r="J590" s="21" t="s">
        <v>38</v>
      </c>
      <c r="M590" s="12"/>
    </row>
    <row r="591" spans="1:13" ht="18" customHeight="1">
      <c r="A591" s="4">
        <v>590</v>
      </c>
      <c r="B591" s="37">
        <v>36390</v>
      </c>
      <c r="C591" s="34" t="s">
        <v>185</v>
      </c>
      <c r="D591" s="34" t="s">
        <v>161</v>
      </c>
      <c r="E591" s="34" t="s">
        <v>23</v>
      </c>
      <c r="F591" s="34" t="s">
        <v>47</v>
      </c>
      <c r="G591" s="21"/>
      <c r="H591" s="21"/>
      <c r="I591" s="21" t="s">
        <v>228</v>
      </c>
      <c r="J591" s="21" t="s">
        <v>26</v>
      </c>
      <c r="M591" s="12"/>
    </row>
    <row r="592" spans="1:13" ht="18" customHeight="1">
      <c r="A592" s="4">
        <v>591</v>
      </c>
      <c r="B592" s="37">
        <v>36390</v>
      </c>
      <c r="C592" s="34" t="s">
        <v>210</v>
      </c>
      <c r="D592" s="34" t="s">
        <v>22</v>
      </c>
      <c r="E592" s="34" t="s">
        <v>72</v>
      </c>
      <c r="F592" s="34" t="s">
        <v>4</v>
      </c>
      <c r="G592" s="21"/>
      <c r="H592" s="21"/>
      <c r="I592" s="21" t="s">
        <v>20</v>
      </c>
      <c r="J592" s="21" t="s">
        <v>37</v>
      </c>
      <c r="M592" s="12"/>
    </row>
    <row r="593" spans="1:13" ht="18" customHeight="1">
      <c r="A593" s="4">
        <v>592</v>
      </c>
      <c r="B593" s="37">
        <v>36390</v>
      </c>
      <c r="C593" s="34" t="s">
        <v>12</v>
      </c>
      <c r="D593" s="34" t="s">
        <v>131</v>
      </c>
      <c r="E593" s="34" t="s">
        <v>214</v>
      </c>
      <c r="F593" s="34" t="s">
        <v>213</v>
      </c>
      <c r="G593" s="21"/>
      <c r="H593" s="21"/>
      <c r="I593" s="21" t="s">
        <v>32</v>
      </c>
      <c r="J593" s="21" t="s">
        <v>227</v>
      </c>
      <c r="M593" s="12"/>
    </row>
    <row r="594" spans="1:13" ht="18" customHeight="1">
      <c r="A594" s="4">
        <v>593</v>
      </c>
      <c r="B594" s="37">
        <v>36391</v>
      </c>
      <c r="C594" s="34" t="s">
        <v>4</v>
      </c>
      <c r="D594" s="34" t="s">
        <v>35</v>
      </c>
      <c r="E594" s="34" t="s">
        <v>22</v>
      </c>
      <c r="F594" s="34" t="s">
        <v>72</v>
      </c>
      <c r="G594" s="21"/>
      <c r="H594" s="21"/>
      <c r="I594" s="21" t="s">
        <v>20</v>
      </c>
      <c r="J594" s="21" t="s">
        <v>37</v>
      </c>
      <c r="M594" s="12"/>
    </row>
    <row r="595" spans="1:13" ht="18" customHeight="1">
      <c r="A595" s="4">
        <v>594</v>
      </c>
      <c r="B595" s="37">
        <v>36391</v>
      </c>
      <c r="C595" s="34" t="s">
        <v>47</v>
      </c>
      <c r="D595" s="34" t="s">
        <v>173</v>
      </c>
      <c r="E595" s="36" t="s">
        <v>161</v>
      </c>
      <c r="F595" s="34" t="s">
        <v>23</v>
      </c>
      <c r="G595" s="21"/>
      <c r="H595" s="21"/>
      <c r="I595" s="21" t="s">
        <v>228</v>
      </c>
      <c r="J595" s="21" t="s">
        <v>26</v>
      </c>
      <c r="M595" s="12"/>
    </row>
    <row r="596" spans="1:13" ht="18" customHeight="1">
      <c r="A596" s="4">
        <v>595</v>
      </c>
      <c r="B596" s="37">
        <v>36391</v>
      </c>
      <c r="C596" s="34" t="s">
        <v>213</v>
      </c>
      <c r="D596" s="34" t="s">
        <v>29</v>
      </c>
      <c r="E596" s="34" t="s">
        <v>131</v>
      </c>
      <c r="F596" s="34" t="s">
        <v>214</v>
      </c>
      <c r="G596" s="21"/>
      <c r="H596" s="21"/>
      <c r="I596" s="21" t="s">
        <v>32</v>
      </c>
      <c r="J596" s="21" t="s">
        <v>227</v>
      </c>
      <c r="M596" s="12"/>
    </row>
    <row r="597" spans="1:13" ht="18" customHeight="1">
      <c r="A597" s="4">
        <v>596</v>
      </c>
      <c r="B597" s="37">
        <v>36391</v>
      </c>
      <c r="C597" s="34" t="s">
        <v>178</v>
      </c>
      <c r="D597" s="34" t="s">
        <v>186</v>
      </c>
      <c r="E597" s="34" t="s">
        <v>179</v>
      </c>
      <c r="F597" s="34" t="s">
        <v>238</v>
      </c>
      <c r="G597" s="21"/>
      <c r="H597" s="21"/>
      <c r="I597" s="21" t="s">
        <v>31</v>
      </c>
      <c r="J597" s="21" t="s">
        <v>8</v>
      </c>
      <c r="M597" s="12"/>
    </row>
    <row r="598" spans="1:13" ht="18" customHeight="1">
      <c r="A598" s="4">
        <v>597</v>
      </c>
      <c r="B598" s="37">
        <v>36391</v>
      </c>
      <c r="C598" s="34" t="s">
        <v>46</v>
      </c>
      <c r="D598" s="34" t="s">
        <v>16</v>
      </c>
      <c r="E598" s="34" t="s">
        <v>218</v>
      </c>
      <c r="F598" s="34" t="s">
        <v>49</v>
      </c>
      <c r="G598" s="21"/>
      <c r="H598" s="21"/>
      <c r="I598" s="21" t="s">
        <v>19</v>
      </c>
      <c r="J598" s="21" t="s">
        <v>14</v>
      </c>
      <c r="M598" s="12"/>
    </row>
    <row r="599" spans="1:13" ht="18" customHeight="1">
      <c r="A599" s="4">
        <v>598</v>
      </c>
      <c r="B599" s="37">
        <v>36391</v>
      </c>
      <c r="C599" s="34" t="s">
        <v>180</v>
      </c>
      <c r="D599" s="34" t="s">
        <v>6</v>
      </c>
      <c r="E599" s="34" t="s">
        <v>163</v>
      </c>
      <c r="F599" s="34" t="s">
        <v>144</v>
      </c>
      <c r="G599" s="21"/>
      <c r="H599" s="21"/>
      <c r="I599" s="21" t="s">
        <v>13</v>
      </c>
      <c r="J599" s="21" t="s">
        <v>38</v>
      </c>
      <c r="M599" s="12"/>
    </row>
    <row r="600" spans="1:13" ht="18" customHeight="1">
      <c r="A600" s="4">
        <v>599</v>
      </c>
      <c r="B600" s="37">
        <v>36392</v>
      </c>
      <c r="C600" s="34" t="s">
        <v>72</v>
      </c>
      <c r="D600" s="34" t="s">
        <v>210</v>
      </c>
      <c r="E600" s="34" t="s">
        <v>35</v>
      </c>
      <c r="F600" s="34" t="s">
        <v>7</v>
      </c>
      <c r="G600" s="21"/>
      <c r="H600" s="21"/>
      <c r="I600" s="21" t="s">
        <v>20</v>
      </c>
      <c r="J600" s="21" t="s">
        <v>19</v>
      </c>
      <c r="M600" s="12"/>
    </row>
    <row r="601" spans="1:13" ht="18" customHeight="1">
      <c r="A601" s="4">
        <v>600</v>
      </c>
      <c r="B601" s="37">
        <v>36392</v>
      </c>
      <c r="C601" s="34" t="s">
        <v>49</v>
      </c>
      <c r="D601" s="36" t="s">
        <v>166</v>
      </c>
      <c r="E601" s="34" t="s">
        <v>10</v>
      </c>
      <c r="F601" s="34" t="s">
        <v>168</v>
      </c>
      <c r="G601" s="21"/>
      <c r="H601" s="21"/>
      <c r="I601" s="21" t="s">
        <v>14</v>
      </c>
      <c r="J601" s="21" t="s">
        <v>13</v>
      </c>
      <c r="M601" s="12"/>
    </row>
    <row r="602" spans="1:13" ht="18" customHeight="1">
      <c r="A602" s="4">
        <v>601</v>
      </c>
      <c r="B602" s="37">
        <v>36392</v>
      </c>
      <c r="C602" s="34" t="s">
        <v>23</v>
      </c>
      <c r="D602" s="34" t="s">
        <v>185</v>
      </c>
      <c r="E602" s="34" t="s">
        <v>173</v>
      </c>
      <c r="F602" s="34" t="s">
        <v>161</v>
      </c>
      <c r="G602" s="21"/>
      <c r="H602" s="21"/>
      <c r="I602" s="21" t="s">
        <v>228</v>
      </c>
      <c r="J602" s="21" t="s">
        <v>31</v>
      </c>
      <c r="M602" s="12"/>
    </row>
    <row r="603" spans="1:13" ht="18" customHeight="1">
      <c r="A603" s="4">
        <v>602</v>
      </c>
      <c r="B603" s="37">
        <v>36392</v>
      </c>
      <c r="C603" s="34" t="s">
        <v>144</v>
      </c>
      <c r="D603" s="34" t="s">
        <v>175</v>
      </c>
      <c r="E603" s="34" t="s">
        <v>16</v>
      </c>
      <c r="F603" s="34" t="s">
        <v>163</v>
      </c>
      <c r="G603" s="21"/>
      <c r="H603" s="21"/>
      <c r="I603" s="21" t="s">
        <v>37</v>
      </c>
      <c r="J603" s="21" t="s">
        <v>38</v>
      </c>
      <c r="M603" s="12"/>
    </row>
    <row r="604" spans="1:13" ht="18" customHeight="1">
      <c r="A604" s="4">
        <v>603</v>
      </c>
      <c r="B604" s="37">
        <v>36392</v>
      </c>
      <c r="C604" s="36" t="s">
        <v>238</v>
      </c>
      <c r="D604" s="34" t="s">
        <v>12</v>
      </c>
      <c r="E604" s="34" t="s">
        <v>213</v>
      </c>
      <c r="F604" s="34" t="s">
        <v>186</v>
      </c>
      <c r="G604" s="21"/>
      <c r="H604" s="21"/>
      <c r="I604" s="21" t="s">
        <v>8</v>
      </c>
      <c r="J604" s="21" t="s">
        <v>227</v>
      </c>
      <c r="M604" s="13"/>
    </row>
    <row r="605" spans="1:13" ht="18" customHeight="1">
      <c r="A605" s="4">
        <v>604</v>
      </c>
      <c r="B605" s="37">
        <v>36392</v>
      </c>
      <c r="C605" s="34" t="s">
        <v>214</v>
      </c>
      <c r="D605" s="34" t="s">
        <v>179</v>
      </c>
      <c r="E605" s="34" t="s">
        <v>148</v>
      </c>
      <c r="F605" s="34" t="s">
        <v>131</v>
      </c>
      <c r="G605" s="21"/>
      <c r="H605" s="21"/>
      <c r="I605" s="21" t="s">
        <v>32</v>
      </c>
      <c r="J605" s="21" t="s">
        <v>26</v>
      </c>
      <c r="M605" s="12"/>
    </row>
    <row r="606" spans="1:13" ht="18" customHeight="1">
      <c r="A606" s="4">
        <v>605</v>
      </c>
      <c r="B606" s="37">
        <v>36393</v>
      </c>
      <c r="C606" s="34" t="s">
        <v>161</v>
      </c>
      <c r="D606" s="34" t="s">
        <v>47</v>
      </c>
      <c r="E606" s="34" t="s">
        <v>185</v>
      </c>
      <c r="F606" s="34" t="s">
        <v>173</v>
      </c>
      <c r="G606" s="21"/>
      <c r="H606" s="21"/>
      <c r="I606" s="21" t="s">
        <v>228</v>
      </c>
      <c r="J606" s="21" t="s">
        <v>31</v>
      </c>
      <c r="M606" s="12"/>
    </row>
    <row r="607" spans="1:13" ht="18" customHeight="1">
      <c r="A607" s="4">
        <v>606</v>
      </c>
      <c r="B607" s="37">
        <v>36393</v>
      </c>
      <c r="C607" s="34" t="s">
        <v>7</v>
      </c>
      <c r="D607" s="34" t="s">
        <v>180</v>
      </c>
      <c r="E607" s="34" t="s">
        <v>210</v>
      </c>
      <c r="F607" s="34" t="s">
        <v>35</v>
      </c>
      <c r="G607" s="21"/>
      <c r="H607" s="21"/>
      <c r="I607" s="21" t="s">
        <v>20</v>
      </c>
      <c r="J607" s="21" t="s">
        <v>19</v>
      </c>
      <c r="M607" s="12"/>
    </row>
    <row r="608" spans="1:13" ht="18" customHeight="1">
      <c r="A608" s="4">
        <v>607</v>
      </c>
      <c r="B608" s="37">
        <v>36393</v>
      </c>
      <c r="C608" s="34" t="s">
        <v>168</v>
      </c>
      <c r="D608" s="34" t="s">
        <v>4</v>
      </c>
      <c r="E608" s="34" t="s">
        <v>166</v>
      </c>
      <c r="F608" s="34" t="s">
        <v>10</v>
      </c>
      <c r="G608" s="21"/>
      <c r="H608" s="21"/>
      <c r="I608" s="21" t="s">
        <v>14</v>
      </c>
      <c r="J608" s="21" t="s">
        <v>13</v>
      </c>
      <c r="M608" s="12"/>
    </row>
    <row r="609" spans="1:13" ht="18" customHeight="1">
      <c r="A609" s="4">
        <v>608</v>
      </c>
      <c r="B609" s="37">
        <v>36393</v>
      </c>
      <c r="C609" s="34" t="s">
        <v>186</v>
      </c>
      <c r="D609" s="34" t="s">
        <v>213</v>
      </c>
      <c r="E609" s="34" t="s">
        <v>211</v>
      </c>
      <c r="F609" s="34" t="s">
        <v>12</v>
      </c>
      <c r="G609" s="21"/>
      <c r="H609" s="21"/>
      <c r="I609" s="21" t="s">
        <v>8</v>
      </c>
      <c r="J609" s="21" t="s">
        <v>227</v>
      </c>
      <c r="M609" s="12"/>
    </row>
    <row r="610" spans="1:13" ht="18" customHeight="1">
      <c r="A610" s="4">
        <v>609</v>
      </c>
      <c r="B610" s="37">
        <v>36393</v>
      </c>
      <c r="C610" s="34" t="s">
        <v>131</v>
      </c>
      <c r="D610" s="34" t="s">
        <v>148</v>
      </c>
      <c r="E610" s="34" t="s">
        <v>29</v>
      </c>
      <c r="F610" s="34" t="s">
        <v>179</v>
      </c>
      <c r="G610" s="21"/>
      <c r="H610" s="21"/>
      <c r="I610" s="21" t="s">
        <v>32</v>
      </c>
      <c r="J610" s="21" t="s">
        <v>26</v>
      </c>
      <c r="M610" s="12"/>
    </row>
    <row r="611" spans="1:13" ht="18" customHeight="1">
      <c r="A611" s="4">
        <v>610</v>
      </c>
      <c r="B611" s="37">
        <v>36393</v>
      </c>
      <c r="C611" s="34" t="s">
        <v>163</v>
      </c>
      <c r="D611" s="34" t="s">
        <v>46</v>
      </c>
      <c r="E611" s="34" t="s">
        <v>175</v>
      </c>
      <c r="F611" s="34" t="s">
        <v>16</v>
      </c>
      <c r="G611" s="21"/>
      <c r="H611" s="21"/>
      <c r="I611" s="21" t="s">
        <v>37</v>
      </c>
      <c r="J611" s="21" t="s">
        <v>38</v>
      </c>
      <c r="M611" s="12"/>
    </row>
    <row r="612" spans="1:13" ht="18" customHeight="1">
      <c r="A612" s="4">
        <v>611</v>
      </c>
      <c r="B612" s="37">
        <v>36394</v>
      </c>
      <c r="C612" s="34" t="s">
        <v>179</v>
      </c>
      <c r="D612" s="34" t="s">
        <v>29</v>
      </c>
      <c r="E612" s="34" t="s">
        <v>214</v>
      </c>
      <c r="F612" s="34" t="s">
        <v>148</v>
      </c>
      <c r="G612" s="21"/>
      <c r="H612" s="21"/>
      <c r="I612" s="21" t="s">
        <v>32</v>
      </c>
      <c r="J612" s="21" t="s">
        <v>26</v>
      </c>
      <c r="M612" s="12"/>
    </row>
    <row r="613" spans="1:13" ht="18" customHeight="1">
      <c r="A613" s="4">
        <v>612</v>
      </c>
      <c r="B613" s="37">
        <v>36394</v>
      </c>
      <c r="C613" s="34" t="s">
        <v>35</v>
      </c>
      <c r="D613" s="34" t="s">
        <v>72</v>
      </c>
      <c r="E613" s="34" t="s">
        <v>180</v>
      </c>
      <c r="F613" s="34" t="s">
        <v>210</v>
      </c>
      <c r="G613" s="21"/>
      <c r="H613" s="21"/>
      <c r="I613" s="21" t="s">
        <v>20</v>
      </c>
      <c r="J613" s="21" t="s">
        <v>19</v>
      </c>
      <c r="M613" s="12"/>
    </row>
    <row r="614" spans="1:13" ht="18" customHeight="1">
      <c r="A614" s="4">
        <v>613</v>
      </c>
      <c r="B614" s="37">
        <v>36394</v>
      </c>
      <c r="C614" s="34" t="s">
        <v>211</v>
      </c>
      <c r="D614" s="34" t="s">
        <v>238</v>
      </c>
      <c r="E614" s="34" t="s">
        <v>12</v>
      </c>
      <c r="F614" s="34" t="s">
        <v>213</v>
      </c>
      <c r="G614" s="21"/>
      <c r="H614" s="21"/>
      <c r="I614" s="21" t="s">
        <v>8</v>
      </c>
      <c r="J614" s="21" t="s">
        <v>227</v>
      </c>
      <c r="M614" s="12"/>
    </row>
    <row r="615" spans="1:13" ht="18" customHeight="1">
      <c r="A615" s="4">
        <v>614</v>
      </c>
      <c r="B615" s="37">
        <v>36394</v>
      </c>
      <c r="C615" s="34" t="s">
        <v>173</v>
      </c>
      <c r="D615" s="34" t="s">
        <v>23</v>
      </c>
      <c r="E615" s="34" t="s">
        <v>47</v>
      </c>
      <c r="F615" s="34" t="s">
        <v>185</v>
      </c>
      <c r="G615" s="21"/>
      <c r="H615" s="21"/>
      <c r="I615" s="21" t="s">
        <v>228</v>
      </c>
      <c r="J615" s="21" t="s">
        <v>31</v>
      </c>
      <c r="M615" s="12"/>
    </row>
    <row r="616" spans="1:13" ht="18" customHeight="1">
      <c r="A616" s="4">
        <v>615</v>
      </c>
      <c r="B616" s="37">
        <v>36394</v>
      </c>
      <c r="C616" s="34" t="s">
        <v>10</v>
      </c>
      <c r="D616" s="34" t="s">
        <v>49</v>
      </c>
      <c r="E616" s="34" t="s">
        <v>4</v>
      </c>
      <c r="F616" s="34" t="s">
        <v>166</v>
      </c>
      <c r="G616" s="21"/>
      <c r="H616" s="21"/>
      <c r="I616" s="21" t="s">
        <v>14</v>
      </c>
      <c r="J616" s="21" t="s">
        <v>13</v>
      </c>
      <c r="M616" s="12"/>
    </row>
    <row r="617" spans="1:13" ht="18" customHeight="1">
      <c r="A617" s="4">
        <v>616</v>
      </c>
      <c r="B617" s="37">
        <v>36394</v>
      </c>
      <c r="C617" s="34" t="s">
        <v>16</v>
      </c>
      <c r="D617" s="34" t="s">
        <v>144</v>
      </c>
      <c r="E617" s="34" t="s">
        <v>46</v>
      </c>
      <c r="F617" s="34" t="s">
        <v>175</v>
      </c>
      <c r="G617" s="21"/>
      <c r="H617" s="21"/>
      <c r="I617" s="21" t="s">
        <v>37</v>
      </c>
      <c r="J617" s="21" t="s">
        <v>38</v>
      </c>
      <c r="M617" s="12"/>
    </row>
    <row r="618" spans="1:13" ht="18" customHeight="1">
      <c r="A618" s="4">
        <v>617</v>
      </c>
      <c r="B618" s="37">
        <v>36396</v>
      </c>
      <c r="C618" s="34" t="s">
        <v>166</v>
      </c>
      <c r="D618" s="34" t="s">
        <v>168</v>
      </c>
      <c r="E618" s="34" t="s">
        <v>72</v>
      </c>
      <c r="F618" s="34" t="s">
        <v>4</v>
      </c>
      <c r="G618" s="21"/>
      <c r="H618" s="21"/>
      <c r="I618" s="21" t="s">
        <v>37</v>
      </c>
      <c r="J618" s="21" t="s">
        <v>13</v>
      </c>
      <c r="M618" s="12"/>
    </row>
    <row r="619" spans="1:13" ht="18" customHeight="1">
      <c r="A619" s="4">
        <v>618</v>
      </c>
      <c r="B619" s="37">
        <v>36396</v>
      </c>
      <c r="C619" s="34" t="s">
        <v>185</v>
      </c>
      <c r="D619" s="34" t="s">
        <v>214</v>
      </c>
      <c r="E619" s="34" t="s">
        <v>23</v>
      </c>
      <c r="F619" s="34" t="s">
        <v>146</v>
      </c>
      <c r="G619" s="21"/>
      <c r="H619" s="21"/>
      <c r="I619" s="21" t="s">
        <v>227</v>
      </c>
      <c r="J619" s="21" t="s">
        <v>228</v>
      </c>
      <c r="M619" s="12"/>
    </row>
    <row r="620" spans="1:13" ht="18" customHeight="1">
      <c r="A620" s="4">
        <v>619</v>
      </c>
      <c r="B620" s="37">
        <v>36396</v>
      </c>
      <c r="C620" s="34" t="s">
        <v>210</v>
      </c>
      <c r="D620" s="34" t="s">
        <v>218</v>
      </c>
      <c r="E620" s="34" t="s">
        <v>144</v>
      </c>
      <c r="F620" s="34" t="s">
        <v>180</v>
      </c>
      <c r="G620" s="21"/>
      <c r="H620" s="21"/>
      <c r="I620" s="21" t="s">
        <v>19</v>
      </c>
      <c r="J620" s="21" t="s">
        <v>38</v>
      </c>
      <c r="M620" s="12"/>
    </row>
    <row r="621" spans="1:13" ht="18" customHeight="1">
      <c r="A621" s="4">
        <v>620</v>
      </c>
      <c r="B621" s="37">
        <v>36396</v>
      </c>
      <c r="C621" s="34" t="s">
        <v>50</v>
      </c>
      <c r="D621" s="34" t="s">
        <v>182</v>
      </c>
      <c r="E621" s="34" t="s">
        <v>142</v>
      </c>
      <c r="F621" s="34" t="s">
        <v>183</v>
      </c>
      <c r="G621" s="21"/>
      <c r="H621" s="21"/>
      <c r="I621" s="21" t="s">
        <v>26</v>
      </c>
      <c r="J621" s="21" t="s">
        <v>31</v>
      </c>
      <c r="M621" s="12"/>
    </row>
    <row r="622" spans="1:13" ht="18" customHeight="1">
      <c r="A622" s="4">
        <v>621</v>
      </c>
      <c r="B622" s="37">
        <v>36397</v>
      </c>
      <c r="C622" s="34" t="s">
        <v>148</v>
      </c>
      <c r="D622" s="34" t="s">
        <v>179</v>
      </c>
      <c r="E622" s="34" t="s">
        <v>131</v>
      </c>
      <c r="F622" s="34" t="s">
        <v>178</v>
      </c>
      <c r="G622" s="21"/>
      <c r="H622" s="21"/>
      <c r="I622" s="21" t="s">
        <v>8</v>
      </c>
      <c r="J622" s="21" t="s">
        <v>32</v>
      </c>
      <c r="M622" s="12"/>
    </row>
    <row r="623" spans="1:13" ht="18" customHeight="1">
      <c r="A623" s="4">
        <v>622</v>
      </c>
      <c r="B623" s="37">
        <v>36397</v>
      </c>
      <c r="C623" s="34" t="s">
        <v>4</v>
      </c>
      <c r="D623" s="34" t="s">
        <v>35</v>
      </c>
      <c r="E623" s="34" t="s">
        <v>168</v>
      </c>
      <c r="F623" s="34" t="s">
        <v>72</v>
      </c>
      <c r="G623" s="21"/>
      <c r="H623" s="21"/>
      <c r="I623" s="21" t="s">
        <v>37</v>
      </c>
      <c r="J623" s="21" t="s">
        <v>13</v>
      </c>
      <c r="M623" s="12"/>
    </row>
    <row r="624" spans="1:13" ht="18" customHeight="1">
      <c r="A624" s="4">
        <v>623</v>
      </c>
      <c r="B624" s="37">
        <v>36397</v>
      </c>
      <c r="C624" s="34" t="s">
        <v>47</v>
      </c>
      <c r="D624" s="34" t="s">
        <v>173</v>
      </c>
      <c r="E624" s="34" t="s">
        <v>161</v>
      </c>
      <c r="F624" s="34" t="s">
        <v>214</v>
      </c>
      <c r="G624" s="21"/>
      <c r="H624" s="21"/>
      <c r="I624" s="21" t="s">
        <v>227</v>
      </c>
      <c r="J624" s="21" t="s">
        <v>228</v>
      </c>
      <c r="M624" s="12"/>
    </row>
    <row r="625" spans="1:13" ht="18" customHeight="1">
      <c r="A625" s="4">
        <v>624</v>
      </c>
      <c r="B625" s="37">
        <v>36397</v>
      </c>
      <c r="C625" s="34" t="s">
        <v>153</v>
      </c>
      <c r="D625" s="34" t="s">
        <v>183</v>
      </c>
      <c r="E625" s="34" t="s">
        <v>182</v>
      </c>
      <c r="F625" s="34" t="s">
        <v>142</v>
      </c>
      <c r="G625" s="21"/>
      <c r="H625" s="21"/>
      <c r="I625" s="21" t="s">
        <v>26</v>
      </c>
      <c r="J625" s="21" t="s">
        <v>31</v>
      </c>
      <c r="M625" s="12"/>
    </row>
    <row r="626" spans="1:13" ht="18" customHeight="1">
      <c r="A626" s="4">
        <v>625</v>
      </c>
      <c r="B626" s="37">
        <v>36397</v>
      </c>
      <c r="C626" s="34" t="s">
        <v>46</v>
      </c>
      <c r="D626" s="34" t="s">
        <v>16</v>
      </c>
      <c r="E626" s="34" t="s">
        <v>163</v>
      </c>
      <c r="F626" s="34" t="s">
        <v>22</v>
      </c>
      <c r="G626" s="21"/>
      <c r="H626" s="21"/>
      <c r="I626" s="21" t="s">
        <v>14</v>
      </c>
      <c r="J626" s="21" t="s">
        <v>20</v>
      </c>
      <c r="M626" s="12"/>
    </row>
    <row r="627" spans="1:13" ht="18" customHeight="1">
      <c r="A627" s="4">
        <v>626</v>
      </c>
      <c r="B627" s="37">
        <v>36397</v>
      </c>
      <c r="C627" s="34" t="s">
        <v>180</v>
      </c>
      <c r="D627" s="34" t="s">
        <v>10</v>
      </c>
      <c r="E627" s="34" t="s">
        <v>218</v>
      </c>
      <c r="F627" s="34" t="s">
        <v>144</v>
      </c>
      <c r="G627" s="21"/>
      <c r="H627" s="21"/>
      <c r="I627" s="21" t="s">
        <v>19</v>
      </c>
      <c r="J627" s="21" t="s">
        <v>38</v>
      </c>
      <c r="M627" s="12"/>
    </row>
    <row r="628" spans="1:13" ht="18" customHeight="1">
      <c r="A628" s="4">
        <v>627</v>
      </c>
      <c r="B628" s="37">
        <v>36398</v>
      </c>
      <c r="C628" s="34" t="s">
        <v>23</v>
      </c>
      <c r="D628" s="34" t="s">
        <v>161</v>
      </c>
      <c r="E628" s="34" t="s">
        <v>185</v>
      </c>
      <c r="F628" s="34" t="s">
        <v>173</v>
      </c>
      <c r="G628" s="21"/>
      <c r="H628" s="21"/>
      <c r="I628" s="21" t="s">
        <v>227</v>
      </c>
      <c r="J628" s="21" t="s">
        <v>228</v>
      </c>
      <c r="M628" s="12"/>
    </row>
    <row r="629" spans="1:13" ht="18" customHeight="1">
      <c r="A629" s="4">
        <v>628</v>
      </c>
      <c r="B629" s="37">
        <v>36398</v>
      </c>
      <c r="C629" s="34" t="s">
        <v>22</v>
      </c>
      <c r="D629" s="34" t="s">
        <v>175</v>
      </c>
      <c r="E629" s="34" t="s">
        <v>16</v>
      </c>
      <c r="F629" s="34" t="s">
        <v>163</v>
      </c>
      <c r="G629" s="21"/>
      <c r="H629" s="21"/>
      <c r="I629" s="21" t="s">
        <v>14</v>
      </c>
      <c r="J629" s="21" t="s">
        <v>20</v>
      </c>
      <c r="M629" s="12"/>
    </row>
    <row r="630" spans="1:13" ht="18" customHeight="1">
      <c r="A630" s="4">
        <v>629</v>
      </c>
      <c r="B630" s="37">
        <v>36399</v>
      </c>
      <c r="C630" s="34" t="s">
        <v>72</v>
      </c>
      <c r="D630" s="34" t="s">
        <v>180</v>
      </c>
      <c r="E630" s="34" t="s">
        <v>210</v>
      </c>
      <c r="F630" s="34" t="s">
        <v>49</v>
      </c>
      <c r="G630" s="21"/>
      <c r="H630" s="21"/>
      <c r="I630" s="21" t="s">
        <v>19</v>
      </c>
      <c r="J630" s="21" t="s">
        <v>37</v>
      </c>
      <c r="M630" s="12"/>
    </row>
    <row r="631" spans="1:13" ht="18" customHeight="1">
      <c r="A631" s="4">
        <v>630</v>
      </c>
      <c r="B631" s="37">
        <v>36399</v>
      </c>
      <c r="C631" s="34" t="s">
        <v>213</v>
      </c>
      <c r="D631" s="34" t="s">
        <v>148</v>
      </c>
      <c r="E631" s="34" t="s">
        <v>29</v>
      </c>
      <c r="F631" s="34" t="s">
        <v>146</v>
      </c>
      <c r="G631" s="21"/>
      <c r="H631" s="21"/>
      <c r="I631" s="21" t="s">
        <v>32</v>
      </c>
      <c r="J631" s="21" t="s">
        <v>228</v>
      </c>
      <c r="M631" s="12"/>
    </row>
    <row r="632" spans="1:13" ht="18" customHeight="1">
      <c r="A632" s="4">
        <v>631</v>
      </c>
      <c r="B632" s="37">
        <v>36399</v>
      </c>
      <c r="C632" s="34" t="s">
        <v>142</v>
      </c>
      <c r="D632" s="34" t="s">
        <v>47</v>
      </c>
      <c r="E632" s="34" t="s">
        <v>183</v>
      </c>
      <c r="F632" s="34" t="s">
        <v>153</v>
      </c>
      <c r="G632" s="21"/>
      <c r="H632" s="21"/>
      <c r="I632" s="21" t="s">
        <v>26</v>
      </c>
      <c r="J632" s="21" t="s">
        <v>8</v>
      </c>
      <c r="M632" s="12"/>
    </row>
    <row r="633" spans="1:13" ht="18" customHeight="1">
      <c r="A633" s="4">
        <v>632</v>
      </c>
      <c r="B633" s="37">
        <v>36399</v>
      </c>
      <c r="C633" s="34" t="s">
        <v>238</v>
      </c>
      <c r="D633" s="34" t="s">
        <v>12</v>
      </c>
      <c r="E633" s="34" t="s">
        <v>179</v>
      </c>
      <c r="F633" s="34" t="s">
        <v>178</v>
      </c>
      <c r="G633" s="21"/>
      <c r="H633" s="21"/>
      <c r="I633" s="21" t="s">
        <v>31</v>
      </c>
      <c r="J633" s="21" t="s">
        <v>227</v>
      </c>
      <c r="M633" s="12"/>
    </row>
    <row r="634" spans="1:13" ht="18" customHeight="1">
      <c r="A634" s="4">
        <v>633</v>
      </c>
      <c r="B634" s="37">
        <v>36400</v>
      </c>
      <c r="C634" s="34" t="s">
        <v>182</v>
      </c>
      <c r="D634" s="34" t="s">
        <v>153</v>
      </c>
      <c r="E634" s="34" t="s">
        <v>173</v>
      </c>
      <c r="F634" s="34" t="s">
        <v>183</v>
      </c>
      <c r="G634" s="21"/>
      <c r="H634" s="21"/>
      <c r="I634" s="21" t="s">
        <v>26</v>
      </c>
      <c r="J634" s="21" t="s">
        <v>8</v>
      </c>
      <c r="M634" s="12"/>
    </row>
    <row r="635" spans="1:13" ht="18" customHeight="1">
      <c r="A635" s="4">
        <v>634</v>
      </c>
      <c r="B635" s="37">
        <v>36400</v>
      </c>
      <c r="C635" s="34" t="s">
        <v>49</v>
      </c>
      <c r="D635" s="34" t="s">
        <v>22</v>
      </c>
      <c r="E635" s="34" t="s">
        <v>180</v>
      </c>
      <c r="F635" s="34" t="s">
        <v>210</v>
      </c>
      <c r="G635" s="21"/>
      <c r="H635" s="21"/>
      <c r="I635" s="21" t="s">
        <v>19</v>
      </c>
      <c r="J635" s="21" t="s">
        <v>37</v>
      </c>
      <c r="M635" s="12"/>
    </row>
    <row r="636" spans="1:13" ht="18" customHeight="1">
      <c r="A636" s="4">
        <v>635</v>
      </c>
      <c r="B636" s="37">
        <v>36400</v>
      </c>
      <c r="C636" s="34" t="s">
        <v>178</v>
      </c>
      <c r="D636" s="34" t="s">
        <v>179</v>
      </c>
      <c r="E636" s="34" t="s">
        <v>186</v>
      </c>
      <c r="F636" s="34" t="s">
        <v>12</v>
      </c>
      <c r="G636" s="21"/>
      <c r="H636" s="21"/>
      <c r="I636" s="21" t="s">
        <v>31</v>
      </c>
      <c r="J636" s="21" t="s">
        <v>227</v>
      </c>
      <c r="M636" s="12"/>
    </row>
    <row r="637" spans="1:13" ht="18" customHeight="1">
      <c r="A637" s="4">
        <v>636</v>
      </c>
      <c r="B637" s="37">
        <v>36400</v>
      </c>
      <c r="C637" s="34" t="s">
        <v>218</v>
      </c>
      <c r="D637" s="34" t="s">
        <v>144</v>
      </c>
      <c r="E637" s="34" t="s">
        <v>46</v>
      </c>
      <c r="F637" s="34" t="s">
        <v>35</v>
      </c>
      <c r="G637" s="21"/>
      <c r="H637" s="21"/>
      <c r="I637" s="21" t="s">
        <v>38</v>
      </c>
      <c r="J637" s="21" t="s">
        <v>14</v>
      </c>
      <c r="M637" s="12"/>
    </row>
    <row r="638" spans="1:13" ht="18" customHeight="1">
      <c r="A638" s="4">
        <v>637</v>
      </c>
      <c r="B638" s="37">
        <v>36400</v>
      </c>
      <c r="C638" s="34" t="s">
        <v>163</v>
      </c>
      <c r="D638" s="34" t="s">
        <v>166</v>
      </c>
      <c r="E638" s="34" t="s">
        <v>175</v>
      </c>
      <c r="F638" s="34" t="s">
        <v>16</v>
      </c>
      <c r="G638" s="21"/>
      <c r="H638" s="21"/>
      <c r="I638" s="21" t="s">
        <v>20</v>
      </c>
      <c r="J638" s="21" t="s">
        <v>13</v>
      </c>
      <c r="M638" s="12"/>
    </row>
    <row r="639" spans="1:13" ht="18" customHeight="1">
      <c r="A639" s="4">
        <v>638</v>
      </c>
      <c r="B639" s="37">
        <v>36400</v>
      </c>
      <c r="C639" s="34" t="s">
        <v>146</v>
      </c>
      <c r="D639" s="34" t="s">
        <v>29</v>
      </c>
      <c r="E639" s="36" t="s">
        <v>131</v>
      </c>
      <c r="F639" s="34" t="s">
        <v>148</v>
      </c>
      <c r="G639" s="21"/>
      <c r="H639" s="21"/>
      <c r="I639" s="21" t="s">
        <v>32</v>
      </c>
      <c r="J639" s="21" t="s">
        <v>228</v>
      </c>
      <c r="M639" s="12"/>
    </row>
    <row r="640" spans="1:13" ht="18" customHeight="1">
      <c r="A640" s="4">
        <v>639</v>
      </c>
      <c r="B640" s="37">
        <v>36401</v>
      </c>
      <c r="C640" s="34" t="s">
        <v>35</v>
      </c>
      <c r="D640" s="34" t="s">
        <v>7</v>
      </c>
      <c r="E640" s="34" t="s">
        <v>144</v>
      </c>
      <c r="F640" s="34" t="s">
        <v>46</v>
      </c>
      <c r="G640" s="21"/>
      <c r="H640" s="21"/>
      <c r="I640" s="21" t="s">
        <v>38</v>
      </c>
      <c r="J640" s="21" t="s">
        <v>14</v>
      </c>
      <c r="M640" s="12"/>
    </row>
    <row r="641" spans="1:13" ht="18" customHeight="1">
      <c r="A641" s="4">
        <v>640</v>
      </c>
      <c r="B641" s="37">
        <v>36401</v>
      </c>
      <c r="C641" s="34" t="s">
        <v>186</v>
      </c>
      <c r="D641" s="34" t="s">
        <v>238</v>
      </c>
      <c r="E641" s="34" t="s">
        <v>12</v>
      </c>
      <c r="F641" s="34" t="s">
        <v>179</v>
      </c>
      <c r="G641" s="21"/>
      <c r="H641" s="21"/>
      <c r="I641" s="21" t="s">
        <v>31</v>
      </c>
      <c r="J641" s="21" t="s">
        <v>227</v>
      </c>
      <c r="M641" s="12"/>
    </row>
    <row r="642" spans="1:13" ht="18" customHeight="1">
      <c r="A642" s="4">
        <v>641</v>
      </c>
      <c r="B642" s="37">
        <v>36401</v>
      </c>
      <c r="C642" s="34" t="s">
        <v>210</v>
      </c>
      <c r="D642" s="36" t="s">
        <v>72</v>
      </c>
      <c r="E642" s="34" t="s">
        <v>22</v>
      </c>
      <c r="F642" s="34" t="s">
        <v>180</v>
      </c>
      <c r="G642" s="21"/>
      <c r="H642" s="21"/>
      <c r="I642" s="21" t="s">
        <v>19</v>
      </c>
      <c r="J642" s="21" t="s">
        <v>37</v>
      </c>
      <c r="M642" s="12"/>
    </row>
    <row r="643" spans="1:13" ht="18" customHeight="1">
      <c r="A643" s="4">
        <v>642</v>
      </c>
      <c r="B643" s="37">
        <v>36401</v>
      </c>
      <c r="C643" s="34" t="s">
        <v>131</v>
      </c>
      <c r="D643" s="34" t="s">
        <v>213</v>
      </c>
      <c r="E643" s="34" t="s">
        <v>148</v>
      </c>
      <c r="F643" s="34" t="s">
        <v>29</v>
      </c>
      <c r="G643" s="21"/>
      <c r="H643" s="21"/>
      <c r="I643" s="21" t="s">
        <v>32</v>
      </c>
      <c r="J643" s="21" t="s">
        <v>228</v>
      </c>
      <c r="M643" s="12"/>
    </row>
    <row r="644" spans="1:13" ht="18" customHeight="1">
      <c r="A644" s="4">
        <v>643</v>
      </c>
      <c r="B644" s="37">
        <v>36401</v>
      </c>
      <c r="C644" s="34" t="s">
        <v>183</v>
      </c>
      <c r="D644" s="34" t="s">
        <v>142</v>
      </c>
      <c r="E644" s="34" t="s">
        <v>153</v>
      </c>
      <c r="F644" s="34" t="s">
        <v>185</v>
      </c>
      <c r="G644" s="21"/>
      <c r="H644" s="21"/>
      <c r="I644" s="21" t="s">
        <v>26</v>
      </c>
      <c r="J644" s="21" t="s">
        <v>8</v>
      </c>
      <c r="M644" s="12"/>
    </row>
    <row r="645" spans="1:13" ht="18" customHeight="1">
      <c r="A645" s="4">
        <v>644</v>
      </c>
      <c r="B645" s="37">
        <v>36401</v>
      </c>
      <c r="C645" s="34" t="s">
        <v>16</v>
      </c>
      <c r="D645" s="34" t="s">
        <v>4</v>
      </c>
      <c r="E645" s="34" t="s">
        <v>166</v>
      </c>
      <c r="F645" s="34" t="s">
        <v>175</v>
      </c>
      <c r="G645" s="21"/>
      <c r="H645" s="21"/>
      <c r="I645" s="21" t="s">
        <v>20</v>
      </c>
      <c r="J645" s="21" t="s">
        <v>13</v>
      </c>
      <c r="M645" s="12"/>
    </row>
    <row r="646" spans="1:13" ht="18" customHeight="1">
      <c r="A646" s="4">
        <v>645</v>
      </c>
      <c r="B646" s="37">
        <v>36402</v>
      </c>
      <c r="C646" s="34" t="s">
        <v>175</v>
      </c>
      <c r="D646" s="34" t="s">
        <v>10</v>
      </c>
      <c r="E646" s="34" t="s">
        <v>4</v>
      </c>
      <c r="F646" s="34" t="s">
        <v>166</v>
      </c>
      <c r="G646" s="21"/>
      <c r="H646" s="21"/>
      <c r="I646" s="21" t="s">
        <v>37</v>
      </c>
      <c r="J646" s="21" t="s">
        <v>20</v>
      </c>
      <c r="M646" s="12"/>
    </row>
    <row r="647" spans="1:13" ht="18" customHeight="1">
      <c r="A647" s="4">
        <v>646</v>
      </c>
      <c r="B647" s="37">
        <v>36402</v>
      </c>
      <c r="C647" s="34" t="s">
        <v>46</v>
      </c>
      <c r="D647" s="34" t="s">
        <v>163</v>
      </c>
      <c r="E647" s="34" t="s">
        <v>7</v>
      </c>
      <c r="F647" s="34" t="s">
        <v>168</v>
      </c>
      <c r="G647" s="21"/>
      <c r="H647" s="21"/>
      <c r="I647" s="21" t="s">
        <v>38</v>
      </c>
      <c r="J647" s="21" t="s">
        <v>19</v>
      </c>
      <c r="M647" s="12"/>
    </row>
    <row r="648" spans="1:13" ht="18" customHeight="1">
      <c r="A648" s="4">
        <v>647</v>
      </c>
      <c r="B648" s="37">
        <v>36403</v>
      </c>
      <c r="C648" s="34" t="s">
        <v>166</v>
      </c>
      <c r="D648" s="34" t="s">
        <v>35</v>
      </c>
      <c r="E648" s="34" t="s">
        <v>144</v>
      </c>
      <c r="F648" s="34" t="s">
        <v>4</v>
      </c>
      <c r="G648" s="21"/>
      <c r="H648" s="21"/>
      <c r="I648" s="21" t="s">
        <v>37</v>
      </c>
      <c r="J648" s="21" t="s">
        <v>20</v>
      </c>
      <c r="M648" s="12"/>
    </row>
    <row r="649" spans="1:13" ht="18" customHeight="1">
      <c r="A649" s="4">
        <v>648</v>
      </c>
      <c r="B649" s="37">
        <v>36403</v>
      </c>
      <c r="C649" s="34" t="s">
        <v>161</v>
      </c>
      <c r="D649" s="34" t="s">
        <v>185</v>
      </c>
      <c r="E649" s="34" t="s">
        <v>182</v>
      </c>
      <c r="F649" s="34" t="s">
        <v>142</v>
      </c>
      <c r="G649" s="21"/>
      <c r="H649" s="21"/>
      <c r="I649" s="21" t="s">
        <v>227</v>
      </c>
      <c r="J649" s="21" t="s">
        <v>26</v>
      </c>
      <c r="M649" s="12"/>
    </row>
    <row r="650" spans="1:13" ht="18" customHeight="1">
      <c r="A650" s="4">
        <v>649</v>
      </c>
      <c r="B650" s="37">
        <v>36403</v>
      </c>
      <c r="C650" s="34" t="s">
        <v>179</v>
      </c>
      <c r="D650" s="34" t="s">
        <v>178</v>
      </c>
      <c r="E650" s="34" t="s">
        <v>186</v>
      </c>
      <c r="F650" s="34" t="s">
        <v>29</v>
      </c>
      <c r="G650" s="21"/>
      <c r="H650" s="21"/>
      <c r="I650" s="21" t="s">
        <v>8</v>
      </c>
      <c r="J650" s="21" t="s">
        <v>228</v>
      </c>
      <c r="M650" s="12"/>
    </row>
    <row r="651" spans="1:13" ht="18" customHeight="1">
      <c r="A651" s="4">
        <v>650</v>
      </c>
      <c r="B651" s="37">
        <v>36403</v>
      </c>
      <c r="C651" s="34" t="s">
        <v>168</v>
      </c>
      <c r="D651" s="34" t="s">
        <v>16</v>
      </c>
      <c r="E651" s="34" t="s">
        <v>163</v>
      </c>
      <c r="F651" s="34" t="s">
        <v>7</v>
      </c>
      <c r="G651" s="21"/>
      <c r="H651" s="21"/>
      <c r="I651" s="21" t="s">
        <v>38</v>
      </c>
      <c r="J651" s="21" t="s">
        <v>19</v>
      </c>
      <c r="M651" s="12"/>
    </row>
    <row r="652" spans="1:13" ht="18" customHeight="1">
      <c r="A652" s="4">
        <v>651</v>
      </c>
      <c r="B652" s="37">
        <v>36403</v>
      </c>
      <c r="C652" s="34" t="s">
        <v>6</v>
      </c>
      <c r="D652" s="34" t="s">
        <v>22</v>
      </c>
      <c r="E652" s="34" t="s">
        <v>72</v>
      </c>
      <c r="F652" s="34" t="s">
        <v>180</v>
      </c>
      <c r="G652" s="21"/>
      <c r="H652" s="21"/>
      <c r="I652" s="21" t="s">
        <v>13</v>
      </c>
      <c r="J652" s="21" t="s">
        <v>14</v>
      </c>
      <c r="M652" s="12"/>
    </row>
    <row r="653" spans="1:13" ht="18" customHeight="1">
      <c r="A653" s="4">
        <v>652</v>
      </c>
      <c r="B653" s="37">
        <v>36403</v>
      </c>
      <c r="C653" s="34" t="s">
        <v>12</v>
      </c>
      <c r="D653" s="34" t="s">
        <v>146</v>
      </c>
      <c r="E653" s="34" t="s">
        <v>213</v>
      </c>
      <c r="F653" s="34" t="s">
        <v>148</v>
      </c>
      <c r="G653" s="21"/>
      <c r="H653" s="21"/>
      <c r="I653" s="21" t="s">
        <v>32</v>
      </c>
      <c r="J653" s="21" t="s">
        <v>31</v>
      </c>
      <c r="M653" s="12"/>
    </row>
    <row r="654" spans="1:13" ht="18" customHeight="1">
      <c r="A654" s="4">
        <v>653</v>
      </c>
      <c r="B654" s="37">
        <v>36404</v>
      </c>
      <c r="C654" s="34" t="s">
        <v>148</v>
      </c>
      <c r="D654" s="34" t="s">
        <v>131</v>
      </c>
      <c r="E654" s="34" t="s">
        <v>146</v>
      </c>
      <c r="F654" s="34" t="s">
        <v>213</v>
      </c>
      <c r="G654" s="21"/>
      <c r="H654" s="21"/>
      <c r="I654" s="21" t="s">
        <v>32</v>
      </c>
      <c r="J654" s="21" t="s">
        <v>31</v>
      </c>
      <c r="M654" s="12"/>
    </row>
    <row r="655" spans="1:13" ht="18" customHeight="1">
      <c r="A655" s="4">
        <v>654</v>
      </c>
      <c r="B655" s="37">
        <v>36404</v>
      </c>
      <c r="C655" s="34" t="s">
        <v>29</v>
      </c>
      <c r="D655" s="34" t="s">
        <v>186</v>
      </c>
      <c r="E655" s="34" t="s">
        <v>179</v>
      </c>
      <c r="F655" s="34" t="s">
        <v>238</v>
      </c>
      <c r="G655" s="21"/>
      <c r="H655" s="21"/>
      <c r="I655" s="21" t="s">
        <v>8</v>
      </c>
      <c r="J655" s="21" t="s">
        <v>228</v>
      </c>
      <c r="M655" s="12"/>
    </row>
    <row r="656" spans="1:13" ht="18" customHeight="1">
      <c r="A656" s="4">
        <v>655</v>
      </c>
      <c r="B656" s="37">
        <v>36404</v>
      </c>
      <c r="C656" s="34" t="s">
        <v>180</v>
      </c>
      <c r="D656" s="34" t="s">
        <v>210</v>
      </c>
      <c r="E656" s="34" t="s">
        <v>22</v>
      </c>
      <c r="F656" s="34" t="s">
        <v>72</v>
      </c>
      <c r="G656" s="21"/>
      <c r="H656" s="21"/>
      <c r="I656" s="21" t="s">
        <v>13</v>
      </c>
      <c r="J656" s="21" t="s">
        <v>14</v>
      </c>
      <c r="M656" s="12"/>
    </row>
    <row r="657" spans="1:13" ht="18" customHeight="1">
      <c r="A657" s="4">
        <v>656</v>
      </c>
      <c r="B657" s="37">
        <v>36404</v>
      </c>
      <c r="C657" s="34" t="s">
        <v>144</v>
      </c>
      <c r="D657" s="34" t="s">
        <v>175</v>
      </c>
      <c r="E657" s="34" t="s">
        <v>35</v>
      </c>
      <c r="F657" s="34" t="s">
        <v>10</v>
      </c>
      <c r="G657" s="21"/>
      <c r="H657" s="21"/>
      <c r="I657" s="21" t="s">
        <v>37</v>
      </c>
      <c r="J657" s="21" t="s">
        <v>20</v>
      </c>
      <c r="M657" s="12"/>
    </row>
    <row r="658" spans="1:13" ht="18" customHeight="1">
      <c r="A658" s="4">
        <v>657</v>
      </c>
      <c r="B658" s="37">
        <v>36404</v>
      </c>
      <c r="C658" s="34" t="s">
        <v>214</v>
      </c>
      <c r="D658" s="34" t="s">
        <v>173</v>
      </c>
      <c r="E658" s="34" t="s">
        <v>142</v>
      </c>
      <c r="F658" s="34" t="s">
        <v>44</v>
      </c>
      <c r="G658" s="21"/>
      <c r="H658" s="21"/>
      <c r="I658" s="21" t="s">
        <v>227</v>
      </c>
      <c r="J658" s="21" t="s">
        <v>26</v>
      </c>
      <c r="M658" s="12"/>
    </row>
    <row r="659" spans="1:13" ht="18" customHeight="1">
      <c r="A659" s="4">
        <v>658</v>
      </c>
      <c r="B659" s="37">
        <v>36405</v>
      </c>
      <c r="C659" s="34" t="s">
        <v>213</v>
      </c>
      <c r="D659" s="34" t="s">
        <v>12</v>
      </c>
      <c r="E659" s="34" t="s">
        <v>131</v>
      </c>
      <c r="F659" s="34" t="s">
        <v>146</v>
      </c>
      <c r="G659" s="21"/>
      <c r="H659" s="21"/>
      <c r="I659" s="21" t="s">
        <v>32</v>
      </c>
      <c r="J659" s="21" t="s">
        <v>31</v>
      </c>
      <c r="M659" s="12"/>
    </row>
    <row r="660" spans="1:13" ht="18" customHeight="1">
      <c r="A660" s="4">
        <v>659</v>
      </c>
      <c r="B660" s="37">
        <v>36405</v>
      </c>
      <c r="C660" s="34" t="s">
        <v>238</v>
      </c>
      <c r="D660" s="34" t="s">
        <v>179</v>
      </c>
      <c r="E660" s="34" t="s">
        <v>178</v>
      </c>
      <c r="F660" s="34" t="s">
        <v>186</v>
      </c>
      <c r="G660" s="21"/>
      <c r="H660" s="21"/>
      <c r="I660" s="21" t="s">
        <v>8</v>
      </c>
      <c r="J660" s="21" t="s">
        <v>228</v>
      </c>
      <c r="M660" s="12"/>
    </row>
    <row r="661" spans="1:13" ht="18" customHeight="1">
      <c r="A661" s="4">
        <v>660</v>
      </c>
      <c r="B661" s="37">
        <v>36406</v>
      </c>
      <c r="C661" s="34" t="s">
        <v>211</v>
      </c>
      <c r="D661" s="34" t="s">
        <v>148</v>
      </c>
      <c r="E661" s="34" t="s">
        <v>186</v>
      </c>
      <c r="F661" s="34" t="s">
        <v>179</v>
      </c>
      <c r="G661" s="21"/>
      <c r="H661" s="21"/>
      <c r="I661" s="21" t="s">
        <v>31</v>
      </c>
      <c r="J661" s="21" t="s">
        <v>8</v>
      </c>
      <c r="M661" s="12"/>
    </row>
    <row r="662" spans="1:13" ht="18" customHeight="1">
      <c r="A662" s="4">
        <v>661</v>
      </c>
      <c r="B662" s="37">
        <v>36406</v>
      </c>
      <c r="C662" s="34" t="s">
        <v>49</v>
      </c>
      <c r="D662" s="34" t="s">
        <v>180</v>
      </c>
      <c r="E662" s="34" t="s">
        <v>168</v>
      </c>
      <c r="F662" s="34" t="s">
        <v>210</v>
      </c>
      <c r="G662" s="21"/>
      <c r="H662" s="21"/>
      <c r="I662" s="21" t="s">
        <v>14</v>
      </c>
      <c r="J662" s="21" t="s">
        <v>37</v>
      </c>
      <c r="M662" s="12"/>
    </row>
    <row r="663" spans="1:13" ht="18" customHeight="1">
      <c r="A663" s="4">
        <v>662</v>
      </c>
      <c r="B663" s="37">
        <v>36406</v>
      </c>
      <c r="C663" s="34" t="s">
        <v>10</v>
      </c>
      <c r="D663" s="34" t="s">
        <v>166</v>
      </c>
      <c r="E663" s="34" t="s">
        <v>175</v>
      </c>
      <c r="F663" s="34" t="s">
        <v>35</v>
      </c>
      <c r="G663" s="21"/>
      <c r="H663" s="21"/>
      <c r="I663" s="21" t="s">
        <v>13</v>
      </c>
      <c r="J663" s="21" t="s">
        <v>38</v>
      </c>
      <c r="M663" s="12"/>
    </row>
    <row r="664" spans="1:13" ht="18" customHeight="1">
      <c r="A664" s="4">
        <v>663</v>
      </c>
      <c r="B664" s="37">
        <v>36406</v>
      </c>
      <c r="C664" s="34" t="s">
        <v>142</v>
      </c>
      <c r="D664" s="34" t="s">
        <v>47</v>
      </c>
      <c r="E664" s="34" t="s">
        <v>183</v>
      </c>
      <c r="F664" s="34" t="s">
        <v>185</v>
      </c>
      <c r="G664" s="21"/>
      <c r="H664" s="21"/>
      <c r="I664" s="21" t="s">
        <v>227</v>
      </c>
      <c r="J664" s="21" t="s">
        <v>32</v>
      </c>
      <c r="M664" s="12"/>
    </row>
    <row r="665" spans="1:13" ht="18" customHeight="1">
      <c r="A665" s="4">
        <v>664</v>
      </c>
      <c r="B665" s="37">
        <v>36407</v>
      </c>
      <c r="C665" s="34" t="s">
        <v>4</v>
      </c>
      <c r="D665" s="34" t="s">
        <v>6</v>
      </c>
      <c r="E665" s="34" t="s">
        <v>218</v>
      </c>
      <c r="F665" s="34" t="s">
        <v>163</v>
      </c>
      <c r="G665" s="21"/>
      <c r="H665" s="21"/>
      <c r="I665" s="21" t="s">
        <v>19</v>
      </c>
      <c r="J665" s="21" t="s">
        <v>20</v>
      </c>
      <c r="M665" s="12"/>
    </row>
    <row r="666" spans="1:13" ht="18" customHeight="1">
      <c r="A666" s="4">
        <v>665</v>
      </c>
      <c r="B666" s="37">
        <v>36407</v>
      </c>
      <c r="C666" s="34" t="s">
        <v>35</v>
      </c>
      <c r="D666" s="34" t="s">
        <v>144</v>
      </c>
      <c r="E666" s="34" t="s">
        <v>166</v>
      </c>
      <c r="F666" s="34" t="s">
        <v>175</v>
      </c>
      <c r="G666" s="21"/>
      <c r="H666" s="21"/>
      <c r="I666" s="21" t="s">
        <v>13</v>
      </c>
      <c r="J666" s="21" t="s">
        <v>38</v>
      </c>
      <c r="M666" s="12"/>
    </row>
    <row r="667" spans="1:13" ht="18" customHeight="1">
      <c r="A667" s="4">
        <v>666</v>
      </c>
      <c r="B667" s="37">
        <v>36407</v>
      </c>
      <c r="C667" s="36" t="s">
        <v>173</v>
      </c>
      <c r="D667" s="34" t="s">
        <v>214</v>
      </c>
      <c r="E667" s="34" t="s">
        <v>153</v>
      </c>
      <c r="F667" s="34" t="s">
        <v>23</v>
      </c>
      <c r="G667" s="21"/>
      <c r="H667" s="21"/>
      <c r="I667" s="21" t="s">
        <v>228</v>
      </c>
      <c r="J667" s="21" t="s">
        <v>26</v>
      </c>
      <c r="M667" s="13"/>
    </row>
    <row r="668" spans="1:13" ht="18" customHeight="1">
      <c r="A668" s="4">
        <v>667</v>
      </c>
      <c r="B668" s="37">
        <v>36407</v>
      </c>
      <c r="C668" s="34" t="s">
        <v>185</v>
      </c>
      <c r="D668" s="34" t="s">
        <v>183</v>
      </c>
      <c r="E668" s="34" t="s">
        <v>161</v>
      </c>
      <c r="F668" s="34" t="s">
        <v>47</v>
      </c>
      <c r="G668" s="21"/>
      <c r="H668" s="21"/>
      <c r="I668" s="21" t="s">
        <v>227</v>
      </c>
      <c r="J668" s="21" t="s">
        <v>32</v>
      </c>
      <c r="M668" s="12"/>
    </row>
    <row r="669" spans="1:13" ht="18" customHeight="1">
      <c r="A669" s="4">
        <v>668</v>
      </c>
      <c r="B669" s="37">
        <v>36407</v>
      </c>
      <c r="C669" s="34" t="s">
        <v>186</v>
      </c>
      <c r="D669" s="34" t="s">
        <v>213</v>
      </c>
      <c r="E669" s="34" t="s">
        <v>148</v>
      </c>
      <c r="F669" s="34" t="s">
        <v>131</v>
      </c>
      <c r="G669" s="21"/>
      <c r="H669" s="21"/>
      <c r="I669" s="21" t="s">
        <v>31</v>
      </c>
      <c r="J669" s="21" t="s">
        <v>8</v>
      </c>
      <c r="M669" s="12"/>
    </row>
    <row r="670" spans="1:13" ht="18" customHeight="1">
      <c r="A670" s="4">
        <v>669</v>
      </c>
      <c r="B670" s="37">
        <v>36407</v>
      </c>
      <c r="C670" s="34" t="s">
        <v>210</v>
      </c>
      <c r="D670" s="34" t="s">
        <v>72</v>
      </c>
      <c r="E670" s="34" t="s">
        <v>180</v>
      </c>
      <c r="F670" s="34" t="s">
        <v>168</v>
      </c>
      <c r="G670" s="21"/>
      <c r="H670" s="21"/>
      <c r="I670" s="21" t="s">
        <v>14</v>
      </c>
      <c r="J670" s="21" t="s">
        <v>37</v>
      </c>
      <c r="M670" s="12"/>
    </row>
    <row r="671" spans="1:13" ht="18" customHeight="1">
      <c r="A671" s="4">
        <v>670</v>
      </c>
      <c r="B671" s="37">
        <v>36408</v>
      </c>
      <c r="C671" s="34" t="s">
        <v>175</v>
      </c>
      <c r="D671" s="34" t="s">
        <v>10</v>
      </c>
      <c r="E671" s="34" t="s">
        <v>144</v>
      </c>
      <c r="F671" s="34" t="s">
        <v>166</v>
      </c>
      <c r="G671" s="21"/>
      <c r="H671" s="21"/>
      <c r="I671" s="21" t="s">
        <v>13</v>
      </c>
      <c r="J671" s="21" t="s">
        <v>38</v>
      </c>
      <c r="M671" s="12"/>
    </row>
    <row r="672" spans="1:13" ht="18" customHeight="1">
      <c r="A672" s="4">
        <v>671</v>
      </c>
      <c r="B672" s="37">
        <v>36408</v>
      </c>
      <c r="C672" s="34" t="s">
        <v>168</v>
      </c>
      <c r="D672" s="34" t="s">
        <v>49</v>
      </c>
      <c r="E672" s="34" t="s">
        <v>72</v>
      </c>
      <c r="F672" s="34" t="s">
        <v>180</v>
      </c>
      <c r="G672" s="21"/>
      <c r="H672" s="21"/>
      <c r="I672" s="21" t="s">
        <v>14</v>
      </c>
      <c r="J672" s="21" t="s">
        <v>37</v>
      </c>
      <c r="M672" s="12"/>
    </row>
    <row r="673" spans="1:13" ht="18" customHeight="1">
      <c r="A673" s="4">
        <v>672</v>
      </c>
      <c r="B673" s="37">
        <v>36408</v>
      </c>
      <c r="C673" s="34" t="s">
        <v>23</v>
      </c>
      <c r="D673" s="34" t="s">
        <v>182</v>
      </c>
      <c r="E673" s="34" t="s">
        <v>214</v>
      </c>
      <c r="F673" s="34" t="s">
        <v>153</v>
      </c>
      <c r="G673" s="21"/>
      <c r="H673" s="21"/>
      <c r="I673" s="21" t="s">
        <v>228</v>
      </c>
      <c r="J673" s="21" t="s">
        <v>26</v>
      </c>
      <c r="M673" s="12"/>
    </row>
    <row r="674" spans="1:13" ht="18" customHeight="1">
      <c r="A674" s="4">
        <v>673</v>
      </c>
      <c r="B674" s="37">
        <v>36408</v>
      </c>
      <c r="C674" s="34" t="s">
        <v>131</v>
      </c>
      <c r="D674" s="34" t="s">
        <v>179</v>
      </c>
      <c r="E674" s="34" t="s">
        <v>29</v>
      </c>
      <c r="F674" s="34" t="s">
        <v>213</v>
      </c>
      <c r="G674" s="21"/>
      <c r="H674" s="21"/>
      <c r="I674" s="21" t="s">
        <v>31</v>
      </c>
      <c r="J674" s="21" t="s">
        <v>8</v>
      </c>
      <c r="M674" s="12"/>
    </row>
    <row r="675" spans="1:13" ht="18" customHeight="1">
      <c r="A675" s="4">
        <v>674</v>
      </c>
      <c r="B675" s="37">
        <v>36408</v>
      </c>
      <c r="C675" s="34" t="s">
        <v>163</v>
      </c>
      <c r="D675" s="34" t="s">
        <v>7</v>
      </c>
      <c r="E675" s="34" t="s">
        <v>6</v>
      </c>
      <c r="F675" s="34" t="s">
        <v>218</v>
      </c>
      <c r="G675" s="21"/>
      <c r="H675" s="21"/>
      <c r="I675" s="21" t="s">
        <v>19</v>
      </c>
      <c r="J675" s="21" t="s">
        <v>20</v>
      </c>
      <c r="M675" s="12"/>
    </row>
    <row r="676" spans="1:13" ht="18" customHeight="1">
      <c r="A676" s="4">
        <v>675</v>
      </c>
      <c r="B676" s="37">
        <v>36408</v>
      </c>
      <c r="C676" s="34" t="s">
        <v>146</v>
      </c>
      <c r="D676" s="34" t="s">
        <v>161</v>
      </c>
      <c r="E676" s="34" t="s">
        <v>47</v>
      </c>
      <c r="F676" s="34" t="s">
        <v>142</v>
      </c>
      <c r="G676" s="21"/>
      <c r="H676" s="21"/>
      <c r="I676" s="21" t="s">
        <v>227</v>
      </c>
      <c r="J676" s="21" t="s">
        <v>32</v>
      </c>
      <c r="M676" s="12"/>
    </row>
    <row r="677" spans="1:13" ht="18" customHeight="1">
      <c r="A677" s="4">
        <v>676</v>
      </c>
      <c r="B677" s="37">
        <v>36410</v>
      </c>
      <c r="C677" s="34" t="s">
        <v>166</v>
      </c>
      <c r="D677" s="34" t="s">
        <v>4</v>
      </c>
      <c r="E677" s="34" t="s">
        <v>6</v>
      </c>
      <c r="F677" s="34" t="s">
        <v>72</v>
      </c>
      <c r="G677" s="21"/>
      <c r="H677" s="21"/>
      <c r="I677" s="21" t="s">
        <v>37</v>
      </c>
      <c r="J677" s="21" t="s">
        <v>13</v>
      </c>
      <c r="M677" s="12"/>
    </row>
    <row r="678" spans="1:13" ht="18" customHeight="1">
      <c r="A678" s="4">
        <v>677</v>
      </c>
      <c r="B678" s="37">
        <v>36410</v>
      </c>
      <c r="C678" s="34" t="s">
        <v>148</v>
      </c>
      <c r="D678" s="34" t="s">
        <v>213</v>
      </c>
      <c r="E678" s="34" t="s">
        <v>131</v>
      </c>
      <c r="F678" s="34" t="s">
        <v>29</v>
      </c>
      <c r="G678" s="21"/>
      <c r="H678" s="21"/>
      <c r="I678" s="21" t="s">
        <v>8</v>
      </c>
      <c r="J678" s="21" t="s">
        <v>227</v>
      </c>
      <c r="M678" s="12"/>
    </row>
    <row r="679" spans="1:13" ht="18" customHeight="1">
      <c r="A679" s="4">
        <v>678</v>
      </c>
      <c r="B679" s="37">
        <v>36410</v>
      </c>
      <c r="C679" s="34" t="s">
        <v>47</v>
      </c>
      <c r="D679" s="34" t="s">
        <v>142</v>
      </c>
      <c r="E679" s="34" t="s">
        <v>185</v>
      </c>
      <c r="F679" s="34" t="s">
        <v>50</v>
      </c>
      <c r="G679" s="21"/>
      <c r="H679" s="21"/>
      <c r="I679" s="21" t="s">
        <v>26</v>
      </c>
      <c r="J679" s="21" t="s">
        <v>31</v>
      </c>
      <c r="M679" s="12"/>
    </row>
    <row r="680" spans="1:13" ht="18" customHeight="1">
      <c r="A680" s="4">
        <v>679</v>
      </c>
      <c r="B680" s="37">
        <v>36410</v>
      </c>
      <c r="C680" s="34" t="s">
        <v>153</v>
      </c>
      <c r="D680" s="34" t="s">
        <v>173</v>
      </c>
      <c r="E680" s="34" t="s">
        <v>182</v>
      </c>
      <c r="F680" s="34" t="s">
        <v>214</v>
      </c>
      <c r="G680" s="21"/>
      <c r="H680" s="21"/>
      <c r="I680" s="21" t="s">
        <v>228</v>
      </c>
      <c r="J680" s="21" t="s">
        <v>32</v>
      </c>
      <c r="M680" s="12"/>
    </row>
    <row r="681" spans="1:13" ht="18" customHeight="1">
      <c r="A681" s="4">
        <v>680</v>
      </c>
      <c r="B681" s="37">
        <v>36410</v>
      </c>
      <c r="C681" s="34" t="s">
        <v>180</v>
      </c>
      <c r="D681" s="34" t="s">
        <v>210</v>
      </c>
      <c r="E681" s="34" t="s">
        <v>16</v>
      </c>
      <c r="F681" s="34" t="s">
        <v>46</v>
      </c>
      <c r="G681" s="21"/>
      <c r="H681" s="21"/>
      <c r="I681" s="21" t="s">
        <v>38</v>
      </c>
      <c r="J681" s="21" t="s">
        <v>20</v>
      </c>
      <c r="M681" s="12"/>
    </row>
    <row r="682" spans="1:13" ht="18" customHeight="1">
      <c r="A682" s="4">
        <v>681</v>
      </c>
      <c r="B682" s="37">
        <v>36410</v>
      </c>
      <c r="C682" s="34" t="s">
        <v>22</v>
      </c>
      <c r="D682" s="34" t="s">
        <v>35</v>
      </c>
      <c r="E682" s="34" t="s">
        <v>10</v>
      </c>
      <c r="F682" s="34" t="s">
        <v>144</v>
      </c>
      <c r="G682" s="21"/>
      <c r="H682" s="21"/>
      <c r="I682" s="21" t="s">
        <v>14</v>
      </c>
      <c r="J682" s="21" t="s">
        <v>19</v>
      </c>
      <c r="M682" s="12"/>
    </row>
    <row r="683" spans="1:13" ht="18" customHeight="1">
      <c r="A683" s="4">
        <v>682</v>
      </c>
      <c r="B683" s="37">
        <v>36411</v>
      </c>
      <c r="C683" s="34" t="s">
        <v>72</v>
      </c>
      <c r="D683" s="34" t="s">
        <v>163</v>
      </c>
      <c r="E683" s="34" t="s">
        <v>4</v>
      </c>
      <c r="F683" s="34" t="s">
        <v>6</v>
      </c>
      <c r="G683" s="21"/>
      <c r="H683" s="21"/>
      <c r="I683" s="21" t="s">
        <v>37</v>
      </c>
      <c r="J683" s="21" t="s">
        <v>13</v>
      </c>
      <c r="M683" s="12"/>
    </row>
    <row r="684" spans="1:13" ht="18" customHeight="1">
      <c r="A684" s="4">
        <v>683</v>
      </c>
      <c r="B684" s="37">
        <v>36411</v>
      </c>
      <c r="C684" s="34" t="s">
        <v>178</v>
      </c>
      <c r="D684" s="34" t="s">
        <v>131</v>
      </c>
      <c r="E684" s="34" t="s">
        <v>186</v>
      </c>
      <c r="F684" s="34" t="s">
        <v>213</v>
      </c>
      <c r="G684" s="21"/>
      <c r="H684" s="21"/>
      <c r="I684" s="21" t="s">
        <v>227</v>
      </c>
      <c r="J684" s="21" t="s">
        <v>8</v>
      </c>
      <c r="M684" s="12"/>
    </row>
    <row r="685" spans="1:13" ht="18" customHeight="1">
      <c r="A685" s="4">
        <v>684</v>
      </c>
      <c r="B685" s="37">
        <v>36411</v>
      </c>
      <c r="C685" s="34" t="s">
        <v>46</v>
      </c>
      <c r="D685" s="34" t="s">
        <v>218</v>
      </c>
      <c r="E685" s="34" t="s">
        <v>210</v>
      </c>
      <c r="F685" s="34" t="s">
        <v>16</v>
      </c>
      <c r="G685" s="21"/>
      <c r="H685" s="21"/>
      <c r="I685" s="21" t="s">
        <v>38</v>
      </c>
      <c r="J685" s="21" t="s">
        <v>20</v>
      </c>
      <c r="M685" s="12"/>
    </row>
    <row r="686" spans="1:13" ht="18" customHeight="1">
      <c r="A686" s="4">
        <v>685</v>
      </c>
      <c r="B686" s="37">
        <v>36411</v>
      </c>
      <c r="C686" s="34" t="s">
        <v>144</v>
      </c>
      <c r="D686" s="34" t="s">
        <v>175</v>
      </c>
      <c r="E686" s="36" t="s">
        <v>35</v>
      </c>
      <c r="F686" s="34" t="s">
        <v>10</v>
      </c>
      <c r="G686" s="21"/>
      <c r="H686" s="21"/>
      <c r="I686" s="21" t="s">
        <v>14</v>
      </c>
      <c r="J686" s="21" t="s">
        <v>19</v>
      </c>
      <c r="M686" s="12"/>
    </row>
    <row r="687" spans="1:13" ht="18" customHeight="1">
      <c r="A687" s="4">
        <v>686</v>
      </c>
      <c r="B687" s="37">
        <v>36411</v>
      </c>
      <c r="C687" s="34" t="s">
        <v>50</v>
      </c>
      <c r="D687" s="34" t="s">
        <v>185</v>
      </c>
      <c r="E687" s="34" t="s">
        <v>142</v>
      </c>
      <c r="F687" s="34" t="s">
        <v>183</v>
      </c>
      <c r="G687" s="21"/>
      <c r="H687" s="21"/>
      <c r="I687" s="21" t="s">
        <v>26</v>
      </c>
      <c r="J687" s="21" t="s">
        <v>31</v>
      </c>
      <c r="M687" s="12"/>
    </row>
    <row r="688" spans="1:13" ht="18" customHeight="1">
      <c r="A688" s="4">
        <v>687</v>
      </c>
      <c r="B688" s="37">
        <v>36411</v>
      </c>
      <c r="C688" s="34" t="s">
        <v>214</v>
      </c>
      <c r="D688" s="34" t="s">
        <v>23</v>
      </c>
      <c r="E688" s="34" t="s">
        <v>173</v>
      </c>
      <c r="F688" s="34" t="s">
        <v>182</v>
      </c>
      <c r="G688" s="21"/>
      <c r="H688" s="21"/>
      <c r="I688" s="21" t="s">
        <v>228</v>
      </c>
      <c r="J688" s="21" t="s">
        <v>32</v>
      </c>
      <c r="M688" s="12"/>
    </row>
    <row r="689" spans="1:13" ht="18" customHeight="1">
      <c r="A689" s="4">
        <v>688</v>
      </c>
      <c r="B689" s="37">
        <v>36412</v>
      </c>
      <c r="C689" s="34" t="s">
        <v>182</v>
      </c>
      <c r="D689" s="34" t="s">
        <v>153</v>
      </c>
      <c r="E689" s="34" t="s">
        <v>23</v>
      </c>
      <c r="F689" s="34" t="s">
        <v>173</v>
      </c>
      <c r="G689" s="21"/>
      <c r="H689" s="21"/>
      <c r="I689" s="21" t="s">
        <v>228</v>
      </c>
      <c r="J689" s="21" t="s">
        <v>32</v>
      </c>
      <c r="M689" s="12"/>
    </row>
    <row r="690" spans="1:13" ht="18" customHeight="1">
      <c r="A690" s="4">
        <v>689</v>
      </c>
      <c r="B690" s="37">
        <v>36412</v>
      </c>
      <c r="C690" s="34" t="s">
        <v>10</v>
      </c>
      <c r="D690" s="34" t="s">
        <v>22</v>
      </c>
      <c r="E690" s="34" t="s">
        <v>175</v>
      </c>
      <c r="F690" s="34" t="s">
        <v>35</v>
      </c>
      <c r="G690" s="21"/>
      <c r="H690" s="21"/>
      <c r="I690" s="21" t="s">
        <v>14</v>
      </c>
      <c r="J690" s="21" t="s">
        <v>19</v>
      </c>
      <c r="M690" s="12"/>
    </row>
    <row r="691" spans="1:13" ht="18" customHeight="1">
      <c r="A691" s="4">
        <v>690</v>
      </c>
      <c r="B691" s="37">
        <v>36412</v>
      </c>
      <c r="C691" s="34" t="s">
        <v>183</v>
      </c>
      <c r="D691" s="34" t="s">
        <v>47</v>
      </c>
      <c r="E691" s="34" t="s">
        <v>161</v>
      </c>
      <c r="F691" s="34" t="s">
        <v>185</v>
      </c>
      <c r="G691" s="21"/>
      <c r="H691" s="21"/>
      <c r="I691" s="21" t="s">
        <v>26</v>
      </c>
      <c r="J691" s="21" t="s">
        <v>31</v>
      </c>
      <c r="M691" s="12"/>
    </row>
    <row r="692" spans="1:13" ht="18" customHeight="1">
      <c r="A692" s="4">
        <v>691</v>
      </c>
      <c r="B692" s="37">
        <v>36412</v>
      </c>
      <c r="C692" s="34" t="s">
        <v>238</v>
      </c>
      <c r="D692" s="34" t="s">
        <v>29</v>
      </c>
      <c r="E692" s="34" t="s">
        <v>179</v>
      </c>
      <c r="F692" s="34" t="s">
        <v>148</v>
      </c>
      <c r="G692" s="21"/>
      <c r="H692" s="21"/>
      <c r="I692" s="21" t="s">
        <v>8</v>
      </c>
      <c r="J692" s="21" t="s">
        <v>227</v>
      </c>
      <c r="M692" s="12"/>
    </row>
    <row r="693" spans="1:13" ht="18" customHeight="1">
      <c r="A693" s="4">
        <v>692</v>
      </c>
      <c r="B693" s="37">
        <v>36412</v>
      </c>
      <c r="C693" s="34" t="s">
        <v>16</v>
      </c>
      <c r="D693" s="34" t="s">
        <v>180</v>
      </c>
      <c r="E693" s="34" t="s">
        <v>218</v>
      </c>
      <c r="F693" s="34" t="s">
        <v>210</v>
      </c>
      <c r="G693" s="21"/>
      <c r="H693" s="21"/>
      <c r="I693" s="21" t="s">
        <v>38</v>
      </c>
      <c r="J693" s="21" t="s">
        <v>20</v>
      </c>
      <c r="M693" s="12"/>
    </row>
    <row r="694" spans="1:13" ht="18" customHeight="1">
      <c r="A694" s="4">
        <v>693</v>
      </c>
      <c r="B694" s="37">
        <v>36413</v>
      </c>
      <c r="C694" s="34" t="s">
        <v>161</v>
      </c>
      <c r="D694" s="36" t="s">
        <v>50</v>
      </c>
      <c r="E694" s="34" t="s">
        <v>185</v>
      </c>
      <c r="F694" s="34" t="s">
        <v>47</v>
      </c>
      <c r="G694" s="21"/>
      <c r="H694" s="21"/>
      <c r="I694" s="21" t="s">
        <v>227</v>
      </c>
      <c r="J694" s="21" t="s">
        <v>228</v>
      </c>
      <c r="M694" s="12"/>
    </row>
    <row r="695" spans="1:13" ht="18" customHeight="1">
      <c r="A695" s="4">
        <v>694</v>
      </c>
      <c r="B695" s="37">
        <v>36413</v>
      </c>
      <c r="C695" s="34" t="s">
        <v>35</v>
      </c>
      <c r="D695" s="34" t="s">
        <v>144</v>
      </c>
      <c r="E695" s="34" t="s">
        <v>49</v>
      </c>
      <c r="F695" s="34" t="s">
        <v>168</v>
      </c>
      <c r="G695" s="21"/>
      <c r="H695" s="21"/>
      <c r="I695" s="21" t="s">
        <v>13</v>
      </c>
      <c r="J695" s="21" t="s">
        <v>19</v>
      </c>
      <c r="M695" s="12"/>
    </row>
    <row r="696" spans="1:13" ht="18" customHeight="1">
      <c r="A696" s="4">
        <v>695</v>
      </c>
      <c r="B696" s="37">
        <v>36413</v>
      </c>
      <c r="C696" s="36" t="s">
        <v>213</v>
      </c>
      <c r="D696" s="34" t="s">
        <v>186</v>
      </c>
      <c r="E696" s="34" t="s">
        <v>131</v>
      </c>
      <c r="F696" s="34" t="s">
        <v>142</v>
      </c>
      <c r="G696" s="21"/>
      <c r="H696" s="21"/>
      <c r="I696" s="21" t="s">
        <v>31</v>
      </c>
      <c r="J696" s="21" t="s">
        <v>32</v>
      </c>
      <c r="M696" s="13"/>
    </row>
    <row r="697" spans="1:13" ht="18" customHeight="1">
      <c r="A697" s="4">
        <v>696</v>
      </c>
      <c r="B697" s="37">
        <v>36413</v>
      </c>
      <c r="C697" s="34" t="s">
        <v>210</v>
      </c>
      <c r="D697" s="34" t="s">
        <v>46</v>
      </c>
      <c r="E697" s="34" t="s">
        <v>163</v>
      </c>
      <c r="F697" s="34" t="s">
        <v>175</v>
      </c>
      <c r="G697" s="21"/>
      <c r="H697" s="21"/>
      <c r="I697" s="21" t="s">
        <v>38</v>
      </c>
      <c r="J697" s="21" t="s">
        <v>37</v>
      </c>
      <c r="M697" s="12"/>
    </row>
    <row r="698" spans="1:13" ht="18" customHeight="1">
      <c r="A698" s="4">
        <v>697</v>
      </c>
      <c r="B698" s="37">
        <v>36413</v>
      </c>
      <c r="C698" s="34" t="s">
        <v>12</v>
      </c>
      <c r="D698" s="34" t="s">
        <v>179</v>
      </c>
      <c r="E698" s="34" t="s">
        <v>178</v>
      </c>
      <c r="F698" s="34" t="s">
        <v>29</v>
      </c>
      <c r="G698" s="21"/>
      <c r="H698" s="21"/>
      <c r="I698" s="21" t="s">
        <v>8</v>
      </c>
      <c r="J698" s="21" t="s">
        <v>26</v>
      </c>
      <c r="M698" s="12"/>
    </row>
    <row r="699" spans="1:13" ht="18" customHeight="1">
      <c r="A699" s="4">
        <v>698</v>
      </c>
      <c r="B699" s="37">
        <v>36414</v>
      </c>
      <c r="C699" s="34" t="s">
        <v>175</v>
      </c>
      <c r="D699" s="34" t="s">
        <v>16</v>
      </c>
      <c r="E699" s="34" t="s">
        <v>46</v>
      </c>
      <c r="F699" s="34" t="s">
        <v>163</v>
      </c>
      <c r="G699" s="21"/>
      <c r="H699" s="21"/>
      <c r="I699" s="21" t="s">
        <v>38</v>
      </c>
      <c r="J699" s="21" t="s">
        <v>37</v>
      </c>
      <c r="M699" s="12"/>
    </row>
    <row r="700" spans="1:13" ht="18" customHeight="1">
      <c r="A700" s="4">
        <v>699</v>
      </c>
      <c r="B700" s="37">
        <v>36414</v>
      </c>
      <c r="C700" s="34" t="s">
        <v>168</v>
      </c>
      <c r="D700" s="34" t="s">
        <v>17</v>
      </c>
      <c r="E700" s="34" t="s">
        <v>144</v>
      </c>
      <c r="F700" s="34" t="s">
        <v>49</v>
      </c>
      <c r="G700" s="21"/>
      <c r="H700" s="21"/>
      <c r="I700" s="21" t="s">
        <v>13</v>
      </c>
      <c r="J700" s="21" t="s">
        <v>19</v>
      </c>
      <c r="M700" s="12"/>
    </row>
    <row r="701" spans="1:13" ht="18" customHeight="1">
      <c r="A701" s="4">
        <v>700</v>
      </c>
      <c r="B701" s="37">
        <v>36414</v>
      </c>
      <c r="C701" s="34" t="s">
        <v>6</v>
      </c>
      <c r="D701" s="34" t="s">
        <v>166</v>
      </c>
      <c r="E701" s="34" t="s">
        <v>180</v>
      </c>
      <c r="F701" s="34" t="s">
        <v>4</v>
      </c>
      <c r="G701" s="21"/>
      <c r="H701" s="21"/>
      <c r="I701" s="21" t="s">
        <v>20</v>
      </c>
      <c r="J701" s="21" t="s">
        <v>14</v>
      </c>
      <c r="M701" s="12"/>
    </row>
    <row r="702" spans="1:13" ht="18" customHeight="1">
      <c r="A702" s="4">
        <v>701</v>
      </c>
      <c r="B702" s="37">
        <v>36414</v>
      </c>
      <c r="C702" s="34" t="s">
        <v>29</v>
      </c>
      <c r="D702" s="34" t="s">
        <v>178</v>
      </c>
      <c r="E702" s="34" t="s">
        <v>238</v>
      </c>
      <c r="F702" s="34" t="s">
        <v>179</v>
      </c>
      <c r="G702" s="21"/>
      <c r="H702" s="21"/>
      <c r="I702" s="21" t="s">
        <v>8</v>
      </c>
      <c r="J702" s="21" t="s">
        <v>26</v>
      </c>
      <c r="M702" s="12"/>
    </row>
    <row r="703" spans="1:13" ht="18" customHeight="1">
      <c r="A703" s="4">
        <v>702</v>
      </c>
      <c r="B703" s="37">
        <v>36414</v>
      </c>
      <c r="C703" s="34" t="s">
        <v>185</v>
      </c>
      <c r="D703" s="34" t="s">
        <v>183</v>
      </c>
      <c r="E703" s="34" t="s">
        <v>214</v>
      </c>
      <c r="F703" s="34" t="s">
        <v>23</v>
      </c>
      <c r="G703" s="21"/>
      <c r="H703" s="21"/>
      <c r="I703" s="21" t="s">
        <v>227</v>
      </c>
      <c r="J703" s="21" t="s">
        <v>228</v>
      </c>
      <c r="M703" s="12"/>
    </row>
    <row r="704" spans="1:13" ht="18" customHeight="1">
      <c r="A704" s="4">
        <v>703</v>
      </c>
      <c r="B704" s="37">
        <v>36414</v>
      </c>
      <c r="C704" s="34" t="s">
        <v>142</v>
      </c>
      <c r="D704" s="34" t="s">
        <v>148</v>
      </c>
      <c r="E704" s="34" t="s">
        <v>186</v>
      </c>
      <c r="F704" s="34" t="s">
        <v>131</v>
      </c>
      <c r="G704" s="21"/>
      <c r="H704" s="21"/>
      <c r="I704" s="21" t="s">
        <v>31</v>
      </c>
      <c r="J704" s="21" t="s">
        <v>32</v>
      </c>
      <c r="M704" s="12"/>
    </row>
    <row r="705" spans="1:13" ht="18" customHeight="1">
      <c r="A705" s="4">
        <v>704</v>
      </c>
      <c r="B705" s="37">
        <v>36415</v>
      </c>
      <c r="C705" s="34" t="s">
        <v>4</v>
      </c>
      <c r="D705" s="34" t="s">
        <v>72</v>
      </c>
      <c r="E705" s="34" t="s">
        <v>166</v>
      </c>
      <c r="F705" s="34" t="s">
        <v>180</v>
      </c>
      <c r="G705" s="21"/>
      <c r="H705" s="21"/>
      <c r="I705" s="21" t="s">
        <v>20</v>
      </c>
      <c r="J705" s="21" t="s">
        <v>14</v>
      </c>
      <c r="M705" s="12"/>
    </row>
    <row r="706" spans="1:13" ht="18" customHeight="1">
      <c r="A706" s="4">
        <v>705</v>
      </c>
      <c r="B706" s="37">
        <v>36415</v>
      </c>
      <c r="C706" s="34" t="s">
        <v>179</v>
      </c>
      <c r="D706" s="34" t="s">
        <v>238</v>
      </c>
      <c r="E706" s="34" t="s">
        <v>12</v>
      </c>
      <c r="F706" s="34" t="s">
        <v>178</v>
      </c>
      <c r="G706" s="21"/>
      <c r="H706" s="21"/>
      <c r="I706" s="21" t="s">
        <v>8</v>
      </c>
      <c r="J706" s="21" t="s">
        <v>26</v>
      </c>
      <c r="M706" s="12"/>
    </row>
    <row r="707" spans="1:13" ht="18" customHeight="1">
      <c r="A707" s="4">
        <v>706</v>
      </c>
      <c r="B707" s="37">
        <v>36415</v>
      </c>
      <c r="C707" s="34" t="s">
        <v>49</v>
      </c>
      <c r="D707" s="34" t="s">
        <v>35</v>
      </c>
      <c r="E707" s="34" t="s">
        <v>17</v>
      </c>
      <c r="F707" s="34" t="s">
        <v>144</v>
      </c>
      <c r="G707" s="21"/>
      <c r="H707" s="21"/>
      <c r="I707" s="21" t="s">
        <v>13</v>
      </c>
      <c r="J707" s="21" t="s">
        <v>19</v>
      </c>
      <c r="M707" s="12"/>
    </row>
    <row r="708" spans="1:13" ht="18" customHeight="1">
      <c r="A708" s="4">
        <v>707</v>
      </c>
      <c r="B708" s="37">
        <v>36415</v>
      </c>
      <c r="C708" s="34" t="s">
        <v>23</v>
      </c>
      <c r="D708" s="34" t="s">
        <v>214</v>
      </c>
      <c r="E708" s="34" t="s">
        <v>183</v>
      </c>
      <c r="F708" s="34" t="s">
        <v>182</v>
      </c>
      <c r="G708" s="21"/>
      <c r="H708" s="21"/>
      <c r="I708" s="21" t="s">
        <v>227</v>
      </c>
      <c r="J708" s="21" t="s">
        <v>228</v>
      </c>
      <c r="M708" s="12"/>
    </row>
    <row r="709" spans="1:13" ht="18" customHeight="1">
      <c r="A709" s="4">
        <v>708</v>
      </c>
      <c r="B709" s="37">
        <v>36415</v>
      </c>
      <c r="C709" s="34" t="s">
        <v>131</v>
      </c>
      <c r="D709" s="34" t="s">
        <v>213</v>
      </c>
      <c r="E709" s="34" t="s">
        <v>148</v>
      </c>
      <c r="F709" s="34" t="s">
        <v>186</v>
      </c>
      <c r="G709" s="21"/>
      <c r="H709" s="21"/>
      <c r="I709" s="21" t="s">
        <v>31</v>
      </c>
      <c r="J709" s="21" t="s">
        <v>32</v>
      </c>
      <c r="M709" s="12"/>
    </row>
    <row r="710" spans="1:13" ht="18" customHeight="1">
      <c r="A710" s="4">
        <v>709</v>
      </c>
      <c r="B710" s="37">
        <v>36415</v>
      </c>
      <c r="C710" s="34" t="s">
        <v>163</v>
      </c>
      <c r="D710" s="34" t="s">
        <v>210</v>
      </c>
      <c r="E710" s="34" t="s">
        <v>16</v>
      </c>
      <c r="F710" s="34" t="s">
        <v>46</v>
      </c>
      <c r="G710" s="21"/>
      <c r="H710" s="21"/>
      <c r="I710" s="21" t="s">
        <v>38</v>
      </c>
      <c r="J710" s="21" t="s">
        <v>37</v>
      </c>
      <c r="M710" s="12"/>
    </row>
    <row r="711" spans="1:13" ht="18" customHeight="1">
      <c r="A711" s="4">
        <v>710</v>
      </c>
      <c r="B711" s="37">
        <v>36417</v>
      </c>
      <c r="C711" s="34" t="s">
        <v>148</v>
      </c>
      <c r="D711" s="34" t="s">
        <v>179</v>
      </c>
      <c r="E711" s="34" t="s">
        <v>131</v>
      </c>
      <c r="F711" s="34" t="s">
        <v>29</v>
      </c>
      <c r="G711" s="21"/>
      <c r="H711" s="21"/>
      <c r="I711" s="21" t="s">
        <v>32</v>
      </c>
      <c r="J711" s="21" t="s">
        <v>8</v>
      </c>
      <c r="M711" s="12"/>
    </row>
    <row r="712" spans="1:13" ht="18" customHeight="1">
      <c r="A712" s="4">
        <v>711</v>
      </c>
      <c r="B712" s="37">
        <v>36417</v>
      </c>
      <c r="C712" s="34" t="s">
        <v>186</v>
      </c>
      <c r="D712" s="34" t="s">
        <v>142</v>
      </c>
      <c r="E712" s="34" t="s">
        <v>178</v>
      </c>
      <c r="F712" s="34" t="s">
        <v>213</v>
      </c>
      <c r="G712" s="21"/>
      <c r="H712" s="21"/>
      <c r="I712" s="21" t="s">
        <v>31</v>
      </c>
      <c r="J712" s="21" t="s">
        <v>228</v>
      </c>
      <c r="M712" s="12"/>
    </row>
    <row r="713" spans="1:13" ht="18" customHeight="1">
      <c r="A713" s="4">
        <v>712</v>
      </c>
      <c r="B713" s="37">
        <v>36417</v>
      </c>
      <c r="C713" s="34" t="s">
        <v>144</v>
      </c>
      <c r="D713" s="34" t="s">
        <v>168</v>
      </c>
      <c r="E713" s="34" t="s">
        <v>72</v>
      </c>
      <c r="F713" s="34" t="s">
        <v>166</v>
      </c>
      <c r="G713" s="21"/>
      <c r="H713" s="21"/>
      <c r="I713" s="21" t="s">
        <v>20</v>
      </c>
      <c r="J713" s="21" t="s">
        <v>37</v>
      </c>
      <c r="M713" s="12"/>
    </row>
    <row r="714" spans="1:13" ht="18" customHeight="1">
      <c r="A714" s="4">
        <v>713</v>
      </c>
      <c r="B714" s="37">
        <v>36417</v>
      </c>
      <c r="C714" s="34" t="s">
        <v>22</v>
      </c>
      <c r="D714" s="34" t="s">
        <v>10</v>
      </c>
      <c r="E714" s="36" t="s">
        <v>46</v>
      </c>
      <c r="F714" s="34" t="s">
        <v>210</v>
      </c>
      <c r="G714" s="21"/>
      <c r="H714" s="21"/>
      <c r="I714" s="21" t="s">
        <v>19</v>
      </c>
      <c r="J714" s="21" t="s">
        <v>14</v>
      </c>
      <c r="M714" s="12"/>
    </row>
    <row r="715" spans="1:13" ht="18" customHeight="1">
      <c r="A715" s="4">
        <v>714</v>
      </c>
      <c r="B715" s="37">
        <v>36418</v>
      </c>
      <c r="C715" s="34" t="s">
        <v>166</v>
      </c>
      <c r="D715" s="34" t="s">
        <v>4</v>
      </c>
      <c r="E715" s="34" t="s">
        <v>168</v>
      </c>
      <c r="F715" s="34" t="s">
        <v>72</v>
      </c>
      <c r="G715" s="21"/>
      <c r="H715" s="21"/>
      <c r="I715" s="21" t="s">
        <v>20</v>
      </c>
      <c r="J715" s="21" t="s">
        <v>37</v>
      </c>
      <c r="M715" s="12"/>
    </row>
    <row r="716" spans="1:13" ht="18" customHeight="1">
      <c r="A716" s="4">
        <v>715</v>
      </c>
      <c r="B716" s="37">
        <v>36418</v>
      </c>
      <c r="C716" s="34" t="s">
        <v>46</v>
      </c>
      <c r="D716" s="36" t="s">
        <v>180</v>
      </c>
      <c r="E716" s="34" t="s">
        <v>210</v>
      </c>
      <c r="F716" s="34" t="s">
        <v>10</v>
      </c>
      <c r="G716" s="21"/>
      <c r="H716" s="21"/>
      <c r="I716" s="21" t="s">
        <v>19</v>
      </c>
      <c r="J716" s="21" t="s">
        <v>14</v>
      </c>
      <c r="M716" s="12"/>
    </row>
    <row r="717" spans="1:13" ht="18" customHeight="1">
      <c r="A717" s="4">
        <v>716</v>
      </c>
      <c r="B717" s="37">
        <v>36418</v>
      </c>
      <c r="C717" s="34" t="s">
        <v>238</v>
      </c>
      <c r="D717" s="34" t="s">
        <v>213</v>
      </c>
      <c r="E717" s="34" t="s">
        <v>142</v>
      </c>
      <c r="F717" s="34" t="s">
        <v>178</v>
      </c>
      <c r="G717" s="21"/>
      <c r="H717" s="21"/>
      <c r="I717" s="21" t="s">
        <v>31</v>
      </c>
      <c r="J717" s="21" t="s">
        <v>228</v>
      </c>
      <c r="M717" s="12"/>
    </row>
    <row r="718" spans="1:13" ht="18" customHeight="1">
      <c r="A718" s="4">
        <v>717</v>
      </c>
      <c r="B718" s="37">
        <v>36418</v>
      </c>
      <c r="C718" s="34" t="s">
        <v>12</v>
      </c>
      <c r="D718" s="34" t="s">
        <v>131</v>
      </c>
      <c r="E718" s="34" t="s">
        <v>29</v>
      </c>
      <c r="F718" s="34" t="s">
        <v>179</v>
      </c>
      <c r="G718" s="21"/>
      <c r="H718" s="21"/>
      <c r="I718" s="21" t="s">
        <v>32</v>
      </c>
      <c r="J718" s="21" t="s">
        <v>8</v>
      </c>
      <c r="M718" s="12"/>
    </row>
    <row r="719" spans="1:13" ht="18" customHeight="1">
      <c r="A719" s="4">
        <v>718</v>
      </c>
      <c r="B719" s="37">
        <v>36419</v>
      </c>
      <c r="C719" s="34" t="s">
        <v>72</v>
      </c>
      <c r="D719" s="34" t="s">
        <v>144</v>
      </c>
      <c r="E719" s="34" t="s">
        <v>4</v>
      </c>
      <c r="F719" s="34" t="s">
        <v>168</v>
      </c>
      <c r="G719" s="21"/>
      <c r="H719" s="21"/>
      <c r="I719" s="21" t="s">
        <v>20</v>
      </c>
      <c r="J719" s="21" t="s">
        <v>37</v>
      </c>
      <c r="M719" s="12"/>
    </row>
    <row r="720" spans="1:13" ht="18" customHeight="1">
      <c r="A720" s="4">
        <v>719</v>
      </c>
      <c r="B720" s="37">
        <v>36419</v>
      </c>
      <c r="C720" s="34" t="s">
        <v>29</v>
      </c>
      <c r="D720" s="34" t="s">
        <v>148</v>
      </c>
      <c r="E720" s="34" t="s">
        <v>179</v>
      </c>
      <c r="F720" s="34" t="s">
        <v>213</v>
      </c>
      <c r="G720" s="21"/>
      <c r="H720" s="21"/>
      <c r="I720" s="21" t="s">
        <v>32</v>
      </c>
      <c r="J720" s="21" t="s">
        <v>8</v>
      </c>
      <c r="M720" s="12"/>
    </row>
    <row r="721" spans="1:13" ht="18" customHeight="1">
      <c r="A721" s="4">
        <v>720</v>
      </c>
      <c r="B721" s="37">
        <v>36419</v>
      </c>
      <c r="C721" s="34" t="s">
        <v>218</v>
      </c>
      <c r="D721" s="34" t="s">
        <v>175</v>
      </c>
      <c r="E721" s="34" t="s">
        <v>163</v>
      </c>
      <c r="F721" s="34" t="s">
        <v>244</v>
      </c>
      <c r="G721" s="21"/>
      <c r="H721" s="21"/>
      <c r="I721" s="21" t="s">
        <v>38</v>
      </c>
      <c r="J721" s="21" t="s">
        <v>13</v>
      </c>
      <c r="M721" s="12"/>
    </row>
    <row r="722" spans="1:13" ht="18" customHeight="1">
      <c r="A722" s="4">
        <v>721</v>
      </c>
      <c r="B722" s="37">
        <v>36419</v>
      </c>
      <c r="C722" s="34" t="s">
        <v>183</v>
      </c>
      <c r="D722" s="34" t="s">
        <v>185</v>
      </c>
      <c r="E722" s="34" t="s">
        <v>153</v>
      </c>
      <c r="F722" s="34" t="s">
        <v>173</v>
      </c>
      <c r="G722" s="21"/>
      <c r="H722" s="21"/>
      <c r="I722" s="21" t="s">
        <v>26</v>
      </c>
      <c r="J722" s="21" t="s">
        <v>227</v>
      </c>
      <c r="M722" s="12"/>
    </row>
    <row r="723" spans="1:13" ht="18" customHeight="1">
      <c r="A723" s="4">
        <v>722</v>
      </c>
      <c r="B723" s="37">
        <v>36420</v>
      </c>
      <c r="C723" s="34" t="s">
        <v>161</v>
      </c>
      <c r="D723" s="34" t="s">
        <v>182</v>
      </c>
      <c r="E723" s="34" t="s">
        <v>214</v>
      </c>
      <c r="F723" s="34" t="s">
        <v>47</v>
      </c>
      <c r="G723" s="21"/>
      <c r="H723" s="21"/>
      <c r="I723" s="21" t="s">
        <v>228</v>
      </c>
      <c r="J723" s="21" t="s">
        <v>8</v>
      </c>
      <c r="M723" s="12"/>
    </row>
    <row r="724" spans="1:13" ht="18" customHeight="1">
      <c r="A724" s="4">
        <v>723</v>
      </c>
      <c r="B724" s="37">
        <v>36420</v>
      </c>
      <c r="C724" s="34" t="s">
        <v>35</v>
      </c>
      <c r="D724" s="34" t="s">
        <v>6</v>
      </c>
      <c r="E724" s="34" t="s">
        <v>144</v>
      </c>
      <c r="F724" s="34" t="s">
        <v>16</v>
      </c>
      <c r="G724" s="21"/>
      <c r="H724" s="21"/>
      <c r="I724" s="21" t="s">
        <v>13</v>
      </c>
      <c r="J724" s="21" t="s">
        <v>20</v>
      </c>
      <c r="M724" s="12"/>
    </row>
    <row r="725" spans="1:13" ht="18" customHeight="1">
      <c r="A725" s="4">
        <v>724</v>
      </c>
      <c r="B725" s="37">
        <v>36420</v>
      </c>
      <c r="C725" s="36" t="s">
        <v>213</v>
      </c>
      <c r="D725" s="34" t="s">
        <v>179</v>
      </c>
      <c r="E725" s="34" t="s">
        <v>186</v>
      </c>
      <c r="F725" s="34" t="s">
        <v>131</v>
      </c>
      <c r="G725" s="21"/>
      <c r="H725" s="21"/>
      <c r="I725" s="21" t="s">
        <v>32</v>
      </c>
      <c r="J725" s="21" t="s">
        <v>26</v>
      </c>
      <c r="M725" s="13"/>
    </row>
    <row r="726" spans="1:13" ht="18" customHeight="1">
      <c r="A726" s="4">
        <v>725</v>
      </c>
      <c r="B726" s="37">
        <v>36420</v>
      </c>
      <c r="C726" s="34" t="s">
        <v>168</v>
      </c>
      <c r="D726" s="34" t="s">
        <v>166</v>
      </c>
      <c r="E726" s="34" t="s">
        <v>49</v>
      </c>
      <c r="F726" s="34" t="s">
        <v>4</v>
      </c>
      <c r="G726" s="21"/>
      <c r="H726" s="21"/>
      <c r="I726" s="21" t="s">
        <v>14</v>
      </c>
      <c r="J726" s="21" t="s">
        <v>38</v>
      </c>
      <c r="M726" s="12"/>
    </row>
    <row r="727" spans="1:13" ht="18" customHeight="1">
      <c r="A727" s="4">
        <v>726</v>
      </c>
      <c r="B727" s="37">
        <v>36421</v>
      </c>
      <c r="C727" s="34" t="s">
        <v>4</v>
      </c>
      <c r="D727" s="34" t="s">
        <v>17</v>
      </c>
      <c r="E727" s="34" t="s">
        <v>166</v>
      </c>
      <c r="F727" s="34" t="s">
        <v>49</v>
      </c>
      <c r="G727" s="21"/>
      <c r="H727" s="21"/>
      <c r="I727" s="21" t="s">
        <v>14</v>
      </c>
      <c r="J727" s="21" t="s">
        <v>38</v>
      </c>
      <c r="M727" s="12"/>
    </row>
    <row r="728" spans="1:13" ht="18" customHeight="1">
      <c r="A728" s="4">
        <v>727</v>
      </c>
      <c r="B728" s="37">
        <v>36421</v>
      </c>
      <c r="C728" s="34" t="s">
        <v>47</v>
      </c>
      <c r="D728" s="34" t="s">
        <v>183</v>
      </c>
      <c r="E728" s="34" t="s">
        <v>182</v>
      </c>
      <c r="F728" s="34" t="s">
        <v>214</v>
      </c>
      <c r="G728" s="21"/>
      <c r="H728" s="21"/>
      <c r="I728" s="21" t="s">
        <v>228</v>
      </c>
      <c r="J728" s="21" t="s">
        <v>8</v>
      </c>
      <c r="M728" s="12"/>
    </row>
    <row r="729" spans="1:13" ht="18" customHeight="1">
      <c r="A729" s="4">
        <v>728</v>
      </c>
      <c r="B729" s="37">
        <v>36421</v>
      </c>
      <c r="C729" s="34" t="s">
        <v>153</v>
      </c>
      <c r="D729" s="34" t="s">
        <v>173</v>
      </c>
      <c r="E729" s="34" t="s">
        <v>50</v>
      </c>
      <c r="F729" s="34" t="s">
        <v>185</v>
      </c>
      <c r="G729" s="21"/>
      <c r="H729" s="21"/>
      <c r="I729" s="21" t="s">
        <v>227</v>
      </c>
      <c r="J729" s="21" t="s">
        <v>31</v>
      </c>
      <c r="M729" s="12"/>
    </row>
    <row r="730" spans="1:13" ht="18" customHeight="1">
      <c r="A730" s="4">
        <v>729</v>
      </c>
      <c r="B730" s="37">
        <v>36421</v>
      </c>
      <c r="C730" s="34" t="s">
        <v>175</v>
      </c>
      <c r="D730" s="34" t="s">
        <v>10</v>
      </c>
      <c r="E730" s="34" t="s">
        <v>180</v>
      </c>
      <c r="F730" s="34" t="s">
        <v>163</v>
      </c>
      <c r="G730" s="21"/>
      <c r="H730" s="21"/>
      <c r="I730" s="21" t="s">
        <v>37</v>
      </c>
      <c r="J730" s="21" t="s">
        <v>19</v>
      </c>
      <c r="M730" s="12"/>
    </row>
    <row r="731" spans="1:13" ht="18" customHeight="1">
      <c r="A731" s="4">
        <v>730</v>
      </c>
      <c r="B731" s="37">
        <v>36421</v>
      </c>
      <c r="C731" s="34" t="s">
        <v>131</v>
      </c>
      <c r="D731" s="34" t="s">
        <v>29</v>
      </c>
      <c r="E731" s="34" t="s">
        <v>148</v>
      </c>
      <c r="F731" s="34" t="s">
        <v>179</v>
      </c>
      <c r="G731" s="21"/>
      <c r="H731" s="21"/>
      <c r="I731" s="21" t="s">
        <v>32</v>
      </c>
      <c r="J731" s="21" t="s">
        <v>26</v>
      </c>
      <c r="M731" s="12"/>
    </row>
    <row r="732" spans="1:13" ht="18" customHeight="1">
      <c r="A732" s="4">
        <v>731</v>
      </c>
      <c r="B732" s="37">
        <v>36421</v>
      </c>
      <c r="C732" s="34" t="s">
        <v>16</v>
      </c>
      <c r="D732" s="34" t="s">
        <v>210</v>
      </c>
      <c r="E732" s="34" t="s">
        <v>6</v>
      </c>
      <c r="F732" s="34" t="s">
        <v>144</v>
      </c>
      <c r="G732" s="21"/>
      <c r="H732" s="21"/>
      <c r="I732" s="21" t="s">
        <v>13</v>
      </c>
      <c r="J732" s="21" t="s">
        <v>20</v>
      </c>
      <c r="M732" s="12"/>
    </row>
    <row r="733" spans="1:13" ht="18" customHeight="1">
      <c r="A733" s="4">
        <v>732</v>
      </c>
      <c r="B733" s="37">
        <v>36422</v>
      </c>
      <c r="C733" s="34" t="s">
        <v>179</v>
      </c>
      <c r="D733" s="34" t="s">
        <v>213</v>
      </c>
      <c r="E733" s="34" t="s">
        <v>29</v>
      </c>
      <c r="F733" s="34" t="s">
        <v>148</v>
      </c>
      <c r="G733" s="21"/>
      <c r="H733" s="21"/>
      <c r="I733" s="21" t="s">
        <v>32</v>
      </c>
      <c r="J733" s="21" t="s">
        <v>26</v>
      </c>
      <c r="M733" s="12"/>
    </row>
    <row r="734" spans="1:13" ht="18" customHeight="1">
      <c r="A734" s="4">
        <v>733</v>
      </c>
      <c r="B734" s="37">
        <v>36422</v>
      </c>
      <c r="C734" s="34" t="s">
        <v>49</v>
      </c>
      <c r="D734" s="34" t="s">
        <v>168</v>
      </c>
      <c r="E734" s="34" t="s">
        <v>17</v>
      </c>
      <c r="F734" s="34" t="s">
        <v>166</v>
      </c>
      <c r="G734" s="21"/>
      <c r="H734" s="21"/>
      <c r="I734" s="21" t="s">
        <v>14</v>
      </c>
      <c r="J734" s="21" t="s">
        <v>38</v>
      </c>
      <c r="M734" s="12"/>
    </row>
    <row r="735" spans="1:13" ht="18" customHeight="1">
      <c r="A735" s="4">
        <v>734</v>
      </c>
      <c r="B735" s="37">
        <v>36422</v>
      </c>
      <c r="C735" s="34" t="s">
        <v>144</v>
      </c>
      <c r="D735" s="34" t="s">
        <v>35</v>
      </c>
      <c r="E735" s="34" t="s">
        <v>210</v>
      </c>
      <c r="F735" s="34" t="s">
        <v>6</v>
      </c>
      <c r="G735" s="21"/>
      <c r="H735" s="21"/>
      <c r="I735" s="21" t="s">
        <v>13</v>
      </c>
      <c r="J735" s="21" t="s">
        <v>20</v>
      </c>
      <c r="M735" s="12"/>
    </row>
    <row r="736" spans="1:13" ht="18" customHeight="1">
      <c r="A736" s="4">
        <v>735</v>
      </c>
      <c r="B736" s="37">
        <v>36422</v>
      </c>
      <c r="C736" s="34" t="s">
        <v>142</v>
      </c>
      <c r="D736" s="34" t="s">
        <v>50</v>
      </c>
      <c r="E736" s="34" t="s">
        <v>185</v>
      </c>
      <c r="F736" s="34" t="s">
        <v>146</v>
      </c>
      <c r="G736" s="21"/>
      <c r="H736" s="21"/>
      <c r="I736" s="21" t="s">
        <v>227</v>
      </c>
      <c r="J736" s="21" t="s">
        <v>31</v>
      </c>
      <c r="M736" s="12"/>
    </row>
    <row r="737" spans="1:13" ht="18" customHeight="1">
      <c r="A737" s="4">
        <v>736</v>
      </c>
      <c r="B737" s="37">
        <v>36422</v>
      </c>
      <c r="C737" s="34" t="s">
        <v>163</v>
      </c>
      <c r="D737" s="34" t="s">
        <v>72</v>
      </c>
      <c r="E737" s="34" t="s">
        <v>10</v>
      </c>
      <c r="F737" s="34" t="s">
        <v>180</v>
      </c>
      <c r="G737" s="21"/>
      <c r="H737" s="21"/>
      <c r="I737" s="21" t="s">
        <v>37</v>
      </c>
      <c r="J737" s="21" t="s">
        <v>19</v>
      </c>
      <c r="M737" s="12"/>
    </row>
    <row r="738" spans="1:13" ht="18" customHeight="1">
      <c r="A738" s="4">
        <v>737</v>
      </c>
      <c r="B738" s="37">
        <v>36422</v>
      </c>
      <c r="C738" s="34" t="s">
        <v>214</v>
      </c>
      <c r="D738" s="34" t="s">
        <v>161</v>
      </c>
      <c r="E738" s="34" t="s">
        <v>183</v>
      </c>
      <c r="F738" s="34" t="s">
        <v>182</v>
      </c>
      <c r="G738" s="21"/>
      <c r="H738" s="21"/>
      <c r="I738" s="21" t="s">
        <v>228</v>
      </c>
      <c r="J738" s="21" t="s">
        <v>8</v>
      </c>
      <c r="M738" s="12"/>
    </row>
    <row r="739" spans="1:13" ht="18" customHeight="1">
      <c r="A739" s="4">
        <v>738</v>
      </c>
      <c r="B739" s="37">
        <v>36424</v>
      </c>
      <c r="C739" s="34" t="s">
        <v>166</v>
      </c>
      <c r="D739" s="34" t="s">
        <v>16</v>
      </c>
      <c r="E739" s="34" t="s">
        <v>35</v>
      </c>
      <c r="F739" s="34" t="s">
        <v>210</v>
      </c>
      <c r="G739" s="21"/>
      <c r="H739" s="21"/>
      <c r="I739" s="21" t="s">
        <v>37</v>
      </c>
      <c r="J739" s="21" t="s">
        <v>38</v>
      </c>
      <c r="M739" s="12"/>
    </row>
    <row r="740" spans="1:13" ht="18" customHeight="1">
      <c r="A740" s="4">
        <v>739</v>
      </c>
      <c r="B740" s="37">
        <v>36424</v>
      </c>
      <c r="C740" s="34" t="s">
        <v>148</v>
      </c>
      <c r="D740" s="34" t="s">
        <v>131</v>
      </c>
      <c r="E740" s="34" t="s">
        <v>213</v>
      </c>
      <c r="F740" s="34" t="s">
        <v>173</v>
      </c>
      <c r="G740" s="21"/>
      <c r="H740" s="21"/>
      <c r="I740" s="21" t="s">
        <v>32</v>
      </c>
      <c r="J740" s="21" t="s">
        <v>227</v>
      </c>
      <c r="M740" s="12"/>
    </row>
    <row r="741" spans="1:13" ht="18" customHeight="1">
      <c r="A741" s="4">
        <v>740</v>
      </c>
      <c r="B741" s="37">
        <v>36424</v>
      </c>
      <c r="C741" s="34" t="s">
        <v>46</v>
      </c>
      <c r="D741" s="34" t="s">
        <v>175</v>
      </c>
      <c r="E741" s="34" t="s">
        <v>168</v>
      </c>
      <c r="F741" s="34" t="s">
        <v>218</v>
      </c>
      <c r="G741" s="21"/>
      <c r="H741" s="21"/>
      <c r="I741" s="21" t="s">
        <v>20</v>
      </c>
      <c r="J741" s="21" t="s">
        <v>19</v>
      </c>
      <c r="M741" s="12"/>
    </row>
    <row r="742" spans="1:13" ht="18" customHeight="1">
      <c r="A742" s="4">
        <v>741</v>
      </c>
      <c r="B742" s="37">
        <v>36425</v>
      </c>
      <c r="C742" s="34" t="s">
        <v>173</v>
      </c>
      <c r="D742" s="34" t="s">
        <v>178</v>
      </c>
      <c r="E742" s="34" t="s">
        <v>131</v>
      </c>
      <c r="F742" s="34" t="s">
        <v>213</v>
      </c>
      <c r="G742" s="21"/>
      <c r="H742" s="21"/>
      <c r="I742" s="21" t="s">
        <v>32</v>
      </c>
      <c r="J742" s="21" t="s">
        <v>227</v>
      </c>
      <c r="M742" s="12"/>
    </row>
    <row r="743" spans="1:13" ht="18" customHeight="1">
      <c r="A743" s="4">
        <v>742</v>
      </c>
      <c r="B743" s="37">
        <v>36425</v>
      </c>
      <c r="C743" s="34" t="s">
        <v>210</v>
      </c>
      <c r="D743" s="34" t="s">
        <v>6</v>
      </c>
      <c r="E743" s="34" t="s">
        <v>16</v>
      </c>
      <c r="F743" s="34" t="s">
        <v>35</v>
      </c>
      <c r="G743" s="21"/>
      <c r="H743" s="21"/>
      <c r="I743" s="21" t="s">
        <v>37</v>
      </c>
      <c r="J743" s="21" t="s">
        <v>38</v>
      </c>
      <c r="M743" s="12"/>
    </row>
    <row r="744" spans="1:13" ht="18" customHeight="1">
      <c r="A744" s="4">
        <v>743</v>
      </c>
      <c r="B744" s="37">
        <v>36425</v>
      </c>
      <c r="C744" s="34" t="s">
        <v>218</v>
      </c>
      <c r="D744" s="34" t="s">
        <v>163</v>
      </c>
      <c r="E744" s="34" t="s">
        <v>175</v>
      </c>
      <c r="F744" s="34" t="s">
        <v>168</v>
      </c>
      <c r="G744" s="21"/>
      <c r="H744" s="21"/>
      <c r="I744" s="21" t="s">
        <v>20</v>
      </c>
      <c r="J744" s="21" t="s">
        <v>19</v>
      </c>
      <c r="M744" s="12"/>
    </row>
    <row r="745" spans="1:13" ht="18" customHeight="1">
      <c r="A745" s="4">
        <v>744</v>
      </c>
      <c r="B745" s="37">
        <v>36425</v>
      </c>
      <c r="C745" s="34" t="s">
        <v>12</v>
      </c>
      <c r="D745" s="34" t="s">
        <v>29</v>
      </c>
      <c r="E745" s="34" t="s">
        <v>211</v>
      </c>
      <c r="F745" s="34" t="s">
        <v>179</v>
      </c>
      <c r="G745" s="21"/>
      <c r="H745" s="21"/>
      <c r="I745" s="21" t="s">
        <v>8</v>
      </c>
      <c r="J745" s="21" t="s">
        <v>31</v>
      </c>
      <c r="M745" s="12"/>
    </row>
    <row r="746" spans="1:13" ht="18" customHeight="1">
      <c r="A746" s="4">
        <v>745</v>
      </c>
      <c r="B746" s="37">
        <v>36426</v>
      </c>
      <c r="C746" s="34" t="s">
        <v>72</v>
      </c>
      <c r="D746" s="34" t="s">
        <v>180</v>
      </c>
      <c r="E746" s="34" t="s">
        <v>144</v>
      </c>
      <c r="F746" s="34" t="s">
        <v>4</v>
      </c>
      <c r="G746" s="21"/>
      <c r="H746" s="21"/>
      <c r="I746" s="21" t="s">
        <v>14</v>
      </c>
      <c r="J746" s="21" t="s">
        <v>13</v>
      </c>
      <c r="M746" s="12"/>
    </row>
    <row r="747" spans="1:13" ht="18" customHeight="1">
      <c r="A747" s="4">
        <v>746</v>
      </c>
      <c r="B747" s="37">
        <v>36426</v>
      </c>
      <c r="C747" s="34" t="s">
        <v>35</v>
      </c>
      <c r="D747" s="34" t="s">
        <v>166</v>
      </c>
      <c r="E747" s="34" t="s">
        <v>6</v>
      </c>
      <c r="F747" s="34" t="s">
        <v>16</v>
      </c>
      <c r="G747" s="21"/>
      <c r="H747" s="21"/>
      <c r="I747" s="21" t="s">
        <v>37</v>
      </c>
      <c r="J747" s="21" t="s">
        <v>38</v>
      </c>
      <c r="M747" s="12"/>
    </row>
    <row r="748" spans="1:13" ht="18" customHeight="1">
      <c r="A748" s="4">
        <v>747</v>
      </c>
      <c r="B748" s="37">
        <v>36426</v>
      </c>
      <c r="C748" s="34" t="s">
        <v>213</v>
      </c>
      <c r="D748" s="34" t="s">
        <v>148</v>
      </c>
      <c r="E748" s="34" t="s">
        <v>178</v>
      </c>
      <c r="F748" s="34" t="s">
        <v>131</v>
      </c>
      <c r="G748" s="21"/>
      <c r="H748" s="21"/>
      <c r="I748" s="21" t="s">
        <v>32</v>
      </c>
      <c r="J748" s="21" t="s">
        <v>227</v>
      </c>
      <c r="M748" s="12"/>
    </row>
    <row r="749" spans="1:13" ht="18" customHeight="1">
      <c r="A749" s="4">
        <v>748</v>
      </c>
      <c r="B749" s="37">
        <v>36426</v>
      </c>
      <c r="C749" s="34" t="s">
        <v>211</v>
      </c>
      <c r="D749" s="34" t="s">
        <v>179</v>
      </c>
      <c r="E749" s="34" t="s">
        <v>29</v>
      </c>
      <c r="F749" s="34" t="s">
        <v>186</v>
      </c>
      <c r="G749" s="21"/>
      <c r="H749" s="21"/>
      <c r="I749" s="21" t="s">
        <v>8</v>
      </c>
      <c r="J749" s="21" t="s">
        <v>31</v>
      </c>
      <c r="M749" s="12"/>
    </row>
    <row r="750" spans="1:13" ht="18" customHeight="1">
      <c r="A750" s="4">
        <v>749</v>
      </c>
      <c r="B750" s="37">
        <v>36426</v>
      </c>
      <c r="C750" s="34" t="s">
        <v>168</v>
      </c>
      <c r="D750" s="34" t="s">
        <v>46</v>
      </c>
      <c r="E750" s="34" t="s">
        <v>163</v>
      </c>
      <c r="F750" s="34" t="s">
        <v>175</v>
      </c>
      <c r="G750" s="21"/>
      <c r="H750" s="21"/>
      <c r="I750" s="21" t="s">
        <v>20</v>
      </c>
      <c r="J750" s="21" t="s">
        <v>19</v>
      </c>
      <c r="M750" s="12"/>
    </row>
    <row r="751" spans="1:13" ht="18" customHeight="1">
      <c r="A751" s="4">
        <v>750</v>
      </c>
      <c r="B751" s="37">
        <v>36426</v>
      </c>
      <c r="C751" s="34" t="s">
        <v>183</v>
      </c>
      <c r="D751" s="34" t="s">
        <v>47</v>
      </c>
      <c r="E751" s="34" t="s">
        <v>185</v>
      </c>
      <c r="F751" s="34" t="s">
        <v>214</v>
      </c>
      <c r="G751" s="21"/>
      <c r="H751" s="21"/>
      <c r="I751" s="21" t="s">
        <v>26</v>
      </c>
      <c r="J751" s="21" t="s">
        <v>228</v>
      </c>
      <c r="M751" s="12"/>
    </row>
    <row r="752" spans="1:13" ht="18" customHeight="1">
      <c r="A752" s="4">
        <v>751</v>
      </c>
      <c r="B752" s="37">
        <v>36427</v>
      </c>
      <c r="C752" s="34" t="s">
        <v>161</v>
      </c>
      <c r="D752" s="34" t="s">
        <v>185</v>
      </c>
      <c r="E752" s="34" t="s">
        <v>50</v>
      </c>
      <c r="F752" s="34" t="s">
        <v>23</v>
      </c>
      <c r="G752" s="21"/>
      <c r="H752" s="21"/>
      <c r="I752" s="21" t="s">
        <v>227</v>
      </c>
      <c r="J752" s="21" t="s">
        <v>8</v>
      </c>
      <c r="M752" s="12"/>
    </row>
    <row r="753" spans="1:13" ht="18" customHeight="1">
      <c r="A753" s="4">
        <v>752</v>
      </c>
      <c r="B753" s="37">
        <v>36427</v>
      </c>
      <c r="C753" s="34" t="s">
        <v>4</v>
      </c>
      <c r="D753" s="34" t="s">
        <v>210</v>
      </c>
      <c r="E753" s="36" t="s">
        <v>46</v>
      </c>
      <c r="F753" s="34" t="s">
        <v>144</v>
      </c>
      <c r="G753" s="21"/>
      <c r="H753" s="21"/>
      <c r="I753" s="21" t="s">
        <v>37</v>
      </c>
      <c r="J753" s="21" t="s">
        <v>14</v>
      </c>
      <c r="M753" s="12"/>
    </row>
    <row r="754" spans="1:13" ht="18" customHeight="1">
      <c r="A754" s="4">
        <v>753</v>
      </c>
      <c r="B754" s="37">
        <v>36428</v>
      </c>
      <c r="C754" s="34" t="s">
        <v>47</v>
      </c>
      <c r="D754" s="34" t="s">
        <v>142</v>
      </c>
      <c r="E754" s="34" t="s">
        <v>173</v>
      </c>
      <c r="F754" s="34" t="s">
        <v>183</v>
      </c>
      <c r="G754" s="21"/>
      <c r="H754" s="21"/>
      <c r="I754" s="21" t="s">
        <v>26</v>
      </c>
      <c r="J754" s="21" t="s">
        <v>32</v>
      </c>
      <c r="M754" s="12"/>
    </row>
    <row r="755" spans="1:13" ht="18" customHeight="1">
      <c r="A755" s="4">
        <v>754</v>
      </c>
      <c r="B755" s="37">
        <v>36428</v>
      </c>
      <c r="C755" s="34" t="s">
        <v>175</v>
      </c>
      <c r="D755" s="34" t="s">
        <v>218</v>
      </c>
      <c r="E755" s="34" t="s">
        <v>180</v>
      </c>
      <c r="F755" s="34" t="s">
        <v>163</v>
      </c>
      <c r="G755" s="21"/>
      <c r="H755" s="21"/>
      <c r="I755" s="21" t="s">
        <v>20</v>
      </c>
      <c r="J755" s="21" t="s">
        <v>38</v>
      </c>
      <c r="M755" s="12"/>
    </row>
    <row r="756" spans="1:13" ht="18" customHeight="1">
      <c r="A756" s="4">
        <v>755</v>
      </c>
      <c r="B756" s="37">
        <v>36428</v>
      </c>
      <c r="C756" s="34" t="s">
        <v>49</v>
      </c>
      <c r="D756" s="34" t="s">
        <v>35</v>
      </c>
      <c r="E756" s="34" t="s">
        <v>22</v>
      </c>
      <c r="F756" s="34" t="s">
        <v>166</v>
      </c>
      <c r="G756" s="21"/>
      <c r="H756" s="21"/>
      <c r="I756" s="21" t="s">
        <v>19</v>
      </c>
      <c r="J756" s="21" t="s">
        <v>13</v>
      </c>
      <c r="M756" s="12"/>
    </row>
    <row r="757" spans="1:13" ht="18" customHeight="1">
      <c r="A757" s="4">
        <v>756</v>
      </c>
      <c r="B757" s="37">
        <v>36428</v>
      </c>
      <c r="C757" s="34" t="s">
        <v>29</v>
      </c>
      <c r="D757" s="34" t="s">
        <v>213</v>
      </c>
      <c r="E757" s="34" t="s">
        <v>179</v>
      </c>
      <c r="F757" s="34" t="s">
        <v>131</v>
      </c>
      <c r="G757" s="21"/>
      <c r="H757" s="21"/>
      <c r="I757" s="21" t="s">
        <v>228</v>
      </c>
      <c r="J757" s="21" t="s">
        <v>31</v>
      </c>
      <c r="M757" s="12"/>
    </row>
    <row r="758" spans="1:13" ht="18" customHeight="1">
      <c r="A758" s="4">
        <v>757</v>
      </c>
      <c r="B758" s="37">
        <v>36428</v>
      </c>
      <c r="C758" s="34" t="s">
        <v>23</v>
      </c>
      <c r="D758" s="34" t="s">
        <v>182</v>
      </c>
      <c r="E758" s="34" t="s">
        <v>146</v>
      </c>
      <c r="F758" s="34" t="s">
        <v>185</v>
      </c>
      <c r="G758" s="21"/>
      <c r="H758" s="21"/>
      <c r="I758" s="21" t="s">
        <v>227</v>
      </c>
      <c r="J758" s="21" t="s">
        <v>8</v>
      </c>
      <c r="M758" s="12"/>
    </row>
    <row r="759" spans="1:13" ht="18" customHeight="1">
      <c r="A759" s="4">
        <v>758</v>
      </c>
      <c r="B759" s="37">
        <v>36428</v>
      </c>
      <c r="C759" s="34" t="s">
        <v>144</v>
      </c>
      <c r="D759" s="34" t="s">
        <v>72</v>
      </c>
      <c r="E759" s="34" t="s">
        <v>210</v>
      </c>
      <c r="F759" s="34" t="s">
        <v>46</v>
      </c>
      <c r="G759" s="21"/>
      <c r="H759" s="21"/>
      <c r="I759" s="21" t="s">
        <v>37</v>
      </c>
      <c r="J759" s="21" t="s">
        <v>14</v>
      </c>
      <c r="M759" s="12"/>
    </row>
    <row r="760" spans="1:13" ht="18" customHeight="1">
      <c r="A760" s="4">
        <v>759</v>
      </c>
      <c r="B760" s="37">
        <v>36429</v>
      </c>
      <c r="C760" s="34" t="s">
        <v>166</v>
      </c>
      <c r="D760" s="34" t="s">
        <v>7</v>
      </c>
      <c r="E760" s="34" t="s">
        <v>35</v>
      </c>
      <c r="F760" s="34" t="s">
        <v>22</v>
      </c>
      <c r="G760" s="21"/>
      <c r="H760" s="21"/>
      <c r="I760" s="21" t="s">
        <v>19</v>
      </c>
      <c r="J760" s="21" t="s">
        <v>13</v>
      </c>
      <c r="M760" s="12"/>
    </row>
    <row r="761" spans="1:13" ht="18" customHeight="1">
      <c r="A761" s="4">
        <v>760</v>
      </c>
      <c r="B761" s="37">
        <v>36429</v>
      </c>
      <c r="C761" s="34" t="s">
        <v>153</v>
      </c>
      <c r="D761" s="34" t="s">
        <v>50</v>
      </c>
      <c r="E761" s="34" t="s">
        <v>182</v>
      </c>
      <c r="F761" s="34" t="s">
        <v>161</v>
      </c>
      <c r="G761" s="21"/>
      <c r="H761" s="21"/>
      <c r="I761" s="21" t="s">
        <v>227</v>
      </c>
      <c r="J761" s="21" t="s">
        <v>8</v>
      </c>
      <c r="M761" s="12"/>
    </row>
    <row r="762" spans="1:13" ht="18" customHeight="1">
      <c r="A762" s="4">
        <v>761</v>
      </c>
      <c r="B762" s="37">
        <v>36429</v>
      </c>
      <c r="C762" s="34" t="s">
        <v>46</v>
      </c>
      <c r="D762" s="34" t="s">
        <v>4</v>
      </c>
      <c r="E762" s="34" t="s">
        <v>72</v>
      </c>
      <c r="F762" s="34" t="s">
        <v>210</v>
      </c>
      <c r="G762" s="21"/>
      <c r="H762" s="21"/>
      <c r="I762" s="21" t="s">
        <v>37</v>
      </c>
      <c r="J762" s="21" t="s">
        <v>14</v>
      </c>
      <c r="M762" s="12"/>
    </row>
    <row r="763" spans="1:13" ht="18" customHeight="1">
      <c r="A763" s="4">
        <v>762</v>
      </c>
      <c r="B763" s="37">
        <v>36429</v>
      </c>
      <c r="C763" s="34" t="s">
        <v>131</v>
      </c>
      <c r="D763" s="34" t="s">
        <v>179</v>
      </c>
      <c r="E763" s="34" t="s">
        <v>12</v>
      </c>
      <c r="F763" s="34" t="s">
        <v>213</v>
      </c>
      <c r="G763" s="21"/>
      <c r="H763" s="21"/>
      <c r="I763" s="21" t="s">
        <v>228</v>
      </c>
      <c r="J763" s="21" t="s">
        <v>31</v>
      </c>
      <c r="M763" s="12"/>
    </row>
    <row r="764" spans="1:13" ht="18" customHeight="1">
      <c r="A764" s="4">
        <v>763</v>
      </c>
      <c r="B764" s="37">
        <v>36429</v>
      </c>
      <c r="C764" s="34" t="s">
        <v>163</v>
      </c>
      <c r="D764" s="34" t="s">
        <v>6</v>
      </c>
      <c r="E764" s="34" t="s">
        <v>218</v>
      </c>
      <c r="F764" s="34" t="s">
        <v>180</v>
      </c>
      <c r="G764" s="21"/>
      <c r="H764" s="21"/>
      <c r="I764" s="21" t="s">
        <v>20</v>
      </c>
      <c r="J764" s="21" t="s">
        <v>38</v>
      </c>
      <c r="M764" s="12"/>
    </row>
    <row r="765" spans="1:13" ht="18" customHeight="1">
      <c r="A765" s="4">
        <v>764</v>
      </c>
      <c r="B765" s="37">
        <v>36429</v>
      </c>
      <c r="C765" s="34" t="s">
        <v>214</v>
      </c>
      <c r="D765" s="34" t="s">
        <v>183</v>
      </c>
      <c r="E765" s="34" t="s">
        <v>142</v>
      </c>
      <c r="F765" s="34" t="s">
        <v>173</v>
      </c>
      <c r="G765" s="21"/>
      <c r="H765" s="21"/>
      <c r="I765" s="21" t="s">
        <v>26</v>
      </c>
      <c r="J765" s="21" t="s">
        <v>32</v>
      </c>
      <c r="M765" s="12"/>
    </row>
    <row r="766" spans="1:13" ht="18" customHeight="1">
      <c r="A766" s="4">
        <v>765</v>
      </c>
      <c r="B766" s="37">
        <v>36431</v>
      </c>
      <c r="C766" s="34" t="s">
        <v>168</v>
      </c>
      <c r="D766" s="34" t="s">
        <v>175</v>
      </c>
      <c r="E766" s="34" t="s">
        <v>4</v>
      </c>
      <c r="F766" s="34" t="s">
        <v>72</v>
      </c>
      <c r="G766" s="21"/>
      <c r="H766" s="21"/>
      <c r="I766" s="21" t="s">
        <v>13</v>
      </c>
      <c r="J766" s="21" t="s">
        <v>37</v>
      </c>
      <c r="M766" s="12"/>
    </row>
    <row r="767" spans="1:13" ht="18" customHeight="1">
      <c r="A767" s="4">
        <v>766</v>
      </c>
      <c r="B767" s="37">
        <v>36431</v>
      </c>
      <c r="C767" s="34" t="s">
        <v>210</v>
      </c>
      <c r="D767" s="34" t="s">
        <v>49</v>
      </c>
      <c r="E767" s="34" t="s">
        <v>16</v>
      </c>
      <c r="F767" s="34" t="s">
        <v>35</v>
      </c>
      <c r="G767" s="21"/>
      <c r="H767" s="21"/>
      <c r="I767" s="21" t="s">
        <v>14</v>
      </c>
      <c r="J767" s="21" t="s">
        <v>20</v>
      </c>
      <c r="M767" s="12"/>
    </row>
    <row r="768" spans="1:13" ht="18" customHeight="1">
      <c r="A768" s="4">
        <v>767</v>
      </c>
      <c r="B768" s="37">
        <v>36431</v>
      </c>
      <c r="C768" s="34" t="s">
        <v>238</v>
      </c>
      <c r="D768" s="36" t="s">
        <v>178</v>
      </c>
      <c r="E768" s="34" t="s">
        <v>213</v>
      </c>
      <c r="F768" s="34" t="s">
        <v>182</v>
      </c>
      <c r="G768" s="21"/>
      <c r="H768" s="21"/>
      <c r="I768" s="21" t="s">
        <v>31</v>
      </c>
      <c r="J768" s="21" t="s">
        <v>26</v>
      </c>
      <c r="M768" s="12"/>
    </row>
    <row r="769" spans="1:13" ht="18" customHeight="1">
      <c r="A769" s="4">
        <v>768</v>
      </c>
      <c r="B769" s="37">
        <v>36431</v>
      </c>
      <c r="C769" s="34" t="s">
        <v>22</v>
      </c>
      <c r="D769" s="34" t="s">
        <v>144</v>
      </c>
      <c r="E769" s="34" t="s">
        <v>10</v>
      </c>
      <c r="F769" s="34" t="s">
        <v>180</v>
      </c>
      <c r="G769" s="21"/>
      <c r="H769" s="21"/>
      <c r="I769" s="21" t="s">
        <v>19</v>
      </c>
      <c r="J769" s="21" t="s">
        <v>38</v>
      </c>
      <c r="M769" s="12"/>
    </row>
    <row r="770" spans="1:13" ht="18" customHeight="1">
      <c r="A770" s="4">
        <v>769</v>
      </c>
      <c r="B770" s="37">
        <v>36431</v>
      </c>
      <c r="C770" s="34" t="s">
        <v>12</v>
      </c>
      <c r="D770" s="34" t="s">
        <v>29</v>
      </c>
      <c r="E770" s="34" t="s">
        <v>131</v>
      </c>
      <c r="F770" s="34" t="s">
        <v>179</v>
      </c>
      <c r="G770" s="21"/>
      <c r="H770" s="21"/>
      <c r="I770" s="21" t="s">
        <v>8</v>
      </c>
      <c r="J770" s="21" t="s">
        <v>32</v>
      </c>
      <c r="M770" s="12"/>
    </row>
    <row r="771" spans="1:13" ht="18" customHeight="1">
      <c r="A771" s="4">
        <v>770</v>
      </c>
      <c r="B771" s="37">
        <v>36432</v>
      </c>
      <c r="C771" s="34" t="s">
        <v>182</v>
      </c>
      <c r="D771" s="34" t="s">
        <v>213</v>
      </c>
      <c r="E771" s="34" t="s">
        <v>186</v>
      </c>
      <c r="F771" s="34" t="s">
        <v>178</v>
      </c>
      <c r="G771" s="21"/>
      <c r="H771" s="21"/>
      <c r="I771" s="21" t="s">
        <v>31</v>
      </c>
      <c r="J771" s="21" t="s">
        <v>26</v>
      </c>
      <c r="M771" s="12"/>
    </row>
    <row r="772" spans="1:13" ht="18" customHeight="1">
      <c r="A772" s="4">
        <v>771</v>
      </c>
      <c r="B772" s="37">
        <v>36432</v>
      </c>
      <c r="C772" s="34" t="s">
        <v>179</v>
      </c>
      <c r="D772" s="34" t="s">
        <v>131</v>
      </c>
      <c r="E772" s="34" t="s">
        <v>148</v>
      </c>
      <c r="F772" s="34" t="s">
        <v>29</v>
      </c>
      <c r="G772" s="21"/>
      <c r="H772" s="21"/>
      <c r="I772" s="21" t="s">
        <v>8</v>
      </c>
      <c r="J772" s="21" t="s">
        <v>32</v>
      </c>
      <c r="M772" s="12"/>
    </row>
    <row r="773" spans="1:13" ht="18" customHeight="1">
      <c r="A773" s="4">
        <v>772</v>
      </c>
      <c r="B773" s="37">
        <v>36432</v>
      </c>
      <c r="C773" s="34" t="s">
        <v>72</v>
      </c>
      <c r="D773" s="34" t="s">
        <v>163</v>
      </c>
      <c r="E773" s="34" t="s">
        <v>175</v>
      </c>
      <c r="F773" s="34" t="s">
        <v>4</v>
      </c>
      <c r="G773" s="21"/>
      <c r="H773" s="21"/>
      <c r="I773" s="21" t="s">
        <v>13</v>
      </c>
      <c r="J773" s="21" t="s">
        <v>37</v>
      </c>
      <c r="M773" s="12"/>
    </row>
    <row r="774" spans="1:13" ht="18" customHeight="1">
      <c r="A774" s="4">
        <v>773</v>
      </c>
      <c r="B774" s="37">
        <v>36432</v>
      </c>
      <c r="C774" s="34" t="s">
        <v>35</v>
      </c>
      <c r="D774" s="34" t="s">
        <v>166</v>
      </c>
      <c r="E774" s="34" t="s">
        <v>49</v>
      </c>
      <c r="F774" s="34" t="s">
        <v>16</v>
      </c>
      <c r="G774" s="21"/>
      <c r="H774" s="21"/>
      <c r="I774" s="21" t="s">
        <v>14</v>
      </c>
      <c r="J774" s="21" t="s">
        <v>20</v>
      </c>
      <c r="M774" s="12"/>
    </row>
    <row r="775" spans="1:13" ht="18" customHeight="1">
      <c r="A775" s="4">
        <v>774</v>
      </c>
      <c r="B775" s="37">
        <v>36432</v>
      </c>
      <c r="C775" s="34" t="s">
        <v>180</v>
      </c>
      <c r="D775" s="34" t="s">
        <v>46</v>
      </c>
      <c r="E775" s="34" t="s">
        <v>144</v>
      </c>
      <c r="F775" s="34" t="s">
        <v>10</v>
      </c>
      <c r="G775" s="21"/>
      <c r="H775" s="21"/>
      <c r="I775" s="21" t="s">
        <v>19</v>
      </c>
      <c r="J775" s="21" t="s">
        <v>38</v>
      </c>
      <c r="M775" s="12"/>
    </row>
    <row r="776" spans="1:13" ht="18" customHeight="1">
      <c r="A776" s="4">
        <v>775</v>
      </c>
      <c r="B776" s="37">
        <v>36432</v>
      </c>
      <c r="C776" s="34" t="s">
        <v>146</v>
      </c>
      <c r="D776" s="34" t="s">
        <v>173</v>
      </c>
      <c r="E776" s="34" t="s">
        <v>185</v>
      </c>
      <c r="F776" s="34" t="s">
        <v>153</v>
      </c>
      <c r="G776" s="21"/>
      <c r="H776" s="21"/>
      <c r="I776" s="21" t="s">
        <v>228</v>
      </c>
      <c r="J776" s="21" t="s">
        <v>227</v>
      </c>
      <c r="M776" s="12"/>
    </row>
    <row r="777" spans="1:13" ht="18" customHeight="1">
      <c r="A777" s="4">
        <v>776</v>
      </c>
      <c r="B777" s="37">
        <v>36433</v>
      </c>
      <c r="C777" s="34" t="s">
        <v>148</v>
      </c>
      <c r="D777" s="34" t="s">
        <v>12</v>
      </c>
      <c r="E777" s="34" t="s">
        <v>29</v>
      </c>
      <c r="F777" s="34" t="s">
        <v>131</v>
      </c>
      <c r="G777" s="21"/>
      <c r="H777" s="21"/>
      <c r="I777" s="21" t="s">
        <v>8</v>
      </c>
      <c r="J777" s="21" t="s">
        <v>32</v>
      </c>
      <c r="M777" s="12"/>
    </row>
    <row r="778" spans="1:13" ht="18" customHeight="1">
      <c r="A778" s="4">
        <v>777</v>
      </c>
      <c r="B778" s="37">
        <v>36433</v>
      </c>
      <c r="C778" s="34" t="s">
        <v>4</v>
      </c>
      <c r="D778" s="34" t="s">
        <v>168</v>
      </c>
      <c r="E778" s="34" t="s">
        <v>163</v>
      </c>
      <c r="F778" s="34" t="s">
        <v>175</v>
      </c>
      <c r="G778" s="21"/>
      <c r="H778" s="21"/>
      <c r="I778" s="21" t="s">
        <v>13</v>
      </c>
      <c r="J778" s="21" t="s">
        <v>37</v>
      </c>
      <c r="M778" s="12"/>
    </row>
    <row r="779" spans="1:13" ht="18" customHeight="1">
      <c r="A779" s="4">
        <v>778</v>
      </c>
      <c r="B779" s="37">
        <v>36433</v>
      </c>
      <c r="C779" s="34" t="s">
        <v>178</v>
      </c>
      <c r="D779" s="34" t="s">
        <v>186</v>
      </c>
      <c r="E779" s="34" t="s">
        <v>238</v>
      </c>
      <c r="F779" s="34" t="s">
        <v>213</v>
      </c>
      <c r="G779" s="21"/>
      <c r="H779" s="21"/>
      <c r="I779" s="21" t="s">
        <v>31</v>
      </c>
      <c r="J779" s="21" t="s">
        <v>26</v>
      </c>
      <c r="M779" s="12"/>
    </row>
    <row r="780" spans="1:13" ht="18" customHeight="1">
      <c r="A780" s="4">
        <v>779</v>
      </c>
      <c r="B780" s="37">
        <v>36433</v>
      </c>
      <c r="C780" s="34" t="s">
        <v>10</v>
      </c>
      <c r="D780" s="34" t="s">
        <v>22</v>
      </c>
      <c r="E780" s="34" t="s">
        <v>46</v>
      </c>
      <c r="F780" s="34" t="s">
        <v>144</v>
      </c>
      <c r="G780" s="21"/>
      <c r="H780" s="21"/>
      <c r="I780" s="21" t="s">
        <v>19</v>
      </c>
      <c r="J780" s="21" t="s">
        <v>38</v>
      </c>
      <c r="M780" s="12"/>
    </row>
    <row r="781" spans="1:13" ht="18" customHeight="1">
      <c r="A781" s="4">
        <v>780</v>
      </c>
      <c r="B781" s="37">
        <v>36433</v>
      </c>
      <c r="C781" s="34" t="s">
        <v>142</v>
      </c>
      <c r="D781" s="34" t="s">
        <v>153</v>
      </c>
      <c r="E781" s="34" t="s">
        <v>173</v>
      </c>
      <c r="F781" s="34" t="s">
        <v>185</v>
      </c>
      <c r="G781" s="21"/>
      <c r="H781" s="21"/>
      <c r="I781" s="21" t="s">
        <v>228</v>
      </c>
      <c r="J781" s="21" t="s">
        <v>227</v>
      </c>
      <c r="M781" s="12"/>
    </row>
    <row r="782" spans="1:13" ht="18" customHeight="1">
      <c r="A782" s="4">
        <v>781</v>
      </c>
      <c r="B782" s="37">
        <v>36433</v>
      </c>
      <c r="C782" s="34" t="s">
        <v>16</v>
      </c>
      <c r="D782" s="34" t="s">
        <v>210</v>
      </c>
      <c r="E782" s="34" t="s">
        <v>166</v>
      </c>
      <c r="F782" s="34" t="s">
        <v>49</v>
      </c>
      <c r="G782" s="21"/>
      <c r="H782" s="21"/>
      <c r="I782" s="21" t="s">
        <v>14</v>
      </c>
      <c r="J782" s="21" t="s">
        <v>20</v>
      </c>
      <c r="M782" s="12"/>
    </row>
    <row r="783" spans="1:13" ht="18" customHeight="1">
      <c r="A783" s="4">
        <v>782</v>
      </c>
      <c r="B783" s="37">
        <v>36434</v>
      </c>
      <c r="C783" s="34" t="s">
        <v>29</v>
      </c>
      <c r="D783" s="34" t="s">
        <v>179</v>
      </c>
      <c r="E783" s="34" t="s">
        <v>213</v>
      </c>
      <c r="F783" s="34" t="s">
        <v>5</v>
      </c>
      <c r="G783" s="21"/>
      <c r="H783" s="21"/>
      <c r="I783" s="21" t="s">
        <v>8</v>
      </c>
      <c r="J783" s="21" t="s">
        <v>31</v>
      </c>
      <c r="M783" s="12"/>
    </row>
    <row r="784" spans="1:13" ht="18" customHeight="1">
      <c r="A784" s="4">
        <v>783</v>
      </c>
      <c r="B784" s="37">
        <v>36434</v>
      </c>
      <c r="C784" s="34" t="s">
        <v>144</v>
      </c>
      <c r="D784" s="34" t="s">
        <v>180</v>
      </c>
      <c r="E784" s="34" t="s">
        <v>22</v>
      </c>
      <c r="F784" s="34" t="s">
        <v>46</v>
      </c>
      <c r="G784" s="21"/>
      <c r="H784" s="21"/>
      <c r="I784" s="21" t="s">
        <v>19</v>
      </c>
      <c r="J784" s="21" t="s">
        <v>38</v>
      </c>
      <c r="M784" s="12"/>
    </row>
    <row r="785" spans="1:13" ht="18" customHeight="1">
      <c r="A785" s="4">
        <v>784</v>
      </c>
      <c r="B785" s="37">
        <v>36435</v>
      </c>
      <c r="C785" s="34" t="s">
        <v>166</v>
      </c>
      <c r="D785" s="34" t="s">
        <v>4</v>
      </c>
      <c r="E785" s="34" t="s">
        <v>35</v>
      </c>
      <c r="F785" s="34" t="s">
        <v>210</v>
      </c>
      <c r="G785" s="21"/>
      <c r="H785" s="21"/>
      <c r="I785" s="21" t="s">
        <v>13</v>
      </c>
      <c r="J785" s="21" t="s">
        <v>20</v>
      </c>
      <c r="M785" s="12"/>
    </row>
    <row r="786" spans="1:13" ht="18" customHeight="1">
      <c r="A786" s="4">
        <v>785</v>
      </c>
      <c r="B786" s="37">
        <v>36435</v>
      </c>
      <c r="C786" s="34" t="s">
        <v>131</v>
      </c>
      <c r="D786" s="34" t="s">
        <v>148</v>
      </c>
      <c r="E786" s="34" t="s">
        <v>179</v>
      </c>
      <c r="F786" s="34" t="s">
        <v>12</v>
      </c>
      <c r="G786" s="21"/>
      <c r="H786" s="21"/>
      <c r="I786" s="21" t="s">
        <v>8</v>
      </c>
      <c r="J786" s="21" t="s">
        <v>31</v>
      </c>
      <c r="M786" s="12"/>
    </row>
    <row r="787" spans="1:13" ht="18" customHeight="1">
      <c r="A787" s="4">
        <v>786</v>
      </c>
      <c r="B787" s="37">
        <v>36435</v>
      </c>
      <c r="C787" s="34" t="s">
        <v>50</v>
      </c>
      <c r="D787" s="34" t="s">
        <v>183</v>
      </c>
      <c r="E787" s="34" t="s">
        <v>173</v>
      </c>
      <c r="F787" s="34" t="s">
        <v>185</v>
      </c>
      <c r="G787" s="21"/>
      <c r="H787" s="21"/>
      <c r="I787" s="21" t="s">
        <v>26</v>
      </c>
      <c r="J787" s="21" t="s">
        <v>227</v>
      </c>
      <c r="M787" s="12"/>
    </row>
    <row r="788" spans="1:13" ht="18" customHeight="1">
      <c r="A788" s="4">
        <v>787</v>
      </c>
      <c r="B788" s="37">
        <v>36436</v>
      </c>
      <c r="C788" s="34" t="s">
        <v>47</v>
      </c>
      <c r="D788" s="34" t="s">
        <v>182</v>
      </c>
      <c r="E788" s="34" t="s">
        <v>161</v>
      </c>
      <c r="F788" s="34" t="s">
        <v>142</v>
      </c>
      <c r="G788" s="21"/>
      <c r="H788" s="21"/>
      <c r="I788" s="21" t="s">
        <v>26</v>
      </c>
      <c r="J788" s="21" t="s">
        <v>227</v>
      </c>
      <c r="M788" s="12"/>
    </row>
    <row r="789" spans="1:13" ht="18" customHeight="1">
      <c r="A789" s="4">
        <v>788</v>
      </c>
      <c r="B789" s="37">
        <v>36436</v>
      </c>
      <c r="C789" s="34" t="s">
        <v>46</v>
      </c>
      <c r="D789" s="34" t="s">
        <v>144</v>
      </c>
      <c r="E789" s="34" t="s">
        <v>180</v>
      </c>
      <c r="F789" s="34" t="s">
        <v>72</v>
      </c>
      <c r="G789" s="21"/>
      <c r="H789" s="21"/>
      <c r="I789" s="21" t="s">
        <v>19</v>
      </c>
      <c r="J789" s="21" t="s">
        <v>14</v>
      </c>
      <c r="M789" s="12"/>
    </row>
    <row r="790" spans="1:13" ht="18" customHeight="1">
      <c r="A790" s="4">
        <v>789</v>
      </c>
      <c r="B790" s="37">
        <v>36436</v>
      </c>
      <c r="C790" s="34" t="s">
        <v>210</v>
      </c>
      <c r="D790" s="34" t="s">
        <v>168</v>
      </c>
      <c r="E790" s="34" t="s">
        <v>4</v>
      </c>
      <c r="F790" s="34" t="s">
        <v>22</v>
      </c>
      <c r="G790" s="21"/>
      <c r="H790" s="21"/>
      <c r="I790" s="21" t="s">
        <v>13</v>
      </c>
      <c r="J790" s="21" t="s">
        <v>20</v>
      </c>
      <c r="M790" s="12"/>
    </row>
    <row r="791" spans="1:13" ht="18" customHeight="1">
      <c r="A791" s="4">
        <v>790</v>
      </c>
      <c r="B791" s="37">
        <v>36436</v>
      </c>
      <c r="C791" s="34" t="s">
        <v>12</v>
      </c>
      <c r="D791" s="34" t="s">
        <v>29</v>
      </c>
      <c r="E791" s="34" t="s">
        <v>5</v>
      </c>
      <c r="F791" s="34" t="s">
        <v>179</v>
      </c>
      <c r="G791" s="21"/>
      <c r="H791" s="21"/>
      <c r="I791" s="21" t="s">
        <v>8</v>
      </c>
      <c r="J791" s="21" t="s">
        <v>228</v>
      </c>
      <c r="M791" s="12"/>
    </row>
    <row r="792" spans="1:13" ht="18" customHeight="1">
      <c r="A792" s="4">
        <v>791</v>
      </c>
      <c r="B792" s="37">
        <v>36437</v>
      </c>
      <c r="C792" s="34" t="s">
        <v>218</v>
      </c>
      <c r="D792" s="34" t="s">
        <v>7</v>
      </c>
      <c r="E792" s="34" t="s">
        <v>16</v>
      </c>
      <c r="F792" s="34" t="s">
        <v>244</v>
      </c>
      <c r="G792" s="21"/>
      <c r="H792" s="21"/>
      <c r="I792" s="21" t="s">
        <v>19</v>
      </c>
      <c r="J792" s="21" t="s">
        <v>14</v>
      </c>
      <c r="M792" s="12"/>
    </row>
    <row r="793" spans="1:13" ht="18" customHeight="1">
      <c r="A793" s="4">
        <v>792</v>
      </c>
      <c r="B793" s="37">
        <v>36438</v>
      </c>
      <c r="C793" s="34" t="s">
        <v>4</v>
      </c>
      <c r="D793" s="34" t="s">
        <v>175</v>
      </c>
      <c r="E793" s="34" t="s">
        <v>144</v>
      </c>
      <c r="F793" s="34" t="s">
        <v>35</v>
      </c>
      <c r="G793" s="21"/>
      <c r="H793" s="21"/>
      <c r="I793" s="21" t="s">
        <v>14</v>
      </c>
      <c r="J793" s="21" t="s">
        <v>37</v>
      </c>
      <c r="M793" s="12"/>
    </row>
    <row r="794" spans="1:13" ht="18" customHeight="1">
      <c r="A794" s="4">
        <v>793</v>
      </c>
      <c r="B794" s="37">
        <v>36438</v>
      </c>
      <c r="C794" s="34" t="s">
        <v>185</v>
      </c>
      <c r="D794" s="34" t="s">
        <v>173</v>
      </c>
      <c r="E794" s="36" t="s">
        <v>146</v>
      </c>
      <c r="F794" s="34" t="s">
        <v>183</v>
      </c>
      <c r="G794" s="21"/>
      <c r="H794" s="21"/>
      <c r="I794" s="21" t="s">
        <v>26</v>
      </c>
      <c r="J794" s="21" t="s">
        <v>228</v>
      </c>
      <c r="M794" s="12"/>
    </row>
    <row r="795" spans="1:13" ht="18" customHeight="1">
      <c r="A795" s="4">
        <v>794</v>
      </c>
      <c r="B795" s="37">
        <v>36438</v>
      </c>
      <c r="C795" s="34" t="s">
        <v>163</v>
      </c>
      <c r="D795" s="34" t="s">
        <v>166</v>
      </c>
      <c r="E795" s="34" t="s">
        <v>72</v>
      </c>
      <c r="F795" s="34" t="s">
        <v>180</v>
      </c>
      <c r="G795" s="21"/>
      <c r="H795" s="21"/>
      <c r="I795" s="21" t="s">
        <v>38</v>
      </c>
      <c r="J795" s="21" t="s">
        <v>20</v>
      </c>
      <c r="M795" s="12"/>
    </row>
    <row r="796" spans="1:13" ht="18" customHeight="1">
      <c r="A796" s="4">
        <v>795</v>
      </c>
      <c r="B796" s="37">
        <v>36438</v>
      </c>
      <c r="C796" s="34" t="s">
        <v>16</v>
      </c>
      <c r="D796" s="34" t="s">
        <v>210</v>
      </c>
      <c r="E796" s="34" t="s">
        <v>244</v>
      </c>
      <c r="F796" s="34" t="s">
        <v>7</v>
      </c>
      <c r="G796" s="21"/>
      <c r="H796" s="21"/>
      <c r="I796" s="21" t="s">
        <v>19</v>
      </c>
      <c r="J796" s="21" t="s">
        <v>13</v>
      </c>
      <c r="M796" s="12"/>
    </row>
    <row r="797" spans="1:13" ht="18" customHeight="1">
      <c r="A797" s="4">
        <v>796</v>
      </c>
      <c r="B797" s="37">
        <v>36439</v>
      </c>
      <c r="C797" s="34" t="s">
        <v>182</v>
      </c>
      <c r="D797" s="34" t="s">
        <v>50</v>
      </c>
      <c r="E797" s="34" t="s">
        <v>142</v>
      </c>
      <c r="F797" s="34" t="s">
        <v>214</v>
      </c>
      <c r="G797" s="21"/>
      <c r="H797" s="21"/>
      <c r="I797" s="21" t="s">
        <v>26</v>
      </c>
      <c r="J797" s="21" t="s">
        <v>228</v>
      </c>
      <c r="M797" s="12"/>
    </row>
    <row r="798" spans="1:13" ht="18" customHeight="1">
      <c r="A798" s="4">
        <v>797</v>
      </c>
      <c r="B798" s="37">
        <v>36439</v>
      </c>
      <c r="C798" s="34" t="s">
        <v>7</v>
      </c>
      <c r="D798" s="34" t="s">
        <v>244</v>
      </c>
      <c r="E798" s="34" t="s">
        <v>218</v>
      </c>
      <c r="F798" s="34" t="s">
        <v>210</v>
      </c>
      <c r="G798" s="21"/>
      <c r="H798" s="21"/>
      <c r="I798" s="21" t="s">
        <v>19</v>
      </c>
      <c r="J798" s="21" t="s">
        <v>13</v>
      </c>
      <c r="M798" s="12"/>
    </row>
    <row r="799" spans="1:13" ht="18" customHeight="1">
      <c r="A799" s="4">
        <v>798</v>
      </c>
      <c r="B799" s="37">
        <v>36439</v>
      </c>
      <c r="C799" s="34" t="s">
        <v>72</v>
      </c>
      <c r="D799" s="36" t="s">
        <v>46</v>
      </c>
      <c r="E799" s="34" t="s">
        <v>180</v>
      </c>
      <c r="F799" s="34" t="s">
        <v>166</v>
      </c>
      <c r="G799" s="21"/>
      <c r="H799" s="21"/>
      <c r="I799" s="21" t="s">
        <v>38</v>
      </c>
      <c r="J799" s="21" t="s">
        <v>20</v>
      </c>
      <c r="M799" s="12"/>
    </row>
    <row r="800" spans="1:13" ht="18" customHeight="1">
      <c r="A800" s="4">
        <v>799</v>
      </c>
      <c r="B800" s="37">
        <v>36440</v>
      </c>
      <c r="C800" s="34" t="s">
        <v>49</v>
      </c>
      <c r="D800" s="34" t="s">
        <v>35</v>
      </c>
      <c r="E800" s="34" t="s">
        <v>6</v>
      </c>
      <c r="F800" s="34" t="s">
        <v>144</v>
      </c>
      <c r="G800" s="21"/>
      <c r="H800" s="21"/>
      <c r="I800" s="21" t="s">
        <v>14</v>
      </c>
      <c r="J800" s="21" t="s">
        <v>19</v>
      </c>
      <c r="M800" s="12"/>
    </row>
    <row r="801" spans="1:13" ht="18" customHeight="1">
      <c r="A801" s="4">
        <v>800</v>
      </c>
      <c r="B801" s="37">
        <v>36440</v>
      </c>
      <c r="C801" s="34" t="s">
        <v>10</v>
      </c>
      <c r="D801" s="34" t="s">
        <v>22</v>
      </c>
      <c r="E801" s="34" t="s">
        <v>175</v>
      </c>
      <c r="F801" s="34" t="s">
        <v>168</v>
      </c>
      <c r="G801" s="21"/>
      <c r="H801" s="21"/>
      <c r="I801" s="21" t="s">
        <v>13</v>
      </c>
      <c r="J801" s="21" t="s">
        <v>38</v>
      </c>
      <c r="M801" s="12"/>
    </row>
    <row r="802" spans="1:13" ht="18" customHeight="1">
      <c r="A802" s="4">
        <v>801</v>
      </c>
      <c r="B802" s="37">
        <v>36440</v>
      </c>
      <c r="C802" s="34" t="s">
        <v>23</v>
      </c>
      <c r="D802" s="34" t="s">
        <v>214</v>
      </c>
      <c r="E802" s="34" t="s">
        <v>47</v>
      </c>
      <c r="F802" s="34" t="s">
        <v>153</v>
      </c>
      <c r="G802" s="21"/>
      <c r="H802" s="21"/>
      <c r="I802" s="21" t="s">
        <v>227</v>
      </c>
      <c r="J802" s="21" t="s">
        <v>8</v>
      </c>
      <c r="M802" s="12"/>
    </row>
    <row r="803" spans="1:13" ht="18" customHeight="1">
      <c r="A803" s="4">
        <v>802</v>
      </c>
      <c r="B803" s="37">
        <v>36442</v>
      </c>
      <c r="C803" s="34" t="s">
        <v>166</v>
      </c>
      <c r="D803" s="34" t="s">
        <v>163</v>
      </c>
      <c r="E803" s="34" t="s">
        <v>210</v>
      </c>
      <c r="F803" s="34" t="s">
        <v>175</v>
      </c>
      <c r="G803" s="21"/>
      <c r="H803" s="21"/>
      <c r="I803" s="21" t="s">
        <v>13</v>
      </c>
      <c r="J803" s="21" t="s">
        <v>37</v>
      </c>
      <c r="M803" s="12"/>
    </row>
    <row r="804" spans="1:13" ht="18" customHeight="1">
      <c r="A804" s="4">
        <v>803</v>
      </c>
      <c r="B804" s="37">
        <v>36442</v>
      </c>
      <c r="C804" s="34" t="s">
        <v>153</v>
      </c>
      <c r="D804" s="34" t="s">
        <v>146</v>
      </c>
      <c r="E804" s="34" t="s">
        <v>185</v>
      </c>
      <c r="F804" s="34" t="s">
        <v>183</v>
      </c>
      <c r="G804" s="21"/>
      <c r="H804" s="21"/>
      <c r="I804" s="21" t="s">
        <v>26</v>
      </c>
      <c r="J804" s="21" t="s">
        <v>8</v>
      </c>
      <c r="M804" s="12"/>
    </row>
    <row r="805" spans="1:13" ht="18" customHeight="1">
      <c r="A805" s="4">
        <v>804</v>
      </c>
      <c r="B805" s="37">
        <v>36443</v>
      </c>
      <c r="C805" s="34" t="s">
        <v>173</v>
      </c>
      <c r="D805" s="34" t="s">
        <v>182</v>
      </c>
      <c r="E805" s="34" t="s">
        <v>214</v>
      </c>
      <c r="F805" s="34" t="s">
        <v>47</v>
      </c>
      <c r="G805" s="21"/>
      <c r="H805" s="21"/>
      <c r="I805" s="21" t="s">
        <v>26</v>
      </c>
      <c r="J805" s="21" t="s">
        <v>8</v>
      </c>
      <c r="M805" s="12"/>
    </row>
    <row r="806" spans="1:13" ht="18" customHeight="1">
      <c r="A806" s="4">
        <v>805</v>
      </c>
      <c r="B806" s="37">
        <v>36443</v>
      </c>
      <c r="C806" s="34" t="s">
        <v>175</v>
      </c>
      <c r="D806" s="34" t="s">
        <v>72</v>
      </c>
      <c r="E806" s="34" t="s">
        <v>168</v>
      </c>
      <c r="F806" s="34" t="s">
        <v>35</v>
      </c>
      <c r="G806" s="21"/>
      <c r="H806" s="21"/>
      <c r="I806" s="21" t="s">
        <v>14</v>
      </c>
      <c r="J806" s="21" t="s">
        <v>20</v>
      </c>
      <c r="M806" s="12"/>
    </row>
    <row r="807" spans="1:13" ht="18" customHeight="1">
      <c r="A807" s="4">
        <v>806</v>
      </c>
      <c r="B807" s="37">
        <v>36443</v>
      </c>
      <c r="C807" s="34" t="s">
        <v>144</v>
      </c>
      <c r="D807" s="34" t="s">
        <v>4</v>
      </c>
      <c r="E807" s="34" t="s">
        <v>163</v>
      </c>
      <c r="F807" s="34" t="s">
        <v>210</v>
      </c>
      <c r="G807" s="21"/>
      <c r="H807" s="21"/>
      <c r="I807" s="21" t="s">
        <v>13</v>
      </c>
      <c r="J807" s="21" t="s">
        <v>37</v>
      </c>
      <c r="M807" s="12"/>
    </row>
    <row r="808" spans="1:13" ht="18" customHeight="1">
      <c r="A808" s="4">
        <v>807</v>
      </c>
      <c r="B808" s="37">
        <v>36444</v>
      </c>
      <c r="C808" s="34" t="s">
        <v>35</v>
      </c>
      <c r="D808" s="34" t="s">
        <v>166</v>
      </c>
      <c r="E808" s="34" t="s">
        <v>72</v>
      </c>
      <c r="F808" s="34" t="s">
        <v>10</v>
      </c>
      <c r="G808" s="21"/>
      <c r="H808" s="21"/>
      <c r="I808" s="21" t="s">
        <v>13</v>
      </c>
      <c r="J808" s="21" t="s">
        <v>14</v>
      </c>
      <c r="M808" s="12"/>
    </row>
    <row r="809" spans="1:13" ht="18" customHeight="1">
      <c r="A809" s="4">
        <v>808</v>
      </c>
      <c r="B809" s="37">
        <v>36444</v>
      </c>
      <c r="C809" s="34" t="s">
        <v>218</v>
      </c>
      <c r="D809" s="34" t="s">
        <v>46</v>
      </c>
      <c r="E809" s="34" t="s">
        <v>49</v>
      </c>
      <c r="F809" s="34" t="s">
        <v>180</v>
      </c>
      <c r="G809" s="21"/>
      <c r="H809" s="21"/>
      <c r="I809" s="21" t="s">
        <v>19</v>
      </c>
      <c r="J809" s="21" t="s">
        <v>37</v>
      </c>
      <c r="M809" s="12"/>
    </row>
    <row r="810" spans="1:13" ht="18" customHeight="1">
      <c r="A810" s="4">
        <v>809</v>
      </c>
      <c r="B810" s="37">
        <v>36444</v>
      </c>
      <c r="C810" s="34" t="s">
        <v>142</v>
      </c>
      <c r="D810" s="34" t="s">
        <v>185</v>
      </c>
      <c r="E810" s="34" t="s">
        <v>183</v>
      </c>
      <c r="F810" s="34" t="s">
        <v>161</v>
      </c>
      <c r="G810" s="21"/>
      <c r="H810" s="21"/>
      <c r="I810" s="21" t="s">
        <v>26</v>
      </c>
      <c r="J810" s="21" t="s">
        <v>8</v>
      </c>
      <c r="M810" s="12"/>
    </row>
    <row r="811" spans="1:13" ht="18" customHeight="1">
      <c r="A811" s="4">
        <v>810</v>
      </c>
      <c r="B811" s="37">
        <v>36445</v>
      </c>
      <c r="C811" s="34" t="s">
        <v>214</v>
      </c>
      <c r="D811" s="34" t="s">
        <v>47</v>
      </c>
      <c r="E811" s="34" t="s">
        <v>146</v>
      </c>
      <c r="F811" s="34" t="s">
        <v>182</v>
      </c>
      <c r="G811" s="21"/>
      <c r="H811" s="21"/>
      <c r="I811" s="21" t="s">
        <v>8</v>
      </c>
      <c r="J811" s="21" t="s">
        <v>26</v>
      </c>
      <c r="M811" s="12"/>
    </row>
    <row r="812" spans="1:13" ht="18" customHeight="1">
      <c r="A812" s="4">
        <v>811</v>
      </c>
      <c r="B812" s="37">
        <v>36446</v>
      </c>
      <c r="C812" s="34" t="s">
        <v>168</v>
      </c>
      <c r="D812" s="34" t="s">
        <v>6</v>
      </c>
      <c r="E812" s="34" t="s">
        <v>22</v>
      </c>
      <c r="F812" s="34" t="s">
        <v>166</v>
      </c>
      <c r="G812" s="21"/>
      <c r="H812" s="21"/>
      <c r="I812" s="21" t="s">
        <v>14</v>
      </c>
      <c r="J812" s="21" t="s">
        <v>13</v>
      </c>
      <c r="M812" s="12"/>
    </row>
    <row r="813" spans="1:13" ht="18" customHeight="1">
      <c r="A813" s="4">
        <v>812</v>
      </c>
      <c r="B813" s="37">
        <v>36447</v>
      </c>
      <c r="C813" s="34" t="s">
        <v>22</v>
      </c>
      <c r="D813" s="34" t="s">
        <v>144</v>
      </c>
      <c r="E813" s="34" t="s">
        <v>35</v>
      </c>
      <c r="F813" s="34" t="s">
        <v>4</v>
      </c>
      <c r="G813" s="21"/>
      <c r="H813" s="21"/>
      <c r="I813" s="21" t="s">
        <v>14</v>
      </c>
      <c r="J813" s="21" t="s">
        <v>13</v>
      </c>
      <c r="M813" s="12"/>
    </row>
    <row r="814" spans="1:13" ht="18" customHeight="1">
      <c r="A814" s="4">
        <v>813</v>
      </c>
      <c r="B814" s="37">
        <v>36448</v>
      </c>
      <c r="C814" s="34" t="s">
        <v>49</v>
      </c>
      <c r="D814" s="34" t="s">
        <v>166</v>
      </c>
      <c r="E814" s="34" t="s">
        <v>168</v>
      </c>
      <c r="F814" s="34" t="s">
        <v>175</v>
      </c>
      <c r="G814" s="21"/>
      <c r="H814" s="21"/>
      <c r="I814" s="21" t="s">
        <v>13</v>
      </c>
      <c r="J814" s="21" t="s">
        <v>14</v>
      </c>
      <c r="M814" s="12"/>
    </row>
    <row r="815" spans="1:13" ht="18" customHeight="1">
      <c r="A815" s="4">
        <v>814</v>
      </c>
      <c r="B815" s="37">
        <v>36456</v>
      </c>
      <c r="C815" s="34" t="s">
        <v>142</v>
      </c>
      <c r="D815" s="34" t="s">
        <v>163</v>
      </c>
      <c r="E815" s="34" t="s">
        <v>131</v>
      </c>
      <c r="F815" s="34" t="s">
        <v>210</v>
      </c>
      <c r="G815" s="21" t="s">
        <v>214</v>
      </c>
      <c r="H815" s="21" t="s">
        <v>166</v>
      </c>
      <c r="I815" s="21" t="s">
        <v>228</v>
      </c>
      <c r="J815" s="21" t="s">
        <v>20</v>
      </c>
      <c r="M815" s="12"/>
    </row>
    <row r="816" spans="1:13" ht="18" customHeight="1">
      <c r="A816" s="4">
        <v>815</v>
      </c>
      <c r="B816" s="37">
        <v>36457</v>
      </c>
      <c r="C816" s="34" t="s">
        <v>166</v>
      </c>
      <c r="D816" s="34" t="s">
        <v>214</v>
      </c>
      <c r="E816" s="34" t="s">
        <v>163</v>
      </c>
      <c r="F816" s="34" t="s">
        <v>131</v>
      </c>
      <c r="G816" s="21" t="s">
        <v>72</v>
      </c>
      <c r="H816" s="21" t="s">
        <v>173</v>
      </c>
      <c r="I816" s="21" t="s">
        <v>228</v>
      </c>
      <c r="J816" s="21" t="s">
        <v>20</v>
      </c>
      <c r="M816" s="12"/>
    </row>
    <row r="817" spans="1:13" ht="18" customHeight="1">
      <c r="A817" s="4">
        <v>816</v>
      </c>
      <c r="B817" s="37">
        <v>36459</v>
      </c>
      <c r="C817" s="34" t="s">
        <v>173</v>
      </c>
      <c r="D817" s="34" t="s">
        <v>72</v>
      </c>
      <c r="E817" s="34" t="s">
        <v>214</v>
      </c>
      <c r="F817" s="34" t="s">
        <v>163</v>
      </c>
      <c r="G817" s="21" t="s">
        <v>142</v>
      </c>
      <c r="H817" s="21" t="s">
        <v>210</v>
      </c>
      <c r="I817" s="21" t="s">
        <v>20</v>
      </c>
      <c r="J817" s="21" t="s">
        <v>228</v>
      </c>
      <c r="M817" s="12"/>
    </row>
    <row r="818" spans="1:13" ht="18" customHeight="1">
      <c r="A818" s="4">
        <v>817</v>
      </c>
      <c r="B818" s="37">
        <v>36460</v>
      </c>
      <c r="C818" s="34" t="s">
        <v>210</v>
      </c>
      <c r="D818" s="34" t="s">
        <v>142</v>
      </c>
      <c r="E818" s="34" t="s">
        <v>72</v>
      </c>
      <c r="F818" s="34" t="s">
        <v>214</v>
      </c>
      <c r="G818" s="21" t="s">
        <v>166</v>
      </c>
      <c r="H818" s="21" t="s">
        <v>131</v>
      </c>
      <c r="I818" s="21" t="s">
        <v>20</v>
      </c>
      <c r="J818" s="21" t="s">
        <v>228</v>
      </c>
      <c r="M818" s="12"/>
    </row>
    <row r="819" spans="1:13" ht="18" customHeight="1">
      <c r="A819" s="4">
        <v>818</v>
      </c>
      <c r="B819" s="37">
        <v>36461</v>
      </c>
      <c r="C819" s="34" t="s">
        <v>131</v>
      </c>
      <c r="D819" s="34" t="s">
        <v>166</v>
      </c>
      <c r="E819" s="34" t="s">
        <v>142</v>
      </c>
      <c r="F819" s="34" t="s">
        <v>72</v>
      </c>
      <c r="G819" s="21" t="s">
        <v>173</v>
      </c>
      <c r="H819" s="21" t="s">
        <v>163</v>
      </c>
      <c r="I819" s="21" t="s">
        <v>20</v>
      </c>
      <c r="J819" s="21" t="s">
        <v>228</v>
      </c>
      <c r="M819" s="12"/>
    </row>
    <row r="820" spans="1:13" ht="18" customHeight="1">
      <c r="B820" s="38"/>
      <c r="C820" s="21">
        <f t="shared" ref="C820:H820" si="5">SUBTOTAL(3,C2:C819)</f>
        <v>818</v>
      </c>
      <c r="D820" s="21">
        <f t="shared" si="5"/>
        <v>818</v>
      </c>
      <c r="E820" s="21">
        <f t="shared" si="5"/>
        <v>818</v>
      </c>
      <c r="F820" s="21">
        <f t="shared" si="5"/>
        <v>818</v>
      </c>
      <c r="G820" s="21">
        <f t="shared" si="5"/>
        <v>8</v>
      </c>
      <c r="H820" s="21">
        <f t="shared" si="5"/>
        <v>8</v>
      </c>
      <c r="I820" s="21"/>
      <c r="J820" s="21"/>
    </row>
    <row r="821" spans="1:13" ht="18" customHeight="1">
      <c r="I821" s="50" t="s">
        <v>127</v>
      </c>
      <c r="J821" s="10">
        <f>C820+D820+E820+F820+G820+H820</f>
        <v>3288</v>
      </c>
    </row>
  </sheetData>
  <sortState xmlns:xlrd2="http://schemas.microsoft.com/office/spreadsheetml/2017/richdata2" ref="M2:V106">
    <sortCondition descending="1" ref="N2:N106"/>
  </sortState>
  <mergeCells count="2">
    <mergeCell ref="L1:V1"/>
    <mergeCell ref="L34:V34"/>
  </mergeCells>
  <phoneticPr fontId="1"/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2756B-C1AA-44FB-9963-1955CE304AF6}">
  <dimension ref="A1:X822"/>
  <sheetViews>
    <sheetView workbookViewId="0">
      <selection activeCell="X2" sqref="X2"/>
    </sheetView>
  </sheetViews>
  <sheetFormatPr defaultColWidth="11.5" defaultRowHeight="18" customHeight="1"/>
  <cols>
    <col min="1" max="1" width="4.5" style="20" bestFit="1" customWidth="1"/>
    <col min="2" max="2" width="11.625" style="49" bestFit="1" customWidth="1"/>
    <col min="3" max="8" width="11.625" style="9" bestFit="1" customWidth="1"/>
    <col min="9" max="10" width="9.75" style="9" bestFit="1" customWidth="1"/>
    <col min="11" max="11" width="2.625" style="9" customWidth="1"/>
    <col min="12" max="12" width="3.5" style="20" bestFit="1" customWidth="1"/>
    <col min="13" max="13" width="13" style="9" bestFit="1" customWidth="1"/>
    <col min="14" max="15" width="6.5" style="9" bestFit="1" customWidth="1"/>
    <col min="16" max="16" width="2.625" style="9" customWidth="1"/>
    <col min="17" max="20" width="6.5" style="9" bestFit="1" customWidth="1"/>
    <col min="21" max="23" width="5.5" style="9" bestFit="1" customWidth="1"/>
    <col min="24" max="24" width="8.75" style="9" bestFit="1" customWidth="1"/>
    <col min="25" max="16384" width="11.5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9" t="s">
        <v>380</v>
      </c>
      <c r="M1" s="100"/>
      <c r="N1" s="100"/>
      <c r="O1" s="100"/>
      <c r="P1" s="100"/>
      <c r="Q1" s="100"/>
      <c r="R1" s="100"/>
      <c r="S1" s="100"/>
      <c r="T1" s="100"/>
      <c r="U1" s="100"/>
      <c r="V1" s="101"/>
    </row>
    <row r="2" spans="1:24" ht="18" customHeight="1">
      <c r="A2" s="4">
        <v>1</v>
      </c>
      <c r="B2" s="35">
        <v>35888</v>
      </c>
      <c r="C2" s="36" t="s">
        <v>166</v>
      </c>
      <c r="D2" s="36" t="s">
        <v>46</v>
      </c>
      <c r="E2" s="36" t="s">
        <v>218</v>
      </c>
      <c r="F2" s="36" t="s">
        <v>210</v>
      </c>
      <c r="G2" s="21"/>
      <c r="H2" s="21"/>
      <c r="I2" s="21" t="s">
        <v>19</v>
      </c>
      <c r="J2" s="21" t="s">
        <v>20</v>
      </c>
      <c r="L2" s="4"/>
      <c r="M2" s="3" t="s">
        <v>125</v>
      </c>
      <c r="N2" s="47" t="s">
        <v>127</v>
      </c>
      <c r="O2" s="47" t="s">
        <v>127</v>
      </c>
      <c r="P2" s="22"/>
      <c r="Q2" s="47" t="s">
        <v>68</v>
      </c>
      <c r="R2" s="47" t="s">
        <v>69</v>
      </c>
      <c r="S2" s="47" t="s">
        <v>70</v>
      </c>
      <c r="T2" s="47" t="s">
        <v>71</v>
      </c>
      <c r="U2" s="47" t="s">
        <v>128</v>
      </c>
      <c r="V2" s="47" t="s">
        <v>129</v>
      </c>
      <c r="X2" s="9" t="s">
        <v>140</v>
      </c>
    </row>
    <row r="3" spans="1:24" ht="18" customHeight="1">
      <c r="A3" s="4">
        <v>2</v>
      </c>
      <c r="B3" s="35">
        <v>35888</v>
      </c>
      <c r="C3" s="36" t="s">
        <v>144</v>
      </c>
      <c r="D3" s="36" t="s">
        <v>72</v>
      </c>
      <c r="E3" s="36" t="s">
        <v>35</v>
      </c>
      <c r="F3" s="36" t="s">
        <v>180</v>
      </c>
      <c r="G3" s="21"/>
      <c r="H3" s="21"/>
      <c r="I3" s="21" t="s">
        <v>13</v>
      </c>
      <c r="J3" s="21" t="s">
        <v>38</v>
      </c>
      <c r="L3" s="4">
        <v>1</v>
      </c>
      <c r="M3" s="21" t="s">
        <v>166</v>
      </c>
      <c r="N3" s="10">
        <f>COUNTIF($C$2:$H$820,"井野修")</f>
        <v>117</v>
      </c>
      <c r="O3" s="10">
        <f t="shared" ref="O3:O29" si="0">SUM(Q3:V3)</f>
        <v>117</v>
      </c>
      <c r="P3" s="24"/>
      <c r="Q3" s="10">
        <f>COUNTIF($C$2:$C$820,"井野修")</f>
        <v>30</v>
      </c>
      <c r="R3" s="10">
        <f>COUNTIF($D$2:$D$820,"井野修")</f>
        <v>29</v>
      </c>
      <c r="S3" s="10">
        <f>COUNTIF($E$2:$E$820,"井野修")</f>
        <v>29</v>
      </c>
      <c r="T3" s="10">
        <f>COUNTIF($F$2:$F$820,"井野修")</f>
        <v>28</v>
      </c>
      <c r="U3" s="10">
        <f>COUNTIF($G$2:$G$820,"井野修")</f>
        <v>0</v>
      </c>
      <c r="V3" s="10">
        <f>COUNTIF($H$2:$H$820,"井野修")</f>
        <v>1</v>
      </c>
    </row>
    <row r="4" spans="1:24" ht="18" customHeight="1">
      <c r="A4" s="4">
        <v>3</v>
      </c>
      <c r="B4" s="35">
        <v>35888</v>
      </c>
      <c r="C4" s="36" t="s">
        <v>163</v>
      </c>
      <c r="D4" s="36" t="s">
        <v>168</v>
      </c>
      <c r="E4" s="36" t="s">
        <v>16</v>
      </c>
      <c r="F4" s="36" t="s">
        <v>175</v>
      </c>
      <c r="G4" s="21"/>
      <c r="H4" s="21"/>
      <c r="I4" s="21" t="s">
        <v>14</v>
      </c>
      <c r="J4" s="21" t="s">
        <v>37</v>
      </c>
      <c r="L4" s="4">
        <v>2</v>
      </c>
      <c r="M4" s="34" t="s">
        <v>205</v>
      </c>
      <c r="N4" s="10">
        <f>COUNTIF($C$2:$H$820,"谷博")</f>
        <v>115</v>
      </c>
      <c r="O4" s="10">
        <f t="shared" si="0"/>
        <v>115</v>
      </c>
      <c r="P4" s="24"/>
      <c r="Q4" s="10">
        <f>COUNTIF($C$2:$C$820,"谷博")</f>
        <v>30</v>
      </c>
      <c r="R4" s="10">
        <f>COUNTIF($D$2:$D$820,"谷博")</f>
        <v>29</v>
      </c>
      <c r="S4" s="10">
        <f>COUNTIF($E$2:$E$820,"谷博")</f>
        <v>27</v>
      </c>
      <c r="T4" s="10">
        <f>COUNTIF($F$2:$F$820,"谷博")</f>
        <v>27</v>
      </c>
      <c r="U4" s="10">
        <f>COUNTIF($G$2:$G$820,"谷博")</f>
        <v>1</v>
      </c>
      <c r="V4" s="10">
        <f>COUNTIF($H$2:$H$820,"谷博")</f>
        <v>1</v>
      </c>
    </row>
    <row r="5" spans="1:24" ht="18" customHeight="1">
      <c r="A5" s="4">
        <v>4</v>
      </c>
      <c r="B5" s="35">
        <v>35889</v>
      </c>
      <c r="C5" s="36" t="s">
        <v>148</v>
      </c>
      <c r="D5" s="36" t="s">
        <v>178</v>
      </c>
      <c r="E5" s="36" t="s">
        <v>179</v>
      </c>
      <c r="F5" s="36" t="s">
        <v>213</v>
      </c>
      <c r="G5" s="21"/>
      <c r="H5" s="21"/>
      <c r="I5" s="21" t="s">
        <v>32</v>
      </c>
      <c r="J5" s="21" t="s">
        <v>31</v>
      </c>
      <c r="L5" s="4">
        <v>3</v>
      </c>
      <c r="M5" s="34" t="s">
        <v>130</v>
      </c>
      <c r="N5" s="10">
        <f>COUNTIF($C$2:$H$820,"佐々木昌信")</f>
        <v>112</v>
      </c>
      <c r="O5" s="10">
        <f t="shared" si="0"/>
        <v>112</v>
      </c>
      <c r="P5" s="24"/>
      <c r="Q5" s="10">
        <f>COUNTIF($C$2:$C$820,"佐々木昌信")</f>
        <v>30</v>
      </c>
      <c r="R5" s="10">
        <f>COUNTIF($D$2:$D$820,"佐々木昌信")</f>
        <v>25</v>
      </c>
      <c r="S5" s="10">
        <f>COUNTIF($E$2:$E$820,"佐々木昌信")</f>
        <v>28</v>
      </c>
      <c r="T5" s="10">
        <f>COUNTIF($F$2:$F$820,"佐々木昌信")</f>
        <v>29</v>
      </c>
      <c r="U5" s="10">
        <f>COUNTIF($G$2:$G$820,"佐々木昌信")</f>
        <v>0</v>
      </c>
      <c r="V5" s="10">
        <f>COUNTIF($H$2:$H$820,"佐々木昌信")</f>
        <v>0</v>
      </c>
    </row>
    <row r="6" spans="1:24" ht="18" customHeight="1">
      <c r="A6" s="4">
        <v>5</v>
      </c>
      <c r="B6" s="35">
        <v>35889</v>
      </c>
      <c r="C6" s="36" t="s">
        <v>47</v>
      </c>
      <c r="D6" s="36" t="s">
        <v>182</v>
      </c>
      <c r="E6" s="36" t="s">
        <v>173</v>
      </c>
      <c r="F6" s="36" t="s">
        <v>214</v>
      </c>
      <c r="G6" s="21"/>
      <c r="H6" s="21"/>
      <c r="I6" s="21" t="s">
        <v>26</v>
      </c>
      <c r="J6" s="21" t="s">
        <v>228</v>
      </c>
      <c r="L6" s="4">
        <v>4</v>
      </c>
      <c r="M6" s="34" t="s">
        <v>164</v>
      </c>
      <c r="N6" s="10">
        <f>COUNTIF($C$2:$H$820,"友寄正人")</f>
        <v>112</v>
      </c>
      <c r="O6" s="10">
        <f t="shared" si="0"/>
        <v>112</v>
      </c>
      <c r="P6" s="24"/>
      <c r="Q6" s="10">
        <f>COUNTIF($C$2:$C$820,"友寄正人")</f>
        <v>32</v>
      </c>
      <c r="R6" s="10">
        <f>COUNTIF($D$2:$D$820,"友寄正人")</f>
        <v>29</v>
      </c>
      <c r="S6" s="10">
        <f>COUNTIF($E$2:$E$820,"友寄正人")</f>
        <v>28</v>
      </c>
      <c r="T6" s="10">
        <f>COUNTIF($F$2:$F$820,"友寄正人")</f>
        <v>22</v>
      </c>
      <c r="U6" s="10">
        <f>COUNTIF($G$2:$G$820,"友寄正人")</f>
        <v>1</v>
      </c>
      <c r="V6" s="10">
        <f>COUNTIF($H$2:$H$820,"友寄正人")</f>
        <v>0</v>
      </c>
    </row>
    <row r="7" spans="1:24" ht="18" customHeight="1">
      <c r="A7" s="4">
        <v>6</v>
      </c>
      <c r="B7" s="35">
        <v>35889</v>
      </c>
      <c r="C7" s="36" t="s">
        <v>153</v>
      </c>
      <c r="D7" s="36" t="s">
        <v>183</v>
      </c>
      <c r="E7" s="36" t="s">
        <v>146</v>
      </c>
      <c r="F7" s="36" t="s">
        <v>185</v>
      </c>
      <c r="G7" s="21"/>
      <c r="H7" s="21"/>
      <c r="I7" s="21" t="s">
        <v>227</v>
      </c>
      <c r="J7" s="21" t="s">
        <v>8</v>
      </c>
      <c r="L7" s="4">
        <v>5</v>
      </c>
      <c r="M7" s="36" t="s">
        <v>67</v>
      </c>
      <c r="N7" s="10">
        <f>COUNTIF($C$2:$H$820,"橘髙淳")</f>
        <v>111</v>
      </c>
      <c r="O7" s="10">
        <f t="shared" si="0"/>
        <v>111</v>
      </c>
      <c r="P7" s="24"/>
      <c r="Q7" s="10">
        <f>COUNTIF($C$2:$C$820,"橘髙淳")</f>
        <v>24</v>
      </c>
      <c r="R7" s="10">
        <f>COUNTIF($D$2:$D$820,"橘髙淳")</f>
        <v>31</v>
      </c>
      <c r="S7" s="10">
        <f>COUNTIF($E$2:$E$820,"橘髙淳")</f>
        <v>27</v>
      </c>
      <c r="T7" s="10">
        <f>COUNTIF($F$2:$F$820,"橘髙淳")</f>
        <v>29</v>
      </c>
      <c r="U7" s="10">
        <f>COUNTIF($G$2:$G$820,"橘髙淳")</f>
        <v>0</v>
      </c>
      <c r="V7" s="10">
        <f>COUNTIF($H$2:$H$820,"橘髙淳")</f>
        <v>0</v>
      </c>
    </row>
    <row r="8" spans="1:24" ht="18" customHeight="1">
      <c r="A8" s="4">
        <v>7</v>
      </c>
      <c r="B8" s="35">
        <v>35889</v>
      </c>
      <c r="C8" s="36" t="s">
        <v>175</v>
      </c>
      <c r="D8" s="36" t="s">
        <v>6</v>
      </c>
      <c r="E8" s="36" t="s">
        <v>168</v>
      </c>
      <c r="F8" s="36" t="s">
        <v>16</v>
      </c>
      <c r="G8" s="21"/>
      <c r="H8" s="21"/>
      <c r="I8" s="21" t="s">
        <v>14</v>
      </c>
      <c r="J8" s="21" t="s">
        <v>37</v>
      </c>
      <c r="L8" s="4">
        <v>6</v>
      </c>
      <c r="M8" s="34" t="s">
        <v>145</v>
      </c>
      <c r="N8" s="10">
        <f>COUNTIF($C$2:$H$820,"渡田均")</f>
        <v>111</v>
      </c>
      <c r="O8" s="10">
        <f t="shared" si="0"/>
        <v>111</v>
      </c>
      <c r="P8" s="24"/>
      <c r="Q8" s="10">
        <f>COUNTIF($C$2:$C$820,"渡田均")</f>
        <v>31</v>
      </c>
      <c r="R8" s="10">
        <f>COUNTIF($D$2:$D$820,"渡田均")</f>
        <v>27</v>
      </c>
      <c r="S8" s="10">
        <f>COUNTIF($E$2:$E$820,"渡田均")</f>
        <v>26</v>
      </c>
      <c r="T8" s="10">
        <f>COUNTIF($F$2:$F$820,"渡田均")</f>
        <v>27</v>
      </c>
      <c r="U8" s="10">
        <f>COUNTIF($G$2:$G$820,"渡田均")</f>
        <v>0</v>
      </c>
      <c r="V8" s="10">
        <f>COUNTIF($H$2:$H$820,"渡田均")</f>
        <v>0</v>
      </c>
    </row>
    <row r="9" spans="1:24" ht="18" customHeight="1">
      <c r="A9" s="4">
        <v>8</v>
      </c>
      <c r="B9" s="35">
        <v>35889</v>
      </c>
      <c r="C9" s="36" t="s">
        <v>210</v>
      </c>
      <c r="D9" s="36" t="s">
        <v>22</v>
      </c>
      <c r="E9" s="36" t="s">
        <v>46</v>
      </c>
      <c r="F9" s="36" t="s">
        <v>218</v>
      </c>
      <c r="G9" s="21"/>
      <c r="H9" s="21"/>
      <c r="I9" s="21" t="s">
        <v>19</v>
      </c>
      <c r="J9" s="21" t="s">
        <v>20</v>
      </c>
      <c r="L9" s="4">
        <v>7</v>
      </c>
      <c r="M9" s="21" t="s">
        <v>249</v>
      </c>
      <c r="N9" s="10">
        <f>COUNTIF($C$2:$H$820,"田中俊幸")</f>
        <v>111</v>
      </c>
      <c r="O9" s="10">
        <f t="shared" si="0"/>
        <v>111</v>
      </c>
      <c r="P9" s="24"/>
      <c r="Q9" s="10">
        <f>COUNTIF($C$2:$C$820,"田中俊幸")</f>
        <v>26</v>
      </c>
      <c r="R9" s="10">
        <f>COUNTIF($D$2:$D$820,"田中俊幸")</f>
        <v>24</v>
      </c>
      <c r="S9" s="10">
        <f>COUNTIF($E$2:$E$820,"田中俊幸")</f>
        <v>26</v>
      </c>
      <c r="T9" s="10">
        <f>COUNTIF($F$2:$F$820,"田中俊幸")</f>
        <v>35</v>
      </c>
      <c r="U9" s="10">
        <f>COUNTIF($G$2:$G$820,"田中俊幸")</f>
        <v>0</v>
      </c>
      <c r="V9" s="10">
        <f>COUNTIF($H$2:$H$820,"田中俊幸")</f>
        <v>0</v>
      </c>
    </row>
    <row r="10" spans="1:24" ht="18" customHeight="1">
      <c r="A10" s="4">
        <v>9</v>
      </c>
      <c r="B10" s="35">
        <v>35889</v>
      </c>
      <c r="C10" s="36" t="s">
        <v>180</v>
      </c>
      <c r="D10" s="36" t="s">
        <v>4</v>
      </c>
      <c r="E10" s="36" t="s">
        <v>72</v>
      </c>
      <c r="F10" s="36" t="s">
        <v>35</v>
      </c>
      <c r="G10" s="21"/>
      <c r="H10" s="21"/>
      <c r="I10" s="21" t="s">
        <v>13</v>
      </c>
      <c r="J10" s="21" t="s">
        <v>38</v>
      </c>
      <c r="L10" s="4">
        <v>8</v>
      </c>
      <c r="M10" s="36" t="s">
        <v>90</v>
      </c>
      <c r="N10" s="10">
        <f>COUNTIF($C$2:$H$820,"杉永政信")</f>
        <v>110</v>
      </c>
      <c r="O10" s="10">
        <f t="shared" si="0"/>
        <v>110</v>
      </c>
      <c r="P10" s="24"/>
      <c r="Q10" s="10">
        <f>COUNTIF($C$2:$C$820,"杉永政信")</f>
        <v>26</v>
      </c>
      <c r="R10" s="10">
        <f>COUNTIF($D$2:$D$820,"杉永政信")</f>
        <v>28</v>
      </c>
      <c r="S10" s="10">
        <f>COUNTIF($E$2:$E$820,"杉永政信")</f>
        <v>29</v>
      </c>
      <c r="T10" s="10">
        <f>COUNTIF($F$2:$F$820,"杉永政信")</f>
        <v>27</v>
      </c>
      <c r="U10" s="10">
        <f>COUNTIF($G$2:$G$820,"杉永政信")</f>
        <v>0</v>
      </c>
      <c r="V10" s="10">
        <f>COUNTIF($H$2:$H$820,"杉永政信")</f>
        <v>0</v>
      </c>
    </row>
    <row r="11" spans="1:24" ht="18" customHeight="1">
      <c r="A11" s="4">
        <v>10</v>
      </c>
      <c r="B11" s="35">
        <v>35890</v>
      </c>
      <c r="C11" s="36" t="s">
        <v>161</v>
      </c>
      <c r="D11" s="36" t="s">
        <v>214</v>
      </c>
      <c r="E11" s="36" t="s">
        <v>182</v>
      </c>
      <c r="F11" s="36" t="s">
        <v>173</v>
      </c>
      <c r="G11" s="21"/>
      <c r="H11" s="21"/>
      <c r="I11" s="21" t="s">
        <v>26</v>
      </c>
      <c r="J11" s="21" t="s">
        <v>228</v>
      </c>
      <c r="L11" s="4">
        <v>9</v>
      </c>
      <c r="M11" s="21" t="s">
        <v>230</v>
      </c>
      <c r="N11" s="10">
        <f>COUNTIF($C$2:$H$820,"小林毅二")</f>
        <v>110</v>
      </c>
      <c r="O11" s="10">
        <f t="shared" si="0"/>
        <v>110</v>
      </c>
      <c r="P11" s="24"/>
      <c r="Q11" s="10">
        <f>COUNTIF($C$2:$C$820,"小林毅二")</f>
        <v>30</v>
      </c>
      <c r="R11" s="10">
        <f>COUNTIF($D$2:$D$820,"小林毅二")</f>
        <v>27</v>
      </c>
      <c r="S11" s="10">
        <f>COUNTIF($E$2:$E$820,"小林毅二")</f>
        <v>22</v>
      </c>
      <c r="T11" s="10">
        <f>COUNTIF($F$2:$F$820,"小林毅二")</f>
        <v>29</v>
      </c>
      <c r="U11" s="10">
        <f>COUNTIF($G$2:$G$820,"小林毅二")</f>
        <v>1</v>
      </c>
      <c r="V11" s="10">
        <f>COUNTIF($H$2:$H$820,"小林毅二")</f>
        <v>1</v>
      </c>
    </row>
    <row r="12" spans="1:24" ht="18" customHeight="1">
      <c r="A12" s="4">
        <v>11</v>
      </c>
      <c r="B12" s="35">
        <v>35890</v>
      </c>
      <c r="C12" s="36" t="s">
        <v>35</v>
      </c>
      <c r="D12" s="36" t="s">
        <v>144</v>
      </c>
      <c r="E12" s="36" t="s">
        <v>4</v>
      </c>
      <c r="F12" s="36" t="s">
        <v>72</v>
      </c>
      <c r="G12" s="21"/>
      <c r="H12" s="21"/>
      <c r="I12" s="21" t="s">
        <v>13</v>
      </c>
      <c r="J12" s="21" t="s">
        <v>38</v>
      </c>
      <c r="L12" s="4">
        <v>10</v>
      </c>
      <c r="M12" s="36" t="s">
        <v>126</v>
      </c>
      <c r="N12" s="10">
        <f>COUNTIF($C$2:$H$820,"笠原昌春")</f>
        <v>107</v>
      </c>
      <c r="O12" s="10">
        <f t="shared" si="0"/>
        <v>107</v>
      </c>
      <c r="P12" s="24"/>
      <c r="Q12" s="10">
        <f>COUNTIF($C$2:$C$820,"笠原昌春")</f>
        <v>26</v>
      </c>
      <c r="R12" s="10">
        <f>COUNTIF($D$2:$D$820,"笠原昌春")</f>
        <v>29</v>
      </c>
      <c r="S12" s="10">
        <f>COUNTIF($E$2:$E$820,"笠原昌春")</f>
        <v>27</v>
      </c>
      <c r="T12" s="10">
        <f>COUNTIF($F$2:$F$820,"笠原昌春")</f>
        <v>25</v>
      </c>
      <c r="U12" s="10">
        <f>COUNTIF($G$2:$G$820,"笠原昌春")</f>
        <v>0</v>
      </c>
      <c r="V12" s="10">
        <f>COUNTIF($H$2:$H$820,"笠原昌春")</f>
        <v>0</v>
      </c>
    </row>
    <row r="13" spans="1:24" ht="18" customHeight="1">
      <c r="A13" s="4">
        <v>12</v>
      </c>
      <c r="B13" s="35">
        <v>35890</v>
      </c>
      <c r="C13" s="36" t="s">
        <v>186</v>
      </c>
      <c r="D13" s="36" t="s">
        <v>188</v>
      </c>
      <c r="E13" s="36" t="s">
        <v>165</v>
      </c>
      <c r="F13" s="36" t="s">
        <v>131</v>
      </c>
      <c r="G13" s="21"/>
      <c r="H13" s="21"/>
      <c r="I13" s="21" t="s">
        <v>32</v>
      </c>
      <c r="J13" s="21" t="s">
        <v>31</v>
      </c>
      <c r="L13" s="4">
        <v>11</v>
      </c>
      <c r="M13" s="21" t="s">
        <v>224</v>
      </c>
      <c r="N13" s="10">
        <f>COUNTIF($C$2:$H$820,"上本孝一")</f>
        <v>104</v>
      </c>
      <c r="O13" s="10">
        <f t="shared" si="0"/>
        <v>104</v>
      </c>
      <c r="P13" s="24"/>
      <c r="Q13" s="10">
        <f>COUNTIF($C$2:$C$820,"上本孝一")</f>
        <v>28</v>
      </c>
      <c r="R13" s="10">
        <f>COUNTIF($D$2:$D$820,"上本孝一")</f>
        <v>27</v>
      </c>
      <c r="S13" s="10">
        <f>COUNTIF($E$2:$E$820,"上本孝一")</f>
        <v>23</v>
      </c>
      <c r="T13" s="10">
        <f>COUNTIF($F$2:$F$820,"上本孝一")</f>
        <v>26</v>
      </c>
      <c r="U13" s="10">
        <f>COUNTIF($G$2:$G$820,"上本孝一")</f>
        <v>0</v>
      </c>
      <c r="V13" s="10">
        <f>COUNTIF($H$2:$H$820,"上本孝一")</f>
        <v>0</v>
      </c>
    </row>
    <row r="14" spans="1:24" ht="18" customHeight="1">
      <c r="A14" s="4">
        <v>13</v>
      </c>
      <c r="B14" s="35">
        <v>35890</v>
      </c>
      <c r="C14" s="36" t="s">
        <v>218</v>
      </c>
      <c r="D14" s="36" t="s">
        <v>166</v>
      </c>
      <c r="E14" s="36" t="s">
        <v>22</v>
      </c>
      <c r="F14" s="36" t="s">
        <v>46</v>
      </c>
      <c r="G14" s="21"/>
      <c r="H14" s="21"/>
      <c r="I14" s="21" t="s">
        <v>19</v>
      </c>
      <c r="J14" s="21" t="s">
        <v>20</v>
      </c>
      <c r="L14" s="4">
        <v>12</v>
      </c>
      <c r="M14" s="36" t="s">
        <v>80</v>
      </c>
      <c r="N14" s="10">
        <f>COUNTIF($C$2:$H$820,"眞鍋勝已")</f>
        <v>102</v>
      </c>
      <c r="O14" s="10">
        <f t="shared" si="0"/>
        <v>102</v>
      </c>
      <c r="P14" s="24"/>
      <c r="Q14" s="10">
        <f>COUNTIF($C$2:$C$820,"眞鍋勝已")</f>
        <v>25</v>
      </c>
      <c r="R14" s="10">
        <f>COUNTIF($D$2:$D$820,"眞鍋勝已")</f>
        <v>22</v>
      </c>
      <c r="S14" s="10">
        <f>COUNTIF($E$2:$E$820,"眞鍋勝已")</f>
        <v>29</v>
      </c>
      <c r="T14" s="10">
        <f>COUNTIF($F$2:$F$820,"眞鍋勝已")</f>
        <v>26</v>
      </c>
      <c r="U14" s="10">
        <f>COUNTIF($G$2:$G$820,"眞鍋勝已")</f>
        <v>0</v>
      </c>
      <c r="V14" s="10">
        <f>COUNTIF($H$2:$H$820,"眞鍋勝已")</f>
        <v>0</v>
      </c>
    </row>
    <row r="15" spans="1:24" ht="18" customHeight="1">
      <c r="A15" s="4">
        <v>14</v>
      </c>
      <c r="B15" s="35">
        <v>35890</v>
      </c>
      <c r="C15" s="36" t="s">
        <v>142</v>
      </c>
      <c r="D15" s="36" t="s">
        <v>185</v>
      </c>
      <c r="E15" s="36" t="s">
        <v>183</v>
      </c>
      <c r="F15" s="36" t="s">
        <v>146</v>
      </c>
      <c r="G15" s="21"/>
      <c r="H15" s="21"/>
      <c r="I15" s="21" t="s">
        <v>227</v>
      </c>
      <c r="J15" s="21" t="s">
        <v>8</v>
      </c>
      <c r="L15" s="4">
        <v>13</v>
      </c>
      <c r="M15" s="21" t="s">
        <v>223</v>
      </c>
      <c r="N15" s="10">
        <f>COUNTIF($C$2:$H$820,"渡真利克則")</f>
        <v>69</v>
      </c>
      <c r="O15" s="10">
        <f t="shared" si="0"/>
        <v>69</v>
      </c>
      <c r="P15" s="24"/>
      <c r="Q15" s="10">
        <f>COUNTIF($C$2:$C$820,"渡真利克則")</f>
        <v>19</v>
      </c>
      <c r="R15" s="10">
        <f>COUNTIF($D$2:$D$820,"渡真利克則")</f>
        <v>18</v>
      </c>
      <c r="S15" s="10">
        <f>COUNTIF($E$2:$E$820,"渡真利克則")</f>
        <v>14</v>
      </c>
      <c r="T15" s="10">
        <f>COUNTIF($F$2:$F$820,"渡真利克則")</f>
        <v>18</v>
      </c>
      <c r="U15" s="10">
        <f>COUNTIF($G$2:$G$820,"渡真利克則")</f>
        <v>0</v>
      </c>
      <c r="V15" s="10">
        <f>COUNTIF($H$2:$H$820,"渡真利克則")</f>
        <v>0</v>
      </c>
    </row>
    <row r="16" spans="1:24" ht="18" customHeight="1">
      <c r="A16" s="4">
        <v>15</v>
      </c>
      <c r="B16" s="35">
        <v>35890</v>
      </c>
      <c r="C16" s="36" t="s">
        <v>16</v>
      </c>
      <c r="D16" s="36" t="s">
        <v>163</v>
      </c>
      <c r="E16" s="36" t="s">
        <v>6</v>
      </c>
      <c r="F16" s="36" t="s">
        <v>168</v>
      </c>
      <c r="G16" s="21"/>
      <c r="H16" s="21"/>
      <c r="I16" s="21" t="s">
        <v>14</v>
      </c>
      <c r="J16" s="21" t="s">
        <v>37</v>
      </c>
      <c r="L16" s="4">
        <v>14</v>
      </c>
      <c r="M16" s="36" t="s">
        <v>78</v>
      </c>
      <c r="N16" s="10">
        <f>COUNTIF($C$2:$H$820,"西本欣司")</f>
        <v>64</v>
      </c>
      <c r="O16" s="10">
        <f t="shared" si="0"/>
        <v>64</v>
      </c>
      <c r="P16" s="24"/>
      <c r="Q16" s="10">
        <f>COUNTIF($C$2:$C$820,"西本欣司")</f>
        <v>10</v>
      </c>
      <c r="R16" s="10">
        <f>COUNTIF($D$2:$D$820,"西本欣司")</f>
        <v>21</v>
      </c>
      <c r="S16" s="10">
        <f>COUNTIF($E$2:$E$820,"西本欣司")</f>
        <v>19</v>
      </c>
      <c r="T16" s="10">
        <f>COUNTIF($F$2:$F$820,"西本欣司")</f>
        <v>14</v>
      </c>
      <c r="U16" s="10">
        <f>COUNTIF($G$2:$G$820,"西本欣司")</f>
        <v>0</v>
      </c>
      <c r="V16" s="10">
        <f>COUNTIF($H$2:$H$820,"西本欣司")</f>
        <v>0</v>
      </c>
    </row>
    <row r="17" spans="1:22" ht="18" customHeight="1">
      <c r="A17" s="4">
        <v>16</v>
      </c>
      <c r="B17" s="35">
        <v>35892</v>
      </c>
      <c r="C17" s="36" t="s">
        <v>72</v>
      </c>
      <c r="D17" s="36" t="s">
        <v>180</v>
      </c>
      <c r="E17" s="36" t="s">
        <v>144</v>
      </c>
      <c r="F17" s="36" t="s">
        <v>4</v>
      </c>
      <c r="G17" s="21"/>
      <c r="H17" s="21"/>
      <c r="I17" s="21" t="s">
        <v>37</v>
      </c>
      <c r="J17" s="21" t="s">
        <v>19</v>
      </c>
      <c r="L17" s="4">
        <v>15</v>
      </c>
      <c r="M17" s="36" t="s">
        <v>79</v>
      </c>
      <c r="N17" s="10">
        <f>COUNTIF($C$2:$H$820,"有隅昭二")</f>
        <v>63</v>
      </c>
      <c r="O17" s="10">
        <f t="shared" si="0"/>
        <v>63</v>
      </c>
      <c r="P17" s="24"/>
      <c r="Q17" s="10">
        <f>COUNTIF($C$2:$C$820,"有隅昭二")</f>
        <v>13</v>
      </c>
      <c r="R17" s="10">
        <f>COUNTIF($D$2:$D$820,"有隅昭二")</f>
        <v>19</v>
      </c>
      <c r="S17" s="10">
        <f>COUNTIF($E$2:$E$820,"有隅昭二")</f>
        <v>17</v>
      </c>
      <c r="T17" s="10">
        <f>COUNTIF($F$2:$F$820,"有隅昭二")</f>
        <v>14</v>
      </c>
      <c r="U17" s="10">
        <f>COUNTIF($G$2:$G$820,"有隅昭二")</f>
        <v>0</v>
      </c>
      <c r="V17" s="10">
        <f>COUNTIF($H$2:$H$820,"有隅昭二")</f>
        <v>0</v>
      </c>
    </row>
    <row r="18" spans="1:22" ht="18" customHeight="1">
      <c r="A18" s="4">
        <v>17</v>
      </c>
      <c r="B18" s="35">
        <v>35892</v>
      </c>
      <c r="C18" s="36" t="s">
        <v>173</v>
      </c>
      <c r="D18" s="36" t="s">
        <v>153</v>
      </c>
      <c r="E18" s="36" t="s">
        <v>185</v>
      </c>
      <c r="F18" s="36" t="s">
        <v>182</v>
      </c>
      <c r="G18" s="21"/>
      <c r="H18" s="21"/>
      <c r="I18" s="21" t="s">
        <v>228</v>
      </c>
      <c r="J18" s="21" t="s">
        <v>32</v>
      </c>
      <c r="L18" s="4">
        <v>16</v>
      </c>
      <c r="M18" s="36" t="s">
        <v>83</v>
      </c>
      <c r="N18" s="10">
        <f>COUNTIF($C$2:$H$820,"小林和公")</f>
        <v>56</v>
      </c>
      <c r="O18" s="10">
        <f t="shared" si="0"/>
        <v>56</v>
      </c>
      <c r="P18" s="24"/>
      <c r="Q18" s="10">
        <f>COUNTIF($C$2:$C$820,"小林和公")</f>
        <v>15</v>
      </c>
      <c r="R18" s="10">
        <f>COUNTIF($D$2:$D$820,"小林和公")</f>
        <v>11</v>
      </c>
      <c r="S18" s="10">
        <f>COUNTIF($E$2:$E$820,"小林和公")</f>
        <v>15</v>
      </c>
      <c r="T18" s="10">
        <f>COUNTIF($F$2:$F$820,"小林和公")</f>
        <v>15</v>
      </c>
      <c r="U18" s="10">
        <f>COUNTIF($G$2:$G$820,"小林和公")</f>
        <v>0</v>
      </c>
      <c r="V18" s="10">
        <f>COUNTIF($H$2:$H$820,"小林和公")</f>
        <v>0</v>
      </c>
    </row>
    <row r="19" spans="1:22" ht="18" customHeight="1">
      <c r="A19" s="4">
        <v>18</v>
      </c>
      <c r="B19" s="35">
        <v>35892</v>
      </c>
      <c r="C19" s="36" t="s">
        <v>168</v>
      </c>
      <c r="D19" s="36" t="s">
        <v>175</v>
      </c>
      <c r="E19" s="36" t="s">
        <v>163</v>
      </c>
      <c r="F19" s="36" t="s">
        <v>22</v>
      </c>
      <c r="G19" s="21"/>
      <c r="H19" s="21"/>
      <c r="I19" s="21" t="s">
        <v>20</v>
      </c>
      <c r="J19" s="21" t="s">
        <v>38</v>
      </c>
      <c r="L19" s="4">
        <v>17</v>
      </c>
      <c r="M19" s="36" t="s">
        <v>10</v>
      </c>
      <c r="N19" s="10">
        <f>COUNTIF($C$2:$H$820,"森健次郎")</f>
        <v>45</v>
      </c>
      <c r="O19" s="10">
        <f t="shared" si="0"/>
        <v>45</v>
      </c>
      <c r="P19" s="24"/>
      <c r="Q19" s="10">
        <f>COUNTIF($C$2:$C$820,"森健次郎")</f>
        <v>9</v>
      </c>
      <c r="R19" s="10">
        <f>COUNTIF($D$2:$D$820,"森健次郎")</f>
        <v>8</v>
      </c>
      <c r="S19" s="10">
        <f>COUNTIF($E$2:$E$820,"森健次郎")</f>
        <v>15</v>
      </c>
      <c r="T19" s="10">
        <f>COUNTIF($F$2:$F$820,"森健次郎")</f>
        <v>13</v>
      </c>
      <c r="U19" s="10">
        <f>COUNTIF($G$2:$G$820,"森健次郎")</f>
        <v>0</v>
      </c>
      <c r="V19" s="10">
        <f>COUNTIF($H$2:$H$820,"森健次郎")</f>
        <v>0</v>
      </c>
    </row>
    <row r="20" spans="1:22" ht="18" customHeight="1">
      <c r="A20" s="4">
        <v>19</v>
      </c>
      <c r="B20" s="35">
        <v>35892</v>
      </c>
      <c r="C20" s="36" t="s">
        <v>178</v>
      </c>
      <c r="D20" s="36" t="s">
        <v>179</v>
      </c>
      <c r="E20" s="36" t="s">
        <v>238</v>
      </c>
      <c r="F20" s="36" t="s">
        <v>188</v>
      </c>
      <c r="G20" s="21"/>
      <c r="H20" s="21"/>
      <c r="I20" s="21" t="s">
        <v>8</v>
      </c>
      <c r="J20" s="21" t="s">
        <v>31</v>
      </c>
      <c r="L20" s="4">
        <v>18</v>
      </c>
      <c r="M20" s="21" t="s">
        <v>245</v>
      </c>
      <c r="N20" s="10">
        <f>COUNTIF($C$2:$H$820,"酒井猛寿")</f>
        <v>27</v>
      </c>
      <c r="O20" s="10">
        <f t="shared" si="0"/>
        <v>27</v>
      </c>
      <c r="P20" s="24"/>
      <c r="Q20" s="10">
        <f>COUNTIF($C$2:$C$820,"酒井猛寿")</f>
        <v>6</v>
      </c>
      <c r="R20" s="10">
        <f>COUNTIF($D$2:$D$820,"酒井猛寿")</f>
        <v>6</v>
      </c>
      <c r="S20" s="10">
        <f>COUNTIF($E$2:$E$820,"酒井猛寿")</f>
        <v>9</v>
      </c>
      <c r="T20" s="10">
        <f>COUNTIF($F$2:$F$820,"酒井猛寿")</f>
        <v>6</v>
      </c>
      <c r="U20" s="10">
        <f>COUNTIF($G$2:$G$820,"酒井猛寿")</f>
        <v>0</v>
      </c>
      <c r="V20" s="10">
        <f>COUNTIF($H$2:$H$820,"酒井猛寿")</f>
        <v>0</v>
      </c>
    </row>
    <row r="21" spans="1:22" ht="18" customHeight="1">
      <c r="A21" s="4">
        <v>20</v>
      </c>
      <c r="B21" s="35">
        <v>35892</v>
      </c>
      <c r="C21" s="36" t="s">
        <v>46</v>
      </c>
      <c r="D21" s="36" t="s">
        <v>210</v>
      </c>
      <c r="E21" s="36" t="s">
        <v>166</v>
      </c>
      <c r="F21" s="36" t="s">
        <v>49</v>
      </c>
      <c r="G21" s="21"/>
      <c r="H21" s="21"/>
      <c r="I21" s="21" t="s">
        <v>14</v>
      </c>
      <c r="J21" s="21" t="s">
        <v>13</v>
      </c>
      <c r="L21" s="4">
        <v>19</v>
      </c>
      <c r="M21" s="36" t="s">
        <v>84</v>
      </c>
      <c r="N21" s="10">
        <f>COUNTIF($C$2:$H$820,"本田英志")</f>
        <v>0</v>
      </c>
      <c r="O21" s="10">
        <f t="shared" si="0"/>
        <v>0</v>
      </c>
      <c r="P21" s="24"/>
      <c r="Q21" s="10">
        <f>COUNTIF($C$2:$C$820,"本田英志")</f>
        <v>0</v>
      </c>
      <c r="R21" s="10">
        <f>COUNTIF($D$2:$D$820,"本田英志")</f>
        <v>0</v>
      </c>
      <c r="S21" s="10">
        <f>COUNTIF($E$2:$E$820,"本田英志")</f>
        <v>0</v>
      </c>
      <c r="T21" s="10">
        <f>COUNTIF($F$2:$F$820,"本田英志")</f>
        <v>0</v>
      </c>
      <c r="U21" s="10">
        <f>COUNTIF($G$2:$G$820,"本田英志")</f>
        <v>0</v>
      </c>
      <c r="V21" s="10">
        <f>COUNTIF($H$2:$H$820,"本田英志")</f>
        <v>0</v>
      </c>
    </row>
    <row r="22" spans="1:22" ht="18" customHeight="1">
      <c r="A22" s="4">
        <v>21</v>
      </c>
      <c r="B22" s="35">
        <v>35892</v>
      </c>
      <c r="C22" s="36" t="s">
        <v>214</v>
      </c>
      <c r="D22" s="36" t="s">
        <v>23</v>
      </c>
      <c r="E22" s="36" t="s">
        <v>161</v>
      </c>
      <c r="F22" s="36" t="s">
        <v>183</v>
      </c>
      <c r="G22" s="21"/>
      <c r="H22" s="21"/>
      <c r="I22" s="21" t="s">
        <v>26</v>
      </c>
      <c r="J22" s="21" t="s">
        <v>227</v>
      </c>
      <c r="L22" s="4">
        <v>20</v>
      </c>
      <c r="M22" s="36" t="s">
        <v>85</v>
      </c>
      <c r="N22" s="10">
        <f>COUNTIF($C$2:$H$820,"吉本文弘")</f>
        <v>0</v>
      </c>
      <c r="O22" s="10">
        <f t="shared" si="0"/>
        <v>0</v>
      </c>
      <c r="P22" s="24"/>
      <c r="Q22" s="10">
        <f>COUNTIF($C$2:$C$820,"吉本文弘")</f>
        <v>0</v>
      </c>
      <c r="R22" s="10">
        <f>COUNTIF($D$2:$D$820,"吉本文弘")</f>
        <v>0</v>
      </c>
      <c r="S22" s="10">
        <f>COUNTIF($E$2:$E$820,"吉本文弘")</f>
        <v>0</v>
      </c>
      <c r="T22" s="10">
        <f>COUNTIF($F$2:$F$820,"吉本文弘")</f>
        <v>0</v>
      </c>
      <c r="U22" s="10">
        <f>COUNTIF($G$2:$G$820,"吉本文弘")</f>
        <v>0</v>
      </c>
      <c r="V22" s="10">
        <f>COUNTIF($H$2:$H$820,"吉本文弘")</f>
        <v>0</v>
      </c>
    </row>
    <row r="23" spans="1:22" ht="18" customHeight="1">
      <c r="A23" s="4">
        <v>22</v>
      </c>
      <c r="B23" s="35">
        <v>35893</v>
      </c>
      <c r="C23" s="36" t="s">
        <v>4</v>
      </c>
      <c r="D23" s="36" t="s">
        <v>35</v>
      </c>
      <c r="E23" s="36" t="s">
        <v>180</v>
      </c>
      <c r="F23" s="36" t="s">
        <v>144</v>
      </c>
      <c r="G23" s="21"/>
      <c r="H23" s="21"/>
      <c r="I23" s="21" t="s">
        <v>37</v>
      </c>
      <c r="J23" s="21" t="s">
        <v>19</v>
      </c>
      <c r="L23" s="4">
        <v>21</v>
      </c>
      <c r="M23" s="36" t="s">
        <v>86</v>
      </c>
      <c r="N23" s="10">
        <f>COUNTIF($C$2:$H$820,"敷田直人")</f>
        <v>0</v>
      </c>
      <c r="O23" s="10">
        <f t="shared" si="0"/>
        <v>0</v>
      </c>
      <c r="P23" s="24"/>
      <c r="Q23" s="10">
        <f>COUNTIF($C$2:$C$820,"敷田直人")</f>
        <v>0</v>
      </c>
      <c r="R23" s="10">
        <f>COUNTIF($D$2:$D$820,"敷田直人")</f>
        <v>0</v>
      </c>
      <c r="S23" s="10">
        <f>COUNTIF($E$2:$E$820,"敷田直人")</f>
        <v>0</v>
      </c>
      <c r="T23" s="10">
        <f>COUNTIF($F$2:$F$820,"敷田直人")</f>
        <v>0</v>
      </c>
      <c r="U23" s="10">
        <f>COUNTIF($G$2:$G$820,"敷田直人")</f>
        <v>0</v>
      </c>
      <c r="V23" s="10">
        <f>COUNTIF($H$2:$H$820,"敷田直人")</f>
        <v>0</v>
      </c>
    </row>
    <row r="24" spans="1:22" ht="18" customHeight="1">
      <c r="A24" s="4">
        <v>23</v>
      </c>
      <c r="B24" s="35">
        <v>35893</v>
      </c>
      <c r="C24" s="36" t="s">
        <v>185</v>
      </c>
      <c r="D24" s="36" t="s">
        <v>47</v>
      </c>
      <c r="E24" s="36" t="s">
        <v>182</v>
      </c>
      <c r="F24" s="36" t="s">
        <v>153</v>
      </c>
      <c r="G24" s="21"/>
      <c r="H24" s="21"/>
      <c r="I24" s="21" t="s">
        <v>228</v>
      </c>
      <c r="J24" s="21" t="s">
        <v>32</v>
      </c>
      <c r="L24" s="4">
        <v>22</v>
      </c>
      <c r="M24" s="36" t="s">
        <v>88</v>
      </c>
      <c r="N24" s="10">
        <f>COUNTIF($C$2:$H$820,"木内九二生")</f>
        <v>0</v>
      </c>
      <c r="O24" s="10">
        <f t="shared" si="0"/>
        <v>0</v>
      </c>
      <c r="P24" s="24"/>
      <c r="Q24" s="10">
        <f>COUNTIF($C$2:$C$820,"木内九二生")</f>
        <v>0</v>
      </c>
      <c r="R24" s="10">
        <f>COUNTIF($D$2:$D$820,"木内九二生")</f>
        <v>0</v>
      </c>
      <c r="S24" s="10">
        <f>COUNTIF($E$2:$E$820,"木内九二生")</f>
        <v>0</v>
      </c>
      <c r="T24" s="10">
        <f>COUNTIF($F$2:$F$820,"木内九二生")</f>
        <v>0</v>
      </c>
      <c r="U24" s="10">
        <f>COUNTIF($G$2:$G$820,"木内九二生")</f>
        <v>0</v>
      </c>
      <c r="V24" s="10">
        <f>COUNTIF($H$2:$H$820,"木内九二生")</f>
        <v>0</v>
      </c>
    </row>
    <row r="25" spans="1:22" ht="18" customHeight="1">
      <c r="A25" s="4">
        <v>24</v>
      </c>
      <c r="B25" s="35">
        <v>35893</v>
      </c>
      <c r="C25" s="36" t="s">
        <v>22</v>
      </c>
      <c r="D25" s="36" t="s">
        <v>16</v>
      </c>
      <c r="E25" s="36" t="s">
        <v>175</v>
      </c>
      <c r="F25" s="36" t="s">
        <v>163</v>
      </c>
      <c r="G25" s="21"/>
      <c r="H25" s="21"/>
      <c r="I25" s="21" t="s">
        <v>20</v>
      </c>
      <c r="J25" s="21" t="s">
        <v>38</v>
      </c>
      <c r="L25" s="4">
        <v>23</v>
      </c>
      <c r="M25" s="36" t="s">
        <v>93</v>
      </c>
      <c r="N25" s="10">
        <f>COUNTIF($C$2:$H$820,"名幸一明")</f>
        <v>0</v>
      </c>
      <c r="O25" s="10">
        <f t="shared" si="0"/>
        <v>0</v>
      </c>
      <c r="P25" s="24"/>
      <c r="Q25" s="10">
        <f>COUNTIF($C$2:$C$820,"名幸一明")</f>
        <v>0</v>
      </c>
      <c r="R25" s="10">
        <f>COUNTIF($D$2:$D$820,"名幸一明")</f>
        <v>0</v>
      </c>
      <c r="S25" s="10">
        <f>COUNTIF($E$2:$E$820,"名幸一明")</f>
        <v>0</v>
      </c>
      <c r="T25" s="10">
        <f>COUNTIF($F$2:$F$820,"名幸一明")</f>
        <v>0</v>
      </c>
      <c r="U25" s="10">
        <f>COUNTIF($G$2:$G$820,"名幸一明")</f>
        <v>0</v>
      </c>
      <c r="V25" s="10">
        <f>COUNTIF($H$2:$H$820,"名幸一明")</f>
        <v>0</v>
      </c>
    </row>
    <row r="26" spans="1:22" ht="18" customHeight="1">
      <c r="A26" s="4">
        <v>25</v>
      </c>
      <c r="B26" s="35">
        <v>35894</v>
      </c>
      <c r="C26" s="36" t="s">
        <v>144</v>
      </c>
      <c r="D26" s="36" t="s">
        <v>72</v>
      </c>
      <c r="E26" s="36" t="s">
        <v>35</v>
      </c>
      <c r="F26" s="36" t="s">
        <v>180</v>
      </c>
      <c r="G26" s="21"/>
      <c r="H26" s="21"/>
      <c r="I26" s="21" t="s">
        <v>37</v>
      </c>
      <c r="J26" s="21" t="s">
        <v>19</v>
      </c>
      <c r="L26" s="4">
        <v>24</v>
      </c>
      <c r="M26" s="36" t="s">
        <v>54</v>
      </c>
      <c r="N26" s="10">
        <f>COUNTIF($C$2:$H$820,"土山剛弘")</f>
        <v>0</v>
      </c>
      <c r="O26" s="10">
        <f t="shared" si="0"/>
        <v>0</v>
      </c>
      <c r="P26" s="24"/>
      <c r="Q26" s="10">
        <f>COUNTIF($C$2:$C$820,"土山剛弘")</f>
        <v>0</v>
      </c>
      <c r="R26" s="10">
        <f>COUNTIF($D$2:$D$820,"土山剛弘")</f>
        <v>0</v>
      </c>
      <c r="S26" s="10">
        <f>COUNTIF($E$2:$E$820,"土山剛弘")</f>
        <v>0</v>
      </c>
      <c r="T26" s="10">
        <f>COUNTIF($F$2:$F$820,"土山剛弘")</f>
        <v>0</v>
      </c>
      <c r="U26" s="10">
        <f>COUNTIF($G$2:$G$820,"土山剛弘")</f>
        <v>0</v>
      </c>
      <c r="V26" s="10">
        <f>COUNTIF($H$2:$H$820,"土山剛弘")</f>
        <v>0</v>
      </c>
    </row>
    <row r="27" spans="1:22" ht="18" customHeight="1">
      <c r="A27" s="4">
        <v>26</v>
      </c>
      <c r="B27" s="35">
        <v>35894</v>
      </c>
      <c r="C27" s="36" t="s">
        <v>163</v>
      </c>
      <c r="D27" s="36" t="s">
        <v>168</v>
      </c>
      <c r="E27" s="36" t="s">
        <v>16</v>
      </c>
      <c r="F27" s="36" t="s">
        <v>175</v>
      </c>
      <c r="G27" s="21"/>
      <c r="H27" s="21"/>
      <c r="I27" s="21" t="s">
        <v>20</v>
      </c>
      <c r="J27" s="21" t="s">
        <v>38</v>
      </c>
      <c r="L27" s="4">
        <v>25</v>
      </c>
      <c r="M27" s="21" t="s">
        <v>232</v>
      </c>
      <c r="N27" s="10">
        <f>COUNTIF($C$2:$H$820,"根本昌敏")</f>
        <v>0</v>
      </c>
      <c r="O27" s="10">
        <f t="shared" si="0"/>
        <v>0</v>
      </c>
      <c r="P27" s="10"/>
      <c r="Q27" s="10">
        <f>COUNTIF($C$2:$C$820,"根本昌敏")</f>
        <v>0</v>
      </c>
      <c r="R27" s="10">
        <f>COUNTIF($D$2:$D$820,"根本昌敏")</f>
        <v>0</v>
      </c>
      <c r="S27" s="10">
        <f>COUNTIF($E$2:$E$820,"根本昌敏")</f>
        <v>0</v>
      </c>
      <c r="T27" s="10">
        <f>COUNTIF($F$2:$F$820,"根本昌敏")</f>
        <v>0</v>
      </c>
      <c r="U27" s="10">
        <f>COUNTIF($G$2:$G$820,"根本昌敏")</f>
        <v>0</v>
      </c>
      <c r="V27" s="10">
        <f>COUNTIF($H$2:$H$820,"根本昌敏")</f>
        <v>0</v>
      </c>
    </row>
    <row r="28" spans="1:22" ht="18" customHeight="1">
      <c r="A28" s="4">
        <v>27</v>
      </c>
      <c r="B28" s="35">
        <v>35895</v>
      </c>
      <c r="C28" s="36" t="s">
        <v>175</v>
      </c>
      <c r="D28" s="36" t="s">
        <v>6</v>
      </c>
      <c r="E28" s="36" t="s">
        <v>168</v>
      </c>
      <c r="F28" s="36" t="s">
        <v>218</v>
      </c>
      <c r="G28" s="21"/>
      <c r="H28" s="21"/>
      <c r="I28" s="21" t="s">
        <v>38</v>
      </c>
      <c r="J28" s="21" t="s">
        <v>19</v>
      </c>
      <c r="L28" s="4">
        <v>26</v>
      </c>
      <c r="M28" s="21" t="s">
        <v>234</v>
      </c>
      <c r="N28" s="10">
        <f>COUNTIF($C$2:$H$820,"濱野太郎")</f>
        <v>0</v>
      </c>
      <c r="O28" s="10">
        <f t="shared" si="0"/>
        <v>0</v>
      </c>
      <c r="P28" s="10"/>
      <c r="Q28" s="10">
        <f>COUNTIF($C$2:$C$820,"濱野太郎")</f>
        <v>0</v>
      </c>
      <c r="R28" s="10">
        <f>COUNTIF($D$2:$D$820,"濱野太郎")</f>
        <v>0</v>
      </c>
      <c r="S28" s="10">
        <f>COUNTIF($E$2:$E$820,"濱野太郎")</f>
        <v>0</v>
      </c>
      <c r="T28" s="10">
        <f>COUNTIF($F$2:$F$820,"濱野太郎")</f>
        <v>0</v>
      </c>
      <c r="U28" s="10">
        <f>COUNTIF($G$2:$G$820,"濱野太郎")</f>
        <v>0</v>
      </c>
      <c r="V28" s="10">
        <f>COUNTIF($H$2:$H$820,"濱野太郎")</f>
        <v>0</v>
      </c>
    </row>
    <row r="29" spans="1:22" ht="18" customHeight="1">
      <c r="A29" s="4">
        <v>28</v>
      </c>
      <c r="B29" s="35">
        <v>35895</v>
      </c>
      <c r="C29" s="36" t="s">
        <v>210</v>
      </c>
      <c r="D29" s="36" t="s">
        <v>22</v>
      </c>
      <c r="E29" s="36" t="s">
        <v>46</v>
      </c>
      <c r="F29" s="36" t="s">
        <v>16</v>
      </c>
      <c r="G29" s="21"/>
      <c r="H29" s="21"/>
      <c r="I29" s="21" t="s">
        <v>13</v>
      </c>
      <c r="J29" s="21" t="s">
        <v>37</v>
      </c>
      <c r="L29" s="48">
        <v>27</v>
      </c>
      <c r="M29" s="21" t="s">
        <v>246</v>
      </c>
      <c r="N29" s="10">
        <f>COUNTIF($C$2:$H$820,"鶴田秀康")</f>
        <v>0</v>
      </c>
      <c r="O29" s="10">
        <f t="shared" si="0"/>
        <v>0</v>
      </c>
      <c r="P29" s="10"/>
      <c r="Q29" s="10">
        <f>COUNTIF($C$2:$C$820,"鶴田秀康")</f>
        <v>0</v>
      </c>
      <c r="R29" s="10">
        <f>COUNTIF($D$2:$D$820,"鶴田秀康")</f>
        <v>0</v>
      </c>
      <c r="S29" s="10">
        <f>COUNTIF($E$2:$E$820,"鶴田秀康")</f>
        <v>0</v>
      </c>
      <c r="T29" s="10">
        <f>COUNTIF($F$2:$F$820,"鶴田秀康")</f>
        <v>0</v>
      </c>
      <c r="U29" s="10">
        <f>COUNTIF($G$2:$G$820,"鶴田秀康")</f>
        <v>0</v>
      </c>
      <c r="V29" s="10">
        <f>COUNTIF($H$2:$H$820,"鶴田秀康")</f>
        <v>0</v>
      </c>
    </row>
    <row r="30" spans="1:22" ht="18" customHeight="1">
      <c r="A30" s="4">
        <v>29</v>
      </c>
      <c r="B30" s="35">
        <v>35895</v>
      </c>
      <c r="C30" s="36" t="s">
        <v>23</v>
      </c>
      <c r="D30" s="36" t="s">
        <v>214</v>
      </c>
      <c r="E30" s="36" t="s">
        <v>142</v>
      </c>
      <c r="F30" s="36" t="s">
        <v>183</v>
      </c>
      <c r="G30" s="21"/>
      <c r="H30" s="21"/>
      <c r="I30" s="21" t="s">
        <v>227</v>
      </c>
      <c r="J30" s="21" t="s">
        <v>228</v>
      </c>
      <c r="L30" s="4"/>
      <c r="M30" s="58" t="s">
        <v>127</v>
      </c>
      <c r="N30" s="10">
        <f>SUM(N3:N29)</f>
        <v>1646</v>
      </c>
      <c r="O30" s="10">
        <f t="shared" ref="O30:V30" si="1">SUM(O3:O29)</f>
        <v>1646</v>
      </c>
      <c r="P30" s="10"/>
      <c r="Q30" s="10">
        <f t="shared" si="1"/>
        <v>410</v>
      </c>
      <c r="R30" s="10">
        <f t="shared" si="1"/>
        <v>410</v>
      </c>
      <c r="S30" s="10">
        <f t="shared" si="1"/>
        <v>410</v>
      </c>
      <c r="T30" s="10">
        <f t="shared" si="1"/>
        <v>410</v>
      </c>
      <c r="U30" s="10">
        <f t="shared" si="1"/>
        <v>3</v>
      </c>
      <c r="V30" s="10">
        <f t="shared" si="1"/>
        <v>3</v>
      </c>
    </row>
    <row r="31" spans="1:22" ht="18" customHeight="1">
      <c r="A31" s="4">
        <v>30</v>
      </c>
      <c r="B31" s="35">
        <v>35895</v>
      </c>
      <c r="C31" s="36" t="s">
        <v>131</v>
      </c>
      <c r="D31" s="36" t="s">
        <v>148</v>
      </c>
      <c r="E31" s="36" t="s">
        <v>179</v>
      </c>
      <c r="F31" s="36" t="s">
        <v>211</v>
      </c>
      <c r="G31" s="21"/>
      <c r="H31" s="21"/>
      <c r="I31" s="21" t="s">
        <v>8</v>
      </c>
      <c r="J31" s="21" t="s">
        <v>32</v>
      </c>
    </row>
    <row r="32" spans="1:22" ht="18" customHeight="1">
      <c r="A32" s="4">
        <v>31</v>
      </c>
      <c r="B32" s="35">
        <v>35895</v>
      </c>
      <c r="C32" s="36" t="s">
        <v>180</v>
      </c>
      <c r="D32" s="36" t="s">
        <v>4</v>
      </c>
      <c r="E32" s="36" t="s">
        <v>72</v>
      </c>
      <c r="F32" s="36" t="s">
        <v>35</v>
      </c>
      <c r="G32" s="21"/>
      <c r="H32" s="21"/>
      <c r="I32" s="21" t="s">
        <v>20</v>
      </c>
      <c r="J32" s="21" t="s">
        <v>14</v>
      </c>
      <c r="L32" s="105" t="s">
        <v>381</v>
      </c>
      <c r="M32" s="106"/>
      <c r="N32" s="106"/>
      <c r="O32" s="106"/>
      <c r="P32" s="106"/>
      <c r="Q32" s="106"/>
      <c r="R32" s="106"/>
      <c r="S32" s="106"/>
      <c r="T32" s="106"/>
      <c r="U32" s="106"/>
      <c r="V32" s="107"/>
    </row>
    <row r="33" spans="1:22" ht="18" customHeight="1">
      <c r="A33" s="4">
        <v>32</v>
      </c>
      <c r="B33" s="35">
        <v>35895</v>
      </c>
      <c r="C33" s="36" t="s">
        <v>188</v>
      </c>
      <c r="D33" s="36" t="s">
        <v>29</v>
      </c>
      <c r="E33" s="36" t="s">
        <v>165</v>
      </c>
      <c r="F33" s="36" t="s">
        <v>178</v>
      </c>
      <c r="G33" s="21"/>
      <c r="H33" s="21"/>
      <c r="I33" s="21" t="s">
        <v>31</v>
      </c>
      <c r="J33" s="21" t="s">
        <v>26</v>
      </c>
      <c r="L33" s="45">
        <v>1</v>
      </c>
      <c r="M33" s="31" t="s">
        <v>125</v>
      </c>
      <c r="N33" s="32" t="s">
        <v>127</v>
      </c>
      <c r="O33" s="32" t="s">
        <v>127</v>
      </c>
      <c r="P33" s="22"/>
      <c r="Q33" s="32" t="s">
        <v>68</v>
      </c>
      <c r="R33" s="32" t="s">
        <v>69</v>
      </c>
      <c r="S33" s="32" t="s">
        <v>70</v>
      </c>
      <c r="T33" s="32" t="s">
        <v>71</v>
      </c>
      <c r="U33" s="32" t="s">
        <v>128</v>
      </c>
      <c r="V33" s="32" t="s">
        <v>129</v>
      </c>
    </row>
    <row r="34" spans="1:22" ht="18" customHeight="1">
      <c r="A34" s="4">
        <v>33</v>
      </c>
      <c r="B34" s="35">
        <v>35896</v>
      </c>
      <c r="C34" s="36" t="s">
        <v>165</v>
      </c>
      <c r="D34" s="36" t="s">
        <v>213</v>
      </c>
      <c r="E34" s="36" t="s">
        <v>178</v>
      </c>
      <c r="F34" s="36" t="s">
        <v>29</v>
      </c>
      <c r="G34" s="21"/>
      <c r="H34" s="21"/>
      <c r="I34" s="21" t="s">
        <v>31</v>
      </c>
      <c r="J34" s="21" t="s">
        <v>26</v>
      </c>
      <c r="L34" s="4">
        <v>2</v>
      </c>
      <c r="M34" s="21" t="s">
        <v>250</v>
      </c>
      <c r="N34" s="10">
        <f>COUNTIF($C$2:$H$820,"五十嵐洋一")</f>
        <v>92</v>
      </c>
      <c r="O34" s="10">
        <f t="shared" ref="O34:O61" si="2">SUM(Q34:V34)</f>
        <v>92</v>
      </c>
      <c r="P34" s="24"/>
      <c r="Q34" s="10">
        <f>COUNTIF($C$2:$C$820,"五十嵐洋一")</f>
        <v>21</v>
      </c>
      <c r="R34" s="10">
        <f>COUNTIF($D$2:$D$820,"五十嵐洋一")</f>
        <v>24</v>
      </c>
      <c r="S34" s="10">
        <f>COUNTIF($E$2:$E$820,"五十嵐洋一")</f>
        <v>22</v>
      </c>
      <c r="T34" s="10">
        <f>COUNTIF($F$2:$F$820,"五十嵐洋一")</f>
        <v>23</v>
      </c>
      <c r="U34" s="10">
        <f>COUNTIF($G$2:$G$820,"五十嵐洋一")</f>
        <v>1</v>
      </c>
      <c r="V34" s="10">
        <f>COUNTIF($H$2:$H$820,"五十嵐洋一")</f>
        <v>1</v>
      </c>
    </row>
    <row r="35" spans="1:22" ht="18" customHeight="1">
      <c r="A35" s="4">
        <v>34</v>
      </c>
      <c r="B35" s="35">
        <v>35896</v>
      </c>
      <c r="C35" s="36" t="s">
        <v>35</v>
      </c>
      <c r="D35" s="36" t="s">
        <v>144</v>
      </c>
      <c r="E35" s="36" t="s">
        <v>4</v>
      </c>
      <c r="F35" s="36" t="s">
        <v>72</v>
      </c>
      <c r="G35" s="21"/>
      <c r="H35" s="21"/>
      <c r="I35" s="21" t="s">
        <v>20</v>
      </c>
      <c r="J35" s="21" t="s">
        <v>14</v>
      </c>
      <c r="L35" s="45">
        <v>3</v>
      </c>
      <c r="M35" s="34" t="s">
        <v>139</v>
      </c>
      <c r="N35" s="10">
        <f>COUNTIF($C$2:$H$820,"中村稔")</f>
        <v>89</v>
      </c>
      <c r="O35" s="10">
        <f t="shared" si="2"/>
        <v>89</v>
      </c>
      <c r="P35" s="24"/>
      <c r="Q35" s="10">
        <f>COUNTIF($C$2:$C$820,"中村稔")</f>
        <v>20</v>
      </c>
      <c r="R35" s="10">
        <f>COUNTIF($D$2:$D$820,"中村稔")</f>
        <v>22</v>
      </c>
      <c r="S35" s="10">
        <f>COUNTIF($E$2:$E$820,"中村稔")</f>
        <v>24</v>
      </c>
      <c r="T35" s="10">
        <f>COUNTIF($F$2:$F$820,"中村稔")</f>
        <v>23</v>
      </c>
      <c r="U35" s="10">
        <f>COUNTIF($G$2:$G$820,"中村稔")</f>
        <v>0</v>
      </c>
      <c r="V35" s="10">
        <f>COUNTIF($H$2:$H$820,"中村稔")</f>
        <v>0</v>
      </c>
    </row>
    <row r="36" spans="1:22" ht="18" customHeight="1">
      <c r="A36" s="4">
        <v>35</v>
      </c>
      <c r="B36" s="37">
        <v>35896</v>
      </c>
      <c r="C36" s="34" t="s">
        <v>47</v>
      </c>
      <c r="D36" s="34" t="s">
        <v>182</v>
      </c>
      <c r="E36" s="34" t="s">
        <v>173</v>
      </c>
      <c r="F36" s="34" t="s">
        <v>185</v>
      </c>
      <c r="G36" s="21"/>
      <c r="H36" s="21"/>
      <c r="I36" s="21" t="s">
        <v>227</v>
      </c>
      <c r="J36" s="21" t="s">
        <v>228</v>
      </c>
      <c r="L36" s="4">
        <v>4</v>
      </c>
      <c r="M36" s="21" t="s">
        <v>183</v>
      </c>
      <c r="N36" s="10">
        <f>COUNTIF($C$2:$H$820,"藤本典征")</f>
        <v>89</v>
      </c>
      <c r="O36" s="10">
        <f t="shared" si="2"/>
        <v>89</v>
      </c>
      <c r="P36" s="24"/>
      <c r="Q36" s="10">
        <f>COUNTIF($C$2:$C$820,"藤本典征")</f>
        <v>19</v>
      </c>
      <c r="R36" s="10">
        <f>COUNTIF($D$2:$D$820,"藤本典征")</f>
        <v>22</v>
      </c>
      <c r="S36" s="10">
        <f>COUNTIF($E$2:$E$820,"藤本典征")</f>
        <v>23</v>
      </c>
      <c r="T36" s="10">
        <f>COUNTIF($F$2:$F$820,"藤本典征")</f>
        <v>24</v>
      </c>
      <c r="U36" s="10">
        <f>COUNTIF($G$2:$G$820,"藤本典征")</f>
        <v>1</v>
      </c>
      <c r="V36" s="10">
        <f>COUNTIF($H$2:$H$820,"藤本典征")</f>
        <v>0</v>
      </c>
    </row>
    <row r="37" spans="1:22" ht="18" customHeight="1">
      <c r="A37" s="4">
        <v>36</v>
      </c>
      <c r="B37" s="37">
        <v>35896</v>
      </c>
      <c r="C37" s="34" t="s">
        <v>211</v>
      </c>
      <c r="D37" s="34" t="s">
        <v>146</v>
      </c>
      <c r="E37" s="34" t="s">
        <v>148</v>
      </c>
      <c r="F37" s="34" t="s">
        <v>179</v>
      </c>
      <c r="G37" s="21"/>
      <c r="H37" s="21"/>
      <c r="I37" s="21" t="s">
        <v>8</v>
      </c>
      <c r="J37" s="21" t="s">
        <v>32</v>
      </c>
      <c r="L37" s="45">
        <v>5</v>
      </c>
      <c r="M37" s="34" t="s">
        <v>203</v>
      </c>
      <c r="N37" s="10">
        <f>COUNTIF($C$2:$H$820,"山本隆造")</f>
        <v>87</v>
      </c>
      <c r="O37" s="10">
        <f t="shared" si="2"/>
        <v>87</v>
      </c>
      <c r="P37" s="24"/>
      <c r="Q37" s="10">
        <f>COUNTIF($C$2:$C$820,"山本隆造")</f>
        <v>22</v>
      </c>
      <c r="R37" s="10">
        <f>COUNTIF($D$2:$D$820,"山本隆造")</f>
        <v>19</v>
      </c>
      <c r="S37" s="10">
        <f>COUNTIF($E$2:$E$820,"山本隆造")</f>
        <v>22</v>
      </c>
      <c r="T37" s="10">
        <f>COUNTIF($F$2:$F$820,"山本隆造")</f>
        <v>22</v>
      </c>
      <c r="U37" s="10">
        <f>COUNTIF($G$2:$G$820,"山本隆造")</f>
        <v>1</v>
      </c>
      <c r="V37" s="10">
        <f>COUNTIF($H$2:$H$820,"山本隆造")</f>
        <v>1</v>
      </c>
    </row>
    <row r="38" spans="1:22" ht="18" customHeight="1">
      <c r="A38" s="4">
        <v>37</v>
      </c>
      <c r="B38" s="37">
        <v>35896</v>
      </c>
      <c r="C38" s="34" t="s">
        <v>218</v>
      </c>
      <c r="D38" s="34" t="s">
        <v>163</v>
      </c>
      <c r="E38" s="34" t="s">
        <v>6</v>
      </c>
      <c r="F38" s="34" t="s">
        <v>168</v>
      </c>
      <c r="G38" s="21"/>
      <c r="H38" s="21"/>
      <c r="I38" s="21" t="s">
        <v>38</v>
      </c>
      <c r="J38" s="21" t="s">
        <v>19</v>
      </c>
      <c r="L38" s="4">
        <v>6</v>
      </c>
      <c r="M38" s="21" t="s">
        <v>219</v>
      </c>
      <c r="N38" s="10">
        <f>COUNTIF($C$2:$H$820,"永見武司")</f>
        <v>87</v>
      </c>
      <c r="O38" s="10">
        <f t="shared" si="2"/>
        <v>87</v>
      </c>
      <c r="P38" s="24"/>
      <c r="Q38" s="10">
        <f>COUNTIF($C$2:$C$820,"永見武司")</f>
        <v>20</v>
      </c>
      <c r="R38" s="10">
        <f>COUNTIF($D$2:$D$820,"永見武司")</f>
        <v>23</v>
      </c>
      <c r="S38" s="10">
        <f>COUNTIF($E$2:$E$820,"永見武司")</f>
        <v>23</v>
      </c>
      <c r="T38" s="10">
        <f>COUNTIF($F$2:$F$820,"永見武司")</f>
        <v>20</v>
      </c>
      <c r="U38" s="10">
        <f>COUNTIF($G$2:$G$820,"永見武司")</f>
        <v>0</v>
      </c>
      <c r="V38" s="10">
        <f>COUNTIF($H$2:$H$820,"永見武司")</f>
        <v>1</v>
      </c>
    </row>
    <row r="39" spans="1:22" ht="18" customHeight="1">
      <c r="A39" s="4">
        <v>38</v>
      </c>
      <c r="B39" s="37">
        <v>35896</v>
      </c>
      <c r="C39" s="34" t="s">
        <v>16</v>
      </c>
      <c r="D39" s="34" t="s">
        <v>166</v>
      </c>
      <c r="E39" s="34" t="s">
        <v>22</v>
      </c>
      <c r="F39" s="34" t="s">
        <v>46</v>
      </c>
      <c r="G39" s="21"/>
      <c r="H39" s="21"/>
      <c r="I39" s="21" t="s">
        <v>13</v>
      </c>
      <c r="J39" s="21" t="s">
        <v>37</v>
      </c>
      <c r="L39" s="45">
        <v>7</v>
      </c>
      <c r="M39" s="21" t="s">
        <v>235</v>
      </c>
      <c r="N39" s="10">
        <f>COUNTIF($C$2:$H$820,"橘修")</f>
        <v>86</v>
      </c>
      <c r="O39" s="10">
        <f t="shared" si="2"/>
        <v>86</v>
      </c>
      <c r="P39" s="24"/>
      <c r="Q39" s="10">
        <f>COUNTIF($C$2:$C$820,"橘修")</f>
        <v>17</v>
      </c>
      <c r="R39" s="10">
        <f>COUNTIF($D$2:$D$820,"橘修")</f>
        <v>24</v>
      </c>
      <c r="S39" s="10">
        <f>COUNTIF($E$2:$E$820,"橘修")</f>
        <v>22</v>
      </c>
      <c r="T39" s="10">
        <f>COUNTIF($F$2:$F$820,"橘修")</f>
        <v>23</v>
      </c>
      <c r="U39" s="10">
        <f>COUNTIF($G$2:$G$820,"橘修")</f>
        <v>0</v>
      </c>
      <c r="V39" s="10">
        <f>COUNTIF($H$2:$H$820,"橘修")</f>
        <v>0</v>
      </c>
    </row>
    <row r="40" spans="1:22" ht="18" customHeight="1">
      <c r="A40" s="4">
        <v>39</v>
      </c>
      <c r="B40" s="37">
        <v>35897</v>
      </c>
      <c r="C40" s="34" t="s">
        <v>161</v>
      </c>
      <c r="D40" s="34" t="s">
        <v>181</v>
      </c>
      <c r="E40" s="34" t="s">
        <v>23</v>
      </c>
      <c r="F40" s="34" t="s">
        <v>182</v>
      </c>
      <c r="G40" s="21"/>
      <c r="H40" s="21"/>
      <c r="I40" s="21" t="s">
        <v>227</v>
      </c>
      <c r="J40" s="21" t="s">
        <v>228</v>
      </c>
      <c r="L40" s="4">
        <v>8</v>
      </c>
      <c r="M40" s="34" t="s">
        <v>162</v>
      </c>
      <c r="N40" s="10">
        <f>COUNTIF($C$2:$H$820,"柿木園悟")</f>
        <v>80</v>
      </c>
      <c r="O40" s="10">
        <f t="shared" si="2"/>
        <v>80</v>
      </c>
      <c r="P40" s="24"/>
      <c r="Q40" s="10">
        <f>COUNTIF($C$2:$C$820,"柿木園悟")</f>
        <v>20</v>
      </c>
      <c r="R40" s="10">
        <f>COUNTIF($D$2:$D$820,"柿木園悟")</f>
        <v>20</v>
      </c>
      <c r="S40" s="10">
        <f>COUNTIF($E$2:$E$820,"柿木園悟")</f>
        <v>21</v>
      </c>
      <c r="T40" s="10">
        <f>COUNTIF($F$2:$F$820,"柿木園悟")</f>
        <v>19</v>
      </c>
      <c r="U40" s="10">
        <f>COUNTIF($G$2:$G$820,"柿木園悟")</f>
        <v>0</v>
      </c>
      <c r="V40" s="10">
        <f>COUNTIF($H$2:$H$820,"柿木園悟")</f>
        <v>0</v>
      </c>
    </row>
    <row r="41" spans="1:22" ht="18" customHeight="1">
      <c r="A41" s="4">
        <v>40</v>
      </c>
      <c r="B41" s="37">
        <v>35897</v>
      </c>
      <c r="C41" s="34" t="s">
        <v>179</v>
      </c>
      <c r="D41" s="34" t="s">
        <v>131</v>
      </c>
      <c r="E41" s="34" t="s">
        <v>146</v>
      </c>
      <c r="F41" s="34" t="s">
        <v>148</v>
      </c>
      <c r="G41" s="21"/>
      <c r="H41" s="21"/>
      <c r="I41" s="21" t="s">
        <v>8</v>
      </c>
      <c r="J41" s="21" t="s">
        <v>32</v>
      </c>
      <c r="L41" s="45">
        <v>9</v>
      </c>
      <c r="M41" s="21" t="s">
        <v>221</v>
      </c>
      <c r="N41" s="10">
        <f>COUNTIF($C$2:$H$820,"前田亨")</f>
        <v>80</v>
      </c>
      <c r="O41" s="10">
        <f t="shared" si="2"/>
        <v>80</v>
      </c>
      <c r="P41" s="24"/>
      <c r="Q41" s="10">
        <f>COUNTIF($C$2:$C$820,"前田亨")</f>
        <v>20</v>
      </c>
      <c r="R41" s="10">
        <f>COUNTIF($D$2:$D$820,"前田亨")</f>
        <v>20</v>
      </c>
      <c r="S41" s="10">
        <f>COUNTIF($E$2:$E$820,"前田亨")</f>
        <v>18</v>
      </c>
      <c r="T41" s="10">
        <f>COUNTIF($F$2:$F$820,"前田亨")</f>
        <v>22</v>
      </c>
      <c r="U41" s="10">
        <f>COUNTIF($G$2:$G$820,"前田亨")</f>
        <v>0</v>
      </c>
      <c r="V41" s="10">
        <f>COUNTIF($H$2:$H$820,"前田亨")</f>
        <v>0</v>
      </c>
    </row>
    <row r="42" spans="1:22" ht="18" customHeight="1">
      <c r="A42" s="4">
        <v>41</v>
      </c>
      <c r="B42" s="37">
        <v>35897</v>
      </c>
      <c r="C42" s="34" t="s">
        <v>72</v>
      </c>
      <c r="D42" s="34" t="s">
        <v>180</v>
      </c>
      <c r="E42" s="34" t="s">
        <v>144</v>
      </c>
      <c r="F42" s="34" t="s">
        <v>4</v>
      </c>
      <c r="G42" s="21"/>
      <c r="H42" s="21"/>
      <c r="I42" s="21" t="s">
        <v>20</v>
      </c>
      <c r="J42" s="21" t="s">
        <v>14</v>
      </c>
      <c r="L42" s="4">
        <v>10</v>
      </c>
      <c r="M42" s="21" t="s">
        <v>220</v>
      </c>
      <c r="N42" s="10">
        <f>COUNTIF($C$2:$H$820,"小寺昌治")</f>
        <v>79</v>
      </c>
      <c r="O42" s="10">
        <f t="shared" si="2"/>
        <v>79</v>
      </c>
      <c r="P42" s="24"/>
      <c r="Q42" s="10">
        <f>COUNTIF($C$2:$C$820,"小寺昌治")</f>
        <v>21</v>
      </c>
      <c r="R42" s="10">
        <f>COUNTIF($D$2:$D$820,"小寺昌治")</f>
        <v>20</v>
      </c>
      <c r="S42" s="10">
        <f>COUNTIF($E$2:$E$820,"小寺昌治")</f>
        <v>22</v>
      </c>
      <c r="T42" s="10">
        <f>COUNTIF($F$2:$F$820,"小寺昌治")</f>
        <v>16</v>
      </c>
      <c r="U42" s="10">
        <f>COUNTIF($G$2:$G$820,"小寺昌治")</f>
        <v>0</v>
      </c>
      <c r="V42" s="10">
        <f>COUNTIF($H$2:$H$820,"小寺昌治")</f>
        <v>0</v>
      </c>
    </row>
    <row r="43" spans="1:22" ht="18" customHeight="1">
      <c r="A43" s="4">
        <v>42</v>
      </c>
      <c r="B43" s="37">
        <v>35897</v>
      </c>
      <c r="C43" s="34" t="s">
        <v>46</v>
      </c>
      <c r="D43" s="34" t="s">
        <v>210</v>
      </c>
      <c r="E43" s="34" t="s">
        <v>166</v>
      </c>
      <c r="F43" s="34" t="s">
        <v>22</v>
      </c>
      <c r="G43" s="21"/>
      <c r="H43" s="21"/>
      <c r="I43" s="21" t="s">
        <v>13</v>
      </c>
      <c r="J43" s="21" t="s">
        <v>37</v>
      </c>
      <c r="L43" s="45">
        <v>11</v>
      </c>
      <c r="M43" s="21" t="s">
        <v>248</v>
      </c>
      <c r="N43" s="10">
        <f>COUNTIF($C$2:$H$820,"桃井進")</f>
        <v>79</v>
      </c>
      <c r="O43" s="10">
        <f t="shared" si="2"/>
        <v>79</v>
      </c>
      <c r="P43" s="24"/>
      <c r="Q43" s="10">
        <f>COUNTIF($C$2:$C$820,"桃井進")</f>
        <v>19</v>
      </c>
      <c r="R43" s="10">
        <f>COUNTIF($D$2:$D$820,"桃井進")</f>
        <v>22</v>
      </c>
      <c r="S43" s="10">
        <f>COUNTIF($E$2:$E$820,"桃井進")</f>
        <v>19</v>
      </c>
      <c r="T43" s="10">
        <f>COUNTIF($F$2:$F$820,"桃井進")</f>
        <v>19</v>
      </c>
      <c r="U43" s="10">
        <f>COUNTIF($G$2:$G$820,"桃井進")</f>
        <v>0</v>
      </c>
      <c r="V43" s="10">
        <f>COUNTIF($H$2:$H$820,"桃井進")</f>
        <v>0</v>
      </c>
    </row>
    <row r="44" spans="1:22" ht="18" customHeight="1">
      <c r="A44" s="4">
        <v>43</v>
      </c>
      <c r="B44" s="37">
        <v>35897</v>
      </c>
      <c r="C44" s="34" t="s">
        <v>6</v>
      </c>
      <c r="D44" s="34" t="s">
        <v>168</v>
      </c>
      <c r="E44" s="34" t="s">
        <v>163</v>
      </c>
      <c r="F44" s="34" t="s">
        <v>175</v>
      </c>
      <c r="G44" s="21"/>
      <c r="H44" s="21"/>
      <c r="I44" s="21" t="s">
        <v>38</v>
      </c>
      <c r="J44" s="21" t="s">
        <v>19</v>
      </c>
      <c r="L44" s="4">
        <v>12</v>
      </c>
      <c r="M44" s="34" t="s">
        <v>143</v>
      </c>
      <c r="N44" s="10">
        <f>COUNTIF($C$2:$H$820,"東利夫")</f>
        <v>78</v>
      </c>
      <c r="O44" s="10">
        <f t="shared" si="2"/>
        <v>78</v>
      </c>
      <c r="P44" s="24"/>
      <c r="Q44" s="10">
        <f>COUNTIF($C$2:$C$820,"東利夫")</f>
        <v>20</v>
      </c>
      <c r="R44" s="10">
        <f>COUNTIF($D$2:$D$820,"東利夫")</f>
        <v>18</v>
      </c>
      <c r="S44" s="10">
        <f>COUNTIF($E$2:$E$820,"東利夫")</f>
        <v>19</v>
      </c>
      <c r="T44" s="10">
        <f>COUNTIF($F$2:$F$820,"東利夫")</f>
        <v>21</v>
      </c>
      <c r="U44" s="10">
        <f>COUNTIF($G$2:$G$820,"東利夫")</f>
        <v>0</v>
      </c>
      <c r="V44" s="10">
        <f>COUNTIF($H$2:$H$820,"東利夫")</f>
        <v>0</v>
      </c>
    </row>
    <row r="45" spans="1:22" ht="18" customHeight="1">
      <c r="A45" s="4">
        <v>44</v>
      </c>
      <c r="B45" s="37">
        <v>35897</v>
      </c>
      <c r="C45" s="34" t="s">
        <v>29</v>
      </c>
      <c r="D45" s="34" t="s">
        <v>186</v>
      </c>
      <c r="E45" s="34" t="s">
        <v>213</v>
      </c>
      <c r="F45" s="34" t="s">
        <v>188</v>
      </c>
      <c r="G45" s="21"/>
      <c r="H45" s="21"/>
      <c r="I45" s="21" t="s">
        <v>31</v>
      </c>
      <c r="J45" s="21" t="s">
        <v>26</v>
      </c>
      <c r="L45" s="45">
        <v>13</v>
      </c>
      <c r="M45" s="34" t="s">
        <v>149</v>
      </c>
      <c r="N45" s="10">
        <f>COUNTIF($C$2:$H$820,"栄村孝康")</f>
        <v>71</v>
      </c>
      <c r="O45" s="10">
        <f t="shared" si="2"/>
        <v>71</v>
      </c>
      <c r="P45" s="24"/>
      <c r="Q45" s="10">
        <f>COUNTIF($C$2:$C$820,"栄村孝康")</f>
        <v>20</v>
      </c>
      <c r="R45" s="10">
        <f>COUNTIF($D$2:$D$820,"栄村孝康")</f>
        <v>17</v>
      </c>
      <c r="S45" s="10">
        <f>COUNTIF($E$2:$E$820,"栄村孝康")</f>
        <v>16</v>
      </c>
      <c r="T45" s="10">
        <f>COUNTIF($F$2:$F$820,"栄村孝康")</f>
        <v>18</v>
      </c>
      <c r="U45" s="10">
        <f>COUNTIF($G$2:$G$820,"栄村孝康")</f>
        <v>0</v>
      </c>
      <c r="V45" s="10">
        <f>COUNTIF($H$2:$H$820,"栄村孝康")</f>
        <v>0</v>
      </c>
    </row>
    <row r="46" spans="1:22" ht="18" customHeight="1">
      <c r="A46" s="4">
        <v>45</v>
      </c>
      <c r="B46" s="37">
        <v>35899</v>
      </c>
      <c r="C46" s="34" t="s">
        <v>4</v>
      </c>
      <c r="D46" s="34" t="s">
        <v>35</v>
      </c>
      <c r="E46" s="34" t="s">
        <v>180</v>
      </c>
      <c r="F46" s="34" t="s">
        <v>144</v>
      </c>
      <c r="G46" s="21"/>
      <c r="H46" s="21"/>
      <c r="I46" s="21" t="s">
        <v>19</v>
      </c>
      <c r="J46" s="21" t="s">
        <v>13</v>
      </c>
      <c r="L46" s="4">
        <v>14</v>
      </c>
      <c r="M46" s="34" t="s">
        <v>53</v>
      </c>
      <c r="N46" s="10">
        <f>COUNTIF($C$2:$H$820,"佐藤純一")</f>
        <v>69</v>
      </c>
      <c r="O46" s="10">
        <f t="shared" si="2"/>
        <v>69</v>
      </c>
      <c r="P46" s="24"/>
      <c r="Q46" s="10">
        <f>COUNTIF($C$2:$C$820,"佐藤純一")</f>
        <v>21</v>
      </c>
      <c r="R46" s="10">
        <f>COUNTIF($D$2:$D$820,"佐藤純一")</f>
        <v>16</v>
      </c>
      <c r="S46" s="10">
        <f>COUNTIF($E$2:$E$820,"佐藤純一")</f>
        <v>20</v>
      </c>
      <c r="T46" s="10">
        <f>COUNTIF($F$2:$F$820,"佐藤純一")</f>
        <v>12</v>
      </c>
      <c r="U46" s="10">
        <f>COUNTIF($G$2:$G$820,"佐藤純一")</f>
        <v>0</v>
      </c>
      <c r="V46" s="10">
        <f>COUNTIF($H$2:$H$820,"佐藤純一")</f>
        <v>0</v>
      </c>
    </row>
    <row r="47" spans="1:22" ht="18" customHeight="1">
      <c r="A47" s="4">
        <v>46</v>
      </c>
      <c r="B47" s="37">
        <v>35899</v>
      </c>
      <c r="C47" s="34" t="s">
        <v>168</v>
      </c>
      <c r="D47" s="34" t="s">
        <v>10</v>
      </c>
      <c r="E47" s="34" t="s">
        <v>175</v>
      </c>
      <c r="F47" s="34" t="s">
        <v>163</v>
      </c>
      <c r="G47" s="21"/>
      <c r="H47" s="21"/>
      <c r="I47" s="21" t="s">
        <v>37</v>
      </c>
      <c r="J47" s="21" t="s">
        <v>20</v>
      </c>
      <c r="L47" s="45">
        <v>15</v>
      </c>
      <c r="M47" s="36" t="s">
        <v>206</v>
      </c>
      <c r="N47" s="10">
        <f>COUNTIF($C$2:$H$820,"林忠良")</f>
        <v>69</v>
      </c>
      <c r="O47" s="10">
        <f t="shared" si="2"/>
        <v>69</v>
      </c>
      <c r="P47" s="24"/>
      <c r="Q47" s="10">
        <f>COUNTIF($C$2:$C$820,"林忠良")</f>
        <v>18</v>
      </c>
      <c r="R47" s="10">
        <f>COUNTIF($D$2:$D$820,"林忠良")</f>
        <v>15</v>
      </c>
      <c r="S47" s="10">
        <f>COUNTIF($E$2:$E$820,"林忠良")</f>
        <v>19</v>
      </c>
      <c r="T47" s="10">
        <f>COUNTIF($F$2:$F$820,"林忠良")</f>
        <v>17</v>
      </c>
      <c r="U47" s="10">
        <f>COUNTIF($G$2:$G$820,"林忠良")</f>
        <v>0</v>
      </c>
      <c r="V47" s="10">
        <f>COUNTIF($H$2:$H$820,"林忠良")</f>
        <v>0</v>
      </c>
    </row>
    <row r="48" spans="1:22" ht="18" customHeight="1">
      <c r="A48" s="4">
        <v>47</v>
      </c>
      <c r="B48" s="37">
        <v>35899</v>
      </c>
      <c r="C48" s="34" t="s">
        <v>214</v>
      </c>
      <c r="D48" s="34" t="s">
        <v>183</v>
      </c>
      <c r="E48" s="34" t="s">
        <v>47</v>
      </c>
      <c r="F48" s="34" t="s">
        <v>142</v>
      </c>
      <c r="G48" s="21"/>
      <c r="H48" s="21"/>
      <c r="I48" s="21" t="s">
        <v>228</v>
      </c>
      <c r="J48" s="21" t="s">
        <v>31</v>
      </c>
      <c r="L48" s="4">
        <v>16</v>
      </c>
      <c r="M48" s="34" t="s">
        <v>147</v>
      </c>
      <c r="N48" s="10">
        <f>COUNTIF($C$2:$H$820,"良川昌美")</f>
        <v>68</v>
      </c>
      <c r="O48" s="10">
        <f t="shared" si="2"/>
        <v>68</v>
      </c>
      <c r="P48" s="24"/>
      <c r="Q48" s="10">
        <f>COUNTIF($C$2:$C$820,"良川昌美")</f>
        <v>17</v>
      </c>
      <c r="R48" s="10">
        <f>COUNTIF($D$2:$D$820,"良川昌美")</f>
        <v>18</v>
      </c>
      <c r="S48" s="10">
        <f>COUNTIF($E$2:$E$820,"良川昌美")</f>
        <v>15</v>
      </c>
      <c r="T48" s="10">
        <f>COUNTIF($F$2:$F$820,"良川昌美")</f>
        <v>18</v>
      </c>
      <c r="U48" s="10">
        <f>COUNTIF($G$2:$G$820,"良川昌美")</f>
        <v>0</v>
      </c>
      <c r="V48" s="10">
        <f>COUNTIF($H$2:$H$820,"良川昌美")</f>
        <v>0</v>
      </c>
    </row>
    <row r="49" spans="1:22" ht="18" customHeight="1">
      <c r="A49" s="4">
        <v>48</v>
      </c>
      <c r="B49" s="37">
        <v>35900</v>
      </c>
      <c r="C49" s="34" t="s">
        <v>148</v>
      </c>
      <c r="D49" s="34" t="s">
        <v>188</v>
      </c>
      <c r="E49" s="34" t="s">
        <v>178</v>
      </c>
      <c r="F49" s="34" t="s">
        <v>165</v>
      </c>
      <c r="G49" s="21"/>
      <c r="H49" s="21"/>
      <c r="I49" s="21" t="s">
        <v>32</v>
      </c>
      <c r="J49" s="21" t="s">
        <v>227</v>
      </c>
      <c r="L49" s="45">
        <v>17</v>
      </c>
      <c r="M49" s="34" t="s">
        <v>154</v>
      </c>
      <c r="N49" s="10">
        <f>COUNTIF($C$2:$H$820,"山村達也")</f>
        <v>68</v>
      </c>
      <c r="O49" s="10">
        <f t="shared" si="2"/>
        <v>68</v>
      </c>
      <c r="P49" s="24"/>
      <c r="Q49" s="10">
        <f>COUNTIF($C$2:$C$820,"山村達也")</f>
        <v>18</v>
      </c>
      <c r="R49" s="10">
        <f>COUNTIF($D$2:$D$820,"山村達也")</f>
        <v>18</v>
      </c>
      <c r="S49" s="10">
        <f>COUNTIF($E$2:$E$820,"山村達也")</f>
        <v>13</v>
      </c>
      <c r="T49" s="10">
        <f>COUNTIF($F$2:$F$820,"山村達也")</f>
        <v>19</v>
      </c>
      <c r="U49" s="10">
        <f>COUNTIF($G$2:$G$820,"山村達也")</f>
        <v>0</v>
      </c>
      <c r="V49" s="10">
        <f>COUNTIF($H$2:$H$820,"山村達也")</f>
        <v>0</v>
      </c>
    </row>
    <row r="50" spans="1:22" ht="18" customHeight="1">
      <c r="A50" s="4">
        <v>49</v>
      </c>
      <c r="B50" s="37">
        <v>35900</v>
      </c>
      <c r="C50" s="34" t="s">
        <v>244</v>
      </c>
      <c r="D50" s="34" t="s">
        <v>46</v>
      </c>
      <c r="E50" s="34" t="s">
        <v>16</v>
      </c>
      <c r="F50" s="34" t="s">
        <v>210</v>
      </c>
      <c r="G50" s="21"/>
      <c r="H50" s="21"/>
      <c r="I50" s="21" t="s">
        <v>38</v>
      </c>
      <c r="J50" s="21" t="s">
        <v>14</v>
      </c>
      <c r="L50" s="4">
        <v>18</v>
      </c>
      <c r="M50" s="21" t="s">
        <v>225</v>
      </c>
      <c r="N50" s="10">
        <f>COUNTIF($C$2:$H$820,"新屋晃")</f>
        <v>66</v>
      </c>
      <c r="O50" s="10">
        <f t="shared" si="2"/>
        <v>66</v>
      </c>
      <c r="P50" s="24"/>
      <c r="Q50" s="10">
        <f>COUNTIF($C$2:$C$820,"新屋晃")</f>
        <v>17</v>
      </c>
      <c r="R50" s="10">
        <f>COUNTIF($D$2:$D$820,"新屋晃")</f>
        <v>18</v>
      </c>
      <c r="S50" s="10">
        <f>COUNTIF($E$2:$E$820,"新屋晃")</f>
        <v>16</v>
      </c>
      <c r="T50" s="10">
        <f>COUNTIF($F$2:$F$820,"新屋晃")</f>
        <v>15</v>
      </c>
      <c r="U50" s="10">
        <f>COUNTIF($G$2:$G$820,"新屋晃")</f>
        <v>0</v>
      </c>
      <c r="V50" s="10">
        <f>COUNTIF($H$2:$H$820,"新屋晃")</f>
        <v>0</v>
      </c>
    </row>
    <row r="51" spans="1:22" ht="18" customHeight="1">
      <c r="A51" s="4">
        <v>50</v>
      </c>
      <c r="B51" s="37">
        <v>35900</v>
      </c>
      <c r="C51" s="34" t="s">
        <v>173</v>
      </c>
      <c r="D51" s="34" t="s">
        <v>182</v>
      </c>
      <c r="E51" s="34" t="s">
        <v>185</v>
      </c>
      <c r="F51" s="34" t="s">
        <v>243</v>
      </c>
      <c r="G51" s="21"/>
      <c r="H51" s="21"/>
      <c r="I51" s="21" t="s">
        <v>26</v>
      </c>
      <c r="J51" s="21" t="s">
        <v>8</v>
      </c>
      <c r="L51" s="45">
        <v>19</v>
      </c>
      <c r="M51" s="34" t="s">
        <v>204</v>
      </c>
      <c r="N51" s="10">
        <f>COUNTIF($C$2:$H$820,"山﨑夏生")</f>
        <v>57</v>
      </c>
      <c r="O51" s="10">
        <f t="shared" si="2"/>
        <v>57</v>
      </c>
      <c r="P51" s="24"/>
      <c r="Q51" s="10">
        <f>COUNTIF($C$2:$C$820,"山﨑夏生")</f>
        <v>14</v>
      </c>
      <c r="R51" s="10">
        <f>COUNTIF($D$2:$D$820,"山﨑夏生")</f>
        <v>16</v>
      </c>
      <c r="S51" s="10">
        <f>COUNTIF($E$2:$E$820,"山﨑夏生")</f>
        <v>14</v>
      </c>
      <c r="T51" s="10">
        <f>COUNTIF($F$2:$F$820,"山﨑夏生")</f>
        <v>13</v>
      </c>
      <c r="U51" s="10">
        <f>COUNTIF($G$2:$G$820,"山﨑夏生")</f>
        <v>0</v>
      </c>
      <c r="V51" s="10">
        <f>COUNTIF($H$2:$H$820,"山﨑夏生")</f>
        <v>0</v>
      </c>
    </row>
    <row r="52" spans="1:22" ht="18" customHeight="1">
      <c r="A52" s="4">
        <v>51</v>
      </c>
      <c r="B52" s="37">
        <v>35900</v>
      </c>
      <c r="C52" s="34" t="s">
        <v>144</v>
      </c>
      <c r="D52" s="34" t="s">
        <v>72</v>
      </c>
      <c r="E52" s="34" t="s">
        <v>35</v>
      </c>
      <c r="F52" s="34" t="s">
        <v>180</v>
      </c>
      <c r="G52" s="21"/>
      <c r="H52" s="21"/>
      <c r="I52" s="21" t="s">
        <v>19</v>
      </c>
      <c r="J52" s="21" t="s">
        <v>13</v>
      </c>
      <c r="L52" s="4">
        <v>20</v>
      </c>
      <c r="M52" s="21" t="s">
        <v>239</v>
      </c>
      <c r="N52" s="10">
        <f>COUNTIF($C$2:$H$820,"平林岳")</f>
        <v>51</v>
      </c>
      <c r="O52" s="10">
        <f t="shared" si="2"/>
        <v>51</v>
      </c>
      <c r="P52" s="24"/>
      <c r="Q52" s="10">
        <f>COUNTIF($C$2:$C$820,"平林岳")</f>
        <v>16</v>
      </c>
      <c r="R52" s="10">
        <f>COUNTIF($D$2:$D$820,"平林岳")</f>
        <v>12</v>
      </c>
      <c r="S52" s="10">
        <f>COUNTIF($E$2:$E$820,"平林岳")</f>
        <v>10</v>
      </c>
      <c r="T52" s="10">
        <f>COUNTIF($F$2:$F$820,"平林岳")</f>
        <v>13</v>
      </c>
      <c r="U52" s="10">
        <f>COUNTIF($G$2:$G$820,"平林岳")</f>
        <v>0</v>
      </c>
      <c r="V52" s="10">
        <f>COUNTIF($H$2:$H$820,"平林岳")</f>
        <v>0</v>
      </c>
    </row>
    <row r="53" spans="1:22" ht="18" customHeight="1">
      <c r="A53" s="4">
        <v>52</v>
      </c>
      <c r="B53" s="37">
        <v>35900</v>
      </c>
      <c r="C53" s="34" t="s">
        <v>142</v>
      </c>
      <c r="D53" s="34" t="s">
        <v>161</v>
      </c>
      <c r="E53" s="34" t="s">
        <v>183</v>
      </c>
      <c r="F53" s="34" t="s">
        <v>47</v>
      </c>
      <c r="G53" s="21"/>
      <c r="H53" s="21"/>
      <c r="I53" s="21" t="s">
        <v>228</v>
      </c>
      <c r="J53" s="21" t="s">
        <v>31</v>
      </c>
      <c r="L53" s="45">
        <v>21</v>
      </c>
      <c r="M53" s="36" t="s">
        <v>81</v>
      </c>
      <c r="N53" s="10">
        <f>COUNTIF($C$2:$H$820,"丹波幸一")</f>
        <v>50</v>
      </c>
      <c r="O53" s="10">
        <f t="shared" si="2"/>
        <v>50</v>
      </c>
      <c r="P53" s="24"/>
      <c r="Q53" s="10">
        <f>COUNTIF($C$2:$C$820,"丹波幸一")</f>
        <v>19</v>
      </c>
      <c r="R53" s="10">
        <f>COUNTIF($D$2:$D$820,"丹波幸一")</f>
        <v>9</v>
      </c>
      <c r="S53" s="10">
        <f>COUNTIF($E$2:$E$820,"丹波幸一")</f>
        <v>13</v>
      </c>
      <c r="T53" s="10">
        <f>COUNTIF($F$2:$F$820,"丹波幸一")</f>
        <v>9</v>
      </c>
      <c r="U53" s="10">
        <f>COUNTIF($G$2:$G$820,"丹波幸一")</f>
        <v>0</v>
      </c>
      <c r="V53" s="10">
        <f>COUNTIF($H$2:$H$820,"丹波幸一")</f>
        <v>0</v>
      </c>
    </row>
    <row r="54" spans="1:22" ht="18" customHeight="1">
      <c r="A54" s="4">
        <v>53</v>
      </c>
      <c r="B54" s="37">
        <v>35900</v>
      </c>
      <c r="C54" s="34" t="s">
        <v>163</v>
      </c>
      <c r="D54" s="34" t="s">
        <v>6</v>
      </c>
      <c r="E54" s="34" t="s">
        <v>10</v>
      </c>
      <c r="F54" s="34" t="s">
        <v>175</v>
      </c>
      <c r="G54" s="21"/>
      <c r="H54" s="21"/>
      <c r="I54" s="21" t="s">
        <v>37</v>
      </c>
      <c r="J54" s="21" t="s">
        <v>20</v>
      </c>
      <c r="L54" s="4">
        <v>22</v>
      </c>
      <c r="M54" s="21" t="s">
        <v>237</v>
      </c>
      <c r="N54" s="10">
        <f>COUNTIF($C$2:$H$820,"村越茶美雄")</f>
        <v>49</v>
      </c>
      <c r="O54" s="10">
        <f t="shared" si="2"/>
        <v>49</v>
      </c>
      <c r="P54" s="24"/>
      <c r="Q54" s="10">
        <f>COUNTIF($C$2:$C$820,"村越茶美雄")</f>
        <v>13</v>
      </c>
      <c r="R54" s="10">
        <f>COUNTIF($D$2:$D$820,"村越茶美雄")</f>
        <v>14</v>
      </c>
      <c r="S54" s="10">
        <f>COUNTIF($E$2:$E$820,"村越茶美雄")</f>
        <v>12</v>
      </c>
      <c r="T54" s="10">
        <f>COUNTIF($F$2:$F$820,"村越茶美雄")</f>
        <v>10</v>
      </c>
      <c r="U54" s="10">
        <f>COUNTIF($G$2:$G$820,"村越茶美雄")</f>
        <v>0</v>
      </c>
      <c r="V54" s="10">
        <f>COUNTIF($H$2:$H$820,"村越茶美雄")</f>
        <v>0</v>
      </c>
    </row>
    <row r="55" spans="1:22" ht="18" customHeight="1">
      <c r="A55" s="4">
        <v>54</v>
      </c>
      <c r="B55" s="37">
        <v>35901</v>
      </c>
      <c r="C55" s="34" t="s">
        <v>175</v>
      </c>
      <c r="D55" s="34" t="s">
        <v>168</v>
      </c>
      <c r="E55" s="34" t="s">
        <v>6</v>
      </c>
      <c r="F55" s="34" t="s">
        <v>10</v>
      </c>
      <c r="G55" s="21"/>
      <c r="H55" s="21"/>
      <c r="I55" s="21" t="s">
        <v>37</v>
      </c>
      <c r="J55" s="21" t="s">
        <v>20</v>
      </c>
      <c r="L55" s="45">
        <v>23</v>
      </c>
      <c r="M55" s="36" t="s">
        <v>82</v>
      </c>
      <c r="N55" s="10">
        <f>COUNTIF($C$2:$H$820,"川口亘太")</f>
        <v>48</v>
      </c>
      <c r="O55" s="10">
        <f t="shared" si="2"/>
        <v>48</v>
      </c>
      <c r="P55" s="24"/>
      <c r="Q55" s="10">
        <f>COUNTIF($C$2:$C$820,"川口亘太")</f>
        <v>16</v>
      </c>
      <c r="R55" s="10">
        <f>COUNTIF($D$2:$D$820,"川口亘太")</f>
        <v>10</v>
      </c>
      <c r="S55" s="10">
        <f>COUNTIF($E$2:$E$820,"川口亘太")</f>
        <v>11</v>
      </c>
      <c r="T55" s="10">
        <f>COUNTIF($F$2:$F$820,"川口亘太")</f>
        <v>11</v>
      </c>
      <c r="U55" s="10">
        <f>COUNTIF($G$2:$G$820,"川口亘太")</f>
        <v>0</v>
      </c>
      <c r="V55" s="10">
        <f>COUNTIF($H$2:$H$820,"川口亘太")</f>
        <v>0</v>
      </c>
    </row>
    <row r="56" spans="1:22" ht="18" customHeight="1">
      <c r="A56" s="4">
        <v>55</v>
      </c>
      <c r="B56" s="37">
        <v>35901</v>
      </c>
      <c r="C56" s="34" t="s">
        <v>178</v>
      </c>
      <c r="D56" s="34" t="s">
        <v>213</v>
      </c>
      <c r="E56" s="34" t="s">
        <v>131</v>
      </c>
      <c r="F56" s="34" t="s">
        <v>211</v>
      </c>
      <c r="G56" s="21"/>
      <c r="H56" s="21"/>
      <c r="I56" s="21" t="s">
        <v>32</v>
      </c>
      <c r="J56" s="21" t="s">
        <v>227</v>
      </c>
      <c r="L56" s="4">
        <v>24</v>
      </c>
      <c r="M56" s="21" t="s">
        <v>241</v>
      </c>
      <c r="N56" s="10">
        <f>COUNTIF($C$2:$H$820,"寺本勇")</f>
        <v>33</v>
      </c>
      <c r="O56" s="10">
        <f t="shared" si="2"/>
        <v>33</v>
      </c>
      <c r="P56" s="24"/>
      <c r="Q56" s="10">
        <f>COUNTIF($C$2:$C$820,"寺本勇")</f>
        <v>0</v>
      </c>
      <c r="R56" s="10">
        <f>COUNTIF($D$2:$D$820,"寺本勇")</f>
        <v>10</v>
      </c>
      <c r="S56" s="10">
        <f>COUNTIF($E$2:$E$820,"寺本勇")</f>
        <v>10</v>
      </c>
      <c r="T56" s="10">
        <f>COUNTIF($F$2:$F$820,"寺本勇")</f>
        <v>13</v>
      </c>
      <c r="U56" s="10">
        <f>COUNTIF($G$2:$G$820,"寺本勇")</f>
        <v>0</v>
      </c>
      <c r="V56" s="10">
        <f>COUNTIF($H$2:$H$820,"寺本勇")</f>
        <v>0</v>
      </c>
    </row>
    <row r="57" spans="1:22" ht="18" customHeight="1">
      <c r="A57" s="4">
        <v>56</v>
      </c>
      <c r="B57" s="37">
        <v>35901</v>
      </c>
      <c r="C57" s="34" t="s">
        <v>210</v>
      </c>
      <c r="D57" s="34" t="s">
        <v>166</v>
      </c>
      <c r="E57" s="34" t="s">
        <v>46</v>
      </c>
      <c r="F57" s="34" t="s">
        <v>16</v>
      </c>
      <c r="G57" s="21"/>
      <c r="H57" s="21"/>
      <c r="I57" s="21" t="s">
        <v>38</v>
      </c>
      <c r="J57" s="21" t="s">
        <v>14</v>
      </c>
      <c r="L57" s="45">
        <v>25</v>
      </c>
      <c r="M57" s="36" t="s">
        <v>87</v>
      </c>
      <c r="N57" s="10">
        <f>COUNTIF($C$2:$H$820,"栁田昌夫")</f>
        <v>6</v>
      </c>
      <c r="O57" s="10">
        <f t="shared" si="2"/>
        <v>6</v>
      </c>
      <c r="P57" s="24"/>
      <c r="Q57" s="10">
        <f>COUNTIF($C$2:$C$820,"栁田昌夫")</f>
        <v>0</v>
      </c>
      <c r="R57" s="10">
        <f>COUNTIF($D$2:$D$820,"栁田昌夫")</f>
        <v>0</v>
      </c>
      <c r="S57" s="10">
        <f>COUNTIF($E$2:$E$820,"栁田昌夫")</f>
        <v>2</v>
      </c>
      <c r="T57" s="10">
        <f>COUNTIF($F$2:$F$820,"栁田昌夫")</f>
        <v>4</v>
      </c>
      <c r="U57" s="10">
        <f>COUNTIF($G$2:$G$820,"栁田昌夫")</f>
        <v>0</v>
      </c>
      <c r="V57" s="10">
        <f>COUNTIF($H$2:$H$820,"栁田昌夫")</f>
        <v>0</v>
      </c>
    </row>
    <row r="58" spans="1:22" ht="18" customHeight="1">
      <c r="A58" s="4">
        <v>57</v>
      </c>
      <c r="B58" s="37">
        <v>35901</v>
      </c>
      <c r="C58" s="34" t="s">
        <v>180</v>
      </c>
      <c r="D58" s="34" t="s">
        <v>4</v>
      </c>
      <c r="E58" s="34" t="s">
        <v>72</v>
      </c>
      <c r="F58" s="34" t="s">
        <v>35</v>
      </c>
      <c r="G58" s="21"/>
      <c r="H58" s="21"/>
      <c r="I58" s="21" t="s">
        <v>19</v>
      </c>
      <c r="J58" s="21" t="s">
        <v>13</v>
      </c>
      <c r="L58" s="4">
        <v>26</v>
      </c>
      <c r="M58" s="21" t="s">
        <v>222</v>
      </c>
      <c r="N58" s="10">
        <f>COUNTIF($C$2:$H$820,"金子栄")</f>
        <v>4</v>
      </c>
      <c r="O58" s="10">
        <f t="shared" si="2"/>
        <v>4</v>
      </c>
      <c r="P58" s="24"/>
      <c r="Q58" s="10">
        <f>COUNTIF($C$2:$C$820,"金子栄")</f>
        <v>1</v>
      </c>
      <c r="R58" s="10">
        <f>COUNTIF($D$2:$D$820,"金子栄")</f>
        <v>1</v>
      </c>
      <c r="S58" s="10">
        <f>COUNTIF($E$2:$E$820,"金子栄")</f>
        <v>1</v>
      </c>
      <c r="T58" s="10">
        <f>COUNTIF($F$2:$F$820,"金子栄")</f>
        <v>1</v>
      </c>
      <c r="U58" s="10">
        <f>COUNTIF($G$2:$G$820,"金子栄")</f>
        <v>0</v>
      </c>
      <c r="V58" s="10">
        <f>COUNTIF($H$2:$H$820,"金子栄")</f>
        <v>0</v>
      </c>
    </row>
    <row r="59" spans="1:22" ht="18" customHeight="1">
      <c r="A59" s="4">
        <v>58</v>
      </c>
      <c r="B59" s="37">
        <v>35901</v>
      </c>
      <c r="C59" s="34" t="s">
        <v>146</v>
      </c>
      <c r="D59" s="34" t="s">
        <v>153</v>
      </c>
      <c r="E59" s="34" t="s">
        <v>23</v>
      </c>
      <c r="F59" s="34" t="s">
        <v>185</v>
      </c>
      <c r="G59" s="21"/>
      <c r="H59" s="21"/>
      <c r="I59" s="21" t="s">
        <v>26</v>
      </c>
      <c r="J59" s="21" t="s">
        <v>8</v>
      </c>
      <c r="L59" s="45">
        <v>27</v>
      </c>
      <c r="M59" s="21" t="s">
        <v>240</v>
      </c>
      <c r="N59" s="10">
        <f>COUNTIF($C$2:$H$820,"古堅正一")</f>
        <v>4</v>
      </c>
      <c r="O59" s="10">
        <f t="shared" si="2"/>
        <v>4</v>
      </c>
      <c r="P59" s="24"/>
      <c r="Q59" s="10">
        <f>COUNTIF($C$2:$C$820,"古堅正一")</f>
        <v>0</v>
      </c>
      <c r="R59" s="10">
        <f>COUNTIF($D$2:$D$820,"古堅正一")</f>
        <v>1</v>
      </c>
      <c r="S59" s="10">
        <f>COUNTIF($E$2:$E$820,"古堅正一")</f>
        <v>1</v>
      </c>
      <c r="T59" s="10">
        <f>COUNTIF($F$2:$F$820,"古堅正一")</f>
        <v>2</v>
      </c>
      <c r="U59" s="10">
        <f>COUNTIF($G$2:$G$820,"古堅正一")</f>
        <v>0</v>
      </c>
      <c r="V59" s="10">
        <f>COUNTIF($H$2:$H$820,"古堅正一")</f>
        <v>0</v>
      </c>
    </row>
    <row r="60" spans="1:22" ht="18" customHeight="1">
      <c r="A60" s="4">
        <v>59</v>
      </c>
      <c r="B60" s="37">
        <v>35902</v>
      </c>
      <c r="C60" s="34" t="s">
        <v>182</v>
      </c>
      <c r="D60" s="34" t="s">
        <v>142</v>
      </c>
      <c r="E60" s="34" t="s">
        <v>214</v>
      </c>
      <c r="F60" s="34" t="s">
        <v>161</v>
      </c>
      <c r="G60" s="21"/>
      <c r="H60" s="21"/>
      <c r="I60" s="21" t="s">
        <v>227</v>
      </c>
      <c r="J60" s="21" t="s">
        <v>26</v>
      </c>
      <c r="L60" s="4">
        <v>28</v>
      </c>
      <c r="M60" s="36" t="s">
        <v>91</v>
      </c>
      <c r="N60" s="10">
        <f>COUNTIF($C$2:$H$820,"飯塚富司")</f>
        <v>3</v>
      </c>
      <c r="O60" s="10">
        <f t="shared" si="2"/>
        <v>3</v>
      </c>
      <c r="P60" s="24"/>
      <c r="Q60" s="10">
        <f>COUNTIF($C$2:$C$820,"飯塚富司")</f>
        <v>0</v>
      </c>
      <c r="R60" s="10">
        <f>COUNTIF($D$2:$D$820,"飯塚富司")</f>
        <v>0</v>
      </c>
      <c r="S60" s="10">
        <f>COUNTIF($E$2:$E$820,"飯塚富司")</f>
        <v>1</v>
      </c>
      <c r="T60" s="10">
        <f>COUNTIF($F$2:$F$820,"飯塚富司")</f>
        <v>2</v>
      </c>
      <c r="U60" s="10">
        <f>COUNTIF($G$2:$G$820,"飯塚富司")</f>
        <v>0</v>
      </c>
      <c r="V60" s="10">
        <f>COUNTIF($H$2:$H$820,"飯塚富司")</f>
        <v>0</v>
      </c>
    </row>
    <row r="61" spans="1:22" ht="18" customHeight="1">
      <c r="A61" s="4">
        <v>60</v>
      </c>
      <c r="B61" s="37">
        <v>35902</v>
      </c>
      <c r="C61" s="34" t="s">
        <v>218</v>
      </c>
      <c r="D61" s="34" t="s">
        <v>166</v>
      </c>
      <c r="E61" s="34" t="s">
        <v>49</v>
      </c>
      <c r="F61" s="34" t="s">
        <v>46</v>
      </c>
      <c r="G61" s="21"/>
      <c r="H61" s="21"/>
      <c r="I61" s="21" t="s">
        <v>14</v>
      </c>
      <c r="J61" s="21" t="s">
        <v>19</v>
      </c>
      <c r="L61" s="45">
        <v>29</v>
      </c>
      <c r="M61" s="41" t="s">
        <v>92</v>
      </c>
      <c r="N61" s="40">
        <f>COUNTIF($C$2:$H$820,"白井一行")</f>
        <v>0</v>
      </c>
      <c r="O61" s="40">
        <f t="shared" si="2"/>
        <v>0</v>
      </c>
      <c r="P61" s="24"/>
      <c r="Q61" s="40">
        <f>COUNTIF($C$2:$C$820,"白井一行")</f>
        <v>0</v>
      </c>
      <c r="R61" s="40">
        <f>COUNTIF($D$2:$D$820,"白井一行")</f>
        <v>0</v>
      </c>
      <c r="S61" s="40">
        <f>COUNTIF($E$2:$E$820,"白井一行")</f>
        <v>0</v>
      </c>
      <c r="T61" s="40">
        <f>COUNTIF($F$2:$F$820,"白井一行")</f>
        <v>0</v>
      </c>
      <c r="U61" s="40">
        <f>COUNTIF($G$2:$G$820,"白井一行")</f>
        <v>0</v>
      </c>
      <c r="V61" s="40">
        <f>COUNTIF($H$2:$H$820,"白井一行")</f>
        <v>0</v>
      </c>
    </row>
    <row r="62" spans="1:22" ht="18" customHeight="1">
      <c r="A62" s="4">
        <v>61</v>
      </c>
      <c r="B62" s="37">
        <v>35903</v>
      </c>
      <c r="C62" s="34" t="s">
        <v>35</v>
      </c>
      <c r="D62" s="34" t="s">
        <v>144</v>
      </c>
      <c r="E62" s="34" t="s">
        <v>4</v>
      </c>
      <c r="F62" s="34" t="s">
        <v>72</v>
      </c>
      <c r="G62" s="21"/>
      <c r="H62" s="21"/>
      <c r="I62" s="21" t="s">
        <v>37</v>
      </c>
      <c r="J62" s="21" t="s">
        <v>38</v>
      </c>
      <c r="L62" s="4"/>
      <c r="M62" s="21" t="s">
        <v>127</v>
      </c>
      <c r="N62" s="10"/>
      <c r="O62" s="10"/>
      <c r="P62" s="10"/>
      <c r="Q62" s="10">
        <f t="shared" ref="Q62:V62" si="3">SUM(Q34:Q61)</f>
        <v>409</v>
      </c>
      <c r="R62" s="10">
        <f t="shared" si="3"/>
        <v>409</v>
      </c>
      <c r="S62" s="10">
        <f t="shared" si="3"/>
        <v>409</v>
      </c>
      <c r="T62" s="10">
        <f t="shared" si="3"/>
        <v>409</v>
      </c>
      <c r="U62" s="10">
        <f t="shared" si="3"/>
        <v>3</v>
      </c>
      <c r="V62" s="10">
        <f t="shared" si="3"/>
        <v>3</v>
      </c>
    </row>
    <row r="63" spans="1:22" ht="18" customHeight="1">
      <c r="A63" s="4">
        <v>62</v>
      </c>
      <c r="B63" s="37">
        <v>35903</v>
      </c>
      <c r="C63" s="34" t="s">
        <v>213</v>
      </c>
      <c r="D63" s="34" t="s">
        <v>238</v>
      </c>
      <c r="E63" s="34" t="s">
        <v>165</v>
      </c>
      <c r="F63" s="34" t="s">
        <v>178</v>
      </c>
      <c r="G63" s="21"/>
      <c r="H63" s="21"/>
      <c r="I63" s="21" t="s">
        <v>32</v>
      </c>
      <c r="J63" s="21" t="s">
        <v>228</v>
      </c>
      <c r="L63" s="4"/>
      <c r="M63" s="21" t="s">
        <v>346</v>
      </c>
      <c r="N63" s="10"/>
      <c r="O63" s="10"/>
      <c r="P63" s="10"/>
      <c r="Q63" s="10">
        <f t="shared" ref="Q63:V63" si="4">Q30+Q62</f>
        <v>819</v>
      </c>
      <c r="R63" s="10">
        <f t="shared" si="4"/>
        <v>819</v>
      </c>
      <c r="S63" s="10">
        <f t="shared" si="4"/>
        <v>819</v>
      </c>
      <c r="T63" s="10">
        <f t="shared" si="4"/>
        <v>819</v>
      </c>
      <c r="U63" s="10">
        <f t="shared" si="4"/>
        <v>6</v>
      </c>
      <c r="V63" s="10">
        <f t="shared" si="4"/>
        <v>6</v>
      </c>
    </row>
    <row r="64" spans="1:22" ht="18" customHeight="1">
      <c r="A64" s="4">
        <v>63</v>
      </c>
      <c r="B64" s="37">
        <v>35903</v>
      </c>
      <c r="C64" s="34" t="s">
        <v>46</v>
      </c>
      <c r="D64" s="34" t="s">
        <v>210</v>
      </c>
      <c r="E64" s="34" t="s">
        <v>166</v>
      </c>
      <c r="F64" s="34" t="s">
        <v>49</v>
      </c>
      <c r="G64" s="21"/>
      <c r="H64" s="21"/>
      <c r="I64" s="21" t="s">
        <v>14</v>
      </c>
      <c r="J64" s="21" t="s">
        <v>19</v>
      </c>
    </row>
    <row r="65" spans="1:22" ht="18" customHeight="1">
      <c r="A65" s="4">
        <v>64</v>
      </c>
      <c r="B65" s="37">
        <v>35903</v>
      </c>
      <c r="C65" s="34" t="s">
        <v>185</v>
      </c>
      <c r="D65" s="34" t="s">
        <v>146</v>
      </c>
      <c r="E65" s="34" t="s">
        <v>142</v>
      </c>
      <c r="F65" s="34" t="s">
        <v>153</v>
      </c>
      <c r="G65" s="21"/>
      <c r="H65" s="21"/>
      <c r="I65" s="21" t="s">
        <v>227</v>
      </c>
      <c r="J65" s="21" t="s">
        <v>26</v>
      </c>
    </row>
    <row r="66" spans="1:22" ht="18" customHeight="1">
      <c r="A66" s="4">
        <v>65</v>
      </c>
      <c r="B66" s="37">
        <v>35903</v>
      </c>
      <c r="C66" s="34" t="s">
        <v>131</v>
      </c>
      <c r="D66" s="34" t="s">
        <v>179</v>
      </c>
      <c r="E66" s="36" t="s">
        <v>186</v>
      </c>
      <c r="F66" s="34" t="s">
        <v>148</v>
      </c>
      <c r="G66" s="21"/>
      <c r="H66" s="21"/>
      <c r="I66" s="21" t="s">
        <v>31</v>
      </c>
      <c r="J66" s="21" t="s">
        <v>8</v>
      </c>
    </row>
    <row r="67" spans="1:22" ht="18" customHeight="1">
      <c r="A67" s="4">
        <v>66</v>
      </c>
      <c r="B67" s="37">
        <v>35903</v>
      </c>
      <c r="C67" s="34" t="s">
        <v>22</v>
      </c>
      <c r="D67" s="34" t="s">
        <v>175</v>
      </c>
      <c r="E67" s="34" t="s">
        <v>163</v>
      </c>
      <c r="F67" s="34" t="s">
        <v>168</v>
      </c>
      <c r="G67" s="21"/>
      <c r="H67" s="21"/>
      <c r="I67" s="21" t="s">
        <v>13</v>
      </c>
      <c r="J67" s="21" t="s">
        <v>20</v>
      </c>
    </row>
    <row r="68" spans="1:22" ht="18" customHeight="1">
      <c r="A68" s="4">
        <v>67</v>
      </c>
      <c r="B68" s="37">
        <v>35904</v>
      </c>
      <c r="C68" s="34" t="s">
        <v>72</v>
      </c>
      <c r="D68" s="34" t="s">
        <v>180</v>
      </c>
      <c r="E68" s="34" t="s">
        <v>144</v>
      </c>
      <c r="F68" s="34" t="s">
        <v>4</v>
      </c>
      <c r="G68" s="21"/>
      <c r="H68" s="21"/>
      <c r="I68" s="21" t="s">
        <v>37</v>
      </c>
      <c r="J68" s="21" t="s">
        <v>38</v>
      </c>
      <c r="M68" s="13"/>
      <c r="N68" s="24"/>
      <c r="O68" s="24"/>
      <c r="P68" s="24"/>
      <c r="Q68" s="24"/>
      <c r="R68" s="24"/>
      <c r="S68" s="24"/>
      <c r="T68" s="24"/>
      <c r="U68" s="24"/>
      <c r="V68" s="24"/>
    </row>
    <row r="69" spans="1:22" ht="18" customHeight="1">
      <c r="A69" s="4">
        <v>68</v>
      </c>
      <c r="B69" s="37">
        <v>35904</v>
      </c>
      <c r="C69" s="34" t="s">
        <v>49</v>
      </c>
      <c r="D69" s="34" t="s">
        <v>218</v>
      </c>
      <c r="E69" s="34" t="s">
        <v>210</v>
      </c>
      <c r="F69" s="34" t="s">
        <v>166</v>
      </c>
      <c r="G69" s="21"/>
      <c r="H69" s="21"/>
      <c r="I69" s="21" t="s">
        <v>14</v>
      </c>
      <c r="J69" s="21" t="s">
        <v>19</v>
      </c>
    </row>
    <row r="70" spans="1:22" ht="18" customHeight="1">
      <c r="A70" s="4">
        <v>69</v>
      </c>
      <c r="B70" s="37">
        <v>35904</v>
      </c>
      <c r="C70" s="34" t="s">
        <v>168</v>
      </c>
      <c r="D70" s="34" t="s">
        <v>16</v>
      </c>
      <c r="E70" s="34" t="s">
        <v>175</v>
      </c>
      <c r="F70" s="34" t="s">
        <v>163</v>
      </c>
      <c r="G70" s="21"/>
      <c r="H70" s="21"/>
      <c r="I70" s="21" t="s">
        <v>13</v>
      </c>
      <c r="J70" s="21" t="s">
        <v>20</v>
      </c>
    </row>
    <row r="71" spans="1:22" ht="18" customHeight="1">
      <c r="A71" s="4">
        <v>70</v>
      </c>
      <c r="B71" s="37">
        <v>35904</v>
      </c>
      <c r="C71" s="34" t="s">
        <v>23</v>
      </c>
      <c r="D71" s="34" t="s">
        <v>186</v>
      </c>
      <c r="E71" s="34" t="s">
        <v>148</v>
      </c>
      <c r="F71" s="34" t="s">
        <v>179</v>
      </c>
      <c r="G71" s="21"/>
      <c r="H71" s="21"/>
      <c r="I71" s="21" t="s">
        <v>31</v>
      </c>
      <c r="J71" s="21" t="s">
        <v>8</v>
      </c>
    </row>
    <row r="72" spans="1:22" ht="18" customHeight="1">
      <c r="A72" s="4">
        <v>71</v>
      </c>
      <c r="B72" s="37">
        <v>35904</v>
      </c>
      <c r="C72" s="34" t="s">
        <v>183</v>
      </c>
      <c r="D72" s="34" t="s">
        <v>47</v>
      </c>
      <c r="E72" s="34" t="s">
        <v>161</v>
      </c>
      <c r="F72" s="34" t="s">
        <v>181</v>
      </c>
      <c r="G72" s="21"/>
      <c r="H72" s="21"/>
      <c r="I72" s="21" t="s">
        <v>227</v>
      </c>
      <c r="J72" s="21" t="s">
        <v>26</v>
      </c>
      <c r="M72" s="13"/>
      <c r="N72" s="24"/>
      <c r="O72" s="24"/>
      <c r="P72" s="24"/>
      <c r="Q72" s="24"/>
      <c r="R72" s="24"/>
      <c r="S72" s="24"/>
      <c r="T72" s="24"/>
      <c r="U72" s="24"/>
      <c r="V72" s="24"/>
    </row>
    <row r="73" spans="1:22" ht="18" customHeight="1">
      <c r="A73" s="4">
        <v>72</v>
      </c>
      <c r="B73" s="37">
        <v>35904</v>
      </c>
      <c r="C73" s="34" t="s">
        <v>238</v>
      </c>
      <c r="D73" s="34" t="s">
        <v>178</v>
      </c>
      <c r="E73" s="34" t="s">
        <v>188</v>
      </c>
      <c r="F73" s="34" t="s">
        <v>165</v>
      </c>
      <c r="G73" s="21"/>
      <c r="H73" s="21"/>
      <c r="I73" s="21" t="s">
        <v>32</v>
      </c>
      <c r="J73" s="21" t="s">
        <v>228</v>
      </c>
      <c r="M73" s="13"/>
      <c r="N73" s="24"/>
      <c r="O73" s="24"/>
      <c r="P73" s="24"/>
      <c r="Q73" s="24"/>
      <c r="R73" s="24"/>
      <c r="S73" s="24"/>
      <c r="T73" s="24"/>
      <c r="U73" s="24"/>
      <c r="V73" s="24"/>
    </row>
    <row r="74" spans="1:22" ht="18" customHeight="1">
      <c r="A74" s="4">
        <v>73</v>
      </c>
      <c r="B74" s="37">
        <v>35906</v>
      </c>
      <c r="C74" s="34" t="s">
        <v>166</v>
      </c>
      <c r="D74" s="36" t="s">
        <v>46</v>
      </c>
      <c r="E74" s="34" t="s">
        <v>218</v>
      </c>
      <c r="F74" s="34" t="s">
        <v>210</v>
      </c>
      <c r="G74" s="21"/>
      <c r="H74" s="21"/>
      <c r="I74" s="21" t="s">
        <v>38</v>
      </c>
      <c r="J74" s="21" t="s">
        <v>13</v>
      </c>
      <c r="M74" s="13"/>
      <c r="N74" s="24"/>
      <c r="O74" s="24"/>
      <c r="P74" s="24"/>
      <c r="Q74" s="24"/>
      <c r="R74" s="24"/>
      <c r="S74" s="24"/>
      <c r="T74" s="24"/>
      <c r="U74" s="24"/>
      <c r="V74" s="24"/>
    </row>
    <row r="75" spans="1:22" ht="18" customHeight="1">
      <c r="A75" s="4">
        <v>74</v>
      </c>
      <c r="B75" s="37">
        <v>35906</v>
      </c>
      <c r="C75" s="34" t="s">
        <v>161</v>
      </c>
      <c r="D75" s="34" t="s">
        <v>183</v>
      </c>
      <c r="E75" s="34" t="s">
        <v>185</v>
      </c>
      <c r="F75" s="34" t="s">
        <v>146</v>
      </c>
      <c r="G75" s="21"/>
      <c r="H75" s="21"/>
      <c r="I75" s="21" t="s">
        <v>26</v>
      </c>
      <c r="J75" s="21" t="s">
        <v>32</v>
      </c>
      <c r="M75" s="13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35906</v>
      </c>
      <c r="C76" s="34" t="s">
        <v>4</v>
      </c>
      <c r="D76" s="34" t="s">
        <v>22</v>
      </c>
      <c r="E76" s="34" t="s">
        <v>180</v>
      </c>
      <c r="F76" s="34" t="s">
        <v>144</v>
      </c>
      <c r="G76" s="21"/>
      <c r="H76" s="21"/>
      <c r="I76" s="21" t="s">
        <v>14</v>
      </c>
      <c r="J76" s="21" t="s">
        <v>20</v>
      </c>
      <c r="M76" s="13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35906</v>
      </c>
      <c r="C77" s="36" t="s">
        <v>165</v>
      </c>
      <c r="D77" s="34" t="s">
        <v>131</v>
      </c>
      <c r="E77" s="34" t="s">
        <v>211</v>
      </c>
      <c r="F77" s="34" t="s">
        <v>188</v>
      </c>
      <c r="G77" s="21"/>
      <c r="H77" s="21"/>
      <c r="I77" s="21" t="s">
        <v>31</v>
      </c>
      <c r="J77" s="21" t="s">
        <v>227</v>
      </c>
      <c r="M77" s="13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35906</v>
      </c>
      <c r="C78" s="34" t="s">
        <v>173</v>
      </c>
      <c r="D78" s="34" t="s">
        <v>182</v>
      </c>
      <c r="E78" s="34" t="s">
        <v>47</v>
      </c>
      <c r="F78" s="34" t="s">
        <v>214</v>
      </c>
      <c r="G78" s="21"/>
      <c r="H78" s="21"/>
      <c r="I78" s="21" t="s">
        <v>228</v>
      </c>
      <c r="J78" s="21" t="s">
        <v>8</v>
      </c>
      <c r="M78" s="13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35906</v>
      </c>
      <c r="C79" s="34" t="s">
        <v>163</v>
      </c>
      <c r="D79" s="34" t="s">
        <v>35</v>
      </c>
      <c r="E79" s="34" t="s">
        <v>16</v>
      </c>
      <c r="F79" s="34" t="s">
        <v>175</v>
      </c>
      <c r="G79" s="21"/>
      <c r="H79" s="21"/>
      <c r="I79" s="21" t="s">
        <v>19</v>
      </c>
      <c r="J79" s="21" t="s">
        <v>37</v>
      </c>
      <c r="M79" s="13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35907</v>
      </c>
      <c r="C80" s="34" t="s">
        <v>47</v>
      </c>
      <c r="D80" s="34" t="s">
        <v>23</v>
      </c>
      <c r="E80" s="34" t="s">
        <v>214</v>
      </c>
      <c r="F80" s="34" t="s">
        <v>182</v>
      </c>
      <c r="G80" s="21"/>
      <c r="H80" s="21"/>
      <c r="I80" s="21" t="s">
        <v>228</v>
      </c>
      <c r="J80" s="21" t="s">
        <v>8</v>
      </c>
      <c r="M80" s="13"/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35907</v>
      </c>
      <c r="C81" s="34" t="s">
        <v>211</v>
      </c>
      <c r="D81" s="34" t="s">
        <v>148</v>
      </c>
      <c r="E81" s="34" t="s">
        <v>179</v>
      </c>
      <c r="F81" s="34" t="s">
        <v>213</v>
      </c>
      <c r="G81" s="21"/>
      <c r="H81" s="21"/>
      <c r="I81" s="21" t="s">
        <v>31</v>
      </c>
      <c r="J81" s="21" t="s">
        <v>227</v>
      </c>
      <c r="M81" s="13"/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35907</v>
      </c>
      <c r="C82" s="34" t="s">
        <v>210</v>
      </c>
      <c r="D82" s="34" t="s">
        <v>49</v>
      </c>
      <c r="E82" s="34" t="s">
        <v>46</v>
      </c>
      <c r="F82" s="34" t="s">
        <v>218</v>
      </c>
      <c r="G82" s="21"/>
      <c r="H82" s="21"/>
      <c r="I82" s="21" t="s">
        <v>38</v>
      </c>
      <c r="J82" s="21" t="s">
        <v>13</v>
      </c>
      <c r="M82" s="13"/>
      <c r="N82" s="24"/>
      <c r="O82" s="24"/>
      <c r="P82" s="24"/>
      <c r="Q82" s="24"/>
      <c r="R82" s="24"/>
      <c r="S82" s="24"/>
      <c r="T82" s="24"/>
      <c r="U82" s="24"/>
      <c r="V82" s="24"/>
    </row>
    <row r="83" spans="1:22" ht="18" customHeight="1">
      <c r="A83" s="4">
        <v>82</v>
      </c>
      <c r="B83" s="37">
        <v>35907</v>
      </c>
      <c r="C83" s="34" t="s">
        <v>144</v>
      </c>
      <c r="D83" s="34" t="s">
        <v>72</v>
      </c>
      <c r="E83" s="34" t="s">
        <v>22</v>
      </c>
      <c r="F83" s="34" t="s">
        <v>180</v>
      </c>
      <c r="G83" s="21"/>
      <c r="H83" s="21"/>
      <c r="I83" s="21" t="s">
        <v>14</v>
      </c>
      <c r="J83" s="21" t="s">
        <v>20</v>
      </c>
      <c r="M83" s="13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35907</v>
      </c>
      <c r="C84" s="34" t="s">
        <v>142</v>
      </c>
      <c r="D84" s="34" t="s">
        <v>185</v>
      </c>
      <c r="E84" s="34" t="s">
        <v>146</v>
      </c>
      <c r="F84" s="34" t="s">
        <v>183</v>
      </c>
      <c r="G84" s="21"/>
      <c r="H84" s="21"/>
      <c r="I84" s="21" t="s">
        <v>26</v>
      </c>
      <c r="J84" s="21" t="s">
        <v>32</v>
      </c>
      <c r="M84" s="13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18" customHeight="1">
      <c r="A85" s="4">
        <v>84</v>
      </c>
      <c r="B85" s="37">
        <v>35908</v>
      </c>
      <c r="C85" s="34" t="s">
        <v>180</v>
      </c>
      <c r="D85" s="34" t="s">
        <v>4</v>
      </c>
      <c r="E85" s="34" t="s">
        <v>72</v>
      </c>
      <c r="F85" s="34" t="s">
        <v>22</v>
      </c>
      <c r="G85" s="21"/>
      <c r="H85" s="21"/>
      <c r="I85" s="21" t="s">
        <v>14</v>
      </c>
      <c r="J85" s="21" t="s">
        <v>20</v>
      </c>
      <c r="M85" s="13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18" customHeight="1">
      <c r="A86" s="4">
        <v>85</v>
      </c>
      <c r="B86" s="37">
        <v>35909</v>
      </c>
      <c r="C86" s="34" t="s">
        <v>148</v>
      </c>
      <c r="D86" s="34" t="s">
        <v>179</v>
      </c>
      <c r="E86" s="34" t="s">
        <v>188</v>
      </c>
      <c r="F86" s="34" t="s">
        <v>131</v>
      </c>
      <c r="G86" s="21"/>
      <c r="H86" s="21"/>
      <c r="I86" s="21" t="s">
        <v>31</v>
      </c>
      <c r="J86" s="21" t="s">
        <v>32</v>
      </c>
      <c r="M86" s="12"/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35909</v>
      </c>
      <c r="C87" s="34" t="s">
        <v>35</v>
      </c>
      <c r="D87" s="34" t="s">
        <v>144</v>
      </c>
      <c r="E87" s="34" t="s">
        <v>4</v>
      </c>
      <c r="F87" s="34" t="s">
        <v>49</v>
      </c>
      <c r="G87" s="21"/>
      <c r="H87" s="21"/>
      <c r="I87" s="21" t="s">
        <v>20</v>
      </c>
      <c r="J87" s="21" t="s">
        <v>19</v>
      </c>
      <c r="M87" s="12"/>
      <c r="N87" s="24"/>
      <c r="O87" s="24"/>
      <c r="P87" s="24"/>
      <c r="Q87" s="24"/>
      <c r="R87" s="24"/>
      <c r="S87" s="24"/>
      <c r="T87" s="24"/>
      <c r="U87" s="24"/>
      <c r="V87" s="24"/>
    </row>
    <row r="88" spans="1:22" ht="18" customHeight="1">
      <c r="A88" s="4">
        <v>87</v>
      </c>
      <c r="B88" s="37">
        <v>35909</v>
      </c>
      <c r="C88" s="34" t="s">
        <v>46</v>
      </c>
      <c r="D88" s="34" t="s">
        <v>210</v>
      </c>
      <c r="E88" s="34" t="s">
        <v>166</v>
      </c>
      <c r="F88" s="34" t="s">
        <v>72</v>
      </c>
      <c r="G88" s="21"/>
      <c r="H88" s="21"/>
      <c r="I88" s="21" t="s">
        <v>38</v>
      </c>
      <c r="J88" s="21" t="s">
        <v>37</v>
      </c>
      <c r="M88" s="12"/>
      <c r="N88" s="24"/>
      <c r="O88" s="24"/>
      <c r="P88" s="24"/>
      <c r="Q88" s="24"/>
      <c r="R88" s="24"/>
      <c r="S88" s="24"/>
      <c r="T88" s="24"/>
      <c r="U88" s="24"/>
      <c r="V88" s="24"/>
    </row>
    <row r="89" spans="1:22" ht="18" customHeight="1">
      <c r="A89" s="4">
        <v>88</v>
      </c>
      <c r="B89" s="37">
        <v>35909</v>
      </c>
      <c r="C89" s="34" t="s">
        <v>214</v>
      </c>
      <c r="D89" s="34" t="s">
        <v>173</v>
      </c>
      <c r="E89" s="34" t="s">
        <v>182</v>
      </c>
      <c r="F89" s="34" t="s">
        <v>23</v>
      </c>
      <c r="G89" s="21"/>
      <c r="H89" s="21"/>
      <c r="I89" s="21" t="s">
        <v>228</v>
      </c>
      <c r="J89" s="21" t="s">
        <v>26</v>
      </c>
      <c r="M89" s="12"/>
      <c r="N89" s="24"/>
      <c r="O89" s="24"/>
      <c r="P89" s="24"/>
      <c r="Q89" s="24"/>
      <c r="R89" s="24"/>
      <c r="S89" s="24"/>
      <c r="T89" s="24"/>
      <c r="U89" s="24"/>
      <c r="V89" s="24"/>
    </row>
    <row r="90" spans="1:22" ht="18" customHeight="1">
      <c r="A90" s="4">
        <v>89</v>
      </c>
      <c r="B90" s="37">
        <v>35910</v>
      </c>
      <c r="C90" s="34" t="s">
        <v>182</v>
      </c>
      <c r="D90" s="34" t="s">
        <v>47</v>
      </c>
      <c r="E90" s="34" t="s">
        <v>23</v>
      </c>
      <c r="F90" s="34" t="s">
        <v>173</v>
      </c>
      <c r="G90" s="21"/>
      <c r="H90" s="21"/>
      <c r="I90" s="21" t="s">
        <v>228</v>
      </c>
      <c r="J90" s="21" t="s">
        <v>26</v>
      </c>
      <c r="M90" s="12"/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35910</v>
      </c>
      <c r="C91" s="34" t="s">
        <v>72</v>
      </c>
      <c r="D91" s="34" t="s">
        <v>244</v>
      </c>
      <c r="E91" s="34" t="s">
        <v>210</v>
      </c>
      <c r="F91" s="34" t="s">
        <v>166</v>
      </c>
      <c r="G91" s="21"/>
      <c r="H91" s="21"/>
      <c r="I91" s="21" t="s">
        <v>38</v>
      </c>
      <c r="J91" s="21" t="s">
        <v>37</v>
      </c>
      <c r="M91" s="12"/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35910</v>
      </c>
      <c r="C92" s="34" t="s">
        <v>49</v>
      </c>
      <c r="D92" s="34" t="s">
        <v>180</v>
      </c>
      <c r="E92" s="34" t="s">
        <v>144</v>
      </c>
      <c r="F92" s="34" t="s">
        <v>4</v>
      </c>
      <c r="G92" s="21"/>
      <c r="H92" s="21"/>
      <c r="I92" s="21" t="s">
        <v>20</v>
      </c>
      <c r="J92" s="21" t="s">
        <v>19</v>
      </c>
      <c r="M92" s="12"/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35910</v>
      </c>
      <c r="C93" s="34" t="s">
        <v>188</v>
      </c>
      <c r="D93" s="34" t="s">
        <v>131</v>
      </c>
      <c r="E93" s="34" t="s">
        <v>186</v>
      </c>
      <c r="F93" s="34" t="s">
        <v>179</v>
      </c>
      <c r="G93" s="21"/>
      <c r="H93" s="21"/>
      <c r="I93" s="21" t="s">
        <v>31</v>
      </c>
      <c r="J93" s="21" t="s">
        <v>32</v>
      </c>
      <c r="M93" s="12"/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35911</v>
      </c>
      <c r="C94" s="34" t="s">
        <v>166</v>
      </c>
      <c r="D94" s="34" t="s">
        <v>46</v>
      </c>
      <c r="E94" s="34" t="s">
        <v>244</v>
      </c>
      <c r="F94" s="34" t="s">
        <v>210</v>
      </c>
      <c r="G94" s="21"/>
      <c r="H94" s="21"/>
      <c r="I94" s="21" t="s">
        <v>38</v>
      </c>
      <c r="J94" s="21" t="s">
        <v>37</v>
      </c>
      <c r="M94" s="12"/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35911</v>
      </c>
      <c r="C95" s="34" t="s">
        <v>4</v>
      </c>
      <c r="D95" s="34" t="s">
        <v>35</v>
      </c>
      <c r="E95" s="36" t="s">
        <v>180</v>
      </c>
      <c r="F95" s="34" t="s">
        <v>144</v>
      </c>
      <c r="G95" s="21"/>
      <c r="H95" s="21"/>
      <c r="I95" s="21" t="s">
        <v>20</v>
      </c>
      <c r="J95" s="21" t="s">
        <v>19</v>
      </c>
      <c r="M95" s="12"/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35911</v>
      </c>
      <c r="C96" s="34" t="s">
        <v>179</v>
      </c>
      <c r="D96" s="34" t="s">
        <v>148</v>
      </c>
      <c r="E96" s="34" t="s">
        <v>131</v>
      </c>
      <c r="F96" s="34" t="s">
        <v>186</v>
      </c>
      <c r="G96" s="21"/>
      <c r="H96" s="21"/>
      <c r="I96" s="21" t="s">
        <v>31</v>
      </c>
      <c r="J96" s="21" t="s">
        <v>32</v>
      </c>
      <c r="M96" s="12"/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35911</v>
      </c>
      <c r="C97" s="34" t="s">
        <v>213</v>
      </c>
      <c r="D97" s="34" t="s">
        <v>165</v>
      </c>
      <c r="E97" s="34" t="s">
        <v>153</v>
      </c>
      <c r="F97" s="34" t="s">
        <v>29</v>
      </c>
      <c r="G97" s="21"/>
      <c r="H97" s="21"/>
      <c r="I97" s="21" t="s">
        <v>8</v>
      </c>
      <c r="J97" s="21" t="s">
        <v>227</v>
      </c>
      <c r="M97" s="12"/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35911</v>
      </c>
      <c r="C98" s="34" t="s">
        <v>23</v>
      </c>
      <c r="D98" s="34" t="s">
        <v>214</v>
      </c>
      <c r="E98" s="34" t="s">
        <v>173</v>
      </c>
      <c r="F98" s="34" t="s">
        <v>47</v>
      </c>
      <c r="G98" s="21"/>
      <c r="H98" s="21"/>
      <c r="I98" s="21" t="s">
        <v>228</v>
      </c>
      <c r="J98" s="21" t="s">
        <v>26</v>
      </c>
      <c r="M98" s="12"/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35911</v>
      </c>
      <c r="C99" s="34" t="s">
        <v>163</v>
      </c>
      <c r="D99" s="34" t="s">
        <v>6</v>
      </c>
      <c r="E99" s="34" t="s">
        <v>16</v>
      </c>
      <c r="F99" s="34" t="s">
        <v>175</v>
      </c>
      <c r="G99" s="21"/>
      <c r="H99" s="21"/>
      <c r="I99" s="21" t="s">
        <v>13</v>
      </c>
      <c r="J99" s="21" t="s">
        <v>14</v>
      </c>
      <c r="M99" s="12"/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35913</v>
      </c>
      <c r="C100" s="34" t="s">
        <v>175</v>
      </c>
      <c r="D100" s="34" t="s">
        <v>168</v>
      </c>
      <c r="E100" s="34" t="s">
        <v>35</v>
      </c>
      <c r="F100" s="34" t="s">
        <v>16</v>
      </c>
      <c r="G100" s="21"/>
      <c r="H100" s="21"/>
      <c r="I100" s="21" t="s">
        <v>20</v>
      </c>
      <c r="J100" s="21" t="s">
        <v>37</v>
      </c>
      <c r="M100" s="12"/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35913</v>
      </c>
      <c r="C101" s="34" t="s">
        <v>185</v>
      </c>
      <c r="D101" s="36" t="s">
        <v>181</v>
      </c>
      <c r="E101" s="34" t="s">
        <v>183</v>
      </c>
      <c r="F101" s="34" t="s">
        <v>161</v>
      </c>
      <c r="G101" s="21"/>
      <c r="H101" s="21"/>
      <c r="I101" s="21" t="s">
        <v>227</v>
      </c>
      <c r="J101" s="21" t="s">
        <v>32</v>
      </c>
    </row>
    <row r="102" spans="1:22" ht="18" customHeight="1">
      <c r="A102" s="4">
        <v>101</v>
      </c>
      <c r="B102" s="37">
        <v>35913</v>
      </c>
      <c r="C102" s="34" t="s">
        <v>186</v>
      </c>
      <c r="D102" s="34" t="s">
        <v>188</v>
      </c>
      <c r="E102" s="34" t="s">
        <v>148</v>
      </c>
      <c r="F102" s="34" t="s">
        <v>165</v>
      </c>
      <c r="G102" s="21"/>
      <c r="H102" s="21"/>
      <c r="I102" s="21" t="s">
        <v>31</v>
      </c>
      <c r="J102" s="21" t="s">
        <v>228</v>
      </c>
    </row>
    <row r="103" spans="1:22" ht="18" customHeight="1">
      <c r="A103" s="4">
        <v>102</v>
      </c>
      <c r="B103" s="37">
        <v>35913</v>
      </c>
      <c r="C103" s="34" t="s">
        <v>210</v>
      </c>
      <c r="D103" s="34" t="s">
        <v>49</v>
      </c>
      <c r="E103" s="34" t="s">
        <v>46</v>
      </c>
      <c r="F103" s="34" t="s">
        <v>218</v>
      </c>
      <c r="G103" s="21"/>
      <c r="H103" s="21"/>
      <c r="I103" s="21" t="s">
        <v>13</v>
      </c>
      <c r="J103" s="21" t="s">
        <v>19</v>
      </c>
    </row>
    <row r="104" spans="1:22" ht="18" customHeight="1">
      <c r="A104" s="4">
        <v>103</v>
      </c>
      <c r="B104" s="37">
        <v>35913</v>
      </c>
      <c r="C104" s="34" t="s">
        <v>131</v>
      </c>
      <c r="D104" s="34" t="s">
        <v>179</v>
      </c>
      <c r="E104" s="34" t="s">
        <v>238</v>
      </c>
      <c r="F104" s="34" t="s">
        <v>153</v>
      </c>
      <c r="G104" s="21"/>
      <c r="H104" s="21"/>
      <c r="I104" s="21" t="s">
        <v>8</v>
      </c>
      <c r="J104" s="21" t="s">
        <v>26</v>
      </c>
      <c r="M104" s="12"/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35913</v>
      </c>
      <c r="C105" s="34" t="s">
        <v>144</v>
      </c>
      <c r="D105" s="34" t="s">
        <v>72</v>
      </c>
      <c r="E105" s="34" t="s">
        <v>10</v>
      </c>
      <c r="F105" s="34" t="s">
        <v>180</v>
      </c>
      <c r="G105" s="21"/>
      <c r="H105" s="21"/>
      <c r="I105" s="21" t="s">
        <v>14</v>
      </c>
      <c r="J105" s="21" t="s">
        <v>38</v>
      </c>
      <c r="M105" s="12"/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35914</v>
      </c>
      <c r="C106" s="34" t="s">
        <v>165</v>
      </c>
      <c r="D106" s="34" t="s">
        <v>213</v>
      </c>
      <c r="E106" s="34" t="s">
        <v>188</v>
      </c>
      <c r="F106" s="34" t="s">
        <v>148</v>
      </c>
      <c r="G106" s="21"/>
      <c r="H106" s="21"/>
      <c r="I106" s="21" t="s">
        <v>31</v>
      </c>
      <c r="J106" s="21" t="s">
        <v>228</v>
      </c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35914</v>
      </c>
      <c r="C107" s="34" t="s">
        <v>153</v>
      </c>
      <c r="D107" s="34" t="s">
        <v>178</v>
      </c>
      <c r="E107" s="34" t="s">
        <v>179</v>
      </c>
      <c r="F107" s="34" t="s">
        <v>238</v>
      </c>
      <c r="G107" s="21"/>
      <c r="H107" s="21"/>
      <c r="I107" s="21" t="s">
        <v>8</v>
      </c>
      <c r="J107" s="21" t="s">
        <v>26</v>
      </c>
      <c r="M107" s="12"/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35914</v>
      </c>
      <c r="C108" s="34" t="s">
        <v>180</v>
      </c>
      <c r="D108" s="34" t="s">
        <v>4</v>
      </c>
      <c r="E108" s="34" t="s">
        <v>72</v>
      </c>
      <c r="F108" s="34" t="s">
        <v>10</v>
      </c>
      <c r="G108" s="21"/>
      <c r="H108" s="21"/>
      <c r="I108" s="21" t="s">
        <v>14</v>
      </c>
      <c r="J108" s="21" t="s">
        <v>38</v>
      </c>
    </row>
    <row r="109" spans="1:22" ht="18" customHeight="1">
      <c r="A109" s="4">
        <v>108</v>
      </c>
      <c r="B109" s="37">
        <v>35914</v>
      </c>
      <c r="C109" s="34" t="s">
        <v>218</v>
      </c>
      <c r="D109" s="34" t="s">
        <v>166</v>
      </c>
      <c r="E109" s="34" t="s">
        <v>49</v>
      </c>
      <c r="F109" s="34" t="s">
        <v>46</v>
      </c>
      <c r="G109" s="21"/>
      <c r="H109" s="21"/>
      <c r="I109" s="21" t="s">
        <v>13</v>
      </c>
      <c r="J109" s="21" t="s">
        <v>19</v>
      </c>
    </row>
    <row r="110" spans="1:22" ht="18" customHeight="1">
      <c r="A110" s="4">
        <v>109</v>
      </c>
      <c r="B110" s="37">
        <v>35914</v>
      </c>
      <c r="C110" s="34" t="s">
        <v>183</v>
      </c>
      <c r="D110" s="34" t="s">
        <v>23</v>
      </c>
      <c r="E110" s="34" t="s">
        <v>182</v>
      </c>
      <c r="F110" s="34" t="s">
        <v>47</v>
      </c>
      <c r="G110" s="21"/>
      <c r="H110" s="21"/>
      <c r="I110" s="21" t="s">
        <v>227</v>
      </c>
      <c r="J110" s="21" t="s">
        <v>32</v>
      </c>
    </row>
    <row r="111" spans="1:22" ht="18" customHeight="1">
      <c r="A111" s="4">
        <v>110</v>
      </c>
      <c r="B111" s="37">
        <v>35914</v>
      </c>
      <c r="C111" s="34" t="s">
        <v>16</v>
      </c>
      <c r="D111" s="34" t="s">
        <v>163</v>
      </c>
      <c r="E111" s="34" t="s">
        <v>168</v>
      </c>
      <c r="F111" s="34" t="s">
        <v>35</v>
      </c>
      <c r="G111" s="21"/>
      <c r="H111" s="21"/>
      <c r="I111" s="21" t="s">
        <v>20</v>
      </c>
      <c r="J111" s="21" t="s">
        <v>37</v>
      </c>
      <c r="M111" s="12"/>
      <c r="N111" s="24"/>
      <c r="O111" s="24"/>
      <c r="P111" s="24"/>
      <c r="Q111" s="24"/>
      <c r="R111" s="24"/>
      <c r="S111" s="24"/>
      <c r="T111" s="24"/>
      <c r="U111" s="24"/>
      <c r="V111" s="24"/>
    </row>
    <row r="112" spans="1:22" ht="18" customHeight="1">
      <c r="A112" s="4">
        <v>111</v>
      </c>
      <c r="B112" s="37">
        <v>35915</v>
      </c>
      <c r="C112" s="34" t="s">
        <v>148</v>
      </c>
      <c r="D112" s="34" t="s">
        <v>186</v>
      </c>
      <c r="E112" s="34" t="s">
        <v>213</v>
      </c>
      <c r="F112" s="34" t="s">
        <v>188</v>
      </c>
      <c r="G112" s="21"/>
      <c r="H112" s="21"/>
      <c r="I112" s="21" t="s">
        <v>31</v>
      </c>
      <c r="J112" s="21" t="s">
        <v>228</v>
      </c>
      <c r="M112" s="12"/>
      <c r="N112" s="24"/>
      <c r="O112" s="24"/>
      <c r="P112" s="24"/>
      <c r="Q112" s="24"/>
      <c r="R112" s="24"/>
      <c r="S112" s="24"/>
      <c r="T112" s="24"/>
      <c r="U112" s="24"/>
      <c r="V112" s="24"/>
    </row>
    <row r="113" spans="1:22" ht="18" customHeight="1">
      <c r="A113" s="4">
        <v>112</v>
      </c>
      <c r="B113" s="37">
        <v>35915</v>
      </c>
      <c r="C113" s="34" t="s">
        <v>161</v>
      </c>
      <c r="D113" s="34" t="s">
        <v>214</v>
      </c>
      <c r="E113" s="34" t="s">
        <v>185</v>
      </c>
      <c r="F113" s="34" t="s">
        <v>181</v>
      </c>
      <c r="G113" s="21"/>
      <c r="H113" s="21"/>
      <c r="I113" s="21" t="s">
        <v>227</v>
      </c>
      <c r="J113" s="21" t="s">
        <v>32</v>
      </c>
      <c r="N113" s="24"/>
      <c r="O113" s="24"/>
      <c r="P113" s="24"/>
      <c r="Q113" s="24"/>
      <c r="R113" s="24"/>
      <c r="S113" s="24"/>
      <c r="T113" s="24"/>
      <c r="U113" s="24"/>
      <c r="V113" s="24"/>
    </row>
    <row r="114" spans="1:22" ht="18" customHeight="1">
      <c r="A114" s="4">
        <v>113</v>
      </c>
      <c r="B114" s="37">
        <v>35915</v>
      </c>
      <c r="C114" s="34" t="s">
        <v>35</v>
      </c>
      <c r="D114" s="34" t="s">
        <v>175</v>
      </c>
      <c r="E114" s="34" t="s">
        <v>163</v>
      </c>
      <c r="F114" s="34" t="s">
        <v>168</v>
      </c>
      <c r="G114" s="21"/>
      <c r="H114" s="21"/>
      <c r="I114" s="21" t="s">
        <v>20</v>
      </c>
      <c r="J114" s="21" t="s">
        <v>37</v>
      </c>
      <c r="N114" s="24"/>
      <c r="O114" s="24"/>
      <c r="P114" s="24"/>
      <c r="Q114" s="24"/>
      <c r="R114" s="24"/>
      <c r="S114" s="24"/>
      <c r="T114" s="24"/>
      <c r="U114" s="24"/>
      <c r="V114" s="24"/>
    </row>
    <row r="115" spans="1:22" ht="18" customHeight="1">
      <c r="A115" s="4">
        <v>114</v>
      </c>
      <c r="B115" s="37">
        <v>35915</v>
      </c>
      <c r="C115" s="34" t="s">
        <v>10</v>
      </c>
      <c r="D115" s="34" t="s">
        <v>144</v>
      </c>
      <c r="E115" s="34" t="s">
        <v>4</v>
      </c>
      <c r="F115" s="34" t="s">
        <v>72</v>
      </c>
      <c r="G115" s="21"/>
      <c r="H115" s="21"/>
      <c r="I115" s="21" t="s">
        <v>14</v>
      </c>
      <c r="J115" s="21" t="s">
        <v>38</v>
      </c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35915</v>
      </c>
      <c r="C116" s="34" t="s">
        <v>46</v>
      </c>
      <c r="D116" s="34" t="s">
        <v>210</v>
      </c>
      <c r="E116" s="34" t="s">
        <v>166</v>
      </c>
      <c r="F116" s="34" t="s">
        <v>49</v>
      </c>
      <c r="G116" s="21"/>
      <c r="H116" s="21"/>
      <c r="I116" s="21" t="s">
        <v>13</v>
      </c>
      <c r="J116" s="21" t="s">
        <v>19</v>
      </c>
      <c r="M116" s="19"/>
      <c r="N116" s="24"/>
      <c r="O116" s="24"/>
      <c r="P116" s="24"/>
      <c r="Q116" s="24"/>
      <c r="R116" s="24"/>
      <c r="S116" s="24"/>
      <c r="T116" s="24"/>
      <c r="U116" s="24"/>
      <c r="V116" s="24"/>
    </row>
    <row r="117" spans="1:22" ht="18" customHeight="1">
      <c r="A117" s="4">
        <v>116</v>
      </c>
      <c r="B117" s="37">
        <v>35915</v>
      </c>
      <c r="C117" s="34" t="s">
        <v>238</v>
      </c>
      <c r="D117" s="34" t="s">
        <v>131</v>
      </c>
      <c r="E117" s="34" t="s">
        <v>178</v>
      </c>
      <c r="F117" s="34" t="s">
        <v>179</v>
      </c>
      <c r="G117" s="21"/>
      <c r="H117" s="21"/>
      <c r="I117" s="21" t="s">
        <v>8</v>
      </c>
      <c r="J117" s="21" t="s">
        <v>26</v>
      </c>
      <c r="N117" s="24"/>
      <c r="O117" s="24"/>
      <c r="P117" s="24"/>
      <c r="Q117" s="24"/>
      <c r="R117" s="24"/>
      <c r="S117" s="24"/>
      <c r="T117" s="24"/>
      <c r="U117" s="24"/>
      <c r="V117" s="24"/>
    </row>
    <row r="118" spans="1:22" ht="18" customHeight="1">
      <c r="A118" s="4">
        <v>117</v>
      </c>
      <c r="B118" s="37">
        <v>35917</v>
      </c>
      <c r="C118" s="34" t="s">
        <v>47</v>
      </c>
      <c r="D118" s="34" t="s">
        <v>182</v>
      </c>
      <c r="E118" s="34" t="s">
        <v>146</v>
      </c>
      <c r="F118" s="34" t="s">
        <v>183</v>
      </c>
      <c r="G118" s="21"/>
      <c r="H118" s="21"/>
      <c r="I118" s="21" t="s">
        <v>228</v>
      </c>
      <c r="J118" s="21" t="s">
        <v>227</v>
      </c>
      <c r="N118" s="24"/>
      <c r="O118" s="24"/>
      <c r="P118" s="24"/>
      <c r="Q118" s="24"/>
      <c r="R118" s="24"/>
      <c r="S118" s="24"/>
      <c r="T118" s="24"/>
      <c r="U118" s="24"/>
      <c r="V118" s="24"/>
    </row>
    <row r="119" spans="1:22" ht="18" customHeight="1">
      <c r="A119" s="4">
        <v>118</v>
      </c>
      <c r="B119" s="37">
        <v>35917</v>
      </c>
      <c r="C119" s="36" t="s">
        <v>173</v>
      </c>
      <c r="D119" s="34" t="s">
        <v>153</v>
      </c>
      <c r="E119" s="34" t="s">
        <v>142</v>
      </c>
      <c r="F119" s="34" t="s">
        <v>214</v>
      </c>
      <c r="G119" s="21"/>
      <c r="H119" s="21"/>
      <c r="I119" s="21" t="s">
        <v>26</v>
      </c>
      <c r="J119" s="21" t="s">
        <v>31</v>
      </c>
      <c r="N119" s="24"/>
      <c r="O119" s="24"/>
      <c r="P119" s="24"/>
      <c r="Q119" s="24"/>
      <c r="R119" s="24"/>
      <c r="S119" s="24"/>
      <c r="T119" s="24"/>
      <c r="U119" s="24"/>
      <c r="V119" s="24"/>
    </row>
    <row r="120" spans="1:22" ht="18" customHeight="1">
      <c r="A120" s="4">
        <v>119</v>
      </c>
      <c r="B120" s="37">
        <v>35917</v>
      </c>
      <c r="C120" s="34" t="s">
        <v>168</v>
      </c>
      <c r="D120" s="34" t="s">
        <v>35</v>
      </c>
      <c r="E120" s="34" t="s">
        <v>210</v>
      </c>
      <c r="F120" s="34" t="s">
        <v>166</v>
      </c>
      <c r="G120" s="21"/>
      <c r="H120" s="21"/>
      <c r="I120" s="21" t="s">
        <v>37</v>
      </c>
      <c r="J120" s="21" t="s">
        <v>14</v>
      </c>
      <c r="N120" s="24"/>
      <c r="O120" s="24"/>
      <c r="P120" s="24"/>
      <c r="Q120" s="24"/>
      <c r="R120" s="24"/>
      <c r="S120" s="24"/>
      <c r="T120" s="24"/>
      <c r="U120" s="24"/>
      <c r="V120" s="24"/>
    </row>
    <row r="121" spans="1:22" ht="18" customHeight="1">
      <c r="A121" s="4">
        <v>120</v>
      </c>
      <c r="B121" s="37">
        <v>35917</v>
      </c>
      <c r="C121" s="34" t="s">
        <v>178</v>
      </c>
      <c r="D121" s="34" t="s">
        <v>148</v>
      </c>
      <c r="E121" s="34" t="s">
        <v>165</v>
      </c>
      <c r="F121" s="34" t="s">
        <v>186</v>
      </c>
      <c r="G121" s="21"/>
      <c r="H121" s="21"/>
      <c r="I121" s="21" t="s">
        <v>32</v>
      </c>
      <c r="J121" s="21" t="s">
        <v>8</v>
      </c>
      <c r="N121" s="24"/>
      <c r="O121" s="24"/>
      <c r="P121" s="24"/>
      <c r="Q121" s="24"/>
      <c r="R121" s="24"/>
      <c r="S121" s="24"/>
      <c r="T121" s="24"/>
      <c r="U121" s="24"/>
      <c r="V121" s="24"/>
    </row>
    <row r="122" spans="1:22" ht="18" customHeight="1">
      <c r="A122" s="4">
        <v>121</v>
      </c>
      <c r="B122" s="37">
        <v>35918</v>
      </c>
      <c r="C122" s="34" t="s">
        <v>166</v>
      </c>
      <c r="D122" s="34" t="s">
        <v>46</v>
      </c>
      <c r="E122" s="34" t="s">
        <v>35</v>
      </c>
      <c r="F122" s="34" t="s">
        <v>210</v>
      </c>
      <c r="G122" s="21"/>
      <c r="H122" s="21"/>
      <c r="I122" s="21" t="s">
        <v>37</v>
      </c>
      <c r="J122" s="21" t="s">
        <v>14</v>
      </c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35918</v>
      </c>
      <c r="C123" s="34" t="s">
        <v>4</v>
      </c>
      <c r="D123" s="34" t="s">
        <v>22</v>
      </c>
      <c r="E123" s="34" t="s">
        <v>180</v>
      </c>
      <c r="F123" s="34" t="s">
        <v>144</v>
      </c>
      <c r="G123" s="21"/>
      <c r="H123" s="21"/>
      <c r="I123" s="21" t="s">
        <v>20</v>
      </c>
      <c r="J123" s="21" t="s">
        <v>13</v>
      </c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35918</v>
      </c>
      <c r="C124" s="34" t="s">
        <v>142</v>
      </c>
      <c r="D124" s="34" t="s">
        <v>161</v>
      </c>
      <c r="E124" s="34" t="s">
        <v>214</v>
      </c>
      <c r="F124" s="34" t="s">
        <v>185</v>
      </c>
      <c r="G124" s="21"/>
      <c r="H124" s="21"/>
      <c r="I124" s="21" t="s">
        <v>26</v>
      </c>
      <c r="J124" s="21" t="s">
        <v>31</v>
      </c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35918</v>
      </c>
      <c r="C125" s="34" t="s">
        <v>188</v>
      </c>
      <c r="D125" s="34" t="s">
        <v>179</v>
      </c>
      <c r="E125" s="34" t="s">
        <v>131</v>
      </c>
      <c r="F125" s="34" t="s">
        <v>238</v>
      </c>
      <c r="G125" s="21"/>
      <c r="H125" s="21"/>
      <c r="I125" s="21" t="s">
        <v>32</v>
      </c>
      <c r="J125" s="21" t="s">
        <v>8</v>
      </c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35918</v>
      </c>
      <c r="C126" s="34" t="s">
        <v>163</v>
      </c>
      <c r="D126" s="34" t="s">
        <v>6</v>
      </c>
      <c r="E126" s="34" t="s">
        <v>16</v>
      </c>
      <c r="F126" s="34" t="s">
        <v>175</v>
      </c>
      <c r="G126" s="21"/>
      <c r="H126" s="21"/>
      <c r="I126" s="21" t="s">
        <v>19</v>
      </c>
      <c r="J126" s="21" t="s">
        <v>38</v>
      </c>
      <c r="N126" s="24"/>
      <c r="O126" s="24"/>
      <c r="P126" s="24"/>
      <c r="Q126" s="24"/>
      <c r="R126" s="24"/>
      <c r="S126" s="24"/>
      <c r="T126" s="24"/>
      <c r="U126" s="24"/>
      <c r="V126" s="24"/>
    </row>
    <row r="127" spans="1:22" ht="18" customHeight="1">
      <c r="A127" s="4">
        <v>126</v>
      </c>
      <c r="B127" s="37">
        <v>35918</v>
      </c>
      <c r="C127" s="34" t="s">
        <v>146</v>
      </c>
      <c r="D127" s="34" t="s">
        <v>183</v>
      </c>
      <c r="E127" s="34" t="s">
        <v>181</v>
      </c>
      <c r="F127" s="34" t="s">
        <v>182</v>
      </c>
      <c r="G127" s="21"/>
      <c r="H127" s="21"/>
      <c r="I127" s="21" t="s">
        <v>228</v>
      </c>
      <c r="J127" s="21" t="s">
        <v>227</v>
      </c>
    </row>
    <row r="128" spans="1:22" ht="18" customHeight="1">
      <c r="A128" s="4">
        <v>127</v>
      </c>
      <c r="B128" s="37">
        <v>35919</v>
      </c>
      <c r="C128" s="34" t="s">
        <v>182</v>
      </c>
      <c r="D128" s="34" t="s">
        <v>47</v>
      </c>
      <c r="E128" s="34" t="s">
        <v>183</v>
      </c>
      <c r="F128" s="34" t="s">
        <v>181</v>
      </c>
      <c r="G128" s="21"/>
      <c r="H128" s="21"/>
      <c r="I128" s="21" t="s">
        <v>228</v>
      </c>
      <c r="J128" s="21" t="s">
        <v>227</v>
      </c>
      <c r="M128" s="12"/>
    </row>
    <row r="129" spans="1:13" ht="18" customHeight="1">
      <c r="A129" s="4">
        <v>128</v>
      </c>
      <c r="B129" s="37">
        <v>35919</v>
      </c>
      <c r="C129" s="34" t="s">
        <v>213</v>
      </c>
      <c r="D129" s="34" t="s">
        <v>29</v>
      </c>
      <c r="E129" s="34" t="s">
        <v>211</v>
      </c>
      <c r="F129" s="34" t="s">
        <v>179</v>
      </c>
      <c r="G129" s="21"/>
      <c r="H129" s="21"/>
      <c r="I129" s="21" t="s">
        <v>32</v>
      </c>
      <c r="J129" s="21" t="s">
        <v>8</v>
      </c>
      <c r="M129" s="13"/>
    </row>
    <row r="130" spans="1:13" ht="18" customHeight="1">
      <c r="A130" s="4">
        <v>129</v>
      </c>
      <c r="B130" s="37">
        <v>35919</v>
      </c>
      <c r="C130" s="34" t="s">
        <v>175</v>
      </c>
      <c r="D130" s="34" t="s">
        <v>244</v>
      </c>
      <c r="E130" s="34" t="s">
        <v>6</v>
      </c>
      <c r="F130" s="34" t="s">
        <v>16</v>
      </c>
      <c r="G130" s="21"/>
      <c r="H130" s="21"/>
      <c r="I130" s="21" t="s">
        <v>19</v>
      </c>
      <c r="J130" s="21" t="s">
        <v>38</v>
      </c>
      <c r="M130" s="12"/>
    </row>
    <row r="131" spans="1:13" ht="18" customHeight="1">
      <c r="A131" s="4">
        <v>130</v>
      </c>
      <c r="B131" s="37">
        <v>35919</v>
      </c>
      <c r="C131" s="34" t="s">
        <v>210</v>
      </c>
      <c r="D131" s="34" t="s">
        <v>168</v>
      </c>
      <c r="E131" s="34" t="s">
        <v>46</v>
      </c>
      <c r="F131" s="34" t="s">
        <v>35</v>
      </c>
      <c r="G131" s="21"/>
      <c r="H131" s="21"/>
      <c r="I131" s="21" t="s">
        <v>37</v>
      </c>
      <c r="J131" s="21" t="s">
        <v>14</v>
      </c>
      <c r="M131" s="12"/>
    </row>
    <row r="132" spans="1:13" ht="18" customHeight="1">
      <c r="A132" s="4">
        <v>131</v>
      </c>
      <c r="B132" s="37">
        <v>35919</v>
      </c>
      <c r="C132" s="34" t="s">
        <v>144</v>
      </c>
      <c r="D132" s="34" t="s">
        <v>72</v>
      </c>
      <c r="E132" s="34" t="s">
        <v>22</v>
      </c>
      <c r="F132" s="34" t="s">
        <v>180</v>
      </c>
      <c r="G132" s="21"/>
      <c r="H132" s="21"/>
      <c r="I132" s="21" t="s">
        <v>20</v>
      </c>
      <c r="J132" s="21" t="s">
        <v>13</v>
      </c>
      <c r="M132" s="12"/>
    </row>
    <row r="133" spans="1:13" ht="18" customHeight="1">
      <c r="A133" s="4">
        <v>132</v>
      </c>
      <c r="B133" s="37">
        <v>35919</v>
      </c>
      <c r="C133" s="34" t="s">
        <v>214</v>
      </c>
      <c r="D133" s="34" t="s">
        <v>185</v>
      </c>
      <c r="E133" s="34" t="s">
        <v>23</v>
      </c>
      <c r="F133" s="34" t="s">
        <v>153</v>
      </c>
      <c r="G133" s="21"/>
      <c r="H133" s="21"/>
      <c r="I133" s="21" t="s">
        <v>26</v>
      </c>
      <c r="J133" s="21" t="s">
        <v>31</v>
      </c>
      <c r="M133" s="12"/>
    </row>
    <row r="134" spans="1:13" ht="18" customHeight="1">
      <c r="A134" s="4">
        <v>133</v>
      </c>
      <c r="B134" s="37">
        <v>35920</v>
      </c>
      <c r="C134" s="34" t="s">
        <v>179</v>
      </c>
      <c r="D134" s="34" t="s">
        <v>165</v>
      </c>
      <c r="E134" s="34" t="s">
        <v>178</v>
      </c>
      <c r="F134" s="34" t="s">
        <v>161</v>
      </c>
      <c r="G134" s="21"/>
      <c r="H134" s="21"/>
      <c r="I134" s="21" t="s">
        <v>32</v>
      </c>
      <c r="J134" s="21" t="s">
        <v>26</v>
      </c>
      <c r="M134" s="12"/>
    </row>
    <row r="135" spans="1:13" ht="18" customHeight="1">
      <c r="A135" s="4">
        <v>134</v>
      </c>
      <c r="B135" s="37">
        <v>35920</v>
      </c>
      <c r="C135" s="34" t="s">
        <v>211</v>
      </c>
      <c r="D135" s="34" t="s">
        <v>131</v>
      </c>
      <c r="E135" s="34" t="s">
        <v>29</v>
      </c>
      <c r="F135" s="34" t="s">
        <v>213</v>
      </c>
      <c r="G135" s="21"/>
      <c r="H135" s="21"/>
      <c r="I135" s="21" t="s">
        <v>8</v>
      </c>
      <c r="J135" s="21" t="s">
        <v>228</v>
      </c>
      <c r="M135" s="12"/>
    </row>
    <row r="136" spans="1:13" ht="18" customHeight="1">
      <c r="A136" s="4">
        <v>135</v>
      </c>
      <c r="B136" s="37">
        <v>35920</v>
      </c>
      <c r="C136" s="34" t="s">
        <v>23</v>
      </c>
      <c r="D136" s="34" t="s">
        <v>142</v>
      </c>
      <c r="E136" s="36" t="s">
        <v>185</v>
      </c>
      <c r="F136" s="34" t="s">
        <v>173</v>
      </c>
      <c r="G136" s="21"/>
      <c r="H136" s="21"/>
      <c r="I136" s="21" t="s">
        <v>227</v>
      </c>
      <c r="J136" s="21" t="s">
        <v>31</v>
      </c>
      <c r="M136" s="12"/>
    </row>
    <row r="137" spans="1:13" ht="18" customHeight="1">
      <c r="A137" s="4">
        <v>136</v>
      </c>
      <c r="B137" s="37">
        <v>35920</v>
      </c>
      <c r="C137" s="34" t="s">
        <v>180</v>
      </c>
      <c r="D137" s="34" t="s">
        <v>4</v>
      </c>
      <c r="E137" s="34" t="s">
        <v>72</v>
      </c>
      <c r="F137" s="34" t="s">
        <v>46</v>
      </c>
      <c r="G137" s="21"/>
      <c r="H137" s="21"/>
      <c r="I137" s="21" t="s">
        <v>37</v>
      </c>
      <c r="J137" s="21" t="s">
        <v>13</v>
      </c>
      <c r="M137" s="12"/>
    </row>
    <row r="138" spans="1:13" ht="18" customHeight="1">
      <c r="A138" s="4">
        <v>137</v>
      </c>
      <c r="B138" s="37">
        <v>35920</v>
      </c>
      <c r="C138" s="34" t="s">
        <v>22</v>
      </c>
      <c r="D138" s="34" t="s">
        <v>166</v>
      </c>
      <c r="E138" s="34" t="s">
        <v>218</v>
      </c>
      <c r="F138" s="34" t="s">
        <v>35</v>
      </c>
      <c r="G138" s="21"/>
      <c r="H138" s="21"/>
      <c r="I138" s="21" t="s">
        <v>19</v>
      </c>
      <c r="J138" s="21" t="s">
        <v>14</v>
      </c>
      <c r="M138" s="12"/>
    </row>
    <row r="139" spans="1:13" ht="18" customHeight="1">
      <c r="A139" s="4">
        <v>138</v>
      </c>
      <c r="B139" s="37">
        <v>35920</v>
      </c>
      <c r="C139" s="34" t="s">
        <v>16</v>
      </c>
      <c r="D139" s="34" t="s">
        <v>163</v>
      </c>
      <c r="E139" s="34" t="s">
        <v>244</v>
      </c>
      <c r="F139" s="34" t="s">
        <v>6</v>
      </c>
      <c r="G139" s="21"/>
      <c r="H139" s="21"/>
      <c r="I139" s="21" t="s">
        <v>38</v>
      </c>
      <c r="J139" s="21" t="s">
        <v>20</v>
      </c>
      <c r="M139" s="12"/>
    </row>
    <row r="140" spans="1:13" ht="18" customHeight="1">
      <c r="A140" s="4">
        <v>139</v>
      </c>
      <c r="B140" s="37">
        <v>35921</v>
      </c>
      <c r="C140" s="34" t="s">
        <v>161</v>
      </c>
      <c r="D140" s="34" t="s">
        <v>178</v>
      </c>
      <c r="E140" s="34" t="s">
        <v>165</v>
      </c>
      <c r="F140" s="34" t="s">
        <v>148</v>
      </c>
      <c r="G140" s="21"/>
      <c r="H140" s="21"/>
      <c r="I140" s="21" t="s">
        <v>32</v>
      </c>
      <c r="J140" s="21" t="s">
        <v>26</v>
      </c>
      <c r="M140" s="12"/>
    </row>
    <row r="141" spans="1:13" ht="18" customHeight="1">
      <c r="A141" s="4">
        <v>140</v>
      </c>
      <c r="B141" s="37">
        <v>35921</v>
      </c>
      <c r="C141" s="34" t="s">
        <v>35</v>
      </c>
      <c r="D141" s="36" t="s">
        <v>210</v>
      </c>
      <c r="E141" s="34" t="s">
        <v>166</v>
      </c>
      <c r="F141" s="34" t="s">
        <v>218</v>
      </c>
      <c r="G141" s="21"/>
      <c r="H141" s="21"/>
      <c r="I141" s="21" t="s">
        <v>19</v>
      </c>
      <c r="J141" s="21" t="s">
        <v>14</v>
      </c>
      <c r="M141" s="12"/>
    </row>
    <row r="142" spans="1:13" ht="18" customHeight="1">
      <c r="A142" s="4">
        <v>141</v>
      </c>
      <c r="B142" s="37">
        <v>35921</v>
      </c>
      <c r="C142" s="34" t="s">
        <v>46</v>
      </c>
      <c r="D142" s="34" t="s">
        <v>144</v>
      </c>
      <c r="E142" s="34" t="s">
        <v>4</v>
      </c>
      <c r="F142" s="34" t="s">
        <v>72</v>
      </c>
      <c r="G142" s="21"/>
      <c r="H142" s="21"/>
      <c r="I142" s="21" t="s">
        <v>37</v>
      </c>
      <c r="J142" s="21" t="s">
        <v>13</v>
      </c>
      <c r="M142" s="12"/>
    </row>
    <row r="143" spans="1:13" ht="18" customHeight="1">
      <c r="A143" s="4">
        <v>142</v>
      </c>
      <c r="B143" s="37">
        <v>35921</v>
      </c>
      <c r="C143" s="34" t="s">
        <v>6</v>
      </c>
      <c r="D143" s="34" t="s">
        <v>175</v>
      </c>
      <c r="E143" s="34" t="s">
        <v>163</v>
      </c>
      <c r="F143" s="34" t="s">
        <v>168</v>
      </c>
      <c r="G143" s="21"/>
      <c r="H143" s="21"/>
      <c r="I143" s="21" t="s">
        <v>38</v>
      </c>
      <c r="J143" s="21" t="s">
        <v>20</v>
      </c>
      <c r="M143" s="12"/>
    </row>
    <row r="144" spans="1:13" ht="18" customHeight="1">
      <c r="A144" s="4">
        <v>143</v>
      </c>
      <c r="B144" s="37">
        <v>35921</v>
      </c>
      <c r="C144" s="36" t="s">
        <v>29</v>
      </c>
      <c r="D144" s="34" t="s">
        <v>213</v>
      </c>
      <c r="E144" s="34" t="s">
        <v>188</v>
      </c>
      <c r="F144" s="34" t="s">
        <v>131</v>
      </c>
      <c r="G144" s="21"/>
      <c r="H144" s="21"/>
      <c r="I144" s="21" t="s">
        <v>8</v>
      </c>
      <c r="J144" s="21" t="s">
        <v>228</v>
      </c>
      <c r="M144" s="13"/>
    </row>
    <row r="145" spans="1:13" ht="18" customHeight="1">
      <c r="A145" s="4">
        <v>144</v>
      </c>
      <c r="B145" s="37">
        <v>35921</v>
      </c>
      <c r="C145" s="34" t="s">
        <v>185</v>
      </c>
      <c r="D145" s="34" t="s">
        <v>173</v>
      </c>
      <c r="E145" s="34" t="s">
        <v>181</v>
      </c>
      <c r="F145" s="34" t="s">
        <v>146</v>
      </c>
      <c r="G145" s="21"/>
      <c r="H145" s="21"/>
      <c r="I145" s="21" t="s">
        <v>227</v>
      </c>
      <c r="J145" s="21" t="s">
        <v>31</v>
      </c>
      <c r="M145" s="12"/>
    </row>
    <row r="146" spans="1:13" ht="18" customHeight="1">
      <c r="A146" s="4">
        <v>145</v>
      </c>
      <c r="B146" s="37">
        <v>35922</v>
      </c>
      <c r="C146" s="34" t="s">
        <v>72</v>
      </c>
      <c r="D146" s="34" t="s">
        <v>180</v>
      </c>
      <c r="E146" s="34" t="s">
        <v>144</v>
      </c>
      <c r="F146" s="34" t="s">
        <v>4</v>
      </c>
      <c r="G146" s="21"/>
      <c r="H146" s="21"/>
      <c r="I146" s="21" t="s">
        <v>37</v>
      </c>
      <c r="J146" s="21" t="s">
        <v>13</v>
      </c>
      <c r="M146" s="12"/>
    </row>
    <row r="147" spans="1:13" ht="18" customHeight="1">
      <c r="A147" s="4">
        <v>146</v>
      </c>
      <c r="B147" s="37">
        <v>35922</v>
      </c>
      <c r="C147" s="34" t="s">
        <v>165</v>
      </c>
      <c r="D147" s="34" t="s">
        <v>148</v>
      </c>
      <c r="E147" s="34" t="s">
        <v>179</v>
      </c>
      <c r="F147" s="34" t="s">
        <v>178</v>
      </c>
      <c r="G147" s="21"/>
      <c r="H147" s="21"/>
      <c r="I147" s="21" t="s">
        <v>32</v>
      </c>
      <c r="J147" s="21" t="s">
        <v>26</v>
      </c>
      <c r="M147" s="12"/>
    </row>
    <row r="148" spans="1:13" ht="18" customHeight="1">
      <c r="A148" s="4">
        <v>147</v>
      </c>
      <c r="B148" s="37">
        <v>35922</v>
      </c>
      <c r="C148" s="34" t="s">
        <v>168</v>
      </c>
      <c r="D148" s="34" t="s">
        <v>16</v>
      </c>
      <c r="E148" s="34" t="s">
        <v>175</v>
      </c>
      <c r="F148" s="34" t="s">
        <v>163</v>
      </c>
      <c r="G148" s="21"/>
      <c r="H148" s="21"/>
      <c r="I148" s="21" t="s">
        <v>38</v>
      </c>
      <c r="J148" s="21" t="s">
        <v>20</v>
      </c>
      <c r="M148" s="12"/>
    </row>
    <row r="149" spans="1:13" ht="18" customHeight="1">
      <c r="A149" s="4">
        <v>148</v>
      </c>
      <c r="B149" s="37">
        <v>35922</v>
      </c>
      <c r="C149" s="34" t="s">
        <v>131</v>
      </c>
      <c r="D149" s="34" t="s">
        <v>211</v>
      </c>
      <c r="E149" s="34" t="s">
        <v>213</v>
      </c>
      <c r="F149" s="34" t="s">
        <v>188</v>
      </c>
      <c r="G149" s="21"/>
      <c r="H149" s="21"/>
      <c r="I149" s="21" t="s">
        <v>8</v>
      </c>
      <c r="J149" s="21" t="s">
        <v>228</v>
      </c>
      <c r="M149" s="12"/>
    </row>
    <row r="150" spans="1:13" ht="18" customHeight="1">
      <c r="A150" s="4">
        <v>149</v>
      </c>
      <c r="B150" s="37">
        <v>35922</v>
      </c>
      <c r="C150" s="34" t="s">
        <v>218</v>
      </c>
      <c r="D150" s="34" t="s">
        <v>22</v>
      </c>
      <c r="E150" s="34" t="s">
        <v>210</v>
      </c>
      <c r="F150" s="34" t="s">
        <v>166</v>
      </c>
      <c r="G150" s="21"/>
      <c r="H150" s="21"/>
      <c r="I150" s="21" t="s">
        <v>19</v>
      </c>
      <c r="J150" s="21" t="s">
        <v>14</v>
      </c>
      <c r="M150" s="12"/>
    </row>
    <row r="151" spans="1:13" ht="18" customHeight="1">
      <c r="A151" s="4">
        <v>150</v>
      </c>
      <c r="B151" s="37">
        <v>35922</v>
      </c>
      <c r="C151" s="34" t="s">
        <v>183</v>
      </c>
      <c r="D151" s="34" t="s">
        <v>146</v>
      </c>
      <c r="E151" s="34" t="s">
        <v>47</v>
      </c>
      <c r="F151" s="34" t="s">
        <v>182</v>
      </c>
      <c r="G151" s="21"/>
      <c r="H151" s="21"/>
      <c r="I151" s="21" t="s">
        <v>227</v>
      </c>
      <c r="J151" s="21" t="s">
        <v>31</v>
      </c>
      <c r="M151" s="12"/>
    </row>
    <row r="152" spans="1:13" ht="18" customHeight="1">
      <c r="A152" s="4">
        <v>151</v>
      </c>
      <c r="B152" s="37">
        <v>35923</v>
      </c>
      <c r="C152" s="34" t="s">
        <v>47</v>
      </c>
      <c r="D152" s="34" t="s">
        <v>182</v>
      </c>
      <c r="E152" s="34" t="s">
        <v>146</v>
      </c>
      <c r="F152" s="34" t="s">
        <v>23</v>
      </c>
      <c r="G152" s="21"/>
      <c r="H152" s="21"/>
      <c r="I152" s="21" t="s">
        <v>227</v>
      </c>
      <c r="J152" s="21" t="s">
        <v>26</v>
      </c>
      <c r="M152" s="12"/>
    </row>
    <row r="153" spans="1:13" ht="18" customHeight="1">
      <c r="A153" s="4">
        <v>152</v>
      </c>
      <c r="B153" s="37">
        <v>35923</v>
      </c>
      <c r="C153" s="34" t="s">
        <v>153</v>
      </c>
      <c r="D153" s="34" t="s">
        <v>185</v>
      </c>
      <c r="E153" s="34" t="s">
        <v>173</v>
      </c>
      <c r="F153" s="34" t="s">
        <v>142</v>
      </c>
      <c r="G153" s="21"/>
      <c r="H153" s="21"/>
      <c r="I153" s="21" t="s">
        <v>228</v>
      </c>
      <c r="J153" s="21" t="s">
        <v>32</v>
      </c>
      <c r="M153" s="12"/>
    </row>
    <row r="154" spans="1:13" ht="18" customHeight="1">
      <c r="A154" s="4">
        <v>153</v>
      </c>
      <c r="B154" s="37">
        <v>35923</v>
      </c>
      <c r="C154" s="34" t="s">
        <v>186</v>
      </c>
      <c r="D154" s="34" t="s">
        <v>238</v>
      </c>
      <c r="E154" s="34" t="s">
        <v>148</v>
      </c>
      <c r="F154" s="34" t="s">
        <v>179</v>
      </c>
      <c r="G154" s="21"/>
      <c r="H154" s="21"/>
      <c r="I154" s="21" t="s">
        <v>8</v>
      </c>
      <c r="J154" s="21" t="s">
        <v>31</v>
      </c>
      <c r="M154" s="12"/>
    </row>
    <row r="155" spans="1:13" ht="18" customHeight="1">
      <c r="A155" s="4">
        <v>154</v>
      </c>
      <c r="B155" s="37">
        <v>35924</v>
      </c>
      <c r="C155" s="34" t="s">
        <v>166</v>
      </c>
      <c r="D155" s="34" t="s">
        <v>210</v>
      </c>
      <c r="E155" s="34" t="s">
        <v>16</v>
      </c>
      <c r="F155" s="34" t="s">
        <v>144</v>
      </c>
      <c r="G155" s="21"/>
      <c r="H155" s="21"/>
      <c r="I155" s="21" t="s">
        <v>37</v>
      </c>
      <c r="J155" s="21" t="s">
        <v>20</v>
      </c>
      <c r="M155" s="12"/>
    </row>
    <row r="156" spans="1:13" ht="18" customHeight="1">
      <c r="A156" s="4">
        <v>155</v>
      </c>
      <c r="B156" s="37">
        <v>35924</v>
      </c>
      <c r="C156" s="34" t="s">
        <v>4</v>
      </c>
      <c r="D156" s="34" t="s">
        <v>46</v>
      </c>
      <c r="E156" s="34" t="s">
        <v>180</v>
      </c>
      <c r="F156" s="34" t="s">
        <v>49</v>
      </c>
      <c r="G156" s="21"/>
      <c r="H156" s="21"/>
      <c r="I156" s="21" t="s">
        <v>38</v>
      </c>
      <c r="J156" s="21" t="s">
        <v>14</v>
      </c>
      <c r="M156" s="12"/>
    </row>
    <row r="157" spans="1:13" ht="18" customHeight="1">
      <c r="A157" s="4">
        <v>156</v>
      </c>
      <c r="B157" s="37">
        <v>35924</v>
      </c>
      <c r="C157" s="34" t="s">
        <v>173</v>
      </c>
      <c r="D157" s="34" t="s">
        <v>214</v>
      </c>
      <c r="E157" s="34" t="s">
        <v>142</v>
      </c>
      <c r="F157" s="34" t="s">
        <v>185</v>
      </c>
      <c r="G157" s="21"/>
      <c r="H157" s="21"/>
      <c r="I157" s="21" t="s">
        <v>228</v>
      </c>
      <c r="J157" s="21" t="s">
        <v>32</v>
      </c>
      <c r="L157" s="53"/>
      <c r="M157" s="12"/>
    </row>
    <row r="158" spans="1:13" ht="18" customHeight="1">
      <c r="A158" s="4">
        <v>157</v>
      </c>
      <c r="B158" s="37">
        <v>35924</v>
      </c>
      <c r="C158" s="34" t="s">
        <v>188</v>
      </c>
      <c r="D158" s="34" t="s">
        <v>165</v>
      </c>
      <c r="E158" s="34" t="s">
        <v>131</v>
      </c>
      <c r="F158" s="34" t="s">
        <v>29</v>
      </c>
      <c r="G158" s="21"/>
      <c r="H158" s="21"/>
      <c r="I158" s="21" t="s">
        <v>8</v>
      </c>
      <c r="J158" s="21" t="s">
        <v>31</v>
      </c>
      <c r="L158" s="53"/>
      <c r="M158" s="12"/>
    </row>
    <row r="159" spans="1:13" ht="18" customHeight="1">
      <c r="A159" s="4">
        <v>158</v>
      </c>
      <c r="B159" s="37">
        <v>35924</v>
      </c>
      <c r="C159" s="34" t="s">
        <v>163</v>
      </c>
      <c r="D159" s="34" t="s">
        <v>35</v>
      </c>
      <c r="E159" s="36" t="s">
        <v>10</v>
      </c>
      <c r="F159" s="34" t="s">
        <v>175</v>
      </c>
      <c r="G159" s="21"/>
      <c r="H159" s="21"/>
      <c r="I159" s="21" t="s">
        <v>13</v>
      </c>
      <c r="J159" s="21" t="s">
        <v>19</v>
      </c>
      <c r="L159" s="53"/>
      <c r="M159" s="12"/>
    </row>
    <row r="160" spans="1:13" ht="18" customHeight="1">
      <c r="A160" s="4">
        <v>159</v>
      </c>
      <c r="B160" s="37">
        <v>35924</v>
      </c>
      <c r="C160" s="34" t="s">
        <v>146</v>
      </c>
      <c r="D160" s="34" t="s">
        <v>161</v>
      </c>
      <c r="E160" s="34" t="s">
        <v>182</v>
      </c>
      <c r="F160" s="34" t="s">
        <v>183</v>
      </c>
      <c r="G160" s="21"/>
      <c r="H160" s="21"/>
      <c r="I160" s="21" t="s">
        <v>227</v>
      </c>
      <c r="J160" s="21" t="s">
        <v>26</v>
      </c>
      <c r="L160" s="53"/>
      <c r="M160" s="12"/>
    </row>
    <row r="161" spans="1:13" ht="18" customHeight="1">
      <c r="A161" s="4">
        <v>160</v>
      </c>
      <c r="B161" s="37">
        <v>35925</v>
      </c>
      <c r="C161" s="34" t="s">
        <v>148</v>
      </c>
      <c r="D161" s="34" t="s">
        <v>213</v>
      </c>
      <c r="E161" s="34" t="s">
        <v>178</v>
      </c>
      <c r="F161" s="34" t="s">
        <v>211</v>
      </c>
      <c r="G161" s="21"/>
      <c r="H161" s="21"/>
      <c r="I161" s="21" t="s">
        <v>8</v>
      </c>
      <c r="J161" s="21" t="s">
        <v>31</v>
      </c>
      <c r="L161" s="53"/>
      <c r="M161" s="12"/>
    </row>
    <row r="162" spans="1:13" ht="18" customHeight="1">
      <c r="A162" s="4">
        <v>161</v>
      </c>
      <c r="B162" s="37">
        <v>35925</v>
      </c>
      <c r="C162" s="34" t="s">
        <v>175</v>
      </c>
      <c r="D162" s="34" t="s">
        <v>218</v>
      </c>
      <c r="E162" s="34" t="s">
        <v>35</v>
      </c>
      <c r="F162" s="34" t="s">
        <v>10</v>
      </c>
      <c r="G162" s="21"/>
      <c r="H162" s="21"/>
      <c r="I162" s="21" t="s">
        <v>13</v>
      </c>
      <c r="J162" s="21" t="s">
        <v>19</v>
      </c>
      <c r="M162" s="12"/>
    </row>
    <row r="163" spans="1:13" ht="18" customHeight="1">
      <c r="A163" s="4">
        <v>162</v>
      </c>
      <c r="B163" s="37">
        <v>35925</v>
      </c>
      <c r="C163" s="34" t="s">
        <v>49</v>
      </c>
      <c r="D163" s="34" t="s">
        <v>72</v>
      </c>
      <c r="E163" s="34" t="s">
        <v>46</v>
      </c>
      <c r="F163" s="34" t="s">
        <v>180</v>
      </c>
      <c r="G163" s="21"/>
      <c r="H163" s="21"/>
      <c r="I163" s="21" t="s">
        <v>38</v>
      </c>
      <c r="J163" s="21" t="s">
        <v>14</v>
      </c>
      <c r="M163" s="12"/>
    </row>
    <row r="164" spans="1:13" ht="18" customHeight="1">
      <c r="A164" s="4">
        <v>163</v>
      </c>
      <c r="B164" s="37">
        <v>35925</v>
      </c>
      <c r="C164" s="34" t="s">
        <v>23</v>
      </c>
      <c r="D164" s="34" t="s">
        <v>183</v>
      </c>
      <c r="E164" s="34" t="s">
        <v>161</v>
      </c>
      <c r="F164" s="34" t="s">
        <v>182</v>
      </c>
      <c r="G164" s="21"/>
      <c r="H164" s="21"/>
      <c r="I164" s="21" t="s">
        <v>227</v>
      </c>
      <c r="J164" s="21" t="s">
        <v>26</v>
      </c>
      <c r="M164" s="12"/>
    </row>
    <row r="165" spans="1:13" ht="18" customHeight="1">
      <c r="A165" s="4">
        <v>164</v>
      </c>
      <c r="B165" s="38">
        <v>35925</v>
      </c>
      <c r="C165" s="21" t="s">
        <v>144</v>
      </c>
      <c r="D165" s="21" t="s">
        <v>168</v>
      </c>
      <c r="E165" s="21" t="s">
        <v>210</v>
      </c>
      <c r="F165" s="21" t="s">
        <v>16</v>
      </c>
      <c r="G165" s="21"/>
      <c r="H165" s="21"/>
      <c r="I165" s="21" t="s">
        <v>37</v>
      </c>
      <c r="J165" s="21" t="s">
        <v>20</v>
      </c>
    </row>
    <row r="166" spans="1:13" ht="18" customHeight="1">
      <c r="A166" s="4">
        <v>165</v>
      </c>
      <c r="B166" s="38">
        <v>35925</v>
      </c>
      <c r="C166" s="21" t="s">
        <v>142</v>
      </c>
      <c r="D166" s="21" t="s">
        <v>153</v>
      </c>
      <c r="E166" s="21" t="s">
        <v>185</v>
      </c>
      <c r="F166" s="21" t="s">
        <v>214</v>
      </c>
      <c r="G166" s="21"/>
      <c r="H166" s="21"/>
      <c r="I166" s="21" t="s">
        <v>228</v>
      </c>
      <c r="J166" s="21" t="s">
        <v>32</v>
      </c>
    </row>
    <row r="167" spans="1:13" ht="18" customHeight="1">
      <c r="A167" s="4">
        <v>166</v>
      </c>
      <c r="B167" s="38">
        <v>35927</v>
      </c>
      <c r="C167" s="21" t="s">
        <v>182</v>
      </c>
      <c r="D167" s="21" t="s">
        <v>47</v>
      </c>
      <c r="E167" s="21" t="s">
        <v>183</v>
      </c>
      <c r="F167" s="21" t="s">
        <v>146</v>
      </c>
      <c r="G167" s="21"/>
      <c r="H167" s="21"/>
      <c r="I167" s="21" t="s">
        <v>227</v>
      </c>
      <c r="J167" s="21" t="s">
        <v>32</v>
      </c>
    </row>
    <row r="168" spans="1:13" ht="18" customHeight="1">
      <c r="A168" s="4">
        <v>167</v>
      </c>
      <c r="B168" s="38">
        <v>35927</v>
      </c>
      <c r="C168" s="21" t="s">
        <v>178</v>
      </c>
      <c r="D168" s="21" t="s">
        <v>179</v>
      </c>
      <c r="E168" s="21" t="s">
        <v>188</v>
      </c>
      <c r="F168" s="21" t="s">
        <v>131</v>
      </c>
      <c r="G168" s="21"/>
      <c r="H168" s="21"/>
      <c r="I168" s="21" t="s">
        <v>26</v>
      </c>
      <c r="J168" s="21" t="s">
        <v>8</v>
      </c>
    </row>
    <row r="169" spans="1:13" ht="18" customHeight="1">
      <c r="A169" s="4">
        <v>168</v>
      </c>
      <c r="B169" s="38">
        <v>35927</v>
      </c>
      <c r="C169" s="21" t="s">
        <v>185</v>
      </c>
      <c r="D169" s="21" t="s">
        <v>173</v>
      </c>
      <c r="E169" s="21" t="s">
        <v>214</v>
      </c>
      <c r="F169" s="21" t="s">
        <v>153</v>
      </c>
      <c r="G169" s="21"/>
      <c r="H169" s="21"/>
      <c r="I169" s="21" t="s">
        <v>228</v>
      </c>
      <c r="J169" s="21" t="s">
        <v>31</v>
      </c>
    </row>
    <row r="170" spans="1:13" ht="18" customHeight="1">
      <c r="A170" s="4">
        <v>169</v>
      </c>
      <c r="B170" s="38">
        <v>35927</v>
      </c>
      <c r="C170" s="21" t="s">
        <v>210</v>
      </c>
      <c r="D170" s="36" t="s">
        <v>166</v>
      </c>
      <c r="E170" s="21" t="s">
        <v>168</v>
      </c>
      <c r="F170" s="21" t="s">
        <v>218</v>
      </c>
      <c r="G170" s="21"/>
      <c r="H170" s="21"/>
      <c r="I170" s="21" t="s">
        <v>13</v>
      </c>
      <c r="J170" s="21" t="s">
        <v>37</v>
      </c>
    </row>
    <row r="171" spans="1:13" ht="18" customHeight="1">
      <c r="A171" s="4">
        <v>170</v>
      </c>
      <c r="B171" s="38">
        <v>35927</v>
      </c>
      <c r="C171" s="21" t="s">
        <v>16</v>
      </c>
      <c r="D171" s="21" t="s">
        <v>163</v>
      </c>
      <c r="E171" s="21" t="s">
        <v>72</v>
      </c>
      <c r="F171" s="21" t="s">
        <v>22</v>
      </c>
      <c r="G171" s="21"/>
      <c r="H171" s="21"/>
      <c r="I171" s="21" t="s">
        <v>14</v>
      </c>
      <c r="J171" s="21" t="s">
        <v>19</v>
      </c>
    </row>
    <row r="172" spans="1:13" ht="18" customHeight="1">
      <c r="A172" s="4">
        <v>171</v>
      </c>
      <c r="B172" s="38">
        <v>35928</v>
      </c>
      <c r="C172" s="36" t="s">
        <v>161</v>
      </c>
      <c r="D172" s="21" t="s">
        <v>146</v>
      </c>
      <c r="E172" s="21" t="s">
        <v>47</v>
      </c>
      <c r="F172" s="21" t="s">
        <v>183</v>
      </c>
      <c r="G172" s="21"/>
      <c r="H172" s="21"/>
      <c r="I172" s="21" t="s">
        <v>227</v>
      </c>
      <c r="J172" s="21" t="s">
        <v>32</v>
      </c>
      <c r="M172" s="13"/>
    </row>
    <row r="173" spans="1:13" ht="18" customHeight="1">
      <c r="A173" s="4">
        <v>172</v>
      </c>
      <c r="B173" s="38">
        <v>35928</v>
      </c>
      <c r="C173" s="21" t="s">
        <v>213</v>
      </c>
      <c r="D173" s="21" t="s">
        <v>188</v>
      </c>
      <c r="E173" s="21" t="s">
        <v>131</v>
      </c>
      <c r="F173" s="21" t="s">
        <v>179</v>
      </c>
      <c r="G173" s="21"/>
      <c r="H173" s="21"/>
      <c r="I173" s="21" t="s">
        <v>26</v>
      </c>
      <c r="J173" s="21" t="s">
        <v>8</v>
      </c>
    </row>
    <row r="174" spans="1:13" ht="18" customHeight="1">
      <c r="A174" s="4">
        <v>173</v>
      </c>
      <c r="B174" s="38">
        <v>35928</v>
      </c>
      <c r="C174" s="21" t="s">
        <v>46</v>
      </c>
      <c r="D174" s="21" t="s">
        <v>144</v>
      </c>
      <c r="E174" s="21" t="s">
        <v>35</v>
      </c>
      <c r="F174" s="21" t="s">
        <v>4</v>
      </c>
      <c r="G174" s="21"/>
      <c r="H174" s="21"/>
      <c r="I174" s="21" t="s">
        <v>20</v>
      </c>
      <c r="J174" s="21" t="s">
        <v>38</v>
      </c>
    </row>
    <row r="175" spans="1:13" ht="18" customHeight="1">
      <c r="A175" s="4">
        <v>174</v>
      </c>
      <c r="B175" s="38">
        <v>35928</v>
      </c>
      <c r="C175" s="21" t="s">
        <v>218</v>
      </c>
      <c r="D175" s="21" t="s">
        <v>6</v>
      </c>
      <c r="E175" s="21" t="s">
        <v>166</v>
      </c>
      <c r="F175" s="21" t="s">
        <v>168</v>
      </c>
      <c r="G175" s="21"/>
      <c r="H175" s="21"/>
      <c r="I175" s="21" t="s">
        <v>13</v>
      </c>
      <c r="J175" s="21" t="s">
        <v>37</v>
      </c>
    </row>
    <row r="176" spans="1:13" ht="18" customHeight="1">
      <c r="A176" s="4">
        <v>175</v>
      </c>
      <c r="B176" s="38">
        <v>35928</v>
      </c>
      <c r="C176" s="21" t="s">
        <v>22</v>
      </c>
      <c r="D176" s="21" t="s">
        <v>175</v>
      </c>
      <c r="E176" s="21" t="s">
        <v>163</v>
      </c>
      <c r="F176" s="21" t="s">
        <v>72</v>
      </c>
      <c r="G176" s="21"/>
      <c r="H176" s="21"/>
      <c r="I176" s="21" t="s">
        <v>14</v>
      </c>
      <c r="J176" s="21" t="s">
        <v>19</v>
      </c>
    </row>
    <row r="177" spans="1:13" ht="18" customHeight="1">
      <c r="A177" s="4">
        <v>176</v>
      </c>
      <c r="B177" s="37">
        <v>35928</v>
      </c>
      <c r="C177" s="34" t="s">
        <v>214</v>
      </c>
      <c r="D177" s="34" t="s">
        <v>142</v>
      </c>
      <c r="E177" s="34" t="s">
        <v>153</v>
      </c>
      <c r="F177" s="34" t="s">
        <v>173</v>
      </c>
      <c r="G177" s="21"/>
      <c r="H177" s="21"/>
      <c r="I177" s="21" t="s">
        <v>228</v>
      </c>
      <c r="J177" s="21" t="s">
        <v>31</v>
      </c>
      <c r="M177" s="12"/>
    </row>
    <row r="178" spans="1:13" ht="18" customHeight="1">
      <c r="A178" s="4">
        <v>177</v>
      </c>
      <c r="B178" s="37">
        <v>35929</v>
      </c>
      <c r="C178" s="34" t="s">
        <v>4</v>
      </c>
      <c r="D178" s="34" t="s">
        <v>180</v>
      </c>
      <c r="E178" s="34" t="s">
        <v>144</v>
      </c>
      <c r="F178" s="34" t="s">
        <v>35</v>
      </c>
      <c r="G178" s="21"/>
      <c r="H178" s="21"/>
      <c r="I178" s="21" t="s">
        <v>20</v>
      </c>
      <c r="J178" s="21" t="s">
        <v>38</v>
      </c>
      <c r="M178" s="12"/>
    </row>
    <row r="179" spans="1:13" ht="18" customHeight="1">
      <c r="A179" s="4">
        <v>178</v>
      </c>
      <c r="B179" s="37">
        <v>35929</v>
      </c>
      <c r="C179" s="34" t="s">
        <v>72</v>
      </c>
      <c r="D179" s="34" t="s">
        <v>16</v>
      </c>
      <c r="E179" s="34" t="s">
        <v>175</v>
      </c>
      <c r="F179" s="34" t="s">
        <v>163</v>
      </c>
      <c r="G179" s="21"/>
      <c r="H179" s="21"/>
      <c r="I179" s="21" t="s">
        <v>14</v>
      </c>
      <c r="J179" s="21" t="s">
        <v>19</v>
      </c>
      <c r="M179" s="12"/>
    </row>
    <row r="180" spans="1:13" ht="18" customHeight="1">
      <c r="A180" s="4">
        <v>179</v>
      </c>
      <c r="B180" s="37">
        <v>35929</v>
      </c>
      <c r="C180" s="34" t="s">
        <v>168</v>
      </c>
      <c r="D180" s="34" t="s">
        <v>210</v>
      </c>
      <c r="E180" s="34" t="s">
        <v>6</v>
      </c>
      <c r="F180" s="34" t="s">
        <v>166</v>
      </c>
      <c r="G180" s="21"/>
      <c r="H180" s="21"/>
      <c r="I180" s="21" t="s">
        <v>13</v>
      </c>
      <c r="J180" s="21" t="s">
        <v>37</v>
      </c>
      <c r="M180" s="12"/>
    </row>
    <row r="181" spans="1:13" ht="18" customHeight="1">
      <c r="A181" s="4">
        <v>180</v>
      </c>
      <c r="B181" s="37">
        <v>35930</v>
      </c>
      <c r="C181" s="34" t="s">
        <v>183</v>
      </c>
      <c r="D181" s="34" t="s">
        <v>182</v>
      </c>
      <c r="E181" s="34" t="s">
        <v>173</v>
      </c>
      <c r="F181" s="34" t="s">
        <v>161</v>
      </c>
      <c r="G181" s="21"/>
      <c r="H181" s="21"/>
      <c r="I181" s="21" t="s">
        <v>26</v>
      </c>
      <c r="J181" s="21" t="s">
        <v>228</v>
      </c>
      <c r="M181" s="12"/>
    </row>
    <row r="182" spans="1:13" ht="18" customHeight="1">
      <c r="A182" s="4">
        <v>181</v>
      </c>
      <c r="B182" s="37">
        <v>35930</v>
      </c>
      <c r="C182" s="34" t="s">
        <v>238</v>
      </c>
      <c r="D182" s="34" t="s">
        <v>165</v>
      </c>
      <c r="E182" s="34" t="s">
        <v>179</v>
      </c>
      <c r="F182" s="34" t="s">
        <v>148</v>
      </c>
      <c r="G182" s="21"/>
      <c r="H182" s="21"/>
      <c r="I182" s="21" t="s">
        <v>31</v>
      </c>
      <c r="J182" s="21" t="s">
        <v>227</v>
      </c>
      <c r="M182" s="12"/>
    </row>
    <row r="183" spans="1:13" ht="18" customHeight="1">
      <c r="A183" s="4">
        <v>182</v>
      </c>
      <c r="B183" s="37">
        <v>35930</v>
      </c>
      <c r="C183" s="34" t="s">
        <v>163</v>
      </c>
      <c r="D183" s="34" t="s">
        <v>49</v>
      </c>
      <c r="E183" s="34" t="s">
        <v>22</v>
      </c>
      <c r="F183" s="34" t="s">
        <v>175</v>
      </c>
      <c r="G183" s="21"/>
      <c r="H183" s="21"/>
      <c r="I183" s="21" t="s">
        <v>14</v>
      </c>
      <c r="J183" s="21" t="s">
        <v>37</v>
      </c>
      <c r="M183" s="12"/>
    </row>
    <row r="184" spans="1:13" ht="18" customHeight="1">
      <c r="A184" s="4">
        <v>183</v>
      </c>
      <c r="B184" s="37">
        <v>35931</v>
      </c>
      <c r="C184" s="34" t="s">
        <v>166</v>
      </c>
      <c r="D184" s="34" t="s">
        <v>218</v>
      </c>
      <c r="E184" s="34" t="s">
        <v>16</v>
      </c>
      <c r="F184" s="34" t="s">
        <v>210</v>
      </c>
      <c r="G184" s="21"/>
      <c r="H184" s="21"/>
      <c r="I184" s="21" t="s">
        <v>19</v>
      </c>
      <c r="J184" s="21" t="s">
        <v>38</v>
      </c>
      <c r="M184" s="12"/>
    </row>
    <row r="185" spans="1:13" ht="18" customHeight="1">
      <c r="A185" s="4">
        <v>184</v>
      </c>
      <c r="B185" s="37">
        <v>35931</v>
      </c>
      <c r="C185" s="34" t="s">
        <v>310</v>
      </c>
      <c r="D185" s="34" t="s">
        <v>47</v>
      </c>
      <c r="E185" s="34" t="s">
        <v>211</v>
      </c>
      <c r="F185" s="34" t="s">
        <v>165</v>
      </c>
      <c r="G185" s="21"/>
      <c r="H185" s="21"/>
      <c r="I185" s="21" t="s">
        <v>31</v>
      </c>
      <c r="J185" s="21" t="s">
        <v>227</v>
      </c>
      <c r="M185" s="12"/>
    </row>
    <row r="186" spans="1:13" ht="18" customHeight="1">
      <c r="A186" s="4">
        <v>185</v>
      </c>
      <c r="B186" s="37">
        <v>35931</v>
      </c>
      <c r="C186" s="34" t="s">
        <v>35</v>
      </c>
      <c r="D186" s="34" t="s">
        <v>46</v>
      </c>
      <c r="E186" s="34" t="s">
        <v>180</v>
      </c>
      <c r="F186" s="34" t="s">
        <v>6</v>
      </c>
      <c r="G186" s="21"/>
      <c r="H186" s="21"/>
      <c r="I186" s="21" t="s">
        <v>20</v>
      </c>
      <c r="J186" s="21" t="s">
        <v>13</v>
      </c>
      <c r="M186" s="12"/>
    </row>
    <row r="187" spans="1:13" ht="18" customHeight="1">
      <c r="A187" s="4">
        <v>186</v>
      </c>
      <c r="B187" s="37">
        <v>35931</v>
      </c>
      <c r="C187" s="34" t="s">
        <v>175</v>
      </c>
      <c r="D187" s="34" t="s">
        <v>4</v>
      </c>
      <c r="E187" s="34" t="s">
        <v>49</v>
      </c>
      <c r="F187" s="34" t="s">
        <v>144</v>
      </c>
      <c r="G187" s="21"/>
      <c r="H187" s="21"/>
      <c r="I187" s="21" t="s">
        <v>14</v>
      </c>
      <c r="J187" s="21" t="s">
        <v>37</v>
      </c>
      <c r="M187" s="12"/>
    </row>
    <row r="188" spans="1:13" ht="18" customHeight="1">
      <c r="A188" s="4">
        <v>187</v>
      </c>
      <c r="B188" s="37">
        <v>35931</v>
      </c>
      <c r="C188" s="34" t="s">
        <v>131</v>
      </c>
      <c r="D188" s="34" t="s">
        <v>186</v>
      </c>
      <c r="E188" s="36" t="s">
        <v>213</v>
      </c>
      <c r="F188" s="34" t="s">
        <v>29</v>
      </c>
      <c r="G188" s="21"/>
      <c r="H188" s="21"/>
      <c r="I188" s="21" t="s">
        <v>32</v>
      </c>
      <c r="J188" s="21" t="s">
        <v>8</v>
      </c>
      <c r="M188" s="12"/>
    </row>
    <row r="189" spans="1:13" ht="18" customHeight="1">
      <c r="A189" s="4">
        <v>188</v>
      </c>
      <c r="B189" s="37">
        <v>35932</v>
      </c>
      <c r="C189" s="34" t="s">
        <v>165</v>
      </c>
      <c r="D189" s="34" t="s">
        <v>178</v>
      </c>
      <c r="E189" s="34" t="s">
        <v>47</v>
      </c>
      <c r="F189" s="34" t="s">
        <v>238</v>
      </c>
      <c r="G189" s="21"/>
      <c r="H189" s="21"/>
      <c r="I189" s="21" t="s">
        <v>31</v>
      </c>
      <c r="J189" s="21" t="s">
        <v>227</v>
      </c>
      <c r="M189" s="12"/>
    </row>
    <row r="190" spans="1:13" ht="18" customHeight="1">
      <c r="A190" s="4">
        <v>189</v>
      </c>
      <c r="B190" s="37">
        <v>35932</v>
      </c>
      <c r="C190" s="34" t="s">
        <v>173</v>
      </c>
      <c r="D190" s="34" t="s">
        <v>214</v>
      </c>
      <c r="E190" s="34" t="s">
        <v>182</v>
      </c>
      <c r="F190" s="34" t="s">
        <v>142</v>
      </c>
      <c r="G190" s="21"/>
      <c r="H190" s="21"/>
      <c r="I190" s="21" t="s">
        <v>26</v>
      </c>
      <c r="J190" s="21" t="s">
        <v>228</v>
      </c>
      <c r="M190" s="12"/>
    </row>
    <row r="191" spans="1:13" ht="18" customHeight="1">
      <c r="A191" s="4">
        <v>190</v>
      </c>
      <c r="B191" s="37">
        <v>35932</v>
      </c>
      <c r="C191" s="34" t="s">
        <v>6</v>
      </c>
      <c r="D191" s="34" t="s">
        <v>72</v>
      </c>
      <c r="E191" s="34" t="s">
        <v>46</v>
      </c>
      <c r="F191" s="34" t="s">
        <v>180</v>
      </c>
      <c r="G191" s="21"/>
      <c r="H191" s="21"/>
      <c r="I191" s="21" t="s">
        <v>20</v>
      </c>
      <c r="J191" s="21" t="s">
        <v>13</v>
      </c>
      <c r="M191" s="12"/>
    </row>
    <row r="192" spans="1:13" ht="18" customHeight="1">
      <c r="A192" s="4">
        <v>191</v>
      </c>
      <c r="B192" s="37">
        <v>35932</v>
      </c>
      <c r="C192" s="34" t="s">
        <v>29</v>
      </c>
      <c r="D192" s="34" t="s">
        <v>188</v>
      </c>
      <c r="E192" s="34" t="s">
        <v>186</v>
      </c>
      <c r="F192" s="34" t="s">
        <v>213</v>
      </c>
      <c r="G192" s="21"/>
      <c r="H192" s="21"/>
      <c r="I192" s="21" t="s">
        <v>32</v>
      </c>
      <c r="J192" s="21" t="s">
        <v>8</v>
      </c>
      <c r="M192" s="12"/>
    </row>
    <row r="193" spans="1:13" ht="18" customHeight="1">
      <c r="A193" s="4">
        <v>192</v>
      </c>
      <c r="B193" s="37">
        <v>35932</v>
      </c>
      <c r="C193" s="34" t="s">
        <v>210</v>
      </c>
      <c r="D193" s="34" t="s">
        <v>168</v>
      </c>
      <c r="E193" s="34" t="s">
        <v>218</v>
      </c>
      <c r="F193" s="34" t="s">
        <v>16</v>
      </c>
      <c r="G193" s="21"/>
      <c r="H193" s="21"/>
      <c r="I193" s="21" t="s">
        <v>19</v>
      </c>
      <c r="J193" s="21" t="s">
        <v>38</v>
      </c>
      <c r="M193" s="12"/>
    </row>
    <row r="194" spans="1:13" ht="18" customHeight="1">
      <c r="A194" s="4">
        <v>193</v>
      </c>
      <c r="B194" s="37">
        <v>35932</v>
      </c>
      <c r="C194" s="34" t="s">
        <v>144</v>
      </c>
      <c r="D194" s="34" t="s">
        <v>163</v>
      </c>
      <c r="E194" s="34" t="s">
        <v>4</v>
      </c>
      <c r="F194" s="34" t="s">
        <v>49</v>
      </c>
      <c r="G194" s="21"/>
      <c r="H194" s="21"/>
      <c r="I194" s="21" t="s">
        <v>14</v>
      </c>
      <c r="J194" s="21" t="s">
        <v>37</v>
      </c>
      <c r="M194" s="12"/>
    </row>
    <row r="195" spans="1:13" ht="18" customHeight="1">
      <c r="A195" s="4">
        <v>194</v>
      </c>
      <c r="B195" s="37">
        <v>35934</v>
      </c>
      <c r="C195" s="34" t="s">
        <v>148</v>
      </c>
      <c r="D195" s="34" t="s">
        <v>131</v>
      </c>
      <c r="E195" s="34" t="s">
        <v>165</v>
      </c>
      <c r="F195" s="34" t="s">
        <v>188</v>
      </c>
      <c r="G195" s="21"/>
      <c r="H195" s="21"/>
      <c r="I195" s="21" t="s">
        <v>31</v>
      </c>
      <c r="J195" s="21" t="s">
        <v>32</v>
      </c>
      <c r="M195" s="12"/>
    </row>
    <row r="196" spans="1:13" ht="18" customHeight="1">
      <c r="A196" s="4">
        <v>195</v>
      </c>
      <c r="B196" s="37">
        <v>35934</v>
      </c>
      <c r="C196" s="34" t="s">
        <v>47</v>
      </c>
      <c r="D196" s="34" t="s">
        <v>179</v>
      </c>
      <c r="E196" s="34" t="s">
        <v>213</v>
      </c>
      <c r="F196" s="34" t="s">
        <v>186</v>
      </c>
      <c r="G196" s="21"/>
      <c r="H196" s="21"/>
      <c r="I196" s="21" t="s">
        <v>8</v>
      </c>
      <c r="J196" s="21" t="s">
        <v>26</v>
      </c>
      <c r="M196" s="12"/>
    </row>
    <row r="197" spans="1:13" ht="18" customHeight="1">
      <c r="A197" s="4">
        <v>196</v>
      </c>
      <c r="B197" s="37">
        <v>35934</v>
      </c>
      <c r="C197" s="34" t="s">
        <v>244</v>
      </c>
      <c r="D197" s="34" t="s">
        <v>175</v>
      </c>
      <c r="E197" s="34" t="s">
        <v>163</v>
      </c>
      <c r="F197" s="34" t="s">
        <v>4</v>
      </c>
      <c r="G197" s="21"/>
      <c r="H197" s="21"/>
      <c r="I197" s="21" t="s">
        <v>20</v>
      </c>
      <c r="J197" s="21" t="s">
        <v>19</v>
      </c>
      <c r="M197" s="12"/>
    </row>
    <row r="198" spans="1:13" ht="18" customHeight="1">
      <c r="A198" s="4">
        <v>197</v>
      </c>
      <c r="B198" s="37">
        <v>35934</v>
      </c>
      <c r="C198" s="34" t="s">
        <v>180</v>
      </c>
      <c r="D198" s="34" t="s">
        <v>35</v>
      </c>
      <c r="E198" s="34" t="s">
        <v>72</v>
      </c>
      <c r="F198" s="34" t="s">
        <v>46</v>
      </c>
      <c r="G198" s="21"/>
      <c r="H198" s="21"/>
      <c r="I198" s="21" t="s">
        <v>37</v>
      </c>
      <c r="J198" s="21" t="s">
        <v>38</v>
      </c>
      <c r="M198" s="12"/>
    </row>
    <row r="199" spans="1:13" ht="18" customHeight="1">
      <c r="A199" s="4">
        <v>198</v>
      </c>
      <c r="B199" s="37">
        <v>35934</v>
      </c>
      <c r="C199" s="34" t="s">
        <v>142</v>
      </c>
      <c r="D199" s="34" t="s">
        <v>183</v>
      </c>
      <c r="E199" s="34" t="s">
        <v>161</v>
      </c>
      <c r="F199" s="34" t="s">
        <v>185</v>
      </c>
      <c r="G199" s="21"/>
      <c r="H199" s="21"/>
      <c r="I199" s="21" t="s">
        <v>227</v>
      </c>
      <c r="J199" s="21" t="s">
        <v>228</v>
      </c>
      <c r="M199" s="12"/>
    </row>
    <row r="200" spans="1:13" ht="18" customHeight="1">
      <c r="A200" s="4">
        <v>199</v>
      </c>
      <c r="B200" s="37">
        <v>35934</v>
      </c>
      <c r="C200" s="34" t="s">
        <v>16</v>
      </c>
      <c r="D200" s="34" t="s">
        <v>166</v>
      </c>
      <c r="E200" s="34" t="s">
        <v>168</v>
      </c>
      <c r="F200" s="34" t="s">
        <v>10</v>
      </c>
      <c r="G200" s="21"/>
      <c r="H200" s="21"/>
      <c r="I200" s="21" t="s">
        <v>13</v>
      </c>
      <c r="J200" s="21" t="s">
        <v>14</v>
      </c>
      <c r="M200" s="12"/>
    </row>
    <row r="201" spans="1:13" ht="18" customHeight="1">
      <c r="A201" s="4">
        <v>200</v>
      </c>
      <c r="B201" s="37">
        <v>35935</v>
      </c>
      <c r="C201" s="34" t="s">
        <v>4</v>
      </c>
      <c r="D201" s="34" t="s">
        <v>49</v>
      </c>
      <c r="E201" s="34" t="s">
        <v>175</v>
      </c>
      <c r="F201" s="34" t="s">
        <v>163</v>
      </c>
      <c r="G201" s="21"/>
      <c r="H201" s="21"/>
      <c r="I201" s="21" t="s">
        <v>20</v>
      </c>
      <c r="J201" s="21" t="s">
        <v>19</v>
      </c>
      <c r="M201" s="12"/>
    </row>
    <row r="202" spans="1:13" ht="18" customHeight="1">
      <c r="A202" s="4">
        <v>201</v>
      </c>
      <c r="B202" s="37">
        <v>35935</v>
      </c>
      <c r="C202" s="34" t="s">
        <v>213</v>
      </c>
      <c r="D202" s="34" t="s">
        <v>186</v>
      </c>
      <c r="E202" s="34" t="s">
        <v>179</v>
      </c>
      <c r="F202" s="34" t="s">
        <v>238</v>
      </c>
      <c r="G202" s="21"/>
      <c r="H202" s="21"/>
      <c r="I202" s="21" t="s">
        <v>8</v>
      </c>
      <c r="J202" s="21" t="s">
        <v>26</v>
      </c>
      <c r="M202" s="12"/>
    </row>
    <row r="203" spans="1:13" ht="18" customHeight="1">
      <c r="A203" s="4">
        <v>202</v>
      </c>
      <c r="B203" s="37">
        <v>35935</v>
      </c>
      <c r="C203" s="34" t="s">
        <v>10</v>
      </c>
      <c r="D203" s="34" t="s">
        <v>210</v>
      </c>
      <c r="E203" s="34" t="s">
        <v>166</v>
      </c>
      <c r="F203" s="34" t="s">
        <v>168</v>
      </c>
      <c r="G203" s="21"/>
      <c r="H203" s="21"/>
      <c r="I203" s="21" t="s">
        <v>13</v>
      </c>
      <c r="J203" s="21" t="s">
        <v>14</v>
      </c>
      <c r="M203" s="12"/>
    </row>
    <row r="204" spans="1:13" ht="18" customHeight="1">
      <c r="A204" s="4">
        <v>203</v>
      </c>
      <c r="B204" s="37">
        <v>35935</v>
      </c>
      <c r="C204" s="34" t="s">
        <v>46</v>
      </c>
      <c r="D204" s="34" t="s">
        <v>144</v>
      </c>
      <c r="E204" s="34" t="s">
        <v>35</v>
      </c>
      <c r="F204" s="34" t="s">
        <v>72</v>
      </c>
      <c r="G204" s="21"/>
      <c r="H204" s="21"/>
      <c r="I204" s="21" t="s">
        <v>37</v>
      </c>
      <c r="J204" s="21" t="s">
        <v>38</v>
      </c>
      <c r="M204" s="12"/>
    </row>
    <row r="205" spans="1:13" ht="18" customHeight="1">
      <c r="A205" s="4">
        <v>204</v>
      </c>
      <c r="B205" s="37">
        <v>35935</v>
      </c>
      <c r="C205" s="34" t="s">
        <v>188</v>
      </c>
      <c r="D205" s="34" t="s">
        <v>165</v>
      </c>
      <c r="E205" s="34" t="s">
        <v>178</v>
      </c>
      <c r="F205" s="34" t="s">
        <v>131</v>
      </c>
      <c r="G205" s="21"/>
      <c r="H205" s="21"/>
      <c r="I205" s="21" t="s">
        <v>31</v>
      </c>
      <c r="J205" s="21" t="s">
        <v>32</v>
      </c>
      <c r="M205" s="12"/>
    </row>
    <row r="206" spans="1:13" ht="18" customHeight="1">
      <c r="A206" s="4">
        <v>205</v>
      </c>
      <c r="B206" s="37">
        <v>35935</v>
      </c>
      <c r="C206" s="34" t="s">
        <v>214</v>
      </c>
      <c r="D206" s="34" t="s">
        <v>185</v>
      </c>
      <c r="E206" s="34" t="s">
        <v>153</v>
      </c>
      <c r="F206" s="34" t="s">
        <v>173</v>
      </c>
      <c r="G206" s="21"/>
      <c r="H206" s="21"/>
      <c r="I206" s="21" t="s">
        <v>227</v>
      </c>
      <c r="J206" s="21" t="s">
        <v>228</v>
      </c>
      <c r="M206" s="12"/>
    </row>
    <row r="207" spans="1:13" ht="18" customHeight="1">
      <c r="A207" s="4">
        <v>206</v>
      </c>
      <c r="B207" s="37">
        <v>35936</v>
      </c>
      <c r="C207" s="34" t="s">
        <v>72</v>
      </c>
      <c r="D207" s="34" t="s">
        <v>180</v>
      </c>
      <c r="E207" s="34" t="s">
        <v>144</v>
      </c>
      <c r="F207" s="34" t="s">
        <v>35</v>
      </c>
      <c r="G207" s="21"/>
      <c r="H207" s="21"/>
      <c r="I207" s="21" t="s">
        <v>37</v>
      </c>
      <c r="J207" s="21" t="s">
        <v>38</v>
      </c>
      <c r="M207" s="12"/>
    </row>
    <row r="208" spans="1:13" ht="18" customHeight="1">
      <c r="A208" s="4">
        <v>207</v>
      </c>
      <c r="B208" s="37">
        <v>35936</v>
      </c>
      <c r="C208" s="34" t="s">
        <v>168</v>
      </c>
      <c r="D208" s="34" t="s">
        <v>16</v>
      </c>
      <c r="E208" s="34" t="s">
        <v>210</v>
      </c>
      <c r="F208" s="34" t="s">
        <v>166</v>
      </c>
      <c r="G208" s="21"/>
      <c r="H208" s="21"/>
      <c r="I208" s="21" t="s">
        <v>13</v>
      </c>
      <c r="J208" s="21" t="s">
        <v>14</v>
      </c>
      <c r="M208" s="12"/>
    </row>
    <row r="209" spans="1:13" ht="18" customHeight="1">
      <c r="A209" s="4">
        <v>208</v>
      </c>
      <c r="B209" s="37">
        <v>35936</v>
      </c>
      <c r="C209" s="34" t="s">
        <v>178</v>
      </c>
      <c r="D209" s="34" t="s">
        <v>148</v>
      </c>
      <c r="E209" s="34" t="s">
        <v>131</v>
      </c>
      <c r="F209" s="34" t="s">
        <v>165</v>
      </c>
      <c r="G209" s="21"/>
      <c r="H209" s="21"/>
      <c r="I209" s="21" t="s">
        <v>31</v>
      </c>
      <c r="J209" s="21" t="s">
        <v>32</v>
      </c>
      <c r="M209" s="12"/>
    </row>
    <row r="210" spans="1:13" ht="18" customHeight="1">
      <c r="A210" s="4">
        <v>209</v>
      </c>
      <c r="B210" s="37">
        <v>35936</v>
      </c>
      <c r="C210" s="34" t="s">
        <v>238</v>
      </c>
      <c r="D210" s="34" t="s">
        <v>47</v>
      </c>
      <c r="E210" s="34" t="s">
        <v>186</v>
      </c>
      <c r="F210" s="34" t="s">
        <v>179</v>
      </c>
      <c r="G210" s="21"/>
      <c r="H210" s="21"/>
      <c r="I210" s="21" t="s">
        <v>8</v>
      </c>
      <c r="J210" s="21" t="s">
        <v>26</v>
      </c>
      <c r="M210" s="12"/>
    </row>
    <row r="211" spans="1:13" ht="18" customHeight="1">
      <c r="A211" s="4">
        <v>210</v>
      </c>
      <c r="B211" s="37">
        <v>35937</v>
      </c>
      <c r="C211" s="34" t="s">
        <v>166</v>
      </c>
      <c r="D211" s="34" t="s">
        <v>6</v>
      </c>
      <c r="E211" s="34" t="s">
        <v>16</v>
      </c>
      <c r="F211" s="34" t="s">
        <v>210</v>
      </c>
      <c r="G211" s="21"/>
      <c r="H211" s="21"/>
      <c r="I211" s="21" t="s">
        <v>14</v>
      </c>
      <c r="J211" s="21" t="s">
        <v>20</v>
      </c>
      <c r="M211" s="12"/>
    </row>
    <row r="212" spans="1:13" ht="18" customHeight="1">
      <c r="A212" s="4">
        <v>211</v>
      </c>
      <c r="B212" s="37">
        <v>35937</v>
      </c>
      <c r="C212" s="34" t="s">
        <v>131</v>
      </c>
      <c r="D212" s="34" t="s">
        <v>188</v>
      </c>
      <c r="E212" s="34" t="s">
        <v>165</v>
      </c>
      <c r="F212" s="34" t="s">
        <v>148</v>
      </c>
      <c r="G212" s="21"/>
      <c r="H212" s="21"/>
      <c r="I212" s="21" t="s">
        <v>32</v>
      </c>
      <c r="J212" s="21" t="s">
        <v>227</v>
      </c>
      <c r="M212" s="12"/>
    </row>
    <row r="213" spans="1:13" ht="18" customHeight="1">
      <c r="A213" s="4">
        <v>212</v>
      </c>
      <c r="B213" s="37">
        <v>35937</v>
      </c>
      <c r="C213" s="34" t="s">
        <v>163</v>
      </c>
      <c r="D213" s="36" t="s">
        <v>22</v>
      </c>
      <c r="E213" s="34" t="s">
        <v>218</v>
      </c>
      <c r="F213" s="34" t="s">
        <v>175</v>
      </c>
      <c r="G213" s="21"/>
      <c r="H213" s="21"/>
      <c r="I213" s="21" t="s">
        <v>38</v>
      </c>
      <c r="J213" s="21" t="s">
        <v>13</v>
      </c>
      <c r="M213" s="12"/>
    </row>
    <row r="214" spans="1:13" ht="18" customHeight="1">
      <c r="A214" s="4">
        <v>213</v>
      </c>
      <c r="B214" s="37">
        <v>35937</v>
      </c>
      <c r="C214" s="34" t="s">
        <v>146</v>
      </c>
      <c r="D214" s="34" t="s">
        <v>161</v>
      </c>
      <c r="E214" s="34" t="s">
        <v>182</v>
      </c>
      <c r="F214" s="34" t="s">
        <v>183</v>
      </c>
      <c r="G214" s="21"/>
      <c r="H214" s="21"/>
      <c r="I214" s="21" t="s">
        <v>228</v>
      </c>
      <c r="J214" s="21" t="s">
        <v>8</v>
      </c>
      <c r="M214" s="12"/>
    </row>
    <row r="215" spans="1:13" ht="18" customHeight="1">
      <c r="A215" s="4">
        <v>214</v>
      </c>
      <c r="B215" s="37">
        <v>35938</v>
      </c>
      <c r="C215" s="34" t="s">
        <v>182</v>
      </c>
      <c r="D215" s="34" t="s">
        <v>142</v>
      </c>
      <c r="E215" s="34" t="s">
        <v>183</v>
      </c>
      <c r="F215" s="34" t="s">
        <v>161</v>
      </c>
      <c r="G215" s="21"/>
      <c r="H215" s="21"/>
      <c r="I215" s="21" t="s">
        <v>228</v>
      </c>
      <c r="J215" s="21" t="s">
        <v>8</v>
      </c>
      <c r="M215" s="12"/>
    </row>
    <row r="216" spans="1:13" ht="18" customHeight="1">
      <c r="A216" s="4">
        <v>215</v>
      </c>
      <c r="B216" s="37">
        <v>35938</v>
      </c>
      <c r="C216" s="34" t="s">
        <v>35</v>
      </c>
      <c r="D216" s="34" t="s">
        <v>46</v>
      </c>
      <c r="E216" s="34" t="s">
        <v>180</v>
      </c>
      <c r="F216" s="34" t="s">
        <v>144</v>
      </c>
      <c r="G216" s="21"/>
      <c r="H216" s="21"/>
      <c r="I216" s="21" t="s">
        <v>37</v>
      </c>
      <c r="J216" s="21" t="s">
        <v>19</v>
      </c>
      <c r="M216" s="12"/>
    </row>
    <row r="217" spans="1:13" ht="18" customHeight="1">
      <c r="A217" s="4">
        <v>216</v>
      </c>
      <c r="B217" s="37">
        <v>35938</v>
      </c>
      <c r="C217" s="34" t="s">
        <v>175</v>
      </c>
      <c r="D217" s="34" t="s">
        <v>4</v>
      </c>
      <c r="E217" s="34" t="s">
        <v>22</v>
      </c>
      <c r="F217" s="34" t="s">
        <v>218</v>
      </c>
      <c r="G217" s="21"/>
      <c r="H217" s="21"/>
      <c r="I217" s="21" t="s">
        <v>38</v>
      </c>
      <c r="J217" s="21" t="s">
        <v>13</v>
      </c>
      <c r="M217" s="12"/>
    </row>
    <row r="218" spans="1:13" ht="18" customHeight="1">
      <c r="A218" s="4">
        <v>217</v>
      </c>
      <c r="B218" s="37">
        <v>35938</v>
      </c>
      <c r="C218" s="34" t="s">
        <v>185</v>
      </c>
      <c r="D218" s="34" t="s">
        <v>214</v>
      </c>
      <c r="E218" s="34" t="s">
        <v>173</v>
      </c>
      <c r="F218" s="34" t="s">
        <v>47</v>
      </c>
      <c r="G218" s="21"/>
      <c r="H218" s="21"/>
      <c r="I218" s="21" t="s">
        <v>26</v>
      </c>
      <c r="J218" s="21" t="s">
        <v>31</v>
      </c>
      <c r="M218" s="12"/>
    </row>
    <row r="219" spans="1:13" ht="18" customHeight="1">
      <c r="A219" s="4">
        <v>218</v>
      </c>
      <c r="B219" s="37">
        <v>35938</v>
      </c>
      <c r="C219" s="34" t="s">
        <v>186</v>
      </c>
      <c r="D219" s="34" t="s">
        <v>238</v>
      </c>
      <c r="E219" s="34" t="s">
        <v>213</v>
      </c>
      <c r="F219" s="34" t="s">
        <v>178</v>
      </c>
      <c r="G219" s="21"/>
      <c r="H219" s="21"/>
      <c r="I219" s="21" t="s">
        <v>32</v>
      </c>
      <c r="J219" s="21" t="s">
        <v>227</v>
      </c>
      <c r="M219" s="12"/>
    </row>
    <row r="220" spans="1:13" ht="18" customHeight="1">
      <c r="A220" s="4">
        <v>219</v>
      </c>
      <c r="B220" s="37">
        <v>35938</v>
      </c>
      <c r="C220" s="36" t="s">
        <v>210</v>
      </c>
      <c r="D220" s="34" t="s">
        <v>168</v>
      </c>
      <c r="E220" s="34" t="s">
        <v>6</v>
      </c>
      <c r="F220" s="34" t="s">
        <v>16</v>
      </c>
      <c r="G220" s="21"/>
      <c r="H220" s="21"/>
      <c r="I220" s="21" t="s">
        <v>14</v>
      </c>
      <c r="J220" s="21" t="s">
        <v>20</v>
      </c>
      <c r="M220" s="13"/>
    </row>
    <row r="221" spans="1:13" ht="18" customHeight="1">
      <c r="A221" s="4">
        <v>220</v>
      </c>
      <c r="B221" s="37">
        <v>35939</v>
      </c>
      <c r="C221" s="34" t="s">
        <v>165</v>
      </c>
      <c r="D221" s="34" t="s">
        <v>213</v>
      </c>
      <c r="E221" s="34" t="s">
        <v>188</v>
      </c>
      <c r="F221" s="34" t="s">
        <v>131</v>
      </c>
      <c r="G221" s="21"/>
      <c r="H221" s="21"/>
      <c r="I221" s="21" t="s">
        <v>32</v>
      </c>
      <c r="J221" s="21" t="s">
        <v>227</v>
      </c>
      <c r="M221" s="12"/>
    </row>
    <row r="222" spans="1:13" ht="18" customHeight="1">
      <c r="A222" s="4">
        <v>221</v>
      </c>
      <c r="B222" s="37">
        <v>35939</v>
      </c>
      <c r="C222" s="34" t="s">
        <v>173</v>
      </c>
      <c r="D222" s="34" t="s">
        <v>181</v>
      </c>
      <c r="E222" s="34" t="s">
        <v>47</v>
      </c>
      <c r="F222" s="34" t="s">
        <v>214</v>
      </c>
      <c r="G222" s="21"/>
      <c r="H222" s="21"/>
      <c r="I222" s="21" t="s">
        <v>26</v>
      </c>
      <c r="J222" s="21" t="s">
        <v>31</v>
      </c>
      <c r="M222" s="12"/>
    </row>
    <row r="223" spans="1:13" ht="18" customHeight="1">
      <c r="A223" s="4">
        <v>222</v>
      </c>
      <c r="B223" s="37">
        <v>35939</v>
      </c>
      <c r="C223" s="34" t="s">
        <v>218</v>
      </c>
      <c r="D223" s="34" t="s">
        <v>163</v>
      </c>
      <c r="E223" s="34" t="s">
        <v>4</v>
      </c>
      <c r="F223" s="34" t="s">
        <v>22</v>
      </c>
      <c r="G223" s="21"/>
      <c r="H223" s="21"/>
      <c r="I223" s="21" t="s">
        <v>38</v>
      </c>
      <c r="J223" s="21" t="s">
        <v>13</v>
      </c>
      <c r="M223" s="12"/>
    </row>
    <row r="224" spans="1:13" ht="18" customHeight="1">
      <c r="A224" s="4">
        <v>223</v>
      </c>
      <c r="B224" s="37">
        <v>35939</v>
      </c>
      <c r="C224" s="34" t="s">
        <v>144</v>
      </c>
      <c r="D224" s="34" t="s">
        <v>72</v>
      </c>
      <c r="E224" s="34" t="s">
        <v>46</v>
      </c>
      <c r="F224" s="34" t="s">
        <v>180</v>
      </c>
      <c r="G224" s="21"/>
      <c r="H224" s="21"/>
      <c r="I224" s="21" t="s">
        <v>37</v>
      </c>
      <c r="J224" s="21" t="s">
        <v>19</v>
      </c>
      <c r="M224" s="12"/>
    </row>
    <row r="225" spans="1:13" ht="18" customHeight="1">
      <c r="A225" s="4">
        <v>224</v>
      </c>
      <c r="B225" s="37">
        <v>35939</v>
      </c>
      <c r="C225" s="34" t="s">
        <v>183</v>
      </c>
      <c r="D225" s="34" t="s">
        <v>146</v>
      </c>
      <c r="E225" s="34" t="s">
        <v>161</v>
      </c>
      <c r="F225" s="34" t="s">
        <v>142</v>
      </c>
      <c r="G225" s="21"/>
      <c r="H225" s="21"/>
      <c r="I225" s="21" t="s">
        <v>228</v>
      </c>
      <c r="J225" s="21" t="s">
        <v>8</v>
      </c>
      <c r="M225" s="12"/>
    </row>
    <row r="226" spans="1:13" ht="18" customHeight="1">
      <c r="A226" s="4">
        <v>225</v>
      </c>
      <c r="B226" s="37">
        <v>35941</v>
      </c>
      <c r="C226" s="34" t="s">
        <v>161</v>
      </c>
      <c r="D226" s="34" t="s">
        <v>182</v>
      </c>
      <c r="E226" s="34" t="s">
        <v>142</v>
      </c>
      <c r="F226" s="34" t="s">
        <v>146</v>
      </c>
      <c r="G226" s="21"/>
      <c r="H226" s="21"/>
      <c r="I226" s="21" t="s">
        <v>26</v>
      </c>
      <c r="J226" s="21" t="s">
        <v>228</v>
      </c>
      <c r="M226" s="12"/>
    </row>
    <row r="227" spans="1:13" ht="18" customHeight="1">
      <c r="A227" s="4">
        <v>226</v>
      </c>
      <c r="B227" s="37">
        <v>35941</v>
      </c>
      <c r="C227" s="34" t="s">
        <v>4</v>
      </c>
      <c r="D227" s="34" t="s">
        <v>168</v>
      </c>
      <c r="E227" s="34" t="s">
        <v>175</v>
      </c>
      <c r="F227" s="34" t="s">
        <v>163</v>
      </c>
      <c r="G227" s="21"/>
      <c r="H227" s="21"/>
      <c r="I227" s="21" t="s">
        <v>37</v>
      </c>
      <c r="J227" s="21" t="s">
        <v>14</v>
      </c>
      <c r="M227" s="12"/>
    </row>
    <row r="228" spans="1:13" ht="18" customHeight="1">
      <c r="A228" s="4">
        <v>227</v>
      </c>
      <c r="B228" s="37">
        <v>35941</v>
      </c>
      <c r="C228" s="34" t="s">
        <v>310</v>
      </c>
      <c r="D228" s="34" t="s">
        <v>148</v>
      </c>
      <c r="E228" s="34" t="s">
        <v>29</v>
      </c>
      <c r="F228" s="34" t="s">
        <v>213</v>
      </c>
      <c r="G228" s="21"/>
      <c r="H228" s="21"/>
      <c r="I228" s="21" t="s">
        <v>8</v>
      </c>
      <c r="J228" s="21" t="s">
        <v>32</v>
      </c>
      <c r="M228" s="12"/>
    </row>
    <row r="229" spans="1:13" ht="18" customHeight="1">
      <c r="A229" s="4">
        <v>228</v>
      </c>
      <c r="B229" s="37">
        <v>35941</v>
      </c>
      <c r="C229" s="34" t="s">
        <v>153</v>
      </c>
      <c r="D229" s="34" t="s">
        <v>23</v>
      </c>
      <c r="E229" s="34" t="s">
        <v>214</v>
      </c>
      <c r="F229" s="34" t="s">
        <v>173</v>
      </c>
      <c r="G229" s="21"/>
      <c r="H229" s="21"/>
      <c r="I229" s="21" t="s">
        <v>227</v>
      </c>
      <c r="J229" s="21" t="s">
        <v>31</v>
      </c>
      <c r="M229" s="12"/>
    </row>
    <row r="230" spans="1:13" ht="18" customHeight="1">
      <c r="A230" s="4">
        <v>229</v>
      </c>
      <c r="B230" s="37">
        <v>35941</v>
      </c>
      <c r="C230" s="34" t="s">
        <v>46</v>
      </c>
      <c r="D230" s="34" t="s">
        <v>210</v>
      </c>
      <c r="E230" s="34" t="s">
        <v>166</v>
      </c>
      <c r="F230" s="34" t="s">
        <v>244</v>
      </c>
      <c r="G230" s="21"/>
      <c r="H230" s="21"/>
      <c r="I230" s="21" t="s">
        <v>19</v>
      </c>
      <c r="J230" s="21" t="s">
        <v>13</v>
      </c>
      <c r="M230" s="12"/>
    </row>
    <row r="231" spans="1:13" ht="18" customHeight="1">
      <c r="A231" s="4">
        <v>230</v>
      </c>
      <c r="B231" s="37">
        <v>35941</v>
      </c>
      <c r="C231" s="34" t="s">
        <v>180</v>
      </c>
      <c r="D231" s="34" t="s">
        <v>35</v>
      </c>
      <c r="E231" s="34" t="s">
        <v>49</v>
      </c>
      <c r="F231" s="34" t="s">
        <v>72</v>
      </c>
      <c r="G231" s="21"/>
      <c r="H231" s="21"/>
      <c r="I231" s="21" t="s">
        <v>38</v>
      </c>
      <c r="J231" s="21" t="s">
        <v>20</v>
      </c>
      <c r="M231" s="12"/>
    </row>
    <row r="232" spans="1:13" ht="18" customHeight="1">
      <c r="A232" s="4">
        <v>231</v>
      </c>
      <c r="B232" s="37">
        <v>35942</v>
      </c>
      <c r="C232" s="34" t="s">
        <v>244</v>
      </c>
      <c r="D232" s="34" t="s">
        <v>16</v>
      </c>
      <c r="E232" s="34" t="s">
        <v>210</v>
      </c>
      <c r="F232" s="34" t="s">
        <v>166</v>
      </c>
      <c r="G232" s="21"/>
      <c r="H232" s="21"/>
      <c r="I232" s="21" t="s">
        <v>19</v>
      </c>
      <c r="J232" s="21" t="s">
        <v>13</v>
      </c>
      <c r="M232" s="12"/>
    </row>
    <row r="233" spans="1:13" ht="18" customHeight="1">
      <c r="A233" s="4">
        <v>232</v>
      </c>
      <c r="B233" s="37">
        <v>35942</v>
      </c>
      <c r="C233" s="34" t="s">
        <v>49</v>
      </c>
      <c r="D233" s="34" t="s">
        <v>144</v>
      </c>
      <c r="E233" s="34" t="s">
        <v>72</v>
      </c>
      <c r="F233" s="34" t="s">
        <v>35</v>
      </c>
      <c r="G233" s="21"/>
      <c r="H233" s="21"/>
      <c r="I233" s="21" t="s">
        <v>38</v>
      </c>
      <c r="J233" s="21" t="s">
        <v>20</v>
      </c>
      <c r="M233" s="12"/>
    </row>
    <row r="234" spans="1:13" ht="18" customHeight="1">
      <c r="A234" s="4">
        <v>233</v>
      </c>
      <c r="B234" s="37">
        <v>35942</v>
      </c>
      <c r="C234" s="34" t="s">
        <v>29</v>
      </c>
      <c r="D234" s="34" t="s">
        <v>211</v>
      </c>
      <c r="E234" s="34" t="s">
        <v>131</v>
      </c>
      <c r="F234" s="34" t="s">
        <v>165</v>
      </c>
      <c r="G234" s="21"/>
      <c r="H234" s="21"/>
      <c r="I234" s="21" t="s">
        <v>8</v>
      </c>
      <c r="J234" s="21" t="s">
        <v>32</v>
      </c>
      <c r="M234" s="12"/>
    </row>
    <row r="235" spans="1:13" ht="18" customHeight="1">
      <c r="A235" s="4">
        <v>234</v>
      </c>
      <c r="B235" s="37">
        <v>35942</v>
      </c>
      <c r="C235" s="34" t="s">
        <v>142</v>
      </c>
      <c r="D235" s="34" t="s">
        <v>183</v>
      </c>
      <c r="E235" s="36" t="s">
        <v>146</v>
      </c>
      <c r="F235" s="34" t="s">
        <v>182</v>
      </c>
      <c r="G235" s="21"/>
      <c r="H235" s="21"/>
      <c r="I235" s="21" t="s">
        <v>228</v>
      </c>
      <c r="J235" s="21" t="s">
        <v>26</v>
      </c>
      <c r="M235" s="12"/>
    </row>
    <row r="236" spans="1:13" ht="18" customHeight="1">
      <c r="A236" s="4">
        <v>235</v>
      </c>
      <c r="B236" s="37">
        <v>35942</v>
      </c>
      <c r="C236" s="34" t="s">
        <v>163</v>
      </c>
      <c r="D236" s="34" t="s">
        <v>22</v>
      </c>
      <c r="E236" s="34" t="s">
        <v>168</v>
      </c>
      <c r="F236" s="34" t="s">
        <v>175</v>
      </c>
      <c r="G236" s="21"/>
      <c r="H236" s="21"/>
      <c r="I236" s="21" t="s">
        <v>37</v>
      </c>
      <c r="J236" s="21" t="s">
        <v>14</v>
      </c>
      <c r="M236" s="12"/>
    </row>
    <row r="237" spans="1:13" ht="18" customHeight="1">
      <c r="A237" s="4">
        <v>236</v>
      </c>
      <c r="B237" s="37">
        <v>35942</v>
      </c>
      <c r="C237" s="34" t="s">
        <v>214</v>
      </c>
      <c r="D237" s="34" t="s">
        <v>173</v>
      </c>
      <c r="E237" s="34" t="s">
        <v>23</v>
      </c>
      <c r="F237" s="34" t="s">
        <v>185</v>
      </c>
      <c r="G237" s="21"/>
      <c r="H237" s="21"/>
      <c r="I237" s="21" t="s">
        <v>227</v>
      </c>
      <c r="J237" s="21" t="s">
        <v>31</v>
      </c>
      <c r="M237" s="12"/>
    </row>
    <row r="238" spans="1:13" ht="18" customHeight="1">
      <c r="A238" s="4">
        <v>237</v>
      </c>
      <c r="B238" s="37">
        <v>35943</v>
      </c>
      <c r="C238" s="34" t="s">
        <v>166</v>
      </c>
      <c r="D238" s="34" t="s">
        <v>46</v>
      </c>
      <c r="E238" s="34" t="s">
        <v>16</v>
      </c>
      <c r="F238" s="34" t="s">
        <v>210</v>
      </c>
      <c r="G238" s="21"/>
      <c r="H238" s="21"/>
      <c r="I238" s="21" t="s">
        <v>19</v>
      </c>
      <c r="J238" s="21" t="s">
        <v>13</v>
      </c>
      <c r="M238" s="12"/>
    </row>
    <row r="239" spans="1:13" ht="18" customHeight="1">
      <c r="A239" s="4">
        <v>238</v>
      </c>
      <c r="B239" s="37">
        <v>35943</v>
      </c>
      <c r="C239" s="34" t="s">
        <v>148</v>
      </c>
      <c r="D239" s="34" t="s">
        <v>178</v>
      </c>
      <c r="E239" s="34" t="s">
        <v>213</v>
      </c>
      <c r="F239" s="34" t="s">
        <v>179</v>
      </c>
      <c r="G239" s="21"/>
      <c r="H239" s="21"/>
      <c r="I239" s="21" t="s">
        <v>8</v>
      </c>
      <c r="J239" s="21" t="s">
        <v>32</v>
      </c>
      <c r="M239" s="12"/>
    </row>
    <row r="240" spans="1:13" ht="18" customHeight="1">
      <c r="A240" s="4">
        <v>239</v>
      </c>
      <c r="B240" s="37">
        <v>35943</v>
      </c>
      <c r="C240" s="34" t="s">
        <v>23</v>
      </c>
      <c r="D240" s="34" t="s">
        <v>185</v>
      </c>
      <c r="E240" s="34" t="s">
        <v>173</v>
      </c>
      <c r="F240" s="34" t="s">
        <v>153</v>
      </c>
      <c r="G240" s="21"/>
      <c r="H240" s="21"/>
      <c r="I240" s="21" t="s">
        <v>227</v>
      </c>
      <c r="J240" s="21" t="s">
        <v>31</v>
      </c>
      <c r="M240" s="12"/>
    </row>
    <row r="241" spans="1:13" ht="18" customHeight="1">
      <c r="A241" s="4">
        <v>240</v>
      </c>
      <c r="B241" s="37">
        <v>35943</v>
      </c>
      <c r="C241" s="34" t="s">
        <v>146</v>
      </c>
      <c r="D241" s="36" t="s">
        <v>161</v>
      </c>
      <c r="E241" s="34" t="s">
        <v>182</v>
      </c>
      <c r="F241" s="34" t="s">
        <v>183</v>
      </c>
      <c r="G241" s="21"/>
      <c r="H241" s="21"/>
      <c r="I241" s="21" t="s">
        <v>228</v>
      </c>
      <c r="J241" s="21" t="s">
        <v>26</v>
      </c>
      <c r="M241" s="12"/>
    </row>
    <row r="242" spans="1:13" ht="18" customHeight="1">
      <c r="A242" s="4">
        <v>241</v>
      </c>
      <c r="B242" s="37">
        <v>35944</v>
      </c>
      <c r="C242" s="34" t="s">
        <v>47</v>
      </c>
      <c r="D242" s="34" t="s">
        <v>142</v>
      </c>
      <c r="E242" s="34" t="s">
        <v>153</v>
      </c>
      <c r="F242" s="34" t="s">
        <v>182</v>
      </c>
      <c r="G242" s="21"/>
      <c r="H242" s="21"/>
      <c r="I242" s="21" t="s">
        <v>227</v>
      </c>
      <c r="J242" s="21" t="s">
        <v>8</v>
      </c>
      <c r="M242" s="12"/>
    </row>
    <row r="243" spans="1:13" ht="18" customHeight="1">
      <c r="A243" s="4">
        <v>242</v>
      </c>
      <c r="B243" s="37">
        <v>35944</v>
      </c>
      <c r="C243" s="34" t="s">
        <v>210</v>
      </c>
      <c r="D243" s="34" t="s">
        <v>218</v>
      </c>
      <c r="E243" s="34" t="s">
        <v>180</v>
      </c>
      <c r="F243" s="34" t="s">
        <v>168</v>
      </c>
      <c r="G243" s="21"/>
      <c r="H243" s="21"/>
      <c r="I243" s="21" t="s">
        <v>19</v>
      </c>
      <c r="J243" s="21" t="s">
        <v>37</v>
      </c>
      <c r="M243" s="12"/>
    </row>
    <row r="244" spans="1:13" ht="18" customHeight="1">
      <c r="A244" s="4">
        <v>243</v>
      </c>
      <c r="B244" s="37">
        <v>35944</v>
      </c>
      <c r="C244" s="34" t="s">
        <v>188</v>
      </c>
      <c r="D244" s="34" t="s">
        <v>213</v>
      </c>
      <c r="E244" s="34" t="s">
        <v>211</v>
      </c>
      <c r="F244" s="34" t="s">
        <v>29</v>
      </c>
      <c r="G244" s="21"/>
      <c r="H244" s="21"/>
      <c r="I244" s="21" t="s">
        <v>31</v>
      </c>
      <c r="J244" s="21" t="s">
        <v>228</v>
      </c>
      <c r="M244" s="12"/>
    </row>
    <row r="245" spans="1:13" ht="18" customHeight="1">
      <c r="A245" s="4">
        <v>244</v>
      </c>
      <c r="B245" s="37">
        <v>35945</v>
      </c>
      <c r="C245" s="34" t="s">
        <v>35</v>
      </c>
      <c r="D245" s="34" t="s">
        <v>163</v>
      </c>
      <c r="E245" s="34" t="s">
        <v>10</v>
      </c>
      <c r="F245" s="34" t="s">
        <v>6</v>
      </c>
      <c r="G245" s="21"/>
      <c r="H245" s="21"/>
      <c r="I245" s="21" t="s">
        <v>13</v>
      </c>
      <c r="J245" s="21" t="s">
        <v>20</v>
      </c>
      <c r="M245" s="12"/>
    </row>
    <row r="246" spans="1:13" ht="18" customHeight="1">
      <c r="A246" s="4">
        <v>245</v>
      </c>
      <c r="B246" s="37">
        <v>35945</v>
      </c>
      <c r="C246" s="34" t="s">
        <v>211</v>
      </c>
      <c r="D246" s="34" t="s">
        <v>165</v>
      </c>
      <c r="E246" s="34" t="s">
        <v>29</v>
      </c>
      <c r="F246" s="34" t="s">
        <v>213</v>
      </c>
      <c r="G246" s="21"/>
      <c r="H246" s="21"/>
      <c r="I246" s="21" t="s">
        <v>31</v>
      </c>
      <c r="J246" s="21" t="s">
        <v>228</v>
      </c>
      <c r="M246" s="12"/>
    </row>
    <row r="247" spans="1:13" ht="18" customHeight="1">
      <c r="A247" s="4">
        <v>246</v>
      </c>
      <c r="B247" s="37">
        <v>35945</v>
      </c>
      <c r="C247" s="34" t="s">
        <v>173</v>
      </c>
      <c r="D247" s="34" t="s">
        <v>23</v>
      </c>
      <c r="E247" s="34" t="s">
        <v>161</v>
      </c>
      <c r="F247" s="34" t="s">
        <v>214</v>
      </c>
      <c r="G247" s="21"/>
      <c r="H247" s="21"/>
      <c r="I247" s="21" t="s">
        <v>26</v>
      </c>
      <c r="J247" s="21" t="s">
        <v>32</v>
      </c>
      <c r="M247" s="12"/>
    </row>
    <row r="248" spans="1:13" ht="18" customHeight="1">
      <c r="A248" s="4">
        <v>247</v>
      </c>
      <c r="B248" s="37">
        <v>35945</v>
      </c>
      <c r="C248" s="34" t="s">
        <v>168</v>
      </c>
      <c r="D248" s="34" t="s">
        <v>72</v>
      </c>
      <c r="E248" s="34" t="s">
        <v>218</v>
      </c>
      <c r="F248" s="34" t="s">
        <v>180</v>
      </c>
      <c r="G248" s="21"/>
      <c r="H248" s="21"/>
      <c r="I248" s="21" t="s">
        <v>19</v>
      </c>
      <c r="J248" s="21" t="s">
        <v>37</v>
      </c>
      <c r="M248" s="12"/>
    </row>
    <row r="249" spans="1:13" ht="18" customHeight="1">
      <c r="A249" s="4">
        <v>248</v>
      </c>
      <c r="B249" s="37">
        <v>35945</v>
      </c>
      <c r="C249" s="34" t="s">
        <v>185</v>
      </c>
      <c r="D249" s="34" t="s">
        <v>153</v>
      </c>
      <c r="E249" s="34" t="s">
        <v>142</v>
      </c>
      <c r="F249" s="34" t="s">
        <v>146</v>
      </c>
      <c r="G249" s="21"/>
      <c r="H249" s="21"/>
      <c r="I249" s="21" t="s">
        <v>227</v>
      </c>
      <c r="J249" s="21" t="s">
        <v>8</v>
      </c>
      <c r="M249" s="12"/>
    </row>
    <row r="250" spans="1:13" ht="18" customHeight="1">
      <c r="A250" s="4">
        <v>249</v>
      </c>
      <c r="B250" s="37">
        <v>35945</v>
      </c>
      <c r="C250" s="34" t="s">
        <v>144</v>
      </c>
      <c r="D250" s="34" t="s">
        <v>4</v>
      </c>
      <c r="E250" s="34" t="s">
        <v>46</v>
      </c>
      <c r="F250" s="34" t="s">
        <v>16</v>
      </c>
      <c r="G250" s="21"/>
      <c r="H250" s="21"/>
      <c r="I250" s="21" t="s">
        <v>14</v>
      </c>
      <c r="J250" s="21" t="s">
        <v>38</v>
      </c>
      <c r="M250" s="12"/>
    </row>
    <row r="251" spans="1:13" ht="18" customHeight="1">
      <c r="A251" s="4">
        <v>250</v>
      </c>
      <c r="B251" s="37">
        <v>35946</v>
      </c>
      <c r="C251" s="34" t="s">
        <v>182</v>
      </c>
      <c r="D251" s="34" t="s">
        <v>146</v>
      </c>
      <c r="E251" s="34" t="s">
        <v>47</v>
      </c>
      <c r="F251" s="34" t="s">
        <v>142</v>
      </c>
      <c r="G251" s="21"/>
      <c r="H251" s="21"/>
      <c r="I251" s="21" t="s">
        <v>227</v>
      </c>
      <c r="J251" s="21" t="s">
        <v>8</v>
      </c>
      <c r="M251" s="12"/>
    </row>
    <row r="252" spans="1:13" ht="18" customHeight="1">
      <c r="A252" s="4">
        <v>251</v>
      </c>
      <c r="B252" s="37">
        <v>35946</v>
      </c>
      <c r="C252" s="34" t="s">
        <v>213</v>
      </c>
      <c r="D252" s="34" t="s">
        <v>179</v>
      </c>
      <c r="E252" s="34" t="s">
        <v>148</v>
      </c>
      <c r="F252" s="34" t="s">
        <v>178</v>
      </c>
      <c r="G252" s="21"/>
      <c r="H252" s="21"/>
      <c r="I252" s="21" t="s">
        <v>31</v>
      </c>
      <c r="J252" s="21" t="s">
        <v>228</v>
      </c>
      <c r="M252" s="12"/>
    </row>
    <row r="253" spans="1:13" ht="18" customHeight="1">
      <c r="A253" s="4">
        <v>252</v>
      </c>
      <c r="B253" s="38">
        <v>35946</v>
      </c>
      <c r="C253" s="21" t="s">
        <v>6</v>
      </c>
      <c r="D253" s="21" t="s">
        <v>175</v>
      </c>
      <c r="E253" s="21" t="s">
        <v>163</v>
      </c>
      <c r="F253" s="21" t="s">
        <v>10</v>
      </c>
      <c r="G253" s="21"/>
      <c r="H253" s="21"/>
      <c r="I253" s="21" t="s">
        <v>13</v>
      </c>
      <c r="J253" s="21" t="s">
        <v>20</v>
      </c>
    </row>
    <row r="254" spans="1:13" ht="18" customHeight="1">
      <c r="A254" s="4">
        <v>253</v>
      </c>
      <c r="B254" s="38">
        <v>35946</v>
      </c>
      <c r="C254" s="21" t="s">
        <v>180</v>
      </c>
      <c r="D254" s="21" t="s">
        <v>210</v>
      </c>
      <c r="E254" s="21" t="s">
        <v>72</v>
      </c>
      <c r="F254" s="21" t="s">
        <v>218</v>
      </c>
      <c r="G254" s="21"/>
      <c r="H254" s="21"/>
      <c r="I254" s="21" t="s">
        <v>19</v>
      </c>
      <c r="J254" s="21" t="s">
        <v>37</v>
      </c>
    </row>
    <row r="255" spans="1:13" ht="18" customHeight="1">
      <c r="A255" s="4">
        <v>254</v>
      </c>
      <c r="B255" s="38">
        <v>35946</v>
      </c>
      <c r="C255" s="21" t="s">
        <v>183</v>
      </c>
      <c r="D255" s="21" t="s">
        <v>131</v>
      </c>
      <c r="E255" s="21" t="s">
        <v>214</v>
      </c>
      <c r="F255" s="21" t="s">
        <v>23</v>
      </c>
      <c r="G255" s="21"/>
      <c r="H255" s="21"/>
      <c r="I255" s="21" t="s">
        <v>26</v>
      </c>
      <c r="J255" s="21" t="s">
        <v>32</v>
      </c>
    </row>
    <row r="256" spans="1:13" ht="18" customHeight="1">
      <c r="A256" s="4">
        <v>255</v>
      </c>
      <c r="B256" s="38">
        <v>35946</v>
      </c>
      <c r="C256" s="21" t="s">
        <v>16</v>
      </c>
      <c r="D256" s="21" t="s">
        <v>166</v>
      </c>
      <c r="E256" s="21" t="s">
        <v>4</v>
      </c>
      <c r="F256" s="21" t="s">
        <v>46</v>
      </c>
      <c r="G256" s="21"/>
      <c r="H256" s="21"/>
      <c r="I256" s="21" t="s">
        <v>14</v>
      </c>
      <c r="J256" s="21" t="s">
        <v>38</v>
      </c>
    </row>
    <row r="257" spans="1:13" ht="18" customHeight="1">
      <c r="A257" s="4">
        <v>256</v>
      </c>
      <c r="B257" s="38">
        <v>35948</v>
      </c>
      <c r="C257" s="34" t="s">
        <v>161</v>
      </c>
      <c r="D257" s="21" t="s">
        <v>185</v>
      </c>
      <c r="E257" s="21" t="s">
        <v>181</v>
      </c>
      <c r="F257" s="21" t="s">
        <v>188</v>
      </c>
      <c r="G257" s="21"/>
      <c r="H257" s="21"/>
      <c r="I257" s="21" t="s">
        <v>26</v>
      </c>
      <c r="J257" s="21" t="s">
        <v>227</v>
      </c>
    </row>
    <row r="258" spans="1:13" ht="18" customHeight="1">
      <c r="A258" s="4">
        <v>257</v>
      </c>
      <c r="B258" s="38">
        <v>35948</v>
      </c>
      <c r="C258" s="36" t="s">
        <v>4</v>
      </c>
      <c r="D258" s="21" t="s">
        <v>144</v>
      </c>
      <c r="E258" s="21" t="s">
        <v>168</v>
      </c>
      <c r="F258" s="21" t="s">
        <v>218</v>
      </c>
      <c r="G258" s="21"/>
      <c r="H258" s="21"/>
      <c r="I258" s="21" t="s">
        <v>20</v>
      </c>
      <c r="J258" s="21" t="s">
        <v>14</v>
      </c>
      <c r="M258" s="13"/>
    </row>
    <row r="259" spans="1:13" ht="18" customHeight="1">
      <c r="A259" s="4">
        <v>258</v>
      </c>
      <c r="B259" s="38">
        <v>35948</v>
      </c>
      <c r="C259" s="21" t="s">
        <v>46</v>
      </c>
      <c r="D259" s="21" t="s">
        <v>210</v>
      </c>
      <c r="E259" s="21" t="s">
        <v>166</v>
      </c>
      <c r="F259" s="21" t="s">
        <v>72</v>
      </c>
      <c r="G259" s="21"/>
      <c r="H259" s="21"/>
      <c r="I259" s="21" t="s">
        <v>37</v>
      </c>
      <c r="J259" s="21" t="s">
        <v>13</v>
      </c>
    </row>
    <row r="260" spans="1:13" ht="18" customHeight="1">
      <c r="A260" s="4">
        <v>259</v>
      </c>
      <c r="B260" s="38">
        <v>35949</v>
      </c>
      <c r="C260" s="34" t="s">
        <v>72</v>
      </c>
      <c r="D260" s="21" t="s">
        <v>10</v>
      </c>
      <c r="E260" s="21" t="s">
        <v>210</v>
      </c>
      <c r="F260" s="21" t="s">
        <v>166</v>
      </c>
      <c r="G260" s="21"/>
      <c r="H260" s="21"/>
      <c r="I260" s="21" t="s">
        <v>37</v>
      </c>
      <c r="J260" s="21" t="s">
        <v>13</v>
      </c>
    </row>
    <row r="261" spans="1:13" ht="18" customHeight="1">
      <c r="A261" s="4">
        <v>260</v>
      </c>
      <c r="B261" s="38">
        <v>35949</v>
      </c>
      <c r="C261" s="21" t="s">
        <v>153</v>
      </c>
      <c r="D261" s="21" t="s">
        <v>178</v>
      </c>
      <c r="E261" s="21" t="s">
        <v>182</v>
      </c>
      <c r="F261" s="21" t="s">
        <v>173</v>
      </c>
      <c r="G261" s="21"/>
      <c r="H261" s="21"/>
      <c r="I261" s="21" t="s">
        <v>8</v>
      </c>
      <c r="J261" s="21" t="s">
        <v>228</v>
      </c>
    </row>
    <row r="262" spans="1:13" ht="18" customHeight="1">
      <c r="A262" s="4">
        <v>261</v>
      </c>
      <c r="B262" s="38">
        <v>35949</v>
      </c>
      <c r="C262" s="21" t="s">
        <v>218</v>
      </c>
      <c r="D262" s="21" t="s">
        <v>180</v>
      </c>
      <c r="E262" s="21" t="s">
        <v>144</v>
      </c>
      <c r="F262" s="21" t="s">
        <v>168</v>
      </c>
      <c r="G262" s="21"/>
      <c r="H262" s="21"/>
      <c r="I262" s="21" t="s">
        <v>20</v>
      </c>
      <c r="J262" s="21" t="s">
        <v>14</v>
      </c>
    </row>
    <row r="263" spans="1:13" ht="18" customHeight="1">
      <c r="A263" s="4">
        <v>262</v>
      </c>
      <c r="B263" s="38">
        <v>35949</v>
      </c>
      <c r="C263" s="21" t="s">
        <v>163</v>
      </c>
      <c r="D263" s="21" t="s">
        <v>6</v>
      </c>
      <c r="E263" s="21" t="s">
        <v>35</v>
      </c>
      <c r="F263" s="21" t="s">
        <v>175</v>
      </c>
      <c r="G263" s="21"/>
      <c r="H263" s="21"/>
      <c r="I263" s="21" t="s">
        <v>38</v>
      </c>
      <c r="J263" s="21" t="s">
        <v>19</v>
      </c>
    </row>
    <row r="264" spans="1:13" ht="18" customHeight="1">
      <c r="A264" s="4">
        <v>263</v>
      </c>
      <c r="B264" s="38">
        <v>35950</v>
      </c>
      <c r="C264" s="21" t="s">
        <v>166</v>
      </c>
      <c r="D264" s="21" t="s">
        <v>46</v>
      </c>
      <c r="E264" s="21" t="s">
        <v>10</v>
      </c>
      <c r="F264" s="21" t="s">
        <v>210</v>
      </c>
      <c r="G264" s="21"/>
      <c r="H264" s="21"/>
      <c r="I264" s="21" t="s">
        <v>37</v>
      </c>
      <c r="J264" s="21" t="s">
        <v>13</v>
      </c>
    </row>
    <row r="265" spans="1:13" ht="18" customHeight="1">
      <c r="A265" s="4">
        <v>264</v>
      </c>
      <c r="B265" s="38">
        <v>35950</v>
      </c>
      <c r="C265" s="21" t="s">
        <v>175</v>
      </c>
      <c r="D265" s="21" t="s">
        <v>244</v>
      </c>
      <c r="E265" s="21" t="s">
        <v>6</v>
      </c>
      <c r="F265" s="21" t="s">
        <v>35</v>
      </c>
      <c r="G265" s="21"/>
      <c r="H265" s="21"/>
      <c r="I265" s="21" t="s">
        <v>38</v>
      </c>
      <c r="J265" s="21" t="s">
        <v>19</v>
      </c>
    </row>
    <row r="266" spans="1:13" ht="18" customHeight="1">
      <c r="A266" s="4">
        <v>265</v>
      </c>
      <c r="B266" s="38">
        <v>35950</v>
      </c>
      <c r="C266" s="21" t="s">
        <v>29</v>
      </c>
      <c r="D266" s="21" t="s">
        <v>131</v>
      </c>
      <c r="E266" s="21" t="s">
        <v>213</v>
      </c>
      <c r="F266" s="21" t="s">
        <v>186</v>
      </c>
      <c r="G266" s="21"/>
      <c r="H266" s="21"/>
      <c r="I266" s="21" t="s">
        <v>32</v>
      </c>
      <c r="J266" s="21" t="s">
        <v>31</v>
      </c>
    </row>
    <row r="267" spans="1:13" ht="18" customHeight="1">
      <c r="A267" s="4">
        <v>266</v>
      </c>
      <c r="B267" s="38">
        <v>35951</v>
      </c>
      <c r="C267" s="21" t="s">
        <v>35</v>
      </c>
      <c r="D267" s="21" t="s">
        <v>4</v>
      </c>
      <c r="E267" s="21" t="s">
        <v>180</v>
      </c>
      <c r="F267" s="21" t="s">
        <v>144</v>
      </c>
      <c r="G267" s="21"/>
      <c r="H267" s="21"/>
      <c r="I267" s="21" t="s">
        <v>20</v>
      </c>
      <c r="J267" s="21" t="s">
        <v>37</v>
      </c>
    </row>
    <row r="268" spans="1:13" ht="18" customHeight="1">
      <c r="A268" s="4">
        <v>267</v>
      </c>
      <c r="B268" s="38">
        <v>35951</v>
      </c>
      <c r="C268" s="21" t="s">
        <v>47</v>
      </c>
      <c r="D268" s="21" t="s">
        <v>153</v>
      </c>
      <c r="E268" s="21" t="s">
        <v>214</v>
      </c>
      <c r="F268" s="21" t="s">
        <v>183</v>
      </c>
      <c r="G268" s="21"/>
      <c r="H268" s="21"/>
      <c r="I268" s="21" t="s">
        <v>228</v>
      </c>
      <c r="J268" s="21" t="s">
        <v>227</v>
      </c>
    </row>
    <row r="269" spans="1:13" ht="18" customHeight="1">
      <c r="A269" s="4">
        <v>268</v>
      </c>
      <c r="B269" s="38">
        <v>35951</v>
      </c>
      <c r="C269" s="21" t="s">
        <v>178</v>
      </c>
      <c r="D269" s="21" t="s">
        <v>211</v>
      </c>
      <c r="E269" s="21" t="s">
        <v>179</v>
      </c>
      <c r="F269" s="21" t="s">
        <v>148</v>
      </c>
      <c r="G269" s="21"/>
      <c r="H269" s="21"/>
      <c r="I269" s="21" t="s">
        <v>31</v>
      </c>
      <c r="J269" s="21" t="s">
        <v>8</v>
      </c>
    </row>
    <row r="270" spans="1:13" ht="18" customHeight="1">
      <c r="A270" s="4">
        <v>269</v>
      </c>
      <c r="B270" s="37">
        <v>35951</v>
      </c>
      <c r="C270" s="34" t="s">
        <v>188</v>
      </c>
      <c r="D270" s="34" t="s">
        <v>165</v>
      </c>
      <c r="E270" s="34" t="s">
        <v>142</v>
      </c>
      <c r="F270" s="34" t="s">
        <v>238</v>
      </c>
      <c r="G270" s="21"/>
      <c r="H270" s="21"/>
      <c r="I270" s="21" t="s">
        <v>32</v>
      </c>
      <c r="J270" s="21" t="s">
        <v>26</v>
      </c>
      <c r="M270" s="12"/>
    </row>
    <row r="271" spans="1:13" ht="18" customHeight="1">
      <c r="A271" s="4">
        <v>270</v>
      </c>
      <c r="B271" s="37">
        <v>35952</v>
      </c>
      <c r="C271" s="34" t="s">
        <v>148</v>
      </c>
      <c r="D271" s="34" t="s">
        <v>179</v>
      </c>
      <c r="E271" s="34" t="s">
        <v>131</v>
      </c>
      <c r="F271" s="34" t="s">
        <v>211</v>
      </c>
      <c r="G271" s="21"/>
      <c r="H271" s="21"/>
      <c r="I271" s="21" t="s">
        <v>31</v>
      </c>
      <c r="J271" s="21" t="s">
        <v>8</v>
      </c>
      <c r="M271" s="12"/>
    </row>
    <row r="272" spans="1:13" ht="18" customHeight="1">
      <c r="A272" s="4">
        <v>271</v>
      </c>
      <c r="B272" s="37">
        <v>35952</v>
      </c>
      <c r="C272" s="34" t="s">
        <v>168</v>
      </c>
      <c r="D272" s="34" t="s">
        <v>72</v>
      </c>
      <c r="E272" s="34" t="s">
        <v>163</v>
      </c>
      <c r="F272" s="34" t="s">
        <v>6</v>
      </c>
      <c r="G272" s="21"/>
      <c r="H272" s="21"/>
      <c r="I272" s="21" t="s">
        <v>19</v>
      </c>
      <c r="J272" s="21" t="s">
        <v>14</v>
      </c>
      <c r="M272" s="12"/>
    </row>
    <row r="273" spans="1:13" ht="18" customHeight="1">
      <c r="A273" s="4">
        <v>272</v>
      </c>
      <c r="B273" s="37">
        <v>35952</v>
      </c>
      <c r="C273" s="34" t="s">
        <v>210</v>
      </c>
      <c r="D273" s="34" t="s">
        <v>10</v>
      </c>
      <c r="E273" s="34" t="s">
        <v>46</v>
      </c>
      <c r="F273" s="34" t="s">
        <v>16</v>
      </c>
      <c r="G273" s="21"/>
      <c r="H273" s="21"/>
      <c r="I273" s="21" t="s">
        <v>13</v>
      </c>
      <c r="J273" s="21" t="s">
        <v>38</v>
      </c>
      <c r="M273" s="12"/>
    </row>
    <row r="274" spans="1:13" ht="18" customHeight="1">
      <c r="A274" s="4">
        <v>273</v>
      </c>
      <c r="B274" s="37">
        <v>35952</v>
      </c>
      <c r="C274" s="34" t="s">
        <v>144</v>
      </c>
      <c r="D274" s="34" t="s">
        <v>218</v>
      </c>
      <c r="E274" s="34" t="s">
        <v>4</v>
      </c>
      <c r="F274" s="34" t="s">
        <v>180</v>
      </c>
      <c r="G274" s="21"/>
      <c r="H274" s="21"/>
      <c r="I274" s="21" t="s">
        <v>20</v>
      </c>
      <c r="J274" s="21" t="s">
        <v>37</v>
      </c>
      <c r="M274" s="12"/>
    </row>
    <row r="275" spans="1:13" ht="18" customHeight="1">
      <c r="A275" s="4">
        <v>274</v>
      </c>
      <c r="B275" s="37">
        <v>35952</v>
      </c>
      <c r="C275" s="34" t="s">
        <v>214</v>
      </c>
      <c r="D275" s="34" t="s">
        <v>182</v>
      </c>
      <c r="E275" s="34" t="s">
        <v>183</v>
      </c>
      <c r="F275" s="34" t="s">
        <v>153</v>
      </c>
      <c r="G275" s="21"/>
      <c r="H275" s="21"/>
      <c r="I275" s="21" t="s">
        <v>228</v>
      </c>
      <c r="J275" s="21" t="s">
        <v>227</v>
      </c>
      <c r="M275" s="12"/>
    </row>
    <row r="276" spans="1:13" ht="18" customHeight="1">
      <c r="A276" s="4">
        <v>275</v>
      </c>
      <c r="B276" s="37">
        <v>35953</v>
      </c>
      <c r="C276" s="34" t="s">
        <v>213</v>
      </c>
      <c r="D276" s="34" t="s">
        <v>188</v>
      </c>
      <c r="E276" s="34" t="s">
        <v>238</v>
      </c>
      <c r="F276" s="34" t="s">
        <v>165</v>
      </c>
      <c r="G276" s="21"/>
      <c r="H276" s="21"/>
      <c r="I276" s="21" t="s">
        <v>32</v>
      </c>
      <c r="J276" s="21" t="s">
        <v>26</v>
      </c>
      <c r="M276" s="12"/>
    </row>
    <row r="277" spans="1:13" ht="18" customHeight="1">
      <c r="A277" s="4">
        <v>276</v>
      </c>
      <c r="B277" s="37">
        <v>35953</v>
      </c>
      <c r="C277" s="34" t="s">
        <v>6</v>
      </c>
      <c r="D277" s="34" t="s">
        <v>175</v>
      </c>
      <c r="E277" s="34" t="s">
        <v>72</v>
      </c>
      <c r="F277" s="34" t="s">
        <v>163</v>
      </c>
      <c r="G277" s="21"/>
      <c r="H277" s="21"/>
      <c r="I277" s="21" t="s">
        <v>19</v>
      </c>
      <c r="J277" s="21" t="s">
        <v>14</v>
      </c>
      <c r="M277" s="12"/>
    </row>
    <row r="278" spans="1:13" ht="18" customHeight="1">
      <c r="A278" s="4">
        <v>277</v>
      </c>
      <c r="B278" s="37">
        <v>35953</v>
      </c>
      <c r="C278" s="34" t="s">
        <v>131</v>
      </c>
      <c r="D278" s="34" t="s">
        <v>178</v>
      </c>
      <c r="E278" s="34" t="s">
        <v>211</v>
      </c>
      <c r="F278" s="34" t="s">
        <v>179</v>
      </c>
      <c r="G278" s="21"/>
      <c r="H278" s="21"/>
      <c r="I278" s="21" t="s">
        <v>31</v>
      </c>
      <c r="J278" s="21" t="s">
        <v>8</v>
      </c>
      <c r="M278" s="12"/>
    </row>
    <row r="279" spans="1:13" ht="18" customHeight="1">
      <c r="A279" s="4">
        <v>278</v>
      </c>
      <c r="B279" s="37">
        <v>35953</v>
      </c>
      <c r="C279" s="34" t="s">
        <v>180</v>
      </c>
      <c r="D279" s="34" t="s">
        <v>35</v>
      </c>
      <c r="E279" s="36" t="s">
        <v>218</v>
      </c>
      <c r="F279" s="34" t="s">
        <v>4</v>
      </c>
      <c r="G279" s="21"/>
      <c r="H279" s="21"/>
      <c r="I279" s="21" t="s">
        <v>20</v>
      </c>
      <c r="J279" s="21" t="s">
        <v>37</v>
      </c>
      <c r="M279" s="12"/>
    </row>
    <row r="280" spans="1:13" ht="18" customHeight="1">
      <c r="A280" s="4">
        <v>279</v>
      </c>
      <c r="B280" s="37">
        <v>35953</v>
      </c>
      <c r="C280" s="34" t="s">
        <v>183</v>
      </c>
      <c r="D280" s="34" t="s">
        <v>47</v>
      </c>
      <c r="E280" s="34" t="s">
        <v>153</v>
      </c>
      <c r="F280" s="34" t="s">
        <v>182</v>
      </c>
      <c r="G280" s="21"/>
      <c r="H280" s="21"/>
      <c r="I280" s="21" t="s">
        <v>228</v>
      </c>
      <c r="J280" s="21" t="s">
        <v>227</v>
      </c>
      <c r="M280" s="12"/>
    </row>
    <row r="281" spans="1:13" ht="18" customHeight="1">
      <c r="A281" s="4">
        <v>280</v>
      </c>
      <c r="B281" s="37">
        <v>35953</v>
      </c>
      <c r="C281" s="34" t="s">
        <v>16</v>
      </c>
      <c r="D281" s="34" t="s">
        <v>166</v>
      </c>
      <c r="E281" s="34" t="s">
        <v>10</v>
      </c>
      <c r="F281" s="34" t="s">
        <v>46</v>
      </c>
      <c r="G281" s="21"/>
      <c r="H281" s="21"/>
      <c r="I281" s="21" t="s">
        <v>13</v>
      </c>
      <c r="J281" s="21" t="s">
        <v>38</v>
      </c>
      <c r="M281" s="12"/>
    </row>
    <row r="282" spans="1:13" ht="18" customHeight="1">
      <c r="A282" s="4">
        <v>281</v>
      </c>
      <c r="B282" s="37">
        <v>35955</v>
      </c>
      <c r="C282" s="34" t="s">
        <v>211</v>
      </c>
      <c r="D282" s="34" t="s">
        <v>181</v>
      </c>
      <c r="E282" s="34" t="s">
        <v>185</v>
      </c>
      <c r="F282" s="34" t="s">
        <v>146</v>
      </c>
      <c r="G282" s="21"/>
      <c r="H282" s="21"/>
      <c r="I282" s="21" t="s">
        <v>8</v>
      </c>
      <c r="J282" s="21" t="s">
        <v>227</v>
      </c>
      <c r="M282" s="12"/>
    </row>
    <row r="283" spans="1:13" ht="18" customHeight="1">
      <c r="A283" s="4">
        <v>282</v>
      </c>
      <c r="B283" s="37">
        <v>35955</v>
      </c>
      <c r="C283" s="34" t="s">
        <v>173</v>
      </c>
      <c r="D283" s="36" t="s">
        <v>142</v>
      </c>
      <c r="E283" s="34" t="s">
        <v>161</v>
      </c>
      <c r="F283" s="34" t="s">
        <v>131</v>
      </c>
      <c r="G283" s="21"/>
      <c r="H283" s="21"/>
      <c r="I283" s="21" t="s">
        <v>31</v>
      </c>
      <c r="J283" s="21" t="s">
        <v>26</v>
      </c>
      <c r="M283" s="12"/>
    </row>
    <row r="284" spans="1:13" ht="18" customHeight="1">
      <c r="A284" s="4">
        <v>283</v>
      </c>
      <c r="B284" s="37">
        <v>35955</v>
      </c>
      <c r="C284" s="34" t="s">
        <v>186</v>
      </c>
      <c r="D284" s="34" t="s">
        <v>213</v>
      </c>
      <c r="E284" s="34" t="s">
        <v>188</v>
      </c>
      <c r="F284" s="34" t="s">
        <v>178</v>
      </c>
      <c r="G284" s="21"/>
      <c r="H284" s="21"/>
      <c r="I284" s="21" t="s">
        <v>32</v>
      </c>
      <c r="J284" s="21" t="s">
        <v>228</v>
      </c>
      <c r="M284" s="12"/>
    </row>
    <row r="285" spans="1:13" ht="18" customHeight="1">
      <c r="A285" s="4">
        <v>284</v>
      </c>
      <c r="B285" s="37">
        <v>35955</v>
      </c>
      <c r="C285" s="34" t="s">
        <v>218</v>
      </c>
      <c r="D285" s="34" t="s">
        <v>144</v>
      </c>
      <c r="E285" s="34" t="s">
        <v>35</v>
      </c>
      <c r="F285" s="34" t="s">
        <v>72</v>
      </c>
      <c r="G285" s="21"/>
      <c r="H285" s="21"/>
      <c r="I285" s="21" t="s">
        <v>14</v>
      </c>
      <c r="J285" s="21" t="s">
        <v>13</v>
      </c>
      <c r="M285" s="12"/>
    </row>
    <row r="286" spans="1:13" ht="18" customHeight="1">
      <c r="A286" s="4">
        <v>285</v>
      </c>
      <c r="B286" s="37">
        <v>35956</v>
      </c>
      <c r="C286" s="34" t="s">
        <v>165</v>
      </c>
      <c r="D286" s="34" t="s">
        <v>161</v>
      </c>
      <c r="E286" s="34" t="s">
        <v>131</v>
      </c>
      <c r="F286" s="34" t="s">
        <v>142</v>
      </c>
      <c r="G286" s="21"/>
      <c r="H286" s="21"/>
      <c r="I286" s="21" t="s">
        <v>31</v>
      </c>
      <c r="J286" s="21" t="s">
        <v>26</v>
      </c>
      <c r="M286" s="12"/>
    </row>
    <row r="287" spans="1:13" ht="18" customHeight="1">
      <c r="A287" s="4">
        <v>286</v>
      </c>
      <c r="B287" s="37">
        <v>35956</v>
      </c>
      <c r="C287" s="36" t="s">
        <v>10</v>
      </c>
      <c r="D287" s="34" t="s">
        <v>16</v>
      </c>
      <c r="E287" s="34" t="s">
        <v>210</v>
      </c>
      <c r="F287" s="34" t="s">
        <v>166</v>
      </c>
      <c r="G287" s="21"/>
      <c r="H287" s="21"/>
      <c r="I287" s="21" t="s">
        <v>19</v>
      </c>
      <c r="J287" s="21" t="s">
        <v>20</v>
      </c>
      <c r="M287" s="13"/>
    </row>
    <row r="288" spans="1:13" ht="18" customHeight="1">
      <c r="A288" s="4">
        <v>287</v>
      </c>
      <c r="B288" s="37">
        <v>35956</v>
      </c>
      <c r="C288" s="34" t="s">
        <v>163</v>
      </c>
      <c r="D288" s="34" t="s">
        <v>6</v>
      </c>
      <c r="E288" s="34" t="s">
        <v>168</v>
      </c>
      <c r="F288" s="34" t="s">
        <v>175</v>
      </c>
      <c r="G288" s="21"/>
      <c r="H288" s="21"/>
      <c r="I288" s="21" t="s">
        <v>38</v>
      </c>
      <c r="J288" s="21" t="s">
        <v>37</v>
      </c>
      <c r="M288" s="12"/>
    </row>
    <row r="289" spans="1:13" ht="18" customHeight="1">
      <c r="A289" s="4">
        <v>288</v>
      </c>
      <c r="B289" s="37">
        <v>35957</v>
      </c>
      <c r="C289" s="34" t="s">
        <v>166</v>
      </c>
      <c r="D289" s="34" t="s">
        <v>46</v>
      </c>
      <c r="E289" s="34" t="s">
        <v>16</v>
      </c>
      <c r="F289" s="34" t="s">
        <v>210</v>
      </c>
      <c r="G289" s="21"/>
      <c r="H289" s="21"/>
      <c r="I289" s="21" t="s">
        <v>19</v>
      </c>
      <c r="J289" s="21" t="s">
        <v>20</v>
      </c>
      <c r="M289" s="12"/>
    </row>
    <row r="290" spans="1:13" ht="18" customHeight="1">
      <c r="A290" s="4">
        <v>289</v>
      </c>
      <c r="B290" s="37">
        <v>35957</v>
      </c>
      <c r="C290" s="34" t="s">
        <v>179</v>
      </c>
      <c r="D290" s="34" t="s">
        <v>211</v>
      </c>
      <c r="E290" s="34" t="s">
        <v>181</v>
      </c>
      <c r="F290" s="34" t="s">
        <v>185</v>
      </c>
      <c r="G290" s="21"/>
      <c r="H290" s="21"/>
      <c r="I290" s="21" t="s">
        <v>8</v>
      </c>
      <c r="J290" s="21" t="s">
        <v>227</v>
      </c>
      <c r="M290" s="12"/>
    </row>
    <row r="291" spans="1:13" ht="18" customHeight="1">
      <c r="A291" s="4">
        <v>290</v>
      </c>
      <c r="B291" s="37">
        <v>35957</v>
      </c>
      <c r="C291" s="34" t="s">
        <v>35</v>
      </c>
      <c r="D291" s="34" t="s">
        <v>218</v>
      </c>
      <c r="E291" s="34" t="s">
        <v>180</v>
      </c>
      <c r="F291" s="34" t="s">
        <v>144</v>
      </c>
      <c r="G291" s="21"/>
      <c r="H291" s="21"/>
      <c r="I291" s="21" t="s">
        <v>14</v>
      </c>
      <c r="J291" s="21" t="s">
        <v>13</v>
      </c>
      <c r="M291" s="12"/>
    </row>
    <row r="292" spans="1:13" ht="18" customHeight="1">
      <c r="A292" s="4">
        <v>291</v>
      </c>
      <c r="B292" s="37">
        <v>35957</v>
      </c>
      <c r="C292" s="34" t="s">
        <v>175</v>
      </c>
      <c r="D292" s="34" t="s">
        <v>4</v>
      </c>
      <c r="E292" s="34" t="s">
        <v>6</v>
      </c>
      <c r="F292" s="34" t="s">
        <v>168</v>
      </c>
      <c r="G292" s="21"/>
      <c r="H292" s="21"/>
      <c r="I292" s="21" t="s">
        <v>38</v>
      </c>
      <c r="J292" s="21" t="s">
        <v>37</v>
      </c>
      <c r="M292" s="12"/>
    </row>
    <row r="293" spans="1:13" ht="18" customHeight="1">
      <c r="A293" s="4">
        <v>292</v>
      </c>
      <c r="B293" s="37">
        <v>35958</v>
      </c>
      <c r="C293" s="34" t="s">
        <v>182</v>
      </c>
      <c r="D293" s="34" t="s">
        <v>183</v>
      </c>
      <c r="E293" s="34" t="s">
        <v>23</v>
      </c>
      <c r="F293" s="34" t="s">
        <v>214</v>
      </c>
      <c r="G293" s="21"/>
      <c r="H293" s="21"/>
      <c r="I293" s="21" t="s">
        <v>228</v>
      </c>
      <c r="J293" s="21" t="s">
        <v>31</v>
      </c>
      <c r="M293" s="12"/>
    </row>
    <row r="294" spans="1:13" ht="18" customHeight="1">
      <c r="A294" s="4">
        <v>293</v>
      </c>
      <c r="B294" s="37">
        <v>35958</v>
      </c>
      <c r="C294" s="34" t="s">
        <v>168</v>
      </c>
      <c r="D294" s="34" t="s">
        <v>163</v>
      </c>
      <c r="E294" s="34" t="s">
        <v>4</v>
      </c>
      <c r="F294" s="34" t="s">
        <v>22</v>
      </c>
      <c r="G294" s="21"/>
      <c r="H294" s="21"/>
      <c r="I294" s="21" t="s">
        <v>20</v>
      </c>
      <c r="J294" s="21" t="s">
        <v>13</v>
      </c>
      <c r="M294" s="12"/>
    </row>
    <row r="295" spans="1:13" ht="18" customHeight="1">
      <c r="A295" s="4">
        <v>294</v>
      </c>
      <c r="B295" s="37">
        <v>35958</v>
      </c>
      <c r="C295" s="34" t="s">
        <v>178</v>
      </c>
      <c r="D295" s="34" t="s">
        <v>131</v>
      </c>
      <c r="E295" s="34" t="s">
        <v>211</v>
      </c>
      <c r="F295" s="34" t="s">
        <v>213</v>
      </c>
      <c r="G295" s="21"/>
      <c r="H295" s="21"/>
      <c r="I295" s="21" t="s">
        <v>8</v>
      </c>
      <c r="J295" s="21" t="s">
        <v>26</v>
      </c>
      <c r="M295" s="12"/>
    </row>
    <row r="296" spans="1:13" ht="18" customHeight="1">
      <c r="A296" s="4">
        <v>295</v>
      </c>
      <c r="B296" s="37">
        <v>35958</v>
      </c>
      <c r="C296" s="34" t="s">
        <v>210</v>
      </c>
      <c r="D296" s="34" t="s">
        <v>49</v>
      </c>
      <c r="E296" s="34" t="s">
        <v>46</v>
      </c>
      <c r="F296" s="34" t="s">
        <v>16</v>
      </c>
      <c r="G296" s="21"/>
      <c r="H296" s="21"/>
      <c r="I296" s="21" t="s">
        <v>37</v>
      </c>
      <c r="J296" s="21" t="s">
        <v>14</v>
      </c>
      <c r="M296" s="12"/>
    </row>
    <row r="297" spans="1:13" ht="18" customHeight="1">
      <c r="A297" s="4">
        <v>296</v>
      </c>
      <c r="B297" s="37">
        <v>35958</v>
      </c>
      <c r="C297" s="34" t="s">
        <v>144</v>
      </c>
      <c r="D297" s="34" t="s">
        <v>72</v>
      </c>
      <c r="E297" s="34" t="s">
        <v>244</v>
      </c>
      <c r="F297" s="34" t="s">
        <v>180</v>
      </c>
      <c r="G297" s="21"/>
      <c r="H297" s="21"/>
      <c r="I297" s="21" t="s">
        <v>38</v>
      </c>
      <c r="J297" s="21" t="s">
        <v>19</v>
      </c>
      <c r="M297" s="12"/>
    </row>
    <row r="298" spans="1:13" ht="18" customHeight="1">
      <c r="A298" s="4">
        <v>297</v>
      </c>
      <c r="B298" s="37">
        <v>35959</v>
      </c>
      <c r="C298" s="34" t="s">
        <v>148</v>
      </c>
      <c r="D298" s="34" t="s">
        <v>186</v>
      </c>
      <c r="E298" s="34" t="s">
        <v>165</v>
      </c>
      <c r="F298" s="34" t="s">
        <v>211</v>
      </c>
      <c r="G298" s="21"/>
      <c r="H298" s="21"/>
      <c r="I298" s="21" t="s">
        <v>8</v>
      </c>
      <c r="J298" s="21" t="s">
        <v>26</v>
      </c>
      <c r="M298" s="12"/>
    </row>
    <row r="299" spans="1:13" ht="18" customHeight="1">
      <c r="A299" s="4">
        <v>298</v>
      </c>
      <c r="B299" s="37">
        <v>35959</v>
      </c>
      <c r="C299" s="34" t="s">
        <v>161</v>
      </c>
      <c r="D299" s="34" t="s">
        <v>173</v>
      </c>
      <c r="E299" s="34" t="s">
        <v>142</v>
      </c>
      <c r="F299" s="34" t="s">
        <v>47</v>
      </c>
      <c r="G299" s="21"/>
      <c r="H299" s="21"/>
      <c r="I299" s="21" t="s">
        <v>227</v>
      </c>
      <c r="J299" s="21" t="s">
        <v>32</v>
      </c>
      <c r="M299" s="12"/>
    </row>
    <row r="300" spans="1:13" ht="18" customHeight="1">
      <c r="A300" s="4">
        <v>299</v>
      </c>
      <c r="B300" s="37">
        <v>35959</v>
      </c>
      <c r="C300" s="34" t="s">
        <v>23</v>
      </c>
      <c r="D300" s="34" t="s">
        <v>214</v>
      </c>
      <c r="E300" s="34" t="s">
        <v>183</v>
      </c>
      <c r="F300" s="34" t="s">
        <v>153</v>
      </c>
      <c r="G300" s="21"/>
      <c r="H300" s="21"/>
      <c r="I300" s="21" t="s">
        <v>228</v>
      </c>
      <c r="J300" s="21" t="s">
        <v>31</v>
      </c>
      <c r="M300" s="12"/>
    </row>
    <row r="301" spans="1:13" ht="18" customHeight="1">
      <c r="A301" s="4">
        <v>300</v>
      </c>
      <c r="B301" s="37">
        <v>35959</v>
      </c>
      <c r="C301" s="34" t="s">
        <v>22</v>
      </c>
      <c r="D301" s="34" t="s">
        <v>175</v>
      </c>
      <c r="E301" s="34" t="s">
        <v>163</v>
      </c>
      <c r="F301" s="34" t="s">
        <v>4</v>
      </c>
      <c r="G301" s="21"/>
      <c r="H301" s="21"/>
      <c r="I301" s="21" t="s">
        <v>20</v>
      </c>
      <c r="J301" s="21" t="s">
        <v>13</v>
      </c>
      <c r="M301" s="12"/>
    </row>
    <row r="302" spans="1:13" ht="18" customHeight="1">
      <c r="A302" s="4">
        <v>301</v>
      </c>
      <c r="B302" s="37">
        <v>35959</v>
      </c>
      <c r="C302" s="34" t="s">
        <v>16</v>
      </c>
      <c r="D302" s="34" t="s">
        <v>166</v>
      </c>
      <c r="E302" s="34" t="s">
        <v>49</v>
      </c>
      <c r="F302" s="34" t="s">
        <v>46</v>
      </c>
      <c r="G302" s="21"/>
      <c r="H302" s="21"/>
      <c r="I302" s="21" t="s">
        <v>37</v>
      </c>
      <c r="J302" s="21" t="s">
        <v>14</v>
      </c>
      <c r="M302" s="12"/>
    </row>
    <row r="303" spans="1:13" ht="18" customHeight="1">
      <c r="A303" s="4">
        <v>302</v>
      </c>
      <c r="B303" s="37">
        <v>35960</v>
      </c>
      <c r="C303" s="34" t="s">
        <v>153</v>
      </c>
      <c r="D303" s="34" t="s">
        <v>182</v>
      </c>
      <c r="E303" s="34" t="s">
        <v>214</v>
      </c>
      <c r="F303" s="34" t="s">
        <v>183</v>
      </c>
      <c r="G303" s="21"/>
      <c r="H303" s="21"/>
      <c r="I303" s="21" t="s">
        <v>228</v>
      </c>
      <c r="J303" s="21" t="s">
        <v>31</v>
      </c>
      <c r="M303" s="12"/>
    </row>
    <row r="304" spans="1:13" ht="18" customHeight="1">
      <c r="A304" s="4">
        <v>303</v>
      </c>
      <c r="B304" s="37">
        <v>35960</v>
      </c>
      <c r="C304" s="34" t="s">
        <v>46</v>
      </c>
      <c r="D304" s="34" t="s">
        <v>210</v>
      </c>
      <c r="E304" s="34" t="s">
        <v>166</v>
      </c>
      <c r="F304" s="34" t="s">
        <v>49</v>
      </c>
      <c r="G304" s="21"/>
      <c r="H304" s="21"/>
      <c r="I304" s="21" t="s">
        <v>37</v>
      </c>
      <c r="J304" s="21" t="s">
        <v>14</v>
      </c>
      <c r="M304" s="12"/>
    </row>
    <row r="305" spans="1:13" ht="18" customHeight="1">
      <c r="A305" s="4">
        <v>304</v>
      </c>
      <c r="B305" s="37">
        <v>35960</v>
      </c>
      <c r="C305" s="34" t="s">
        <v>185</v>
      </c>
      <c r="D305" s="34" t="s">
        <v>142</v>
      </c>
      <c r="E305" s="34" t="s">
        <v>47</v>
      </c>
      <c r="F305" s="34" t="s">
        <v>173</v>
      </c>
      <c r="G305" s="21"/>
      <c r="H305" s="21"/>
      <c r="I305" s="21" t="s">
        <v>227</v>
      </c>
      <c r="J305" s="21" t="s">
        <v>32</v>
      </c>
      <c r="M305" s="12"/>
    </row>
    <row r="306" spans="1:13" ht="18" customHeight="1">
      <c r="A306" s="4">
        <v>305</v>
      </c>
      <c r="B306" s="37">
        <v>35962</v>
      </c>
      <c r="C306" s="34" t="s">
        <v>72</v>
      </c>
      <c r="D306" s="34" t="s">
        <v>6</v>
      </c>
      <c r="E306" s="34" t="s">
        <v>168</v>
      </c>
      <c r="F306" s="34" t="s">
        <v>35</v>
      </c>
      <c r="G306" s="21"/>
      <c r="H306" s="21"/>
      <c r="I306" s="21" t="s">
        <v>14</v>
      </c>
      <c r="J306" s="21" t="s">
        <v>19</v>
      </c>
      <c r="M306" s="12"/>
    </row>
    <row r="307" spans="1:13" ht="18" customHeight="1">
      <c r="A307" s="4">
        <v>306</v>
      </c>
      <c r="B307" s="37">
        <v>35962</v>
      </c>
      <c r="C307" s="34" t="s">
        <v>49</v>
      </c>
      <c r="D307" s="34" t="s">
        <v>16</v>
      </c>
      <c r="E307" s="34" t="s">
        <v>210</v>
      </c>
      <c r="F307" s="34" t="s">
        <v>175</v>
      </c>
      <c r="G307" s="21"/>
      <c r="H307" s="21"/>
      <c r="I307" s="21" t="s">
        <v>13</v>
      </c>
      <c r="J307" s="21" t="s">
        <v>38</v>
      </c>
      <c r="M307" s="12"/>
    </row>
    <row r="308" spans="1:13" ht="18" customHeight="1">
      <c r="A308" s="4">
        <v>307</v>
      </c>
      <c r="B308" s="37">
        <v>35962</v>
      </c>
      <c r="C308" s="34" t="s">
        <v>131</v>
      </c>
      <c r="D308" s="34" t="s">
        <v>165</v>
      </c>
      <c r="E308" s="36" t="s">
        <v>238</v>
      </c>
      <c r="F308" s="34" t="s">
        <v>213</v>
      </c>
      <c r="G308" s="21"/>
      <c r="H308" s="21"/>
      <c r="I308" s="21" t="s">
        <v>32</v>
      </c>
      <c r="J308" s="21" t="s">
        <v>31</v>
      </c>
      <c r="M308" s="12"/>
    </row>
    <row r="309" spans="1:13" ht="18" customHeight="1">
      <c r="A309" s="4">
        <v>308</v>
      </c>
      <c r="B309" s="37">
        <v>35962</v>
      </c>
      <c r="C309" s="34" t="s">
        <v>142</v>
      </c>
      <c r="D309" s="34" t="s">
        <v>47</v>
      </c>
      <c r="E309" s="34" t="s">
        <v>173</v>
      </c>
      <c r="F309" s="34" t="s">
        <v>185</v>
      </c>
      <c r="G309" s="21"/>
      <c r="H309" s="21"/>
      <c r="I309" s="21" t="s">
        <v>227</v>
      </c>
      <c r="J309" s="21" t="s">
        <v>8</v>
      </c>
      <c r="M309" s="12"/>
    </row>
    <row r="310" spans="1:13" ht="18" customHeight="1">
      <c r="A310" s="4">
        <v>309</v>
      </c>
      <c r="B310" s="37">
        <v>35962</v>
      </c>
      <c r="C310" s="34" t="s">
        <v>163</v>
      </c>
      <c r="D310" s="34" t="s">
        <v>180</v>
      </c>
      <c r="E310" s="34" t="s">
        <v>144</v>
      </c>
      <c r="F310" s="34" t="s">
        <v>166</v>
      </c>
      <c r="G310" s="21"/>
      <c r="H310" s="21"/>
      <c r="I310" s="21" t="s">
        <v>37</v>
      </c>
      <c r="J310" s="21" t="s">
        <v>20</v>
      </c>
      <c r="M310" s="12"/>
    </row>
    <row r="311" spans="1:13" ht="18" customHeight="1">
      <c r="A311" s="4">
        <v>310</v>
      </c>
      <c r="B311" s="37">
        <v>35962</v>
      </c>
      <c r="C311" s="34" t="s">
        <v>214</v>
      </c>
      <c r="D311" s="34" t="s">
        <v>153</v>
      </c>
      <c r="E311" s="34" t="s">
        <v>182</v>
      </c>
      <c r="F311" s="34" t="s">
        <v>161</v>
      </c>
      <c r="G311" s="21"/>
      <c r="H311" s="21"/>
      <c r="I311" s="21" t="s">
        <v>26</v>
      </c>
      <c r="J311" s="21" t="s">
        <v>228</v>
      </c>
      <c r="M311" s="12"/>
    </row>
    <row r="312" spans="1:13" ht="18" customHeight="1">
      <c r="A312" s="4">
        <v>311</v>
      </c>
      <c r="B312" s="37">
        <v>35963</v>
      </c>
      <c r="C312" s="34" t="s">
        <v>166</v>
      </c>
      <c r="D312" s="34" t="s">
        <v>218</v>
      </c>
      <c r="E312" s="34" t="s">
        <v>180</v>
      </c>
      <c r="F312" s="34" t="s">
        <v>144</v>
      </c>
      <c r="G312" s="21"/>
      <c r="H312" s="21"/>
      <c r="I312" s="21" t="s">
        <v>37</v>
      </c>
      <c r="J312" s="21" t="s">
        <v>20</v>
      </c>
      <c r="M312" s="12"/>
    </row>
    <row r="313" spans="1:13" ht="18" customHeight="1">
      <c r="A313" s="4">
        <v>312</v>
      </c>
      <c r="B313" s="37">
        <v>35963</v>
      </c>
      <c r="C313" s="34" t="s">
        <v>35</v>
      </c>
      <c r="D313" s="34" t="s">
        <v>4</v>
      </c>
      <c r="E313" s="34" t="s">
        <v>6</v>
      </c>
      <c r="F313" s="34" t="s">
        <v>168</v>
      </c>
      <c r="G313" s="21"/>
      <c r="H313" s="21"/>
      <c r="I313" s="21" t="s">
        <v>14</v>
      </c>
      <c r="J313" s="21" t="s">
        <v>19</v>
      </c>
      <c r="M313" s="12"/>
    </row>
    <row r="314" spans="1:13" ht="18" customHeight="1">
      <c r="A314" s="4">
        <v>313</v>
      </c>
      <c r="B314" s="37">
        <v>35963</v>
      </c>
      <c r="C314" s="34" t="s">
        <v>213</v>
      </c>
      <c r="D314" s="34" t="s">
        <v>186</v>
      </c>
      <c r="E314" s="34" t="s">
        <v>148</v>
      </c>
      <c r="F314" s="34" t="s">
        <v>188</v>
      </c>
      <c r="G314" s="21"/>
      <c r="H314" s="21"/>
      <c r="I314" s="21" t="s">
        <v>32</v>
      </c>
      <c r="J314" s="21" t="s">
        <v>31</v>
      </c>
      <c r="M314" s="12"/>
    </row>
    <row r="315" spans="1:13" ht="18" customHeight="1">
      <c r="A315" s="4">
        <v>314</v>
      </c>
      <c r="B315" s="37">
        <v>35963</v>
      </c>
      <c r="C315" s="34" t="s">
        <v>173</v>
      </c>
      <c r="D315" s="34" t="s">
        <v>185</v>
      </c>
      <c r="E315" s="34" t="s">
        <v>47</v>
      </c>
      <c r="F315" s="34" t="s">
        <v>146</v>
      </c>
      <c r="G315" s="21"/>
      <c r="H315" s="21"/>
      <c r="I315" s="21" t="s">
        <v>227</v>
      </c>
      <c r="J315" s="21" t="s">
        <v>8</v>
      </c>
      <c r="M315" s="12"/>
    </row>
    <row r="316" spans="1:13" ht="18" customHeight="1">
      <c r="A316" s="4">
        <v>315</v>
      </c>
      <c r="B316" s="37">
        <v>35963</v>
      </c>
      <c r="C316" s="34" t="s">
        <v>175</v>
      </c>
      <c r="D316" s="34" t="s">
        <v>46</v>
      </c>
      <c r="E316" s="34" t="s">
        <v>16</v>
      </c>
      <c r="F316" s="34" t="s">
        <v>210</v>
      </c>
      <c r="G316" s="21"/>
      <c r="H316" s="21"/>
      <c r="I316" s="21" t="s">
        <v>13</v>
      </c>
      <c r="J316" s="21" t="s">
        <v>38</v>
      </c>
      <c r="M316" s="12"/>
    </row>
    <row r="317" spans="1:13" ht="18" customHeight="1">
      <c r="A317" s="4">
        <v>316</v>
      </c>
      <c r="B317" s="37">
        <v>35963</v>
      </c>
      <c r="C317" s="34" t="s">
        <v>183</v>
      </c>
      <c r="D317" s="34" t="s">
        <v>161</v>
      </c>
      <c r="E317" s="34" t="s">
        <v>23</v>
      </c>
      <c r="F317" s="34" t="s">
        <v>182</v>
      </c>
      <c r="G317" s="21"/>
      <c r="H317" s="21"/>
      <c r="I317" s="21" t="s">
        <v>228</v>
      </c>
      <c r="J317" s="21" t="s">
        <v>26</v>
      </c>
      <c r="M317" s="12"/>
    </row>
    <row r="318" spans="1:13" ht="18" customHeight="1">
      <c r="A318" s="4">
        <v>317</v>
      </c>
      <c r="B318" s="37">
        <v>35964</v>
      </c>
      <c r="C318" s="34" t="s">
        <v>47</v>
      </c>
      <c r="D318" s="34" t="s">
        <v>146</v>
      </c>
      <c r="E318" s="34" t="s">
        <v>185</v>
      </c>
      <c r="F318" s="34" t="s">
        <v>142</v>
      </c>
      <c r="G318" s="21"/>
      <c r="H318" s="21"/>
      <c r="I318" s="21" t="s">
        <v>227</v>
      </c>
      <c r="J318" s="21" t="s">
        <v>8</v>
      </c>
      <c r="M318" s="12"/>
    </row>
    <row r="319" spans="1:13" ht="18" customHeight="1">
      <c r="A319" s="4">
        <v>318</v>
      </c>
      <c r="B319" s="37">
        <v>35964</v>
      </c>
      <c r="C319" s="34" t="s">
        <v>168</v>
      </c>
      <c r="D319" s="34" t="s">
        <v>72</v>
      </c>
      <c r="E319" s="34" t="s">
        <v>4</v>
      </c>
      <c r="F319" s="34" t="s">
        <v>6</v>
      </c>
      <c r="G319" s="21"/>
      <c r="H319" s="21"/>
      <c r="I319" s="21" t="s">
        <v>14</v>
      </c>
      <c r="J319" s="21" t="s">
        <v>19</v>
      </c>
      <c r="M319" s="12"/>
    </row>
    <row r="320" spans="1:13" ht="18" customHeight="1">
      <c r="A320" s="4">
        <v>319</v>
      </c>
      <c r="B320" s="37">
        <v>35964</v>
      </c>
      <c r="C320" s="34" t="s">
        <v>210</v>
      </c>
      <c r="D320" s="34" t="s">
        <v>49</v>
      </c>
      <c r="E320" s="34" t="s">
        <v>46</v>
      </c>
      <c r="F320" s="34" t="s">
        <v>16</v>
      </c>
      <c r="G320" s="21"/>
      <c r="H320" s="21"/>
      <c r="I320" s="21" t="s">
        <v>13</v>
      </c>
      <c r="J320" s="21" t="s">
        <v>38</v>
      </c>
      <c r="M320" s="12"/>
    </row>
    <row r="321" spans="1:13" ht="18" customHeight="1">
      <c r="A321" s="4">
        <v>320</v>
      </c>
      <c r="B321" s="37">
        <v>35964</v>
      </c>
      <c r="C321" s="34" t="s">
        <v>23</v>
      </c>
      <c r="D321" s="34" t="s">
        <v>182</v>
      </c>
      <c r="E321" s="34" t="s">
        <v>214</v>
      </c>
      <c r="F321" s="34" t="s">
        <v>153</v>
      </c>
      <c r="G321" s="21"/>
      <c r="H321" s="21"/>
      <c r="I321" s="21" t="s">
        <v>26</v>
      </c>
      <c r="J321" s="21" t="s">
        <v>228</v>
      </c>
      <c r="M321" s="12"/>
    </row>
    <row r="322" spans="1:13" ht="18" customHeight="1">
      <c r="A322" s="4">
        <v>321</v>
      </c>
      <c r="B322" s="37">
        <v>35964</v>
      </c>
      <c r="C322" s="34" t="s">
        <v>144</v>
      </c>
      <c r="D322" s="34" t="s">
        <v>163</v>
      </c>
      <c r="E322" s="34" t="s">
        <v>218</v>
      </c>
      <c r="F322" s="34" t="s">
        <v>180</v>
      </c>
      <c r="G322" s="21"/>
      <c r="H322" s="21"/>
      <c r="I322" s="21" t="s">
        <v>37</v>
      </c>
      <c r="J322" s="21" t="s">
        <v>20</v>
      </c>
      <c r="M322" s="12"/>
    </row>
    <row r="323" spans="1:13" ht="18" customHeight="1">
      <c r="A323" s="4">
        <v>322</v>
      </c>
      <c r="B323" s="37">
        <v>35964</v>
      </c>
      <c r="C323" s="34" t="s">
        <v>238</v>
      </c>
      <c r="D323" s="34" t="s">
        <v>131</v>
      </c>
      <c r="E323" s="34" t="s">
        <v>165</v>
      </c>
      <c r="F323" s="34" t="s">
        <v>186</v>
      </c>
      <c r="G323" s="21"/>
      <c r="H323" s="21"/>
      <c r="I323" s="21" t="s">
        <v>32</v>
      </c>
      <c r="J323" s="21" t="s">
        <v>31</v>
      </c>
      <c r="M323" s="12"/>
    </row>
    <row r="324" spans="1:13" ht="18" customHeight="1">
      <c r="A324" s="4">
        <v>323</v>
      </c>
      <c r="B324" s="37">
        <v>35965</v>
      </c>
      <c r="C324" s="34" t="s">
        <v>148</v>
      </c>
      <c r="D324" s="34" t="s">
        <v>183</v>
      </c>
      <c r="E324" s="34" t="s">
        <v>153</v>
      </c>
      <c r="F324" s="34" t="s">
        <v>214</v>
      </c>
      <c r="G324" s="21"/>
      <c r="H324" s="21"/>
      <c r="I324" s="21" t="s">
        <v>26</v>
      </c>
      <c r="J324" s="21" t="s">
        <v>32</v>
      </c>
      <c r="M324" s="12"/>
    </row>
    <row r="325" spans="1:13" ht="18" customHeight="1">
      <c r="A325" s="4">
        <v>324</v>
      </c>
      <c r="B325" s="37">
        <v>35965</v>
      </c>
      <c r="C325" s="34" t="s">
        <v>179</v>
      </c>
      <c r="D325" s="34" t="s">
        <v>188</v>
      </c>
      <c r="E325" s="34" t="s">
        <v>186</v>
      </c>
      <c r="F325" s="34" t="s">
        <v>131</v>
      </c>
      <c r="G325" s="21"/>
      <c r="H325" s="21"/>
      <c r="I325" s="21" t="s">
        <v>31</v>
      </c>
      <c r="J325" s="21" t="s">
        <v>8</v>
      </c>
      <c r="M325" s="12"/>
    </row>
    <row r="326" spans="1:13" ht="18" customHeight="1">
      <c r="A326" s="4">
        <v>325</v>
      </c>
      <c r="B326" s="37">
        <v>35966</v>
      </c>
      <c r="C326" s="34" t="s">
        <v>4</v>
      </c>
      <c r="D326" s="34" t="s">
        <v>144</v>
      </c>
      <c r="E326" s="34" t="s">
        <v>244</v>
      </c>
      <c r="F326" s="34" t="s">
        <v>163</v>
      </c>
      <c r="G326" s="21"/>
      <c r="H326" s="21"/>
      <c r="I326" s="21" t="s">
        <v>38</v>
      </c>
      <c r="J326" s="21" t="s">
        <v>37</v>
      </c>
      <c r="M326" s="12"/>
    </row>
    <row r="327" spans="1:13" ht="18" customHeight="1">
      <c r="A327" s="4">
        <v>326</v>
      </c>
      <c r="B327" s="37">
        <v>35966</v>
      </c>
      <c r="C327" s="34" t="s">
        <v>153</v>
      </c>
      <c r="D327" s="34" t="s">
        <v>214</v>
      </c>
      <c r="E327" s="34" t="s">
        <v>183</v>
      </c>
      <c r="F327" s="34" t="s">
        <v>182</v>
      </c>
      <c r="G327" s="21"/>
      <c r="H327" s="21"/>
      <c r="I327" s="21" t="s">
        <v>26</v>
      </c>
      <c r="J327" s="21" t="s">
        <v>32</v>
      </c>
      <c r="M327" s="12"/>
    </row>
    <row r="328" spans="1:13" ht="18" customHeight="1">
      <c r="A328" s="4">
        <v>327</v>
      </c>
      <c r="B328" s="37">
        <v>35966</v>
      </c>
      <c r="C328" s="34" t="s">
        <v>186</v>
      </c>
      <c r="D328" s="34" t="s">
        <v>213</v>
      </c>
      <c r="E328" s="34" t="s">
        <v>188</v>
      </c>
      <c r="F328" s="34" t="s">
        <v>29</v>
      </c>
      <c r="G328" s="21"/>
      <c r="H328" s="21"/>
      <c r="I328" s="21" t="s">
        <v>31</v>
      </c>
      <c r="J328" s="21" t="s">
        <v>8</v>
      </c>
      <c r="M328" s="12"/>
    </row>
    <row r="329" spans="1:13" ht="18" customHeight="1">
      <c r="A329" s="4">
        <v>328</v>
      </c>
      <c r="B329" s="37">
        <v>35966</v>
      </c>
      <c r="C329" s="34" t="s">
        <v>146</v>
      </c>
      <c r="D329" s="36" t="s">
        <v>173</v>
      </c>
      <c r="E329" s="34" t="s">
        <v>142</v>
      </c>
      <c r="F329" s="34" t="s">
        <v>185</v>
      </c>
      <c r="G329" s="21"/>
      <c r="H329" s="21"/>
      <c r="I329" s="21" t="s">
        <v>228</v>
      </c>
      <c r="J329" s="21" t="s">
        <v>227</v>
      </c>
      <c r="M329" s="12"/>
    </row>
    <row r="330" spans="1:13" ht="18" customHeight="1">
      <c r="A330" s="4">
        <v>329</v>
      </c>
      <c r="B330" s="37">
        <v>35966</v>
      </c>
      <c r="C330" s="36" t="s">
        <v>16</v>
      </c>
      <c r="D330" s="34" t="s">
        <v>35</v>
      </c>
      <c r="E330" s="34" t="s">
        <v>166</v>
      </c>
      <c r="F330" s="34" t="s">
        <v>218</v>
      </c>
      <c r="G330" s="21"/>
      <c r="H330" s="21"/>
      <c r="I330" s="21" t="s">
        <v>19</v>
      </c>
      <c r="J330" s="21" t="s">
        <v>13</v>
      </c>
      <c r="M330" s="13"/>
    </row>
    <row r="331" spans="1:13" ht="18" customHeight="1">
      <c r="A331" s="4">
        <v>330</v>
      </c>
      <c r="B331" s="37">
        <v>35967</v>
      </c>
      <c r="C331" s="34" t="s">
        <v>182</v>
      </c>
      <c r="D331" s="34" t="s">
        <v>148</v>
      </c>
      <c r="E331" s="34" t="s">
        <v>214</v>
      </c>
      <c r="F331" s="34" t="s">
        <v>183</v>
      </c>
      <c r="G331" s="21"/>
      <c r="H331" s="21"/>
      <c r="I331" s="21" t="s">
        <v>26</v>
      </c>
      <c r="J331" s="21" t="s">
        <v>32</v>
      </c>
      <c r="M331" s="12"/>
    </row>
    <row r="332" spans="1:13" ht="18" customHeight="1">
      <c r="A332" s="4">
        <v>331</v>
      </c>
      <c r="B332" s="37">
        <v>35967</v>
      </c>
      <c r="C332" s="34" t="s">
        <v>46</v>
      </c>
      <c r="D332" s="34" t="s">
        <v>168</v>
      </c>
      <c r="E332" s="34" t="s">
        <v>175</v>
      </c>
      <c r="F332" s="34" t="s">
        <v>72</v>
      </c>
      <c r="G332" s="21"/>
      <c r="H332" s="21"/>
      <c r="I332" s="21" t="s">
        <v>14</v>
      </c>
      <c r="J332" s="21" t="s">
        <v>20</v>
      </c>
      <c r="M332" s="12"/>
    </row>
    <row r="333" spans="1:13" ht="18" customHeight="1">
      <c r="A333" s="4">
        <v>332</v>
      </c>
      <c r="B333" s="37">
        <v>35967</v>
      </c>
      <c r="C333" s="34" t="s">
        <v>29</v>
      </c>
      <c r="D333" s="34" t="s">
        <v>165</v>
      </c>
      <c r="E333" s="34" t="s">
        <v>213</v>
      </c>
      <c r="F333" s="34" t="s">
        <v>188</v>
      </c>
      <c r="G333" s="21"/>
      <c r="H333" s="21"/>
      <c r="I333" s="21" t="s">
        <v>31</v>
      </c>
      <c r="J333" s="21" t="s">
        <v>8</v>
      </c>
      <c r="M333" s="12"/>
    </row>
    <row r="334" spans="1:13" ht="18" customHeight="1">
      <c r="A334" s="4">
        <v>333</v>
      </c>
      <c r="B334" s="37">
        <v>35967</v>
      </c>
      <c r="C334" s="34" t="s">
        <v>185</v>
      </c>
      <c r="D334" s="34" t="s">
        <v>161</v>
      </c>
      <c r="E334" s="34" t="s">
        <v>173</v>
      </c>
      <c r="F334" s="34" t="s">
        <v>142</v>
      </c>
      <c r="G334" s="21"/>
      <c r="H334" s="21"/>
      <c r="I334" s="21" t="s">
        <v>228</v>
      </c>
      <c r="J334" s="21" t="s">
        <v>227</v>
      </c>
      <c r="M334" s="12"/>
    </row>
    <row r="335" spans="1:13" ht="18" customHeight="1">
      <c r="A335" s="4">
        <v>334</v>
      </c>
      <c r="B335" s="37">
        <v>35967</v>
      </c>
      <c r="C335" s="34" t="s">
        <v>218</v>
      </c>
      <c r="D335" s="34" t="s">
        <v>210</v>
      </c>
      <c r="E335" s="34" t="s">
        <v>35</v>
      </c>
      <c r="F335" s="34" t="s">
        <v>166</v>
      </c>
      <c r="G335" s="21"/>
      <c r="H335" s="21"/>
      <c r="I335" s="21" t="s">
        <v>19</v>
      </c>
      <c r="J335" s="21" t="s">
        <v>13</v>
      </c>
      <c r="M335" s="12"/>
    </row>
    <row r="336" spans="1:13" ht="18" customHeight="1">
      <c r="A336" s="4">
        <v>335</v>
      </c>
      <c r="B336" s="37">
        <v>35969</v>
      </c>
      <c r="C336" s="34" t="s">
        <v>166</v>
      </c>
      <c r="D336" s="34" t="s">
        <v>4</v>
      </c>
      <c r="E336" s="34" t="s">
        <v>10</v>
      </c>
      <c r="F336" s="34" t="s">
        <v>168</v>
      </c>
      <c r="G336" s="21"/>
      <c r="H336" s="21"/>
      <c r="I336" s="21" t="s">
        <v>20</v>
      </c>
      <c r="J336" s="21" t="s">
        <v>38</v>
      </c>
      <c r="M336" s="12"/>
    </row>
    <row r="337" spans="1:13" ht="18" customHeight="1">
      <c r="A337" s="4">
        <v>336</v>
      </c>
      <c r="B337" s="37">
        <v>35969</v>
      </c>
      <c r="C337" s="34" t="s">
        <v>211</v>
      </c>
      <c r="D337" s="34" t="s">
        <v>29</v>
      </c>
      <c r="E337" s="34" t="s">
        <v>131</v>
      </c>
      <c r="F337" s="34" t="s">
        <v>213</v>
      </c>
      <c r="G337" s="21"/>
      <c r="H337" s="21"/>
      <c r="I337" s="21" t="s">
        <v>32</v>
      </c>
      <c r="J337" s="21" t="s">
        <v>8</v>
      </c>
      <c r="M337" s="12"/>
    </row>
    <row r="338" spans="1:13" ht="18" customHeight="1">
      <c r="A338" s="4">
        <v>337</v>
      </c>
      <c r="B338" s="37">
        <v>35969</v>
      </c>
      <c r="C338" s="34" t="s">
        <v>175</v>
      </c>
      <c r="D338" s="34" t="s">
        <v>16</v>
      </c>
      <c r="E338" s="34" t="s">
        <v>210</v>
      </c>
      <c r="F338" s="34" t="s">
        <v>144</v>
      </c>
      <c r="G338" s="21"/>
      <c r="H338" s="21"/>
      <c r="I338" s="21" t="s">
        <v>19</v>
      </c>
      <c r="J338" s="21" t="s">
        <v>37</v>
      </c>
      <c r="M338" s="12"/>
    </row>
    <row r="339" spans="1:13" ht="18" customHeight="1">
      <c r="A339" s="4">
        <v>338</v>
      </c>
      <c r="B339" s="37">
        <v>35969</v>
      </c>
      <c r="C339" s="34" t="s">
        <v>188</v>
      </c>
      <c r="D339" s="34" t="s">
        <v>238</v>
      </c>
      <c r="E339" s="34" t="s">
        <v>178</v>
      </c>
      <c r="F339" s="34" t="s">
        <v>165</v>
      </c>
      <c r="G339" s="21"/>
      <c r="H339" s="21"/>
      <c r="I339" s="21" t="s">
        <v>31</v>
      </c>
      <c r="J339" s="21" t="s">
        <v>228</v>
      </c>
      <c r="M339" s="12"/>
    </row>
    <row r="340" spans="1:13" ht="18" customHeight="1">
      <c r="A340" s="4">
        <v>339</v>
      </c>
      <c r="B340" s="37">
        <v>35969</v>
      </c>
      <c r="C340" s="34" t="s">
        <v>214</v>
      </c>
      <c r="D340" s="34" t="s">
        <v>181</v>
      </c>
      <c r="E340" s="34" t="s">
        <v>161</v>
      </c>
      <c r="F340" s="34" t="s">
        <v>47</v>
      </c>
      <c r="G340" s="21"/>
      <c r="H340" s="21"/>
      <c r="I340" s="21" t="s">
        <v>227</v>
      </c>
      <c r="J340" s="21" t="s">
        <v>26</v>
      </c>
      <c r="M340" s="12"/>
    </row>
    <row r="341" spans="1:13" ht="18" customHeight="1">
      <c r="A341" s="4">
        <v>340</v>
      </c>
      <c r="B341" s="37">
        <v>35970</v>
      </c>
      <c r="C341" s="34" t="s">
        <v>165</v>
      </c>
      <c r="D341" s="34" t="s">
        <v>178</v>
      </c>
      <c r="E341" s="34" t="s">
        <v>179</v>
      </c>
      <c r="F341" s="34" t="s">
        <v>238</v>
      </c>
      <c r="G341" s="21"/>
      <c r="H341" s="21"/>
      <c r="I341" s="21" t="s">
        <v>31</v>
      </c>
      <c r="J341" s="21" t="s">
        <v>228</v>
      </c>
      <c r="M341" s="12"/>
    </row>
    <row r="342" spans="1:13" ht="18" customHeight="1">
      <c r="A342" s="4">
        <v>341</v>
      </c>
      <c r="B342" s="37">
        <v>35970</v>
      </c>
      <c r="C342" s="34" t="s">
        <v>35</v>
      </c>
      <c r="D342" s="34" t="s">
        <v>163</v>
      </c>
      <c r="E342" s="34" t="s">
        <v>22</v>
      </c>
      <c r="F342" s="34" t="s">
        <v>180</v>
      </c>
      <c r="G342" s="21"/>
      <c r="H342" s="21"/>
      <c r="I342" s="21" t="s">
        <v>13</v>
      </c>
      <c r="J342" s="21" t="s">
        <v>14</v>
      </c>
      <c r="M342" s="12"/>
    </row>
    <row r="343" spans="1:13" ht="18" customHeight="1">
      <c r="A343" s="4">
        <v>342</v>
      </c>
      <c r="B343" s="37">
        <v>35970</v>
      </c>
      <c r="C343" s="34" t="s">
        <v>47</v>
      </c>
      <c r="D343" s="34" t="s">
        <v>185</v>
      </c>
      <c r="E343" s="34" t="s">
        <v>181</v>
      </c>
      <c r="F343" s="34" t="s">
        <v>173</v>
      </c>
      <c r="G343" s="21"/>
      <c r="H343" s="21"/>
      <c r="I343" s="21" t="s">
        <v>227</v>
      </c>
      <c r="J343" s="21" t="s">
        <v>26</v>
      </c>
      <c r="M343" s="12"/>
    </row>
    <row r="344" spans="1:13" ht="18" customHeight="1">
      <c r="A344" s="4">
        <v>343</v>
      </c>
      <c r="B344" s="37">
        <v>35970</v>
      </c>
      <c r="C344" s="34" t="s">
        <v>168</v>
      </c>
      <c r="D344" s="34" t="s">
        <v>6</v>
      </c>
      <c r="E344" s="34" t="s">
        <v>4</v>
      </c>
      <c r="F344" s="34" t="s">
        <v>10</v>
      </c>
      <c r="G344" s="21"/>
      <c r="H344" s="21"/>
      <c r="I344" s="21" t="s">
        <v>20</v>
      </c>
      <c r="J344" s="21" t="s">
        <v>38</v>
      </c>
      <c r="M344" s="12"/>
    </row>
    <row r="345" spans="1:13" ht="18" customHeight="1">
      <c r="A345" s="4">
        <v>344</v>
      </c>
      <c r="B345" s="37">
        <v>35970</v>
      </c>
      <c r="C345" s="34" t="s">
        <v>23</v>
      </c>
      <c r="D345" s="34" t="s">
        <v>213</v>
      </c>
      <c r="E345" s="34" t="s">
        <v>29</v>
      </c>
      <c r="F345" s="34" t="s">
        <v>131</v>
      </c>
      <c r="G345" s="21"/>
      <c r="H345" s="21"/>
      <c r="I345" s="21" t="s">
        <v>32</v>
      </c>
      <c r="J345" s="21" t="s">
        <v>8</v>
      </c>
      <c r="M345" s="12"/>
    </row>
    <row r="346" spans="1:13" ht="18" customHeight="1">
      <c r="A346" s="4">
        <v>345</v>
      </c>
      <c r="B346" s="37">
        <v>35970</v>
      </c>
      <c r="C346" s="34" t="s">
        <v>144</v>
      </c>
      <c r="D346" s="34" t="s">
        <v>46</v>
      </c>
      <c r="E346" s="34" t="s">
        <v>16</v>
      </c>
      <c r="F346" s="34" t="s">
        <v>210</v>
      </c>
      <c r="G346" s="21"/>
      <c r="H346" s="21"/>
      <c r="I346" s="21" t="s">
        <v>19</v>
      </c>
      <c r="J346" s="21" t="s">
        <v>37</v>
      </c>
      <c r="M346" s="12"/>
    </row>
    <row r="347" spans="1:13" ht="18" customHeight="1">
      <c r="A347" s="4">
        <v>346</v>
      </c>
      <c r="B347" s="37">
        <v>35971</v>
      </c>
      <c r="C347" s="34" t="s">
        <v>10</v>
      </c>
      <c r="D347" s="34" t="s">
        <v>166</v>
      </c>
      <c r="E347" s="34" t="s">
        <v>6</v>
      </c>
      <c r="F347" s="34" t="s">
        <v>4</v>
      </c>
      <c r="G347" s="21"/>
      <c r="H347" s="21"/>
      <c r="I347" s="21" t="s">
        <v>20</v>
      </c>
      <c r="J347" s="21" t="s">
        <v>38</v>
      </c>
      <c r="M347" s="12"/>
    </row>
    <row r="348" spans="1:13" ht="18" customHeight="1">
      <c r="A348" s="4">
        <v>347</v>
      </c>
      <c r="B348" s="37">
        <v>35971</v>
      </c>
      <c r="C348" s="34" t="s">
        <v>210</v>
      </c>
      <c r="D348" s="34" t="s">
        <v>175</v>
      </c>
      <c r="E348" s="34" t="s">
        <v>46</v>
      </c>
      <c r="F348" s="34" t="s">
        <v>16</v>
      </c>
      <c r="G348" s="21"/>
      <c r="H348" s="21"/>
      <c r="I348" s="21" t="s">
        <v>19</v>
      </c>
      <c r="J348" s="21" t="s">
        <v>37</v>
      </c>
      <c r="M348" s="12"/>
    </row>
    <row r="349" spans="1:13" ht="18" customHeight="1">
      <c r="A349" s="4">
        <v>348</v>
      </c>
      <c r="B349" s="37">
        <v>35971</v>
      </c>
      <c r="C349" s="34" t="s">
        <v>180</v>
      </c>
      <c r="D349" s="34" t="s">
        <v>72</v>
      </c>
      <c r="E349" s="34" t="s">
        <v>163</v>
      </c>
      <c r="F349" s="34" t="s">
        <v>22</v>
      </c>
      <c r="G349" s="21"/>
      <c r="H349" s="21"/>
      <c r="I349" s="21" t="s">
        <v>13</v>
      </c>
      <c r="J349" s="21" t="s">
        <v>14</v>
      </c>
      <c r="M349" s="12"/>
    </row>
    <row r="350" spans="1:13" ht="18" customHeight="1">
      <c r="A350" s="4">
        <v>349</v>
      </c>
      <c r="B350" s="37">
        <v>35971</v>
      </c>
      <c r="C350" s="34" t="s">
        <v>238</v>
      </c>
      <c r="D350" s="34" t="s">
        <v>179</v>
      </c>
      <c r="E350" s="34" t="s">
        <v>188</v>
      </c>
      <c r="F350" s="34" t="s">
        <v>178</v>
      </c>
      <c r="G350" s="21"/>
      <c r="H350" s="21"/>
      <c r="I350" s="21" t="s">
        <v>31</v>
      </c>
      <c r="J350" s="21" t="s">
        <v>228</v>
      </c>
      <c r="M350" s="12"/>
    </row>
    <row r="351" spans="1:13" ht="18" customHeight="1">
      <c r="A351" s="4">
        <v>350</v>
      </c>
      <c r="B351" s="37">
        <v>35972</v>
      </c>
      <c r="C351" s="34" t="s">
        <v>4</v>
      </c>
      <c r="D351" s="34" t="s">
        <v>144</v>
      </c>
      <c r="E351" s="34" t="s">
        <v>49</v>
      </c>
      <c r="F351" s="34" t="s">
        <v>72</v>
      </c>
      <c r="G351" s="21"/>
      <c r="H351" s="21"/>
      <c r="I351" s="21" t="s">
        <v>20</v>
      </c>
      <c r="J351" s="21" t="s">
        <v>19</v>
      </c>
      <c r="M351" s="12"/>
    </row>
    <row r="352" spans="1:13" ht="18" customHeight="1">
      <c r="A352" s="4">
        <v>351</v>
      </c>
      <c r="B352" s="37">
        <v>35972</v>
      </c>
      <c r="C352" s="34" t="s">
        <v>173</v>
      </c>
      <c r="D352" s="34" t="s">
        <v>153</v>
      </c>
      <c r="E352" s="34" t="s">
        <v>185</v>
      </c>
      <c r="F352" s="34" t="s">
        <v>182</v>
      </c>
      <c r="G352" s="21"/>
      <c r="H352" s="21"/>
      <c r="I352" s="21" t="s">
        <v>26</v>
      </c>
      <c r="J352" s="21" t="s">
        <v>31</v>
      </c>
      <c r="M352" s="12"/>
    </row>
    <row r="353" spans="1:13" ht="18" customHeight="1">
      <c r="A353" s="4">
        <v>352</v>
      </c>
      <c r="B353" s="37">
        <v>35972</v>
      </c>
      <c r="C353" s="34" t="s">
        <v>178</v>
      </c>
      <c r="D353" s="34" t="s">
        <v>148</v>
      </c>
      <c r="E353" s="34" t="s">
        <v>165</v>
      </c>
      <c r="F353" s="34" t="s">
        <v>186</v>
      </c>
      <c r="G353" s="21"/>
      <c r="H353" s="21"/>
      <c r="I353" s="21" t="s">
        <v>8</v>
      </c>
      <c r="J353" s="21" t="s">
        <v>227</v>
      </c>
      <c r="M353" s="12"/>
    </row>
    <row r="354" spans="1:13" ht="18" customHeight="1">
      <c r="A354" s="4">
        <v>353</v>
      </c>
      <c r="B354" s="37">
        <v>35972</v>
      </c>
      <c r="C354" s="34" t="s">
        <v>142</v>
      </c>
      <c r="D354" s="34" t="s">
        <v>214</v>
      </c>
      <c r="E354" s="34" t="s">
        <v>183</v>
      </c>
      <c r="F354" s="34" t="s">
        <v>161</v>
      </c>
      <c r="G354" s="21"/>
      <c r="H354" s="21"/>
      <c r="I354" s="21" t="s">
        <v>32</v>
      </c>
      <c r="J354" s="21" t="s">
        <v>228</v>
      </c>
      <c r="M354" s="12"/>
    </row>
    <row r="355" spans="1:13" ht="18" customHeight="1">
      <c r="A355" s="4">
        <v>354</v>
      </c>
      <c r="B355" s="37">
        <v>35972</v>
      </c>
      <c r="C355" s="34" t="s">
        <v>16</v>
      </c>
      <c r="D355" s="34" t="s">
        <v>218</v>
      </c>
      <c r="E355" s="34" t="s">
        <v>166</v>
      </c>
      <c r="F355" s="34" t="s">
        <v>46</v>
      </c>
      <c r="G355" s="21"/>
      <c r="H355" s="21"/>
      <c r="I355" s="21" t="s">
        <v>38</v>
      </c>
      <c r="J355" s="21" t="s">
        <v>14</v>
      </c>
      <c r="M355" s="12"/>
    </row>
    <row r="356" spans="1:13" ht="18" customHeight="1">
      <c r="A356" s="4">
        <v>355</v>
      </c>
      <c r="B356" s="37">
        <v>35973</v>
      </c>
      <c r="C356" s="34" t="s">
        <v>49</v>
      </c>
      <c r="D356" s="34" t="s">
        <v>180</v>
      </c>
      <c r="E356" s="34" t="s">
        <v>72</v>
      </c>
      <c r="F356" s="34" t="s">
        <v>144</v>
      </c>
      <c r="G356" s="21"/>
      <c r="H356" s="21"/>
      <c r="I356" s="21" t="s">
        <v>20</v>
      </c>
      <c r="J356" s="21" t="s">
        <v>19</v>
      </c>
      <c r="M356" s="12"/>
    </row>
    <row r="357" spans="1:13" ht="18" customHeight="1">
      <c r="A357" s="4">
        <v>356</v>
      </c>
      <c r="B357" s="37">
        <v>35973</v>
      </c>
      <c r="C357" s="34" t="s">
        <v>46</v>
      </c>
      <c r="D357" s="34" t="s">
        <v>210</v>
      </c>
      <c r="E357" s="34" t="s">
        <v>218</v>
      </c>
      <c r="F357" s="34" t="s">
        <v>166</v>
      </c>
      <c r="G357" s="21"/>
      <c r="H357" s="21"/>
      <c r="I357" s="21" t="s">
        <v>38</v>
      </c>
      <c r="J357" s="21" t="s">
        <v>14</v>
      </c>
      <c r="M357" s="12"/>
    </row>
    <row r="358" spans="1:13" ht="18" customHeight="1">
      <c r="A358" s="4">
        <v>357</v>
      </c>
      <c r="B358" s="37">
        <v>35973</v>
      </c>
      <c r="C358" s="34" t="s">
        <v>185</v>
      </c>
      <c r="D358" s="34" t="s">
        <v>23</v>
      </c>
      <c r="E358" s="34" t="s">
        <v>182</v>
      </c>
      <c r="F358" s="34" t="s">
        <v>146</v>
      </c>
      <c r="G358" s="21"/>
      <c r="H358" s="21"/>
      <c r="I358" s="21" t="s">
        <v>26</v>
      </c>
      <c r="J358" s="21" t="s">
        <v>31</v>
      </c>
      <c r="M358" s="12"/>
    </row>
    <row r="359" spans="1:13" ht="18" customHeight="1">
      <c r="A359" s="4">
        <v>358</v>
      </c>
      <c r="B359" s="37">
        <v>35973</v>
      </c>
      <c r="C359" s="34" t="s">
        <v>131</v>
      </c>
      <c r="D359" s="34" t="s">
        <v>188</v>
      </c>
      <c r="E359" s="34" t="s">
        <v>238</v>
      </c>
      <c r="F359" s="34" t="s">
        <v>179</v>
      </c>
      <c r="G359" s="21"/>
      <c r="H359" s="21"/>
      <c r="I359" s="21" t="s">
        <v>8</v>
      </c>
      <c r="J359" s="21" t="s">
        <v>227</v>
      </c>
      <c r="M359" s="12"/>
    </row>
    <row r="360" spans="1:13" ht="18" customHeight="1">
      <c r="A360" s="4">
        <v>359</v>
      </c>
      <c r="B360" s="37">
        <v>35973</v>
      </c>
      <c r="C360" s="34" t="s">
        <v>183</v>
      </c>
      <c r="D360" s="34" t="s">
        <v>47</v>
      </c>
      <c r="E360" s="34" t="s">
        <v>161</v>
      </c>
      <c r="F360" s="34" t="s">
        <v>214</v>
      </c>
      <c r="G360" s="21"/>
      <c r="H360" s="21"/>
      <c r="I360" s="21" t="s">
        <v>228</v>
      </c>
      <c r="J360" s="21" t="s">
        <v>32</v>
      </c>
      <c r="M360" s="12"/>
    </row>
    <row r="361" spans="1:13" ht="18" customHeight="1">
      <c r="A361" s="4">
        <v>360</v>
      </c>
      <c r="B361" s="37">
        <v>35973</v>
      </c>
      <c r="C361" s="34" t="s">
        <v>163</v>
      </c>
      <c r="D361" s="34" t="s">
        <v>168</v>
      </c>
      <c r="E361" s="34" t="s">
        <v>35</v>
      </c>
      <c r="F361" s="34" t="s">
        <v>175</v>
      </c>
      <c r="G361" s="21"/>
      <c r="H361" s="21"/>
      <c r="I361" s="21" t="s">
        <v>37</v>
      </c>
      <c r="J361" s="21" t="s">
        <v>13</v>
      </c>
      <c r="M361" s="12"/>
    </row>
    <row r="362" spans="1:13" ht="18" customHeight="1">
      <c r="A362" s="4">
        <v>361</v>
      </c>
      <c r="B362" s="37">
        <v>35974</v>
      </c>
      <c r="C362" s="34" t="s">
        <v>166</v>
      </c>
      <c r="D362" s="34" t="s">
        <v>16</v>
      </c>
      <c r="E362" s="34" t="s">
        <v>210</v>
      </c>
      <c r="F362" s="34" t="s">
        <v>218</v>
      </c>
      <c r="G362" s="21"/>
      <c r="H362" s="21"/>
      <c r="I362" s="21" t="s">
        <v>38</v>
      </c>
      <c r="J362" s="21" t="s">
        <v>14</v>
      </c>
      <c r="M362" s="12"/>
    </row>
    <row r="363" spans="1:13" ht="18" customHeight="1">
      <c r="A363" s="4">
        <v>362</v>
      </c>
      <c r="B363" s="37">
        <v>35974</v>
      </c>
      <c r="C363" s="34" t="s">
        <v>182</v>
      </c>
      <c r="D363" s="34" t="s">
        <v>173</v>
      </c>
      <c r="E363" s="34" t="s">
        <v>153</v>
      </c>
      <c r="F363" s="34" t="s">
        <v>181</v>
      </c>
      <c r="G363" s="21"/>
      <c r="H363" s="21"/>
      <c r="I363" s="21" t="s">
        <v>26</v>
      </c>
      <c r="J363" s="21" t="s">
        <v>31</v>
      </c>
      <c r="M363" s="12"/>
    </row>
    <row r="364" spans="1:13" ht="18" customHeight="1">
      <c r="A364" s="4">
        <v>363</v>
      </c>
      <c r="B364" s="37">
        <v>35974</v>
      </c>
      <c r="C364" s="34" t="s">
        <v>161</v>
      </c>
      <c r="D364" s="34" t="s">
        <v>142</v>
      </c>
      <c r="E364" s="34" t="s">
        <v>214</v>
      </c>
      <c r="F364" s="34" t="s">
        <v>47</v>
      </c>
      <c r="G364" s="21"/>
      <c r="H364" s="21"/>
      <c r="I364" s="21" t="s">
        <v>228</v>
      </c>
      <c r="J364" s="21" t="s">
        <v>32</v>
      </c>
      <c r="M364" s="12"/>
    </row>
    <row r="365" spans="1:13" ht="18" customHeight="1">
      <c r="A365" s="4">
        <v>364</v>
      </c>
      <c r="B365" s="37">
        <v>35974</v>
      </c>
      <c r="C365" s="34" t="s">
        <v>72</v>
      </c>
      <c r="D365" s="34" t="s">
        <v>4</v>
      </c>
      <c r="E365" s="34" t="s">
        <v>144</v>
      </c>
      <c r="F365" s="34" t="s">
        <v>180</v>
      </c>
      <c r="G365" s="21"/>
      <c r="H365" s="21"/>
      <c r="I365" s="21" t="s">
        <v>20</v>
      </c>
      <c r="J365" s="21" t="s">
        <v>19</v>
      </c>
      <c r="M365" s="12"/>
    </row>
    <row r="366" spans="1:13" ht="18" customHeight="1">
      <c r="A366" s="4">
        <v>365</v>
      </c>
      <c r="B366" s="37">
        <v>35974</v>
      </c>
      <c r="C366" s="34" t="s">
        <v>213</v>
      </c>
      <c r="D366" s="34" t="s">
        <v>165</v>
      </c>
      <c r="E366" s="34" t="s">
        <v>178</v>
      </c>
      <c r="F366" s="34" t="s">
        <v>148</v>
      </c>
      <c r="G366" s="21"/>
      <c r="H366" s="21"/>
      <c r="I366" s="21" t="s">
        <v>8</v>
      </c>
      <c r="J366" s="21" t="s">
        <v>227</v>
      </c>
      <c r="M366" s="12"/>
    </row>
    <row r="367" spans="1:13" ht="18" customHeight="1">
      <c r="A367" s="4">
        <v>366</v>
      </c>
      <c r="B367" s="37">
        <v>35974</v>
      </c>
      <c r="C367" s="34" t="s">
        <v>175</v>
      </c>
      <c r="D367" s="34" t="s">
        <v>22</v>
      </c>
      <c r="E367" s="34" t="s">
        <v>168</v>
      </c>
      <c r="F367" s="34" t="s">
        <v>35</v>
      </c>
      <c r="G367" s="21"/>
      <c r="H367" s="21"/>
      <c r="I367" s="21" t="s">
        <v>37</v>
      </c>
      <c r="J367" s="21" t="s">
        <v>13</v>
      </c>
      <c r="M367" s="12"/>
    </row>
    <row r="368" spans="1:13" ht="18" customHeight="1">
      <c r="A368" s="4">
        <v>367</v>
      </c>
      <c r="B368" s="37">
        <v>35976</v>
      </c>
      <c r="C368" s="34" t="s">
        <v>148</v>
      </c>
      <c r="D368" s="34" t="s">
        <v>179</v>
      </c>
      <c r="E368" s="36" t="s">
        <v>131</v>
      </c>
      <c r="F368" s="34" t="s">
        <v>188</v>
      </c>
      <c r="G368" s="21"/>
      <c r="H368" s="21"/>
      <c r="I368" s="21" t="s">
        <v>8</v>
      </c>
      <c r="J368" s="21" t="s">
        <v>32</v>
      </c>
      <c r="M368" s="12"/>
    </row>
    <row r="369" spans="1:13" ht="18" customHeight="1">
      <c r="A369" s="4">
        <v>368</v>
      </c>
      <c r="B369" s="37">
        <v>35976</v>
      </c>
      <c r="C369" s="34" t="s">
        <v>35</v>
      </c>
      <c r="D369" s="34" t="s">
        <v>163</v>
      </c>
      <c r="E369" s="34" t="s">
        <v>16</v>
      </c>
      <c r="F369" s="34" t="s">
        <v>210</v>
      </c>
      <c r="G369" s="21"/>
      <c r="H369" s="21"/>
      <c r="I369" s="21" t="s">
        <v>38</v>
      </c>
      <c r="J369" s="21" t="s">
        <v>20</v>
      </c>
      <c r="M369" s="12"/>
    </row>
    <row r="370" spans="1:13" ht="18" customHeight="1">
      <c r="A370" s="4">
        <v>369</v>
      </c>
      <c r="B370" s="37">
        <v>35976</v>
      </c>
      <c r="C370" s="34" t="s">
        <v>168</v>
      </c>
      <c r="D370" s="34" t="s">
        <v>46</v>
      </c>
      <c r="E370" s="34" t="s">
        <v>218</v>
      </c>
      <c r="F370" s="34" t="s">
        <v>6</v>
      </c>
      <c r="G370" s="21"/>
      <c r="H370" s="21"/>
      <c r="I370" s="21" t="s">
        <v>13</v>
      </c>
      <c r="J370" s="21" t="s">
        <v>19</v>
      </c>
      <c r="M370" s="12"/>
    </row>
    <row r="371" spans="1:13" ht="18" customHeight="1">
      <c r="A371" s="4">
        <v>370</v>
      </c>
      <c r="B371" s="37">
        <v>35976</v>
      </c>
      <c r="C371" s="34" t="s">
        <v>23</v>
      </c>
      <c r="D371" s="34" t="s">
        <v>185</v>
      </c>
      <c r="E371" s="34" t="s">
        <v>146</v>
      </c>
      <c r="F371" s="34" t="s">
        <v>182</v>
      </c>
      <c r="G371" s="21"/>
      <c r="H371" s="21"/>
      <c r="I371" s="21" t="s">
        <v>227</v>
      </c>
      <c r="J371" s="21" t="s">
        <v>31</v>
      </c>
      <c r="M371" s="12"/>
    </row>
    <row r="372" spans="1:13" ht="18" customHeight="1">
      <c r="A372" s="4">
        <v>371</v>
      </c>
      <c r="B372" s="37">
        <v>35976</v>
      </c>
      <c r="C372" s="34" t="s">
        <v>144</v>
      </c>
      <c r="D372" s="34" t="s">
        <v>49</v>
      </c>
      <c r="E372" s="34" t="s">
        <v>4</v>
      </c>
      <c r="F372" s="34" t="s">
        <v>180</v>
      </c>
      <c r="G372" s="21"/>
      <c r="H372" s="21"/>
      <c r="I372" s="21" t="s">
        <v>14</v>
      </c>
      <c r="J372" s="21" t="s">
        <v>37</v>
      </c>
      <c r="M372" s="12"/>
    </row>
    <row r="373" spans="1:13" ht="18" customHeight="1">
      <c r="A373" s="4">
        <v>372</v>
      </c>
      <c r="B373" s="37">
        <v>35976</v>
      </c>
      <c r="C373" s="34" t="s">
        <v>214</v>
      </c>
      <c r="D373" s="34" t="s">
        <v>183</v>
      </c>
      <c r="E373" s="34" t="s">
        <v>47</v>
      </c>
      <c r="F373" s="34" t="s">
        <v>142</v>
      </c>
      <c r="G373" s="21"/>
      <c r="H373" s="21"/>
      <c r="I373" s="21" t="s">
        <v>228</v>
      </c>
      <c r="J373" s="21" t="s">
        <v>26</v>
      </c>
      <c r="M373" s="12"/>
    </row>
    <row r="374" spans="1:13" ht="18" customHeight="1">
      <c r="A374" s="4">
        <v>373</v>
      </c>
      <c r="B374" s="37">
        <v>35977</v>
      </c>
      <c r="C374" s="34" t="s">
        <v>47</v>
      </c>
      <c r="D374" s="34" t="s">
        <v>161</v>
      </c>
      <c r="E374" s="34" t="s">
        <v>142</v>
      </c>
      <c r="F374" s="34" t="s">
        <v>183</v>
      </c>
      <c r="G374" s="21"/>
      <c r="H374" s="21"/>
      <c r="I374" s="21" t="s">
        <v>228</v>
      </c>
      <c r="J374" s="21" t="s">
        <v>26</v>
      </c>
      <c r="M374" s="12"/>
    </row>
    <row r="375" spans="1:13" ht="18" customHeight="1">
      <c r="A375" s="4">
        <v>374</v>
      </c>
      <c r="B375" s="37">
        <v>35977</v>
      </c>
      <c r="C375" s="34" t="s">
        <v>153</v>
      </c>
      <c r="D375" s="36" t="s">
        <v>173</v>
      </c>
      <c r="E375" s="34" t="s">
        <v>181</v>
      </c>
      <c r="F375" s="34" t="s">
        <v>185</v>
      </c>
      <c r="G375" s="21"/>
      <c r="H375" s="21"/>
      <c r="I375" s="21" t="s">
        <v>227</v>
      </c>
      <c r="J375" s="21" t="s">
        <v>31</v>
      </c>
      <c r="M375" s="12"/>
    </row>
    <row r="376" spans="1:13" ht="18" customHeight="1">
      <c r="A376" s="4">
        <v>375</v>
      </c>
      <c r="B376" s="37">
        <v>35977</v>
      </c>
      <c r="C376" s="34" t="s">
        <v>211</v>
      </c>
      <c r="D376" s="34" t="s">
        <v>188</v>
      </c>
      <c r="E376" s="34" t="s">
        <v>179</v>
      </c>
      <c r="F376" s="34" t="s">
        <v>131</v>
      </c>
      <c r="G376" s="21"/>
      <c r="H376" s="21"/>
      <c r="I376" s="21" t="s">
        <v>8</v>
      </c>
      <c r="J376" s="21" t="s">
        <v>32</v>
      </c>
      <c r="M376" s="12"/>
    </row>
    <row r="377" spans="1:13" ht="18" customHeight="1">
      <c r="A377" s="4">
        <v>376</v>
      </c>
      <c r="B377" s="37">
        <v>35977</v>
      </c>
      <c r="C377" s="34" t="s">
        <v>6</v>
      </c>
      <c r="D377" s="34" t="s">
        <v>72</v>
      </c>
      <c r="E377" s="34" t="s">
        <v>46</v>
      </c>
      <c r="F377" s="34" t="s">
        <v>218</v>
      </c>
      <c r="G377" s="21"/>
      <c r="H377" s="21"/>
      <c r="I377" s="21" t="s">
        <v>13</v>
      </c>
      <c r="J377" s="21" t="s">
        <v>19</v>
      </c>
      <c r="M377" s="12"/>
    </row>
    <row r="378" spans="1:13" ht="18" customHeight="1">
      <c r="A378" s="4">
        <v>377</v>
      </c>
      <c r="B378" s="37">
        <v>35977</v>
      </c>
      <c r="C378" s="36" t="s">
        <v>210</v>
      </c>
      <c r="D378" s="34" t="s">
        <v>175</v>
      </c>
      <c r="E378" s="34" t="s">
        <v>163</v>
      </c>
      <c r="F378" s="34" t="s">
        <v>16</v>
      </c>
      <c r="G378" s="21"/>
      <c r="H378" s="21"/>
      <c r="I378" s="21" t="s">
        <v>38</v>
      </c>
      <c r="J378" s="21" t="s">
        <v>20</v>
      </c>
      <c r="M378" s="13"/>
    </row>
    <row r="379" spans="1:13" ht="18" customHeight="1">
      <c r="A379" s="4">
        <v>378</v>
      </c>
      <c r="B379" s="37">
        <v>35977</v>
      </c>
      <c r="C379" s="34" t="s">
        <v>180</v>
      </c>
      <c r="D379" s="34" t="s">
        <v>166</v>
      </c>
      <c r="E379" s="34" t="s">
        <v>49</v>
      </c>
      <c r="F379" s="34" t="s">
        <v>4</v>
      </c>
      <c r="G379" s="21"/>
      <c r="H379" s="21"/>
      <c r="I379" s="21" t="s">
        <v>14</v>
      </c>
      <c r="J379" s="21" t="s">
        <v>37</v>
      </c>
      <c r="M379" s="12"/>
    </row>
    <row r="380" spans="1:13" ht="18" customHeight="1">
      <c r="A380" s="4">
        <v>379</v>
      </c>
      <c r="B380" s="37">
        <v>35978</v>
      </c>
      <c r="C380" s="34" t="s">
        <v>4</v>
      </c>
      <c r="D380" s="34" t="s">
        <v>144</v>
      </c>
      <c r="E380" s="34" t="s">
        <v>166</v>
      </c>
      <c r="F380" s="34" t="s">
        <v>49</v>
      </c>
      <c r="G380" s="21"/>
      <c r="H380" s="21"/>
      <c r="I380" s="21" t="s">
        <v>14</v>
      </c>
      <c r="J380" s="21" t="s">
        <v>37</v>
      </c>
      <c r="M380" s="12"/>
    </row>
    <row r="381" spans="1:13" ht="18" customHeight="1">
      <c r="A381" s="4">
        <v>380</v>
      </c>
      <c r="B381" s="37">
        <v>35978</v>
      </c>
      <c r="C381" s="34" t="s">
        <v>218</v>
      </c>
      <c r="D381" s="34" t="s">
        <v>168</v>
      </c>
      <c r="E381" s="34" t="s">
        <v>72</v>
      </c>
      <c r="F381" s="34" t="s">
        <v>46</v>
      </c>
      <c r="G381" s="21"/>
      <c r="H381" s="21"/>
      <c r="I381" s="21" t="s">
        <v>13</v>
      </c>
      <c r="J381" s="21" t="s">
        <v>19</v>
      </c>
      <c r="M381" s="12"/>
    </row>
    <row r="382" spans="1:13" ht="18" customHeight="1">
      <c r="A382" s="4">
        <v>381</v>
      </c>
      <c r="B382" s="37">
        <v>35978</v>
      </c>
      <c r="C382" s="34" t="s">
        <v>146</v>
      </c>
      <c r="D382" s="34" t="s">
        <v>181</v>
      </c>
      <c r="E382" s="34" t="s">
        <v>182</v>
      </c>
      <c r="F382" s="34" t="s">
        <v>173</v>
      </c>
      <c r="G382" s="21"/>
      <c r="H382" s="21"/>
      <c r="I382" s="21" t="s">
        <v>227</v>
      </c>
      <c r="J382" s="21" t="s">
        <v>31</v>
      </c>
      <c r="M382" s="12"/>
    </row>
    <row r="383" spans="1:13" ht="18" customHeight="1">
      <c r="A383" s="4">
        <v>382</v>
      </c>
      <c r="B383" s="37">
        <v>35978</v>
      </c>
      <c r="C383" s="34" t="s">
        <v>16</v>
      </c>
      <c r="D383" s="34" t="s">
        <v>35</v>
      </c>
      <c r="E383" s="34" t="s">
        <v>175</v>
      </c>
      <c r="F383" s="34" t="s">
        <v>163</v>
      </c>
      <c r="G383" s="21"/>
      <c r="H383" s="21"/>
      <c r="I383" s="21" t="s">
        <v>38</v>
      </c>
      <c r="J383" s="21" t="s">
        <v>20</v>
      </c>
      <c r="M383" s="12"/>
    </row>
    <row r="384" spans="1:13" ht="18" customHeight="1">
      <c r="A384" s="4">
        <v>383</v>
      </c>
      <c r="B384" s="37">
        <v>35979</v>
      </c>
      <c r="C384" s="34" t="s">
        <v>173</v>
      </c>
      <c r="D384" s="34" t="s">
        <v>182</v>
      </c>
      <c r="E384" s="34" t="s">
        <v>161</v>
      </c>
      <c r="F384" s="34" t="s">
        <v>214</v>
      </c>
      <c r="G384" s="21"/>
      <c r="H384" s="21"/>
      <c r="I384" s="21" t="s">
        <v>26</v>
      </c>
      <c r="J384" s="21" t="s">
        <v>227</v>
      </c>
      <c r="M384" s="12"/>
    </row>
    <row r="385" spans="1:13" ht="18" customHeight="1">
      <c r="A385" s="4">
        <v>384</v>
      </c>
      <c r="B385" s="37">
        <v>35979</v>
      </c>
      <c r="C385" s="34" t="s">
        <v>186</v>
      </c>
      <c r="D385" s="34" t="s">
        <v>178</v>
      </c>
      <c r="E385" s="34" t="s">
        <v>185</v>
      </c>
      <c r="F385" s="34" t="s">
        <v>179</v>
      </c>
      <c r="G385" s="21"/>
      <c r="H385" s="21"/>
      <c r="I385" s="21" t="s">
        <v>8</v>
      </c>
      <c r="J385" s="21" t="s">
        <v>228</v>
      </c>
      <c r="M385" s="12"/>
    </row>
    <row r="386" spans="1:13" ht="18" customHeight="1">
      <c r="A386" s="4">
        <v>385</v>
      </c>
      <c r="B386" s="37">
        <v>35979</v>
      </c>
      <c r="C386" s="34" t="s">
        <v>188</v>
      </c>
      <c r="D386" s="34" t="s">
        <v>165</v>
      </c>
      <c r="E386" s="34" t="s">
        <v>29</v>
      </c>
      <c r="F386" s="34" t="s">
        <v>148</v>
      </c>
      <c r="G386" s="21"/>
      <c r="H386" s="21"/>
      <c r="I386" s="21" t="s">
        <v>31</v>
      </c>
      <c r="J386" s="21" t="s">
        <v>32</v>
      </c>
      <c r="M386" s="12"/>
    </row>
    <row r="387" spans="1:13" ht="18" customHeight="1">
      <c r="A387" s="4">
        <v>386</v>
      </c>
      <c r="B387" s="37">
        <v>35979</v>
      </c>
      <c r="C387" s="34" t="s">
        <v>163</v>
      </c>
      <c r="D387" s="34" t="s">
        <v>180</v>
      </c>
      <c r="E387" s="34" t="s">
        <v>244</v>
      </c>
      <c r="F387" s="34" t="s">
        <v>72</v>
      </c>
      <c r="G387" s="21"/>
      <c r="H387" s="21"/>
      <c r="I387" s="21" t="s">
        <v>19</v>
      </c>
      <c r="J387" s="21" t="s">
        <v>38</v>
      </c>
      <c r="M387" s="12"/>
    </row>
    <row r="388" spans="1:13" ht="18" customHeight="1">
      <c r="A388" s="4">
        <v>387</v>
      </c>
      <c r="B388" s="37">
        <v>35980</v>
      </c>
      <c r="C388" s="34" t="s">
        <v>72</v>
      </c>
      <c r="D388" s="34" t="s">
        <v>22</v>
      </c>
      <c r="E388" s="34" t="s">
        <v>180</v>
      </c>
      <c r="F388" s="34" t="s">
        <v>244</v>
      </c>
      <c r="G388" s="21"/>
      <c r="H388" s="21"/>
      <c r="I388" s="21" t="s">
        <v>19</v>
      </c>
      <c r="J388" s="21" t="s">
        <v>38</v>
      </c>
      <c r="M388" s="12"/>
    </row>
    <row r="389" spans="1:13" ht="18" customHeight="1">
      <c r="A389" s="4">
        <v>388</v>
      </c>
      <c r="B389" s="37">
        <v>35980</v>
      </c>
      <c r="C389" s="34" t="s">
        <v>49</v>
      </c>
      <c r="D389" s="34" t="s">
        <v>35</v>
      </c>
      <c r="E389" s="34" t="s">
        <v>144</v>
      </c>
      <c r="F389" s="34" t="s">
        <v>166</v>
      </c>
      <c r="G389" s="21"/>
      <c r="H389" s="21"/>
      <c r="I389" s="21" t="s">
        <v>14</v>
      </c>
      <c r="J389" s="21" t="s">
        <v>13</v>
      </c>
      <c r="M389" s="12"/>
    </row>
    <row r="390" spans="1:13" ht="18" customHeight="1">
      <c r="A390" s="4">
        <v>389</v>
      </c>
      <c r="B390" s="37">
        <v>35980</v>
      </c>
      <c r="C390" s="34" t="s">
        <v>178</v>
      </c>
      <c r="D390" s="34" t="s">
        <v>131</v>
      </c>
      <c r="E390" s="34" t="s">
        <v>179</v>
      </c>
      <c r="F390" s="34" t="s">
        <v>185</v>
      </c>
      <c r="G390" s="21"/>
      <c r="H390" s="21"/>
      <c r="I390" s="21" t="s">
        <v>8</v>
      </c>
      <c r="J390" s="21" t="s">
        <v>228</v>
      </c>
      <c r="M390" s="12"/>
    </row>
    <row r="391" spans="1:13" ht="18" customHeight="1">
      <c r="A391" s="4">
        <v>390</v>
      </c>
      <c r="B391" s="37">
        <v>35980</v>
      </c>
      <c r="C391" s="34" t="s">
        <v>46</v>
      </c>
      <c r="D391" s="34" t="s">
        <v>210</v>
      </c>
      <c r="E391" s="34" t="s">
        <v>168</v>
      </c>
      <c r="F391" s="34" t="s">
        <v>175</v>
      </c>
      <c r="G391" s="21"/>
      <c r="H391" s="21"/>
      <c r="I391" s="21" t="s">
        <v>20</v>
      </c>
      <c r="J391" s="21" t="s">
        <v>37</v>
      </c>
      <c r="M391" s="12"/>
    </row>
    <row r="392" spans="1:13" ht="18" customHeight="1">
      <c r="A392" s="4">
        <v>391</v>
      </c>
      <c r="B392" s="37">
        <v>35980</v>
      </c>
      <c r="C392" s="34" t="s">
        <v>29</v>
      </c>
      <c r="D392" s="34" t="s">
        <v>213</v>
      </c>
      <c r="E392" s="34" t="s">
        <v>148</v>
      </c>
      <c r="F392" s="34" t="s">
        <v>165</v>
      </c>
      <c r="G392" s="21"/>
      <c r="H392" s="21"/>
      <c r="I392" s="21" t="s">
        <v>31</v>
      </c>
      <c r="J392" s="21" t="s">
        <v>32</v>
      </c>
      <c r="M392" s="12"/>
    </row>
    <row r="393" spans="1:13" ht="18" customHeight="1">
      <c r="A393" s="4">
        <v>392</v>
      </c>
      <c r="B393" s="37">
        <v>35980</v>
      </c>
      <c r="C393" s="34" t="s">
        <v>142</v>
      </c>
      <c r="D393" s="34" t="s">
        <v>183</v>
      </c>
      <c r="E393" s="34" t="s">
        <v>214</v>
      </c>
      <c r="F393" s="34" t="s">
        <v>181</v>
      </c>
      <c r="G393" s="21"/>
      <c r="H393" s="21"/>
      <c r="I393" s="21" t="s">
        <v>26</v>
      </c>
      <c r="J393" s="21" t="s">
        <v>227</v>
      </c>
      <c r="M393" s="12"/>
    </row>
    <row r="394" spans="1:13" ht="18" customHeight="1">
      <c r="A394" s="4">
        <v>393</v>
      </c>
      <c r="B394" s="37">
        <v>35981</v>
      </c>
      <c r="C394" s="34" t="s">
        <v>166</v>
      </c>
      <c r="D394" s="34" t="s">
        <v>4</v>
      </c>
      <c r="E394" s="34" t="s">
        <v>35</v>
      </c>
      <c r="F394" s="34" t="s">
        <v>144</v>
      </c>
      <c r="G394" s="21"/>
      <c r="H394" s="21"/>
      <c r="I394" s="21" t="s">
        <v>14</v>
      </c>
      <c r="J394" s="21" t="s">
        <v>13</v>
      </c>
      <c r="M394" s="12"/>
    </row>
    <row r="395" spans="1:13" ht="18" customHeight="1">
      <c r="A395" s="4">
        <v>394</v>
      </c>
      <c r="B395" s="37">
        <v>35981</v>
      </c>
      <c r="C395" s="36" t="s">
        <v>182</v>
      </c>
      <c r="D395" s="34" t="s">
        <v>153</v>
      </c>
      <c r="E395" s="34" t="s">
        <v>146</v>
      </c>
      <c r="F395" s="34" t="s">
        <v>161</v>
      </c>
      <c r="G395" s="21"/>
      <c r="H395" s="21"/>
      <c r="I395" s="21" t="s">
        <v>26</v>
      </c>
      <c r="J395" s="21" t="s">
        <v>227</v>
      </c>
      <c r="M395" s="13"/>
    </row>
    <row r="396" spans="1:13" ht="18" customHeight="1">
      <c r="A396" s="4">
        <v>395</v>
      </c>
      <c r="B396" s="37">
        <v>35981</v>
      </c>
      <c r="C396" s="34" t="s">
        <v>179</v>
      </c>
      <c r="D396" s="34" t="s">
        <v>185</v>
      </c>
      <c r="E396" s="34" t="s">
        <v>186</v>
      </c>
      <c r="F396" s="34" t="s">
        <v>131</v>
      </c>
      <c r="G396" s="21"/>
      <c r="H396" s="21"/>
      <c r="I396" s="21" t="s">
        <v>8</v>
      </c>
      <c r="J396" s="21" t="s">
        <v>228</v>
      </c>
      <c r="M396" s="12"/>
    </row>
    <row r="397" spans="1:13" ht="18" customHeight="1">
      <c r="A397" s="4">
        <v>396</v>
      </c>
      <c r="B397" s="37">
        <v>35981</v>
      </c>
      <c r="C397" s="34" t="s">
        <v>165</v>
      </c>
      <c r="D397" s="34" t="s">
        <v>211</v>
      </c>
      <c r="E397" s="34" t="s">
        <v>188</v>
      </c>
      <c r="F397" s="34" t="s">
        <v>213</v>
      </c>
      <c r="G397" s="21"/>
      <c r="H397" s="21"/>
      <c r="I397" s="21" t="s">
        <v>31</v>
      </c>
      <c r="J397" s="21" t="s">
        <v>32</v>
      </c>
      <c r="M397" s="12"/>
    </row>
    <row r="398" spans="1:13" ht="18" customHeight="1">
      <c r="A398" s="4">
        <v>397</v>
      </c>
      <c r="B398" s="37">
        <v>35981</v>
      </c>
      <c r="C398" s="34" t="s">
        <v>244</v>
      </c>
      <c r="D398" s="34" t="s">
        <v>163</v>
      </c>
      <c r="E398" s="34" t="s">
        <v>22</v>
      </c>
      <c r="F398" s="34" t="s">
        <v>180</v>
      </c>
      <c r="G398" s="21"/>
      <c r="H398" s="21"/>
      <c r="I398" s="21" t="s">
        <v>19</v>
      </c>
      <c r="J398" s="21" t="s">
        <v>38</v>
      </c>
      <c r="M398" s="12"/>
    </row>
    <row r="399" spans="1:13" ht="18" customHeight="1">
      <c r="A399" s="4">
        <v>398</v>
      </c>
      <c r="B399" s="37">
        <v>35981</v>
      </c>
      <c r="C399" s="21" t="s">
        <v>175</v>
      </c>
      <c r="D399" s="21" t="s">
        <v>16</v>
      </c>
      <c r="E399" s="21" t="s">
        <v>210</v>
      </c>
      <c r="F399" s="21" t="s">
        <v>168</v>
      </c>
      <c r="G399" s="21"/>
      <c r="H399" s="21"/>
      <c r="I399" s="21" t="s">
        <v>20</v>
      </c>
      <c r="J399" s="21" t="s">
        <v>37</v>
      </c>
      <c r="M399" s="12"/>
    </row>
    <row r="400" spans="1:13" ht="18" customHeight="1">
      <c r="A400" s="4">
        <v>399</v>
      </c>
      <c r="B400" s="37">
        <v>35983</v>
      </c>
      <c r="C400" s="34" t="s">
        <v>213</v>
      </c>
      <c r="D400" s="34" t="s">
        <v>188</v>
      </c>
      <c r="E400" s="34" t="s">
        <v>185</v>
      </c>
      <c r="F400" s="34" t="s">
        <v>178</v>
      </c>
      <c r="G400" s="21"/>
      <c r="H400" s="21"/>
      <c r="I400" s="21" t="s">
        <v>31</v>
      </c>
      <c r="J400" s="21" t="s">
        <v>227</v>
      </c>
      <c r="M400" s="12"/>
    </row>
    <row r="401" spans="1:13" ht="18" customHeight="1">
      <c r="A401" s="4">
        <v>400</v>
      </c>
      <c r="B401" s="37">
        <v>35983</v>
      </c>
      <c r="C401" s="34" t="s">
        <v>168</v>
      </c>
      <c r="D401" s="34" t="s">
        <v>46</v>
      </c>
      <c r="E401" s="34" t="s">
        <v>16</v>
      </c>
      <c r="F401" s="34" t="s">
        <v>35</v>
      </c>
      <c r="G401" s="21"/>
      <c r="H401" s="21"/>
      <c r="I401" s="21" t="s">
        <v>38</v>
      </c>
      <c r="J401" s="21" t="s">
        <v>13</v>
      </c>
      <c r="M401" s="12"/>
    </row>
    <row r="402" spans="1:13" ht="18" customHeight="1">
      <c r="A402" s="4">
        <v>401</v>
      </c>
      <c r="B402" s="37">
        <v>35983</v>
      </c>
      <c r="C402" s="34" t="s">
        <v>131</v>
      </c>
      <c r="D402" s="34" t="s">
        <v>148</v>
      </c>
      <c r="E402" s="34" t="s">
        <v>238</v>
      </c>
      <c r="F402" s="34" t="s">
        <v>179</v>
      </c>
      <c r="G402" s="21"/>
      <c r="H402" s="21"/>
      <c r="I402" s="21" t="s">
        <v>32</v>
      </c>
      <c r="J402" s="21" t="s">
        <v>228</v>
      </c>
      <c r="M402" s="12"/>
    </row>
    <row r="403" spans="1:13" ht="18" customHeight="1">
      <c r="A403" s="4">
        <v>402</v>
      </c>
      <c r="B403" s="37">
        <v>35983</v>
      </c>
      <c r="C403" s="34" t="s">
        <v>180</v>
      </c>
      <c r="D403" s="34" t="s">
        <v>72</v>
      </c>
      <c r="E403" s="34" t="s">
        <v>4</v>
      </c>
      <c r="F403" s="34" t="s">
        <v>22</v>
      </c>
      <c r="G403" s="21"/>
      <c r="H403" s="21"/>
      <c r="I403" s="21" t="s">
        <v>20</v>
      </c>
      <c r="J403" s="21" t="s">
        <v>14</v>
      </c>
      <c r="M403" s="12"/>
    </row>
    <row r="404" spans="1:13" ht="18" customHeight="1">
      <c r="A404" s="4">
        <v>403</v>
      </c>
      <c r="B404" s="37">
        <v>35983</v>
      </c>
      <c r="C404" s="34" t="s">
        <v>144</v>
      </c>
      <c r="D404" s="34" t="s">
        <v>218</v>
      </c>
      <c r="E404" s="34" t="s">
        <v>163</v>
      </c>
      <c r="F404" s="34" t="s">
        <v>210</v>
      </c>
      <c r="G404" s="21"/>
      <c r="H404" s="21"/>
      <c r="I404" s="21" t="s">
        <v>37</v>
      </c>
      <c r="J404" s="21" t="s">
        <v>19</v>
      </c>
      <c r="M404" s="12"/>
    </row>
    <row r="405" spans="1:13" ht="18" customHeight="1">
      <c r="A405" s="4">
        <v>404</v>
      </c>
      <c r="B405" s="37">
        <v>35983</v>
      </c>
      <c r="C405" s="34" t="s">
        <v>183</v>
      </c>
      <c r="D405" s="34" t="s">
        <v>214</v>
      </c>
      <c r="E405" s="34" t="s">
        <v>161</v>
      </c>
      <c r="F405" s="34" t="s">
        <v>153</v>
      </c>
      <c r="G405" s="21"/>
      <c r="H405" s="21"/>
      <c r="I405" s="21" t="s">
        <v>26</v>
      </c>
      <c r="J405" s="21" t="s">
        <v>8</v>
      </c>
      <c r="M405" s="12"/>
    </row>
    <row r="406" spans="1:13" ht="18" customHeight="1">
      <c r="A406" s="4">
        <v>405</v>
      </c>
      <c r="B406" s="37">
        <v>35984</v>
      </c>
      <c r="C406" s="34" t="s">
        <v>161</v>
      </c>
      <c r="D406" s="34" t="s">
        <v>146</v>
      </c>
      <c r="E406" s="34" t="s">
        <v>142</v>
      </c>
      <c r="F406" s="34" t="s">
        <v>47</v>
      </c>
      <c r="G406" s="21"/>
      <c r="H406" s="21"/>
      <c r="I406" s="21" t="s">
        <v>26</v>
      </c>
      <c r="J406" s="21" t="s">
        <v>8</v>
      </c>
      <c r="M406" s="12"/>
    </row>
    <row r="407" spans="1:13" ht="18" customHeight="1">
      <c r="A407" s="4">
        <v>406</v>
      </c>
      <c r="B407" s="38">
        <v>35984</v>
      </c>
      <c r="C407" s="21" t="s">
        <v>35</v>
      </c>
      <c r="D407" s="21" t="s">
        <v>175</v>
      </c>
      <c r="E407" s="21" t="s">
        <v>46</v>
      </c>
      <c r="F407" s="21" t="s">
        <v>16</v>
      </c>
      <c r="G407" s="21"/>
      <c r="H407" s="21"/>
      <c r="I407" s="21" t="s">
        <v>38</v>
      </c>
      <c r="J407" s="21" t="s">
        <v>13</v>
      </c>
      <c r="M407" s="12"/>
    </row>
    <row r="408" spans="1:13" ht="18" customHeight="1">
      <c r="A408" s="4">
        <v>407</v>
      </c>
      <c r="B408" s="37">
        <v>35984</v>
      </c>
      <c r="C408" s="34" t="s">
        <v>185</v>
      </c>
      <c r="D408" s="34" t="s">
        <v>178</v>
      </c>
      <c r="E408" s="34" t="s">
        <v>165</v>
      </c>
      <c r="F408" s="34" t="s">
        <v>188</v>
      </c>
      <c r="G408" s="21"/>
      <c r="H408" s="21"/>
      <c r="I408" s="21" t="s">
        <v>31</v>
      </c>
      <c r="J408" s="21" t="s">
        <v>227</v>
      </c>
      <c r="M408" s="12"/>
    </row>
    <row r="409" spans="1:13" ht="18" customHeight="1">
      <c r="A409" s="4">
        <v>408</v>
      </c>
      <c r="B409" s="37">
        <v>35984</v>
      </c>
      <c r="C409" s="34" t="s">
        <v>238</v>
      </c>
      <c r="D409" s="34" t="s">
        <v>179</v>
      </c>
      <c r="E409" s="34" t="s">
        <v>148</v>
      </c>
      <c r="F409" s="34" t="s">
        <v>186</v>
      </c>
      <c r="G409" s="21"/>
      <c r="H409" s="21"/>
      <c r="I409" s="21" t="s">
        <v>32</v>
      </c>
      <c r="J409" s="21" t="s">
        <v>228</v>
      </c>
      <c r="M409" s="12"/>
    </row>
    <row r="410" spans="1:13" ht="18" customHeight="1">
      <c r="A410" s="4">
        <v>409</v>
      </c>
      <c r="B410" s="37">
        <v>35984</v>
      </c>
      <c r="C410" s="34" t="s">
        <v>22</v>
      </c>
      <c r="D410" s="34" t="s">
        <v>166</v>
      </c>
      <c r="E410" s="34" t="s">
        <v>72</v>
      </c>
      <c r="F410" s="34" t="s">
        <v>4</v>
      </c>
      <c r="G410" s="21"/>
      <c r="H410" s="21"/>
      <c r="I410" s="21" t="s">
        <v>20</v>
      </c>
      <c r="J410" s="21" t="s">
        <v>14</v>
      </c>
      <c r="M410" s="12"/>
    </row>
    <row r="411" spans="1:13" ht="18" customHeight="1">
      <c r="A411" s="4">
        <v>410</v>
      </c>
      <c r="B411" s="37">
        <v>35985</v>
      </c>
      <c r="C411" s="34" t="s">
        <v>4</v>
      </c>
      <c r="D411" s="34" t="s">
        <v>180</v>
      </c>
      <c r="E411" s="34" t="s">
        <v>166</v>
      </c>
      <c r="F411" s="34" t="s">
        <v>72</v>
      </c>
      <c r="G411" s="21"/>
      <c r="H411" s="21"/>
      <c r="I411" s="21" t="s">
        <v>20</v>
      </c>
      <c r="J411" s="21" t="s">
        <v>14</v>
      </c>
      <c r="M411" s="12"/>
    </row>
    <row r="412" spans="1:13" ht="18" customHeight="1">
      <c r="A412" s="4">
        <v>411</v>
      </c>
      <c r="B412" s="37">
        <v>35985</v>
      </c>
      <c r="C412" s="34" t="s">
        <v>153</v>
      </c>
      <c r="D412" s="34" t="s">
        <v>142</v>
      </c>
      <c r="E412" s="34" t="s">
        <v>183</v>
      </c>
      <c r="F412" s="34" t="s">
        <v>173</v>
      </c>
      <c r="G412" s="21"/>
      <c r="H412" s="21"/>
      <c r="I412" s="21" t="s">
        <v>26</v>
      </c>
      <c r="J412" s="21" t="s">
        <v>8</v>
      </c>
      <c r="M412" s="12"/>
    </row>
    <row r="413" spans="1:13" ht="18" customHeight="1">
      <c r="A413" s="4">
        <v>412</v>
      </c>
      <c r="B413" s="37">
        <v>35985</v>
      </c>
      <c r="C413" s="34" t="s">
        <v>186</v>
      </c>
      <c r="D413" s="34" t="s">
        <v>131</v>
      </c>
      <c r="E413" s="36" t="s">
        <v>179</v>
      </c>
      <c r="F413" s="34" t="s">
        <v>148</v>
      </c>
      <c r="G413" s="21"/>
      <c r="H413" s="21"/>
      <c r="I413" s="21" t="s">
        <v>32</v>
      </c>
      <c r="J413" s="21" t="s">
        <v>228</v>
      </c>
      <c r="M413" s="12"/>
    </row>
    <row r="414" spans="1:13" ht="18" customHeight="1">
      <c r="A414" s="4">
        <v>413</v>
      </c>
      <c r="B414" s="37">
        <v>35985</v>
      </c>
      <c r="C414" s="34" t="s">
        <v>188</v>
      </c>
      <c r="D414" s="34" t="s">
        <v>165</v>
      </c>
      <c r="E414" s="34" t="s">
        <v>178</v>
      </c>
      <c r="F414" s="34" t="s">
        <v>213</v>
      </c>
      <c r="G414" s="21"/>
      <c r="H414" s="21"/>
      <c r="I414" s="21" t="s">
        <v>31</v>
      </c>
      <c r="J414" s="21" t="s">
        <v>227</v>
      </c>
      <c r="M414" s="12"/>
    </row>
    <row r="415" spans="1:13" ht="18" customHeight="1">
      <c r="A415" s="4">
        <v>414</v>
      </c>
      <c r="B415" s="37">
        <v>35985</v>
      </c>
      <c r="C415" s="34" t="s">
        <v>16</v>
      </c>
      <c r="D415" s="34" t="s">
        <v>168</v>
      </c>
      <c r="E415" s="34" t="s">
        <v>175</v>
      </c>
      <c r="F415" s="34" t="s">
        <v>46</v>
      </c>
      <c r="G415" s="21"/>
      <c r="H415" s="21"/>
      <c r="I415" s="21" t="s">
        <v>38</v>
      </c>
      <c r="J415" s="21" t="s">
        <v>13</v>
      </c>
      <c r="M415" s="12"/>
    </row>
    <row r="416" spans="1:13" ht="18" customHeight="1">
      <c r="A416" s="4">
        <v>415</v>
      </c>
      <c r="B416" s="37">
        <v>35986</v>
      </c>
      <c r="C416" s="34" t="s">
        <v>72</v>
      </c>
      <c r="D416" s="34" t="s">
        <v>35</v>
      </c>
      <c r="E416" s="34" t="s">
        <v>168</v>
      </c>
      <c r="F416" s="34" t="s">
        <v>175</v>
      </c>
      <c r="G416" s="21"/>
      <c r="H416" s="21"/>
      <c r="I416" s="21" t="s">
        <v>37</v>
      </c>
      <c r="J416" s="21" t="s">
        <v>38</v>
      </c>
      <c r="M416" s="12"/>
    </row>
    <row r="417" spans="1:13" ht="18" customHeight="1">
      <c r="A417" s="4">
        <v>416</v>
      </c>
      <c r="B417" s="37">
        <v>35986</v>
      </c>
      <c r="C417" s="34" t="s">
        <v>47</v>
      </c>
      <c r="D417" s="34" t="s">
        <v>161</v>
      </c>
      <c r="E417" s="34" t="s">
        <v>173</v>
      </c>
      <c r="F417" s="34" t="s">
        <v>183</v>
      </c>
      <c r="G417" s="21"/>
      <c r="H417" s="21"/>
      <c r="I417" s="21" t="s">
        <v>227</v>
      </c>
      <c r="J417" s="21" t="s">
        <v>228</v>
      </c>
      <c r="M417" s="12"/>
    </row>
    <row r="418" spans="1:13" ht="18" customHeight="1">
      <c r="A418" s="4">
        <v>417</v>
      </c>
      <c r="B418" s="37">
        <v>35986</v>
      </c>
      <c r="C418" s="34" t="s">
        <v>178</v>
      </c>
      <c r="D418" s="34" t="s">
        <v>238</v>
      </c>
      <c r="E418" s="34" t="s">
        <v>213</v>
      </c>
      <c r="F418" s="34" t="s">
        <v>165</v>
      </c>
      <c r="G418" s="21"/>
      <c r="H418" s="21"/>
      <c r="I418" s="21" t="s">
        <v>8</v>
      </c>
      <c r="J418" s="21" t="s">
        <v>31</v>
      </c>
      <c r="M418" s="12"/>
    </row>
    <row r="419" spans="1:13" ht="18" customHeight="1">
      <c r="A419" s="4">
        <v>418</v>
      </c>
      <c r="B419" s="37">
        <v>35986</v>
      </c>
      <c r="C419" s="34" t="s">
        <v>46</v>
      </c>
      <c r="D419" s="34" t="s">
        <v>144</v>
      </c>
      <c r="E419" s="34" t="s">
        <v>180</v>
      </c>
      <c r="F419" s="34" t="s">
        <v>163</v>
      </c>
      <c r="G419" s="21"/>
      <c r="H419" s="21"/>
      <c r="I419" s="21" t="s">
        <v>19</v>
      </c>
      <c r="J419" s="21" t="s">
        <v>14</v>
      </c>
      <c r="M419" s="12"/>
    </row>
    <row r="420" spans="1:13" ht="18" customHeight="1">
      <c r="A420" s="4">
        <v>419</v>
      </c>
      <c r="B420" s="37">
        <v>35987</v>
      </c>
      <c r="C420" s="34" t="s">
        <v>166</v>
      </c>
      <c r="D420" s="34" t="s">
        <v>210</v>
      </c>
      <c r="E420" s="34" t="s">
        <v>6</v>
      </c>
      <c r="F420" s="34" t="s">
        <v>49</v>
      </c>
      <c r="G420" s="21"/>
      <c r="H420" s="21"/>
      <c r="I420" s="21" t="s">
        <v>13</v>
      </c>
      <c r="J420" s="21" t="s">
        <v>20</v>
      </c>
      <c r="M420" s="12"/>
    </row>
    <row r="421" spans="1:13" ht="18" customHeight="1">
      <c r="A421" s="4">
        <v>420</v>
      </c>
      <c r="B421" s="37">
        <v>35987</v>
      </c>
      <c r="C421" s="34" t="s">
        <v>165</v>
      </c>
      <c r="D421" s="34" t="s">
        <v>213</v>
      </c>
      <c r="E421" s="34" t="s">
        <v>29</v>
      </c>
      <c r="F421" s="34" t="s">
        <v>238</v>
      </c>
      <c r="G421" s="21"/>
      <c r="H421" s="21"/>
      <c r="I421" s="21" t="s">
        <v>8</v>
      </c>
      <c r="J421" s="21" t="s">
        <v>31</v>
      </c>
      <c r="M421" s="12"/>
    </row>
    <row r="422" spans="1:13" ht="18" customHeight="1">
      <c r="A422" s="4">
        <v>421</v>
      </c>
      <c r="B422" s="37">
        <v>35987</v>
      </c>
      <c r="C422" s="34" t="s">
        <v>175</v>
      </c>
      <c r="D422" s="34" t="s">
        <v>16</v>
      </c>
      <c r="E422" s="34" t="s">
        <v>35</v>
      </c>
      <c r="F422" s="34" t="s">
        <v>168</v>
      </c>
      <c r="G422" s="21"/>
      <c r="H422" s="21"/>
      <c r="I422" s="21" t="s">
        <v>37</v>
      </c>
      <c r="J422" s="21" t="s">
        <v>38</v>
      </c>
      <c r="M422" s="12"/>
    </row>
    <row r="423" spans="1:13" ht="18" customHeight="1">
      <c r="A423" s="4">
        <v>422</v>
      </c>
      <c r="B423" s="37">
        <v>35987</v>
      </c>
      <c r="C423" s="34" t="s">
        <v>142</v>
      </c>
      <c r="D423" s="34" t="s">
        <v>173</v>
      </c>
      <c r="E423" s="34" t="s">
        <v>161</v>
      </c>
      <c r="F423" s="34" t="s">
        <v>185</v>
      </c>
      <c r="G423" s="21"/>
      <c r="H423" s="21"/>
      <c r="I423" s="21" t="s">
        <v>227</v>
      </c>
      <c r="J423" s="21" t="s">
        <v>228</v>
      </c>
      <c r="M423" s="12"/>
    </row>
    <row r="424" spans="1:13" ht="18" customHeight="1">
      <c r="A424" s="4">
        <v>423</v>
      </c>
      <c r="B424" s="37">
        <v>35987</v>
      </c>
      <c r="C424" s="34" t="s">
        <v>163</v>
      </c>
      <c r="D424" s="34" t="s">
        <v>218</v>
      </c>
      <c r="E424" s="34" t="s">
        <v>144</v>
      </c>
      <c r="F424" s="34" t="s">
        <v>180</v>
      </c>
      <c r="G424" s="21"/>
      <c r="H424" s="21"/>
      <c r="I424" s="21" t="s">
        <v>19</v>
      </c>
      <c r="J424" s="21" t="s">
        <v>14</v>
      </c>
      <c r="M424" s="12"/>
    </row>
    <row r="425" spans="1:13" ht="18" customHeight="1">
      <c r="A425" s="4">
        <v>424</v>
      </c>
      <c r="B425" s="37">
        <v>35988</v>
      </c>
      <c r="C425" s="34" t="s">
        <v>148</v>
      </c>
      <c r="D425" s="34" t="s">
        <v>179</v>
      </c>
      <c r="E425" s="34" t="s">
        <v>186</v>
      </c>
      <c r="F425" s="34" t="s">
        <v>131</v>
      </c>
      <c r="G425" s="21"/>
      <c r="H425" s="21"/>
      <c r="I425" s="21" t="s">
        <v>32</v>
      </c>
      <c r="J425" s="21" t="s">
        <v>26</v>
      </c>
      <c r="M425" s="12"/>
    </row>
    <row r="426" spans="1:13" ht="18" customHeight="1">
      <c r="A426" s="4">
        <v>425</v>
      </c>
      <c r="B426" s="37">
        <v>35988</v>
      </c>
      <c r="C426" s="34" t="s">
        <v>49</v>
      </c>
      <c r="D426" s="34" t="s">
        <v>4</v>
      </c>
      <c r="E426" s="34" t="s">
        <v>210</v>
      </c>
      <c r="F426" s="34" t="s">
        <v>6</v>
      </c>
      <c r="G426" s="21"/>
      <c r="H426" s="21"/>
      <c r="I426" s="21" t="s">
        <v>13</v>
      </c>
      <c r="J426" s="21" t="s">
        <v>20</v>
      </c>
      <c r="M426" s="12"/>
    </row>
    <row r="427" spans="1:13" ht="18" customHeight="1">
      <c r="A427" s="4">
        <v>426</v>
      </c>
      <c r="B427" s="37">
        <v>35988</v>
      </c>
      <c r="C427" s="34" t="s">
        <v>168</v>
      </c>
      <c r="D427" s="34" t="s">
        <v>72</v>
      </c>
      <c r="E427" s="34" t="s">
        <v>16</v>
      </c>
      <c r="F427" s="34" t="s">
        <v>35</v>
      </c>
      <c r="G427" s="21"/>
      <c r="H427" s="21"/>
      <c r="I427" s="21" t="s">
        <v>37</v>
      </c>
      <c r="J427" s="21" t="s">
        <v>38</v>
      </c>
      <c r="M427" s="12"/>
    </row>
    <row r="428" spans="1:13" ht="18" customHeight="1">
      <c r="A428" s="4">
        <v>427</v>
      </c>
      <c r="B428" s="37">
        <v>35988</v>
      </c>
      <c r="C428" s="34" t="s">
        <v>29</v>
      </c>
      <c r="D428" s="34" t="s">
        <v>178</v>
      </c>
      <c r="E428" s="34" t="s">
        <v>188</v>
      </c>
      <c r="F428" s="34" t="s">
        <v>213</v>
      </c>
      <c r="G428" s="21"/>
      <c r="H428" s="21"/>
      <c r="I428" s="21" t="s">
        <v>8</v>
      </c>
      <c r="J428" s="21" t="s">
        <v>31</v>
      </c>
      <c r="M428" s="12"/>
    </row>
    <row r="429" spans="1:13" ht="18" customHeight="1">
      <c r="A429" s="4">
        <v>428</v>
      </c>
      <c r="B429" s="37">
        <v>35988</v>
      </c>
      <c r="C429" s="34" t="s">
        <v>180</v>
      </c>
      <c r="D429" s="34" t="s">
        <v>46</v>
      </c>
      <c r="E429" s="34" t="s">
        <v>218</v>
      </c>
      <c r="F429" s="34" t="s">
        <v>144</v>
      </c>
      <c r="G429" s="21"/>
      <c r="H429" s="21"/>
      <c r="I429" s="21" t="s">
        <v>19</v>
      </c>
      <c r="J429" s="21" t="s">
        <v>14</v>
      </c>
      <c r="M429" s="12"/>
    </row>
    <row r="430" spans="1:13" ht="18" customHeight="1">
      <c r="A430" s="4">
        <v>429</v>
      </c>
      <c r="B430" s="37">
        <v>35988</v>
      </c>
      <c r="C430" s="34" t="s">
        <v>146</v>
      </c>
      <c r="D430" s="34" t="s">
        <v>183</v>
      </c>
      <c r="E430" s="34" t="s">
        <v>47</v>
      </c>
      <c r="F430" s="34" t="s">
        <v>161</v>
      </c>
      <c r="G430" s="21"/>
      <c r="H430" s="21"/>
      <c r="I430" s="21" t="s">
        <v>227</v>
      </c>
      <c r="J430" s="21" t="s">
        <v>228</v>
      </c>
      <c r="M430" s="12"/>
    </row>
    <row r="431" spans="1:13" ht="18" customHeight="1">
      <c r="A431" s="4">
        <v>430</v>
      </c>
      <c r="B431" s="37">
        <v>35990</v>
      </c>
      <c r="C431" s="34" t="s">
        <v>179</v>
      </c>
      <c r="D431" s="34" t="s">
        <v>211</v>
      </c>
      <c r="E431" s="34" t="s">
        <v>213</v>
      </c>
      <c r="F431" s="34" t="s">
        <v>178</v>
      </c>
      <c r="G431" s="21"/>
      <c r="H431" s="21"/>
      <c r="I431" s="21" t="s">
        <v>32</v>
      </c>
      <c r="J431" s="21" t="s">
        <v>227</v>
      </c>
      <c r="M431" s="12"/>
    </row>
    <row r="432" spans="1:13" ht="18" customHeight="1">
      <c r="A432" s="4">
        <v>431</v>
      </c>
      <c r="B432" s="37">
        <v>35990</v>
      </c>
      <c r="C432" s="34" t="s">
        <v>35</v>
      </c>
      <c r="D432" s="34" t="s">
        <v>175</v>
      </c>
      <c r="E432" s="34" t="s">
        <v>46</v>
      </c>
      <c r="F432" s="34" t="s">
        <v>218</v>
      </c>
      <c r="G432" s="21"/>
      <c r="H432" s="21"/>
      <c r="I432" s="21" t="s">
        <v>19</v>
      </c>
      <c r="J432" s="21" t="s">
        <v>20</v>
      </c>
      <c r="M432" s="12"/>
    </row>
    <row r="433" spans="1:13" ht="18" customHeight="1">
      <c r="A433" s="4">
        <v>432</v>
      </c>
      <c r="B433" s="37">
        <v>35990</v>
      </c>
      <c r="C433" s="34" t="s">
        <v>210</v>
      </c>
      <c r="D433" s="34" t="s">
        <v>166</v>
      </c>
      <c r="E433" s="34" t="s">
        <v>4</v>
      </c>
      <c r="F433" s="34" t="s">
        <v>16</v>
      </c>
      <c r="G433" s="21"/>
      <c r="H433" s="21"/>
      <c r="I433" s="21" t="s">
        <v>13</v>
      </c>
      <c r="J433" s="21" t="s">
        <v>37</v>
      </c>
      <c r="M433" s="12"/>
    </row>
    <row r="434" spans="1:13" ht="18" customHeight="1">
      <c r="A434" s="4">
        <v>433</v>
      </c>
      <c r="B434" s="37">
        <v>35990</v>
      </c>
      <c r="C434" s="34" t="s">
        <v>23</v>
      </c>
      <c r="D434" s="34" t="s">
        <v>153</v>
      </c>
      <c r="E434" s="34" t="s">
        <v>173</v>
      </c>
      <c r="F434" s="34" t="s">
        <v>214</v>
      </c>
      <c r="G434" s="21"/>
      <c r="H434" s="21"/>
      <c r="I434" s="21" t="s">
        <v>228</v>
      </c>
      <c r="J434" s="21" t="s">
        <v>8</v>
      </c>
      <c r="M434" s="12"/>
    </row>
    <row r="435" spans="1:13" ht="18" customHeight="1">
      <c r="A435" s="4">
        <v>434</v>
      </c>
      <c r="B435" s="37">
        <v>35990</v>
      </c>
      <c r="C435" s="34" t="s">
        <v>131</v>
      </c>
      <c r="D435" s="34" t="s">
        <v>182</v>
      </c>
      <c r="E435" s="34" t="s">
        <v>238</v>
      </c>
      <c r="F435" s="34" t="s">
        <v>165</v>
      </c>
      <c r="G435" s="21"/>
      <c r="H435" s="21"/>
      <c r="I435" s="21" t="s">
        <v>31</v>
      </c>
      <c r="J435" s="21" t="s">
        <v>26</v>
      </c>
      <c r="M435" s="12"/>
    </row>
    <row r="436" spans="1:13" ht="18" customHeight="1">
      <c r="A436" s="4">
        <v>435</v>
      </c>
      <c r="B436" s="37">
        <v>35990</v>
      </c>
      <c r="C436" s="34" t="s">
        <v>144</v>
      </c>
      <c r="D436" s="34" t="s">
        <v>163</v>
      </c>
      <c r="E436" s="34" t="s">
        <v>72</v>
      </c>
      <c r="F436" s="34" t="s">
        <v>10</v>
      </c>
      <c r="G436" s="21"/>
      <c r="H436" s="21"/>
      <c r="I436" s="21" t="s">
        <v>14</v>
      </c>
      <c r="J436" s="21" t="s">
        <v>38</v>
      </c>
      <c r="M436" s="12"/>
    </row>
    <row r="437" spans="1:13" ht="18" customHeight="1">
      <c r="A437" s="4">
        <v>436</v>
      </c>
      <c r="B437" s="37">
        <v>35991</v>
      </c>
      <c r="C437" s="34" t="s">
        <v>213</v>
      </c>
      <c r="D437" s="34" t="s">
        <v>148</v>
      </c>
      <c r="E437" s="36" t="s">
        <v>178</v>
      </c>
      <c r="F437" s="34" t="s">
        <v>211</v>
      </c>
      <c r="G437" s="21"/>
      <c r="H437" s="21"/>
      <c r="I437" s="21" t="s">
        <v>32</v>
      </c>
      <c r="J437" s="21" t="s">
        <v>227</v>
      </c>
      <c r="M437" s="12"/>
    </row>
    <row r="438" spans="1:13" ht="18" customHeight="1">
      <c r="A438" s="4">
        <v>437</v>
      </c>
      <c r="B438" s="37">
        <v>35991</v>
      </c>
      <c r="C438" s="34" t="s">
        <v>10</v>
      </c>
      <c r="D438" s="34" t="s">
        <v>22</v>
      </c>
      <c r="E438" s="34" t="s">
        <v>163</v>
      </c>
      <c r="F438" s="34" t="s">
        <v>72</v>
      </c>
      <c r="G438" s="21"/>
      <c r="H438" s="21"/>
      <c r="I438" s="21" t="s">
        <v>14</v>
      </c>
      <c r="J438" s="21" t="s">
        <v>38</v>
      </c>
      <c r="M438" s="12"/>
    </row>
    <row r="439" spans="1:13" ht="18" customHeight="1">
      <c r="A439" s="4">
        <v>438</v>
      </c>
      <c r="B439" s="37">
        <v>35991</v>
      </c>
      <c r="C439" s="34" t="s">
        <v>218</v>
      </c>
      <c r="D439" s="34" t="s">
        <v>168</v>
      </c>
      <c r="E439" s="34" t="s">
        <v>175</v>
      </c>
      <c r="F439" s="34" t="s">
        <v>46</v>
      </c>
      <c r="G439" s="21"/>
      <c r="H439" s="21"/>
      <c r="I439" s="21" t="s">
        <v>19</v>
      </c>
      <c r="J439" s="21" t="s">
        <v>20</v>
      </c>
      <c r="M439" s="12"/>
    </row>
    <row r="440" spans="1:13" ht="18" customHeight="1">
      <c r="A440" s="4">
        <v>439</v>
      </c>
      <c r="B440" s="37">
        <v>35991</v>
      </c>
      <c r="C440" s="34" t="s">
        <v>238</v>
      </c>
      <c r="D440" s="34" t="s">
        <v>165</v>
      </c>
      <c r="E440" s="34" t="s">
        <v>182</v>
      </c>
      <c r="F440" s="34" t="s">
        <v>188</v>
      </c>
      <c r="G440" s="21"/>
      <c r="H440" s="21"/>
      <c r="I440" s="21" t="s">
        <v>31</v>
      </c>
      <c r="J440" s="21" t="s">
        <v>26</v>
      </c>
      <c r="M440" s="12"/>
    </row>
    <row r="441" spans="1:13" ht="18" customHeight="1">
      <c r="A441" s="4">
        <v>440</v>
      </c>
      <c r="B441" s="37">
        <v>35991</v>
      </c>
      <c r="C441" s="34" t="s">
        <v>214</v>
      </c>
      <c r="D441" s="36" t="s">
        <v>142</v>
      </c>
      <c r="E441" s="34" t="s">
        <v>153</v>
      </c>
      <c r="F441" s="34" t="s">
        <v>173</v>
      </c>
      <c r="G441" s="21"/>
      <c r="H441" s="21"/>
      <c r="I441" s="21" t="s">
        <v>228</v>
      </c>
      <c r="J441" s="21" t="s">
        <v>8</v>
      </c>
      <c r="M441" s="12"/>
    </row>
    <row r="442" spans="1:13" ht="18" customHeight="1">
      <c r="A442" s="4">
        <v>441</v>
      </c>
      <c r="B442" s="37">
        <v>35991</v>
      </c>
      <c r="C442" s="34" t="s">
        <v>16</v>
      </c>
      <c r="D442" s="34" t="s">
        <v>180</v>
      </c>
      <c r="E442" s="34" t="s">
        <v>166</v>
      </c>
      <c r="F442" s="34" t="s">
        <v>4</v>
      </c>
      <c r="G442" s="21"/>
      <c r="H442" s="21"/>
      <c r="I442" s="21" t="s">
        <v>13</v>
      </c>
      <c r="J442" s="21" t="s">
        <v>37</v>
      </c>
      <c r="M442" s="12"/>
    </row>
    <row r="443" spans="1:13" ht="18" customHeight="1">
      <c r="A443" s="4">
        <v>442</v>
      </c>
      <c r="B443" s="37">
        <v>35992</v>
      </c>
      <c r="C443" s="34" t="s">
        <v>173</v>
      </c>
      <c r="D443" s="34" t="s">
        <v>23</v>
      </c>
      <c r="E443" s="34" t="s">
        <v>142</v>
      </c>
      <c r="F443" s="34" t="s">
        <v>153</v>
      </c>
      <c r="G443" s="21"/>
      <c r="H443" s="21"/>
      <c r="I443" s="21" t="s">
        <v>228</v>
      </c>
      <c r="J443" s="21" t="s">
        <v>8</v>
      </c>
      <c r="M443" s="12"/>
    </row>
    <row r="444" spans="1:13" ht="18" customHeight="1">
      <c r="A444" s="4">
        <v>443</v>
      </c>
      <c r="B444" s="37">
        <v>35992</v>
      </c>
      <c r="C444" s="34" t="s">
        <v>46</v>
      </c>
      <c r="D444" s="34" t="s">
        <v>35</v>
      </c>
      <c r="E444" s="34" t="s">
        <v>168</v>
      </c>
      <c r="F444" s="34" t="s">
        <v>175</v>
      </c>
      <c r="G444" s="21"/>
      <c r="H444" s="21"/>
      <c r="I444" s="21" t="s">
        <v>19</v>
      </c>
      <c r="J444" s="21" t="s">
        <v>20</v>
      </c>
      <c r="M444" s="12"/>
    </row>
    <row r="445" spans="1:13" ht="18" customHeight="1">
      <c r="A445" s="4">
        <v>444</v>
      </c>
      <c r="B445" s="37">
        <v>35992</v>
      </c>
      <c r="C445" s="34" t="s">
        <v>188</v>
      </c>
      <c r="D445" s="34" t="s">
        <v>131</v>
      </c>
      <c r="E445" s="34" t="s">
        <v>165</v>
      </c>
      <c r="F445" s="34" t="s">
        <v>182</v>
      </c>
      <c r="G445" s="21"/>
      <c r="H445" s="21"/>
      <c r="I445" s="21" t="s">
        <v>31</v>
      </c>
      <c r="J445" s="21" t="s">
        <v>26</v>
      </c>
      <c r="M445" s="12"/>
    </row>
    <row r="446" spans="1:13" ht="18" customHeight="1">
      <c r="A446" s="4">
        <v>445</v>
      </c>
      <c r="B446" s="37">
        <v>35994</v>
      </c>
      <c r="C446" s="34" t="s">
        <v>166</v>
      </c>
      <c r="D446" s="34" t="s">
        <v>16</v>
      </c>
      <c r="E446" s="34" t="s">
        <v>210</v>
      </c>
      <c r="F446" s="34" t="s">
        <v>49</v>
      </c>
      <c r="G446" s="21"/>
      <c r="H446" s="21"/>
      <c r="I446" s="21" t="s">
        <v>38</v>
      </c>
      <c r="J446" s="21" t="s">
        <v>20</v>
      </c>
      <c r="M446" s="12"/>
    </row>
    <row r="447" spans="1:13" ht="18" customHeight="1">
      <c r="A447" s="4">
        <v>446</v>
      </c>
      <c r="B447" s="37">
        <v>35994</v>
      </c>
      <c r="C447" s="34" t="s">
        <v>161</v>
      </c>
      <c r="D447" s="34" t="s">
        <v>47</v>
      </c>
      <c r="E447" s="34" t="s">
        <v>183</v>
      </c>
      <c r="F447" s="34" t="s">
        <v>146</v>
      </c>
      <c r="G447" s="21"/>
      <c r="H447" s="21"/>
      <c r="I447" s="21" t="s">
        <v>227</v>
      </c>
      <c r="J447" s="21" t="s">
        <v>31</v>
      </c>
      <c r="M447" s="12"/>
    </row>
    <row r="448" spans="1:13" ht="18" customHeight="1">
      <c r="A448" s="4">
        <v>447</v>
      </c>
      <c r="B448" s="37">
        <v>35994</v>
      </c>
      <c r="C448" s="34" t="s">
        <v>153</v>
      </c>
      <c r="D448" s="34" t="s">
        <v>214</v>
      </c>
      <c r="E448" s="34" t="s">
        <v>23</v>
      </c>
      <c r="F448" s="34" t="s">
        <v>142</v>
      </c>
      <c r="G448" s="21"/>
      <c r="H448" s="21"/>
      <c r="I448" s="21" t="s">
        <v>228</v>
      </c>
      <c r="J448" s="21" t="s">
        <v>26</v>
      </c>
      <c r="M448" s="12"/>
    </row>
    <row r="449" spans="1:13" ht="18" customHeight="1">
      <c r="A449" s="4">
        <v>448</v>
      </c>
      <c r="B449" s="37">
        <v>35994</v>
      </c>
      <c r="C449" s="34" t="s">
        <v>175</v>
      </c>
      <c r="D449" s="34" t="s">
        <v>6</v>
      </c>
      <c r="E449" s="34" t="s">
        <v>35</v>
      </c>
      <c r="F449" s="34" t="s">
        <v>168</v>
      </c>
      <c r="G449" s="21"/>
      <c r="H449" s="21"/>
      <c r="I449" s="21" t="s">
        <v>37</v>
      </c>
      <c r="J449" s="21" t="s">
        <v>14</v>
      </c>
      <c r="M449" s="12"/>
    </row>
    <row r="450" spans="1:13" ht="18" customHeight="1">
      <c r="A450" s="4">
        <v>449</v>
      </c>
      <c r="B450" s="37">
        <v>35994</v>
      </c>
      <c r="C450" s="34" t="s">
        <v>178</v>
      </c>
      <c r="D450" s="34" t="s">
        <v>29</v>
      </c>
      <c r="E450" s="34" t="s">
        <v>188</v>
      </c>
      <c r="F450" s="34" t="s">
        <v>165</v>
      </c>
      <c r="G450" s="21"/>
      <c r="H450" s="21"/>
      <c r="I450" s="21" t="s">
        <v>8</v>
      </c>
      <c r="J450" s="21" t="s">
        <v>32</v>
      </c>
      <c r="M450" s="12"/>
    </row>
    <row r="451" spans="1:13" ht="18" customHeight="1">
      <c r="A451" s="4">
        <v>450</v>
      </c>
      <c r="B451" s="37">
        <v>35994</v>
      </c>
      <c r="C451" s="34" t="s">
        <v>163</v>
      </c>
      <c r="D451" s="34" t="s">
        <v>180</v>
      </c>
      <c r="E451" s="34" t="s">
        <v>144</v>
      </c>
      <c r="F451" s="34" t="s">
        <v>22</v>
      </c>
      <c r="G451" s="21"/>
      <c r="H451" s="21"/>
      <c r="I451" s="21" t="s">
        <v>13</v>
      </c>
      <c r="J451" s="21" t="s">
        <v>19</v>
      </c>
      <c r="M451" s="12"/>
    </row>
    <row r="452" spans="1:13" ht="18" customHeight="1">
      <c r="A452" s="4">
        <v>451</v>
      </c>
      <c r="B452" s="37">
        <v>35995</v>
      </c>
      <c r="C452" s="34" t="s">
        <v>148</v>
      </c>
      <c r="D452" s="34" t="s">
        <v>213</v>
      </c>
      <c r="E452" s="34" t="s">
        <v>211</v>
      </c>
      <c r="F452" s="34" t="s">
        <v>29</v>
      </c>
      <c r="G452" s="21"/>
      <c r="H452" s="21"/>
      <c r="I452" s="21" t="s">
        <v>8</v>
      </c>
      <c r="J452" s="21" t="s">
        <v>32</v>
      </c>
      <c r="M452" s="12"/>
    </row>
    <row r="453" spans="1:13" ht="18" customHeight="1">
      <c r="A453" s="4">
        <v>452</v>
      </c>
      <c r="B453" s="37">
        <v>35995</v>
      </c>
      <c r="C453" s="34" t="s">
        <v>49</v>
      </c>
      <c r="D453" s="34" t="s">
        <v>46</v>
      </c>
      <c r="E453" s="34" t="s">
        <v>16</v>
      </c>
      <c r="F453" s="34" t="s">
        <v>210</v>
      </c>
      <c r="G453" s="21"/>
      <c r="H453" s="21"/>
      <c r="I453" s="21" t="s">
        <v>38</v>
      </c>
      <c r="J453" s="21" t="s">
        <v>20</v>
      </c>
      <c r="M453" s="12"/>
    </row>
    <row r="454" spans="1:13" ht="18" customHeight="1">
      <c r="A454" s="4">
        <v>453</v>
      </c>
      <c r="B454" s="37">
        <v>35995</v>
      </c>
      <c r="C454" s="34" t="s">
        <v>168</v>
      </c>
      <c r="D454" s="34" t="s">
        <v>4</v>
      </c>
      <c r="E454" s="34" t="s">
        <v>6</v>
      </c>
      <c r="F454" s="34" t="s">
        <v>35</v>
      </c>
      <c r="G454" s="21"/>
      <c r="H454" s="21"/>
      <c r="I454" s="21" t="s">
        <v>37</v>
      </c>
      <c r="J454" s="21" t="s">
        <v>14</v>
      </c>
      <c r="M454" s="12"/>
    </row>
    <row r="455" spans="1:13" ht="18" customHeight="1">
      <c r="A455" s="4">
        <v>454</v>
      </c>
      <c r="B455" s="37">
        <v>35995</v>
      </c>
      <c r="C455" s="34" t="s">
        <v>142</v>
      </c>
      <c r="D455" s="34" t="s">
        <v>173</v>
      </c>
      <c r="E455" s="34" t="s">
        <v>214</v>
      </c>
      <c r="F455" s="34" t="s">
        <v>23</v>
      </c>
      <c r="G455" s="21"/>
      <c r="H455" s="21"/>
      <c r="I455" s="21" t="s">
        <v>228</v>
      </c>
      <c r="J455" s="21" t="s">
        <v>26</v>
      </c>
      <c r="M455" s="12"/>
    </row>
    <row r="456" spans="1:13" ht="18" customHeight="1">
      <c r="A456" s="4">
        <v>455</v>
      </c>
      <c r="B456" s="37">
        <v>35995</v>
      </c>
      <c r="C456" s="34" t="s">
        <v>183</v>
      </c>
      <c r="D456" s="34" t="s">
        <v>146</v>
      </c>
      <c r="E456" s="34" t="s">
        <v>185</v>
      </c>
      <c r="F456" s="34" t="s">
        <v>182</v>
      </c>
      <c r="G456" s="21"/>
      <c r="H456" s="21"/>
      <c r="I456" s="21" t="s">
        <v>227</v>
      </c>
      <c r="J456" s="21" t="s">
        <v>31</v>
      </c>
      <c r="M456" s="12"/>
    </row>
    <row r="457" spans="1:13" ht="18" customHeight="1">
      <c r="A457" s="4">
        <v>456</v>
      </c>
      <c r="B457" s="37">
        <v>35995</v>
      </c>
      <c r="C457" s="34" t="s">
        <v>22</v>
      </c>
      <c r="D457" s="34" t="s">
        <v>72</v>
      </c>
      <c r="E457" s="36" t="s">
        <v>180</v>
      </c>
      <c r="F457" s="34" t="s">
        <v>144</v>
      </c>
      <c r="G457" s="21"/>
      <c r="H457" s="21"/>
      <c r="I457" s="21" t="s">
        <v>13</v>
      </c>
      <c r="J457" s="21" t="s">
        <v>19</v>
      </c>
      <c r="M457" s="12"/>
    </row>
    <row r="458" spans="1:13" ht="18" customHeight="1">
      <c r="A458" s="4">
        <v>457</v>
      </c>
      <c r="B458" s="37">
        <v>35996</v>
      </c>
      <c r="C458" s="34" t="s">
        <v>35</v>
      </c>
      <c r="D458" s="34" t="s">
        <v>175</v>
      </c>
      <c r="E458" s="34" t="s">
        <v>4</v>
      </c>
      <c r="F458" s="34" t="s">
        <v>6</v>
      </c>
      <c r="G458" s="21"/>
      <c r="H458" s="21"/>
      <c r="I458" s="21" t="s">
        <v>37</v>
      </c>
      <c r="J458" s="21" t="s">
        <v>14</v>
      </c>
      <c r="M458" s="12"/>
    </row>
    <row r="459" spans="1:13" ht="18" customHeight="1">
      <c r="A459" s="4">
        <v>458</v>
      </c>
      <c r="B459" s="37">
        <v>35996</v>
      </c>
      <c r="C459" s="34" t="s">
        <v>29</v>
      </c>
      <c r="D459" s="34" t="s">
        <v>131</v>
      </c>
      <c r="E459" s="34" t="s">
        <v>165</v>
      </c>
      <c r="F459" s="34" t="s">
        <v>211</v>
      </c>
      <c r="G459" s="21"/>
      <c r="H459" s="21"/>
      <c r="I459" s="21" t="s">
        <v>8</v>
      </c>
      <c r="J459" s="21" t="s">
        <v>32</v>
      </c>
      <c r="M459" s="12"/>
    </row>
    <row r="460" spans="1:13" ht="18" customHeight="1">
      <c r="A460" s="4">
        <v>459</v>
      </c>
      <c r="B460" s="37">
        <v>35996</v>
      </c>
      <c r="C460" s="34" t="s">
        <v>185</v>
      </c>
      <c r="D460" s="34" t="s">
        <v>161</v>
      </c>
      <c r="E460" s="34" t="s">
        <v>182</v>
      </c>
      <c r="F460" s="34" t="s">
        <v>181</v>
      </c>
      <c r="G460" s="21"/>
      <c r="H460" s="21"/>
      <c r="I460" s="21" t="s">
        <v>227</v>
      </c>
      <c r="J460" s="21" t="s">
        <v>31</v>
      </c>
      <c r="M460" s="12"/>
    </row>
    <row r="461" spans="1:13" ht="18" customHeight="1">
      <c r="A461" s="4">
        <v>460</v>
      </c>
      <c r="B461" s="37">
        <v>35996</v>
      </c>
      <c r="C461" s="34" t="s">
        <v>210</v>
      </c>
      <c r="D461" s="34" t="s">
        <v>166</v>
      </c>
      <c r="E461" s="34" t="s">
        <v>46</v>
      </c>
      <c r="F461" s="34" t="s">
        <v>16</v>
      </c>
      <c r="G461" s="21"/>
      <c r="H461" s="21"/>
      <c r="I461" s="21" t="s">
        <v>38</v>
      </c>
      <c r="J461" s="21" t="s">
        <v>20</v>
      </c>
      <c r="M461" s="12"/>
    </row>
    <row r="462" spans="1:13" ht="18" customHeight="1">
      <c r="A462" s="4">
        <v>461</v>
      </c>
      <c r="B462" s="37">
        <v>35996</v>
      </c>
      <c r="C462" s="34" t="s">
        <v>23</v>
      </c>
      <c r="D462" s="34" t="s">
        <v>153</v>
      </c>
      <c r="E462" s="34" t="s">
        <v>173</v>
      </c>
      <c r="F462" s="34" t="s">
        <v>214</v>
      </c>
      <c r="G462" s="21"/>
      <c r="H462" s="21"/>
      <c r="I462" s="21" t="s">
        <v>228</v>
      </c>
      <c r="J462" s="21" t="s">
        <v>26</v>
      </c>
      <c r="M462" s="12"/>
    </row>
    <row r="463" spans="1:13" ht="18" customHeight="1">
      <c r="A463" s="4">
        <v>462</v>
      </c>
      <c r="B463" s="37">
        <v>35996</v>
      </c>
      <c r="C463" s="34" t="s">
        <v>144</v>
      </c>
      <c r="D463" s="34" t="s">
        <v>163</v>
      </c>
      <c r="E463" s="34" t="s">
        <v>72</v>
      </c>
      <c r="F463" s="34" t="s">
        <v>180</v>
      </c>
      <c r="G463" s="21"/>
      <c r="H463" s="21"/>
      <c r="I463" s="21" t="s">
        <v>13</v>
      </c>
      <c r="J463" s="21" t="s">
        <v>19</v>
      </c>
      <c r="M463" s="12"/>
    </row>
    <row r="464" spans="1:13" ht="18" customHeight="1">
      <c r="A464" s="4">
        <v>463</v>
      </c>
      <c r="B464" s="37">
        <v>35998</v>
      </c>
      <c r="C464" s="34" t="s">
        <v>47</v>
      </c>
      <c r="D464" s="34" t="s">
        <v>166</v>
      </c>
      <c r="E464" s="34" t="s">
        <v>131</v>
      </c>
      <c r="F464" s="34" t="s">
        <v>180</v>
      </c>
      <c r="G464" s="21"/>
      <c r="H464" s="21"/>
      <c r="I464" s="21" t="s">
        <v>134</v>
      </c>
      <c r="J464" s="21" t="s">
        <v>133</v>
      </c>
      <c r="M464" s="12"/>
    </row>
    <row r="465" spans="1:13" ht="18" customHeight="1">
      <c r="A465" s="4">
        <v>464</v>
      </c>
      <c r="B465" s="37">
        <v>35999</v>
      </c>
      <c r="C465" s="34" t="s">
        <v>163</v>
      </c>
      <c r="D465" s="34" t="s">
        <v>131</v>
      </c>
      <c r="E465" s="34" t="s">
        <v>166</v>
      </c>
      <c r="F465" s="34" t="s">
        <v>183</v>
      </c>
      <c r="G465" s="21"/>
      <c r="H465" s="21"/>
      <c r="I465" s="21" t="s">
        <v>133</v>
      </c>
      <c r="J465" s="21" t="s">
        <v>134</v>
      </c>
      <c r="M465" s="12"/>
    </row>
    <row r="466" spans="1:13" ht="18" customHeight="1">
      <c r="A466" s="4">
        <v>465</v>
      </c>
      <c r="B466" s="37">
        <v>36001</v>
      </c>
      <c r="C466" s="34" t="s">
        <v>182</v>
      </c>
      <c r="D466" s="34" t="s">
        <v>183</v>
      </c>
      <c r="E466" s="34" t="s">
        <v>173</v>
      </c>
      <c r="F466" s="34" t="s">
        <v>142</v>
      </c>
      <c r="G466" s="21"/>
      <c r="H466" s="21"/>
      <c r="I466" s="21" t="s">
        <v>227</v>
      </c>
      <c r="J466" s="21" t="s">
        <v>228</v>
      </c>
      <c r="M466" s="12"/>
    </row>
    <row r="467" spans="1:13" ht="18" customHeight="1">
      <c r="A467" s="4">
        <v>466</v>
      </c>
      <c r="B467" s="37">
        <v>36001</v>
      </c>
      <c r="C467" s="34" t="s">
        <v>175</v>
      </c>
      <c r="D467" s="34" t="s">
        <v>35</v>
      </c>
      <c r="E467" s="34" t="s">
        <v>144</v>
      </c>
      <c r="F467" s="34" t="s">
        <v>72</v>
      </c>
      <c r="G467" s="21"/>
      <c r="H467" s="21"/>
      <c r="I467" s="21" t="s">
        <v>20</v>
      </c>
      <c r="J467" s="21" t="s">
        <v>37</v>
      </c>
      <c r="M467" s="12"/>
    </row>
    <row r="468" spans="1:13" ht="18" customHeight="1">
      <c r="A468" s="4">
        <v>467</v>
      </c>
      <c r="B468" s="37">
        <v>36001</v>
      </c>
      <c r="C468" s="34" t="s">
        <v>210</v>
      </c>
      <c r="D468" s="34" t="s">
        <v>163</v>
      </c>
      <c r="E468" s="34" t="s">
        <v>16</v>
      </c>
      <c r="F468" s="34" t="s">
        <v>46</v>
      </c>
      <c r="G468" s="21"/>
      <c r="H468" s="21"/>
      <c r="I468" s="21" t="s">
        <v>38</v>
      </c>
      <c r="J468" s="21" t="s">
        <v>13</v>
      </c>
      <c r="M468" s="12"/>
    </row>
    <row r="469" spans="1:13" ht="18" customHeight="1">
      <c r="A469" s="4">
        <v>468</v>
      </c>
      <c r="B469" s="37">
        <v>36001</v>
      </c>
      <c r="C469" s="34" t="s">
        <v>146</v>
      </c>
      <c r="D469" s="34" t="s">
        <v>185</v>
      </c>
      <c r="E469" s="34" t="s">
        <v>161</v>
      </c>
      <c r="F469" s="34" t="s">
        <v>23</v>
      </c>
      <c r="G469" s="21"/>
      <c r="H469" s="21"/>
      <c r="I469" s="21" t="s">
        <v>26</v>
      </c>
      <c r="J469" s="21" t="s">
        <v>8</v>
      </c>
      <c r="M469" s="12"/>
    </row>
    <row r="470" spans="1:13" ht="18" customHeight="1">
      <c r="A470" s="4">
        <v>469</v>
      </c>
      <c r="B470" s="37">
        <v>36002</v>
      </c>
      <c r="C470" s="34" t="s">
        <v>179</v>
      </c>
      <c r="D470" s="34" t="s">
        <v>186</v>
      </c>
      <c r="E470" s="34" t="s">
        <v>131</v>
      </c>
      <c r="F470" s="34" t="s">
        <v>165</v>
      </c>
      <c r="G470" s="21"/>
      <c r="H470" s="21"/>
      <c r="I470" s="21" t="s">
        <v>32</v>
      </c>
      <c r="J470" s="21" t="s">
        <v>31</v>
      </c>
      <c r="M470" s="12"/>
    </row>
    <row r="471" spans="1:13" ht="18" customHeight="1">
      <c r="A471" s="4">
        <v>470</v>
      </c>
      <c r="B471" s="37">
        <v>36002</v>
      </c>
      <c r="C471" s="34" t="s">
        <v>72</v>
      </c>
      <c r="D471" s="34" t="s">
        <v>22</v>
      </c>
      <c r="E471" s="34" t="s">
        <v>35</v>
      </c>
      <c r="F471" s="34" t="s">
        <v>144</v>
      </c>
      <c r="G471" s="21"/>
      <c r="H471" s="21"/>
      <c r="I471" s="21" t="s">
        <v>20</v>
      </c>
      <c r="J471" s="21" t="s">
        <v>37</v>
      </c>
      <c r="M471" s="12"/>
    </row>
    <row r="472" spans="1:13" ht="18" customHeight="1">
      <c r="A472" s="4">
        <v>471</v>
      </c>
      <c r="B472" s="37">
        <v>36002</v>
      </c>
      <c r="C472" s="34" t="s">
        <v>173</v>
      </c>
      <c r="D472" s="34" t="s">
        <v>142</v>
      </c>
      <c r="E472" s="34" t="s">
        <v>183</v>
      </c>
      <c r="F472" s="34" t="s">
        <v>153</v>
      </c>
      <c r="G472" s="21"/>
      <c r="H472" s="21"/>
      <c r="I472" s="21" t="s">
        <v>227</v>
      </c>
      <c r="J472" s="21" t="s">
        <v>228</v>
      </c>
      <c r="M472" s="12"/>
    </row>
    <row r="473" spans="1:13" ht="18" customHeight="1">
      <c r="A473" s="4">
        <v>472</v>
      </c>
      <c r="B473" s="37">
        <v>36002</v>
      </c>
      <c r="C473" s="34" t="s">
        <v>46</v>
      </c>
      <c r="D473" s="34" t="s">
        <v>244</v>
      </c>
      <c r="E473" s="34" t="s">
        <v>163</v>
      </c>
      <c r="F473" s="34" t="s">
        <v>16</v>
      </c>
      <c r="G473" s="21"/>
      <c r="H473" s="21"/>
      <c r="I473" s="21" t="s">
        <v>38</v>
      </c>
      <c r="J473" s="21" t="s">
        <v>13</v>
      </c>
      <c r="M473" s="12"/>
    </row>
    <row r="474" spans="1:13" ht="18" customHeight="1">
      <c r="A474" s="4">
        <v>473</v>
      </c>
      <c r="B474" s="37">
        <v>36002</v>
      </c>
      <c r="C474" s="34" t="s">
        <v>23</v>
      </c>
      <c r="D474" s="34" t="s">
        <v>161</v>
      </c>
      <c r="E474" s="34" t="s">
        <v>185</v>
      </c>
      <c r="F474" s="34" t="s">
        <v>214</v>
      </c>
      <c r="G474" s="21"/>
      <c r="H474" s="21"/>
      <c r="I474" s="21" t="s">
        <v>26</v>
      </c>
      <c r="J474" s="21" t="s">
        <v>8</v>
      </c>
      <c r="M474" s="12"/>
    </row>
    <row r="475" spans="1:13" ht="18" customHeight="1">
      <c r="A475" s="4">
        <v>474</v>
      </c>
      <c r="B475" s="37">
        <v>36002</v>
      </c>
      <c r="C475" s="34" t="s">
        <v>180</v>
      </c>
      <c r="D475" s="34" t="s">
        <v>49</v>
      </c>
      <c r="E475" s="34" t="s">
        <v>166</v>
      </c>
      <c r="F475" s="34" t="s">
        <v>4</v>
      </c>
      <c r="G475" s="21"/>
      <c r="H475" s="21"/>
      <c r="I475" s="21" t="s">
        <v>14</v>
      </c>
      <c r="J475" s="21" t="s">
        <v>19</v>
      </c>
      <c r="M475" s="12"/>
    </row>
    <row r="476" spans="1:13" ht="18" customHeight="1">
      <c r="A476" s="4">
        <v>475</v>
      </c>
      <c r="B476" s="37">
        <v>36003</v>
      </c>
      <c r="C476" s="34" t="s">
        <v>4</v>
      </c>
      <c r="D476" s="34" t="s">
        <v>168</v>
      </c>
      <c r="E476" s="34" t="s">
        <v>49</v>
      </c>
      <c r="F476" s="34" t="s">
        <v>166</v>
      </c>
      <c r="G476" s="21"/>
      <c r="H476" s="21"/>
      <c r="I476" s="21" t="s">
        <v>14</v>
      </c>
      <c r="J476" s="21" t="s">
        <v>19</v>
      </c>
      <c r="M476" s="12"/>
    </row>
    <row r="477" spans="1:13" ht="18" customHeight="1">
      <c r="A477" s="4">
        <v>476</v>
      </c>
      <c r="B477" s="37">
        <v>36003</v>
      </c>
      <c r="C477" s="34" t="s">
        <v>153</v>
      </c>
      <c r="D477" s="34" t="s">
        <v>229</v>
      </c>
      <c r="E477" s="34" t="s">
        <v>142</v>
      </c>
      <c r="F477" s="34" t="s">
        <v>183</v>
      </c>
      <c r="G477" s="21"/>
      <c r="H477" s="21"/>
      <c r="I477" s="21" t="s">
        <v>227</v>
      </c>
      <c r="J477" s="21" t="s">
        <v>228</v>
      </c>
      <c r="M477" s="12"/>
    </row>
    <row r="478" spans="1:13" ht="18" customHeight="1">
      <c r="A478" s="4">
        <v>477</v>
      </c>
      <c r="B478" s="37">
        <v>36003</v>
      </c>
      <c r="C478" s="34" t="s">
        <v>213</v>
      </c>
      <c r="D478" s="34" t="s">
        <v>188</v>
      </c>
      <c r="E478" s="34" t="s">
        <v>148</v>
      </c>
      <c r="F478" s="34" t="s">
        <v>238</v>
      </c>
      <c r="G478" s="21"/>
      <c r="H478" s="21"/>
      <c r="I478" s="21" t="s">
        <v>32</v>
      </c>
      <c r="J478" s="21" t="s">
        <v>31</v>
      </c>
      <c r="M478" s="12"/>
    </row>
    <row r="479" spans="1:13" ht="18" customHeight="1">
      <c r="A479" s="4">
        <v>478</v>
      </c>
      <c r="B479" s="37">
        <v>36003</v>
      </c>
      <c r="C479" s="34" t="s">
        <v>144</v>
      </c>
      <c r="D479" s="34" t="s">
        <v>175</v>
      </c>
      <c r="E479" s="34" t="s">
        <v>22</v>
      </c>
      <c r="F479" s="34" t="s">
        <v>35</v>
      </c>
      <c r="G479" s="21"/>
      <c r="H479" s="21"/>
      <c r="I479" s="21" t="s">
        <v>20</v>
      </c>
      <c r="J479" s="21" t="s">
        <v>37</v>
      </c>
      <c r="M479" s="12"/>
    </row>
    <row r="480" spans="1:13" ht="18" customHeight="1">
      <c r="A480" s="4">
        <v>479</v>
      </c>
      <c r="B480" s="37">
        <v>36003</v>
      </c>
      <c r="C480" s="34" t="s">
        <v>214</v>
      </c>
      <c r="D480" s="34" t="s">
        <v>181</v>
      </c>
      <c r="E480" s="34" t="s">
        <v>146</v>
      </c>
      <c r="F480" s="34" t="s">
        <v>161</v>
      </c>
      <c r="G480" s="21"/>
      <c r="H480" s="21"/>
      <c r="I480" s="21" t="s">
        <v>26</v>
      </c>
      <c r="J480" s="21" t="s">
        <v>8</v>
      </c>
      <c r="M480" s="12"/>
    </row>
    <row r="481" spans="1:13" ht="18" customHeight="1">
      <c r="A481" s="4">
        <v>480</v>
      </c>
      <c r="B481" s="37">
        <v>36004</v>
      </c>
      <c r="C481" s="34" t="s">
        <v>166</v>
      </c>
      <c r="D481" s="34" t="s">
        <v>10</v>
      </c>
      <c r="E481" s="36" t="s">
        <v>210</v>
      </c>
      <c r="F481" s="34" t="s">
        <v>163</v>
      </c>
      <c r="G481" s="21"/>
      <c r="H481" s="21"/>
      <c r="I481" s="21" t="s">
        <v>14</v>
      </c>
      <c r="J481" s="21" t="s">
        <v>37</v>
      </c>
      <c r="M481" s="12"/>
    </row>
    <row r="482" spans="1:13" ht="18" customHeight="1">
      <c r="A482" s="4">
        <v>481</v>
      </c>
      <c r="B482" s="37">
        <v>36004</v>
      </c>
      <c r="C482" s="34" t="s">
        <v>161</v>
      </c>
      <c r="D482" s="34" t="s">
        <v>146</v>
      </c>
      <c r="E482" s="34" t="s">
        <v>183</v>
      </c>
      <c r="F482" s="34" t="s">
        <v>142</v>
      </c>
      <c r="G482" s="21"/>
      <c r="H482" s="21"/>
      <c r="I482" s="21" t="s">
        <v>26</v>
      </c>
      <c r="J482" s="21" t="s">
        <v>31</v>
      </c>
      <c r="M482" s="12"/>
    </row>
    <row r="483" spans="1:13" ht="18" customHeight="1">
      <c r="A483" s="4">
        <v>482</v>
      </c>
      <c r="B483" s="37">
        <v>36004</v>
      </c>
      <c r="C483" s="34" t="s">
        <v>35</v>
      </c>
      <c r="D483" s="34" t="s">
        <v>72</v>
      </c>
      <c r="E483" s="34" t="s">
        <v>175</v>
      </c>
      <c r="F483" s="34" t="s">
        <v>6</v>
      </c>
      <c r="G483" s="21"/>
      <c r="H483" s="21"/>
      <c r="I483" s="21" t="s">
        <v>38</v>
      </c>
      <c r="J483" s="21" t="s">
        <v>19</v>
      </c>
      <c r="M483" s="12"/>
    </row>
    <row r="484" spans="1:13" ht="18" customHeight="1">
      <c r="A484" s="4">
        <v>483</v>
      </c>
      <c r="B484" s="37">
        <v>36004</v>
      </c>
      <c r="C484" s="34" t="s">
        <v>47</v>
      </c>
      <c r="D484" s="34" t="s">
        <v>173</v>
      </c>
      <c r="E484" s="34" t="s">
        <v>182</v>
      </c>
      <c r="F484" s="34" t="s">
        <v>185</v>
      </c>
      <c r="G484" s="21"/>
      <c r="H484" s="21"/>
      <c r="I484" s="21" t="s">
        <v>228</v>
      </c>
      <c r="J484" s="21" t="s">
        <v>8</v>
      </c>
      <c r="M484" s="12"/>
    </row>
    <row r="485" spans="1:13" ht="18" customHeight="1">
      <c r="A485" s="4">
        <v>484</v>
      </c>
      <c r="B485" s="37">
        <v>36004</v>
      </c>
      <c r="C485" s="34" t="s">
        <v>29</v>
      </c>
      <c r="D485" s="34" t="s">
        <v>179</v>
      </c>
      <c r="E485" s="34" t="s">
        <v>178</v>
      </c>
      <c r="F485" s="34" t="s">
        <v>131</v>
      </c>
      <c r="G485" s="21"/>
      <c r="H485" s="21"/>
      <c r="I485" s="21" t="s">
        <v>32</v>
      </c>
      <c r="J485" s="21" t="s">
        <v>227</v>
      </c>
      <c r="M485" s="12"/>
    </row>
    <row r="486" spans="1:13" ht="18" customHeight="1">
      <c r="A486" s="4">
        <v>485</v>
      </c>
      <c r="B486" s="37">
        <v>36004</v>
      </c>
      <c r="C486" s="34" t="s">
        <v>16</v>
      </c>
      <c r="D486" s="34" t="s">
        <v>180</v>
      </c>
      <c r="E486" s="34" t="s">
        <v>168</v>
      </c>
      <c r="F486" s="34" t="s">
        <v>22</v>
      </c>
      <c r="G486" s="21"/>
      <c r="H486" s="21"/>
      <c r="I486" s="21" t="s">
        <v>20</v>
      </c>
      <c r="J486" s="21" t="s">
        <v>13</v>
      </c>
      <c r="M486" s="12"/>
    </row>
    <row r="487" spans="1:13" ht="18" customHeight="1">
      <c r="A487" s="4">
        <v>486</v>
      </c>
      <c r="B487" s="37">
        <v>36005</v>
      </c>
      <c r="C487" s="34" t="s">
        <v>165</v>
      </c>
      <c r="D487" s="34" t="s">
        <v>211</v>
      </c>
      <c r="E487" s="34" t="s">
        <v>12</v>
      </c>
      <c r="F487" s="34" t="s">
        <v>213</v>
      </c>
      <c r="G487" s="21"/>
      <c r="H487" s="21"/>
      <c r="I487" s="21" t="s">
        <v>32</v>
      </c>
      <c r="J487" s="21" t="s">
        <v>227</v>
      </c>
      <c r="M487" s="12"/>
    </row>
    <row r="488" spans="1:13" ht="18" customHeight="1">
      <c r="A488" s="4">
        <v>487</v>
      </c>
      <c r="B488" s="37">
        <v>36005</v>
      </c>
      <c r="C488" s="34" t="s">
        <v>6</v>
      </c>
      <c r="D488" s="34" t="s">
        <v>46</v>
      </c>
      <c r="E488" s="34" t="s">
        <v>72</v>
      </c>
      <c r="F488" s="34" t="s">
        <v>175</v>
      </c>
      <c r="G488" s="21"/>
      <c r="H488" s="21"/>
      <c r="I488" s="21" t="s">
        <v>38</v>
      </c>
      <c r="J488" s="21" t="s">
        <v>19</v>
      </c>
      <c r="M488" s="12"/>
    </row>
    <row r="489" spans="1:13" ht="18" customHeight="1">
      <c r="A489" s="4">
        <v>488</v>
      </c>
      <c r="B489" s="37">
        <v>36005</v>
      </c>
      <c r="C489" s="34" t="s">
        <v>185</v>
      </c>
      <c r="D489" s="34" t="s">
        <v>153</v>
      </c>
      <c r="E489" s="34" t="s">
        <v>173</v>
      </c>
      <c r="F489" s="34" t="s">
        <v>182</v>
      </c>
      <c r="G489" s="21"/>
      <c r="H489" s="21"/>
      <c r="I489" s="21" t="s">
        <v>228</v>
      </c>
      <c r="J489" s="21" t="s">
        <v>8</v>
      </c>
      <c r="M489" s="12"/>
    </row>
    <row r="490" spans="1:13" ht="18" customHeight="1">
      <c r="A490" s="4">
        <v>489</v>
      </c>
      <c r="B490" s="37">
        <v>36005</v>
      </c>
      <c r="C490" s="34" t="s">
        <v>183</v>
      </c>
      <c r="D490" s="34" t="s">
        <v>214</v>
      </c>
      <c r="E490" s="34" t="s">
        <v>142</v>
      </c>
      <c r="F490" s="34" t="s">
        <v>146</v>
      </c>
      <c r="G490" s="21"/>
      <c r="H490" s="21"/>
      <c r="I490" s="21" t="s">
        <v>26</v>
      </c>
      <c r="J490" s="21" t="s">
        <v>31</v>
      </c>
      <c r="M490" s="12"/>
    </row>
    <row r="491" spans="1:13" ht="18" customHeight="1">
      <c r="A491" s="4">
        <v>490</v>
      </c>
      <c r="B491" s="37">
        <v>36005</v>
      </c>
      <c r="C491" s="34" t="s">
        <v>163</v>
      </c>
      <c r="D491" s="34" t="s">
        <v>4</v>
      </c>
      <c r="E491" s="34" t="s">
        <v>10</v>
      </c>
      <c r="F491" s="34" t="s">
        <v>210</v>
      </c>
      <c r="G491" s="21"/>
      <c r="H491" s="21"/>
      <c r="I491" s="21" t="s">
        <v>14</v>
      </c>
      <c r="J491" s="21" t="s">
        <v>37</v>
      </c>
      <c r="M491" s="12"/>
    </row>
    <row r="492" spans="1:13" ht="18" customHeight="1">
      <c r="A492" s="4">
        <v>491</v>
      </c>
      <c r="B492" s="37">
        <v>36005</v>
      </c>
      <c r="C492" s="34" t="s">
        <v>22</v>
      </c>
      <c r="D492" s="36" t="s">
        <v>144</v>
      </c>
      <c r="E492" s="34" t="s">
        <v>180</v>
      </c>
      <c r="F492" s="34" t="s">
        <v>168</v>
      </c>
      <c r="G492" s="21"/>
      <c r="H492" s="21"/>
      <c r="I492" s="21" t="s">
        <v>20</v>
      </c>
      <c r="J492" s="21" t="s">
        <v>13</v>
      </c>
      <c r="M492" s="12"/>
    </row>
    <row r="493" spans="1:13" ht="18" customHeight="1">
      <c r="A493" s="4">
        <v>492</v>
      </c>
      <c r="B493" s="37">
        <v>36006</v>
      </c>
      <c r="C493" s="34" t="s">
        <v>182</v>
      </c>
      <c r="D493" s="34" t="s">
        <v>47</v>
      </c>
      <c r="E493" s="34" t="s">
        <v>153</v>
      </c>
      <c r="F493" s="34" t="s">
        <v>173</v>
      </c>
      <c r="G493" s="21"/>
      <c r="H493" s="21"/>
      <c r="I493" s="21" t="s">
        <v>228</v>
      </c>
      <c r="J493" s="21" t="s">
        <v>8</v>
      </c>
      <c r="M493" s="12"/>
    </row>
    <row r="494" spans="1:13" ht="18" customHeight="1">
      <c r="A494" s="4">
        <v>493</v>
      </c>
      <c r="B494" s="37">
        <v>36006</v>
      </c>
      <c r="C494" s="34" t="s">
        <v>175</v>
      </c>
      <c r="D494" s="34" t="s">
        <v>35</v>
      </c>
      <c r="E494" s="34" t="s">
        <v>46</v>
      </c>
      <c r="F494" s="34" t="s">
        <v>72</v>
      </c>
      <c r="G494" s="21"/>
      <c r="H494" s="21"/>
      <c r="I494" s="21" t="s">
        <v>38</v>
      </c>
      <c r="J494" s="21" t="s">
        <v>19</v>
      </c>
      <c r="M494" s="12"/>
    </row>
    <row r="495" spans="1:13" ht="18" customHeight="1">
      <c r="A495" s="4">
        <v>494</v>
      </c>
      <c r="B495" s="37">
        <v>36006</v>
      </c>
      <c r="C495" s="34" t="s">
        <v>142</v>
      </c>
      <c r="D495" s="34" t="s">
        <v>161</v>
      </c>
      <c r="E495" s="34" t="s">
        <v>146</v>
      </c>
      <c r="F495" s="34" t="s">
        <v>214</v>
      </c>
      <c r="G495" s="21"/>
      <c r="H495" s="21"/>
      <c r="I495" s="21" t="s">
        <v>26</v>
      </c>
      <c r="J495" s="21" t="s">
        <v>31</v>
      </c>
      <c r="M495" s="12"/>
    </row>
    <row r="496" spans="1:13" ht="18" customHeight="1">
      <c r="A496" s="4">
        <v>495</v>
      </c>
      <c r="B496" s="37">
        <v>36007</v>
      </c>
      <c r="C496" s="34" t="s">
        <v>72</v>
      </c>
      <c r="D496" s="34" t="s">
        <v>163</v>
      </c>
      <c r="E496" s="34" t="s">
        <v>144</v>
      </c>
      <c r="F496" s="34" t="s">
        <v>180</v>
      </c>
      <c r="G496" s="21"/>
      <c r="H496" s="21"/>
      <c r="I496" s="21" t="s">
        <v>38</v>
      </c>
      <c r="J496" s="21" t="s">
        <v>37</v>
      </c>
      <c r="M496" s="12"/>
    </row>
    <row r="497" spans="1:13" ht="18" customHeight="1">
      <c r="A497" s="4">
        <v>496</v>
      </c>
      <c r="B497" s="37">
        <v>36007</v>
      </c>
      <c r="C497" s="34" t="s">
        <v>173</v>
      </c>
      <c r="D497" s="34" t="s">
        <v>185</v>
      </c>
      <c r="E497" s="34" t="s">
        <v>47</v>
      </c>
      <c r="F497" s="34" t="s">
        <v>153</v>
      </c>
      <c r="G497" s="21"/>
      <c r="H497" s="21"/>
      <c r="I497" s="21" t="s">
        <v>228</v>
      </c>
      <c r="J497" s="21" t="s">
        <v>32</v>
      </c>
      <c r="M497" s="12"/>
    </row>
    <row r="498" spans="1:13" ht="18" customHeight="1">
      <c r="A498" s="4">
        <v>497</v>
      </c>
      <c r="B498" s="37">
        <v>36007</v>
      </c>
      <c r="C498" s="34" t="s">
        <v>168</v>
      </c>
      <c r="D498" s="34" t="s">
        <v>166</v>
      </c>
      <c r="E498" s="34" t="s">
        <v>16</v>
      </c>
      <c r="F498" s="34" t="s">
        <v>4</v>
      </c>
      <c r="G498" s="21"/>
      <c r="H498" s="21"/>
      <c r="I498" s="21" t="s">
        <v>19</v>
      </c>
      <c r="J498" s="21" t="s">
        <v>20</v>
      </c>
      <c r="M498" s="12"/>
    </row>
    <row r="499" spans="1:13" ht="18" customHeight="1">
      <c r="A499" s="4">
        <v>498</v>
      </c>
      <c r="B499" s="37">
        <v>36007</v>
      </c>
      <c r="C499" s="34" t="s">
        <v>146</v>
      </c>
      <c r="D499" s="34" t="s">
        <v>183</v>
      </c>
      <c r="E499" s="34" t="s">
        <v>214</v>
      </c>
      <c r="F499" s="34" t="s">
        <v>161</v>
      </c>
      <c r="G499" s="21"/>
      <c r="H499" s="21"/>
      <c r="I499" s="21" t="s">
        <v>227</v>
      </c>
      <c r="J499" s="21" t="s">
        <v>26</v>
      </c>
      <c r="M499" s="12"/>
    </row>
    <row r="500" spans="1:13" ht="18" customHeight="1">
      <c r="A500" s="4">
        <v>499</v>
      </c>
      <c r="B500" s="37">
        <v>36008</v>
      </c>
      <c r="C500" s="34" t="s">
        <v>4</v>
      </c>
      <c r="D500" s="34" t="s">
        <v>10</v>
      </c>
      <c r="E500" s="34" t="s">
        <v>166</v>
      </c>
      <c r="F500" s="34" t="s">
        <v>16</v>
      </c>
      <c r="G500" s="21"/>
      <c r="H500" s="21"/>
      <c r="I500" s="21" t="s">
        <v>19</v>
      </c>
      <c r="J500" s="21" t="s">
        <v>20</v>
      </c>
      <c r="M500" s="12"/>
    </row>
    <row r="501" spans="1:13" ht="18" customHeight="1">
      <c r="A501" s="4">
        <v>500</v>
      </c>
      <c r="B501" s="37">
        <v>36008</v>
      </c>
      <c r="C501" s="34" t="s">
        <v>153</v>
      </c>
      <c r="D501" s="34" t="s">
        <v>182</v>
      </c>
      <c r="E501" s="34" t="s">
        <v>185</v>
      </c>
      <c r="F501" s="34" t="s">
        <v>47</v>
      </c>
      <c r="G501" s="21"/>
      <c r="H501" s="21"/>
      <c r="I501" s="21" t="s">
        <v>228</v>
      </c>
      <c r="J501" s="21" t="s">
        <v>32</v>
      </c>
      <c r="M501" s="12"/>
    </row>
    <row r="502" spans="1:13" ht="18" customHeight="1">
      <c r="A502" s="4">
        <v>501</v>
      </c>
      <c r="B502" s="37">
        <v>36008</v>
      </c>
      <c r="C502" s="34" t="s">
        <v>49</v>
      </c>
      <c r="D502" s="34" t="s">
        <v>22</v>
      </c>
      <c r="E502" s="34" t="s">
        <v>210</v>
      </c>
      <c r="F502" s="34" t="s">
        <v>46</v>
      </c>
      <c r="G502" s="21"/>
      <c r="H502" s="21"/>
      <c r="I502" s="21" t="s">
        <v>13</v>
      </c>
      <c r="J502" s="21" t="s">
        <v>14</v>
      </c>
      <c r="M502" s="12"/>
    </row>
    <row r="503" spans="1:13" ht="18" customHeight="1">
      <c r="A503" s="4">
        <v>502</v>
      </c>
      <c r="B503" s="37">
        <v>36008</v>
      </c>
      <c r="C503" s="34" t="s">
        <v>180</v>
      </c>
      <c r="D503" s="34" t="s">
        <v>35</v>
      </c>
      <c r="E503" s="34" t="s">
        <v>163</v>
      </c>
      <c r="F503" s="34" t="s">
        <v>144</v>
      </c>
      <c r="G503" s="21"/>
      <c r="H503" s="21"/>
      <c r="I503" s="21" t="s">
        <v>38</v>
      </c>
      <c r="J503" s="21" t="s">
        <v>37</v>
      </c>
      <c r="M503" s="12"/>
    </row>
    <row r="504" spans="1:13" ht="18" customHeight="1">
      <c r="A504" s="4">
        <v>503</v>
      </c>
      <c r="B504" s="37">
        <v>36008</v>
      </c>
      <c r="C504" s="34" t="s">
        <v>188</v>
      </c>
      <c r="D504" s="34" t="s">
        <v>29</v>
      </c>
      <c r="E504" s="34" t="s">
        <v>179</v>
      </c>
      <c r="F504" s="34" t="s">
        <v>131</v>
      </c>
      <c r="G504" s="21"/>
      <c r="H504" s="21"/>
      <c r="I504" s="21" t="s">
        <v>31</v>
      </c>
      <c r="J504" s="21" t="s">
        <v>8</v>
      </c>
      <c r="M504" s="12"/>
    </row>
    <row r="505" spans="1:13" ht="18" customHeight="1">
      <c r="A505" s="4">
        <v>504</v>
      </c>
      <c r="B505" s="37">
        <v>36008</v>
      </c>
      <c r="C505" s="34" t="s">
        <v>214</v>
      </c>
      <c r="D505" s="34" t="s">
        <v>142</v>
      </c>
      <c r="E505" s="34" t="s">
        <v>161</v>
      </c>
      <c r="F505" s="34" t="s">
        <v>181</v>
      </c>
      <c r="G505" s="21"/>
      <c r="H505" s="21"/>
      <c r="I505" s="21" t="s">
        <v>227</v>
      </c>
      <c r="J505" s="21" t="s">
        <v>26</v>
      </c>
      <c r="M505" s="12"/>
    </row>
    <row r="506" spans="1:13" ht="18" customHeight="1">
      <c r="A506" s="4">
        <v>505</v>
      </c>
      <c r="B506" s="37">
        <v>36009</v>
      </c>
      <c r="C506" s="34" t="s">
        <v>161</v>
      </c>
      <c r="D506" s="34" t="s">
        <v>146</v>
      </c>
      <c r="E506" s="34" t="s">
        <v>142</v>
      </c>
      <c r="F506" s="34" t="s">
        <v>183</v>
      </c>
      <c r="G506" s="21"/>
      <c r="H506" s="21"/>
      <c r="I506" s="21" t="s">
        <v>227</v>
      </c>
      <c r="J506" s="21" t="s">
        <v>26</v>
      </c>
      <c r="M506" s="12"/>
    </row>
    <row r="507" spans="1:13" ht="18" customHeight="1">
      <c r="A507" s="4">
        <v>506</v>
      </c>
      <c r="B507" s="37">
        <v>36009</v>
      </c>
      <c r="C507" s="34" t="s">
        <v>47</v>
      </c>
      <c r="D507" s="34" t="s">
        <v>173</v>
      </c>
      <c r="E507" s="34" t="s">
        <v>182</v>
      </c>
      <c r="F507" s="34" t="s">
        <v>185</v>
      </c>
      <c r="G507" s="21"/>
      <c r="H507" s="21"/>
      <c r="I507" s="21" t="s">
        <v>32</v>
      </c>
      <c r="J507" s="21" t="s">
        <v>228</v>
      </c>
      <c r="M507" s="12"/>
    </row>
    <row r="508" spans="1:13" ht="18" customHeight="1">
      <c r="A508" s="4">
        <v>507</v>
      </c>
      <c r="B508" s="37">
        <v>36009</v>
      </c>
      <c r="C508" s="34" t="s">
        <v>211</v>
      </c>
      <c r="D508" s="34" t="s">
        <v>179</v>
      </c>
      <c r="E508" s="34" t="s">
        <v>131</v>
      </c>
      <c r="F508" s="34" t="s">
        <v>29</v>
      </c>
      <c r="G508" s="21"/>
      <c r="H508" s="21"/>
      <c r="I508" s="21" t="s">
        <v>31</v>
      </c>
      <c r="J508" s="21" t="s">
        <v>8</v>
      </c>
      <c r="M508" s="12"/>
    </row>
    <row r="509" spans="1:13" ht="18" customHeight="1">
      <c r="A509" s="4">
        <v>508</v>
      </c>
      <c r="B509" s="37">
        <v>36009</v>
      </c>
      <c r="C509" s="34" t="s">
        <v>144</v>
      </c>
      <c r="D509" s="34" t="s">
        <v>72</v>
      </c>
      <c r="E509" s="34" t="s">
        <v>35</v>
      </c>
      <c r="F509" s="34" t="s">
        <v>163</v>
      </c>
      <c r="G509" s="21"/>
      <c r="H509" s="21"/>
      <c r="I509" s="21" t="s">
        <v>38</v>
      </c>
      <c r="J509" s="21" t="s">
        <v>37</v>
      </c>
      <c r="M509" s="12"/>
    </row>
    <row r="510" spans="1:13" ht="18" customHeight="1">
      <c r="A510" s="4">
        <v>509</v>
      </c>
      <c r="B510" s="37">
        <v>36009</v>
      </c>
      <c r="C510" s="34" t="s">
        <v>16</v>
      </c>
      <c r="D510" s="34" t="s">
        <v>168</v>
      </c>
      <c r="E510" s="34" t="s">
        <v>10</v>
      </c>
      <c r="F510" s="34" t="s">
        <v>166</v>
      </c>
      <c r="G510" s="21"/>
      <c r="H510" s="21"/>
      <c r="I510" s="21" t="s">
        <v>19</v>
      </c>
      <c r="J510" s="21" t="s">
        <v>20</v>
      </c>
      <c r="M510" s="12"/>
    </row>
    <row r="511" spans="1:13" ht="18" customHeight="1">
      <c r="A511" s="4">
        <v>510</v>
      </c>
      <c r="B511" s="37">
        <v>36011</v>
      </c>
      <c r="C511" s="34" t="s">
        <v>166</v>
      </c>
      <c r="D511" s="34" t="s">
        <v>4</v>
      </c>
      <c r="E511" s="34" t="s">
        <v>168</v>
      </c>
      <c r="F511" s="34" t="s">
        <v>10</v>
      </c>
      <c r="G511" s="21"/>
      <c r="H511" s="21"/>
      <c r="I511" s="21" t="s">
        <v>13</v>
      </c>
      <c r="J511" s="21" t="s">
        <v>38</v>
      </c>
      <c r="M511" s="12"/>
    </row>
    <row r="512" spans="1:13" ht="18" customHeight="1">
      <c r="A512" s="4">
        <v>511</v>
      </c>
      <c r="B512" s="37">
        <v>36011</v>
      </c>
      <c r="C512" s="34" t="s">
        <v>185</v>
      </c>
      <c r="D512" s="34" t="s">
        <v>153</v>
      </c>
      <c r="E512" s="34" t="s">
        <v>213</v>
      </c>
      <c r="F512" s="34" t="s">
        <v>173</v>
      </c>
      <c r="G512" s="21"/>
      <c r="H512" s="21"/>
      <c r="I512" s="21" t="s">
        <v>31</v>
      </c>
      <c r="J512" s="21" t="s">
        <v>228</v>
      </c>
      <c r="M512" s="12"/>
    </row>
    <row r="513" spans="1:13" ht="18" customHeight="1">
      <c r="A513" s="4">
        <v>512</v>
      </c>
      <c r="B513" s="37">
        <v>36011</v>
      </c>
      <c r="C513" s="34" t="s">
        <v>210</v>
      </c>
      <c r="D513" s="34" t="s">
        <v>22</v>
      </c>
      <c r="E513" s="34" t="s">
        <v>175</v>
      </c>
      <c r="F513" s="34" t="s">
        <v>35</v>
      </c>
      <c r="G513" s="21"/>
      <c r="H513" s="21"/>
      <c r="I513" s="21" t="s">
        <v>37</v>
      </c>
      <c r="J513" s="21" t="s">
        <v>19</v>
      </c>
      <c r="M513" s="12"/>
    </row>
    <row r="514" spans="1:13" ht="18" customHeight="1">
      <c r="A514" s="4">
        <v>513</v>
      </c>
      <c r="B514" s="37">
        <v>36011</v>
      </c>
      <c r="C514" s="34" t="s">
        <v>183</v>
      </c>
      <c r="D514" s="34" t="s">
        <v>182</v>
      </c>
      <c r="E514" s="34" t="s">
        <v>146</v>
      </c>
      <c r="F514" s="34" t="s">
        <v>243</v>
      </c>
      <c r="G514" s="21"/>
      <c r="H514" s="21"/>
      <c r="I514" s="21" t="s">
        <v>227</v>
      </c>
      <c r="J514" s="21" t="s">
        <v>32</v>
      </c>
      <c r="M514" s="12"/>
    </row>
    <row r="515" spans="1:13" ht="18" customHeight="1">
      <c r="A515" s="4">
        <v>514</v>
      </c>
      <c r="B515" s="37">
        <v>36011</v>
      </c>
      <c r="C515" s="34" t="s">
        <v>238</v>
      </c>
      <c r="D515" s="34" t="s">
        <v>188</v>
      </c>
      <c r="E515" s="34" t="s">
        <v>211</v>
      </c>
      <c r="F515" s="34" t="s">
        <v>179</v>
      </c>
      <c r="G515" s="21"/>
      <c r="H515" s="21"/>
      <c r="I515" s="21" t="s">
        <v>8</v>
      </c>
      <c r="J515" s="21" t="s">
        <v>26</v>
      </c>
      <c r="M515" s="12"/>
    </row>
    <row r="516" spans="1:13" ht="18" customHeight="1">
      <c r="A516" s="4">
        <v>515</v>
      </c>
      <c r="B516" s="37">
        <v>36011</v>
      </c>
      <c r="C516" s="34" t="s">
        <v>163</v>
      </c>
      <c r="D516" s="34" t="s">
        <v>180</v>
      </c>
      <c r="E516" s="34" t="s">
        <v>72</v>
      </c>
      <c r="F516" s="34" t="s">
        <v>218</v>
      </c>
      <c r="G516" s="21"/>
      <c r="H516" s="21"/>
      <c r="I516" s="21" t="s">
        <v>20</v>
      </c>
      <c r="J516" s="21" t="s">
        <v>14</v>
      </c>
      <c r="M516" s="12"/>
    </row>
    <row r="517" spans="1:13" ht="18" customHeight="1">
      <c r="A517" s="4">
        <v>516</v>
      </c>
      <c r="B517" s="37">
        <v>36012</v>
      </c>
      <c r="C517" s="36" t="s">
        <v>165</v>
      </c>
      <c r="D517" s="34" t="s">
        <v>131</v>
      </c>
      <c r="E517" s="34" t="s">
        <v>148</v>
      </c>
      <c r="F517" s="34" t="s">
        <v>12</v>
      </c>
      <c r="G517" s="21"/>
      <c r="H517" s="21"/>
      <c r="I517" s="21" t="s">
        <v>8</v>
      </c>
      <c r="J517" s="21" t="s">
        <v>26</v>
      </c>
      <c r="M517" s="13"/>
    </row>
    <row r="518" spans="1:13" ht="18" customHeight="1">
      <c r="A518" s="4">
        <v>517</v>
      </c>
      <c r="B518" s="37">
        <v>36012</v>
      </c>
      <c r="C518" s="34" t="s">
        <v>35</v>
      </c>
      <c r="D518" s="34" t="s">
        <v>16</v>
      </c>
      <c r="E518" s="34" t="s">
        <v>22</v>
      </c>
      <c r="F518" s="34" t="s">
        <v>175</v>
      </c>
      <c r="G518" s="21"/>
      <c r="H518" s="21"/>
      <c r="I518" s="21" t="s">
        <v>37</v>
      </c>
      <c r="J518" s="21" t="s">
        <v>19</v>
      </c>
      <c r="M518" s="12"/>
    </row>
    <row r="519" spans="1:13" ht="18" customHeight="1">
      <c r="A519" s="4">
        <v>518</v>
      </c>
      <c r="B519" s="37">
        <v>36012</v>
      </c>
      <c r="C519" s="34" t="s">
        <v>173</v>
      </c>
      <c r="D519" s="34" t="s">
        <v>47</v>
      </c>
      <c r="E519" s="34" t="s">
        <v>153</v>
      </c>
      <c r="F519" s="34" t="s">
        <v>213</v>
      </c>
      <c r="G519" s="21"/>
      <c r="H519" s="21"/>
      <c r="I519" s="21" t="s">
        <v>228</v>
      </c>
      <c r="J519" s="21" t="s">
        <v>31</v>
      </c>
      <c r="M519" s="12"/>
    </row>
    <row r="520" spans="1:13" ht="18" customHeight="1">
      <c r="A520" s="4">
        <v>519</v>
      </c>
      <c r="B520" s="37">
        <v>36012</v>
      </c>
      <c r="C520" s="34" t="s">
        <v>10</v>
      </c>
      <c r="D520" s="34" t="s">
        <v>144</v>
      </c>
      <c r="E520" s="34" t="s">
        <v>4</v>
      </c>
      <c r="F520" s="34" t="s">
        <v>168</v>
      </c>
      <c r="G520" s="21"/>
      <c r="H520" s="21"/>
      <c r="I520" s="21" t="s">
        <v>13</v>
      </c>
      <c r="J520" s="21" t="s">
        <v>38</v>
      </c>
      <c r="M520" s="12"/>
    </row>
    <row r="521" spans="1:13" ht="18" customHeight="1">
      <c r="A521" s="4">
        <v>520</v>
      </c>
      <c r="B521" s="37">
        <v>36012</v>
      </c>
      <c r="C521" s="34" t="s">
        <v>218</v>
      </c>
      <c r="D521" s="34" t="s">
        <v>46</v>
      </c>
      <c r="E521" s="34" t="s">
        <v>180</v>
      </c>
      <c r="F521" s="34" t="s">
        <v>72</v>
      </c>
      <c r="G521" s="21"/>
      <c r="H521" s="21"/>
      <c r="I521" s="21" t="s">
        <v>20</v>
      </c>
      <c r="J521" s="21" t="s">
        <v>14</v>
      </c>
      <c r="M521" s="12"/>
    </row>
    <row r="522" spans="1:13" ht="18" customHeight="1">
      <c r="A522" s="4">
        <v>521</v>
      </c>
      <c r="B522" s="37">
        <v>36012</v>
      </c>
      <c r="C522" s="34" t="s">
        <v>142</v>
      </c>
      <c r="D522" s="34" t="s">
        <v>161</v>
      </c>
      <c r="E522" s="34" t="s">
        <v>182</v>
      </c>
      <c r="F522" s="34" t="s">
        <v>181</v>
      </c>
      <c r="G522" s="21"/>
      <c r="H522" s="21"/>
      <c r="I522" s="21" t="s">
        <v>227</v>
      </c>
      <c r="J522" s="21" t="s">
        <v>32</v>
      </c>
      <c r="M522" s="12"/>
    </row>
    <row r="523" spans="1:13" ht="18" customHeight="1">
      <c r="A523" s="4">
        <v>522</v>
      </c>
      <c r="B523" s="37">
        <v>36013</v>
      </c>
      <c r="C523" s="34" t="s">
        <v>182</v>
      </c>
      <c r="D523" s="34" t="s">
        <v>181</v>
      </c>
      <c r="E523" s="34" t="s">
        <v>161</v>
      </c>
      <c r="F523" s="34" t="s">
        <v>146</v>
      </c>
      <c r="G523" s="21"/>
      <c r="H523" s="21"/>
      <c r="I523" s="21" t="s">
        <v>227</v>
      </c>
      <c r="J523" s="21" t="s">
        <v>32</v>
      </c>
      <c r="M523" s="12"/>
    </row>
    <row r="524" spans="1:13" ht="18" customHeight="1">
      <c r="A524" s="4">
        <v>523</v>
      </c>
      <c r="B524" s="37">
        <v>36013</v>
      </c>
      <c r="C524" s="34" t="s">
        <v>72</v>
      </c>
      <c r="D524" s="34" t="s">
        <v>163</v>
      </c>
      <c r="E524" s="34" t="s">
        <v>46</v>
      </c>
      <c r="F524" s="34" t="s">
        <v>180</v>
      </c>
      <c r="G524" s="21"/>
      <c r="H524" s="21"/>
      <c r="I524" s="21" t="s">
        <v>20</v>
      </c>
      <c r="J524" s="21" t="s">
        <v>14</v>
      </c>
      <c r="M524" s="12"/>
    </row>
    <row r="525" spans="1:13" ht="18" customHeight="1">
      <c r="A525" s="4">
        <v>524</v>
      </c>
      <c r="B525" s="37">
        <v>36013</v>
      </c>
      <c r="C525" s="34" t="s">
        <v>213</v>
      </c>
      <c r="D525" s="34" t="s">
        <v>185</v>
      </c>
      <c r="E525" s="34" t="s">
        <v>47</v>
      </c>
      <c r="F525" s="34" t="s">
        <v>153</v>
      </c>
      <c r="G525" s="21"/>
      <c r="H525" s="21"/>
      <c r="I525" s="21" t="s">
        <v>228</v>
      </c>
      <c r="J525" s="21" t="s">
        <v>31</v>
      </c>
      <c r="M525" s="12"/>
    </row>
    <row r="526" spans="1:13" ht="18" customHeight="1">
      <c r="A526" s="4">
        <v>525</v>
      </c>
      <c r="B526" s="37">
        <v>36013</v>
      </c>
      <c r="C526" s="34" t="s">
        <v>175</v>
      </c>
      <c r="D526" s="34" t="s">
        <v>210</v>
      </c>
      <c r="E526" s="34" t="s">
        <v>16</v>
      </c>
      <c r="F526" s="34" t="s">
        <v>22</v>
      </c>
      <c r="G526" s="21"/>
      <c r="H526" s="21"/>
      <c r="I526" s="21" t="s">
        <v>37</v>
      </c>
      <c r="J526" s="21" t="s">
        <v>19</v>
      </c>
      <c r="M526" s="12"/>
    </row>
    <row r="527" spans="1:13" ht="18" customHeight="1">
      <c r="A527" s="4">
        <v>526</v>
      </c>
      <c r="B527" s="37">
        <v>36013</v>
      </c>
      <c r="C527" s="34" t="s">
        <v>168</v>
      </c>
      <c r="D527" s="34" t="s">
        <v>166</v>
      </c>
      <c r="E527" s="34" t="s">
        <v>144</v>
      </c>
      <c r="F527" s="34" t="s">
        <v>4</v>
      </c>
      <c r="G527" s="21"/>
      <c r="H527" s="21"/>
      <c r="I527" s="21" t="s">
        <v>13</v>
      </c>
      <c r="J527" s="21" t="s">
        <v>38</v>
      </c>
      <c r="M527" s="12"/>
    </row>
    <row r="528" spans="1:13" ht="18" customHeight="1">
      <c r="A528" s="4">
        <v>527</v>
      </c>
      <c r="B528" s="37">
        <v>36014</v>
      </c>
      <c r="C528" s="34" t="s">
        <v>4</v>
      </c>
      <c r="D528" s="34" t="s">
        <v>49</v>
      </c>
      <c r="E528" s="34" t="s">
        <v>166</v>
      </c>
      <c r="F528" s="34" t="s">
        <v>16</v>
      </c>
      <c r="G528" s="21"/>
      <c r="H528" s="21"/>
      <c r="I528" s="21" t="s">
        <v>37</v>
      </c>
      <c r="J528" s="21" t="s">
        <v>20</v>
      </c>
      <c r="M528" s="12"/>
    </row>
    <row r="529" spans="1:13" ht="18" customHeight="1">
      <c r="A529" s="4">
        <v>528</v>
      </c>
      <c r="B529" s="37">
        <v>36014</v>
      </c>
      <c r="C529" s="34" t="s">
        <v>6</v>
      </c>
      <c r="D529" s="34" t="s">
        <v>35</v>
      </c>
      <c r="E529" s="34" t="s">
        <v>210</v>
      </c>
      <c r="F529" s="34" t="s">
        <v>46</v>
      </c>
      <c r="G529" s="21"/>
      <c r="H529" s="21"/>
      <c r="I529" s="21" t="s">
        <v>14</v>
      </c>
      <c r="J529" s="21" t="s">
        <v>38</v>
      </c>
      <c r="M529" s="12"/>
    </row>
    <row r="530" spans="1:13" ht="18" customHeight="1">
      <c r="A530" s="4">
        <v>529</v>
      </c>
      <c r="B530" s="37">
        <v>36014</v>
      </c>
      <c r="C530" s="34" t="s">
        <v>131</v>
      </c>
      <c r="D530" s="34" t="s">
        <v>29</v>
      </c>
      <c r="E530" s="34" t="s">
        <v>186</v>
      </c>
      <c r="F530" s="34" t="s">
        <v>165</v>
      </c>
      <c r="G530" s="21"/>
      <c r="H530" s="21"/>
      <c r="I530" s="21" t="s">
        <v>8</v>
      </c>
      <c r="J530" s="21" t="s">
        <v>227</v>
      </c>
      <c r="M530" s="12"/>
    </row>
    <row r="531" spans="1:13" ht="18" customHeight="1">
      <c r="A531" s="4">
        <v>530</v>
      </c>
      <c r="B531" s="37">
        <v>36014</v>
      </c>
      <c r="C531" s="34" t="s">
        <v>180</v>
      </c>
      <c r="D531" s="34" t="s">
        <v>218</v>
      </c>
      <c r="E531" s="34" t="s">
        <v>163</v>
      </c>
      <c r="F531" s="34" t="s">
        <v>144</v>
      </c>
      <c r="G531" s="21"/>
      <c r="H531" s="21"/>
      <c r="I531" s="21" t="s">
        <v>19</v>
      </c>
      <c r="J531" s="21" t="s">
        <v>13</v>
      </c>
      <c r="M531" s="12"/>
    </row>
    <row r="532" spans="1:13" ht="18" customHeight="1">
      <c r="A532" s="4">
        <v>531</v>
      </c>
      <c r="B532" s="37">
        <v>36014</v>
      </c>
      <c r="C532" s="34" t="s">
        <v>146</v>
      </c>
      <c r="D532" s="34" t="s">
        <v>142</v>
      </c>
      <c r="E532" s="34" t="s">
        <v>23</v>
      </c>
      <c r="F532" s="34" t="s">
        <v>183</v>
      </c>
      <c r="G532" s="21"/>
      <c r="H532" s="21"/>
      <c r="I532" s="21" t="s">
        <v>26</v>
      </c>
      <c r="J532" s="21" t="s">
        <v>228</v>
      </c>
      <c r="M532" s="12"/>
    </row>
    <row r="533" spans="1:13" ht="18" customHeight="1">
      <c r="A533" s="4">
        <v>532</v>
      </c>
      <c r="B533" s="37">
        <v>36015</v>
      </c>
      <c r="C533" s="34" t="s">
        <v>161</v>
      </c>
      <c r="D533" s="34" t="s">
        <v>173</v>
      </c>
      <c r="E533" s="34" t="s">
        <v>183</v>
      </c>
      <c r="F533" s="34" t="s">
        <v>142</v>
      </c>
      <c r="G533" s="21"/>
      <c r="H533" s="21"/>
      <c r="I533" s="21" t="s">
        <v>26</v>
      </c>
      <c r="J533" s="21" t="s">
        <v>228</v>
      </c>
      <c r="M533" s="12"/>
    </row>
    <row r="534" spans="1:13" ht="18" customHeight="1">
      <c r="A534" s="4">
        <v>533</v>
      </c>
      <c r="B534" s="37">
        <v>36015</v>
      </c>
      <c r="C534" s="34" t="s">
        <v>46</v>
      </c>
      <c r="D534" s="34" t="s">
        <v>175</v>
      </c>
      <c r="E534" s="34" t="s">
        <v>35</v>
      </c>
      <c r="F534" s="34" t="s">
        <v>210</v>
      </c>
      <c r="G534" s="21"/>
      <c r="H534" s="21"/>
      <c r="I534" s="21" t="s">
        <v>14</v>
      </c>
      <c r="J534" s="21" t="s">
        <v>38</v>
      </c>
      <c r="M534" s="12"/>
    </row>
    <row r="535" spans="1:13" ht="18" customHeight="1">
      <c r="A535" s="4">
        <v>534</v>
      </c>
      <c r="B535" s="37">
        <v>36015</v>
      </c>
      <c r="C535" s="34" t="s">
        <v>186</v>
      </c>
      <c r="D535" s="34" t="s">
        <v>211</v>
      </c>
      <c r="E535" s="36" t="s">
        <v>165</v>
      </c>
      <c r="F535" s="34" t="s">
        <v>29</v>
      </c>
      <c r="G535" s="21"/>
      <c r="H535" s="21"/>
      <c r="I535" s="21" t="s">
        <v>8</v>
      </c>
      <c r="J535" s="21" t="s">
        <v>227</v>
      </c>
      <c r="M535" s="12"/>
    </row>
    <row r="536" spans="1:13" ht="18" customHeight="1">
      <c r="A536" s="4">
        <v>535</v>
      </c>
      <c r="B536" s="37">
        <v>36015</v>
      </c>
      <c r="C536" s="34" t="s">
        <v>144</v>
      </c>
      <c r="D536" s="34" t="s">
        <v>72</v>
      </c>
      <c r="E536" s="34" t="s">
        <v>218</v>
      </c>
      <c r="F536" s="34" t="s">
        <v>163</v>
      </c>
      <c r="G536" s="21"/>
      <c r="H536" s="21"/>
      <c r="I536" s="21" t="s">
        <v>19</v>
      </c>
      <c r="J536" s="21" t="s">
        <v>13</v>
      </c>
      <c r="M536" s="12"/>
    </row>
    <row r="537" spans="1:13" ht="18" customHeight="1">
      <c r="A537" s="4">
        <v>536</v>
      </c>
      <c r="B537" s="37">
        <v>36015</v>
      </c>
      <c r="C537" s="34" t="s">
        <v>16</v>
      </c>
      <c r="D537" s="34" t="s">
        <v>168</v>
      </c>
      <c r="E537" s="34" t="s">
        <v>49</v>
      </c>
      <c r="F537" s="34" t="s">
        <v>166</v>
      </c>
      <c r="G537" s="21"/>
      <c r="H537" s="21"/>
      <c r="I537" s="21" t="s">
        <v>37</v>
      </c>
      <c r="J537" s="21" t="s">
        <v>20</v>
      </c>
      <c r="M537" s="12"/>
    </row>
    <row r="538" spans="1:13" ht="18" customHeight="1">
      <c r="A538" s="4">
        <v>537</v>
      </c>
      <c r="B538" s="37">
        <v>36016</v>
      </c>
      <c r="C538" s="34" t="s">
        <v>166</v>
      </c>
      <c r="D538" s="34" t="s">
        <v>4</v>
      </c>
      <c r="E538" s="34" t="s">
        <v>168</v>
      </c>
      <c r="F538" s="34" t="s">
        <v>49</v>
      </c>
      <c r="G538" s="21"/>
      <c r="H538" s="21"/>
      <c r="I538" s="21" t="s">
        <v>37</v>
      </c>
      <c r="J538" s="21" t="s">
        <v>20</v>
      </c>
      <c r="M538" s="12"/>
    </row>
    <row r="539" spans="1:13" ht="18" customHeight="1">
      <c r="A539" s="4">
        <v>538</v>
      </c>
      <c r="B539" s="37">
        <v>36016</v>
      </c>
      <c r="C539" s="34" t="s">
        <v>148</v>
      </c>
      <c r="D539" s="34" t="s">
        <v>188</v>
      </c>
      <c r="E539" s="34" t="s">
        <v>178</v>
      </c>
      <c r="F539" s="34" t="s">
        <v>213</v>
      </c>
      <c r="G539" s="21"/>
      <c r="H539" s="21"/>
      <c r="I539" s="21" t="s">
        <v>31</v>
      </c>
      <c r="J539" s="21" t="s">
        <v>32</v>
      </c>
      <c r="M539" s="12"/>
    </row>
    <row r="540" spans="1:13" ht="18" customHeight="1">
      <c r="A540" s="4">
        <v>539</v>
      </c>
      <c r="B540" s="37">
        <v>36016</v>
      </c>
      <c r="C540" s="34" t="s">
        <v>153</v>
      </c>
      <c r="D540" s="34" t="s">
        <v>182</v>
      </c>
      <c r="E540" s="34" t="s">
        <v>173</v>
      </c>
      <c r="F540" s="34" t="s">
        <v>146</v>
      </c>
      <c r="G540" s="21"/>
      <c r="H540" s="21"/>
      <c r="I540" s="21" t="s">
        <v>26</v>
      </c>
      <c r="J540" s="21" t="s">
        <v>228</v>
      </c>
      <c r="M540" s="12"/>
    </row>
    <row r="541" spans="1:13" ht="18" customHeight="1">
      <c r="A541" s="4">
        <v>540</v>
      </c>
      <c r="B541" s="37">
        <v>36016</v>
      </c>
      <c r="C541" s="34" t="s">
        <v>29</v>
      </c>
      <c r="D541" s="34" t="s">
        <v>165</v>
      </c>
      <c r="E541" s="34" t="s">
        <v>131</v>
      </c>
      <c r="F541" s="34" t="s">
        <v>23</v>
      </c>
      <c r="G541" s="21"/>
      <c r="H541" s="21"/>
      <c r="I541" s="21" t="s">
        <v>8</v>
      </c>
      <c r="J541" s="21" t="s">
        <v>227</v>
      </c>
      <c r="M541" s="12"/>
    </row>
    <row r="542" spans="1:13" ht="18" customHeight="1">
      <c r="A542" s="4">
        <v>541</v>
      </c>
      <c r="B542" s="37">
        <v>36016</v>
      </c>
      <c r="C542" s="34" t="s">
        <v>210</v>
      </c>
      <c r="D542" s="34" t="s">
        <v>6</v>
      </c>
      <c r="E542" s="34" t="s">
        <v>175</v>
      </c>
      <c r="F542" s="34" t="s">
        <v>35</v>
      </c>
      <c r="G542" s="21"/>
      <c r="H542" s="21"/>
      <c r="I542" s="21" t="s">
        <v>14</v>
      </c>
      <c r="J542" s="21" t="s">
        <v>38</v>
      </c>
      <c r="M542" s="12"/>
    </row>
    <row r="543" spans="1:13" ht="18" customHeight="1">
      <c r="A543" s="4">
        <v>542</v>
      </c>
      <c r="B543" s="37">
        <v>36016</v>
      </c>
      <c r="C543" s="34" t="s">
        <v>163</v>
      </c>
      <c r="D543" s="34" t="s">
        <v>180</v>
      </c>
      <c r="E543" s="34" t="s">
        <v>72</v>
      </c>
      <c r="F543" s="34" t="s">
        <v>218</v>
      </c>
      <c r="G543" s="21"/>
      <c r="H543" s="21"/>
      <c r="I543" s="21" t="s">
        <v>19</v>
      </c>
      <c r="J543" s="21" t="s">
        <v>13</v>
      </c>
      <c r="M543" s="12"/>
    </row>
    <row r="544" spans="1:13" ht="18" customHeight="1">
      <c r="A544" s="4">
        <v>543</v>
      </c>
      <c r="B544" s="37">
        <v>36018</v>
      </c>
      <c r="C544" s="34" t="s">
        <v>35</v>
      </c>
      <c r="D544" s="34" t="s">
        <v>46</v>
      </c>
      <c r="E544" s="34" t="s">
        <v>180</v>
      </c>
      <c r="F544" s="34" t="s">
        <v>72</v>
      </c>
      <c r="G544" s="21"/>
      <c r="H544" s="21"/>
      <c r="I544" s="21" t="s">
        <v>13</v>
      </c>
      <c r="J544" s="21" t="s">
        <v>37</v>
      </c>
      <c r="M544" s="12"/>
    </row>
    <row r="545" spans="1:13" ht="18" customHeight="1">
      <c r="A545" s="4">
        <v>544</v>
      </c>
      <c r="B545" s="37">
        <v>36018</v>
      </c>
      <c r="C545" s="34" t="s">
        <v>47</v>
      </c>
      <c r="D545" s="34" t="s">
        <v>161</v>
      </c>
      <c r="E545" s="34" t="s">
        <v>183</v>
      </c>
      <c r="F545" s="34" t="s">
        <v>185</v>
      </c>
      <c r="G545" s="21"/>
      <c r="H545" s="21"/>
      <c r="I545" s="21" t="s">
        <v>228</v>
      </c>
      <c r="J545" s="21" t="s">
        <v>227</v>
      </c>
      <c r="M545" s="12"/>
    </row>
    <row r="546" spans="1:13" ht="18" customHeight="1">
      <c r="A546" s="4">
        <v>545</v>
      </c>
      <c r="B546" s="37">
        <v>36018</v>
      </c>
      <c r="C546" s="34" t="s">
        <v>211</v>
      </c>
      <c r="D546" s="34" t="s">
        <v>178</v>
      </c>
      <c r="E546" s="34" t="s">
        <v>238</v>
      </c>
      <c r="F546" s="34" t="s">
        <v>179</v>
      </c>
      <c r="G546" s="21"/>
      <c r="H546" s="21"/>
      <c r="I546" s="21" t="s">
        <v>32</v>
      </c>
      <c r="J546" s="21" t="s">
        <v>8</v>
      </c>
      <c r="M546" s="12"/>
    </row>
    <row r="547" spans="1:13" ht="18" customHeight="1">
      <c r="A547" s="4">
        <v>546</v>
      </c>
      <c r="B547" s="37">
        <v>36018</v>
      </c>
      <c r="C547" s="34" t="s">
        <v>49</v>
      </c>
      <c r="D547" s="34" t="s">
        <v>16</v>
      </c>
      <c r="E547" s="34" t="s">
        <v>4</v>
      </c>
      <c r="F547" s="34" t="s">
        <v>175</v>
      </c>
      <c r="G547" s="21"/>
      <c r="H547" s="21"/>
      <c r="I547" s="21" t="s">
        <v>19</v>
      </c>
      <c r="J547" s="21" t="s">
        <v>14</v>
      </c>
      <c r="M547" s="12"/>
    </row>
    <row r="548" spans="1:13" ht="18" customHeight="1">
      <c r="A548" s="4">
        <v>547</v>
      </c>
      <c r="B548" s="37">
        <v>36018</v>
      </c>
      <c r="C548" s="34" t="s">
        <v>218</v>
      </c>
      <c r="D548" s="34" t="s">
        <v>144</v>
      </c>
      <c r="E548" s="34" t="s">
        <v>22</v>
      </c>
      <c r="F548" s="34" t="s">
        <v>168</v>
      </c>
      <c r="G548" s="21"/>
      <c r="H548" s="21"/>
      <c r="I548" s="21" t="s">
        <v>20</v>
      </c>
      <c r="J548" s="21" t="s">
        <v>38</v>
      </c>
      <c r="M548" s="12"/>
    </row>
    <row r="549" spans="1:13" ht="18" customHeight="1">
      <c r="A549" s="4">
        <v>548</v>
      </c>
      <c r="B549" s="37">
        <v>36018</v>
      </c>
      <c r="C549" s="34" t="s">
        <v>188</v>
      </c>
      <c r="D549" s="34" t="s">
        <v>131</v>
      </c>
      <c r="E549" s="34" t="s">
        <v>23</v>
      </c>
      <c r="F549" s="34" t="s">
        <v>165</v>
      </c>
      <c r="G549" s="21"/>
      <c r="H549" s="21"/>
      <c r="I549" s="21" t="s">
        <v>31</v>
      </c>
      <c r="J549" s="21" t="s">
        <v>26</v>
      </c>
      <c r="M549" s="12"/>
    </row>
    <row r="550" spans="1:13" ht="18" customHeight="1">
      <c r="A550" s="4">
        <v>549</v>
      </c>
      <c r="B550" s="37">
        <v>36019</v>
      </c>
      <c r="C550" s="34" t="s">
        <v>72</v>
      </c>
      <c r="D550" s="34" t="s">
        <v>166</v>
      </c>
      <c r="E550" s="34" t="s">
        <v>46</v>
      </c>
      <c r="F550" s="34" t="s">
        <v>180</v>
      </c>
      <c r="G550" s="21"/>
      <c r="H550" s="21"/>
      <c r="I550" s="21" t="s">
        <v>13</v>
      </c>
      <c r="J550" s="21" t="s">
        <v>37</v>
      </c>
      <c r="M550" s="12"/>
    </row>
    <row r="551" spans="1:13" ht="18" customHeight="1">
      <c r="A551" s="4">
        <v>550</v>
      </c>
      <c r="B551" s="37">
        <v>36019</v>
      </c>
      <c r="C551" s="34" t="s">
        <v>175</v>
      </c>
      <c r="D551" s="34" t="s">
        <v>210</v>
      </c>
      <c r="E551" s="34" t="s">
        <v>16</v>
      </c>
      <c r="F551" s="34" t="s">
        <v>4</v>
      </c>
      <c r="G551" s="21"/>
      <c r="H551" s="21"/>
      <c r="I551" s="21" t="s">
        <v>19</v>
      </c>
      <c r="J551" s="21" t="s">
        <v>14</v>
      </c>
      <c r="M551" s="12"/>
    </row>
    <row r="552" spans="1:13" ht="18" customHeight="1">
      <c r="A552" s="4">
        <v>551</v>
      </c>
      <c r="B552" s="37">
        <v>36019</v>
      </c>
      <c r="C552" s="34" t="s">
        <v>168</v>
      </c>
      <c r="D552" s="34" t="s">
        <v>163</v>
      </c>
      <c r="E552" s="34" t="s">
        <v>144</v>
      </c>
      <c r="F552" s="34" t="s">
        <v>22</v>
      </c>
      <c r="G552" s="21"/>
      <c r="H552" s="21"/>
      <c r="I552" s="21" t="s">
        <v>20</v>
      </c>
      <c r="J552" s="21" t="s">
        <v>38</v>
      </c>
      <c r="M552" s="12"/>
    </row>
    <row r="553" spans="1:13" ht="18" customHeight="1">
      <c r="A553" s="4">
        <v>552</v>
      </c>
      <c r="B553" s="37">
        <v>36019</v>
      </c>
      <c r="C553" s="34" t="s">
        <v>23</v>
      </c>
      <c r="D553" s="34" t="s">
        <v>148</v>
      </c>
      <c r="E553" s="34" t="s">
        <v>165</v>
      </c>
      <c r="F553" s="34" t="s">
        <v>131</v>
      </c>
      <c r="G553" s="21"/>
      <c r="H553" s="21"/>
      <c r="I553" s="21" t="s">
        <v>31</v>
      </c>
      <c r="J553" s="21" t="s">
        <v>26</v>
      </c>
      <c r="M553" s="12"/>
    </row>
    <row r="554" spans="1:13" ht="18" customHeight="1">
      <c r="A554" s="4">
        <v>553</v>
      </c>
      <c r="B554" s="37">
        <v>36019</v>
      </c>
      <c r="C554" s="34" t="s">
        <v>183</v>
      </c>
      <c r="D554" s="34" t="s">
        <v>185</v>
      </c>
      <c r="E554" s="34" t="s">
        <v>161</v>
      </c>
      <c r="F554" s="34" t="s">
        <v>146</v>
      </c>
      <c r="G554" s="21"/>
      <c r="H554" s="21"/>
      <c r="I554" s="21" t="s">
        <v>228</v>
      </c>
      <c r="J554" s="21" t="s">
        <v>227</v>
      </c>
      <c r="M554" s="12"/>
    </row>
    <row r="555" spans="1:13" ht="18" customHeight="1">
      <c r="A555" s="4">
        <v>554</v>
      </c>
      <c r="B555" s="37">
        <v>36019</v>
      </c>
      <c r="C555" s="34" t="s">
        <v>238</v>
      </c>
      <c r="D555" s="34" t="s">
        <v>213</v>
      </c>
      <c r="E555" s="34" t="s">
        <v>179</v>
      </c>
      <c r="F555" s="34" t="s">
        <v>178</v>
      </c>
      <c r="G555" s="21"/>
      <c r="H555" s="21"/>
      <c r="I555" s="21" t="s">
        <v>32</v>
      </c>
      <c r="J555" s="21" t="s">
        <v>8</v>
      </c>
      <c r="M555" s="12"/>
    </row>
    <row r="556" spans="1:13" ht="18" customHeight="1">
      <c r="A556" s="4">
        <v>555</v>
      </c>
      <c r="B556" s="37">
        <v>36020</v>
      </c>
      <c r="C556" s="34" t="s">
        <v>165</v>
      </c>
      <c r="D556" s="34" t="s">
        <v>188</v>
      </c>
      <c r="E556" s="34" t="s">
        <v>131</v>
      </c>
      <c r="F556" s="34" t="s">
        <v>148</v>
      </c>
      <c r="G556" s="21"/>
      <c r="H556" s="21"/>
      <c r="I556" s="21" t="s">
        <v>31</v>
      </c>
      <c r="J556" s="21" t="s">
        <v>26</v>
      </c>
      <c r="M556" s="12"/>
    </row>
    <row r="557" spans="1:13" ht="18" customHeight="1">
      <c r="A557" s="4">
        <v>556</v>
      </c>
      <c r="B557" s="37">
        <v>36020</v>
      </c>
      <c r="C557" s="34" t="s">
        <v>178</v>
      </c>
      <c r="D557" s="34" t="s">
        <v>179</v>
      </c>
      <c r="E557" s="34" t="s">
        <v>211</v>
      </c>
      <c r="F557" s="34" t="s">
        <v>213</v>
      </c>
      <c r="G557" s="21"/>
      <c r="H557" s="21"/>
      <c r="I557" s="21" t="s">
        <v>32</v>
      </c>
      <c r="J557" s="21" t="s">
        <v>8</v>
      </c>
      <c r="M557" s="12"/>
    </row>
    <row r="558" spans="1:13" ht="18" customHeight="1">
      <c r="A558" s="4">
        <v>557</v>
      </c>
      <c r="B558" s="37">
        <v>36020</v>
      </c>
      <c r="C558" s="34" t="s">
        <v>180</v>
      </c>
      <c r="D558" s="34" t="s">
        <v>35</v>
      </c>
      <c r="E558" s="34" t="s">
        <v>166</v>
      </c>
      <c r="F558" s="34" t="s">
        <v>46</v>
      </c>
      <c r="G558" s="21"/>
      <c r="H558" s="21"/>
      <c r="I558" s="21" t="s">
        <v>13</v>
      </c>
      <c r="J558" s="21" t="s">
        <v>37</v>
      </c>
      <c r="M558" s="12"/>
    </row>
    <row r="559" spans="1:13" ht="18" customHeight="1">
      <c r="A559" s="4">
        <v>558</v>
      </c>
      <c r="B559" s="37">
        <v>36020</v>
      </c>
      <c r="C559" s="34" t="s">
        <v>22</v>
      </c>
      <c r="D559" s="34" t="s">
        <v>218</v>
      </c>
      <c r="E559" s="34" t="s">
        <v>163</v>
      </c>
      <c r="F559" s="34" t="s">
        <v>144</v>
      </c>
      <c r="G559" s="21"/>
      <c r="H559" s="21"/>
      <c r="I559" s="21" t="s">
        <v>20</v>
      </c>
      <c r="J559" s="21" t="s">
        <v>38</v>
      </c>
      <c r="M559" s="12"/>
    </row>
    <row r="560" spans="1:13" ht="18" customHeight="1">
      <c r="A560" s="4">
        <v>559</v>
      </c>
      <c r="B560" s="37">
        <v>36020</v>
      </c>
      <c r="C560" s="34" t="s">
        <v>146</v>
      </c>
      <c r="D560" s="34" t="s">
        <v>47</v>
      </c>
      <c r="E560" s="34" t="s">
        <v>185</v>
      </c>
      <c r="F560" s="34" t="s">
        <v>161</v>
      </c>
      <c r="G560" s="21"/>
      <c r="H560" s="21"/>
      <c r="I560" s="21" t="s">
        <v>228</v>
      </c>
      <c r="J560" s="21" t="s">
        <v>227</v>
      </c>
      <c r="M560" s="12"/>
    </row>
    <row r="561" spans="1:13" ht="18" customHeight="1">
      <c r="A561" s="4">
        <v>560</v>
      </c>
      <c r="B561" s="37">
        <v>36021</v>
      </c>
      <c r="C561" s="34" t="s">
        <v>182</v>
      </c>
      <c r="D561" s="34" t="s">
        <v>173</v>
      </c>
      <c r="E561" s="34" t="s">
        <v>153</v>
      </c>
      <c r="F561" s="34" t="s">
        <v>183</v>
      </c>
      <c r="G561" s="21"/>
      <c r="H561" s="21"/>
      <c r="I561" s="21" t="s">
        <v>227</v>
      </c>
      <c r="J561" s="21" t="s">
        <v>8</v>
      </c>
      <c r="M561" s="12"/>
    </row>
    <row r="562" spans="1:13" ht="18" customHeight="1">
      <c r="A562" s="4">
        <v>561</v>
      </c>
      <c r="B562" s="37">
        <v>36021</v>
      </c>
      <c r="C562" s="36" t="s">
        <v>213</v>
      </c>
      <c r="D562" s="34" t="s">
        <v>238</v>
      </c>
      <c r="E562" s="34" t="s">
        <v>142</v>
      </c>
      <c r="F562" s="34" t="s">
        <v>188</v>
      </c>
      <c r="G562" s="21"/>
      <c r="H562" s="21"/>
      <c r="I562" s="21" t="s">
        <v>32</v>
      </c>
      <c r="J562" s="21" t="s">
        <v>26</v>
      </c>
      <c r="M562" s="13"/>
    </row>
    <row r="563" spans="1:13" ht="18" customHeight="1">
      <c r="A563" s="4">
        <v>562</v>
      </c>
      <c r="B563" s="37">
        <v>36021</v>
      </c>
      <c r="C563" s="34" t="s">
        <v>46</v>
      </c>
      <c r="D563" s="34" t="s">
        <v>72</v>
      </c>
      <c r="E563" s="34" t="s">
        <v>244</v>
      </c>
      <c r="F563" s="34" t="s">
        <v>210</v>
      </c>
      <c r="G563" s="21"/>
      <c r="H563" s="21"/>
      <c r="I563" s="21" t="s">
        <v>20</v>
      </c>
      <c r="J563" s="21" t="s">
        <v>19</v>
      </c>
      <c r="M563" s="12"/>
    </row>
    <row r="564" spans="1:13" ht="18" customHeight="1">
      <c r="A564" s="4">
        <v>563</v>
      </c>
      <c r="B564" s="37">
        <v>36021</v>
      </c>
      <c r="C564" s="34" t="s">
        <v>144</v>
      </c>
      <c r="D564" s="34" t="s">
        <v>175</v>
      </c>
      <c r="E564" s="34" t="s">
        <v>35</v>
      </c>
      <c r="F564" s="34" t="s">
        <v>163</v>
      </c>
      <c r="G564" s="21"/>
      <c r="H564" s="21"/>
      <c r="I564" s="21" t="s">
        <v>37</v>
      </c>
      <c r="J564" s="21" t="s">
        <v>38</v>
      </c>
      <c r="M564" s="12"/>
    </row>
    <row r="565" spans="1:13" ht="18" customHeight="1">
      <c r="A565" s="4">
        <v>564</v>
      </c>
      <c r="B565" s="37">
        <v>36021</v>
      </c>
      <c r="C565" s="34" t="s">
        <v>16</v>
      </c>
      <c r="D565" s="34" t="s">
        <v>168</v>
      </c>
      <c r="E565" s="34" t="s">
        <v>10</v>
      </c>
      <c r="F565" s="34" t="s">
        <v>166</v>
      </c>
      <c r="G565" s="21"/>
      <c r="H565" s="21"/>
      <c r="I565" s="21" t="s">
        <v>14</v>
      </c>
      <c r="J565" s="21" t="s">
        <v>13</v>
      </c>
      <c r="M565" s="12"/>
    </row>
    <row r="566" spans="1:13" ht="18" customHeight="1">
      <c r="A566" s="4">
        <v>565</v>
      </c>
      <c r="B566" s="37">
        <v>36022</v>
      </c>
      <c r="C566" s="34" t="s">
        <v>166</v>
      </c>
      <c r="D566" s="34" t="s">
        <v>4</v>
      </c>
      <c r="E566" s="34" t="s">
        <v>168</v>
      </c>
      <c r="F566" s="34" t="s">
        <v>10</v>
      </c>
      <c r="G566" s="21"/>
      <c r="H566" s="21"/>
      <c r="I566" s="21" t="s">
        <v>14</v>
      </c>
      <c r="J566" s="21" t="s">
        <v>13</v>
      </c>
      <c r="M566" s="12"/>
    </row>
    <row r="567" spans="1:13" ht="18" customHeight="1">
      <c r="A567" s="4">
        <v>566</v>
      </c>
      <c r="B567" s="37">
        <v>36022</v>
      </c>
      <c r="C567" s="34" t="s">
        <v>161</v>
      </c>
      <c r="D567" s="34" t="s">
        <v>183</v>
      </c>
      <c r="E567" s="34" t="s">
        <v>173</v>
      </c>
      <c r="F567" s="34" t="s">
        <v>153</v>
      </c>
      <c r="G567" s="21"/>
      <c r="H567" s="21"/>
      <c r="I567" s="21" t="s">
        <v>227</v>
      </c>
      <c r="J567" s="21" t="s">
        <v>8</v>
      </c>
      <c r="M567" s="12"/>
    </row>
    <row r="568" spans="1:13" ht="18" customHeight="1">
      <c r="A568" s="4">
        <v>567</v>
      </c>
      <c r="B568" s="37">
        <v>36022</v>
      </c>
      <c r="C568" s="34" t="s">
        <v>210</v>
      </c>
      <c r="D568" s="34" t="s">
        <v>180</v>
      </c>
      <c r="E568" s="34" t="s">
        <v>72</v>
      </c>
      <c r="F568" s="34" t="s">
        <v>244</v>
      </c>
      <c r="G568" s="21"/>
      <c r="H568" s="21"/>
      <c r="I568" s="21" t="s">
        <v>20</v>
      </c>
      <c r="J568" s="21" t="s">
        <v>19</v>
      </c>
      <c r="M568" s="12"/>
    </row>
    <row r="569" spans="1:13" ht="18" customHeight="1">
      <c r="A569" s="4">
        <v>568</v>
      </c>
      <c r="B569" s="37">
        <v>36022</v>
      </c>
      <c r="C569" s="34" t="s">
        <v>131</v>
      </c>
      <c r="D569" s="34" t="s">
        <v>211</v>
      </c>
      <c r="E569" s="34" t="s">
        <v>29</v>
      </c>
      <c r="F569" s="34" t="s">
        <v>179</v>
      </c>
      <c r="G569" s="21"/>
      <c r="H569" s="21"/>
      <c r="I569" s="21" t="s">
        <v>31</v>
      </c>
      <c r="J569" s="21" t="s">
        <v>228</v>
      </c>
      <c r="M569" s="12"/>
    </row>
    <row r="570" spans="1:13" ht="18" customHeight="1">
      <c r="A570" s="4">
        <v>569</v>
      </c>
      <c r="B570" s="37">
        <v>36022</v>
      </c>
      <c r="C570" s="34" t="s">
        <v>163</v>
      </c>
      <c r="D570" s="34" t="s">
        <v>6</v>
      </c>
      <c r="E570" s="34" t="s">
        <v>175</v>
      </c>
      <c r="F570" s="34" t="s">
        <v>35</v>
      </c>
      <c r="G570" s="21"/>
      <c r="H570" s="21"/>
      <c r="I570" s="21" t="s">
        <v>37</v>
      </c>
      <c r="J570" s="21" t="s">
        <v>38</v>
      </c>
      <c r="M570" s="12"/>
    </row>
    <row r="571" spans="1:13" ht="18" customHeight="1">
      <c r="A571" s="4">
        <v>570</v>
      </c>
      <c r="B571" s="37">
        <v>36023</v>
      </c>
      <c r="C571" s="34" t="s">
        <v>148</v>
      </c>
      <c r="D571" s="34" t="s">
        <v>186</v>
      </c>
      <c r="E571" s="34" t="s">
        <v>213</v>
      </c>
      <c r="F571" s="34" t="s">
        <v>165</v>
      </c>
      <c r="G571" s="21"/>
      <c r="H571" s="21"/>
      <c r="I571" s="21" t="s">
        <v>32</v>
      </c>
      <c r="J571" s="21" t="s">
        <v>26</v>
      </c>
      <c r="M571" s="12"/>
    </row>
    <row r="572" spans="1:13" ht="18" customHeight="1">
      <c r="A572" s="4">
        <v>571</v>
      </c>
      <c r="B572" s="37">
        <v>36023</v>
      </c>
      <c r="C572" s="34" t="s">
        <v>35</v>
      </c>
      <c r="D572" s="34" t="s">
        <v>144</v>
      </c>
      <c r="E572" s="34" t="s">
        <v>6</v>
      </c>
      <c r="F572" s="34" t="s">
        <v>175</v>
      </c>
      <c r="G572" s="21"/>
      <c r="H572" s="21"/>
      <c r="I572" s="21" t="s">
        <v>37</v>
      </c>
      <c r="J572" s="21" t="s">
        <v>38</v>
      </c>
      <c r="M572" s="12"/>
    </row>
    <row r="573" spans="1:13" ht="18" customHeight="1">
      <c r="A573" s="4">
        <v>572</v>
      </c>
      <c r="B573" s="37">
        <v>36023</v>
      </c>
      <c r="C573" s="34" t="s">
        <v>244</v>
      </c>
      <c r="D573" s="34" t="s">
        <v>46</v>
      </c>
      <c r="E573" s="34" t="s">
        <v>180</v>
      </c>
      <c r="F573" s="34" t="s">
        <v>72</v>
      </c>
      <c r="G573" s="21"/>
      <c r="H573" s="21"/>
      <c r="I573" s="21" t="s">
        <v>20</v>
      </c>
      <c r="J573" s="21" t="s">
        <v>19</v>
      </c>
      <c r="M573" s="12"/>
    </row>
    <row r="574" spans="1:13" ht="18" customHeight="1">
      <c r="A574" s="4">
        <v>573</v>
      </c>
      <c r="B574" s="37">
        <v>36023</v>
      </c>
      <c r="C574" s="34" t="s">
        <v>10</v>
      </c>
      <c r="D574" s="34" t="s">
        <v>16</v>
      </c>
      <c r="E574" s="34" t="s">
        <v>4</v>
      </c>
      <c r="F574" s="34" t="s">
        <v>168</v>
      </c>
      <c r="G574" s="21"/>
      <c r="H574" s="21"/>
      <c r="I574" s="21" t="s">
        <v>14</v>
      </c>
      <c r="J574" s="21" t="s">
        <v>13</v>
      </c>
      <c r="M574" s="12"/>
    </row>
    <row r="575" spans="1:13" ht="18" customHeight="1">
      <c r="A575" s="4">
        <v>574</v>
      </c>
      <c r="B575" s="37">
        <v>36023</v>
      </c>
      <c r="C575" s="34" t="s">
        <v>29</v>
      </c>
      <c r="D575" s="34" t="s">
        <v>178</v>
      </c>
      <c r="E575" s="34" t="s">
        <v>179</v>
      </c>
      <c r="F575" s="34" t="s">
        <v>211</v>
      </c>
      <c r="G575" s="21"/>
      <c r="H575" s="21"/>
      <c r="I575" s="21" t="s">
        <v>31</v>
      </c>
      <c r="J575" s="21" t="s">
        <v>228</v>
      </c>
      <c r="M575" s="12"/>
    </row>
    <row r="576" spans="1:13" ht="18" customHeight="1">
      <c r="A576" s="4">
        <v>575</v>
      </c>
      <c r="B576" s="37">
        <v>36023</v>
      </c>
      <c r="C576" s="34" t="s">
        <v>185</v>
      </c>
      <c r="D576" s="34" t="s">
        <v>146</v>
      </c>
      <c r="E576" s="34" t="s">
        <v>182</v>
      </c>
      <c r="F576" s="34" t="s">
        <v>181</v>
      </c>
      <c r="G576" s="21"/>
      <c r="H576" s="21"/>
      <c r="I576" s="21" t="s">
        <v>227</v>
      </c>
      <c r="J576" s="21" t="s">
        <v>8</v>
      </c>
      <c r="M576" s="12"/>
    </row>
    <row r="577" spans="1:13" ht="18" customHeight="1">
      <c r="A577" s="4">
        <v>576</v>
      </c>
      <c r="B577" s="37">
        <v>36025</v>
      </c>
      <c r="C577" s="34" t="s">
        <v>179</v>
      </c>
      <c r="D577" s="34" t="s">
        <v>238</v>
      </c>
      <c r="E577" s="34" t="s">
        <v>131</v>
      </c>
      <c r="F577" s="34" t="s">
        <v>178</v>
      </c>
      <c r="G577" s="21"/>
      <c r="H577" s="21"/>
      <c r="I577" s="21" t="s">
        <v>32</v>
      </c>
      <c r="J577" s="21" t="s">
        <v>228</v>
      </c>
      <c r="M577" s="12"/>
    </row>
    <row r="578" spans="1:13" ht="18" customHeight="1">
      <c r="A578" s="4">
        <v>577</v>
      </c>
      <c r="B578" s="37">
        <v>36025</v>
      </c>
      <c r="C578" s="34" t="s">
        <v>72</v>
      </c>
      <c r="D578" s="34" t="s">
        <v>163</v>
      </c>
      <c r="E578" s="34" t="s">
        <v>144</v>
      </c>
      <c r="F578" s="34" t="s">
        <v>6</v>
      </c>
      <c r="G578" s="21"/>
      <c r="H578" s="21"/>
      <c r="I578" s="21" t="s">
        <v>14</v>
      </c>
      <c r="J578" s="21" t="s">
        <v>20</v>
      </c>
      <c r="M578" s="12"/>
    </row>
    <row r="579" spans="1:13" ht="18" customHeight="1">
      <c r="A579" s="4">
        <v>578</v>
      </c>
      <c r="B579" s="37">
        <v>36025</v>
      </c>
      <c r="C579" s="34" t="s">
        <v>153</v>
      </c>
      <c r="D579" s="34" t="s">
        <v>182</v>
      </c>
      <c r="E579" s="34" t="s">
        <v>181</v>
      </c>
      <c r="F579" s="34" t="s">
        <v>146</v>
      </c>
      <c r="G579" s="21"/>
      <c r="H579" s="21"/>
      <c r="I579" s="21" t="s">
        <v>26</v>
      </c>
      <c r="J579" s="21" t="s">
        <v>227</v>
      </c>
      <c r="M579" s="12"/>
    </row>
    <row r="580" spans="1:13" ht="18" customHeight="1">
      <c r="A580" s="4">
        <v>579</v>
      </c>
      <c r="B580" s="37">
        <v>36025</v>
      </c>
      <c r="C580" s="34" t="s">
        <v>173</v>
      </c>
      <c r="D580" s="34" t="s">
        <v>148</v>
      </c>
      <c r="E580" s="34" t="s">
        <v>186</v>
      </c>
      <c r="F580" s="34" t="s">
        <v>213</v>
      </c>
      <c r="G580" s="21"/>
      <c r="H580" s="21"/>
      <c r="I580" s="21" t="s">
        <v>8</v>
      </c>
      <c r="J580" s="21" t="s">
        <v>31</v>
      </c>
      <c r="M580" s="12"/>
    </row>
    <row r="581" spans="1:13" ht="18" customHeight="1">
      <c r="A581" s="4">
        <v>580</v>
      </c>
      <c r="B581" s="37">
        <v>36025</v>
      </c>
      <c r="C581" s="34" t="s">
        <v>175</v>
      </c>
      <c r="D581" s="34" t="s">
        <v>210</v>
      </c>
      <c r="E581" s="34" t="s">
        <v>16</v>
      </c>
      <c r="F581" s="34" t="s">
        <v>4</v>
      </c>
      <c r="G581" s="21"/>
      <c r="H581" s="21"/>
      <c r="I581" s="21" t="s">
        <v>37</v>
      </c>
      <c r="J581" s="21" t="s">
        <v>13</v>
      </c>
      <c r="M581" s="12"/>
    </row>
    <row r="582" spans="1:13" ht="18" customHeight="1">
      <c r="A582" s="4">
        <v>581</v>
      </c>
      <c r="B582" s="37">
        <v>36025</v>
      </c>
      <c r="C582" s="34" t="s">
        <v>168</v>
      </c>
      <c r="D582" s="34" t="s">
        <v>166</v>
      </c>
      <c r="E582" s="34" t="s">
        <v>46</v>
      </c>
      <c r="F582" s="34" t="s">
        <v>180</v>
      </c>
      <c r="G582" s="21"/>
      <c r="H582" s="21"/>
      <c r="I582" s="21" t="s">
        <v>19</v>
      </c>
      <c r="J582" s="21" t="s">
        <v>38</v>
      </c>
      <c r="M582" s="12"/>
    </row>
    <row r="583" spans="1:13" ht="18" customHeight="1">
      <c r="A583" s="4">
        <v>582</v>
      </c>
      <c r="B583" s="37">
        <v>36026</v>
      </c>
      <c r="C583" s="34" t="s">
        <v>4</v>
      </c>
      <c r="D583" s="34" t="s">
        <v>22</v>
      </c>
      <c r="E583" s="34" t="s">
        <v>210</v>
      </c>
      <c r="F583" s="34" t="s">
        <v>16</v>
      </c>
      <c r="G583" s="21"/>
      <c r="H583" s="21"/>
      <c r="I583" s="21" t="s">
        <v>37</v>
      </c>
      <c r="J583" s="21" t="s">
        <v>13</v>
      </c>
      <c r="M583" s="12"/>
    </row>
    <row r="584" spans="1:13" ht="18" customHeight="1">
      <c r="A584" s="4">
        <v>583</v>
      </c>
      <c r="B584" s="37">
        <v>36026</v>
      </c>
      <c r="C584" s="34" t="s">
        <v>178</v>
      </c>
      <c r="D584" s="34" t="s">
        <v>131</v>
      </c>
      <c r="E584" s="34" t="s">
        <v>238</v>
      </c>
      <c r="F584" s="34" t="s">
        <v>165</v>
      </c>
      <c r="G584" s="21"/>
      <c r="H584" s="21"/>
      <c r="I584" s="21" t="s">
        <v>32</v>
      </c>
      <c r="J584" s="21" t="s">
        <v>228</v>
      </c>
      <c r="M584" s="12"/>
    </row>
    <row r="585" spans="1:13" ht="18" customHeight="1">
      <c r="A585" s="4">
        <v>584</v>
      </c>
      <c r="B585" s="37">
        <v>36026</v>
      </c>
      <c r="C585" s="34" t="s">
        <v>6</v>
      </c>
      <c r="D585" s="34" t="s">
        <v>35</v>
      </c>
      <c r="E585" s="34" t="s">
        <v>163</v>
      </c>
      <c r="F585" s="34" t="s">
        <v>144</v>
      </c>
      <c r="G585" s="21"/>
      <c r="H585" s="21"/>
      <c r="I585" s="21" t="s">
        <v>14</v>
      </c>
      <c r="J585" s="21" t="s">
        <v>20</v>
      </c>
      <c r="M585" s="12"/>
    </row>
    <row r="586" spans="1:13" ht="18" customHeight="1">
      <c r="A586" s="4">
        <v>585</v>
      </c>
      <c r="B586" s="37">
        <v>36026</v>
      </c>
      <c r="C586" s="34" t="s">
        <v>180</v>
      </c>
      <c r="D586" s="34" t="s">
        <v>218</v>
      </c>
      <c r="E586" s="34" t="s">
        <v>166</v>
      </c>
      <c r="F586" s="34" t="s">
        <v>46</v>
      </c>
      <c r="G586" s="21"/>
      <c r="H586" s="21"/>
      <c r="I586" s="21" t="s">
        <v>19</v>
      </c>
      <c r="J586" s="21" t="s">
        <v>38</v>
      </c>
      <c r="M586" s="12"/>
    </row>
    <row r="587" spans="1:13" ht="18" customHeight="1">
      <c r="A587" s="4">
        <v>586</v>
      </c>
      <c r="B587" s="37">
        <v>36026</v>
      </c>
      <c r="C587" s="34" t="s">
        <v>146</v>
      </c>
      <c r="D587" s="34" t="s">
        <v>181</v>
      </c>
      <c r="E587" s="34" t="s">
        <v>161</v>
      </c>
      <c r="F587" s="34" t="s">
        <v>182</v>
      </c>
      <c r="G587" s="21"/>
      <c r="H587" s="21"/>
      <c r="I587" s="21" t="s">
        <v>26</v>
      </c>
      <c r="J587" s="21" t="s">
        <v>227</v>
      </c>
      <c r="M587" s="12"/>
    </row>
    <row r="588" spans="1:13" ht="18" customHeight="1">
      <c r="A588" s="4">
        <v>587</v>
      </c>
      <c r="B588" s="37">
        <v>36027</v>
      </c>
      <c r="C588" s="34" t="s">
        <v>161</v>
      </c>
      <c r="D588" s="34" t="s">
        <v>153</v>
      </c>
      <c r="E588" s="34" t="s">
        <v>182</v>
      </c>
      <c r="F588" s="34" t="s">
        <v>181</v>
      </c>
      <c r="G588" s="21"/>
      <c r="H588" s="21"/>
      <c r="I588" s="21" t="s">
        <v>26</v>
      </c>
      <c r="J588" s="21" t="s">
        <v>227</v>
      </c>
      <c r="M588" s="12"/>
    </row>
    <row r="589" spans="1:13" ht="18" customHeight="1">
      <c r="A589" s="4">
        <v>588</v>
      </c>
      <c r="B589" s="37">
        <v>36027</v>
      </c>
      <c r="C589" s="34" t="s">
        <v>46</v>
      </c>
      <c r="D589" s="34" t="s">
        <v>168</v>
      </c>
      <c r="E589" s="34" t="s">
        <v>218</v>
      </c>
      <c r="F589" s="34" t="s">
        <v>166</v>
      </c>
      <c r="G589" s="21"/>
      <c r="H589" s="21"/>
      <c r="I589" s="21" t="s">
        <v>19</v>
      </c>
      <c r="J589" s="21" t="s">
        <v>38</v>
      </c>
      <c r="M589" s="12"/>
    </row>
    <row r="590" spans="1:13" ht="18" customHeight="1">
      <c r="A590" s="4">
        <v>589</v>
      </c>
      <c r="B590" s="37">
        <v>36027</v>
      </c>
      <c r="C590" s="34" t="s">
        <v>144</v>
      </c>
      <c r="D590" s="34" t="s">
        <v>72</v>
      </c>
      <c r="E590" s="34" t="s">
        <v>35</v>
      </c>
      <c r="F590" s="34" t="s">
        <v>163</v>
      </c>
      <c r="G590" s="21"/>
      <c r="H590" s="21"/>
      <c r="I590" s="21" t="s">
        <v>14</v>
      </c>
      <c r="J590" s="21" t="s">
        <v>20</v>
      </c>
      <c r="M590" s="12"/>
    </row>
    <row r="591" spans="1:13" ht="18" customHeight="1">
      <c r="A591" s="4">
        <v>590</v>
      </c>
      <c r="B591" s="37">
        <v>36027</v>
      </c>
      <c r="C591" s="34" t="s">
        <v>238</v>
      </c>
      <c r="D591" s="34" t="s">
        <v>165</v>
      </c>
      <c r="E591" s="34" t="s">
        <v>179</v>
      </c>
      <c r="F591" s="34" t="s">
        <v>131</v>
      </c>
      <c r="G591" s="21"/>
      <c r="H591" s="21"/>
      <c r="I591" s="21" t="s">
        <v>32</v>
      </c>
      <c r="J591" s="21" t="s">
        <v>228</v>
      </c>
      <c r="M591" s="12"/>
    </row>
    <row r="592" spans="1:13" ht="18" customHeight="1">
      <c r="A592" s="4">
        <v>591</v>
      </c>
      <c r="B592" s="37">
        <v>36027</v>
      </c>
      <c r="C592" s="34" t="s">
        <v>16</v>
      </c>
      <c r="D592" s="34" t="s">
        <v>175</v>
      </c>
      <c r="E592" s="34" t="s">
        <v>22</v>
      </c>
      <c r="F592" s="34" t="s">
        <v>210</v>
      </c>
      <c r="G592" s="21"/>
      <c r="H592" s="21"/>
      <c r="I592" s="21" t="s">
        <v>37</v>
      </c>
      <c r="J592" s="21" t="s">
        <v>13</v>
      </c>
      <c r="M592" s="12"/>
    </row>
    <row r="593" spans="1:13" ht="18" customHeight="1">
      <c r="A593" s="4">
        <v>592</v>
      </c>
      <c r="B593" s="37">
        <v>36028</v>
      </c>
      <c r="C593" s="34" t="s">
        <v>166</v>
      </c>
      <c r="D593" s="34" t="s">
        <v>180</v>
      </c>
      <c r="E593" s="34" t="s">
        <v>72</v>
      </c>
      <c r="F593" s="34" t="s">
        <v>168</v>
      </c>
      <c r="G593" s="21"/>
      <c r="H593" s="21"/>
      <c r="I593" s="21" t="s">
        <v>13</v>
      </c>
      <c r="J593" s="21" t="s">
        <v>20</v>
      </c>
      <c r="M593" s="12"/>
    </row>
    <row r="594" spans="1:13" ht="18" customHeight="1">
      <c r="A594" s="4">
        <v>593</v>
      </c>
      <c r="B594" s="37">
        <v>36028</v>
      </c>
      <c r="C594" s="34" t="s">
        <v>213</v>
      </c>
      <c r="D594" s="34" t="s">
        <v>186</v>
      </c>
      <c r="E594" s="34" t="s">
        <v>165</v>
      </c>
      <c r="F594" s="34" t="s">
        <v>173</v>
      </c>
      <c r="G594" s="21"/>
      <c r="H594" s="21"/>
      <c r="I594" s="21" t="s">
        <v>31</v>
      </c>
      <c r="J594" s="21" t="s">
        <v>227</v>
      </c>
      <c r="M594" s="12"/>
    </row>
    <row r="595" spans="1:13" ht="18" customHeight="1">
      <c r="A595" s="4">
        <v>594</v>
      </c>
      <c r="B595" s="37">
        <v>36028</v>
      </c>
      <c r="C595" s="34" t="s">
        <v>49</v>
      </c>
      <c r="D595" s="34" t="s">
        <v>4</v>
      </c>
      <c r="E595" s="36" t="s">
        <v>175</v>
      </c>
      <c r="F595" s="34" t="s">
        <v>218</v>
      </c>
      <c r="G595" s="21"/>
      <c r="H595" s="21"/>
      <c r="I595" s="21" t="s">
        <v>38</v>
      </c>
      <c r="J595" s="21" t="s">
        <v>14</v>
      </c>
      <c r="M595" s="12"/>
    </row>
    <row r="596" spans="1:13" ht="18" customHeight="1">
      <c r="A596" s="4">
        <v>595</v>
      </c>
      <c r="B596" s="37">
        <v>36028</v>
      </c>
      <c r="C596" s="34" t="s">
        <v>210</v>
      </c>
      <c r="D596" s="34" t="s">
        <v>22</v>
      </c>
      <c r="E596" s="34" t="s">
        <v>163</v>
      </c>
      <c r="F596" s="34" t="s">
        <v>35</v>
      </c>
      <c r="G596" s="21"/>
      <c r="H596" s="21"/>
      <c r="I596" s="21" t="s">
        <v>19</v>
      </c>
      <c r="J596" s="21" t="s">
        <v>37</v>
      </c>
      <c r="M596" s="12"/>
    </row>
    <row r="597" spans="1:13" ht="18" customHeight="1">
      <c r="A597" s="4">
        <v>596</v>
      </c>
      <c r="B597" s="37">
        <v>36028</v>
      </c>
      <c r="C597" s="34" t="s">
        <v>131</v>
      </c>
      <c r="D597" s="34" t="s">
        <v>179</v>
      </c>
      <c r="E597" s="34" t="s">
        <v>12</v>
      </c>
      <c r="F597" s="34" t="s">
        <v>211</v>
      </c>
      <c r="G597" s="21"/>
      <c r="H597" s="21"/>
      <c r="I597" s="21" t="s">
        <v>8</v>
      </c>
      <c r="J597" s="21" t="s">
        <v>228</v>
      </c>
      <c r="M597" s="12"/>
    </row>
    <row r="598" spans="1:13" ht="18" customHeight="1">
      <c r="A598" s="4">
        <v>597</v>
      </c>
      <c r="B598" s="37">
        <v>36028</v>
      </c>
      <c r="C598" s="34" t="s">
        <v>183</v>
      </c>
      <c r="D598" s="34" t="s">
        <v>185</v>
      </c>
      <c r="E598" s="34" t="s">
        <v>47</v>
      </c>
      <c r="F598" s="34" t="s">
        <v>142</v>
      </c>
      <c r="G598" s="21"/>
      <c r="H598" s="21"/>
      <c r="I598" s="21" t="s">
        <v>26</v>
      </c>
      <c r="J598" s="21" t="s">
        <v>32</v>
      </c>
      <c r="M598" s="12"/>
    </row>
    <row r="599" spans="1:13" ht="18" customHeight="1">
      <c r="A599" s="4">
        <v>598</v>
      </c>
      <c r="B599" s="37">
        <v>36029</v>
      </c>
      <c r="C599" s="34" t="s">
        <v>165</v>
      </c>
      <c r="D599" s="34" t="s">
        <v>173</v>
      </c>
      <c r="E599" s="34" t="s">
        <v>186</v>
      </c>
      <c r="F599" s="34" t="s">
        <v>148</v>
      </c>
      <c r="G599" s="21"/>
      <c r="H599" s="21"/>
      <c r="I599" s="21" t="s">
        <v>31</v>
      </c>
      <c r="J599" s="21" t="s">
        <v>227</v>
      </c>
      <c r="M599" s="12"/>
    </row>
    <row r="600" spans="1:13" ht="18" customHeight="1">
      <c r="A600" s="4">
        <v>599</v>
      </c>
      <c r="B600" s="37">
        <v>36029</v>
      </c>
      <c r="C600" s="34" t="s">
        <v>211</v>
      </c>
      <c r="D600" s="34" t="s">
        <v>188</v>
      </c>
      <c r="E600" s="34" t="s">
        <v>29</v>
      </c>
      <c r="F600" s="34" t="s">
        <v>179</v>
      </c>
      <c r="G600" s="21"/>
      <c r="H600" s="21"/>
      <c r="I600" s="21" t="s">
        <v>8</v>
      </c>
      <c r="J600" s="21" t="s">
        <v>228</v>
      </c>
      <c r="M600" s="12"/>
    </row>
    <row r="601" spans="1:13" ht="18" customHeight="1">
      <c r="A601" s="4">
        <v>600</v>
      </c>
      <c r="B601" s="37">
        <v>36029</v>
      </c>
      <c r="C601" s="34" t="s">
        <v>168</v>
      </c>
      <c r="D601" s="36" t="s">
        <v>46</v>
      </c>
      <c r="E601" s="34" t="s">
        <v>180</v>
      </c>
      <c r="F601" s="34" t="s">
        <v>72</v>
      </c>
      <c r="G601" s="21"/>
      <c r="H601" s="21"/>
      <c r="I601" s="21" t="s">
        <v>13</v>
      </c>
      <c r="J601" s="21" t="s">
        <v>20</v>
      </c>
      <c r="M601" s="12"/>
    </row>
    <row r="602" spans="1:13" ht="18" customHeight="1">
      <c r="A602" s="4">
        <v>601</v>
      </c>
      <c r="B602" s="37">
        <v>36029</v>
      </c>
      <c r="C602" s="34" t="s">
        <v>218</v>
      </c>
      <c r="D602" s="34" t="s">
        <v>16</v>
      </c>
      <c r="E602" s="34" t="s">
        <v>4</v>
      </c>
      <c r="F602" s="34" t="s">
        <v>175</v>
      </c>
      <c r="G602" s="21"/>
      <c r="H602" s="21"/>
      <c r="I602" s="21" t="s">
        <v>38</v>
      </c>
      <c r="J602" s="21" t="s">
        <v>14</v>
      </c>
      <c r="M602" s="12"/>
    </row>
    <row r="603" spans="1:13" ht="18" customHeight="1">
      <c r="A603" s="4">
        <v>602</v>
      </c>
      <c r="B603" s="37">
        <v>36029</v>
      </c>
      <c r="C603" s="34" t="s">
        <v>142</v>
      </c>
      <c r="D603" s="34" t="s">
        <v>146</v>
      </c>
      <c r="E603" s="34" t="s">
        <v>161</v>
      </c>
      <c r="F603" s="34" t="s">
        <v>185</v>
      </c>
      <c r="G603" s="21"/>
      <c r="H603" s="21"/>
      <c r="I603" s="21" t="s">
        <v>26</v>
      </c>
      <c r="J603" s="21" t="s">
        <v>32</v>
      </c>
      <c r="M603" s="12"/>
    </row>
    <row r="604" spans="1:13" ht="18" customHeight="1">
      <c r="A604" s="4">
        <v>603</v>
      </c>
      <c r="B604" s="37">
        <v>36029</v>
      </c>
      <c r="C604" s="36" t="s">
        <v>163</v>
      </c>
      <c r="D604" s="34" t="s">
        <v>144</v>
      </c>
      <c r="E604" s="34" t="s">
        <v>35</v>
      </c>
      <c r="F604" s="34" t="s">
        <v>22</v>
      </c>
      <c r="G604" s="21"/>
      <c r="H604" s="21"/>
      <c r="I604" s="21" t="s">
        <v>19</v>
      </c>
      <c r="J604" s="21" t="s">
        <v>37</v>
      </c>
      <c r="M604" s="13"/>
    </row>
    <row r="605" spans="1:13" ht="18" customHeight="1">
      <c r="A605" s="4">
        <v>604</v>
      </c>
      <c r="B605" s="37">
        <v>36030</v>
      </c>
      <c r="C605" s="34" t="s">
        <v>72</v>
      </c>
      <c r="D605" s="34" t="s">
        <v>166</v>
      </c>
      <c r="E605" s="34" t="s">
        <v>46</v>
      </c>
      <c r="F605" s="34" t="s">
        <v>180</v>
      </c>
      <c r="G605" s="21"/>
      <c r="H605" s="21"/>
      <c r="I605" s="21" t="s">
        <v>13</v>
      </c>
      <c r="J605" s="21" t="s">
        <v>20</v>
      </c>
      <c r="M605" s="12"/>
    </row>
    <row r="606" spans="1:13" ht="18" customHeight="1">
      <c r="A606" s="4">
        <v>605</v>
      </c>
      <c r="B606" s="37">
        <v>36030</v>
      </c>
      <c r="C606" s="34" t="s">
        <v>35</v>
      </c>
      <c r="D606" s="34" t="s">
        <v>210</v>
      </c>
      <c r="E606" s="34" t="s">
        <v>22</v>
      </c>
      <c r="F606" s="34" t="s">
        <v>144</v>
      </c>
      <c r="G606" s="21"/>
      <c r="H606" s="21"/>
      <c r="I606" s="21" t="s">
        <v>19</v>
      </c>
      <c r="J606" s="21" t="s">
        <v>37</v>
      </c>
      <c r="M606" s="12"/>
    </row>
    <row r="607" spans="1:13" ht="18" customHeight="1">
      <c r="A607" s="4">
        <v>606</v>
      </c>
      <c r="B607" s="37">
        <v>36030</v>
      </c>
      <c r="C607" s="34" t="s">
        <v>47</v>
      </c>
      <c r="D607" s="34" t="s">
        <v>243</v>
      </c>
      <c r="E607" s="34" t="s">
        <v>181</v>
      </c>
      <c r="F607" s="34" t="s">
        <v>161</v>
      </c>
      <c r="G607" s="21"/>
      <c r="H607" s="21"/>
      <c r="I607" s="21" t="s">
        <v>26</v>
      </c>
      <c r="J607" s="21" t="s">
        <v>32</v>
      </c>
      <c r="M607" s="12"/>
    </row>
    <row r="608" spans="1:13" ht="18" customHeight="1">
      <c r="A608" s="4">
        <v>607</v>
      </c>
      <c r="B608" s="37">
        <v>36030</v>
      </c>
      <c r="C608" s="34" t="s">
        <v>175</v>
      </c>
      <c r="D608" s="34" t="s">
        <v>49</v>
      </c>
      <c r="E608" s="34" t="s">
        <v>16</v>
      </c>
      <c r="F608" s="34" t="s">
        <v>4</v>
      </c>
      <c r="G608" s="21"/>
      <c r="H608" s="21"/>
      <c r="I608" s="21" t="s">
        <v>38</v>
      </c>
      <c r="J608" s="21" t="s">
        <v>14</v>
      </c>
      <c r="M608" s="12"/>
    </row>
    <row r="609" spans="1:13" ht="18" customHeight="1">
      <c r="A609" s="4">
        <v>608</v>
      </c>
      <c r="B609" s="37">
        <v>36030</v>
      </c>
      <c r="C609" s="34" t="s">
        <v>29</v>
      </c>
      <c r="D609" s="34" t="s">
        <v>131</v>
      </c>
      <c r="E609" s="34" t="s">
        <v>179</v>
      </c>
      <c r="F609" s="34" t="s">
        <v>188</v>
      </c>
      <c r="G609" s="21"/>
      <c r="H609" s="21"/>
      <c r="I609" s="21" t="s">
        <v>8</v>
      </c>
      <c r="J609" s="21" t="s">
        <v>228</v>
      </c>
      <c r="M609" s="12"/>
    </row>
    <row r="610" spans="1:13" ht="18" customHeight="1">
      <c r="A610" s="4">
        <v>609</v>
      </c>
      <c r="B610" s="37">
        <v>36030</v>
      </c>
      <c r="C610" s="34" t="s">
        <v>186</v>
      </c>
      <c r="D610" s="34" t="s">
        <v>148</v>
      </c>
      <c r="E610" s="34" t="s">
        <v>173</v>
      </c>
      <c r="F610" s="34" t="s">
        <v>213</v>
      </c>
      <c r="G610" s="21"/>
      <c r="H610" s="21"/>
      <c r="I610" s="21" t="s">
        <v>31</v>
      </c>
      <c r="J610" s="21" t="s">
        <v>227</v>
      </c>
      <c r="M610" s="12"/>
    </row>
    <row r="611" spans="1:13" ht="18" customHeight="1">
      <c r="A611" s="4">
        <v>610</v>
      </c>
      <c r="B611" s="37">
        <v>36032</v>
      </c>
      <c r="C611" s="34" t="s">
        <v>148</v>
      </c>
      <c r="D611" s="34" t="s">
        <v>213</v>
      </c>
      <c r="E611" s="34" t="s">
        <v>188</v>
      </c>
      <c r="F611" s="34" t="s">
        <v>211</v>
      </c>
      <c r="G611" s="21"/>
      <c r="H611" s="21"/>
      <c r="I611" s="21" t="s">
        <v>31</v>
      </c>
      <c r="J611" s="21" t="s">
        <v>8</v>
      </c>
      <c r="M611" s="12"/>
    </row>
    <row r="612" spans="1:13" ht="18" customHeight="1">
      <c r="A612" s="4">
        <v>611</v>
      </c>
      <c r="B612" s="37">
        <v>36032</v>
      </c>
      <c r="C612" s="34" t="s">
        <v>182</v>
      </c>
      <c r="D612" s="34" t="s">
        <v>161</v>
      </c>
      <c r="E612" s="34" t="s">
        <v>185</v>
      </c>
      <c r="F612" s="34" t="s">
        <v>153</v>
      </c>
      <c r="G612" s="21"/>
      <c r="H612" s="21"/>
      <c r="I612" s="21" t="s">
        <v>228</v>
      </c>
      <c r="J612" s="21" t="s">
        <v>26</v>
      </c>
      <c r="M612" s="12"/>
    </row>
    <row r="613" spans="1:13" ht="18" customHeight="1">
      <c r="A613" s="4">
        <v>612</v>
      </c>
      <c r="B613" s="37">
        <v>36032</v>
      </c>
      <c r="C613" s="34" t="s">
        <v>4</v>
      </c>
      <c r="D613" s="34" t="s">
        <v>35</v>
      </c>
      <c r="E613" s="34" t="s">
        <v>10</v>
      </c>
      <c r="F613" s="34" t="s">
        <v>46</v>
      </c>
      <c r="G613" s="21"/>
      <c r="H613" s="21"/>
      <c r="I613" s="21" t="s">
        <v>14</v>
      </c>
      <c r="J613" s="21" t="s">
        <v>19</v>
      </c>
      <c r="M613" s="12"/>
    </row>
    <row r="614" spans="1:13" ht="18" customHeight="1">
      <c r="A614" s="4">
        <v>613</v>
      </c>
      <c r="B614" s="37">
        <v>36032</v>
      </c>
      <c r="C614" s="34" t="s">
        <v>23</v>
      </c>
      <c r="D614" s="34" t="s">
        <v>146</v>
      </c>
      <c r="E614" s="34" t="s">
        <v>183</v>
      </c>
      <c r="F614" s="34" t="s">
        <v>142</v>
      </c>
      <c r="G614" s="21"/>
      <c r="H614" s="21"/>
      <c r="I614" s="21" t="s">
        <v>227</v>
      </c>
      <c r="J614" s="21" t="s">
        <v>32</v>
      </c>
      <c r="M614" s="12"/>
    </row>
    <row r="615" spans="1:13" ht="18" customHeight="1">
      <c r="A615" s="4">
        <v>614</v>
      </c>
      <c r="B615" s="37">
        <v>36032</v>
      </c>
      <c r="C615" s="34" t="s">
        <v>180</v>
      </c>
      <c r="D615" s="34" t="s">
        <v>168</v>
      </c>
      <c r="E615" s="34" t="s">
        <v>144</v>
      </c>
      <c r="F615" s="34" t="s">
        <v>166</v>
      </c>
      <c r="G615" s="21"/>
      <c r="H615" s="21"/>
      <c r="I615" s="21" t="s">
        <v>20</v>
      </c>
      <c r="J615" s="21" t="s">
        <v>37</v>
      </c>
      <c r="M615" s="12"/>
    </row>
    <row r="616" spans="1:13" ht="18" customHeight="1">
      <c r="A616" s="4">
        <v>615</v>
      </c>
      <c r="B616" s="37">
        <v>36032</v>
      </c>
      <c r="C616" s="34" t="s">
        <v>22</v>
      </c>
      <c r="D616" s="34" t="s">
        <v>163</v>
      </c>
      <c r="E616" s="34" t="s">
        <v>210</v>
      </c>
      <c r="F616" s="34" t="s">
        <v>16</v>
      </c>
      <c r="G616" s="21"/>
      <c r="H616" s="21"/>
      <c r="I616" s="21" t="s">
        <v>38</v>
      </c>
      <c r="J616" s="21" t="s">
        <v>13</v>
      </c>
      <c r="M616" s="12"/>
    </row>
    <row r="617" spans="1:13" ht="18" customHeight="1">
      <c r="A617" s="4">
        <v>616</v>
      </c>
      <c r="B617" s="37">
        <v>36033</v>
      </c>
      <c r="C617" s="34" t="s">
        <v>153</v>
      </c>
      <c r="D617" s="34" t="s">
        <v>47</v>
      </c>
      <c r="E617" s="34" t="s">
        <v>161</v>
      </c>
      <c r="F617" s="34" t="s">
        <v>185</v>
      </c>
      <c r="G617" s="21"/>
      <c r="H617" s="21"/>
      <c r="I617" s="21" t="s">
        <v>228</v>
      </c>
      <c r="J617" s="21" t="s">
        <v>26</v>
      </c>
      <c r="M617" s="12"/>
    </row>
    <row r="618" spans="1:13" ht="18" customHeight="1">
      <c r="A618" s="4">
        <v>617</v>
      </c>
      <c r="B618" s="37">
        <v>36033</v>
      </c>
      <c r="C618" s="34" t="s">
        <v>46</v>
      </c>
      <c r="D618" s="34" t="s">
        <v>175</v>
      </c>
      <c r="E618" s="34" t="s">
        <v>35</v>
      </c>
      <c r="F618" s="34" t="s">
        <v>10</v>
      </c>
      <c r="G618" s="21"/>
      <c r="H618" s="21"/>
      <c r="I618" s="21" t="s">
        <v>14</v>
      </c>
      <c r="J618" s="21" t="s">
        <v>19</v>
      </c>
      <c r="M618" s="12"/>
    </row>
    <row r="619" spans="1:13" ht="18" customHeight="1">
      <c r="A619" s="4">
        <v>618</v>
      </c>
      <c r="B619" s="37">
        <v>36033</v>
      </c>
      <c r="C619" s="34" t="s">
        <v>144</v>
      </c>
      <c r="D619" s="34" t="s">
        <v>244</v>
      </c>
      <c r="E619" s="34" t="s">
        <v>166</v>
      </c>
      <c r="F619" s="34" t="s">
        <v>168</v>
      </c>
      <c r="G619" s="21"/>
      <c r="H619" s="21"/>
      <c r="I619" s="21" t="s">
        <v>20</v>
      </c>
      <c r="J619" s="21" t="s">
        <v>37</v>
      </c>
      <c r="M619" s="12"/>
    </row>
    <row r="620" spans="1:13" ht="18" customHeight="1">
      <c r="A620" s="4">
        <v>619</v>
      </c>
      <c r="B620" s="37">
        <v>36033</v>
      </c>
      <c r="C620" s="34" t="s">
        <v>188</v>
      </c>
      <c r="D620" s="34" t="s">
        <v>211</v>
      </c>
      <c r="E620" s="34" t="s">
        <v>178</v>
      </c>
      <c r="F620" s="34" t="s">
        <v>165</v>
      </c>
      <c r="G620" s="21"/>
      <c r="H620" s="21"/>
      <c r="I620" s="21" t="s">
        <v>31</v>
      </c>
      <c r="J620" s="21" t="s">
        <v>8</v>
      </c>
      <c r="M620" s="12"/>
    </row>
    <row r="621" spans="1:13" ht="18" customHeight="1">
      <c r="A621" s="4">
        <v>620</v>
      </c>
      <c r="B621" s="37">
        <v>36033</v>
      </c>
      <c r="C621" s="34" t="s">
        <v>183</v>
      </c>
      <c r="D621" s="34" t="s">
        <v>142</v>
      </c>
      <c r="E621" s="34" t="s">
        <v>173</v>
      </c>
      <c r="F621" s="34" t="s">
        <v>229</v>
      </c>
      <c r="G621" s="21"/>
      <c r="H621" s="21"/>
      <c r="I621" s="21" t="s">
        <v>227</v>
      </c>
      <c r="J621" s="21" t="s">
        <v>32</v>
      </c>
      <c r="M621" s="12"/>
    </row>
    <row r="622" spans="1:13" ht="18" customHeight="1">
      <c r="A622" s="4">
        <v>621</v>
      </c>
      <c r="B622" s="37">
        <v>36033</v>
      </c>
      <c r="C622" s="34" t="s">
        <v>16</v>
      </c>
      <c r="D622" s="34" t="s">
        <v>72</v>
      </c>
      <c r="E622" s="34" t="s">
        <v>163</v>
      </c>
      <c r="F622" s="34" t="s">
        <v>210</v>
      </c>
      <c r="G622" s="21"/>
      <c r="H622" s="21"/>
      <c r="I622" s="21" t="s">
        <v>38</v>
      </c>
      <c r="J622" s="21" t="s">
        <v>13</v>
      </c>
      <c r="M622" s="12"/>
    </row>
    <row r="623" spans="1:13" ht="18" customHeight="1">
      <c r="A623" s="4">
        <v>622</v>
      </c>
      <c r="B623" s="37">
        <v>36034</v>
      </c>
      <c r="C623" s="34" t="s">
        <v>166</v>
      </c>
      <c r="D623" s="34" t="s">
        <v>180</v>
      </c>
      <c r="E623" s="34" t="s">
        <v>168</v>
      </c>
      <c r="F623" s="34" t="s">
        <v>244</v>
      </c>
      <c r="G623" s="21"/>
      <c r="H623" s="21"/>
      <c r="I623" s="21" t="s">
        <v>20</v>
      </c>
      <c r="J623" s="21" t="s">
        <v>37</v>
      </c>
      <c r="M623" s="12"/>
    </row>
    <row r="624" spans="1:13" ht="18" customHeight="1">
      <c r="A624" s="4">
        <v>623</v>
      </c>
      <c r="B624" s="37">
        <v>36034</v>
      </c>
      <c r="C624" s="34" t="s">
        <v>179</v>
      </c>
      <c r="D624" s="34" t="s">
        <v>165</v>
      </c>
      <c r="E624" s="34" t="s">
        <v>131</v>
      </c>
      <c r="F624" s="34" t="s">
        <v>238</v>
      </c>
      <c r="G624" s="21"/>
      <c r="H624" s="21"/>
      <c r="I624" s="21" t="s">
        <v>31</v>
      </c>
      <c r="J624" s="21" t="s">
        <v>8</v>
      </c>
      <c r="M624" s="12"/>
    </row>
    <row r="625" spans="1:13" ht="18" customHeight="1">
      <c r="A625" s="4">
        <v>624</v>
      </c>
      <c r="B625" s="37">
        <v>36034</v>
      </c>
      <c r="C625" s="34" t="s">
        <v>173</v>
      </c>
      <c r="D625" s="34" t="s">
        <v>23</v>
      </c>
      <c r="E625" s="34" t="s">
        <v>142</v>
      </c>
      <c r="F625" s="34" t="s">
        <v>183</v>
      </c>
      <c r="G625" s="21"/>
      <c r="H625" s="21"/>
      <c r="I625" s="21" t="s">
        <v>227</v>
      </c>
      <c r="J625" s="21" t="s">
        <v>32</v>
      </c>
      <c r="M625" s="12"/>
    </row>
    <row r="626" spans="1:13" ht="18" customHeight="1">
      <c r="A626" s="4">
        <v>625</v>
      </c>
      <c r="B626" s="37">
        <v>36034</v>
      </c>
      <c r="C626" s="34" t="s">
        <v>10</v>
      </c>
      <c r="D626" s="34" t="s">
        <v>4</v>
      </c>
      <c r="E626" s="34" t="s">
        <v>175</v>
      </c>
      <c r="F626" s="34" t="s">
        <v>35</v>
      </c>
      <c r="G626" s="21"/>
      <c r="H626" s="21"/>
      <c r="I626" s="21" t="s">
        <v>14</v>
      </c>
      <c r="J626" s="21" t="s">
        <v>19</v>
      </c>
      <c r="M626" s="12"/>
    </row>
    <row r="627" spans="1:13" ht="18" customHeight="1">
      <c r="A627" s="4">
        <v>626</v>
      </c>
      <c r="B627" s="37">
        <v>36034</v>
      </c>
      <c r="C627" s="34" t="s">
        <v>185</v>
      </c>
      <c r="D627" s="34" t="s">
        <v>182</v>
      </c>
      <c r="E627" s="34" t="s">
        <v>47</v>
      </c>
      <c r="F627" s="34" t="s">
        <v>161</v>
      </c>
      <c r="G627" s="21"/>
      <c r="H627" s="21"/>
      <c r="I627" s="21" t="s">
        <v>228</v>
      </c>
      <c r="J627" s="21" t="s">
        <v>26</v>
      </c>
      <c r="M627" s="12"/>
    </row>
    <row r="628" spans="1:13" ht="18" customHeight="1">
      <c r="A628" s="4">
        <v>627</v>
      </c>
      <c r="B628" s="37">
        <v>36034</v>
      </c>
      <c r="C628" s="34" t="s">
        <v>210</v>
      </c>
      <c r="D628" s="34" t="s">
        <v>22</v>
      </c>
      <c r="E628" s="34" t="s">
        <v>72</v>
      </c>
      <c r="F628" s="34" t="s">
        <v>163</v>
      </c>
      <c r="G628" s="21"/>
      <c r="H628" s="21"/>
      <c r="I628" s="21" t="s">
        <v>38</v>
      </c>
      <c r="J628" s="21" t="s">
        <v>13</v>
      </c>
      <c r="M628" s="12"/>
    </row>
    <row r="629" spans="1:13" ht="18" customHeight="1">
      <c r="A629" s="4">
        <v>628</v>
      </c>
      <c r="B629" s="37">
        <v>36035</v>
      </c>
      <c r="C629" s="34" t="s">
        <v>161</v>
      </c>
      <c r="D629" s="34" t="s">
        <v>153</v>
      </c>
      <c r="E629" s="34" t="s">
        <v>182</v>
      </c>
      <c r="F629" s="34" t="s">
        <v>47</v>
      </c>
      <c r="G629" s="21"/>
      <c r="H629" s="21"/>
      <c r="I629" s="21" t="s">
        <v>228</v>
      </c>
      <c r="J629" s="21" t="s">
        <v>31</v>
      </c>
      <c r="M629" s="12"/>
    </row>
    <row r="630" spans="1:13" ht="18" customHeight="1">
      <c r="A630" s="4">
        <v>629</v>
      </c>
      <c r="B630" s="37">
        <v>36035</v>
      </c>
      <c r="C630" s="34" t="s">
        <v>35</v>
      </c>
      <c r="D630" s="34" t="s">
        <v>6</v>
      </c>
      <c r="E630" s="34" t="s">
        <v>4</v>
      </c>
      <c r="F630" s="34" t="s">
        <v>175</v>
      </c>
      <c r="G630" s="21"/>
      <c r="H630" s="21"/>
      <c r="I630" s="21" t="s">
        <v>37</v>
      </c>
      <c r="J630" s="21" t="s">
        <v>38</v>
      </c>
      <c r="M630" s="12"/>
    </row>
    <row r="631" spans="1:13" ht="18" customHeight="1">
      <c r="A631" s="4">
        <v>630</v>
      </c>
      <c r="B631" s="37">
        <v>36035</v>
      </c>
      <c r="C631" s="34" t="s">
        <v>168</v>
      </c>
      <c r="D631" s="34" t="s">
        <v>144</v>
      </c>
      <c r="E631" s="34" t="s">
        <v>49</v>
      </c>
      <c r="F631" s="34" t="s">
        <v>72</v>
      </c>
      <c r="G631" s="21"/>
      <c r="H631" s="21"/>
      <c r="I631" s="21" t="s">
        <v>13</v>
      </c>
      <c r="J631" s="21" t="s">
        <v>19</v>
      </c>
      <c r="M631" s="12"/>
    </row>
    <row r="632" spans="1:13" ht="18" customHeight="1">
      <c r="A632" s="4">
        <v>631</v>
      </c>
      <c r="B632" s="37">
        <v>36035</v>
      </c>
      <c r="C632" s="34" t="s">
        <v>146</v>
      </c>
      <c r="D632" s="34" t="s">
        <v>183</v>
      </c>
      <c r="E632" s="34" t="s">
        <v>23</v>
      </c>
      <c r="F632" s="34" t="s">
        <v>142</v>
      </c>
      <c r="G632" s="21"/>
      <c r="H632" s="21"/>
      <c r="I632" s="21" t="s">
        <v>26</v>
      </c>
      <c r="J632" s="21" t="s">
        <v>227</v>
      </c>
      <c r="M632" s="12"/>
    </row>
    <row r="633" spans="1:13" ht="18" customHeight="1">
      <c r="A633" s="4">
        <v>632</v>
      </c>
      <c r="B633" s="37">
        <v>36036</v>
      </c>
      <c r="C633" s="34" t="s">
        <v>72</v>
      </c>
      <c r="D633" s="34" t="s">
        <v>166</v>
      </c>
      <c r="E633" s="34" t="s">
        <v>144</v>
      </c>
      <c r="F633" s="34" t="s">
        <v>49</v>
      </c>
      <c r="G633" s="21"/>
      <c r="H633" s="21"/>
      <c r="I633" s="21" t="s">
        <v>13</v>
      </c>
      <c r="J633" s="21" t="s">
        <v>19</v>
      </c>
      <c r="M633" s="12"/>
    </row>
    <row r="634" spans="1:13" ht="18" customHeight="1">
      <c r="A634" s="4">
        <v>633</v>
      </c>
      <c r="B634" s="37">
        <v>36036</v>
      </c>
      <c r="C634" s="34" t="s">
        <v>47</v>
      </c>
      <c r="D634" s="34" t="s">
        <v>185</v>
      </c>
      <c r="E634" s="34" t="s">
        <v>153</v>
      </c>
      <c r="F634" s="34" t="s">
        <v>182</v>
      </c>
      <c r="G634" s="21"/>
      <c r="H634" s="21"/>
      <c r="I634" s="21" t="s">
        <v>228</v>
      </c>
      <c r="J634" s="21" t="s">
        <v>31</v>
      </c>
      <c r="M634" s="12"/>
    </row>
    <row r="635" spans="1:13" ht="18" customHeight="1">
      <c r="A635" s="4">
        <v>634</v>
      </c>
      <c r="B635" s="37">
        <v>36036</v>
      </c>
      <c r="C635" s="34" t="s">
        <v>175</v>
      </c>
      <c r="D635" s="34" t="s">
        <v>210</v>
      </c>
      <c r="E635" s="34" t="s">
        <v>6</v>
      </c>
      <c r="F635" s="34" t="s">
        <v>4</v>
      </c>
      <c r="G635" s="21"/>
      <c r="H635" s="21"/>
      <c r="I635" s="21" t="s">
        <v>37</v>
      </c>
      <c r="J635" s="21" t="s">
        <v>38</v>
      </c>
      <c r="M635" s="12"/>
    </row>
    <row r="636" spans="1:13" ht="18" customHeight="1">
      <c r="A636" s="4">
        <v>635</v>
      </c>
      <c r="B636" s="37">
        <v>36036</v>
      </c>
      <c r="C636" s="34" t="s">
        <v>142</v>
      </c>
      <c r="D636" s="34" t="s">
        <v>173</v>
      </c>
      <c r="E636" s="34" t="s">
        <v>183</v>
      </c>
      <c r="F636" s="34" t="s">
        <v>23</v>
      </c>
      <c r="G636" s="21"/>
      <c r="H636" s="21"/>
      <c r="I636" s="21" t="s">
        <v>26</v>
      </c>
      <c r="J636" s="21" t="s">
        <v>227</v>
      </c>
      <c r="M636" s="12"/>
    </row>
    <row r="637" spans="1:13" ht="18" customHeight="1">
      <c r="A637" s="4">
        <v>636</v>
      </c>
      <c r="B637" s="37">
        <v>36036</v>
      </c>
      <c r="C637" s="34" t="s">
        <v>163</v>
      </c>
      <c r="D637" s="34" t="s">
        <v>46</v>
      </c>
      <c r="E637" s="34" t="s">
        <v>16</v>
      </c>
      <c r="F637" s="34" t="s">
        <v>180</v>
      </c>
      <c r="G637" s="21"/>
      <c r="H637" s="21"/>
      <c r="I637" s="21" t="s">
        <v>20</v>
      </c>
      <c r="J637" s="21" t="s">
        <v>14</v>
      </c>
      <c r="M637" s="12"/>
    </row>
    <row r="638" spans="1:13" ht="18" customHeight="1">
      <c r="A638" s="4">
        <v>637</v>
      </c>
      <c r="B638" s="37">
        <v>36037</v>
      </c>
      <c r="C638" s="34" t="s">
        <v>182</v>
      </c>
      <c r="D638" s="34" t="s">
        <v>161</v>
      </c>
      <c r="E638" s="34" t="s">
        <v>185</v>
      </c>
      <c r="F638" s="34" t="s">
        <v>153</v>
      </c>
      <c r="G638" s="21"/>
      <c r="H638" s="21"/>
      <c r="I638" s="21" t="s">
        <v>228</v>
      </c>
      <c r="J638" s="21" t="s">
        <v>31</v>
      </c>
      <c r="M638" s="12"/>
    </row>
    <row r="639" spans="1:13" ht="18" customHeight="1">
      <c r="A639" s="4">
        <v>638</v>
      </c>
      <c r="B639" s="37">
        <v>36037</v>
      </c>
      <c r="C639" s="34" t="s">
        <v>4</v>
      </c>
      <c r="D639" s="34" t="s">
        <v>35</v>
      </c>
      <c r="E639" s="36" t="s">
        <v>210</v>
      </c>
      <c r="F639" s="34" t="s">
        <v>6</v>
      </c>
      <c r="G639" s="21"/>
      <c r="H639" s="21"/>
      <c r="I639" s="21" t="s">
        <v>37</v>
      </c>
      <c r="J639" s="21" t="s">
        <v>38</v>
      </c>
      <c r="M639" s="12"/>
    </row>
    <row r="640" spans="1:13" ht="18" customHeight="1">
      <c r="A640" s="4">
        <v>639</v>
      </c>
      <c r="B640" s="37">
        <v>36037</v>
      </c>
      <c r="C640" s="34" t="s">
        <v>23</v>
      </c>
      <c r="D640" s="34" t="s">
        <v>146</v>
      </c>
      <c r="E640" s="34" t="s">
        <v>173</v>
      </c>
      <c r="F640" s="34" t="s">
        <v>183</v>
      </c>
      <c r="G640" s="21"/>
      <c r="H640" s="21"/>
      <c r="I640" s="21" t="s">
        <v>26</v>
      </c>
      <c r="J640" s="21" t="s">
        <v>227</v>
      </c>
      <c r="M640" s="12"/>
    </row>
    <row r="641" spans="1:13" ht="18" customHeight="1">
      <c r="A641" s="4">
        <v>640</v>
      </c>
      <c r="B641" s="37">
        <v>36037</v>
      </c>
      <c r="C641" s="34" t="s">
        <v>180</v>
      </c>
      <c r="D641" s="34" t="s">
        <v>218</v>
      </c>
      <c r="E641" s="34" t="s">
        <v>46</v>
      </c>
      <c r="F641" s="34" t="s">
        <v>16</v>
      </c>
      <c r="G641" s="21"/>
      <c r="H641" s="21"/>
      <c r="I641" s="21" t="s">
        <v>20</v>
      </c>
      <c r="J641" s="21" t="s">
        <v>14</v>
      </c>
      <c r="M641" s="12"/>
    </row>
    <row r="642" spans="1:13" ht="18" customHeight="1">
      <c r="A642" s="4">
        <v>641</v>
      </c>
      <c r="B642" s="37">
        <v>36038</v>
      </c>
      <c r="C642" s="34" t="s">
        <v>183</v>
      </c>
      <c r="D642" s="36" t="s">
        <v>142</v>
      </c>
      <c r="E642" s="34" t="s">
        <v>229</v>
      </c>
      <c r="F642" s="34" t="s">
        <v>181</v>
      </c>
      <c r="G642" s="21"/>
      <c r="H642" s="21"/>
      <c r="I642" s="21" t="s">
        <v>26</v>
      </c>
      <c r="J642" s="21" t="s">
        <v>227</v>
      </c>
      <c r="M642" s="12"/>
    </row>
    <row r="643" spans="1:13" ht="18" customHeight="1">
      <c r="A643" s="4">
        <v>642</v>
      </c>
      <c r="B643" s="37">
        <v>36039</v>
      </c>
      <c r="C643" s="34" t="s">
        <v>173</v>
      </c>
      <c r="D643" s="34" t="s">
        <v>181</v>
      </c>
      <c r="E643" s="34" t="s">
        <v>214</v>
      </c>
      <c r="F643" s="34" t="s">
        <v>142</v>
      </c>
      <c r="G643" s="21"/>
      <c r="H643" s="21"/>
      <c r="I643" s="21" t="s">
        <v>227</v>
      </c>
      <c r="J643" s="21" t="s">
        <v>228</v>
      </c>
      <c r="M643" s="12"/>
    </row>
    <row r="644" spans="1:13" ht="18" customHeight="1">
      <c r="A644" s="4">
        <v>643</v>
      </c>
      <c r="B644" s="37">
        <v>36039</v>
      </c>
      <c r="C644" s="34" t="s">
        <v>29</v>
      </c>
      <c r="D644" s="34" t="s">
        <v>179</v>
      </c>
      <c r="E644" s="34" t="s">
        <v>165</v>
      </c>
      <c r="F644" s="34" t="s">
        <v>148</v>
      </c>
      <c r="G644" s="21"/>
      <c r="H644" s="21"/>
      <c r="I644" s="21" t="s">
        <v>8</v>
      </c>
      <c r="J644" s="21" t="s">
        <v>26</v>
      </c>
      <c r="M644" s="12"/>
    </row>
    <row r="645" spans="1:13" ht="18" customHeight="1">
      <c r="A645" s="4">
        <v>644</v>
      </c>
      <c r="B645" s="37">
        <v>36039</v>
      </c>
      <c r="C645" s="34" t="s">
        <v>131</v>
      </c>
      <c r="D645" s="34" t="s">
        <v>213</v>
      </c>
      <c r="E645" s="34" t="s">
        <v>188</v>
      </c>
      <c r="F645" s="34" t="s">
        <v>146</v>
      </c>
      <c r="G645" s="21"/>
      <c r="H645" s="21"/>
      <c r="I645" s="21" t="s">
        <v>31</v>
      </c>
      <c r="J645" s="21" t="s">
        <v>32</v>
      </c>
      <c r="M645" s="12"/>
    </row>
    <row r="646" spans="1:13" ht="18" customHeight="1">
      <c r="A646" s="4">
        <v>645</v>
      </c>
      <c r="B646" s="37">
        <v>36039</v>
      </c>
      <c r="C646" s="34" t="s">
        <v>218</v>
      </c>
      <c r="D646" s="34" t="s">
        <v>175</v>
      </c>
      <c r="E646" s="34" t="s">
        <v>35</v>
      </c>
      <c r="F646" s="34" t="s">
        <v>46</v>
      </c>
      <c r="G646" s="21"/>
      <c r="H646" s="21"/>
      <c r="I646" s="21" t="s">
        <v>19</v>
      </c>
      <c r="J646" s="21" t="s">
        <v>20</v>
      </c>
      <c r="M646" s="12"/>
    </row>
    <row r="647" spans="1:13" ht="18" customHeight="1">
      <c r="A647" s="4">
        <v>646</v>
      </c>
      <c r="B647" s="37">
        <v>36039</v>
      </c>
      <c r="C647" s="34" t="s">
        <v>144</v>
      </c>
      <c r="D647" s="34" t="s">
        <v>72</v>
      </c>
      <c r="E647" s="34" t="s">
        <v>244</v>
      </c>
      <c r="F647" s="34" t="s">
        <v>166</v>
      </c>
      <c r="G647" s="21"/>
      <c r="H647" s="21"/>
      <c r="I647" s="21" t="s">
        <v>38</v>
      </c>
      <c r="J647" s="21" t="s">
        <v>14</v>
      </c>
      <c r="M647" s="12"/>
    </row>
    <row r="648" spans="1:13" ht="18" customHeight="1">
      <c r="A648" s="4">
        <v>647</v>
      </c>
      <c r="B648" s="37">
        <v>36039</v>
      </c>
      <c r="C648" s="34" t="s">
        <v>16</v>
      </c>
      <c r="D648" s="34" t="s">
        <v>163</v>
      </c>
      <c r="E648" s="34" t="s">
        <v>168</v>
      </c>
      <c r="F648" s="34" t="s">
        <v>210</v>
      </c>
      <c r="G648" s="21"/>
      <c r="H648" s="21"/>
      <c r="I648" s="21" t="s">
        <v>13</v>
      </c>
      <c r="J648" s="21" t="s">
        <v>37</v>
      </c>
      <c r="M648" s="12"/>
    </row>
    <row r="649" spans="1:13" ht="18" customHeight="1">
      <c r="A649" s="4">
        <v>648</v>
      </c>
      <c r="B649" s="37">
        <v>36040</v>
      </c>
      <c r="C649" s="34" t="s">
        <v>166</v>
      </c>
      <c r="D649" s="34" t="s">
        <v>180</v>
      </c>
      <c r="E649" s="34" t="s">
        <v>72</v>
      </c>
      <c r="F649" s="34" t="s">
        <v>244</v>
      </c>
      <c r="G649" s="21"/>
      <c r="H649" s="21"/>
      <c r="I649" s="21" t="s">
        <v>38</v>
      </c>
      <c r="J649" s="21" t="s">
        <v>14</v>
      </c>
      <c r="M649" s="12"/>
    </row>
    <row r="650" spans="1:13" ht="18" customHeight="1">
      <c r="A650" s="4">
        <v>649</v>
      </c>
      <c r="B650" s="37">
        <v>36040</v>
      </c>
      <c r="C650" s="34" t="s">
        <v>165</v>
      </c>
      <c r="D650" s="34" t="s">
        <v>148</v>
      </c>
      <c r="E650" s="34" t="s">
        <v>179</v>
      </c>
      <c r="F650" s="34" t="s">
        <v>186</v>
      </c>
      <c r="G650" s="21"/>
      <c r="H650" s="21"/>
      <c r="I650" s="21" t="s">
        <v>8</v>
      </c>
      <c r="J650" s="21" t="s">
        <v>26</v>
      </c>
      <c r="M650" s="12"/>
    </row>
    <row r="651" spans="1:13" ht="18" customHeight="1">
      <c r="A651" s="4">
        <v>650</v>
      </c>
      <c r="B651" s="37">
        <v>36040</v>
      </c>
      <c r="C651" s="34" t="s">
        <v>46</v>
      </c>
      <c r="D651" s="34" t="s">
        <v>4</v>
      </c>
      <c r="E651" s="34" t="s">
        <v>175</v>
      </c>
      <c r="F651" s="34" t="s">
        <v>35</v>
      </c>
      <c r="G651" s="21"/>
      <c r="H651" s="21"/>
      <c r="I651" s="21" t="s">
        <v>19</v>
      </c>
      <c r="J651" s="21" t="s">
        <v>20</v>
      </c>
      <c r="M651" s="12"/>
    </row>
    <row r="652" spans="1:13" ht="18" customHeight="1">
      <c r="A652" s="4">
        <v>651</v>
      </c>
      <c r="B652" s="37">
        <v>36040</v>
      </c>
      <c r="C652" s="34" t="s">
        <v>185</v>
      </c>
      <c r="D652" s="34" t="s">
        <v>182</v>
      </c>
      <c r="E652" s="34" t="s">
        <v>243</v>
      </c>
      <c r="F652" s="34" t="s">
        <v>161</v>
      </c>
      <c r="G652" s="21"/>
      <c r="H652" s="21"/>
      <c r="I652" s="21" t="s">
        <v>227</v>
      </c>
      <c r="J652" s="21" t="s">
        <v>228</v>
      </c>
      <c r="M652" s="12"/>
    </row>
    <row r="653" spans="1:13" ht="18" customHeight="1">
      <c r="A653" s="4">
        <v>652</v>
      </c>
      <c r="B653" s="37">
        <v>36040</v>
      </c>
      <c r="C653" s="34" t="s">
        <v>210</v>
      </c>
      <c r="D653" s="34" t="s">
        <v>6</v>
      </c>
      <c r="E653" s="34" t="s">
        <v>163</v>
      </c>
      <c r="F653" s="34" t="s">
        <v>168</v>
      </c>
      <c r="G653" s="21"/>
      <c r="H653" s="21"/>
      <c r="I653" s="21" t="s">
        <v>13</v>
      </c>
      <c r="J653" s="21" t="s">
        <v>37</v>
      </c>
      <c r="M653" s="12"/>
    </row>
    <row r="654" spans="1:13" ht="18" customHeight="1">
      <c r="A654" s="4">
        <v>653</v>
      </c>
      <c r="B654" s="37">
        <v>36040</v>
      </c>
      <c r="C654" s="34" t="s">
        <v>146</v>
      </c>
      <c r="D654" s="34" t="s">
        <v>188</v>
      </c>
      <c r="E654" s="34" t="s">
        <v>213</v>
      </c>
      <c r="F654" s="34" t="s">
        <v>178</v>
      </c>
      <c r="G654" s="21"/>
      <c r="H654" s="21"/>
      <c r="I654" s="21" t="s">
        <v>31</v>
      </c>
      <c r="J654" s="21" t="s">
        <v>32</v>
      </c>
      <c r="M654" s="12"/>
    </row>
    <row r="655" spans="1:13" ht="18" customHeight="1">
      <c r="A655" s="4">
        <v>654</v>
      </c>
      <c r="B655" s="37">
        <v>36041</v>
      </c>
      <c r="C655" s="34" t="s">
        <v>179</v>
      </c>
      <c r="D655" s="34" t="s">
        <v>131</v>
      </c>
      <c r="E655" s="34" t="s">
        <v>146</v>
      </c>
      <c r="F655" s="34" t="s">
        <v>188</v>
      </c>
      <c r="G655" s="21"/>
      <c r="H655" s="21"/>
      <c r="I655" s="21" t="s">
        <v>31</v>
      </c>
      <c r="J655" s="21" t="s">
        <v>32</v>
      </c>
      <c r="M655" s="12"/>
    </row>
    <row r="656" spans="1:13" ht="18" customHeight="1">
      <c r="A656" s="4">
        <v>655</v>
      </c>
      <c r="B656" s="37">
        <v>36041</v>
      </c>
      <c r="C656" s="34" t="s">
        <v>244</v>
      </c>
      <c r="D656" s="34" t="s">
        <v>144</v>
      </c>
      <c r="E656" s="34" t="s">
        <v>180</v>
      </c>
      <c r="F656" s="34" t="s">
        <v>72</v>
      </c>
      <c r="G656" s="21"/>
      <c r="H656" s="21"/>
      <c r="I656" s="21" t="s">
        <v>38</v>
      </c>
      <c r="J656" s="21" t="s">
        <v>14</v>
      </c>
      <c r="M656" s="12"/>
    </row>
    <row r="657" spans="1:13" ht="18" customHeight="1">
      <c r="A657" s="4">
        <v>656</v>
      </c>
      <c r="B657" s="37">
        <v>36041</v>
      </c>
      <c r="C657" s="34" t="s">
        <v>186</v>
      </c>
      <c r="D657" s="34" t="s">
        <v>165</v>
      </c>
      <c r="E657" s="34" t="s">
        <v>148</v>
      </c>
      <c r="F657" s="34" t="s">
        <v>12</v>
      </c>
      <c r="G657" s="21"/>
      <c r="H657" s="21"/>
      <c r="I657" s="21" t="s">
        <v>8</v>
      </c>
      <c r="J657" s="21" t="s">
        <v>26</v>
      </c>
      <c r="M657" s="12"/>
    </row>
    <row r="658" spans="1:13" ht="18" customHeight="1">
      <c r="A658" s="4">
        <v>657</v>
      </c>
      <c r="B658" s="37">
        <v>36042</v>
      </c>
      <c r="C658" s="34" t="s">
        <v>72</v>
      </c>
      <c r="D658" s="34" t="s">
        <v>168</v>
      </c>
      <c r="E658" s="34" t="s">
        <v>22</v>
      </c>
      <c r="F658" s="34" t="s">
        <v>46</v>
      </c>
      <c r="G658" s="21"/>
      <c r="H658" s="21"/>
      <c r="I658" s="21" t="s">
        <v>19</v>
      </c>
      <c r="J658" s="21" t="s">
        <v>38</v>
      </c>
      <c r="M658" s="12"/>
    </row>
    <row r="659" spans="1:13" ht="18" customHeight="1">
      <c r="A659" s="4">
        <v>658</v>
      </c>
      <c r="B659" s="37">
        <v>36042</v>
      </c>
      <c r="C659" s="34" t="s">
        <v>35</v>
      </c>
      <c r="D659" s="34" t="s">
        <v>166</v>
      </c>
      <c r="E659" s="34" t="s">
        <v>144</v>
      </c>
      <c r="F659" s="34" t="s">
        <v>180</v>
      </c>
      <c r="G659" s="21"/>
      <c r="H659" s="21"/>
      <c r="I659" s="21" t="s">
        <v>14</v>
      </c>
      <c r="J659" s="21" t="s">
        <v>37</v>
      </c>
      <c r="M659" s="12"/>
    </row>
    <row r="660" spans="1:13" ht="18" customHeight="1">
      <c r="A660" s="4">
        <v>659</v>
      </c>
      <c r="B660" s="37">
        <v>36042</v>
      </c>
      <c r="C660" s="34" t="s">
        <v>213</v>
      </c>
      <c r="D660" s="34" t="s">
        <v>178</v>
      </c>
      <c r="E660" s="34" t="s">
        <v>29</v>
      </c>
      <c r="F660" s="34" t="s">
        <v>238</v>
      </c>
      <c r="G660" s="21"/>
      <c r="H660" s="21"/>
      <c r="I660" s="21" t="s">
        <v>8</v>
      </c>
      <c r="J660" s="21" t="s">
        <v>227</v>
      </c>
      <c r="M660" s="12"/>
    </row>
    <row r="661" spans="1:13" ht="18" customHeight="1">
      <c r="A661" s="4">
        <v>660</v>
      </c>
      <c r="B661" s="37">
        <v>36042</v>
      </c>
      <c r="C661" s="34" t="s">
        <v>142</v>
      </c>
      <c r="D661" s="34" t="s">
        <v>214</v>
      </c>
      <c r="E661" s="34" t="s">
        <v>47</v>
      </c>
      <c r="F661" s="34" t="s">
        <v>183</v>
      </c>
      <c r="G661" s="21"/>
      <c r="H661" s="21"/>
      <c r="I661" s="21" t="s">
        <v>228</v>
      </c>
      <c r="J661" s="21" t="s">
        <v>32</v>
      </c>
      <c r="M661" s="12"/>
    </row>
    <row r="662" spans="1:13" ht="18" customHeight="1">
      <c r="A662" s="4">
        <v>661</v>
      </c>
      <c r="B662" s="37">
        <v>36042</v>
      </c>
      <c r="C662" s="34" t="s">
        <v>188</v>
      </c>
      <c r="D662" s="34" t="s">
        <v>146</v>
      </c>
      <c r="E662" s="34" t="s">
        <v>148</v>
      </c>
      <c r="F662" s="34" t="s">
        <v>131</v>
      </c>
      <c r="G662" s="21"/>
      <c r="H662" s="21"/>
      <c r="I662" s="21" t="s">
        <v>31</v>
      </c>
      <c r="J662" s="21" t="s">
        <v>26</v>
      </c>
      <c r="M662" s="12"/>
    </row>
    <row r="663" spans="1:13" ht="18" customHeight="1">
      <c r="A663" s="4">
        <v>662</v>
      </c>
      <c r="B663" s="37">
        <v>36042</v>
      </c>
      <c r="C663" s="34" t="s">
        <v>163</v>
      </c>
      <c r="D663" s="34" t="s">
        <v>49</v>
      </c>
      <c r="E663" s="34" t="s">
        <v>4</v>
      </c>
      <c r="F663" s="34" t="s">
        <v>175</v>
      </c>
      <c r="G663" s="21"/>
      <c r="H663" s="21"/>
      <c r="I663" s="21" t="s">
        <v>20</v>
      </c>
      <c r="J663" s="21" t="s">
        <v>13</v>
      </c>
      <c r="M663" s="12"/>
    </row>
    <row r="664" spans="1:13" ht="18" customHeight="1">
      <c r="A664" s="4">
        <v>663</v>
      </c>
      <c r="B664" s="37">
        <v>36043</v>
      </c>
      <c r="C664" s="34" t="s">
        <v>148</v>
      </c>
      <c r="D664" s="34" t="s">
        <v>179</v>
      </c>
      <c r="E664" s="34" t="s">
        <v>131</v>
      </c>
      <c r="F664" s="34" t="s">
        <v>146</v>
      </c>
      <c r="G664" s="21"/>
      <c r="H664" s="21"/>
      <c r="I664" s="21" t="s">
        <v>31</v>
      </c>
      <c r="J664" s="21" t="s">
        <v>26</v>
      </c>
      <c r="M664" s="12"/>
    </row>
    <row r="665" spans="1:13" ht="18" customHeight="1">
      <c r="A665" s="4">
        <v>664</v>
      </c>
      <c r="B665" s="37">
        <v>36043</v>
      </c>
      <c r="C665" s="34" t="s">
        <v>47</v>
      </c>
      <c r="D665" s="34" t="s">
        <v>183</v>
      </c>
      <c r="E665" s="34" t="s">
        <v>214</v>
      </c>
      <c r="F665" s="34" t="s">
        <v>23</v>
      </c>
      <c r="G665" s="21"/>
      <c r="H665" s="21"/>
      <c r="I665" s="21" t="s">
        <v>228</v>
      </c>
      <c r="J665" s="21" t="s">
        <v>32</v>
      </c>
      <c r="M665" s="12"/>
    </row>
    <row r="666" spans="1:13" ht="18" customHeight="1">
      <c r="A666" s="4">
        <v>665</v>
      </c>
      <c r="B666" s="37">
        <v>36043</v>
      </c>
      <c r="C666" s="34" t="s">
        <v>175</v>
      </c>
      <c r="D666" s="34" t="s">
        <v>16</v>
      </c>
      <c r="E666" s="34" t="s">
        <v>49</v>
      </c>
      <c r="F666" s="34" t="s">
        <v>4</v>
      </c>
      <c r="G666" s="21"/>
      <c r="H666" s="21"/>
      <c r="I666" s="21" t="s">
        <v>20</v>
      </c>
      <c r="J666" s="21" t="s">
        <v>13</v>
      </c>
      <c r="M666" s="12"/>
    </row>
    <row r="667" spans="1:13" ht="18" customHeight="1">
      <c r="A667" s="4">
        <v>666</v>
      </c>
      <c r="B667" s="37">
        <v>36043</v>
      </c>
      <c r="C667" s="36" t="s">
        <v>180</v>
      </c>
      <c r="D667" s="34" t="s">
        <v>10</v>
      </c>
      <c r="E667" s="34" t="s">
        <v>166</v>
      </c>
      <c r="F667" s="34" t="s">
        <v>144</v>
      </c>
      <c r="G667" s="21"/>
      <c r="H667" s="21"/>
      <c r="I667" s="21" t="s">
        <v>14</v>
      </c>
      <c r="J667" s="21" t="s">
        <v>37</v>
      </c>
      <c r="M667" s="13"/>
    </row>
    <row r="668" spans="1:13" ht="18" customHeight="1">
      <c r="A668" s="4">
        <v>667</v>
      </c>
      <c r="B668" s="37">
        <v>36043</v>
      </c>
      <c r="C668" s="34" t="s">
        <v>238</v>
      </c>
      <c r="D668" s="34" t="s">
        <v>29</v>
      </c>
      <c r="E668" s="34" t="s">
        <v>211</v>
      </c>
      <c r="F668" s="34" t="s">
        <v>165</v>
      </c>
      <c r="G668" s="21"/>
      <c r="H668" s="21"/>
      <c r="I668" s="21" t="s">
        <v>8</v>
      </c>
      <c r="J668" s="21" t="s">
        <v>227</v>
      </c>
      <c r="M668" s="12"/>
    </row>
    <row r="669" spans="1:13" ht="18" customHeight="1">
      <c r="A669" s="4">
        <v>668</v>
      </c>
      <c r="B669" s="37">
        <v>36043</v>
      </c>
      <c r="C669" s="34" t="s">
        <v>22</v>
      </c>
      <c r="D669" s="34" t="s">
        <v>46</v>
      </c>
      <c r="E669" s="34" t="s">
        <v>210</v>
      </c>
      <c r="F669" s="34" t="s">
        <v>168</v>
      </c>
      <c r="G669" s="21"/>
      <c r="H669" s="21"/>
      <c r="I669" s="21" t="s">
        <v>19</v>
      </c>
      <c r="J669" s="21" t="s">
        <v>38</v>
      </c>
      <c r="M669" s="12"/>
    </row>
    <row r="670" spans="1:13" ht="18" customHeight="1">
      <c r="A670" s="4">
        <v>669</v>
      </c>
      <c r="B670" s="37">
        <v>36044</v>
      </c>
      <c r="C670" s="34" t="s">
        <v>4</v>
      </c>
      <c r="D670" s="34" t="s">
        <v>163</v>
      </c>
      <c r="E670" s="34" t="s">
        <v>16</v>
      </c>
      <c r="F670" s="34" t="s">
        <v>49</v>
      </c>
      <c r="G670" s="21"/>
      <c r="H670" s="21"/>
      <c r="I670" s="21" t="s">
        <v>20</v>
      </c>
      <c r="J670" s="21" t="s">
        <v>13</v>
      </c>
      <c r="M670" s="12"/>
    </row>
    <row r="671" spans="1:13" ht="18" customHeight="1">
      <c r="A671" s="4">
        <v>670</v>
      </c>
      <c r="B671" s="37">
        <v>36044</v>
      </c>
      <c r="C671" s="34" t="s">
        <v>211</v>
      </c>
      <c r="D671" s="34" t="s">
        <v>165</v>
      </c>
      <c r="E671" s="34" t="s">
        <v>213</v>
      </c>
      <c r="F671" s="34" t="s">
        <v>29</v>
      </c>
      <c r="G671" s="21"/>
      <c r="H671" s="21"/>
      <c r="I671" s="21" t="s">
        <v>8</v>
      </c>
      <c r="J671" s="21" t="s">
        <v>227</v>
      </c>
      <c r="M671" s="12"/>
    </row>
    <row r="672" spans="1:13" ht="18" customHeight="1">
      <c r="A672" s="4">
        <v>671</v>
      </c>
      <c r="B672" s="37">
        <v>36044</v>
      </c>
      <c r="C672" s="34" t="s">
        <v>168</v>
      </c>
      <c r="D672" s="34" t="s">
        <v>72</v>
      </c>
      <c r="E672" s="34" t="s">
        <v>46</v>
      </c>
      <c r="F672" s="34" t="s">
        <v>210</v>
      </c>
      <c r="G672" s="21"/>
      <c r="H672" s="21"/>
      <c r="I672" s="21" t="s">
        <v>19</v>
      </c>
      <c r="J672" s="21" t="s">
        <v>38</v>
      </c>
      <c r="M672" s="12"/>
    </row>
    <row r="673" spans="1:13" ht="18" customHeight="1">
      <c r="A673" s="4">
        <v>672</v>
      </c>
      <c r="B673" s="37">
        <v>36044</v>
      </c>
      <c r="C673" s="34" t="s">
        <v>23</v>
      </c>
      <c r="D673" s="34" t="s">
        <v>142</v>
      </c>
      <c r="E673" s="34" t="s">
        <v>183</v>
      </c>
      <c r="F673" s="34" t="s">
        <v>214</v>
      </c>
      <c r="G673" s="21"/>
      <c r="H673" s="21"/>
      <c r="I673" s="21" t="s">
        <v>228</v>
      </c>
      <c r="J673" s="21" t="s">
        <v>32</v>
      </c>
      <c r="M673" s="12"/>
    </row>
    <row r="674" spans="1:13" ht="18" customHeight="1">
      <c r="A674" s="4">
        <v>673</v>
      </c>
      <c r="B674" s="37">
        <v>36044</v>
      </c>
      <c r="C674" s="34" t="s">
        <v>131</v>
      </c>
      <c r="D674" s="34" t="s">
        <v>188</v>
      </c>
      <c r="E674" s="34" t="s">
        <v>179</v>
      </c>
      <c r="F674" s="34" t="s">
        <v>148</v>
      </c>
      <c r="G674" s="21"/>
      <c r="H674" s="21"/>
      <c r="I674" s="21" t="s">
        <v>31</v>
      </c>
      <c r="J674" s="21" t="s">
        <v>26</v>
      </c>
      <c r="M674" s="12"/>
    </row>
    <row r="675" spans="1:13" ht="18" customHeight="1">
      <c r="A675" s="4">
        <v>674</v>
      </c>
      <c r="B675" s="37">
        <v>36044</v>
      </c>
      <c r="C675" s="34" t="s">
        <v>144</v>
      </c>
      <c r="D675" s="34" t="s">
        <v>35</v>
      </c>
      <c r="E675" s="34" t="s">
        <v>10</v>
      </c>
      <c r="F675" s="34" t="s">
        <v>166</v>
      </c>
      <c r="G675" s="21"/>
      <c r="H675" s="21"/>
      <c r="I675" s="21" t="s">
        <v>14</v>
      </c>
      <c r="J675" s="21" t="s">
        <v>37</v>
      </c>
      <c r="M675" s="12"/>
    </row>
    <row r="676" spans="1:13" ht="18" customHeight="1">
      <c r="A676" s="4">
        <v>675</v>
      </c>
      <c r="B676" s="37">
        <v>36046</v>
      </c>
      <c r="C676" s="34" t="s">
        <v>166</v>
      </c>
      <c r="D676" s="34" t="s">
        <v>22</v>
      </c>
      <c r="E676" s="34" t="s">
        <v>163</v>
      </c>
      <c r="F676" s="34" t="s">
        <v>16</v>
      </c>
      <c r="G676" s="21"/>
      <c r="H676" s="21"/>
      <c r="I676" s="21" t="s">
        <v>37</v>
      </c>
      <c r="J676" s="21" t="s">
        <v>19</v>
      </c>
      <c r="M676" s="12"/>
    </row>
    <row r="677" spans="1:13" ht="18" customHeight="1">
      <c r="A677" s="4">
        <v>676</v>
      </c>
      <c r="B677" s="37">
        <v>36046</v>
      </c>
      <c r="C677" s="34" t="s">
        <v>182</v>
      </c>
      <c r="D677" s="34" t="s">
        <v>173</v>
      </c>
      <c r="E677" s="34" t="s">
        <v>47</v>
      </c>
      <c r="F677" s="34" t="s">
        <v>142</v>
      </c>
      <c r="G677" s="21"/>
      <c r="H677" s="21"/>
      <c r="I677" s="21" t="s">
        <v>227</v>
      </c>
      <c r="J677" s="21" t="s">
        <v>31</v>
      </c>
      <c r="M677" s="12"/>
    </row>
    <row r="678" spans="1:13" ht="18" customHeight="1">
      <c r="A678" s="4">
        <v>677</v>
      </c>
      <c r="B678" s="37">
        <v>36046</v>
      </c>
      <c r="C678" s="34" t="s">
        <v>153</v>
      </c>
      <c r="D678" s="34" t="s">
        <v>185</v>
      </c>
      <c r="E678" s="34" t="s">
        <v>146</v>
      </c>
      <c r="F678" s="34" t="s">
        <v>161</v>
      </c>
      <c r="G678" s="21"/>
      <c r="H678" s="21"/>
      <c r="I678" s="21" t="s">
        <v>26</v>
      </c>
      <c r="J678" s="21" t="s">
        <v>32</v>
      </c>
      <c r="M678" s="12"/>
    </row>
    <row r="679" spans="1:13" ht="18" customHeight="1">
      <c r="A679" s="4">
        <v>678</v>
      </c>
      <c r="B679" s="37">
        <v>36046</v>
      </c>
      <c r="C679" s="34" t="s">
        <v>49</v>
      </c>
      <c r="D679" s="34" t="s">
        <v>180</v>
      </c>
      <c r="E679" s="34" t="s">
        <v>35</v>
      </c>
      <c r="F679" s="34" t="s">
        <v>46</v>
      </c>
      <c r="G679" s="21"/>
      <c r="H679" s="21"/>
      <c r="I679" s="21" t="s">
        <v>20</v>
      </c>
      <c r="J679" s="21" t="s">
        <v>38</v>
      </c>
      <c r="M679" s="12"/>
    </row>
    <row r="680" spans="1:13" ht="18" customHeight="1">
      <c r="A680" s="4">
        <v>679</v>
      </c>
      <c r="B680" s="37">
        <v>36046</v>
      </c>
      <c r="C680" s="34" t="s">
        <v>178</v>
      </c>
      <c r="D680" s="34" t="s">
        <v>131</v>
      </c>
      <c r="E680" s="34" t="s">
        <v>188</v>
      </c>
      <c r="F680" s="34" t="s">
        <v>179</v>
      </c>
      <c r="G680" s="21"/>
      <c r="H680" s="21"/>
      <c r="I680" s="21" t="s">
        <v>8</v>
      </c>
      <c r="J680" s="21" t="s">
        <v>228</v>
      </c>
      <c r="M680" s="12"/>
    </row>
    <row r="681" spans="1:13" ht="18" customHeight="1">
      <c r="A681" s="4">
        <v>680</v>
      </c>
      <c r="B681" s="37">
        <v>36046</v>
      </c>
      <c r="C681" s="34" t="s">
        <v>210</v>
      </c>
      <c r="D681" s="34" t="s">
        <v>175</v>
      </c>
      <c r="E681" s="34" t="s">
        <v>72</v>
      </c>
      <c r="F681" s="34" t="s">
        <v>6</v>
      </c>
      <c r="G681" s="21"/>
      <c r="H681" s="21"/>
      <c r="I681" s="21" t="s">
        <v>13</v>
      </c>
      <c r="J681" s="21" t="s">
        <v>14</v>
      </c>
      <c r="M681" s="12"/>
    </row>
    <row r="682" spans="1:13" ht="18" customHeight="1">
      <c r="A682" s="4">
        <v>681</v>
      </c>
      <c r="B682" s="37">
        <v>36047</v>
      </c>
      <c r="C682" s="34" t="s">
        <v>161</v>
      </c>
      <c r="D682" s="34" t="s">
        <v>146</v>
      </c>
      <c r="E682" s="34" t="s">
        <v>214</v>
      </c>
      <c r="F682" s="34" t="s">
        <v>185</v>
      </c>
      <c r="G682" s="21"/>
      <c r="H682" s="21"/>
      <c r="I682" s="21" t="s">
        <v>26</v>
      </c>
      <c r="J682" s="21" t="s">
        <v>32</v>
      </c>
      <c r="M682" s="12"/>
    </row>
    <row r="683" spans="1:13" ht="18" customHeight="1">
      <c r="A683" s="4">
        <v>682</v>
      </c>
      <c r="B683" s="37">
        <v>36047</v>
      </c>
      <c r="C683" s="34" t="s">
        <v>165</v>
      </c>
      <c r="D683" s="34" t="s">
        <v>29</v>
      </c>
      <c r="E683" s="34" t="s">
        <v>148</v>
      </c>
      <c r="F683" s="34" t="s">
        <v>211</v>
      </c>
      <c r="G683" s="21"/>
      <c r="H683" s="21"/>
      <c r="I683" s="21" t="s">
        <v>8</v>
      </c>
      <c r="J683" s="21" t="s">
        <v>228</v>
      </c>
      <c r="M683" s="12"/>
    </row>
    <row r="684" spans="1:13" ht="18" customHeight="1">
      <c r="A684" s="4">
        <v>683</v>
      </c>
      <c r="B684" s="37">
        <v>36047</v>
      </c>
      <c r="C684" s="34" t="s">
        <v>46</v>
      </c>
      <c r="D684" s="34" t="s">
        <v>144</v>
      </c>
      <c r="E684" s="34" t="s">
        <v>180</v>
      </c>
      <c r="F684" s="34" t="s">
        <v>35</v>
      </c>
      <c r="G684" s="21"/>
      <c r="H684" s="21"/>
      <c r="I684" s="21" t="s">
        <v>20</v>
      </c>
      <c r="J684" s="21" t="s">
        <v>38</v>
      </c>
      <c r="M684" s="12"/>
    </row>
    <row r="685" spans="1:13" ht="18" customHeight="1">
      <c r="A685" s="4">
        <v>684</v>
      </c>
      <c r="B685" s="37">
        <v>36047</v>
      </c>
      <c r="C685" s="34" t="s">
        <v>6</v>
      </c>
      <c r="D685" s="34" t="s">
        <v>168</v>
      </c>
      <c r="E685" s="34" t="s">
        <v>175</v>
      </c>
      <c r="F685" s="34" t="s">
        <v>72</v>
      </c>
      <c r="G685" s="21"/>
      <c r="H685" s="21"/>
      <c r="I685" s="21" t="s">
        <v>13</v>
      </c>
      <c r="J685" s="21" t="s">
        <v>14</v>
      </c>
      <c r="M685" s="12"/>
    </row>
    <row r="686" spans="1:13" ht="18" customHeight="1">
      <c r="A686" s="4">
        <v>685</v>
      </c>
      <c r="B686" s="37">
        <v>36047</v>
      </c>
      <c r="C686" s="34" t="s">
        <v>183</v>
      </c>
      <c r="D686" s="34" t="s">
        <v>142</v>
      </c>
      <c r="E686" s="36" t="s">
        <v>173</v>
      </c>
      <c r="F686" s="34" t="s">
        <v>47</v>
      </c>
      <c r="G686" s="21"/>
      <c r="H686" s="21"/>
      <c r="I686" s="21" t="s">
        <v>227</v>
      </c>
      <c r="J686" s="21" t="s">
        <v>31</v>
      </c>
      <c r="M686" s="12"/>
    </row>
    <row r="687" spans="1:13" ht="18" customHeight="1">
      <c r="A687" s="4">
        <v>686</v>
      </c>
      <c r="B687" s="37">
        <v>36047</v>
      </c>
      <c r="C687" s="34" t="s">
        <v>16</v>
      </c>
      <c r="D687" s="34" t="s">
        <v>4</v>
      </c>
      <c r="E687" s="34" t="s">
        <v>22</v>
      </c>
      <c r="F687" s="34" t="s">
        <v>163</v>
      </c>
      <c r="G687" s="21"/>
      <c r="H687" s="21"/>
      <c r="I687" s="21" t="s">
        <v>37</v>
      </c>
      <c r="J687" s="21" t="s">
        <v>19</v>
      </c>
      <c r="M687" s="12"/>
    </row>
    <row r="688" spans="1:13" ht="18" customHeight="1">
      <c r="A688" s="4">
        <v>687</v>
      </c>
      <c r="B688" s="37">
        <v>36048</v>
      </c>
      <c r="C688" s="34" t="s">
        <v>72</v>
      </c>
      <c r="D688" s="34" t="s">
        <v>210</v>
      </c>
      <c r="E688" s="34" t="s">
        <v>168</v>
      </c>
      <c r="F688" s="34" t="s">
        <v>175</v>
      </c>
      <c r="G688" s="21"/>
      <c r="H688" s="21"/>
      <c r="I688" s="21" t="s">
        <v>13</v>
      </c>
      <c r="J688" s="21" t="s">
        <v>14</v>
      </c>
      <c r="M688" s="12"/>
    </row>
    <row r="689" spans="1:13" ht="18" customHeight="1">
      <c r="A689" s="4">
        <v>688</v>
      </c>
      <c r="B689" s="37">
        <v>36048</v>
      </c>
      <c r="C689" s="34" t="s">
        <v>211</v>
      </c>
      <c r="D689" s="34" t="s">
        <v>238</v>
      </c>
      <c r="E689" s="34" t="s">
        <v>213</v>
      </c>
      <c r="F689" s="34" t="s">
        <v>188</v>
      </c>
      <c r="G689" s="21"/>
      <c r="H689" s="21"/>
      <c r="I689" s="21" t="s">
        <v>8</v>
      </c>
      <c r="J689" s="21" t="s">
        <v>228</v>
      </c>
      <c r="M689" s="12"/>
    </row>
    <row r="690" spans="1:13" ht="18" customHeight="1">
      <c r="A690" s="4">
        <v>689</v>
      </c>
      <c r="B690" s="37">
        <v>36048</v>
      </c>
      <c r="C690" s="34" t="s">
        <v>163</v>
      </c>
      <c r="D690" s="34" t="s">
        <v>166</v>
      </c>
      <c r="E690" s="34" t="s">
        <v>4</v>
      </c>
      <c r="F690" s="34" t="s">
        <v>22</v>
      </c>
      <c r="G690" s="21"/>
      <c r="H690" s="21"/>
      <c r="I690" s="21" t="s">
        <v>37</v>
      </c>
      <c r="J690" s="21" t="s">
        <v>19</v>
      </c>
      <c r="M690" s="12"/>
    </row>
    <row r="691" spans="1:13" ht="18" customHeight="1">
      <c r="A691" s="4">
        <v>690</v>
      </c>
      <c r="B691" s="37">
        <v>36048</v>
      </c>
      <c r="C691" s="34" t="s">
        <v>214</v>
      </c>
      <c r="D691" s="34" t="s">
        <v>47</v>
      </c>
      <c r="E691" s="34" t="s">
        <v>23</v>
      </c>
      <c r="F691" s="34" t="s">
        <v>146</v>
      </c>
      <c r="G691" s="21"/>
      <c r="H691" s="21"/>
      <c r="I691" s="21" t="s">
        <v>26</v>
      </c>
      <c r="J691" s="21" t="s">
        <v>32</v>
      </c>
      <c r="M691" s="12"/>
    </row>
    <row r="692" spans="1:13" ht="18" customHeight="1">
      <c r="A692" s="4">
        <v>691</v>
      </c>
      <c r="B692" s="37">
        <v>36049</v>
      </c>
      <c r="C692" s="34" t="s">
        <v>148</v>
      </c>
      <c r="D692" s="34" t="s">
        <v>165</v>
      </c>
      <c r="E692" s="34" t="s">
        <v>131</v>
      </c>
      <c r="F692" s="34" t="s">
        <v>178</v>
      </c>
      <c r="G692" s="21"/>
      <c r="H692" s="21"/>
      <c r="I692" s="21" t="s">
        <v>32</v>
      </c>
      <c r="J692" s="21" t="s">
        <v>31</v>
      </c>
      <c r="M692" s="12"/>
    </row>
    <row r="693" spans="1:13" ht="18" customHeight="1">
      <c r="A693" s="4">
        <v>692</v>
      </c>
      <c r="B693" s="37">
        <v>36049</v>
      </c>
      <c r="C693" s="34" t="s">
        <v>35</v>
      </c>
      <c r="D693" s="34" t="s">
        <v>218</v>
      </c>
      <c r="E693" s="34" t="s">
        <v>144</v>
      </c>
      <c r="F693" s="34" t="s">
        <v>180</v>
      </c>
      <c r="G693" s="21"/>
      <c r="H693" s="21"/>
      <c r="I693" s="21" t="s">
        <v>19</v>
      </c>
      <c r="J693" s="21" t="s">
        <v>14</v>
      </c>
      <c r="M693" s="12"/>
    </row>
    <row r="694" spans="1:13" ht="18" customHeight="1">
      <c r="A694" s="4">
        <v>693</v>
      </c>
      <c r="B694" s="37">
        <v>36049</v>
      </c>
      <c r="C694" s="34" t="s">
        <v>173</v>
      </c>
      <c r="D694" s="36" t="s">
        <v>161</v>
      </c>
      <c r="E694" s="34" t="s">
        <v>47</v>
      </c>
      <c r="F694" s="34" t="s">
        <v>183</v>
      </c>
      <c r="G694" s="21"/>
      <c r="H694" s="21"/>
      <c r="I694" s="21" t="s">
        <v>26</v>
      </c>
      <c r="J694" s="21" t="s">
        <v>8</v>
      </c>
      <c r="M694" s="12"/>
    </row>
    <row r="695" spans="1:13" ht="18" customHeight="1">
      <c r="A695" s="4">
        <v>694</v>
      </c>
      <c r="B695" s="37">
        <v>36049</v>
      </c>
      <c r="C695" s="34" t="s">
        <v>185</v>
      </c>
      <c r="D695" s="34" t="s">
        <v>182</v>
      </c>
      <c r="E695" s="34" t="s">
        <v>142</v>
      </c>
      <c r="F695" s="34" t="s">
        <v>153</v>
      </c>
      <c r="G695" s="21"/>
      <c r="H695" s="21"/>
      <c r="I695" s="21" t="s">
        <v>228</v>
      </c>
      <c r="J695" s="21" t="s">
        <v>227</v>
      </c>
      <c r="M695" s="12"/>
    </row>
    <row r="696" spans="1:13" ht="18" customHeight="1">
      <c r="A696" s="4">
        <v>695</v>
      </c>
      <c r="B696" s="37">
        <v>36050</v>
      </c>
      <c r="C696" s="36" t="s">
        <v>213</v>
      </c>
      <c r="D696" s="34" t="s">
        <v>178</v>
      </c>
      <c r="E696" s="34" t="s">
        <v>188</v>
      </c>
      <c r="F696" s="34" t="s">
        <v>179</v>
      </c>
      <c r="G696" s="21"/>
      <c r="H696" s="21"/>
      <c r="I696" s="21" t="s">
        <v>32</v>
      </c>
      <c r="J696" s="21" t="s">
        <v>31</v>
      </c>
      <c r="M696" s="13"/>
    </row>
    <row r="697" spans="1:13" ht="18" customHeight="1">
      <c r="A697" s="4">
        <v>696</v>
      </c>
      <c r="B697" s="37">
        <v>36050</v>
      </c>
      <c r="C697" s="34" t="s">
        <v>175</v>
      </c>
      <c r="D697" s="34" t="s">
        <v>6</v>
      </c>
      <c r="E697" s="34" t="s">
        <v>210</v>
      </c>
      <c r="F697" s="34" t="s">
        <v>168</v>
      </c>
      <c r="G697" s="21"/>
      <c r="H697" s="21"/>
      <c r="I697" s="21" t="s">
        <v>37</v>
      </c>
      <c r="J697" s="21" t="s">
        <v>20</v>
      </c>
      <c r="M697" s="12"/>
    </row>
    <row r="698" spans="1:13" ht="18" customHeight="1">
      <c r="A698" s="4">
        <v>697</v>
      </c>
      <c r="B698" s="37">
        <v>36050</v>
      </c>
      <c r="C698" s="34" t="s">
        <v>180</v>
      </c>
      <c r="D698" s="34" t="s">
        <v>46</v>
      </c>
      <c r="E698" s="34" t="s">
        <v>218</v>
      </c>
      <c r="F698" s="34" t="s">
        <v>144</v>
      </c>
      <c r="G698" s="21"/>
      <c r="H698" s="21"/>
      <c r="I698" s="21" t="s">
        <v>19</v>
      </c>
      <c r="J698" s="21" t="s">
        <v>14</v>
      </c>
      <c r="M698" s="12"/>
    </row>
    <row r="699" spans="1:13" ht="18" customHeight="1">
      <c r="A699" s="4">
        <v>698</v>
      </c>
      <c r="B699" s="37">
        <v>36050</v>
      </c>
      <c r="C699" s="34" t="s">
        <v>142</v>
      </c>
      <c r="D699" s="34" t="s">
        <v>153</v>
      </c>
      <c r="E699" s="34" t="s">
        <v>182</v>
      </c>
      <c r="F699" s="34" t="s">
        <v>23</v>
      </c>
      <c r="G699" s="21"/>
      <c r="H699" s="21"/>
      <c r="I699" s="21" t="s">
        <v>228</v>
      </c>
      <c r="J699" s="21" t="s">
        <v>227</v>
      </c>
      <c r="M699" s="12"/>
    </row>
    <row r="700" spans="1:13" ht="18" customHeight="1">
      <c r="A700" s="4">
        <v>699</v>
      </c>
      <c r="B700" s="37">
        <v>36050</v>
      </c>
      <c r="C700" s="34" t="s">
        <v>22</v>
      </c>
      <c r="D700" s="34" t="s">
        <v>16</v>
      </c>
      <c r="E700" s="34" t="s">
        <v>166</v>
      </c>
      <c r="F700" s="34" t="s">
        <v>4</v>
      </c>
      <c r="G700" s="21"/>
      <c r="H700" s="21"/>
      <c r="I700" s="21" t="s">
        <v>13</v>
      </c>
      <c r="J700" s="21" t="s">
        <v>38</v>
      </c>
      <c r="M700" s="12"/>
    </row>
    <row r="701" spans="1:13" ht="18" customHeight="1">
      <c r="A701" s="4">
        <v>700</v>
      </c>
      <c r="B701" s="37">
        <v>36050</v>
      </c>
      <c r="C701" s="34" t="s">
        <v>146</v>
      </c>
      <c r="D701" s="34" t="s">
        <v>183</v>
      </c>
      <c r="E701" s="34" t="s">
        <v>181</v>
      </c>
      <c r="F701" s="34" t="s">
        <v>50</v>
      </c>
      <c r="G701" s="21"/>
      <c r="H701" s="21"/>
      <c r="I701" s="21" t="s">
        <v>26</v>
      </c>
      <c r="J701" s="21" t="s">
        <v>8</v>
      </c>
      <c r="M701" s="12"/>
    </row>
    <row r="702" spans="1:13" ht="18" customHeight="1">
      <c r="A702" s="4">
        <v>701</v>
      </c>
      <c r="B702" s="37">
        <v>36051</v>
      </c>
      <c r="C702" s="34" t="s">
        <v>4</v>
      </c>
      <c r="D702" s="34" t="s">
        <v>163</v>
      </c>
      <c r="E702" s="34" t="s">
        <v>16</v>
      </c>
      <c r="F702" s="34" t="s">
        <v>166</v>
      </c>
      <c r="G702" s="21"/>
      <c r="H702" s="21"/>
      <c r="I702" s="21" t="s">
        <v>13</v>
      </c>
      <c r="J702" s="21" t="s">
        <v>38</v>
      </c>
      <c r="M702" s="12"/>
    </row>
    <row r="703" spans="1:13" ht="18" customHeight="1">
      <c r="A703" s="4">
        <v>702</v>
      </c>
      <c r="B703" s="37">
        <v>36051</v>
      </c>
      <c r="C703" s="34" t="s">
        <v>47</v>
      </c>
      <c r="D703" s="34" t="s">
        <v>214</v>
      </c>
      <c r="E703" s="34" t="s">
        <v>161</v>
      </c>
      <c r="F703" s="34" t="s">
        <v>181</v>
      </c>
      <c r="G703" s="21"/>
      <c r="H703" s="21"/>
      <c r="I703" s="21" t="s">
        <v>26</v>
      </c>
      <c r="J703" s="21" t="s">
        <v>8</v>
      </c>
      <c r="M703" s="12"/>
    </row>
    <row r="704" spans="1:13" ht="18" customHeight="1">
      <c r="A704" s="4">
        <v>703</v>
      </c>
      <c r="B704" s="37">
        <v>36051</v>
      </c>
      <c r="C704" s="34" t="s">
        <v>168</v>
      </c>
      <c r="D704" s="34" t="s">
        <v>72</v>
      </c>
      <c r="E704" s="34" t="s">
        <v>6</v>
      </c>
      <c r="F704" s="34" t="s">
        <v>210</v>
      </c>
      <c r="G704" s="21"/>
      <c r="H704" s="21"/>
      <c r="I704" s="21" t="s">
        <v>37</v>
      </c>
      <c r="J704" s="21" t="s">
        <v>20</v>
      </c>
      <c r="M704" s="12"/>
    </row>
    <row r="705" spans="1:13" ht="18" customHeight="1">
      <c r="A705" s="4">
        <v>704</v>
      </c>
      <c r="B705" s="37">
        <v>36051</v>
      </c>
      <c r="C705" s="34" t="s">
        <v>23</v>
      </c>
      <c r="D705" s="34" t="s">
        <v>185</v>
      </c>
      <c r="E705" s="34" t="s">
        <v>153</v>
      </c>
      <c r="F705" s="34" t="s">
        <v>182</v>
      </c>
      <c r="G705" s="21"/>
      <c r="H705" s="21"/>
      <c r="I705" s="21" t="s">
        <v>228</v>
      </c>
      <c r="J705" s="21" t="s">
        <v>227</v>
      </c>
      <c r="M705" s="12"/>
    </row>
    <row r="706" spans="1:13" ht="18" customHeight="1">
      <c r="A706" s="4">
        <v>705</v>
      </c>
      <c r="B706" s="37">
        <v>36051</v>
      </c>
      <c r="C706" s="34" t="s">
        <v>131</v>
      </c>
      <c r="D706" s="34" t="s">
        <v>179</v>
      </c>
      <c r="E706" s="34" t="s">
        <v>165</v>
      </c>
      <c r="F706" s="34" t="s">
        <v>148</v>
      </c>
      <c r="G706" s="21"/>
      <c r="H706" s="21"/>
      <c r="I706" s="21" t="s">
        <v>32</v>
      </c>
      <c r="J706" s="21" t="s">
        <v>31</v>
      </c>
      <c r="M706" s="12"/>
    </row>
    <row r="707" spans="1:13" ht="18" customHeight="1">
      <c r="A707" s="4">
        <v>706</v>
      </c>
      <c r="B707" s="37">
        <v>36051</v>
      </c>
      <c r="C707" s="34" t="s">
        <v>144</v>
      </c>
      <c r="D707" s="34" t="s">
        <v>35</v>
      </c>
      <c r="E707" s="34" t="s">
        <v>46</v>
      </c>
      <c r="F707" s="34" t="s">
        <v>218</v>
      </c>
      <c r="G707" s="21"/>
      <c r="H707" s="21"/>
      <c r="I707" s="21" t="s">
        <v>19</v>
      </c>
      <c r="J707" s="21" t="s">
        <v>14</v>
      </c>
      <c r="M707" s="12"/>
    </row>
    <row r="708" spans="1:13" ht="18" customHeight="1">
      <c r="A708" s="4">
        <v>707</v>
      </c>
      <c r="B708" s="37">
        <v>36053</v>
      </c>
      <c r="C708" s="34" t="s">
        <v>166</v>
      </c>
      <c r="D708" s="34" t="s">
        <v>6</v>
      </c>
      <c r="E708" s="34" t="s">
        <v>72</v>
      </c>
      <c r="F708" s="34" t="s">
        <v>46</v>
      </c>
      <c r="G708" s="21"/>
      <c r="H708" s="21"/>
      <c r="I708" s="21" t="s">
        <v>37</v>
      </c>
      <c r="J708" s="21" t="s">
        <v>13</v>
      </c>
      <c r="M708" s="12"/>
    </row>
    <row r="709" spans="1:13" ht="18" customHeight="1">
      <c r="A709" s="4">
        <v>708</v>
      </c>
      <c r="B709" s="37">
        <v>36053</v>
      </c>
      <c r="C709" s="34" t="s">
        <v>182</v>
      </c>
      <c r="D709" s="34" t="s">
        <v>142</v>
      </c>
      <c r="E709" s="34" t="s">
        <v>23</v>
      </c>
      <c r="F709" s="34" t="s">
        <v>214</v>
      </c>
      <c r="G709" s="21"/>
      <c r="H709" s="21"/>
      <c r="I709" s="21" t="s">
        <v>26</v>
      </c>
      <c r="J709" s="21" t="s">
        <v>31</v>
      </c>
      <c r="M709" s="12"/>
    </row>
    <row r="710" spans="1:13" ht="18" customHeight="1">
      <c r="A710" s="4">
        <v>709</v>
      </c>
      <c r="B710" s="37">
        <v>36053</v>
      </c>
      <c r="C710" s="34" t="s">
        <v>179</v>
      </c>
      <c r="D710" s="34" t="s">
        <v>211</v>
      </c>
      <c r="E710" s="34" t="s">
        <v>213</v>
      </c>
      <c r="F710" s="34" t="s">
        <v>131</v>
      </c>
      <c r="G710" s="21"/>
      <c r="H710" s="21"/>
      <c r="I710" s="21" t="s">
        <v>32</v>
      </c>
      <c r="J710" s="21" t="s">
        <v>228</v>
      </c>
      <c r="M710" s="12"/>
    </row>
    <row r="711" spans="1:13" ht="18" customHeight="1">
      <c r="A711" s="4">
        <v>710</v>
      </c>
      <c r="B711" s="37">
        <v>36053</v>
      </c>
      <c r="C711" s="34" t="s">
        <v>153</v>
      </c>
      <c r="D711" s="34" t="s">
        <v>183</v>
      </c>
      <c r="E711" s="34" t="s">
        <v>173</v>
      </c>
      <c r="F711" s="34" t="s">
        <v>161</v>
      </c>
      <c r="G711" s="21"/>
      <c r="H711" s="21"/>
      <c r="I711" s="21" t="s">
        <v>227</v>
      </c>
      <c r="J711" s="21" t="s">
        <v>8</v>
      </c>
      <c r="M711" s="12"/>
    </row>
    <row r="712" spans="1:13" ht="18" customHeight="1">
      <c r="A712" s="4">
        <v>711</v>
      </c>
      <c r="B712" s="37">
        <v>36053</v>
      </c>
      <c r="C712" s="34" t="s">
        <v>210</v>
      </c>
      <c r="D712" s="34" t="s">
        <v>175</v>
      </c>
      <c r="E712" s="34" t="s">
        <v>35</v>
      </c>
      <c r="F712" s="34" t="s">
        <v>10</v>
      </c>
      <c r="G712" s="21"/>
      <c r="H712" s="21"/>
      <c r="I712" s="21" t="s">
        <v>14</v>
      </c>
      <c r="J712" s="21" t="s">
        <v>20</v>
      </c>
      <c r="M712" s="12"/>
    </row>
    <row r="713" spans="1:13" ht="18" customHeight="1">
      <c r="A713" s="4">
        <v>712</v>
      </c>
      <c r="B713" s="37">
        <v>36053</v>
      </c>
      <c r="C713" s="34" t="s">
        <v>218</v>
      </c>
      <c r="D713" s="34" t="s">
        <v>180</v>
      </c>
      <c r="E713" s="34" t="s">
        <v>163</v>
      </c>
      <c r="F713" s="34" t="s">
        <v>16</v>
      </c>
      <c r="G713" s="21"/>
      <c r="H713" s="21"/>
      <c r="I713" s="21" t="s">
        <v>38</v>
      </c>
      <c r="J713" s="21" t="s">
        <v>19</v>
      </c>
      <c r="M713" s="12"/>
    </row>
    <row r="714" spans="1:13" ht="18" customHeight="1">
      <c r="A714" s="4">
        <v>713</v>
      </c>
      <c r="B714" s="37">
        <v>36054</v>
      </c>
      <c r="C714" s="34" t="s">
        <v>161</v>
      </c>
      <c r="D714" s="34" t="s">
        <v>146</v>
      </c>
      <c r="E714" s="36" t="s">
        <v>183</v>
      </c>
      <c r="F714" s="34" t="s">
        <v>173</v>
      </c>
      <c r="G714" s="21"/>
      <c r="H714" s="21"/>
      <c r="I714" s="21" t="s">
        <v>227</v>
      </c>
      <c r="J714" s="21" t="s">
        <v>8</v>
      </c>
      <c r="M714" s="12"/>
    </row>
    <row r="715" spans="1:13" ht="18" customHeight="1">
      <c r="A715" s="4">
        <v>714</v>
      </c>
      <c r="B715" s="37">
        <v>36054</v>
      </c>
      <c r="C715" s="34" t="s">
        <v>10</v>
      </c>
      <c r="D715" s="34" t="s">
        <v>4</v>
      </c>
      <c r="E715" s="34" t="s">
        <v>175</v>
      </c>
      <c r="F715" s="34" t="s">
        <v>35</v>
      </c>
      <c r="G715" s="21"/>
      <c r="H715" s="21"/>
      <c r="I715" s="21" t="s">
        <v>14</v>
      </c>
      <c r="J715" s="21" t="s">
        <v>20</v>
      </c>
      <c r="M715" s="12"/>
    </row>
    <row r="716" spans="1:13" ht="18" customHeight="1">
      <c r="A716" s="4">
        <v>715</v>
      </c>
      <c r="B716" s="37">
        <v>36054</v>
      </c>
      <c r="C716" s="34" t="s">
        <v>46</v>
      </c>
      <c r="D716" s="36" t="s">
        <v>144</v>
      </c>
      <c r="E716" s="34" t="s">
        <v>6</v>
      </c>
      <c r="F716" s="34" t="s">
        <v>72</v>
      </c>
      <c r="G716" s="21"/>
      <c r="H716" s="21"/>
      <c r="I716" s="21" t="s">
        <v>37</v>
      </c>
      <c r="J716" s="21" t="s">
        <v>13</v>
      </c>
      <c r="M716" s="12"/>
    </row>
    <row r="717" spans="1:13" ht="18" customHeight="1">
      <c r="A717" s="4">
        <v>716</v>
      </c>
      <c r="B717" s="37">
        <v>36054</v>
      </c>
      <c r="C717" s="34" t="s">
        <v>238</v>
      </c>
      <c r="D717" s="34" t="s">
        <v>213</v>
      </c>
      <c r="E717" s="34" t="s">
        <v>186</v>
      </c>
      <c r="F717" s="34" t="s">
        <v>12</v>
      </c>
      <c r="G717" s="21"/>
      <c r="H717" s="21"/>
      <c r="I717" s="21" t="s">
        <v>32</v>
      </c>
      <c r="J717" s="21" t="s">
        <v>228</v>
      </c>
      <c r="M717" s="12"/>
    </row>
    <row r="718" spans="1:13" ht="18" customHeight="1">
      <c r="A718" s="4">
        <v>717</v>
      </c>
      <c r="B718" s="37">
        <v>36054</v>
      </c>
      <c r="C718" s="34" t="s">
        <v>214</v>
      </c>
      <c r="D718" s="34" t="s">
        <v>23</v>
      </c>
      <c r="E718" s="34" t="s">
        <v>142</v>
      </c>
      <c r="F718" s="34" t="s">
        <v>185</v>
      </c>
      <c r="G718" s="21"/>
      <c r="H718" s="21"/>
      <c r="I718" s="21" t="s">
        <v>26</v>
      </c>
      <c r="J718" s="21" t="s">
        <v>31</v>
      </c>
      <c r="M718" s="12"/>
    </row>
    <row r="719" spans="1:13" ht="18" customHeight="1">
      <c r="A719" s="4">
        <v>718</v>
      </c>
      <c r="B719" s="37">
        <v>36054</v>
      </c>
      <c r="C719" s="34" t="s">
        <v>16</v>
      </c>
      <c r="D719" s="34" t="s">
        <v>168</v>
      </c>
      <c r="E719" s="34" t="s">
        <v>180</v>
      </c>
      <c r="F719" s="34" t="s">
        <v>163</v>
      </c>
      <c r="G719" s="21"/>
      <c r="H719" s="21"/>
      <c r="I719" s="21" t="s">
        <v>38</v>
      </c>
      <c r="J719" s="21" t="s">
        <v>19</v>
      </c>
      <c r="M719" s="12"/>
    </row>
    <row r="720" spans="1:13" ht="18" customHeight="1">
      <c r="A720" s="4">
        <v>719</v>
      </c>
      <c r="B720" s="37">
        <v>36055</v>
      </c>
      <c r="C720" s="34" t="s">
        <v>72</v>
      </c>
      <c r="D720" s="34" t="s">
        <v>166</v>
      </c>
      <c r="E720" s="34" t="s">
        <v>144</v>
      </c>
      <c r="F720" s="34" t="s">
        <v>6</v>
      </c>
      <c r="G720" s="21"/>
      <c r="H720" s="21"/>
      <c r="I720" s="21" t="s">
        <v>37</v>
      </c>
      <c r="J720" s="21" t="s">
        <v>13</v>
      </c>
      <c r="M720" s="12"/>
    </row>
    <row r="721" spans="1:13" ht="18" customHeight="1">
      <c r="A721" s="4">
        <v>720</v>
      </c>
      <c r="B721" s="37">
        <v>36055</v>
      </c>
      <c r="C721" s="34" t="s">
        <v>35</v>
      </c>
      <c r="D721" s="34" t="s">
        <v>210</v>
      </c>
      <c r="E721" s="34" t="s">
        <v>4</v>
      </c>
      <c r="F721" s="34" t="s">
        <v>175</v>
      </c>
      <c r="G721" s="21"/>
      <c r="H721" s="21"/>
      <c r="I721" s="21" t="s">
        <v>14</v>
      </c>
      <c r="J721" s="21" t="s">
        <v>20</v>
      </c>
      <c r="M721" s="12"/>
    </row>
    <row r="722" spans="1:13" ht="18" customHeight="1">
      <c r="A722" s="4">
        <v>721</v>
      </c>
      <c r="B722" s="37">
        <v>36055</v>
      </c>
      <c r="C722" s="34" t="s">
        <v>173</v>
      </c>
      <c r="D722" s="34" t="s">
        <v>153</v>
      </c>
      <c r="E722" s="34" t="s">
        <v>146</v>
      </c>
      <c r="F722" s="34" t="s">
        <v>183</v>
      </c>
      <c r="G722" s="21"/>
      <c r="H722" s="21"/>
      <c r="I722" s="21" t="s">
        <v>227</v>
      </c>
      <c r="J722" s="21" t="s">
        <v>8</v>
      </c>
      <c r="M722" s="12"/>
    </row>
    <row r="723" spans="1:13" ht="18" customHeight="1">
      <c r="A723" s="4">
        <v>722</v>
      </c>
      <c r="B723" s="37">
        <v>36055</v>
      </c>
      <c r="C723" s="34" t="s">
        <v>188</v>
      </c>
      <c r="D723" s="34" t="s">
        <v>186</v>
      </c>
      <c r="E723" s="34" t="s">
        <v>165</v>
      </c>
      <c r="F723" s="34" t="s">
        <v>213</v>
      </c>
      <c r="G723" s="21"/>
      <c r="H723" s="21"/>
      <c r="I723" s="21" t="s">
        <v>32</v>
      </c>
      <c r="J723" s="21" t="s">
        <v>228</v>
      </c>
      <c r="M723" s="12"/>
    </row>
    <row r="724" spans="1:13" ht="18" customHeight="1">
      <c r="A724" s="4">
        <v>723</v>
      </c>
      <c r="B724" s="37">
        <v>36055</v>
      </c>
      <c r="C724" s="34" t="s">
        <v>163</v>
      </c>
      <c r="D724" s="34" t="s">
        <v>218</v>
      </c>
      <c r="E724" s="34" t="s">
        <v>168</v>
      </c>
      <c r="F724" s="34" t="s">
        <v>180</v>
      </c>
      <c r="G724" s="21"/>
      <c r="H724" s="21"/>
      <c r="I724" s="21" t="s">
        <v>38</v>
      </c>
      <c r="J724" s="21" t="s">
        <v>19</v>
      </c>
      <c r="M724" s="12"/>
    </row>
    <row r="725" spans="1:13" ht="18" customHeight="1">
      <c r="A725" s="4">
        <v>724</v>
      </c>
      <c r="B725" s="37">
        <v>36056</v>
      </c>
      <c r="C725" s="36" t="s">
        <v>213</v>
      </c>
      <c r="D725" s="34" t="s">
        <v>148</v>
      </c>
      <c r="E725" s="34" t="s">
        <v>47</v>
      </c>
      <c r="F725" s="34" t="s">
        <v>211</v>
      </c>
      <c r="G725" s="21"/>
      <c r="H725" s="21"/>
      <c r="I725" s="21" t="s">
        <v>31</v>
      </c>
      <c r="J725" s="21" t="s">
        <v>228</v>
      </c>
      <c r="M725" s="13"/>
    </row>
    <row r="726" spans="1:13" ht="18" customHeight="1">
      <c r="A726" s="4">
        <v>725</v>
      </c>
      <c r="B726" s="37">
        <v>36056</v>
      </c>
      <c r="C726" s="34" t="s">
        <v>175</v>
      </c>
      <c r="D726" s="34" t="s">
        <v>46</v>
      </c>
      <c r="E726" s="34" t="s">
        <v>210</v>
      </c>
      <c r="F726" s="34" t="s">
        <v>4</v>
      </c>
      <c r="G726" s="21"/>
      <c r="H726" s="21"/>
      <c r="I726" s="21" t="s">
        <v>38</v>
      </c>
      <c r="J726" s="21" t="s">
        <v>37</v>
      </c>
      <c r="M726" s="12"/>
    </row>
    <row r="727" spans="1:13" ht="18" customHeight="1">
      <c r="A727" s="4">
        <v>726</v>
      </c>
      <c r="B727" s="37">
        <v>36056</v>
      </c>
      <c r="C727" s="34" t="s">
        <v>29</v>
      </c>
      <c r="D727" s="34" t="s">
        <v>179</v>
      </c>
      <c r="E727" s="34" t="s">
        <v>131</v>
      </c>
      <c r="F727" s="34" t="s">
        <v>186</v>
      </c>
      <c r="G727" s="21"/>
      <c r="H727" s="21"/>
      <c r="I727" s="21" t="s">
        <v>8</v>
      </c>
      <c r="J727" s="21" t="s">
        <v>32</v>
      </c>
      <c r="M727" s="12"/>
    </row>
    <row r="728" spans="1:13" ht="18" customHeight="1">
      <c r="A728" s="4">
        <v>727</v>
      </c>
      <c r="B728" s="37">
        <v>36056</v>
      </c>
      <c r="C728" s="34" t="s">
        <v>185</v>
      </c>
      <c r="D728" s="34" t="s">
        <v>161</v>
      </c>
      <c r="E728" s="34" t="s">
        <v>182</v>
      </c>
      <c r="F728" s="34" t="s">
        <v>142</v>
      </c>
      <c r="G728" s="21"/>
      <c r="H728" s="21"/>
      <c r="I728" s="21" t="s">
        <v>227</v>
      </c>
      <c r="J728" s="21" t="s">
        <v>26</v>
      </c>
      <c r="M728" s="12"/>
    </row>
    <row r="729" spans="1:13" ht="18" customHeight="1">
      <c r="A729" s="4">
        <v>728</v>
      </c>
      <c r="B729" s="37">
        <v>36056</v>
      </c>
      <c r="C729" s="34" t="s">
        <v>180</v>
      </c>
      <c r="D729" s="34" t="s">
        <v>10</v>
      </c>
      <c r="E729" s="34" t="s">
        <v>49</v>
      </c>
      <c r="F729" s="34" t="s">
        <v>144</v>
      </c>
      <c r="G729" s="21"/>
      <c r="H729" s="21"/>
      <c r="I729" s="21" t="s">
        <v>14</v>
      </c>
      <c r="J729" s="21" t="s">
        <v>13</v>
      </c>
      <c r="M729" s="12"/>
    </row>
    <row r="730" spans="1:13" ht="18" customHeight="1">
      <c r="A730" s="4">
        <v>729</v>
      </c>
      <c r="B730" s="37">
        <v>36057</v>
      </c>
      <c r="C730" s="34" t="s">
        <v>4</v>
      </c>
      <c r="D730" s="34" t="s">
        <v>244</v>
      </c>
      <c r="E730" s="34" t="s">
        <v>46</v>
      </c>
      <c r="F730" s="34" t="s">
        <v>210</v>
      </c>
      <c r="G730" s="21"/>
      <c r="H730" s="21"/>
      <c r="I730" s="21" t="s">
        <v>38</v>
      </c>
      <c r="J730" s="21" t="s">
        <v>37</v>
      </c>
      <c r="M730" s="12"/>
    </row>
    <row r="731" spans="1:13" ht="18" customHeight="1">
      <c r="A731" s="4">
        <v>730</v>
      </c>
      <c r="B731" s="37">
        <v>36057</v>
      </c>
      <c r="C731" s="34" t="s">
        <v>47</v>
      </c>
      <c r="D731" s="34" t="s">
        <v>238</v>
      </c>
      <c r="E731" s="34" t="s">
        <v>178</v>
      </c>
      <c r="F731" s="34" t="s">
        <v>165</v>
      </c>
      <c r="G731" s="21"/>
      <c r="H731" s="21"/>
      <c r="I731" s="21" t="s">
        <v>31</v>
      </c>
      <c r="J731" s="21" t="s">
        <v>228</v>
      </c>
      <c r="M731" s="12"/>
    </row>
    <row r="732" spans="1:13" ht="18" customHeight="1">
      <c r="A732" s="4">
        <v>731</v>
      </c>
      <c r="B732" s="37">
        <v>36057</v>
      </c>
      <c r="C732" s="34" t="s">
        <v>168</v>
      </c>
      <c r="D732" s="34" t="s">
        <v>16</v>
      </c>
      <c r="E732" s="34" t="s">
        <v>35</v>
      </c>
      <c r="F732" s="34" t="s">
        <v>166</v>
      </c>
      <c r="G732" s="21"/>
      <c r="H732" s="21"/>
      <c r="I732" s="21" t="s">
        <v>20</v>
      </c>
      <c r="J732" s="21" t="s">
        <v>19</v>
      </c>
      <c r="M732" s="12"/>
    </row>
    <row r="733" spans="1:13" ht="18" customHeight="1">
      <c r="A733" s="4">
        <v>732</v>
      </c>
      <c r="B733" s="37">
        <v>36057</v>
      </c>
      <c r="C733" s="34" t="s">
        <v>186</v>
      </c>
      <c r="D733" s="34" t="s">
        <v>188</v>
      </c>
      <c r="E733" s="34" t="s">
        <v>179</v>
      </c>
      <c r="F733" s="34" t="s">
        <v>131</v>
      </c>
      <c r="G733" s="21"/>
      <c r="H733" s="21"/>
      <c r="I733" s="21" t="s">
        <v>8</v>
      </c>
      <c r="J733" s="21" t="s">
        <v>32</v>
      </c>
      <c r="M733" s="12"/>
    </row>
    <row r="734" spans="1:13" ht="18" customHeight="1">
      <c r="A734" s="4">
        <v>733</v>
      </c>
      <c r="B734" s="37">
        <v>36057</v>
      </c>
      <c r="C734" s="34" t="s">
        <v>144</v>
      </c>
      <c r="D734" s="34" t="s">
        <v>72</v>
      </c>
      <c r="E734" s="34" t="s">
        <v>10</v>
      </c>
      <c r="F734" s="34" t="s">
        <v>49</v>
      </c>
      <c r="G734" s="21"/>
      <c r="H734" s="21"/>
      <c r="I734" s="21" t="s">
        <v>14</v>
      </c>
      <c r="J734" s="21" t="s">
        <v>13</v>
      </c>
      <c r="M734" s="12"/>
    </row>
    <row r="735" spans="1:13" ht="18" customHeight="1">
      <c r="A735" s="4">
        <v>734</v>
      </c>
      <c r="B735" s="37">
        <v>36057</v>
      </c>
      <c r="C735" s="34" t="s">
        <v>183</v>
      </c>
      <c r="D735" s="34" t="s">
        <v>173</v>
      </c>
      <c r="E735" s="34" t="s">
        <v>214</v>
      </c>
      <c r="F735" s="34" t="s">
        <v>161</v>
      </c>
      <c r="G735" s="21"/>
      <c r="H735" s="21"/>
      <c r="I735" s="21" t="s">
        <v>227</v>
      </c>
      <c r="J735" s="21" t="s">
        <v>26</v>
      </c>
      <c r="M735" s="12"/>
    </row>
    <row r="736" spans="1:13" ht="18" customHeight="1">
      <c r="A736" s="4">
        <v>735</v>
      </c>
      <c r="B736" s="37">
        <v>36058</v>
      </c>
      <c r="C736" s="34" t="s">
        <v>166</v>
      </c>
      <c r="D736" s="34" t="s">
        <v>163</v>
      </c>
      <c r="E736" s="34" t="s">
        <v>16</v>
      </c>
      <c r="F736" s="34" t="s">
        <v>35</v>
      </c>
      <c r="G736" s="21"/>
      <c r="H736" s="21"/>
      <c r="I736" s="21" t="s">
        <v>20</v>
      </c>
      <c r="J736" s="21" t="s">
        <v>19</v>
      </c>
      <c r="M736" s="12"/>
    </row>
    <row r="737" spans="1:13" ht="18" customHeight="1">
      <c r="A737" s="4">
        <v>736</v>
      </c>
      <c r="B737" s="37">
        <v>36058</v>
      </c>
      <c r="C737" s="34" t="s">
        <v>165</v>
      </c>
      <c r="D737" s="34" t="s">
        <v>211</v>
      </c>
      <c r="E737" s="34" t="s">
        <v>213</v>
      </c>
      <c r="F737" s="34" t="s">
        <v>238</v>
      </c>
      <c r="G737" s="21"/>
      <c r="H737" s="21"/>
      <c r="I737" s="21" t="s">
        <v>31</v>
      </c>
      <c r="J737" s="21" t="s">
        <v>228</v>
      </c>
      <c r="M737" s="12"/>
    </row>
    <row r="738" spans="1:13" ht="18" customHeight="1">
      <c r="A738" s="4">
        <v>737</v>
      </c>
      <c r="B738" s="37">
        <v>36058</v>
      </c>
      <c r="C738" s="34" t="s">
        <v>49</v>
      </c>
      <c r="D738" s="34" t="s">
        <v>180</v>
      </c>
      <c r="E738" s="34" t="s">
        <v>72</v>
      </c>
      <c r="F738" s="34" t="s">
        <v>10</v>
      </c>
      <c r="G738" s="21"/>
      <c r="H738" s="21"/>
      <c r="I738" s="21" t="s">
        <v>14</v>
      </c>
      <c r="J738" s="21" t="s">
        <v>13</v>
      </c>
      <c r="M738" s="12"/>
    </row>
    <row r="739" spans="1:13" ht="18" customHeight="1">
      <c r="A739" s="4">
        <v>738</v>
      </c>
      <c r="B739" s="37">
        <v>36058</v>
      </c>
      <c r="C739" s="34" t="s">
        <v>210</v>
      </c>
      <c r="D739" s="34" t="s">
        <v>175</v>
      </c>
      <c r="E739" s="34" t="s">
        <v>244</v>
      </c>
      <c r="F739" s="34" t="s">
        <v>46</v>
      </c>
      <c r="G739" s="21"/>
      <c r="H739" s="21"/>
      <c r="I739" s="21" t="s">
        <v>38</v>
      </c>
      <c r="J739" s="21" t="s">
        <v>37</v>
      </c>
      <c r="M739" s="12"/>
    </row>
    <row r="740" spans="1:13" ht="18" customHeight="1">
      <c r="A740" s="4">
        <v>739</v>
      </c>
      <c r="B740" s="37">
        <v>36058</v>
      </c>
      <c r="C740" s="34" t="s">
        <v>131</v>
      </c>
      <c r="D740" s="34" t="s">
        <v>29</v>
      </c>
      <c r="E740" s="34" t="s">
        <v>188</v>
      </c>
      <c r="F740" s="34" t="s">
        <v>179</v>
      </c>
      <c r="G740" s="21"/>
      <c r="H740" s="21"/>
      <c r="I740" s="21" t="s">
        <v>8</v>
      </c>
      <c r="J740" s="21" t="s">
        <v>32</v>
      </c>
      <c r="M740" s="12"/>
    </row>
    <row r="741" spans="1:13" ht="18" customHeight="1">
      <c r="A741" s="4">
        <v>740</v>
      </c>
      <c r="B741" s="37">
        <v>36058</v>
      </c>
      <c r="C741" s="34" t="s">
        <v>142</v>
      </c>
      <c r="D741" s="34" t="s">
        <v>182</v>
      </c>
      <c r="E741" s="34" t="s">
        <v>161</v>
      </c>
      <c r="F741" s="34" t="s">
        <v>185</v>
      </c>
      <c r="G741" s="21"/>
      <c r="H741" s="21"/>
      <c r="I741" s="21" t="s">
        <v>227</v>
      </c>
      <c r="J741" s="21" t="s">
        <v>26</v>
      </c>
      <c r="M741" s="12"/>
    </row>
    <row r="742" spans="1:13" ht="18" customHeight="1">
      <c r="A742" s="4">
        <v>741</v>
      </c>
      <c r="B742" s="37">
        <v>36060</v>
      </c>
      <c r="C742" s="34" t="s">
        <v>179</v>
      </c>
      <c r="D742" s="34" t="s">
        <v>186</v>
      </c>
      <c r="E742" s="34" t="s">
        <v>214</v>
      </c>
      <c r="F742" s="34" t="s">
        <v>188</v>
      </c>
      <c r="G742" s="21"/>
      <c r="H742" s="21"/>
      <c r="I742" s="21" t="s">
        <v>31</v>
      </c>
      <c r="J742" s="21" t="s">
        <v>227</v>
      </c>
      <c r="M742" s="12"/>
    </row>
    <row r="743" spans="1:13" ht="18" customHeight="1">
      <c r="A743" s="4">
        <v>742</v>
      </c>
      <c r="B743" s="37">
        <v>36060</v>
      </c>
      <c r="C743" s="34" t="s">
        <v>35</v>
      </c>
      <c r="D743" s="34" t="s">
        <v>144</v>
      </c>
      <c r="E743" s="34" t="s">
        <v>180</v>
      </c>
      <c r="F743" s="34" t="s">
        <v>72</v>
      </c>
      <c r="G743" s="21"/>
      <c r="H743" s="21"/>
      <c r="I743" s="21" t="s">
        <v>19</v>
      </c>
      <c r="J743" s="21" t="s">
        <v>37</v>
      </c>
      <c r="M743" s="12"/>
    </row>
    <row r="744" spans="1:13" ht="18" customHeight="1">
      <c r="A744" s="4">
        <v>743</v>
      </c>
      <c r="B744" s="37">
        <v>36060</v>
      </c>
      <c r="C744" s="34" t="s">
        <v>146</v>
      </c>
      <c r="D744" s="34" t="s">
        <v>185</v>
      </c>
      <c r="E744" s="34" t="s">
        <v>181</v>
      </c>
      <c r="F744" s="34" t="s">
        <v>153</v>
      </c>
      <c r="G744" s="21"/>
      <c r="H744" s="21"/>
      <c r="I744" s="21" t="s">
        <v>228</v>
      </c>
      <c r="J744" s="21" t="s">
        <v>8</v>
      </c>
      <c r="M744" s="12"/>
    </row>
    <row r="745" spans="1:13" ht="18" customHeight="1">
      <c r="A745" s="4">
        <v>744</v>
      </c>
      <c r="B745" s="37">
        <v>36061</v>
      </c>
      <c r="C745" s="34" t="s">
        <v>72</v>
      </c>
      <c r="D745" s="34" t="s">
        <v>218</v>
      </c>
      <c r="E745" s="34" t="s">
        <v>144</v>
      </c>
      <c r="F745" s="34" t="s">
        <v>180</v>
      </c>
      <c r="G745" s="21"/>
      <c r="H745" s="21"/>
      <c r="I745" s="21" t="s">
        <v>19</v>
      </c>
      <c r="J745" s="21" t="s">
        <v>37</v>
      </c>
      <c r="M745" s="12"/>
    </row>
    <row r="746" spans="1:13" ht="18" customHeight="1">
      <c r="A746" s="4">
        <v>745</v>
      </c>
      <c r="B746" s="37">
        <v>36061</v>
      </c>
      <c r="C746" s="34" t="s">
        <v>153</v>
      </c>
      <c r="D746" s="34" t="s">
        <v>173</v>
      </c>
      <c r="E746" s="34" t="s">
        <v>185</v>
      </c>
      <c r="F746" s="34" t="s">
        <v>181</v>
      </c>
      <c r="G746" s="21"/>
      <c r="H746" s="21"/>
      <c r="I746" s="21" t="s">
        <v>228</v>
      </c>
      <c r="J746" s="21" t="s">
        <v>8</v>
      </c>
      <c r="M746" s="12"/>
    </row>
    <row r="747" spans="1:13" ht="18" customHeight="1">
      <c r="A747" s="4">
        <v>746</v>
      </c>
      <c r="B747" s="37">
        <v>36061</v>
      </c>
      <c r="C747" s="34" t="s">
        <v>238</v>
      </c>
      <c r="D747" s="34" t="s">
        <v>213</v>
      </c>
      <c r="E747" s="34" t="s">
        <v>131</v>
      </c>
      <c r="F747" s="34" t="s">
        <v>178</v>
      </c>
      <c r="G747" s="21"/>
      <c r="H747" s="21"/>
      <c r="I747" s="21" t="s">
        <v>32</v>
      </c>
      <c r="J747" s="21" t="s">
        <v>26</v>
      </c>
      <c r="M747" s="12"/>
    </row>
    <row r="748" spans="1:13" ht="18" customHeight="1">
      <c r="A748" s="4">
        <v>747</v>
      </c>
      <c r="B748" s="37">
        <v>36061</v>
      </c>
      <c r="C748" s="34" t="s">
        <v>163</v>
      </c>
      <c r="D748" s="34" t="s">
        <v>166</v>
      </c>
      <c r="E748" s="34" t="s">
        <v>168</v>
      </c>
      <c r="F748" s="34" t="s">
        <v>4</v>
      </c>
      <c r="G748" s="21"/>
      <c r="H748" s="21"/>
      <c r="I748" s="21" t="s">
        <v>14</v>
      </c>
      <c r="J748" s="21" t="s">
        <v>38</v>
      </c>
      <c r="M748" s="12"/>
    </row>
    <row r="749" spans="1:13" ht="18" customHeight="1">
      <c r="A749" s="4">
        <v>748</v>
      </c>
      <c r="B749" s="37">
        <v>36061</v>
      </c>
      <c r="C749" s="34" t="s">
        <v>214</v>
      </c>
      <c r="D749" s="34" t="s">
        <v>165</v>
      </c>
      <c r="E749" s="34" t="s">
        <v>188</v>
      </c>
      <c r="F749" s="34" t="s">
        <v>186</v>
      </c>
      <c r="G749" s="21"/>
      <c r="H749" s="21"/>
      <c r="I749" s="21" t="s">
        <v>31</v>
      </c>
      <c r="J749" s="21" t="s">
        <v>227</v>
      </c>
      <c r="M749" s="12"/>
    </row>
    <row r="750" spans="1:13" ht="18" customHeight="1">
      <c r="A750" s="4">
        <v>749</v>
      </c>
      <c r="B750" s="37">
        <v>36061</v>
      </c>
      <c r="C750" s="34" t="s">
        <v>16</v>
      </c>
      <c r="D750" s="34" t="s">
        <v>210</v>
      </c>
      <c r="E750" s="34" t="s">
        <v>49</v>
      </c>
      <c r="F750" s="34" t="s">
        <v>175</v>
      </c>
      <c r="G750" s="21"/>
      <c r="H750" s="21"/>
      <c r="I750" s="21" t="s">
        <v>13</v>
      </c>
      <c r="J750" s="21" t="s">
        <v>20</v>
      </c>
      <c r="M750" s="12"/>
    </row>
    <row r="751" spans="1:13" ht="18" customHeight="1">
      <c r="A751" s="4">
        <v>750</v>
      </c>
      <c r="B751" s="37">
        <v>36062</v>
      </c>
      <c r="C751" s="34" t="s">
        <v>4</v>
      </c>
      <c r="D751" s="34" t="s">
        <v>22</v>
      </c>
      <c r="E751" s="34" t="s">
        <v>166</v>
      </c>
      <c r="F751" s="34" t="s">
        <v>168</v>
      </c>
      <c r="G751" s="21"/>
      <c r="H751" s="21"/>
      <c r="I751" s="21" t="s">
        <v>14</v>
      </c>
      <c r="J751" s="21" t="s">
        <v>38</v>
      </c>
      <c r="M751" s="12"/>
    </row>
    <row r="752" spans="1:13" ht="18" customHeight="1">
      <c r="A752" s="4">
        <v>751</v>
      </c>
      <c r="B752" s="37">
        <v>36062</v>
      </c>
      <c r="C752" s="34" t="s">
        <v>175</v>
      </c>
      <c r="D752" s="34" t="s">
        <v>46</v>
      </c>
      <c r="E752" s="34" t="s">
        <v>210</v>
      </c>
      <c r="F752" s="34" t="s">
        <v>49</v>
      </c>
      <c r="G752" s="21"/>
      <c r="H752" s="21"/>
      <c r="I752" s="21" t="s">
        <v>13</v>
      </c>
      <c r="J752" s="21" t="s">
        <v>20</v>
      </c>
      <c r="M752" s="12"/>
    </row>
    <row r="753" spans="1:13" ht="18" customHeight="1">
      <c r="A753" s="4">
        <v>752</v>
      </c>
      <c r="B753" s="37">
        <v>36062</v>
      </c>
      <c r="C753" s="34" t="s">
        <v>178</v>
      </c>
      <c r="D753" s="34" t="s">
        <v>211</v>
      </c>
      <c r="E753" s="36" t="s">
        <v>213</v>
      </c>
      <c r="F753" s="34" t="s">
        <v>238</v>
      </c>
      <c r="G753" s="21"/>
      <c r="H753" s="21"/>
      <c r="I753" s="21" t="s">
        <v>32</v>
      </c>
      <c r="J753" s="21" t="s">
        <v>26</v>
      </c>
      <c r="M753" s="12"/>
    </row>
    <row r="754" spans="1:13" ht="18" customHeight="1">
      <c r="A754" s="4">
        <v>753</v>
      </c>
      <c r="B754" s="37">
        <v>36063</v>
      </c>
      <c r="C754" s="34" t="s">
        <v>213</v>
      </c>
      <c r="D754" s="34" t="s">
        <v>238</v>
      </c>
      <c r="E754" s="34" t="s">
        <v>211</v>
      </c>
      <c r="F754" s="34" t="s">
        <v>165</v>
      </c>
      <c r="G754" s="21"/>
      <c r="H754" s="21"/>
      <c r="I754" s="21" t="s">
        <v>8</v>
      </c>
      <c r="J754" s="21" t="s">
        <v>31</v>
      </c>
      <c r="M754" s="12"/>
    </row>
    <row r="755" spans="1:13" ht="18" customHeight="1">
      <c r="A755" s="4">
        <v>754</v>
      </c>
      <c r="B755" s="37">
        <v>36063</v>
      </c>
      <c r="C755" s="34" t="s">
        <v>23</v>
      </c>
      <c r="D755" s="34" t="s">
        <v>182</v>
      </c>
      <c r="E755" s="34" t="s">
        <v>50</v>
      </c>
      <c r="F755" s="34" t="s">
        <v>142</v>
      </c>
      <c r="G755" s="21"/>
      <c r="H755" s="21"/>
      <c r="I755" s="21" t="s">
        <v>26</v>
      </c>
      <c r="J755" s="21" t="s">
        <v>228</v>
      </c>
      <c r="M755" s="12"/>
    </row>
    <row r="756" spans="1:13" ht="18" customHeight="1">
      <c r="A756" s="4">
        <v>755</v>
      </c>
      <c r="B756" s="37">
        <v>36063</v>
      </c>
      <c r="C756" s="34" t="s">
        <v>188</v>
      </c>
      <c r="D756" s="34" t="s">
        <v>179</v>
      </c>
      <c r="E756" s="34" t="s">
        <v>29</v>
      </c>
      <c r="F756" s="34" t="s">
        <v>214</v>
      </c>
      <c r="G756" s="21"/>
      <c r="H756" s="21"/>
      <c r="I756" s="21" t="s">
        <v>32</v>
      </c>
      <c r="J756" s="21" t="s">
        <v>227</v>
      </c>
      <c r="M756" s="12"/>
    </row>
    <row r="757" spans="1:13" ht="18" customHeight="1">
      <c r="A757" s="4">
        <v>756</v>
      </c>
      <c r="B757" s="37">
        <v>36064</v>
      </c>
      <c r="C757" s="34" t="s">
        <v>211</v>
      </c>
      <c r="D757" s="34" t="s">
        <v>165</v>
      </c>
      <c r="E757" s="34" t="s">
        <v>148</v>
      </c>
      <c r="F757" s="34" t="s">
        <v>131</v>
      </c>
      <c r="G757" s="21"/>
      <c r="H757" s="21"/>
      <c r="I757" s="21" t="s">
        <v>8</v>
      </c>
      <c r="J757" s="21" t="s">
        <v>31</v>
      </c>
      <c r="M757" s="12"/>
    </row>
    <row r="758" spans="1:13" ht="18" customHeight="1">
      <c r="A758" s="4">
        <v>757</v>
      </c>
      <c r="B758" s="37">
        <v>36064</v>
      </c>
      <c r="C758" s="34" t="s">
        <v>168</v>
      </c>
      <c r="D758" s="34" t="s">
        <v>6</v>
      </c>
      <c r="E758" s="34" t="s">
        <v>16</v>
      </c>
      <c r="F758" s="34" t="s">
        <v>166</v>
      </c>
      <c r="G758" s="21"/>
      <c r="H758" s="21"/>
      <c r="I758" s="21" t="s">
        <v>19</v>
      </c>
      <c r="J758" s="21" t="s">
        <v>13</v>
      </c>
      <c r="M758" s="12"/>
    </row>
    <row r="759" spans="1:13" ht="18" customHeight="1">
      <c r="A759" s="4">
        <v>758</v>
      </c>
      <c r="B759" s="37">
        <v>36064</v>
      </c>
      <c r="C759" s="34" t="s">
        <v>185</v>
      </c>
      <c r="D759" s="34" t="s">
        <v>161</v>
      </c>
      <c r="E759" s="34" t="s">
        <v>183</v>
      </c>
      <c r="F759" s="34" t="s">
        <v>50</v>
      </c>
      <c r="G759" s="21"/>
      <c r="H759" s="21"/>
      <c r="I759" s="21" t="s">
        <v>26</v>
      </c>
      <c r="J759" s="21" t="s">
        <v>228</v>
      </c>
      <c r="M759" s="12"/>
    </row>
    <row r="760" spans="1:13" ht="18" customHeight="1">
      <c r="A760" s="4">
        <v>759</v>
      </c>
      <c r="B760" s="37">
        <v>36064</v>
      </c>
      <c r="C760" s="34" t="s">
        <v>210</v>
      </c>
      <c r="D760" s="34" t="s">
        <v>163</v>
      </c>
      <c r="E760" s="34" t="s">
        <v>46</v>
      </c>
      <c r="F760" s="34" t="s">
        <v>35</v>
      </c>
      <c r="G760" s="21"/>
      <c r="H760" s="21"/>
      <c r="I760" s="21" t="s">
        <v>37</v>
      </c>
      <c r="J760" s="21" t="s">
        <v>14</v>
      </c>
      <c r="M760" s="12"/>
    </row>
    <row r="761" spans="1:13" ht="18" customHeight="1">
      <c r="A761" s="4">
        <v>760</v>
      </c>
      <c r="B761" s="37">
        <v>36065</v>
      </c>
      <c r="C761" s="34" t="s">
        <v>166</v>
      </c>
      <c r="D761" s="34" t="s">
        <v>175</v>
      </c>
      <c r="E761" s="34" t="s">
        <v>6</v>
      </c>
      <c r="F761" s="34" t="s">
        <v>16</v>
      </c>
      <c r="G761" s="21"/>
      <c r="H761" s="21"/>
      <c r="I761" s="21" t="s">
        <v>19</v>
      </c>
      <c r="J761" s="21" t="s">
        <v>13</v>
      </c>
      <c r="M761" s="12"/>
    </row>
    <row r="762" spans="1:13" ht="18" customHeight="1">
      <c r="A762" s="4">
        <v>761</v>
      </c>
      <c r="B762" s="37">
        <v>36065</v>
      </c>
      <c r="C762" s="34" t="s">
        <v>35</v>
      </c>
      <c r="D762" s="34" t="s">
        <v>4</v>
      </c>
      <c r="E762" s="34" t="s">
        <v>163</v>
      </c>
      <c r="F762" s="34" t="s">
        <v>46</v>
      </c>
      <c r="G762" s="21"/>
      <c r="H762" s="21"/>
      <c r="I762" s="21" t="s">
        <v>37</v>
      </c>
      <c r="J762" s="21" t="s">
        <v>14</v>
      </c>
      <c r="M762" s="12"/>
    </row>
    <row r="763" spans="1:13" ht="18" customHeight="1">
      <c r="A763" s="4">
        <v>762</v>
      </c>
      <c r="B763" s="37">
        <v>36065</v>
      </c>
      <c r="C763" s="34" t="s">
        <v>144</v>
      </c>
      <c r="D763" s="34" t="s">
        <v>72</v>
      </c>
      <c r="E763" s="34" t="s">
        <v>10</v>
      </c>
      <c r="F763" s="34" t="s">
        <v>244</v>
      </c>
      <c r="G763" s="21"/>
      <c r="H763" s="21"/>
      <c r="I763" s="21" t="s">
        <v>38</v>
      </c>
      <c r="J763" s="21" t="s">
        <v>20</v>
      </c>
      <c r="M763" s="12"/>
    </row>
    <row r="764" spans="1:13" ht="18" customHeight="1">
      <c r="A764" s="4">
        <v>763</v>
      </c>
      <c r="B764" s="37">
        <v>36065</v>
      </c>
      <c r="C764" s="34" t="s">
        <v>142</v>
      </c>
      <c r="D764" s="34" t="s">
        <v>183</v>
      </c>
      <c r="E764" s="34" t="s">
        <v>173</v>
      </c>
      <c r="F764" s="34" t="s">
        <v>47</v>
      </c>
      <c r="G764" s="21"/>
      <c r="H764" s="21"/>
      <c r="I764" s="21" t="s">
        <v>26</v>
      </c>
      <c r="J764" s="21" t="s">
        <v>228</v>
      </c>
      <c r="M764" s="12"/>
    </row>
    <row r="765" spans="1:13" ht="18" customHeight="1">
      <c r="A765" s="4">
        <v>764</v>
      </c>
      <c r="B765" s="37">
        <v>36066</v>
      </c>
      <c r="C765" s="34" t="s">
        <v>179</v>
      </c>
      <c r="D765" s="34" t="s">
        <v>178</v>
      </c>
      <c r="E765" s="34" t="s">
        <v>213</v>
      </c>
      <c r="F765" s="34" t="s">
        <v>29</v>
      </c>
      <c r="G765" s="21"/>
      <c r="H765" s="21"/>
      <c r="I765" s="21" t="s">
        <v>32</v>
      </c>
      <c r="J765" s="21" t="s">
        <v>227</v>
      </c>
      <c r="M765" s="12"/>
    </row>
    <row r="766" spans="1:13" ht="18" customHeight="1">
      <c r="A766" s="4">
        <v>765</v>
      </c>
      <c r="B766" s="37">
        <v>36066</v>
      </c>
      <c r="C766" s="34" t="s">
        <v>165</v>
      </c>
      <c r="D766" s="34" t="s">
        <v>211</v>
      </c>
      <c r="E766" s="34" t="s">
        <v>188</v>
      </c>
      <c r="F766" s="34" t="s">
        <v>148</v>
      </c>
      <c r="G766" s="21"/>
      <c r="H766" s="21"/>
      <c r="I766" s="21" t="s">
        <v>8</v>
      </c>
      <c r="J766" s="21" t="s">
        <v>31</v>
      </c>
      <c r="M766" s="12"/>
    </row>
    <row r="767" spans="1:13" ht="18" customHeight="1">
      <c r="A767" s="4">
        <v>766</v>
      </c>
      <c r="B767" s="37">
        <v>36066</v>
      </c>
      <c r="C767" s="34" t="s">
        <v>46</v>
      </c>
      <c r="D767" s="34" t="s">
        <v>144</v>
      </c>
      <c r="E767" s="34" t="s">
        <v>180</v>
      </c>
      <c r="F767" s="34" t="s">
        <v>163</v>
      </c>
      <c r="G767" s="21"/>
      <c r="H767" s="21"/>
      <c r="I767" s="21" t="s">
        <v>14</v>
      </c>
      <c r="J767" s="21" t="s">
        <v>13</v>
      </c>
      <c r="M767" s="12"/>
    </row>
    <row r="768" spans="1:13" ht="18" customHeight="1">
      <c r="A768" s="4">
        <v>767</v>
      </c>
      <c r="B768" s="37">
        <v>36067</v>
      </c>
      <c r="C768" s="34" t="s">
        <v>182</v>
      </c>
      <c r="D768" s="36" t="s">
        <v>173</v>
      </c>
      <c r="E768" s="34" t="s">
        <v>183</v>
      </c>
      <c r="F768" s="34" t="s">
        <v>142</v>
      </c>
      <c r="G768" s="21"/>
      <c r="H768" s="21"/>
      <c r="I768" s="21" t="s">
        <v>26</v>
      </c>
      <c r="J768" s="21" t="s">
        <v>32</v>
      </c>
      <c r="M768" s="12"/>
    </row>
    <row r="769" spans="1:13" ht="18" customHeight="1">
      <c r="A769" s="4">
        <v>768</v>
      </c>
      <c r="B769" s="37">
        <v>36067</v>
      </c>
      <c r="C769" s="34" t="s">
        <v>218</v>
      </c>
      <c r="D769" s="34" t="s">
        <v>168</v>
      </c>
      <c r="E769" s="34" t="s">
        <v>4</v>
      </c>
      <c r="F769" s="34" t="s">
        <v>166</v>
      </c>
      <c r="G769" s="21"/>
      <c r="H769" s="21"/>
      <c r="I769" s="21" t="s">
        <v>19</v>
      </c>
      <c r="J769" s="21" t="s">
        <v>20</v>
      </c>
      <c r="M769" s="12"/>
    </row>
    <row r="770" spans="1:13" ht="18" customHeight="1">
      <c r="A770" s="4">
        <v>769</v>
      </c>
      <c r="B770" s="37">
        <v>36067</v>
      </c>
      <c r="C770" s="34" t="s">
        <v>238</v>
      </c>
      <c r="D770" s="34" t="s">
        <v>188</v>
      </c>
      <c r="E770" s="34" t="s">
        <v>131</v>
      </c>
      <c r="F770" s="34" t="s">
        <v>211</v>
      </c>
      <c r="G770" s="21"/>
      <c r="H770" s="21"/>
      <c r="I770" s="21" t="s">
        <v>8</v>
      </c>
      <c r="J770" s="21" t="s">
        <v>227</v>
      </c>
      <c r="M770" s="12"/>
    </row>
    <row r="771" spans="1:13" ht="18" customHeight="1">
      <c r="A771" s="4">
        <v>770</v>
      </c>
      <c r="B771" s="37">
        <v>36067</v>
      </c>
      <c r="C771" s="34" t="s">
        <v>163</v>
      </c>
      <c r="D771" s="34" t="s">
        <v>35</v>
      </c>
      <c r="E771" s="34" t="s">
        <v>144</v>
      </c>
      <c r="F771" s="34" t="s">
        <v>180</v>
      </c>
      <c r="G771" s="21"/>
      <c r="H771" s="21"/>
      <c r="I771" s="21" t="s">
        <v>14</v>
      </c>
      <c r="J771" s="21" t="s">
        <v>13</v>
      </c>
      <c r="M771" s="12"/>
    </row>
    <row r="772" spans="1:13" ht="18" customHeight="1">
      <c r="A772" s="4">
        <v>771</v>
      </c>
      <c r="B772" s="37">
        <v>36067</v>
      </c>
      <c r="C772" s="34" t="s">
        <v>16</v>
      </c>
      <c r="D772" s="34" t="s">
        <v>210</v>
      </c>
      <c r="E772" s="34" t="s">
        <v>175</v>
      </c>
      <c r="F772" s="34" t="s">
        <v>72</v>
      </c>
      <c r="G772" s="21"/>
      <c r="H772" s="21"/>
      <c r="I772" s="21" t="s">
        <v>38</v>
      </c>
      <c r="J772" s="21" t="s">
        <v>37</v>
      </c>
      <c r="M772" s="12"/>
    </row>
    <row r="773" spans="1:13" ht="18" customHeight="1">
      <c r="A773" s="4">
        <v>772</v>
      </c>
      <c r="B773" s="37">
        <v>36069</v>
      </c>
      <c r="C773" s="34" t="s">
        <v>4</v>
      </c>
      <c r="D773" s="34" t="s">
        <v>166</v>
      </c>
      <c r="E773" s="34" t="s">
        <v>168</v>
      </c>
      <c r="F773" s="34" t="s">
        <v>6</v>
      </c>
      <c r="G773" s="21"/>
      <c r="H773" s="21"/>
      <c r="I773" s="21" t="s">
        <v>19</v>
      </c>
      <c r="J773" s="21" t="s">
        <v>37</v>
      </c>
      <c r="M773" s="12"/>
    </row>
    <row r="774" spans="1:13" ht="18" customHeight="1">
      <c r="A774" s="4">
        <v>773</v>
      </c>
      <c r="B774" s="37">
        <v>36069</v>
      </c>
      <c r="C774" s="34" t="s">
        <v>72</v>
      </c>
      <c r="D774" s="34" t="s">
        <v>210</v>
      </c>
      <c r="E774" s="34" t="s">
        <v>35</v>
      </c>
      <c r="F774" s="34" t="s">
        <v>175</v>
      </c>
      <c r="G774" s="21"/>
      <c r="H774" s="21"/>
      <c r="I774" s="21" t="s">
        <v>20</v>
      </c>
      <c r="J774" s="21" t="s">
        <v>13</v>
      </c>
      <c r="M774" s="12"/>
    </row>
    <row r="775" spans="1:13" ht="18" customHeight="1">
      <c r="A775" s="4">
        <v>774</v>
      </c>
      <c r="B775" s="37">
        <v>36069</v>
      </c>
      <c r="C775" s="34" t="s">
        <v>229</v>
      </c>
      <c r="D775" s="34" t="s">
        <v>183</v>
      </c>
      <c r="E775" s="34" t="s">
        <v>47</v>
      </c>
      <c r="F775" s="34" t="s">
        <v>185</v>
      </c>
      <c r="G775" s="21"/>
      <c r="H775" s="21"/>
      <c r="I775" s="21" t="s">
        <v>26</v>
      </c>
      <c r="J775" s="21" t="s">
        <v>8</v>
      </c>
      <c r="M775" s="12"/>
    </row>
    <row r="776" spans="1:13" ht="18" customHeight="1">
      <c r="A776" s="4">
        <v>775</v>
      </c>
      <c r="B776" s="37">
        <v>36069</v>
      </c>
      <c r="C776" s="34" t="s">
        <v>180</v>
      </c>
      <c r="D776" s="34" t="s">
        <v>46</v>
      </c>
      <c r="E776" s="34" t="s">
        <v>244</v>
      </c>
      <c r="F776" s="34" t="s">
        <v>144</v>
      </c>
      <c r="G776" s="21"/>
      <c r="H776" s="21"/>
      <c r="I776" s="21" t="s">
        <v>38</v>
      </c>
      <c r="J776" s="21" t="s">
        <v>14</v>
      </c>
      <c r="M776" s="12"/>
    </row>
    <row r="777" spans="1:13" ht="18" customHeight="1">
      <c r="A777" s="4">
        <v>776</v>
      </c>
      <c r="B777" s="37">
        <v>36070</v>
      </c>
      <c r="C777" s="34" t="s">
        <v>148</v>
      </c>
      <c r="D777" s="34" t="s">
        <v>213</v>
      </c>
      <c r="E777" s="34" t="s">
        <v>238</v>
      </c>
      <c r="F777" s="34" t="s">
        <v>179</v>
      </c>
      <c r="G777" s="21"/>
      <c r="H777" s="21"/>
      <c r="I777" s="21" t="s">
        <v>32</v>
      </c>
      <c r="J777" s="21" t="s">
        <v>31</v>
      </c>
      <c r="M777" s="12"/>
    </row>
    <row r="778" spans="1:13" ht="18" customHeight="1">
      <c r="A778" s="4">
        <v>777</v>
      </c>
      <c r="B778" s="37">
        <v>36070</v>
      </c>
      <c r="C778" s="34" t="s">
        <v>175</v>
      </c>
      <c r="D778" s="34" t="s">
        <v>22</v>
      </c>
      <c r="E778" s="34" t="s">
        <v>210</v>
      </c>
      <c r="F778" s="34" t="s">
        <v>35</v>
      </c>
      <c r="G778" s="21"/>
      <c r="H778" s="21"/>
      <c r="I778" s="21" t="s">
        <v>20</v>
      </c>
      <c r="J778" s="21" t="s">
        <v>13</v>
      </c>
      <c r="M778" s="12"/>
    </row>
    <row r="779" spans="1:13" ht="18" customHeight="1">
      <c r="A779" s="4">
        <v>778</v>
      </c>
      <c r="B779" s="37">
        <v>36070</v>
      </c>
      <c r="C779" s="34" t="s">
        <v>168</v>
      </c>
      <c r="D779" s="34" t="s">
        <v>6</v>
      </c>
      <c r="E779" s="34" t="s">
        <v>166</v>
      </c>
      <c r="F779" s="34" t="s">
        <v>218</v>
      </c>
      <c r="G779" s="21"/>
      <c r="H779" s="21"/>
      <c r="I779" s="21" t="s">
        <v>19</v>
      </c>
      <c r="J779" s="21" t="s">
        <v>37</v>
      </c>
      <c r="M779" s="12"/>
    </row>
    <row r="780" spans="1:13" ht="18" customHeight="1">
      <c r="A780" s="4">
        <v>779</v>
      </c>
      <c r="B780" s="37">
        <v>36070</v>
      </c>
      <c r="C780" s="34" t="s">
        <v>188</v>
      </c>
      <c r="D780" s="34" t="s">
        <v>165</v>
      </c>
      <c r="E780" s="34" t="s">
        <v>178</v>
      </c>
      <c r="F780" s="34" t="s">
        <v>131</v>
      </c>
      <c r="G780" s="21"/>
      <c r="H780" s="21"/>
      <c r="I780" s="21" t="s">
        <v>32</v>
      </c>
      <c r="J780" s="21" t="s">
        <v>31</v>
      </c>
      <c r="M780" s="12"/>
    </row>
    <row r="781" spans="1:13" ht="18" customHeight="1">
      <c r="A781" s="4">
        <v>780</v>
      </c>
      <c r="B781" s="37">
        <v>36071</v>
      </c>
      <c r="C781" s="34" t="s">
        <v>35</v>
      </c>
      <c r="D781" s="34" t="s">
        <v>163</v>
      </c>
      <c r="E781" s="34" t="s">
        <v>22</v>
      </c>
      <c r="F781" s="34" t="s">
        <v>210</v>
      </c>
      <c r="G781" s="21"/>
      <c r="H781" s="21"/>
      <c r="I781" s="21" t="s">
        <v>20</v>
      </c>
      <c r="J781" s="21" t="s">
        <v>38</v>
      </c>
      <c r="M781" s="12"/>
    </row>
    <row r="782" spans="1:13" ht="18" customHeight="1">
      <c r="A782" s="4">
        <v>781</v>
      </c>
      <c r="B782" s="37">
        <v>36071</v>
      </c>
      <c r="C782" s="34" t="s">
        <v>49</v>
      </c>
      <c r="D782" s="34" t="s">
        <v>72</v>
      </c>
      <c r="E782" s="34" t="s">
        <v>6</v>
      </c>
      <c r="F782" s="34" t="s">
        <v>180</v>
      </c>
      <c r="G782" s="21"/>
      <c r="H782" s="21"/>
      <c r="I782" s="21" t="s">
        <v>37</v>
      </c>
      <c r="J782" s="21" t="s">
        <v>19</v>
      </c>
      <c r="M782" s="12"/>
    </row>
    <row r="783" spans="1:13" ht="18" customHeight="1">
      <c r="A783" s="4">
        <v>782</v>
      </c>
      <c r="B783" s="37">
        <v>36071</v>
      </c>
      <c r="C783" s="34" t="s">
        <v>178</v>
      </c>
      <c r="D783" s="34" t="s">
        <v>179</v>
      </c>
      <c r="E783" s="34" t="s">
        <v>211</v>
      </c>
      <c r="F783" s="34" t="s">
        <v>188</v>
      </c>
      <c r="G783" s="21"/>
      <c r="H783" s="21"/>
      <c r="I783" s="21" t="s">
        <v>8</v>
      </c>
      <c r="J783" s="21" t="s">
        <v>228</v>
      </c>
      <c r="M783" s="12"/>
    </row>
    <row r="784" spans="1:13" ht="18" customHeight="1">
      <c r="A784" s="4">
        <v>783</v>
      </c>
      <c r="B784" s="37">
        <v>36071</v>
      </c>
      <c r="C784" s="34" t="s">
        <v>131</v>
      </c>
      <c r="D784" s="34" t="s">
        <v>29</v>
      </c>
      <c r="E784" s="34" t="s">
        <v>165</v>
      </c>
      <c r="F784" s="34" t="s">
        <v>213</v>
      </c>
      <c r="G784" s="21"/>
      <c r="H784" s="21"/>
      <c r="I784" s="21" t="s">
        <v>32</v>
      </c>
      <c r="J784" s="21" t="s">
        <v>31</v>
      </c>
      <c r="M784" s="12"/>
    </row>
    <row r="785" spans="1:13" ht="18" customHeight="1">
      <c r="A785" s="4">
        <v>784</v>
      </c>
      <c r="B785" s="37">
        <v>36071</v>
      </c>
      <c r="C785" s="34" t="s">
        <v>144</v>
      </c>
      <c r="D785" s="34" t="s">
        <v>10</v>
      </c>
      <c r="E785" s="34" t="s">
        <v>4</v>
      </c>
      <c r="F785" s="34" t="s">
        <v>166</v>
      </c>
      <c r="G785" s="21"/>
      <c r="H785" s="21"/>
      <c r="I785" s="21" t="s">
        <v>13</v>
      </c>
      <c r="J785" s="21" t="s">
        <v>14</v>
      </c>
      <c r="M785" s="12"/>
    </row>
    <row r="786" spans="1:13" ht="18" customHeight="1">
      <c r="A786" s="4">
        <v>785</v>
      </c>
      <c r="B786" s="37">
        <v>36071</v>
      </c>
      <c r="C786" s="34" t="s">
        <v>214</v>
      </c>
      <c r="D786" s="34" t="s">
        <v>153</v>
      </c>
      <c r="E786" s="34" t="s">
        <v>146</v>
      </c>
      <c r="F786" s="34" t="s">
        <v>161</v>
      </c>
      <c r="G786" s="21"/>
      <c r="H786" s="21"/>
      <c r="I786" s="21" t="s">
        <v>26</v>
      </c>
      <c r="J786" s="21" t="s">
        <v>227</v>
      </c>
      <c r="M786" s="12"/>
    </row>
    <row r="787" spans="1:13" ht="18" customHeight="1">
      <c r="A787" s="4">
        <v>786</v>
      </c>
      <c r="B787" s="37">
        <v>36072</v>
      </c>
      <c r="C787" s="34" t="s">
        <v>166</v>
      </c>
      <c r="D787" s="34" t="s">
        <v>4</v>
      </c>
      <c r="E787" s="34" t="s">
        <v>180</v>
      </c>
      <c r="F787" s="34" t="s">
        <v>168</v>
      </c>
      <c r="G787" s="21"/>
      <c r="H787" s="21"/>
      <c r="I787" s="21" t="s">
        <v>13</v>
      </c>
      <c r="J787" s="21" t="s">
        <v>14</v>
      </c>
      <c r="M787" s="12"/>
    </row>
    <row r="788" spans="1:13" ht="18" customHeight="1">
      <c r="A788" s="4">
        <v>787</v>
      </c>
      <c r="B788" s="37">
        <v>36072</v>
      </c>
      <c r="C788" s="34" t="s">
        <v>211</v>
      </c>
      <c r="D788" s="34" t="s">
        <v>238</v>
      </c>
      <c r="E788" s="34" t="s">
        <v>213</v>
      </c>
      <c r="F788" s="34" t="s">
        <v>165</v>
      </c>
      <c r="G788" s="21"/>
      <c r="H788" s="21"/>
      <c r="I788" s="21" t="s">
        <v>32</v>
      </c>
      <c r="J788" s="21" t="s">
        <v>228</v>
      </c>
      <c r="M788" s="12"/>
    </row>
    <row r="789" spans="1:13" ht="18" customHeight="1">
      <c r="A789" s="4">
        <v>788</v>
      </c>
      <c r="B789" s="37">
        <v>36072</v>
      </c>
      <c r="C789" s="34" t="s">
        <v>210</v>
      </c>
      <c r="D789" s="34" t="s">
        <v>16</v>
      </c>
      <c r="E789" s="34" t="s">
        <v>163</v>
      </c>
      <c r="F789" s="34" t="s">
        <v>46</v>
      </c>
      <c r="G789" s="21"/>
      <c r="H789" s="21"/>
      <c r="I789" s="21" t="s">
        <v>38</v>
      </c>
      <c r="J789" s="21" t="s">
        <v>19</v>
      </c>
      <c r="M789" s="12"/>
    </row>
    <row r="790" spans="1:13" ht="18" customHeight="1">
      <c r="A790" s="4">
        <v>789</v>
      </c>
      <c r="B790" s="37">
        <v>36073</v>
      </c>
      <c r="C790" s="34" t="s">
        <v>168</v>
      </c>
      <c r="D790" s="34" t="s">
        <v>175</v>
      </c>
      <c r="E790" s="34" t="s">
        <v>49</v>
      </c>
      <c r="F790" s="34" t="s">
        <v>180</v>
      </c>
      <c r="G790" s="21"/>
      <c r="H790" s="21"/>
      <c r="I790" s="21" t="s">
        <v>13</v>
      </c>
      <c r="J790" s="21" t="s">
        <v>14</v>
      </c>
      <c r="M790" s="12"/>
    </row>
    <row r="791" spans="1:13" ht="18" customHeight="1">
      <c r="A791" s="4">
        <v>790</v>
      </c>
      <c r="B791" s="37">
        <v>36073</v>
      </c>
      <c r="C791" s="34" t="s">
        <v>46</v>
      </c>
      <c r="D791" s="34" t="s">
        <v>218</v>
      </c>
      <c r="E791" s="34" t="s">
        <v>72</v>
      </c>
      <c r="F791" s="34" t="s">
        <v>163</v>
      </c>
      <c r="G791" s="21"/>
      <c r="H791" s="21"/>
      <c r="I791" s="21" t="s">
        <v>38</v>
      </c>
      <c r="J791" s="21" t="s">
        <v>19</v>
      </c>
      <c r="M791" s="12"/>
    </row>
    <row r="792" spans="1:13" ht="18" customHeight="1">
      <c r="A792" s="4">
        <v>791</v>
      </c>
      <c r="B792" s="37">
        <v>36074</v>
      </c>
      <c r="C792" s="34" t="s">
        <v>213</v>
      </c>
      <c r="D792" s="34" t="s">
        <v>165</v>
      </c>
      <c r="E792" s="34" t="s">
        <v>29</v>
      </c>
      <c r="F792" s="34" t="s">
        <v>148</v>
      </c>
      <c r="G792" s="21"/>
      <c r="H792" s="21"/>
      <c r="I792" s="21" t="s">
        <v>8</v>
      </c>
      <c r="J792" s="21" t="s">
        <v>31</v>
      </c>
      <c r="M792" s="12"/>
    </row>
    <row r="793" spans="1:13" ht="18" customHeight="1">
      <c r="A793" s="4">
        <v>792</v>
      </c>
      <c r="B793" s="37">
        <v>36074</v>
      </c>
      <c r="C793" s="34" t="s">
        <v>180</v>
      </c>
      <c r="D793" s="34" t="s">
        <v>144</v>
      </c>
      <c r="E793" s="34" t="s">
        <v>35</v>
      </c>
      <c r="F793" s="34" t="s">
        <v>4</v>
      </c>
      <c r="G793" s="21"/>
      <c r="H793" s="21"/>
      <c r="I793" s="21" t="s">
        <v>13</v>
      </c>
      <c r="J793" s="21" t="s">
        <v>14</v>
      </c>
      <c r="M793" s="12"/>
    </row>
    <row r="794" spans="1:13" ht="18" customHeight="1">
      <c r="A794" s="4">
        <v>793</v>
      </c>
      <c r="B794" s="37">
        <v>36074</v>
      </c>
      <c r="C794" s="34" t="s">
        <v>238</v>
      </c>
      <c r="D794" s="34" t="s">
        <v>188</v>
      </c>
      <c r="E794" s="36" t="s">
        <v>178</v>
      </c>
      <c r="F794" s="34" t="s">
        <v>179</v>
      </c>
      <c r="G794" s="21"/>
      <c r="H794" s="21"/>
      <c r="I794" s="21" t="s">
        <v>32</v>
      </c>
      <c r="J794" s="21" t="s">
        <v>227</v>
      </c>
      <c r="M794" s="12"/>
    </row>
    <row r="795" spans="1:13" ht="18" customHeight="1">
      <c r="A795" s="4">
        <v>794</v>
      </c>
      <c r="B795" s="37">
        <v>36075</v>
      </c>
      <c r="C795" s="34" t="s">
        <v>4</v>
      </c>
      <c r="D795" s="34" t="s">
        <v>168</v>
      </c>
      <c r="E795" s="34" t="s">
        <v>175</v>
      </c>
      <c r="F795" s="34" t="s">
        <v>144</v>
      </c>
      <c r="G795" s="21"/>
      <c r="H795" s="21"/>
      <c r="I795" s="21" t="s">
        <v>14</v>
      </c>
      <c r="J795" s="21" t="s">
        <v>20</v>
      </c>
      <c r="M795" s="12"/>
    </row>
    <row r="796" spans="1:13" ht="18" customHeight="1">
      <c r="A796" s="4">
        <v>795</v>
      </c>
      <c r="B796" s="37">
        <v>36075</v>
      </c>
      <c r="C796" s="34" t="s">
        <v>179</v>
      </c>
      <c r="D796" s="34" t="s">
        <v>178</v>
      </c>
      <c r="E796" s="34" t="s">
        <v>186</v>
      </c>
      <c r="F796" s="34" t="s">
        <v>131</v>
      </c>
      <c r="G796" s="21"/>
      <c r="H796" s="21"/>
      <c r="I796" s="21" t="s">
        <v>32</v>
      </c>
      <c r="J796" s="21" t="s">
        <v>227</v>
      </c>
      <c r="M796" s="12"/>
    </row>
    <row r="797" spans="1:13" ht="18" customHeight="1">
      <c r="A797" s="4">
        <v>796</v>
      </c>
      <c r="B797" s="37">
        <v>36075</v>
      </c>
      <c r="C797" s="34" t="s">
        <v>165</v>
      </c>
      <c r="D797" s="34" t="s">
        <v>211</v>
      </c>
      <c r="E797" s="34" t="s">
        <v>148</v>
      </c>
      <c r="F797" s="34" t="s">
        <v>12</v>
      </c>
      <c r="G797" s="21"/>
      <c r="H797" s="21"/>
      <c r="I797" s="21" t="s">
        <v>8</v>
      </c>
      <c r="J797" s="21" t="s">
        <v>31</v>
      </c>
      <c r="M797" s="12"/>
    </row>
    <row r="798" spans="1:13" ht="18" customHeight="1">
      <c r="A798" s="4">
        <v>797</v>
      </c>
      <c r="B798" s="37">
        <v>36075</v>
      </c>
      <c r="C798" s="34" t="s">
        <v>29</v>
      </c>
      <c r="D798" s="34" t="s">
        <v>148</v>
      </c>
      <c r="E798" s="34" t="s">
        <v>211</v>
      </c>
      <c r="F798" s="34" t="s">
        <v>213</v>
      </c>
      <c r="G798" s="21"/>
      <c r="H798" s="21"/>
      <c r="I798" s="21" t="s">
        <v>8</v>
      </c>
      <c r="J798" s="21" t="s">
        <v>31</v>
      </c>
      <c r="M798" s="12"/>
    </row>
    <row r="799" spans="1:13" ht="18" customHeight="1">
      <c r="A799" s="4">
        <v>798</v>
      </c>
      <c r="B799" s="37">
        <v>36075</v>
      </c>
      <c r="C799" s="34" t="s">
        <v>188</v>
      </c>
      <c r="D799" s="36" t="s">
        <v>186</v>
      </c>
      <c r="E799" s="34" t="s">
        <v>131</v>
      </c>
      <c r="F799" s="34" t="s">
        <v>178</v>
      </c>
      <c r="G799" s="21"/>
      <c r="H799" s="21"/>
      <c r="I799" s="21" t="s">
        <v>32</v>
      </c>
      <c r="J799" s="21" t="s">
        <v>227</v>
      </c>
      <c r="M799" s="12"/>
    </row>
    <row r="800" spans="1:13" ht="18" customHeight="1">
      <c r="A800" s="4">
        <v>799</v>
      </c>
      <c r="B800" s="37">
        <v>36076</v>
      </c>
      <c r="C800" s="34" t="s">
        <v>186</v>
      </c>
      <c r="D800" s="34" t="s">
        <v>131</v>
      </c>
      <c r="E800" s="34" t="s">
        <v>179</v>
      </c>
      <c r="F800" s="34" t="s">
        <v>238</v>
      </c>
      <c r="G800" s="21"/>
      <c r="H800" s="21"/>
      <c r="I800" s="21" t="s">
        <v>32</v>
      </c>
      <c r="J800" s="21" t="s">
        <v>26</v>
      </c>
      <c r="M800" s="12"/>
    </row>
    <row r="801" spans="1:13" ht="18" customHeight="1">
      <c r="A801" s="4">
        <v>800</v>
      </c>
      <c r="B801" s="37">
        <v>36076</v>
      </c>
      <c r="C801" s="34" t="s">
        <v>144</v>
      </c>
      <c r="D801" s="34" t="s">
        <v>166</v>
      </c>
      <c r="E801" s="34" t="s">
        <v>10</v>
      </c>
      <c r="F801" s="34" t="s">
        <v>35</v>
      </c>
      <c r="G801" s="21"/>
      <c r="H801" s="21"/>
      <c r="I801" s="21" t="s">
        <v>14</v>
      </c>
      <c r="J801" s="21" t="s">
        <v>20</v>
      </c>
      <c r="M801" s="12"/>
    </row>
    <row r="802" spans="1:13" ht="18" customHeight="1">
      <c r="A802" s="4">
        <v>801</v>
      </c>
      <c r="B802" s="37">
        <v>36076</v>
      </c>
      <c r="C802" s="34" t="s">
        <v>163</v>
      </c>
      <c r="D802" s="34" t="s">
        <v>72</v>
      </c>
      <c r="E802" s="34" t="s">
        <v>16</v>
      </c>
      <c r="F802" s="34" t="s">
        <v>46</v>
      </c>
      <c r="G802" s="21"/>
      <c r="H802" s="21"/>
      <c r="I802" s="21" t="s">
        <v>38</v>
      </c>
      <c r="J802" s="21" t="s">
        <v>13</v>
      </c>
      <c r="M802" s="12"/>
    </row>
    <row r="803" spans="1:13" ht="18" customHeight="1">
      <c r="A803" s="4">
        <v>802</v>
      </c>
      <c r="B803" s="37">
        <v>36077</v>
      </c>
      <c r="C803" s="34" t="s">
        <v>148</v>
      </c>
      <c r="D803" s="34" t="s">
        <v>238</v>
      </c>
      <c r="E803" s="34" t="s">
        <v>213</v>
      </c>
      <c r="F803" s="34" t="s">
        <v>188</v>
      </c>
      <c r="G803" s="21"/>
      <c r="H803" s="21"/>
      <c r="I803" s="21" t="s">
        <v>32</v>
      </c>
      <c r="J803" s="21" t="s">
        <v>26</v>
      </c>
      <c r="M803" s="12"/>
    </row>
    <row r="804" spans="1:13" ht="18" customHeight="1">
      <c r="A804" s="4">
        <v>803</v>
      </c>
      <c r="B804" s="37">
        <v>36077</v>
      </c>
      <c r="C804" s="34" t="s">
        <v>175</v>
      </c>
      <c r="D804" s="34" t="s">
        <v>4</v>
      </c>
      <c r="E804" s="34" t="s">
        <v>49</v>
      </c>
      <c r="F804" s="34" t="s">
        <v>210</v>
      </c>
      <c r="G804" s="21"/>
      <c r="H804" s="21"/>
      <c r="I804" s="21" t="s">
        <v>13</v>
      </c>
      <c r="J804" s="21" t="s">
        <v>20</v>
      </c>
      <c r="M804" s="12"/>
    </row>
    <row r="805" spans="1:13" ht="18" customHeight="1">
      <c r="A805" s="4">
        <v>804</v>
      </c>
      <c r="B805" s="37">
        <v>36077</v>
      </c>
      <c r="C805" s="34" t="s">
        <v>178</v>
      </c>
      <c r="D805" s="34" t="s">
        <v>179</v>
      </c>
      <c r="E805" s="34" t="s">
        <v>211</v>
      </c>
      <c r="F805" s="34" t="s">
        <v>165</v>
      </c>
      <c r="G805" s="21"/>
      <c r="H805" s="21"/>
      <c r="I805" s="21" t="s">
        <v>32</v>
      </c>
      <c r="J805" s="21" t="s">
        <v>26</v>
      </c>
      <c r="M805" s="12"/>
    </row>
    <row r="806" spans="1:13" ht="18" customHeight="1">
      <c r="A806" s="4">
        <v>805</v>
      </c>
      <c r="B806" s="37">
        <v>36077</v>
      </c>
      <c r="C806" s="34" t="s">
        <v>22</v>
      </c>
      <c r="D806" s="34" t="s">
        <v>6</v>
      </c>
      <c r="E806" s="34" t="s">
        <v>166</v>
      </c>
      <c r="F806" s="34" t="s">
        <v>180</v>
      </c>
      <c r="G806" s="21"/>
      <c r="H806" s="21"/>
      <c r="I806" s="21" t="s">
        <v>14</v>
      </c>
      <c r="J806" s="21" t="s">
        <v>38</v>
      </c>
      <c r="M806" s="12"/>
    </row>
    <row r="807" spans="1:13" ht="18" customHeight="1">
      <c r="A807" s="4">
        <v>806</v>
      </c>
      <c r="B807" s="37">
        <v>36078</v>
      </c>
      <c r="C807" s="34" t="s">
        <v>35</v>
      </c>
      <c r="D807" s="34" t="s">
        <v>168</v>
      </c>
      <c r="E807" s="34" t="s">
        <v>144</v>
      </c>
      <c r="F807" s="34" t="s">
        <v>10</v>
      </c>
      <c r="G807" s="21"/>
      <c r="H807" s="21"/>
      <c r="I807" s="21" t="s">
        <v>13</v>
      </c>
      <c r="J807" s="21" t="s">
        <v>20</v>
      </c>
      <c r="M807" s="12"/>
    </row>
    <row r="808" spans="1:13" ht="18" customHeight="1">
      <c r="A808" s="4">
        <v>807</v>
      </c>
      <c r="B808" s="37">
        <v>36078</v>
      </c>
      <c r="C808" s="34" t="s">
        <v>210</v>
      </c>
      <c r="D808" s="34" t="s">
        <v>163</v>
      </c>
      <c r="E808" s="34" t="s">
        <v>6</v>
      </c>
      <c r="F808" s="34" t="s">
        <v>166</v>
      </c>
      <c r="G808" s="21"/>
      <c r="H808" s="21"/>
      <c r="I808" s="21" t="s">
        <v>13</v>
      </c>
      <c r="J808" s="21" t="s">
        <v>20</v>
      </c>
      <c r="M808" s="12"/>
    </row>
    <row r="809" spans="1:13" ht="18" customHeight="1">
      <c r="A809" s="4">
        <v>808</v>
      </c>
      <c r="B809" s="37">
        <v>36078</v>
      </c>
      <c r="C809" s="34" t="s">
        <v>131</v>
      </c>
      <c r="D809" s="34" t="s">
        <v>211</v>
      </c>
      <c r="E809" s="34" t="s">
        <v>179</v>
      </c>
      <c r="F809" s="34" t="s">
        <v>148</v>
      </c>
      <c r="G809" s="21"/>
      <c r="H809" s="21"/>
      <c r="I809" s="21" t="s">
        <v>32</v>
      </c>
      <c r="J809" s="21" t="s">
        <v>8</v>
      </c>
      <c r="M809" s="12"/>
    </row>
    <row r="810" spans="1:13" ht="18" customHeight="1">
      <c r="A810" s="4">
        <v>809</v>
      </c>
      <c r="B810" s="37">
        <v>36079</v>
      </c>
      <c r="C810" s="34" t="s">
        <v>166</v>
      </c>
      <c r="D810" s="34" t="s">
        <v>175</v>
      </c>
      <c r="E810" s="34" t="s">
        <v>163</v>
      </c>
      <c r="F810" s="34" t="s">
        <v>180</v>
      </c>
      <c r="G810" s="21"/>
      <c r="H810" s="21"/>
      <c r="I810" s="21" t="s">
        <v>13</v>
      </c>
      <c r="J810" s="21" t="s">
        <v>20</v>
      </c>
      <c r="M810" s="12"/>
    </row>
    <row r="811" spans="1:13" ht="18" customHeight="1">
      <c r="A811" s="4">
        <v>810</v>
      </c>
      <c r="B811" s="37">
        <v>36079</v>
      </c>
      <c r="C811" s="34" t="s">
        <v>213</v>
      </c>
      <c r="D811" s="34" t="s">
        <v>188</v>
      </c>
      <c r="E811" s="34" t="s">
        <v>165</v>
      </c>
      <c r="F811" s="34" t="s">
        <v>179</v>
      </c>
      <c r="G811" s="21"/>
      <c r="H811" s="21"/>
      <c r="I811" s="21" t="s">
        <v>32</v>
      </c>
      <c r="J811" s="21" t="s">
        <v>8</v>
      </c>
      <c r="M811" s="12"/>
    </row>
    <row r="812" spans="1:13" ht="18" customHeight="1">
      <c r="A812" s="4">
        <v>811</v>
      </c>
      <c r="B812" s="37">
        <v>36080</v>
      </c>
      <c r="C812" s="34" t="s">
        <v>165</v>
      </c>
      <c r="D812" s="34" t="s">
        <v>186</v>
      </c>
      <c r="E812" s="34" t="s">
        <v>148</v>
      </c>
      <c r="F812" s="34" t="s">
        <v>131</v>
      </c>
      <c r="G812" s="21"/>
      <c r="H812" s="21"/>
      <c r="I812" s="21" t="s">
        <v>32</v>
      </c>
      <c r="J812" s="21" t="s">
        <v>8</v>
      </c>
      <c r="M812" s="12"/>
    </row>
    <row r="813" spans="1:13" ht="18" customHeight="1">
      <c r="A813" s="4">
        <v>812</v>
      </c>
      <c r="B813" s="37">
        <v>36080</v>
      </c>
      <c r="C813" s="34" t="s">
        <v>218</v>
      </c>
      <c r="D813" s="34" t="s">
        <v>16</v>
      </c>
      <c r="E813" s="34" t="s">
        <v>46</v>
      </c>
      <c r="F813" s="34" t="s">
        <v>72</v>
      </c>
      <c r="G813" s="21"/>
      <c r="H813" s="21"/>
      <c r="I813" s="21" t="s">
        <v>38</v>
      </c>
      <c r="J813" s="21" t="s">
        <v>20</v>
      </c>
      <c r="M813" s="12"/>
    </row>
    <row r="814" spans="1:13" ht="18" customHeight="1">
      <c r="A814" s="4">
        <v>813</v>
      </c>
      <c r="B814" s="37">
        <v>36080</v>
      </c>
      <c r="C814" s="34" t="s">
        <v>163</v>
      </c>
      <c r="D814" s="34" t="s">
        <v>210</v>
      </c>
      <c r="E814" s="34" t="s">
        <v>22</v>
      </c>
      <c r="F814" s="34" t="s">
        <v>35</v>
      </c>
      <c r="G814" s="21"/>
      <c r="H814" s="21"/>
      <c r="I814" s="21" t="s">
        <v>13</v>
      </c>
      <c r="J814" s="21" t="s">
        <v>19</v>
      </c>
      <c r="M814" s="12"/>
    </row>
    <row r="815" spans="1:13" ht="18" customHeight="1">
      <c r="A815" s="4">
        <v>814</v>
      </c>
      <c r="B815" s="37">
        <v>36086</v>
      </c>
      <c r="C815" s="34" t="s">
        <v>163</v>
      </c>
      <c r="D815" s="34" t="s">
        <v>182</v>
      </c>
      <c r="E815" s="34" t="s">
        <v>166</v>
      </c>
      <c r="F815" s="34" t="s">
        <v>213</v>
      </c>
      <c r="G815" s="21" t="s">
        <v>210</v>
      </c>
      <c r="H815" s="21" t="s">
        <v>165</v>
      </c>
      <c r="I815" s="21" t="s">
        <v>13</v>
      </c>
      <c r="J815" s="21" t="s">
        <v>32</v>
      </c>
      <c r="M815" s="12"/>
    </row>
    <row r="816" spans="1:13" ht="18" customHeight="1">
      <c r="A816" s="4">
        <v>815</v>
      </c>
      <c r="B816" s="37">
        <v>36087</v>
      </c>
      <c r="C816" s="34" t="s">
        <v>165</v>
      </c>
      <c r="D816" s="34" t="s">
        <v>210</v>
      </c>
      <c r="E816" s="34" t="s">
        <v>182</v>
      </c>
      <c r="F816" s="34" t="s">
        <v>166</v>
      </c>
      <c r="G816" s="21" t="s">
        <v>183</v>
      </c>
      <c r="H816" s="21" t="s">
        <v>175</v>
      </c>
      <c r="I816" s="21" t="s">
        <v>13</v>
      </c>
      <c r="J816" s="21" t="s">
        <v>32</v>
      </c>
      <c r="M816" s="12"/>
    </row>
    <row r="817" spans="1:13" ht="18" customHeight="1">
      <c r="A817" s="4">
        <v>816</v>
      </c>
      <c r="B817" s="37">
        <v>36090</v>
      </c>
      <c r="C817" s="34" t="s">
        <v>175</v>
      </c>
      <c r="D817" s="34" t="s">
        <v>183</v>
      </c>
      <c r="E817" s="34" t="s">
        <v>210</v>
      </c>
      <c r="F817" s="34" t="s">
        <v>182</v>
      </c>
      <c r="G817" s="21" t="s">
        <v>163</v>
      </c>
      <c r="H817" s="21" t="s">
        <v>213</v>
      </c>
      <c r="I817" s="21" t="s">
        <v>32</v>
      </c>
      <c r="J817" s="21" t="s">
        <v>13</v>
      </c>
      <c r="M817" s="12"/>
    </row>
    <row r="818" spans="1:13" ht="18" customHeight="1">
      <c r="A818" s="4">
        <v>817</v>
      </c>
      <c r="B818" s="37">
        <v>36091</v>
      </c>
      <c r="C818" s="34" t="s">
        <v>213</v>
      </c>
      <c r="D818" s="34" t="s">
        <v>163</v>
      </c>
      <c r="E818" s="34" t="s">
        <v>183</v>
      </c>
      <c r="F818" s="34" t="s">
        <v>210</v>
      </c>
      <c r="G818" s="21" t="s">
        <v>165</v>
      </c>
      <c r="H818" s="21" t="s">
        <v>166</v>
      </c>
      <c r="I818" s="21" t="s">
        <v>32</v>
      </c>
      <c r="J818" s="21" t="s">
        <v>13</v>
      </c>
      <c r="M818" s="12"/>
    </row>
    <row r="819" spans="1:13" ht="18" customHeight="1">
      <c r="A819" s="4">
        <v>818</v>
      </c>
      <c r="B819" s="37">
        <v>36092</v>
      </c>
      <c r="C819" s="34" t="s">
        <v>166</v>
      </c>
      <c r="D819" s="34" t="s">
        <v>165</v>
      </c>
      <c r="E819" s="34" t="s">
        <v>163</v>
      </c>
      <c r="F819" s="34" t="s">
        <v>183</v>
      </c>
      <c r="G819" s="21" t="s">
        <v>175</v>
      </c>
      <c r="H819" s="21" t="s">
        <v>182</v>
      </c>
      <c r="I819" s="21" t="s">
        <v>32</v>
      </c>
      <c r="J819" s="21" t="s">
        <v>13</v>
      </c>
      <c r="M819" s="12"/>
    </row>
    <row r="820" spans="1:13" ht="18" customHeight="1">
      <c r="A820" s="4">
        <v>819</v>
      </c>
      <c r="B820" s="37">
        <v>36094</v>
      </c>
      <c r="C820" s="34" t="s">
        <v>182</v>
      </c>
      <c r="D820" s="34" t="s">
        <v>175</v>
      </c>
      <c r="E820" s="34" t="s">
        <v>165</v>
      </c>
      <c r="F820" s="34" t="s">
        <v>163</v>
      </c>
      <c r="G820" s="21" t="s">
        <v>213</v>
      </c>
      <c r="H820" s="21" t="s">
        <v>210</v>
      </c>
      <c r="I820" s="21" t="s">
        <v>13</v>
      </c>
      <c r="J820" s="21" t="s">
        <v>32</v>
      </c>
      <c r="M820" s="12"/>
    </row>
    <row r="821" spans="1:13" ht="18" customHeight="1">
      <c r="B821" s="38"/>
      <c r="C821" s="21">
        <f t="shared" ref="C821:H821" si="5">SUBTOTAL(3,C2:C820)</f>
        <v>819</v>
      </c>
      <c r="D821" s="21">
        <f t="shared" si="5"/>
        <v>819</v>
      </c>
      <c r="E821" s="21">
        <f t="shared" si="5"/>
        <v>819</v>
      </c>
      <c r="F821" s="21">
        <f t="shared" si="5"/>
        <v>819</v>
      </c>
      <c r="G821" s="21">
        <f t="shared" si="5"/>
        <v>6</v>
      </c>
      <c r="H821" s="21">
        <f t="shared" si="5"/>
        <v>6</v>
      </c>
      <c r="I821" s="21"/>
      <c r="J821" s="21"/>
    </row>
    <row r="822" spans="1:13" ht="18" customHeight="1">
      <c r="I822" s="50" t="s">
        <v>127</v>
      </c>
      <c r="J822" s="10">
        <f>C821+D821+E821+F821+G821+H821</f>
        <v>3288</v>
      </c>
    </row>
  </sheetData>
  <sortState xmlns:xlrd2="http://schemas.microsoft.com/office/spreadsheetml/2017/richdata2" ref="M2:V108">
    <sortCondition descending="1" ref="N2:N108"/>
  </sortState>
  <mergeCells count="2">
    <mergeCell ref="L1:V1"/>
    <mergeCell ref="L32:V32"/>
  </mergeCells>
  <phoneticPr fontId="1"/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08803-010A-44B9-8C11-87AC27B22431}">
  <dimension ref="A1:X822"/>
  <sheetViews>
    <sheetView workbookViewId="0">
      <selection activeCell="X2" sqref="X2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7" width="11.625" style="9" customWidth="1"/>
    <col min="8" max="8" width="9.5" style="9" bestFit="1" customWidth="1"/>
    <col min="9" max="10" width="9.75" style="9" bestFit="1" customWidth="1"/>
    <col min="11" max="11" width="4.625" style="9" customWidth="1"/>
    <col min="12" max="12" width="3.5" style="20" bestFit="1" customWidth="1"/>
    <col min="13" max="13" width="11.625" style="9" bestFit="1" customWidth="1"/>
    <col min="14" max="15" width="6.5" style="9" bestFit="1" customWidth="1"/>
    <col min="16" max="16" width="2.625" style="9" customWidth="1"/>
    <col min="17" max="22" width="5.5" style="9" bestFit="1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9" t="s">
        <v>370</v>
      </c>
      <c r="M1" s="100"/>
      <c r="N1" s="100"/>
      <c r="O1" s="100"/>
      <c r="P1" s="100"/>
      <c r="Q1" s="100"/>
      <c r="R1" s="100"/>
      <c r="S1" s="100"/>
      <c r="T1" s="100"/>
      <c r="U1" s="100"/>
      <c r="V1" s="101"/>
    </row>
    <row r="2" spans="1:24" ht="18" customHeight="1">
      <c r="A2" s="4">
        <v>1</v>
      </c>
      <c r="B2" s="35">
        <v>35524</v>
      </c>
      <c r="C2" s="36" t="s">
        <v>175</v>
      </c>
      <c r="D2" s="36" t="s">
        <v>144</v>
      </c>
      <c r="E2" s="36" t="s">
        <v>163</v>
      </c>
      <c r="F2" s="36" t="s">
        <v>4</v>
      </c>
      <c r="G2" s="21"/>
      <c r="H2" s="21"/>
      <c r="I2" s="21" t="s">
        <v>20</v>
      </c>
      <c r="J2" s="21" t="s">
        <v>13</v>
      </c>
      <c r="L2" s="4"/>
      <c r="M2" s="3" t="s">
        <v>125</v>
      </c>
      <c r="N2" s="47" t="s">
        <v>127</v>
      </c>
      <c r="O2" s="47" t="s">
        <v>127</v>
      </c>
      <c r="P2" s="22"/>
      <c r="Q2" s="47" t="s">
        <v>68</v>
      </c>
      <c r="R2" s="47" t="s">
        <v>69</v>
      </c>
      <c r="S2" s="47" t="s">
        <v>70</v>
      </c>
      <c r="T2" s="47" t="s">
        <v>71</v>
      </c>
      <c r="U2" s="47" t="s">
        <v>128</v>
      </c>
      <c r="V2" s="47" t="s">
        <v>129</v>
      </c>
      <c r="X2" s="9" t="s">
        <v>140</v>
      </c>
    </row>
    <row r="3" spans="1:24" ht="18" customHeight="1">
      <c r="A3" s="4">
        <v>2</v>
      </c>
      <c r="B3" s="35">
        <v>35524</v>
      </c>
      <c r="C3" s="36" t="s">
        <v>210</v>
      </c>
      <c r="D3" s="36" t="s">
        <v>72</v>
      </c>
      <c r="E3" s="36" t="s">
        <v>180</v>
      </c>
      <c r="F3" s="36" t="s">
        <v>46</v>
      </c>
      <c r="G3" s="21"/>
      <c r="H3" s="21"/>
      <c r="I3" s="21" t="s">
        <v>37</v>
      </c>
      <c r="J3" s="21" t="s">
        <v>14</v>
      </c>
      <c r="L3" s="4">
        <v>1</v>
      </c>
      <c r="M3" s="34" t="s">
        <v>164</v>
      </c>
      <c r="N3" s="10">
        <f>COUNTIF($C$2:$H$820,"友寄正人")</f>
        <v>116</v>
      </c>
      <c r="O3" s="10">
        <f t="shared" ref="O3:O29" si="0">SUM(Q3:V3)</f>
        <v>116</v>
      </c>
      <c r="P3" s="24"/>
      <c r="Q3" s="10">
        <f>COUNTIF($C$2:$C$820,"友寄正人")</f>
        <v>31</v>
      </c>
      <c r="R3" s="10">
        <f>COUNTIF($D$2:$D$820,"友寄正人")</f>
        <v>24</v>
      </c>
      <c r="S3" s="10">
        <f>COUNTIF($E$2:$E$820,"友寄正人")</f>
        <v>30</v>
      </c>
      <c r="T3" s="10">
        <f>COUNTIF($F$2:$F$820,"友寄正人")</f>
        <v>30</v>
      </c>
      <c r="U3" s="10">
        <f>COUNTIF($G$2:$G$820,"友寄正人")</f>
        <v>0</v>
      </c>
      <c r="V3" s="10">
        <f>COUNTIF($H$2:$H$820,"友寄正人")</f>
        <v>1</v>
      </c>
    </row>
    <row r="4" spans="1:24" ht="18" customHeight="1">
      <c r="A4" s="4">
        <v>3</v>
      </c>
      <c r="B4" s="35">
        <v>35525</v>
      </c>
      <c r="C4" s="36" t="s">
        <v>252</v>
      </c>
      <c r="D4" s="36" t="s">
        <v>168</v>
      </c>
      <c r="E4" s="36" t="s">
        <v>35</v>
      </c>
      <c r="F4" s="36" t="s">
        <v>167</v>
      </c>
      <c r="G4" s="21"/>
      <c r="H4" s="21"/>
      <c r="I4" s="21" t="s">
        <v>19</v>
      </c>
      <c r="J4" s="21" t="s">
        <v>38</v>
      </c>
      <c r="L4" s="4">
        <v>2</v>
      </c>
      <c r="M4" s="21" t="s">
        <v>230</v>
      </c>
      <c r="N4" s="10">
        <f>COUNTIF($C$2:$H$820,"小林毅二")</f>
        <v>113</v>
      </c>
      <c r="O4" s="10">
        <f t="shared" si="0"/>
        <v>113</v>
      </c>
      <c r="P4" s="24"/>
      <c r="Q4" s="10">
        <f>COUNTIF($C$2:$C$820,"小林毅二")</f>
        <v>32</v>
      </c>
      <c r="R4" s="10">
        <f>COUNTIF($D$2:$D$820,"小林毅二")</f>
        <v>27</v>
      </c>
      <c r="S4" s="10">
        <f>COUNTIF($E$2:$E$820,"小林毅二")</f>
        <v>27</v>
      </c>
      <c r="T4" s="10">
        <f>COUNTIF($F$2:$F$820,"小林毅二")</f>
        <v>26</v>
      </c>
      <c r="U4" s="10">
        <f>COUNTIF($G$2:$G$820,"小林毅二")</f>
        <v>0</v>
      </c>
      <c r="V4" s="10">
        <f>COUNTIF($H$2:$H$820,"小林毅二")</f>
        <v>1</v>
      </c>
    </row>
    <row r="5" spans="1:24" ht="18" customHeight="1">
      <c r="A5" s="4">
        <v>4</v>
      </c>
      <c r="B5" s="35">
        <v>35525</v>
      </c>
      <c r="C5" s="36" t="s">
        <v>131</v>
      </c>
      <c r="D5" s="36" t="s">
        <v>148</v>
      </c>
      <c r="E5" s="36" t="s">
        <v>165</v>
      </c>
      <c r="F5" s="36" t="s">
        <v>184</v>
      </c>
      <c r="G5" s="21"/>
      <c r="H5" s="21"/>
      <c r="I5" s="21" t="s">
        <v>31</v>
      </c>
      <c r="J5" s="21" t="s">
        <v>8</v>
      </c>
      <c r="L5" s="4">
        <v>3</v>
      </c>
      <c r="M5" s="36" t="s">
        <v>126</v>
      </c>
      <c r="N5" s="10">
        <f>COUNTIF($C$2:$H$820,"笠原昌春")</f>
        <v>111</v>
      </c>
      <c r="O5" s="10">
        <f t="shared" si="0"/>
        <v>111</v>
      </c>
      <c r="P5" s="24"/>
      <c r="Q5" s="10">
        <f>COUNTIF($C$2:$C$820,"笠原昌春")</f>
        <v>27</v>
      </c>
      <c r="R5" s="10">
        <f>COUNTIF($D$2:$D$820,"笠原昌春")</f>
        <v>30</v>
      </c>
      <c r="S5" s="10">
        <f>COUNTIF($E$2:$E$820,"笠原昌春")</f>
        <v>30</v>
      </c>
      <c r="T5" s="10">
        <f>COUNTIF($F$2:$F$820,"笠原昌春")</f>
        <v>24</v>
      </c>
      <c r="U5" s="10">
        <f>COUNTIF($G$2:$G$820,"笠原昌春")</f>
        <v>0</v>
      </c>
      <c r="V5" s="10">
        <f>COUNTIF($H$2:$H$820,"笠原昌春")</f>
        <v>0</v>
      </c>
    </row>
    <row r="6" spans="1:24" ht="18" customHeight="1">
      <c r="A6" s="4">
        <v>5</v>
      </c>
      <c r="B6" s="35">
        <v>35525</v>
      </c>
      <c r="C6" s="36" t="s">
        <v>180</v>
      </c>
      <c r="D6" s="36" t="s">
        <v>16</v>
      </c>
      <c r="E6" s="36" t="s">
        <v>46</v>
      </c>
      <c r="F6" s="36" t="s">
        <v>72</v>
      </c>
      <c r="G6" s="21"/>
      <c r="H6" s="21"/>
      <c r="I6" s="21" t="s">
        <v>37</v>
      </c>
      <c r="J6" s="21" t="s">
        <v>14</v>
      </c>
      <c r="L6" s="4">
        <v>4</v>
      </c>
      <c r="M6" s="36" t="s">
        <v>90</v>
      </c>
      <c r="N6" s="10">
        <f>COUNTIF($C$2:$H$820,"杉永政信")</f>
        <v>111</v>
      </c>
      <c r="O6" s="10">
        <f t="shared" si="0"/>
        <v>111</v>
      </c>
      <c r="P6" s="24"/>
      <c r="Q6" s="10">
        <f>COUNTIF($C$2:$C$820,"杉永政信")</f>
        <v>29</v>
      </c>
      <c r="R6" s="10">
        <f>COUNTIF($D$2:$D$820,"杉永政信")</f>
        <v>25</v>
      </c>
      <c r="S6" s="10">
        <f>COUNTIF($E$2:$E$820,"杉永政信")</f>
        <v>31</v>
      </c>
      <c r="T6" s="10">
        <f>COUNTIF($F$2:$F$820,"杉永政信")</f>
        <v>26</v>
      </c>
      <c r="U6" s="10">
        <f>COUNTIF($G$2:$G$820,"杉永政信")</f>
        <v>0</v>
      </c>
      <c r="V6" s="10">
        <f>COUNTIF($H$2:$H$820,"杉永政信")</f>
        <v>0</v>
      </c>
    </row>
    <row r="7" spans="1:24" ht="18" customHeight="1">
      <c r="A7" s="4">
        <v>6</v>
      </c>
      <c r="B7" s="35">
        <v>35525</v>
      </c>
      <c r="C7" s="36" t="s">
        <v>188</v>
      </c>
      <c r="D7" s="36" t="s">
        <v>213</v>
      </c>
      <c r="E7" s="36" t="s">
        <v>179</v>
      </c>
      <c r="F7" s="36" t="s">
        <v>238</v>
      </c>
      <c r="G7" s="21"/>
      <c r="H7" s="21"/>
      <c r="I7" s="21" t="s">
        <v>32</v>
      </c>
      <c r="J7" s="21" t="s">
        <v>228</v>
      </c>
      <c r="L7" s="4">
        <v>5</v>
      </c>
      <c r="M7" s="34" t="s">
        <v>145</v>
      </c>
      <c r="N7" s="10">
        <f>COUNTIF($C$2:$H$820,"渡田均")</f>
        <v>111</v>
      </c>
      <c r="O7" s="10">
        <f t="shared" si="0"/>
        <v>111</v>
      </c>
      <c r="P7" s="24"/>
      <c r="Q7" s="10">
        <f>COUNTIF($C$2:$C$820,"渡田均")</f>
        <v>28</v>
      </c>
      <c r="R7" s="10">
        <f>COUNTIF($D$2:$D$820,"渡田均")</f>
        <v>31</v>
      </c>
      <c r="S7" s="10">
        <f>COUNTIF($E$2:$E$820,"渡田均")</f>
        <v>25</v>
      </c>
      <c r="T7" s="10">
        <f>COUNTIF($F$2:$F$820,"渡田均")</f>
        <v>27</v>
      </c>
      <c r="U7" s="10">
        <f>COUNTIF($G$2:$G$820,"渡田均")</f>
        <v>0</v>
      </c>
      <c r="V7" s="10">
        <f>COUNTIF($H$2:$H$820,"渡田均")</f>
        <v>0</v>
      </c>
    </row>
    <row r="8" spans="1:24" ht="18" customHeight="1">
      <c r="A8" s="4">
        <v>7</v>
      </c>
      <c r="B8" s="35">
        <v>35525</v>
      </c>
      <c r="C8" s="36" t="s">
        <v>163</v>
      </c>
      <c r="D8" s="36" t="s">
        <v>177</v>
      </c>
      <c r="E8" s="36" t="s">
        <v>4</v>
      </c>
      <c r="F8" s="36" t="s">
        <v>144</v>
      </c>
      <c r="G8" s="21"/>
      <c r="H8" s="21"/>
      <c r="I8" s="21" t="s">
        <v>20</v>
      </c>
      <c r="J8" s="21" t="s">
        <v>13</v>
      </c>
      <c r="L8" s="4">
        <v>6</v>
      </c>
      <c r="M8" s="34" t="s">
        <v>205</v>
      </c>
      <c r="N8" s="10">
        <f>COUNTIF($C$2:$H$820,"谷博")</f>
        <v>111</v>
      </c>
      <c r="O8" s="10">
        <f t="shared" si="0"/>
        <v>111</v>
      </c>
      <c r="P8" s="24"/>
      <c r="Q8" s="10">
        <f>COUNTIF($C$2:$C$820,"谷博")</f>
        <v>25</v>
      </c>
      <c r="R8" s="10">
        <f>COUNTIF($D$2:$D$820,"谷博")</f>
        <v>29</v>
      </c>
      <c r="S8" s="10">
        <f>COUNTIF($E$2:$E$820,"谷博")</f>
        <v>26</v>
      </c>
      <c r="T8" s="10">
        <f>COUNTIF($F$2:$F$820,"谷博")</f>
        <v>30</v>
      </c>
      <c r="U8" s="10">
        <f>COUNTIF($G$2:$G$820,"谷博")</f>
        <v>1</v>
      </c>
      <c r="V8" s="10">
        <f>COUNTIF($H$2:$H$820,"谷博")</f>
        <v>0</v>
      </c>
    </row>
    <row r="9" spans="1:24" ht="18" customHeight="1">
      <c r="A9" s="4">
        <v>8</v>
      </c>
      <c r="B9" s="35">
        <v>35526</v>
      </c>
      <c r="C9" s="36" t="s">
        <v>4</v>
      </c>
      <c r="D9" s="36" t="s">
        <v>175</v>
      </c>
      <c r="E9" s="36" t="s">
        <v>144</v>
      </c>
      <c r="F9" s="36" t="s">
        <v>177</v>
      </c>
      <c r="G9" s="21"/>
      <c r="H9" s="21"/>
      <c r="I9" s="21" t="s">
        <v>20</v>
      </c>
      <c r="J9" s="21" t="s">
        <v>13</v>
      </c>
      <c r="L9" s="4">
        <v>7</v>
      </c>
      <c r="M9" s="21" t="s">
        <v>166</v>
      </c>
      <c r="N9" s="10">
        <f>COUNTIF($C$2:$H$820,"井野修")</f>
        <v>111</v>
      </c>
      <c r="O9" s="10">
        <f t="shared" si="0"/>
        <v>111</v>
      </c>
      <c r="P9" s="24"/>
      <c r="Q9" s="10">
        <f>COUNTIF($C$2:$C$820,"井野修")</f>
        <v>29</v>
      </c>
      <c r="R9" s="10">
        <f>COUNTIF($D$2:$D$820,"井野修")</f>
        <v>29</v>
      </c>
      <c r="S9" s="10">
        <f>COUNTIF($E$2:$E$820,"井野修")</f>
        <v>25</v>
      </c>
      <c r="T9" s="10">
        <f>COUNTIF($F$2:$F$820,"井野修")</f>
        <v>26</v>
      </c>
      <c r="U9" s="10">
        <f>COUNTIF($G$2:$G$820,"井野修")</f>
        <v>1</v>
      </c>
      <c r="V9" s="10">
        <f>COUNTIF($H$2:$H$820,"井野修")</f>
        <v>1</v>
      </c>
    </row>
    <row r="10" spans="1:24" ht="18" customHeight="1">
      <c r="A10" s="4">
        <v>9</v>
      </c>
      <c r="B10" s="35">
        <v>35526</v>
      </c>
      <c r="C10" s="36" t="s">
        <v>35</v>
      </c>
      <c r="D10" s="36" t="s">
        <v>166</v>
      </c>
      <c r="E10" s="36" t="s">
        <v>167</v>
      </c>
      <c r="F10" s="36" t="s">
        <v>168</v>
      </c>
      <c r="G10" s="21"/>
      <c r="H10" s="21"/>
      <c r="I10" s="21" t="s">
        <v>19</v>
      </c>
      <c r="J10" s="21" t="s">
        <v>38</v>
      </c>
      <c r="L10" s="4">
        <v>8</v>
      </c>
      <c r="M10" s="36" t="s">
        <v>67</v>
      </c>
      <c r="N10" s="10">
        <f>COUNTIF($C$2:$H$820,"橘髙淳")</f>
        <v>109</v>
      </c>
      <c r="O10" s="10">
        <f t="shared" si="0"/>
        <v>109</v>
      </c>
      <c r="P10" s="24"/>
      <c r="Q10" s="10">
        <f>COUNTIF($C$2:$C$820,"橘髙淳")</f>
        <v>29</v>
      </c>
      <c r="R10" s="10">
        <f>COUNTIF($D$2:$D$820,"橘髙淳")</f>
        <v>27</v>
      </c>
      <c r="S10" s="10">
        <f>COUNTIF($E$2:$E$820,"橘髙淳")</f>
        <v>25</v>
      </c>
      <c r="T10" s="10">
        <f>COUNTIF($F$2:$F$820,"橘髙淳")</f>
        <v>28</v>
      </c>
      <c r="U10" s="10">
        <f>COUNTIF($G$2:$G$820,"橘髙淳")</f>
        <v>0</v>
      </c>
      <c r="V10" s="10">
        <f>COUNTIF($H$2:$H$820,"橘髙淳")</f>
        <v>0</v>
      </c>
    </row>
    <row r="11" spans="1:24" ht="18" customHeight="1">
      <c r="A11" s="4">
        <v>10</v>
      </c>
      <c r="B11" s="35">
        <v>35526</v>
      </c>
      <c r="C11" s="36" t="s">
        <v>211</v>
      </c>
      <c r="D11" s="36" t="s">
        <v>184</v>
      </c>
      <c r="E11" s="36" t="s">
        <v>148</v>
      </c>
      <c r="F11" s="36" t="s">
        <v>165</v>
      </c>
      <c r="G11" s="21"/>
      <c r="H11" s="21"/>
      <c r="I11" s="21" t="s">
        <v>31</v>
      </c>
      <c r="J11" s="21" t="s">
        <v>8</v>
      </c>
      <c r="L11" s="4">
        <v>9</v>
      </c>
      <c r="M11" s="21" t="s">
        <v>249</v>
      </c>
      <c r="N11" s="10">
        <f>COUNTIF($C$2:$H$820,"田中俊幸")</f>
        <v>108</v>
      </c>
      <c r="O11" s="10">
        <f t="shared" si="0"/>
        <v>108</v>
      </c>
      <c r="P11" s="24"/>
      <c r="Q11" s="10">
        <f>COUNTIF($C$2:$C$820,"田中俊幸")</f>
        <v>27</v>
      </c>
      <c r="R11" s="10">
        <f>COUNTIF($D$2:$D$820,"田中俊幸")</f>
        <v>28</v>
      </c>
      <c r="S11" s="10">
        <f>COUNTIF($E$2:$E$820,"田中俊幸")</f>
        <v>26</v>
      </c>
      <c r="T11" s="10">
        <f>COUNTIF($F$2:$F$820,"田中俊幸")</f>
        <v>27</v>
      </c>
      <c r="U11" s="10">
        <f>COUNTIF($G$2:$G$820,"田中俊幸")</f>
        <v>0</v>
      </c>
      <c r="V11" s="10">
        <f>COUNTIF($H$2:$H$820,"田中俊幸")</f>
        <v>0</v>
      </c>
    </row>
    <row r="12" spans="1:24" ht="18" customHeight="1">
      <c r="A12" s="4">
        <v>11</v>
      </c>
      <c r="B12" s="35">
        <v>35526</v>
      </c>
      <c r="C12" s="36" t="s">
        <v>46</v>
      </c>
      <c r="D12" s="36" t="s">
        <v>210</v>
      </c>
      <c r="E12" s="36" t="s">
        <v>72</v>
      </c>
      <c r="F12" s="36" t="s">
        <v>16</v>
      </c>
      <c r="G12" s="21"/>
      <c r="H12" s="21"/>
      <c r="I12" s="21" t="s">
        <v>37</v>
      </c>
      <c r="J12" s="21" t="s">
        <v>14</v>
      </c>
      <c r="L12" s="4">
        <v>10</v>
      </c>
      <c r="M12" s="36" t="s">
        <v>80</v>
      </c>
      <c r="N12" s="10">
        <f>COUNTIF($C$2:$H$820,"眞鍋勝已")</f>
        <v>107</v>
      </c>
      <c r="O12" s="10">
        <f t="shared" si="0"/>
        <v>107</v>
      </c>
      <c r="P12" s="24"/>
      <c r="Q12" s="10">
        <f>COUNTIF($C$2:$C$820,"眞鍋勝已")</f>
        <v>27</v>
      </c>
      <c r="R12" s="10">
        <f>COUNTIF($D$2:$D$820,"眞鍋勝已")</f>
        <v>29</v>
      </c>
      <c r="S12" s="10">
        <f>COUNTIF($E$2:$E$820,"眞鍋勝已")</f>
        <v>22</v>
      </c>
      <c r="T12" s="10">
        <f>COUNTIF($F$2:$F$820,"眞鍋勝已")</f>
        <v>29</v>
      </c>
      <c r="U12" s="10">
        <f>COUNTIF($G$2:$G$820,"眞鍋勝已")</f>
        <v>0</v>
      </c>
      <c r="V12" s="10">
        <f>COUNTIF($H$2:$H$820,"眞鍋勝已")</f>
        <v>0</v>
      </c>
    </row>
    <row r="13" spans="1:24" ht="18" customHeight="1">
      <c r="A13" s="4">
        <v>12</v>
      </c>
      <c r="B13" s="35">
        <v>35528</v>
      </c>
      <c r="C13" s="36" t="s">
        <v>167</v>
      </c>
      <c r="D13" s="36" t="s">
        <v>252</v>
      </c>
      <c r="E13" s="36" t="s">
        <v>168</v>
      </c>
      <c r="F13" s="36" t="s">
        <v>166</v>
      </c>
      <c r="G13" s="21"/>
      <c r="H13" s="21"/>
      <c r="I13" s="21" t="s">
        <v>37</v>
      </c>
      <c r="J13" s="21" t="s">
        <v>20</v>
      </c>
      <c r="L13" s="4">
        <v>11</v>
      </c>
      <c r="M13" s="21" t="s">
        <v>224</v>
      </c>
      <c r="N13" s="10">
        <f>COUNTIF($C$2:$H$820,"上本孝一")</f>
        <v>107</v>
      </c>
      <c r="O13" s="10">
        <f t="shared" si="0"/>
        <v>107</v>
      </c>
      <c r="P13" s="24"/>
      <c r="Q13" s="10">
        <f>COUNTIF($C$2:$C$820,"上本孝一")</f>
        <v>24</v>
      </c>
      <c r="R13" s="10">
        <f>COUNTIF($D$2:$D$820,"上本孝一")</f>
        <v>29</v>
      </c>
      <c r="S13" s="10">
        <f>COUNTIF($E$2:$E$820,"上本孝一")</f>
        <v>27</v>
      </c>
      <c r="T13" s="10">
        <f>COUNTIF($F$2:$F$820,"上本孝一")</f>
        <v>27</v>
      </c>
      <c r="U13" s="10">
        <f>COUNTIF($G$2:$G$820,"上本孝一")</f>
        <v>0</v>
      </c>
      <c r="V13" s="10">
        <f>COUNTIF($H$2:$H$820,"上本孝一")</f>
        <v>0</v>
      </c>
    </row>
    <row r="14" spans="1:24" ht="18" customHeight="1">
      <c r="A14" s="4">
        <v>13</v>
      </c>
      <c r="B14" s="35">
        <v>35528</v>
      </c>
      <c r="C14" s="36" t="s">
        <v>72</v>
      </c>
      <c r="D14" s="36" t="s">
        <v>180</v>
      </c>
      <c r="E14" s="36" t="s">
        <v>16</v>
      </c>
      <c r="F14" s="36" t="s">
        <v>210</v>
      </c>
      <c r="G14" s="21"/>
      <c r="H14" s="21"/>
      <c r="I14" s="21" t="s">
        <v>13</v>
      </c>
      <c r="J14" s="21" t="s">
        <v>38</v>
      </c>
      <c r="L14" s="4">
        <v>12</v>
      </c>
      <c r="M14" s="34" t="s">
        <v>130</v>
      </c>
      <c r="N14" s="10">
        <f>COUNTIF($C$2:$H$820,"佐々木昌信")</f>
        <v>105</v>
      </c>
      <c r="O14" s="10">
        <f t="shared" si="0"/>
        <v>105</v>
      </c>
      <c r="P14" s="24"/>
      <c r="Q14" s="10">
        <f>COUNTIF($C$2:$C$820,"佐々木昌信")</f>
        <v>25</v>
      </c>
      <c r="R14" s="10">
        <f>COUNTIF($D$2:$D$820,"佐々木昌信")</f>
        <v>26</v>
      </c>
      <c r="S14" s="10">
        <f>COUNTIF($E$2:$E$820,"佐々木昌信")</f>
        <v>29</v>
      </c>
      <c r="T14" s="10">
        <f>COUNTIF($F$2:$F$820,"佐々木昌信")</f>
        <v>25</v>
      </c>
      <c r="U14" s="10">
        <f>COUNTIF($G$2:$G$820,"佐々木昌信")</f>
        <v>0</v>
      </c>
      <c r="V14" s="10">
        <f>COUNTIF($H$2:$H$820,"佐々木昌信")</f>
        <v>0</v>
      </c>
    </row>
    <row r="15" spans="1:24" ht="18" customHeight="1">
      <c r="A15" s="4">
        <v>14</v>
      </c>
      <c r="B15" s="35">
        <v>35528</v>
      </c>
      <c r="C15" s="36" t="s">
        <v>213</v>
      </c>
      <c r="D15" s="36" t="s">
        <v>188</v>
      </c>
      <c r="E15" s="36" t="s">
        <v>178</v>
      </c>
      <c r="F15" s="36" t="s">
        <v>148</v>
      </c>
      <c r="G15" s="21"/>
      <c r="H15" s="21"/>
      <c r="I15" s="21" t="s">
        <v>32</v>
      </c>
      <c r="J15" s="21" t="s">
        <v>26</v>
      </c>
      <c r="L15" s="4">
        <v>13</v>
      </c>
      <c r="M15" s="21" t="s">
        <v>242</v>
      </c>
      <c r="N15" s="10">
        <f>COUNTIF($C$2:$H$820,"井上忠行")</f>
        <v>103</v>
      </c>
      <c r="O15" s="10">
        <f t="shared" si="0"/>
        <v>103</v>
      </c>
      <c r="P15" s="24"/>
      <c r="Q15" s="10">
        <f>COUNTIF($C$2:$C$820,"井上忠行")</f>
        <v>26</v>
      </c>
      <c r="R15" s="10">
        <f>COUNTIF($D$2:$D$820,"井上忠行")</f>
        <v>23</v>
      </c>
      <c r="S15" s="10">
        <f>COUNTIF($E$2:$E$820,"井上忠行")</f>
        <v>28</v>
      </c>
      <c r="T15" s="10">
        <f>COUNTIF($F$2:$F$820,"井上忠行")</f>
        <v>26</v>
      </c>
      <c r="U15" s="10">
        <f>COUNTIF($G$2:$G$820,"井上忠行")</f>
        <v>0</v>
      </c>
      <c r="V15" s="10">
        <f>COUNTIF($H$2:$H$820,"井上忠行")</f>
        <v>0</v>
      </c>
    </row>
    <row r="16" spans="1:24" ht="18" customHeight="1">
      <c r="A16" s="4">
        <v>15</v>
      </c>
      <c r="B16" s="35">
        <v>35528</v>
      </c>
      <c r="C16" s="36" t="s">
        <v>144</v>
      </c>
      <c r="D16" s="36" t="s">
        <v>163</v>
      </c>
      <c r="E16" s="36" t="s">
        <v>6</v>
      </c>
      <c r="F16" s="36" t="s">
        <v>175</v>
      </c>
      <c r="G16" s="21"/>
      <c r="H16" s="21"/>
      <c r="I16" s="21" t="s">
        <v>14</v>
      </c>
      <c r="J16" s="21" t="s">
        <v>19</v>
      </c>
      <c r="L16" s="4">
        <v>14</v>
      </c>
      <c r="M16" s="36" t="s">
        <v>78</v>
      </c>
      <c r="N16" s="10">
        <f>COUNTIF($C$2:$H$820,"西本欣司")</f>
        <v>64</v>
      </c>
      <c r="O16" s="10">
        <f t="shared" si="0"/>
        <v>64</v>
      </c>
      <c r="P16" s="24"/>
      <c r="Q16" s="10">
        <f>COUNTIF($C$2:$C$820,"西本欣司")</f>
        <v>15</v>
      </c>
      <c r="R16" s="10">
        <f>COUNTIF($D$2:$D$820,"西本欣司")</f>
        <v>15</v>
      </c>
      <c r="S16" s="10">
        <f>COUNTIF($E$2:$E$820,"西本欣司")</f>
        <v>18</v>
      </c>
      <c r="T16" s="10">
        <f>COUNTIF($F$2:$F$820,"西本欣司")</f>
        <v>16</v>
      </c>
      <c r="U16" s="10">
        <f>COUNTIF($G$2:$G$820,"西本欣司")</f>
        <v>0</v>
      </c>
      <c r="V16" s="10">
        <f>COUNTIF($H$2:$H$820,"西本欣司")</f>
        <v>0</v>
      </c>
    </row>
    <row r="17" spans="1:22" ht="18" customHeight="1">
      <c r="A17" s="4">
        <v>16</v>
      </c>
      <c r="B17" s="35">
        <v>35528</v>
      </c>
      <c r="C17" s="36" t="s">
        <v>146</v>
      </c>
      <c r="D17" s="36" t="s">
        <v>182</v>
      </c>
      <c r="E17" s="36" t="s">
        <v>173</v>
      </c>
      <c r="F17" s="36" t="s">
        <v>185</v>
      </c>
      <c r="G17" s="21"/>
      <c r="H17" s="21"/>
      <c r="I17" s="21" t="s">
        <v>228</v>
      </c>
      <c r="J17" s="21" t="s">
        <v>31</v>
      </c>
      <c r="L17" s="4">
        <v>15</v>
      </c>
      <c r="M17" s="21" t="s">
        <v>223</v>
      </c>
      <c r="N17" s="10">
        <f>COUNTIF($C$2:$H$820,"渡真利克則")</f>
        <v>49</v>
      </c>
      <c r="O17" s="10">
        <f t="shared" si="0"/>
        <v>49</v>
      </c>
      <c r="P17" s="24"/>
      <c r="Q17" s="10">
        <f>COUNTIF($C$2:$C$820,"渡真利克則")</f>
        <v>12</v>
      </c>
      <c r="R17" s="10">
        <f>COUNTIF($D$2:$D$820,"渡真利克則")</f>
        <v>13</v>
      </c>
      <c r="S17" s="10">
        <f>COUNTIF($E$2:$E$820,"渡真利克則")</f>
        <v>11</v>
      </c>
      <c r="T17" s="10">
        <f>COUNTIF($F$2:$F$820,"渡真利克則")</f>
        <v>13</v>
      </c>
      <c r="U17" s="10">
        <f>COUNTIF($G$2:$G$820,"渡真利克則")</f>
        <v>0</v>
      </c>
      <c r="V17" s="10">
        <f>COUNTIF($H$2:$H$820,"渡真利克則")</f>
        <v>0</v>
      </c>
    </row>
    <row r="18" spans="1:22" ht="18" customHeight="1">
      <c r="A18" s="4">
        <v>17</v>
      </c>
      <c r="B18" s="35">
        <v>35528</v>
      </c>
      <c r="C18" s="36" t="s">
        <v>214</v>
      </c>
      <c r="D18" s="36" t="s">
        <v>183</v>
      </c>
      <c r="E18" s="36" t="s">
        <v>153</v>
      </c>
      <c r="F18" s="36" t="s">
        <v>181</v>
      </c>
      <c r="G18" s="21"/>
      <c r="H18" s="21"/>
      <c r="I18" s="21" t="s">
        <v>227</v>
      </c>
      <c r="J18" s="21" t="s">
        <v>8</v>
      </c>
      <c r="L18" s="4">
        <v>16</v>
      </c>
      <c r="M18" s="36" t="s">
        <v>79</v>
      </c>
      <c r="N18" s="10">
        <f>COUNTIF($C$2:$H$820,"有隅昭二")</f>
        <v>44</v>
      </c>
      <c r="O18" s="10">
        <f t="shared" si="0"/>
        <v>44</v>
      </c>
      <c r="P18" s="24"/>
      <c r="Q18" s="10">
        <f>COUNTIF($C$2:$C$820,"有隅昭二")</f>
        <v>11</v>
      </c>
      <c r="R18" s="10">
        <f>COUNTIF($D$2:$D$820,"有隅昭二")</f>
        <v>11</v>
      </c>
      <c r="S18" s="10">
        <f>COUNTIF($E$2:$E$820,"有隅昭二")</f>
        <v>13</v>
      </c>
      <c r="T18" s="10">
        <f>COUNTIF($F$2:$F$820,"有隅昭二")</f>
        <v>9</v>
      </c>
      <c r="U18" s="10">
        <f>COUNTIF($G$2:$G$820,"有隅昭二")</f>
        <v>0</v>
      </c>
      <c r="V18" s="10">
        <f>COUNTIF($H$2:$H$820,"有隅昭二")</f>
        <v>0</v>
      </c>
    </row>
    <row r="19" spans="1:22" ht="18" customHeight="1">
      <c r="A19" s="4">
        <v>18</v>
      </c>
      <c r="B19" s="35">
        <v>35529</v>
      </c>
      <c r="C19" s="36" t="s">
        <v>148</v>
      </c>
      <c r="D19" s="36" t="s">
        <v>131</v>
      </c>
      <c r="E19" s="36" t="s">
        <v>188</v>
      </c>
      <c r="F19" s="36" t="s">
        <v>179</v>
      </c>
      <c r="G19" s="21"/>
      <c r="H19" s="21"/>
      <c r="I19" s="21" t="s">
        <v>32</v>
      </c>
      <c r="J19" s="21" t="s">
        <v>26</v>
      </c>
      <c r="L19" s="4">
        <v>17</v>
      </c>
      <c r="M19" s="21" t="s">
        <v>253</v>
      </c>
      <c r="N19" s="10">
        <f>COUNTIF($C$2:$H$820,"ディミュロ")</f>
        <v>39</v>
      </c>
      <c r="O19" s="10">
        <f t="shared" si="0"/>
        <v>39</v>
      </c>
      <c r="P19" s="24"/>
      <c r="Q19" s="10">
        <f>COUNTIF($C$2:$C$820,"ディミュロ")</f>
        <v>11</v>
      </c>
      <c r="R19" s="10">
        <f>COUNTIF($D$2:$D$820,"ディミュロ")</f>
        <v>8</v>
      </c>
      <c r="S19" s="10">
        <f>COUNTIF($E$2:$E$820,"ディミュロ")</f>
        <v>10</v>
      </c>
      <c r="T19" s="10">
        <f>COUNTIF($F$2:$F$820,"ディミュロ")</f>
        <v>10</v>
      </c>
      <c r="U19" s="10">
        <f>COUNTIF($G$2:$G$820,"ディミュロ")</f>
        <v>0</v>
      </c>
      <c r="V19" s="10">
        <f>COUNTIF($H$2:$H$820,"ディミュロ")</f>
        <v>0</v>
      </c>
    </row>
    <row r="20" spans="1:22" ht="18" customHeight="1">
      <c r="A20" s="4">
        <v>19</v>
      </c>
      <c r="B20" s="35">
        <v>35529</v>
      </c>
      <c r="C20" s="36" t="s">
        <v>153</v>
      </c>
      <c r="D20" s="36" t="s">
        <v>181</v>
      </c>
      <c r="E20" s="36" t="s">
        <v>142</v>
      </c>
      <c r="F20" s="36" t="s">
        <v>183</v>
      </c>
      <c r="G20" s="21"/>
      <c r="H20" s="21"/>
      <c r="I20" s="21" t="s">
        <v>227</v>
      </c>
      <c r="J20" s="21" t="s">
        <v>8</v>
      </c>
      <c r="L20" s="4">
        <v>18</v>
      </c>
      <c r="M20" s="36" t="s">
        <v>10</v>
      </c>
      <c r="N20" s="10">
        <f>COUNTIF($C$2:$H$820,"森健次郎")</f>
        <v>14</v>
      </c>
      <c r="O20" s="10">
        <f t="shared" si="0"/>
        <v>14</v>
      </c>
      <c r="P20" s="24"/>
      <c r="Q20" s="10">
        <f>COUNTIF($C$2:$C$820,"森健次郎")</f>
        <v>2</v>
      </c>
      <c r="R20" s="10">
        <f>COUNTIF($D$2:$D$820,"森健次郎")</f>
        <v>5</v>
      </c>
      <c r="S20" s="10">
        <f>COUNTIF($E$2:$E$820,"森健次郎")</f>
        <v>2</v>
      </c>
      <c r="T20" s="10">
        <f>COUNTIF($F$2:$F$820,"森健次郎")</f>
        <v>5</v>
      </c>
      <c r="U20" s="10">
        <f>COUNTIF($G$2:$G$820,"森健次郎")</f>
        <v>0</v>
      </c>
      <c r="V20" s="10">
        <f>COUNTIF($H$2:$H$820,"森健次郎")</f>
        <v>0</v>
      </c>
    </row>
    <row r="21" spans="1:22" ht="18" customHeight="1">
      <c r="A21" s="4">
        <v>20</v>
      </c>
      <c r="B21" s="35">
        <v>35529</v>
      </c>
      <c r="C21" s="36" t="s">
        <v>168</v>
      </c>
      <c r="D21" s="36" t="s">
        <v>35</v>
      </c>
      <c r="E21" s="36" t="s">
        <v>166</v>
      </c>
      <c r="F21" s="36" t="s">
        <v>252</v>
      </c>
      <c r="G21" s="21"/>
      <c r="H21" s="21"/>
      <c r="I21" s="21" t="s">
        <v>37</v>
      </c>
      <c r="J21" s="21" t="s">
        <v>20</v>
      </c>
      <c r="L21" s="4">
        <v>19</v>
      </c>
      <c r="M21" s="21" t="s">
        <v>254</v>
      </c>
      <c r="N21" s="10">
        <f>COUNTIF($C$2:$H$820,"篠宮慎一")</f>
        <v>7</v>
      </c>
      <c r="O21" s="10">
        <f t="shared" si="0"/>
        <v>7</v>
      </c>
      <c r="P21" s="24"/>
      <c r="Q21" s="10">
        <f>COUNTIF($C$2:$C$820,"篠宮慎一")</f>
        <v>0</v>
      </c>
      <c r="R21" s="10">
        <f>COUNTIF($D$2:$D$820,"篠宮慎一")</f>
        <v>1</v>
      </c>
      <c r="S21" s="10">
        <f>COUNTIF($E$2:$E$820,"篠宮慎一")</f>
        <v>2</v>
      </c>
      <c r="T21" s="10">
        <f>COUNTIF($F$2:$F$820,"篠宮慎一")</f>
        <v>4</v>
      </c>
      <c r="U21" s="10">
        <f>COUNTIF($G$2:$G$820,"篠宮慎一")</f>
        <v>0</v>
      </c>
      <c r="V21" s="10">
        <f>COUNTIF($H$2:$H$820,"篠宮慎一")</f>
        <v>0</v>
      </c>
    </row>
    <row r="22" spans="1:22" ht="18" customHeight="1">
      <c r="A22" s="4">
        <v>21</v>
      </c>
      <c r="B22" s="35">
        <v>35529</v>
      </c>
      <c r="C22" s="36" t="s">
        <v>6</v>
      </c>
      <c r="D22" s="36" t="s">
        <v>175</v>
      </c>
      <c r="E22" s="36" t="s">
        <v>4</v>
      </c>
      <c r="F22" s="36" t="s">
        <v>163</v>
      </c>
      <c r="G22" s="21"/>
      <c r="H22" s="21"/>
      <c r="I22" s="21" t="s">
        <v>14</v>
      </c>
      <c r="J22" s="21" t="s">
        <v>19</v>
      </c>
      <c r="L22" s="4">
        <v>20</v>
      </c>
      <c r="M22" s="36" t="s">
        <v>83</v>
      </c>
      <c r="N22" s="10">
        <f>COUNTIF($C$2:$H$820,"小林和公")</f>
        <v>4</v>
      </c>
      <c r="O22" s="10">
        <f t="shared" si="0"/>
        <v>4</v>
      </c>
      <c r="P22" s="24"/>
      <c r="Q22" s="10">
        <f>COUNTIF($C$2:$C$820,"小林和公")</f>
        <v>0</v>
      </c>
      <c r="R22" s="10">
        <f>COUNTIF($D$2:$D$820,"小林和公")</f>
        <v>0</v>
      </c>
      <c r="S22" s="10">
        <f>COUNTIF($E$2:$E$820,"小林和公")</f>
        <v>2</v>
      </c>
      <c r="T22" s="10">
        <f>COUNTIF($F$2:$F$820,"小林和公")</f>
        <v>2</v>
      </c>
      <c r="U22" s="10">
        <f>COUNTIF($G$2:$G$820,"小林和公")</f>
        <v>0</v>
      </c>
      <c r="V22" s="10">
        <f>COUNTIF($H$2:$H$820,"小林和公")</f>
        <v>0</v>
      </c>
    </row>
    <row r="23" spans="1:22" ht="18" customHeight="1">
      <c r="A23" s="4">
        <v>22</v>
      </c>
      <c r="B23" s="35">
        <v>35529</v>
      </c>
      <c r="C23" s="36" t="s">
        <v>185</v>
      </c>
      <c r="D23" s="36" t="s">
        <v>161</v>
      </c>
      <c r="E23" s="36" t="s">
        <v>182</v>
      </c>
      <c r="F23" s="36" t="s">
        <v>173</v>
      </c>
      <c r="G23" s="21"/>
      <c r="H23" s="21"/>
      <c r="I23" s="21" t="s">
        <v>228</v>
      </c>
      <c r="J23" s="21" t="s">
        <v>31</v>
      </c>
      <c r="L23" s="4">
        <v>21</v>
      </c>
      <c r="M23" s="21" t="s">
        <v>245</v>
      </c>
      <c r="N23" s="10">
        <f>COUNTIF($C$2:$H$820,"酒井猛寿")</f>
        <v>3</v>
      </c>
      <c r="O23" s="10">
        <f t="shared" si="0"/>
        <v>3</v>
      </c>
      <c r="P23" s="24"/>
      <c r="Q23" s="10">
        <f>COUNTIF($C$2:$C$820,"酒井猛寿")</f>
        <v>0</v>
      </c>
      <c r="R23" s="10">
        <f>COUNTIF($D$2:$D$820,"酒井猛寿")</f>
        <v>1</v>
      </c>
      <c r="S23" s="10">
        <f>COUNTIF($E$2:$E$820,"酒井猛寿")</f>
        <v>1</v>
      </c>
      <c r="T23" s="10">
        <f>COUNTIF($F$2:$F$820,"酒井猛寿")</f>
        <v>1</v>
      </c>
      <c r="U23" s="10">
        <f>COUNTIF($G$2:$G$820,"酒井猛寿")</f>
        <v>0</v>
      </c>
      <c r="V23" s="10">
        <f>COUNTIF($H$2:$H$820,"酒井猛寿")</f>
        <v>0</v>
      </c>
    </row>
    <row r="24" spans="1:22" ht="18" customHeight="1">
      <c r="A24" s="4">
        <v>23</v>
      </c>
      <c r="B24" s="35">
        <v>35529</v>
      </c>
      <c r="C24" s="36" t="s">
        <v>210</v>
      </c>
      <c r="D24" s="36" t="s">
        <v>16</v>
      </c>
      <c r="E24" s="36" t="s">
        <v>46</v>
      </c>
      <c r="F24" s="36" t="s">
        <v>180</v>
      </c>
      <c r="G24" s="21"/>
      <c r="H24" s="21"/>
      <c r="I24" s="21" t="s">
        <v>13</v>
      </c>
      <c r="J24" s="21" t="s">
        <v>38</v>
      </c>
      <c r="L24" s="4">
        <v>22</v>
      </c>
      <c r="M24" s="36" t="s">
        <v>84</v>
      </c>
      <c r="N24" s="10">
        <f>COUNTIF($C$2:$H$820,"本田英志")</f>
        <v>0</v>
      </c>
      <c r="O24" s="10">
        <f t="shared" si="0"/>
        <v>0</v>
      </c>
      <c r="P24" s="24"/>
      <c r="Q24" s="10">
        <f>COUNTIF($C$2:$C$820,"本田英志")</f>
        <v>0</v>
      </c>
      <c r="R24" s="10">
        <f>COUNTIF($D$2:$D$820,"本田英志")</f>
        <v>0</v>
      </c>
      <c r="S24" s="10">
        <f>COUNTIF($E$2:$E$820,"本田英志")</f>
        <v>0</v>
      </c>
      <c r="T24" s="10">
        <f>COUNTIF($F$2:$F$820,"本田英志")</f>
        <v>0</v>
      </c>
      <c r="U24" s="10">
        <f>COUNTIF($G$2:$G$820,"本田英志")</f>
        <v>0</v>
      </c>
      <c r="V24" s="10">
        <f>COUNTIF($H$2:$H$820,"本田英志")</f>
        <v>0</v>
      </c>
    </row>
    <row r="25" spans="1:22" ht="18" customHeight="1">
      <c r="A25" s="4">
        <v>24</v>
      </c>
      <c r="B25" s="35">
        <v>35530</v>
      </c>
      <c r="C25" s="36" t="s">
        <v>166</v>
      </c>
      <c r="D25" s="36" t="s">
        <v>167</v>
      </c>
      <c r="E25" s="36" t="s">
        <v>252</v>
      </c>
      <c r="F25" s="36" t="s">
        <v>35</v>
      </c>
      <c r="G25" s="21"/>
      <c r="H25" s="21"/>
      <c r="I25" s="21" t="s">
        <v>37</v>
      </c>
      <c r="J25" s="21" t="s">
        <v>20</v>
      </c>
      <c r="L25" s="4">
        <v>23</v>
      </c>
      <c r="M25" s="36" t="s">
        <v>85</v>
      </c>
      <c r="N25" s="10">
        <f>COUNTIF($C$2:$H$820,"吉本文弘")</f>
        <v>0</v>
      </c>
      <c r="O25" s="10">
        <f t="shared" si="0"/>
        <v>0</v>
      </c>
      <c r="P25" s="24"/>
      <c r="Q25" s="10">
        <f>COUNTIF($C$2:$C$820,"吉本文弘")</f>
        <v>0</v>
      </c>
      <c r="R25" s="10">
        <f>COUNTIF($D$2:$D$820,"吉本文弘")</f>
        <v>0</v>
      </c>
      <c r="S25" s="10">
        <f>COUNTIF($E$2:$E$820,"吉本文弘")</f>
        <v>0</v>
      </c>
      <c r="T25" s="10">
        <f>COUNTIF($F$2:$F$820,"吉本文弘")</f>
        <v>0</v>
      </c>
      <c r="U25" s="10">
        <f>COUNTIF($G$2:$G$820,"吉本文弘")</f>
        <v>0</v>
      </c>
      <c r="V25" s="10">
        <f>COUNTIF($H$2:$H$820,"吉本文弘")</f>
        <v>0</v>
      </c>
    </row>
    <row r="26" spans="1:22" ht="18" customHeight="1">
      <c r="A26" s="4">
        <v>25</v>
      </c>
      <c r="B26" s="35">
        <v>35530</v>
      </c>
      <c r="C26" s="36" t="s">
        <v>4</v>
      </c>
      <c r="D26" s="36" t="s">
        <v>144</v>
      </c>
      <c r="E26" s="36" t="s">
        <v>163</v>
      </c>
      <c r="F26" s="36" t="s">
        <v>175</v>
      </c>
      <c r="G26" s="21"/>
      <c r="H26" s="21"/>
      <c r="I26" s="21" t="s">
        <v>14</v>
      </c>
      <c r="J26" s="21" t="s">
        <v>19</v>
      </c>
      <c r="L26" s="4">
        <v>24</v>
      </c>
      <c r="M26" s="36" t="s">
        <v>86</v>
      </c>
      <c r="N26" s="10">
        <f>COUNTIF($C$2:$H$820,"敷田直人")</f>
        <v>0</v>
      </c>
      <c r="O26" s="10">
        <f t="shared" si="0"/>
        <v>0</v>
      </c>
      <c r="P26" s="10"/>
      <c r="Q26" s="10">
        <f>COUNTIF($C$2:$C$820,"敷田直人")</f>
        <v>0</v>
      </c>
      <c r="R26" s="10">
        <f>COUNTIF($D$2:$D$820,"敷田直人")</f>
        <v>0</v>
      </c>
      <c r="S26" s="10">
        <f>COUNTIF($E$2:$E$820,"敷田直人")</f>
        <v>0</v>
      </c>
      <c r="T26" s="10">
        <f>COUNTIF($F$2:$F$820,"敷田直人")</f>
        <v>0</v>
      </c>
      <c r="U26" s="10">
        <f>COUNTIF($G$2:$G$820,"敷田直人")</f>
        <v>0</v>
      </c>
      <c r="V26" s="10">
        <f>COUNTIF($H$2:$H$820,"敷田直人")</f>
        <v>0</v>
      </c>
    </row>
    <row r="27" spans="1:22" ht="18" customHeight="1">
      <c r="A27" s="4">
        <v>26</v>
      </c>
      <c r="B27" s="35">
        <v>35530</v>
      </c>
      <c r="C27" s="36" t="s">
        <v>165</v>
      </c>
      <c r="D27" s="36" t="s">
        <v>178</v>
      </c>
      <c r="E27" s="36" t="s">
        <v>213</v>
      </c>
      <c r="F27" s="36" t="s">
        <v>211</v>
      </c>
      <c r="G27" s="21"/>
      <c r="H27" s="21"/>
      <c r="I27" s="21" t="s">
        <v>32</v>
      </c>
      <c r="J27" s="21" t="s">
        <v>26</v>
      </c>
      <c r="L27" s="4">
        <v>25</v>
      </c>
      <c r="M27" s="21" t="s">
        <v>232</v>
      </c>
      <c r="N27" s="10">
        <f>COUNTIF($C$2:$H$820,"根本昌敏")</f>
        <v>0</v>
      </c>
      <c r="O27" s="10">
        <f t="shared" si="0"/>
        <v>0</v>
      </c>
      <c r="P27" s="10"/>
      <c r="Q27" s="10">
        <f>COUNTIF($C$2:$C$820,"根本昌敏")</f>
        <v>0</v>
      </c>
      <c r="R27" s="10">
        <f>COUNTIF($D$2:$D$820,"根本昌敏")</f>
        <v>0</v>
      </c>
      <c r="S27" s="10">
        <f>COUNTIF($E$2:$E$820,"根本昌敏")</f>
        <v>0</v>
      </c>
      <c r="T27" s="10">
        <f>COUNTIF($F$2:$F$820,"根本昌敏")</f>
        <v>0</v>
      </c>
      <c r="U27" s="10">
        <f>COUNTIF($G$2:$G$820,"根本昌敏")</f>
        <v>0</v>
      </c>
      <c r="V27" s="10">
        <f>COUNTIF($H$2:$H$820,"根本昌敏")</f>
        <v>0</v>
      </c>
    </row>
    <row r="28" spans="1:22" ht="18" customHeight="1">
      <c r="A28" s="4">
        <v>27</v>
      </c>
      <c r="B28" s="35">
        <v>35530</v>
      </c>
      <c r="C28" s="36" t="s">
        <v>173</v>
      </c>
      <c r="D28" s="36" t="s">
        <v>146</v>
      </c>
      <c r="E28" s="36" t="s">
        <v>161</v>
      </c>
      <c r="F28" s="36" t="s">
        <v>182</v>
      </c>
      <c r="G28" s="21"/>
      <c r="H28" s="21"/>
      <c r="I28" s="21" t="s">
        <v>228</v>
      </c>
      <c r="J28" s="21" t="s">
        <v>31</v>
      </c>
      <c r="L28" s="4">
        <v>26</v>
      </c>
      <c r="M28" s="21" t="s">
        <v>234</v>
      </c>
      <c r="N28" s="10">
        <f>COUNTIF($C$2:$H$820,"濱野太郎")</f>
        <v>0</v>
      </c>
      <c r="O28" s="10">
        <f t="shared" si="0"/>
        <v>0</v>
      </c>
      <c r="P28" s="10"/>
      <c r="Q28" s="10">
        <f>COUNTIF($C$2:$C$820,"濱野太郎")</f>
        <v>0</v>
      </c>
      <c r="R28" s="10">
        <f>COUNTIF($D$2:$D$820,"濱野太郎")</f>
        <v>0</v>
      </c>
      <c r="S28" s="10">
        <f>COUNTIF($E$2:$E$820,"濱野太郎")</f>
        <v>0</v>
      </c>
      <c r="T28" s="10">
        <f>COUNTIF($F$2:$F$820,"濱野太郎")</f>
        <v>0</v>
      </c>
      <c r="U28" s="10">
        <f>COUNTIF($G$2:$G$820,"濱野太郎")</f>
        <v>0</v>
      </c>
      <c r="V28" s="10">
        <f>COUNTIF($H$2:$H$820,"濱野太郎")</f>
        <v>0</v>
      </c>
    </row>
    <row r="29" spans="1:22" ht="18" customHeight="1">
      <c r="A29" s="4">
        <v>28</v>
      </c>
      <c r="B29" s="35">
        <v>35530</v>
      </c>
      <c r="C29" s="36" t="s">
        <v>183</v>
      </c>
      <c r="D29" s="36" t="s">
        <v>142</v>
      </c>
      <c r="E29" s="36" t="s">
        <v>214</v>
      </c>
      <c r="F29" s="36" t="s">
        <v>47</v>
      </c>
      <c r="G29" s="21"/>
      <c r="H29" s="21"/>
      <c r="I29" s="21" t="s">
        <v>227</v>
      </c>
      <c r="J29" s="21" t="s">
        <v>8</v>
      </c>
      <c r="L29" s="48">
        <v>27</v>
      </c>
      <c r="M29" s="42" t="s">
        <v>246</v>
      </c>
      <c r="N29" s="40">
        <f>COUNTIF($C$2:$H$820,"鶴田秀康")</f>
        <v>0</v>
      </c>
      <c r="O29" s="40">
        <f t="shared" si="0"/>
        <v>0</v>
      </c>
      <c r="P29" s="24"/>
      <c r="Q29" s="40">
        <f>COUNTIF($C$2:$C$820,"鶴田秀康")</f>
        <v>0</v>
      </c>
      <c r="R29" s="40">
        <f>COUNTIF($D$2:$D$820,"鶴田秀康")</f>
        <v>0</v>
      </c>
      <c r="S29" s="40">
        <f>COUNTIF($E$2:$E$820,"鶴田秀康")</f>
        <v>0</v>
      </c>
      <c r="T29" s="40">
        <f>COUNTIF($F$2:$F$820,"鶴田秀康")</f>
        <v>0</v>
      </c>
      <c r="U29" s="40">
        <f>COUNTIF($G$2:$G$820,"鶴田秀康")</f>
        <v>0</v>
      </c>
      <c r="V29" s="40">
        <f>COUNTIF($H$2:$H$820,"鶴田秀康")</f>
        <v>0</v>
      </c>
    </row>
    <row r="30" spans="1:22" ht="18" customHeight="1">
      <c r="A30" s="4">
        <v>29</v>
      </c>
      <c r="B30" s="35">
        <v>35530</v>
      </c>
      <c r="C30" s="36" t="s">
        <v>16</v>
      </c>
      <c r="D30" s="36" t="s">
        <v>72</v>
      </c>
      <c r="E30" s="36" t="s">
        <v>180</v>
      </c>
      <c r="F30" s="36" t="s">
        <v>46</v>
      </c>
      <c r="G30" s="21"/>
      <c r="H30" s="21"/>
      <c r="I30" s="21" t="s">
        <v>13</v>
      </c>
      <c r="J30" s="21" t="s">
        <v>38</v>
      </c>
      <c r="L30" s="4">
        <v>28</v>
      </c>
      <c r="M30" s="58" t="s">
        <v>127</v>
      </c>
      <c r="N30" s="10">
        <f>SUM(N3:N29)</f>
        <v>1647</v>
      </c>
      <c r="O30" s="10">
        <f t="shared" ref="O30:V30" si="1">SUM(O3:O29)</f>
        <v>1647</v>
      </c>
      <c r="P30" s="10"/>
      <c r="Q30" s="10">
        <f t="shared" si="1"/>
        <v>410</v>
      </c>
      <c r="R30" s="10">
        <f t="shared" si="1"/>
        <v>411</v>
      </c>
      <c r="S30" s="10">
        <f t="shared" si="1"/>
        <v>410</v>
      </c>
      <c r="T30" s="10">
        <f t="shared" si="1"/>
        <v>411</v>
      </c>
      <c r="U30" s="10">
        <f t="shared" si="1"/>
        <v>2</v>
      </c>
      <c r="V30" s="10">
        <f t="shared" si="1"/>
        <v>3</v>
      </c>
    </row>
    <row r="31" spans="1:22" ht="18" customHeight="1">
      <c r="A31" s="4">
        <v>30</v>
      </c>
      <c r="B31" s="35">
        <v>35531</v>
      </c>
      <c r="C31" s="36" t="s">
        <v>252</v>
      </c>
      <c r="D31" s="36" t="s">
        <v>168</v>
      </c>
      <c r="E31" s="36" t="s">
        <v>35</v>
      </c>
      <c r="F31" s="36" t="s">
        <v>167</v>
      </c>
      <c r="G31" s="21"/>
      <c r="H31" s="21"/>
      <c r="I31" s="21" t="s">
        <v>13</v>
      </c>
      <c r="J31" s="21" t="s">
        <v>19</v>
      </c>
    </row>
    <row r="32" spans="1:22" ht="18" customHeight="1">
      <c r="A32" s="4">
        <v>31</v>
      </c>
      <c r="B32" s="35">
        <v>35531</v>
      </c>
      <c r="C32" s="36" t="s">
        <v>182</v>
      </c>
      <c r="D32" s="36" t="s">
        <v>185</v>
      </c>
      <c r="E32" s="36" t="s">
        <v>146</v>
      </c>
      <c r="F32" s="36" t="s">
        <v>161</v>
      </c>
      <c r="G32" s="21"/>
      <c r="H32" s="21"/>
      <c r="I32" s="21" t="s">
        <v>228</v>
      </c>
      <c r="J32" s="21" t="s">
        <v>26</v>
      </c>
      <c r="L32" s="105" t="s">
        <v>371</v>
      </c>
      <c r="M32" s="106"/>
      <c r="N32" s="106"/>
      <c r="O32" s="106"/>
      <c r="P32" s="106"/>
      <c r="Q32" s="106"/>
      <c r="R32" s="106"/>
      <c r="S32" s="106"/>
      <c r="T32" s="106"/>
      <c r="U32" s="106"/>
      <c r="V32" s="107"/>
    </row>
    <row r="33" spans="1:22" ht="18" customHeight="1">
      <c r="A33" s="4">
        <v>32</v>
      </c>
      <c r="B33" s="35">
        <v>35531</v>
      </c>
      <c r="C33" s="36" t="s">
        <v>179</v>
      </c>
      <c r="D33" s="36" t="s">
        <v>213</v>
      </c>
      <c r="E33" s="36" t="s">
        <v>211</v>
      </c>
      <c r="F33" s="36" t="s">
        <v>29</v>
      </c>
      <c r="G33" s="21"/>
      <c r="H33" s="21"/>
      <c r="I33" s="21" t="s">
        <v>8</v>
      </c>
      <c r="J33" s="21" t="s">
        <v>32</v>
      </c>
      <c r="L33" s="45">
        <v>1</v>
      </c>
      <c r="M33" s="31" t="s">
        <v>125</v>
      </c>
      <c r="N33" s="32" t="s">
        <v>127</v>
      </c>
      <c r="O33" s="32" t="s">
        <v>127</v>
      </c>
      <c r="P33" s="22"/>
      <c r="Q33" s="32" t="s">
        <v>68</v>
      </c>
      <c r="R33" s="32" t="s">
        <v>69</v>
      </c>
      <c r="S33" s="32" t="s">
        <v>70</v>
      </c>
      <c r="T33" s="32" t="s">
        <v>71</v>
      </c>
      <c r="U33" s="32" t="s">
        <v>128</v>
      </c>
      <c r="V33" s="32" t="s">
        <v>129</v>
      </c>
    </row>
    <row r="34" spans="1:22" ht="18" customHeight="1">
      <c r="A34" s="4">
        <v>33</v>
      </c>
      <c r="B34" s="35">
        <v>35531</v>
      </c>
      <c r="C34" s="36" t="s">
        <v>181</v>
      </c>
      <c r="D34" s="36" t="s">
        <v>214</v>
      </c>
      <c r="E34" s="36" t="s">
        <v>47</v>
      </c>
      <c r="F34" s="36" t="s">
        <v>153</v>
      </c>
      <c r="G34" s="21"/>
      <c r="H34" s="21"/>
      <c r="I34" s="21" t="s">
        <v>227</v>
      </c>
      <c r="J34" s="21" t="s">
        <v>31</v>
      </c>
      <c r="L34" s="4">
        <v>2</v>
      </c>
      <c r="M34" s="21" t="s">
        <v>250</v>
      </c>
      <c r="N34" s="10">
        <f>COUNTIF($C$2:$H$820,"五十嵐洋一")</f>
        <v>91</v>
      </c>
      <c r="O34" s="10">
        <f t="shared" ref="O34:O63" si="2">SUM(Q34:V34)</f>
        <v>91</v>
      </c>
      <c r="P34" s="24"/>
      <c r="Q34" s="10">
        <f>COUNTIF($C$2:$C$820,"五十嵐洋一")</f>
        <v>21</v>
      </c>
      <c r="R34" s="10">
        <f>COUNTIF($D$2:$D$820,"五十嵐洋一")</f>
        <v>23</v>
      </c>
      <c r="S34" s="10">
        <f>COUNTIF($E$2:$E$820,"五十嵐洋一")</f>
        <v>24</v>
      </c>
      <c r="T34" s="10">
        <f>COUNTIF($F$2:$F$820,"五十嵐洋一")</f>
        <v>22</v>
      </c>
      <c r="U34" s="10">
        <f>COUNTIF($G$2:$G$820,"五十嵐洋一")</f>
        <v>1</v>
      </c>
      <c r="V34" s="10">
        <f>COUNTIF($H$2:$H$820,"五十嵐洋一")</f>
        <v>0</v>
      </c>
    </row>
    <row r="35" spans="1:22" ht="18" customHeight="1">
      <c r="A35" s="4">
        <v>34</v>
      </c>
      <c r="B35" s="35">
        <v>35531</v>
      </c>
      <c r="C35" s="36" t="s">
        <v>175</v>
      </c>
      <c r="D35" s="36" t="s">
        <v>163</v>
      </c>
      <c r="E35" s="36" t="s">
        <v>144</v>
      </c>
      <c r="F35" s="36" t="s">
        <v>4</v>
      </c>
      <c r="G35" s="21"/>
      <c r="H35" s="21"/>
      <c r="I35" s="21" t="s">
        <v>38</v>
      </c>
      <c r="J35" s="21" t="s">
        <v>37</v>
      </c>
      <c r="L35" s="45">
        <v>3</v>
      </c>
      <c r="M35" s="34" t="s">
        <v>203</v>
      </c>
      <c r="N35" s="10">
        <f>COUNTIF($C$2:$H$820,"山本隆造")</f>
        <v>90</v>
      </c>
      <c r="O35" s="10">
        <f t="shared" si="2"/>
        <v>90</v>
      </c>
      <c r="P35" s="24"/>
      <c r="Q35" s="10">
        <f>COUNTIF($C$2:$C$820,"山本隆造")</f>
        <v>20</v>
      </c>
      <c r="R35" s="10">
        <f>COUNTIF($D$2:$D$820,"山本隆造")</f>
        <v>24</v>
      </c>
      <c r="S35" s="10">
        <f>COUNTIF($E$2:$E$820,"山本隆造")</f>
        <v>23</v>
      </c>
      <c r="T35" s="10">
        <f>COUNTIF($F$2:$F$820,"山本隆造")</f>
        <v>23</v>
      </c>
      <c r="U35" s="10">
        <f>COUNTIF($G$2:$G$820,"山本隆造")</f>
        <v>0</v>
      </c>
      <c r="V35" s="10">
        <f>COUNTIF($H$2:$H$820,"山本隆造")</f>
        <v>0</v>
      </c>
    </row>
    <row r="36" spans="1:22" ht="18" customHeight="1">
      <c r="A36" s="4">
        <v>35</v>
      </c>
      <c r="B36" s="37">
        <v>35531</v>
      </c>
      <c r="C36" s="34" t="s">
        <v>180</v>
      </c>
      <c r="D36" s="34" t="s">
        <v>10</v>
      </c>
      <c r="E36" s="34" t="s">
        <v>46</v>
      </c>
      <c r="F36" s="34" t="s">
        <v>210</v>
      </c>
      <c r="G36" s="21"/>
      <c r="H36" s="21"/>
      <c r="I36" s="21" t="s">
        <v>20</v>
      </c>
      <c r="J36" s="21" t="s">
        <v>14</v>
      </c>
      <c r="L36" s="4">
        <v>4</v>
      </c>
      <c r="M36" s="21" t="s">
        <v>235</v>
      </c>
      <c r="N36" s="10">
        <f>COUNTIF($C$2:$H$820,"橘修")</f>
        <v>87</v>
      </c>
      <c r="O36" s="10">
        <f t="shared" si="2"/>
        <v>87</v>
      </c>
      <c r="P36" s="24"/>
      <c r="Q36" s="10">
        <f>COUNTIF($C$2:$C$820,"橘修")</f>
        <v>19</v>
      </c>
      <c r="R36" s="10">
        <f>COUNTIF($D$2:$D$820,"橘修")</f>
        <v>23</v>
      </c>
      <c r="S36" s="10">
        <f>COUNTIF($E$2:$E$820,"橘修")</f>
        <v>23</v>
      </c>
      <c r="T36" s="10">
        <f>COUNTIF($F$2:$F$820,"橘修")</f>
        <v>22</v>
      </c>
      <c r="U36" s="10">
        <f>COUNTIF($G$2:$G$820,"橘修")</f>
        <v>0</v>
      </c>
      <c r="V36" s="10">
        <f>COUNTIF($H$2:$H$820,"橘修")</f>
        <v>0</v>
      </c>
    </row>
    <row r="37" spans="1:22" ht="18" customHeight="1">
      <c r="A37" s="4">
        <v>36</v>
      </c>
      <c r="B37" s="37">
        <v>35532</v>
      </c>
      <c r="C37" s="34" t="s">
        <v>161</v>
      </c>
      <c r="D37" s="34" t="s">
        <v>173</v>
      </c>
      <c r="E37" s="34" t="s">
        <v>185</v>
      </c>
      <c r="F37" s="34" t="s">
        <v>146</v>
      </c>
      <c r="G37" s="21"/>
      <c r="H37" s="21"/>
      <c r="I37" s="21" t="s">
        <v>228</v>
      </c>
      <c r="J37" s="21" t="s">
        <v>26</v>
      </c>
      <c r="L37" s="45">
        <v>5</v>
      </c>
      <c r="M37" s="36" t="s">
        <v>206</v>
      </c>
      <c r="N37" s="10">
        <f>COUNTIF($C$2:$H$820,"林忠良")</f>
        <v>86</v>
      </c>
      <c r="O37" s="10">
        <f t="shared" si="2"/>
        <v>86</v>
      </c>
      <c r="P37" s="24"/>
      <c r="Q37" s="10">
        <f>COUNTIF($C$2:$C$820,"林忠良")</f>
        <v>21</v>
      </c>
      <c r="R37" s="10">
        <f>COUNTIF($D$2:$D$820,"林忠良")</f>
        <v>21</v>
      </c>
      <c r="S37" s="10">
        <f>COUNTIF($E$2:$E$820,"林忠良")</f>
        <v>22</v>
      </c>
      <c r="T37" s="10">
        <f>COUNTIF($F$2:$F$820,"林忠良")</f>
        <v>21</v>
      </c>
      <c r="U37" s="10">
        <f>COUNTIF($G$2:$G$820,"林忠良")</f>
        <v>1</v>
      </c>
      <c r="V37" s="10">
        <f>COUNTIF($H$2:$H$820,"林忠良")</f>
        <v>0</v>
      </c>
    </row>
    <row r="38" spans="1:22" ht="18" customHeight="1">
      <c r="A38" s="4">
        <v>37</v>
      </c>
      <c r="B38" s="37">
        <v>35532</v>
      </c>
      <c r="C38" s="34" t="s">
        <v>35</v>
      </c>
      <c r="D38" s="34" t="s">
        <v>166</v>
      </c>
      <c r="E38" s="34" t="s">
        <v>167</v>
      </c>
      <c r="F38" s="34" t="s">
        <v>168</v>
      </c>
      <c r="G38" s="21"/>
      <c r="H38" s="21"/>
      <c r="I38" s="21" t="s">
        <v>13</v>
      </c>
      <c r="J38" s="21" t="s">
        <v>19</v>
      </c>
      <c r="L38" s="4">
        <v>6</v>
      </c>
      <c r="M38" s="21" t="s">
        <v>183</v>
      </c>
      <c r="N38" s="10">
        <f>COUNTIF($C$2:$H$820,"藤本典征")</f>
        <v>84</v>
      </c>
      <c r="O38" s="10">
        <f t="shared" si="2"/>
        <v>84</v>
      </c>
      <c r="P38" s="24"/>
      <c r="Q38" s="10">
        <f>COUNTIF($C$2:$C$820,"藤本典征")</f>
        <v>20</v>
      </c>
      <c r="R38" s="10">
        <f>COUNTIF($D$2:$D$820,"藤本典征")</f>
        <v>20</v>
      </c>
      <c r="S38" s="10">
        <f>COUNTIF($E$2:$E$820,"藤本典征")</f>
        <v>23</v>
      </c>
      <c r="T38" s="10">
        <f>COUNTIF($F$2:$F$820,"藤本典征")</f>
        <v>21</v>
      </c>
      <c r="U38" s="10">
        <f>COUNTIF($G$2:$G$820,"藤本典征")</f>
        <v>0</v>
      </c>
      <c r="V38" s="10">
        <f>COUNTIF($H$2:$H$820,"藤本典征")</f>
        <v>0</v>
      </c>
    </row>
    <row r="39" spans="1:22" ht="18" customHeight="1">
      <c r="A39" s="4">
        <v>38</v>
      </c>
      <c r="B39" s="37">
        <v>35532</v>
      </c>
      <c r="C39" s="34" t="s">
        <v>47</v>
      </c>
      <c r="D39" s="34" t="s">
        <v>153</v>
      </c>
      <c r="E39" s="34" t="s">
        <v>183</v>
      </c>
      <c r="F39" s="34" t="s">
        <v>214</v>
      </c>
      <c r="G39" s="21"/>
      <c r="H39" s="21"/>
      <c r="I39" s="21" t="s">
        <v>227</v>
      </c>
      <c r="J39" s="21" t="s">
        <v>31</v>
      </c>
      <c r="L39" s="45">
        <v>7</v>
      </c>
      <c r="M39" s="34" t="s">
        <v>139</v>
      </c>
      <c r="N39" s="10">
        <f>COUNTIF($C$2:$H$820,"中村稔")</f>
        <v>81</v>
      </c>
      <c r="O39" s="10">
        <f t="shared" si="2"/>
        <v>81</v>
      </c>
      <c r="P39" s="24"/>
      <c r="Q39" s="10">
        <f>COUNTIF($C$2:$C$820,"中村稔")</f>
        <v>21</v>
      </c>
      <c r="R39" s="10">
        <f>COUNTIF($D$2:$D$820,"中村稔")</f>
        <v>19</v>
      </c>
      <c r="S39" s="10">
        <f>COUNTIF($E$2:$E$820,"中村稔")</f>
        <v>20</v>
      </c>
      <c r="T39" s="10">
        <f>COUNTIF($F$2:$F$820,"中村稔")</f>
        <v>19</v>
      </c>
      <c r="U39" s="10">
        <f>COUNTIF($G$2:$G$820,"中村稔")</f>
        <v>1</v>
      </c>
      <c r="V39" s="10">
        <f>COUNTIF($H$2:$H$820,"中村稔")</f>
        <v>1</v>
      </c>
    </row>
    <row r="40" spans="1:22" ht="18" customHeight="1">
      <c r="A40" s="4">
        <v>39</v>
      </c>
      <c r="B40" s="37">
        <v>35532</v>
      </c>
      <c r="C40" s="34" t="s">
        <v>211</v>
      </c>
      <c r="D40" s="34" t="s">
        <v>29</v>
      </c>
      <c r="E40" s="34" t="s">
        <v>131</v>
      </c>
      <c r="F40" s="34" t="s">
        <v>213</v>
      </c>
      <c r="G40" s="21"/>
      <c r="H40" s="21"/>
      <c r="I40" s="21" t="s">
        <v>8</v>
      </c>
      <c r="J40" s="21" t="s">
        <v>32</v>
      </c>
      <c r="L40" s="4">
        <v>8</v>
      </c>
      <c r="M40" s="34" t="s">
        <v>143</v>
      </c>
      <c r="N40" s="10">
        <f>COUNTIF($C$2:$H$820,"東利夫")</f>
        <v>81</v>
      </c>
      <c r="O40" s="10">
        <f t="shared" si="2"/>
        <v>81</v>
      </c>
      <c r="P40" s="24"/>
      <c r="Q40" s="10">
        <f>COUNTIF($C$2:$C$820,"東利夫")</f>
        <v>19</v>
      </c>
      <c r="R40" s="10">
        <f>COUNTIF($D$2:$D$820,"東利夫")</f>
        <v>21</v>
      </c>
      <c r="S40" s="10">
        <f>COUNTIF($E$2:$E$820,"東利夫")</f>
        <v>22</v>
      </c>
      <c r="T40" s="10">
        <f>COUNTIF($F$2:$F$820,"東利夫")</f>
        <v>19</v>
      </c>
      <c r="U40" s="10">
        <f>COUNTIF($G$2:$G$820,"東利夫")</f>
        <v>0</v>
      </c>
      <c r="V40" s="10">
        <f>COUNTIF($H$2:$H$820,"東利夫")</f>
        <v>0</v>
      </c>
    </row>
    <row r="41" spans="1:22" ht="18" customHeight="1">
      <c r="A41" s="4">
        <v>40</v>
      </c>
      <c r="B41" s="37">
        <v>35532</v>
      </c>
      <c r="C41" s="34" t="s">
        <v>46</v>
      </c>
      <c r="D41" s="34" t="s">
        <v>210</v>
      </c>
      <c r="E41" s="34" t="s">
        <v>72</v>
      </c>
      <c r="F41" s="34" t="s">
        <v>10</v>
      </c>
      <c r="G41" s="21"/>
      <c r="H41" s="21"/>
      <c r="I41" s="21" t="s">
        <v>20</v>
      </c>
      <c r="J41" s="21" t="s">
        <v>14</v>
      </c>
      <c r="L41" s="45">
        <v>9</v>
      </c>
      <c r="M41" s="21" t="s">
        <v>219</v>
      </c>
      <c r="N41" s="10">
        <f>COUNTIF($C$2:$H$820,"永見武司")</f>
        <v>80</v>
      </c>
      <c r="O41" s="10">
        <f t="shared" si="2"/>
        <v>80</v>
      </c>
      <c r="P41" s="24"/>
      <c r="Q41" s="10">
        <f>COUNTIF($C$2:$C$820,"永見武司")</f>
        <v>19</v>
      </c>
      <c r="R41" s="10">
        <f>COUNTIF($D$2:$D$820,"永見武司")</f>
        <v>22</v>
      </c>
      <c r="S41" s="10">
        <f>COUNTIF($E$2:$E$820,"永見武司")</f>
        <v>19</v>
      </c>
      <c r="T41" s="10">
        <f>COUNTIF($F$2:$F$820,"永見武司")</f>
        <v>20</v>
      </c>
      <c r="U41" s="10">
        <f>COUNTIF($G$2:$G$820,"永見武司")</f>
        <v>0</v>
      </c>
      <c r="V41" s="10">
        <f>COUNTIF($H$2:$H$820,"永見武司")</f>
        <v>0</v>
      </c>
    </row>
    <row r="42" spans="1:22" ht="18" customHeight="1">
      <c r="A42" s="4">
        <v>41</v>
      </c>
      <c r="B42" s="37">
        <v>35532</v>
      </c>
      <c r="C42" s="34" t="s">
        <v>163</v>
      </c>
      <c r="D42" s="34" t="s">
        <v>16</v>
      </c>
      <c r="E42" s="34" t="s">
        <v>4</v>
      </c>
      <c r="F42" s="34" t="s">
        <v>144</v>
      </c>
      <c r="G42" s="21"/>
      <c r="H42" s="21"/>
      <c r="I42" s="21" t="s">
        <v>38</v>
      </c>
      <c r="J42" s="21" t="s">
        <v>37</v>
      </c>
      <c r="L42" s="4">
        <v>10</v>
      </c>
      <c r="M42" s="21" t="s">
        <v>221</v>
      </c>
      <c r="N42" s="10">
        <f>COUNTIF($C$2:$H$820,"前田亨")</f>
        <v>79</v>
      </c>
      <c r="O42" s="10">
        <f t="shared" si="2"/>
        <v>79</v>
      </c>
      <c r="P42" s="24"/>
      <c r="Q42" s="10">
        <f>COUNTIF($C$2:$C$820,"前田亨")</f>
        <v>21</v>
      </c>
      <c r="R42" s="10">
        <f>COUNTIF($D$2:$D$820,"前田亨")</f>
        <v>18</v>
      </c>
      <c r="S42" s="10">
        <f>COUNTIF($E$2:$E$820,"前田亨")</f>
        <v>18</v>
      </c>
      <c r="T42" s="10">
        <f>COUNTIF($F$2:$F$820,"前田亨")</f>
        <v>21</v>
      </c>
      <c r="U42" s="10">
        <f>COUNTIF($G$2:$G$820,"前田亨")</f>
        <v>0</v>
      </c>
      <c r="V42" s="10">
        <f>COUNTIF($H$2:$H$820,"前田亨")</f>
        <v>1</v>
      </c>
    </row>
    <row r="43" spans="1:22" ht="18" customHeight="1">
      <c r="A43" s="4">
        <v>42</v>
      </c>
      <c r="B43" s="37">
        <v>35533</v>
      </c>
      <c r="C43" s="34" t="s">
        <v>167</v>
      </c>
      <c r="D43" s="34" t="s">
        <v>252</v>
      </c>
      <c r="E43" s="34" t="s">
        <v>168</v>
      </c>
      <c r="F43" s="34" t="s">
        <v>166</v>
      </c>
      <c r="G43" s="21"/>
      <c r="H43" s="21"/>
      <c r="I43" s="21" t="s">
        <v>13</v>
      </c>
      <c r="J43" s="21" t="s">
        <v>19</v>
      </c>
      <c r="L43" s="45">
        <v>11</v>
      </c>
      <c r="M43" s="21" t="s">
        <v>220</v>
      </c>
      <c r="N43" s="10">
        <f>COUNTIF($C$2:$H$820,"小寺昌治")</f>
        <v>78</v>
      </c>
      <c r="O43" s="10">
        <f t="shared" si="2"/>
        <v>78</v>
      </c>
      <c r="P43" s="24"/>
      <c r="Q43" s="10">
        <f>COUNTIF($C$2:$C$820,"小寺昌治")</f>
        <v>20</v>
      </c>
      <c r="R43" s="10">
        <f>COUNTIF($D$2:$D$820,"小寺昌治")</f>
        <v>20</v>
      </c>
      <c r="S43" s="10">
        <f>COUNTIF($E$2:$E$820,"小寺昌治")</f>
        <v>20</v>
      </c>
      <c r="T43" s="10">
        <f>COUNTIF($F$2:$F$820,"小寺昌治")</f>
        <v>18</v>
      </c>
      <c r="U43" s="10">
        <f>COUNTIF($G$2:$G$820,"小寺昌治")</f>
        <v>0</v>
      </c>
      <c r="V43" s="10">
        <f>COUNTIF($H$2:$H$820,"小寺昌治")</f>
        <v>0</v>
      </c>
    </row>
    <row r="44" spans="1:22" ht="18" customHeight="1">
      <c r="A44" s="4">
        <v>43</v>
      </c>
      <c r="B44" s="37">
        <v>35533</v>
      </c>
      <c r="C44" s="34" t="s">
        <v>72</v>
      </c>
      <c r="D44" s="34" t="s">
        <v>180</v>
      </c>
      <c r="E44" s="34" t="s">
        <v>10</v>
      </c>
      <c r="F44" s="34" t="s">
        <v>210</v>
      </c>
      <c r="G44" s="21"/>
      <c r="H44" s="21"/>
      <c r="I44" s="21" t="s">
        <v>20</v>
      </c>
      <c r="J44" s="21" t="s">
        <v>14</v>
      </c>
      <c r="L44" s="4">
        <v>12</v>
      </c>
      <c r="M44" s="34" t="s">
        <v>149</v>
      </c>
      <c r="N44" s="10">
        <f>COUNTIF($C$2:$H$820,"栄村孝康")</f>
        <v>76</v>
      </c>
      <c r="O44" s="10">
        <f t="shared" si="2"/>
        <v>76</v>
      </c>
      <c r="P44" s="24"/>
      <c r="Q44" s="10">
        <f>COUNTIF($C$2:$C$820,"栄村孝康")</f>
        <v>20</v>
      </c>
      <c r="R44" s="10">
        <f>COUNTIF($D$2:$D$820,"栄村孝康")</f>
        <v>19</v>
      </c>
      <c r="S44" s="10">
        <f>COUNTIF($E$2:$E$820,"栄村孝康")</f>
        <v>18</v>
      </c>
      <c r="T44" s="10">
        <f>COUNTIF($F$2:$F$820,"栄村孝康")</f>
        <v>19</v>
      </c>
      <c r="U44" s="10">
        <f>COUNTIF($G$2:$G$820,"栄村孝康")</f>
        <v>0</v>
      </c>
      <c r="V44" s="10">
        <f>COUNTIF($H$2:$H$820,"栄村孝康")</f>
        <v>0</v>
      </c>
    </row>
    <row r="45" spans="1:22" ht="18" customHeight="1">
      <c r="A45" s="4">
        <v>44</v>
      </c>
      <c r="B45" s="37">
        <v>35533</v>
      </c>
      <c r="C45" s="34" t="s">
        <v>131</v>
      </c>
      <c r="D45" s="34" t="s">
        <v>165</v>
      </c>
      <c r="E45" s="34" t="s">
        <v>29</v>
      </c>
      <c r="F45" s="34" t="s">
        <v>188</v>
      </c>
      <c r="G45" s="21"/>
      <c r="H45" s="21"/>
      <c r="I45" s="21" t="s">
        <v>8</v>
      </c>
      <c r="J45" s="21" t="s">
        <v>32</v>
      </c>
      <c r="L45" s="45">
        <v>13</v>
      </c>
      <c r="M45" s="21" t="s">
        <v>225</v>
      </c>
      <c r="N45" s="10">
        <f>COUNTIF($C$2:$H$820,"新屋晃")</f>
        <v>76</v>
      </c>
      <c r="O45" s="10">
        <f t="shared" si="2"/>
        <v>76</v>
      </c>
      <c r="P45" s="24"/>
      <c r="Q45" s="10">
        <f>COUNTIF($C$2:$C$820,"新屋晃")</f>
        <v>19</v>
      </c>
      <c r="R45" s="10">
        <f>COUNTIF($D$2:$D$820,"新屋晃")</f>
        <v>19</v>
      </c>
      <c r="S45" s="10">
        <f>COUNTIF($E$2:$E$820,"新屋晃")</f>
        <v>19</v>
      </c>
      <c r="T45" s="10">
        <f>COUNTIF($F$2:$F$820,"新屋晃")</f>
        <v>19</v>
      </c>
      <c r="U45" s="10">
        <f>COUNTIF($G$2:$G$820,"新屋晃")</f>
        <v>0</v>
      </c>
      <c r="V45" s="10">
        <f>COUNTIF($H$2:$H$820,"新屋晃")</f>
        <v>0</v>
      </c>
    </row>
    <row r="46" spans="1:22" ht="18" customHeight="1">
      <c r="A46" s="4">
        <v>45</v>
      </c>
      <c r="B46" s="37">
        <v>35533</v>
      </c>
      <c r="C46" s="34" t="s">
        <v>144</v>
      </c>
      <c r="D46" s="34" t="s">
        <v>4</v>
      </c>
      <c r="E46" s="34" t="s">
        <v>175</v>
      </c>
      <c r="F46" s="34" t="s">
        <v>16</v>
      </c>
      <c r="G46" s="21"/>
      <c r="H46" s="21"/>
      <c r="I46" s="21" t="s">
        <v>38</v>
      </c>
      <c r="J46" s="21" t="s">
        <v>37</v>
      </c>
      <c r="L46" s="4">
        <v>14</v>
      </c>
      <c r="M46" s="21" t="s">
        <v>248</v>
      </c>
      <c r="N46" s="10">
        <f>COUNTIF($C$2:$H$820,"桃井進")</f>
        <v>75</v>
      </c>
      <c r="O46" s="10">
        <f t="shared" si="2"/>
        <v>75</v>
      </c>
      <c r="P46" s="10"/>
      <c r="Q46" s="10">
        <f>COUNTIF($C$2:$C$820,"桃井進")</f>
        <v>20</v>
      </c>
      <c r="R46" s="10">
        <f>COUNTIF($D$2:$D$820,"桃井進")</f>
        <v>19</v>
      </c>
      <c r="S46" s="10">
        <f>COUNTIF($E$2:$E$820,"桃井進")</f>
        <v>17</v>
      </c>
      <c r="T46" s="10">
        <f>COUNTIF($F$2:$F$820,"桃井進")</f>
        <v>19</v>
      </c>
      <c r="U46" s="10">
        <f>COUNTIF($G$2:$G$820,"桃井進")</f>
        <v>0</v>
      </c>
      <c r="V46" s="10">
        <f>COUNTIF($H$2:$H$820,"桃井進")</f>
        <v>0</v>
      </c>
    </row>
    <row r="47" spans="1:22" ht="18" customHeight="1">
      <c r="A47" s="4">
        <v>46</v>
      </c>
      <c r="B47" s="37">
        <v>35533</v>
      </c>
      <c r="C47" s="34" t="s">
        <v>142</v>
      </c>
      <c r="D47" s="34" t="s">
        <v>181</v>
      </c>
      <c r="E47" s="34" t="s">
        <v>153</v>
      </c>
      <c r="F47" s="34" t="s">
        <v>183</v>
      </c>
      <c r="G47" s="21"/>
      <c r="H47" s="21"/>
      <c r="I47" s="21" t="s">
        <v>227</v>
      </c>
      <c r="J47" s="21" t="s">
        <v>31</v>
      </c>
      <c r="L47" s="45">
        <v>15</v>
      </c>
      <c r="M47" s="56" t="s">
        <v>162</v>
      </c>
      <c r="N47" s="33">
        <f>COUNTIF($C$2:$H$820,"柿木園悟")</f>
        <v>74</v>
      </c>
      <c r="O47" s="33">
        <f t="shared" si="2"/>
        <v>74</v>
      </c>
      <c r="P47" s="24"/>
      <c r="Q47" s="33">
        <f>COUNTIF($C$2:$C$820,"柿木園悟")</f>
        <v>20</v>
      </c>
      <c r="R47" s="33">
        <f>COUNTIF($D$2:$D$820,"柿木園悟")</f>
        <v>20</v>
      </c>
      <c r="S47" s="33">
        <f>COUNTIF($E$2:$E$820,"柿木園悟")</f>
        <v>16</v>
      </c>
      <c r="T47" s="33">
        <f>COUNTIF($F$2:$F$820,"柿木園悟")</f>
        <v>18</v>
      </c>
      <c r="U47" s="33">
        <f>COUNTIF($G$2:$G$820,"柿木園悟")</f>
        <v>0</v>
      </c>
      <c r="V47" s="33">
        <f>COUNTIF($H$2:$H$820,"柿木園悟")</f>
        <v>0</v>
      </c>
    </row>
    <row r="48" spans="1:22" ht="18" customHeight="1">
      <c r="A48" s="4">
        <v>47</v>
      </c>
      <c r="B48" s="37">
        <v>35533</v>
      </c>
      <c r="C48" s="34" t="s">
        <v>146</v>
      </c>
      <c r="D48" s="34" t="s">
        <v>182</v>
      </c>
      <c r="E48" s="34" t="s">
        <v>173</v>
      </c>
      <c r="F48" s="34" t="s">
        <v>185</v>
      </c>
      <c r="G48" s="21"/>
      <c r="H48" s="21"/>
      <c r="I48" s="21" t="s">
        <v>228</v>
      </c>
      <c r="J48" s="21" t="s">
        <v>26</v>
      </c>
      <c r="L48" s="4">
        <v>16</v>
      </c>
      <c r="M48" s="21" t="s">
        <v>184</v>
      </c>
      <c r="N48" s="10">
        <f>COUNTIF($C$2:$H$820,"前川芳男")</f>
        <v>70</v>
      </c>
      <c r="O48" s="10">
        <f t="shared" si="2"/>
        <v>70</v>
      </c>
      <c r="P48" s="24"/>
      <c r="Q48" s="10">
        <f>COUNTIF($C$2:$C$820,"前川芳男")</f>
        <v>14</v>
      </c>
      <c r="R48" s="10">
        <f>COUNTIF($D$2:$D$820,"前川芳男")</f>
        <v>19</v>
      </c>
      <c r="S48" s="10">
        <f>COUNTIF($E$2:$E$820,"前川芳男")</f>
        <v>19</v>
      </c>
      <c r="T48" s="10">
        <f>COUNTIF($F$2:$F$820,"前川芳男")</f>
        <v>18</v>
      </c>
      <c r="U48" s="10">
        <f>COUNTIF($G$2:$G$820,"前川芳男")</f>
        <v>0</v>
      </c>
      <c r="V48" s="10">
        <f>COUNTIF($H$2:$H$820,"前川芳男")</f>
        <v>0</v>
      </c>
    </row>
    <row r="49" spans="1:22" ht="18" customHeight="1">
      <c r="A49" s="4">
        <v>48</v>
      </c>
      <c r="B49" s="37">
        <v>35535</v>
      </c>
      <c r="C49" s="34" t="s">
        <v>168</v>
      </c>
      <c r="D49" s="34" t="s">
        <v>218</v>
      </c>
      <c r="E49" s="34" t="s">
        <v>166</v>
      </c>
      <c r="F49" s="34" t="s">
        <v>252</v>
      </c>
      <c r="G49" s="21"/>
      <c r="H49" s="21"/>
      <c r="I49" s="21" t="s">
        <v>38</v>
      </c>
      <c r="J49" s="21" t="s">
        <v>20</v>
      </c>
      <c r="L49" s="45">
        <v>17</v>
      </c>
      <c r="M49" s="34" t="s">
        <v>53</v>
      </c>
      <c r="N49" s="10">
        <f>COUNTIF($C$2:$H$820,"佐藤純一")</f>
        <v>66</v>
      </c>
      <c r="O49" s="10">
        <f t="shared" si="2"/>
        <v>66</v>
      </c>
      <c r="P49" s="24"/>
      <c r="Q49" s="10">
        <f>COUNTIF($C$2:$C$820,"佐藤純一")</f>
        <v>15</v>
      </c>
      <c r="R49" s="10">
        <f>COUNTIF($D$2:$D$820,"佐藤純一")</f>
        <v>17</v>
      </c>
      <c r="S49" s="10">
        <f>COUNTIF($E$2:$E$820,"佐藤純一")</f>
        <v>19</v>
      </c>
      <c r="T49" s="10">
        <f>COUNTIF($F$2:$F$820,"佐藤純一")</f>
        <v>15</v>
      </c>
      <c r="U49" s="10">
        <f>COUNTIF($G$2:$G$820,"佐藤純一")</f>
        <v>0</v>
      </c>
      <c r="V49" s="10">
        <f>COUNTIF($H$2:$H$820,"佐藤純一")</f>
        <v>0</v>
      </c>
    </row>
    <row r="50" spans="1:22" ht="18" customHeight="1">
      <c r="A50" s="4">
        <v>49</v>
      </c>
      <c r="B50" s="37">
        <v>35535</v>
      </c>
      <c r="C50" s="34" t="s">
        <v>10</v>
      </c>
      <c r="D50" s="34" t="s">
        <v>144</v>
      </c>
      <c r="E50" s="34" t="s">
        <v>163</v>
      </c>
      <c r="F50" s="34" t="s">
        <v>175</v>
      </c>
      <c r="G50" s="21"/>
      <c r="H50" s="21"/>
      <c r="I50" s="21" t="s">
        <v>14</v>
      </c>
      <c r="J50" s="21" t="s">
        <v>13</v>
      </c>
      <c r="L50" s="4">
        <v>18</v>
      </c>
      <c r="M50" s="34" t="s">
        <v>147</v>
      </c>
      <c r="N50" s="10">
        <f>COUNTIF($C$2:$H$820,"良川昌美")</f>
        <v>65</v>
      </c>
      <c r="O50" s="10">
        <f t="shared" si="2"/>
        <v>65</v>
      </c>
      <c r="P50" s="24"/>
      <c r="Q50" s="10">
        <f>COUNTIF($C$2:$C$820,"良川昌美")</f>
        <v>18</v>
      </c>
      <c r="R50" s="10">
        <f>COUNTIF($D$2:$D$820,"良川昌美")</f>
        <v>15</v>
      </c>
      <c r="S50" s="10">
        <f>COUNTIF($E$2:$E$820,"良川昌美")</f>
        <v>16</v>
      </c>
      <c r="T50" s="10">
        <f>COUNTIF($F$2:$F$820,"良川昌美")</f>
        <v>16</v>
      </c>
      <c r="U50" s="10">
        <f>COUNTIF($G$2:$G$820,"良川昌美")</f>
        <v>0</v>
      </c>
      <c r="V50" s="10">
        <f>COUNTIF($H$2:$H$820,"良川昌美")</f>
        <v>0</v>
      </c>
    </row>
    <row r="51" spans="1:22" ht="18" customHeight="1">
      <c r="A51" s="4">
        <v>50</v>
      </c>
      <c r="B51" s="37">
        <v>35535</v>
      </c>
      <c r="C51" s="34" t="s">
        <v>210</v>
      </c>
      <c r="D51" s="34" t="s">
        <v>46</v>
      </c>
      <c r="E51" s="34" t="s">
        <v>180</v>
      </c>
      <c r="F51" s="34" t="s">
        <v>72</v>
      </c>
      <c r="G51" s="21"/>
      <c r="H51" s="21"/>
      <c r="I51" s="21" t="s">
        <v>19</v>
      </c>
      <c r="J51" s="21" t="s">
        <v>37</v>
      </c>
      <c r="L51" s="45">
        <v>19</v>
      </c>
      <c r="M51" s="34" t="s">
        <v>154</v>
      </c>
      <c r="N51" s="10">
        <f>COUNTIF($C$2:$H$820,"山村達也")</f>
        <v>62</v>
      </c>
      <c r="O51" s="10">
        <f t="shared" si="2"/>
        <v>62</v>
      </c>
      <c r="P51" s="24"/>
      <c r="Q51" s="10">
        <f>COUNTIF($C$2:$C$820,"山村達也")</f>
        <v>16</v>
      </c>
      <c r="R51" s="10">
        <f>COUNTIF($D$2:$D$820,"山村達也")</f>
        <v>14</v>
      </c>
      <c r="S51" s="10">
        <f>COUNTIF($E$2:$E$820,"山村達也")</f>
        <v>17</v>
      </c>
      <c r="T51" s="10">
        <f>COUNTIF($F$2:$F$820,"山村達也")</f>
        <v>15</v>
      </c>
      <c r="U51" s="10">
        <f>COUNTIF($G$2:$G$820,"山村達也")</f>
        <v>0</v>
      </c>
      <c r="V51" s="10">
        <f>COUNTIF($H$2:$H$820,"山村達也")</f>
        <v>0</v>
      </c>
    </row>
    <row r="52" spans="1:22" ht="18" customHeight="1">
      <c r="A52" s="4">
        <v>51</v>
      </c>
      <c r="B52" s="37">
        <v>35535</v>
      </c>
      <c r="C52" s="34" t="s">
        <v>23</v>
      </c>
      <c r="D52" s="34" t="s">
        <v>185</v>
      </c>
      <c r="E52" s="34" t="s">
        <v>182</v>
      </c>
      <c r="F52" s="34" t="s">
        <v>173</v>
      </c>
      <c r="G52" s="21"/>
      <c r="H52" s="21"/>
      <c r="I52" s="21" t="s">
        <v>227</v>
      </c>
      <c r="J52" s="21" t="s">
        <v>228</v>
      </c>
      <c r="L52" s="4">
        <v>20</v>
      </c>
      <c r="M52" s="34" t="s">
        <v>204</v>
      </c>
      <c r="N52" s="10">
        <f>COUNTIF($C$2:$H$820,"山﨑夏生")</f>
        <v>61</v>
      </c>
      <c r="O52" s="10">
        <f t="shared" si="2"/>
        <v>61</v>
      </c>
      <c r="P52" s="24"/>
      <c r="Q52" s="10">
        <f>COUNTIF($C$2:$C$820,"山﨑夏生")</f>
        <v>17</v>
      </c>
      <c r="R52" s="10">
        <f>COUNTIF($D$2:$D$820,"山﨑夏生")</f>
        <v>15</v>
      </c>
      <c r="S52" s="10">
        <f>COUNTIF($E$2:$E$820,"山﨑夏生")</f>
        <v>14</v>
      </c>
      <c r="T52" s="10">
        <f>COUNTIF($F$2:$F$820,"山﨑夏生")</f>
        <v>15</v>
      </c>
      <c r="U52" s="10">
        <f>COUNTIF($G$2:$G$820,"山﨑夏生")</f>
        <v>0</v>
      </c>
      <c r="V52" s="10">
        <f>COUNTIF($H$2:$H$820,"山﨑夏生")</f>
        <v>0</v>
      </c>
    </row>
    <row r="53" spans="1:22" ht="18" customHeight="1">
      <c r="A53" s="4">
        <v>52</v>
      </c>
      <c r="B53" s="37">
        <v>35535</v>
      </c>
      <c r="C53" s="34" t="s">
        <v>188</v>
      </c>
      <c r="D53" s="34" t="s">
        <v>211</v>
      </c>
      <c r="E53" s="34" t="s">
        <v>165</v>
      </c>
      <c r="F53" s="34" t="s">
        <v>131</v>
      </c>
      <c r="G53" s="21"/>
      <c r="H53" s="21"/>
      <c r="I53" s="21" t="s">
        <v>31</v>
      </c>
      <c r="J53" s="21" t="s">
        <v>32</v>
      </c>
      <c r="L53" s="45">
        <v>21</v>
      </c>
      <c r="M53" s="21" t="s">
        <v>241</v>
      </c>
      <c r="N53" s="10">
        <f>COUNTIF($C$2:$H$820,"寺本勇")</f>
        <v>58</v>
      </c>
      <c r="O53" s="10">
        <f t="shared" si="2"/>
        <v>58</v>
      </c>
      <c r="P53" s="24"/>
      <c r="Q53" s="10">
        <f>COUNTIF($C$2:$C$820,"寺本勇")</f>
        <v>9</v>
      </c>
      <c r="R53" s="10">
        <f>COUNTIF($D$2:$D$820,"寺本勇")</f>
        <v>19</v>
      </c>
      <c r="S53" s="10">
        <f>COUNTIF($E$2:$E$820,"寺本勇")</f>
        <v>12</v>
      </c>
      <c r="T53" s="10">
        <f>COUNTIF($F$2:$F$820,"寺本勇")</f>
        <v>18</v>
      </c>
      <c r="U53" s="10">
        <f>COUNTIF($G$2:$G$820,"寺本勇")</f>
        <v>0</v>
      </c>
      <c r="V53" s="10">
        <f>COUNTIF($H$2:$H$820,"寺本勇")</f>
        <v>0</v>
      </c>
    </row>
    <row r="54" spans="1:22" ht="18" customHeight="1">
      <c r="A54" s="4">
        <v>53</v>
      </c>
      <c r="B54" s="37">
        <v>35535</v>
      </c>
      <c r="C54" s="34" t="s">
        <v>214</v>
      </c>
      <c r="D54" s="34" t="s">
        <v>183</v>
      </c>
      <c r="E54" s="34" t="s">
        <v>146</v>
      </c>
      <c r="F54" s="34" t="s">
        <v>142</v>
      </c>
      <c r="G54" s="21"/>
      <c r="H54" s="21"/>
      <c r="I54" s="21" t="s">
        <v>26</v>
      </c>
      <c r="J54" s="21" t="s">
        <v>8</v>
      </c>
      <c r="L54" s="4">
        <v>22</v>
      </c>
      <c r="M54" s="21" t="s">
        <v>237</v>
      </c>
      <c r="N54" s="10">
        <f>COUNTIF($C$2:$H$820,"村越茶美雄")</f>
        <v>44</v>
      </c>
      <c r="O54" s="10">
        <f t="shared" si="2"/>
        <v>44</v>
      </c>
      <c r="P54" s="24"/>
      <c r="Q54" s="10">
        <f>COUNTIF($C$2:$C$820,"村越茶美雄")</f>
        <v>12</v>
      </c>
      <c r="R54" s="10">
        <f>COUNTIF($D$2:$D$820,"村越茶美雄")</f>
        <v>11</v>
      </c>
      <c r="S54" s="10">
        <f>COUNTIF($E$2:$E$820,"村越茶美雄")</f>
        <v>10</v>
      </c>
      <c r="T54" s="10">
        <f>COUNTIF($F$2:$F$820,"村越茶美雄")</f>
        <v>11</v>
      </c>
      <c r="U54" s="10">
        <f>COUNTIF($G$2:$G$820,"村越茶美雄")</f>
        <v>0</v>
      </c>
      <c r="V54" s="10">
        <f>COUNTIF($H$2:$H$820,"村越茶美雄")</f>
        <v>0</v>
      </c>
    </row>
    <row r="55" spans="1:22" ht="18" customHeight="1">
      <c r="A55" s="4">
        <v>54</v>
      </c>
      <c r="B55" s="37">
        <v>35536</v>
      </c>
      <c r="C55" s="34" t="s">
        <v>166</v>
      </c>
      <c r="D55" s="34" t="s">
        <v>167</v>
      </c>
      <c r="E55" s="34" t="s">
        <v>252</v>
      </c>
      <c r="F55" s="34" t="s">
        <v>218</v>
      </c>
      <c r="G55" s="21"/>
      <c r="H55" s="21"/>
      <c r="I55" s="21" t="s">
        <v>38</v>
      </c>
      <c r="J55" s="21" t="s">
        <v>20</v>
      </c>
      <c r="L55" s="45">
        <v>23</v>
      </c>
      <c r="M55" s="21" t="s">
        <v>239</v>
      </c>
      <c r="N55" s="10">
        <f>COUNTIF($C$2:$H$820,"平林岳")</f>
        <v>30</v>
      </c>
      <c r="O55" s="10">
        <f t="shared" si="2"/>
        <v>30</v>
      </c>
      <c r="P55" s="24"/>
      <c r="Q55" s="10">
        <f>COUNTIF($C$2:$C$820,"平林岳")</f>
        <v>9</v>
      </c>
      <c r="R55" s="10">
        <f>COUNTIF($D$2:$D$820,"平林岳")</f>
        <v>5</v>
      </c>
      <c r="S55" s="10">
        <f>COUNTIF($E$2:$E$820,"平林岳")</f>
        <v>8</v>
      </c>
      <c r="T55" s="10">
        <f>COUNTIF($F$2:$F$820,"平林岳")</f>
        <v>8</v>
      </c>
      <c r="U55" s="10">
        <f>COUNTIF($G$2:$G$820,"平林岳")</f>
        <v>0</v>
      </c>
      <c r="V55" s="10">
        <f>COUNTIF($H$2:$H$820,"平林岳")</f>
        <v>0</v>
      </c>
    </row>
    <row r="56" spans="1:22" ht="18" customHeight="1">
      <c r="A56" s="4">
        <v>55</v>
      </c>
      <c r="B56" s="37">
        <v>35536</v>
      </c>
      <c r="C56" s="34" t="s">
        <v>175</v>
      </c>
      <c r="D56" s="34" t="s">
        <v>4</v>
      </c>
      <c r="E56" s="34" t="s">
        <v>144</v>
      </c>
      <c r="F56" s="34" t="s">
        <v>163</v>
      </c>
      <c r="G56" s="21"/>
      <c r="H56" s="21"/>
      <c r="I56" s="21" t="s">
        <v>14</v>
      </c>
      <c r="J56" s="21" t="s">
        <v>13</v>
      </c>
      <c r="L56" s="4">
        <v>24</v>
      </c>
      <c r="M56" s="36" t="s">
        <v>82</v>
      </c>
      <c r="N56" s="10">
        <f>COUNTIF($C$2:$H$820,"川口亘太")</f>
        <v>24</v>
      </c>
      <c r="O56" s="10">
        <f t="shared" si="2"/>
        <v>24</v>
      </c>
      <c r="P56" s="24"/>
      <c r="Q56" s="10">
        <f>COUNTIF($C$2:$C$820,"川口亘太")</f>
        <v>8</v>
      </c>
      <c r="R56" s="10">
        <f>COUNTIF($D$2:$D$820,"川口亘太")</f>
        <v>4</v>
      </c>
      <c r="S56" s="10">
        <f>COUNTIF($E$2:$E$820,"川口亘太")</f>
        <v>6</v>
      </c>
      <c r="T56" s="10">
        <f>COUNTIF($F$2:$F$820,"川口亘太")</f>
        <v>6</v>
      </c>
      <c r="U56" s="10">
        <f>COUNTIF($G$2:$G$820,"川口亘太")</f>
        <v>0</v>
      </c>
      <c r="V56" s="10">
        <f>COUNTIF($H$2:$H$820,"川口亘太")</f>
        <v>0</v>
      </c>
    </row>
    <row r="57" spans="1:22" ht="18" customHeight="1">
      <c r="A57" s="4">
        <v>56</v>
      </c>
      <c r="B57" s="37">
        <v>35536</v>
      </c>
      <c r="C57" s="34" t="s">
        <v>178</v>
      </c>
      <c r="D57" s="34" t="s">
        <v>179</v>
      </c>
      <c r="E57" s="34" t="s">
        <v>148</v>
      </c>
      <c r="F57" s="34" t="s">
        <v>211</v>
      </c>
      <c r="G57" s="21"/>
      <c r="H57" s="21"/>
      <c r="I57" s="21" t="s">
        <v>31</v>
      </c>
      <c r="J57" s="21" t="s">
        <v>32</v>
      </c>
      <c r="L57" s="45">
        <v>25</v>
      </c>
      <c r="M57" s="36" t="s">
        <v>81</v>
      </c>
      <c r="N57" s="10">
        <f>COUNTIF($C$2:$H$820,"丹波幸一")</f>
        <v>18</v>
      </c>
      <c r="O57" s="10">
        <f t="shared" si="2"/>
        <v>18</v>
      </c>
      <c r="P57" s="24"/>
      <c r="Q57" s="10">
        <f>COUNTIF($C$2:$C$820,"丹波幸一")</f>
        <v>11</v>
      </c>
      <c r="R57" s="10">
        <f>COUNTIF($D$2:$D$820,"丹波幸一")</f>
        <v>1</v>
      </c>
      <c r="S57" s="10">
        <f>COUNTIF($E$2:$E$820,"丹波幸一")</f>
        <v>3</v>
      </c>
      <c r="T57" s="10">
        <f>COUNTIF($F$2:$F$820,"丹波幸一")</f>
        <v>3</v>
      </c>
      <c r="U57" s="10">
        <f>COUNTIF($G$2:$G$820,"丹波幸一")</f>
        <v>0</v>
      </c>
      <c r="V57" s="10">
        <f>COUNTIF($H$2:$H$820,"丹波幸一")</f>
        <v>0</v>
      </c>
    </row>
    <row r="58" spans="1:22" ht="18" customHeight="1">
      <c r="A58" s="4">
        <v>57</v>
      </c>
      <c r="B58" s="37">
        <v>35536</v>
      </c>
      <c r="C58" s="34" t="s">
        <v>185</v>
      </c>
      <c r="D58" s="34" t="s">
        <v>47</v>
      </c>
      <c r="E58" s="34" t="s">
        <v>161</v>
      </c>
      <c r="F58" s="34" t="s">
        <v>182</v>
      </c>
      <c r="G58" s="21"/>
      <c r="H58" s="21"/>
      <c r="I58" s="21" t="s">
        <v>227</v>
      </c>
      <c r="J58" s="21" t="s">
        <v>228</v>
      </c>
      <c r="L58" s="4">
        <v>26</v>
      </c>
      <c r="M58" s="21" t="s">
        <v>240</v>
      </c>
      <c r="N58" s="10">
        <f>COUNTIF($C$2:$H$820,"古堅正一")</f>
        <v>2</v>
      </c>
      <c r="O58" s="10">
        <f t="shared" si="2"/>
        <v>2</v>
      </c>
      <c r="P58" s="24"/>
      <c r="Q58" s="10">
        <f>COUNTIF($C$2:$C$820,"古堅正一")</f>
        <v>0</v>
      </c>
      <c r="R58" s="10">
        <f>COUNTIF($D$2:$D$820,"古堅正一")</f>
        <v>0</v>
      </c>
      <c r="S58" s="10">
        <f>COUNTIF($E$2:$E$820,"古堅正一")</f>
        <v>1</v>
      </c>
      <c r="T58" s="10">
        <f>COUNTIF($F$2:$F$820,"古堅正一")</f>
        <v>1</v>
      </c>
      <c r="U58" s="10">
        <f>COUNTIF($G$2:$G$820,"古堅正一")</f>
        <v>0</v>
      </c>
      <c r="V58" s="10">
        <f>COUNTIF($H$2:$H$820,"古堅正一")</f>
        <v>0</v>
      </c>
    </row>
    <row r="59" spans="1:22" ht="18" customHeight="1">
      <c r="A59" s="4">
        <v>58</v>
      </c>
      <c r="B59" s="37">
        <v>35536</v>
      </c>
      <c r="C59" s="34" t="s">
        <v>180</v>
      </c>
      <c r="D59" s="34" t="s">
        <v>16</v>
      </c>
      <c r="E59" s="34" t="s">
        <v>72</v>
      </c>
      <c r="F59" s="34" t="s">
        <v>46</v>
      </c>
      <c r="G59" s="21"/>
      <c r="H59" s="21"/>
      <c r="I59" s="21" t="s">
        <v>19</v>
      </c>
      <c r="J59" s="21" t="s">
        <v>37</v>
      </c>
      <c r="L59" s="45">
        <v>27</v>
      </c>
      <c r="M59" s="21" t="s">
        <v>222</v>
      </c>
      <c r="N59" s="10">
        <f>COUNTIF($C$2:$H$820,"金子栄")</f>
        <v>1</v>
      </c>
      <c r="O59" s="10">
        <f t="shared" si="2"/>
        <v>1</v>
      </c>
      <c r="P59" s="24"/>
      <c r="Q59" s="10">
        <f>COUNTIF($C$2:$C$820,"金子栄")</f>
        <v>0</v>
      </c>
      <c r="R59" s="10">
        <f>COUNTIF($D$2:$D$820,"金子栄")</f>
        <v>0</v>
      </c>
      <c r="S59" s="10">
        <f>COUNTIF($E$2:$E$820,"金子栄")</f>
        <v>0</v>
      </c>
      <c r="T59" s="10">
        <f>COUNTIF($F$2:$F$820,"金子栄")</f>
        <v>1</v>
      </c>
      <c r="U59" s="10">
        <f>COUNTIF($G$2:$G$820,"金子栄")</f>
        <v>0</v>
      </c>
      <c r="V59" s="10">
        <f>COUNTIF($H$2:$H$820,"金子栄")</f>
        <v>0</v>
      </c>
    </row>
    <row r="60" spans="1:22" ht="18" customHeight="1">
      <c r="A60" s="4">
        <v>59</v>
      </c>
      <c r="B60" s="37">
        <v>35536</v>
      </c>
      <c r="C60" s="34" t="s">
        <v>183</v>
      </c>
      <c r="D60" s="34" t="s">
        <v>146</v>
      </c>
      <c r="E60" s="34" t="s">
        <v>142</v>
      </c>
      <c r="F60" s="34" t="s">
        <v>153</v>
      </c>
      <c r="G60" s="21"/>
      <c r="H60" s="21"/>
      <c r="I60" s="21" t="s">
        <v>26</v>
      </c>
      <c r="J60" s="21" t="s">
        <v>8</v>
      </c>
      <c r="L60" s="4">
        <v>28</v>
      </c>
      <c r="M60" s="36" t="s">
        <v>87</v>
      </c>
      <c r="N60" s="10">
        <f>COUNTIF($C$2:$H$820,"栁田昌夫")</f>
        <v>0</v>
      </c>
      <c r="O60" s="10">
        <f t="shared" si="2"/>
        <v>0</v>
      </c>
      <c r="P60" s="24"/>
      <c r="Q60" s="10">
        <f>COUNTIF($C$2:$C$820,"栁田昌夫")</f>
        <v>0</v>
      </c>
      <c r="R60" s="10">
        <f>COUNTIF($D$2:$D$820,"栁田昌夫")</f>
        <v>0</v>
      </c>
      <c r="S60" s="10">
        <f>COUNTIF($E$2:$E$820,"栁田昌夫")</f>
        <v>0</v>
      </c>
      <c r="T60" s="10">
        <f>COUNTIF($F$2:$F$820,"栁田昌夫")</f>
        <v>0</v>
      </c>
      <c r="U60" s="10">
        <f>COUNTIF($G$2:$G$820,"栁田昌夫")</f>
        <v>0</v>
      </c>
      <c r="V60" s="10">
        <f>COUNTIF($H$2:$H$820,"栁田昌夫")</f>
        <v>0</v>
      </c>
    </row>
    <row r="61" spans="1:22" ht="18" customHeight="1">
      <c r="A61" s="4">
        <v>60</v>
      </c>
      <c r="B61" s="37">
        <v>35537</v>
      </c>
      <c r="C61" s="34" t="s">
        <v>252</v>
      </c>
      <c r="D61" s="34" t="s">
        <v>168</v>
      </c>
      <c r="E61" s="34" t="s">
        <v>218</v>
      </c>
      <c r="F61" s="34" t="s">
        <v>167</v>
      </c>
      <c r="G61" s="21"/>
      <c r="H61" s="21"/>
      <c r="I61" s="21" t="s">
        <v>38</v>
      </c>
      <c r="J61" s="21" t="s">
        <v>20</v>
      </c>
      <c r="L61" s="45">
        <v>29</v>
      </c>
      <c r="M61" s="36" t="s">
        <v>91</v>
      </c>
      <c r="N61" s="10">
        <f>COUNTIF($C$2:$H$820,"飯塚富司")</f>
        <v>0</v>
      </c>
      <c r="O61" s="10">
        <f t="shared" si="2"/>
        <v>0</v>
      </c>
      <c r="P61" s="24"/>
      <c r="Q61" s="10">
        <f>COUNTIF($C$2:$C$820,"飯塚富司")</f>
        <v>0</v>
      </c>
      <c r="R61" s="10">
        <f>COUNTIF($D$2:$D$820,"飯塚富司")</f>
        <v>0</v>
      </c>
      <c r="S61" s="10">
        <f>COUNTIF($E$2:$E$820,"飯塚富司")</f>
        <v>0</v>
      </c>
      <c r="T61" s="10">
        <f>COUNTIF($F$2:$F$820,"飯塚富司")</f>
        <v>0</v>
      </c>
      <c r="U61" s="10">
        <f>COUNTIF($G$2:$G$820,"飯塚富司")</f>
        <v>0</v>
      </c>
      <c r="V61" s="10">
        <f>COUNTIF($H$2:$H$820,"飯塚富司")</f>
        <v>0</v>
      </c>
    </row>
    <row r="62" spans="1:22" ht="18" customHeight="1">
      <c r="A62" s="4">
        <v>61</v>
      </c>
      <c r="B62" s="37">
        <v>35537</v>
      </c>
      <c r="C62" s="34" t="s">
        <v>72</v>
      </c>
      <c r="D62" s="34" t="s">
        <v>210</v>
      </c>
      <c r="E62" s="34" t="s">
        <v>46</v>
      </c>
      <c r="F62" s="34" t="s">
        <v>16</v>
      </c>
      <c r="G62" s="21"/>
      <c r="H62" s="21"/>
      <c r="I62" s="21" t="s">
        <v>19</v>
      </c>
      <c r="J62" s="21" t="s">
        <v>37</v>
      </c>
      <c r="L62" s="4">
        <v>30</v>
      </c>
      <c r="M62" s="36" t="s">
        <v>92</v>
      </c>
      <c r="N62" s="10">
        <f>COUNTIF($C$2:$H$820,"白井一行")</f>
        <v>0</v>
      </c>
      <c r="O62" s="10">
        <f t="shared" si="2"/>
        <v>0</v>
      </c>
      <c r="P62" s="24"/>
      <c r="Q62" s="10">
        <f>COUNTIF($C$2:$C$820,"白井一行")</f>
        <v>0</v>
      </c>
      <c r="R62" s="10">
        <f>COUNTIF($D$2:$D$820,"白井一行")</f>
        <v>0</v>
      </c>
      <c r="S62" s="10">
        <f>COUNTIF($E$2:$E$820,"白井一行")</f>
        <v>0</v>
      </c>
      <c r="T62" s="10">
        <f>COUNTIF($F$2:$F$820,"白井一行")</f>
        <v>0</v>
      </c>
      <c r="U62" s="10">
        <f>COUNTIF($G$2:$G$820,"白井一行")</f>
        <v>0</v>
      </c>
      <c r="V62" s="10">
        <f>COUNTIF($H$2:$H$820,"白井一行")</f>
        <v>0</v>
      </c>
    </row>
    <row r="63" spans="1:22" ht="18" customHeight="1">
      <c r="A63" s="4">
        <v>62</v>
      </c>
      <c r="B63" s="37">
        <v>35537</v>
      </c>
      <c r="C63" s="34" t="s">
        <v>165</v>
      </c>
      <c r="D63" s="34" t="s">
        <v>131</v>
      </c>
      <c r="E63" s="34" t="s">
        <v>188</v>
      </c>
      <c r="F63" s="34" t="s">
        <v>213</v>
      </c>
      <c r="G63" s="21"/>
      <c r="H63" s="21"/>
      <c r="I63" s="21" t="s">
        <v>31</v>
      </c>
      <c r="J63" s="21" t="s">
        <v>32</v>
      </c>
      <c r="L63" s="45">
        <v>31</v>
      </c>
      <c r="M63" s="57" t="s">
        <v>136</v>
      </c>
      <c r="N63" s="40">
        <f>COUNTIF($C$2:$H$820,"杉本大成")</f>
        <v>0</v>
      </c>
      <c r="O63" s="40">
        <f t="shared" si="2"/>
        <v>0</v>
      </c>
      <c r="P63" s="24"/>
      <c r="Q63" s="40">
        <f>COUNTIF($C$2:$C$820,"杉本大成")</f>
        <v>0</v>
      </c>
      <c r="R63" s="40">
        <f>COUNTIF($D$2:$D$820,"杉本大成")</f>
        <v>0</v>
      </c>
      <c r="S63" s="40">
        <f>COUNTIF($E$2:$E$820,"杉本大成")</f>
        <v>0</v>
      </c>
      <c r="T63" s="40">
        <f>COUNTIF($F$2:$F$820,"杉本大成")</f>
        <v>0</v>
      </c>
      <c r="U63" s="40">
        <f>COUNTIF($G$2:$G$820,"杉本大成")</f>
        <v>0</v>
      </c>
      <c r="V63" s="40">
        <f>COUNTIF($H$2:$H$820,"杉本大成")</f>
        <v>0</v>
      </c>
    </row>
    <row r="64" spans="1:22" ht="18" customHeight="1">
      <c r="A64" s="4">
        <v>63</v>
      </c>
      <c r="B64" s="37">
        <v>35537</v>
      </c>
      <c r="C64" s="34" t="s">
        <v>153</v>
      </c>
      <c r="D64" s="34" t="s">
        <v>142</v>
      </c>
      <c r="E64" s="34" t="s">
        <v>214</v>
      </c>
      <c r="F64" s="34" t="s">
        <v>146</v>
      </c>
      <c r="G64" s="21"/>
      <c r="H64" s="21"/>
      <c r="I64" s="21" t="s">
        <v>26</v>
      </c>
      <c r="J64" s="21" t="s">
        <v>8</v>
      </c>
      <c r="L64" s="4"/>
      <c r="M64" s="21" t="s">
        <v>127</v>
      </c>
      <c r="N64" s="10"/>
      <c r="O64" s="10"/>
      <c r="P64" s="10"/>
      <c r="Q64" s="10">
        <f t="shared" ref="Q64:V64" si="3">SUM(Q34:Q63)</f>
        <v>409</v>
      </c>
      <c r="R64" s="10">
        <f t="shared" si="3"/>
        <v>408</v>
      </c>
      <c r="S64" s="10">
        <f t="shared" si="3"/>
        <v>409</v>
      </c>
      <c r="T64" s="10">
        <f t="shared" si="3"/>
        <v>408</v>
      </c>
      <c r="U64" s="10">
        <f t="shared" si="3"/>
        <v>3</v>
      </c>
      <c r="V64" s="10">
        <f t="shared" si="3"/>
        <v>2</v>
      </c>
    </row>
    <row r="65" spans="1:22" ht="18" customHeight="1">
      <c r="A65" s="4">
        <v>64</v>
      </c>
      <c r="B65" s="37">
        <v>35537</v>
      </c>
      <c r="C65" s="34" t="s">
        <v>173</v>
      </c>
      <c r="D65" s="34" t="s">
        <v>182</v>
      </c>
      <c r="E65" s="34" t="s">
        <v>47</v>
      </c>
      <c r="F65" s="34" t="s">
        <v>161</v>
      </c>
      <c r="G65" s="21"/>
      <c r="H65" s="21"/>
      <c r="I65" s="21" t="s">
        <v>227</v>
      </c>
      <c r="J65" s="21" t="s">
        <v>228</v>
      </c>
      <c r="L65" s="4"/>
      <c r="M65" s="21" t="s">
        <v>346</v>
      </c>
      <c r="N65" s="10"/>
      <c r="O65" s="10"/>
      <c r="P65" s="10"/>
      <c r="Q65" s="10">
        <f t="shared" ref="Q65:V65" si="4">Q30+Q64</f>
        <v>819</v>
      </c>
      <c r="R65" s="10">
        <f t="shared" si="4"/>
        <v>819</v>
      </c>
      <c r="S65" s="10">
        <f t="shared" si="4"/>
        <v>819</v>
      </c>
      <c r="T65" s="10">
        <f t="shared" si="4"/>
        <v>819</v>
      </c>
      <c r="U65" s="10">
        <f t="shared" si="4"/>
        <v>5</v>
      </c>
      <c r="V65" s="10">
        <f t="shared" si="4"/>
        <v>5</v>
      </c>
    </row>
    <row r="66" spans="1:22" ht="18" customHeight="1">
      <c r="A66" s="4">
        <v>65</v>
      </c>
      <c r="B66" s="37">
        <v>35537</v>
      </c>
      <c r="C66" s="34" t="s">
        <v>163</v>
      </c>
      <c r="D66" s="34" t="s">
        <v>10</v>
      </c>
      <c r="E66" s="36" t="s">
        <v>4</v>
      </c>
      <c r="F66" s="34" t="s">
        <v>144</v>
      </c>
      <c r="G66" s="21"/>
      <c r="H66" s="21"/>
      <c r="I66" s="21" t="s">
        <v>14</v>
      </c>
      <c r="J66" s="21" t="s">
        <v>13</v>
      </c>
    </row>
    <row r="67" spans="1:22" ht="18" customHeight="1">
      <c r="A67" s="4">
        <v>66</v>
      </c>
      <c r="B67" s="37">
        <v>35538</v>
      </c>
      <c r="C67" s="34" t="s">
        <v>182</v>
      </c>
      <c r="D67" s="34" t="s">
        <v>181</v>
      </c>
      <c r="E67" s="34" t="s">
        <v>185</v>
      </c>
      <c r="F67" s="34" t="s">
        <v>47</v>
      </c>
      <c r="G67" s="21"/>
      <c r="H67" s="21"/>
      <c r="I67" s="21" t="s">
        <v>26</v>
      </c>
      <c r="J67" s="21" t="s">
        <v>31</v>
      </c>
    </row>
    <row r="68" spans="1:22" ht="18" customHeight="1">
      <c r="A68" s="4">
        <v>67</v>
      </c>
      <c r="B68" s="37">
        <v>35538</v>
      </c>
      <c r="C68" s="34" t="s">
        <v>35</v>
      </c>
      <c r="D68" s="34" t="s">
        <v>166</v>
      </c>
      <c r="E68" s="34" t="s">
        <v>167</v>
      </c>
      <c r="F68" s="34" t="s">
        <v>168</v>
      </c>
      <c r="G68" s="21"/>
      <c r="H68" s="21"/>
      <c r="I68" s="21" t="s">
        <v>14</v>
      </c>
      <c r="J68" s="21" t="s">
        <v>38</v>
      </c>
    </row>
    <row r="69" spans="1:22" ht="18" customHeight="1">
      <c r="A69" s="4">
        <v>68</v>
      </c>
      <c r="B69" s="37">
        <v>35538</v>
      </c>
      <c r="C69" s="34" t="s">
        <v>211</v>
      </c>
      <c r="D69" s="34" t="s">
        <v>238</v>
      </c>
      <c r="E69" s="34" t="s">
        <v>213</v>
      </c>
      <c r="F69" s="34" t="s">
        <v>179</v>
      </c>
      <c r="G69" s="21"/>
      <c r="H69" s="21"/>
      <c r="I69" s="21" t="s">
        <v>8</v>
      </c>
      <c r="J69" s="21" t="s">
        <v>228</v>
      </c>
    </row>
    <row r="70" spans="1:22" ht="18" customHeight="1">
      <c r="A70" s="4">
        <v>69</v>
      </c>
      <c r="B70" s="37">
        <v>35538</v>
      </c>
      <c r="C70" s="34" t="s">
        <v>184</v>
      </c>
      <c r="D70" s="34" t="s">
        <v>148</v>
      </c>
      <c r="E70" s="34" t="s">
        <v>131</v>
      </c>
      <c r="F70" s="34" t="s">
        <v>165</v>
      </c>
      <c r="G70" s="21"/>
      <c r="H70" s="21"/>
      <c r="I70" s="21" t="s">
        <v>32</v>
      </c>
      <c r="J70" s="21" t="s">
        <v>227</v>
      </c>
    </row>
    <row r="71" spans="1:22" ht="18" customHeight="1">
      <c r="A71" s="4">
        <v>70</v>
      </c>
      <c r="B71" s="37">
        <v>35539</v>
      </c>
      <c r="C71" s="34" t="s">
        <v>167</v>
      </c>
      <c r="D71" s="34" t="s">
        <v>252</v>
      </c>
      <c r="E71" s="34" t="s">
        <v>168</v>
      </c>
      <c r="F71" s="34" t="s">
        <v>166</v>
      </c>
      <c r="G71" s="21"/>
      <c r="H71" s="21"/>
      <c r="I71" s="21" t="s">
        <v>14</v>
      </c>
      <c r="J71" s="21" t="s">
        <v>38</v>
      </c>
    </row>
    <row r="72" spans="1:22" ht="18" customHeight="1">
      <c r="A72" s="4">
        <v>71</v>
      </c>
      <c r="B72" s="37">
        <v>35539</v>
      </c>
      <c r="C72" s="34" t="s">
        <v>213</v>
      </c>
      <c r="D72" s="34" t="s">
        <v>188</v>
      </c>
      <c r="E72" s="34" t="s">
        <v>179</v>
      </c>
      <c r="F72" s="34" t="s">
        <v>238</v>
      </c>
      <c r="G72" s="21"/>
      <c r="H72" s="21"/>
      <c r="I72" s="21" t="s">
        <v>8</v>
      </c>
      <c r="J72" s="21" t="s">
        <v>228</v>
      </c>
    </row>
    <row r="73" spans="1:22" ht="18" customHeight="1">
      <c r="A73" s="4">
        <v>72</v>
      </c>
      <c r="B73" s="37">
        <v>35539</v>
      </c>
      <c r="C73" s="34" t="s">
        <v>46</v>
      </c>
      <c r="D73" s="34" t="s">
        <v>180</v>
      </c>
      <c r="E73" s="34" t="s">
        <v>16</v>
      </c>
      <c r="F73" s="34" t="s">
        <v>210</v>
      </c>
      <c r="G73" s="21"/>
      <c r="H73" s="21"/>
      <c r="I73" s="21" t="s">
        <v>19</v>
      </c>
      <c r="J73" s="21" t="s">
        <v>20</v>
      </c>
    </row>
    <row r="74" spans="1:22" ht="18" customHeight="1">
      <c r="A74" s="4">
        <v>73</v>
      </c>
      <c r="B74" s="37">
        <v>35539</v>
      </c>
      <c r="C74" s="34" t="s">
        <v>131</v>
      </c>
      <c r="D74" s="36" t="s">
        <v>165</v>
      </c>
      <c r="E74" s="34" t="s">
        <v>178</v>
      </c>
      <c r="F74" s="34" t="s">
        <v>184</v>
      </c>
      <c r="G74" s="21"/>
      <c r="H74" s="21"/>
      <c r="I74" s="21" t="s">
        <v>32</v>
      </c>
      <c r="J74" s="21" t="s">
        <v>227</v>
      </c>
    </row>
    <row r="75" spans="1:22" ht="18" customHeight="1">
      <c r="A75" s="4">
        <v>74</v>
      </c>
      <c r="B75" s="37">
        <v>35539</v>
      </c>
      <c r="C75" s="34" t="s">
        <v>144</v>
      </c>
      <c r="D75" s="34" t="s">
        <v>4</v>
      </c>
      <c r="E75" s="34" t="s">
        <v>175</v>
      </c>
      <c r="F75" s="34" t="s">
        <v>49</v>
      </c>
      <c r="G75" s="21"/>
      <c r="H75" s="21"/>
      <c r="I75" s="21" t="s">
        <v>37</v>
      </c>
      <c r="J75" s="21" t="s">
        <v>13</v>
      </c>
    </row>
    <row r="76" spans="1:22" ht="18" customHeight="1">
      <c r="A76" s="4">
        <v>75</v>
      </c>
      <c r="B76" s="37">
        <v>35539</v>
      </c>
      <c r="C76" s="34" t="s">
        <v>142</v>
      </c>
      <c r="D76" s="34" t="s">
        <v>214</v>
      </c>
      <c r="E76" s="34" t="s">
        <v>183</v>
      </c>
      <c r="F76" s="34" t="s">
        <v>181</v>
      </c>
      <c r="G76" s="21"/>
      <c r="H76" s="21"/>
      <c r="I76" s="21" t="s">
        <v>26</v>
      </c>
      <c r="J76" s="21" t="s">
        <v>31</v>
      </c>
    </row>
    <row r="77" spans="1:22" ht="18" customHeight="1">
      <c r="A77" s="4">
        <v>76</v>
      </c>
      <c r="B77" s="37">
        <v>35540</v>
      </c>
      <c r="C77" s="36" t="s">
        <v>148</v>
      </c>
      <c r="D77" s="34" t="s">
        <v>184</v>
      </c>
      <c r="E77" s="34" t="s">
        <v>165</v>
      </c>
      <c r="F77" s="34" t="s">
        <v>178</v>
      </c>
      <c r="G77" s="21"/>
      <c r="H77" s="21"/>
      <c r="I77" s="21" t="s">
        <v>32</v>
      </c>
      <c r="J77" s="21" t="s">
        <v>227</v>
      </c>
    </row>
    <row r="78" spans="1:22" ht="18" customHeight="1">
      <c r="A78" s="4">
        <v>77</v>
      </c>
      <c r="B78" s="37">
        <v>35540</v>
      </c>
      <c r="C78" s="34" t="s">
        <v>161</v>
      </c>
      <c r="D78" s="34" t="s">
        <v>153</v>
      </c>
      <c r="E78" s="34" t="s">
        <v>146</v>
      </c>
      <c r="F78" s="34" t="s">
        <v>183</v>
      </c>
      <c r="G78" s="21"/>
      <c r="H78" s="21"/>
      <c r="I78" s="21" t="s">
        <v>26</v>
      </c>
      <c r="J78" s="21" t="s">
        <v>31</v>
      </c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35540</v>
      </c>
      <c r="C79" s="34" t="s">
        <v>179</v>
      </c>
      <c r="D79" s="34" t="s">
        <v>211</v>
      </c>
      <c r="E79" s="34" t="s">
        <v>238</v>
      </c>
      <c r="F79" s="34" t="s">
        <v>188</v>
      </c>
      <c r="G79" s="21"/>
      <c r="H79" s="21"/>
      <c r="I79" s="21" t="s">
        <v>8</v>
      </c>
      <c r="J79" s="21" t="s">
        <v>228</v>
      </c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35540</v>
      </c>
      <c r="C80" s="34" t="s">
        <v>175</v>
      </c>
      <c r="D80" s="34" t="s">
        <v>163</v>
      </c>
      <c r="E80" s="34" t="s">
        <v>49</v>
      </c>
      <c r="F80" s="34" t="s">
        <v>4</v>
      </c>
      <c r="G80" s="21"/>
      <c r="H80" s="21"/>
      <c r="I80" s="21" t="s">
        <v>37</v>
      </c>
      <c r="J80" s="21" t="s">
        <v>13</v>
      </c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35540</v>
      </c>
      <c r="C81" s="34" t="s">
        <v>168</v>
      </c>
      <c r="D81" s="34" t="s">
        <v>35</v>
      </c>
      <c r="E81" s="34" t="s">
        <v>166</v>
      </c>
      <c r="F81" s="34" t="s">
        <v>252</v>
      </c>
      <c r="G81" s="21"/>
      <c r="H81" s="21"/>
      <c r="I81" s="21" t="s">
        <v>14</v>
      </c>
      <c r="J81" s="21" t="s">
        <v>38</v>
      </c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35540</v>
      </c>
      <c r="C82" s="34" t="s">
        <v>16</v>
      </c>
      <c r="D82" s="34" t="s">
        <v>72</v>
      </c>
      <c r="E82" s="34" t="s">
        <v>210</v>
      </c>
      <c r="F82" s="34" t="s">
        <v>180</v>
      </c>
      <c r="G82" s="21"/>
      <c r="H82" s="21"/>
      <c r="I82" s="21" t="s">
        <v>19</v>
      </c>
      <c r="J82" s="21" t="s">
        <v>20</v>
      </c>
      <c r="M82" s="19"/>
      <c r="N82" s="24"/>
      <c r="O82" s="24"/>
      <c r="P82" s="24"/>
      <c r="Q82" s="24"/>
      <c r="R82" s="24"/>
      <c r="S82" s="24"/>
      <c r="T82" s="24"/>
      <c r="U82" s="24"/>
      <c r="V82" s="24"/>
    </row>
    <row r="83" spans="1:22" ht="18" customHeight="1">
      <c r="A83" s="4">
        <v>82</v>
      </c>
      <c r="B83" s="37">
        <v>35542</v>
      </c>
      <c r="C83" s="34" t="s">
        <v>166</v>
      </c>
      <c r="D83" s="34" t="s">
        <v>167</v>
      </c>
      <c r="E83" s="34" t="s">
        <v>252</v>
      </c>
      <c r="F83" s="34" t="s">
        <v>35</v>
      </c>
      <c r="G83" s="21"/>
      <c r="H83" s="21"/>
      <c r="I83" s="21" t="s">
        <v>19</v>
      </c>
      <c r="J83" s="21" t="s">
        <v>14</v>
      </c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35542</v>
      </c>
      <c r="C84" s="34" t="s">
        <v>4</v>
      </c>
      <c r="D84" s="34" t="s">
        <v>144</v>
      </c>
      <c r="E84" s="34" t="s">
        <v>244</v>
      </c>
      <c r="F84" s="34" t="s">
        <v>163</v>
      </c>
      <c r="G84" s="21"/>
      <c r="H84" s="21"/>
      <c r="I84" s="21" t="s">
        <v>38</v>
      </c>
      <c r="J84" s="21" t="s">
        <v>13</v>
      </c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18" customHeight="1">
      <c r="A85" s="4">
        <v>84</v>
      </c>
      <c r="B85" s="37">
        <v>35542</v>
      </c>
      <c r="C85" s="34" t="s">
        <v>153</v>
      </c>
      <c r="D85" s="34" t="s">
        <v>213</v>
      </c>
      <c r="E85" s="34" t="s">
        <v>148</v>
      </c>
      <c r="F85" s="34" t="s">
        <v>131</v>
      </c>
      <c r="G85" s="21"/>
      <c r="H85" s="21"/>
      <c r="I85" s="21" t="s">
        <v>8</v>
      </c>
      <c r="J85" s="21" t="s">
        <v>227</v>
      </c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18" customHeight="1">
      <c r="A86" s="4">
        <v>85</v>
      </c>
      <c r="B86" s="37">
        <v>35542</v>
      </c>
      <c r="C86" s="34" t="s">
        <v>178</v>
      </c>
      <c r="D86" s="34" t="s">
        <v>179</v>
      </c>
      <c r="E86" s="34" t="s">
        <v>29</v>
      </c>
      <c r="F86" s="34" t="s">
        <v>165</v>
      </c>
      <c r="G86" s="21"/>
      <c r="H86" s="21"/>
      <c r="I86" s="21" t="s">
        <v>31</v>
      </c>
      <c r="J86" s="21" t="s">
        <v>228</v>
      </c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35542</v>
      </c>
      <c r="C87" s="34" t="s">
        <v>210</v>
      </c>
      <c r="D87" s="34" t="s">
        <v>46</v>
      </c>
      <c r="E87" s="34" t="s">
        <v>180</v>
      </c>
      <c r="F87" s="34" t="s">
        <v>72</v>
      </c>
      <c r="G87" s="21"/>
      <c r="H87" s="21"/>
      <c r="I87" s="21" t="s">
        <v>20</v>
      </c>
      <c r="J87" s="21" t="s">
        <v>37</v>
      </c>
      <c r="N87" s="24"/>
      <c r="O87" s="24"/>
      <c r="P87" s="24"/>
      <c r="Q87" s="24"/>
      <c r="R87" s="24"/>
      <c r="S87" s="24"/>
      <c r="T87" s="24"/>
      <c r="U87" s="24"/>
      <c r="V87" s="24"/>
    </row>
    <row r="88" spans="1:22" ht="18" customHeight="1">
      <c r="A88" s="4">
        <v>87</v>
      </c>
      <c r="B88" s="37">
        <v>35542</v>
      </c>
      <c r="C88" s="34" t="s">
        <v>146</v>
      </c>
      <c r="D88" s="34" t="s">
        <v>173</v>
      </c>
      <c r="E88" s="34" t="s">
        <v>182</v>
      </c>
      <c r="F88" s="34" t="s">
        <v>214</v>
      </c>
      <c r="G88" s="21"/>
      <c r="H88" s="21"/>
      <c r="I88" s="21" t="s">
        <v>26</v>
      </c>
      <c r="J88" s="21" t="s">
        <v>32</v>
      </c>
      <c r="N88" s="24"/>
      <c r="O88" s="24"/>
      <c r="P88" s="24"/>
      <c r="Q88" s="24"/>
      <c r="R88" s="24"/>
      <c r="S88" s="24"/>
      <c r="T88" s="24"/>
      <c r="U88" s="24"/>
      <c r="V88" s="24"/>
    </row>
    <row r="89" spans="1:22" ht="18" customHeight="1">
      <c r="A89" s="4">
        <v>88</v>
      </c>
      <c r="B89" s="37">
        <v>35543</v>
      </c>
      <c r="C89" s="34" t="s">
        <v>252</v>
      </c>
      <c r="D89" s="34" t="s">
        <v>168</v>
      </c>
      <c r="E89" s="34" t="s">
        <v>35</v>
      </c>
      <c r="F89" s="34" t="s">
        <v>167</v>
      </c>
      <c r="G89" s="21"/>
      <c r="H89" s="21"/>
      <c r="I89" s="21" t="s">
        <v>19</v>
      </c>
      <c r="J89" s="21" t="s">
        <v>14</v>
      </c>
      <c r="N89" s="24"/>
      <c r="O89" s="24"/>
      <c r="P89" s="24"/>
      <c r="Q89" s="24"/>
      <c r="R89" s="24"/>
      <c r="S89" s="24"/>
      <c r="T89" s="24"/>
      <c r="U89" s="24"/>
      <c r="V89" s="24"/>
    </row>
    <row r="90" spans="1:22" ht="18" customHeight="1">
      <c r="A90" s="4">
        <v>89</v>
      </c>
      <c r="B90" s="37">
        <v>35543</v>
      </c>
      <c r="C90" s="34" t="s">
        <v>165</v>
      </c>
      <c r="D90" s="34" t="s">
        <v>29</v>
      </c>
      <c r="E90" s="34" t="s">
        <v>184</v>
      </c>
      <c r="F90" s="34" t="s">
        <v>179</v>
      </c>
      <c r="G90" s="21"/>
      <c r="H90" s="21"/>
      <c r="I90" s="21" t="s">
        <v>31</v>
      </c>
      <c r="J90" s="21" t="s">
        <v>228</v>
      </c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35543</v>
      </c>
      <c r="C91" s="34" t="s">
        <v>181</v>
      </c>
      <c r="D91" s="34" t="s">
        <v>183</v>
      </c>
      <c r="E91" s="34" t="s">
        <v>185</v>
      </c>
      <c r="F91" s="34" t="s">
        <v>47</v>
      </c>
      <c r="G91" s="21"/>
      <c r="H91" s="21"/>
      <c r="I91" s="21" t="s">
        <v>26</v>
      </c>
      <c r="J91" s="21" t="s">
        <v>32</v>
      </c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35543</v>
      </c>
      <c r="C92" s="34" t="s">
        <v>180</v>
      </c>
      <c r="D92" s="34" t="s">
        <v>16</v>
      </c>
      <c r="E92" s="34" t="s">
        <v>72</v>
      </c>
      <c r="F92" s="34" t="s">
        <v>46</v>
      </c>
      <c r="G92" s="21"/>
      <c r="H92" s="21"/>
      <c r="I92" s="21" t="s">
        <v>20</v>
      </c>
      <c r="J92" s="21" t="s">
        <v>37</v>
      </c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35543</v>
      </c>
      <c r="C93" s="34" t="s">
        <v>188</v>
      </c>
      <c r="D93" s="34" t="s">
        <v>148</v>
      </c>
      <c r="E93" s="34" t="s">
        <v>131</v>
      </c>
      <c r="F93" s="34" t="s">
        <v>213</v>
      </c>
      <c r="G93" s="21"/>
      <c r="H93" s="21"/>
      <c r="I93" s="21" t="s">
        <v>8</v>
      </c>
      <c r="J93" s="21" t="s">
        <v>227</v>
      </c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35543</v>
      </c>
      <c r="C94" s="34" t="s">
        <v>163</v>
      </c>
      <c r="D94" s="34" t="s">
        <v>175</v>
      </c>
      <c r="E94" s="34" t="s">
        <v>144</v>
      </c>
      <c r="F94" s="34" t="s">
        <v>244</v>
      </c>
      <c r="G94" s="21"/>
      <c r="H94" s="21"/>
      <c r="I94" s="21" t="s">
        <v>38</v>
      </c>
      <c r="J94" s="21" t="s">
        <v>13</v>
      </c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35544</v>
      </c>
      <c r="C95" s="34" t="s">
        <v>72</v>
      </c>
      <c r="D95" s="34" t="s">
        <v>210</v>
      </c>
      <c r="E95" s="36" t="s">
        <v>46</v>
      </c>
      <c r="F95" s="34" t="s">
        <v>16</v>
      </c>
      <c r="G95" s="21"/>
      <c r="H95" s="21"/>
      <c r="I95" s="21" t="s">
        <v>20</v>
      </c>
      <c r="J95" s="21" t="s">
        <v>37</v>
      </c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35544</v>
      </c>
      <c r="C96" s="34" t="s">
        <v>35</v>
      </c>
      <c r="D96" s="34" t="s">
        <v>166</v>
      </c>
      <c r="E96" s="34" t="s">
        <v>167</v>
      </c>
      <c r="F96" s="34" t="s">
        <v>168</v>
      </c>
      <c r="G96" s="21"/>
      <c r="H96" s="21"/>
      <c r="I96" s="21" t="s">
        <v>19</v>
      </c>
      <c r="J96" s="21" t="s">
        <v>14</v>
      </c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35544</v>
      </c>
      <c r="C97" s="34" t="s">
        <v>184</v>
      </c>
      <c r="D97" s="34" t="s">
        <v>178</v>
      </c>
      <c r="E97" s="34" t="s">
        <v>179</v>
      </c>
      <c r="F97" s="34" t="s">
        <v>29</v>
      </c>
      <c r="G97" s="21"/>
      <c r="H97" s="21"/>
      <c r="I97" s="21" t="s">
        <v>31</v>
      </c>
      <c r="J97" s="21" t="s">
        <v>228</v>
      </c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35544</v>
      </c>
      <c r="C98" s="34" t="s">
        <v>144</v>
      </c>
      <c r="D98" s="34" t="s">
        <v>244</v>
      </c>
      <c r="E98" s="34" t="s">
        <v>175</v>
      </c>
      <c r="F98" s="34" t="s">
        <v>4</v>
      </c>
      <c r="G98" s="21"/>
      <c r="H98" s="21"/>
      <c r="I98" s="21" t="s">
        <v>38</v>
      </c>
      <c r="J98" s="21" t="s">
        <v>13</v>
      </c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35544</v>
      </c>
      <c r="C99" s="34" t="s">
        <v>214</v>
      </c>
      <c r="D99" s="34" t="s">
        <v>161</v>
      </c>
      <c r="E99" s="34" t="s">
        <v>183</v>
      </c>
      <c r="F99" s="34" t="s">
        <v>146</v>
      </c>
      <c r="G99" s="21"/>
      <c r="H99" s="21"/>
      <c r="I99" s="21" t="s">
        <v>26</v>
      </c>
      <c r="J99" s="21" t="s">
        <v>32</v>
      </c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35545</v>
      </c>
      <c r="C100" s="34" t="s">
        <v>167</v>
      </c>
      <c r="D100" s="34" t="s">
        <v>252</v>
      </c>
      <c r="E100" s="34" t="s">
        <v>168</v>
      </c>
      <c r="F100" s="34" t="s">
        <v>166</v>
      </c>
      <c r="G100" s="21"/>
      <c r="H100" s="21"/>
      <c r="I100" s="21" t="s">
        <v>37</v>
      </c>
      <c r="J100" s="21" t="s">
        <v>19</v>
      </c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35545</v>
      </c>
      <c r="C101" s="34" t="s">
        <v>173</v>
      </c>
      <c r="D101" s="36" t="s">
        <v>181</v>
      </c>
      <c r="E101" s="34" t="s">
        <v>47</v>
      </c>
      <c r="F101" s="34" t="s">
        <v>185</v>
      </c>
      <c r="G101" s="21"/>
      <c r="H101" s="21"/>
      <c r="I101" s="21" t="s">
        <v>228</v>
      </c>
      <c r="J101" s="21" t="s">
        <v>8</v>
      </c>
      <c r="N101" s="24"/>
      <c r="O101" s="24"/>
      <c r="P101" s="24"/>
      <c r="Q101" s="24"/>
      <c r="R101" s="24"/>
      <c r="S101" s="24"/>
      <c r="T101" s="24"/>
      <c r="U101" s="24"/>
      <c r="V101" s="24"/>
    </row>
    <row r="102" spans="1:22" ht="18" customHeight="1">
      <c r="A102" s="4">
        <v>101</v>
      </c>
      <c r="B102" s="37">
        <v>35545</v>
      </c>
      <c r="C102" s="34" t="s">
        <v>175</v>
      </c>
      <c r="D102" s="34" t="s">
        <v>163</v>
      </c>
      <c r="E102" s="34" t="s">
        <v>4</v>
      </c>
      <c r="F102" s="34" t="s">
        <v>6</v>
      </c>
      <c r="G102" s="21"/>
      <c r="H102" s="21"/>
      <c r="I102" s="21" t="s">
        <v>13</v>
      </c>
      <c r="J102" s="21" t="s">
        <v>20</v>
      </c>
      <c r="N102" s="24"/>
      <c r="O102" s="24"/>
      <c r="P102" s="24"/>
      <c r="Q102" s="24"/>
      <c r="R102" s="24"/>
      <c r="S102" s="24"/>
      <c r="T102" s="24"/>
      <c r="U102" s="24"/>
      <c r="V102" s="24"/>
    </row>
    <row r="103" spans="1:22" ht="18" customHeight="1">
      <c r="A103" s="4">
        <v>102</v>
      </c>
      <c r="B103" s="37">
        <v>35545</v>
      </c>
      <c r="C103" s="34" t="s">
        <v>46</v>
      </c>
      <c r="D103" s="34" t="s">
        <v>180</v>
      </c>
      <c r="E103" s="34" t="s">
        <v>16</v>
      </c>
      <c r="F103" s="34" t="s">
        <v>210</v>
      </c>
      <c r="G103" s="21"/>
      <c r="H103" s="21"/>
      <c r="I103" s="21" t="s">
        <v>38</v>
      </c>
      <c r="J103" s="21" t="s">
        <v>14</v>
      </c>
      <c r="N103" s="24"/>
      <c r="O103" s="24"/>
      <c r="P103" s="24"/>
      <c r="Q103" s="24"/>
      <c r="R103" s="24"/>
      <c r="S103" s="24"/>
      <c r="T103" s="24"/>
      <c r="U103" s="24"/>
      <c r="V103" s="24"/>
    </row>
    <row r="104" spans="1:22" ht="18" customHeight="1">
      <c r="A104" s="4">
        <v>103</v>
      </c>
      <c r="B104" s="37">
        <v>35545</v>
      </c>
      <c r="C104" s="34" t="s">
        <v>131</v>
      </c>
      <c r="D104" s="34" t="s">
        <v>188</v>
      </c>
      <c r="E104" s="34" t="s">
        <v>213</v>
      </c>
      <c r="F104" s="34" t="s">
        <v>148</v>
      </c>
      <c r="G104" s="21"/>
      <c r="H104" s="21"/>
      <c r="I104" s="21" t="s">
        <v>32</v>
      </c>
      <c r="J104" s="21" t="s">
        <v>31</v>
      </c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35545</v>
      </c>
      <c r="C105" s="34" t="s">
        <v>183</v>
      </c>
      <c r="D105" s="34" t="s">
        <v>153</v>
      </c>
      <c r="E105" s="34" t="s">
        <v>142</v>
      </c>
      <c r="F105" s="34" t="s">
        <v>161</v>
      </c>
      <c r="G105" s="21"/>
      <c r="H105" s="21"/>
      <c r="I105" s="21" t="s">
        <v>227</v>
      </c>
      <c r="J105" s="21" t="s">
        <v>26</v>
      </c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35546</v>
      </c>
      <c r="C106" s="34" t="s">
        <v>179</v>
      </c>
      <c r="D106" s="34" t="s">
        <v>165</v>
      </c>
      <c r="E106" s="34" t="s">
        <v>178</v>
      </c>
      <c r="F106" s="34" t="s">
        <v>238</v>
      </c>
      <c r="G106" s="21"/>
      <c r="H106" s="21"/>
      <c r="I106" s="21" t="s">
        <v>32</v>
      </c>
      <c r="J106" s="21" t="s">
        <v>31</v>
      </c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35546</v>
      </c>
      <c r="C107" s="34" t="s">
        <v>168</v>
      </c>
      <c r="D107" s="34" t="s">
        <v>35</v>
      </c>
      <c r="E107" s="34" t="s">
        <v>166</v>
      </c>
      <c r="F107" s="34" t="s">
        <v>252</v>
      </c>
      <c r="G107" s="21"/>
      <c r="H107" s="21"/>
      <c r="I107" s="21" t="s">
        <v>37</v>
      </c>
      <c r="J107" s="21" t="s">
        <v>19</v>
      </c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35546</v>
      </c>
      <c r="C108" s="34" t="s">
        <v>6</v>
      </c>
      <c r="D108" s="34" t="s">
        <v>4</v>
      </c>
      <c r="E108" s="34" t="s">
        <v>144</v>
      </c>
      <c r="F108" s="34" t="s">
        <v>163</v>
      </c>
      <c r="G108" s="21"/>
      <c r="H108" s="21"/>
      <c r="I108" s="21" t="s">
        <v>13</v>
      </c>
      <c r="J108" s="21" t="s">
        <v>20</v>
      </c>
      <c r="N108" s="24"/>
      <c r="O108" s="24"/>
      <c r="P108" s="24"/>
      <c r="Q108" s="24"/>
      <c r="R108" s="24"/>
      <c r="S108" s="24"/>
      <c r="T108" s="24"/>
      <c r="U108" s="24"/>
      <c r="V108" s="24"/>
    </row>
    <row r="109" spans="1:22" ht="18" customHeight="1">
      <c r="A109" s="4">
        <v>108</v>
      </c>
      <c r="B109" s="37">
        <v>35546</v>
      </c>
      <c r="C109" s="34" t="s">
        <v>185</v>
      </c>
      <c r="D109" s="34" t="s">
        <v>47</v>
      </c>
      <c r="E109" s="34" t="s">
        <v>182</v>
      </c>
      <c r="F109" s="34" t="s">
        <v>181</v>
      </c>
      <c r="G109" s="21"/>
      <c r="H109" s="21"/>
      <c r="I109" s="21" t="s">
        <v>228</v>
      </c>
      <c r="J109" s="21" t="s">
        <v>8</v>
      </c>
      <c r="N109" s="24"/>
      <c r="O109" s="24"/>
      <c r="P109" s="24"/>
      <c r="Q109" s="24"/>
      <c r="R109" s="24"/>
      <c r="S109" s="24"/>
      <c r="T109" s="24"/>
      <c r="U109" s="24"/>
      <c r="V109" s="24"/>
    </row>
    <row r="110" spans="1:22" ht="18" customHeight="1">
      <c r="A110" s="4">
        <v>109</v>
      </c>
      <c r="B110" s="37">
        <v>35546</v>
      </c>
      <c r="C110" s="34" t="s">
        <v>23</v>
      </c>
      <c r="D110" s="34" t="s">
        <v>142</v>
      </c>
      <c r="E110" s="34" t="s">
        <v>214</v>
      </c>
      <c r="F110" s="34" t="s">
        <v>183</v>
      </c>
      <c r="G110" s="21"/>
      <c r="H110" s="21"/>
      <c r="I110" s="21" t="s">
        <v>227</v>
      </c>
      <c r="J110" s="21" t="s">
        <v>26</v>
      </c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35546</v>
      </c>
      <c r="C111" s="34" t="s">
        <v>16</v>
      </c>
      <c r="D111" s="34" t="s">
        <v>72</v>
      </c>
      <c r="E111" s="34" t="s">
        <v>210</v>
      </c>
      <c r="F111" s="34" t="s">
        <v>180</v>
      </c>
      <c r="G111" s="21"/>
      <c r="H111" s="21"/>
      <c r="I111" s="21" t="s">
        <v>38</v>
      </c>
      <c r="J111" s="21" t="s">
        <v>14</v>
      </c>
      <c r="N111" s="24"/>
      <c r="O111" s="24"/>
      <c r="P111" s="24"/>
      <c r="Q111" s="24"/>
      <c r="R111" s="24"/>
      <c r="S111" s="24"/>
      <c r="T111" s="24"/>
      <c r="U111" s="24"/>
      <c r="V111" s="24"/>
    </row>
    <row r="112" spans="1:22" ht="18" customHeight="1">
      <c r="A112" s="4">
        <v>111</v>
      </c>
      <c r="B112" s="37">
        <v>35547</v>
      </c>
      <c r="C112" s="34" t="s">
        <v>166</v>
      </c>
      <c r="D112" s="34" t="s">
        <v>167</v>
      </c>
      <c r="E112" s="34" t="s">
        <v>252</v>
      </c>
      <c r="F112" s="34" t="s">
        <v>35</v>
      </c>
      <c r="G112" s="21"/>
      <c r="H112" s="21"/>
      <c r="I112" s="21" t="s">
        <v>37</v>
      </c>
      <c r="J112" s="21" t="s">
        <v>19</v>
      </c>
      <c r="N112" s="24"/>
      <c r="O112" s="24"/>
      <c r="P112" s="24"/>
      <c r="Q112" s="24"/>
      <c r="R112" s="24"/>
      <c r="S112" s="24"/>
      <c r="T112" s="24"/>
      <c r="U112" s="24"/>
      <c r="V112" s="24"/>
    </row>
    <row r="113" spans="1:22" ht="18" customHeight="1">
      <c r="A113" s="4">
        <v>112</v>
      </c>
      <c r="B113" s="37">
        <v>35547</v>
      </c>
      <c r="C113" s="34" t="s">
        <v>161</v>
      </c>
      <c r="D113" s="34" t="s">
        <v>214</v>
      </c>
      <c r="E113" s="34" t="s">
        <v>153</v>
      </c>
      <c r="F113" s="34" t="s">
        <v>142</v>
      </c>
      <c r="G113" s="21"/>
      <c r="H113" s="21"/>
      <c r="I113" s="21" t="s">
        <v>227</v>
      </c>
      <c r="J113" s="21" t="s">
        <v>26</v>
      </c>
      <c r="N113" s="24"/>
      <c r="O113" s="24"/>
      <c r="P113" s="24"/>
      <c r="Q113" s="24"/>
      <c r="R113" s="24"/>
      <c r="S113" s="24"/>
      <c r="T113" s="24"/>
      <c r="U113" s="24"/>
      <c r="V113" s="24"/>
    </row>
    <row r="114" spans="1:22" ht="18" customHeight="1">
      <c r="A114" s="4">
        <v>113</v>
      </c>
      <c r="B114" s="37">
        <v>35547</v>
      </c>
      <c r="C114" s="34" t="s">
        <v>4</v>
      </c>
      <c r="D114" s="34" t="s">
        <v>175</v>
      </c>
      <c r="E114" s="34" t="s">
        <v>163</v>
      </c>
      <c r="F114" s="34" t="s">
        <v>144</v>
      </c>
      <c r="G114" s="21"/>
      <c r="H114" s="21"/>
      <c r="I114" s="21" t="s">
        <v>13</v>
      </c>
      <c r="J114" s="21" t="s">
        <v>20</v>
      </c>
      <c r="N114" s="24"/>
      <c r="O114" s="24"/>
      <c r="P114" s="24"/>
      <c r="Q114" s="24"/>
      <c r="R114" s="24"/>
      <c r="S114" s="24"/>
      <c r="T114" s="24"/>
      <c r="U114" s="24"/>
      <c r="V114" s="24"/>
    </row>
    <row r="115" spans="1:22" ht="18" customHeight="1">
      <c r="A115" s="4">
        <v>114</v>
      </c>
      <c r="B115" s="37">
        <v>35547</v>
      </c>
      <c r="C115" s="34" t="s">
        <v>47</v>
      </c>
      <c r="D115" s="34" t="s">
        <v>182</v>
      </c>
      <c r="E115" s="34" t="s">
        <v>181</v>
      </c>
      <c r="F115" s="34" t="s">
        <v>173</v>
      </c>
      <c r="G115" s="21"/>
      <c r="H115" s="21"/>
      <c r="I115" s="21" t="s">
        <v>228</v>
      </c>
      <c r="J115" s="21" t="s">
        <v>8</v>
      </c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35547</v>
      </c>
      <c r="C116" s="34" t="s">
        <v>213</v>
      </c>
      <c r="D116" s="34" t="s">
        <v>238</v>
      </c>
      <c r="E116" s="34" t="s">
        <v>165</v>
      </c>
      <c r="F116" s="34" t="s">
        <v>178</v>
      </c>
      <c r="G116" s="21"/>
      <c r="H116" s="21"/>
      <c r="I116" s="21" t="s">
        <v>32</v>
      </c>
      <c r="J116" s="21" t="s">
        <v>31</v>
      </c>
      <c r="N116" s="24"/>
      <c r="O116" s="24"/>
      <c r="P116" s="24"/>
      <c r="Q116" s="24"/>
      <c r="R116" s="24"/>
      <c r="S116" s="24"/>
      <c r="T116" s="24"/>
      <c r="U116" s="24"/>
      <c r="V116" s="24"/>
    </row>
    <row r="117" spans="1:22" ht="18" customHeight="1">
      <c r="A117" s="4">
        <v>116</v>
      </c>
      <c r="B117" s="37">
        <v>35547</v>
      </c>
      <c r="C117" s="34" t="s">
        <v>210</v>
      </c>
      <c r="D117" s="34" t="s">
        <v>46</v>
      </c>
      <c r="E117" s="34" t="s">
        <v>180</v>
      </c>
      <c r="F117" s="34" t="s">
        <v>72</v>
      </c>
      <c r="G117" s="21"/>
      <c r="H117" s="21"/>
      <c r="I117" s="21" t="s">
        <v>38</v>
      </c>
      <c r="J117" s="21" t="s">
        <v>14</v>
      </c>
      <c r="N117" s="24"/>
      <c r="O117" s="24"/>
      <c r="P117" s="24"/>
      <c r="Q117" s="24"/>
      <c r="R117" s="24"/>
      <c r="S117" s="24"/>
      <c r="T117" s="24"/>
      <c r="U117" s="24"/>
      <c r="V117" s="24"/>
    </row>
    <row r="118" spans="1:22" ht="18" customHeight="1">
      <c r="A118" s="4">
        <v>117</v>
      </c>
      <c r="B118" s="37">
        <v>35549</v>
      </c>
      <c r="C118" s="34" t="s">
        <v>252</v>
      </c>
      <c r="D118" s="34" t="s">
        <v>168</v>
      </c>
      <c r="E118" s="34" t="s">
        <v>35</v>
      </c>
      <c r="F118" s="34" t="s">
        <v>167</v>
      </c>
      <c r="G118" s="21"/>
      <c r="H118" s="21"/>
      <c r="I118" s="21" t="s">
        <v>20</v>
      </c>
      <c r="J118" s="21" t="s">
        <v>19</v>
      </c>
      <c r="N118" s="24"/>
      <c r="O118" s="24"/>
      <c r="P118" s="24"/>
      <c r="Q118" s="24"/>
      <c r="R118" s="24"/>
      <c r="S118" s="24"/>
      <c r="T118" s="24"/>
      <c r="U118" s="24"/>
      <c r="V118" s="24"/>
    </row>
    <row r="119" spans="1:22" ht="18" customHeight="1">
      <c r="A119" s="4">
        <v>118</v>
      </c>
      <c r="B119" s="37">
        <v>35549</v>
      </c>
      <c r="C119" s="36" t="s">
        <v>182</v>
      </c>
      <c r="D119" s="34" t="s">
        <v>173</v>
      </c>
      <c r="E119" s="34" t="s">
        <v>181</v>
      </c>
      <c r="F119" s="34" t="s">
        <v>146</v>
      </c>
      <c r="G119" s="21"/>
      <c r="H119" s="21"/>
      <c r="I119" s="21" t="s">
        <v>26</v>
      </c>
      <c r="J119" s="21" t="s">
        <v>228</v>
      </c>
      <c r="N119" s="24"/>
      <c r="O119" s="24"/>
      <c r="P119" s="24"/>
      <c r="Q119" s="24"/>
      <c r="R119" s="24"/>
      <c r="S119" s="24"/>
      <c r="T119" s="24"/>
      <c r="U119" s="24"/>
      <c r="V119" s="24"/>
    </row>
    <row r="120" spans="1:22" ht="18" customHeight="1">
      <c r="A120" s="4">
        <v>119</v>
      </c>
      <c r="B120" s="37">
        <v>35549</v>
      </c>
      <c r="C120" s="34" t="s">
        <v>211</v>
      </c>
      <c r="D120" s="34" t="s">
        <v>178</v>
      </c>
      <c r="E120" s="34" t="s">
        <v>238</v>
      </c>
      <c r="F120" s="34" t="s">
        <v>165</v>
      </c>
      <c r="G120" s="21"/>
      <c r="H120" s="21"/>
      <c r="I120" s="21" t="s">
        <v>8</v>
      </c>
      <c r="J120" s="21" t="s">
        <v>31</v>
      </c>
      <c r="N120" s="24"/>
      <c r="O120" s="24"/>
      <c r="P120" s="24"/>
      <c r="Q120" s="24"/>
      <c r="R120" s="24"/>
      <c r="S120" s="24"/>
      <c r="T120" s="24"/>
      <c r="U120" s="24"/>
      <c r="V120" s="24"/>
    </row>
    <row r="121" spans="1:22" ht="18" customHeight="1">
      <c r="A121" s="4">
        <v>120</v>
      </c>
      <c r="B121" s="37">
        <v>35549</v>
      </c>
      <c r="C121" s="34" t="s">
        <v>180</v>
      </c>
      <c r="D121" s="34" t="s">
        <v>22</v>
      </c>
      <c r="E121" s="34" t="s">
        <v>72</v>
      </c>
      <c r="F121" s="34" t="s">
        <v>46</v>
      </c>
      <c r="G121" s="21"/>
      <c r="H121" s="21"/>
      <c r="I121" s="21" t="s">
        <v>13</v>
      </c>
      <c r="J121" s="21" t="s">
        <v>14</v>
      </c>
      <c r="N121" s="24"/>
      <c r="O121" s="24"/>
      <c r="P121" s="24"/>
      <c r="Q121" s="24"/>
      <c r="R121" s="24"/>
      <c r="S121" s="24"/>
      <c r="T121" s="24"/>
      <c r="U121" s="24"/>
      <c r="V121" s="24"/>
    </row>
    <row r="122" spans="1:22" ht="18" customHeight="1">
      <c r="A122" s="4">
        <v>121</v>
      </c>
      <c r="B122" s="37">
        <v>35549</v>
      </c>
      <c r="C122" s="34" t="s">
        <v>142</v>
      </c>
      <c r="D122" s="34" t="s">
        <v>183</v>
      </c>
      <c r="E122" s="34" t="s">
        <v>185</v>
      </c>
      <c r="F122" s="34" t="s">
        <v>153</v>
      </c>
      <c r="G122" s="21"/>
      <c r="H122" s="21"/>
      <c r="I122" s="21" t="s">
        <v>227</v>
      </c>
      <c r="J122" s="21" t="s">
        <v>32</v>
      </c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35549</v>
      </c>
      <c r="C123" s="34" t="s">
        <v>163</v>
      </c>
      <c r="D123" s="34" t="s">
        <v>144</v>
      </c>
      <c r="E123" s="34" t="s">
        <v>175</v>
      </c>
      <c r="F123" s="34" t="s">
        <v>4</v>
      </c>
      <c r="G123" s="21"/>
      <c r="H123" s="21"/>
      <c r="I123" s="21" t="s">
        <v>37</v>
      </c>
      <c r="J123" s="21" t="s">
        <v>38</v>
      </c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35550</v>
      </c>
      <c r="C124" s="34" t="s">
        <v>167</v>
      </c>
      <c r="D124" s="34" t="s">
        <v>166</v>
      </c>
      <c r="E124" s="34" t="s">
        <v>168</v>
      </c>
      <c r="F124" s="34" t="s">
        <v>35</v>
      </c>
      <c r="G124" s="21"/>
      <c r="H124" s="21"/>
      <c r="I124" s="21" t="s">
        <v>20</v>
      </c>
      <c r="J124" s="21" t="s">
        <v>19</v>
      </c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35550</v>
      </c>
      <c r="C125" s="34" t="s">
        <v>153</v>
      </c>
      <c r="D125" s="34" t="s">
        <v>185</v>
      </c>
      <c r="E125" s="34" t="s">
        <v>183</v>
      </c>
      <c r="F125" s="34" t="s">
        <v>214</v>
      </c>
      <c r="G125" s="21"/>
      <c r="H125" s="21"/>
      <c r="I125" s="21" t="s">
        <v>227</v>
      </c>
      <c r="J125" s="21" t="s">
        <v>32</v>
      </c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35550</v>
      </c>
      <c r="C126" s="34" t="s">
        <v>175</v>
      </c>
      <c r="D126" s="34" t="s">
        <v>6</v>
      </c>
      <c r="E126" s="34" t="s">
        <v>4</v>
      </c>
      <c r="F126" s="34" t="s">
        <v>144</v>
      </c>
      <c r="G126" s="21"/>
      <c r="H126" s="21"/>
      <c r="I126" s="21" t="s">
        <v>37</v>
      </c>
      <c r="J126" s="21" t="s">
        <v>38</v>
      </c>
      <c r="N126" s="24"/>
      <c r="O126" s="24"/>
      <c r="P126" s="24"/>
      <c r="Q126" s="24"/>
      <c r="R126" s="24"/>
      <c r="S126" s="24"/>
      <c r="T126" s="24"/>
      <c r="U126" s="24"/>
      <c r="V126" s="24"/>
    </row>
    <row r="127" spans="1:22" ht="18" customHeight="1">
      <c r="A127" s="4">
        <v>126</v>
      </c>
      <c r="B127" s="37">
        <v>35550</v>
      </c>
      <c r="C127" s="34" t="s">
        <v>46</v>
      </c>
      <c r="D127" s="34" t="s">
        <v>210</v>
      </c>
      <c r="E127" s="34" t="s">
        <v>22</v>
      </c>
      <c r="F127" s="34" t="s">
        <v>72</v>
      </c>
      <c r="G127" s="21"/>
      <c r="H127" s="21"/>
      <c r="I127" s="21" t="s">
        <v>13</v>
      </c>
      <c r="J127" s="21" t="s">
        <v>14</v>
      </c>
    </row>
    <row r="128" spans="1:22" ht="18" customHeight="1">
      <c r="A128" s="4">
        <v>127</v>
      </c>
      <c r="B128" s="37">
        <v>35551</v>
      </c>
      <c r="C128" s="34" t="s">
        <v>72</v>
      </c>
      <c r="D128" s="34" t="s">
        <v>180</v>
      </c>
      <c r="E128" s="34" t="s">
        <v>210</v>
      </c>
      <c r="F128" s="34" t="s">
        <v>22</v>
      </c>
      <c r="G128" s="21"/>
      <c r="H128" s="21"/>
      <c r="I128" s="21" t="s">
        <v>13</v>
      </c>
      <c r="J128" s="21" t="s">
        <v>14</v>
      </c>
      <c r="M128" s="12"/>
    </row>
    <row r="129" spans="1:13" ht="18" customHeight="1">
      <c r="A129" s="4">
        <v>128</v>
      </c>
      <c r="B129" s="37">
        <v>35551</v>
      </c>
      <c r="C129" s="34" t="s">
        <v>181</v>
      </c>
      <c r="D129" s="34" t="s">
        <v>182</v>
      </c>
      <c r="E129" s="34" t="s">
        <v>161</v>
      </c>
      <c r="F129" s="34" t="s">
        <v>173</v>
      </c>
      <c r="G129" s="21"/>
      <c r="H129" s="21"/>
      <c r="I129" s="21" t="s">
        <v>26</v>
      </c>
      <c r="J129" s="21" t="s">
        <v>228</v>
      </c>
      <c r="M129" s="13"/>
    </row>
    <row r="130" spans="1:13" ht="18" customHeight="1">
      <c r="A130" s="4">
        <v>129</v>
      </c>
      <c r="B130" s="37">
        <v>35551</v>
      </c>
      <c r="C130" s="34" t="s">
        <v>168</v>
      </c>
      <c r="D130" s="34" t="s">
        <v>35</v>
      </c>
      <c r="E130" s="34" t="s">
        <v>252</v>
      </c>
      <c r="F130" s="34" t="s">
        <v>166</v>
      </c>
      <c r="G130" s="21"/>
      <c r="H130" s="21"/>
      <c r="I130" s="21" t="s">
        <v>20</v>
      </c>
      <c r="J130" s="21" t="s">
        <v>19</v>
      </c>
      <c r="M130" s="12"/>
    </row>
    <row r="131" spans="1:13" ht="18" customHeight="1">
      <c r="A131" s="4">
        <v>130</v>
      </c>
      <c r="B131" s="37">
        <v>35551</v>
      </c>
      <c r="C131" s="34" t="s">
        <v>178</v>
      </c>
      <c r="D131" s="34" t="s">
        <v>29</v>
      </c>
      <c r="E131" s="34" t="s">
        <v>131</v>
      </c>
      <c r="F131" s="34" t="s">
        <v>213</v>
      </c>
      <c r="G131" s="21"/>
      <c r="H131" s="21"/>
      <c r="I131" s="21" t="s">
        <v>8</v>
      </c>
      <c r="J131" s="21" t="s">
        <v>31</v>
      </c>
      <c r="M131" s="12"/>
    </row>
    <row r="132" spans="1:13" ht="18" customHeight="1">
      <c r="A132" s="4">
        <v>131</v>
      </c>
      <c r="B132" s="37">
        <v>35551</v>
      </c>
      <c r="C132" s="34" t="s">
        <v>144</v>
      </c>
      <c r="D132" s="34" t="s">
        <v>4</v>
      </c>
      <c r="E132" s="34" t="s">
        <v>163</v>
      </c>
      <c r="F132" s="34" t="s">
        <v>175</v>
      </c>
      <c r="G132" s="21"/>
      <c r="H132" s="21"/>
      <c r="I132" s="21" t="s">
        <v>37</v>
      </c>
      <c r="J132" s="21" t="s">
        <v>38</v>
      </c>
      <c r="M132" s="12"/>
    </row>
    <row r="133" spans="1:13" ht="18" customHeight="1">
      <c r="A133" s="4">
        <v>132</v>
      </c>
      <c r="B133" s="37">
        <v>35551</v>
      </c>
      <c r="C133" s="34" t="s">
        <v>183</v>
      </c>
      <c r="D133" s="34" t="s">
        <v>142</v>
      </c>
      <c r="E133" s="34" t="s">
        <v>214</v>
      </c>
      <c r="F133" s="34" t="s">
        <v>185</v>
      </c>
      <c r="G133" s="21"/>
      <c r="H133" s="21"/>
      <c r="I133" s="21" t="s">
        <v>227</v>
      </c>
      <c r="J133" s="21" t="s">
        <v>32</v>
      </c>
      <c r="M133" s="12"/>
    </row>
    <row r="134" spans="1:13" ht="18" customHeight="1">
      <c r="A134" s="4">
        <v>133</v>
      </c>
      <c r="B134" s="37">
        <v>35553</v>
      </c>
      <c r="C134" s="34" t="s">
        <v>166</v>
      </c>
      <c r="D134" s="34" t="s">
        <v>167</v>
      </c>
      <c r="E134" s="34" t="s">
        <v>16</v>
      </c>
      <c r="F134" s="34" t="s">
        <v>252</v>
      </c>
      <c r="G134" s="21"/>
      <c r="H134" s="21"/>
      <c r="I134" s="21" t="s">
        <v>13</v>
      </c>
      <c r="J134" s="21" t="s">
        <v>37</v>
      </c>
      <c r="M134" s="12"/>
    </row>
    <row r="135" spans="1:13" ht="18" customHeight="1">
      <c r="A135" s="4">
        <v>134</v>
      </c>
      <c r="B135" s="37">
        <v>35553</v>
      </c>
      <c r="C135" s="34" t="s">
        <v>148</v>
      </c>
      <c r="D135" s="34" t="s">
        <v>211</v>
      </c>
      <c r="E135" s="34" t="s">
        <v>213</v>
      </c>
      <c r="F135" s="34" t="s">
        <v>184</v>
      </c>
      <c r="G135" s="21"/>
      <c r="H135" s="21"/>
      <c r="I135" s="21" t="s">
        <v>32</v>
      </c>
      <c r="J135" s="21" t="s">
        <v>8</v>
      </c>
      <c r="M135" s="12"/>
    </row>
    <row r="136" spans="1:13" ht="18" customHeight="1">
      <c r="A136" s="4">
        <v>135</v>
      </c>
      <c r="B136" s="37">
        <v>35553</v>
      </c>
      <c r="C136" s="34" t="s">
        <v>35</v>
      </c>
      <c r="D136" s="34" t="s">
        <v>175</v>
      </c>
      <c r="E136" s="36" t="s">
        <v>4</v>
      </c>
      <c r="F136" s="34" t="s">
        <v>163</v>
      </c>
      <c r="G136" s="21"/>
      <c r="H136" s="21"/>
      <c r="I136" s="21" t="s">
        <v>14</v>
      </c>
      <c r="J136" s="21" t="s">
        <v>20</v>
      </c>
      <c r="M136" s="12"/>
    </row>
    <row r="137" spans="1:13" ht="18" customHeight="1">
      <c r="A137" s="4">
        <v>136</v>
      </c>
      <c r="B137" s="37">
        <v>35553</v>
      </c>
      <c r="C137" s="34" t="s">
        <v>210</v>
      </c>
      <c r="D137" s="34" t="s">
        <v>46</v>
      </c>
      <c r="E137" s="34" t="s">
        <v>180</v>
      </c>
      <c r="F137" s="34" t="s">
        <v>218</v>
      </c>
      <c r="G137" s="21"/>
      <c r="H137" s="21"/>
      <c r="I137" s="21" t="s">
        <v>38</v>
      </c>
      <c r="J137" s="21" t="s">
        <v>19</v>
      </c>
      <c r="M137" s="12"/>
    </row>
    <row r="138" spans="1:13" ht="18" customHeight="1">
      <c r="A138" s="4">
        <v>137</v>
      </c>
      <c r="B138" s="37">
        <v>35553</v>
      </c>
      <c r="C138" s="34" t="s">
        <v>131</v>
      </c>
      <c r="D138" s="34" t="s">
        <v>186</v>
      </c>
      <c r="E138" s="34" t="s">
        <v>188</v>
      </c>
      <c r="F138" s="34" t="s">
        <v>179</v>
      </c>
      <c r="G138" s="21"/>
      <c r="H138" s="21"/>
      <c r="I138" s="21" t="s">
        <v>31</v>
      </c>
      <c r="J138" s="21" t="s">
        <v>26</v>
      </c>
      <c r="M138" s="12"/>
    </row>
    <row r="139" spans="1:13" ht="18" customHeight="1">
      <c r="A139" s="4">
        <v>138</v>
      </c>
      <c r="B139" s="37">
        <v>35553</v>
      </c>
      <c r="C139" s="34" t="s">
        <v>214</v>
      </c>
      <c r="D139" s="34" t="s">
        <v>153</v>
      </c>
      <c r="E139" s="34" t="s">
        <v>142</v>
      </c>
      <c r="F139" s="34" t="s">
        <v>161</v>
      </c>
      <c r="G139" s="21"/>
      <c r="H139" s="21"/>
      <c r="I139" s="21" t="s">
        <v>228</v>
      </c>
      <c r="J139" s="21" t="s">
        <v>227</v>
      </c>
      <c r="M139" s="12"/>
    </row>
    <row r="140" spans="1:13" ht="18" customHeight="1">
      <c r="A140" s="4">
        <v>139</v>
      </c>
      <c r="B140" s="37">
        <v>35554</v>
      </c>
      <c r="C140" s="34" t="s">
        <v>161</v>
      </c>
      <c r="D140" s="34" t="s">
        <v>183</v>
      </c>
      <c r="E140" s="34" t="s">
        <v>153</v>
      </c>
      <c r="F140" s="34" t="s">
        <v>142</v>
      </c>
      <c r="G140" s="21"/>
      <c r="H140" s="21"/>
      <c r="I140" s="21" t="s">
        <v>228</v>
      </c>
      <c r="J140" s="21" t="s">
        <v>227</v>
      </c>
      <c r="M140" s="12"/>
    </row>
    <row r="141" spans="1:13" ht="18" customHeight="1">
      <c r="A141" s="4">
        <v>140</v>
      </c>
      <c r="B141" s="37">
        <v>35554</v>
      </c>
      <c r="C141" s="34" t="s">
        <v>179</v>
      </c>
      <c r="D141" s="36" t="s">
        <v>165</v>
      </c>
      <c r="E141" s="34" t="s">
        <v>186</v>
      </c>
      <c r="F141" s="34" t="s">
        <v>188</v>
      </c>
      <c r="G141" s="21"/>
      <c r="H141" s="21"/>
      <c r="I141" s="21" t="s">
        <v>31</v>
      </c>
      <c r="J141" s="21" t="s">
        <v>26</v>
      </c>
      <c r="M141" s="12"/>
    </row>
    <row r="142" spans="1:13" ht="18" customHeight="1">
      <c r="A142" s="4">
        <v>141</v>
      </c>
      <c r="B142" s="37">
        <v>35554</v>
      </c>
      <c r="C142" s="34" t="s">
        <v>184</v>
      </c>
      <c r="D142" s="34" t="s">
        <v>213</v>
      </c>
      <c r="E142" s="34" t="s">
        <v>211</v>
      </c>
      <c r="F142" s="34" t="s">
        <v>178</v>
      </c>
      <c r="G142" s="21"/>
      <c r="H142" s="21"/>
      <c r="I142" s="21" t="s">
        <v>32</v>
      </c>
      <c r="J142" s="21" t="s">
        <v>8</v>
      </c>
      <c r="M142" s="12"/>
    </row>
    <row r="143" spans="1:13" ht="18" customHeight="1">
      <c r="A143" s="4">
        <v>142</v>
      </c>
      <c r="B143" s="37">
        <v>35554</v>
      </c>
      <c r="C143" s="34" t="s">
        <v>218</v>
      </c>
      <c r="D143" s="34" t="s">
        <v>72</v>
      </c>
      <c r="E143" s="34" t="s">
        <v>46</v>
      </c>
      <c r="F143" s="34" t="s">
        <v>180</v>
      </c>
      <c r="G143" s="21"/>
      <c r="H143" s="21"/>
      <c r="I143" s="21" t="s">
        <v>38</v>
      </c>
      <c r="J143" s="21" t="s">
        <v>19</v>
      </c>
      <c r="M143" s="12"/>
    </row>
    <row r="144" spans="1:13" ht="18" customHeight="1">
      <c r="A144" s="4">
        <v>143</v>
      </c>
      <c r="B144" s="37">
        <v>35554</v>
      </c>
      <c r="C144" s="36" t="s">
        <v>163</v>
      </c>
      <c r="D144" s="34" t="s">
        <v>144</v>
      </c>
      <c r="E144" s="34" t="s">
        <v>175</v>
      </c>
      <c r="F144" s="34" t="s">
        <v>4</v>
      </c>
      <c r="G144" s="21"/>
      <c r="H144" s="21"/>
      <c r="I144" s="21" t="s">
        <v>14</v>
      </c>
      <c r="J144" s="21" t="s">
        <v>20</v>
      </c>
      <c r="M144" s="13"/>
    </row>
    <row r="145" spans="1:13" ht="18" customHeight="1">
      <c r="A145" s="4">
        <v>144</v>
      </c>
      <c r="B145" s="37">
        <v>35554</v>
      </c>
      <c r="C145" s="34" t="s">
        <v>16</v>
      </c>
      <c r="D145" s="34" t="s">
        <v>168</v>
      </c>
      <c r="E145" s="34" t="s">
        <v>252</v>
      </c>
      <c r="F145" s="34" t="s">
        <v>167</v>
      </c>
      <c r="G145" s="21"/>
      <c r="H145" s="21"/>
      <c r="I145" s="21" t="s">
        <v>13</v>
      </c>
      <c r="J145" s="21" t="s">
        <v>37</v>
      </c>
      <c r="M145" s="12"/>
    </row>
    <row r="146" spans="1:13" ht="18" customHeight="1">
      <c r="A146" s="4">
        <v>145</v>
      </c>
      <c r="B146" s="37">
        <v>35555</v>
      </c>
      <c r="C146" s="34" t="s">
        <v>252</v>
      </c>
      <c r="D146" s="34" t="s">
        <v>166</v>
      </c>
      <c r="E146" s="34" t="s">
        <v>167</v>
      </c>
      <c r="F146" s="34" t="s">
        <v>168</v>
      </c>
      <c r="G146" s="21"/>
      <c r="H146" s="21"/>
      <c r="I146" s="21" t="s">
        <v>13</v>
      </c>
      <c r="J146" s="21" t="s">
        <v>37</v>
      </c>
      <c r="M146" s="12"/>
    </row>
    <row r="147" spans="1:13" ht="18" customHeight="1">
      <c r="A147" s="4">
        <v>146</v>
      </c>
      <c r="B147" s="37">
        <v>35555</v>
      </c>
      <c r="C147" s="34" t="s">
        <v>211</v>
      </c>
      <c r="D147" s="34" t="s">
        <v>178</v>
      </c>
      <c r="E147" s="34" t="s">
        <v>148</v>
      </c>
      <c r="F147" s="34" t="s">
        <v>213</v>
      </c>
      <c r="G147" s="21"/>
      <c r="H147" s="21"/>
      <c r="I147" s="21" t="s">
        <v>32</v>
      </c>
      <c r="J147" s="21" t="s">
        <v>8</v>
      </c>
      <c r="M147" s="12"/>
    </row>
    <row r="148" spans="1:13" ht="18" customHeight="1">
      <c r="A148" s="4">
        <v>147</v>
      </c>
      <c r="B148" s="37">
        <v>35555</v>
      </c>
      <c r="C148" s="34" t="s">
        <v>175</v>
      </c>
      <c r="D148" s="34" t="s">
        <v>4</v>
      </c>
      <c r="E148" s="34" t="s">
        <v>35</v>
      </c>
      <c r="F148" s="34" t="s">
        <v>144</v>
      </c>
      <c r="G148" s="21"/>
      <c r="H148" s="21"/>
      <c r="I148" s="21" t="s">
        <v>14</v>
      </c>
      <c r="J148" s="21" t="s">
        <v>20</v>
      </c>
      <c r="M148" s="12"/>
    </row>
    <row r="149" spans="1:13" ht="18" customHeight="1">
      <c r="A149" s="4">
        <v>148</v>
      </c>
      <c r="B149" s="37">
        <v>35555</v>
      </c>
      <c r="C149" s="34" t="s">
        <v>186</v>
      </c>
      <c r="D149" s="34" t="s">
        <v>188</v>
      </c>
      <c r="E149" s="34" t="s">
        <v>131</v>
      </c>
      <c r="F149" s="34" t="s">
        <v>165</v>
      </c>
      <c r="G149" s="21"/>
      <c r="H149" s="21"/>
      <c r="I149" s="21" t="s">
        <v>31</v>
      </c>
      <c r="J149" s="21" t="s">
        <v>26</v>
      </c>
      <c r="M149" s="12"/>
    </row>
    <row r="150" spans="1:13" ht="18" customHeight="1">
      <c r="A150" s="4">
        <v>149</v>
      </c>
      <c r="B150" s="37">
        <v>35555</v>
      </c>
      <c r="C150" s="34" t="s">
        <v>180</v>
      </c>
      <c r="D150" s="34" t="s">
        <v>218</v>
      </c>
      <c r="E150" s="34" t="s">
        <v>72</v>
      </c>
      <c r="F150" s="34" t="s">
        <v>46</v>
      </c>
      <c r="G150" s="21"/>
      <c r="H150" s="21"/>
      <c r="I150" s="21" t="s">
        <v>38</v>
      </c>
      <c r="J150" s="21" t="s">
        <v>19</v>
      </c>
      <c r="M150" s="12"/>
    </row>
    <row r="151" spans="1:13" ht="18" customHeight="1">
      <c r="A151" s="4">
        <v>150</v>
      </c>
      <c r="B151" s="37">
        <v>35555</v>
      </c>
      <c r="C151" s="34" t="s">
        <v>142</v>
      </c>
      <c r="D151" s="34" t="s">
        <v>214</v>
      </c>
      <c r="E151" s="34" t="s">
        <v>183</v>
      </c>
      <c r="F151" s="34" t="s">
        <v>153</v>
      </c>
      <c r="G151" s="21"/>
      <c r="H151" s="21"/>
      <c r="I151" s="21" t="s">
        <v>228</v>
      </c>
      <c r="J151" s="21" t="s">
        <v>227</v>
      </c>
      <c r="M151" s="12"/>
    </row>
    <row r="152" spans="1:13" ht="18" customHeight="1">
      <c r="A152" s="4">
        <v>151</v>
      </c>
      <c r="B152" s="37">
        <v>35556</v>
      </c>
      <c r="C152" s="34" t="s">
        <v>165</v>
      </c>
      <c r="D152" s="34" t="s">
        <v>184</v>
      </c>
      <c r="E152" s="34" t="s">
        <v>178</v>
      </c>
      <c r="F152" s="34" t="s">
        <v>148</v>
      </c>
      <c r="G152" s="21"/>
      <c r="H152" s="21"/>
      <c r="I152" s="21" t="s">
        <v>31</v>
      </c>
      <c r="J152" s="21" t="s">
        <v>227</v>
      </c>
      <c r="M152" s="12"/>
    </row>
    <row r="153" spans="1:13" ht="18" customHeight="1">
      <c r="A153" s="4">
        <v>152</v>
      </c>
      <c r="B153" s="37">
        <v>35556</v>
      </c>
      <c r="C153" s="34" t="s">
        <v>153</v>
      </c>
      <c r="D153" s="34" t="s">
        <v>161</v>
      </c>
      <c r="E153" s="34" t="s">
        <v>214</v>
      </c>
      <c r="F153" s="34" t="s">
        <v>183</v>
      </c>
      <c r="G153" s="21"/>
      <c r="H153" s="21"/>
      <c r="I153" s="21" t="s">
        <v>228</v>
      </c>
      <c r="J153" s="21" t="s">
        <v>32</v>
      </c>
      <c r="M153" s="12"/>
    </row>
    <row r="154" spans="1:13" ht="18" customHeight="1">
      <c r="A154" s="4">
        <v>153</v>
      </c>
      <c r="B154" s="37">
        <v>35556</v>
      </c>
      <c r="C154" s="34" t="s">
        <v>213</v>
      </c>
      <c r="D154" s="34" t="s">
        <v>179</v>
      </c>
      <c r="E154" s="34" t="s">
        <v>29</v>
      </c>
      <c r="F154" s="34" t="s">
        <v>131</v>
      </c>
      <c r="G154" s="21"/>
      <c r="H154" s="21"/>
      <c r="I154" s="21" t="s">
        <v>8</v>
      </c>
      <c r="J154" s="21" t="s">
        <v>26</v>
      </c>
      <c r="M154" s="12"/>
    </row>
    <row r="155" spans="1:13" ht="18" customHeight="1">
      <c r="A155" s="4">
        <v>154</v>
      </c>
      <c r="B155" s="37">
        <v>35556</v>
      </c>
      <c r="C155" s="34" t="s">
        <v>46</v>
      </c>
      <c r="D155" s="34" t="s">
        <v>72</v>
      </c>
      <c r="E155" s="34" t="s">
        <v>35</v>
      </c>
      <c r="F155" s="34" t="s">
        <v>218</v>
      </c>
      <c r="G155" s="21"/>
      <c r="H155" s="21"/>
      <c r="I155" s="21" t="s">
        <v>19</v>
      </c>
      <c r="J155" s="21" t="s">
        <v>13</v>
      </c>
      <c r="M155" s="12"/>
    </row>
    <row r="156" spans="1:13" ht="18" customHeight="1">
      <c r="A156" s="4">
        <v>155</v>
      </c>
      <c r="B156" s="37">
        <v>35557</v>
      </c>
      <c r="C156" s="34" t="s">
        <v>168</v>
      </c>
      <c r="D156" s="34" t="s">
        <v>167</v>
      </c>
      <c r="E156" s="34" t="s">
        <v>10</v>
      </c>
      <c r="F156" s="34" t="s">
        <v>166</v>
      </c>
      <c r="G156" s="21"/>
      <c r="H156" s="21"/>
      <c r="I156" s="21" t="s">
        <v>14</v>
      </c>
      <c r="J156" s="21" t="s">
        <v>37</v>
      </c>
      <c r="M156" s="12"/>
    </row>
    <row r="157" spans="1:13" ht="18" customHeight="1">
      <c r="A157" s="4">
        <v>156</v>
      </c>
      <c r="B157" s="37">
        <v>35557</v>
      </c>
      <c r="C157" s="34" t="s">
        <v>178</v>
      </c>
      <c r="D157" s="34" t="s">
        <v>186</v>
      </c>
      <c r="E157" s="34" t="s">
        <v>165</v>
      </c>
      <c r="F157" s="34" t="s">
        <v>184</v>
      </c>
      <c r="G157" s="21"/>
      <c r="H157" s="21"/>
      <c r="I157" s="21" t="s">
        <v>31</v>
      </c>
      <c r="J157" s="21" t="s">
        <v>227</v>
      </c>
      <c r="L157" s="53"/>
      <c r="M157" s="12"/>
    </row>
    <row r="158" spans="1:13" ht="18" customHeight="1">
      <c r="A158" s="4">
        <v>157</v>
      </c>
      <c r="B158" s="37">
        <v>35557</v>
      </c>
      <c r="C158" s="34" t="s">
        <v>144</v>
      </c>
      <c r="D158" s="34" t="s">
        <v>163</v>
      </c>
      <c r="E158" s="34" t="s">
        <v>16</v>
      </c>
      <c r="F158" s="34" t="s">
        <v>4</v>
      </c>
      <c r="G158" s="21"/>
      <c r="H158" s="21"/>
      <c r="I158" s="21" t="s">
        <v>20</v>
      </c>
      <c r="J158" s="21" t="s">
        <v>38</v>
      </c>
      <c r="L158" s="53"/>
      <c r="M158" s="12"/>
    </row>
    <row r="159" spans="1:13" ht="18" customHeight="1">
      <c r="A159" s="4">
        <v>158</v>
      </c>
      <c r="B159" s="37">
        <v>35557</v>
      </c>
      <c r="C159" s="34" t="s">
        <v>188</v>
      </c>
      <c r="D159" s="34" t="s">
        <v>131</v>
      </c>
      <c r="E159" s="36" t="s">
        <v>179</v>
      </c>
      <c r="F159" s="34" t="s">
        <v>211</v>
      </c>
      <c r="G159" s="21"/>
      <c r="H159" s="21"/>
      <c r="I159" s="21" t="s">
        <v>8</v>
      </c>
      <c r="J159" s="21" t="s">
        <v>26</v>
      </c>
      <c r="L159" s="53"/>
      <c r="M159" s="12"/>
    </row>
    <row r="160" spans="1:13" ht="18" customHeight="1">
      <c r="A160" s="4">
        <v>159</v>
      </c>
      <c r="B160" s="37">
        <v>35557</v>
      </c>
      <c r="C160" s="34" t="s">
        <v>183</v>
      </c>
      <c r="D160" s="34" t="s">
        <v>142</v>
      </c>
      <c r="E160" s="34" t="s">
        <v>161</v>
      </c>
      <c r="F160" s="34" t="s">
        <v>214</v>
      </c>
      <c r="G160" s="21"/>
      <c r="H160" s="21"/>
      <c r="I160" s="21" t="s">
        <v>228</v>
      </c>
      <c r="J160" s="21" t="s">
        <v>32</v>
      </c>
      <c r="L160" s="53"/>
      <c r="M160" s="12"/>
    </row>
    <row r="161" spans="1:13" ht="18" customHeight="1">
      <c r="A161" s="4">
        <v>160</v>
      </c>
      <c r="B161" s="37">
        <v>35558</v>
      </c>
      <c r="C161" s="34" t="s">
        <v>166</v>
      </c>
      <c r="D161" s="34" t="s">
        <v>252</v>
      </c>
      <c r="E161" s="34" t="s">
        <v>167</v>
      </c>
      <c r="F161" s="34" t="s">
        <v>10</v>
      </c>
      <c r="G161" s="21"/>
      <c r="H161" s="21"/>
      <c r="I161" s="21" t="s">
        <v>14</v>
      </c>
      <c r="J161" s="21" t="s">
        <v>37</v>
      </c>
      <c r="L161" s="53"/>
      <c r="M161" s="12"/>
    </row>
    <row r="162" spans="1:13" ht="18" customHeight="1">
      <c r="A162" s="4">
        <v>161</v>
      </c>
      <c r="B162" s="37">
        <v>35558</v>
      </c>
      <c r="C162" s="34" t="s">
        <v>148</v>
      </c>
      <c r="D162" s="34" t="s">
        <v>165</v>
      </c>
      <c r="E162" s="34" t="s">
        <v>184</v>
      </c>
      <c r="F162" s="34" t="s">
        <v>186</v>
      </c>
      <c r="G162" s="21"/>
      <c r="H162" s="21"/>
      <c r="I162" s="21" t="s">
        <v>31</v>
      </c>
      <c r="J162" s="21" t="s">
        <v>227</v>
      </c>
      <c r="M162" s="12"/>
    </row>
    <row r="163" spans="1:13" ht="18" customHeight="1">
      <c r="A163" s="4">
        <v>162</v>
      </c>
      <c r="B163" s="37">
        <v>35558</v>
      </c>
      <c r="C163" s="34" t="s">
        <v>4</v>
      </c>
      <c r="D163" s="34" t="s">
        <v>175</v>
      </c>
      <c r="E163" s="34" t="s">
        <v>163</v>
      </c>
      <c r="F163" s="34" t="s">
        <v>16</v>
      </c>
      <c r="G163" s="21"/>
      <c r="H163" s="21"/>
      <c r="I163" s="21" t="s">
        <v>20</v>
      </c>
      <c r="J163" s="21" t="s">
        <v>38</v>
      </c>
      <c r="M163" s="12"/>
    </row>
    <row r="164" spans="1:13" ht="18" customHeight="1">
      <c r="A164" s="4">
        <v>163</v>
      </c>
      <c r="B164" s="37">
        <v>35558</v>
      </c>
      <c r="C164" s="34" t="s">
        <v>214</v>
      </c>
      <c r="D164" s="34" t="s">
        <v>153</v>
      </c>
      <c r="E164" s="34" t="s">
        <v>142</v>
      </c>
      <c r="F164" s="34" t="s">
        <v>161</v>
      </c>
      <c r="G164" s="21"/>
      <c r="H164" s="21"/>
      <c r="I164" s="21" t="s">
        <v>228</v>
      </c>
      <c r="J164" s="21" t="s">
        <v>32</v>
      </c>
      <c r="M164" s="12"/>
    </row>
    <row r="165" spans="1:13" ht="18" customHeight="1">
      <c r="A165" s="4">
        <v>164</v>
      </c>
      <c r="B165" s="38">
        <v>35559</v>
      </c>
      <c r="C165" s="21" t="s">
        <v>161</v>
      </c>
      <c r="D165" s="21" t="s">
        <v>183</v>
      </c>
      <c r="E165" s="21" t="s">
        <v>153</v>
      </c>
      <c r="F165" s="21" t="s">
        <v>142</v>
      </c>
      <c r="G165" s="21"/>
      <c r="H165" s="21"/>
      <c r="I165" s="21" t="s">
        <v>228</v>
      </c>
      <c r="J165" s="21" t="s">
        <v>8</v>
      </c>
    </row>
    <row r="166" spans="1:13" ht="18" customHeight="1">
      <c r="A166" s="4">
        <v>165</v>
      </c>
      <c r="B166" s="38">
        <v>35559</v>
      </c>
      <c r="C166" s="21" t="s">
        <v>185</v>
      </c>
      <c r="D166" s="21" t="s">
        <v>182</v>
      </c>
      <c r="E166" s="21" t="s">
        <v>173</v>
      </c>
      <c r="F166" s="21" t="s">
        <v>47</v>
      </c>
      <c r="G166" s="21"/>
      <c r="H166" s="21"/>
      <c r="I166" s="21" t="s">
        <v>26</v>
      </c>
      <c r="J166" s="21" t="s">
        <v>227</v>
      </c>
    </row>
    <row r="167" spans="1:13" ht="18" customHeight="1">
      <c r="A167" s="4">
        <v>166</v>
      </c>
      <c r="B167" s="38">
        <v>35559</v>
      </c>
      <c r="C167" s="21" t="s">
        <v>16</v>
      </c>
      <c r="D167" s="21" t="s">
        <v>168</v>
      </c>
      <c r="E167" s="21" t="s">
        <v>252</v>
      </c>
      <c r="F167" s="21" t="s">
        <v>167</v>
      </c>
      <c r="G167" s="21"/>
      <c r="H167" s="21"/>
      <c r="I167" s="21" t="s">
        <v>20</v>
      </c>
      <c r="J167" s="21" t="s">
        <v>19</v>
      </c>
    </row>
    <row r="168" spans="1:13" ht="18" customHeight="1">
      <c r="A168" s="4">
        <v>167</v>
      </c>
      <c r="B168" s="38">
        <v>35560</v>
      </c>
      <c r="C168" s="21" t="s">
        <v>167</v>
      </c>
      <c r="D168" s="21" t="s">
        <v>166</v>
      </c>
      <c r="E168" s="21" t="s">
        <v>168</v>
      </c>
      <c r="F168" s="21" t="s">
        <v>252</v>
      </c>
      <c r="G168" s="21"/>
      <c r="H168" s="21"/>
      <c r="I168" s="21" t="s">
        <v>20</v>
      </c>
      <c r="J168" s="21" t="s">
        <v>19</v>
      </c>
    </row>
    <row r="169" spans="1:13" ht="18" customHeight="1">
      <c r="A169" s="4">
        <v>168</v>
      </c>
      <c r="B169" s="38">
        <v>35560</v>
      </c>
      <c r="C169" s="21" t="s">
        <v>179</v>
      </c>
      <c r="D169" s="21" t="s">
        <v>148</v>
      </c>
      <c r="E169" s="21" t="s">
        <v>211</v>
      </c>
      <c r="F169" s="21" t="s">
        <v>213</v>
      </c>
      <c r="G169" s="21"/>
      <c r="H169" s="21"/>
      <c r="I169" s="21" t="s">
        <v>32</v>
      </c>
      <c r="J169" s="21" t="s">
        <v>31</v>
      </c>
    </row>
    <row r="170" spans="1:13" ht="18" customHeight="1">
      <c r="A170" s="4">
        <v>169</v>
      </c>
      <c r="B170" s="38">
        <v>35560</v>
      </c>
      <c r="C170" s="21" t="s">
        <v>173</v>
      </c>
      <c r="D170" s="36" t="s">
        <v>47</v>
      </c>
      <c r="E170" s="21" t="s">
        <v>181</v>
      </c>
      <c r="F170" s="21" t="s">
        <v>182</v>
      </c>
      <c r="G170" s="21"/>
      <c r="H170" s="21"/>
      <c r="I170" s="21" t="s">
        <v>26</v>
      </c>
      <c r="J170" s="21" t="s">
        <v>227</v>
      </c>
    </row>
    <row r="171" spans="1:13" ht="18" customHeight="1">
      <c r="A171" s="4">
        <v>170</v>
      </c>
      <c r="B171" s="38">
        <v>35560</v>
      </c>
      <c r="C171" s="21" t="s">
        <v>180</v>
      </c>
      <c r="D171" s="21" t="s">
        <v>72</v>
      </c>
      <c r="E171" s="21" t="s">
        <v>46</v>
      </c>
      <c r="F171" s="21" t="s">
        <v>210</v>
      </c>
      <c r="G171" s="21"/>
      <c r="H171" s="21"/>
      <c r="I171" s="21" t="s">
        <v>37</v>
      </c>
      <c r="J171" s="21" t="s">
        <v>38</v>
      </c>
    </row>
    <row r="172" spans="1:13" ht="18" customHeight="1">
      <c r="A172" s="4">
        <v>171</v>
      </c>
      <c r="B172" s="38">
        <v>35560</v>
      </c>
      <c r="C172" s="36" t="s">
        <v>142</v>
      </c>
      <c r="D172" s="21" t="s">
        <v>214</v>
      </c>
      <c r="E172" s="21" t="s">
        <v>183</v>
      </c>
      <c r="F172" s="21" t="s">
        <v>153</v>
      </c>
      <c r="G172" s="21"/>
      <c r="H172" s="21"/>
      <c r="I172" s="21" t="s">
        <v>228</v>
      </c>
      <c r="J172" s="21" t="s">
        <v>8</v>
      </c>
      <c r="M172" s="13"/>
    </row>
    <row r="173" spans="1:13" ht="18" customHeight="1">
      <c r="A173" s="4">
        <v>172</v>
      </c>
      <c r="B173" s="38">
        <v>35560</v>
      </c>
      <c r="C173" s="21" t="s">
        <v>163</v>
      </c>
      <c r="D173" s="21" t="s">
        <v>144</v>
      </c>
      <c r="E173" s="21" t="s">
        <v>175</v>
      </c>
      <c r="F173" s="21" t="s">
        <v>49</v>
      </c>
      <c r="G173" s="21"/>
      <c r="H173" s="21"/>
      <c r="I173" s="21" t="s">
        <v>14</v>
      </c>
      <c r="J173" s="21" t="s">
        <v>13</v>
      </c>
    </row>
    <row r="174" spans="1:13" ht="18" customHeight="1">
      <c r="A174" s="4">
        <v>173</v>
      </c>
      <c r="B174" s="38">
        <v>35561</v>
      </c>
      <c r="C174" s="21" t="s">
        <v>252</v>
      </c>
      <c r="D174" s="21" t="s">
        <v>16</v>
      </c>
      <c r="E174" s="21" t="s">
        <v>166</v>
      </c>
      <c r="F174" s="21" t="s">
        <v>168</v>
      </c>
      <c r="G174" s="21"/>
      <c r="H174" s="21"/>
      <c r="I174" s="21" t="s">
        <v>20</v>
      </c>
      <c r="J174" s="21" t="s">
        <v>19</v>
      </c>
    </row>
    <row r="175" spans="1:13" ht="18" customHeight="1">
      <c r="A175" s="4">
        <v>174</v>
      </c>
      <c r="B175" s="38">
        <v>35561</v>
      </c>
      <c r="C175" s="21" t="s">
        <v>182</v>
      </c>
      <c r="D175" s="21" t="s">
        <v>181</v>
      </c>
      <c r="E175" s="21" t="s">
        <v>47</v>
      </c>
      <c r="F175" s="21" t="s">
        <v>185</v>
      </c>
      <c r="G175" s="21"/>
      <c r="H175" s="21"/>
      <c r="I175" s="21" t="s">
        <v>26</v>
      </c>
      <c r="J175" s="21" t="s">
        <v>227</v>
      </c>
    </row>
    <row r="176" spans="1:13" ht="18" customHeight="1">
      <c r="A176" s="4">
        <v>175</v>
      </c>
      <c r="B176" s="38">
        <v>35561</v>
      </c>
      <c r="C176" s="21" t="s">
        <v>153</v>
      </c>
      <c r="D176" s="21" t="s">
        <v>161</v>
      </c>
      <c r="E176" s="21" t="s">
        <v>214</v>
      </c>
      <c r="F176" s="21" t="s">
        <v>183</v>
      </c>
      <c r="G176" s="21"/>
      <c r="H176" s="21"/>
      <c r="I176" s="21" t="s">
        <v>228</v>
      </c>
      <c r="J176" s="21" t="s">
        <v>8</v>
      </c>
    </row>
    <row r="177" spans="1:13" ht="18" customHeight="1">
      <c r="A177" s="4">
        <v>176</v>
      </c>
      <c r="B177" s="37">
        <v>35561</v>
      </c>
      <c r="C177" s="34" t="s">
        <v>175</v>
      </c>
      <c r="D177" s="34" t="s">
        <v>4</v>
      </c>
      <c r="E177" s="34" t="s">
        <v>49</v>
      </c>
      <c r="F177" s="34" t="s">
        <v>144</v>
      </c>
      <c r="G177" s="21"/>
      <c r="H177" s="21"/>
      <c r="I177" s="21" t="s">
        <v>14</v>
      </c>
      <c r="J177" s="21" t="s">
        <v>13</v>
      </c>
      <c r="M177" s="12"/>
    </row>
    <row r="178" spans="1:13" ht="18" customHeight="1">
      <c r="A178" s="4">
        <v>177</v>
      </c>
      <c r="B178" s="37">
        <v>35561</v>
      </c>
      <c r="C178" s="34" t="s">
        <v>46</v>
      </c>
      <c r="D178" s="34" t="s">
        <v>210</v>
      </c>
      <c r="E178" s="34" t="s">
        <v>6</v>
      </c>
      <c r="F178" s="34" t="s">
        <v>72</v>
      </c>
      <c r="G178" s="21"/>
      <c r="H178" s="21"/>
      <c r="I178" s="21" t="s">
        <v>37</v>
      </c>
      <c r="J178" s="21" t="s">
        <v>38</v>
      </c>
      <c r="M178" s="12"/>
    </row>
    <row r="179" spans="1:13" ht="18" customHeight="1">
      <c r="A179" s="4">
        <v>178</v>
      </c>
      <c r="B179" s="37">
        <v>35561</v>
      </c>
      <c r="C179" s="34" t="s">
        <v>184</v>
      </c>
      <c r="D179" s="34" t="s">
        <v>188</v>
      </c>
      <c r="E179" s="34" t="s">
        <v>178</v>
      </c>
      <c r="F179" s="34" t="s">
        <v>165</v>
      </c>
      <c r="G179" s="21"/>
      <c r="H179" s="21"/>
      <c r="I179" s="21" t="s">
        <v>32</v>
      </c>
      <c r="J179" s="21" t="s">
        <v>31</v>
      </c>
      <c r="M179" s="12"/>
    </row>
    <row r="180" spans="1:13" ht="18" customHeight="1">
      <c r="A180" s="4">
        <v>179</v>
      </c>
      <c r="B180" s="37">
        <v>35562</v>
      </c>
      <c r="C180" s="34" t="s">
        <v>186</v>
      </c>
      <c r="D180" s="34" t="s">
        <v>213</v>
      </c>
      <c r="E180" s="34" t="s">
        <v>165</v>
      </c>
      <c r="F180" s="34" t="s">
        <v>188</v>
      </c>
      <c r="G180" s="21"/>
      <c r="H180" s="21"/>
      <c r="I180" s="21" t="s">
        <v>32</v>
      </c>
      <c r="J180" s="21" t="s">
        <v>31</v>
      </c>
      <c r="M180" s="12"/>
    </row>
    <row r="181" spans="1:13" ht="18" customHeight="1">
      <c r="A181" s="4">
        <v>180</v>
      </c>
      <c r="B181" s="37">
        <v>35563</v>
      </c>
      <c r="C181" s="34" t="s">
        <v>72</v>
      </c>
      <c r="D181" s="34" t="s">
        <v>180</v>
      </c>
      <c r="E181" s="34" t="s">
        <v>210</v>
      </c>
      <c r="F181" s="34" t="s">
        <v>6</v>
      </c>
      <c r="G181" s="21"/>
      <c r="H181" s="21"/>
      <c r="I181" s="21" t="s">
        <v>20</v>
      </c>
      <c r="J181" s="21" t="s">
        <v>14</v>
      </c>
      <c r="M181" s="12"/>
    </row>
    <row r="182" spans="1:13" ht="18" customHeight="1">
      <c r="A182" s="4">
        <v>181</v>
      </c>
      <c r="B182" s="37">
        <v>35563</v>
      </c>
      <c r="C182" s="34" t="s">
        <v>211</v>
      </c>
      <c r="D182" s="34" t="s">
        <v>179</v>
      </c>
      <c r="E182" s="34" t="s">
        <v>131</v>
      </c>
      <c r="F182" s="34" t="s">
        <v>178</v>
      </c>
      <c r="G182" s="21"/>
      <c r="H182" s="21"/>
      <c r="I182" s="21" t="s">
        <v>8</v>
      </c>
      <c r="J182" s="21" t="s">
        <v>31</v>
      </c>
      <c r="M182" s="12"/>
    </row>
    <row r="183" spans="1:13" ht="18" customHeight="1">
      <c r="A183" s="4">
        <v>182</v>
      </c>
      <c r="B183" s="37">
        <v>35563</v>
      </c>
      <c r="C183" s="34" t="s">
        <v>23</v>
      </c>
      <c r="D183" s="34" t="s">
        <v>185</v>
      </c>
      <c r="E183" s="34" t="s">
        <v>173</v>
      </c>
      <c r="F183" s="34" t="s">
        <v>181</v>
      </c>
      <c r="G183" s="21"/>
      <c r="H183" s="21"/>
      <c r="I183" s="21" t="s">
        <v>227</v>
      </c>
      <c r="J183" s="21" t="s">
        <v>228</v>
      </c>
      <c r="M183" s="12"/>
    </row>
    <row r="184" spans="1:13" ht="18" customHeight="1">
      <c r="A184" s="4">
        <v>183</v>
      </c>
      <c r="B184" s="37">
        <v>35564</v>
      </c>
      <c r="C184" s="34" t="s">
        <v>4</v>
      </c>
      <c r="D184" s="34" t="s">
        <v>175</v>
      </c>
      <c r="E184" s="34" t="s">
        <v>163</v>
      </c>
      <c r="F184" s="34" t="s">
        <v>16</v>
      </c>
      <c r="G184" s="21"/>
      <c r="H184" s="21"/>
      <c r="I184" s="21" t="s">
        <v>19</v>
      </c>
      <c r="J184" s="21" t="s">
        <v>37</v>
      </c>
      <c r="M184" s="12"/>
    </row>
    <row r="185" spans="1:13" ht="18" customHeight="1">
      <c r="A185" s="4">
        <v>184</v>
      </c>
      <c r="B185" s="37">
        <v>35564</v>
      </c>
      <c r="C185" s="34" t="s">
        <v>181</v>
      </c>
      <c r="D185" s="34" t="s">
        <v>173</v>
      </c>
      <c r="E185" s="34" t="s">
        <v>185</v>
      </c>
      <c r="F185" s="34" t="s">
        <v>182</v>
      </c>
      <c r="G185" s="21"/>
      <c r="H185" s="21"/>
      <c r="I185" s="21" t="s">
        <v>227</v>
      </c>
      <c r="J185" s="21" t="s">
        <v>228</v>
      </c>
      <c r="M185" s="12"/>
    </row>
    <row r="186" spans="1:13" ht="18" customHeight="1">
      <c r="A186" s="4">
        <v>185</v>
      </c>
      <c r="B186" s="37">
        <v>35565</v>
      </c>
      <c r="C186" s="34" t="s">
        <v>166</v>
      </c>
      <c r="D186" s="34" t="s">
        <v>35</v>
      </c>
      <c r="E186" s="34" t="s">
        <v>167</v>
      </c>
      <c r="F186" s="34" t="s">
        <v>252</v>
      </c>
      <c r="G186" s="21"/>
      <c r="H186" s="21"/>
      <c r="I186" s="21" t="s">
        <v>38</v>
      </c>
      <c r="J186" s="21" t="s">
        <v>13</v>
      </c>
      <c r="M186" s="12"/>
    </row>
    <row r="187" spans="1:13" ht="18" customHeight="1">
      <c r="A187" s="4">
        <v>186</v>
      </c>
      <c r="B187" s="37">
        <v>35565</v>
      </c>
      <c r="C187" s="34" t="s">
        <v>6</v>
      </c>
      <c r="D187" s="34" t="s">
        <v>72</v>
      </c>
      <c r="E187" s="34" t="s">
        <v>180</v>
      </c>
      <c r="F187" s="34" t="s">
        <v>46</v>
      </c>
      <c r="G187" s="21"/>
      <c r="H187" s="21"/>
      <c r="I187" s="21" t="s">
        <v>20</v>
      </c>
      <c r="J187" s="21" t="s">
        <v>14</v>
      </c>
      <c r="M187" s="12"/>
    </row>
    <row r="188" spans="1:13" ht="18" customHeight="1">
      <c r="A188" s="4">
        <v>187</v>
      </c>
      <c r="B188" s="37">
        <v>35565</v>
      </c>
      <c r="C188" s="34" t="s">
        <v>185</v>
      </c>
      <c r="D188" s="34" t="s">
        <v>182</v>
      </c>
      <c r="E188" s="36" t="s">
        <v>23</v>
      </c>
      <c r="F188" s="34" t="s">
        <v>173</v>
      </c>
      <c r="G188" s="21"/>
      <c r="H188" s="21"/>
      <c r="I188" s="21" t="s">
        <v>227</v>
      </c>
      <c r="J188" s="21" t="s">
        <v>228</v>
      </c>
      <c r="M188" s="12"/>
    </row>
    <row r="189" spans="1:13" ht="18" customHeight="1">
      <c r="A189" s="4">
        <v>188</v>
      </c>
      <c r="B189" s="37">
        <v>35566</v>
      </c>
      <c r="C189" s="34" t="s">
        <v>167</v>
      </c>
      <c r="D189" s="34" t="s">
        <v>168</v>
      </c>
      <c r="E189" s="34" t="s">
        <v>252</v>
      </c>
      <c r="F189" s="34" t="s">
        <v>218</v>
      </c>
      <c r="G189" s="21"/>
      <c r="H189" s="21"/>
      <c r="I189" s="21" t="s">
        <v>38</v>
      </c>
      <c r="J189" s="21" t="s">
        <v>14</v>
      </c>
      <c r="M189" s="12"/>
    </row>
    <row r="190" spans="1:13" ht="18" customHeight="1">
      <c r="A190" s="4">
        <v>189</v>
      </c>
      <c r="B190" s="37">
        <v>35566</v>
      </c>
      <c r="C190" s="34" t="s">
        <v>165</v>
      </c>
      <c r="D190" s="34" t="s">
        <v>238</v>
      </c>
      <c r="E190" s="34" t="s">
        <v>213</v>
      </c>
      <c r="F190" s="34" t="s">
        <v>148</v>
      </c>
      <c r="G190" s="21"/>
      <c r="H190" s="21"/>
      <c r="I190" s="21" t="s">
        <v>32</v>
      </c>
      <c r="J190" s="21" t="s">
        <v>8</v>
      </c>
      <c r="M190" s="12"/>
    </row>
    <row r="191" spans="1:13" ht="18" customHeight="1">
      <c r="A191" s="4">
        <v>190</v>
      </c>
      <c r="B191" s="37">
        <v>35566</v>
      </c>
      <c r="C191" s="34" t="s">
        <v>175</v>
      </c>
      <c r="D191" s="34" t="s">
        <v>144</v>
      </c>
      <c r="E191" s="34" t="s">
        <v>16</v>
      </c>
      <c r="F191" s="34" t="s">
        <v>163</v>
      </c>
      <c r="G191" s="21"/>
      <c r="H191" s="21"/>
      <c r="I191" s="21" t="s">
        <v>37</v>
      </c>
      <c r="J191" s="21" t="s">
        <v>20</v>
      </c>
      <c r="M191" s="12"/>
    </row>
    <row r="192" spans="1:13" ht="18" customHeight="1">
      <c r="A192" s="4">
        <v>191</v>
      </c>
      <c r="B192" s="37">
        <v>35567</v>
      </c>
      <c r="C192" s="34" t="s">
        <v>252</v>
      </c>
      <c r="D192" s="34" t="s">
        <v>166</v>
      </c>
      <c r="E192" s="34" t="s">
        <v>218</v>
      </c>
      <c r="F192" s="34" t="s">
        <v>168</v>
      </c>
      <c r="G192" s="21"/>
      <c r="H192" s="21"/>
      <c r="I192" s="21" t="s">
        <v>38</v>
      </c>
      <c r="J192" s="21" t="s">
        <v>14</v>
      </c>
      <c r="M192" s="12"/>
    </row>
    <row r="193" spans="1:13" ht="18" customHeight="1">
      <c r="A193" s="4">
        <v>192</v>
      </c>
      <c r="B193" s="37">
        <v>35567</v>
      </c>
      <c r="C193" s="34" t="s">
        <v>161</v>
      </c>
      <c r="D193" s="34" t="s">
        <v>183</v>
      </c>
      <c r="E193" s="34" t="s">
        <v>47</v>
      </c>
      <c r="F193" s="34" t="s">
        <v>142</v>
      </c>
      <c r="G193" s="21"/>
      <c r="H193" s="21"/>
      <c r="I193" s="21" t="s">
        <v>227</v>
      </c>
      <c r="J193" s="21" t="s">
        <v>31</v>
      </c>
      <c r="M193" s="12"/>
    </row>
    <row r="194" spans="1:13" ht="18" customHeight="1">
      <c r="A194" s="4">
        <v>193</v>
      </c>
      <c r="B194" s="37">
        <v>35567</v>
      </c>
      <c r="C194" s="34" t="s">
        <v>173</v>
      </c>
      <c r="D194" s="34" t="s">
        <v>181</v>
      </c>
      <c r="E194" s="34" t="s">
        <v>153</v>
      </c>
      <c r="F194" s="34" t="s">
        <v>182</v>
      </c>
      <c r="G194" s="21"/>
      <c r="H194" s="21"/>
      <c r="I194" s="21" t="s">
        <v>228</v>
      </c>
      <c r="J194" s="21" t="s">
        <v>26</v>
      </c>
      <c r="M194" s="12"/>
    </row>
    <row r="195" spans="1:13" ht="18" customHeight="1">
      <c r="A195" s="4">
        <v>194</v>
      </c>
      <c r="B195" s="37">
        <v>35567</v>
      </c>
      <c r="C195" s="34" t="s">
        <v>180</v>
      </c>
      <c r="D195" s="34" t="s">
        <v>210</v>
      </c>
      <c r="E195" s="34" t="s">
        <v>46</v>
      </c>
      <c r="F195" s="34" t="s">
        <v>72</v>
      </c>
      <c r="G195" s="21"/>
      <c r="H195" s="21"/>
      <c r="I195" s="21" t="s">
        <v>13</v>
      </c>
      <c r="J195" s="21" t="s">
        <v>19</v>
      </c>
      <c r="M195" s="12"/>
    </row>
    <row r="196" spans="1:13" ht="18" customHeight="1">
      <c r="A196" s="4">
        <v>195</v>
      </c>
      <c r="B196" s="37">
        <v>35567</v>
      </c>
      <c r="C196" s="34" t="s">
        <v>188</v>
      </c>
      <c r="D196" s="34" t="s">
        <v>184</v>
      </c>
      <c r="E196" s="34" t="s">
        <v>179</v>
      </c>
      <c r="F196" s="34" t="s">
        <v>186</v>
      </c>
      <c r="G196" s="21"/>
      <c r="H196" s="21"/>
      <c r="I196" s="21" t="s">
        <v>32</v>
      </c>
      <c r="J196" s="21" t="s">
        <v>8</v>
      </c>
      <c r="M196" s="12"/>
    </row>
    <row r="197" spans="1:13" ht="18" customHeight="1">
      <c r="A197" s="4">
        <v>196</v>
      </c>
      <c r="B197" s="37">
        <v>35567</v>
      </c>
      <c r="C197" s="34" t="s">
        <v>163</v>
      </c>
      <c r="D197" s="34" t="s">
        <v>4</v>
      </c>
      <c r="E197" s="34" t="s">
        <v>144</v>
      </c>
      <c r="F197" s="34" t="s">
        <v>16</v>
      </c>
      <c r="G197" s="21"/>
      <c r="H197" s="21"/>
      <c r="I197" s="21" t="s">
        <v>37</v>
      </c>
      <c r="J197" s="21" t="s">
        <v>20</v>
      </c>
      <c r="M197" s="12"/>
    </row>
    <row r="198" spans="1:13" ht="18" customHeight="1">
      <c r="A198" s="4">
        <v>197</v>
      </c>
      <c r="B198" s="37">
        <v>35568</v>
      </c>
      <c r="C198" s="34" t="s">
        <v>182</v>
      </c>
      <c r="D198" s="34" t="s">
        <v>153</v>
      </c>
      <c r="E198" s="34" t="s">
        <v>214</v>
      </c>
      <c r="F198" s="34" t="s">
        <v>181</v>
      </c>
      <c r="G198" s="21"/>
      <c r="H198" s="21"/>
      <c r="I198" s="21" t="s">
        <v>228</v>
      </c>
      <c r="J198" s="21" t="s">
        <v>26</v>
      </c>
      <c r="M198" s="12"/>
    </row>
    <row r="199" spans="1:13" ht="18" customHeight="1">
      <c r="A199" s="4">
        <v>198</v>
      </c>
      <c r="B199" s="37">
        <v>35568</v>
      </c>
      <c r="C199" s="34" t="s">
        <v>47</v>
      </c>
      <c r="D199" s="34" t="s">
        <v>185</v>
      </c>
      <c r="E199" s="34" t="s">
        <v>142</v>
      </c>
      <c r="F199" s="34" t="s">
        <v>183</v>
      </c>
      <c r="G199" s="21"/>
      <c r="H199" s="21"/>
      <c r="I199" s="21" t="s">
        <v>227</v>
      </c>
      <c r="J199" s="21" t="s">
        <v>31</v>
      </c>
      <c r="M199" s="12"/>
    </row>
    <row r="200" spans="1:13" ht="18" customHeight="1">
      <c r="A200" s="4">
        <v>199</v>
      </c>
      <c r="B200" s="37">
        <v>35568</v>
      </c>
      <c r="C200" s="34" t="s">
        <v>213</v>
      </c>
      <c r="D200" s="34" t="s">
        <v>186</v>
      </c>
      <c r="E200" s="34" t="s">
        <v>148</v>
      </c>
      <c r="F200" s="34" t="s">
        <v>131</v>
      </c>
      <c r="G200" s="21"/>
      <c r="H200" s="21"/>
      <c r="I200" s="21" t="s">
        <v>32</v>
      </c>
      <c r="J200" s="21" t="s">
        <v>8</v>
      </c>
      <c r="M200" s="12"/>
    </row>
    <row r="201" spans="1:13" ht="18" customHeight="1">
      <c r="A201" s="4">
        <v>200</v>
      </c>
      <c r="B201" s="37">
        <v>35568</v>
      </c>
      <c r="C201" s="34" t="s">
        <v>46</v>
      </c>
      <c r="D201" s="34" t="s">
        <v>10</v>
      </c>
      <c r="E201" s="34" t="s">
        <v>72</v>
      </c>
      <c r="F201" s="34" t="s">
        <v>210</v>
      </c>
      <c r="G201" s="21"/>
      <c r="H201" s="21"/>
      <c r="I201" s="21" t="s">
        <v>13</v>
      </c>
      <c r="J201" s="21" t="s">
        <v>19</v>
      </c>
      <c r="M201" s="12"/>
    </row>
    <row r="202" spans="1:13" ht="18" customHeight="1">
      <c r="A202" s="4">
        <v>201</v>
      </c>
      <c r="B202" s="37">
        <v>35568</v>
      </c>
      <c r="C202" s="34" t="s">
        <v>218</v>
      </c>
      <c r="D202" s="34" t="s">
        <v>167</v>
      </c>
      <c r="E202" s="34" t="s">
        <v>168</v>
      </c>
      <c r="F202" s="34" t="s">
        <v>166</v>
      </c>
      <c r="G202" s="21"/>
      <c r="H202" s="21"/>
      <c r="I202" s="21" t="s">
        <v>38</v>
      </c>
      <c r="J202" s="21" t="s">
        <v>14</v>
      </c>
      <c r="M202" s="12"/>
    </row>
    <row r="203" spans="1:13" ht="18" customHeight="1">
      <c r="A203" s="4">
        <v>202</v>
      </c>
      <c r="B203" s="37">
        <v>35568</v>
      </c>
      <c r="C203" s="34" t="s">
        <v>144</v>
      </c>
      <c r="D203" s="34" t="s">
        <v>16</v>
      </c>
      <c r="E203" s="34" t="s">
        <v>175</v>
      </c>
      <c r="F203" s="34" t="s">
        <v>4</v>
      </c>
      <c r="G203" s="21"/>
      <c r="H203" s="21"/>
      <c r="I203" s="21" t="s">
        <v>37</v>
      </c>
      <c r="J203" s="21" t="s">
        <v>20</v>
      </c>
      <c r="M203" s="12"/>
    </row>
    <row r="204" spans="1:13" ht="18" customHeight="1">
      <c r="A204" s="4">
        <v>203</v>
      </c>
      <c r="B204" s="37">
        <v>35570</v>
      </c>
      <c r="C204" s="34" t="s">
        <v>166</v>
      </c>
      <c r="D204" s="34" t="s">
        <v>252</v>
      </c>
      <c r="E204" s="34" t="s">
        <v>167</v>
      </c>
      <c r="F204" s="34" t="s">
        <v>168</v>
      </c>
      <c r="G204" s="21"/>
      <c r="H204" s="21"/>
      <c r="I204" s="21" t="s">
        <v>37</v>
      </c>
      <c r="J204" s="21" t="s">
        <v>13</v>
      </c>
      <c r="M204" s="12"/>
    </row>
    <row r="205" spans="1:13" ht="18" customHeight="1">
      <c r="A205" s="4">
        <v>204</v>
      </c>
      <c r="B205" s="37">
        <v>35570</v>
      </c>
      <c r="C205" s="34" t="s">
        <v>186</v>
      </c>
      <c r="D205" s="34" t="s">
        <v>179</v>
      </c>
      <c r="E205" s="34" t="s">
        <v>184</v>
      </c>
      <c r="F205" s="34" t="s">
        <v>178</v>
      </c>
      <c r="G205" s="21"/>
      <c r="H205" s="21"/>
      <c r="I205" s="21" t="s">
        <v>32</v>
      </c>
      <c r="J205" s="21" t="s">
        <v>228</v>
      </c>
      <c r="M205" s="12"/>
    </row>
    <row r="206" spans="1:13" ht="18" customHeight="1">
      <c r="A206" s="4">
        <v>205</v>
      </c>
      <c r="B206" s="37">
        <v>35570</v>
      </c>
      <c r="C206" s="34" t="s">
        <v>210</v>
      </c>
      <c r="D206" s="34" t="s">
        <v>180</v>
      </c>
      <c r="E206" s="34" t="s">
        <v>4</v>
      </c>
      <c r="F206" s="34" t="s">
        <v>72</v>
      </c>
      <c r="G206" s="21"/>
      <c r="H206" s="21"/>
      <c r="I206" s="21" t="s">
        <v>14</v>
      </c>
      <c r="J206" s="21" t="s">
        <v>19</v>
      </c>
      <c r="M206" s="12"/>
    </row>
    <row r="207" spans="1:13" ht="18" customHeight="1">
      <c r="A207" s="4">
        <v>206</v>
      </c>
      <c r="B207" s="37">
        <v>35570</v>
      </c>
      <c r="C207" s="34" t="s">
        <v>131</v>
      </c>
      <c r="D207" s="34" t="s">
        <v>165</v>
      </c>
      <c r="E207" s="34" t="s">
        <v>29</v>
      </c>
      <c r="F207" s="34" t="s">
        <v>213</v>
      </c>
      <c r="G207" s="21"/>
      <c r="H207" s="21"/>
      <c r="I207" s="21" t="s">
        <v>8</v>
      </c>
      <c r="J207" s="21" t="s">
        <v>227</v>
      </c>
      <c r="M207" s="12"/>
    </row>
    <row r="208" spans="1:13" ht="18" customHeight="1">
      <c r="A208" s="4">
        <v>207</v>
      </c>
      <c r="B208" s="37">
        <v>35570</v>
      </c>
      <c r="C208" s="34" t="s">
        <v>142</v>
      </c>
      <c r="D208" s="34" t="s">
        <v>161</v>
      </c>
      <c r="E208" s="34" t="s">
        <v>183</v>
      </c>
      <c r="F208" s="34" t="s">
        <v>214</v>
      </c>
      <c r="G208" s="21"/>
      <c r="H208" s="21"/>
      <c r="I208" s="21" t="s">
        <v>26</v>
      </c>
      <c r="J208" s="21" t="s">
        <v>31</v>
      </c>
      <c r="M208" s="12"/>
    </row>
    <row r="209" spans="1:13" ht="18" customHeight="1">
      <c r="A209" s="4">
        <v>208</v>
      </c>
      <c r="B209" s="37">
        <v>35570</v>
      </c>
      <c r="C209" s="34" t="s">
        <v>16</v>
      </c>
      <c r="D209" s="34" t="s">
        <v>163</v>
      </c>
      <c r="E209" s="34" t="s">
        <v>35</v>
      </c>
      <c r="F209" s="34" t="s">
        <v>175</v>
      </c>
      <c r="G209" s="21"/>
      <c r="H209" s="21"/>
      <c r="I209" s="21" t="s">
        <v>20</v>
      </c>
      <c r="J209" s="21" t="s">
        <v>38</v>
      </c>
      <c r="M209" s="12"/>
    </row>
    <row r="210" spans="1:13" ht="18" customHeight="1">
      <c r="A210" s="4">
        <v>209</v>
      </c>
      <c r="B210" s="37">
        <v>35571</v>
      </c>
      <c r="C210" s="34" t="s">
        <v>72</v>
      </c>
      <c r="D210" s="34" t="s">
        <v>46</v>
      </c>
      <c r="E210" s="34" t="s">
        <v>180</v>
      </c>
      <c r="F210" s="34" t="s">
        <v>4</v>
      </c>
      <c r="G210" s="21"/>
      <c r="H210" s="21"/>
      <c r="I210" s="21" t="s">
        <v>14</v>
      </c>
      <c r="J210" s="21" t="s">
        <v>19</v>
      </c>
      <c r="M210" s="12"/>
    </row>
    <row r="211" spans="1:13" ht="18" customHeight="1">
      <c r="A211" s="4">
        <v>210</v>
      </c>
      <c r="B211" s="37">
        <v>35571</v>
      </c>
      <c r="C211" s="34" t="s">
        <v>181</v>
      </c>
      <c r="D211" s="34" t="s">
        <v>173</v>
      </c>
      <c r="E211" s="34" t="s">
        <v>146</v>
      </c>
      <c r="F211" s="34" t="s">
        <v>182</v>
      </c>
      <c r="G211" s="21"/>
      <c r="H211" s="21"/>
      <c r="I211" s="21" t="s">
        <v>26</v>
      </c>
      <c r="J211" s="21" t="s">
        <v>31</v>
      </c>
      <c r="M211" s="12"/>
    </row>
    <row r="212" spans="1:13" ht="18" customHeight="1">
      <c r="A212" s="4">
        <v>211</v>
      </c>
      <c r="B212" s="37">
        <v>35571</v>
      </c>
      <c r="C212" s="34" t="s">
        <v>175</v>
      </c>
      <c r="D212" s="34" t="s">
        <v>144</v>
      </c>
      <c r="E212" s="34" t="s">
        <v>163</v>
      </c>
      <c r="F212" s="34" t="s">
        <v>35</v>
      </c>
      <c r="G212" s="21"/>
      <c r="H212" s="21"/>
      <c r="I212" s="21" t="s">
        <v>20</v>
      </c>
      <c r="J212" s="21" t="s">
        <v>38</v>
      </c>
      <c r="M212" s="12"/>
    </row>
    <row r="213" spans="1:13" ht="18" customHeight="1">
      <c r="A213" s="4">
        <v>212</v>
      </c>
      <c r="B213" s="37">
        <v>35571</v>
      </c>
      <c r="C213" s="34" t="s">
        <v>168</v>
      </c>
      <c r="D213" s="36" t="s">
        <v>6</v>
      </c>
      <c r="E213" s="34" t="s">
        <v>252</v>
      </c>
      <c r="F213" s="34" t="s">
        <v>167</v>
      </c>
      <c r="G213" s="21"/>
      <c r="H213" s="21"/>
      <c r="I213" s="21" t="s">
        <v>37</v>
      </c>
      <c r="J213" s="21" t="s">
        <v>13</v>
      </c>
      <c r="M213" s="12"/>
    </row>
    <row r="214" spans="1:13" ht="18" customHeight="1">
      <c r="A214" s="4">
        <v>213</v>
      </c>
      <c r="B214" s="37">
        <v>35571</v>
      </c>
      <c r="C214" s="34" t="s">
        <v>178</v>
      </c>
      <c r="D214" s="34" t="s">
        <v>184</v>
      </c>
      <c r="E214" s="34" t="s">
        <v>179</v>
      </c>
      <c r="F214" s="34" t="s">
        <v>188</v>
      </c>
      <c r="G214" s="21"/>
      <c r="H214" s="21"/>
      <c r="I214" s="21" t="s">
        <v>32</v>
      </c>
      <c r="J214" s="21" t="s">
        <v>228</v>
      </c>
      <c r="M214" s="12"/>
    </row>
    <row r="215" spans="1:13" ht="18" customHeight="1">
      <c r="A215" s="4">
        <v>214</v>
      </c>
      <c r="B215" s="37">
        <v>35571</v>
      </c>
      <c r="C215" s="34" t="s">
        <v>29</v>
      </c>
      <c r="D215" s="34" t="s">
        <v>213</v>
      </c>
      <c r="E215" s="34" t="s">
        <v>165</v>
      </c>
      <c r="F215" s="34" t="s">
        <v>148</v>
      </c>
      <c r="G215" s="21"/>
      <c r="H215" s="21"/>
      <c r="I215" s="21" t="s">
        <v>8</v>
      </c>
      <c r="J215" s="21" t="s">
        <v>227</v>
      </c>
      <c r="M215" s="12"/>
    </row>
    <row r="216" spans="1:13" ht="18" customHeight="1">
      <c r="A216" s="4">
        <v>215</v>
      </c>
      <c r="B216" s="37">
        <v>35572</v>
      </c>
      <c r="C216" s="34" t="s">
        <v>167</v>
      </c>
      <c r="D216" s="34" t="s">
        <v>166</v>
      </c>
      <c r="E216" s="34" t="s">
        <v>6</v>
      </c>
      <c r="F216" s="34" t="s">
        <v>252</v>
      </c>
      <c r="G216" s="21"/>
      <c r="H216" s="21"/>
      <c r="I216" s="21" t="s">
        <v>37</v>
      </c>
      <c r="J216" s="21" t="s">
        <v>13</v>
      </c>
      <c r="M216" s="12"/>
    </row>
    <row r="217" spans="1:13" ht="18" customHeight="1">
      <c r="A217" s="4">
        <v>216</v>
      </c>
      <c r="B217" s="37">
        <v>35572</v>
      </c>
      <c r="C217" s="34" t="s">
        <v>148</v>
      </c>
      <c r="D217" s="34" t="s">
        <v>131</v>
      </c>
      <c r="E217" s="34" t="s">
        <v>213</v>
      </c>
      <c r="F217" s="34" t="s">
        <v>165</v>
      </c>
      <c r="G217" s="21"/>
      <c r="H217" s="21"/>
      <c r="I217" s="21" t="s">
        <v>8</v>
      </c>
      <c r="J217" s="21" t="s">
        <v>227</v>
      </c>
      <c r="M217" s="12"/>
    </row>
    <row r="218" spans="1:13" ht="18" customHeight="1">
      <c r="A218" s="4">
        <v>217</v>
      </c>
      <c r="B218" s="37">
        <v>35572</v>
      </c>
      <c r="C218" s="34" t="s">
        <v>4</v>
      </c>
      <c r="D218" s="34" t="s">
        <v>210</v>
      </c>
      <c r="E218" s="34" t="s">
        <v>46</v>
      </c>
      <c r="F218" s="34" t="s">
        <v>180</v>
      </c>
      <c r="G218" s="21"/>
      <c r="H218" s="21"/>
      <c r="I218" s="21" t="s">
        <v>14</v>
      </c>
      <c r="J218" s="21" t="s">
        <v>19</v>
      </c>
      <c r="M218" s="12"/>
    </row>
    <row r="219" spans="1:13" ht="18" customHeight="1">
      <c r="A219" s="4">
        <v>218</v>
      </c>
      <c r="B219" s="37">
        <v>35572</v>
      </c>
      <c r="C219" s="34" t="s">
        <v>179</v>
      </c>
      <c r="D219" s="34" t="s">
        <v>188</v>
      </c>
      <c r="E219" s="34" t="s">
        <v>186</v>
      </c>
      <c r="F219" s="34" t="s">
        <v>184</v>
      </c>
      <c r="G219" s="21"/>
      <c r="H219" s="21"/>
      <c r="I219" s="21" t="s">
        <v>32</v>
      </c>
      <c r="J219" s="21" t="s">
        <v>228</v>
      </c>
      <c r="M219" s="12"/>
    </row>
    <row r="220" spans="1:13" ht="18" customHeight="1">
      <c r="A220" s="4">
        <v>219</v>
      </c>
      <c r="B220" s="37">
        <v>35572</v>
      </c>
      <c r="C220" s="36" t="s">
        <v>35</v>
      </c>
      <c r="D220" s="34" t="s">
        <v>16</v>
      </c>
      <c r="E220" s="34" t="s">
        <v>144</v>
      </c>
      <c r="F220" s="34" t="s">
        <v>163</v>
      </c>
      <c r="G220" s="21"/>
      <c r="H220" s="21"/>
      <c r="I220" s="21" t="s">
        <v>20</v>
      </c>
      <c r="J220" s="21" t="s">
        <v>38</v>
      </c>
      <c r="M220" s="13"/>
    </row>
    <row r="221" spans="1:13" ht="18" customHeight="1">
      <c r="A221" s="4">
        <v>220</v>
      </c>
      <c r="B221" s="37">
        <v>35572</v>
      </c>
      <c r="C221" s="34" t="s">
        <v>214</v>
      </c>
      <c r="D221" s="34" t="s">
        <v>142</v>
      </c>
      <c r="E221" s="34" t="s">
        <v>153</v>
      </c>
      <c r="F221" s="34" t="s">
        <v>161</v>
      </c>
      <c r="G221" s="21"/>
      <c r="H221" s="21"/>
      <c r="I221" s="21" t="s">
        <v>26</v>
      </c>
      <c r="J221" s="21" t="s">
        <v>31</v>
      </c>
      <c r="M221" s="12"/>
    </row>
    <row r="222" spans="1:13" ht="18" customHeight="1">
      <c r="A222" s="4">
        <v>221</v>
      </c>
      <c r="B222" s="37">
        <v>35573</v>
      </c>
      <c r="C222" s="34" t="s">
        <v>165</v>
      </c>
      <c r="D222" s="34" t="s">
        <v>211</v>
      </c>
      <c r="E222" s="34" t="s">
        <v>131</v>
      </c>
      <c r="F222" s="34" t="s">
        <v>29</v>
      </c>
      <c r="G222" s="21"/>
      <c r="H222" s="21"/>
      <c r="I222" s="21" t="s">
        <v>8</v>
      </c>
      <c r="J222" s="21" t="s">
        <v>26</v>
      </c>
      <c r="M222" s="12"/>
    </row>
    <row r="223" spans="1:13" ht="18" customHeight="1">
      <c r="A223" s="4">
        <v>222</v>
      </c>
      <c r="B223" s="37">
        <v>35573</v>
      </c>
      <c r="C223" s="34" t="s">
        <v>213</v>
      </c>
      <c r="D223" s="34" t="s">
        <v>186</v>
      </c>
      <c r="E223" s="34" t="s">
        <v>178</v>
      </c>
      <c r="F223" s="34" t="s">
        <v>238</v>
      </c>
      <c r="G223" s="21"/>
      <c r="H223" s="21"/>
      <c r="I223" s="21" t="s">
        <v>31</v>
      </c>
      <c r="J223" s="21" t="s">
        <v>32</v>
      </c>
      <c r="M223" s="12"/>
    </row>
    <row r="224" spans="1:13" ht="18" customHeight="1">
      <c r="A224" s="4">
        <v>223</v>
      </c>
      <c r="B224" s="37">
        <v>35573</v>
      </c>
      <c r="C224" s="34" t="s">
        <v>185</v>
      </c>
      <c r="D224" s="34" t="s">
        <v>182</v>
      </c>
      <c r="E224" s="34" t="s">
        <v>173</v>
      </c>
      <c r="F224" s="34" t="s">
        <v>146</v>
      </c>
      <c r="G224" s="21"/>
      <c r="H224" s="21"/>
      <c r="I224" s="21" t="s">
        <v>228</v>
      </c>
      <c r="J224" s="21" t="s">
        <v>227</v>
      </c>
      <c r="M224" s="12"/>
    </row>
    <row r="225" spans="1:13" ht="18" customHeight="1">
      <c r="A225" s="4">
        <v>224</v>
      </c>
      <c r="B225" s="37">
        <v>35573</v>
      </c>
      <c r="C225" s="34" t="s">
        <v>180</v>
      </c>
      <c r="D225" s="34" t="s">
        <v>72</v>
      </c>
      <c r="E225" s="34" t="s">
        <v>210</v>
      </c>
      <c r="F225" s="34" t="s">
        <v>46</v>
      </c>
      <c r="G225" s="21"/>
      <c r="H225" s="21"/>
      <c r="I225" s="21" t="s">
        <v>14</v>
      </c>
      <c r="J225" s="21" t="s">
        <v>37</v>
      </c>
      <c r="M225" s="12"/>
    </row>
    <row r="226" spans="1:13" ht="18" customHeight="1">
      <c r="A226" s="4">
        <v>225</v>
      </c>
      <c r="B226" s="37">
        <v>35573</v>
      </c>
      <c r="C226" s="34" t="s">
        <v>163</v>
      </c>
      <c r="D226" s="34" t="s">
        <v>175</v>
      </c>
      <c r="E226" s="34" t="s">
        <v>16</v>
      </c>
      <c r="F226" s="34" t="s">
        <v>144</v>
      </c>
      <c r="G226" s="21"/>
      <c r="H226" s="21"/>
      <c r="I226" s="21" t="s">
        <v>19</v>
      </c>
      <c r="J226" s="21" t="s">
        <v>38</v>
      </c>
      <c r="M226" s="12"/>
    </row>
    <row r="227" spans="1:13" ht="18" customHeight="1">
      <c r="A227" s="4">
        <v>226</v>
      </c>
      <c r="B227" s="37">
        <v>35574</v>
      </c>
      <c r="C227" s="34" t="s">
        <v>252</v>
      </c>
      <c r="D227" s="34" t="s">
        <v>168</v>
      </c>
      <c r="E227" s="34" t="s">
        <v>166</v>
      </c>
      <c r="F227" s="34" t="s">
        <v>177</v>
      </c>
      <c r="G227" s="21"/>
      <c r="H227" s="21"/>
      <c r="I227" s="21" t="s">
        <v>13</v>
      </c>
      <c r="J227" s="21" t="s">
        <v>20</v>
      </c>
      <c r="M227" s="12"/>
    </row>
    <row r="228" spans="1:13" ht="18" customHeight="1">
      <c r="A228" s="4">
        <v>227</v>
      </c>
      <c r="B228" s="37">
        <v>35574</v>
      </c>
      <c r="C228" s="34" t="s">
        <v>173</v>
      </c>
      <c r="D228" s="34" t="s">
        <v>181</v>
      </c>
      <c r="E228" s="34" t="s">
        <v>146</v>
      </c>
      <c r="F228" s="34" t="s">
        <v>182</v>
      </c>
      <c r="G228" s="21"/>
      <c r="H228" s="21"/>
      <c r="I228" s="21" t="s">
        <v>228</v>
      </c>
      <c r="J228" s="21" t="s">
        <v>227</v>
      </c>
      <c r="M228" s="12"/>
    </row>
    <row r="229" spans="1:13" ht="18" customHeight="1">
      <c r="A229" s="4">
        <v>228</v>
      </c>
      <c r="B229" s="37">
        <v>35574</v>
      </c>
      <c r="C229" s="34" t="s">
        <v>144</v>
      </c>
      <c r="D229" s="34" t="s">
        <v>35</v>
      </c>
      <c r="E229" s="34" t="s">
        <v>175</v>
      </c>
      <c r="F229" s="34" t="s">
        <v>16</v>
      </c>
      <c r="G229" s="21"/>
      <c r="H229" s="21"/>
      <c r="I229" s="21" t="s">
        <v>19</v>
      </c>
      <c r="J229" s="21" t="s">
        <v>38</v>
      </c>
      <c r="M229" s="12"/>
    </row>
    <row r="230" spans="1:13" ht="18" customHeight="1">
      <c r="A230" s="4">
        <v>229</v>
      </c>
      <c r="B230" s="37">
        <v>35574</v>
      </c>
      <c r="C230" s="34" t="s">
        <v>188</v>
      </c>
      <c r="D230" s="34" t="s">
        <v>178</v>
      </c>
      <c r="E230" s="34" t="s">
        <v>184</v>
      </c>
      <c r="F230" s="34" t="s">
        <v>213</v>
      </c>
      <c r="G230" s="21"/>
      <c r="H230" s="21"/>
      <c r="I230" s="21" t="s">
        <v>31</v>
      </c>
      <c r="J230" s="21" t="s">
        <v>32</v>
      </c>
      <c r="M230" s="12"/>
    </row>
    <row r="231" spans="1:13" ht="18" customHeight="1">
      <c r="A231" s="4">
        <v>230</v>
      </c>
      <c r="B231" s="37">
        <v>35575</v>
      </c>
      <c r="C231" s="34" t="s">
        <v>161</v>
      </c>
      <c r="D231" s="34" t="s">
        <v>165</v>
      </c>
      <c r="E231" s="34" t="s">
        <v>148</v>
      </c>
      <c r="F231" s="34" t="s">
        <v>179</v>
      </c>
      <c r="G231" s="21"/>
      <c r="H231" s="21"/>
      <c r="I231" s="21" t="s">
        <v>8</v>
      </c>
      <c r="J231" s="21" t="s">
        <v>26</v>
      </c>
      <c r="M231" s="12"/>
    </row>
    <row r="232" spans="1:13" ht="18" customHeight="1">
      <c r="A232" s="4">
        <v>231</v>
      </c>
      <c r="B232" s="37">
        <v>35575</v>
      </c>
      <c r="C232" s="34" t="s">
        <v>184</v>
      </c>
      <c r="D232" s="34" t="s">
        <v>213</v>
      </c>
      <c r="E232" s="34" t="s">
        <v>188</v>
      </c>
      <c r="F232" s="34" t="s">
        <v>186</v>
      </c>
      <c r="G232" s="21"/>
      <c r="H232" s="21"/>
      <c r="I232" s="21" t="s">
        <v>31</v>
      </c>
      <c r="J232" s="21" t="s">
        <v>32</v>
      </c>
      <c r="M232" s="12"/>
    </row>
    <row r="233" spans="1:13" ht="18" customHeight="1">
      <c r="A233" s="4">
        <v>232</v>
      </c>
      <c r="B233" s="37">
        <v>35575</v>
      </c>
      <c r="C233" s="34" t="s">
        <v>210</v>
      </c>
      <c r="D233" s="34" t="s">
        <v>180</v>
      </c>
      <c r="E233" s="34" t="s">
        <v>4</v>
      </c>
      <c r="F233" s="34" t="s">
        <v>72</v>
      </c>
      <c r="G233" s="21"/>
      <c r="H233" s="21"/>
      <c r="I233" s="21" t="s">
        <v>14</v>
      </c>
      <c r="J233" s="21" t="s">
        <v>37</v>
      </c>
      <c r="M233" s="12"/>
    </row>
    <row r="234" spans="1:13" ht="18" customHeight="1">
      <c r="A234" s="4">
        <v>233</v>
      </c>
      <c r="B234" s="37">
        <v>35575</v>
      </c>
      <c r="C234" s="34" t="s">
        <v>146</v>
      </c>
      <c r="D234" s="34" t="s">
        <v>185</v>
      </c>
      <c r="E234" s="34" t="s">
        <v>182</v>
      </c>
      <c r="F234" s="34" t="s">
        <v>181</v>
      </c>
      <c r="G234" s="21"/>
      <c r="H234" s="21"/>
      <c r="I234" s="21" t="s">
        <v>228</v>
      </c>
      <c r="J234" s="21" t="s">
        <v>227</v>
      </c>
      <c r="M234" s="12"/>
    </row>
    <row r="235" spans="1:13" ht="18" customHeight="1">
      <c r="A235" s="4">
        <v>234</v>
      </c>
      <c r="B235" s="37">
        <v>35575</v>
      </c>
      <c r="C235" s="34" t="s">
        <v>16</v>
      </c>
      <c r="D235" s="34" t="s">
        <v>163</v>
      </c>
      <c r="E235" s="36" t="s">
        <v>35</v>
      </c>
      <c r="F235" s="34" t="s">
        <v>175</v>
      </c>
      <c r="G235" s="21"/>
      <c r="H235" s="21"/>
      <c r="I235" s="21" t="s">
        <v>19</v>
      </c>
      <c r="J235" s="21" t="s">
        <v>38</v>
      </c>
      <c r="M235" s="12"/>
    </row>
    <row r="236" spans="1:13" ht="18" customHeight="1">
      <c r="A236" s="4">
        <v>235</v>
      </c>
      <c r="B236" s="37">
        <v>35577</v>
      </c>
      <c r="C236" s="34" t="s">
        <v>72</v>
      </c>
      <c r="D236" s="34" t="s">
        <v>46</v>
      </c>
      <c r="E236" s="34" t="s">
        <v>210</v>
      </c>
      <c r="F236" s="34" t="s">
        <v>180</v>
      </c>
      <c r="G236" s="21"/>
      <c r="H236" s="21"/>
      <c r="I236" s="21" t="s">
        <v>38</v>
      </c>
      <c r="J236" s="21" t="s">
        <v>20</v>
      </c>
      <c r="M236" s="12"/>
    </row>
    <row r="237" spans="1:13" ht="18" customHeight="1">
      <c r="A237" s="4">
        <v>236</v>
      </c>
      <c r="B237" s="37">
        <v>35577</v>
      </c>
      <c r="C237" s="34" t="s">
        <v>175</v>
      </c>
      <c r="D237" s="34" t="s">
        <v>144</v>
      </c>
      <c r="E237" s="34" t="s">
        <v>163</v>
      </c>
      <c r="F237" s="34" t="s">
        <v>35</v>
      </c>
      <c r="G237" s="21"/>
      <c r="H237" s="21"/>
      <c r="I237" s="21" t="s">
        <v>37</v>
      </c>
      <c r="J237" s="21" t="s">
        <v>19</v>
      </c>
      <c r="M237" s="12"/>
    </row>
    <row r="238" spans="1:13" ht="18" customHeight="1">
      <c r="A238" s="4">
        <v>237</v>
      </c>
      <c r="B238" s="37">
        <v>35577</v>
      </c>
      <c r="C238" s="34" t="s">
        <v>168</v>
      </c>
      <c r="D238" s="34" t="s">
        <v>252</v>
      </c>
      <c r="E238" s="34" t="s">
        <v>22</v>
      </c>
      <c r="F238" s="34" t="s">
        <v>167</v>
      </c>
      <c r="G238" s="21"/>
      <c r="H238" s="21"/>
      <c r="I238" s="21" t="s">
        <v>13</v>
      </c>
      <c r="J238" s="21" t="s">
        <v>14</v>
      </c>
      <c r="M238" s="12"/>
    </row>
    <row r="239" spans="1:13" ht="18" customHeight="1">
      <c r="A239" s="4">
        <v>238</v>
      </c>
      <c r="B239" s="37">
        <v>35577</v>
      </c>
      <c r="C239" s="34" t="s">
        <v>178</v>
      </c>
      <c r="D239" s="34" t="s">
        <v>148</v>
      </c>
      <c r="E239" s="34" t="s">
        <v>165</v>
      </c>
      <c r="F239" s="34" t="s">
        <v>211</v>
      </c>
      <c r="G239" s="21"/>
      <c r="H239" s="21"/>
      <c r="I239" s="21" t="s">
        <v>31</v>
      </c>
      <c r="J239" s="21" t="s">
        <v>228</v>
      </c>
      <c r="M239" s="12"/>
    </row>
    <row r="240" spans="1:13" ht="18" customHeight="1">
      <c r="A240" s="4">
        <v>239</v>
      </c>
      <c r="B240" s="37">
        <v>35577</v>
      </c>
      <c r="C240" s="34" t="s">
        <v>23</v>
      </c>
      <c r="D240" s="34" t="s">
        <v>183</v>
      </c>
      <c r="E240" s="34" t="s">
        <v>181</v>
      </c>
      <c r="F240" s="34" t="s">
        <v>146</v>
      </c>
      <c r="G240" s="21"/>
      <c r="H240" s="21"/>
      <c r="I240" s="21" t="s">
        <v>227</v>
      </c>
      <c r="J240" s="21" t="s">
        <v>8</v>
      </c>
      <c r="M240" s="12"/>
    </row>
    <row r="241" spans="1:13" ht="18" customHeight="1">
      <c r="A241" s="4">
        <v>240</v>
      </c>
      <c r="B241" s="37">
        <v>35577</v>
      </c>
      <c r="C241" s="34" t="s">
        <v>131</v>
      </c>
      <c r="D241" s="36" t="s">
        <v>153</v>
      </c>
      <c r="E241" s="34" t="s">
        <v>214</v>
      </c>
      <c r="F241" s="34" t="s">
        <v>243</v>
      </c>
      <c r="G241" s="21"/>
      <c r="H241" s="21"/>
      <c r="I241" s="21" t="s">
        <v>32</v>
      </c>
      <c r="J241" s="21" t="s">
        <v>26</v>
      </c>
      <c r="M241" s="12"/>
    </row>
    <row r="242" spans="1:13" ht="18" customHeight="1">
      <c r="A242" s="4">
        <v>241</v>
      </c>
      <c r="B242" s="37">
        <v>35578</v>
      </c>
      <c r="C242" s="34" t="s">
        <v>148</v>
      </c>
      <c r="D242" s="34" t="s">
        <v>188</v>
      </c>
      <c r="E242" s="34" t="s">
        <v>213</v>
      </c>
      <c r="F242" s="34" t="s">
        <v>165</v>
      </c>
      <c r="G242" s="21"/>
      <c r="H242" s="21"/>
      <c r="I242" s="21" t="s">
        <v>31</v>
      </c>
      <c r="J242" s="21" t="s">
        <v>228</v>
      </c>
      <c r="M242" s="12"/>
    </row>
    <row r="243" spans="1:13" ht="18" customHeight="1">
      <c r="A243" s="4">
        <v>242</v>
      </c>
      <c r="B243" s="37">
        <v>35578</v>
      </c>
      <c r="C243" s="34" t="s">
        <v>47</v>
      </c>
      <c r="D243" s="34" t="s">
        <v>173</v>
      </c>
      <c r="E243" s="34" t="s">
        <v>183</v>
      </c>
      <c r="F243" s="34" t="s">
        <v>161</v>
      </c>
      <c r="G243" s="21"/>
      <c r="H243" s="21"/>
      <c r="I243" s="21" t="s">
        <v>227</v>
      </c>
      <c r="J243" s="21" t="s">
        <v>8</v>
      </c>
      <c r="M243" s="12"/>
    </row>
    <row r="244" spans="1:13" ht="18" customHeight="1">
      <c r="A244" s="4">
        <v>243</v>
      </c>
      <c r="B244" s="37">
        <v>35578</v>
      </c>
      <c r="C244" s="34" t="s">
        <v>180</v>
      </c>
      <c r="D244" s="34" t="s">
        <v>210</v>
      </c>
      <c r="E244" s="34" t="s">
        <v>4</v>
      </c>
      <c r="F244" s="34" t="s">
        <v>46</v>
      </c>
      <c r="G244" s="21"/>
      <c r="H244" s="21"/>
      <c r="I244" s="21" t="s">
        <v>38</v>
      </c>
      <c r="J244" s="21" t="s">
        <v>20</v>
      </c>
      <c r="M244" s="12"/>
    </row>
    <row r="245" spans="1:13" ht="18" customHeight="1">
      <c r="A245" s="4">
        <v>244</v>
      </c>
      <c r="B245" s="37">
        <v>35578</v>
      </c>
      <c r="C245" s="34" t="s">
        <v>142</v>
      </c>
      <c r="D245" s="34" t="s">
        <v>214</v>
      </c>
      <c r="E245" s="34" t="s">
        <v>243</v>
      </c>
      <c r="F245" s="34" t="s">
        <v>153</v>
      </c>
      <c r="G245" s="21"/>
      <c r="H245" s="21"/>
      <c r="I245" s="21" t="s">
        <v>32</v>
      </c>
      <c r="J245" s="21" t="s">
        <v>26</v>
      </c>
      <c r="M245" s="12"/>
    </row>
    <row r="246" spans="1:13" ht="18" customHeight="1">
      <c r="A246" s="4">
        <v>245</v>
      </c>
      <c r="B246" s="37">
        <v>35578</v>
      </c>
      <c r="C246" s="34" t="s">
        <v>163</v>
      </c>
      <c r="D246" s="34" t="s">
        <v>35</v>
      </c>
      <c r="E246" s="34" t="s">
        <v>144</v>
      </c>
      <c r="F246" s="34" t="s">
        <v>16</v>
      </c>
      <c r="G246" s="21"/>
      <c r="H246" s="21"/>
      <c r="I246" s="21" t="s">
        <v>37</v>
      </c>
      <c r="J246" s="21" t="s">
        <v>19</v>
      </c>
      <c r="M246" s="12"/>
    </row>
    <row r="247" spans="1:13" ht="18" customHeight="1">
      <c r="A247" s="4">
        <v>246</v>
      </c>
      <c r="B247" s="37">
        <v>35578</v>
      </c>
      <c r="C247" s="34" t="s">
        <v>22</v>
      </c>
      <c r="D247" s="34" t="s">
        <v>166</v>
      </c>
      <c r="E247" s="34" t="s">
        <v>167</v>
      </c>
      <c r="F247" s="34" t="s">
        <v>252</v>
      </c>
      <c r="G247" s="21"/>
      <c r="H247" s="21"/>
      <c r="I247" s="21" t="s">
        <v>13</v>
      </c>
      <c r="J247" s="21" t="s">
        <v>14</v>
      </c>
      <c r="M247" s="12"/>
    </row>
    <row r="248" spans="1:13" ht="18" customHeight="1">
      <c r="A248" s="4">
        <v>247</v>
      </c>
      <c r="B248" s="37">
        <v>35579</v>
      </c>
      <c r="C248" s="34" t="s">
        <v>167</v>
      </c>
      <c r="D248" s="34" t="s">
        <v>168</v>
      </c>
      <c r="E248" s="34" t="s">
        <v>252</v>
      </c>
      <c r="F248" s="34" t="s">
        <v>166</v>
      </c>
      <c r="G248" s="21"/>
      <c r="H248" s="21"/>
      <c r="I248" s="21" t="s">
        <v>13</v>
      </c>
      <c r="J248" s="21" t="s">
        <v>14</v>
      </c>
      <c r="M248" s="12"/>
    </row>
    <row r="249" spans="1:13" ht="18" customHeight="1">
      <c r="A249" s="4">
        <v>248</v>
      </c>
      <c r="B249" s="37">
        <v>35579</v>
      </c>
      <c r="C249" s="34" t="s">
        <v>4</v>
      </c>
      <c r="D249" s="34" t="s">
        <v>72</v>
      </c>
      <c r="E249" s="34" t="s">
        <v>46</v>
      </c>
      <c r="F249" s="34" t="s">
        <v>210</v>
      </c>
      <c r="G249" s="21"/>
      <c r="H249" s="21"/>
      <c r="I249" s="21" t="s">
        <v>38</v>
      </c>
      <c r="J249" s="21" t="s">
        <v>20</v>
      </c>
      <c r="M249" s="12"/>
    </row>
    <row r="250" spans="1:13" ht="18" customHeight="1">
      <c r="A250" s="4">
        <v>249</v>
      </c>
      <c r="B250" s="37">
        <v>35579</v>
      </c>
      <c r="C250" s="34" t="s">
        <v>179</v>
      </c>
      <c r="D250" s="34" t="s">
        <v>178</v>
      </c>
      <c r="E250" s="34" t="s">
        <v>211</v>
      </c>
      <c r="F250" s="34" t="s">
        <v>188</v>
      </c>
      <c r="G250" s="21"/>
      <c r="H250" s="21"/>
      <c r="I250" s="21" t="s">
        <v>31</v>
      </c>
      <c r="J250" s="21" t="s">
        <v>228</v>
      </c>
      <c r="M250" s="12"/>
    </row>
    <row r="251" spans="1:13" ht="18" customHeight="1">
      <c r="A251" s="4">
        <v>250</v>
      </c>
      <c r="B251" s="37">
        <v>35579</v>
      </c>
      <c r="C251" s="34" t="s">
        <v>185</v>
      </c>
      <c r="D251" s="34" t="s">
        <v>161</v>
      </c>
      <c r="E251" s="34" t="s">
        <v>146</v>
      </c>
      <c r="F251" s="34" t="s">
        <v>23</v>
      </c>
      <c r="G251" s="21"/>
      <c r="H251" s="21"/>
      <c r="I251" s="21" t="s">
        <v>227</v>
      </c>
      <c r="J251" s="21" t="s">
        <v>8</v>
      </c>
      <c r="M251" s="12"/>
    </row>
    <row r="252" spans="1:13" ht="18" customHeight="1">
      <c r="A252" s="4">
        <v>251</v>
      </c>
      <c r="B252" s="37">
        <v>35579</v>
      </c>
      <c r="C252" s="34" t="s">
        <v>144</v>
      </c>
      <c r="D252" s="34" t="s">
        <v>16</v>
      </c>
      <c r="E252" s="34" t="s">
        <v>35</v>
      </c>
      <c r="F252" s="34" t="s">
        <v>175</v>
      </c>
      <c r="G252" s="21"/>
      <c r="H252" s="21"/>
      <c r="I252" s="21" t="s">
        <v>37</v>
      </c>
      <c r="J252" s="21" t="s">
        <v>19</v>
      </c>
      <c r="M252" s="12"/>
    </row>
    <row r="253" spans="1:13" ht="18" customHeight="1">
      <c r="A253" s="4">
        <v>252</v>
      </c>
      <c r="B253" s="38">
        <v>35580</v>
      </c>
      <c r="C253" s="21" t="s">
        <v>252</v>
      </c>
      <c r="D253" s="21" t="s">
        <v>218</v>
      </c>
      <c r="E253" s="21" t="s">
        <v>166</v>
      </c>
      <c r="F253" s="21" t="s">
        <v>168</v>
      </c>
      <c r="G253" s="21"/>
      <c r="H253" s="21"/>
      <c r="I253" s="21" t="s">
        <v>38</v>
      </c>
      <c r="J253" s="21" t="s">
        <v>37</v>
      </c>
    </row>
    <row r="254" spans="1:13" ht="18" customHeight="1">
      <c r="A254" s="4">
        <v>253</v>
      </c>
      <c r="B254" s="38">
        <v>35580</v>
      </c>
      <c r="C254" s="21" t="s">
        <v>182</v>
      </c>
      <c r="D254" s="21" t="s">
        <v>181</v>
      </c>
      <c r="E254" s="21" t="s">
        <v>173</v>
      </c>
      <c r="F254" s="21" t="s">
        <v>183</v>
      </c>
      <c r="G254" s="21"/>
      <c r="H254" s="21"/>
      <c r="I254" s="21" t="s">
        <v>228</v>
      </c>
      <c r="J254" s="21" t="s">
        <v>32</v>
      </c>
    </row>
    <row r="255" spans="1:13" ht="18" customHeight="1">
      <c r="A255" s="4">
        <v>254</v>
      </c>
      <c r="B255" s="38">
        <v>35580</v>
      </c>
      <c r="C255" s="21" t="s">
        <v>213</v>
      </c>
      <c r="D255" s="21" t="s">
        <v>211</v>
      </c>
      <c r="E255" s="21" t="s">
        <v>188</v>
      </c>
      <c r="F255" s="21" t="s">
        <v>131</v>
      </c>
      <c r="G255" s="21"/>
      <c r="H255" s="21"/>
      <c r="I255" s="21" t="s">
        <v>31</v>
      </c>
      <c r="J255" s="21" t="s">
        <v>8</v>
      </c>
    </row>
    <row r="256" spans="1:13" ht="18" customHeight="1">
      <c r="A256" s="4">
        <v>255</v>
      </c>
      <c r="B256" s="38">
        <v>35580</v>
      </c>
      <c r="C256" s="21" t="s">
        <v>210</v>
      </c>
      <c r="D256" s="21" t="s">
        <v>180</v>
      </c>
      <c r="E256" s="21" t="s">
        <v>72</v>
      </c>
      <c r="F256" s="21" t="s">
        <v>46</v>
      </c>
      <c r="G256" s="21"/>
      <c r="H256" s="21"/>
      <c r="I256" s="21" t="s">
        <v>19</v>
      </c>
      <c r="J256" s="21" t="s">
        <v>13</v>
      </c>
    </row>
    <row r="257" spans="1:13" ht="18" customHeight="1">
      <c r="A257" s="4">
        <v>256</v>
      </c>
      <c r="B257" s="38">
        <v>35581</v>
      </c>
      <c r="C257" s="34" t="s">
        <v>166</v>
      </c>
      <c r="D257" s="21" t="s">
        <v>167</v>
      </c>
      <c r="E257" s="21" t="s">
        <v>168</v>
      </c>
      <c r="F257" s="21" t="s">
        <v>218</v>
      </c>
      <c r="G257" s="21"/>
      <c r="H257" s="21"/>
      <c r="I257" s="21" t="s">
        <v>38</v>
      </c>
      <c r="J257" s="21" t="s">
        <v>37</v>
      </c>
    </row>
    <row r="258" spans="1:13" ht="18" customHeight="1">
      <c r="A258" s="4">
        <v>257</v>
      </c>
      <c r="B258" s="38">
        <v>35581</v>
      </c>
      <c r="C258" s="36" t="s">
        <v>165</v>
      </c>
      <c r="D258" s="21" t="s">
        <v>186</v>
      </c>
      <c r="E258" s="21" t="s">
        <v>238</v>
      </c>
      <c r="F258" s="21" t="s">
        <v>179</v>
      </c>
      <c r="G258" s="21"/>
      <c r="H258" s="21"/>
      <c r="I258" s="21" t="s">
        <v>31</v>
      </c>
      <c r="J258" s="21" t="s">
        <v>8</v>
      </c>
      <c r="M258" s="13"/>
    </row>
    <row r="259" spans="1:13" ht="18" customHeight="1">
      <c r="A259" s="4">
        <v>258</v>
      </c>
      <c r="B259" s="38">
        <v>35581</v>
      </c>
      <c r="C259" s="21" t="s">
        <v>35</v>
      </c>
      <c r="D259" s="21" t="s">
        <v>163</v>
      </c>
      <c r="E259" s="21" t="s">
        <v>175</v>
      </c>
      <c r="F259" s="21" t="s">
        <v>4</v>
      </c>
      <c r="G259" s="21"/>
      <c r="H259" s="21"/>
      <c r="I259" s="21" t="s">
        <v>14</v>
      </c>
      <c r="J259" s="21" t="s">
        <v>20</v>
      </c>
    </row>
    <row r="260" spans="1:13" ht="18" customHeight="1">
      <c r="A260" s="4">
        <v>259</v>
      </c>
      <c r="B260" s="38">
        <v>35581</v>
      </c>
      <c r="C260" s="34" t="s">
        <v>173</v>
      </c>
      <c r="D260" s="21" t="s">
        <v>146</v>
      </c>
      <c r="E260" s="21" t="s">
        <v>183</v>
      </c>
      <c r="F260" s="21" t="s">
        <v>181</v>
      </c>
      <c r="G260" s="21"/>
      <c r="H260" s="21"/>
      <c r="I260" s="21" t="s">
        <v>228</v>
      </c>
      <c r="J260" s="21" t="s">
        <v>32</v>
      </c>
    </row>
    <row r="261" spans="1:13" ht="18" customHeight="1">
      <c r="A261" s="4">
        <v>260</v>
      </c>
      <c r="B261" s="38">
        <v>35581</v>
      </c>
      <c r="C261" s="21" t="s">
        <v>46</v>
      </c>
      <c r="D261" s="21" t="s">
        <v>16</v>
      </c>
      <c r="E261" s="21" t="s">
        <v>180</v>
      </c>
      <c r="F261" s="21" t="s">
        <v>72</v>
      </c>
      <c r="G261" s="21"/>
      <c r="H261" s="21"/>
      <c r="I261" s="21" t="s">
        <v>19</v>
      </c>
      <c r="J261" s="21" t="s">
        <v>13</v>
      </c>
    </row>
    <row r="262" spans="1:13" ht="18" customHeight="1">
      <c r="A262" s="4">
        <v>261</v>
      </c>
      <c r="B262" s="38">
        <v>35581</v>
      </c>
      <c r="C262" s="21" t="s">
        <v>214</v>
      </c>
      <c r="D262" s="21" t="s">
        <v>185</v>
      </c>
      <c r="E262" s="21" t="s">
        <v>47</v>
      </c>
      <c r="F262" s="21" t="s">
        <v>142</v>
      </c>
      <c r="G262" s="21"/>
      <c r="H262" s="21"/>
      <c r="I262" s="21" t="s">
        <v>227</v>
      </c>
      <c r="J262" s="21" t="s">
        <v>26</v>
      </c>
    </row>
    <row r="263" spans="1:13" ht="18" customHeight="1">
      <c r="A263" s="4">
        <v>262</v>
      </c>
      <c r="B263" s="38">
        <v>35582</v>
      </c>
      <c r="C263" s="21" t="s">
        <v>153</v>
      </c>
      <c r="D263" s="21" t="s">
        <v>47</v>
      </c>
      <c r="E263" s="21" t="s">
        <v>142</v>
      </c>
      <c r="F263" s="21" t="s">
        <v>185</v>
      </c>
      <c r="G263" s="21"/>
      <c r="H263" s="21"/>
      <c r="I263" s="21" t="s">
        <v>227</v>
      </c>
      <c r="J263" s="21" t="s">
        <v>26</v>
      </c>
    </row>
    <row r="264" spans="1:13" ht="18" customHeight="1">
      <c r="A264" s="4">
        <v>263</v>
      </c>
      <c r="B264" s="38">
        <v>35582</v>
      </c>
      <c r="C264" s="21" t="s">
        <v>175</v>
      </c>
      <c r="D264" s="21" t="s">
        <v>144</v>
      </c>
      <c r="E264" s="21" t="s">
        <v>4</v>
      </c>
      <c r="F264" s="21" t="s">
        <v>163</v>
      </c>
      <c r="G264" s="21"/>
      <c r="H264" s="21"/>
      <c r="I264" s="21" t="s">
        <v>14</v>
      </c>
      <c r="J264" s="21" t="s">
        <v>20</v>
      </c>
    </row>
    <row r="265" spans="1:13" ht="18" customHeight="1">
      <c r="A265" s="4">
        <v>264</v>
      </c>
      <c r="B265" s="38">
        <v>35582</v>
      </c>
      <c r="C265" s="21" t="s">
        <v>168</v>
      </c>
      <c r="D265" s="21" t="s">
        <v>252</v>
      </c>
      <c r="E265" s="21" t="s">
        <v>218</v>
      </c>
      <c r="F265" s="21" t="s">
        <v>167</v>
      </c>
      <c r="G265" s="21"/>
      <c r="H265" s="21"/>
      <c r="I265" s="21" t="s">
        <v>38</v>
      </c>
      <c r="J265" s="21" t="s">
        <v>37</v>
      </c>
    </row>
    <row r="266" spans="1:13" ht="18" customHeight="1">
      <c r="A266" s="4">
        <v>265</v>
      </c>
      <c r="B266" s="38">
        <v>35582</v>
      </c>
      <c r="C266" s="21" t="s">
        <v>183</v>
      </c>
      <c r="D266" s="21" t="s">
        <v>182</v>
      </c>
      <c r="E266" s="21" t="s">
        <v>181</v>
      </c>
      <c r="F266" s="21" t="s">
        <v>146</v>
      </c>
      <c r="G266" s="21"/>
      <c r="H266" s="21"/>
      <c r="I266" s="21" t="s">
        <v>228</v>
      </c>
      <c r="J266" s="21" t="s">
        <v>32</v>
      </c>
    </row>
    <row r="267" spans="1:13" ht="18" customHeight="1">
      <c r="A267" s="4">
        <v>266</v>
      </c>
      <c r="B267" s="38">
        <v>35582</v>
      </c>
      <c r="C267" s="21" t="s">
        <v>238</v>
      </c>
      <c r="D267" s="21" t="s">
        <v>131</v>
      </c>
      <c r="E267" s="21" t="s">
        <v>179</v>
      </c>
      <c r="F267" s="21" t="s">
        <v>211</v>
      </c>
      <c r="G267" s="21"/>
      <c r="H267" s="21"/>
      <c r="I267" s="21" t="s">
        <v>31</v>
      </c>
      <c r="J267" s="21" t="s">
        <v>8</v>
      </c>
    </row>
    <row r="268" spans="1:13" ht="18" customHeight="1">
      <c r="A268" s="4">
        <v>267</v>
      </c>
      <c r="B268" s="38">
        <v>35582</v>
      </c>
      <c r="C268" s="21" t="s">
        <v>16</v>
      </c>
      <c r="D268" s="21" t="s">
        <v>210</v>
      </c>
      <c r="E268" s="21" t="s">
        <v>72</v>
      </c>
      <c r="F268" s="21" t="s">
        <v>180</v>
      </c>
      <c r="G268" s="21"/>
      <c r="H268" s="21"/>
      <c r="I268" s="21" t="s">
        <v>19</v>
      </c>
      <c r="J268" s="21" t="s">
        <v>13</v>
      </c>
    </row>
    <row r="269" spans="1:13" ht="18" customHeight="1">
      <c r="A269" s="4">
        <v>268</v>
      </c>
      <c r="B269" s="38">
        <v>35584</v>
      </c>
      <c r="C269" s="21" t="s">
        <v>161</v>
      </c>
      <c r="D269" s="21" t="s">
        <v>142</v>
      </c>
      <c r="E269" s="21" t="s">
        <v>185</v>
      </c>
      <c r="F269" s="21" t="s">
        <v>214</v>
      </c>
      <c r="G269" s="21"/>
      <c r="H269" s="21"/>
      <c r="I269" s="21" t="s">
        <v>26</v>
      </c>
      <c r="J269" s="21" t="s">
        <v>8</v>
      </c>
    </row>
    <row r="270" spans="1:13" ht="18" customHeight="1">
      <c r="A270" s="4">
        <v>269</v>
      </c>
      <c r="B270" s="37">
        <v>35584</v>
      </c>
      <c r="C270" s="34" t="s">
        <v>72</v>
      </c>
      <c r="D270" s="34" t="s">
        <v>46</v>
      </c>
      <c r="E270" s="34" t="s">
        <v>180</v>
      </c>
      <c r="F270" s="34" t="s">
        <v>4</v>
      </c>
      <c r="G270" s="21"/>
      <c r="H270" s="21"/>
      <c r="I270" s="21" t="s">
        <v>37</v>
      </c>
      <c r="J270" s="21" t="s">
        <v>14</v>
      </c>
      <c r="M270" s="12"/>
    </row>
    <row r="271" spans="1:13" ht="18" customHeight="1">
      <c r="A271" s="4">
        <v>270</v>
      </c>
      <c r="B271" s="37">
        <v>35584</v>
      </c>
      <c r="C271" s="34" t="s">
        <v>181</v>
      </c>
      <c r="D271" s="34" t="s">
        <v>173</v>
      </c>
      <c r="E271" s="34" t="s">
        <v>146</v>
      </c>
      <c r="F271" s="34" t="s">
        <v>182</v>
      </c>
      <c r="G271" s="21"/>
      <c r="H271" s="21"/>
      <c r="I271" s="21" t="s">
        <v>228</v>
      </c>
      <c r="J271" s="21" t="s">
        <v>31</v>
      </c>
      <c r="M271" s="12"/>
    </row>
    <row r="272" spans="1:13" ht="18" customHeight="1">
      <c r="A272" s="4">
        <v>271</v>
      </c>
      <c r="B272" s="37">
        <v>35584</v>
      </c>
      <c r="C272" s="34" t="s">
        <v>131</v>
      </c>
      <c r="D272" s="34" t="s">
        <v>165</v>
      </c>
      <c r="E272" s="34" t="s">
        <v>211</v>
      </c>
      <c r="F272" s="34" t="s">
        <v>213</v>
      </c>
      <c r="G272" s="21"/>
      <c r="H272" s="21"/>
      <c r="I272" s="21" t="s">
        <v>32</v>
      </c>
      <c r="J272" s="21" t="s">
        <v>227</v>
      </c>
      <c r="M272" s="12"/>
    </row>
    <row r="273" spans="1:13" ht="18" customHeight="1">
      <c r="A273" s="4">
        <v>272</v>
      </c>
      <c r="B273" s="37">
        <v>35584</v>
      </c>
      <c r="C273" s="34" t="s">
        <v>218</v>
      </c>
      <c r="D273" s="34" t="s">
        <v>166</v>
      </c>
      <c r="E273" s="34" t="s">
        <v>167</v>
      </c>
      <c r="F273" s="34" t="s">
        <v>252</v>
      </c>
      <c r="G273" s="21"/>
      <c r="H273" s="21"/>
      <c r="I273" s="21" t="s">
        <v>20</v>
      </c>
      <c r="J273" s="21" t="s">
        <v>13</v>
      </c>
      <c r="M273" s="12"/>
    </row>
    <row r="274" spans="1:13" ht="18" customHeight="1">
      <c r="A274" s="4">
        <v>273</v>
      </c>
      <c r="B274" s="37">
        <v>35584</v>
      </c>
      <c r="C274" s="34" t="s">
        <v>163</v>
      </c>
      <c r="D274" s="34" t="s">
        <v>175</v>
      </c>
      <c r="E274" s="34" t="s">
        <v>35</v>
      </c>
      <c r="F274" s="34" t="s">
        <v>144</v>
      </c>
      <c r="G274" s="21"/>
      <c r="H274" s="21"/>
      <c r="I274" s="21" t="s">
        <v>38</v>
      </c>
      <c r="J274" s="21" t="s">
        <v>19</v>
      </c>
      <c r="M274" s="12"/>
    </row>
    <row r="275" spans="1:13" ht="18" customHeight="1">
      <c r="A275" s="4">
        <v>274</v>
      </c>
      <c r="B275" s="37">
        <v>35585</v>
      </c>
      <c r="C275" s="34" t="s">
        <v>47</v>
      </c>
      <c r="D275" s="34" t="s">
        <v>214</v>
      </c>
      <c r="E275" s="34" t="s">
        <v>142</v>
      </c>
      <c r="F275" s="34" t="s">
        <v>185</v>
      </c>
      <c r="G275" s="21"/>
      <c r="H275" s="21"/>
      <c r="I275" s="21" t="s">
        <v>26</v>
      </c>
      <c r="J275" s="21" t="s">
        <v>8</v>
      </c>
      <c r="M275" s="12"/>
    </row>
    <row r="276" spans="1:13" ht="18" customHeight="1">
      <c r="A276" s="4">
        <v>275</v>
      </c>
      <c r="B276" s="37">
        <v>35585</v>
      </c>
      <c r="C276" s="34" t="s">
        <v>180</v>
      </c>
      <c r="D276" s="34" t="s">
        <v>4</v>
      </c>
      <c r="E276" s="34" t="s">
        <v>46</v>
      </c>
      <c r="F276" s="34" t="s">
        <v>210</v>
      </c>
      <c r="G276" s="21"/>
      <c r="H276" s="21"/>
      <c r="I276" s="21" t="s">
        <v>37</v>
      </c>
      <c r="J276" s="21" t="s">
        <v>14</v>
      </c>
      <c r="M276" s="12"/>
    </row>
    <row r="277" spans="1:13" ht="18" customHeight="1">
      <c r="A277" s="4">
        <v>276</v>
      </c>
      <c r="B277" s="37">
        <v>35585</v>
      </c>
      <c r="C277" s="34" t="s">
        <v>144</v>
      </c>
      <c r="D277" s="34" t="s">
        <v>168</v>
      </c>
      <c r="E277" s="34" t="s">
        <v>175</v>
      </c>
      <c r="F277" s="34" t="s">
        <v>35</v>
      </c>
      <c r="G277" s="21"/>
      <c r="H277" s="21"/>
      <c r="I277" s="21" t="s">
        <v>38</v>
      </c>
      <c r="J277" s="21" t="s">
        <v>19</v>
      </c>
      <c r="M277" s="12"/>
    </row>
    <row r="278" spans="1:13" ht="18" customHeight="1">
      <c r="A278" s="4">
        <v>277</v>
      </c>
      <c r="B278" s="37">
        <v>35585</v>
      </c>
      <c r="C278" s="34" t="s">
        <v>188</v>
      </c>
      <c r="D278" s="34" t="s">
        <v>184</v>
      </c>
      <c r="E278" s="34" t="s">
        <v>213</v>
      </c>
      <c r="F278" s="34" t="s">
        <v>186</v>
      </c>
      <c r="G278" s="21"/>
      <c r="H278" s="21"/>
      <c r="I278" s="21" t="s">
        <v>32</v>
      </c>
      <c r="J278" s="21" t="s">
        <v>227</v>
      </c>
      <c r="M278" s="12"/>
    </row>
    <row r="279" spans="1:13" ht="18" customHeight="1">
      <c r="A279" s="4">
        <v>278</v>
      </c>
      <c r="B279" s="37">
        <v>35585</v>
      </c>
      <c r="C279" s="34" t="s">
        <v>146</v>
      </c>
      <c r="D279" s="34" t="s">
        <v>183</v>
      </c>
      <c r="E279" s="36" t="s">
        <v>182</v>
      </c>
      <c r="F279" s="34" t="s">
        <v>173</v>
      </c>
      <c r="G279" s="21"/>
      <c r="H279" s="21"/>
      <c r="I279" s="21" t="s">
        <v>228</v>
      </c>
      <c r="J279" s="21" t="s">
        <v>31</v>
      </c>
      <c r="M279" s="12"/>
    </row>
    <row r="280" spans="1:13" ht="18" customHeight="1">
      <c r="A280" s="4">
        <v>279</v>
      </c>
      <c r="B280" s="37">
        <v>35586</v>
      </c>
      <c r="C280" s="34" t="s">
        <v>252</v>
      </c>
      <c r="D280" s="34" t="s">
        <v>218</v>
      </c>
      <c r="E280" s="34" t="s">
        <v>166</v>
      </c>
      <c r="F280" s="34" t="s">
        <v>16</v>
      </c>
      <c r="G280" s="21"/>
      <c r="H280" s="21"/>
      <c r="I280" s="21" t="s">
        <v>20</v>
      </c>
      <c r="J280" s="21" t="s">
        <v>13</v>
      </c>
      <c r="M280" s="12"/>
    </row>
    <row r="281" spans="1:13" ht="18" customHeight="1">
      <c r="A281" s="4">
        <v>280</v>
      </c>
      <c r="B281" s="37">
        <v>35586</v>
      </c>
      <c r="C281" s="34" t="s">
        <v>182</v>
      </c>
      <c r="D281" s="34" t="s">
        <v>181</v>
      </c>
      <c r="E281" s="34" t="s">
        <v>173</v>
      </c>
      <c r="F281" s="34" t="s">
        <v>183</v>
      </c>
      <c r="G281" s="21"/>
      <c r="H281" s="21"/>
      <c r="I281" s="21" t="s">
        <v>228</v>
      </c>
      <c r="J281" s="21" t="s">
        <v>31</v>
      </c>
      <c r="M281" s="12"/>
    </row>
    <row r="282" spans="1:13" ht="18" customHeight="1">
      <c r="A282" s="4">
        <v>281</v>
      </c>
      <c r="B282" s="37">
        <v>35586</v>
      </c>
      <c r="C282" s="34" t="s">
        <v>179</v>
      </c>
      <c r="D282" s="34" t="s">
        <v>148</v>
      </c>
      <c r="E282" s="34" t="s">
        <v>178</v>
      </c>
      <c r="F282" s="34" t="s">
        <v>184</v>
      </c>
      <c r="G282" s="21"/>
      <c r="H282" s="21"/>
      <c r="I282" s="21" t="s">
        <v>32</v>
      </c>
      <c r="J282" s="21" t="s">
        <v>227</v>
      </c>
      <c r="M282" s="12"/>
    </row>
    <row r="283" spans="1:13" ht="18" customHeight="1">
      <c r="A283" s="4">
        <v>282</v>
      </c>
      <c r="B283" s="37">
        <v>35586</v>
      </c>
      <c r="C283" s="34" t="s">
        <v>35</v>
      </c>
      <c r="D283" s="36" t="s">
        <v>163</v>
      </c>
      <c r="E283" s="34" t="s">
        <v>168</v>
      </c>
      <c r="F283" s="34" t="s">
        <v>175</v>
      </c>
      <c r="G283" s="21"/>
      <c r="H283" s="21"/>
      <c r="I283" s="21" t="s">
        <v>38</v>
      </c>
      <c r="J283" s="21" t="s">
        <v>19</v>
      </c>
      <c r="M283" s="12"/>
    </row>
    <row r="284" spans="1:13" ht="18" customHeight="1">
      <c r="A284" s="4">
        <v>283</v>
      </c>
      <c r="B284" s="37">
        <v>35586</v>
      </c>
      <c r="C284" s="34" t="s">
        <v>210</v>
      </c>
      <c r="D284" s="34" t="s">
        <v>72</v>
      </c>
      <c r="E284" s="34" t="s">
        <v>4</v>
      </c>
      <c r="F284" s="34" t="s">
        <v>46</v>
      </c>
      <c r="G284" s="21"/>
      <c r="H284" s="21"/>
      <c r="I284" s="21" t="s">
        <v>37</v>
      </c>
      <c r="J284" s="21" t="s">
        <v>14</v>
      </c>
      <c r="M284" s="12"/>
    </row>
    <row r="285" spans="1:13" ht="18" customHeight="1">
      <c r="A285" s="4">
        <v>284</v>
      </c>
      <c r="B285" s="37">
        <v>35587</v>
      </c>
      <c r="C285" s="34" t="s">
        <v>175</v>
      </c>
      <c r="D285" s="34" t="s">
        <v>144</v>
      </c>
      <c r="E285" s="34" t="s">
        <v>163</v>
      </c>
      <c r="F285" s="34" t="s">
        <v>4</v>
      </c>
      <c r="G285" s="21"/>
      <c r="H285" s="21"/>
      <c r="I285" s="21" t="s">
        <v>20</v>
      </c>
      <c r="J285" s="21" t="s">
        <v>37</v>
      </c>
      <c r="M285" s="12"/>
    </row>
    <row r="286" spans="1:13" ht="18" customHeight="1">
      <c r="A286" s="4">
        <v>285</v>
      </c>
      <c r="B286" s="37">
        <v>35587</v>
      </c>
      <c r="C286" s="34" t="s">
        <v>178</v>
      </c>
      <c r="D286" s="34" t="s">
        <v>213</v>
      </c>
      <c r="E286" s="34" t="s">
        <v>131</v>
      </c>
      <c r="F286" s="34" t="s">
        <v>148</v>
      </c>
      <c r="G286" s="21"/>
      <c r="H286" s="21"/>
      <c r="I286" s="21" t="s">
        <v>31</v>
      </c>
      <c r="J286" s="21" t="s">
        <v>227</v>
      </c>
      <c r="M286" s="12"/>
    </row>
    <row r="287" spans="1:13" ht="18" customHeight="1">
      <c r="A287" s="4">
        <v>286</v>
      </c>
      <c r="B287" s="37">
        <v>35587</v>
      </c>
      <c r="C287" s="36" t="s">
        <v>185</v>
      </c>
      <c r="D287" s="34" t="s">
        <v>161</v>
      </c>
      <c r="E287" s="34" t="s">
        <v>47</v>
      </c>
      <c r="F287" s="34" t="s">
        <v>142</v>
      </c>
      <c r="G287" s="21"/>
      <c r="H287" s="21"/>
      <c r="I287" s="21" t="s">
        <v>26</v>
      </c>
      <c r="J287" s="21" t="s">
        <v>228</v>
      </c>
      <c r="M287" s="13"/>
    </row>
    <row r="288" spans="1:13" ht="18" customHeight="1">
      <c r="A288" s="4">
        <v>287</v>
      </c>
      <c r="B288" s="37">
        <v>35588</v>
      </c>
      <c r="C288" s="34" t="s">
        <v>166</v>
      </c>
      <c r="D288" s="34" t="s">
        <v>167</v>
      </c>
      <c r="E288" s="34" t="s">
        <v>6</v>
      </c>
      <c r="F288" s="34" t="s">
        <v>168</v>
      </c>
      <c r="G288" s="21"/>
      <c r="H288" s="21"/>
      <c r="I288" s="21" t="s">
        <v>19</v>
      </c>
      <c r="J288" s="21" t="s">
        <v>14</v>
      </c>
      <c r="M288" s="12"/>
    </row>
    <row r="289" spans="1:13" ht="18" customHeight="1">
      <c r="A289" s="4">
        <v>288</v>
      </c>
      <c r="B289" s="37">
        <v>35588</v>
      </c>
      <c r="C289" s="34" t="s">
        <v>148</v>
      </c>
      <c r="D289" s="34" t="s">
        <v>131</v>
      </c>
      <c r="E289" s="34" t="s">
        <v>165</v>
      </c>
      <c r="F289" s="34" t="s">
        <v>213</v>
      </c>
      <c r="G289" s="21"/>
      <c r="H289" s="21"/>
      <c r="I289" s="21" t="s">
        <v>31</v>
      </c>
      <c r="J289" s="21" t="s">
        <v>227</v>
      </c>
      <c r="M289" s="12"/>
    </row>
    <row r="290" spans="1:13" ht="18" customHeight="1">
      <c r="A290" s="4">
        <v>289</v>
      </c>
      <c r="B290" s="37">
        <v>35588</v>
      </c>
      <c r="C290" s="34" t="s">
        <v>4</v>
      </c>
      <c r="D290" s="34" t="s">
        <v>35</v>
      </c>
      <c r="E290" s="34" t="s">
        <v>144</v>
      </c>
      <c r="F290" s="34" t="s">
        <v>163</v>
      </c>
      <c r="G290" s="21"/>
      <c r="H290" s="21"/>
      <c r="I290" s="21" t="s">
        <v>20</v>
      </c>
      <c r="J290" s="21" t="s">
        <v>37</v>
      </c>
      <c r="M290" s="12"/>
    </row>
    <row r="291" spans="1:13" ht="18" customHeight="1">
      <c r="A291" s="4">
        <v>290</v>
      </c>
      <c r="B291" s="37">
        <v>35588</v>
      </c>
      <c r="C291" s="34" t="s">
        <v>46</v>
      </c>
      <c r="D291" s="34" t="s">
        <v>180</v>
      </c>
      <c r="E291" s="34" t="s">
        <v>16</v>
      </c>
      <c r="F291" s="34" t="s">
        <v>72</v>
      </c>
      <c r="G291" s="21"/>
      <c r="H291" s="21"/>
      <c r="I291" s="21" t="s">
        <v>13</v>
      </c>
      <c r="J291" s="21" t="s">
        <v>38</v>
      </c>
      <c r="M291" s="12"/>
    </row>
    <row r="292" spans="1:13" ht="18" customHeight="1">
      <c r="A292" s="4">
        <v>291</v>
      </c>
      <c r="B292" s="37">
        <v>35588</v>
      </c>
      <c r="C292" s="34" t="s">
        <v>186</v>
      </c>
      <c r="D292" s="34" t="s">
        <v>179</v>
      </c>
      <c r="E292" s="34" t="s">
        <v>184</v>
      </c>
      <c r="F292" s="34" t="s">
        <v>188</v>
      </c>
      <c r="G292" s="21"/>
      <c r="H292" s="21"/>
      <c r="I292" s="21" t="s">
        <v>8</v>
      </c>
      <c r="J292" s="21" t="s">
        <v>32</v>
      </c>
      <c r="M292" s="12"/>
    </row>
    <row r="293" spans="1:13" ht="18" customHeight="1">
      <c r="A293" s="4">
        <v>292</v>
      </c>
      <c r="B293" s="37">
        <v>35588</v>
      </c>
      <c r="C293" s="34" t="s">
        <v>183</v>
      </c>
      <c r="D293" s="34" t="s">
        <v>146</v>
      </c>
      <c r="E293" s="34" t="s">
        <v>161</v>
      </c>
      <c r="F293" s="34" t="s">
        <v>173</v>
      </c>
      <c r="G293" s="21"/>
      <c r="H293" s="21"/>
      <c r="I293" s="21" t="s">
        <v>26</v>
      </c>
      <c r="J293" s="21" t="s">
        <v>228</v>
      </c>
      <c r="M293" s="12"/>
    </row>
    <row r="294" spans="1:13" ht="18" customHeight="1">
      <c r="A294" s="4">
        <v>293</v>
      </c>
      <c r="B294" s="37">
        <v>35589</v>
      </c>
      <c r="C294" s="34" t="s">
        <v>165</v>
      </c>
      <c r="D294" s="34" t="s">
        <v>178</v>
      </c>
      <c r="E294" s="34" t="s">
        <v>213</v>
      </c>
      <c r="F294" s="34" t="s">
        <v>131</v>
      </c>
      <c r="G294" s="21"/>
      <c r="H294" s="21"/>
      <c r="I294" s="21" t="s">
        <v>31</v>
      </c>
      <c r="J294" s="21" t="s">
        <v>227</v>
      </c>
      <c r="M294" s="12"/>
    </row>
    <row r="295" spans="1:13" ht="18" customHeight="1">
      <c r="A295" s="4">
        <v>294</v>
      </c>
      <c r="B295" s="37">
        <v>35589</v>
      </c>
      <c r="C295" s="34" t="s">
        <v>6</v>
      </c>
      <c r="D295" s="34" t="s">
        <v>22</v>
      </c>
      <c r="E295" s="34" t="s">
        <v>168</v>
      </c>
      <c r="F295" s="34" t="s">
        <v>167</v>
      </c>
      <c r="G295" s="21"/>
      <c r="H295" s="21"/>
      <c r="I295" s="21" t="s">
        <v>19</v>
      </c>
      <c r="J295" s="21" t="s">
        <v>14</v>
      </c>
      <c r="M295" s="12"/>
    </row>
    <row r="296" spans="1:13" ht="18" customHeight="1">
      <c r="A296" s="4">
        <v>295</v>
      </c>
      <c r="B296" s="37">
        <v>35589</v>
      </c>
      <c r="C296" s="34" t="s">
        <v>184</v>
      </c>
      <c r="D296" s="34" t="s">
        <v>211</v>
      </c>
      <c r="E296" s="34" t="s">
        <v>179</v>
      </c>
      <c r="F296" s="34" t="s">
        <v>186</v>
      </c>
      <c r="G296" s="21"/>
      <c r="H296" s="21"/>
      <c r="I296" s="21" t="s">
        <v>8</v>
      </c>
      <c r="J296" s="21" t="s">
        <v>32</v>
      </c>
      <c r="M296" s="12"/>
    </row>
    <row r="297" spans="1:13" ht="18" customHeight="1">
      <c r="A297" s="4">
        <v>296</v>
      </c>
      <c r="B297" s="37">
        <v>35589</v>
      </c>
      <c r="C297" s="34" t="s">
        <v>163</v>
      </c>
      <c r="D297" s="34" t="s">
        <v>175</v>
      </c>
      <c r="E297" s="34" t="s">
        <v>35</v>
      </c>
      <c r="F297" s="34" t="s">
        <v>144</v>
      </c>
      <c r="G297" s="21"/>
      <c r="H297" s="21"/>
      <c r="I297" s="21" t="s">
        <v>20</v>
      </c>
      <c r="J297" s="21" t="s">
        <v>37</v>
      </c>
      <c r="M297" s="12"/>
    </row>
    <row r="298" spans="1:13" ht="18" customHeight="1">
      <c r="A298" s="4">
        <v>297</v>
      </c>
      <c r="B298" s="37">
        <v>35589</v>
      </c>
      <c r="C298" s="34" t="s">
        <v>214</v>
      </c>
      <c r="D298" s="34" t="s">
        <v>182</v>
      </c>
      <c r="E298" s="34" t="s">
        <v>142</v>
      </c>
      <c r="F298" s="34" t="s">
        <v>47</v>
      </c>
      <c r="G298" s="21"/>
      <c r="H298" s="21"/>
      <c r="I298" s="21" t="s">
        <v>26</v>
      </c>
      <c r="J298" s="21" t="s">
        <v>228</v>
      </c>
      <c r="M298" s="12"/>
    </row>
    <row r="299" spans="1:13" ht="18" customHeight="1">
      <c r="A299" s="4">
        <v>298</v>
      </c>
      <c r="B299" s="37">
        <v>35589</v>
      </c>
      <c r="C299" s="34" t="s">
        <v>16</v>
      </c>
      <c r="D299" s="34" t="s">
        <v>210</v>
      </c>
      <c r="E299" s="34" t="s">
        <v>72</v>
      </c>
      <c r="F299" s="34" t="s">
        <v>180</v>
      </c>
      <c r="G299" s="21"/>
      <c r="H299" s="21"/>
      <c r="I299" s="21" t="s">
        <v>13</v>
      </c>
      <c r="J299" s="21" t="s">
        <v>38</v>
      </c>
      <c r="M299" s="12"/>
    </row>
    <row r="300" spans="1:13" ht="18" customHeight="1">
      <c r="A300" s="4">
        <v>299</v>
      </c>
      <c r="B300" s="37">
        <v>35591</v>
      </c>
      <c r="C300" s="34" t="s">
        <v>72</v>
      </c>
      <c r="D300" s="34" t="s">
        <v>6</v>
      </c>
      <c r="E300" s="34" t="s">
        <v>210</v>
      </c>
      <c r="F300" s="34" t="s">
        <v>180</v>
      </c>
      <c r="G300" s="21"/>
      <c r="H300" s="21"/>
      <c r="I300" s="21" t="s">
        <v>13</v>
      </c>
      <c r="J300" s="21" t="s">
        <v>37</v>
      </c>
      <c r="M300" s="12"/>
    </row>
    <row r="301" spans="1:13" ht="18" customHeight="1">
      <c r="A301" s="4">
        <v>300</v>
      </c>
      <c r="B301" s="37">
        <v>35591</v>
      </c>
      <c r="C301" s="34" t="s">
        <v>213</v>
      </c>
      <c r="D301" s="34" t="s">
        <v>148</v>
      </c>
      <c r="E301" s="34" t="s">
        <v>131</v>
      </c>
      <c r="F301" s="34" t="s">
        <v>188</v>
      </c>
      <c r="G301" s="21"/>
      <c r="H301" s="21"/>
      <c r="I301" s="21" t="s">
        <v>31</v>
      </c>
      <c r="J301" s="21" t="s">
        <v>26</v>
      </c>
      <c r="M301" s="12"/>
    </row>
    <row r="302" spans="1:13" ht="18" customHeight="1">
      <c r="A302" s="4">
        <v>301</v>
      </c>
      <c r="B302" s="37">
        <v>35591</v>
      </c>
      <c r="C302" s="34" t="s">
        <v>168</v>
      </c>
      <c r="D302" s="34" t="s">
        <v>166</v>
      </c>
      <c r="E302" s="34" t="s">
        <v>46</v>
      </c>
      <c r="F302" s="34" t="s">
        <v>10</v>
      </c>
      <c r="G302" s="21"/>
      <c r="H302" s="21"/>
      <c r="I302" s="21" t="s">
        <v>14</v>
      </c>
      <c r="J302" s="21" t="s">
        <v>38</v>
      </c>
      <c r="M302" s="12"/>
    </row>
    <row r="303" spans="1:13" ht="18" customHeight="1">
      <c r="A303" s="4">
        <v>302</v>
      </c>
      <c r="B303" s="37">
        <v>35591</v>
      </c>
      <c r="C303" s="34" t="s">
        <v>29</v>
      </c>
      <c r="D303" s="34" t="s">
        <v>184</v>
      </c>
      <c r="E303" s="34" t="s">
        <v>178</v>
      </c>
      <c r="F303" s="34" t="s">
        <v>179</v>
      </c>
      <c r="G303" s="21"/>
      <c r="H303" s="21"/>
      <c r="I303" s="21" t="s">
        <v>8</v>
      </c>
      <c r="J303" s="21" t="s">
        <v>228</v>
      </c>
      <c r="M303" s="12"/>
    </row>
    <row r="304" spans="1:13" ht="18" customHeight="1">
      <c r="A304" s="4">
        <v>303</v>
      </c>
      <c r="B304" s="37">
        <v>35591</v>
      </c>
      <c r="C304" s="34" t="s">
        <v>144</v>
      </c>
      <c r="D304" s="34" t="s">
        <v>4</v>
      </c>
      <c r="E304" s="34" t="s">
        <v>35</v>
      </c>
      <c r="F304" s="34" t="s">
        <v>175</v>
      </c>
      <c r="G304" s="21"/>
      <c r="H304" s="21"/>
      <c r="I304" s="21" t="s">
        <v>19</v>
      </c>
      <c r="J304" s="21" t="s">
        <v>20</v>
      </c>
      <c r="M304" s="12"/>
    </row>
    <row r="305" spans="1:13" ht="18" customHeight="1">
      <c r="A305" s="4">
        <v>304</v>
      </c>
      <c r="B305" s="37">
        <v>35591</v>
      </c>
      <c r="C305" s="34" t="s">
        <v>142</v>
      </c>
      <c r="D305" s="34" t="s">
        <v>183</v>
      </c>
      <c r="E305" s="34" t="s">
        <v>146</v>
      </c>
      <c r="F305" s="34" t="s">
        <v>214</v>
      </c>
      <c r="G305" s="21"/>
      <c r="H305" s="21"/>
      <c r="I305" s="21" t="s">
        <v>227</v>
      </c>
      <c r="J305" s="21" t="s">
        <v>32</v>
      </c>
      <c r="M305" s="12"/>
    </row>
    <row r="306" spans="1:13" ht="18" customHeight="1">
      <c r="A306" s="4">
        <v>305</v>
      </c>
      <c r="B306" s="37">
        <v>35592</v>
      </c>
      <c r="C306" s="34" t="s">
        <v>179</v>
      </c>
      <c r="D306" s="34" t="s">
        <v>182</v>
      </c>
      <c r="E306" s="34" t="s">
        <v>184</v>
      </c>
      <c r="F306" s="34" t="s">
        <v>178</v>
      </c>
      <c r="G306" s="21"/>
      <c r="H306" s="21"/>
      <c r="I306" s="21" t="s">
        <v>8</v>
      </c>
      <c r="J306" s="21" t="s">
        <v>228</v>
      </c>
      <c r="M306" s="12"/>
    </row>
    <row r="307" spans="1:13" ht="18" customHeight="1">
      <c r="A307" s="4">
        <v>306</v>
      </c>
      <c r="B307" s="37">
        <v>35592</v>
      </c>
      <c r="C307" s="34" t="s">
        <v>35</v>
      </c>
      <c r="D307" s="34" t="s">
        <v>163</v>
      </c>
      <c r="E307" s="34" t="s">
        <v>175</v>
      </c>
      <c r="F307" s="34" t="s">
        <v>4</v>
      </c>
      <c r="G307" s="21"/>
      <c r="H307" s="21"/>
      <c r="I307" s="21" t="s">
        <v>19</v>
      </c>
      <c r="J307" s="21" t="s">
        <v>20</v>
      </c>
      <c r="M307" s="12"/>
    </row>
    <row r="308" spans="1:13" ht="18" customHeight="1">
      <c r="A308" s="4">
        <v>307</v>
      </c>
      <c r="B308" s="37">
        <v>35592</v>
      </c>
      <c r="C308" s="34" t="s">
        <v>10</v>
      </c>
      <c r="D308" s="34" t="s">
        <v>167</v>
      </c>
      <c r="E308" s="36" t="s">
        <v>166</v>
      </c>
      <c r="F308" s="34" t="s">
        <v>46</v>
      </c>
      <c r="G308" s="21"/>
      <c r="H308" s="21"/>
      <c r="I308" s="21" t="s">
        <v>14</v>
      </c>
      <c r="J308" s="21" t="s">
        <v>38</v>
      </c>
      <c r="M308" s="12"/>
    </row>
    <row r="309" spans="1:13" ht="18" customHeight="1">
      <c r="A309" s="4">
        <v>308</v>
      </c>
      <c r="B309" s="37">
        <v>35592</v>
      </c>
      <c r="C309" s="34" t="s">
        <v>131</v>
      </c>
      <c r="D309" s="34" t="s">
        <v>165</v>
      </c>
      <c r="E309" s="34" t="s">
        <v>188</v>
      </c>
      <c r="F309" s="34" t="s">
        <v>148</v>
      </c>
      <c r="G309" s="21"/>
      <c r="H309" s="21"/>
      <c r="I309" s="21" t="s">
        <v>31</v>
      </c>
      <c r="J309" s="21" t="s">
        <v>26</v>
      </c>
      <c r="M309" s="12"/>
    </row>
    <row r="310" spans="1:13" ht="18" customHeight="1">
      <c r="A310" s="4">
        <v>309</v>
      </c>
      <c r="B310" s="37">
        <v>35592</v>
      </c>
      <c r="C310" s="34" t="s">
        <v>180</v>
      </c>
      <c r="D310" s="34" t="s">
        <v>16</v>
      </c>
      <c r="E310" s="34" t="s">
        <v>6</v>
      </c>
      <c r="F310" s="34" t="s">
        <v>210</v>
      </c>
      <c r="G310" s="21"/>
      <c r="H310" s="21"/>
      <c r="I310" s="21" t="s">
        <v>13</v>
      </c>
      <c r="J310" s="21" t="s">
        <v>37</v>
      </c>
      <c r="M310" s="12"/>
    </row>
    <row r="311" spans="1:13" ht="18" customHeight="1">
      <c r="A311" s="4">
        <v>310</v>
      </c>
      <c r="B311" s="37">
        <v>35592</v>
      </c>
      <c r="C311" s="34" t="s">
        <v>146</v>
      </c>
      <c r="D311" s="34" t="s">
        <v>47</v>
      </c>
      <c r="E311" s="34" t="s">
        <v>183</v>
      </c>
      <c r="F311" s="34" t="s">
        <v>161</v>
      </c>
      <c r="G311" s="21"/>
      <c r="H311" s="21"/>
      <c r="I311" s="21" t="s">
        <v>227</v>
      </c>
      <c r="J311" s="21" t="s">
        <v>32</v>
      </c>
      <c r="M311" s="12"/>
    </row>
    <row r="312" spans="1:13" ht="18" customHeight="1">
      <c r="A312" s="4">
        <v>311</v>
      </c>
      <c r="B312" s="37">
        <v>35593</v>
      </c>
      <c r="C312" s="34" t="s">
        <v>173</v>
      </c>
      <c r="D312" s="34" t="s">
        <v>185</v>
      </c>
      <c r="E312" s="34" t="s">
        <v>47</v>
      </c>
      <c r="F312" s="34" t="s">
        <v>183</v>
      </c>
      <c r="G312" s="21"/>
      <c r="H312" s="21"/>
      <c r="I312" s="21" t="s">
        <v>227</v>
      </c>
      <c r="J312" s="21" t="s">
        <v>32</v>
      </c>
      <c r="M312" s="12"/>
    </row>
    <row r="313" spans="1:13" ht="18" customHeight="1">
      <c r="A313" s="4">
        <v>312</v>
      </c>
      <c r="B313" s="37">
        <v>35593</v>
      </c>
      <c r="C313" s="34" t="s">
        <v>175</v>
      </c>
      <c r="D313" s="34" t="s">
        <v>144</v>
      </c>
      <c r="E313" s="34" t="s">
        <v>4</v>
      </c>
      <c r="F313" s="34" t="s">
        <v>163</v>
      </c>
      <c r="G313" s="21"/>
      <c r="H313" s="21"/>
      <c r="I313" s="21" t="s">
        <v>19</v>
      </c>
      <c r="J313" s="21" t="s">
        <v>20</v>
      </c>
      <c r="M313" s="12"/>
    </row>
    <row r="314" spans="1:13" ht="18" customHeight="1">
      <c r="A314" s="4">
        <v>313</v>
      </c>
      <c r="B314" s="37">
        <v>35593</v>
      </c>
      <c r="C314" s="34" t="s">
        <v>46</v>
      </c>
      <c r="D314" s="34" t="s">
        <v>168</v>
      </c>
      <c r="E314" s="34" t="s">
        <v>167</v>
      </c>
      <c r="F314" s="34" t="s">
        <v>166</v>
      </c>
      <c r="G314" s="21"/>
      <c r="H314" s="21"/>
      <c r="I314" s="21" t="s">
        <v>14</v>
      </c>
      <c r="J314" s="21" t="s">
        <v>38</v>
      </c>
      <c r="M314" s="12"/>
    </row>
    <row r="315" spans="1:13" ht="18" customHeight="1">
      <c r="A315" s="4">
        <v>314</v>
      </c>
      <c r="B315" s="37">
        <v>35593</v>
      </c>
      <c r="C315" s="34" t="s">
        <v>210</v>
      </c>
      <c r="D315" s="34" t="s">
        <v>72</v>
      </c>
      <c r="E315" s="34" t="s">
        <v>16</v>
      </c>
      <c r="F315" s="34" t="s">
        <v>6</v>
      </c>
      <c r="G315" s="21"/>
      <c r="H315" s="21"/>
      <c r="I315" s="21" t="s">
        <v>13</v>
      </c>
      <c r="J315" s="21" t="s">
        <v>37</v>
      </c>
      <c r="M315" s="12"/>
    </row>
    <row r="316" spans="1:13" ht="18" customHeight="1">
      <c r="A316" s="4">
        <v>315</v>
      </c>
      <c r="B316" s="37">
        <v>35593</v>
      </c>
      <c r="C316" s="34" t="s">
        <v>188</v>
      </c>
      <c r="D316" s="34" t="s">
        <v>213</v>
      </c>
      <c r="E316" s="34" t="s">
        <v>148</v>
      </c>
      <c r="F316" s="34" t="s">
        <v>165</v>
      </c>
      <c r="G316" s="21"/>
      <c r="H316" s="21"/>
      <c r="I316" s="21" t="s">
        <v>31</v>
      </c>
      <c r="J316" s="21" t="s">
        <v>26</v>
      </c>
      <c r="M316" s="12"/>
    </row>
    <row r="317" spans="1:13" ht="18" customHeight="1">
      <c r="A317" s="4">
        <v>316</v>
      </c>
      <c r="B317" s="37">
        <v>35594</v>
      </c>
      <c r="C317" s="34" t="s">
        <v>166</v>
      </c>
      <c r="D317" s="34" t="s">
        <v>4</v>
      </c>
      <c r="E317" s="34" t="s">
        <v>72</v>
      </c>
      <c r="F317" s="34" t="s">
        <v>167</v>
      </c>
      <c r="G317" s="21"/>
      <c r="H317" s="21"/>
      <c r="I317" s="21" t="s">
        <v>37</v>
      </c>
      <c r="J317" s="21" t="s">
        <v>19</v>
      </c>
      <c r="M317" s="12"/>
    </row>
    <row r="318" spans="1:13" ht="18" customHeight="1">
      <c r="A318" s="4">
        <v>317</v>
      </c>
      <c r="B318" s="37">
        <v>35594</v>
      </c>
      <c r="C318" s="34" t="s">
        <v>161</v>
      </c>
      <c r="D318" s="34" t="s">
        <v>214</v>
      </c>
      <c r="E318" s="34" t="s">
        <v>185</v>
      </c>
      <c r="F318" s="34" t="s">
        <v>142</v>
      </c>
      <c r="G318" s="21"/>
      <c r="H318" s="21"/>
      <c r="I318" s="21" t="s">
        <v>26</v>
      </c>
      <c r="J318" s="21" t="s">
        <v>8</v>
      </c>
      <c r="M318" s="12"/>
    </row>
    <row r="319" spans="1:13" ht="18" customHeight="1">
      <c r="A319" s="4">
        <v>318</v>
      </c>
      <c r="B319" s="37">
        <v>35594</v>
      </c>
      <c r="C319" s="34" t="s">
        <v>218</v>
      </c>
      <c r="D319" s="34" t="s">
        <v>16</v>
      </c>
      <c r="E319" s="34" t="s">
        <v>163</v>
      </c>
      <c r="F319" s="34" t="s">
        <v>35</v>
      </c>
      <c r="G319" s="21"/>
      <c r="H319" s="21"/>
      <c r="I319" s="21" t="s">
        <v>38</v>
      </c>
      <c r="J319" s="21" t="s">
        <v>20</v>
      </c>
      <c r="M319" s="12"/>
    </row>
    <row r="320" spans="1:13" ht="18" customHeight="1">
      <c r="A320" s="4">
        <v>319</v>
      </c>
      <c r="B320" s="37">
        <v>35594</v>
      </c>
      <c r="C320" s="34" t="s">
        <v>22</v>
      </c>
      <c r="D320" s="34" t="s">
        <v>180</v>
      </c>
      <c r="E320" s="34" t="s">
        <v>144</v>
      </c>
      <c r="F320" s="34" t="s">
        <v>168</v>
      </c>
      <c r="G320" s="21"/>
      <c r="H320" s="21"/>
      <c r="I320" s="21" t="s">
        <v>14</v>
      </c>
      <c r="J320" s="21" t="s">
        <v>13</v>
      </c>
      <c r="M320" s="12"/>
    </row>
    <row r="321" spans="1:13" ht="18" customHeight="1">
      <c r="A321" s="4">
        <v>320</v>
      </c>
      <c r="B321" s="37">
        <v>35595</v>
      </c>
      <c r="C321" s="34" t="s">
        <v>167</v>
      </c>
      <c r="D321" s="34" t="s">
        <v>46</v>
      </c>
      <c r="E321" s="34" t="s">
        <v>4</v>
      </c>
      <c r="F321" s="34" t="s">
        <v>72</v>
      </c>
      <c r="G321" s="21"/>
      <c r="H321" s="21"/>
      <c r="I321" s="21" t="s">
        <v>37</v>
      </c>
      <c r="J321" s="21" t="s">
        <v>19</v>
      </c>
      <c r="M321" s="12"/>
    </row>
    <row r="322" spans="1:13" ht="18" customHeight="1">
      <c r="A322" s="4">
        <v>321</v>
      </c>
      <c r="B322" s="37">
        <v>35595</v>
      </c>
      <c r="C322" s="34" t="s">
        <v>47</v>
      </c>
      <c r="D322" s="34" t="s">
        <v>142</v>
      </c>
      <c r="E322" s="34" t="s">
        <v>182</v>
      </c>
      <c r="F322" s="34" t="s">
        <v>173</v>
      </c>
      <c r="G322" s="21"/>
      <c r="H322" s="21"/>
      <c r="I322" s="21" t="s">
        <v>227</v>
      </c>
      <c r="J322" s="21" t="s">
        <v>228</v>
      </c>
      <c r="M322" s="12"/>
    </row>
    <row r="323" spans="1:13" ht="18" customHeight="1">
      <c r="A323" s="4">
        <v>322</v>
      </c>
      <c r="B323" s="37">
        <v>35595</v>
      </c>
      <c r="C323" s="34" t="s">
        <v>211</v>
      </c>
      <c r="D323" s="34" t="s">
        <v>179</v>
      </c>
      <c r="E323" s="34" t="s">
        <v>131</v>
      </c>
      <c r="F323" s="34" t="s">
        <v>184</v>
      </c>
      <c r="G323" s="21"/>
      <c r="H323" s="21"/>
      <c r="I323" s="21" t="s">
        <v>32</v>
      </c>
      <c r="J323" s="21" t="s">
        <v>31</v>
      </c>
      <c r="M323" s="12"/>
    </row>
    <row r="324" spans="1:13" ht="18" customHeight="1">
      <c r="A324" s="4">
        <v>323</v>
      </c>
      <c r="B324" s="37">
        <v>35595</v>
      </c>
      <c r="C324" s="34" t="s">
        <v>168</v>
      </c>
      <c r="D324" s="34" t="s">
        <v>210</v>
      </c>
      <c r="E324" s="34" t="s">
        <v>180</v>
      </c>
      <c r="F324" s="34" t="s">
        <v>144</v>
      </c>
      <c r="G324" s="21"/>
      <c r="H324" s="21"/>
      <c r="I324" s="21" t="s">
        <v>14</v>
      </c>
      <c r="J324" s="21" t="s">
        <v>13</v>
      </c>
      <c r="M324" s="12"/>
    </row>
    <row r="325" spans="1:13" ht="18" customHeight="1">
      <c r="A325" s="4">
        <v>324</v>
      </c>
      <c r="B325" s="37">
        <v>35595</v>
      </c>
      <c r="C325" s="34" t="s">
        <v>183</v>
      </c>
      <c r="D325" s="34" t="s">
        <v>146</v>
      </c>
      <c r="E325" s="34" t="s">
        <v>214</v>
      </c>
      <c r="F325" s="34" t="s">
        <v>181</v>
      </c>
      <c r="G325" s="21"/>
      <c r="H325" s="21"/>
      <c r="I325" s="21" t="s">
        <v>26</v>
      </c>
      <c r="J325" s="21" t="s">
        <v>8</v>
      </c>
      <c r="M325" s="12"/>
    </row>
    <row r="326" spans="1:13" ht="18" customHeight="1">
      <c r="A326" s="4">
        <v>325</v>
      </c>
      <c r="B326" s="37">
        <v>35595</v>
      </c>
      <c r="C326" s="34" t="s">
        <v>163</v>
      </c>
      <c r="D326" s="34" t="s">
        <v>175</v>
      </c>
      <c r="E326" s="34" t="s">
        <v>35</v>
      </c>
      <c r="F326" s="34" t="s">
        <v>16</v>
      </c>
      <c r="G326" s="21"/>
      <c r="H326" s="21"/>
      <c r="I326" s="21" t="s">
        <v>38</v>
      </c>
      <c r="J326" s="21" t="s">
        <v>20</v>
      </c>
      <c r="M326" s="12"/>
    </row>
    <row r="327" spans="1:13" ht="18" customHeight="1">
      <c r="A327" s="4">
        <v>326</v>
      </c>
      <c r="B327" s="37">
        <v>35596</v>
      </c>
      <c r="C327" s="34" t="s">
        <v>148</v>
      </c>
      <c r="D327" s="34" t="s">
        <v>178</v>
      </c>
      <c r="E327" s="34" t="s">
        <v>165</v>
      </c>
      <c r="F327" s="34" t="s">
        <v>179</v>
      </c>
      <c r="G327" s="21"/>
      <c r="H327" s="21"/>
      <c r="I327" s="21" t="s">
        <v>32</v>
      </c>
      <c r="J327" s="21" t="s">
        <v>31</v>
      </c>
      <c r="M327" s="12"/>
    </row>
    <row r="328" spans="1:13" ht="18" customHeight="1">
      <c r="A328" s="4">
        <v>327</v>
      </c>
      <c r="B328" s="37">
        <v>35596</v>
      </c>
      <c r="C328" s="34" t="s">
        <v>182</v>
      </c>
      <c r="D328" s="34" t="s">
        <v>173</v>
      </c>
      <c r="E328" s="34" t="s">
        <v>142</v>
      </c>
      <c r="F328" s="34" t="s">
        <v>185</v>
      </c>
      <c r="G328" s="21"/>
      <c r="H328" s="21"/>
      <c r="I328" s="21" t="s">
        <v>227</v>
      </c>
      <c r="J328" s="21" t="s">
        <v>228</v>
      </c>
      <c r="M328" s="12"/>
    </row>
    <row r="329" spans="1:13" ht="18" customHeight="1">
      <c r="A329" s="4">
        <v>328</v>
      </c>
      <c r="B329" s="37">
        <v>35596</v>
      </c>
      <c r="C329" s="34" t="s">
        <v>72</v>
      </c>
      <c r="D329" s="36" t="s">
        <v>166</v>
      </c>
      <c r="E329" s="34" t="s">
        <v>46</v>
      </c>
      <c r="F329" s="34" t="s">
        <v>4</v>
      </c>
      <c r="G329" s="21"/>
      <c r="H329" s="21"/>
      <c r="I329" s="21" t="s">
        <v>37</v>
      </c>
      <c r="J329" s="21" t="s">
        <v>19</v>
      </c>
      <c r="M329" s="12"/>
    </row>
    <row r="330" spans="1:13" ht="18" customHeight="1">
      <c r="A330" s="4">
        <v>329</v>
      </c>
      <c r="B330" s="37">
        <v>35596</v>
      </c>
      <c r="C330" s="36" t="s">
        <v>35</v>
      </c>
      <c r="D330" s="34" t="s">
        <v>218</v>
      </c>
      <c r="E330" s="34" t="s">
        <v>16</v>
      </c>
      <c r="F330" s="34" t="s">
        <v>175</v>
      </c>
      <c r="G330" s="21"/>
      <c r="H330" s="21"/>
      <c r="I330" s="21" t="s">
        <v>38</v>
      </c>
      <c r="J330" s="21" t="s">
        <v>20</v>
      </c>
      <c r="M330" s="13"/>
    </row>
    <row r="331" spans="1:13" ht="18" customHeight="1">
      <c r="A331" s="4">
        <v>330</v>
      </c>
      <c r="B331" s="37">
        <v>35596</v>
      </c>
      <c r="C331" s="34" t="s">
        <v>144</v>
      </c>
      <c r="D331" s="34" t="s">
        <v>22</v>
      </c>
      <c r="E331" s="34" t="s">
        <v>210</v>
      </c>
      <c r="F331" s="34" t="s">
        <v>180</v>
      </c>
      <c r="G331" s="21"/>
      <c r="H331" s="21"/>
      <c r="I331" s="21" t="s">
        <v>14</v>
      </c>
      <c r="J331" s="21" t="s">
        <v>13</v>
      </c>
      <c r="M331" s="12"/>
    </row>
    <row r="332" spans="1:13" ht="18" customHeight="1">
      <c r="A332" s="4">
        <v>331</v>
      </c>
      <c r="B332" s="37">
        <v>35596</v>
      </c>
      <c r="C332" s="34" t="s">
        <v>214</v>
      </c>
      <c r="D332" s="34" t="s">
        <v>181</v>
      </c>
      <c r="E332" s="34" t="s">
        <v>161</v>
      </c>
      <c r="F332" s="34" t="s">
        <v>146</v>
      </c>
      <c r="G332" s="21"/>
      <c r="H332" s="21"/>
      <c r="I332" s="21" t="s">
        <v>26</v>
      </c>
      <c r="J332" s="21" t="s">
        <v>8</v>
      </c>
      <c r="M332" s="12"/>
    </row>
    <row r="333" spans="1:13" ht="18" customHeight="1">
      <c r="A333" s="4">
        <v>332</v>
      </c>
      <c r="B333" s="37">
        <v>35598</v>
      </c>
      <c r="C333" s="34" t="s">
        <v>4</v>
      </c>
      <c r="D333" s="34" t="s">
        <v>167</v>
      </c>
      <c r="E333" s="34" t="s">
        <v>166</v>
      </c>
      <c r="F333" s="34" t="s">
        <v>16</v>
      </c>
      <c r="G333" s="21"/>
      <c r="H333" s="21"/>
      <c r="I333" s="21" t="s">
        <v>38</v>
      </c>
      <c r="J333" s="21" t="s">
        <v>19</v>
      </c>
      <c r="M333" s="12"/>
    </row>
    <row r="334" spans="1:13" ht="18" customHeight="1">
      <c r="A334" s="4">
        <v>333</v>
      </c>
      <c r="B334" s="37">
        <v>35598</v>
      </c>
      <c r="C334" s="34" t="s">
        <v>175</v>
      </c>
      <c r="D334" s="34" t="s">
        <v>168</v>
      </c>
      <c r="E334" s="34" t="s">
        <v>6</v>
      </c>
      <c r="F334" s="34" t="s">
        <v>163</v>
      </c>
      <c r="G334" s="21"/>
      <c r="H334" s="21"/>
      <c r="I334" s="21" t="s">
        <v>14</v>
      </c>
      <c r="J334" s="21" t="s">
        <v>37</v>
      </c>
      <c r="M334" s="12"/>
    </row>
    <row r="335" spans="1:13" ht="18" customHeight="1">
      <c r="A335" s="4">
        <v>334</v>
      </c>
      <c r="B335" s="37">
        <v>35598</v>
      </c>
      <c r="C335" s="34" t="s">
        <v>184</v>
      </c>
      <c r="D335" s="34" t="s">
        <v>131</v>
      </c>
      <c r="E335" s="34" t="s">
        <v>179</v>
      </c>
      <c r="F335" s="34" t="s">
        <v>188</v>
      </c>
      <c r="G335" s="21"/>
      <c r="H335" s="21"/>
      <c r="I335" s="21" t="s">
        <v>8</v>
      </c>
      <c r="J335" s="21" t="s">
        <v>32</v>
      </c>
      <c r="M335" s="12"/>
    </row>
    <row r="336" spans="1:13" ht="18" customHeight="1">
      <c r="A336" s="4">
        <v>335</v>
      </c>
      <c r="B336" s="37">
        <v>35598</v>
      </c>
      <c r="C336" s="34" t="s">
        <v>23</v>
      </c>
      <c r="D336" s="34" t="s">
        <v>182</v>
      </c>
      <c r="E336" s="34" t="s">
        <v>153</v>
      </c>
      <c r="F336" s="34" t="s">
        <v>161</v>
      </c>
      <c r="G336" s="21"/>
      <c r="H336" s="21"/>
      <c r="I336" s="21" t="s">
        <v>26</v>
      </c>
      <c r="J336" s="21" t="s">
        <v>227</v>
      </c>
      <c r="M336" s="12"/>
    </row>
    <row r="337" spans="1:13" ht="18" customHeight="1">
      <c r="A337" s="4">
        <v>336</v>
      </c>
      <c r="B337" s="37">
        <v>35598</v>
      </c>
      <c r="C337" s="34" t="s">
        <v>180</v>
      </c>
      <c r="D337" s="34" t="s">
        <v>35</v>
      </c>
      <c r="E337" s="34" t="s">
        <v>46</v>
      </c>
      <c r="F337" s="34" t="s">
        <v>210</v>
      </c>
      <c r="G337" s="21"/>
      <c r="H337" s="21"/>
      <c r="I337" s="21" t="s">
        <v>13</v>
      </c>
      <c r="J337" s="21" t="s">
        <v>20</v>
      </c>
      <c r="M337" s="12"/>
    </row>
    <row r="338" spans="1:13" ht="18" customHeight="1">
      <c r="A338" s="4">
        <v>337</v>
      </c>
      <c r="B338" s="37">
        <v>35598</v>
      </c>
      <c r="C338" s="34" t="s">
        <v>238</v>
      </c>
      <c r="D338" s="34" t="s">
        <v>213</v>
      </c>
      <c r="E338" s="34" t="s">
        <v>178</v>
      </c>
      <c r="F338" s="34" t="s">
        <v>165</v>
      </c>
      <c r="G338" s="21"/>
      <c r="H338" s="21"/>
      <c r="I338" s="21" t="s">
        <v>31</v>
      </c>
      <c r="J338" s="21" t="s">
        <v>228</v>
      </c>
      <c r="M338" s="12"/>
    </row>
    <row r="339" spans="1:13" ht="18" customHeight="1">
      <c r="A339" s="4">
        <v>338</v>
      </c>
      <c r="B339" s="37">
        <v>35599</v>
      </c>
      <c r="C339" s="34" t="s">
        <v>165</v>
      </c>
      <c r="D339" s="34" t="s">
        <v>148</v>
      </c>
      <c r="E339" s="34" t="s">
        <v>213</v>
      </c>
      <c r="F339" s="34" t="s">
        <v>178</v>
      </c>
      <c r="G339" s="21"/>
      <c r="H339" s="21"/>
      <c r="I339" s="21" t="s">
        <v>31</v>
      </c>
      <c r="J339" s="21" t="s">
        <v>228</v>
      </c>
      <c r="M339" s="12"/>
    </row>
    <row r="340" spans="1:13" ht="18" customHeight="1">
      <c r="A340" s="4">
        <v>339</v>
      </c>
      <c r="B340" s="37">
        <v>35599</v>
      </c>
      <c r="C340" s="34" t="s">
        <v>146</v>
      </c>
      <c r="D340" s="34" t="s">
        <v>183</v>
      </c>
      <c r="E340" s="34" t="s">
        <v>181</v>
      </c>
      <c r="F340" s="34" t="s">
        <v>214</v>
      </c>
      <c r="G340" s="21"/>
      <c r="H340" s="21"/>
      <c r="I340" s="21" t="s">
        <v>26</v>
      </c>
      <c r="J340" s="21" t="s">
        <v>227</v>
      </c>
      <c r="M340" s="12"/>
    </row>
    <row r="341" spans="1:13" ht="18" customHeight="1">
      <c r="A341" s="4">
        <v>340</v>
      </c>
      <c r="B341" s="37">
        <v>35599</v>
      </c>
      <c r="C341" s="34" t="s">
        <v>16</v>
      </c>
      <c r="D341" s="34" t="s">
        <v>218</v>
      </c>
      <c r="E341" s="34" t="s">
        <v>167</v>
      </c>
      <c r="F341" s="34" t="s">
        <v>166</v>
      </c>
      <c r="G341" s="21"/>
      <c r="H341" s="21"/>
      <c r="I341" s="21" t="s">
        <v>38</v>
      </c>
      <c r="J341" s="21" t="s">
        <v>19</v>
      </c>
      <c r="M341" s="12"/>
    </row>
    <row r="342" spans="1:13" ht="18" customHeight="1">
      <c r="A342" s="4">
        <v>341</v>
      </c>
      <c r="B342" s="37">
        <v>35600</v>
      </c>
      <c r="C342" s="34" t="s">
        <v>168</v>
      </c>
      <c r="D342" s="34" t="s">
        <v>6</v>
      </c>
      <c r="E342" s="34" t="s">
        <v>144</v>
      </c>
      <c r="F342" s="34" t="s">
        <v>175</v>
      </c>
      <c r="G342" s="21"/>
      <c r="H342" s="21"/>
      <c r="I342" s="21" t="s">
        <v>14</v>
      </c>
      <c r="J342" s="21" t="s">
        <v>37</v>
      </c>
      <c r="M342" s="12"/>
    </row>
    <row r="343" spans="1:13" ht="18" customHeight="1">
      <c r="A343" s="4">
        <v>342</v>
      </c>
      <c r="B343" s="37">
        <v>35600</v>
      </c>
      <c r="C343" s="34" t="s">
        <v>178</v>
      </c>
      <c r="D343" s="34" t="s">
        <v>238</v>
      </c>
      <c r="E343" s="34" t="s">
        <v>165</v>
      </c>
      <c r="F343" s="34" t="s">
        <v>148</v>
      </c>
      <c r="G343" s="21"/>
      <c r="H343" s="21"/>
      <c r="I343" s="21" t="s">
        <v>31</v>
      </c>
      <c r="J343" s="21" t="s">
        <v>228</v>
      </c>
      <c r="M343" s="12"/>
    </row>
    <row r="344" spans="1:13" ht="18" customHeight="1">
      <c r="A344" s="4">
        <v>343</v>
      </c>
      <c r="B344" s="37">
        <v>35600</v>
      </c>
      <c r="C344" s="34" t="s">
        <v>46</v>
      </c>
      <c r="D344" s="34" t="s">
        <v>180</v>
      </c>
      <c r="E344" s="34" t="s">
        <v>72</v>
      </c>
      <c r="F344" s="34" t="s">
        <v>35</v>
      </c>
      <c r="G344" s="21"/>
      <c r="H344" s="21"/>
      <c r="I344" s="21" t="s">
        <v>13</v>
      </c>
      <c r="J344" s="21" t="s">
        <v>20</v>
      </c>
      <c r="M344" s="12"/>
    </row>
    <row r="345" spans="1:13" ht="18" customHeight="1">
      <c r="A345" s="4">
        <v>344</v>
      </c>
      <c r="B345" s="37">
        <v>35600</v>
      </c>
      <c r="C345" s="34" t="s">
        <v>131</v>
      </c>
      <c r="D345" s="34" t="s">
        <v>211</v>
      </c>
      <c r="E345" s="34" t="s">
        <v>184</v>
      </c>
      <c r="F345" s="34" t="s">
        <v>179</v>
      </c>
      <c r="G345" s="21"/>
      <c r="H345" s="21"/>
      <c r="I345" s="21" t="s">
        <v>8</v>
      </c>
      <c r="J345" s="21" t="s">
        <v>32</v>
      </c>
      <c r="M345" s="12"/>
    </row>
    <row r="346" spans="1:13" ht="18" customHeight="1">
      <c r="A346" s="4">
        <v>345</v>
      </c>
      <c r="B346" s="37">
        <v>35601</v>
      </c>
      <c r="C346" s="34" t="s">
        <v>185</v>
      </c>
      <c r="D346" s="34" t="s">
        <v>213</v>
      </c>
      <c r="E346" s="34" t="s">
        <v>148</v>
      </c>
      <c r="F346" s="34" t="s">
        <v>131</v>
      </c>
      <c r="G346" s="21"/>
      <c r="H346" s="21"/>
      <c r="I346" s="21" t="s">
        <v>228</v>
      </c>
      <c r="J346" s="21" t="s">
        <v>8</v>
      </c>
      <c r="M346" s="12"/>
    </row>
    <row r="347" spans="1:13" ht="18" customHeight="1">
      <c r="A347" s="4">
        <v>346</v>
      </c>
      <c r="B347" s="37">
        <v>35602</v>
      </c>
      <c r="C347" s="34" t="s">
        <v>167</v>
      </c>
      <c r="D347" s="34" t="s">
        <v>6</v>
      </c>
      <c r="E347" s="34" t="s">
        <v>4</v>
      </c>
      <c r="F347" s="34" t="s">
        <v>144</v>
      </c>
      <c r="G347" s="21"/>
      <c r="H347" s="21"/>
      <c r="I347" s="21" t="s">
        <v>20</v>
      </c>
      <c r="J347" s="21" t="s">
        <v>14</v>
      </c>
      <c r="M347" s="12"/>
    </row>
    <row r="348" spans="1:13" ht="18" customHeight="1">
      <c r="A348" s="4">
        <v>347</v>
      </c>
      <c r="B348" s="37">
        <v>35602</v>
      </c>
      <c r="C348" s="34" t="s">
        <v>72</v>
      </c>
      <c r="D348" s="34" t="s">
        <v>16</v>
      </c>
      <c r="E348" s="34" t="s">
        <v>210</v>
      </c>
      <c r="F348" s="34" t="s">
        <v>180</v>
      </c>
      <c r="G348" s="21"/>
      <c r="H348" s="21"/>
      <c r="I348" s="21" t="s">
        <v>37</v>
      </c>
      <c r="J348" s="21" t="s">
        <v>38</v>
      </c>
      <c r="M348" s="12"/>
    </row>
    <row r="349" spans="1:13" ht="18" customHeight="1">
      <c r="A349" s="4">
        <v>348</v>
      </c>
      <c r="B349" s="37">
        <v>35602</v>
      </c>
      <c r="C349" s="34" t="s">
        <v>213</v>
      </c>
      <c r="D349" s="34" t="s">
        <v>131</v>
      </c>
      <c r="E349" s="34" t="s">
        <v>179</v>
      </c>
      <c r="F349" s="34" t="s">
        <v>148</v>
      </c>
      <c r="G349" s="21"/>
      <c r="H349" s="21"/>
      <c r="I349" s="21" t="s">
        <v>228</v>
      </c>
      <c r="J349" s="21" t="s">
        <v>8</v>
      </c>
      <c r="M349" s="12"/>
    </row>
    <row r="350" spans="1:13" ht="18" customHeight="1">
      <c r="A350" s="4">
        <v>349</v>
      </c>
      <c r="B350" s="37">
        <v>35602</v>
      </c>
      <c r="C350" s="34" t="s">
        <v>173</v>
      </c>
      <c r="D350" s="34" t="s">
        <v>146</v>
      </c>
      <c r="E350" s="34" t="s">
        <v>214</v>
      </c>
      <c r="F350" s="34" t="s">
        <v>47</v>
      </c>
      <c r="G350" s="21"/>
      <c r="H350" s="21"/>
      <c r="I350" s="21" t="s">
        <v>26</v>
      </c>
      <c r="J350" s="21" t="s">
        <v>32</v>
      </c>
      <c r="M350" s="12"/>
    </row>
    <row r="351" spans="1:13" ht="18" customHeight="1">
      <c r="A351" s="4">
        <v>350</v>
      </c>
      <c r="B351" s="37">
        <v>35602</v>
      </c>
      <c r="C351" s="34" t="s">
        <v>183</v>
      </c>
      <c r="D351" s="34" t="s">
        <v>181</v>
      </c>
      <c r="E351" s="34" t="s">
        <v>161</v>
      </c>
      <c r="F351" s="34" t="s">
        <v>153</v>
      </c>
      <c r="G351" s="21"/>
      <c r="H351" s="21"/>
      <c r="I351" s="21" t="s">
        <v>227</v>
      </c>
      <c r="J351" s="21" t="s">
        <v>31</v>
      </c>
      <c r="M351" s="12"/>
    </row>
    <row r="352" spans="1:13" ht="18" customHeight="1">
      <c r="A352" s="4">
        <v>351</v>
      </c>
      <c r="B352" s="37">
        <v>35602</v>
      </c>
      <c r="C352" s="34" t="s">
        <v>22</v>
      </c>
      <c r="D352" s="34" t="s">
        <v>175</v>
      </c>
      <c r="E352" s="34" t="s">
        <v>163</v>
      </c>
      <c r="F352" s="34" t="s">
        <v>35</v>
      </c>
      <c r="G352" s="21"/>
      <c r="H352" s="21"/>
      <c r="I352" s="21" t="s">
        <v>19</v>
      </c>
      <c r="J352" s="21" t="s">
        <v>13</v>
      </c>
      <c r="M352" s="12"/>
    </row>
    <row r="353" spans="1:13" ht="18" customHeight="1">
      <c r="A353" s="4">
        <v>352</v>
      </c>
      <c r="B353" s="37">
        <v>35603</v>
      </c>
      <c r="C353" s="34" t="s">
        <v>182</v>
      </c>
      <c r="D353" s="34" t="s">
        <v>161</v>
      </c>
      <c r="E353" s="34" t="s">
        <v>153</v>
      </c>
      <c r="F353" s="34" t="s">
        <v>181</v>
      </c>
      <c r="G353" s="21"/>
      <c r="H353" s="21"/>
      <c r="I353" s="21" t="s">
        <v>227</v>
      </c>
      <c r="J353" s="21" t="s">
        <v>31</v>
      </c>
      <c r="M353" s="12"/>
    </row>
    <row r="354" spans="1:13" ht="18" customHeight="1">
      <c r="A354" s="4">
        <v>353</v>
      </c>
      <c r="B354" s="37">
        <v>35603</v>
      </c>
      <c r="C354" s="34" t="s">
        <v>179</v>
      </c>
      <c r="D354" s="34" t="s">
        <v>148</v>
      </c>
      <c r="E354" s="34" t="s">
        <v>131</v>
      </c>
      <c r="F354" s="34" t="s">
        <v>185</v>
      </c>
      <c r="G354" s="21"/>
      <c r="H354" s="21"/>
      <c r="I354" s="21" t="s">
        <v>228</v>
      </c>
      <c r="J354" s="21" t="s">
        <v>8</v>
      </c>
      <c r="M354" s="12"/>
    </row>
    <row r="355" spans="1:13" ht="18" customHeight="1">
      <c r="A355" s="4">
        <v>354</v>
      </c>
      <c r="B355" s="37">
        <v>35603</v>
      </c>
      <c r="C355" s="34" t="s">
        <v>35</v>
      </c>
      <c r="D355" s="34" t="s">
        <v>168</v>
      </c>
      <c r="E355" s="34" t="s">
        <v>175</v>
      </c>
      <c r="F355" s="34" t="s">
        <v>163</v>
      </c>
      <c r="G355" s="21"/>
      <c r="H355" s="21"/>
      <c r="I355" s="21" t="s">
        <v>19</v>
      </c>
      <c r="J355" s="21" t="s">
        <v>13</v>
      </c>
      <c r="M355" s="12"/>
    </row>
    <row r="356" spans="1:13" ht="18" customHeight="1">
      <c r="A356" s="4">
        <v>355</v>
      </c>
      <c r="B356" s="37">
        <v>35603</v>
      </c>
      <c r="C356" s="34" t="s">
        <v>180</v>
      </c>
      <c r="D356" s="34" t="s">
        <v>46</v>
      </c>
      <c r="E356" s="34" t="s">
        <v>16</v>
      </c>
      <c r="F356" s="34" t="s">
        <v>210</v>
      </c>
      <c r="G356" s="21"/>
      <c r="H356" s="21"/>
      <c r="I356" s="21" t="s">
        <v>37</v>
      </c>
      <c r="J356" s="21" t="s">
        <v>38</v>
      </c>
      <c r="M356" s="12"/>
    </row>
    <row r="357" spans="1:13" ht="18" customHeight="1">
      <c r="A357" s="4">
        <v>356</v>
      </c>
      <c r="B357" s="37">
        <v>35603</v>
      </c>
      <c r="C357" s="34" t="s">
        <v>144</v>
      </c>
      <c r="D357" s="34" t="s">
        <v>166</v>
      </c>
      <c r="E357" s="34" t="s">
        <v>6</v>
      </c>
      <c r="F357" s="34" t="s">
        <v>4</v>
      </c>
      <c r="G357" s="21"/>
      <c r="H357" s="21"/>
      <c r="I357" s="21" t="s">
        <v>20</v>
      </c>
      <c r="J357" s="21" t="s">
        <v>14</v>
      </c>
      <c r="M357" s="12"/>
    </row>
    <row r="358" spans="1:13" ht="18" customHeight="1">
      <c r="A358" s="4">
        <v>357</v>
      </c>
      <c r="B358" s="37">
        <v>35603</v>
      </c>
      <c r="C358" s="34" t="s">
        <v>142</v>
      </c>
      <c r="D358" s="34" t="s">
        <v>47</v>
      </c>
      <c r="E358" s="34" t="s">
        <v>146</v>
      </c>
      <c r="F358" s="34" t="s">
        <v>214</v>
      </c>
      <c r="G358" s="21"/>
      <c r="H358" s="21"/>
      <c r="I358" s="21" t="s">
        <v>26</v>
      </c>
      <c r="J358" s="21" t="s">
        <v>32</v>
      </c>
      <c r="M358" s="12"/>
    </row>
    <row r="359" spans="1:13" ht="18" customHeight="1">
      <c r="A359" s="4">
        <v>358</v>
      </c>
      <c r="B359" s="37">
        <v>35605</v>
      </c>
      <c r="C359" s="34" t="s">
        <v>148</v>
      </c>
      <c r="D359" s="34" t="s">
        <v>214</v>
      </c>
      <c r="E359" s="34" t="s">
        <v>47</v>
      </c>
      <c r="F359" s="34" t="s">
        <v>184</v>
      </c>
      <c r="G359" s="21"/>
      <c r="H359" s="21"/>
      <c r="I359" s="21" t="s">
        <v>31</v>
      </c>
      <c r="J359" s="21" t="s">
        <v>26</v>
      </c>
      <c r="M359" s="12"/>
    </row>
    <row r="360" spans="1:13" ht="18" customHeight="1">
      <c r="A360" s="4">
        <v>359</v>
      </c>
      <c r="B360" s="37">
        <v>35605</v>
      </c>
      <c r="C360" s="34" t="s">
        <v>4</v>
      </c>
      <c r="D360" s="34" t="s">
        <v>167</v>
      </c>
      <c r="E360" s="34" t="s">
        <v>166</v>
      </c>
      <c r="F360" s="34" t="s">
        <v>218</v>
      </c>
      <c r="G360" s="21"/>
      <c r="H360" s="21"/>
      <c r="I360" s="21" t="s">
        <v>19</v>
      </c>
      <c r="J360" s="21" t="s">
        <v>20</v>
      </c>
      <c r="M360" s="12"/>
    </row>
    <row r="361" spans="1:13" ht="18" customHeight="1">
      <c r="A361" s="4">
        <v>360</v>
      </c>
      <c r="B361" s="37">
        <v>35605</v>
      </c>
      <c r="C361" s="34" t="s">
        <v>165</v>
      </c>
      <c r="D361" s="34" t="s">
        <v>178</v>
      </c>
      <c r="E361" s="34" t="s">
        <v>179</v>
      </c>
      <c r="F361" s="34" t="s">
        <v>188</v>
      </c>
      <c r="G361" s="21"/>
      <c r="H361" s="21"/>
      <c r="I361" s="21" t="s">
        <v>32</v>
      </c>
      <c r="J361" s="21" t="s">
        <v>228</v>
      </c>
      <c r="M361" s="12"/>
    </row>
    <row r="362" spans="1:13" ht="18" customHeight="1">
      <c r="A362" s="4">
        <v>361</v>
      </c>
      <c r="B362" s="37">
        <v>35605</v>
      </c>
      <c r="C362" s="34" t="s">
        <v>175</v>
      </c>
      <c r="D362" s="34" t="s">
        <v>180</v>
      </c>
      <c r="E362" s="34" t="s">
        <v>168</v>
      </c>
      <c r="F362" s="34" t="s">
        <v>163</v>
      </c>
      <c r="G362" s="21"/>
      <c r="H362" s="21"/>
      <c r="I362" s="21" t="s">
        <v>38</v>
      </c>
      <c r="J362" s="21" t="s">
        <v>14</v>
      </c>
      <c r="M362" s="12"/>
    </row>
    <row r="363" spans="1:13" ht="18" customHeight="1">
      <c r="A363" s="4">
        <v>362</v>
      </c>
      <c r="B363" s="37">
        <v>35605</v>
      </c>
      <c r="C363" s="34" t="s">
        <v>210</v>
      </c>
      <c r="D363" s="34" t="s">
        <v>72</v>
      </c>
      <c r="E363" s="34" t="s">
        <v>46</v>
      </c>
      <c r="F363" s="34" t="s">
        <v>16</v>
      </c>
      <c r="G363" s="21"/>
      <c r="H363" s="21"/>
      <c r="I363" s="21" t="s">
        <v>13</v>
      </c>
      <c r="J363" s="21" t="s">
        <v>37</v>
      </c>
      <c r="M363" s="12"/>
    </row>
    <row r="364" spans="1:13" ht="18" customHeight="1">
      <c r="A364" s="4">
        <v>363</v>
      </c>
      <c r="B364" s="37">
        <v>35605</v>
      </c>
      <c r="C364" s="34" t="s">
        <v>146</v>
      </c>
      <c r="D364" s="34" t="s">
        <v>173</v>
      </c>
      <c r="E364" s="34" t="s">
        <v>142</v>
      </c>
      <c r="F364" s="34" t="s">
        <v>213</v>
      </c>
      <c r="G364" s="21"/>
      <c r="H364" s="21"/>
      <c r="I364" s="21" t="s">
        <v>8</v>
      </c>
      <c r="J364" s="21" t="s">
        <v>227</v>
      </c>
      <c r="M364" s="12"/>
    </row>
    <row r="365" spans="1:13" ht="18" customHeight="1">
      <c r="A365" s="4">
        <v>364</v>
      </c>
      <c r="B365" s="37">
        <v>35606</v>
      </c>
      <c r="C365" s="34" t="s">
        <v>47</v>
      </c>
      <c r="D365" s="34" t="s">
        <v>184</v>
      </c>
      <c r="E365" s="34" t="s">
        <v>238</v>
      </c>
      <c r="F365" s="34" t="s">
        <v>214</v>
      </c>
      <c r="G365" s="21"/>
      <c r="H365" s="21"/>
      <c r="I365" s="21" t="s">
        <v>31</v>
      </c>
      <c r="J365" s="21" t="s">
        <v>26</v>
      </c>
      <c r="M365" s="12"/>
    </row>
    <row r="366" spans="1:13" ht="18" customHeight="1">
      <c r="A366" s="4">
        <v>365</v>
      </c>
      <c r="B366" s="37">
        <v>35606</v>
      </c>
      <c r="C366" s="34" t="s">
        <v>211</v>
      </c>
      <c r="D366" s="34" t="s">
        <v>142</v>
      </c>
      <c r="E366" s="34" t="s">
        <v>213</v>
      </c>
      <c r="F366" s="34" t="s">
        <v>173</v>
      </c>
      <c r="G366" s="21"/>
      <c r="H366" s="21"/>
      <c r="I366" s="21" t="s">
        <v>8</v>
      </c>
      <c r="J366" s="21" t="s">
        <v>227</v>
      </c>
      <c r="M366" s="12"/>
    </row>
    <row r="367" spans="1:13" ht="18" customHeight="1">
      <c r="A367" s="4">
        <v>366</v>
      </c>
      <c r="B367" s="37">
        <v>35606</v>
      </c>
      <c r="C367" s="34" t="s">
        <v>178</v>
      </c>
      <c r="D367" s="34" t="s">
        <v>188</v>
      </c>
      <c r="E367" s="34" t="s">
        <v>131</v>
      </c>
      <c r="F367" s="34" t="s">
        <v>179</v>
      </c>
      <c r="G367" s="21"/>
      <c r="H367" s="21"/>
      <c r="I367" s="21" t="s">
        <v>32</v>
      </c>
      <c r="J367" s="21" t="s">
        <v>228</v>
      </c>
      <c r="M367" s="12"/>
    </row>
    <row r="368" spans="1:13" ht="18" customHeight="1">
      <c r="A368" s="4">
        <v>367</v>
      </c>
      <c r="B368" s="37">
        <v>35606</v>
      </c>
      <c r="C368" s="34" t="s">
        <v>218</v>
      </c>
      <c r="D368" s="34" t="s">
        <v>6</v>
      </c>
      <c r="E368" s="36" t="s">
        <v>167</v>
      </c>
      <c r="F368" s="34" t="s">
        <v>166</v>
      </c>
      <c r="G368" s="21"/>
      <c r="H368" s="21"/>
      <c r="I368" s="21" t="s">
        <v>19</v>
      </c>
      <c r="J368" s="21" t="s">
        <v>20</v>
      </c>
      <c r="M368" s="12"/>
    </row>
    <row r="369" spans="1:13" ht="18" customHeight="1">
      <c r="A369" s="4">
        <v>368</v>
      </c>
      <c r="B369" s="37">
        <v>35606</v>
      </c>
      <c r="C369" s="34" t="s">
        <v>163</v>
      </c>
      <c r="D369" s="34" t="s">
        <v>35</v>
      </c>
      <c r="E369" s="34" t="s">
        <v>180</v>
      </c>
      <c r="F369" s="34" t="s">
        <v>168</v>
      </c>
      <c r="G369" s="21"/>
      <c r="H369" s="21"/>
      <c r="I369" s="21" t="s">
        <v>38</v>
      </c>
      <c r="J369" s="21" t="s">
        <v>14</v>
      </c>
      <c r="M369" s="12"/>
    </row>
    <row r="370" spans="1:13" ht="18" customHeight="1">
      <c r="A370" s="4">
        <v>369</v>
      </c>
      <c r="B370" s="37">
        <v>35606</v>
      </c>
      <c r="C370" s="34" t="s">
        <v>16</v>
      </c>
      <c r="D370" s="34" t="s">
        <v>144</v>
      </c>
      <c r="E370" s="34" t="s">
        <v>72</v>
      </c>
      <c r="F370" s="34" t="s">
        <v>46</v>
      </c>
      <c r="G370" s="21"/>
      <c r="H370" s="21"/>
      <c r="I370" s="21" t="s">
        <v>13</v>
      </c>
      <c r="J370" s="21" t="s">
        <v>37</v>
      </c>
      <c r="M370" s="12"/>
    </row>
    <row r="371" spans="1:13" ht="18" customHeight="1">
      <c r="A371" s="4">
        <v>370</v>
      </c>
      <c r="B371" s="37">
        <v>35607</v>
      </c>
      <c r="C371" s="34" t="s">
        <v>166</v>
      </c>
      <c r="D371" s="34" t="s">
        <v>4</v>
      </c>
      <c r="E371" s="34" t="s">
        <v>6</v>
      </c>
      <c r="F371" s="34" t="s">
        <v>167</v>
      </c>
      <c r="G371" s="21"/>
      <c r="H371" s="21"/>
      <c r="I371" s="21" t="s">
        <v>19</v>
      </c>
      <c r="J371" s="21" t="s">
        <v>20</v>
      </c>
      <c r="M371" s="12"/>
    </row>
    <row r="372" spans="1:13" ht="18" customHeight="1">
      <c r="A372" s="4">
        <v>371</v>
      </c>
      <c r="B372" s="37">
        <v>35607</v>
      </c>
      <c r="C372" s="34" t="s">
        <v>168</v>
      </c>
      <c r="D372" s="34" t="s">
        <v>175</v>
      </c>
      <c r="E372" s="34" t="s">
        <v>35</v>
      </c>
      <c r="F372" s="34" t="s">
        <v>180</v>
      </c>
      <c r="G372" s="21"/>
      <c r="H372" s="21"/>
      <c r="I372" s="21" t="s">
        <v>38</v>
      </c>
      <c r="J372" s="21" t="s">
        <v>14</v>
      </c>
      <c r="M372" s="12"/>
    </row>
    <row r="373" spans="1:13" ht="18" customHeight="1">
      <c r="A373" s="4">
        <v>372</v>
      </c>
      <c r="B373" s="37">
        <v>35607</v>
      </c>
      <c r="C373" s="34" t="s">
        <v>46</v>
      </c>
      <c r="D373" s="34" t="s">
        <v>210</v>
      </c>
      <c r="E373" s="34" t="s">
        <v>144</v>
      </c>
      <c r="F373" s="34" t="s">
        <v>72</v>
      </c>
      <c r="G373" s="21"/>
      <c r="H373" s="21"/>
      <c r="I373" s="21" t="s">
        <v>13</v>
      </c>
      <c r="J373" s="21" t="s">
        <v>37</v>
      </c>
      <c r="M373" s="12"/>
    </row>
    <row r="374" spans="1:13" ht="18" customHeight="1">
      <c r="A374" s="4">
        <v>373</v>
      </c>
      <c r="B374" s="37">
        <v>35607</v>
      </c>
      <c r="C374" s="34" t="s">
        <v>131</v>
      </c>
      <c r="D374" s="34" t="s">
        <v>179</v>
      </c>
      <c r="E374" s="34" t="s">
        <v>188</v>
      </c>
      <c r="F374" s="34" t="s">
        <v>165</v>
      </c>
      <c r="G374" s="21"/>
      <c r="H374" s="21"/>
      <c r="I374" s="21" t="s">
        <v>32</v>
      </c>
      <c r="J374" s="21" t="s">
        <v>228</v>
      </c>
      <c r="M374" s="12"/>
    </row>
    <row r="375" spans="1:13" ht="18" customHeight="1">
      <c r="A375" s="4">
        <v>374</v>
      </c>
      <c r="B375" s="37">
        <v>35607</v>
      </c>
      <c r="C375" s="34" t="s">
        <v>238</v>
      </c>
      <c r="D375" s="36" t="s">
        <v>213</v>
      </c>
      <c r="E375" s="34" t="s">
        <v>148</v>
      </c>
      <c r="F375" s="34" t="s">
        <v>211</v>
      </c>
      <c r="G375" s="21"/>
      <c r="H375" s="21"/>
      <c r="I375" s="21" t="s">
        <v>8</v>
      </c>
      <c r="J375" s="21" t="s">
        <v>227</v>
      </c>
      <c r="M375" s="12"/>
    </row>
    <row r="376" spans="1:13" ht="18" customHeight="1">
      <c r="A376" s="4">
        <v>375</v>
      </c>
      <c r="B376" s="37">
        <v>35608</v>
      </c>
      <c r="C376" s="34" t="s">
        <v>72</v>
      </c>
      <c r="D376" s="34" t="s">
        <v>35</v>
      </c>
      <c r="E376" s="34" t="s">
        <v>4</v>
      </c>
      <c r="F376" s="34" t="s">
        <v>210</v>
      </c>
      <c r="G376" s="21"/>
      <c r="H376" s="21"/>
      <c r="I376" s="21" t="s">
        <v>19</v>
      </c>
      <c r="J376" s="21" t="s">
        <v>14</v>
      </c>
      <c r="M376" s="12"/>
    </row>
    <row r="377" spans="1:13" ht="18" customHeight="1">
      <c r="A377" s="4">
        <v>376</v>
      </c>
      <c r="B377" s="37">
        <v>35608</v>
      </c>
      <c r="C377" s="34" t="s">
        <v>153</v>
      </c>
      <c r="D377" s="34" t="s">
        <v>185</v>
      </c>
      <c r="E377" s="34" t="s">
        <v>183</v>
      </c>
      <c r="F377" s="34" t="s">
        <v>142</v>
      </c>
      <c r="G377" s="21"/>
      <c r="H377" s="21"/>
      <c r="I377" s="21" t="s">
        <v>26</v>
      </c>
      <c r="J377" s="21" t="s">
        <v>228</v>
      </c>
      <c r="M377" s="12"/>
    </row>
    <row r="378" spans="1:13" ht="18" customHeight="1">
      <c r="A378" s="4">
        <v>377</v>
      </c>
      <c r="B378" s="37">
        <v>35608</v>
      </c>
      <c r="C378" s="36" t="s">
        <v>213</v>
      </c>
      <c r="D378" s="34" t="s">
        <v>238</v>
      </c>
      <c r="E378" s="34" t="s">
        <v>184</v>
      </c>
      <c r="F378" s="34" t="s">
        <v>178</v>
      </c>
      <c r="G378" s="21"/>
      <c r="H378" s="21"/>
      <c r="I378" s="21" t="s">
        <v>32</v>
      </c>
      <c r="J378" s="21" t="s">
        <v>227</v>
      </c>
      <c r="M378" s="13"/>
    </row>
    <row r="379" spans="1:13" ht="18" customHeight="1">
      <c r="A379" s="4">
        <v>378</v>
      </c>
      <c r="B379" s="37">
        <v>35608</v>
      </c>
      <c r="C379" s="34" t="s">
        <v>29</v>
      </c>
      <c r="D379" s="34" t="s">
        <v>211</v>
      </c>
      <c r="E379" s="34" t="s">
        <v>165</v>
      </c>
      <c r="F379" s="34" t="s">
        <v>148</v>
      </c>
      <c r="G379" s="21"/>
      <c r="H379" s="21"/>
      <c r="I379" s="21" t="s">
        <v>31</v>
      </c>
      <c r="J379" s="21" t="s">
        <v>8</v>
      </c>
      <c r="M379" s="12"/>
    </row>
    <row r="380" spans="1:13" ht="18" customHeight="1">
      <c r="A380" s="4">
        <v>379</v>
      </c>
      <c r="B380" s="37">
        <v>35608</v>
      </c>
      <c r="C380" s="34" t="s">
        <v>144</v>
      </c>
      <c r="D380" s="34" t="s">
        <v>163</v>
      </c>
      <c r="E380" s="34" t="s">
        <v>175</v>
      </c>
      <c r="F380" s="34" t="s">
        <v>6</v>
      </c>
      <c r="G380" s="21"/>
      <c r="H380" s="21"/>
      <c r="I380" s="21" t="s">
        <v>13</v>
      </c>
      <c r="J380" s="21" t="s">
        <v>38</v>
      </c>
      <c r="M380" s="12"/>
    </row>
    <row r="381" spans="1:13" ht="18" customHeight="1">
      <c r="A381" s="4">
        <v>380</v>
      </c>
      <c r="B381" s="37">
        <v>35609</v>
      </c>
      <c r="C381" s="34" t="s">
        <v>167</v>
      </c>
      <c r="D381" s="34" t="s">
        <v>218</v>
      </c>
      <c r="E381" s="34" t="s">
        <v>16</v>
      </c>
      <c r="F381" s="34" t="s">
        <v>180</v>
      </c>
      <c r="G381" s="21"/>
      <c r="H381" s="21"/>
      <c r="I381" s="21" t="s">
        <v>20</v>
      </c>
      <c r="J381" s="21" t="s">
        <v>37</v>
      </c>
      <c r="M381" s="12"/>
    </row>
    <row r="382" spans="1:13" ht="18" customHeight="1">
      <c r="A382" s="4">
        <v>381</v>
      </c>
      <c r="B382" s="37">
        <v>35609</v>
      </c>
      <c r="C382" s="34" t="s">
        <v>179</v>
      </c>
      <c r="D382" s="34" t="s">
        <v>148</v>
      </c>
      <c r="E382" s="34" t="s">
        <v>211</v>
      </c>
      <c r="F382" s="34" t="s">
        <v>165</v>
      </c>
      <c r="G382" s="21"/>
      <c r="H382" s="21"/>
      <c r="I382" s="21" t="s">
        <v>31</v>
      </c>
      <c r="J382" s="21" t="s">
        <v>8</v>
      </c>
      <c r="M382" s="12"/>
    </row>
    <row r="383" spans="1:13" ht="18" customHeight="1">
      <c r="A383" s="4">
        <v>382</v>
      </c>
      <c r="B383" s="37">
        <v>35609</v>
      </c>
      <c r="C383" s="34" t="s">
        <v>6</v>
      </c>
      <c r="D383" s="34" t="s">
        <v>168</v>
      </c>
      <c r="E383" s="34" t="s">
        <v>163</v>
      </c>
      <c r="F383" s="34" t="s">
        <v>175</v>
      </c>
      <c r="G383" s="21"/>
      <c r="H383" s="21"/>
      <c r="I383" s="21" t="s">
        <v>13</v>
      </c>
      <c r="J383" s="21" t="s">
        <v>38</v>
      </c>
      <c r="M383" s="12"/>
    </row>
    <row r="384" spans="1:13" ht="18" customHeight="1">
      <c r="A384" s="4">
        <v>383</v>
      </c>
      <c r="B384" s="37">
        <v>35610</v>
      </c>
      <c r="C384" s="34" t="s">
        <v>4</v>
      </c>
      <c r="D384" s="34" t="s">
        <v>72</v>
      </c>
      <c r="E384" s="34" t="s">
        <v>46</v>
      </c>
      <c r="F384" s="34" t="s">
        <v>35</v>
      </c>
      <c r="G384" s="21"/>
      <c r="H384" s="21"/>
      <c r="I384" s="21" t="s">
        <v>19</v>
      </c>
      <c r="J384" s="21" t="s">
        <v>14</v>
      </c>
      <c r="M384" s="12"/>
    </row>
    <row r="385" spans="1:13" ht="18" customHeight="1">
      <c r="A385" s="4">
        <v>384</v>
      </c>
      <c r="B385" s="37">
        <v>35610</v>
      </c>
      <c r="C385" s="34" t="s">
        <v>165</v>
      </c>
      <c r="D385" s="34" t="s">
        <v>29</v>
      </c>
      <c r="E385" s="34" t="s">
        <v>148</v>
      </c>
      <c r="F385" s="34" t="s">
        <v>179</v>
      </c>
      <c r="G385" s="21"/>
      <c r="H385" s="21"/>
      <c r="I385" s="21" t="s">
        <v>31</v>
      </c>
      <c r="J385" s="21" t="s">
        <v>8</v>
      </c>
      <c r="M385" s="12"/>
    </row>
    <row r="386" spans="1:13" ht="18" customHeight="1">
      <c r="A386" s="4">
        <v>385</v>
      </c>
      <c r="B386" s="37">
        <v>35610</v>
      </c>
      <c r="C386" s="34" t="s">
        <v>175</v>
      </c>
      <c r="D386" s="34" t="s">
        <v>144</v>
      </c>
      <c r="E386" s="34" t="s">
        <v>168</v>
      </c>
      <c r="F386" s="34" t="s">
        <v>163</v>
      </c>
      <c r="G386" s="21"/>
      <c r="H386" s="21"/>
      <c r="I386" s="21" t="s">
        <v>13</v>
      </c>
      <c r="J386" s="21" t="s">
        <v>38</v>
      </c>
      <c r="M386" s="12"/>
    </row>
    <row r="387" spans="1:13" ht="18" customHeight="1">
      <c r="A387" s="4">
        <v>386</v>
      </c>
      <c r="B387" s="37">
        <v>35610</v>
      </c>
      <c r="C387" s="34" t="s">
        <v>180</v>
      </c>
      <c r="D387" s="34" t="s">
        <v>166</v>
      </c>
      <c r="E387" s="34" t="s">
        <v>218</v>
      </c>
      <c r="F387" s="34" t="s">
        <v>16</v>
      </c>
      <c r="G387" s="21"/>
      <c r="H387" s="21"/>
      <c r="I387" s="21" t="s">
        <v>20</v>
      </c>
      <c r="J387" s="21" t="s">
        <v>37</v>
      </c>
      <c r="M387" s="12"/>
    </row>
    <row r="388" spans="1:13" ht="18" customHeight="1">
      <c r="A388" s="4">
        <v>387</v>
      </c>
      <c r="B388" s="37">
        <v>35610</v>
      </c>
      <c r="C388" s="34" t="s">
        <v>188</v>
      </c>
      <c r="D388" s="34" t="s">
        <v>178</v>
      </c>
      <c r="E388" s="34" t="s">
        <v>131</v>
      </c>
      <c r="F388" s="34" t="s">
        <v>213</v>
      </c>
      <c r="G388" s="21"/>
      <c r="H388" s="21"/>
      <c r="I388" s="21" t="s">
        <v>32</v>
      </c>
      <c r="J388" s="21" t="s">
        <v>227</v>
      </c>
      <c r="M388" s="12"/>
    </row>
    <row r="389" spans="1:13" ht="18" customHeight="1">
      <c r="A389" s="4">
        <v>388</v>
      </c>
      <c r="B389" s="37">
        <v>35610</v>
      </c>
      <c r="C389" s="34" t="s">
        <v>214</v>
      </c>
      <c r="D389" s="34" t="s">
        <v>153</v>
      </c>
      <c r="E389" s="34" t="s">
        <v>173</v>
      </c>
      <c r="F389" s="34" t="s">
        <v>182</v>
      </c>
      <c r="G389" s="21"/>
      <c r="H389" s="21"/>
      <c r="I389" s="21" t="s">
        <v>26</v>
      </c>
      <c r="J389" s="21" t="s">
        <v>228</v>
      </c>
      <c r="M389" s="12"/>
    </row>
    <row r="390" spans="1:13" ht="18" customHeight="1">
      <c r="A390" s="4">
        <v>389</v>
      </c>
      <c r="B390" s="37">
        <v>35612</v>
      </c>
      <c r="C390" s="34" t="s">
        <v>166</v>
      </c>
      <c r="D390" s="34" t="s">
        <v>167</v>
      </c>
      <c r="E390" s="34" t="s">
        <v>144</v>
      </c>
      <c r="F390" s="34" t="s">
        <v>16</v>
      </c>
      <c r="G390" s="21"/>
      <c r="H390" s="21"/>
      <c r="I390" s="21" t="s">
        <v>37</v>
      </c>
      <c r="J390" s="21" t="s">
        <v>14</v>
      </c>
      <c r="M390" s="12"/>
    </row>
    <row r="391" spans="1:13" ht="18" customHeight="1">
      <c r="A391" s="4">
        <v>390</v>
      </c>
      <c r="B391" s="37">
        <v>35612</v>
      </c>
      <c r="C391" s="34" t="s">
        <v>148</v>
      </c>
      <c r="D391" s="34" t="s">
        <v>165</v>
      </c>
      <c r="E391" s="34" t="s">
        <v>213</v>
      </c>
      <c r="F391" s="34" t="s">
        <v>178</v>
      </c>
      <c r="G391" s="21"/>
      <c r="H391" s="21"/>
      <c r="I391" s="21" t="s">
        <v>32</v>
      </c>
      <c r="J391" s="21" t="s">
        <v>26</v>
      </c>
      <c r="M391" s="12"/>
    </row>
    <row r="392" spans="1:13" ht="18" customHeight="1">
      <c r="A392" s="4">
        <v>391</v>
      </c>
      <c r="B392" s="37">
        <v>35612</v>
      </c>
      <c r="C392" s="34" t="s">
        <v>173</v>
      </c>
      <c r="D392" s="34" t="s">
        <v>214</v>
      </c>
      <c r="E392" s="34" t="s">
        <v>182</v>
      </c>
      <c r="F392" s="34" t="s">
        <v>161</v>
      </c>
      <c r="G392" s="21"/>
      <c r="H392" s="21"/>
      <c r="I392" s="21" t="s">
        <v>228</v>
      </c>
      <c r="J392" s="21" t="s">
        <v>31</v>
      </c>
      <c r="M392" s="12"/>
    </row>
    <row r="393" spans="1:13" ht="18" customHeight="1">
      <c r="A393" s="4">
        <v>392</v>
      </c>
      <c r="B393" s="37">
        <v>35612</v>
      </c>
      <c r="C393" s="34" t="s">
        <v>46</v>
      </c>
      <c r="D393" s="34" t="s">
        <v>210</v>
      </c>
      <c r="E393" s="34" t="s">
        <v>35</v>
      </c>
      <c r="F393" s="34" t="s">
        <v>72</v>
      </c>
      <c r="G393" s="21"/>
      <c r="H393" s="21"/>
      <c r="I393" s="21" t="s">
        <v>20</v>
      </c>
      <c r="J393" s="21" t="s">
        <v>13</v>
      </c>
      <c r="M393" s="12"/>
    </row>
    <row r="394" spans="1:13" ht="18" customHeight="1">
      <c r="A394" s="4">
        <v>393</v>
      </c>
      <c r="B394" s="37">
        <v>35612</v>
      </c>
      <c r="C394" s="34" t="s">
        <v>183</v>
      </c>
      <c r="D394" s="34" t="s">
        <v>47</v>
      </c>
      <c r="E394" s="34" t="s">
        <v>181</v>
      </c>
      <c r="F394" s="34" t="s">
        <v>142</v>
      </c>
      <c r="G394" s="21"/>
      <c r="H394" s="21"/>
      <c r="I394" s="21" t="s">
        <v>227</v>
      </c>
      <c r="J394" s="21" t="s">
        <v>8</v>
      </c>
      <c r="M394" s="12"/>
    </row>
    <row r="395" spans="1:13" ht="18" customHeight="1">
      <c r="A395" s="4">
        <v>394</v>
      </c>
      <c r="B395" s="37">
        <v>35612</v>
      </c>
      <c r="C395" s="36" t="s">
        <v>163</v>
      </c>
      <c r="D395" s="34" t="s">
        <v>10</v>
      </c>
      <c r="E395" s="34" t="s">
        <v>22</v>
      </c>
      <c r="F395" s="34" t="s">
        <v>168</v>
      </c>
      <c r="G395" s="21"/>
      <c r="H395" s="21"/>
      <c r="I395" s="21" t="s">
        <v>19</v>
      </c>
      <c r="J395" s="21" t="s">
        <v>38</v>
      </c>
      <c r="M395" s="13"/>
    </row>
    <row r="396" spans="1:13" ht="18" customHeight="1">
      <c r="A396" s="4">
        <v>395</v>
      </c>
      <c r="B396" s="37">
        <v>35613</v>
      </c>
      <c r="C396" s="34" t="s">
        <v>182</v>
      </c>
      <c r="D396" s="34" t="s">
        <v>161</v>
      </c>
      <c r="E396" s="34" t="s">
        <v>153</v>
      </c>
      <c r="F396" s="34" t="s">
        <v>214</v>
      </c>
      <c r="G396" s="21"/>
      <c r="H396" s="21"/>
      <c r="I396" s="21" t="s">
        <v>228</v>
      </c>
      <c r="J396" s="21" t="s">
        <v>31</v>
      </c>
      <c r="M396" s="12"/>
    </row>
    <row r="397" spans="1:13" ht="18" customHeight="1">
      <c r="A397" s="4">
        <v>396</v>
      </c>
      <c r="B397" s="37">
        <v>35613</v>
      </c>
      <c r="C397" s="34" t="s">
        <v>35</v>
      </c>
      <c r="D397" s="34" t="s">
        <v>180</v>
      </c>
      <c r="E397" s="34" t="s">
        <v>72</v>
      </c>
      <c r="F397" s="34" t="s">
        <v>210</v>
      </c>
      <c r="G397" s="21"/>
      <c r="H397" s="21"/>
      <c r="I397" s="21" t="s">
        <v>20</v>
      </c>
      <c r="J397" s="21" t="s">
        <v>13</v>
      </c>
      <c r="M397" s="12"/>
    </row>
    <row r="398" spans="1:13" ht="18" customHeight="1">
      <c r="A398" s="4">
        <v>397</v>
      </c>
      <c r="B398" s="37">
        <v>35613</v>
      </c>
      <c r="C398" s="34" t="s">
        <v>185</v>
      </c>
      <c r="D398" s="34" t="s">
        <v>142</v>
      </c>
      <c r="E398" s="34" t="s">
        <v>47</v>
      </c>
      <c r="F398" s="34" t="s">
        <v>181</v>
      </c>
      <c r="G398" s="21"/>
      <c r="H398" s="21"/>
      <c r="I398" s="21" t="s">
        <v>227</v>
      </c>
      <c r="J398" s="21" t="s">
        <v>8</v>
      </c>
      <c r="M398" s="12"/>
    </row>
    <row r="399" spans="1:13" ht="18" customHeight="1">
      <c r="A399" s="4">
        <v>398</v>
      </c>
      <c r="B399" s="37">
        <v>35613</v>
      </c>
      <c r="C399" s="21" t="s">
        <v>131</v>
      </c>
      <c r="D399" s="21" t="s">
        <v>179</v>
      </c>
      <c r="E399" s="21" t="s">
        <v>178</v>
      </c>
      <c r="F399" s="21" t="s">
        <v>211</v>
      </c>
      <c r="G399" s="21"/>
      <c r="H399" s="21"/>
      <c r="I399" s="21" t="s">
        <v>32</v>
      </c>
      <c r="J399" s="21" t="s">
        <v>26</v>
      </c>
      <c r="M399" s="12"/>
    </row>
    <row r="400" spans="1:13" ht="18" customHeight="1">
      <c r="A400" s="4">
        <v>399</v>
      </c>
      <c r="B400" s="37">
        <v>35613</v>
      </c>
      <c r="C400" s="34" t="s">
        <v>16</v>
      </c>
      <c r="D400" s="34" t="s">
        <v>4</v>
      </c>
      <c r="E400" s="34" t="s">
        <v>167</v>
      </c>
      <c r="F400" s="34" t="s">
        <v>144</v>
      </c>
      <c r="G400" s="21"/>
      <c r="H400" s="21"/>
      <c r="I400" s="21" t="s">
        <v>37</v>
      </c>
      <c r="J400" s="21" t="s">
        <v>14</v>
      </c>
      <c r="M400" s="12"/>
    </row>
    <row r="401" spans="1:13" ht="18" customHeight="1">
      <c r="A401" s="4">
        <v>400</v>
      </c>
      <c r="B401" s="37">
        <v>35614</v>
      </c>
      <c r="C401" s="34" t="s">
        <v>72</v>
      </c>
      <c r="D401" s="34" t="s">
        <v>46</v>
      </c>
      <c r="E401" s="34" t="s">
        <v>210</v>
      </c>
      <c r="F401" s="34" t="s">
        <v>180</v>
      </c>
      <c r="G401" s="21"/>
      <c r="H401" s="21"/>
      <c r="I401" s="21" t="s">
        <v>20</v>
      </c>
      <c r="J401" s="21" t="s">
        <v>13</v>
      </c>
      <c r="M401" s="12"/>
    </row>
    <row r="402" spans="1:13" ht="18" customHeight="1">
      <c r="A402" s="4">
        <v>401</v>
      </c>
      <c r="B402" s="37">
        <v>35614</v>
      </c>
      <c r="C402" s="34" t="s">
        <v>213</v>
      </c>
      <c r="D402" s="34" t="s">
        <v>188</v>
      </c>
      <c r="E402" s="34" t="s">
        <v>148</v>
      </c>
      <c r="F402" s="34" t="s">
        <v>184</v>
      </c>
      <c r="G402" s="21"/>
      <c r="H402" s="21"/>
      <c r="I402" s="21" t="s">
        <v>32</v>
      </c>
      <c r="J402" s="21" t="s">
        <v>26</v>
      </c>
      <c r="M402" s="12"/>
    </row>
    <row r="403" spans="1:13" ht="18" customHeight="1">
      <c r="A403" s="4">
        <v>402</v>
      </c>
      <c r="B403" s="37">
        <v>35614</v>
      </c>
      <c r="C403" s="34" t="s">
        <v>144</v>
      </c>
      <c r="D403" s="34" t="s">
        <v>166</v>
      </c>
      <c r="E403" s="34" t="s">
        <v>4</v>
      </c>
      <c r="F403" s="34" t="s">
        <v>167</v>
      </c>
      <c r="G403" s="21"/>
      <c r="H403" s="21"/>
      <c r="I403" s="21" t="s">
        <v>37</v>
      </c>
      <c r="J403" s="21" t="s">
        <v>14</v>
      </c>
      <c r="M403" s="12"/>
    </row>
    <row r="404" spans="1:13" ht="18" customHeight="1">
      <c r="A404" s="4">
        <v>403</v>
      </c>
      <c r="B404" s="37">
        <v>35615</v>
      </c>
      <c r="C404" s="34" t="s">
        <v>167</v>
      </c>
      <c r="D404" s="34" t="s">
        <v>16</v>
      </c>
      <c r="E404" s="34" t="s">
        <v>166</v>
      </c>
      <c r="F404" s="34" t="s">
        <v>22</v>
      </c>
      <c r="G404" s="21"/>
      <c r="H404" s="21"/>
      <c r="I404" s="21" t="s">
        <v>14</v>
      </c>
      <c r="J404" s="21" t="s">
        <v>20</v>
      </c>
      <c r="M404" s="12"/>
    </row>
    <row r="405" spans="1:13" ht="18" customHeight="1">
      <c r="A405" s="4">
        <v>404</v>
      </c>
      <c r="B405" s="37">
        <v>35615</v>
      </c>
      <c r="C405" s="34" t="s">
        <v>4</v>
      </c>
      <c r="D405" s="34" t="s">
        <v>163</v>
      </c>
      <c r="E405" s="34" t="s">
        <v>175</v>
      </c>
      <c r="F405" s="34" t="s">
        <v>6</v>
      </c>
      <c r="G405" s="21"/>
      <c r="H405" s="21"/>
      <c r="I405" s="21" t="s">
        <v>13</v>
      </c>
      <c r="J405" s="21" t="s">
        <v>19</v>
      </c>
      <c r="M405" s="12"/>
    </row>
    <row r="406" spans="1:13" ht="18" customHeight="1">
      <c r="A406" s="4">
        <v>405</v>
      </c>
      <c r="B406" s="37">
        <v>35615</v>
      </c>
      <c r="C406" s="34" t="s">
        <v>211</v>
      </c>
      <c r="D406" s="34" t="s">
        <v>131</v>
      </c>
      <c r="E406" s="34" t="s">
        <v>184</v>
      </c>
      <c r="F406" s="34" t="s">
        <v>179</v>
      </c>
      <c r="G406" s="21"/>
      <c r="H406" s="21"/>
      <c r="I406" s="21" t="s">
        <v>31</v>
      </c>
      <c r="J406" s="21" t="s">
        <v>32</v>
      </c>
      <c r="M406" s="12"/>
    </row>
    <row r="407" spans="1:13" ht="18" customHeight="1">
      <c r="A407" s="4">
        <v>406</v>
      </c>
      <c r="B407" s="38">
        <v>35615</v>
      </c>
      <c r="C407" s="21" t="s">
        <v>178</v>
      </c>
      <c r="D407" s="21" t="s">
        <v>165</v>
      </c>
      <c r="E407" s="21" t="s">
        <v>186</v>
      </c>
      <c r="F407" s="21" t="s">
        <v>188</v>
      </c>
      <c r="G407" s="21"/>
      <c r="H407" s="21"/>
      <c r="I407" s="21" t="s">
        <v>8</v>
      </c>
      <c r="J407" s="21" t="s">
        <v>26</v>
      </c>
      <c r="M407" s="12"/>
    </row>
    <row r="408" spans="1:13" ht="18" customHeight="1">
      <c r="A408" s="4">
        <v>407</v>
      </c>
      <c r="B408" s="37">
        <v>35615</v>
      </c>
      <c r="C408" s="34" t="s">
        <v>210</v>
      </c>
      <c r="D408" s="34" t="s">
        <v>35</v>
      </c>
      <c r="E408" s="34" t="s">
        <v>180</v>
      </c>
      <c r="F408" s="34" t="s">
        <v>46</v>
      </c>
      <c r="G408" s="21"/>
      <c r="H408" s="21"/>
      <c r="I408" s="21" t="s">
        <v>38</v>
      </c>
      <c r="J408" s="21" t="s">
        <v>37</v>
      </c>
      <c r="M408" s="12"/>
    </row>
    <row r="409" spans="1:13" ht="18" customHeight="1">
      <c r="A409" s="4">
        <v>408</v>
      </c>
      <c r="B409" s="37">
        <v>35616</v>
      </c>
      <c r="C409" s="34" t="s">
        <v>6</v>
      </c>
      <c r="D409" s="34" t="s">
        <v>168</v>
      </c>
      <c r="E409" s="34" t="s">
        <v>163</v>
      </c>
      <c r="F409" s="34" t="s">
        <v>175</v>
      </c>
      <c r="G409" s="21"/>
      <c r="H409" s="21"/>
      <c r="I409" s="21" t="s">
        <v>13</v>
      </c>
      <c r="J409" s="21" t="s">
        <v>19</v>
      </c>
      <c r="M409" s="12"/>
    </row>
    <row r="410" spans="1:13" ht="18" customHeight="1">
      <c r="A410" s="4">
        <v>409</v>
      </c>
      <c r="B410" s="37">
        <v>35616</v>
      </c>
      <c r="C410" s="34" t="s">
        <v>184</v>
      </c>
      <c r="D410" s="34" t="s">
        <v>148</v>
      </c>
      <c r="E410" s="34" t="s">
        <v>179</v>
      </c>
      <c r="F410" s="34" t="s">
        <v>131</v>
      </c>
      <c r="G410" s="21"/>
      <c r="H410" s="21"/>
      <c r="I410" s="21" t="s">
        <v>31</v>
      </c>
      <c r="J410" s="21" t="s">
        <v>32</v>
      </c>
      <c r="M410" s="12"/>
    </row>
    <row r="411" spans="1:13" ht="18" customHeight="1">
      <c r="A411" s="4">
        <v>410</v>
      </c>
      <c r="B411" s="37">
        <v>35616</v>
      </c>
      <c r="C411" s="34" t="s">
        <v>180</v>
      </c>
      <c r="D411" s="34" t="s">
        <v>72</v>
      </c>
      <c r="E411" s="34" t="s">
        <v>46</v>
      </c>
      <c r="F411" s="34" t="s">
        <v>35</v>
      </c>
      <c r="G411" s="21"/>
      <c r="H411" s="21"/>
      <c r="I411" s="21" t="s">
        <v>38</v>
      </c>
      <c r="J411" s="21" t="s">
        <v>37</v>
      </c>
      <c r="M411" s="12"/>
    </row>
    <row r="412" spans="1:13" ht="18" customHeight="1">
      <c r="A412" s="4">
        <v>411</v>
      </c>
      <c r="B412" s="37">
        <v>35616</v>
      </c>
      <c r="C412" s="34" t="s">
        <v>188</v>
      </c>
      <c r="D412" s="34" t="s">
        <v>213</v>
      </c>
      <c r="E412" s="34" t="s">
        <v>165</v>
      </c>
      <c r="F412" s="34" t="s">
        <v>186</v>
      </c>
      <c r="G412" s="21"/>
      <c r="H412" s="21"/>
      <c r="I412" s="21" t="s">
        <v>8</v>
      </c>
      <c r="J412" s="21" t="s">
        <v>26</v>
      </c>
      <c r="M412" s="12"/>
    </row>
    <row r="413" spans="1:13" ht="18" customHeight="1">
      <c r="A413" s="4">
        <v>412</v>
      </c>
      <c r="B413" s="37">
        <v>35616</v>
      </c>
      <c r="C413" s="34" t="s">
        <v>22</v>
      </c>
      <c r="D413" s="34" t="s">
        <v>144</v>
      </c>
      <c r="E413" s="36" t="s">
        <v>16</v>
      </c>
      <c r="F413" s="34" t="s">
        <v>166</v>
      </c>
      <c r="G413" s="21"/>
      <c r="H413" s="21"/>
      <c r="I413" s="21" t="s">
        <v>14</v>
      </c>
      <c r="J413" s="21" t="s">
        <v>20</v>
      </c>
      <c r="M413" s="12"/>
    </row>
    <row r="414" spans="1:13" ht="18" customHeight="1">
      <c r="A414" s="4">
        <v>413</v>
      </c>
      <c r="B414" s="37">
        <v>35616</v>
      </c>
      <c r="C414" s="34" t="s">
        <v>214</v>
      </c>
      <c r="D414" s="34" t="s">
        <v>173</v>
      </c>
      <c r="E414" s="34" t="s">
        <v>161</v>
      </c>
      <c r="F414" s="34" t="s">
        <v>153</v>
      </c>
      <c r="G414" s="21"/>
      <c r="H414" s="21"/>
      <c r="I414" s="21" t="s">
        <v>228</v>
      </c>
      <c r="J414" s="21" t="s">
        <v>227</v>
      </c>
      <c r="M414" s="12"/>
    </row>
    <row r="415" spans="1:13" ht="18" customHeight="1">
      <c r="A415" s="4">
        <v>414</v>
      </c>
      <c r="B415" s="37">
        <v>35617</v>
      </c>
      <c r="C415" s="34" t="s">
        <v>166</v>
      </c>
      <c r="D415" s="34" t="s">
        <v>167</v>
      </c>
      <c r="E415" s="34" t="s">
        <v>144</v>
      </c>
      <c r="F415" s="34" t="s">
        <v>16</v>
      </c>
      <c r="G415" s="21"/>
      <c r="H415" s="21"/>
      <c r="I415" s="21" t="s">
        <v>14</v>
      </c>
      <c r="J415" s="21" t="s">
        <v>20</v>
      </c>
      <c r="M415" s="12"/>
    </row>
    <row r="416" spans="1:13" ht="18" customHeight="1">
      <c r="A416" s="4">
        <v>415</v>
      </c>
      <c r="B416" s="37">
        <v>35617</v>
      </c>
      <c r="C416" s="34" t="s">
        <v>179</v>
      </c>
      <c r="D416" s="34" t="s">
        <v>211</v>
      </c>
      <c r="E416" s="34" t="s">
        <v>131</v>
      </c>
      <c r="F416" s="34" t="s">
        <v>148</v>
      </c>
      <c r="G416" s="21"/>
      <c r="H416" s="21"/>
      <c r="I416" s="21" t="s">
        <v>31</v>
      </c>
      <c r="J416" s="21" t="s">
        <v>32</v>
      </c>
      <c r="M416" s="12"/>
    </row>
    <row r="417" spans="1:13" ht="18" customHeight="1">
      <c r="A417" s="4">
        <v>416</v>
      </c>
      <c r="B417" s="37">
        <v>35617</v>
      </c>
      <c r="C417" s="34" t="s">
        <v>165</v>
      </c>
      <c r="D417" s="34" t="s">
        <v>186</v>
      </c>
      <c r="E417" s="34" t="s">
        <v>178</v>
      </c>
      <c r="F417" s="34" t="s">
        <v>213</v>
      </c>
      <c r="G417" s="21"/>
      <c r="H417" s="21"/>
      <c r="I417" s="21" t="s">
        <v>8</v>
      </c>
      <c r="J417" s="21" t="s">
        <v>26</v>
      </c>
      <c r="M417" s="12"/>
    </row>
    <row r="418" spans="1:13" ht="18" customHeight="1">
      <c r="A418" s="4">
        <v>417</v>
      </c>
      <c r="B418" s="37">
        <v>35617</v>
      </c>
      <c r="C418" s="34" t="s">
        <v>175</v>
      </c>
      <c r="D418" s="34" t="s">
        <v>4</v>
      </c>
      <c r="E418" s="34" t="s">
        <v>168</v>
      </c>
      <c r="F418" s="34" t="s">
        <v>163</v>
      </c>
      <c r="G418" s="21"/>
      <c r="H418" s="21"/>
      <c r="I418" s="21" t="s">
        <v>13</v>
      </c>
      <c r="J418" s="21" t="s">
        <v>19</v>
      </c>
      <c r="M418" s="12"/>
    </row>
    <row r="419" spans="1:13" ht="18" customHeight="1">
      <c r="A419" s="4">
        <v>418</v>
      </c>
      <c r="B419" s="37">
        <v>35617</v>
      </c>
      <c r="C419" s="34" t="s">
        <v>46</v>
      </c>
      <c r="D419" s="34" t="s">
        <v>210</v>
      </c>
      <c r="E419" s="34" t="s">
        <v>35</v>
      </c>
      <c r="F419" s="34" t="s">
        <v>72</v>
      </c>
      <c r="G419" s="21"/>
      <c r="H419" s="21"/>
      <c r="I419" s="21" t="s">
        <v>38</v>
      </c>
      <c r="J419" s="21" t="s">
        <v>37</v>
      </c>
      <c r="M419" s="12"/>
    </row>
    <row r="420" spans="1:13" ht="18" customHeight="1">
      <c r="A420" s="4">
        <v>419</v>
      </c>
      <c r="B420" s="37">
        <v>35619</v>
      </c>
      <c r="C420" s="34" t="s">
        <v>161</v>
      </c>
      <c r="D420" s="34" t="s">
        <v>146</v>
      </c>
      <c r="E420" s="34" t="s">
        <v>214</v>
      </c>
      <c r="F420" s="34" t="s">
        <v>173</v>
      </c>
      <c r="G420" s="21"/>
      <c r="H420" s="21"/>
      <c r="I420" s="21" t="s">
        <v>227</v>
      </c>
      <c r="J420" s="21" t="s">
        <v>32</v>
      </c>
      <c r="M420" s="12"/>
    </row>
    <row r="421" spans="1:13" ht="18" customHeight="1">
      <c r="A421" s="4">
        <v>420</v>
      </c>
      <c r="B421" s="37">
        <v>35619</v>
      </c>
      <c r="C421" s="34" t="s">
        <v>72</v>
      </c>
      <c r="D421" s="34" t="s">
        <v>180</v>
      </c>
      <c r="E421" s="34" t="s">
        <v>210</v>
      </c>
      <c r="F421" s="34" t="s">
        <v>35</v>
      </c>
      <c r="G421" s="21"/>
      <c r="H421" s="21"/>
      <c r="I421" s="21" t="s">
        <v>14</v>
      </c>
      <c r="J421" s="21" t="s">
        <v>19</v>
      </c>
      <c r="M421" s="12"/>
    </row>
    <row r="422" spans="1:13" ht="18" customHeight="1">
      <c r="A422" s="4">
        <v>421</v>
      </c>
      <c r="B422" s="37">
        <v>35619</v>
      </c>
      <c r="C422" s="34" t="s">
        <v>131</v>
      </c>
      <c r="D422" s="34" t="s">
        <v>178</v>
      </c>
      <c r="E422" s="34" t="s">
        <v>184</v>
      </c>
      <c r="F422" s="34" t="s">
        <v>165</v>
      </c>
      <c r="G422" s="21"/>
      <c r="H422" s="21"/>
      <c r="I422" s="21" t="s">
        <v>8</v>
      </c>
      <c r="J422" s="21" t="s">
        <v>228</v>
      </c>
      <c r="M422" s="12"/>
    </row>
    <row r="423" spans="1:13" ht="18" customHeight="1">
      <c r="A423" s="4">
        <v>422</v>
      </c>
      <c r="B423" s="37">
        <v>35619</v>
      </c>
      <c r="C423" s="34" t="s">
        <v>142</v>
      </c>
      <c r="D423" s="34" t="s">
        <v>47</v>
      </c>
      <c r="E423" s="34" t="s">
        <v>183</v>
      </c>
      <c r="F423" s="34" t="s">
        <v>185</v>
      </c>
      <c r="G423" s="21"/>
      <c r="H423" s="21"/>
      <c r="I423" s="21" t="s">
        <v>26</v>
      </c>
      <c r="J423" s="21" t="s">
        <v>31</v>
      </c>
      <c r="M423" s="12"/>
    </row>
    <row r="424" spans="1:13" ht="18" customHeight="1">
      <c r="A424" s="4">
        <v>423</v>
      </c>
      <c r="B424" s="37">
        <v>35619</v>
      </c>
      <c r="C424" s="34" t="s">
        <v>163</v>
      </c>
      <c r="D424" s="34" t="s">
        <v>4</v>
      </c>
      <c r="E424" s="34" t="s">
        <v>177</v>
      </c>
      <c r="F424" s="34" t="s">
        <v>168</v>
      </c>
      <c r="G424" s="21"/>
      <c r="H424" s="21"/>
      <c r="I424" s="21" t="s">
        <v>37</v>
      </c>
      <c r="J424" s="21" t="s">
        <v>20</v>
      </c>
      <c r="M424" s="12"/>
    </row>
    <row r="425" spans="1:13" ht="18" customHeight="1">
      <c r="A425" s="4">
        <v>424</v>
      </c>
      <c r="B425" s="37">
        <v>35619</v>
      </c>
      <c r="C425" s="34" t="s">
        <v>16</v>
      </c>
      <c r="D425" s="34" t="s">
        <v>218</v>
      </c>
      <c r="E425" s="34" t="s">
        <v>167</v>
      </c>
      <c r="F425" s="34" t="s">
        <v>144</v>
      </c>
      <c r="G425" s="21"/>
      <c r="H425" s="21"/>
      <c r="I425" s="21" t="s">
        <v>38</v>
      </c>
      <c r="J425" s="21" t="s">
        <v>13</v>
      </c>
      <c r="M425" s="12"/>
    </row>
    <row r="426" spans="1:13" ht="18" customHeight="1">
      <c r="A426" s="4">
        <v>425</v>
      </c>
      <c r="B426" s="37">
        <v>35620</v>
      </c>
      <c r="C426" s="34" t="s">
        <v>35</v>
      </c>
      <c r="D426" s="34" t="s">
        <v>46</v>
      </c>
      <c r="E426" s="34" t="s">
        <v>180</v>
      </c>
      <c r="F426" s="34" t="s">
        <v>210</v>
      </c>
      <c r="G426" s="21"/>
      <c r="H426" s="21"/>
      <c r="I426" s="21" t="s">
        <v>14</v>
      </c>
      <c r="J426" s="21" t="s">
        <v>19</v>
      </c>
      <c r="M426" s="12"/>
    </row>
    <row r="427" spans="1:13" ht="18" customHeight="1">
      <c r="A427" s="4">
        <v>426</v>
      </c>
      <c r="B427" s="37">
        <v>35620</v>
      </c>
      <c r="C427" s="34" t="s">
        <v>173</v>
      </c>
      <c r="D427" s="34" t="s">
        <v>214</v>
      </c>
      <c r="E427" s="34" t="s">
        <v>182</v>
      </c>
      <c r="F427" s="34" t="s">
        <v>146</v>
      </c>
      <c r="G427" s="21"/>
      <c r="H427" s="21"/>
      <c r="I427" s="21" t="s">
        <v>227</v>
      </c>
      <c r="J427" s="21" t="s">
        <v>32</v>
      </c>
      <c r="M427" s="12"/>
    </row>
    <row r="428" spans="1:13" ht="18" customHeight="1">
      <c r="A428" s="4">
        <v>427</v>
      </c>
      <c r="B428" s="37">
        <v>35620</v>
      </c>
      <c r="C428" s="34" t="s">
        <v>168</v>
      </c>
      <c r="D428" s="34" t="s">
        <v>175</v>
      </c>
      <c r="E428" s="34" t="s">
        <v>4</v>
      </c>
      <c r="F428" s="34" t="s">
        <v>177</v>
      </c>
      <c r="G428" s="21"/>
      <c r="H428" s="21"/>
      <c r="I428" s="21" t="s">
        <v>37</v>
      </c>
      <c r="J428" s="21" t="s">
        <v>20</v>
      </c>
      <c r="M428" s="12"/>
    </row>
    <row r="429" spans="1:13" ht="18" customHeight="1">
      <c r="A429" s="4">
        <v>428</v>
      </c>
      <c r="B429" s="37">
        <v>35620</v>
      </c>
      <c r="C429" s="34" t="s">
        <v>186</v>
      </c>
      <c r="D429" s="34" t="s">
        <v>179</v>
      </c>
      <c r="E429" s="34" t="s">
        <v>188</v>
      </c>
      <c r="F429" s="34" t="s">
        <v>29</v>
      </c>
      <c r="G429" s="21"/>
      <c r="H429" s="21"/>
      <c r="I429" s="21" t="s">
        <v>8</v>
      </c>
      <c r="J429" s="21" t="s">
        <v>228</v>
      </c>
      <c r="M429" s="12"/>
    </row>
    <row r="430" spans="1:13" ht="18" customHeight="1">
      <c r="A430" s="4">
        <v>429</v>
      </c>
      <c r="B430" s="37">
        <v>35620</v>
      </c>
      <c r="C430" s="34" t="s">
        <v>183</v>
      </c>
      <c r="D430" s="34" t="s">
        <v>185</v>
      </c>
      <c r="E430" s="34" t="s">
        <v>47</v>
      </c>
      <c r="F430" s="34" t="s">
        <v>181</v>
      </c>
      <c r="G430" s="21"/>
      <c r="H430" s="21"/>
      <c r="I430" s="21" t="s">
        <v>26</v>
      </c>
      <c r="J430" s="21" t="s">
        <v>31</v>
      </c>
      <c r="M430" s="12"/>
    </row>
    <row r="431" spans="1:13" ht="18" customHeight="1">
      <c r="A431" s="4">
        <v>430</v>
      </c>
      <c r="B431" s="37">
        <v>35621</v>
      </c>
      <c r="C431" s="34" t="s">
        <v>182</v>
      </c>
      <c r="D431" s="34" t="s">
        <v>161</v>
      </c>
      <c r="E431" s="34" t="s">
        <v>23</v>
      </c>
      <c r="F431" s="34" t="s">
        <v>214</v>
      </c>
      <c r="G431" s="21"/>
      <c r="H431" s="21"/>
      <c r="I431" s="21" t="s">
        <v>227</v>
      </c>
      <c r="J431" s="21" t="s">
        <v>32</v>
      </c>
      <c r="M431" s="12"/>
    </row>
    <row r="432" spans="1:13" ht="18" customHeight="1">
      <c r="A432" s="4">
        <v>431</v>
      </c>
      <c r="B432" s="37">
        <v>35621</v>
      </c>
      <c r="C432" s="34" t="s">
        <v>181</v>
      </c>
      <c r="D432" s="34" t="s">
        <v>142</v>
      </c>
      <c r="E432" s="34" t="s">
        <v>185</v>
      </c>
      <c r="F432" s="34" t="s">
        <v>183</v>
      </c>
      <c r="G432" s="21"/>
      <c r="H432" s="21"/>
      <c r="I432" s="21" t="s">
        <v>26</v>
      </c>
      <c r="J432" s="21" t="s">
        <v>31</v>
      </c>
      <c r="M432" s="12"/>
    </row>
    <row r="433" spans="1:13" ht="18" customHeight="1">
      <c r="A433" s="4">
        <v>432</v>
      </c>
      <c r="B433" s="37">
        <v>35622</v>
      </c>
      <c r="C433" s="34" t="s">
        <v>175</v>
      </c>
      <c r="D433" s="34" t="s">
        <v>163</v>
      </c>
      <c r="E433" s="34" t="s">
        <v>6</v>
      </c>
      <c r="F433" s="34" t="s">
        <v>4</v>
      </c>
      <c r="G433" s="21"/>
      <c r="H433" s="21"/>
      <c r="I433" s="21" t="s">
        <v>20</v>
      </c>
      <c r="J433" s="21" t="s">
        <v>38</v>
      </c>
      <c r="M433" s="12"/>
    </row>
    <row r="434" spans="1:13" ht="18" customHeight="1">
      <c r="A434" s="4">
        <v>433</v>
      </c>
      <c r="B434" s="37">
        <v>35622</v>
      </c>
      <c r="C434" s="34" t="s">
        <v>178</v>
      </c>
      <c r="D434" s="34" t="s">
        <v>165</v>
      </c>
      <c r="E434" s="34" t="s">
        <v>179</v>
      </c>
      <c r="F434" s="34" t="s">
        <v>186</v>
      </c>
      <c r="G434" s="21"/>
      <c r="H434" s="21"/>
      <c r="I434" s="21" t="s">
        <v>31</v>
      </c>
      <c r="J434" s="21" t="s">
        <v>227</v>
      </c>
      <c r="M434" s="12"/>
    </row>
    <row r="435" spans="1:13" ht="18" customHeight="1">
      <c r="A435" s="4">
        <v>434</v>
      </c>
      <c r="B435" s="37">
        <v>35622</v>
      </c>
      <c r="C435" s="34" t="s">
        <v>146</v>
      </c>
      <c r="D435" s="34" t="s">
        <v>47</v>
      </c>
      <c r="E435" s="34" t="s">
        <v>183</v>
      </c>
      <c r="F435" s="34" t="s">
        <v>142</v>
      </c>
      <c r="G435" s="21"/>
      <c r="H435" s="21"/>
      <c r="I435" s="21" t="s">
        <v>228</v>
      </c>
      <c r="J435" s="21" t="s">
        <v>26</v>
      </c>
      <c r="M435" s="12"/>
    </row>
    <row r="436" spans="1:13" ht="18" customHeight="1">
      <c r="A436" s="4">
        <v>435</v>
      </c>
      <c r="B436" s="37">
        <v>35623</v>
      </c>
      <c r="C436" s="34" t="s">
        <v>167</v>
      </c>
      <c r="D436" s="34" t="s">
        <v>144</v>
      </c>
      <c r="E436" s="34" t="s">
        <v>166</v>
      </c>
      <c r="F436" s="34" t="s">
        <v>16</v>
      </c>
      <c r="G436" s="21"/>
      <c r="H436" s="21"/>
      <c r="I436" s="21" t="s">
        <v>13</v>
      </c>
      <c r="J436" s="21" t="s">
        <v>14</v>
      </c>
      <c r="M436" s="12"/>
    </row>
    <row r="437" spans="1:13" ht="18" customHeight="1">
      <c r="A437" s="4">
        <v>436</v>
      </c>
      <c r="B437" s="37">
        <v>35623</v>
      </c>
      <c r="C437" s="34" t="s">
        <v>4</v>
      </c>
      <c r="D437" s="34" t="s">
        <v>168</v>
      </c>
      <c r="E437" s="36" t="s">
        <v>163</v>
      </c>
      <c r="F437" s="34" t="s">
        <v>6</v>
      </c>
      <c r="G437" s="21"/>
      <c r="H437" s="21"/>
      <c r="I437" s="21" t="s">
        <v>20</v>
      </c>
      <c r="J437" s="21" t="s">
        <v>38</v>
      </c>
      <c r="M437" s="12"/>
    </row>
    <row r="438" spans="1:13" ht="18" customHeight="1">
      <c r="A438" s="4">
        <v>437</v>
      </c>
      <c r="B438" s="37">
        <v>35623</v>
      </c>
      <c r="C438" s="34" t="s">
        <v>179</v>
      </c>
      <c r="D438" s="34" t="s">
        <v>131</v>
      </c>
      <c r="E438" s="34" t="s">
        <v>186</v>
      </c>
      <c r="F438" s="34" t="s">
        <v>165</v>
      </c>
      <c r="G438" s="21"/>
      <c r="H438" s="21"/>
      <c r="I438" s="21" t="s">
        <v>31</v>
      </c>
      <c r="J438" s="21" t="s">
        <v>227</v>
      </c>
      <c r="M438" s="12"/>
    </row>
    <row r="439" spans="1:13" ht="18" customHeight="1">
      <c r="A439" s="4">
        <v>438</v>
      </c>
      <c r="B439" s="37">
        <v>35623</v>
      </c>
      <c r="C439" s="34" t="s">
        <v>211</v>
      </c>
      <c r="D439" s="34" t="s">
        <v>188</v>
      </c>
      <c r="E439" s="34" t="s">
        <v>184</v>
      </c>
      <c r="F439" s="34" t="s">
        <v>213</v>
      </c>
      <c r="G439" s="21"/>
      <c r="H439" s="21"/>
      <c r="I439" s="21" t="s">
        <v>32</v>
      </c>
      <c r="J439" s="21" t="s">
        <v>8</v>
      </c>
      <c r="M439" s="12"/>
    </row>
    <row r="440" spans="1:13" ht="18" customHeight="1">
      <c r="A440" s="4">
        <v>439</v>
      </c>
      <c r="B440" s="37">
        <v>35623</v>
      </c>
      <c r="C440" s="34" t="s">
        <v>185</v>
      </c>
      <c r="D440" s="34" t="s">
        <v>183</v>
      </c>
      <c r="E440" s="34" t="s">
        <v>142</v>
      </c>
      <c r="F440" s="34" t="s">
        <v>47</v>
      </c>
      <c r="G440" s="21"/>
      <c r="H440" s="21"/>
      <c r="I440" s="21" t="s">
        <v>228</v>
      </c>
      <c r="J440" s="21" t="s">
        <v>26</v>
      </c>
      <c r="M440" s="12"/>
    </row>
    <row r="441" spans="1:13" ht="18" customHeight="1">
      <c r="A441" s="4">
        <v>440</v>
      </c>
      <c r="B441" s="37">
        <v>35624</v>
      </c>
      <c r="C441" s="34" t="s">
        <v>166</v>
      </c>
      <c r="D441" s="36" t="s">
        <v>16</v>
      </c>
      <c r="E441" s="34" t="s">
        <v>35</v>
      </c>
      <c r="F441" s="34" t="s">
        <v>144</v>
      </c>
      <c r="G441" s="21"/>
      <c r="H441" s="21"/>
      <c r="I441" s="21" t="s">
        <v>13</v>
      </c>
      <c r="J441" s="21" t="s">
        <v>14</v>
      </c>
      <c r="M441" s="12"/>
    </row>
    <row r="442" spans="1:13" ht="18" customHeight="1">
      <c r="A442" s="4">
        <v>441</v>
      </c>
      <c r="B442" s="37">
        <v>35624</v>
      </c>
      <c r="C442" s="34" t="s">
        <v>148</v>
      </c>
      <c r="D442" s="34" t="s">
        <v>184</v>
      </c>
      <c r="E442" s="34" t="s">
        <v>213</v>
      </c>
      <c r="F442" s="34" t="s">
        <v>188</v>
      </c>
      <c r="G442" s="21"/>
      <c r="H442" s="21"/>
      <c r="I442" s="21" t="s">
        <v>32</v>
      </c>
      <c r="J442" s="21" t="s">
        <v>8</v>
      </c>
      <c r="M442" s="12"/>
    </row>
    <row r="443" spans="1:13" ht="18" customHeight="1">
      <c r="A443" s="4">
        <v>442</v>
      </c>
      <c r="B443" s="37">
        <v>35624</v>
      </c>
      <c r="C443" s="34" t="s">
        <v>72</v>
      </c>
      <c r="D443" s="34" t="s">
        <v>218</v>
      </c>
      <c r="E443" s="34" t="s">
        <v>210</v>
      </c>
      <c r="F443" s="34" t="s">
        <v>46</v>
      </c>
      <c r="G443" s="21"/>
      <c r="H443" s="21"/>
      <c r="I443" s="21" t="s">
        <v>19</v>
      </c>
      <c r="J443" s="21" t="s">
        <v>37</v>
      </c>
      <c r="M443" s="12"/>
    </row>
    <row r="444" spans="1:13" ht="18" customHeight="1">
      <c r="A444" s="4">
        <v>443</v>
      </c>
      <c r="B444" s="37">
        <v>35624</v>
      </c>
      <c r="C444" s="34" t="s">
        <v>165</v>
      </c>
      <c r="D444" s="34" t="s">
        <v>186</v>
      </c>
      <c r="E444" s="34" t="s">
        <v>178</v>
      </c>
      <c r="F444" s="34" t="s">
        <v>131</v>
      </c>
      <c r="G444" s="21"/>
      <c r="H444" s="21"/>
      <c r="I444" s="21" t="s">
        <v>31</v>
      </c>
      <c r="J444" s="21" t="s">
        <v>227</v>
      </c>
      <c r="M444" s="12"/>
    </row>
    <row r="445" spans="1:13" ht="18" customHeight="1">
      <c r="A445" s="4">
        <v>444</v>
      </c>
      <c r="B445" s="37">
        <v>35624</v>
      </c>
      <c r="C445" s="34" t="s">
        <v>47</v>
      </c>
      <c r="D445" s="34" t="s">
        <v>146</v>
      </c>
      <c r="E445" s="34" t="s">
        <v>185</v>
      </c>
      <c r="F445" s="34" t="s">
        <v>183</v>
      </c>
      <c r="G445" s="21"/>
      <c r="H445" s="21"/>
      <c r="I445" s="21" t="s">
        <v>228</v>
      </c>
      <c r="J445" s="21" t="s">
        <v>26</v>
      </c>
      <c r="M445" s="12"/>
    </row>
    <row r="446" spans="1:13" ht="18" customHeight="1">
      <c r="A446" s="4">
        <v>445</v>
      </c>
      <c r="B446" s="37">
        <v>35624</v>
      </c>
      <c r="C446" s="34" t="s">
        <v>6</v>
      </c>
      <c r="D446" s="34" t="s">
        <v>175</v>
      </c>
      <c r="E446" s="34" t="s">
        <v>168</v>
      </c>
      <c r="F446" s="34" t="s">
        <v>163</v>
      </c>
      <c r="G446" s="21"/>
      <c r="H446" s="21"/>
      <c r="I446" s="21" t="s">
        <v>20</v>
      </c>
      <c r="J446" s="21" t="s">
        <v>38</v>
      </c>
      <c r="M446" s="12"/>
    </row>
    <row r="447" spans="1:13" ht="18" customHeight="1">
      <c r="A447" s="4">
        <v>446</v>
      </c>
      <c r="B447" s="37">
        <v>35626</v>
      </c>
      <c r="C447" s="34" t="s">
        <v>153</v>
      </c>
      <c r="D447" s="34" t="s">
        <v>182</v>
      </c>
      <c r="E447" s="34" t="s">
        <v>173</v>
      </c>
      <c r="F447" s="34" t="s">
        <v>146</v>
      </c>
      <c r="G447" s="21"/>
      <c r="H447" s="21"/>
      <c r="I447" s="21" t="s">
        <v>227</v>
      </c>
      <c r="J447" s="21" t="s">
        <v>26</v>
      </c>
      <c r="M447" s="12"/>
    </row>
    <row r="448" spans="1:13" ht="18" customHeight="1">
      <c r="A448" s="4">
        <v>447</v>
      </c>
      <c r="B448" s="37">
        <v>35626</v>
      </c>
      <c r="C448" s="34" t="s">
        <v>46</v>
      </c>
      <c r="D448" s="34" t="s">
        <v>180</v>
      </c>
      <c r="E448" s="34" t="s">
        <v>22</v>
      </c>
      <c r="F448" s="34" t="s">
        <v>210</v>
      </c>
      <c r="G448" s="21"/>
      <c r="H448" s="21"/>
      <c r="I448" s="21" t="s">
        <v>14</v>
      </c>
      <c r="J448" s="21" t="s">
        <v>38</v>
      </c>
      <c r="M448" s="12"/>
    </row>
    <row r="449" spans="1:13" ht="18" customHeight="1">
      <c r="A449" s="4">
        <v>448</v>
      </c>
      <c r="B449" s="37">
        <v>35626</v>
      </c>
      <c r="C449" s="34" t="s">
        <v>238</v>
      </c>
      <c r="D449" s="34" t="s">
        <v>179</v>
      </c>
      <c r="E449" s="34" t="s">
        <v>165</v>
      </c>
      <c r="F449" s="34" t="s">
        <v>211</v>
      </c>
      <c r="G449" s="21"/>
      <c r="H449" s="21"/>
      <c r="I449" s="21" t="s">
        <v>8</v>
      </c>
      <c r="J449" s="21" t="s">
        <v>31</v>
      </c>
      <c r="M449" s="12"/>
    </row>
    <row r="450" spans="1:13" ht="18" customHeight="1">
      <c r="A450" s="4">
        <v>449</v>
      </c>
      <c r="B450" s="37">
        <v>35626</v>
      </c>
      <c r="C450" s="34" t="s">
        <v>163</v>
      </c>
      <c r="D450" s="34" t="s">
        <v>4</v>
      </c>
      <c r="E450" s="34" t="s">
        <v>175</v>
      </c>
      <c r="F450" s="34" t="s">
        <v>168</v>
      </c>
      <c r="G450" s="21"/>
      <c r="H450" s="21"/>
      <c r="I450" s="21" t="s">
        <v>37</v>
      </c>
      <c r="J450" s="21" t="s">
        <v>13</v>
      </c>
      <c r="M450" s="12"/>
    </row>
    <row r="451" spans="1:13" ht="18" customHeight="1">
      <c r="A451" s="4">
        <v>450</v>
      </c>
      <c r="B451" s="37">
        <v>35626</v>
      </c>
      <c r="C451" s="34" t="s">
        <v>214</v>
      </c>
      <c r="D451" s="34" t="s">
        <v>183</v>
      </c>
      <c r="E451" s="34" t="s">
        <v>161</v>
      </c>
      <c r="F451" s="34" t="s">
        <v>142</v>
      </c>
      <c r="G451" s="21"/>
      <c r="H451" s="21"/>
      <c r="I451" s="21" t="s">
        <v>228</v>
      </c>
      <c r="J451" s="21" t="s">
        <v>32</v>
      </c>
      <c r="M451" s="12"/>
    </row>
    <row r="452" spans="1:13" ht="18" customHeight="1">
      <c r="A452" s="4">
        <v>451</v>
      </c>
      <c r="B452" s="37">
        <v>35626</v>
      </c>
      <c r="C452" s="34" t="s">
        <v>16</v>
      </c>
      <c r="D452" s="34" t="s">
        <v>167</v>
      </c>
      <c r="E452" s="34" t="s">
        <v>144</v>
      </c>
      <c r="F452" s="34" t="s">
        <v>218</v>
      </c>
      <c r="G452" s="21"/>
      <c r="H452" s="21"/>
      <c r="I452" s="21" t="s">
        <v>20</v>
      </c>
      <c r="J452" s="21" t="s">
        <v>19</v>
      </c>
      <c r="M452" s="12"/>
    </row>
    <row r="453" spans="1:13" ht="18" customHeight="1">
      <c r="A453" s="4">
        <v>452</v>
      </c>
      <c r="B453" s="37">
        <v>35627</v>
      </c>
      <c r="C453" s="34" t="s">
        <v>161</v>
      </c>
      <c r="D453" s="34" t="s">
        <v>142</v>
      </c>
      <c r="E453" s="34" t="s">
        <v>183</v>
      </c>
      <c r="F453" s="34" t="s">
        <v>47</v>
      </c>
      <c r="G453" s="21"/>
      <c r="H453" s="21"/>
      <c r="I453" s="21" t="s">
        <v>228</v>
      </c>
      <c r="J453" s="21" t="s">
        <v>32</v>
      </c>
      <c r="M453" s="12"/>
    </row>
    <row r="454" spans="1:13" ht="18" customHeight="1">
      <c r="A454" s="4">
        <v>453</v>
      </c>
      <c r="B454" s="37">
        <v>35627</v>
      </c>
      <c r="C454" s="34" t="s">
        <v>173</v>
      </c>
      <c r="D454" s="34" t="s">
        <v>185</v>
      </c>
      <c r="E454" s="34" t="s">
        <v>146</v>
      </c>
      <c r="F454" s="34" t="s">
        <v>182</v>
      </c>
      <c r="G454" s="21"/>
      <c r="H454" s="21"/>
      <c r="I454" s="21" t="s">
        <v>227</v>
      </c>
      <c r="J454" s="21" t="s">
        <v>26</v>
      </c>
      <c r="M454" s="12"/>
    </row>
    <row r="455" spans="1:13" ht="18" customHeight="1">
      <c r="A455" s="4">
        <v>454</v>
      </c>
      <c r="B455" s="37">
        <v>35627</v>
      </c>
      <c r="C455" s="34" t="s">
        <v>168</v>
      </c>
      <c r="D455" s="34" t="s">
        <v>35</v>
      </c>
      <c r="E455" s="34" t="s">
        <v>4</v>
      </c>
      <c r="F455" s="34" t="s">
        <v>175</v>
      </c>
      <c r="G455" s="21"/>
      <c r="H455" s="21"/>
      <c r="I455" s="21" t="s">
        <v>37</v>
      </c>
      <c r="J455" s="21" t="s">
        <v>13</v>
      </c>
      <c r="M455" s="12"/>
    </row>
    <row r="456" spans="1:13" ht="18" customHeight="1">
      <c r="A456" s="4">
        <v>455</v>
      </c>
      <c r="B456" s="37">
        <v>35627</v>
      </c>
      <c r="C456" s="34" t="s">
        <v>210</v>
      </c>
      <c r="D456" s="34" t="s">
        <v>22</v>
      </c>
      <c r="E456" s="34" t="s">
        <v>180</v>
      </c>
      <c r="F456" s="34" t="s">
        <v>72</v>
      </c>
      <c r="G456" s="21"/>
      <c r="H456" s="21"/>
      <c r="I456" s="21" t="s">
        <v>14</v>
      </c>
      <c r="J456" s="21" t="s">
        <v>38</v>
      </c>
      <c r="M456" s="12"/>
    </row>
    <row r="457" spans="1:13" ht="18" customHeight="1">
      <c r="A457" s="4">
        <v>456</v>
      </c>
      <c r="B457" s="37">
        <v>35627</v>
      </c>
      <c r="C457" s="34" t="s">
        <v>144</v>
      </c>
      <c r="D457" s="34" t="s">
        <v>166</v>
      </c>
      <c r="E457" s="36" t="s">
        <v>218</v>
      </c>
      <c r="F457" s="34" t="s">
        <v>167</v>
      </c>
      <c r="G457" s="21"/>
      <c r="H457" s="21"/>
      <c r="I457" s="21" t="s">
        <v>20</v>
      </c>
      <c r="J457" s="21" t="s">
        <v>19</v>
      </c>
      <c r="M457" s="12"/>
    </row>
    <row r="458" spans="1:13" ht="18" customHeight="1">
      <c r="A458" s="4">
        <v>457</v>
      </c>
      <c r="B458" s="37">
        <v>35627</v>
      </c>
      <c r="C458" s="34" t="s">
        <v>188</v>
      </c>
      <c r="D458" s="34" t="s">
        <v>213</v>
      </c>
      <c r="E458" s="34" t="s">
        <v>184</v>
      </c>
      <c r="F458" s="34" t="s">
        <v>178</v>
      </c>
      <c r="G458" s="21"/>
      <c r="H458" s="21"/>
      <c r="I458" s="21" t="s">
        <v>8</v>
      </c>
      <c r="J458" s="21" t="s">
        <v>31</v>
      </c>
      <c r="M458" s="12"/>
    </row>
    <row r="459" spans="1:13" ht="18" customHeight="1">
      <c r="A459" s="4">
        <v>458</v>
      </c>
      <c r="B459" s="37">
        <v>35628</v>
      </c>
      <c r="C459" s="34" t="s">
        <v>175</v>
      </c>
      <c r="D459" s="34" t="s">
        <v>163</v>
      </c>
      <c r="E459" s="34" t="s">
        <v>35</v>
      </c>
      <c r="F459" s="34" t="s">
        <v>4</v>
      </c>
      <c r="G459" s="21"/>
      <c r="H459" s="21"/>
      <c r="I459" s="21" t="s">
        <v>37</v>
      </c>
      <c r="J459" s="21" t="s">
        <v>13</v>
      </c>
      <c r="M459" s="12"/>
    </row>
    <row r="460" spans="1:13" ht="18" customHeight="1">
      <c r="A460" s="4">
        <v>459</v>
      </c>
      <c r="B460" s="37">
        <v>35628</v>
      </c>
      <c r="C460" s="34" t="s">
        <v>218</v>
      </c>
      <c r="D460" s="34" t="s">
        <v>16</v>
      </c>
      <c r="E460" s="34" t="s">
        <v>167</v>
      </c>
      <c r="F460" s="34" t="s">
        <v>166</v>
      </c>
      <c r="G460" s="21"/>
      <c r="H460" s="21"/>
      <c r="I460" s="21" t="s">
        <v>20</v>
      </c>
      <c r="J460" s="21" t="s">
        <v>19</v>
      </c>
      <c r="M460" s="12"/>
    </row>
    <row r="461" spans="1:13" ht="18" customHeight="1">
      <c r="A461" s="4">
        <v>460</v>
      </c>
      <c r="B461" s="37">
        <v>35628</v>
      </c>
      <c r="C461" s="34" t="s">
        <v>146</v>
      </c>
      <c r="D461" s="34" t="s">
        <v>153</v>
      </c>
      <c r="E461" s="34" t="s">
        <v>182</v>
      </c>
      <c r="F461" s="34" t="s">
        <v>185</v>
      </c>
      <c r="G461" s="21"/>
      <c r="H461" s="21"/>
      <c r="I461" s="21" t="s">
        <v>227</v>
      </c>
      <c r="J461" s="21" t="s">
        <v>26</v>
      </c>
      <c r="M461" s="12"/>
    </row>
    <row r="462" spans="1:13" ht="18" customHeight="1">
      <c r="A462" s="4">
        <v>461</v>
      </c>
      <c r="B462" s="37">
        <v>35630</v>
      </c>
      <c r="C462" s="34" t="s">
        <v>182</v>
      </c>
      <c r="D462" s="34" t="s">
        <v>214</v>
      </c>
      <c r="E462" s="34" t="s">
        <v>142</v>
      </c>
      <c r="F462" s="34" t="s">
        <v>173</v>
      </c>
      <c r="G462" s="21"/>
      <c r="H462" s="21"/>
      <c r="I462" s="21" t="s">
        <v>26</v>
      </c>
      <c r="J462" s="21" t="s">
        <v>31</v>
      </c>
      <c r="M462" s="12"/>
    </row>
    <row r="463" spans="1:13" ht="18" customHeight="1">
      <c r="A463" s="4">
        <v>462</v>
      </c>
      <c r="B463" s="37">
        <v>35630</v>
      </c>
      <c r="C463" s="34" t="s">
        <v>4</v>
      </c>
      <c r="D463" s="34" t="s">
        <v>168</v>
      </c>
      <c r="E463" s="34" t="s">
        <v>166</v>
      </c>
      <c r="F463" s="34" t="s">
        <v>6</v>
      </c>
      <c r="G463" s="21"/>
      <c r="H463" s="21"/>
      <c r="I463" s="21" t="s">
        <v>14</v>
      </c>
      <c r="J463" s="21" t="s">
        <v>37</v>
      </c>
      <c r="M463" s="12"/>
    </row>
    <row r="464" spans="1:13" ht="18" customHeight="1">
      <c r="A464" s="4">
        <v>463</v>
      </c>
      <c r="B464" s="37">
        <v>35630</v>
      </c>
      <c r="C464" s="34" t="s">
        <v>72</v>
      </c>
      <c r="D464" s="34" t="s">
        <v>210</v>
      </c>
      <c r="E464" s="34" t="s">
        <v>46</v>
      </c>
      <c r="F464" s="34" t="s">
        <v>16</v>
      </c>
      <c r="G464" s="21"/>
      <c r="H464" s="21"/>
      <c r="I464" s="21" t="s">
        <v>38</v>
      </c>
      <c r="J464" s="21" t="s">
        <v>20</v>
      </c>
      <c r="M464" s="12"/>
    </row>
    <row r="465" spans="1:13" ht="18" customHeight="1">
      <c r="A465" s="4">
        <v>464</v>
      </c>
      <c r="B465" s="37">
        <v>35630</v>
      </c>
      <c r="C465" s="34" t="s">
        <v>35</v>
      </c>
      <c r="D465" s="34" t="s">
        <v>144</v>
      </c>
      <c r="E465" s="34" t="s">
        <v>163</v>
      </c>
      <c r="F465" s="34" t="s">
        <v>22</v>
      </c>
      <c r="G465" s="21"/>
      <c r="H465" s="21"/>
      <c r="I465" s="21" t="s">
        <v>13</v>
      </c>
      <c r="J465" s="21" t="s">
        <v>19</v>
      </c>
      <c r="M465" s="12"/>
    </row>
    <row r="466" spans="1:13" ht="18" customHeight="1">
      <c r="A466" s="4">
        <v>465</v>
      </c>
      <c r="B466" s="37">
        <v>35630</v>
      </c>
      <c r="C466" s="34" t="s">
        <v>213</v>
      </c>
      <c r="D466" s="34" t="s">
        <v>178</v>
      </c>
      <c r="E466" s="34" t="s">
        <v>186</v>
      </c>
      <c r="F466" s="34" t="s">
        <v>238</v>
      </c>
      <c r="G466" s="21"/>
      <c r="H466" s="21"/>
      <c r="I466" s="21" t="s">
        <v>8</v>
      </c>
      <c r="J466" s="21" t="s">
        <v>228</v>
      </c>
      <c r="M466" s="12"/>
    </row>
    <row r="467" spans="1:13" ht="18" customHeight="1">
      <c r="A467" s="4">
        <v>466</v>
      </c>
      <c r="B467" s="37">
        <v>35630</v>
      </c>
      <c r="C467" s="34" t="s">
        <v>183</v>
      </c>
      <c r="D467" s="34" t="s">
        <v>181</v>
      </c>
      <c r="E467" s="34" t="s">
        <v>23</v>
      </c>
      <c r="F467" s="34" t="s">
        <v>153</v>
      </c>
      <c r="G467" s="21"/>
      <c r="H467" s="21"/>
      <c r="I467" s="21" t="s">
        <v>227</v>
      </c>
      <c r="J467" s="21" t="s">
        <v>32</v>
      </c>
      <c r="M467" s="12"/>
    </row>
    <row r="468" spans="1:13" ht="18" customHeight="1">
      <c r="A468" s="4">
        <v>467</v>
      </c>
      <c r="B468" s="37">
        <v>35631</v>
      </c>
      <c r="C468" s="34" t="s">
        <v>167</v>
      </c>
      <c r="D468" s="34" t="s">
        <v>6</v>
      </c>
      <c r="E468" s="34" t="s">
        <v>168</v>
      </c>
      <c r="F468" s="34" t="s">
        <v>166</v>
      </c>
      <c r="G468" s="21"/>
      <c r="H468" s="21"/>
      <c r="I468" s="21" t="s">
        <v>14</v>
      </c>
      <c r="J468" s="21" t="s">
        <v>37</v>
      </c>
      <c r="M468" s="12"/>
    </row>
    <row r="469" spans="1:13" ht="18" customHeight="1">
      <c r="A469" s="4">
        <v>468</v>
      </c>
      <c r="B469" s="37">
        <v>35631</v>
      </c>
      <c r="C469" s="34" t="s">
        <v>148</v>
      </c>
      <c r="D469" s="34" t="s">
        <v>179</v>
      </c>
      <c r="E469" s="34" t="s">
        <v>188</v>
      </c>
      <c r="F469" s="34" t="s">
        <v>211</v>
      </c>
      <c r="G469" s="21"/>
      <c r="H469" s="21"/>
      <c r="I469" s="21" t="s">
        <v>8</v>
      </c>
      <c r="J469" s="21" t="s">
        <v>228</v>
      </c>
      <c r="M469" s="12"/>
    </row>
    <row r="470" spans="1:13" ht="18" customHeight="1">
      <c r="A470" s="4">
        <v>469</v>
      </c>
      <c r="B470" s="37">
        <v>35631</v>
      </c>
      <c r="C470" s="34" t="s">
        <v>47</v>
      </c>
      <c r="D470" s="34" t="s">
        <v>161</v>
      </c>
      <c r="E470" s="34" t="s">
        <v>173</v>
      </c>
      <c r="F470" s="34" t="s">
        <v>214</v>
      </c>
      <c r="G470" s="21"/>
      <c r="H470" s="21"/>
      <c r="I470" s="21" t="s">
        <v>26</v>
      </c>
      <c r="J470" s="21" t="s">
        <v>31</v>
      </c>
      <c r="M470" s="12"/>
    </row>
    <row r="471" spans="1:13" ht="18" customHeight="1">
      <c r="A471" s="4">
        <v>470</v>
      </c>
      <c r="B471" s="37">
        <v>35631</v>
      </c>
      <c r="C471" s="34" t="s">
        <v>23</v>
      </c>
      <c r="D471" s="34" t="s">
        <v>153</v>
      </c>
      <c r="E471" s="34" t="s">
        <v>181</v>
      </c>
      <c r="F471" s="34" t="s">
        <v>185</v>
      </c>
      <c r="G471" s="21"/>
      <c r="H471" s="21"/>
      <c r="I471" s="21" t="s">
        <v>227</v>
      </c>
      <c r="J471" s="21" t="s">
        <v>32</v>
      </c>
      <c r="M471" s="12"/>
    </row>
    <row r="472" spans="1:13" ht="18" customHeight="1">
      <c r="A472" s="4">
        <v>471</v>
      </c>
      <c r="B472" s="37">
        <v>35631</v>
      </c>
      <c r="C472" s="34" t="s">
        <v>22</v>
      </c>
      <c r="D472" s="34" t="s">
        <v>175</v>
      </c>
      <c r="E472" s="34" t="s">
        <v>144</v>
      </c>
      <c r="F472" s="34" t="s">
        <v>163</v>
      </c>
      <c r="G472" s="21"/>
      <c r="H472" s="21"/>
      <c r="I472" s="21" t="s">
        <v>13</v>
      </c>
      <c r="J472" s="21" t="s">
        <v>19</v>
      </c>
      <c r="M472" s="12"/>
    </row>
    <row r="473" spans="1:13" ht="18" customHeight="1">
      <c r="A473" s="4">
        <v>472</v>
      </c>
      <c r="B473" s="37">
        <v>35631</v>
      </c>
      <c r="C473" s="34" t="s">
        <v>16</v>
      </c>
      <c r="D473" s="34" t="s">
        <v>180</v>
      </c>
      <c r="E473" s="34" t="s">
        <v>210</v>
      </c>
      <c r="F473" s="34" t="s">
        <v>46</v>
      </c>
      <c r="G473" s="21"/>
      <c r="H473" s="21"/>
      <c r="I473" s="21" t="s">
        <v>38</v>
      </c>
      <c r="J473" s="21" t="s">
        <v>20</v>
      </c>
      <c r="M473" s="12"/>
    </row>
    <row r="474" spans="1:13" ht="18" customHeight="1">
      <c r="A474" s="4">
        <v>473</v>
      </c>
      <c r="B474" s="37">
        <v>35632</v>
      </c>
      <c r="C474" s="34" t="s">
        <v>166</v>
      </c>
      <c r="D474" s="34" t="s">
        <v>4</v>
      </c>
      <c r="E474" s="34" t="s">
        <v>6</v>
      </c>
      <c r="F474" s="34" t="s">
        <v>168</v>
      </c>
      <c r="G474" s="21"/>
      <c r="H474" s="21"/>
      <c r="I474" s="21" t="s">
        <v>14</v>
      </c>
      <c r="J474" s="21" t="s">
        <v>37</v>
      </c>
      <c r="M474" s="12"/>
    </row>
    <row r="475" spans="1:13" ht="18" customHeight="1">
      <c r="A475" s="4">
        <v>474</v>
      </c>
      <c r="B475" s="37">
        <v>35632</v>
      </c>
      <c r="C475" s="34" t="s">
        <v>46</v>
      </c>
      <c r="D475" s="34" t="s">
        <v>72</v>
      </c>
      <c r="E475" s="34" t="s">
        <v>180</v>
      </c>
      <c r="F475" s="34" t="s">
        <v>210</v>
      </c>
      <c r="G475" s="21"/>
      <c r="H475" s="21"/>
      <c r="I475" s="21" t="s">
        <v>38</v>
      </c>
      <c r="J475" s="21" t="s">
        <v>20</v>
      </c>
      <c r="M475" s="12"/>
    </row>
    <row r="476" spans="1:13" ht="18" customHeight="1">
      <c r="A476" s="4">
        <v>475</v>
      </c>
      <c r="B476" s="37">
        <v>35632</v>
      </c>
      <c r="C476" s="34" t="s">
        <v>185</v>
      </c>
      <c r="D476" s="34" t="s">
        <v>146</v>
      </c>
      <c r="E476" s="34" t="s">
        <v>153</v>
      </c>
      <c r="F476" s="34" t="s">
        <v>181</v>
      </c>
      <c r="G476" s="21"/>
      <c r="H476" s="21"/>
      <c r="I476" s="21" t="s">
        <v>227</v>
      </c>
      <c r="J476" s="21" t="s">
        <v>32</v>
      </c>
      <c r="M476" s="12"/>
    </row>
    <row r="477" spans="1:13" ht="18" customHeight="1">
      <c r="A477" s="4">
        <v>476</v>
      </c>
      <c r="B477" s="37">
        <v>35632</v>
      </c>
      <c r="C477" s="34" t="s">
        <v>142</v>
      </c>
      <c r="D477" s="34" t="s">
        <v>173</v>
      </c>
      <c r="E477" s="34" t="s">
        <v>214</v>
      </c>
      <c r="F477" s="34" t="s">
        <v>182</v>
      </c>
      <c r="G477" s="21"/>
      <c r="H477" s="21"/>
      <c r="I477" s="21" t="s">
        <v>26</v>
      </c>
      <c r="J477" s="21" t="s">
        <v>31</v>
      </c>
      <c r="M477" s="12"/>
    </row>
    <row r="478" spans="1:13" ht="18" customHeight="1">
      <c r="A478" s="4">
        <v>477</v>
      </c>
      <c r="B478" s="37">
        <v>35632</v>
      </c>
      <c r="C478" s="34" t="s">
        <v>163</v>
      </c>
      <c r="D478" s="34" t="s">
        <v>35</v>
      </c>
      <c r="E478" s="34" t="s">
        <v>175</v>
      </c>
      <c r="F478" s="34" t="s">
        <v>144</v>
      </c>
      <c r="G478" s="21"/>
      <c r="H478" s="21"/>
      <c r="I478" s="21" t="s">
        <v>13</v>
      </c>
      <c r="J478" s="21" t="s">
        <v>19</v>
      </c>
      <c r="M478" s="12"/>
    </row>
    <row r="479" spans="1:13" ht="18" customHeight="1">
      <c r="A479" s="4">
        <v>478</v>
      </c>
      <c r="B479" s="37">
        <v>35634</v>
      </c>
      <c r="C479" s="34" t="s">
        <v>144</v>
      </c>
      <c r="D479" s="34" t="s">
        <v>148</v>
      </c>
      <c r="E479" s="34" t="s">
        <v>46</v>
      </c>
      <c r="F479" s="34" t="s">
        <v>183</v>
      </c>
      <c r="G479" s="21"/>
      <c r="H479" s="21"/>
      <c r="I479" s="21" t="s">
        <v>133</v>
      </c>
      <c r="J479" s="21" t="s">
        <v>134</v>
      </c>
      <c r="M479" s="12"/>
    </row>
    <row r="480" spans="1:13" ht="18" customHeight="1">
      <c r="A480" s="4">
        <v>479</v>
      </c>
      <c r="B480" s="37">
        <v>35635</v>
      </c>
      <c r="C480" s="34" t="s">
        <v>161</v>
      </c>
      <c r="D480" s="34" t="s">
        <v>46</v>
      </c>
      <c r="E480" s="34" t="s">
        <v>148</v>
      </c>
      <c r="F480" s="34" t="s">
        <v>180</v>
      </c>
      <c r="G480" s="21"/>
      <c r="H480" s="21"/>
      <c r="I480" s="21" t="s">
        <v>134</v>
      </c>
      <c r="J480" s="21" t="s">
        <v>133</v>
      </c>
      <c r="M480" s="12"/>
    </row>
    <row r="481" spans="1:13" ht="18" customHeight="1">
      <c r="A481" s="4">
        <v>480</v>
      </c>
      <c r="B481" s="37">
        <v>35637</v>
      </c>
      <c r="C481" s="34" t="s">
        <v>146</v>
      </c>
      <c r="D481" s="34" t="s">
        <v>182</v>
      </c>
      <c r="E481" s="36" t="s">
        <v>214</v>
      </c>
      <c r="F481" s="34" t="s">
        <v>173</v>
      </c>
      <c r="G481" s="21"/>
      <c r="H481" s="21"/>
      <c r="I481" s="21" t="s">
        <v>228</v>
      </c>
      <c r="J481" s="21" t="s">
        <v>227</v>
      </c>
      <c r="M481" s="12"/>
    </row>
    <row r="482" spans="1:13" ht="18" customHeight="1">
      <c r="A482" s="4">
        <v>481</v>
      </c>
      <c r="B482" s="37">
        <v>35638</v>
      </c>
      <c r="C482" s="34" t="s">
        <v>4</v>
      </c>
      <c r="D482" s="34" t="s">
        <v>218</v>
      </c>
      <c r="E482" s="34" t="s">
        <v>144</v>
      </c>
      <c r="F482" s="34" t="s">
        <v>167</v>
      </c>
      <c r="G482" s="21"/>
      <c r="H482" s="21"/>
      <c r="I482" s="21" t="s">
        <v>38</v>
      </c>
      <c r="J482" s="21" t="s">
        <v>13</v>
      </c>
      <c r="M482" s="12"/>
    </row>
    <row r="483" spans="1:13" ht="18" customHeight="1">
      <c r="A483" s="4">
        <v>482</v>
      </c>
      <c r="B483" s="37">
        <v>35638</v>
      </c>
      <c r="C483" s="34" t="s">
        <v>180</v>
      </c>
      <c r="D483" s="34" t="s">
        <v>16</v>
      </c>
      <c r="E483" s="34" t="s">
        <v>46</v>
      </c>
      <c r="F483" s="34" t="s">
        <v>72</v>
      </c>
      <c r="G483" s="21"/>
      <c r="H483" s="21"/>
      <c r="I483" s="21" t="s">
        <v>20</v>
      </c>
      <c r="J483" s="21" t="s">
        <v>37</v>
      </c>
      <c r="M483" s="12"/>
    </row>
    <row r="484" spans="1:13" ht="18" customHeight="1">
      <c r="A484" s="4">
        <v>483</v>
      </c>
      <c r="B484" s="37">
        <v>35638</v>
      </c>
      <c r="C484" s="34" t="s">
        <v>188</v>
      </c>
      <c r="D484" s="34" t="s">
        <v>148</v>
      </c>
      <c r="E484" s="34" t="s">
        <v>179</v>
      </c>
      <c r="F484" s="34" t="s">
        <v>178</v>
      </c>
      <c r="G484" s="21"/>
      <c r="H484" s="21"/>
      <c r="I484" s="21" t="s">
        <v>32</v>
      </c>
      <c r="J484" s="21" t="s">
        <v>31</v>
      </c>
      <c r="M484" s="12"/>
    </row>
    <row r="485" spans="1:13" ht="18" customHeight="1">
      <c r="A485" s="4">
        <v>484</v>
      </c>
      <c r="B485" s="37">
        <v>35638</v>
      </c>
      <c r="C485" s="34" t="s">
        <v>163</v>
      </c>
      <c r="D485" s="34" t="s">
        <v>6</v>
      </c>
      <c r="E485" s="34" t="s">
        <v>168</v>
      </c>
      <c r="F485" s="34" t="s">
        <v>35</v>
      </c>
      <c r="G485" s="21"/>
      <c r="H485" s="21"/>
      <c r="I485" s="21" t="s">
        <v>14</v>
      </c>
      <c r="J485" s="21" t="s">
        <v>19</v>
      </c>
      <c r="M485" s="12"/>
    </row>
    <row r="486" spans="1:13" ht="18" customHeight="1">
      <c r="A486" s="4">
        <v>485</v>
      </c>
      <c r="B486" s="37">
        <v>35638</v>
      </c>
      <c r="C486" s="34" t="s">
        <v>214</v>
      </c>
      <c r="D486" s="34" t="s">
        <v>142</v>
      </c>
      <c r="E486" s="34" t="s">
        <v>173</v>
      </c>
      <c r="F486" s="34" t="s">
        <v>182</v>
      </c>
      <c r="G486" s="21"/>
      <c r="H486" s="21"/>
      <c r="I486" s="21" t="s">
        <v>228</v>
      </c>
      <c r="J486" s="21" t="s">
        <v>227</v>
      </c>
      <c r="M486" s="12"/>
    </row>
    <row r="487" spans="1:13" ht="18" customHeight="1">
      <c r="A487" s="4">
        <v>486</v>
      </c>
      <c r="B487" s="37">
        <v>35639</v>
      </c>
      <c r="C487" s="34" t="s">
        <v>165</v>
      </c>
      <c r="D487" s="34" t="s">
        <v>213</v>
      </c>
      <c r="E487" s="34" t="s">
        <v>184</v>
      </c>
      <c r="F487" s="34" t="s">
        <v>131</v>
      </c>
      <c r="G487" s="21"/>
      <c r="H487" s="21"/>
      <c r="I487" s="21" t="s">
        <v>32</v>
      </c>
      <c r="J487" s="21" t="s">
        <v>31</v>
      </c>
      <c r="M487" s="12"/>
    </row>
    <row r="488" spans="1:13" ht="18" customHeight="1">
      <c r="A488" s="4">
        <v>487</v>
      </c>
      <c r="B488" s="37">
        <v>35639</v>
      </c>
      <c r="C488" s="34" t="s">
        <v>173</v>
      </c>
      <c r="D488" s="34" t="s">
        <v>146</v>
      </c>
      <c r="E488" s="34" t="s">
        <v>182</v>
      </c>
      <c r="F488" s="34" t="s">
        <v>142</v>
      </c>
      <c r="G488" s="21"/>
      <c r="H488" s="21"/>
      <c r="I488" s="21" t="s">
        <v>228</v>
      </c>
      <c r="J488" s="21" t="s">
        <v>227</v>
      </c>
      <c r="M488" s="12"/>
    </row>
    <row r="489" spans="1:13" ht="18" customHeight="1">
      <c r="A489" s="4">
        <v>488</v>
      </c>
      <c r="B489" s="37">
        <v>35639</v>
      </c>
      <c r="C489" s="34" t="s">
        <v>168</v>
      </c>
      <c r="D489" s="34" t="s">
        <v>175</v>
      </c>
      <c r="E489" s="34" t="s">
        <v>35</v>
      </c>
      <c r="F489" s="34" t="s">
        <v>6</v>
      </c>
      <c r="G489" s="21"/>
      <c r="H489" s="21"/>
      <c r="I489" s="21" t="s">
        <v>14</v>
      </c>
      <c r="J489" s="21" t="s">
        <v>19</v>
      </c>
      <c r="M489" s="12"/>
    </row>
    <row r="490" spans="1:13" ht="18" customHeight="1">
      <c r="A490" s="4">
        <v>489</v>
      </c>
      <c r="B490" s="37">
        <v>35639</v>
      </c>
      <c r="C490" s="34" t="s">
        <v>46</v>
      </c>
      <c r="D490" s="34" t="s">
        <v>210</v>
      </c>
      <c r="E490" s="34" t="s">
        <v>72</v>
      </c>
      <c r="F490" s="34" t="s">
        <v>16</v>
      </c>
      <c r="G490" s="21"/>
      <c r="H490" s="21"/>
      <c r="I490" s="21" t="s">
        <v>20</v>
      </c>
      <c r="J490" s="21" t="s">
        <v>37</v>
      </c>
      <c r="M490" s="12"/>
    </row>
    <row r="491" spans="1:13" ht="18" customHeight="1">
      <c r="A491" s="4">
        <v>490</v>
      </c>
      <c r="B491" s="37">
        <v>35640</v>
      </c>
      <c r="C491" s="34" t="s">
        <v>148</v>
      </c>
      <c r="D491" s="34" t="s">
        <v>179</v>
      </c>
      <c r="E491" s="34" t="s">
        <v>211</v>
      </c>
      <c r="F491" s="34" t="s">
        <v>213</v>
      </c>
      <c r="G491" s="21"/>
      <c r="H491" s="21"/>
      <c r="I491" s="21" t="s">
        <v>32</v>
      </c>
      <c r="J491" s="21" t="s">
        <v>26</v>
      </c>
      <c r="M491" s="12"/>
    </row>
    <row r="492" spans="1:13" ht="18" customHeight="1">
      <c r="A492" s="4">
        <v>491</v>
      </c>
      <c r="B492" s="37">
        <v>35640</v>
      </c>
      <c r="C492" s="34" t="s">
        <v>182</v>
      </c>
      <c r="D492" s="36" t="s">
        <v>214</v>
      </c>
      <c r="E492" s="34" t="s">
        <v>142</v>
      </c>
      <c r="F492" s="34" t="s">
        <v>146</v>
      </c>
      <c r="G492" s="21"/>
      <c r="H492" s="21"/>
      <c r="I492" s="21" t="s">
        <v>228</v>
      </c>
      <c r="J492" s="21" t="s">
        <v>8</v>
      </c>
      <c r="M492" s="12"/>
    </row>
    <row r="493" spans="1:13" ht="18" customHeight="1">
      <c r="A493" s="4">
        <v>492</v>
      </c>
      <c r="B493" s="37">
        <v>35640</v>
      </c>
      <c r="C493" s="34" t="s">
        <v>35</v>
      </c>
      <c r="D493" s="34" t="s">
        <v>163</v>
      </c>
      <c r="E493" s="34" t="s">
        <v>6</v>
      </c>
      <c r="F493" s="34" t="s">
        <v>175</v>
      </c>
      <c r="G493" s="21"/>
      <c r="H493" s="21"/>
      <c r="I493" s="21" t="s">
        <v>20</v>
      </c>
      <c r="J493" s="21" t="s">
        <v>13</v>
      </c>
      <c r="M493" s="12"/>
    </row>
    <row r="494" spans="1:13" ht="18" customHeight="1">
      <c r="A494" s="4">
        <v>493</v>
      </c>
      <c r="B494" s="37">
        <v>35640</v>
      </c>
      <c r="C494" s="34" t="s">
        <v>144</v>
      </c>
      <c r="D494" s="34" t="s">
        <v>166</v>
      </c>
      <c r="E494" s="34" t="s">
        <v>167</v>
      </c>
      <c r="F494" s="34" t="s">
        <v>22</v>
      </c>
      <c r="G494" s="21"/>
      <c r="H494" s="21"/>
      <c r="I494" s="21" t="s">
        <v>37</v>
      </c>
      <c r="J494" s="21" t="s">
        <v>19</v>
      </c>
      <c r="M494" s="12"/>
    </row>
    <row r="495" spans="1:13" ht="18" customHeight="1">
      <c r="A495" s="4">
        <v>494</v>
      </c>
      <c r="B495" s="37">
        <v>35640</v>
      </c>
      <c r="C495" s="34" t="s">
        <v>183</v>
      </c>
      <c r="D495" s="34" t="s">
        <v>47</v>
      </c>
      <c r="E495" s="34" t="s">
        <v>153</v>
      </c>
      <c r="F495" s="34" t="s">
        <v>161</v>
      </c>
      <c r="G495" s="21"/>
      <c r="H495" s="21"/>
      <c r="I495" s="21" t="s">
        <v>227</v>
      </c>
      <c r="J495" s="21" t="s">
        <v>31</v>
      </c>
      <c r="M495" s="12"/>
    </row>
    <row r="496" spans="1:13" ht="18" customHeight="1">
      <c r="A496" s="4">
        <v>495</v>
      </c>
      <c r="B496" s="37">
        <v>35641</v>
      </c>
      <c r="C496" s="34" t="s">
        <v>167</v>
      </c>
      <c r="D496" s="34" t="s">
        <v>4</v>
      </c>
      <c r="E496" s="34" t="s">
        <v>22</v>
      </c>
      <c r="F496" s="34" t="s">
        <v>166</v>
      </c>
      <c r="G496" s="21"/>
      <c r="H496" s="21"/>
      <c r="I496" s="21" t="s">
        <v>37</v>
      </c>
      <c r="J496" s="21" t="s">
        <v>19</v>
      </c>
      <c r="M496" s="12"/>
    </row>
    <row r="497" spans="1:13" ht="18" customHeight="1">
      <c r="A497" s="4">
        <v>496</v>
      </c>
      <c r="B497" s="37">
        <v>35641</v>
      </c>
      <c r="C497" s="34" t="s">
        <v>6</v>
      </c>
      <c r="D497" s="34" t="s">
        <v>168</v>
      </c>
      <c r="E497" s="34" t="s">
        <v>175</v>
      </c>
      <c r="F497" s="34" t="s">
        <v>163</v>
      </c>
      <c r="G497" s="21"/>
      <c r="H497" s="21"/>
      <c r="I497" s="21" t="s">
        <v>20</v>
      </c>
      <c r="J497" s="21" t="s">
        <v>13</v>
      </c>
      <c r="M497" s="12"/>
    </row>
    <row r="498" spans="1:13" ht="18" customHeight="1">
      <c r="A498" s="4">
        <v>497</v>
      </c>
      <c r="B498" s="37">
        <v>35641</v>
      </c>
      <c r="C498" s="34" t="s">
        <v>185</v>
      </c>
      <c r="D498" s="34" t="s">
        <v>181</v>
      </c>
      <c r="E498" s="34" t="s">
        <v>161</v>
      </c>
      <c r="F498" s="34" t="s">
        <v>47</v>
      </c>
      <c r="G498" s="21"/>
      <c r="H498" s="21"/>
      <c r="I498" s="21" t="s">
        <v>227</v>
      </c>
      <c r="J498" s="21" t="s">
        <v>31</v>
      </c>
      <c r="M498" s="12"/>
    </row>
    <row r="499" spans="1:13" ht="18" customHeight="1">
      <c r="A499" s="4">
        <v>498</v>
      </c>
      <c r="B499" s="37">
        <v>35641</v>
      </c>
      <c r="C499" s="34" t="s">
        <v>142</v>
      </c>
      <c r="D499" s="34" t="s">
        <v>173</v>
      </c>
      <c r="E499" s="34" t="s">
        <v>146</v>
      </c>
      <c r="F499" s="34" t="s">
        <v>214</v>
      </c>
      <c r="G499" s="21"/>
      <c r="H499" s="21"/>
      <c r="I499" s="21" t="s">
        <v>228</v>
      </c>
      <c r="J499" s="21" t="s">
        <v>8</v>
      </c>
      <c r="M499" s="12"/>
    </row>
    <row r="500" spans="1:13" ht="18" customHeight="1">
      <c r="A500" s="4">
        <v>499</v>
      </c>
      <c r="B500" s="37">
        <v>35641</v>
      </c>
      <c r="C500" s="34" t="s">
        <v>16</v>
      </c>
      <c r="D500" s="34" t="s">
        <v>46</v>
      </c>
      <c r="E500" s="34" t="s">
        <v>210</v>
      </c>
      <c r="F500" s="34" t="s">
        <v>180</v>
      </c>
      <c r="G500" s="21"/>
      <c r="H500" s="21"/>
      <c r="I500" s="21" t="s">
        <v>38</v>
      </c>
      <c r="J500" s="21" t="s">
        <v>14</v>
      </c>
      <c r="M500" s="12"/>
    </row>
    <row r="501" spans="1:13" ht="18" customHeight="1">
      <c r="A501" s="4">
        <v>500</v>
      </c>
      <c r="B501" s="37">
        <v>35642</v>
      </c>
      <c r="C501" s="34" t="s">
        <v>161</v>
      </c>
      <c r="D501" s="34" t="s">
        <v>183</v>
      </c>
      <c r="E501" s="34" t="s">
        <v>47</v>
      </c>
      <c r="F501" s="34" t="s">
        <v>181</v>
      </c>
      <c r="G501" s="21"/>
      <c r="H501" s="21"/>
      <c r="I501" s="21" t="s">
        <v>227</v>
      </c>
      <c r="J501" s="21" t="s">
        <v>31</v>
      </c>
      <c r="M501" s="12"/>
    </row>
    <row r="502" spans="1:13" ht="18" customHeight="1">
      <c r="A502" s="4">
        <v>501</v>
      </c>
      <c r="B502" s="37">
        <v>35642</v>
      </c>
      <c r="C502" s="34" t="s">
        <v>179</v>
      </c>
      <c r="D502" s="34" t="s">
        <v>184</v>
      </c>
      <c r="E502" s="34" t="s">
        <v>165</v>
      </c>
      <c r="F502" s="34" t="s">
        <v>211</v>
      </c>
      <c r="G502" s="21"/>
      <c r="H502" s="21"/>
      <c r="I502" s="21" t="s">
        <v>32</v>
      </c>
      <c r="J502" s="21" t="s">
        <v>26</v>
      </c>
      <c r="M502" s="12"/>
    </row>
    <row r="503" spans="1:13" ht="18" customHeight="1">
      <c r="A503" s="4">
        <v>502</v>
      </c>
      <c r="B503" s="37">
        <v>35642</v>
      </c>
      <c r="C503" s="34" t="s">
        <v>210</v>
      </c>
      <c r="D503" s="34" t="s">
        <v>72</v>
      </c>
      <c r="E503" s="34" t="s">
        <v>180</v>
      </c>
      <c r="F503" s="34" t="s">
        <v>46</v>
      </c>
      <c r="G503" s="21"/>
      <c r="H503" s="21"/>
      <c r="I503" s="21" t="s">
        <v>38</v>
      </c>
      <c r="J503" s="21" t="s">
        <v>14</v>
      </c>
      <c r="M503" s="12"/>
    </row>
    <row r="504" spans="1:13" ht="18" customHeight="1">
      <c r="A504" s="4">
        <v>503</v>
      </c>
      <c r="B504" s="37">
        <v>35643</v>
      </c>
      <c r="C504" s="34" t="s">
        <v>153</v>
      </c>
      <c r="D504" s="34" t="s">
        <v>185</v>
      </c>
      <c r="E504" s="34" t="s">
        <v>183</v>
      </c>
      <c r="F504" s="34" t="s">
        <v>23</v>
      </c>
      <c r="G504" s="21"/>
      <c r="H504" s="21"/>
      <c r="I504" s="21" t="s">
        <v>26</v>
      </c>
      <c r="J504" s="21" t="s">
        <v>227</v>
      </c>
      <c r="M504" s="12"/>
    </row>
    <row r="505" spans="1:13" ht="18" customHeight="1">
      <c r="A505" s="4">
        <v>504</v>
      </c>
      <c r="B505" s="37">
        <v>35643</v>
      </c>
      <c r="C505" s="34" t="s">
        <v>211</v>
      </c>
      <c r="D505" s="34" t="s">
        <v>148</v>
      </c>
      <c r="E505" s="34" t="s">
        <v>213</v>
      </c>
      <c r="F505" s="34" t="s">
        <v>184</v>
      </c>
      <c r="G505" s="21"/>
      <c r="H505" s="21"/>
      <c r="I505" s="21" t="s">
        <v>8</v>
      </c>
      <c r="J505" s="21" t="s">
        <v>32</v>
      </c>
      <c r="M505" s="12"/>
    </row>
    <row r="506" spans="1:13" ht="18" customHeight="1">
      <c r="A506" s="4">
        <v>505</v>
      </c>
      <c r="B506" s="37">
        <v>35643</v>
      </c>
      <c r="C506" s="34" t="s">
        <v>175</v>
      </c>
      <c r="D506" s="34" t="s">
        <v>35</v>
      </c>
      <c r="E506" s="34" t="s">
        <v>163</v>
      </c>
      <c r="F506" s="34" t="s">
        <v>168</v>
      </c>
      <c r="G506" s="21"/>
      <c r="H506" s="21"/>
      <c r="I506" s="21" t="s">
        <v>38</v>
      </c>
      <c r="J506" s="21" t="s">
        <v>37</v>
      </c>
      <c r="M506" s="12"/>
    </row>
    <row r="507" spans="1:13" ht="18" customHeight="1">
      <c r="A507" s="4">
        <v>506</v>
      </c>
      <c r="B507" s="37">
        <v>35643</v>
      </c>
      <c r="C507" s="34" t="s">
        <v>180</v>
      </c>
      <c r="D507" s="34" t="s">
        <v>16</v>
      </c>
      <c r="E507" s="34" t="s">
        <v>46</v>
      </c>
      <c r="F507" s="34" t="s">
        <v>72</v>
      </c>
      <c r="G507" s="21"/>
      <c r="H507" s="21"/>
      <c r="I507" s="21" t="s">
        <v>14</v>
      </c>
      <c r="J507" s="21" t="s">
        <v>20</v>
      </c>
      <c r="M507" s="12"/>
    </row>
    <row r="508" spans="1:13" ht="18" customHeight="1">
      <c r="A508" s="4">
        <v>507</v>
      </c>
      <c r="B508" s="37">
        <v>35643</v>
      </c>
      <c r="C508" s="34" t="s">
        <v>22</v>
      </c>
      <c r="D508" s="34" t="s">
        <v>144</v>
      </c>
      <c r="E508" s="34" t="s">
        <v>166</v>
      </c>
      <c r="F508" s="34" t="s">
        <v>4</v>
      </c>
      <c r="G508" s="21"/>
      <c r="H508" s="21"/>
      <c r="I508" s="21" t="s">
        <v>19</v>
      </c>
      <c r="J508" s="21" t="s">
        <v>13</v>
      </c>
      <c r="M508" s="12"/>
    </row>
    <row r="509" spans="1:13" ht="18" customHeight="1">
      <c r="A509" s="4">
        <v>508</v>
      </c>
      <c r="B509" s="37">
        <v>35644</v>
      </c>
      <c r="C509" s="34" t="s">
        <v>166</v>
      </c>
      <c r="D509" s="34" t="s">
        <v>167</v>
      </c>
      <c r="E509" s="34" t="s">
        <v>4</v>
      </c>
      <c r="F509" s="34" t="s">
        <v>144</v>
      </c>
      <c r="G509" s="21"/>
      <c r="H509" s="21"/>
      <c r="I509" s="21" t="s">
        <v>19</v>
      </c>
      <c r="J509" s="21" t="s">
        <v>13</v>
      </c>
      <c r="M509" s="12"/>
    </row>
    <row r="510" spans="1:13" ht="18" customHeight="1">
      <c r="A510" s="4">
        <v>509</v>
      </c>
      <c r="B510" s="37">
        <v>35644</v>
      </c>
      <c r="C510" s="34" t="s">
        <v>46</v>
      </c>
      <c r="D510" s="34" t="s">
        <v>210</v>
      </c>
      <c r="E510" s="34" t="s">
        <v>72</v>
      </c>
      <c r="F510" s="34" t="s">
        <v>16</v>
      </c>
      <c r="G510" s="21"/>
      <c r="H510" s="21"/>
      <c r="I510" s="21" t="s">
        <v>14</v>
      </c>
      <c r="J510" s="21" t="s">
        <v>20</v>
      </c>
      <c r="M510" s="12"/>
    </row>
    <row r="511" spans="1:13" ht="18" customHeight="1">
      <c r="A511" s="4">
        <v>510</v>
      </c>
      <c r="B511" s="37">
        <v>35644</v>
      </c>
      <c r="C511" s="34" t="s">
        <v>184</v>
      </c>
      <c r="D511" s="34" t="s">
        <v>188</v>
      </c>
      <c r="E511" s="34" t="s">
        <v>148</v>
      </c>
      <c r="F511" s="34" t="s">
        <v>213</v>
      </c>
      <c r="G511" s="21"/>
      <c r="H511" s="21"/>
      <c r="I511" s="21" t="s">
        <v>8</v>
      </c>
      <c r="J511" s="21" t="s">
        <v>32</v>
      </c>
      <c r="M511" s="12"/>
    </row>
    <row r="512" spans="1:13" ht="18" customHeight="1">
      <c r="A512" s="4">
        <v>511</v>
      </c>
      <c r="B512" s="37">
        <v>35644</v>
      </c>
      <c r="C512" s="34" t="s">
        <v>23</v>
      </c>
      <c r="D512" s="34" t="s">
        <v>182</v>
      </c>
      <c r="E512" s="34" t="s">
        <v>142</v>
      </c>
      <c r="F512" s="34" t="s">
        <v>173</v>
      </c>
      <c r="G512" s="21"/>
      <c r="H512" s="21"/>
      <c r="I512" s="21" t="s">
        <v>26</v>
      </c>
      <c r="J512" s="21" t="s">
        <v>227</v>
      </c>
      <c r="M512" s="12"/>
    </row>
    <row r="513" spans="1:13" ht="18" customHeight="1">
      <c r="A513" s="4">
        <v>512</v>
      </c>
      <c r="B513" s="37">
        <v>35644</v>
      </c>
      <c r="C513" s="34" t="s">
        <v>238</v>
      </c>
      <c r="D513" s="34" t="s">
        <v>165</v>
      </c>
      <c r="E513" s="34" t="s">
        <v>179</v>
      </c>
      <c r="F513" s="34" t="s">
        <v>131</v>
      </c>
      <c r="G513" s="21"/>
      <c r="H513" s="21"/>
      <c r="I513" s="21" t="s">
        <v>31</v>
      </c>
      <c r="J513" s="21" t="s">
        <v>228</v>
      </c>
      <c r="M513" s="12"/>
    </row>
    <row r="514" spans="1:13" ht="18" customHeight="1">
      <c r="A514" s="4">
        <v>513</v>
      </c>
      <c r="B514" s="37">
        <v>35644</v>
      </c>
      <c r="C514" s="34" t="s">
        <v>163</v>
      </c>
      <c r="D514" s="34" t="s">
        <v>6</v>
      </c>
      <c r="E514" s="34" t="s">
        <v>168</v>
      </c>
      <c r="F514" s="34" t="s">
        <v>35</v>
      </c>
      <c r="G514" s="21"/>
      <c r="H514" s="21"/>
      <c r="I514" s="21" t="s">
        <v>38</v>
      </c>
      <c r="J514" s="21" t="s">
        <v>37</v>
      </c>
      <c r="M514" s="12"/>
    </row>
    <row r="515" spans="1:13" ht="18" customHeight="1">
      <c r="A515" s="4">
        <v>514</v>
      </c>
      <c r="B515" s="37">
        <v>35645</v>
      </c>
      <c r="C515" s="34" t="s">
        <v>4</v>
      </c>
      <c r="D515" s="34" t="s">
        <v>22</v>
      </c>
      <c r="E515" s="34" t="s">
        <v>144</v>
      </c>
      <c r="F515" s="34" t="s">
        <v>167</v>
      </c>
      <c r="G515" s="21"/>
      <c r="H515" s="21"/>
      <c r="I515" s="21" t="s">
        <v>19</v>
      </c>
      <c r="J515" s="21" t="s">
        <v>13</v>
      </c>
      <c r="M515" s="12"/>
    </row>
    <row r="516" spans="1:13" ht="18" customHeight="1">
      <c r="A516" s="4">
        <v>515</v>
      </c>
      <c r="B516" s="37">
        <v>35645</v>
      </c>
      <c r="C516" s="34" t="s">
        <v>72</v>
      </c>
      <c r="D516" s="34" t="s">
        <v>180</v>
      </c>
      <c r="E516" s="34" t="s">
        <v>16</v>
      </c>
      <c r="F516" s="34" t="s">
        <v>210</v>
      </c>
      <c r="G516" s="21"/>
      <c r="H516" s="21"/>
      <c r="I516" s="21" t="s">
        <v>14</v>
      </c>
      <c r="J516" s="21" t="s">
        <v>20</v>
      </c>
      <c r="M516" s="12"/>
    </row>
    <row r="517" spans="1:13" ht="18" customHeight="1">
      <c r="A517" s="4">
        <v>516</v>
      </c>
      <c r="B517" s="37">
        <v>35645</v>
      </c>
      <c r="C517" s="36" t="s">
        <v>213</v>
      </c>
      <c r="D517" s="34" t="s">
        <v>211</v>
      </c>
      <c r="E517" s="34" t="s">
        <v>188</v>
      </c>
      <c r="F517" s="34" t="s">
        <v>148</v>
      </c>
      <c r="G517" s="21"/>
      <c r="H517" s="21"/>
      <c r="I517" s="21" t="s">
        <v>8</v>
      </c>
      <c r="J517" s="21" t="s">
        <v>32</v>
      </c>
      <c r="M517" s="13"/>
    </row>
    <row r="518" spans="1:13" ht="18" customHeight="1">
      <c r="A518" s="4">
        <v>517</v>
      </c>
      <c r="B518" s="37">
        <v>35645</v>
      </c>
      <c r="C518" s="34" t="s">
        <v>168</v>
      </c>
      <c r="D518" s="34" t="s">
        <v>175</v>
      </c>
      <c r="E518" s="34" t="s">
        <v>35</v>
      </c>
      <c r="F518" s="34" t="s">
        <v>6</v>
      </c>
      <c r="G518" s="21"/>
      <c r="H518" s="21"/>
      <c r="I518" s="21" t="s">
        <v>38</v>
      </c>
      <c r="J518" s="21" t="s">
        <v>37</v>
      </c>
      <c r="M518" s="12"/>
    </row>
    <row r="519" spans="1:13" ht="18" customHeight="1">
      <c r="A519" s="4">
        <v>518</v>
      </c>
      <c r="B519" s="37">
        <v>35645</v>
      </c>
      <c r="C519" s="34" t="s">
        <v>178</v>
      </c>
      <c r="D519" s="34" t="s">
        <v>179</v>
      </c>
      <c r="E519" s="34" t="s">
        <v>131</v>
      </c>
      <c r="F519" s="34" t="s">
        <v>165</v>
      </c>
      <c r="G519" s="21"/>
      <c r="H519" s="21"/>
      <c r="I519" s="21" t="s">
        <v>31</v>
      </c>
      <c r="J519" s="21" t="s">
        <v>228</v>
      </c>
      <c r="M519" s="12"/>
    </row>
    <row r="520" spans="1:13" ht="18" customHeight="1">
      <c r="A520" s="4">
        <v>519</v>
      </c>
      <c r="B520" s="37">
        <v>35645</v>
      </c>
      <c r="C520" s="34" t="s">
        <v>214</v>
      </c>
      <c r="D520" s="34" t="s">
        <v>161</v>
      </c>
      <c r="E520" s="34" t="s">
        <v>173</v>
      </c>
      <c r="F520" s="34" t="s">
        <v>182</v>
      </c>
      <c r="G520" s="21"/>
      <c r="H520" s="21"/>
      <c r="I520" s="21" t="s">
        <v>26</v>
      </c>
      <c r="J520" s="21" t="s">
        <v>227</v>
      </c>
      <c r="M520" s="12"/>
    </row>
    <row r="521" spans="1:13" ht="18" customHeight="1">
      <c r="A521" s="4">
        <v>520</v>
      </c>
      <c r="B521" s="37">
        <v>35647</v>
      </c>
      <c r="C521" s="34" t="s">
        <v>185</v>
      </c>
      <c r="D521" s="34" t="s">
        <v>47</v>
      </c>
      <c r="E521" s="34" t="s">
        <v>161</v>
      </c>
      <c r="F521" s="34" t="s">
        <v>183</v>
      </c>
      <c r="G521" s="21"/>
      <c r="H521" s="21"/>
      <c r="I521" s="21" t="s">
        <v>228</v>
      </c>
      <c r="J521" s="21" t="s">
        <v>26</v>
      </c>
      <c r="M521" s="12"/>
    </row>
    <row r="522" spans="1:13" ht="18" customHeight="1">
      <c r="A522" s="4">
        <v>521</v>
      </c>
      <c r="B522" s="37">
        <v>35647</v>
      </c>
      <c r="C522" s="34" t="s">
        <v>186</v>
      </c>
      <c r="D522" s="34" t="s">
        <v>213</v>
      </c>
      <c r="E522" s="34" t="s">
        <v>165</v>
      </c>
      <c r="F522" s="34" t="s">
        <v>188</v>
      </c>
      <c r="G522" s="21"/>
      <c r="H522" s="21"/>
      <c r="I522" s="21" t="s">
        <v>31</v>
      </c>
      <c r="J522" s="21" t="s">
        <v>8</v>
      </c>
      <c r="M522" s="12"/>
    </row>
    <row r="523" spans="1:13" ht="18" customHeight="1">
      <c r="A523" s="4">
        <v>522</v>
      </c>
      <c r="B523" s="37">
        <v>35647</v>
      </c>
      <c r="C523" s="34" t="s">
        <v>210</v>
      </c>
      <c r="D523" s="34" t="s">
        <v>46</v>
      </c>
      <c r="E523" s="34" t="s">
        <v>167</v>
      </c>
      <c r="F523" s="34" t="s">
        <v>180</v>
      </c>
      <c r="G523" s="21"/>
      <c r="H523" s="21"/>
      <c r="I523" s="21" t="s">
        <v>37</v>
      </c>
      <c r="J523" s="21" t="s">
        <v>14</v>
      </c>
      <c r="M523" s="12"/>
    </row>
    <row r="524" spans="1:13" ht="18" customHeight="1">
      <c r="A524" s="4">
        <v>523</v>
      </c>
      <c r="B524" s="37">
        <v>35647</v>
      </c>
      <c r="C524" s="34" t="s">
        <v>144</v>
      </c>
      <c r="D524" s="34" t="s">
        <v>166</v>
      </c>
      <c r="E524" s="34" t="s">
        <v>6</v>
      </c>
      <c r="F524" s="34" t="s">
        <v>35</v>
      </c>
      <c r="G524" s="21"/>
      <c r="H524" s="21"/>
      <c r="I524" s="21" t="s">
        <v>13</v>
      </c>
      <c r="J524" s="21" t="s">
        <v>38</v>
      </c>
      <c r="M524" s="12"/>
    </row>
    <row r="525" spans="1:13" ht="18" customHeight="1">
      <c r="A525" s="4">
        <v>524</v>
      </c>
      <c r="B525" s="37">
        <v>35647</v>
      </c>
      <c r="C525" s="34" t="s">
        <v>16</v>
      </c>
      <c r="D525" s="34" t="s">
        <v>163</v>
      </c>
      <c r="E525" s="34" t="s">
        <v>22</v>
      </c>
      <c r="F525" s="34" t="s">
        <v>175</v>
      </c>
      <c r="G525" s="21"/>
      <c r="H525" s="21"/>
      <c r="I525" s="21" t="s">
        <v>20</v>
      </c>
      <c r="J525" s="21" t="s">
        <v>19</v>
      </c>
      <c r="M525" s="12"/>
    </row>
    <row r="526" spans="1:13" ht="18" customHeight="1">
      <c r="A526" s="4">
        <v>525</v>
      </c>
      <c r="B526" s="37">
        <v>35648</v>
      </c>
      <c r="C526" s="34" t="s">
        <v>148</v>
      </c>
      <c r="D526" s="34" t="s">
        <v>178</v>
      </c>
      <c r="E526" s="34" t="s">
        <v>179</v>
      </c>
      <c r="F526" s="34" t="s">
        <v>184</v>
      </c>
      <c r="G526" s="21"/>
      <c r="H526" s="21"/>
      <c r="I526" s="21" t="s">
        <v>32</v>
      </c>
      <c r="J526" s="21" t="s">
        <v>227</v>
      </c>
      <c r="M526" s="12"/>
    </row>
    <row r="527" spans="1:13" ht="18" customHeight="1">
      <c r="A527" s="4">
        <v>526</v>
      </c>
      <c r="B527" s="37">
        <v>35648</v>
      </c>
      <c r="C527" s="34" t="s">
        <v>165</v>
      </c>
      <c r="D527" s="34" t="s">
        <v>131</v>
      </c>
      <c r="E527" s="34" t="s">
        <v>188</v>
      </c>
      <c r="F527" s="34" t="s">
        <v>213</v>
      </c>
      <c r="G527" s="21"/>
      <c r="H527" s="21"/>
      <c r="I527" s="21" t="s">
        <v>31</v>
      </c>
      <c r="J527" s="21" t="s">
        <v>8</v>
      </c>
      <c r="M527" s="12"/>
    </row>
    <row r="528" spans="1:13" ht="18" customHeight="1">
      <c r="A528" s="4">
        <v>527</v>
      </c>
      <c r="B528" s="37">
        <v>35648</v>
      </c>
      <c r="C528" s="34" t="s">
        <v>35</v>
      </c>
      <c r="D528" s="34" t="s">
        <v>4</v>
      </c>
      <c r="E528" s="34" t="s">
        <v>166</v>
      </c>
      <c r="F528" s="34" t="s">
        <v>6</v>
      </c>
      <c r="G528" s="21"/>
      <c r="H528" s="21"/>
      <c r="I528" s="21" t="s">
        <v>13</v>
      </c>
      <c r="J528" s="21" t="s">
        <v>38</v>
      </c>
      <c r="M528" s="12"/>
    </row>
    <row r="529" spans="1:13" ht="18" customHeight="1">
      <c r="A529" s="4">
        <v>528</v>
      </c>
      <c r="B529" s="37">
        <v>35648</v>
      </c>
      <c r="C529" s="34" t="s">
        <v>180</v>
      </c>
      <c r="D529" s="34" t="s">
        <v>72</v>
      </c>
      <c r="E529" s="34" t="s">
        <v>46</v>
      </c>
      <c r="F529" s="34" t="s">
        <v>167</v>
      </c>
      <c r="G529" s="21"/>
      <c r="H529" s="21"/>
      <c r="I529" s="21" t="s">
        <v>37</v>
      </c>
      <c r="J529" s="21" t="s">
        <v>14</v>
      </c>
      <c r="M529" s="12"/>
    </row>
    <row r="530" spans="1:13" ht="18" customHeight="1">
      <c r="A530" s="4">
        <v>529</v>
      </c>
      <c r="B530" s="37">
        <v>35648</v>
      </c>
      <c r="C530" s="34" t="s">
        <v>183</v>
      </c>
      <c r="D530" s="34" t="s">
        <v>181</v>
      </c>
      <c r="E530" s="34" t="s">
        <v>47</v>
      </c>
      <c r="F530" s="34" t="s">
        <v>161</v>
      </c>
      <c r="G530" s="21"/>
      <c r="H530" s="21"/>
      <c r="I530" s="21" t="s">
        <v>228</v>
      </c>
      <c r="J530" s="21" t="s">
        <v>26</v>
      </c>
      <c r="M530" s="12"/>
    </row>
    <row r="531" spans="1:13" ht="18" customHeight="1">
      <c r="A531" s="4">
        <v>530</v>
      </c>
      <c r="B531" s="37">
        <v>35648</v>
      </c>
      <c r="C531" s="34" t="s">
        <v>22</v>
      </c>
      <c r="D531" s="34" t="s">
        <v>168</v>
      </c>
      <c r="E531" s="34" t="s">
        <v>175</v>
      </c>
      <c r="F531" s="34" t="s">
        <v>163</v>
      </c>
      <c r="G531" s="21"/>
      <c r="H531" s="21"/>
      <c r="I531" s="21" t="s">
        <v>20</v>
      </c>
      <c r="J531" s="21" t="s">
        <v>19</v>
      </c>
      <c r="M531" s="12"/>
    </row>
    <row r="532" spans="1:13" ht="18" customHeight="1">
      <c r="A532" s="4">
        <v>531</v>
      </c>
      <c r="B532" s="37">
        <v>35649</v>
      </c>
      <c r="C532" s="34" t="s">
        <v>161</v>
      </c>
      <c r="D532" s="34" t="s">
        <v>185</v>
      </c>
      <c r="E532" s="34" t="s">
        <v>181</v>
      </c>
      <c r="F532" s="34" t="s">
        <v>47</v>
      </c>
      <c r="G532" s="21"/>
      <c r="H532" s="21"/>
      <c r="I532" s="21" t="s">
        <v>228</v>
      </c>
      <c r="J532" s="21" t="s">
        <v>26</v>
      </c>
      <c r="M532" s="12"/>
    </row>
    <row r="533" spans="1:13" ht="18" customHeight="1">
      <c r="A533" s="4">
        <v>532</v>
      </c>
      <c r="B533" s="37">
        <v>35649</v>
      </c>
      <c r="C533" s="34" t="s">
        <v>179</v>
      </c>
      <c r="D533" s="34" t="s">
        <v>184</v>
      </c>
      <c r="E533" s="34" t="s">
        <v>178</v>
      </c>
      <c r="F533" s="34" t="s">
        <v>29</v>
      </c>
      <c r="G533" s="21"/>
      <c r="H533" s="21"/>
      <c r="I533" s="21" t="s">
        <v>32</v>
      </c>
      <c r="J533" s="21" t="s">
        <v>227</v>
      </c>
      <c r="M533" s="12"/>
    </row>
    <row r="534" spans="1:13" ht="18" customHeight="1">
      <c r="A534" s="4">
        <v>533</v>
      </c>
      <c r="B534" s="37">
        <v>35649</v>
      </c>
      <c r="C534" s="34" t="s">
        <v>175</v>
      </c>
      <c r="D534" s="34" t="s">
        <v>16</v>
      </c>
      <c r="E534" s="34" t="s">
        <v>163</v>
      </c>
      <c r="F534" s="34" t="s">
        <v>168</v>
      </c>
      <c r="G534" s="21"/>
      <c r="H534" s="21"/>
      <c r="I534" s="21" t="s">
        <v>20</v>
      </c>
      <c r="J534" s="21" t="s">
        <v>19</v>
      </c>
      <c r="M534" s="12"/>
    </row>
    <row r="535" spans="1:13" ht="18" customHeight="1">
      <c r="A535" s="4">
        <v>534</v>
      </c>
      <c r="B535" s="37">
        <v>35649</v>
      </c>
      <c r="C535" s="34" t="s">
        <v>6</v>
      </c>
      <c r="D535" s="34" t="s">
        <v>144</v>
      </c>
      <c r="E535" s="36" t="s">
        <v>4</v>
      </c>
      <c r="F535" s="34" t="s">
        <v>166</v>
      </c>
      <c r="G535" s="21"/>
      <c r="H535" s="21"/>
      <c r="I535" s="21" t="s">
        <v>13</v>
      </c>
      <c r="J535" s="21" t="s">
        <v>38</v>
      </c>
      <c r="M535" s="12"/>
    </row>
    <row r="536" spans="1:13" ht="18" customHeight="1">
      <c r="A536" s="4">
        <v>535</v>
      </c>
      <c r="B536" s="37">
        <v>35649</v>
      </c>
      <c r="C536" s="34" t="s">
        <v>188</v>
      </c>
      <c r="D536" s="34" t="s">
        <v>186</v>
      </c>
      <c r="E536" s="34" t="s">
        <v>213</v>
      </c>
      <c r="F536" s="34" t="s">
        <v>131</v>
      </c>
      <c r="G536" s="21"/>
      <c r="H536" s="21"/>
      <c r="I536" s="21" t="s">
        <v>31</v>
      </c>
      <c r="J536" s="21" t="s">
        <v>8</v>
      </c>
      <c r="M536" s="12"/>
    </row>
    <row r="537" spans="1:13" ht="18" customHeight="1">
      <c r="A537" s="4">
        <v>536</v>
      </c>
      <c r="B537" s="37">
        <v>35650</v>
      </c>
      <c r="C537" s="34" t="s">
        <v>166</v>
      </c>
      <c r="D537" s="34" t="s">
        <v>4</v>
      </c>
      <c r="E537" s="34" t="s">
        <v>167</v>
      </c>
      <c r="F537" s="34" t="s">
        <v>144</v>
      </c>
      <c r="G537" s="21"/>
      <c r="H537" s="21"/>
      <c r="I537" s="21" t="s">
        <v>37</v>
      </c>
      <c r="J537" s="21" t="s">
        <v>20</v>
      </c>
      <c r="M537" s="12"/>
    </row>
    <row r="538" spans="1:13" ht="18" customHeight="1">
      <c r="A538" s="4">
        <v>537</v>
      </c>
      <c r="B538" s="37">
        <v>35650</v>
      </c>
      <c r="C538" s="34" t="s">
        <v>46</v>
      </c>
      <c r="D538" s="34" t="s">
        <v>210</v>
      </c>
      <c r="E538" s="34" t="s">
        <v>218</v>
      </c>
      <c r="F538" s="34" t="s">
        <v>72</v>
      </c>
      <c r="G538" s="21"/>
      <c r="H538" s="21"/>
      <c r="I538" s="21" t="s">
        <v>19</v>
      </c>
      <c r="J538" s="21" t="s">
        <v>38</v>
      </c>
      <c r="M538" s="12"/>
    </row>
    <row r="539" spans="1:13" ht="18" customHeight="1">
      <c r="A539" s="4">
        <v>538</v>
      </c>
      <c r="B539" s="37">
        <v>35650</v>
      </c>
      <c r="C539" s="34" t="s">
        <v>131</v>
      </c>
      <c r="D539" s="34" t="s">
        <v>165</v>
      </c>
      <c r="E539" s="34" t="s">
        <v>238</v>
      </c>
      <c r="F539" s="34" t="s">
        <v>178</v>
      </c>
      <c r="G539" s="21"/>
      <c r="H539" s="21"/>
      <c r="I539" s="21" t="s">
        <v>8</v>
      </c>
      <c r="J539" s="21" t="s">
        <v>26</v>
      </c>
      <c r="M539" s="12"/>
    </row>
    <row r="540" spans="1:13" ht="18" customHeight="1">
      <c r="A540" s="4">
        <v>539</v>
      </c>
      <c r="B540" s="37">
        <v>35650</v>
      </c>
      <c r="C540" s="34" t="s">
        <v>142</v>
      </c>
      <c r="D540" s="34" t="s">
        <v>214</v>
      </c>
      <c r="E540" s="34" t="s">
        <v>173</v>
      </c>
      <c r="F540" s="34" t="s">
        <v>153</v>
      </c>
      <c r="G540" s="21"/>
      <c r="H540" s="21"/>
      <c r="I540" s="21" t="s">
        <v>227</v>
      </c>
      <c r="J540" s="21" t="s">
        <v>228</v>
      </c>
      <c r="M540" s="12"/>
    </row>
    <row r="541" spans="1:13" ht="18" customHeight="1">
      <c r="A541" s="4">
        <v>540</v>
      </c>
      <c r="B541" s="37">
        <v>35650</v>
      </c>
      <c r="C541" s="34" t="s">
        <v>163</v>
      </c>
      <c r="D541" s="34" t="s">
        <v>35</v>
      </c>
      <c r="E541" s="34" t="s">
        <v>168</v>
      </c>
      <c r="F541" s="34" t="s">
        <v>16</v>
      </c>
      <c r="G541" s="21"/>
      <c r="H541" s="21"/>
      <c r="I541" s="21" t="s">
        <v>13</v>
      </c>
      <c r="J541" s="21" t="s">
        <v>14</v>
      </c>
      <c r="M541" s="12"/>
    </row>
    <row r="542" spans="1:13" ht="18" customHeight="1">
      <c r="A542" s="4">
        <v>541</v>
      </c>
      <c r="B542" s="37">
        <v>35651</v>
      </c>
      <c r="C542" s="34" t="s">
        <v>167</v>
      </c>
      <c r="D542" s="34" t="s">
        <v>6</v>
      </c>
      <c r="E542" s="34" t="s">
        <v>144</v>
      </c>
      <c r="F542" s="34" t="s">
        <v>4</v>
      </c>
      <c r="G542" s="21"/>
      <c r="H542" s="21"/>
      <c r="I542" s="21" t="s">
        <v>37</v>
      </c>
      <c r="J542" s="21" t="s">
        <v>20</v>
      </c>
      <c r="M542" s="12"/>
    </row>
    <row r="543" spans="1:13" ht="18" customHeight="1">
      <c r="A543" s="4">
        <v>542</v>
      </c>
      <c r="B543" s="37">
        <v>35651</v>
      </c>
      <c r="C543" s="34" t="s">
        <v>72</v>
      </c>
      <c r="D543" s="34" t="s">
        <v>180</v>
      </c>
      <c r="E543" s="34" t="s">
        <v>210</v>
      </c>
      <c r="F543" s="34" t="s">
        <v>218</v>
      </c>
      <c r="G543" s="21"/>
      <c r="H543" s="21"/>
      <c r="I543" s="21" t="s">
        <v>19</v>
      </c>
      <c r="J543" s="21" t="s">
        <v>38</v>
      </c>
      <c r="M543" s="12"/>
    </row>
    <row r="544" spans="1:13" ht="18" customHeight="1">
      <c r="A544" s="4">
        <v>543</v>
      </c>
      <c r="B544" s="37">
        <v>35651</v>
      </c>
      <c r="C544" s="34" t="s">
        <v>173</v>
      </c>
      <c r="D544" s="34" t="s">
        <v>146</v>
      </c>
      <c r="E544" s="34" t="s">
        <v>182</v>
      </c>
      <c r="F544" s="34" t="s">
        <v>214</v>
      </c>
      <c r="G544" s="21"/>
      <c r="H544" s="21"/>
      <c r="I544" s="21" t="s">
        <v>227</v>
      </c>
      <c r="J544" s="21" t="s">
        <v>228</v>
      </c>
      <c r="M544" s="12"/>
    </row>
    <row r="545" spans="1:13" ht="18" customHeight="1">
      <c r="A545" s="4">
        <v>544</v>
      </c>
      <c r="B545" s="37">
        <v>35651</v>
      </c>
      <c r="C545" s="34" t="s">
        <v>168</v>
      </c>
      <c r="D545" s="34" t="s">
        <v>175</v>
      </c>
      <c r="E545" s="34" t="s">
        <v>16</v>
      </c>
      <c r="F545" s="34" t="s">
        <v>35</v>
      </c>
      <c r="G545" s="21"/>
      <c r="H545" s="21"/>
      <c r="I545" s="21" t="s">
        <v>13</v>
      </c>
      <c r="J545" s="21" t="s">
        <v>14</v>
      </c>
      <c r="M545" s="12"/>
    </row>
    <row r="546" spans="1:13" ht="18" customHeight="1">
      <c r="A546" s="4">
        <v>545</v>
      </c>
      <c r="B546" s="37">
        <v>35651</v>
      </c>
      <c r="C546" s="34" t="s">
        <v>178</v>
      </c>
      <c r="D546" s="34" t="s">
        <v>213</v>
      </c>
      <c r="E546" s="34" t="s">
        <v>165</v>
      </c>
      <c r="F546" s="34" t="s">
        <v>238</v>
      </c>
      <c r="G546" s="21"/>
      <c r="H546" s="21"/>
      <c r="I546" s="21" t="s">
        <v>8</v>
      </c>
      <c r="J546" s="21" t="s">
        <v>26</v>
      </c>
      <c r="M546" s="12"/>
    </row>
    <row r="547" spans="1:13" ht="18" customHeight="1">
      <c r="A547" s="4">
        <v>546</v>
      </c>
      <c r="B547" s="37">
        <v>35651</v>
      </c>
      <c r="C547" s="34" t="s">
        <v>184</v>
      </c>
      <c r="D547" s="34" t="s">
        <v>188</v>
      </c>
      <c r="E547" s="34" t="s">
        <v>148</v>
      </c>
      <c r="F547" s="34" t="s">
        <v>179</v>
      </c>
      <c r="G547" s="21"/>
      <c r="H547" s="21"/>
      <c r="I547" s="21" t="s">
        <v>31</v>
      </c>
      <c r="J547" s="21" t="s">
        <v>32</v>
      </c>
      <c r="M547" s="12"/>
    </row>
    <row r="548" spans="1:13" ht="18" customHeight="1">
      <c r="A548" s="4">
        <v>547</v>
      </c>
      <c r="B548" s="37">
        <v>35652</v>
      </c>
      <c r="C548" s="34" t="s">
        <v>182</v>
      </c>
      <c r="D548" s="34" t="s">
        <v>142</v>
      </c>
      <c r="E548" s="34" t="s">
        <v>183</v>
      </c>
      <c r="F548" s="34" t="s">
        <v>146</v>
      </c>
      <c r="G548" s="21"/>
      <c r="H548" s="21"/>
      <c r="I548" s="21" t="s">
        <v>227</v>
      </c>
      <c r="J548" s="21" t="s">
        <v>228</v>
      </c>
      <c r="M548" s="12"/>
    </row>
    <row r="549" spans="1:13" ht="18" customHeight="1">
      <c r="A549" s="4">
        <v>548</v>
      </c>
      <c r="B549" s="37">
        <v>35652</v>
      </c>
      <c r="C549" s="34" t="s">
        <v>4</v>
      </c>
      <c r="D549" s="34" t="s">
        <v>144</v>
      </c>
      <c r="E549" s="34" t="s">
        <v>166</v>
      </c>
      <c r="F549" s="34" t="s">
        <v>6</v>
      </c>
      <c r="G549" s="21"/>
      <c r="H549" s="21"/>
      <c r="I549" s="21" t="s">
        <v>37</v>
      </c>
      <c r="J549" s="21" t="s">
        <v>20</v>
      </c>
      <c r="M549" s="12"/>
    </row>
    <row r="550" spans="1:13" ht="18" customHeight="1">
      <c r="A550" s="4">
        <v>549</v>
      </c>
      <c r="B550" s="37">
        <v>35652</v>
      </c>
      <c r="C550" s="34" t="s">
        <v>211</v>
      </c>
      <c r="D550" s="34" t="s">
        <v>179</v>
      </c>
      <c r="E550" s="34" t="s">
        <v>188</v>
      </c>
      <c r="F550" s="34" t="s">
        <v>148</v>
      </c>
      <c r="G550" s="21"/>
      <c r="H550" s="21"/>
      <c r="I550" s="21" t="s">
        <v>31</v>
      </c>
      <c r="J550" s="21" t="s">
        <v>32</v>
      </c>
      <c r="M550" s="12"/>
    </row>
    <row r="551" spans="1:13" ht="18" customHeight="1">
      <c r="A551" s="4">
        <v>550</v>
      </c>
      <c r="B551" s="37">
        <v>35652</v>
      </c>
      <c r="C551" s="34" t="s">
        <v>218</v>
      </c>
      <c r="D551" s="34" t="s">
        <v>46</v>
      </c>
      <c r="E551" s="34" t="s">
        <v>180</v>
      </c>
      <c r="F551" s="34" t="s">
        <v>210</v>
      </c>
      <c r="G551" s="21"/>
      <c r="H551" s="21"/>
      <c r="I551" s="21" t="s">
        <v>19</v>
      </c>
      <c r="J551" s="21" t="s">
        <v>38</v>
      </c>
      <c r="M551" s="12"/>
    </row>
    <row r="552" spans="1:13" ht="18" customHeight="1">
      <c r="A552" s="4">
        <v>551</v>
      </c>
      <c r="B552" s="37">
        <v>35652</v>
      </c>
      <c r="C552" s="34" t="s">
        <v>238</v>
      </c>
      <c r="D552" s="34" t="s">
        <v>131</v>
      </c>
      <c r="E552" s="34" t="s">
        <v>178</v>
      </c>
      <c r="F552" s="34" t="s">
        <v>213</v>
      </c>
      <c r="G552" s="21"/>
      <c r="H552" s="21"/>
      <c r="I552" s="21" t="s">
        <v>8</v>
      </c>
      <c r="J552" s="21" t="s">
        <v>26</v>
      </c>
      <c r="M552" s="12"/>
    </row>
    <row r="553" spans="1:13" ht="18" customHeight="1">
      <c r="A553" s="4">
        <v>552</v>
      </c>
      <c r="B553" s="37">
        <v>35652</v>
      </c>
      <c r="C553" s="34" t="s">
        <v>16</v>
      </c>
      <c r="D553" s="34" t="s">
        <v>163</v>
      </c>
      <c r="E553" s="34" t="s">
        <v>35</v>
      </c>
      <c r="F553" s="34" t="s">
        <v>175</v>
      </c>
      <c r="G553" s="21"/>
      <c r="H553" s="21"/>
      <c r="I553" s="21" t="s">
        <v>13</v>
      </c>
      <c r="J553" s="21" t="s">
        <v>14</v>
      </c>
      <c r="M553" s="12"/>
    </row>
    <row r="554" spans="1:13" ht="18" customHeight="1">
      <c r="A554" s="4">
        <v>553</v>
      </c>
      <c r="B554" s="37">
        <v>35654</v>
      </c>
      <c r="C554" s="34" t="s">
        <v>35</v>
      </c>
      <c r="D554" s="34" t="s">
        <v>168</v>
      </c>
      <c r="E554" s="34" t="s">
        <v>175</v>
      </c>
      <c r="F554" s="34" t="s">
        <v>163</v>
      </c>
      <c r="G554" s="21"/>
      <c r="H554" s="21"/>
      <c r="I554" s="21" t="s">
        <v>19</v>
      </c>
      <c r="J554" s="21" t="s">
        <v>37</v>
      </c>
      <c r="M554" s="12"/>
    </row>
    <row r="555" spans="1:13" ht="18" customHeight="1">
      <c r="A555" s="4">
        <v>554</v>
      </c>
      <c r="B555" s="37">
        <v>35654</v>
      </c>
      <c r="C555" s="34" t="s">
        <v>47</v>
      </c>
      <c r="D555" s="34" t="s">
        <v>183</v>
      </c>
      <c r="E555" s="34" t="s">
        <v>185</v>
      </c>
      <c r="F555" s="34" t="s">
        <v>161</v>
      </c>
      <c r="G555" s="21"/>
      <c r="H555" s="21"/>
      <c r="I555" s="21" t="s">
        <v>227</v>
      </c>
      <c r="J555" s="21" t="s">
        <v>26</v>
      </c>
      <c r="M555" s="12"/>
    </row>
    <row r="556" spans="1:13" ht="18" customHeight="1">
      <c r="A556" s="4">
        <v>555</v>
      </c>
      <c r="B556" s="37">
        <v>35654</v>
      </c>
      <c r="C556" s="34" t="s">
        <v>213</v>
      </c>
      <c r="D556" s="34" t="s">
        <v>184</v>
      </c>
      <c r="E556" s="34" t="s">
        <v>211</v>
      </c>
      <c r="F556" s="34" t="s">
        <v>188</v>
      </c>
      <c r="G556" s="21"/>
      <c r="H556" s="21"/>
      <c r="I556" s="21" t="s">
        <v>8</v>
      </c>
      <c r="J556" s="21" t="s">
        <v>31</v>
      </c>
      <c r="M556" s="12"/>
    </row>
    <row r="557" spans="1:13" ht="18" customHeight="1">
      <c r="A557" s="4">
        <v>556</v>
      </c>
      <c r="B557" s="37">
        <v>35654</v>
      </c>
      <c r="C557" s="34" t="s">
        <v>210</v>
      </c>
      <c r="D557" s="34" t="s">
        <v>72</v>
      </c>
      <c r="E557" s="34" t="s">
        <v>46</v>
      </c>
      <c r="F557" s="34" t="s">
        <v>180</v>
      </c>
      <c r="G557" s="21"/>
      <c r="H557" s="21"/>
      <c r="I557" s="21" t="s">
        <v>13</v>
      </c>
      <c r="J557" s="21" t="s">
        <v>20</v>
      </c>
      <c r="M557" s="12"/>
    </row>
    <row r="558" spans="1:13" ht="18" customHeight="1">
      <c r="A558" s="4">
        <v>557</v>
      </c>
      <c r="B558" s="37">
        <v>35654</v>
      </c>
      <c r="C558" s="34" t="s">
        <v>144</v>
      </c>
      <c r="D558" s="34" t="s">
        <v>167</v>
      </c>
      <c r="E558" s="34" t="s">
        <v>6</v>
      </c>
      <c r="F558" s="34" t="s">
        <v>166</v>
      </c>
      <c r="G558" s="21"/>
      <c r="H558" s="21"/>
      <c r="I558" s="21" t="s">
        <v>14</v>
      </c>
      <c r="J558" s="21" t="s">
        <v>38</v>
      </c>
      <c r="M558" s="12"/>
    </row>
    <row r="559" spans="1:13" ht="18" customHeight="1">
      <c r="A559" s="4">
        <v>558</v>
      </c>
      <c r="B559" s="37">
        <v>35654</v>
      </c>
      <c r="C559" s="34" t="s">
        <v>146</v>
      </c>
      <c r="D559" s="34" t="s">
        <v>173</v>
      </c>
      <c r="E559" s="34" t="s">
        <v>142</v>
      </c>
      <c r="F559" s="34" t="s">
        <v>153</v>
      </c>
      <c r="G559" s="21"/>
      <c r="H559" s="21"/>
      <c r="I559" s="21" t="s">
        <v>228</v>
      </c>
      <c r="J559" s="21" t="s">
        <v>32</v>
      </c>
      <c r="M559" s="12"/>
    </row>
    <row r="560" spans="1:13" ht="18" customHeight="1">
      <c r="A560" s="4">
        <v>559</v>
      </c>
      <c r="B560" s="37">
        <v>35655</v>
      </c>
      <c r="C560" s="34" t="s">
        <v>161</v>
      </c>
      <c r="D560" s="34" t="s">
        <v>214</v>
      </c>
      <c r="E560" s="34" t="s">
        <v>183</v>
      </c>
      <c r="F560" s="34" t="s">
        <v>185</v>
      </c>
      <c r="G560" s="21"/>
      <c r="H560" s="21"/>
      <c r="I560" s="21" t="s">
        <v>227</v>
      </c>
      <c r="J560" s="21" t="s">
        <v>26</v>
      </c>
      <c r="M560" s="12"/>
    </row>
    <row r="561" spans="1:13" ht="18" customHeight="1">
      <c r="A561" s="4">
        <v>560</v>
      </c>
      <c r="B561" s="37">
        <v>35655</v>
      </c>
      <c r="C561" s="34" t="s">
        <v>153</v>
      </c>
      <c r="D561" s="34" t="s">
        <v>182</v>
      </c>
      <c r="E561" s="34" t="s">
        <v>173</v>
      </c>
      <c r="F561" s="34" t="s">
        <v>142</v>
      </c>
      <c r="G561" s="21"/>
      <c r="H561" s="21"/>
      <c r="I561" s="21" t="s">
        <v>228</v>
      </c>
      <c r="J561" s="21" t="s">
        <v>32</v>
      </c>
      <c r="M561" s="12"/>
    </row>
    <row r="562" spans="1:13" ht="18" customHeight="1">
      <c r="A562" s="4">
        <v>561</v>
      </c>
      <c r="B562" s="37">
        <v>35655</v>
      </c>
      <c r="C562" s="36" t="s">
        <v>175</v>
      </c>
      <c r="D562" s="34" t="s">
        <v>218</v>
      </c>
      <c r="E562" s="34" t="s">
        <v>163</v>
      </c>
      <c r="F562" s="34" t="s">
        <v>168</v>
      </c>
      <c r="G562" s="21"/>
      <c r="H562" s="21"/>
      <c r="I562" s="21" t="s">
        <v>19</v>
      </c>
      <c r="J562" s="21" t="s">
        <v>37</v>
      </c>
      <c r="M562" s="13"/>
    </row>
    <row r="563" spans="1:13" ht="18" customHeight="1">
      <c r="A563" s="4">
        <v>562</v>
      </c>
      <c r="B563" s="37">
        <v>35655</v>
      </c>
      <c r="C563" s="34" t="s">
        <v>6</v>
      </c>
      <c r="D563" s="34" t="s">
        <v>4</v>
      </c>
      <c r="E563" s="34" t="s">
        <v>166</v>
      </c>
      <c r="F563" s="34" t="s">
        <v>167</v>
      </c>
      <c r="G563" s="21"/>
      <c r="H563" s="21"/>
      <c r="I563" s="21" t="s">
        <v>14</v>
      </c>
      <c r="J563" s="21" t="s">
        <v>38</v>
      </c>
      <c r="M563" s="12"/>
    </row>
    <row r="564" spans="1:13" ht="18" customHeight="1">
      <c r="A564" s="4">
        <v>563</v>
      </c>
      <c r="B564" s="37">
        <v>35655</v>
      </c>
      <c r="C564" s="34" t="s">
        <v>180</v>
      </c>
      <c r="D564" s="34" t="s">
        <v>16</v>
      </c>
      <c r="E564" s="34" t="s">
        <v>72</v>
      </c>
      <c r="F564" s="34" t="s">
        <v>46</v>
      </c>
      <c r="G564" s="21"/>
      <c r="H564" s="21"/>
      <c r="I564" s="21" t="s">
        <v>13</v>
      </c>
      <c r="J564" s="21" t="s">
        <v>20</v>
      </c>
      <c r="M564" s="12"/>
    </row>
    <row r="565" spans="1:13" ht="18" customHeight="1">
      <c r="A565" s="4">
        <v>564</v>
      </c>
      <c r="B565" s="37">
        <v>35655</v>
      </c>
      <c r="C565" s="34" t="s">
        <v>188</v>
      </c>
      <c r="D565" s="34" t="s">
        <v>211</v>
      </c>
      <c r="E565" s="34" t="s">
        <v>179</v>
      </c>
      <c r="F565" s="34" t="s">
        <v>184</v>
      </c>
      <c r="G565" s="21"/>
      <c r="H565" s="21"/>
      <c r="I565" s="21" t="s">
        <v>8</v>
      </c>
      <c r="J565" s="21" t="s">
        <v>31</v>
      </c>
      <c r="M565" s="12"/>
    </row>
    <row r="566" spans="1:13" ht="18" customHeight="1">
      <c r="A566" s="4">
        <v>565</v>
      </c>
      <c r="B566" s="37">
        <v>35656</v>
      </c>
      <c r="C566" s="34" t="s">
        <v>166</v>
      </c>
      <c r="D566" s="34" t="s">
        <v>144</v>
      </c>
      <c r="E566" s="34" t="s">
        <v>167</v>
      </c>
      <c r="F566" s="34" t="s">
        <v>4</v>
      </c>
      <c r="G566" s="21"/>
      <c r="H566" s="21"/>
      <c r="I566" s="21" t="s">
        <v>14</v>
      </c>
      <c r="J566" s="21" t="s">
        <v>38</v>
      </c>
      <c r="M566" s="12"/>
    </row>
    <row r="567" spans="1:13" ht="18" customHeight="1">
      <c r="A567" s="4">
        <v>566</v>
      </c>
      <c r="B567" s="37">
        <v>35656</v>
      </c>
      <c r="C567" s="34" t="s">
        <v>46</v>
      </c>
      <c r="D567" s="34" t="s">
        <v>210</v>
      </c>
      <c r="E567" s="34" t="s">
        <v>16</v>
      </c>
      <c r="F567" s="34" t="s">
        <v>72</v>
      </c>
      <c r="G567" s="21"/>
      <c r="H567" s="21"/>
      <c r="I567" s="21" t="s">
        <v>13</v>
      </c>
      <c r="J567" s="21" t="s">
        <v>20</v>
      </c>
      <c r="M567" s="12"/>
    </row>
    <row r="568" spans="1:13" ht="18" customHeight="1">
      <c r="A568" s="4">
        <v>567</v>
      </c>
      <c r="B568" s="37">
        <v>35656</v>
      </c>
      <c r="C568" s="34" t="s">
        <v>185</v>
      </c>
      <c r="D568" s="34" t="s">
        <v>47</v>
      </c>
      <c r="E568" s="34" t="s">
        <v>214</v>
      </c>
      <c r="F568" s="34" t="s">
        <v>183</v>
      </c>
      <c r="G568" s="21"/>
      <c r="H568" s="21"/>
      <c r="I568" s="21" t="s">
        <v>227</v>
      </c>
      <c r="J568" s="21" t="s">
        <v>26</v>
      </c>
      <c r="M568" s="12"/>
    </row>
    <row r="569" spans="1:13" ht="18" customHeight="1">
      <c r="A569" s="4">
        <v>568</v>
      </c>
      <c r="B569" s="37">
        <v>35656</v>
      </c>
      <c r="C569" s="34" t="s">
        <v>142</v>
      </c>
      <c r="D569" s="34" t="s">
        <v>146</v>
      </c>
      <c r="E569" s="34" t="s">
        <v>182</v>
      </c>
      <c r="F569" s="34" t="s">
        <v>173</v>
      </c>
      <c r="G569" s="21"/>
      <c r="H569" s="21"/>
      <c r="I569" s="21" t="s">
        <v>228</v>
      </c>
      <c r="J569" s="21" t="s">
        <v>32</v>
      </c>
      <c r="M569" s="12"/>
    </row>
    <row r="570" spans="1:13" ht="18" customHeight="1">
      <c r="A570" s="4">
        <v>569</v>
      </c>
      <c r="B570" s="37">
        <v>35656</v>
      </c>
      <c r="C570" s="34" t="s">
        <v>163</v>
      </c>
      <c r="D570" s="34" t="s">
        <v>35</v>
      </c>
      <c r="E570" s="34" t="s">
        <v>168</v>
      </c>
      <c r="F570" s="34" t="s">
        <v>218</v>
      </c>
      <c r="G570" s="21"/>
      <c r="H570" s="21"/>
      <c r="I570" s="21" t="s">
        <v>19</v>
      </c>
      <c r="J570" s="21" t="s">
        <v>37</v>
      </c>
      <c r="M570" s="12"/>
    </row>
    <row r="571" spans="1:13" ht="18" customHeight="1">
      <c r="A571" s="4">
        <v>570</v>
      </c>
      <c r="B571" s="37">
        <v>35657</v>
      </c>
      <c r="C571" s="34" t="s">
        <v>167</v>
      </c>
      <c r="D571" s="34" t="s">
        <v>22</v>
      </c>
      <c r="E571" s="34" t="s">
        <v>4</v>
      </c>
      <c r="F571" s="34" t="s">
        <v>144</v>
      </c>
      <c r="G571" s="21"/>
      <c r="H571" s="21"/>
      <c r="I571" s="21" t="s">
        <v>20</v>
      </c>
      <c r="J571" s="21" t="s">
        <v>14</v>
      </c>
      <c r="M571" s="12"/>
    </row>
    <row r="572" spans="1:13" ht="18" customHeight="1">
      <c r="A572" s="4">
        <v>571</v>
      </c>
      <c r="B572" s="37">
        <v>35657</v>
      </c>
      <c r="C572" s="34" t="s">
        <v>173</v>
      </c>
      <c r="D572" s="34" t="s">
        <v>153</v>
      </c>
      <c r="E572" s="34" t="s">
        <v>146</v>
      </c>
      <c r="F572" s="34" t="s">
        <v>182</v>
      </c>
      <c r="G572" s="21"/>
      <c r="H572" s="21"/>
      <c r="I572" s="21" t="s">
        <v>228</v>
      </c>
      <c r="J572" s="21" t="s">
        <v>31</v>
      </c>
      <c r="M572" s="12"/>
    </row>
    <row r="573" spans="1:13" ht="18" customHeight="1">
      <c r="A573" s="4">
        <v>572</v>
      </c>
      <c r="B573" s="37">
        <v>35657</v>
      </c>
      <c r="C573" s="34" t="s">
        <v>168</v>
      </c>
      <c r="D573" s="34" t="s">
        <v>175</v>
      </c>
      <c r="E573" s="34" t="s">
        <v>218</v>
      </c>
      <c r="F573" s="34" t="s">
        <v>35</v>
      </c>
      <c r="G573" s="21"/>
      <c r="H573" s="21"/>
      <c r="I573" s="21" t="s">
        <v>38</v>
      </c>
      <c r="J573" s="21" t="s">
        <v>19</v>
      </c>
      <c r="M573" s="12"/>
    </row>
    <row r="574" spans="1:13" ht="18" customHeight="1">
      <c r="A574" s="4">
        <v>573</v>
      </c>
      <c r="B574" s="37">
        <v>35657</v>
      </c>
      <c r="C574" s="34" t="s">
        <v>178</v>
      </c>
      <c r="D574" s="34" t="s">
        <v>165</v>
      </c>
      <c r="E574" s="34" t="s">
        <v>29</v>
      </c>
      <c r="F574" s="34" t="s">
        <v>186</v>
      </c>
      <c r="G574" s="21"/>
      <c r="H574" s="21"/>
      <c r="I574" s="21" t="s">
        <v>8</v>
      </c>
      <c r="J574" s="21" t="s">
        <v>227</v>
      </c>
      <c r="M574" s="12"/>
    </row>
    <row r="575" spans="1:13" ht="18" customHeight="1">
      <c r="A575" s="4">
        <v>574</v>
      </c>
      <c r="B575" s="37">
        <v>35657</v>
      </c>
      <c r="C575" s="34" t="s">
        <v>183</v>
      </c>
      <c r="D575" s="34" t="s">
        <v>161</v>
      </c>
      <c r="E575" s="34" t="s">
        <v>47</v>
      </c>
      <c r="F575" s="34" t="s">
        <v>214</v>
      </c>
      <c r="G575" s="21"/>
      <c r="H575" s="21"/>
      <c r="I575" s="21" t="s">
        <v>26</v>
      </c>
      <c r="J575" s="21" t="s">
        <v>32</v>
      </c>
      <c r="M575" s="12"/>
    </row>
    <row r="576" spans="1:13" ht="18" customHeight="1">
      <c r="A576" s="4">
        <v>575</v>
      </c>
      <c r="B576" s="37">
        <v>35658</v>
      </c>
      <c r="C576" s="34" t="s">
        <v>148</v>
      </c>
      <c r="D576" s="34" t="s">
        <v>184</v>
      </c>
      <c r="E576" s="34" t="s">
        <v>213</v>
      </c>
      <c r="F576" s="34" t="s">
        <v>131</v>
      </c>
      <c r="G576" s="21"/>
      <c r="H576" s="21"/>
      <c r="I576" s="21" t="s">
        <v>8</v>
      </c>
      <c r="J576" s="21" t="s">
        <v>227</v>
      </c>
      <c r="M576" s="12"/>
    </row>
    <row r="577" spans="1:13" ht="18" customHeight="1">
      <c r="A577" s="4">
        <v>576</v>
      </c>
      <c r="B577" s="37">
        <v>35658</v>
      </c>
      <c r="C577" s="34" t="s">
        <v>182</v>
      </c>
      <c r="D577" s="34" t="s">
        <v>142</v>
      </c>
      <c r="E577" s="34" t="s">
        <v>153</v>
      </c>
      <c r="F577" s="34" t="s">
        <v>146</v>
      </c>
      <c r="G577" s="21"/>
      <c r="H577" s="21"/>
      <c r="I577" s="21" t="s">
        <v>228</v>
      </c>
      <c r="J577" s="21" t="s">
        <v>31</v>
      </c>
      <c r="M577" s="12"/>
    </row>
    <row r="578" spans="1:13" ht="18" customHeight="1">
      <c r="A578" s="4">
        <v>577</v>
      </c>
      <c r="B578" s="37">
        <v>35658</v>
      </c>
      <c r="C578" s="34" t="s">
        <v>4</v>
      </c>
      <c r="D578" s="34" t="s">
        <v>166</v>
      </c>
      <c r="E578" s="34" t="s">
        <v>144</v>
      </c>
      <c r="F578" s="34" t="s">
        <v>22</v>
      </c>
      <c r="G578" s="21"/>
      <c r="H578" s="21"/>
      <c r="I578" s="21" t="s">
        <v>20</v>
      </c>
      <c r="J578" s="21" t="s">
        <v>14</v>
      </c>
      <c r="M578" s="12"/>
    </row>
    <row r="579" spans="1:13" ht="18" customHeight="1">
      <c r="A579" s="4">
        <v>578</v>
      </c>
      <c r="B579" s="37">
        <v>35658</v>
      </c>
      <c r="C579" s="34" t="s">
        <v>72</v>
      </c>
      <c r="D579" s="34" t="s">
        <v>180</v>
      </c>
      <c r="E579" s="34" t="s">
        <v>210</v>
      </c>
      <c r="F579" s="34" t="s">
        <v>16</v>
      </c>
      <c r="G579" s="21"/>
      <c r="H579" s="21"/>
      <c r="I579" s="21" t="s">
        <v>37</v>
      </c>
      <c r="J579" s="21" t="s">
        <v>13</v>
      </c>
      <c r="M579" s="12"/>
    </row>
    <row r="580" spans="1:13" ht="18" customHeight="1">
      <c r="A580" s="4">
        <v>579</v>
      </c>
      <c r="B580" s="37">
        <v>35658</v>
      </c>
      <c r="C580" s="34" t="s">
        <v>218</v>
      </c>
      <c r="D580" s="34" t="s">
        <v>163</v>
      </c>
      <c r="E580" s="34" t="s">
        <v>35</v>
      </c>
      <c r="F580" s="34" t="s">
        <v>175</v>
      </c>
      <c r="G580" s="21"/>
      <c r="H580" s="21"/>
      <c r="I580" s="21" t="s">
        <v>38</v>
      </c>
      <c r="J580" s="21" t="s">
        <v>19</v>
      </c>
      <c r="M580" s="12"/>
    </row>
    <row r="581" spans="1:13" ht="18" customHeight="1">
      <c r="A581" s="4">
        <v>580</v>
      </c>
      <c r="B581" s="37">
        <v>35658</v>
      </c>
      <c r="C581" s="34" t="s">
        <v>214</v>
      </c>
      <c r="D581" s="34" t="s">
        <v>185</v>
      </c>
      <c r="E581" s="34" t="s">
        <v>161</v>
      </c>
      <c r="F581" s="34" t="s">
        <v>47</v>
      </c>
      <c r="G581" s="21"/>
      <c r="H581" s="21"/>
      <c r="I581" s="21" t="s">
        <v>26</v>
      </c>
      <c r="J581" s="21" t="s">
        <v>32</v>
      </c>
      <c r="M581" s="12"/>
    </row>
    <row r="582" spans="1:13" ht="18" customHeight="1">
      <c r="A582" s="4">
        <v>581</v>
      </c>
      <c r="B582" s="37">
        <v>35659</v>
      </c>
      <c r="C582" s="34" t="s">
        <v>35</v>
      </c>
      <c r="D582" s="34" t="s">
        <v>168</v>
      </c>
      <c r="E582" s="34" t="s">
        <v>175</v>
      </c>
      <c r="F582" s="34" t="s">
        <v>163</v>
      </c>
      <c r="G582" s="21"/>
      <c r="H582" s="21"/>
      <c r="I582" s="21" t="s">
        <v>38</v>
      </c>
      <c r="J582" s="21" t="s">
        <v>19</v>
      </c>
      <c r="M582" s="12"/>
    </row>
    <row r="583" spans="1:13" ht="18" customHeight="1">
      <c r="A583" s="4">
        <v>582</v>
      </c>
      <c r="B583" s="37">
        <v>35659</v>
      </c>
      <c r="C583" s="34" t="s">
        <v>47</v>
      </c>
      <c r="D583" s="34" t="s">
        <v>183</v>
      </c>
      <c r="E583" s="34" t="s">
        <v>185</v>
      </c>
      <c r="F583" s="34" t="s">
        <v>161</v>
      </c>
      <c r="G583" s="21"/>
      <c r="H583" s="21"/>
      <c r="I583" s="21" t="s">
        <v>26</v>
      </c>
      <c r="J583" s="21" t="s">
        <v>32</v>
      </c>
      <c r="M583" s="12"/>
    </row>
    <row r="584" spans="1:13" ht="18" customHeight="1">
      <c r="A584" s="4">
        <v>583</v>
      </c>
      <c r="B584" s="37">
        <v>35659</v>
      </c>
      <c r="C584" s="34" t="s">
        <v>29</v>
      </c>
      <c r="D584" s="34" t="s">
        <v>179</v>
      </c>
      <c r="E584" s="34" t="s">
        <v>186</v>
      </c>
      <c r="F584" s="34" t="s">
        <v>184</v>
      </c>
      <c r="G584" s="21"/>
      <c r="H584" s="21"/>
      <c r="I584" s="21" t="s">
        <v>8</v>
      </c>
      <c r="J584" s="21" t="s">
        <v>227</v>
      </c>
      <c r="M584" s="12"/>
    </row>
    <row r="585" spans="1:13" ht="18" customHeight="1">
      <c r="A585" s="4">
        <v>584</v>
      </c>
      <c r="B585" s="37">
        <v>35659</v>
      </c>
      <c r="C585" s="34" t="s">
        <v>144</v>
      </c>
      <c r="D585" s="34" t="s">
        <v>167</v>
      </c>
      <c r="E585" s="34" t="s">
        <v>22</v>
      </c>
      <c r="F585" s="34" t="s">
        <v>166</v>
      </c>
      <c r="G585" s="21"/>
      <c r="H585" s="21"/>
      <c r="I585" s="21" t="s">
        <v>20</v>
      </c>
      <c r="J585" s="21" t="s">
        <v>14</v>
      </c>
      <c r="M585" s="12"/>
    </row>
    <row r="586" spans="1:13" ht="18" customHeight="1">
      <c r="A586" s="4">
        <v>585</v>
      </c>
      <c r="B586" s="37">
        <v>35659</v>
      </c>
      <c r="C586" s="34" t="s">
        <v>146</v>
      </c>
      <c r="D586" s="34" t="s">
        <v>173</v>
      </c>
      <c r="E586" s="34" t="s">
        <v>142</v>
      </c>
      <c r="F586" s="34" t="s">
        <v>153</v>
      </c>
      <c r="G586" s="21"/>
      <c r="H586" s="21"/>
      <c r="I586" s="21" t="s">
        <v>228</v>
      </c>
      <c r="J586" s="21" t="s">
        <v>31</v>
      </c>
      <c r="M586" s="12"/>
    </row>
    <row r="587" spans="1:13" ht="18" customHeight="1">
      <c r="A587" s="4">
        <v>586</v>
      </c>
      <c r="B587" s="37">
        <v>35659</v>
      </c>
      <c r="C587" s="34" t="s">
        <v>16</v>
      </c>
      <c r="D587" s="34" t="s">
        <v>46</v>
      </c>
      <c r="E587" s="34" t="s">
        <v>180</v>
      </c>
      <c r="F587" s="34" t="s">
        <v>210</v>
      </c>
      <c r="G587" s="21"/>
      <c r="H587" s="21"/>
      <c r="I587" s="21" t="s">
        <v>37</v>
      </c>
      <c r="J587" s="21" t="s">
        <v>13</v>
      </c>
      <c r="M587" s="12"/>
    </row>
    <row r="588" spans="1:13" ht="18" customHeight="1">
      <c r="A588" s="4">
        <v>587</v>
      </c>
      <c r="B588" s="37">
        <v>35661</v>
      </c>
      <c r="C588" s="34" t="s">
        <v>166</v>
      </c>
      <c r="D588" s="34" t="s">
        <v>22</v>
      </c>
      <c r="E588" s="34" t="s">
        <v>163</v>
      </c>
      <c r="F588" s="34" t="s">
        <v>167</v>
      </c>
      <c r="G588" s="21"/>
      <c r="H588" s="21"/>
      <c r="I588" s="21" t="s">
        <v>37</v>
      </c>
      <c r="J588" s="21" t="s">
        <v>38</v>
      </c>
      <c r="M588" s="12"/>
    </row>
    <row r="589" spans="1:13" ht="18" customHeight="1">
      <c r="A589" s="4">
        <v>588</v>
      </c>
      <c r="B589" s="37">
        <v>35661</v>
      </c>
      <c r="C589" s="34" t="s">
        <v>161</v>
      </c>
      <c r="D589" s="34" t="s">
        <v>214</v>
      </c>
      <c r="E589" s="34" t="s">
        <v>183</v>
      </c>
      <c r="F589" s="34" t="s">
        <v>47</v>
      </c>
      <c r="G589" s="21"/>
      <c r="H589" s="21"/>
      <c r="I589" s="21" t="s">
        <v>26</v>
      </c>
      <c r="J589" s="21" t="s">
        <v>228</v>
      </c>
      <c r="M589" s="12"/>
    </row>
    <row r="590" spans="1:13" ht="18" customHeight="1">
      <c r="A590" s="4">
        <v>589</v>
      </c>
      <c r="B590" s="37">
        <v>35661</v>
      </c>
      <c r="C590" s="34" t="s">
        <v>175</v>
      </c>
      <c r="D590" s="34" t="s">
        <v>4</v>
      </c>
      <c r="E590" s="34" t="s">
        <v>6</v>
      </c>
      <c r="F590" s="34" t="s">
        <v>168</v>
      </c>
      <c r="G590" s="21"/>
      <c r="H590" s="21"/>
      <c r="I590" s="21" t="s">
        <v>14</v>
      </c>
      <c r="J590" s="21" t="s">
        <v>13</v>
      </c>
      <c r="M590" s="12"/>
    </row>
    <row r="591" spans="1:13" ht="18" customHeight="1">
      <c r="A591" s="4">
        <v>590</v>
      </c>
      <c r="B591" s="37">
        <v>35661</v>
      </c>
      <c r="C591" s="34" t="s">
        <v>210</v>
      </c>
      <c r="D591" s="34" t="s">
        <v>72</v>
      </c>
      <c r="E591" s="34" t="s">
        <v>46</v>
      </c>
      <c r="F591" s="34" t="s">
        <v>180</v>
      </c>
      <c r="G591" s="21"/>
      <c r="H591" s="21"/>
      <c r="I591" s="21" t="s">
        <v>19</v>
      </c>
      <c r="J591" s="21" t="s">
        <v>20</v>
      </c>
      <c r="M591" s="12"/>
    </row>
    <row r="592" spans="1:13" ht="18" customHeight="1">
      <c r="A592" s="4">
        <v>591</v>
      </c>
      <c r="B592" s="37">
        <v>35661</v>
      </c>
      <c r="C592" s="34" t="s">
        <v>23</v>
      </c>
      <c r="D592" s="34" t="s">
        <v>178</v>
      </c>
      <c r="E592" s="34" t="s">
        <v>182</v>
      </c>
      <c r="F592" s="34" t="s">
        <v>179</v>
      </c>
      <c r="G592" s="21"/>
      <c r="H592" s="21"/>
      <c r="I592" s="21" t="s">
        <v>31</v>
      </c>
      <c r="J592" s="21" t="s">
        <v>227</v>
      </c>
      <c r="M592" s="12"/>
    </row>
    <row r="593" spans="1:13" ht="18" customHeight="1">
      <c r="A593" s="4">
        <v>592</v>
      </c>
      <c r="B593" s="37">
        <v>35661</v>
      </c>
      <c r="C593" s="34" t="s">
        <v>238</v>
      </c>
      <c r="D593" s="34" t="s">
        <v>213</v>
      </c>
      <c r="E593" s="34" t="s">
        <v>184</v>
      </c>
      <c r="F593" s="34" t="s">
        <v>188</v>
      </c>
      <c r="G593" s="21"/>
      <c r="H593" s="21"/>
      <c r="I593" s="21" t="s">
        <v>32</v>
      </c>
      <c r="J593" s="21" t="s">
        <v>8</v>
      </c>
      <c r="M593" s="12"/>
    </row>
    <row r="594" spans="1:13" ht="18" customHeight="1">
      <c r="A594" s="4">
        <v>593</v>
      </c>
      <c r="B594" s="37">
        <v>35662</v>
      </c>
      <c r="C594" s="34" t="s">
        <v>165</v>
      </c>
      <c r="D594" s="34" t="s">
        <v>131</v>
      </c>
      <c r="E594" s="34" t="s">
        <v>188</v>
      </c>
      <c r="F594" s="34" t="s">
        <v>238</v>
      </c>
      <c r="G594" s="21"/>
      <c r="H594" s="21"/>
      <c r="I594" s="21" t="s">
        <v>32</v>
      </c>
      <c r="J594" s="21" t="s">
        <v>8</v>
      </c>
      <c r="M594" s="12"/>
    </row>
    <row r="595" spans="1:13" ht="18" customHeight="1">
      <c r="A595" s="4">
        <v>594</v>
      </c>
      <c r="B595" s="37">
        <v>35662</v>
      </c>
      <c r="C595" s="34" t="s">
        <v>211</v>
      </c>
      <c r="D595" s="34" t="s">
        <v>182</v>
      </c>
      <c r="E595" s="36" t="s">
        <v>179</v>
      </c>
      <c r="F595" s="34" t="s">
        <v>178</v>
      </c>
      <c r="G595" s="21"/>
      <c r="H595" s="21"/>
      <c r="I595" s="21" t="s">
        <v>31</v>
      </c>
      <c r="J595" s="21" t="s">
        <v>227</v>
      </c>
      <c r="M595" s="12"/>
    </row>
    <row r="596" spans="1:13" ht="18" customHeight="1">
      <c r="A596" s="4">
        <v>595</v>
      </c>
      <c r="B596" s="37">
        <v>35662</v>
      </c>
      <c r="C596" s="34" t="s">
        <v>6</v>
      </c>
      <c r="D596" s="34" t="s">
        <v>35</v>
      </c>
      <c r="E596" s="34" t="s">
        <v>168</v>
      </c>
      <c r="F596" s="34" t="s">
        <v>4</v>
      </c>
      <c r="G596" s="21"/>
      <c r="H596" s="21"/>
      <c r="I596" s="21" t="s">
        <v>14</v>
      </c>
      <c r="J596" s="21" t="s">
        <v>13</v>
      </c>
      <c r="M596" s="12"/>
    </row>
    <row r="597" spans="1:13" ht="18" customHeight="1">
      <c r="A597" s="4">
        <v>596</v>
      </c>
      <c r="B597" s="37">
        <v>35662</v>
      </c>
      <c r="C597" s="34" t="s">
        <v>185</v>
      </c>
      <c r="D597" s="34" t="s">
        <v>47</v>
      </c>
      <c r="E597" s="34" t="s">
        <v>214</v>
      </c>
      <c r="F597" s="34" t="s">
        <v>183</v>
      </c>
      <c r="G597" s="21"/>
      <c r="H597" s="21"/>
      <c r="I597" s="21" t="s">
        <v>26</v>
      </c>
      <c r="J597" s="21" t="s">
        <v>228</v>
      </c>
      <c r="M597" s="12"/>
    </row>
    <row r="598" spans="1:13" ht="18" customHeight="1">
      <c r="A598" s="4">
        <v>597</v>
      </c>
      <c r="B598" s="37">
        <v>35662</v>
      </c>
      <c r="C598" s="34" t="s">
        <v>180</v>
      </c>
      <c r="D598" s="34" t="s">
        <v>16</v>
      </c>
      <c r="E598" s="34" t="s">
        <v>72</v>
      </c>
      <c r="F598" s="34" t="s">
        <v>46</v>
      </c>
      <c r="G598" s="21"/>
      <c r="H598" s="21"/>
      <c r="I598" s="21" t="s">
        <v>19</v>
      </c>
      <c r="J598" s="21" t="s">
        <v>20</v>
      </c>
      <c r="M598" s="12"/>
    </row>
    <row r="599" spans="1:13" ht="18" customHeight="1">
      <c r="A599" s="4">
        <v>598</v>
      </c>
      <c r="B599" s="37">
        <v>35662</v>
      </c>
      <c r="C599" s="34" t="s">
        <v>163</v>
      </c>
      <c r="D599" s="34" t="s">
        <v>144</v>
      </c>
      <c r="E599" s="34" t="s">
        <v>167</v>
      </c>
      <c r="F599" s="34" t="s">
        <v>22</v>
      </c>
      <c r="G599" s="21"/>
      <c r="H599" s="21"/>
      <c r="I599" s="21" t="s">
        <v>37</v>
      </c>
      <c r="J599" s="21" t="s">
        <v>38</v>
      </c>
      <c r="M599" s="12"/>
    </row>
    <row r="600" spans="1:13" ht="18" customHeight="1">
      <c r="A600" s="4">
        <v>599</v>
      </c>
      <c r="B600" s="37">
        <v>35663</v>
      </c>
      <c r="C600" s="34" t="s">
        <v>167</v>
      </c>
      <c r="D600" s="34" t="s">
        <v>166</v>
      </c>
      <c r="E600" s="34" t="s">
        <v>22</v>
      </c>
      <c r="F600" s="34" t="s">
        <v>144</v>
      </c>
      <c r="G600" s="21"/>
      <c r="H600" s="21"/>
      <c r="I600" s="21" t="s">
        <v>37</v>
      </c>
      <c r="J600" s="21" t="s">
        <v>38</v>
      </c>
      <c r="M600" s="12"/>
    </row>
    <row r="601" spans="1:13" ht="18" customHeight="1">
      <c r="A601" s="4">
        <v>600</v>
      </c>
      <c r="B601" s="37">
        <v>35663</v>
      </c>
      <c r="C601" s="34" t="s">
        <v>168</v>
      </c>
      <c r="D601" s="36" t="s">
        <v>175</v>
      </c>
      <c r="E601" s="34" t="s">
        <v>4</v>
      </c>
      <c r="F601" s="34" t="s">
        <v>35</v>
      </c>
      <c r="G601" s="21"/>
      <c r="H601" s="21"/>
      <c r="I601" s="21" t="s">
        <v>14</v>
      </c>
      <c r="J601" s="21" t="s">
        <v>13</v>
      </c>
      <c r="M601" s="12"/>
    </row>
    <row r="602" spans="1:13" ht="18" customHeight="1">
      <c r="A602" s="4">
        <v>601</v>
      </c>
      <c r="B602" s="37">
        <v>35663</v>
      </c>
      <c r="C602" s="34" t="s">
        <v>46</v>
      </c>
      <c r="D602" s="34" t="s">
        <v>210</v>
      </c>
      <c r="E602" s="34" t="s">
        <v>16</v>
      </c>
      <c r="F602" s="34" t="s">
        <v>72</v>
      </c>
      <c r="G602" s="21"/>
      <c r="H602" s="21"/>
      <c r="I602" s="21" t="s">
        <v>19</v>
      </c>
      <c r="J602" s="21" t="s">
        <v>20</v>
      </c>
      <c r="M602" s="12"/>
    </row>
    <row r="603" spans="1:13" ht="18" customHeight="1">
      <c r="A603" s="4">
        <v>602</v>
      </c>
      <c r="B603" s="37">
        <v>35663</v>
      </c>
      <c r="C603" s="34" t="s">
        <v>188</v>
      </c>
      <c r="D603" s="34" t="s">
        <v>184</v>
      </c>
      <c r="E603" s="34" t="s">
        <v>238</v>
      </c>
      <c r="F603" s="34" t="s">
        <v>213</v>
      </c>
      <c r="G603" s="21"/>
      <c r="H603" s="21"/>
      <c r="I603" s="21" t="s">
        <v>32</v>
      </c>
      <c r="J603" s="21" t="s">
        <v>8</v>
      </c>
      <c r="M603" s="12"/>
    </row>
    <row r="604" spans="1:13" ht="18" customHeight="1">
      <c r="A604" s="4">
        <v>603</v>
      </c>
      <c r="B604" s="37">
        <v>35664</v>
      </c>
      <c r="C604" s="36" t="s">
        <v>148</v>
      </c>
      <c r="D604" s="34" t="s">
        <v>165</v>
      </c>
      <c r="E604" s="34" t="s">
        <v>178</v>
      </c>
      <c r="F604" s="34" t="s">
        <v>131</v>
      </c>
      <c r="G604" s="21"/>
      <c r="H604" s="21"/>
      <c r="I604" s="21" t="s">
        <v>31</v>
      </c>
      <c r="J604" s="21" t="s">
        <v>26</v>
      </c>
      <c r="M604" s="13"/>
    </row>
    <row r="605" spans="1:13" ht="18" customHeight="1">
      <c r="A605" s="4">
        <v>604</v>
      </c>
      <c r="B605" s="37">
        <v>35664</v>
      </c>
      <c r="C605" s="34" t="s">
        <v>4</v>
      </c>
      <c r="D605" s="34" t="s">
        <v>163</v>
      </c>
      <c r="E605" s="34" t="s">
        <v>144</v>
      </c>
      <c r="F605" s="34" t="s">
        <v>175</v>
      </c>
      <c r="G605" s="21"/>
      <c r="H605" s="21"/>
      <c r="I605" s="21" t="s">
        <v>13</v>
      </c>
      <c r="J605" s="21" t="s">
        <v>37</v>
      </c>
      <c r="M605" s="12"/>
    </row>
    <row r="606" spans="1:13" ht="18" customHeight="1">
      <c r="A606" s="4">
        <v>605</v>
      </c>
      <c r="B606" s="37">
        <v>35664</v>
      </c>
      <c r="C606" s="34" t="s">
        <v>72</v>
      </c>
      <c r="D606" s="34" t="s">
        <v>6</v>
      </c>
      <c r="E606" s="34" t="s">
        <v>210</v>
      </c>
      <c r="F606" s="34" t="s">
        <v>16</v>
      </c>
      <c r="G606" s="21"/>
      <c r="H606" s="21"/>
      <c r="I606" s="21" t="s">
        <v>19</v>
      </c>
      <c r="J606" s="21" t="s">
        <v>14</v>
      </c>
      <c r="M606" s="12"/>
    </row>
    <row r="607" spans="1:13" ht="18" customHeight="1">
      <c r="A607" s="4">
        <v>606</v>
      </c>
      <c r="B607" s="37">
        <v>35664</v>
      </c>
      <c r="C607" s="34" t="s">
        <v>153</v>
      </c>
      <c r="D607" s="34" t="s">
        <v>146</v>
      </c>
      <c r="E607" s="34" t="s">
        <v>183</v>
      </c>
      <c r="F607" s="34" t="s">
        <v>214</v>
      </c>
      <c r="G607" s="21"/>
      <c r="H607" s="21"/>
      <c r="I607" s="21" t="s">
        <v>227</v>
      </c>
      <c r="J607" s="21" t="s">
        <v>8</v>
      </c>
      <c r="M607" s="12"/>
    </row>
    <row r="608" spans="1:13" ht="18" customHeight="1">
      <c r="A608" s="4">
        <v>607</v>
      </c>
      <c r="B608" s="37">
        <v>35664</v>
      </c>
      <c r="C608" s="34" t="s">
        <v>184</v>
      </c>
      <c r="D608" s="34" t="s">
        <v>179</v>
      </c>
      <c r="E608" s="34" t="s">
        <v>186</v>
      </c>
      <c r="F608" s="34" t="s">
        <v>211</v>
      </c>
      <c r="G608" s="21"/>
      <c r="H608" s="21"/>
      <c r="I608" s="21" t="s">
        <v>32</v>
      </c>
      <c r="J608" s="21" t="s">
        <v>228</v>
      </c>
      <c r="M608" s="12"/>
    </row>
    <row r="609" spans="1:13" ht="18" customHeight="1">
      <c r="A609" s="4">
        <v>608</v>
      </c>
      <c r="B609" s="37">
        <v>35664</v>
      </c>
      <c r="C609" s="34" t="s">
        <v>218</v>
      </c>
      <c r="D609" s="34" t="s">
        <v>180</v>
      </c>
      <c r="E609" s="34" t="s">
        <v>35</v>
      </c>
      <c r="F609" s="34" t="s">
        <v>166</v>
      </c>
      <c r="G609" s="21"/>
      <c r="H609" s="21"/>
      <c r="I609" s="21" t="s">
        <v>20</v>
      </c>
      <c r="J609" s="21" t="s">
        <v>38</v>
      </c>
      <c r="M609" s="12"/>
    </row>
    <row r="610" spans="1:13" ht="18" customHeight="1">
      <c r="A610" s="4">
        <v>609</v>
      </c>
      <c r="B610" s="37">
        <v>35665</v>
      </c>
      <c r="C610" s="34" t="s">
        <v>35</v>
      </c>
      <c r="D610" s="34" t="s">
        <v>22</v>
      </c>
      <c r="E610" s="34" t="s">
        <v>166</v>
      </c>
      <c r="F610" s="34" t="s">
        <v>180</v>
      </c>
      <c r="G610" s="21"/>
      <c r="H610" s="21"/>
      <c r="I610" s="21" t="s">
        <v>20</v>
      </c>
      <c r="J610" s="21" t="s">
        <v>38</v>
      </c>
      <c r="M610" s="12"/>
    </row>
    <row r="611" spans="1:13" ht="18" customHeight="1">
      <c r="A611" s="4">
        <v>610</v>
      </c>
      <c r="B611" s="37">
        <v>35665</v>
      </c>
      <c r="C611" s="34" t="s">
        <v>186</v>
      </c>
      <c r="D611" s="34" t="s">
        <v>188</v>
      </c>
      <c r="E611" s="34" t="s">
        <v>211</v>
      </c>
      <c r="F611" s="34" t="s">
        <v>179</v>
      </c>
      <c r="G611" s="21"/>
      <c r="H611" s="21"/>
      <c r="I611" s="21" t="s">
        <v>32</v>
      </c>
      <c r="J611" s="21" t="s">
        <v>228</v>
      </c>
      <c r="M611" s="12"/>
    </row>
    <row r="612" spans="1:13" ht="18" customHeight="1">
      <c r="A612" s="4">
        <v>611</v>
      </c>
      <c r="B612" s="37">
        <v>35665</v>
      </c>
      <c r="C612" s="34" t="s">
        <v>131</v>
      </c>
      <c r="D612" s="34" t="s">
        <v>213</v>
      </c>
      <c r="E612" s="34" t="s">
        <v>165</v>
      </c>
      <c r="F612" s="34" t="s">
        <v>148</v>
      </c>
      <c r="G612" s="21"/>
      <c r="H612" s="21"/>
      <c r="I612" s="21" t="s">
        <v>31</v>
      </c>
      <c r="J612" s="21" t="s">
        <v>26</v>
      </c>
      <c r="M612" s="12"/>
    </row>
    <row r="613" spans="1:13" ht="18" customHeight="1">
      <c r="A613" s="4">
        <v>612</v>
      </c>
      <c r="B613" s="37">
        <v>35665</v>
      </c>
      <c r="C613" s="34" t="s">
        <v>144</v>
      </c>
      <c r="D613" s="34" t="s">
        <v>168</v>
      </c>
      <c r="E613" s="34" t="s">
        <v>175</v>
      </c>
      <c r="F613" s="34" t="s">
        <v>163</v>
      </c>
      <c r="G613" s="21"/>
      <c r="H613" s="21"/>
      <c r="I613" s="21" t="s">
        <v>13</v>
      </c>
      <c r="J613" s="21" t="s">
        <v>37</v>
      </c>
      <c r="M613" s="12"/>
    </row>
    <row r="614" spans="1:13" ht="18" customHeight="1">
      <c r="A614" s="4">
        <v>613</v>
      </c>
      <c r="B614" s="37">
        <v>35665</v>
      </c>
      <c r="C614" s="34" t="s">
        <v>142</v>
      </c>
      <c r="D614" s="34" t="s">
        <v>183</v>
      </c>
      <c r="E614" s="34" t="s">
        <v>161</v>
      </c>
      <c r="F614" s="34" t="s">
        <v>229</v>
      </c>
      <c r="G614" s="21"/>
      <c r="H614" s="21"/>
      <c r="I614" s="21" t="s">
        <v>227</v>
      </c>
      <c r="J614" s="21" t="s">
        <v>8</v>
      </c>
      <c r="M614" s="12"/>
    </row>
    <row r="615" spans="1:13" ht="18" customHeight="1">
      <c r="A615" s="4">
        <v>614</v>
      </c>
      <c r="B615" s="37">
        <v>35665</v>
      </c>
      <c r="C615" s="34" t="s">
        <v>16</v>
      </c>
      <c r="D615" s="34" t="s">
        <v>46</v>
      </c>
      <c r="E615" s="34" t="s">
        <v>6</v>
      </c>
      <c r="F615" s="34" t="s">
        <v>210</v>
      </c>
      <c r="G615" s="21"/>
      <c r="H615" s="21"/>
      <c r="I615" s="21" t="s">
        <v>19</v>
      </c>
      <c r="J615" s="21" t="s">
        <v>14</v>
      </c>
      <c r="M615" s="12"/>
    </row>
    <row r="616" spans="1:13" ht="18" customHeight="1">
      <c r="A616" s="4">
        <v>615</v>
      </c>
      <c r="B616" s="37">
        <v>35666</v>
      </c>
      <c r="C616" s="34" t="s">
        <v>166</v>
      </c>
      <c r="D616" s="34" t="s">
        <v>218</v>
      </c>
      <c r="E616" s="34" t="s">
        <v>180</v>
      </c>
      <c r="F616" s="34" t="s">
        <v>22</v>
      </c>
      <c r="G616" s="21"/>
      <c r="H616" s="21"/>
      <c r="I616" s="21" t="s">
        <v>20</v>
      </c>
      <c r="J616" s="21" t="s">
        <v>38</v>
      </c>
      <c r="M616" s="12"/>
    </row>
    <row r="617" spans="1:13" ht="18" customHeight="1">
      <c r="A617" s="4">
        <v>616</v>
      </c>
      <c r="B617" s="37">
        <v>35666</v>
      </c>
      <c r="C617" s="34" t="s">
        <v>179</v>
      </c>
      <c r="D617" s="34" t="s">
        <v>211</v>
      </c>
      <c r="E617" s="34" t="s">
        <v>184</v>
      </c>
      <c r="F617" s="34" t="s">
        <v>188</v>
      </c>
      <c r="G617" s="21"/>
      <c r="H617" s="21"/>
      <c r="I617" s="21" t="s">
        <v>32</v>
      </c>
      <c r="J617" s="21" t="s">
        <v>228</v>
      </c>
      <c r="M617" s="12"/>
    </row>
    <row r="618" spans="1:13" ht="18" customHeight="1">
      <c r="A618" s="4">
        <v>617</v>
      </c>
      <c r="B618" s="37">
        <v>35666</v>
      </c>
      <c r="C618" s="34" t="s">
        <v>173</v>
      </c>
      <c r="D618" s="34" t="s">
        <v>181</v>
      </c>
      <c r="E618" s="34" t="s">
        <v>185</v>
      </c>
      <c r="F618" s="34" t="s">
        <v>182</v>
      </c>
      <c r="G618" s="21"/>
      <c r="H618" s="21"/>
      <c r="I618" s="21" t="s">
        <v>227</v>
      </c>
      <c r="J618" s="21" t="s">
        <v>8</v>
      </c>
      <c r="M618" s="12"/>
    </row>
    <row r="619" spans="1:13" ht="18" customHeight="1">
      <c r="A619" s="4">
        <v>618</v>
      </c>
      <c r="B619" s="37">
        <v>35666</v>
      </c>
      <c r="C619" s="34" t="s">
        <v>175</v>
      </c>
      <c r="D619" s="34" t="s">
        <v>4</v>
      </c>
      <c r="E619" s="34" t="s">
        <v>163</v>
      </c>
      <c r="F619" s="34" t="s">
        <v>168</v>
      </c>
      <c r="G619" s="21"/>
      <c r="H619" s="21"/>
      <c r="I619" s="21" t="s">
        <v>13</v>
      </c>
      <c r="J619" s="21" t="s">
        <v>37</v>
      </c>
      <c r="M619" s="12"/>
    </row>
    <row r="620" spans="1:13" ht="18" customHeight="1">
      <c r="A620" s="4">
        <v>619</v>
      </c>
      <c r="B620" s="37">
        <v>35666</v>
      </c>
      <c r="C620" s="34" t="s">
        <v>178</v>
      </c>
      <c r="D620" s="34" t="s">
        <v>148</v>
      </c>
      <c r="E620" s="34" t="s">
        <v>213</v>
      </c>
      <c r="F620" s="34" t="s">
        <v>165</v>
      </c>
      <c r="G620" s="21"/>
      <c r="H620" s="21"/>
      <c r="I620" s="21" t="s">
        <v>31</v>
      </c>
      <c r="J620" s="21" t="s">
        <v>26</v>
      </c>
      <c r="M620" s="12"/>
    </row>
    <row r="621" spans="1:13" ht="18" customHeight="1">
      <c r="A621" s="4">
        <v>620</v>
      </c>
      <c r="B621" s="37">
        <v>35666</v>
      </c>
      <c r="C621" s="34" t="s">
        <v>210</v>
      </c>
      <c r="D621" s="34" t="s">
        <v>72</v>
      </c>
      <c r="E621" s="34" t="s">
        <v>46</v>
      </c>
      <c r="F621" s="34" t="s">
        <v>6</v>
      </c>
      <c r="G621" s="21"/>
      <c r="H621" s="21"/>
      <c r="I621" s="21" t="s">
        <v>19</v>
      </c>
      <c r="J621" s="21" t="s">
        <v>14</v>
      </c>
      <c r="M621" s="12"/>
    </row>
    <row r="622" spans="1:13" ht="18" customHeight="1">
      <c r="A622" s="4">
        <v>621</v>
      </c>
      <c r="B622" s="37">
        <v>35668</v>
      </c>
      <c r="C622" s="34" t="s">
        <v>47</v>
      </c>
      <c r="D622" s="34" t="s">
        <v>161</v>
      </c>
      <c r="E622" s="34" t="s">
        <v>214</v>
      </c>
      <c r="F622" s="34" t="s">
        <v>182</v>
      </c>
      <c r="G622" s="21"/>
      <c r="H622" s="21"/>
      <c r="I622" s="21" t="s">
        <v>228</v>
      </c>
      <c r="J622" s="21" t="s">
        <v>8</v>
      </c>
      <c r="M622" s="12"/>
    </row>
    <row r="623" spans="1:13" ht="18" customHeight="1">
      <c r="A623" s="4">
        <v>622</v>
      </c>
      <c r="B623" s="37">
        <v>35668</v>
      </c>
      <c r="C623" s="34" t="s">
        <v>213</v>
      </c>
      <c r="D623" s="34" t="s">
        <v>179</v>
      </c>
      <c r="E623" s="34" t="s">
        <v>186</v>
      </c>
      <c r="F623" s="34" t="s">
        <v>184</v>
      </c>
      <c r="G623" s="21"/>
      <c r="H623" s="21"/>
      <c r="I623" s="21" t="s">
        <v>31</v>
      </c>
      <c r="J623" s="21" t="s">
        <v>32</v>
      </c>
      <c r="M623" s="12"/>
    </row>
    <row r="624" spans="1:13" ht="18" customHeight="1">
      <c r="A624" s="4">
        <v>623</v>
      </c>
      <c r="B624" s="37">
        <v>35668</v>
      </c>
      <c r="C624" s="34" t="s">
        <v>180</v>
      </c>
      <c r="D624" s="34" t="s">
        <v>35</v>
      </c>
      <c r="E624" s="34" t="s">
        <v>72</v>
      </c>
      <c r="F624" s="34" t="s">
        <v>46</v>
      </c>
      <c r="G624" s="21"/>
      <c r="H624" s="21"/>
      <c r="I624" s="21" t="s">
        <v>14</v>
      </c>
      <c r="J624" s="21" t="s">
        <v>37</v>
      </c>
      <c r="M624" s="12"/>
    </row>
    <row r="625" spans="1:13" ht="18" customHeight="1">
      <c r="A625" s="4">
        <v>624</v>
      </c>
      <c r="B625" s="37">
        <v>35668</v>
      </c>
      <c r="C625" s="34" t="s">
        <v>163</v>
      </c>
      <c r="D625" s="34" t="s">
        <v>16</v>
      </c>
      <c r="E625" s="34" t="s">
        <v>167</v>
      </c>
      <c r="F625" s="34" t="s">
        <v>218</v>
      </c>
      <c r="G625" s="21"/>
      <c r="H625" s="21"/>
      <c r="I625" s="21" t="s">
        <v>20</v>
      </c>
      <c r="J625" s="21" t="s">
        <v>13</v>
      </c>
      <c r="M625" s="12"/>
    </row>
    <row r="626" spans="1:13" ht="18" customHeight="1">
      <c r="A626" s="4">
        <v>625</v>
      </c>
      <c r="B626" s="37">
        <v>35668</v>
      </c>
      <c r="C626" s="34" t="s">
        <v>22</v>
      </c>
      <c r="D626" s="34" t="s">
        <v>144</v>
      </c>
      <c r="E626" s="34" t="s">
        <v>168</v>
      </c>
      <c r="F626" s="34" t="s">
        <v>4</v>
      </c>
      <c r="G626" s="21"/>
      <c r="H626" s="21"/>
      <c r="I626" s="21" t="s">
        <v>38</v>
      </c>
      <c r="J626" s="21" t="s">
        <v>19</v>
      </c>
      <c r="M626" s="12"/>
    </row>
    <row r="627" spans="1:13" ht="18" customHeight="1">
      <c r="A627" s="4">
        <v>626</v>
      </c>
      <c r="B627" s="37">
        <v>35668</v>
      </c>
      <c r="C627" s="34" t="s">
        <v>146</v>
      </c>
      <c r="D627" s="34" t="s">
        <v>173</v>
      </c>
      <c r="E627" s="34" t="s">
        <v>181</v>
      </c>
      <c r="F627" s="34" t="s">
        <v>142</v>
      </c>
      <c r="G627" s="21"/>
      <c r="H627" s="21"/>
      <c r="I627" s="21" t="s">
        <v>26</v>
      </c>
      <c r="J627" s="21" t="s">
        <v>227</v>
      </c>
      <c r="M627" s="12"/>
    </row>
    <row r="628" spans="1:13" ht="18" customHeight="1">
      <c r="A628" s="4">
        <v>627</v>
      </c>
      <c r="B628" s="37">
        <v>35669</v>
      </c>
      <c r="C628" s="34" t="s">
        <v>167</v>
      </c>
      <c r="D628" s="34" t="s">
        <v>166</v>
      </c>
      <c r="E628" s="34" t="s">
        <v>218</v>
      </c>
      <c r="F628" s="34" t="s">
        <v>16</v>
      </c>
      <c r="G628" s="21"/>
      <c r="H628" s="21"/>
      <c r="I628" s="21" t="s">
        <v>20</v>
      </c>
      <c r="J628" s="21" t="s">
        <v>13</v>
      </c>
      <c r="M628" s="12"/>
    </row>
    <row r="629" spans="1:13" ht="18" customHeight="1">
      <c r="A629" s="4">
        <v>628</v>
      </c>
      <c r="B629" s="37">
        <v>35669</v>
      </c>
      <c r="C629" s="34" t="s">
        <v>211</v>
      </c>
      <c r="D629" s="34" t="s">
        <v>184</v>
      </c>
      <c r="E629" s="34" t="s">
        <v>179</v>
      </c>
      <c r="F629" s="34" t="s">
        <v>148</v>
      </c>
      <c r="G629" s="21"/>
      <c r="H629" s="21"/>
      <c r="I629" s="21" t="s">
        <v>31</v>
      </c>
      <c r="J629" s="21" t="s">
        <v>32</v>
      </c>
      <c r="M629" s="12"/>
    </row>
    <row r="630" spans="1:13" ht="18" customHeight="1">
      <c r="A630" s="4">
        <v>629</v>
      </c>
      <c r="B630" s="37">
        <v>35669</v>
      </c>
      <c r="C630" s="34" t="s">
        <v>168</v>
      </c>
      <c r="D630" s="34" t="s">
        <v>175</v>
      </c>
      <c r="E630" s="34" t="s">
        <v>4</v>
      </c>
      <c r="F630" s="34" t="s">
        <v>144</v>
      </c>
      <c r="G630" s="21"/>
      <c r="H630" s="21"/>
      <c r="I630" s="21" t="s">
        <v>38</v>
      </c>
      <c r="J630" s="21" t="s">
        <v>19</v>
      </c>
      <c r="M630" s="12"/>
    </row>
    <row r="631" spans="1:13" ht="18" customHeight="1">
      <c r="A631" s="4">
        <v>630</v>
      </c>
      <c r="B631" s="37">
        <v>35669</v>
      </c>
      <c r="C631" s="34" t="s">
        <v>46</v>
      </c>
      <c r="D631" s="34" t="s">
        <v>210</v>
      </c>
      <c r="E631" s="34" t="s">
        <v>35</v>
      </c>
      <c r="F631" s="34" t="s">
        <v>72</v>
      </c>
      <c r="G631" s="21"/>
      <c r="H631" s="21"/>
      <c r="I631" s="21" t="s">
        <v>14</v>
      </c>
      <c r="J631" s="21" t="s">
        <v>37</v>
      </c>
      <c r="M631" s="12"/>
    </row>
    <row r="632" spans="1:13" ht="18" customHeight="1">
      <c r="A632" s="4">
        <v>631</v>
      </c>
      <c r="B632" s="37">
        <v>35669</v>
      </c>
      <c r="C632" s="34" t="s">
        <v>183</v>
      </c>
      <c r="D632" s="34" t="s">
        <v>142</v>
      </c>
      <c r="E632" s="34" t="s">
        <v>173</v>
      </c>
      <c r="F632" s="34" t="s">
        <v>153</v>
      </c>
      <c r="G632" s="21"/>
      <c r="H632" s="21"/>
      <c r="I632" s="21" t="s">
        <v>26</v>
      </c>
      <c r="J632" s="21" t="s">
        <v>227</v>
      </c>
      <c r="M632" s="12"/>
    </row>
    <row r="633" spans="1:13" ht="18" customHeight="1">
      <c r="A633" s="4">
        <v>632</v>
      </c>
      <c r="B633" s="37">
        <v>35669</v>
      </c>
      <c r="C633" s="34" t="s">
        <v>214</v>
      </c>
      <c r="D633" s="34" t="s">
        <v>185</v>
      </c>
      <c r="E633" s="34" t="s">
        <v>182</v>
      </c>
      <c r="F633" s="34" t="s">
        <v>161</v>
      </c>
      <c r="G633" s="21"/>
      <c r="H633" s="21"/>
      <c r="I633" s="21" t="s">
        <v>228</v>
      </c>
      <c r="J633" s="21" t="s">
        <v>8</v>
      </c>
      <c r="M633" s="12"/>
    </row>
    <row r="634" spans="1:13" ht="18" customHeight="1">
      <c r="A634" s="4">
        <v>633</v>
      </c>
      <c r="B634" s="37">
        <v>35670</v>
      </c>
      <c r="C634" s="34" t="s">
        <v>148</v>
      </c>
      <c r="D634" s="34" t="s">
        <v>131</v>
      </c>
      <c r="E634" s="34" t="s">
        <v>213</v>
      </c>
      <c r="F634" s="34" t="s">
        <v>165</v>
      </c>
      <c r="G634" s="21"/>
      <c r="H634" s="21"/>
      <c r="I634" s="21" t="s">
        <v>31</v>
      </c>
      <c r="J634" s="21" t="s">
        <v>32</v>
      </c>
      <c r="M634" s="12"/>
    </row>
    <row r="635" spans="1:13" ht="18" customHeight="1">
      <c r="A635" s="4">
        <v>634</v>
      </c>
      <c r="B635" s="37">
        <v>35670</v>
      </c>
      <c r="C635" s="34" t="s">
        <v>182</v>
      </c>
      <c r="D635" s="34" t="s">
        <v>47</v>
      </c>
      <c r="E635" s="34" t="s">
        <v>161</v>
      </c>
      <c r="F635" s="34" t="s">
        <v>185</v>
      </c>
      <c r="G635" s="21"/>
      <c r="H635" s="21"/>
      <c r="I635" s="21" t="s">
        <v>228</v>
      </c>
      <c r="J635" s="21" t="s">
        <v>8</v>
      </c>
      <c r="M635" s="12"/>
    </row>
    <row r="636" spans="1:13" ht="18" customHeight="1">
      <c r="A636" s="4">
        <v>635</v>
      </c>
      <c r="B636" s="37">
        <v>35670</v>
      </c>
      <c r="C636" s="34" t="s">
        <v>72</v>
      </c>
      <c r="D636" s="34" t="s">
        <v>180</v>
      </c>
      <c r="E636" s="34" t="s">
        <v>210</v>
      </c>
      <c r="F636" s="34" t="s">
        <v>35</v>
      </c>
      <c r="G636" s="21"/>
      <c r="H636" s="21"/>
      <c r="I636" s="21" t="s">
        <v>14</v>
      </c>
      <c r="J636" s="21" t="s">
        <v>37</v>
      </c>
      <c r="M636" s="12"/>
    </row>
    <row r="637" spans="1:13" ht="18" customHeight="1">
      <c r="A637" s="4">
        <v>636</v>
      </c>
      <c r="B637" s="37">
        <v>35670</v>
      </c>
      <c r="C637" s="34" t="s">
        <v>181</v>
      </c>
      <c r="D637" s="34" t="s">
        <v>146</v>
      </c>
      <c r="E637" s="34" t="s">
        <v>142</v>
      </c>
      <c r="F637" s="34" t="s">
        <v>173</v>
      </c>
      <c r="G637" s="21"/>
      <c r="H637" s="21"/>
      <c r="I637" s="21" t="s">
        <v>26</v>
      </c>
      <c r="J637" s="21" t="s">
        <v>227</v>
      </c>
      <c r="M637" s="12"/>
    </row>
    <row r="638" spans="1:13" ht="18" customHeight="1">
      <c r="A638" s="4">
        <v>637</v>
      </c>
      <c r="B638" s="37">
        <v>35670</v>
      </c>
      <c r="C638" s="34" t="s">
        <v>218</v>
      </c>
      <c r="D638" s="34" t="s">
        <v>163</v>
      </c>
      <c r="E638" s="34" t="s">
        <v>16</v>
      </c>
      <c r="F638" s="34" t="s">
        <v>166</v>
      </c>
      <c r="G638" s="21"/>
      <c r="H638" s="21"/>
      <c r="I638" s="21" t="s">
        <v>20</v>
      </c>
      <c r="J638" s="21" t="s">
        <v>13</v>
      </c>
      <c r="M638" s="12"/>
    </row>
    <row r="639" spans="1:13" ht="18" customHeight="1">
      <c r="A639" s="4">
        <v>638</v>
      </c>
      <c r="B639" s="37">
        <v>35671</v>
      </c>
      <c r="C639" s="34" t="s">
        <v>4</v>
      </c>
      <c r="D639" s="34" t="s">
        <v>22</v>
      </c>
      <c r="E639" s="36" t="s">
        <v>144</v>
      </c>
      <c r="F639" s="34" t="s">
        <v>175</v>
      </c>
      <c r="G639" s="21"/>
      <c r="H639" s="21"/>
      <c r="I639" s="21" t="s">
        <v>20</v>
      </c>
      <c r="J639" s="21" t="s">
        <v>14</v>
      </c>
      <c r="M639" s="12"/>
    </row>
    <row r="640" spans="1:13" ht="18" customHeight="1">
      <c r="A640" s="4">
        <v>639</v>
      </c>
      <c r="B640" s="37">
        <v>35671</v>
      </c>
      <c r="C640" s="34" t="s">
        <v>35</v>
      </c>
      <c r="D640" s="34" t="s">
        <v>46</v>
      </c>
      <c r="E640" s="34" t="s">
        <v>180</v>
      </c>
      <c r="F640" s="34" t="s">
        <v>210</v>
      </c>
      <c r="G640" s="21"/>
      <c r="H640" s="21"/>
      <c r="I640" s="21" t="s">
        <v>38</v>
      </c>
      <c r="J640" s="21" t="s">
        <v>13</v>
      </c>
      <c r="M640" s="12"/>
    </row>
    <row r="641" spans="1:13" ht="18" customHeight="1">
      <c r="A641" s="4">
        <v>640</v>
      </c>
      <c r="B641" s="37">
        <v>35671</v>
      </c>
      <c r="C641" s="34" t="s">
        <v>153</v>
      </c>
      <c r="D641" s="34" t="s">
        <v>183</v>
      </c>
      <c r="E641" s="34" t="s">
        <v>146</v>
      </c>
      <c r="F641" s="34" t="s">
        <v>142</v>
      </c>
      <c r="G641" s="21"/>
      <c r="H641" s="21"/>
      <c r="I641" s="21" t="s">
        <v>227</v>
      </c>
      <c r="J641" s="21" t="s">
        <v>228</v>
      </c>
      <c r="M641" s="12"/>
    </row>
    <row r="642" spans="1:13" ht="18" customHeight="1">
      <c r="A642" s="4">
        <v>641</v>
      </c>
      <c r="B642" s="37">
        <v>35671</v>
      </c>
      <c r="C642" s="34" t="s">
        <v>184</v>
      </c>
      <c r="D642" s="36" t="s">
        <v>186</v>
      </c>
      <c r="E642" s="34" t="s">
        <v>29</v>
      </c>
      <c r="F642" s="34" t="s">
        <v>179</v>
      </c>
      <c r="G642" s="21"/>
      <c r="H642" s="21"/>
      <c r="I642" s="21" t="s">
        <v>8</v>
      </c>
      <c r="J642" s="21" t="s">
        <v>31</v>
      </c>
      <c r="M642" s="12"/>
    </row>
    <row r="643" spans="1:13" ht="18" customHeight="1">
      <c r="A643" s="4">
        <v>642</v>
      </c>
      <c r="B643" s="37">
        <v>35671</v>
      </c>
      <c r="C643" s="34" t="s">
        <v>188</v>
      </c>
      <c r="D643" s="34" t="s">
        <v>165</v>
      </c>
      <c r="E643" s="34" t="s">
        <v>178</v>
      </c>
      <c r="F643" s="34" t="s">
        <v>213</v>
      </c>
      <c r="G643" s="21"/>
      <c r="H643" s="21"/>
      <c r="I643" s="21" t="s">
        <v>32</v>
      </c>
      <c r="J643" s="21" t="s">
        <v>26</v>
      </c>
      <c r="M643" s="12"/>
    </row>
    <row r="644" spans="1:13" ht="18" customHeight="1">
      <c r="A644" s="4">
        <v>643</v>
      </c>
      <c r="B644" s="37">
        <v>35671</v>
      </c>
      <c r="C644" s="34" t="s">
        <v>16</v>
      </c>
      <c r="D644" s="34" t="s">
        <v>167</v>
      </c>
      <c r="E644" s="34" t="s">
        <v>166</v>
      </c>
      <c r="F644" s="34" t="s">
        <v>163</v>
      </c>
      <c r="G644" s="21"/>
      <c r="H644" s="21"/>
      <c r="I644" s="21" t="s">
        <v>37</v>
      </c>
      <c r="J644" s="21" t="s">
        <v>19</v>
      </c>
      <c r="M644" s="12"/>
    </row>
    <row r="645" spans="1:13" ht="18" customHeight="1">
      <c r="A645" s="4">
        <v>644</v>
      </c>
      <c r="B645" s="37">
        <v>35672</v>
      </c>
      <c r="C645" s="34" t="s">
        <v>166</v>
      </c>
      <c r="D645" s="34" t="s">
        <v>6</v>
      </c>
      <c r="E645" s="34" t="s">
        <v>163</v>
      </c>
      <c r="F645" s="34" t="s">
        <v>167</v>
      </c>
      <c r="G645" s="21"/>
      <c r="H645" s="21"/>
      <c r="I645" s="21" t="s">
        <v>37</v>
      </c>
      <c r="J645" s="21" t="s">
        <v>19</v>
      </c>
      <c r="M645" s="12"/>
    </row>
    <row r="646" spans="1:13" ht="18" customHeight="1">
      <c r="A646" s="4">
        <v>645</v>
      </c>
      <c r="B646" s="37">
        <v>35672</v>
      </c>
      <c r="C646" s="34" t="s">
        <v>165</v>
      </c>
      <c r="D646" s="34" t="s">
        <v>213</v>
      </c>
      <c r="E646" s="34" t="s">
        <v>131</v>
      </c>
      <c r="F646" s="34" t="s">
        <v>178</v>
      </c>
      <c r="G646" s="21"/>
      <c r="H646" s="21"/>
      <c r="I646" s="21" t="s">
        <v>32</v>
      </c>
      <c r="J646" s="21" t="s">
        <v>26</v>
      </c>
      <c r="M646" s="12"/>
    </row>
    <row r="647" spans="1:13" ht="18" customHeight="1">
      <c r="A647" s="4">
        <v>646</v>
      </c>
      <c r="B647" s="37">
        <v>35672</v>
      </c>
      <c r="C647" s="34" t="s">
        <v>29</v>
      </c>
      <c r="D647" s="34" t="s">
        <v>179</v>
      </c>
      <c r="E647" s="34" t="s">
        <v>148</v>
      </c>
      <c r="F647" s="34" t="s">
        <v>184</v>
      </c>
      <c r="G647" s="21"/>
      <c r="H647" s="21"/>
      <c r="I647" s="21" t="s">
        <v>8</v>
      </c>
      <c r="J647" s="21" t="s">
        <v>31</v>
      </c>
      <c r="M647" s="12"/>
    </row>
    <row r="648" spans="1:13" ht="18" customHeight="1">
      <c r="A648" s="4">
        <v>647</v>
      </c>
      <c r="B648" s="37">
        <v>35672</v>
      </c>
      <c r="C648" s="34" t="s">
        <v>210</v>
      </c>
      <c r="D648" s="34" t="s">
        <v>72</v>
      </c>
      <c r="E648" s="34" t="s">
        <v>46</v>
      </c>
      <c r="F648" s="34" t="s">
        <v>180</v>
      </c>
      <c r="G648" s="21"/>
      <c r="H648" s="21"/>
      <c r="I648" s="21" t="s">
        <v>38</v>
      </c>
      <c r="J648" s="21" t="s">
        <v>13</v>
      </c>
      <c r="M648" s="12"/>
    </row>
    <row r="649" spans="1:13" ht="18" customHeight="1">
      <c r="A649" s="4">
        <v>648</v>
      </c>
      <c r="B649" s="37">
        <v>35672</v>
      </c>
      <c r="C649" s="34" t="s">
        <v>144</v>
      </c>
      <c r="D649" s="34" t="s">
        <v>168</v>
      </c>
      <c r="E649" s="34" t="s">
        <v>175</v>
      </c>
      <c r="F649" s="34" t="s">
        <v>22</v>
      </c>
      <c r="G649" s="21"/>
      <c r="H649" s="21"/>
      <c r="I649" s="21" t="s">
        <v>20</v>
      </c>
      <c r="J649" s="21" t="s">
        <v>14</v>
      </c>
      <c r="M649" s="12"/>
    </row>
    <row r="650" spans="1:13" ht="18" customHeight="1">
      <c r="A650" s="4">
        <v>649</v>
      </c>
      <c r="B650" s="37">
        <v>35672</v>
      </c>
      <c r="C650" s="34" t="s">
        <v>142</v>
      </c>
      <c r="D650" s="34" t="s">
        <v>214</v>
      </c>
      <c r="E650" s="34" t="s">
        <v>173</v>
      </c>
      <c r="F650" s="34" t="s">
        <v>181</v>
      </c>
      <c r="G650" s="21"/>
      <c r="H650" s="21"/>
      <c r="I650" s="21" t="s">
        <v>227</v>
      </c>
      <c r="J650" s="21" t="s">
        <v>228</v>
      </c>
      <c r="M650" s="12"/>
    </row>
    <row r="651" spans="1:13" ht="18" customHeight="1">
      <c r="A651" s="4">
        <v>650</v>
      </c>
      <c r="B651" s="37">
        <v>35673</v>
      </c>
      <c r="C651" s="34" t="s">
        <v>161</v>
      </c>
      <c r="D651" s="34" t="s">
        <v>153</v>
      </c>
      <c r="E651" s="34" t="s">
        <v>185</v>
      </c>
      <c r="F651" s="34" t="s">
        <v>146</v>
      </c>
      <c r="G651" s="21"/>
      <c r="H651" s="21"/>
      <c r="I651" s="21" t="s">
        <v>227</v>
      </c>
      <c r="J651" s="21" t="s">
        <v>228</v>
      </c>
      <c r="M651" s="12"/>
    </row>
    <row r="652" spans="1:13" ht="18" customHeight="1">
      <c r="A652" s="4">
        <v>651</v>
      </c>
      <c r="B652" s="37">
        <v>35673</v>
      </c>
      <c r="C652" s="34" t="s">
        <v>175</v>
      </c>
      <c r="D652" s="34" t="s">
        <v>4</v>
      </c>
      <c r="E652" s="34" t="s">
        <v>22</v>
      </c>
      <c r="F652" s="34" t="s">
        <v>168</v>
      </c>
      <c r="G652" s="21"/>
      <c r="H652" s="21"/>
      <c r="I652" s="21" t="s">
        <v>20</v>
      </c>
      <c r="J652" s="21" t="s">
        <v>14</v>
      </c>
      <c r="M652" s="12"/>
    </row>
    <row r="653" spans="1:13" ht="18" customHeight="1">
      <c r="A653" s="4">
        <v>652</v>
      </c>
      <c r="B653" s="37">
        <v>35673</v>
      </c>
      <c r="C653" s="34" t="s">
        <v>186</v>
      </c>
      <c r="D653" s="34" t="s">
        <v>184</v>
      </c>
      <c r="E653" s="34" t="s">
        <v>179</v>
      </c>
      <c r="F653" s="34" t="s">
        <v>148</v>
      </c>
      <c r="G653" s="21"/>
      <c r="H653" s="21"/>
      <c r="I653" s="21" t="s">
        <v>8</v>
      </c>
      <c r="J653" s="21" t="s">
        <v>31</v>
      </c>
      <c r="M653" s="12"/>
    </row>
    <row r="654" spans="1:13" ht="18" customHeight="1">
      <c r="A654" s="4">
        <v>653</v>
      </c>
      <c r="B654" s="37">
        <v>35673</v>
      </c>
      <c r="C654" s="34" t="s">
        <v>131</v>
      </c>
      <c r="D654" s="34" t="s">
        <v>178</v>
      </c>
      <c r="E654" s="34" t="s">
        <v>213</v>
      </c>
      <c r="F654" s="34" t="s">
        <v>188</v>
      </c>
      <c r="G654" s="21"/>
      <c r="H654" s="21"/>
      <c r="I654" s="21" t="s">
        <v>32</v>
      </c>
      <c r="J654" s="21" t="s">
        <v>26</v>
      </c>
      <c r="M654" s="12"/>
    </row>
    <row r="655" spans="1:13" ht="18" customHeight="1">
      <c r="A655" s="4">
        <v>654</v>
      </c>
      <c r="B655" s="37">
        <v>35673</v>
      </c>
      <c r="C655" s="34" t="s">
        <v>180</v>
      </c>
      <c r="D655" s="34" t="s">
        <v>35</v>
      </c>
      <c r="E655" s="34" t="s">
        <v>72</v>
      </c>
      <c r="F655" s="34" t="s">
        <v>46</v>
      </c>
      <c r="G655" s="21"/>
      <c r="H655" s="21"/>
      <c r="I655" s="21" t="s">
        <v>38</v>
      </c>
      <c r="J655" s="21" t="s">
        <v>13</v>
      </c>
      <c r="M655" s="12"/>
    </row>
    <row r="656" spans="1:13" ht="18" customHeight="1">
      <c r="A656" s="4">
        <v>655</v>
      </c>
      <c r="B656" s="37">
        <v>35673</v>
      </c>
      <c r="C656" s="34" t="s">
        <v>163</v>
      </c>
      <c r="D656" s="34" t="s">
        <v>16</v>
      </c>
      <c r="E656" s="34" t="s">
        <v>167</v>
      </c>
      <c r="F656" s="34" t="s">
        <v>6</v>
      </c>
      <c r="G656" s="21"/>
      <c r="H656" s="21"/>
      <c r="I656" s="21" t="s">
        <v>37</v>
      </c>
      <c r="J656" s="21" t="s">
        <v>19</v>
      </c>
      <c r="M656" s="12"/>
    </row>
    <row r="657" spans="1:13" ht="18" customHeight="1">
      <c r="A657" s="4">
        <v>656</v>
      </c>
      <c r="B657" s="37">
        <v>35675</v>
      </c>
      <c r="C657" s="34" t="s">
        <v>167</v>
      </c>
      <c r="D657" s="34" t="s">
        <v>166</v>
      </c>
      <c r="E657" s="34" t="s">
        <v>22</v>
      </c>
      <c r="F657" s="34" t="s">
        <v>16</v>
      </c>
      <c r="G657" s="21"/>
      <c r="H657" s="21"/>
      <c r="I657" s="21" t="s">
        <v>13</v>
      </c>
      <c r="J657" s="21" t="s">
        <v>14</v>
      </c>
      <c r="M657" s="12"/>
    </row>
    <row r="658" spans="1:13" ht="18" customHeight="1">
      <c r="A658" s="4">
        <v>657</v>
      </c>
      <c r="B658" s="37">
        <v>35675</v>
      </c>
      <c r="C658" s="34" t="s">
        <v>47</v>
      </c>
      <c r="D658" s="34" t="s">
        <v>173</v>
      </c>
      <c r="E658" s="34" t="s">
        <v>183</v>
      </c>
      <c r="F658" s="34" t="s">
        <v>161</v>
      </c>
      <c r="G658" s="21"/>
      <c r="H658" s="21"/>
      <c r="I658" s="21" t="s">
        <v>26</v>
      </c>
      <c r="J658" s="21" t="s">
        <v>31</v>
      </c>
      <c r="M658" s="12"/>
    </row>
    <row r="659" spans="1:13" ht="18" customHeight="1">
      <c r="A659" s="4">
        <v>658</v>
      </c>
      <c r="B659" s="37">
        <v>35675</v>
      </c>
      <c r="C659" s="34" t="s">
        <v>213</v>
      </c>
      <c r="D659" s="34" t="s">
        <v>165</v>
      </c>
      <c r="E659" s="34" t="s">
        <v>186</v>
      </c>
      <c r="F659" s="34" t="s">
        <v>238</v>
      </c>
      <c r="G659" s="21"/>
      <c r="H659" s="21"/>
      <c r="I659" s="21" t="s">
        <v>32</v>
      </c>
      <c r="J659" s="21" t="s">
        <v>228</v>
      </c>
      <c r="M659" s="12"/>
    </row>
    <row r="660" spans="1:13" ht="18" customHeight="1">
      <c r="A660" s="4">
        <v>659</v>
      </c>
      <c r="B660" s="37">
        <v>35675</v>
      </c>
      <c r="C660" s="34" t="s">
        <v>46</v>
      </c>
      <c r="D660" s="34" t="s">
        <v>144</v>
      </c>
      <c r="E660" s="34" t="s">
        <v>168</v>
      </c>
      <c r="F660" s="34" t="s">
        <v>4</v>
      </c>
      <c r="G660" s="21"/>
      <c r="H660" s="21"/>
      <c r="I660" s="21" t="s">
        <v>37</v>
      </c>
      <c r="J660" s="21" t="s">
        <v>38</v>
      </c>
      <c r="M660" s="12"/>
    </row>
    <row r="661" spans="1:13" ht="18" customHeight="1">
      <c r="A661" s="4">
        <v>660</v>
      </c>
      <c r="B661" s="37">
        <v>35675</v>
      </c>
      <c r="C661" s="34" t="s">
        <v>6</v>
      </c>
      <c r="D661" s="34" t="s">
        <v>210</v>
      </c>
      <c r="E661" s="34" t="s">
        <v>35</v>
      </c>
      <c r="F661" s="34" t="s">
        <v>72</v>
      </c>
      <c r="G661" s="21"/>
      <c r="H661" s="21"/>
      <c r="I661" s="21" t="s">
        <v>19</v>
      </c>
      <c r="J661" s="21" t="s">
        <v>20</v>
      </c>
      <c r="M661" s="12"/>
    </row>
    <row r="662" spans="1:13" ht="18" customHeight="1">
      <c r="A662" s="4">
        <v>661</v>
      </c>
      <c r="B662" s="37">
        <v>35675</v>
      </c>
      <c r="C662" s="34" t="s">
        <v>185</v>
      </c>
      <c r="D662" s="34" t="s">
        <v>181</v>
      </c>
      <c r="E662" s="34" t="s">
        <v>142</v>
      </c>
      <c r="F662" s="34" t="s">
        <v>153</v>
      </c>
      <c r="G662" s="21"/>
      <c r="H662" s="21"/>
      <c r="I662" s="21" t="s">
        <v>227</v>
      </c>
      <c r="J662" s="21" t="s">
        <v>8</v>
      </c>
      <c r="M662" s="12"/>
    </row>
    <row r="663" spans="1:13" ht="18" customHeight="1">
      <c r="A663" s="4">
        <v>662</v>
      </c>
      <c r="B663" s="37">
        <v>35676</v>
      </c>
      <c r="C663" s="34" t="s">
        <v>72</v>
      </c>
      <c r="D663" s="34" t="s">
        <v>180</v>
      </c>
      <c r="E663" s="34" t="s">
        <v>210</v>
      </c>
      <c r="F663" s="34" t="s">
        <v>35</v>
      </c>
      <c r="G663" s="21"/>
      <c r="H663" s="21"/>
      <c r="I663" s="21" t="s">
        <v>19</v>
      </c>
      <c r="J663" s="21" t="s">
        <v>20</v>
      </c>
      <c r="M663" s="12"/>
    </row>
    <row r="664" spans="1:13" ht="18" customHeight="1">
      <c r="A664" s="4">
        <v>663</v>
      </c>
      <c r="B664" s="37">
        <v>35676</v>
      </c>
      <c r="C664" s="34" t="s">
        <v>168</v>
      </c>
      <c r="D664" s="34" t="s">
        <v>175</v>
      </c>
      <c r="E664" s="34" t="s">
        <v>4</v>
      </c>
      <c r="F664" s="34" t="s">
        <v>144</v>
      </c>
      <c r="G664" s="21"/>
      <c r="H664" s="21"/>
      <c r="I664" s="21" t="s">
        <v>37</v>
      </c>
      <c r="J664" s="21" t="s">
        <v>38</v>
      </c>
      <c r="M664" s="12"/>
    </row>
    <row r="665" spans="1:13" ht="18" customHeight="1">
      <c r="A665" s="4">
        <v>664</v>
      </c>
      <c r="B665" s="37">
        <v>35676</v>
      </c>
      <c r="C665" s="34" t="s">
        <v>183</v>
      </c>
      <c r="D665" s="34" t="s">
        <v>161</v>
      </c>
      <c r="E665" s="34" t="s">
        <v>173</v>
      </c>
      <c r="F665" s="34" t="s">
        <v>214</v>
      </c>
      <c r="G665" s="21"/>
      <c r="H665" s="21"/>
      <c r="I665" s="21" t="s">
        <v>26</v>
      </c>
      <c r="J665" s="21" t="s">
        <v>31</v>
      </c>
      <c r="M665" s="12"/>
    </row>
    <row r="666" spans="1:13" ht="18" customHeight="1">
      <c r="A666" s="4">
        <v>665</v>
      </c>
      <c r="B666" s="37">
        <v>35676</v>
      </c>
      <c r="C666" s="34" t="s">
        <v>22</v>
      </c>
      <c r="D666" s="34" t="s">
        <v>163</v>
      </c>
      <c r="E666" s="34" t="s">
        <v>16</v>
      </c>
      <c r="F666" s="34" t="s">
        <v>166</v>
      </c>
      <c r="G666" s="21"/>
      <c r="H666" s="21"/>
      <c r="I666" s="21" t="s">
        <v>13</v>
      </c>
      <c r="J666" s="21" t="s">
        <v>14</v>
      </c>
      <c r="M666" s="12"/>
    </row>
    <row r="667" spans="1:13" ht="18" customHeight="1">
      <c r="A667" s="4">
        <v>666</v>
      </c>
      <c r="B667" s="37">
        <v>35676</v>
      </c>
      <c r="C667" s="36" t="s">
        <v>146</v>
      </c>
      <c r="D667" s="34" t="s">
        <v>142</v>
      </c>
      <c r="E667" s="34" t="s">
        <v>153</v>
      </c>
      <c r="F667" s="34" t="s">
        <v>181</v>
      </c>
      <c r="G667" s="21"/>
      <c r="H667" s="21"/>
      <c r="I667" s="21" t="s">
        <v>227</v>
      </c>
      <c r="J667" s="21" t="s">
        <v>8</v>
      </c>
      <c r="M667" s="13"/>
    </row>
    <row r="668" spans="1:13" ht="18" customHeight="1">
      <c r="A668" s="4">
        <v>667</v>
      </c>
      <c r="B668" s="37">
        <v>35677</v>
      </c>
      <c r="C668" s="34" t="s">
        <v>4</v>
      </c>
      <c r="D668" s="34" t="s">
        <v>46</v>
      </c>
      <c r="E668" s="34" t="s">
        <v>144</v>
      </c>
      <c r="F668" s="34" t="s">
        <v>175</v>
      </c>
      <c r="G668" s="21"/>
      <c r="H668" s="21"/>
      <c r="I668" s="21" t="s">
        <v>37</v>
      </c>
      <c r="J668" s="21" t="s">
        <v>38</v>
      </c>
      <c r="M668" s="12"/>
    </row>
    <row r="669" spans="1:13" ht="18" customHeight="1">
      <c r="A669" s="4">
        <v>668</v>
      </c>
      <c r="B669" s="37">
        <v>35678</v>
      </c>
      <c r="C669" s="34" t="s">
        <v>179</v>
      </c>
      <c r="D669" s="34" t="s">
        <v>211</v>
      </c>
      <c r="E669" s="34" t="s">
        <v>165</v>
      </c>
      <c r="F669" s="34" t="s">
        <v>131</v>
      </c>
      <c r="G669" s="21"/>
      <c r="H669" s="21"/>
      <c r="I669" s="21" t="s">
        <v>8</v>
      </c>
      <c r="J669" s="21" t="s">
        <v>32</v>
      </c>
      <c r="M669" s="12"/>
    </row>
    <row r="670" spans="1:13" ht="18" customHeight="1">
      <c r="A670" s="4">
        <v>669</v>
      </c>
      <c r="B670" s="37">
        <v>35678</v>
      </c>
      <c r="C670" s="34" t="s">
        <v>178</v>
      </c>
      <c r="D670" s="34" t="s">
        <v>184</v>
      </c>
      <c r="E670" s="34" t="s">
        <v>213</v>
      </c>
      <c r="F670" s="34" t="s">
        <v>186</v>
      </c>
      <c r="G670" s="21"/>
      <c r="H670" s="21"/>
      <c r="I670" s="21" t="s">
        <v>31</v>
      </c>
      <c r="J670" s="21" t="s">
        <v>227</v>
      </c>
      <c r="M670" s="12"/>
    </row>
    <row r="671" spans="1:13" ht="18" customHeight="1">
      <c r="A671" s="4">
        <v>670</v>
      </c>
      <c r="B671" s="37">
        <v>35678</v>
      </c>
      <c r="C671" s="34" t="s">
        <v>16</v>
      </c>
      <c r="D671" s="34" t="s">
        <v>167</v>
      </c>
      <c r="E671" s="34" t="s">
        <v>166</v>
      </c>
      <c r="F671" s="34" t="s">
        <v>163</v>
      </c>
      <c r="G671" s="21"/>
      <c r="H671" s="21"/>
      <c r="I671" s="21" t="s">
        <v>13</v>
      </c>
      <c r="J671" s="21" t="s">
        <v>38</v>
      </c>
      <c r="M671" s="12"/>
    </row>
    <row r="672" spans="1:13" ht="18" customHeight="1">
      <c r="A672" s="4">
        <v>671</v>
      </c>
      <c r="B672" s="37">
        <v>35679</v>
      </c>
      <c r="C672" s="34" t="s">
        <v>166</v>
      </c>
      <c r="D672" s="34" t="s">
        <v>10</v>
      </c>
      <c r="E672" s="34" t="s">
        <v>163</v>
      </c>
      <c r="F672" s="34" t="s">
        <v>167</v>
      </c>
      <c r="G672" s="21"/>
      <c r="H672" s="21"/>
      <c r="I672" s="21" t="s">
        <v>13</v>
      </c>
      <c r="J672" s="21" t="s">
        <v>38</v>
      </c>
      <c r="M672" s="12"/>
    </row>
    <row r="673" spans="1:13" ht="18" customHeight="1">
      <c r="A673" s="4">
        <v>672</v>
      </c>
      <c r="B673" s="37">
        <v>35679</v>
      </c>
      <c r="C673" s="34" t="s">
        <v>165</v>
      </c>
      <c r="D673" s="34" t="s">
        <v>148</v>
      </c>
      <c r="E673" s="34" t="s">
        <v>131</v>
      </c>
      <c r="F673" s="34" t="s">
        <v>211</v>
      </c>
      <c r="G673" s="21"/>
      <c r="H673" s="21"/>
      <c r="I673" s="21" t="s">
        <v>8</v>
      </c>
      <c r="J673" s="21" t="s">
        <v>32</v>
      </c>
      <c r="M673" s="12"/>
    </row>
    <row r="674" spans="1:13" ht="18" customHeight="1">
      <c r="A674" s="4">
        <v>673</v>
      </c>
      <c r="B674" s="37">
        <v>35679</v>
      </c>
      <c r="C674" s="34" t="s">
        <v>35</v>
      </c>
      <c r="D674" s="34" t="s">
        <v>180</v>
      </c>
      <c r="E674" s="34" t="s">
        <v>46</v>
      </c>
      <c r="F674" s="34" t="s">
        <v>210</v>
      </c>
      <c r="G674" s="21"/>
      <c r="H674" s="21"/>
      <c r="I674" s="21" t="s">
        <v>20</v>
      </c>
      <c r="J674" s="21" t="s">
        <v>37</v>
      </c>
      <c r="M674" s="12"/>
    </row>
    <row r="675" spans="1:13" ht="18" customHeight="1">
      <c r="A675" s="4">
        <v>674</v>
      </c>
      <c r="B675" s="37">
        <v>35679</v>
      </c>
      <c r="C675" s="34" t="s">
        <v>173</v>
      </c>
      <c r="D675" s="34" t="s">
        <v>182</v>
      </c>
      <c r="E675" s="34" t="s">
        <v>214</v>
      </c>
      <c r="F675" s="34" t="s">
        <v>142</v>
      </c>
      <c r="G675" s="21"/>
      <c r="H675" s="21"/>
      <c r="I675" s="21" t="s">
        <v>228</v>
      </c>
      <c r="J675" s="21" t="s">
        <v>26</v>
      </c>
      <c r="M675" s="12"/>
    </row>
    <row r="676" spans="1:13" ht="18" customHeight="1">
      <c r="A676" s="4">
        <v>675</v>
      </c>
      <c r="B676" s="37">
        <v>35679</v>
      </c>
      <c r="C676" s="34" t="s">
        <v>186</v>
      </c>
      <c r="D676" s="34" t="s">
        <v>213</v>
      </c>
      <c r="E676" s="34" t="s">
        <v>188</v>
      </c>
      <c r="F676" s="34" t="s">
        <v>184</v>
      </c>
      <c r="G676" s="21"/>
      <c r="H676" s="21"/>
      <c r="I676" s="21" t="s">
        <v>31</v>
      </c>
      <c r="J676" s="21" t="s">
        <v>227</v>
      </c>
      <c r="M676" s="12"/>
    </row>
    <row r="677" spans="1:13" ht="18" customHeight="1">
      <c r="A677" s="4">
        <v>676</v>
      </c>
      <c r="B677" s="37">
        <v>35680</v>
      </c>
      <c r="C677" s="34" t="s">
        <v>211</v>
      </c>
      <c r="D677" s="34" t="s">
        <v>131</v>
      </c>
      <c r="E677" s="34" t="s">
        <v>179</v>
      </c>
      <c r="F677" s="34" t="s">
        <v>148</v>
      </c>
      <c r="G677" s="21"/>
      <c r="H677" s="21"/>
      <c r="I677" s="21" t="s">
        <v>8</v>
      </c>
      <c r="J677" s="21" t="s">
        <v>32</v>
      </c>
      <c r="M677" s="12"/>
    </row>
    <row r="678" spans="1:13" ht="18" customHeight="1">
      <c r="A678" s="4">
        <v>677</v>
      </c>
      <c r="B678" s="37">
        <v>35680</v>
      </c>
      <c r="C678" s="34" t="s">
        <v>175</v>
      </c>
      <c r="D678" s="34" t="s">
        <v>4</v>
      </c>
      <c r="E678" s="34" t="s">
        <v>177</v>
      </c>
      <c r="F678" s="34" t="s">
        <v>168</v>
      </c>
      <c r="G678" s="21"/>
      <c r="H678" s="21"/>
      <c r="I678" s="21" t="s">
        <v>14</v>
      </c>
      <c r="J678" s="21" t="s">
        <v>19</v>
      </c>
      <c r="M678" s="12"/>
    </row>
    <row r="679" spans="1:13" ht="18" customHeight="1">
      <c r="A679" s="4">
        <v>678</v>
      </c>
      <c r="B679" s="37">
        <v>35680</v>
      </c>
      <c r="C679" s="34" t="s">
        <v>210</v>
      </c>
      <c r="D679" s="34" t="s">
        <v>72</v>
      </c>
      <c r="E679" s="34" t="s">
        <v>180</v>
      </c>
      <c r="F679" s="34" t="s">
        <v>46</v>
      </c>
      <c r="G679" s="21"/>
      <c r="H679" s="21"/>
      <c r="I679" s="21" t="s">
        <v>20</v>
      </c>
      <c r="J679" s="21" t="s">
        <v>37</v>
      </c>
      <c r="M679" s="12"/>
    </row>
    <row r="680" spans="1:13" ht="18" customHeight="1">
      <c r="A680" s="4">
        <v>679</v>
      </c>
      <c r="B680" s="37">
        <v>35680</v>
      </c>
      <c r="C680" s="34" t="s">
        <v>188</v>
      </c>
      <c r="D680" s="34" t="s">
        <v>178</v>
      </c>
      <c r="E680" s="34" t="s">
        <v>184</v>
      </c>
      <c r="F680" s="34" t="s">
        <v>213</v>
      </c>
      <c r="G680" s="21"/>
      <c r="H680" s="21"/>
      <c r="I680" s="21" t="s">
        <v>31</v>
      </c>
      <c r="J680" s="21" t="s">
        <v>227</v>
      </c>
      <c r="M680" s="12"/>
    </row>
    <row r="681" spans="1:13" ht="18" customHeight="1">
      <c r="A681" s="4">
        <v>680</v>
      </c>
      <c r="B681" s="37">
        <v>35680</v>
      </c>
      <c r="C681" s="34" t="s">
        <v>163</v>
      </c>
      <c r="D681" s="34" t="s">
        <v>16</v>
      </c>
      <c r="E681" s="34" t="s">
        <v>167</v>
      </c>
      <c r="F681" s="34" t="s">
        <v>10</v>
      </c>
      <c r="G681" s="21"/>
      <c r="H681" s="21"/>
      <c r="I681" s="21" t="s">
        <v>13</v>
      </c>
      <c r="J681" s="21" t="s">
        <v>38</v>
      </c>
      <c r="M681" s="12"/>
    </row>
    <row r="682" spans="1:13" ht="18" customHeight="1">
      <c r="A682" s="4">
        <v>681</v>
      </c>
      <c r="B682" s="37">
        <v>35680</v>
      </c>
      <c r="C682" s="34" t="s">
        <v>214</v>
      </c>
      <c r="D682" s="34" t="s">
        <v>47</v>
      </c>
      <c r="E682" s="34" t="s">
        <v>142</v>
      </c>
      <c r="F682" s="34" t="s">
        <v>182</v>
      </c>
      <c r="G682" s="21"/>
      <c r="H682" s="21"/>
      <c r="I682" s="21" t="s">
        <v>228</v>
      </c>
      <c r="J682" s="21" t="s">
        <v>26</v>
      </c>
      <c r="M682" s="12"/>
    </row>
    <row r="683" spans="1:13" ht="18" customHeight="1">
      <c r="A683" s="4">
        <v>682</v>
      </c>
      <c r="B683" s="37">
        <v>35682</v>
      </c>
      <c r="C683" s="34" t="s">
        <v>167</v>
      </c>
      <c r="D683" s="34" t="s">
        <v>166</v>
      </c>
      <c r="E683" s="34" t="s">
        <v>218</v>
      </c>
      <c r="F683" s="34" t="s">
        <v>16</v>
      </c>
      <c r="G683" s="21"/>
      <c r="H683" s="21"/>
      <c r="I683" s="21" t="s">
        <v>19</v>
      </c>
      <c r="J683" s="21" t="s">
        <v>38</v>
      </c>
      <c r="M683" s="12"/>
    </row>
    <row r="684" spans="1:13" ht="18" customHeight="1">
      <c r="A684" s="4">
        <v>683</v>
      </c>
      <c r="B684" s="37">
        <v>35682</v>
      </c>
      <c r="C684" s="34" t="s">
        <v>148</v>
      </c>
      <c r="D684" s="34" t="s">
        <v>184</v>
      </c>
      <c r="E684" s="34" t="s">
        <v>165</v>
      </c>
      <c r="F684" s="34" t="s">
        <v>131</v>
      </c>
      <c r="G684" s="21"/>
      <c r="H684" s="21"/>
      <c r="I684" s="21" t="s">
        <v>32</v>
      </c>
      <c r="J684" s="21" t="s">
        <v>227</v>
      </c>
      <c r="M684" s="12"/>
    </row>
    <row r="685" spans="1:13" ht="18" customHeight="1">
      <c r="A685" s="4">
        <v>684</v>
      </c>
      <c r="B685" s="37">
        <v>35682</v>
      </c>
      <c r="C685" s="34" t="s">
        <v>153</v>
      </c>
      <c r="D685" s="34" t="s">
        <v>161</v>
      </c>
      <c r="E685" s="34" t="s">
        <v>183</v>
      </c>
      <c r="F685" s="34" t="s">
        <v>185</v>
      </c>
      <c r="G685" s="21"/>
      <c r="H685" s="21"/>
      <c r="I685" s="21" t="s">
        <v>26</v>
      </c>
      <c r="J685" s="21" t="s">
        <v>8</v>
      </c>
      <c r="M685" s="12"/>
    </row>
    <row r="686" spans="1:13" ht="18" customHeight="1">
      <c r="A686" s="4">
        <v>685</v>
      </c>
      <c r="B686" s="37">
        <v>35682</v>
      </c>
      <c r="C686" s="34" t="s">
        <v>46</v>
      </c>
      <c r="D686" s="34" t="s">
        <v>35</v>
      </c>
      <c r="E686" s="36" t="s">
        <v>72</v>
      </c>
      <c r="F686" s="34" t="s">
        <v>180</v>
      </c>
      <c r="G686" s="21"/>
      <c r="H686" s="21"/>
      <c r="I686" s="21" t="s">
        <v>37</v>
      </c>
      <c r="J686" s="21" t="s">
        <v>13</v>
      </c>
      <c r="M686" s="12"/>
    </row>
    <row r="687" spans="1:13" ht="18" customHeight="1">
      <c r="A687" s="4">
        <v>686</v>
      </c>
      <c r="B687" s="37">
        <v>35682</v>
      </c>
      <c r="C687" s="34" t="s">
        <v>142</v>
      </c>
      <c r="D687" s="34" t="s">
        <v>173</v>
      </c>
      <c r="E687" s="34" t="s">
        <v>182</v>
      </c>
      <c r="F687" s="34" t="s">
        <v>47</v>
      </c>
      <c r="G687" s="21"/>
      <c r="H687" s="21"/>
      <c r="I687" s="21" t="s">
        <v>228</v>
      </c>
      <c r="J687" s="21" t="s">
        <v>31</v>
      </c>
      <c r="M687" s="12"/>
    </row>
    <row r="688" spans="1:13" ht="18" customHeight="1">
      <c r="A688" s="4">
        <v>687</v>
      </c>
      <c r="B688" s="37">
        <v>35682</v>
      </c>
      <c r="C688" s="34" t="s">
        <v>22</v>
      </c>
      <c r="D688" s="34" t="s">
        <v>144</v>
      </c>
      <c r="E688" s="34" t="s">
        <v>168</v>
      </c>
      <c r="F688" s="34" t="s">
        <v>4</v>
      </c>
      <c r="G688" s="21"/>
      <c r="H688" s="21"/>
      <c r="I688" s="21" t="s">
        <v>14</v>
      </c>
      <c r="J688" s="21" t="s">
        <v>20</v>
      </c>
      <c r="M688" s="12"/>
    </row>
    <row r="689" spans="1:13" ht="18" customHeight="1">
      <c r="A689" s="4">
        <v>688</v>
      </c>
      <c r="B689" s="37">
        <v>35683</v>
      </c>
      <c r="C689" s="34" t="s">
        <v>182</v>
      </c>
      <c r="D689" s="34" t="s">
        <v>214</v>
      </c>
      <c r="E689" s="34" t="s">
        <v>47</v>
      </c>
      <c r="F689" s="34" t="s">
        <v>173</v>
      </c>
      <c r="G689" s="21"/>
      <c r="H689" s="21"/>
      <c r="I689" s="21" t="s">
        <v>228</v>
      </c>
      <c r="J689" s="21" t="s">
        <v>31</v>
      </c>
      <c r="M689" s="12"/>
    </row>
    <row r="690" spans="1:13" ht="18" customHeight="1">
      <c r="A690" s="4">
        <v>689</v>
      </c>
      <c r="B690" s="37">
        <v>35683</v>
      </c>
      <c r="C690" s="34" t="s">
        <v>213</v>
      </c>
      <c r="D690" s="34" t="s">
        <v>179</v>
      </c>
      <c r="E690" s="34" t="s">
        <v>211</v>
      </c>
      <c r="F690" s="34" t="s">
        <v>178</v>
      </c>
      <c r="G690" s="21"/>
      <c r="H690" s="21"/>
      <c r="I690" s="21" t="s">
        <v>32</v>
      </c>
      <c r="J690" s="21" t="s">
        <v>227</v>
      </c>
      <c r="M690" s="12"/>
    </row>
    <row r="691" spans="1:13" ht="18" customHeight="1">
      <c r="A691" s="4">
        <v>690</v>
      </c>
      <c r="B691" s="37">
        <v>35683</v>
      </c>
      <c r="C691" s="34" t="s">
        <v>168</v>
      </c>
      <c r="D691" s="34" t="s">
        <v>175</v>
      </c>
      <c r="E691" s="34" t="s">
        <v>4</v>
      </c>
      <c r="F691" s="34" t="s">
        <v>144</v>
      </c>
      <c r="G691" s="21"/>
      <c r="H691" s="21"/>
      <c r="I691" s="21" t="s">
        <v>14</v>
      </c>
      <c r="J691" s="21" t="s">
        <v>20</v>
      </c>
      <c r="M691" s="12"/>
    </row>
    <row r="692" spans="1:13" ht="18" customHeight="1">
      <c r="A692" s="4">
        <v>691</v>
      </c>
      <c r="B692" s="37">
        <v>35683</v>
      </c>
      <c r="C692" s="34" t="s">
        <v>180</v>
      </c>
      <c r="D692" s="34" t="s">
        <v>210</v>
      </c>
      <c r="E692" s="34" t="s">
        <v>35</v>
      </c>
      <c r="F692" s="34" t="s">
        <v>72</v>
      </c>
      <c r="G692" s="21"/>
      <c r="H692" s="21"/>
      <c r="I692" s="21" t="s">
        <v>37</v>
      </c>
      <c r="J692" s="21" t="s">
        <v>13</v>
      </c>
      <c r="M692" s="12"/>
    </row>
    <row r="693" spans="1:13" ht="18" customHeight="1">
      <c r="A693" s="4">
        <v>692</v>
      </c>
      <c r="B693" s="37">
        <v>35683</v>
      </c>
      <c r="C693" s="34" t="s">
        <v>218</v>
      </c>
      <c r="D693" s="34" t="s">
        <v>163</v>
      </c>
      <c r="E693" s="34" t="s">
        <v>16</v>
      </c>
      <c r="F693" s="34" t="s">
        <v>166</v>
      </c>
      <c r="G693" s="21"/>
      <c r="H693" s="21"/>
      <c r="I693" s="21" t="s">
        <v>19</v>
      </c>
      <c r="J693" s="21" t="s">
        <v>38</v>
      </c>
      <c r="M693" s="12"/>
    </row>
    <row r="694" spans="1:13" ht="18" customHeight="1">
      <c r="A694" s="4">
        <v>693</v>
      </c>
      <c r="B694" s="37">
        <v>35683</v>
      </c>
      <c r="C694" s="34" t="s">
        <v>146</v>
      </c>
      <c r="D694" s="36" t="s">
        <v>185</v>
      </c>
      <c r="E694" s="34" t="s">
        <v>161</v>
      </c>
      <c r="F694" s="34" t="s">
        <v>183</v>
      </c>
      <c r="G694" s="21"/>
      <c r="H694" s="21"/>
      <c r="I694" s="21" t="s">
        <v>26</v>
      </c>
      <c r="J694" s="21" t="s">
        <v>8</v>
      </c>
      <c r="M694" s="12"/>
    </row>
    <row r="695" spans="1:13" ht="18" customHeight="1">
      <c r="A695" s="4">
        <v>694</v>
      </c>
      <c r="B695" s="37">
        <v>35684</v>
      </c>
      <c r="C695" s="34" t="s">
        <v>72</v>
      </c>
      <c r="D695" s="34" t="s">
        <v>46</v>
      </c>
      <c r="E695" s="34" t="s">
        <v>210</v>
      </c>
      <c r="F695" s="34" t="s">
        <v>35</v>
      </c>
      <c r="G695" s="21"/>
      <c r="H695" s="21"/>
      <c r="I695" s="21" t="s">
        <v>37</v>
      </c>
      <c r="J695" s="21" t="s">
        <v>13</v>
      </c>
      <c r="M695" s="12"/>
    </row>
    <row r="696" spans="1:13" ht="18" customHeight="1">
      <c r="A696" s="4">
        <v>695</v>
      </c>
      <c r="B696" s="37">
        <v>35684</v>
      </c>
      <c r="C696" s="36" t="s">
        <v>47</v>
      </c>
      <c r="D696" s="34" t="s">
        <v>142</v>
      </c>
      <c r="E696" s="34" t="s">
        <v>173</v>
      </c>
      <c r="F696" s="34" t="s">
        <v>214</v>
      </c>
      <c r="G696" s="21"/>
      <c r="H696" s="21"/>
      <c r="I696" s="21" t="s">
        <v>228</v>
      </c>
      <c r="J696" s="21" t="s">
        <v>31</v>
      </c>
      <c r="M696" s="13"/>
    </row>
    <row r="697" spans="1:13" ht="18" customHeight="1">
      <c r="A697" s="4">
        <v>696</v>
      </c>
      <c r="B697" s="37">
        <v>35684</v>
      </c>
      <c r="C697" s="34" t="s">
        <v>181</v>
      </c>
      <c r="D697" s="34" t="s">
        <v>183</v>
      </c>
      <c r="E697" s="34" t="s">
        <v>185</v>
      </c>
      <c r="F697" s="34" t="s">
        <v>161</v>
      </c>
      <c r="G697" s="21"/>
      <c r="H697" s="21"/>
      <c r="I697" s="21" t="s">
        <v>26</v>
      </c>
      <c r="J697" s="21" t="s">
        <v>8</v>
      </c>
      <c r="M697" s="12"/>
    </row>
    <row r="698" spans="1:13" ht="18" customHeight="1">
      <c r="A698" s="4">
        <v>697</v>
      </c>
      <c r="B698" s="37">
        <v>35684</v>
      </c>
      <c r="C698" s="34" t="s">
        <v>184</v>
      </c>
      <c r="D698" s="34" t="s">
        <v>188</v>
      </c>
      <c r="E698" s="34" t="s">
        <v>131</v>
      </c>
      <c r="F698" s="34" t="s">
        <v>165</v>
      </c>
      <c r="G698" s="21"/>
      <c r="H698" s="21"/>
      <c r="I698" s="21" t="s">
        <v>32</v>
      </c>
      <c r="J698" s="21" t="s">
        <v>227</v>
      </c>
      <c r="M698" s="12"/>
    </row>
    <row r="699" spans="1:13" ht="18" customHeight="1">
      <c r="A699" s="4">
        <v>698</v>
      </c>
      <c r="B699" s="37">
        <v>35684</v>
      </c>
      <c r="C699" s="34" t="s">
        <v>16</v>
      </c>
      <c r="D699" s="34" t="s">
        <v>167</v>
      </c>
      <c r="E699" s="34" t="s">
        <v>166</v>
      </c>
      <c r="F699" s="34" t="s">
        <v>163</v>
      </c>
      <c r="G699" s="21"/>
      <c r="H699" s="21"/>
      <c r="I699" s="21" t="s">
        <v>19</v>
      </c>
      <c r="J699" s="21" t="s">
        <v>38</v>
      </c>
      <c r="M699" s="12"/>
    </row>
    <row r="700" spans="1:13" ht="18" customHeight="1">
      <c r="A700" s="4">
        <v>699</v>
      </c>
      <c r="B700" s="37">
        <v>35686</v>
      </c>
      <c r="C700" s="34" t="s">
        <v>166</v>
      </c>
      <c r="D700" s="34" t="s">
        <v>218</v>
      </c>
      <c r="E700" s="34" t="s">
        <v>163</v>
      </c>
      <c r="F700" s="34" t="s">
        <v>167</v>
      </c>
      <c r="G700" s="21"/>
      <c r="H700" s="21"/>
      <c r="I700" s="21" t="s">
        <v>37</v>
      </c>
      <c r="J700" s="21" t="s">
        <v>14</v>
      </c>
      <c r="M700" s="12"/>
    </row>
    <row r="701" spans="1:13" ht="18" customHeight="1">
      <c r="A701" s="4">
        <v>700</v>
      </c>
      <c r="B701" s="37">
        <v>35686</v>
      </c>
      <c r="C701" s="34" t="s">
        <v>161</v>
      </c>
      <c r="D701" s="34" t="s">
        <v>173</v>
      </c>
      <c r="E701" s="34" t="s">
        <v>182</v>
      </c>
      <c r="F701" s="34" t="s">
        <v>23</v>
      </c>
      <c r="G701" s="21"/>
      <c r="H701" s="21"/>
      <c r="I701" s="21" t="s">
        <v>227</v>
      </c>
      <c r="J701" s="21" t="s">
        <v>31</v>
      </c>
      <c r="M701" s="12"/>
    </row>
    <row r="702" spans="1:13" ht="18" customHeight="1">
      <c r="A702" s="4">
        <v>701</v>
      </c>
      <c r="B702" s="37">
        <v>35686</v>
      </c>
      <c r="C702" s="34" t="s">
        <v>4</v>
      </c>
      <c r="D702" s="34" t="s">
        <v>6</v>
      </c>
      <c r="E702" s="34" t="s">
        <v>144</v>
      </c>
      <c r="F702" s="34" t="s">
        <v>175</v>
      </c>
      <c r="G702" s="21"/>
      <c r="H702" s="21"/>
      <c r="I702" s="21" t="s">
        <v>19</v>
      </c>
      <c r="J702" s="21" t="s">
        <v>13</v>
      </c>
      <c r="M702" s="12"/>
    </row>
    <row r="703" spans="1:13" ht="18" customHeight="1">
      <c r="A703" s="4">
        <v>702</v>
      </c>
      <c r="B703" s="37">
        <v>35686</v>
      </c>
      <c r="C703" s="34" t="s">
        <v>35</v>
      </c>
      <c r="D703" s="34" t="s">
        <v>180</v>
      </c>
      <c r="E703" s="34" t="s">
        <v>46</v>
      </c>
      <c r="F703" s="34" t="s">
        <v>210</v>
      </c>
      <c r="G703" s="21"/>
      <c r="H703" s="21"/>
      <c r="I703" s="21" t="s">
        <v>38</v>
      </c>
      <c r="J703" s="21" t="s">
        <v>20</v>
      </c>
      <c r="M703" s="12"/>
    </row>
    <row r="704" spans="1:13" ht="18" customHeight="1">
      <c r="A704" s="4">
        <v>703</v>
      </c>
      <c r="B704" s="37">
        <v>35686</v>
      </c>
      <c r="C704" s="34" t="s">
        <v>131</v>
      </c>
      <c r="D704" s="34" t="s">
        <v>165</v>
      </c>
      <c r="E704" s="34" t="s">
        <v>238</v>
      </c>
      <c r="F704" s="34" t="s">
        <v>179</v>
      </c>
      <c r="G704" s="21"/>
      <c r="H704" s="21"/>
      <c r="I704" s="21" t="s">
        <v>8</v>
      </c>
      <c r="J704" s="21" t="s">
        <v>228</v>
      </c>
      <c r="M704" s="12"/>
    </row>
    <row r="705" spans="1:13" ht="18" customHeight="1">
      <c r="A705" s="4">
        <v>704</v>
      </c>
      <c r="B705" s="37">
        <v>35686</v>
      </c>
      <c r="C705" s="34" t="s">
        <v>183</v>
      </c>
      <c r="D705" s="34" t="s">
        <v>181</v>
      </c>
      <c r="E705" s="34" t="s">
        <v>214</v>
      </c>
      <c r="F705" s="34" t="s">
        <v>185</v>
      </c>
      <c r="G705" s="21"/>
      <c r="H705" s="21"/>
      <c r="I705" s="21" t="s">
        <v>26</v>
      </c>
      <c r="J705" s="21" t="s">
        <v>32</v>
      </c>
      <c r="M705" s="12"/>
    </row>
    <row r="706" spans="1:13" ht="18" customHeight="1">
      <c r="A706" s="4">
        <v>705</v>
      </c>
      <c r="B706" s="37">
        <v>35687</v>
      </c>
      <c r="C706" s="34" t="s">
        <v>210</v>
      </c>
      <c r="D706" s="34" t="s">
        <v>72</v>
      </c>
      <c r="E706" s="34" t="s">
        <v>180</v>
      </c>
      <c r="F706" s="34" t="s">
        <v>46</v>
      </c>
      <c r="G706" s="21"/>
      <c r="H706" s="21"/>
      <c r="I706" s="21" t="s">
        <v>38</v>
      </c>
      <c r="J706" s="21" t="s">
        <v>20</v>
      </c>
      <c r="M706" s="12"/>
    </row>
    <row r="707" spans="1:13" ht="18" customHeight="1">
      <c r="A707" s="4">
        <v>706</v>
      </c>
      <c r="B707" s="37">
        <v>35687</v>
      </c>
      <c r="C707" s="34" t="s">
        <v>23</v>
      </c>
      <c r="D707" s="34" t="s">
        <v>182</v>
      </c>
      <c r="E707" s="34" t="s">
        <v>173</v>
      </c>
      <c r="F707" s="34" t="s">
        <v>47</v>
      </c>
      <c r="G707" s="21"/>
      <c r="H707" s="21"/>
      <c r="I707" s="21" t="s">
        <v>227</v>
      </c>
      <c r="J707" s="21" t="s">
        <v>31</v>
      </c>
      <c r="M707" s="12"/>
    </row>
    <row r="708" spans="1:13" ht="18" customHeight="1">
      <c r="A708" s="4">
        <v>707</v>
      </c>
      <c r="B708" s="37">
        <v>35687</v>
      </c>
      <c r="C708" s="34" t="s">
        <v>144</v>
      </c>
      <c r="D708" s="34" t="s">
        <v>168</v>
      </c>
      <c r="E708" s="34" t="s">
        <v>175</v>
      </c>
      <c r="F708" s="34" t="s">
        <v>6</v>
      </c>
      <c r="G708" s="21"/>
      <c r="H708" s="21"/>
      <c r="I708" s="21" t="s">
        <v>19</v>
      </c>
      <c r="J708" s="21" t="s">
        <v>13</v>
      </c>
      <c r="M708" s="12"/>
    </row>
    <row r="709" spans="1:13" ht="18" customHeight="1">
      <c r="A709" s="4">
        <v>708</v>
      </c>
      <c r="B709" s="37">
        <v>35687</v>
      </c>
      <c r="C709" s="34" t="s">
        <v>238</v>
      </c>
      <c r="D709" s="34" t="s">
        <v>213</v>
      </c>
      <c r="E709" s="34" t="s">
        <v>211</v>
      </c>
      <c r="F709" s="34" t="s">
        <v>178</v>
      </c>
      <c r="G709" s="21"/>
      <c r="H709" s="21"/>
      <c r="I709" s="21" t="s">
        <v>8</v>
      </c>
      <c r="J709" s="21" t="s">
        <v>228</v>
      </c>
      <c r="M709" s="12"/>
    </row>
    <row r="710" spans="1:13" ht="18" customHeight="1">
      <c r="A710" s="4">
        <v>709</v>
      </c>
      <c r="B710" s="37">
        <v>35687</v>
      </c>
      <c r="C710" s="34" t="s">
        <v>163</v>
      </c>
      <c r="D710" s="34" t="s">
        <v>16</v>
      </c>
      <c r="E710" s="34" t="s">
        <v>167</v>
      </c>
      <c r="F710" s="34" t="s">
        <v>218</v>
      </c>
      <c r="G710" s="21"/>
      <c r="H710" s="21"/>
      <c r="I710" s="21" t="s">
        <v>37</v>
      </c>
      <c r="J710" s="21" t="s">
        <v>14</v>
      </c>
      <c r="M710" s="12"/>
    </row>
    <row r="711" spans="1:13" ht="18" customHeight="1">
      <c r="A711" s="4">
        <v>710</v>
      </c>
      <c r="B711" s="37">
        <v>35687</v>
      </c>
      <c r="C711" s="34" t="s">
        <v>214</v>
      </c>
      <c r="D711" s="34" t="s">
        <v>153</v>
      </c>
      <c r="E711" s="34" t="s">
        <v>181</v>
      </c>
      <c r="F711" s="34" t="s">
        <v>142</v>
      </c>
      <c r="G711" s="21"/>
      <c r="H711" s="21"/>
      <c r="I711" s="21" t="s">
        <v>26</v>
      </c>
      <c r="J711" s="21" t="s">
        <v>32</v>
      </c>
      <c r="M711" s="12"/>
    </row>
    <row r="712" spans="1:13" ht="18" customHeight="1">
      <c r="A712" s="4">
        <v>711</v>
      </c>
      <c r="B712" s="37">
        <v>35688</v>
      </c>
      <c r="C712" s="34" t="s">
        <v>167</v>
      </c>
      <c r="D712" s="34" t="s">
        <v>166</v>
      </c>
      <c r="E712" s="34" t="s">
        <v>218</v>
      </c>
      <c r="F712" s="34" t="s">
        <v>16</v>
      </c>
      <c r="G712" s="21"/>
      <c r="H712" s="21"/>
      <c r="I712" s="21" t="s">
        <v>37</v>
      </c>
      <c r="J712" s="21" t="s">
        <v>14</v>
      </c>
      <c r="M712" s="12"/>
    </row>
    <row r="713" spans="1:13" ht="18" customHeight="1">
      <c r="A713" s="4">
        <v>712</v>
      </c>
      <c r="B713" s="37">
        <v>35688</v>
      </c>
      <c r="C713" s="34" t="s">
        <v>173</v>
      </c>
      <c r="D713" s="34" t="s">
        <v>161</v>
      </c>
      <c r="E713" s="34" t="s">
        <v>47</v>
      </c>
      <c r="F713" s="34" t="s">
        <v>182</v>
      </c>
      <c r="G713" s="21"/>
      <c r="H713" s="21"/>
      <c r="I713" s="21" t="s">
        <v>227</v>
      </c>
      <c r="J713" s="21" t="s">
        <v>31</v>
      </c>
      <c r="M713" s="12"/>
    </row>
    <row r="714" spans="1:13" ht="18" customHeight="1">
      <c r="A714" s="4">
        <v>713</v>
      </c>
      <c r="B714" s="37">
        <v>35688</v>
      </c>
      <c r="C714" s="34" t="s">
        <v>175</v>
      </c>
      <c r="D714" s="34" t="s">
        <v>4</v>
      </c>
      <c r="E714" s="36" t="s">
        <v>6</v>
      </c>
      <c r="F714" s="34" t="s">
        <v>168</v>
      </c>
      <c r="G714" s="21"/>
      <c r="H714" s="21"/>
      <c r="I714" s="21" t="s">
        <v>19</v>
      </c>
      <c r="J714" s="21" t="s">
        <v>13</v>
      </c>
      <c r="M714" s="12"/>
    </row>
    <row r="715" spans="1:13" ht="18" customHeight="1">
      <c r="A715" s="4">
        <v>714</v>
      </c>
      <c r="B715" s="37">
        <v>35688</v>
      </c>
      <c r="C715" s="34" t="s">
        <v>185</v>
      </c>
      <c r="D715" s="34" t="s">
        <v>142</v>
      </c>
      <c r="E715" s="34" t="s">
        <v>183</v>
      </c>
      <c r="F715" s="34" t="s">
        <v>181</v>
      </c>
      <c r="G715" s="21"/>
      <c r="H715" s="21"/>
      <c r="I715" s="21" t="s">
        <v>26</v>
      </c>
      <c r="J715" s="21" t="s">
        <v>32</v>
      </c>
      <c r="M715" s="12"/>
    </row>
    <row r="716" spans="1:13" ht="18" customHeight="1">
      <c r="A716" s="4">
        <v>715</v>
      </c>
      <c r="B716" s="37">
        <v>35689</v>
      </c>
      <c r="C716" s="34" t="s">
        <v>46</v>
      </c>
      <c r="D716" s="36" t="s">
        <v>35</v>
      </c>
      <c r="E716" s="34" t="s">
        <v>72</v>
      </c>
      <c r="F716" s="34" t="s">
        <v>180</v>
      </c>
      <c r="G716" s="21"/>
      <c r="H716" s="21"/>
      <c r="I716" s="21" t="s">
        <v>38</v>
      </c>
      <c r="J716" s="21" t="s">
        <v>14</v>
      </c>
      <c r="M716" s="12"/>
    </row>
    <row r="717" spans="1:13" ht="18" customHeight="1">
      <c r="A717" s="4">
        <v>716</v>
      </c>
      <c r="B717" s="37">
        <v>35690</v>
      </c>
      <c r="C717" s="34" t="s">
        <v>148</v>
      </c>
      <c r="D717" s="34" t="s">
        <v>165</v>
      </c>
      <c r="E717" s="34" t="s">
        <v>131</v>
      </c>
      <c r="F717" s="34" t="s">
        <v>213</v>
      </c>
      <c r="G717" s="21"/>
      <c r="H717" s="21"/>
      <c r="I717" s="21" t="s">
        <v>31</v>
      </c>
      <c r="J717" s="21" t="s">
        <v>26</v>
      </c>
      <c r="M717" s="12"/>
    </row>
    <row r="718" spans="1:13" ht="18" customHeight="1">
      <c r="A718" s="4">
        <v>717</v>
      </c>
      <c r="B718" s="37">
        <v>35690</v>
      </c>
      <c r="C718" s="34" t="s">
        <v>6</v>
      </c>
      <c r="D718" s="34" t="s">
        <v>163</v>
      </c>
      <c r="E718" s="34" t="s">
        <v>166</v>
      </c>
      <c r="F718" s="34" t="s">
        <v>218</v>
      </c>
      <c r="G718" s="21"/>
      <c r="H718" s="21"/>
      <c r="I718" s="21" t="s">
        <v>20</v>
      </c>
      <c r="J718" s="21" t="s">
        <v>19</v>
      </c>
      <c r="M718" s="12"/>
    </row>
    <row r="719" spans="1:13" ht="18" customHeight="1">
      <c r="A719" s="4">
        <v>718</v>
      </c>
      <c r="B719" s="37">
        <v>35690</v>
      </c>
      <c r="C719" s="34" t="s">
        <v>29</v>
      </c>
      <c r="D719" s="34" t="s">
        <v>188</v>
      </c>
      <c r="E719" s="34" t="s">
        <v>186</v>
      </c>
      <c r="F719" s="34" t="s">
        <v>179</v>
      </c>
      <c r="G719" s="21"/>
      <c r="H719" s="21"/>
      <c r="I719" s="21" t="s">
        <v>8</v>
      </c>
      <c r="J719" s="21" t="s">
        <v>227</v>
      </c>
      <c r="M719" s="12"/>
    </row>
    <row r="720" spans="1:13" ht="18" customHeight="1">
      <c r="A720" s="4">
        <v>719</v>
      </c>
      <c r="B720" s="37">
        <v>35690</v>
      </c>
      <c r="C720" s="34" t="s">
        <v>180</v>
      </c>
      <c r="D720" s="34" t="s">
        <v>210</v>
      </c>
      <c r="E720" s="34" t="s">
        <v>35</v>
      </c>
      <c r="F720" s="34" t="s">
        <v>72</v>
      </c>
      <c r="G720" s="21"/>
      <c r="H720" s="21"/>
      <c r="I720" s="21" t="s">
        <v>38</v>
      </c>
      <c r="J720" s="21" t="s">
        <v>14</v>
      </c>
      <c r="M720" s="12"/>
    </row>
    <row r="721" spans="1:13" ht="18" customHeight="1">
      <c r="A721" s="4">
        <v>720</v>
      </c>
      <c r="B721" s="37">
        <v>35690</v>
      </c>
      <c r="C721" s="34" t="s">
        <v>146</v>
      </c>
      <c r="D721" s="34" t="s">
        <v>214</v>
      </c>
      <c r="E721" s="34" t="s">
        <v>182</v>
      </c>
      <c r="F721" s="34" t="s">
        <v>183</v>
      </c>
      <c r="G721" s="21"/>
      <c r="H721" s="21"/>
      <c r="I721" s="21" t="s">
        <v>228</v>
      </c>
      <c r="J721" s="21" t="s">
        <v>32</v>
      </c>
      <c r="M721" s="12"/>
    </row>
    <row r="722" spans="1:13" ht="18" customHeight="1">
      <c r="A722" s="4">
        <v>721</v>
      </c>
      <c r="B722" s="37">
        <v>35690</v>
      </c>
      <c r="C722" s="34" t="s">
        <v>16</v>
      </c>
      <c r="D722" s="34" t="s">
        <v>144</v>
      </c>
      <c r="E722" s="34" t="s">
        <v>4</v>
      </c>
      <c r="F722" s="34" t="s">
        <v>168</v>
      </c>
      <c r="G722" s="21"/>
      <c r="H722" s="21"/>
      <c r="I722" s="21" t="s">
        <v>13</v>
      </c>
      <c r="J722" s="21" t="s">
        <v>37</v>
      </c>
      <c r="M722" s="12"/>
    </row>
    <row r="723" spans="1:13" ht="18" customHeight="1">
      <c r="A723" s="4">
        <v>722</v>
      </c>
      <c r="B723" s="37">
        <v>35691</v>
      </c>
      <c r="C723" s="34" t="s">
        <v>213</v>
      </c>
      <c r="D723" s="34" t="s">
        <v>131</v>
      </c>
      <c r="E723" s="34" t="s">
        <v>184</v>
      </c>
      <c r="F723" s="34" t="s">
        <v>165</v>
      </c>
      <c r="G723" s="21"/>
      <c r="H723" s="21"/>
      <c r="I723" s="21" t="s">
        <v>31</v>
      </c>
      <c r="J723" s="21" t="s">
        <v>26</v>
      </c>
      <c r="M723" s="12"/>
    </row>
    <row r="724" spans="1:13" ht="18" customHeight="1">
      <c r="A724" s="4">
        <v>723</v>
      </c>
      <c r="B724" s="37">
        <v>35691</v>
      </c>
      <c r="C724" s="34" t="s">
        <v>218</v>
      </c>
      <c r="D724" s="34" t="s">
        <v>167</v>
      </c>
      <c r="E724" s="34" t="s">
        <v>163</v>
      </c>
      <c r="F724" s="34" t="s">
        <v>166</v>
      </c>
      <c r="G724" s="21"/>
      <c r="H724" s="21"/>
      <c r="I724" s="21" t="s">
        <v>20</v>
      </c>
      <c r="J724" s="21" t="s">
        <v>19</v>
      </c>
      <c r="M724" s="12"/>
    </row>
    <row r="725" spans="1:13" ht="18" customHeight="1">
      <c r="A725" s="4">
        <v>724</v>
      </c>
      <c r="B725" s="37">
        <v>35692</v>
      </c>
      <c r="C725" s="36" t="s">
        <v>166</v>
      </c>
      <c r="D725" s="34" t="s">
        <v>16</v>
      </c>
      <c r="E725" s="34" t="s">
        <v>167</v>
      </c>
      <c r="F725" s="34" t="s">
        <v>163</v>
      </c>
      <c r="G725" s="21"/>
      <c r="H725" s="21"/>
      <c r="I725" s="21" t="s">
        <v>14</v>
      </c>
      <c r="J725" s="21" t="s">
        <v>13</v>
      </c>
      <c r="M725" s="13"/>
    </row>
    <row r="726" spans="1:13" ht="18" customHeight="1">
      <c r="A726" s="4">
        <v>725</v>
      </c>
      <c r="B726" s="37">
        <v>35692</v>
      </c>
      <c r="C726" s="34" t="s">
        <v>72</v>
      </c>
      <c r="D726" s="34" t="s">
        <v>46</v>
      </c>
      <c r="E726" s="34" t="s">
        <v>210</v>
      </c>
      <c r="F726" s="34" t="s">
        <v>35</v>
      </c>
      <c r="G726" s="21"/>
      <c r="H726" s="21"/>
      <c r="I726" s="21" t="s">
        <v>19</v>
      </c>
      <c r="J726" s="21" t="s">
        <v>37</v>
      </c>
      <c r="M726" s="12"/>
    </row>
    <row r="727" spans="1:13" ht="18" customHeight="1">
      <c r="A727" s="4">
        <v>726</v>
      </c>
      <c r="B727" s="37">
        <v>35692</v>
      </c>
      <c r="C727" s="34" t="s">
        <v>188</v>
      </c>
      <c r="D727" s="34" t="s">
        <v>178</v>
      </c>
      <c r="E727" s="34" t="s">
        <v>165</v>
      </c>
      <c r="F727" s="34" t="s">
        <v>148</v>
      </c>
      <c r="G727" s="21"/>
      <c r="H727" s="21"/>
      <c r="I727" s="21" t="s">
        <v>32</v>
      </c>
      <c r="J727" s="21" t="s">
        <v>8</v>
      </c>
      <c r="M727" s="12"/>
    </row>
    <row r="728" spans="1:13" ht="18" customHeight="1">
      <c r="A728" s="4">
        <v>727</v>
      </c>
      <c r="B728" s="37">
        <v>35693</v>
      </c>
      <c r="C728" s="34" t="s">
        <v>182</v>
      </c>
      <c r="D728" s="34" t="s">
        <v>142</v>
      </c>
      <c r="E728" s="34" t="s">
        <v>185</v>
      </c>
      <c r="F728" s="34" t="s">
        <v>183</v>
      </c>
      <c r="G728" s="21"/>
      <c r="H728" s="21"/>
      <c r="I728" s="21" t="s">
        <v>227</v>
      </c>
      <c r="J728" s="21" t="s">
        <v>26</v>
      </c>
      <c r="M728" s="12"/>
    </row>
    <row r="729" spans="1:13" ht="18" customHeight="1">
      <c r="A729" s="4">
        <v>728</v>
      </c>
      <c r="B729" s="37">
        <v>35693</v>
      </c>
      <c r="C729" s="34" t="s">
        <v>4</v>
      </c>
      <c r="D729" s="34" t="s">
        <v>6</v>
      </c>
      <c r="E729" s="34" t="s">
        <v>175</v>
      </c>
      <c r="F729" s="34" t="s">
        <v>144</v>
      </c>
      <c r="G729" s="21"/>
      <c r="H729" s="21"/>
      <c r="I729" s="21" t="s">
        <v>20</v>
      </c>
      <c r="J729" s="21" t="s">
        <v>38</v>
      </c>
      <c r="M729" s="12"/>
    </row>
    <row r="730" spans="1:13" ht="18" customHeight="1">
      <c r="A730" s="4">
        <v>729</v>
      </c>
      <c r="B730" s="37">
        <v>35693</v>
      </c>
      <c r="C730" s="34" t="s">
        <v>165</v>
      </c>
      <c r="D730" s="34" t="s">
        <v>213</v>
      </c>
      <c r="E730" s="34" t="s">
        <v>211</v>
      </c>
      <c r="F730" s="34" t="s">
        <v>184</v>
      </c>
      <c r="G730" s="21"/>
      <c r="H730" s="21"/>
      <c r="I730" s="21" t="s">
        <v>32</v>
      </c>
      <c r="J730" s="21" t="s">
        <v>8</v>
      </c>
      <c r="M730" s="12"/>
    </row>
    <row r="731" spans="1:13" ht="18" customHeight="1">
      <c r="A731" s="4">
        <v>730</v>
      </c>
      <c r="B731" s="37">
        <v>35693</v>
      </c>
      <c r="C731" s="34" t="s">
        <v>35</v>
      </c>
      <c r="D731" s="34" t="s">
        <v>180</v>
      </c>
      <c r="E731" s="34" t="s">
        <v>46</v>
      </c>
      <c r="F731" s="34" t="s">
        <v>210</v>
      </c>
      <c r="G731" s="21"/>
      <c r="H731" s="21"/>
      <c r="I731" s="21" t="s">
        <v>19</v>
      </c>
      <c r="J731" s="21" t="s">
        <v>37</v>
      </c>
      <c r="M731" s="12"/>
    </row>
    <row r="732" spans="1:13" ht="18" customHeight="1">
      <c r="A732" s="4">
        <v>731</v>
      </c>
      <c r="B732" s="37">
        <v>35693</v>
      </c>
      <c r="C732" s="34" t="s">
        <v>186</v>
      </c>
      <c r="D732" s="34" t="s">
        <v>179</v>
      </c>
      <c r="E732" s="34" t="s">
        <v>148</v>
      </c>
      <c r="F732" s="34" t="s">
        <v>178</v>
      </c>
      <c r="G732" s="21"/>
      <c r="H732" s="21"/>
      <c r="I732" s="21" t="s">
        <v>31</v>
      </c>
      <c r="J732" s="21" t="s">
        <v>228</v>
      </c>
      <c r="M732" s="12"/>
    </row>
    <row r="733" spans="1:13" ht="18" customHeight="1">
      <c r="A733" s="4">
        <v>732</v>
      </c>
      <c r="B733" s="37">
        <v>35693</v>
      </c>
      <c r="C733" s="34" t="s">
        <v>163</v>
      </c>
      <c r="D733" s="34" t="s">
        <v>22</v>
      </c>
      <c r="E733" s="34" t="s">
        <v>16</v>
      </c>
      <c r="F733" s="34" t="s">
        <v>167</v>
      </c>
      <c r="G733" s="21"/>
      <c r="H733" s="21"/>
      <c r="I733" s="21" t="s">
        <v>14</v>
      </c>
      <c r="J733" s="21" t="s">
        <v>13</v>
      </c>
      <c r="M733" s="12"/>
    </row>
    <row r="734" spans="1:13" ht="18" customHeight="1">
      <c r="A734" s="4">
        <v>733</v>
      </c>
      <c r="B734" s="37">
        <v>35694</v>
      </c>
      <c r="C734" s="34" t="s">
        <v>167</v>
      </c>
      <c r="D734" s="34" t="s">
        <v>166</v>
      </c>
      <c r="E734" s="34" t="s">
        <v>22</v>
      </c>
      <c r="F734" s="34" t="s">
        <v>16</v>
      </c>
      <c r="G734" s="21"/>
      <c r="H734" s="21"/>
      <c r="I734" s="21" t="s">
        <v>14</v>
      </c>
      <c r="J734" s="21" t="s">
        <v>13</v>
      </c>
      <c r="M734" s="12"/>
    </row>
    <row r="735" spans="1:13" ht="18" customHeight="1">
      <c r="A735" s="4">
        <v>734</v>
      </c>
      <c r="B735" s="37">
        <v>35694</v>
      </c>
      <c r="C735" s="34" t="s">
        <v>47</v>
      </c>
      <c r="D735" s="34" t="s">
        <v>161</v>
      </c>
      <c r="E735" s="34" t="s">
        <v>214</v>
      </c>
      <c r="F735" s="34" t="s">
        <v>185</v>
      </c>
      <c r="G735" s="21"/>
      <c r="H735" s="21"/>
      <c r="I735" s="21" t="s">
        <v>227</v>
      </c>
      <c r="J735" s="21" t="s">
        <v>26</v>
      </c>
      <c r="M735" s="12"/>
    </row>
    <row r="736" spans="1:13" ht="18" customHeight="1">
      <c r="A736" s="4">
        <v>735</v>
      </c>
      <c r="B736" s="37">
        <v>35694</v>
      </c>
      <c r="C736" s="34" t="s">
        <v>184</v>
      </c>
      <c r="D736" s="34" t="s">
        <v>188</v>
      </c>
      <c r="E736" s="34" t="s">
        <v>213</v>
      </c>
      <c r="F736" s="34" t="s">
        <v>211</v>
      </c>
      <c r="G736" s="21"/>
      <c r="H736" s="21"/>
      <c r="I736" s="21" t="s">
        <v>32</v>
      </c>
      <c r="J736" s="21" t="s">
        <v>8</v>
      </c>
      <c r="M736" s="12"/>
    </row>
    <row r="737" spans="1:13" ht="18" customHeight="1">
      <c r="A737" s="4">
        <v>736</v>
      </c>
      <c r="B737" s="37">
        <v>35694</v>
      </c>
      <c r="C737" s="34" t="s">
        <v>210</v>
      </c>
      <c r="D737" s="34" t="s">
        <v>72</v>
      </c>
      <c r="E737" s="34" t="s">
        <v>180</v>
      </c>
      <c r="F737" s="34" t="s">
        <v>46</v>
      </c>
      <c r="G737" s="21"/>
      <c r="H737" s="21"/>
      <c r="I737" s="21" t="s">
        <v>19</v>
      </c>
      <c r="J737" s="21" t="s">
        <v>37</v>
      </c>
      <c r="M737" s="12"/>
    </row>
    <row r="738" spans="1:13" ht="18" customHeight="1">
      <c r="A738" s="4">
        <v>737</v>
      </c>
      <c r="B738" s="37">
        <v>35694</v>
      </c>
      <c r="C738" s="34" t="s">
        <v>131</v>
      </c>
      <c r="D738" s="34" t="s">
        <v>148</v>
      </c>
      <c r="E738" s="34" t="s">
        <v>178</v>
      </c>
      <c r="F738" s="34" t="s">
        <v>179</v>
      </c>
      <c r="G738" s="21"/>
      <c r="H738" s="21"/>
      <c r="I738" s="21" t="s">
        <v>31</v>
      </c>
      <c r="J738" s="21" t="s">
        <v>228</v>
      </c>
      <c r="M738" s="12"/>
    </row>
    <row r="739" spans="1:13" ht="18" customHeight="1">
      <c r="A739" s="4">
        <v>738</v>
      </c>
      <c r="B739" s="37">
        <v>35694</v>
      </c>
      <c r="C739" s="34" t="s">
        <v>144</v>
      </c>
      <c r="D739" s="34" t="s">
        <v>168</v>
      </c>
      <c r="E739" s="34" t="s">
        <v>6</v>
      </c>
      <c r="F739" s="34" t="s">
        <v>175</v>
      </c>
      <c r="G739" s="21"/>
      <c r="H739" s="21"/>
      <c r="I739" s="21" t="s">
        <v>20</v>
      </c>
      <c r="J739" s="21" t="s">
        <v>38</v>
      </c>
      <c r="M739" s="12"/>
    </row>
    <row r="740" spans="1:13" ht="18" customHeight="1">
      <c r="A740" s="4">
        <v>739</v>
      </c>
      <c r="B740" s="37">
        <v>35696</v>
      </c>
      <c r="C740" s="34" t="s">
        <v>173</v>
      </c>
      <c r="D740" s="34" t="s">
        <v>182</v>
      </c>
      <c r="E740" s="34" t="s">
        <v>146</v>
      </c>
      <c r="F740" s="34" t="s">
        <v>153</v>
      </c>
      <c r="G740" s="21"/>
      <c r="H740" s="21"/>
      <c r="I740" s="21" t="s">
        <v>227</v>
      </c>
      <c r="J740" s="21" t="s">
        <v>32</v>
      </c>
      <c r="M740" s="12"/>
    </row>
    <row r="741" spans="1:13" ht="18" customHeight="1">
      <c r="A741" s="4">
        <v>740</v>
      </c>
      <c r="B741" s="37">
        <v>35696</v>
      </c>
      <c r="C741" s="34" t="s">
        <v>175</v>
      </c>
      <c r="D741" s="34" t="s">
        <v>4</v>
      </c>
      <c r="E741" s="34" t="s">
        <v>168</v>
      </c>
      <c r="F741" s="34" t="s">
        <v>6</v>
      </c>
      <c r="G741" s="21"/>
      <c r="H741" s="21"/>
      <c r="I741" s="21" t="s">
        <v>19</v>
      </c>
      <c r="J741" s="21" t="s">
        <v>14</v>
      </c>
      <c r="M741" s="12"/>
    </row>
    <row r="742" spans="1:13" ht="18" customHeight="1">
      <c r="A742" s="4">
        <v>741</v>
      </c>
      <c r="B742" s="37">
        <v>35696</v>
      </c>
      <c r="C742" s="34" t="s">
        <v>178</v>
      </c>
      <c r="D742" s="34" t="s">
        <v>165</v>
      </c>
      <c r="E742" s="34" t="s">
        <v>188</v>
      </c>
      <c r="F742" s="34" t="s">
        <v>131</v>
      </c>
      <c r="G742" s="21"/>
      <c r="H742" s="21"/>
      <c r="I742" s="21" t="s">
        <v>31</v>
      </c>
      <c r="J742" s="21" t="s">
        <v>8</v>
      </c>
      <c r="M742" s="12"/>
    </row>
    <row r="743" spans="1:13" ht="18" customHeight="1">
      <c r="A743" s="4">
        <v>742</v>
      </c>
      <c r="B743" s="37">
        <v>35696</v>
      </c>
      <c r="C743" s="34" t="s">
        <v>142</v>
      </c>
      <c r="D743" s="34" t="s">
        <v>214</v>
      </c>
      <c r="E743" s="34" t="s">
        <v>47</v>
      </c>
      <c r="F743" s="34" t="s">
        <v>181</v>
      </c>
      <c r="G743" s="21"/>
      <c r="H743" s="21"/>
      <c r="I743" s="21" t="s">
        <v>26</v>
      </c>
      <c r="J743" s="21" t="s">
        <v>228</v>
      </c>
      <c r="M743" s="12"/>
    </row>
    <row r="744" spans="1:13" ht="18" customHeight="1">
      <c r="A744" s="4">
        <v>743</v>
      </c>
      <c r="B744" s="37">
        <v>35696</v>
      </c>
      <c r="C744" s="34" t="s">
        <v>16</v>
      </c>
      <c r="D744" s="34" t="s">
        <v>163</v>
      </c>
      <c r="E744" s="34" t="s">
        <v>35</v>
      </c>
      <c r="F744" s="34" t="s">
        <v>166</v>
      </c>
      <c r="G744" s="21"/>
      <c r="H744" s="21"/>
      <c r="I744" s="21" t="s">
        <v>38</v>
      </c>
      <c r="J744" s="21" t="s">
        <v>37</v>
      </c>
      <c r="M744" s="12"/>
    </row>
    <row r="745" spans="1:13" ht="18" customHeight="1">
      <c r="A745" s="4">
        <v>744</v>
      </c>
      <c r="B745" s="37">
        <v>35697</v>
      </c>
      <c r="C745" s="34" t="s">
        <v>166</v>
      </c>
      <c r="D745" s="34" t="s">
        <v>167</v>
      </c>
      <c r="E745" s="34" t="s">
        <v>163</v>
      </c>
      <c r="F745" s="34" t="s">
        <v>35</v>
      </c>
      <c r="G745" s="21"/>
      <c r="H745" s="21"/>
      <c r="I745" s="21" t="s">
        <v>38</v>
      </c>
      <c r="J745" s="21" t="s">
        <v>37</v>
      </c>
      <c r="M745" s="12"/>
    </row>
    <row r="746" spans="1:13" ht="18" customHeight="1">
      <c r="A746" s="4">
        <v>745</v>
      </c>
      <c r="B746" s="37">
        <v>35697</v>
      </c>
      <c r="C746" s="34" t="s">
        <v>211</v>
      </c>
      <c r="D746" s="34" t="s">
        <v>186</v>
      </c>
      <c r="E746" s="34" t="s">
        <v>179</v>
      </c>
      <c r="F746" s="34" t="s">
        <v>29</v>
      </c>
      <c r="G746" s="21"/>
      <c r="H746" s="21"/>
      <c r="I746" s="21" t="s">
        <v>31</v>
      </c>
      <c r="J746" s="21" t="s">
        <v>8</v>
      </c>
      <c r="M746" s="12"/>
    </row>
    <row r="747" spans="1:13" ht="18" customHeight="1">
      <c r="A747" s="4">
        <v>746</v>
      </c>
      <c r="B747" s="37">
        <v>35697</v>
      </c>
      <c r="C747" s="34" t="s">
        <v>6</v>
      </c>
      <c r="D747" s="34" t="s">
        <v>144</v>
      </c>
      <c r="E747" s="34" t="s">
        <v>4</v>
      </c>
      <c r="F747" s="34" t="s">
        <v>168</v>
      </c>
      <c r="G747" s="21"/>
      <c r="H747" s="21"/>
      <c r="I747" s="21" t="s">
        <v>19</v>
      </c>
      <c r="J747" s="21" t="s">
        <v>14</v>
      </c>
      <c r="M747" s="12"/>
    </row>
    <row r="748" spans="1:13" ht="18" customHeight="1">
      <c r="A748" s="4">
        <v>747</v>
      </c>
      <c r="B748" s="37">
        <v>35697</v>
      </c>
      <c r="C748" s="34" t="s">
        <v>185</v>
      </c>
      <c r="D748" s="34" t="s">
        <v>153</v>
      </c>
      <c r="E748" s="34" t="s">
        <v>182</v>
      </c>
      <c r="F748" s="34" t="s">
        <v>146</v>
      </c>
      <c r="G748" s="21"/>
      <c r="H748" s="21"/>
      <c r="I748" s="21" t="s">
        <v>227</v>
      </c>
      <c r="J748" s="21" t="s">
        <v>32</v>
      </c>
      <c r="M748" s="12"/>
    </row>
    <row r="749" spans="1:13" ht="18" customHeight="1">
      <c r="A749" s="4">
        <v>748</v>
      </c>
      <c r="B749" s="37">
        <v>35697</v>
      </c>
      <c r="C749" s="34" t="s">
        <v>180</v>
      </c>
      <c r="D749" s="34" t="s">
        <v>210</v>
      </c>
      <c r="E749" s="34" t="s">
        <v>218</v>
      </c>
      <c r="F749" s="34" t="s">
        <v>72</v>
      </c>
      <c r="G749" s="21"/>
      <c r="H749" s="21"/>
      <c r="I749" s="21" t="s">
        <v>13</v>
      </c>
      <c r="J749" s="21" t="s">
        <v>20</v>
      </c>
      <c r="M749" s="12"/>
    </row>
    <row r="750" spans="1:13" ht="18" customHeight="1">
      <c r="A750" s="4">
        <v>749</v>
      </c>
      <c r="B750" s="37">
        <v>35697</v>
      </c>
      <c r="C750" s="34" t="s">
        <v>183</v>
      </c>
      <c r="D750" s="34" t="s">
        <v>181</v>
      </c>
      <c r="E750" s="34" t="s">
        <v>161</v>
      </c>
      <c r="F750" s="34" t="s">
        <v>214</v>
      </c>
      <c r="G750" s="21"/>
      <c r="H750" s="21"/>
      <c r="I750" s="21" t="s">
        <v>26</v>
      </c>
      <c r="J750" s="21" t="s">
        <v>228</v>
      </c>
      <c r="M750" s="12"/>
    </row>
    <row r="751" spans="1:13" ht="18" customHeight="1">
      <c r="A751" s="4">
        <v>750</v>
      </c>
      <c r="B751" s="37">
        <v>35698</v>
      </c>
      <c r="C751" s="34" t="s">
        <v>72</v>
      </c>
      <c r="D751" s="34" t="s">
        <v>46</v>
      </c>
      <c r="E751" s="34" t="s">
        <v>210</v>
      </c>
      <c r="F751" s="34" t="s">
        <v>218</v>
      </c>
      <c r="G751" s="21"/>
      <c r="H751" s="21"/>
      <c r="I751" s="21" t="s">
        <v>13</v>
      </c>
      <c r="J751" s="21" t="s">
        <v>20</v>
      </c>
      <c r="M751" s="12"/>
    </row>
    <row r="752" spans="1:13" ht="18" customHeight="1">
      <c r="A752" s="4">
        <v>751</v>
      </c>
      <c r="B752" s="37">
        <v>35698</v>
      </c>
      <c r="C752" s="34" t="s">
        <v>29</v>
      </c>
      <c r="D752" s="34" t="s">
        <v>188</v>
      </c>
      <c r="E752" s="34" t="s">
        <v>238</v>
      </c>
      <c r="F752" s="34" t="s">
        <v>165</v>
      </c>
      <c r="G752" s="21"/>
      <c r="H752" s="21"/>
      <c r="I752" s="21" t="s">
        <v>31</v>
      </c>
      <c r="J752" s="21" t="s">
        <v>8</v>
      </c>
      <c r="M752" s="12"/>
    </row>
    <row r="753" spans="1:13" ht="18" customHeight="1">
      <c r="A753" s="4">
        <v>752</v>
      </c>
      <c r="B753" s="37">
        <v>35698</v>
      </c>
      <c r="C753" s="34" t="s">
        <v>214</v>
      </c>
      <c r="D753" s="34" t="s">
        <v>146</v>
      </c>
      <c r="E753" s="36" t="s">
        <v>142</v>
      </c>
      <c r="F753" s="34" t="s">
        <v>182</v>
      </c>
      <c r="G753" s="21"/>
      <c r="H753" s="21"/>
      <c r="I753" s="21" t="s">
        <v>26</v>
      </c>
      <c r="J753" s="21" t="s">
        <v>228</v>
      </c>
      <c r="M753" s="12"/>
    </row>
    <row r="754" spans="1:13" ht="18" customHeight="1">
      <c r="A754" s="4">
        <v>753</v>
      </c>
      <c r="B754" s="37">
        <v>35699</v>
      </c>
      <c r="C754" s="34" t="s">
        <v>4</v>
      </c>
      <c r="D754" s="34" t="s">
        <v>22</v>
      </c>
      <c r="E754" s="34" t="s">
        <v>175</v>
      </c>
      <c r="F754" s="34" t="s">
        <v>144</v>
      </c>
      <c r="G754" s="21"/>
      <c r="H754" s="21"/>
      <c r="I754" s="21" t="s">
        <v>37</v>
      </c>
      <c r="J754" s="21" t="s">
        <v>20</v>
      </c>
      <c r="M754" s="12"/>
    </row>
    <row r="755" spans="1:13" ht="18" customHeight="1">
      <c r="A755" s="4">
        <v>754</v>
      </c>
      <c r="B755" s="37">
        <v>35699</v>
      </c>
      <c r="C755" s="34" t="s">
        <v>35</v>
      </c>
      <c r="D755" s="34" t="s">
        <v>180</v>
      </c>
      <c r="E755" s="34" t="s">
        <v>46</v>
      </c>
      <c r="F755" s="34" t="s">
        <v>210</v>
      </c>
      <c r="G755" s="21"/>
      <c r="H755" s="21"/>
      <c r="I755" s="21" t="s">
        <v>14</v>
      </c>
      <c r="J755" s="21" t="s">
        <v>38</v>
      </c>
      <c r="M755" s="12"/>
    </row>
    <row r="756" spans="1:13" ht="18" customHeight="1">
      <c r="A756" s="4">
        <v>755</v>
      </c>
      <c r="B756" s="37">
        <v>35699</v>
      </c>
      <c r="C756" s="34" t="s">
        <v>23</v>
      </c>
      <c r="D756" s="34" t="s">
        <v>173</v>
      </c>
      <c r="E756" s="34" t="s">
        <v>185</v>
      </c>
      <c r="F756" s="34" t="s">
        <v>161</v>
      </c>
      <c r="G756" s="21"/>
      <c r="H756" s="21"/>
      <c r="I756" s="21" t="s">
        <v>228</v>
      </c>
      <c r="J756" s="21" t="s">
        <v>227</v>
      </c>
      <c r="M756" s="12"/>
    </row>
    <row r="757" spans="1:13" ht="18" customHeight="1">
      <c r="A757" s="4">
        <v>756</v>
      </c>
      <c r="B757" s="37">
        <v>35699</v>
      </c>
      <c r="C757" s="34" t="s">
        <v>188</v>
      </c>
      <c r="D757" s="34" t="s">
        <v>179</v>
      </c>
      <c r="E757" s="34" t="s">
        <v>165</v>
      </c>
      <c r="F757" s="34" t="s">
        <v>178</v>
      </c>
      <c r="G757" s="21"/>
      <c r="H757" s="21"/>
      <c r="I757" s="21" t="s">
        <v>8</v>
      </c>
      <c r="J757" s="21" t="s">
        <v>26</v>
      </c>
      <c r="M757" s="12"/>
    </row>
    <row r="758" spans="1:13" ht="18" customHeight="1">
      <c r="A758" s="4">
        <v>757</v>
      </c>
      <c r="B758" s="37">
        <v>35700</v>
      </c>
      <c r="C758" s="34" t="s">
        <v>161</v>
      </c>
      <c r="D758" s="34" t="s">
        <v>185</v>
      </c>
      <c r="E758" s="34" t="s">
        <v>153</v>
      </c>
      <c r="F758" s="34" t="s">
        <v>173</v>
      </c>
      <c r="G758" s="21"/>
      <c r="H758" s="21"/>
      <c r="I758" s="21" t="s">
        <v>228</v>
      </c>
      <c r="J758" s="21" t="s">
        <v>227</v>
      </c>
      <c r="M758" s="12"/>
    </row>
    <row r="759" spans="1:13" ht="18" customHeight="1">
      <c r="A759" s="4">
        <v>758</v>
      </c>
      <c r="B759" s="37">
        <v>35700</v>
      </c>
      <c r="C759" s="34" t="s">
        <v>165</v>
      </c>
      <c r="D759" s="34" t="s">
        <v>178</v>
      </c>
      <c r="E759" s="34" t="s">
        <v>148</v>
      </c>
      <c r="F759" s="34" t="s">
        <v>179</v>
      </c>
      <c r="G759" s="21"/>
      <c r="H759" s="21"/>
      <c r="I759" s="21" t="s">
        <v>8</v>
      </c>
      <c r="J759" s="21" t="s">
        <v>26</v>
      </c>
      <c r="M759" s="12"/>
    </row>
    <row r="760" spans="1:13" ht="18" customHeight="1">
      <c r="A760" s="4">
        <v>759</v>
      </c>
      <c r="B760" s="37">
        <v>35700</v>
      </c>
      <c r="C760" s="34" t="s">
        <v>210</v>
      </c>
      <c r="D760" s="34" t="s">
        <v>72</v>
      </c>
      <c r="E760" s="34" t="s">
        <v>180</v>
      </c>
      <c r="F760" s="34" t="s">
        <v>46</v>
      </c>
      <c r="G760" s="21"/>
      <c r="H760" s="21"/>
      <c r="I760" s="21" t="s">
        <v>14</v>
      </c>
      <c r="J760" s="21" t="s">
        <v>38</v>
      </c>
      <c r="M760" s="12"/>
    </row>
    <row r="761" spans="1:13" ht="18" customHeight="1">
      <c r="A761" s="4">
        <v>760</v>
      </c>
      <c r="B761" s="37">
        <v>35700</v>
      </c>
      <c r="C761" s="34" t="s">
        <v>131</v>
      </c>
      <c r="D761" s="34" t="s">
        <v>184</v>
      </c>
      <c r="E761" s="34" t="s">
        <v>211</v>
      </c>
      <c r="F761" s="34" t="s">
        <v>213</v>
      </c>
      <c r="G761" s="21"/>
      <c r="H761" s="21"/>
      <c r="I761" s="21" t="s">
        <v>32</v>
      </c>
      <c r="J761" s="21" t="s">
        <v>31</v>
      </c>
      <c r="M761" s="12"/>
    </row>
    <row r="762" spans="1:13" ht="18" customHeight="1">
      <c r="A762" s="4">
        <v>761</v>
      </c>
      <c r="B762" s="37">
        <v>35700</v>
      </c>
      <c r="C762" s="34" t="s">
        <v>144</v>
      </c>
      <c r="D762" s="34" t="s">
        <v>168</v>
      </c>
      <c r="E762" s="34" t="s">
        <v>22</v>
      </c>
      <c r="F762" s="34" t="s">
        <v>175</v>
      </c>
      <c r="G762" s="21"/>
      <c r="H762" s="21"/>
      <c r="I762" s="21" t="s">
        <v>37</v>
      </c>
      <c r="J762" s="21" t="s">
        <v>20</v>
      </c>
      <c r="M762" s="12"/>
    </row>
    <row r="763" spans="1:13" ht="18" customHeight="1">
      <c r="A763" s="4">
        <v>762</v>
      </c>
      <c r="B763" s="37">
        <v>35700</v>
      </c>
      <c r="C763" s="34" t="s">
        <v>163</v>
      </c>
      <c r="D763" s="34" t="s">
        <v>16</v>
      </c>
      <c r="E763" s="34" t="s">
        <v>167</v>
      </c>
      <c r="F763" s="34" t="s">
        <v>6</v>
      </c>
      <c r="G763" s="21"/>
      <c r="H763" s="21"/>
      <c r="I763" s="21" t="s">
        <v>13</v>
      </c>
      <c r="J763" s="21" t="s">
        <v>19</v>
      </c>
      <c r="M763" s="12"/>
    </row>
    <row r="764" spans="1:13" ht="18" customHeight="1">
      <c r="A764" s="4">
        <v>763</v>
      </c>
      <c r="B764" s="37">
        <v>35701</v>
      </c>
      <c r="C764" s="34" t="s">
        <v>167</v>
      </c>
      <c r="D764" s="34" t="s">
        <v>166</v>
      </c>
      <c r="E764" s="34" t="s">
        <v>6</v>
      </c>
      <c r="F764" s="34" t="s">
        <v>16</v>
      </c>
      <c r="G764" s="21"/>
      <c r="H764" s="21"/>
      <c r="I764" s="21" t="s">
        <v>13</v>
      </c>
      <c r="J764" s="21" t="s">
        <v>19</v>
      </c>
      <c r="M764" s="12"/>
    </row>
    <row r="765" spans="1:13" ht="18" customHeight="1">
      <c r="A765" s="4">
        <v>764</v>
      </c>
      <c r="B765" s="37">
        <v>35701</v>
      </c>
      <c r="C765" s="34" t="s">
        <v>179</v>
      </c>
      <c r="D765" s="34" t="s">
        <v>148</v>
      </c>
      <c r="E765" s="34" t="s">
        <v>178</v>
      </c>
      <c r="F765" s="34" t="s">
        <v>188</v>
      </c>
      <c r="G765" s="21"/>
      <c r="H765" s="21"/>
      <c r="I765" s="21" t="s">
        <v>8</v>
      </c>
      <c r="J765" s="21" t="s">
        <v>26</v>
      </c>
      <c r="M765" s="12"/>
    </row>
    <row r="766" spans="1:13" ht="18" customHeight="1">
      <c r="A766" s="4">
        <v>765</v>
      </c>
      <c r="B766" s="37">
        <v>35701</v>
      </c>
      <c r="C766" s="34" t="s">
        <v>153</v>
      </c>
      <c r="D766" s="34" t="s">
        <v>23</v>
      </c>
      <c r="E766" s="34" t="s">
        <v>173</v>
      </c>
      <c r="F766" s="34" t="s">
        <v>185</v>
      </c>
      <c r="G766" s="21"/>
      <c r="H766" s="21"/>
      <c r="I766" s="21" t="s">
        <v>228</v>
      </c>
      <c r="J766" s="21" t="s">
        <v>227</v>
      </c>
      <c r="M766" s="12"/>
    </row>
    <row r="767" spans="1:13" ht="18" customHeight="1">
      <c r="A767" s="4">
        <v>766</v>
      </c>
      <c r="B767" s="37">
        <v>35701</v>
      </c>
      <c r="C767" s="34" t="s">
        <v>213</v>
      </c>
      <c r="D767" s="34" t="s">
        <v>186</v>
      </c>
      <c r="E767" s="34" t="s">
        <v>184</v>
      </c>
      <c r="F767" s="34" t="s">
        <v>211</v>
      </c>
      <c r="G767" s="21"/>
      <c r="H767" s="21"/>
      <c r="I767" s="21" t="s">
        <v>32</v>
      </c>
      <c r="J767" s="21" t="s">
        <v>31</v>
      </c>
      <c r="M767" s="12"/>
    </row>
    <row r="768" spans="1:13" ht="18" customHeight="1">
      <c r="A768" s="4">
        <v>767</v>
      </c>
      <c r="B768" s="37">
        <v>35701</v>
      </c>
      <c r="C768" s="34" t="s">
        <v>175</v>
      </c>
      <c r="D768" s="36" t="s">
        <v>4</v>
      </c>
      <c r="E768" s="34" t="s">
        <v>168</v>
      </c>
      <c r="F768" s="34" t="s">
        <v>22</v>
      </c>
      <c r="G768" s="21"/>
      <c r="H768" s="21"/>
      <c r="I768" s="21" t="s">
        <v>37</v>
      </c>
      <c r="J768" s="21" t="s">
        <v>20</v>
      </c>
      <c r="M768" s="12"/>
    </row>
    <row r="769" spans="1:13" ht="18" customHeight="1">
      <c r="A769" s="4">
        <v>768</v>
      </c>
      <c r="B769" s="37">
        <v>35701</v>
      </c>
      <c r="C769" s="34" t="s">
        <v>46</v>
      </c>
      <c r="D769" s="34" t="s">
        <v>35</v>
      </c>
      <c r="E769" s="34" t="s">
        <v>72</v>
      </c>
      <c r="F769" s="34" t="s">
        <v>180</v>
      </c>
      <c r="G769" s="21"/>
      <c r="H769" s="21"/>
      <c r="I769" s="21" t="s">
        <v>14</v>
      </c>
      <c r="J769" s="21" t="s">
        <v>38</v>
      </c>
      <c r="M769" s="12"/>
    </row>
    <row r="770" spans="1:13" ht="18" customHeight="1">
      <c r="A770" s="4">
        <v>769</v>
      </c>
      <c r="B770" s="37">
        <v>35702</v>
      </c>
      <c r="C770" s="34" t="s">
        <v>186</v>
      </c>
      <c r="D770" s="34" t="s">
        <v>131</v>
      </c>
      <c r="E770" s="34" t="s">
        <v>213</v>
      </c>
      <c r="F770" s="34" t="s">
        <v>184</v>
      </c>
      <c r="G770" s="21"/>
      <c r="H770" s="21"/>
      <c r="I770" s="21" t="s">
        <v>32</v>
      </c>
      <c r="J770" s="21" t="s">
        <v>31</v>
      </c>
      <c r="M770" s="12"/>
    </row>
    <row r="771" spans="1:13" ht="18" customHeight="1">
      <c r="A771" s="4">
        <v>770</v>
      </c>
      <c r="B771" s="37">
        <v>35703</v>
      </c>
      <c r="C771" s="34" t="s">
        <v>166</v>
      </c>
      <c r="D771" s="34" t="s">
        <v>144</v>
      </c>
      <c r="E771" s="34" t="s">
        <v>163</v>
      </c>
      <c r="F771" s="34" t="s">
        <v>168</v>
      </c>
      <c r="G771" s="21"/>
      <c r="H771" s="21"/>
      <c r="I771" s="21" t="s">
        <v>20</v>
      </c>
      <c r="J771" s="21" t="s">
        <v>14</v>
      </c>
      <c r="M771" s="12"/>
    </row>
    <row r="772" spans="1:13" ht="18" customHeight="1">
      <c r="A772" s="4">
        <v>771</v>
      </c>
      <c r="B772" s="37">
        <v>35703</v>
      </c>
      <c r="C772" s="34" t="s">
        <v>72</v>
      </c>
      <c r="D772" s="34" t="s">
        <v>35</v>
      </c>
      <c r="E772" s="34" t="s">
        <v>210</v>
      </c>
      <c r="F772" s="34" t="s">
        <v>180</v>
      </c>
      <c r="G772" s="21"/>
      <c r="H772" s="21"/>
      <c r="I772" s="21" t="s">
        <v>19</v>
      </c>
      <c r="J772" s="21" t="s">
        <v>38</v>
      </c>
      <c r="M772" s="12"/>
    </row>
    <row r="773" spans="1:13" ht="18" customHeight="1">
      <c r="A773" s="4">
        <v>772</v>
      </c>
      <c r="B773" s="37">
        <v>35703</v>
      </c>
      <c r="C773" s="34" t="s">
        <v>142</v>
      </c>
      <c r="D773" s="34" t="s">
        <v>47</v>
      </c>
      <c r="E773" s="34" t="s">
        <v>181</v>
      </c>
      <c r="F773" s="34" t="s">
        <v>183</v>
      </c>
      <c r="G773" s="21"/>
      <c r="H773" s="21"/>
      <c r="I773" s="21" t="s">
        <v>26</v>
      </c>
      <c r="J773" s="21" t="s">
        <v>32</v>
      </c>
      <c r="M773" s="12"/>
    </row>
    <row r="774" spans="1:13" ht="18" customHeight="1">
      <c r="A774" s="4">
        <v>773</v>
      </c>
      <c r="B774" s="37">
        <v>35703</v>
      </c>
      <c r="C774" s="34" t="s">
        <v>238</v>
      </c>
      <c r="D774" s="34" t="s">
        <v>188</v>
      </c>
      <c r="E774" s="34" t="s">
        <v>179</v>
      </c>
      <c r="F774" s="34" t="s">
        <v>131</v>
      </c>
      <c r="G774" s="21"/>
      <c r="H774" s="21"/>
      <c r="I774" s="21" t="s">
        <v>8</v>
      </c>
      <c r="J774" s="21" t="s">
        <v>31</v>
      </c>
      <c r="M774" s="12"/>
    </row>
    <row r="775" spans="1:13" ht="18" customHeight="1">
      <c r="A775" s="4">
        <v>774</v>
      </c>
      <c r="B775" s="37">
        <v>35703</v>
      </c>
      <c r="C775" s="34" t="s">
        <v>16</v>
      </c>
      <c r="D775" s="34" t="s">
        <v>6</v>
      </c>
      <c r="E775" s="34" t="s">
        <v>4</v>
      </c>
      <c r="F775" s="34" t="s">
        <v>167</v>
      </c>
      <c r="G775" s="21"/>
      <c r="H775" s="21"/>
      <c r="I775" s="21" t="s">
        <v>13</v>
      </c>
      <c r="J775" s="21" t="s">
        <v>37</v>
      </c>
      <c r="M775" s="12"/>
    </row>
    <row r="776" spans="1:13" ht="18" customHeight="1">
      <c r="A776" s="4">
        <v>775</v>
      </c>
      <c r="B776" s="37">
        <v>35704</v>
      </c>
      <c r="C776" s="34" t="s">
        <v>182</v>
      </c>
      <c r="D776" s="34" t="s">
        <v>161</v>
      </c>
      <c r="E776" s="34" t="s">
        <v>185</v>
      </c>
      <c r="F776" s="34" t="s">
        <v>173</v>
      </c>
      <c r="G776" s="21"/>
      <c r="H776" s="21"/>
      <c r="I776" s="21" t="s">
        <v>26</v>
      </c>
      <c r="J776" s="21" t="s">
        <v>32</v>
      </c>
      <c r="M776" s="12"/>
    </row>
    <row r="777" spans="1:13" ht="18" customHeight="1">
      <c r="A777" s="4">
        <v>776</v>
      </c>
      <c r="B777" s="37">
        <v>35704</v>
      </c>
      <c r="C777" s="34" t="s">
        <v>168</v>
      </c>
      <c r="D777" s="34" t="s">
        <v>175</v>
      </c>
      <c r="E777" s="34" t="s">
        <v>144</v>
      </c>
      <c r="F777" s="34" t="s">
        <v>163</v>
      </c>
      <c r="G777" s="21"/>
      <c r="H777" s="21"/>
      <c r="I777" s="21" t="s">
        <v>20</v>
      </c>
      <c r="J777" s="21" t="s">
        <v>14</v>
      </c>
      <c r="M777" s="12"/>
    </row>
    <row r="778" spans="1:13" ht="18" customHeight="1">
      <c r="A778" s="4">
        <v>777</v>
      </c>
      <c r="B778" s="37">
        <v>35704</v>
      </c>
      <c r="C778" s="34" t="s">
        <v>178</v>
      </c>
      <c r="D778" s="34" t="s">
        <v>165</v>
      </c>
      <c r="E778" s="34" t="s">
        <v>211</v>
      </c>
      <c r="F778" s="34" t="s">
        <v>186</v>
      </c>
      <c r="G778" s="21"/>
      <c r="H778" s="21"/>
      <c r="I778" s="21" t="s">
        <v>8</v>
      </c>
      <c r="J778" s="21" t="s">
        <v>31</v>
      </c>
      <c r="M778" s="12"/>
    </row>
    <row r="779" spans="1:13" ht="18" customHeight="1">
      <c r="A779" s="4">
        <v>778</v>
      </c>
      <c r="B779" s="37">
        <v>35704</v>
      </c>
      <c r="C779" s="34" t="s">
        <v>180</v>
      </c>
      <c r="D779" s="34" t="s">
        <v>46</v>
      </c>
      <c r="E779" s="34" t="s">
        <v>35</v>
      </c>
      <c r="F779" s="34" t="s">
        <v>210</v>
      </c>
      <c r="G779" s="21"/>
      <c r="H779" s="21"/>
      <c r="I779" s="21" t="s">
        <v>19</v>
      </c>
      <c r="J779" s="21" t="s">
        <v>38</v>
      </c>
      <c r="M779" s="12"/>
    </row>
    <row r="780" spans="1:13" ht="18" customHeight="1">
      <c r="A780" s="4">
        <v>779</v>
      </c>
      <c r="B780" s="37">
        <v>35705</v>
      </c>
      <c r="C780" s="34" t="s">
        <v>6</v>
      </c>
      <c r="D780" s="34" t="s">
        <v>166</v>
      </c>
      <c r="E780" s="34" t="s">
        <v>167</v>
      </c>
      <c r="F780" s="34" t="s">
        <v>144</v>
      </c>
      <c r="G780" s="21"/>
      <c r="H780" s="21"/>
      <c r="I780" s="21" t="s">
        <v>20</v>
      </c>
      <c r="J780" s="21" t="s">
        <v>13</v>
      </c>
      <c r="M780" s="12"/>
    </row>
    <row r="781" spans="1:13" ht="18" customHeight="1">
      <c r="A781" s="4">
        <v>780</v>
      </c>
      <c r="B781" s="37">
        <v>35705</v>
      </c>
      <c r="C781" s="34" t="s">
        <v>29</v>
      </c>
      <c r="D781" s="34" t="s">
        <v>131</v>
      </c>
      <c r="E781" s="34" t="s">
        <v>188</v>
      </c>
      <c r="F781" s="34" t="s">
        <v>179</v>
      </c>
      <c r="G781" s="21"/>
      <c r="H781" s="21"/>
      <c r="I781" s="21" t="s">
        <v>8</v>
      </c>
      <c r="J781" s="21" t="s">
        <v>31</v>
      </c>
      <c r="M781" s="12"/>
    </row>
    <row r="782" spans="1:13" ht="18" customHeight="1">
      <c r="A782" s="4">
        <v>781</v>
      </c>
      <c r="B782" s="37">
        <v>35706</v>
      </c>
      <c r="C782" s="34" t="s">
        <v>35</v>
      </c>
      <c r="D782" s="34" t="s">
        <v>180</v>
      </c>
      <c r="E782" s="34" t="s">
        <v>72</v>
      </c>
      <c r="F782" s="34" t="s">
        <v>46</v>
      </c>
      <c r="G782" s="21"/>
      <c r="H782" s="21"/>
      <c r="I782" s="21" t="s">
        <v>19</v>
      </c>
      <c r="J782" s="21" t="s">
        <v>14</v>
      </c>
      <c r="M782" s="12"/>
    </row>
    <row r="783" spans="1:13" ht="18" customHeight="1">
      <c r="A783" s="4">
        <v>782</v>
      </c>
      <c r="B783" s="37">
        <v>35706</v>
      </c>
      <c r="C783" s="34" t="s">
        <v>175</v>
      </c>
      <c r="D783" s="34" t="s">
        <v>4</v>
      </c>
      <c r="E783" s="34" t="s">
        <v>168</v>
      </c>
      <c r="F783" s="34" t="s">
        <v>163</v>
      </c>
      <c r="G783" s="21"/>
      <c r="H783" s="21"/>
      <c r="I783" s="21" t="s">
        <v>38</v>
      </c>
      <c r="J783" s="21" t="s">
        <v>13</v>
      </c>
      <c r="M783" s="12"/>
    </row>
    <row r="784" spans="1:13" ht="18" customHeight="1">
      <c r="A784" s="4">
        <v>783</v>
      </c>
      <c r="B784" s="37">
        <v>35706</v>
      </c>
      <c r="C784" s="34" t="s">
        <v>186</v>
      </c>
      <c r="D784" s="34" t="s">
        <v>213</v>
      </c>
      <c r="E784" s="34" t="s">
        <v>178</v>
      </c>
      <c r="F784" s="34" t="s">
        <v>148</v>
      </c>
      <c r="G784" s="21"/>
      <c r="H784" s="21"/>
      <c r="I784" s="21" t="s">
        <v>32</v>
      </c>
      <c r="J784" s="21" t="s">
        <v>228</v>
      </c>
      <c r="M784" s="12"/>
    </row>
    <row r="785" spans="1:13" ht="18" customHeight="1">
      <c r="A785" s="4">
        <v>784</v>
      </c>
      <c r="B785" s="37">
        <v>35706</v>
      </c>
      <c r="C785" s="34" t="s">
        <v>144</v>
      </c>
      <c r="D785" s="34" t="s">
        <v>16</v>
      </c>
      <c r="E785" s="34" t="s">
        <v>166</v>
      </c>
      <c r="F785" s="34" t="s">
        <v>167</v>
      </c>
      <c r="G785" s="21"/>
      <c r="H785" s="21"/>
      <c r="I785" s="21" t="s">
        <v>20</v>
      </c>
      <c r="J785" s="21" t="s">
        <v>37</v>
      </c>
      <c r="M785" s="12"/>
    </row>
    <row r="786" spans="1:13" ht="18" customHeight="1">
      <c r="A786" s="4">
        <v>785</v>
      </c>
      <c r="B786" s="37">
        <v>35706</v>
      </c>
      <c r="C786" s="34" t="s">
        <v>183</v>
      </c>
      <c r="D786" s="34" t="s">
        <v>173</v>
      </c>
      <c r="E786" s="34" t="s">
        <v>214</v>
      </c>
      <c r="F786" s="34" t="s">
        <v>185</v>
      </c>
      <c r="G786" s="21"/>
      <c r="H786" s="21"/>
      <c r="I786" s="21" t="s">
        <v>26</v>
      </c>
      <c r="J786" s="21" t="s">
        <v>227</v>
      </c>
      <c r="M786" s="12"/>
    </row>
    <row r="787" spans="1:13" ht="18" customHeight="1">
      <c r="A787" s="4">
        <v>786</v>
      </c>
      <c r="B787" s="37">
        <v>35707</v>
      </c>
      <c r="C787" s="34" t="s">
        <v>46</v>
      </c>
      <c r="D787" s="34" t="s">
        <v>210</v>
      </c>
      <c r="E787" s="34" t="s">
        <v>180</v>
      </c>
      <c r="F787" s="34" t="s">
        <v>72</v>
      </c>
      <c r="G787" s="21"/>
      <c r="H787" s="21"/>
      <c r="I787" s="21" t="s">
        <v>19</v>
      </c>
      <c r="J787" s="21" t="s">
        <v>37</v>
      </c>
      <c r="M787" s="12"/>
    </row>
    <row r="788" spans="1:13" ht="18" customHeight="1">
      <c r="A788" s="4">
        <v>787</v>
      </c>
      <c r="B788" s="37">
        <v>35707</v>
      </c>
      <c r="C788" s="34" t="s">
        <v>23</v>
      </c>
      <c r="D788" s="34" t="s">
        <v>182</v>
      </c>
      <c r="E788" s="34" t="s">
        <v>142</v>
      </c>
      <c r="F788" s="34" t="s">
        <v>47</v>
      </c>
      <c r="G788" s="21"/>
      <c r="H788" s="21"/>
      <c r="I788" s="21" t="s">
        <v>26</v>
      </c>
      <c r="J788" s="21" t="s">
        <v>227</v>
      </c>
      <c r="M788" s="12"/>
    </row>
    <row r="789" spans="1:13" ht="18" customHeight="1">
      <c r="A789" s="4">
        <v>788</v>
      </c>
      <c r="B789" s="37">
        <v>35707</v>
      </c>
      <c r="C789" s="34" t="s">
        <v>188</v>
      </c>
      <c r="D789" s="34" t="s">
        <v>211</v>
      </c>
      <c r="E789" s="34" t="s">
        <v>131</v>
      </c>
      <c r="F789" s="34" t="s">
        <v>165</v>
      </c>
      <c r="G789" s="21"/>
      <c r="H789" s="21"/>
      <c r="I789" s="21" t="s">
        <v>32</v>
      </c>
      <c r="J789" s="21" t="s">
        <v>228</v>
      </c>
      <c r="M789" s="12"/>
    </row>
    <row r="790" spans="1:13" ht="18" customHeight="1">
      <c r="A790" s="4">
        <v>789</v>
      </c>
      <c r="B790" s="37">
        <v>35708</v>
      </c>
      <c r="C790" s="34" t="s">
        <v>167</v>
      </c>
      <c r="D790" s="34" t="s">
        <v>144</v>
      </c>
      <c r="E790" s="34" t="s">
        <v>16</v>
      </c>
      <c r="F790" s="34" t="s">
        <v>166</v>
      </c>
      <c r="G790" s="21"/>
      <c r="H790" s="21"/>
      <c r="I790" s="21" t="s">
        <v>14</v>
      </c>
      <c r="J790" s="21" t="s">
        <v>38</v>
      </c>
      <c r="M790" s="12"/>
    </row>
    <row r="791" spans="1:13" ht="18" customHeight="1">
      <c r="A791" s="4">
        <v>790</v>
      </c>
      <c r="B791" s="37">
        <v>35708</v>
      </c>
      <c r="C791" s="34" t="s">
        <v>148</v>
      </c>
      <c r="D791" s="34" t="s">
        <v>179</v>
      </c>
      <c r="E791" s="34" t="s">
        <v>184</v>
      </c>
      <c r="F791" s="34" t="s">
        <v>178</v>
      </c>
      <c r="G791" s="21"/>
      <c r="H791" s="21"/>
      <c r="I791" s="21" t="s">
        <v>32</v>
      </c>
      <c r="J791" s="21" t="s">
        <v>228</v>
      </c>
      <c r="M791" s="12"/>
    </row>
    <row r="792" spans="1:13" ht="18" customHeight="1">
      <c r="A792" s="4">
        <v>791</v>
      </c>
      <c r="B792" s="37">
        <v>35708</v>
      </c>
      <c r="C792" s="34" t="s">
        <v>161</v>
      </c>
      <c r="D792" s="34" t="s">
        <v>185</v>
      </c>
      <c r="E792" s="34" t="s">
        <v>153</v>
      </c>
      <c r="F792" s="34" t="s">
        <v>214</v>
      </c>
      <c r="G792" s="21"/>
      <c r="H792" s="21"/>
      <c r="I792" s="21" t="s">
        <v>26</v>
      </c>
      <c r="J792" s="21" t="s">
        <v>227</v>
      </c>
      <c r="M792" s="12"/>
    </row>
    <row r="793" spans="1:13" ht="18" customHeight="1">
      <c r="A793" s="4">
        <v>792</v>
      </c>
      <c r="B793" s="37">
        <v>35708</v>
      </c>
      <c r="C793" s="34" t="s">
        <v>4</v>
      </c>
      <c r="D793" s="34" t="s">
        <v>168</v>
      </c>
      <c r="E793" s="34" t="s">
        <v>22</v>
      </c>
      <c r="F793" s="34" t="s">
        <v>175</v>
      </c>
      <c r="G793" s="21"/>
      <c r="H793" s="21"/>
      <c r="I793" s="21" t="s">
        <v>13</v>
      </c>
      <c r="J793" s="21" t="s">
        <v>20</v>
      </c>
      <c r="M793" s="12"/>
    </row>
    <row r="794" spans="1:13" ht="18" customHeight="1">
      <c r="A794" s="4">
        <v>793</v>
      </c>
      <c r="B794" s="37">
        <v>35708</v>
      </c>
      <c r="C794" s="34" t="s">
        <v>72</v>
      </c>
      <c r="D794" s="34" t="s">
        <v>35</v>
      </c>
      <c r="E794" s="36" t="s">
        <v>210</v>
      </c>
      <c r="F794" s="34" t="s">
        <v>180</v>
      </c>
      <c r="G794" s="21"/>
      <c r="H794" s="21"/>
      <c r="I794" s="21" t="s">
        <v>19</v>
      </c>
      <c r="J794" s="21" t="s">
        <v>37</v>
      </c>
      <c r="M794" s="12"/>
    </row>
    <row r="795" spans="1:13" ht="18" customHeight="1">
      <c r="A795" s="4">
        <v>794</v>
      </c>
      <c r="B795" s="37">
        <v>35709</v>
      </c>
      <c r="C795" s="34" t="s">
        <v>173</v>
      </c>
      <c r="D795" s="34" t="s">
        <v>181</v>
      </c>
      <c r="E795" s="34" t="s">
        <v>183</v>
      </c>
      <c r="F795" s="34" t="s">
        <v>185</v>
      </c>
      <c r="G795" s="21"/>
      <c r="H795" s="21"/>
      <c r="I795" s="21" t="s">
        <v>26</v>
      </c>
      <c r="J795" s="21" t="s">
        <v>8</v>
      </c>
      <c r="M795" s="12"/>
    </row>
    <row r="796" spans="1:13" ht="18" customHeight="1">
      <c r="A796" s="4">
        <v>795</v>
      </c>
      <c r="B796" s="37">
        <v>35709</v>
      </c>
      <c r="C796" s="34" t="s">
        <v>22</v>
      </c>
      <c r="D796" s="34" t="s">
        <v>175</v>
      </c>
      <c r="E796" s="34" t="s">
        <v>168</v>
      </c>
      <c r="F796" s="34" t="s">
        <v>177</v>
      </c>
      <c r="G796" s="21"/>
      <c r="H796" s="21"/>
      <c r="I796" s="21" t="s">
        <v>13</v>
      </c>
      <c r="J796" s="21" t="s">
        <v>20</v>
      </c>
      <c r="M796" s="12"/>
    </row>
    <row r="797" spans="1:13" ht="18" customHeight="1">
      <c r="A797" s="4">
        <v>796</v>
      </c>
      <c r="B797" s="37">
        <v>35710</v>
      </c>
      <c r="C797" s="34" t="s">
        <v>153</v>
      </c>
      <c r="D797" s="34" t="s">
        <v>142</v>
      </c>
      <c r="E797" s="34" t="s">
        <v>214</v>
      </c>
      <c r="F797" s="34" t="s">
        <v>182</v>
      </c>
      <c r="G797" s="21"/>
      <c r="H797" s="21"/>
      <c r="I797" s="21" t="s">
        <v>228</v>
      </c>
      <c r="J797" s="21" t="s">
        <v>32</v>
      </c>
      <c r="M797" s="12"/>
    </row>
    <row r="798" spans="1:13" ht="18" customHeight="1">
      <c r="A798" s="4">
        <v>797</v>
      </c>
      <c r="B798" s="37">
        <v>35710</v>
      </c>
      <c r="C798" s="34" t="s">
        <v>210</v>
      </c>
      <c r="D798" s="34" t="s">
        <v>46</v>
      </c>
      <c r="E798" s="34" t="s">
        <v>163</v>
      </c>
      <c r="F798" s="34" t="s">
        <v>144</v>
      </c>
      <c r="G798" s="21"/>
      <c r="H798" s="21"/>
      <c r="I798" s="21" t="s">
        <v>19</v>
      </c>
      <c r="J798" s="21" t="s">
        <v>13</v>
      </c>
      <c r="M798" s="12"/>
    </row>
    <row r="799" spans="1:13" ht="18" customHeight="1">
      <c r="A799" s="4">
        <v>798</v>
      </c>
      <c r="B799" s="37">
        <v>35710</v>
      </c>
      <c r="C799" s="34" t="s">
        <v>146</v>
      </c>
      <c r="D799" s="36" t="s">
        <v>161</v>
      </c>
      <c r="E799" s="34" t="s">
        <v>47</v>
      </c>
      <c r="F799" s="34" t="s">
        <v>183</v>
      </c>
      <c r="G799" s="21"/>
      <c r="H799" s="21"/>
      <c r="I799" s="21" t="s">
        <v>26</v>
      </c>
      <c r="J799" s="21" t="s">
        <v>8</v>
      </c>
      <c r="M799" s="12"/>
    </row>
    <row r="800" spans="1:13" ht="18" customHeight="1">
      <c r="A800" s="4">
        <v>799</v>
      </c>
      <c r="B800" s="37">
        <v>35711</v>
      </c>
      <c r="C800" s="34" t="s">
        <v>166</v>
      </c>
      <c r="D800" s="34" t="s">
        <v>4</v>
      </c>
      <c r="E800" s="34" t="s">
        <v>175</v>
      </c>
      <c r="F800" s="34" t="s">
        <v>180</v>
      </c>
      <c r="G800" s="21"/>
      <c r="H800" s="21"/>
      <c r="I800" s="21" t="s">
        <v>14</v>
      </c>
      <c r="J800" s="21" t="s">
        <v>37</v>
      </c>
      <c r="M800" s="12"/>
    </row>
    <row r="801" spans="1:13" ht="18" customHeight="1">
      <c r="A801" s="4">
        <v>800</v>
      </c>
      <c r="B801" s="37">
        <v>35711</v>
      </c>
      <c r="C801" s="34" t="s">
        <v>144</v>
      </c>
      <c r="D801" s="34" t="s">
        <v>72</v>
      </c>
      <c r="E801" s="34" t="s">
        <v>46</v>
      </c>
      <c r="F801" s="34" t="s">
        <v>163</v>
      </c>
      <c r="G801" s="21"/>
      <c r="H801" s="21"/>
      <c r="I801" s="21" t="s">
        <v>19</v>
      </c>
      <c r="J801" s="21" t="s">
        <v>13</v>
      </c>
      <c r="M801" s="12"/>
    </row>
    <row r="802" spans="1:13" ht="18" customHeight="1">
      <c r="A802" s="4">
        <v>801</v>
      </c>
      <c r="B802" s="37">
        <v>35712</v>
      </c>
      <c r="C802" s="34" t="s">
        <v>185</v>
      </c>
      <c r="D802" s="34" t="s">
        <v>182</v>
      </c>
      <c r="E802" s="34" t="s">
        <v>153</v>
      </c>
      <c r="F802" s="34" t="s">
        <v>142</v>
      </c>
      <c r="G802" s="21"/>
      <c r="H802" s="21"/>
      <c r="I802" s="21" t="s">
        <v>26</v>
      </c>
      <c r="J802" s="21" t="s">
        <v>228</v>
      </c>
      <c r="M802" s="12"/>
    </row>
    <row r="803" spans="1:13" ht="18" customHeight="1">
      <c r="A803" s="4">
        <v>802</v>
      </c>
      <c r="B803" s="37">
        <v>35713</v>
      </c>
      <c r="C803" s="34" t="s">
        <v>179</v>
      </c>
      <c r="D803" s="34" t="s">
        <v>131</v>
      </c>
      <c r="E803" s="34" t="s">
        <v>148</v>
      </c>
      <c r="F803" s="34" t="s">
        <v>211</v>
      </c>
      <c r="G803" s="21"/>
      <c r="H803" s="21"/>
      <c r="I803" s="21" t="s">
        <v>8</v>
      </c>
      <c r="J803" s="21" t="s">
        <v>227</v>
      </c>
      <c r="M803" s="12"/>
    </row>
    <row r="804" spans="1:13" ht="18" customHeight="1">
      <c r="A804" s="4">
        <v>803</v>
      </c>
      <c r="B804" s="37">
        <v>35713</v>
      </c>
      <c r="C804" s="34" t="s">
        <v>175</v>
      </c>
      <c r="D804" s="34" t="s">
        <v>168</v>
      </c>
      <c r="E804" s="34" t="s">
        <v>4</v>
      </c>
      <c r="F804" s="34" t="s">
        <v>166</v>
      </c>
      <c r="G804" s="21"/>
      <c r="H804" s="21"/>
      <c r="I804" s="21" t="s">
        <v>14</v>
      </c>
      <c r="J804" s="21" t="s">
        <v>19</v>
      </c>
      <c r="M804" s="12"/>
    </row>
    <row r="805" spans="1:13" ht="18" customHeight="1">
      <c r="A805" s="4">
        <v>804</v>
      </c>
      <c r="B805" s="37">
        <v>35713</v>
      </c>
      <c r="C805" s="34" t="s">
        <v>178</v>
      </c>
      <c r="D805" s="34" t="s">
        <v>188</v>
      </c>
      <c r="E805" s="34" t="s">
        <v>213</v>
      </c>
      <c r="F805" s="34" t="s">
        <v>186</v>
      </c>
      <c r="G805" s="21"/>
      <c r="H805" s="21"/>
      <c r="I805" s="21" t="s">
        <v>8</v>
      </c>
      <c r="J805" s="21" t="s">
        <v>227</v>
      </c>
      <c r="M805" s="12"/>
    </row>
    <row r="806" spans="1:13" ht="18" customHeight="1">
      <c r="A806" s="4">
        <v>805</v>
      </c>
      <c r="B806" s="37">
        <v>35713</v>
      </c>
      <c r="C806" s="34" t="s">
        <v>46</v>
      </c>
      <c r="D806" s="34" t="s">
        <v>210</v>
      </c>
      <c r="E806" s="34" t="s">
        <v>163</v>
      </c>
      <c r="F806" s="34" t="s">
        <v>72</v>
      </c>
      <c r="G806" s="21"/>
      <c r="H806" s="21"/>
      <c r="I806" s="21" t="s">
        <v>38</v>
      </c>
      <c r="J806" s="21" t="s">
        <v>13</v>
      </c>
      <c r="M806" s="12"/>
    </row>
    <row r="807" spans="1:13" ht="18" customHeight="1">
      <c r="A807" s="4">
        <v>806</v>
      </c>
      <c r="B807" s="37">
        <v>35713</v>
      </c>
      <c r="C807" s="34" t="s">
        <v>214</v>
      </c>
      <c r="D807" s="34" t="s">
        <v>183</v>
      </c>
      <c r="E807" s="34" t="s">
        <v>146</v>
      </c>
      <c r="F807" s="34" t="s">
        <v>181</v>
      </c>
      <c r="G807" s="21"/>
      <c r="H807" s="21"/>
      <c r="I807" s="21" t="s">
        <v>26</v>
      </c>
      <c r="J807" s="21" t="s">
        <v>228</v>
      </c>
      <c r="M807" s="12"/>
    </row>
    <row r="808" spans="1:13" ht="18" customHeight="1">
      <c r="A808" s="4">
        <v>807</v>
      </c>
      <c r="B808" s="37">
        <v>35714</v>
      </c>
      <c r="C808" s="34" t="s">
        <v>4</v>
      </c>
      <c r="D808" s="34" t="s">
        <v>144</v>
      </c>
      <c r="E808" s="34" t="s">
        <v>166</v>
      </c>
      <c r="F808" s="34" t="s">
        <v>10</v>
      </c>
      <c r="G808" s="21"/>
      <c r="H808" s="21"/>
      <c r="I808" s="21" t="s">
        <v>14</v>
      </c>
      <c r="J808" s="21" t="s">
        <v>19</v>
      </c>
      <c r="M808" s="12"/>
    </row>
    <row r="809" spans="1:13" ht="18" customHeight="1">
      <c r="A809" s="4">
        <v>808</v>
      </c>
      <c r="B809" s="37">
        <v>35714</v>
      </c>
      <c r="C809" s="34" t="s">
        <v>131</v>
      </c>
      <c r="D809" s="34" t="s">
        <v>211</v>
      </c>
      <c r="E809" s="34" t="s">
        <v>165</v>
      </c>
      <c r="F809" s="34" t="s">
        <v>188</v>
      </c>
      <c r="G809" s="21"/>
      <c r="H809" s="21"/>
      <c r="I809" s="21" t="s">
        <v>8</v>
      </c>
      <c r="J809" s="21" t="s">
        <v>26</v>
      </c>
      <c r="M809" s="12"/>
    </row>
    <row r="810" spans="1:13" ht="18" customHeight="1">
      <c r="A810" s="4">
        <v>809</v>
      </c>
      <c r="B810" s="37">
        <v>35714</v>
      </c>
      <c r="C810" s="34" t="s">
        <v>163</v>
      </c>
      <c r="D810" s="34" t="s">
        <v>16</v>
      </c>
      <c r="E810" s="34" t="s">
        <v>72</v>
      </c>
      <c r="F810" s="34" t="s">
        <v>210</v>
      </c>
      <c r="G810" s="21"/>
      <c r="H810" s="21"/>
      <c r="I810" s="21" t="s">
        <v>38</v>
      </c>
      <c r="J810" s="21" t="s">
        <v>13</v>
      </c>
      <c r="M810" s="12"/>
    </row>
    <row r="811" spans="1:13" ht="18" customHeight="1">
      <c r="A811" s="4">
        <v>810</v>
      </c>
      <c r="B811" s="37">
        <v>35715</v>
      </c>
      <c r="C811" s="34" t="s">
        <v>165</v>
      </c>
      <c r="D811" s="34" t="s">
        <v>178</v>
      </c>
      <c r="E811" s="34" t="s">
        <v>47</v>
      </c>
      <c r="F811" s="34" t="s">
        <v>146</v>
      </c>
      <c r="G811" s="21"/>
      <c r="H811" s="21"/>
      <c r="I811" s="21" t="s">
        <v>8</v>
      </c>
      <c r="J811" s="21" t="s">
        <v>228</v>
      </c>
      <c r="M811" s="12"/>
    </row>
    <row r="812" spans="1:13" ht="18" customHeight="1">
      <c r="A812" s="4">
        <v>811</v>
      </c>
      <c r="B812" s="37">
        <v>35715</v>
      </c>
      <c r="C812" s="34" t="s">
        <v>213</v>
      </c>
      <c r="D812" s="34" t="s">
        <v>148</v>
      </c>
      <c r="E812" s="34" t="s">
        <v>188</v>
      </c>
      <c r="F812" s="34" t="s">
        <v>179</v>
      </c>
      <c r="G812" s="21"/>
      <c r="H812" s="21"/>
      <c r="I812" s="21" t="s">
        <v>32</v>
      </c>
      <c r="J812" s="21" t="s">
        <v>26</v>
      </c>
      <c r="M812" s="12"/>
    </row>
    <row r="813" spans="1:13" ht="18" customHeight="1">
      <c r="A813" s="4">
        <v>812</v>
      </c>
      <c r="B813" s="37">
        <v>35715</v>
      </c>
      <c r="C813" s="34" t="s">
        <v>211</v>
      </c>
      <c r="D813" s="34" t="s">
        <v>47</v>
      </c>
      <c r="E813" s="34" t="s">
        <v>146</v>
      </c>
      <c r="F813" s="34" t="s">
        <v>131</v>
      </c>
      <c r="G813" s="21"/>
      <c r="H813" s="21"/>
      <c r="I813" s="21" t="s">
        <v>8</v>
      </c>
      <c r="J813" s="21" t="s">
        <v>228</v>
      </c>
      <c r="M813" s="12"/>
    </row>
    <row r="814" spans="1:13" ht="18" customHeight="1">
      <c r="A814" s="4">
        <v>813</v>
      </c>
      <c r="B814" s="37">
        <v>35715</v>
      </c>
      <c r="C814" s="34" t="s">
        <v>16</v>
      </c>
      <c r="D814" s="34" t="s">
        <v>46</v>
      </c>
      <c r="E814" s="34" t="s">
        <v>210</v>
      </c>
      <c r="F814" s="34" t="s">
        <v>35</v>
      </c>
      <c r="G814" s="21"/>
      <c r="H814" s="21"/>
      <c r="I814" s="21" t="s">
        <v>38</v>
      </c>
      <c r="J814" s="21" t="s">
        <v>13</v>
      </c>
      <c r="M814" s="12"/>
    </row>
    <row r="815" spans="1:13" ht="18" customHeight="1">
      <c r="A815" s="4">
        <v>814</v>
      </c>
      <c r="B815" s="37">
        <v>35716</v>
      </c>
      <c r="C815" s="34" t="s">
        <v>72</v>
      </c>
      <c r="D815" s="34" t="s">
        <v>35</v>
      </c>
      <c r="E815" s="34" t="s">
        <v>163</v>
      </c>
      <c r="F815" s="34" t="s">
        <v>210</v>
      </c>
      <c r="G815" s="21"/>
      <c r="H815" s="21"/>
      <c r="I815" s="21" t="s">
        <v>19</v>
      </c>
      <c r="J815" s="21" t="s">
        <v>14</v>
      </c>
      <c r="M815" s="12"/>
    </row>
    <row r="816" spans="1:13" ht="18" customHeight="1">
      <c r="A816" s="4">
        <v>815</v>
      </c>
      <c r="B816" s="37">
        <v>35721</v>
      </c>
      <c r="C816" s="34" t="s">
        <v>214</v>
      </c>
      <c r="D816" s="34" t="s">
        <v>175</v>
      </c>
      <c r="E816" s="34" t="s">
        <v>185</v>
      </c>
      <c r="F816" s="34" t="s">
        <v>163</v>
      </c>
      <c r="G816" s="21" t="s">
        <v>165</v>
      </c>
      <c r="H816" s="21" t="s">
        <v>166</v>
      </c>
      <c r="I816" s="21" t="s">
        <v>32</v>
      </c>
      <c r="J816" s="21" t="s">
        <v>14</v>
      </c>
      <c r="M816" s="12"/>
    </row>
    <row r="817" spans="1:13" ht="18" customHeight="1">
      <c r="A817" s="4">
        <v>816</v>
      </c>
      <c r="B817" s="37">
        <v>35722</v>
      </c>
      <c r="C817" s="34" t="s">
        <v>166</v>
      </c>
      <c r="D817" s="34" t="s">
        <v>165</v>
      </c>
      <c r="E817" s="34" t="s">
        <v>175</v>
      </c>
      <c r="F817" s="34" t="s">
        <v>185</v>
      </c>
      <c r="G817" s="21" t="s">
        <v>210</v>
      </c>
      <c r="H817" s="21" t="s">
        <v>131</v>
      </c>
      <c r="I817" s="21" t="s">
        <v>32</v>
      </c>
      <c r="J817" s="21" t="s">
        <v>14</v>
      </c>
      <c r="M817" s="12"/>
    </row>
    <row r="818" spans="1:13" ht="18" customHeight="1">
      <c r="A818" s="4">
        <v>817</v>
      </c>
      <c r="B818" s="37">
        <v>35724</v>
      </c>
      <c r="C818" s="34" t="s">
        <v>131</v>
      </c>
      <c r="D818" s="34" t="s">
        <v>210</v>
      </c>
      <c r="E818" s="34" t="s">
        <v>165</v>
      </c>
      <c r="F818" s="34" t="s">
        <v>175</v>
      </c>
      <c r="G818" s="21" t="s">
        <v>214</v>
      </c>
      <c r="H818" s="21" t="s">
        <v>163</v>
      </c>
      <c r="I818" s="21" t="s">
        <v>14</v>
      </c>
      <c r="J818" s="21" t="s">
        <v>32</v>
      </c>
      <c r="M818" s="12"/>
    </row>
    <row r="819" spans="1:13" ht="18" customHeight="1">
      <c r="A819" s="4">
        <v>818</v>
      </c>
      <c r="B819" s="37">
        <v>35725</v>
      </c>
      <c r="C819" s="34" t="s">
        <v>163</v>
      </c>
      <c r="D819" s="34" t="s">
        <v>214</v>
      </c>
      <c r="E819" s="34" t="s">
        <v>210</v>
      </c>
      <c r="F819" s="34" t="s">
        <v>165</v>
      </c>
      <c r="G819" s="21" t="s">
        <v>166</v>
      </c>
      <c r="H819" s="21" t="s">
        <v>185</v>
      </c>
      <c r="I819" s="21" t="s">
        <v>14</v>
      </c>
      <c r="J819" s="21" t="s">
        <v>32</v>
      </c>
      <c r="M819" s="12"/>
    </row>
    <row r="820" spans="1:13" ht="18" customHeight="1">
      <c r="A820" s="4">
        <v>819</v>
      </c>
      <c r="B820" s="37">
        <v>35726</v>
      </c>
      <c r="C820" s="34" t="s">
        <v>185</v>
      </c>
      <c r="D820" s="34" t="s">
        <v>166</v>
      </c>
      <c r="E820" s="34" t="s">
        <v>214</v>
      </c>
      <c r="F820" s="34" t="s">
        <v>210</v>
      </c>
      <c r="G820" s="21" t="s">
        <v>131</v>
      </c>
      <c r="H820" s="21" t="s">
        <v>175</v>
      </c>
      <c r="I820" s="21" t="s">
        <v>14</v>
      </c>
      <c r="J820" s="21" t="s">
        <v>32</v>
      </c>
      <c r="M820" s="12"/>
    </row>
    <row r="821" spans="1:13" ht="18" customHeight="1">
      <c r="B821" s="38"/>
      <c r="C821" s="21">
        <f t="shared" ref="C821:H821" si="5">SUBTOTAL(3,C2:C820)</f>
        <v>819</v>
      </c>
      <c r="D821" s="21">
        <f t="shared" si="5"/>
        <v>819</v>
      </c>
      <c r="E821" s="21">
        <f t="shared" si="5"/>
        <v>819</v>
      </c>
      <c r="F821" s="21">
        <f t="shared" si="5"/>
        <v>819</v>
      </c>
      <c r="G821" s="21">
        <f t="shared" si="5"/>
        <v>5</v>
      </c>
      <c r="H821" s="21">
        <f t="shared" si="5"/>
        <v>5</v>
      </c>
      <c r="I821" s="21"/>
      <c r="J821" s="21"/>
    </row>
    <row r="822" spans="1:13" ht="18" customHeight="1">
      <c r="I822" s="50" t="s">
        <v>127</v>
      </c>
      <c r="J822" s="10">
        <f>C821+D821+E821+F821+G821+H821</f>
        <v>3286</v>
      </c>
    </row>
  </sheetData>
  <mergeCells count="2">
    <mergeCell ref="L1:V1"/>
    <mergeCell ref="L32:V32"/>
  </mergeCells>
  <phoneticPr fontId="1"/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83BA3-584F-4DE5-9EB6-097FF2E93FC6}">
  <dimension ref="A1:X791"/>
  <sheetViews>
    <sheetView workbookViewId="0">
      <selection activeCell="X2" sqref="X2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7" width="11.625" style="9" customWidth="1"/>
    <col min="8" max="8" width="9.5" style="9" bestFit="1" customWidth="1"/>
    <col min="9" max="10" width="9.75" style="9" bestFit="1" customWidth="1"/>
    <col min="11" max="11" width="4.625" style="9" customWidth="1"/>
    <col min="12" max="12" width="3.5" style="20" bestFit="1" customWidth="1"/>
    <col min="13" max="13" width="11.625" style="9" bestFit="1" customWidth="1"/>
    <col min="14" max="15" width="6.5" style="9" bestFit="1" customWidth="1"/>
    <col min="16" max="16" width="2.625" style="9" customWidth="1"/>
    <col min="17" max="22" width="5.5" style="9" bestFit="1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112" t="s">
        <v>369</v>
      </c>
      <c r="M1" s="113"/>
      <c r="N1" s="113"/>
      <c r="O1" s="113"/>
      <c r="P1" s="113"/>
      <c r="Q1" s="113"/>
      <c r="R1" s="113"/>
      <c r="S1" s="113"/>
      <c r="T1" s="113"/>
      <c r="U1" s="113"/>
      <c r="V1" s="114"/>
    </row>
    <row r="2" spans="1:24" ht="18" customHeight="1">
      <c r="A2" s="4">
        <v>1</v>
      </c>
      <c r="B2" s="35">
        <v>35154</v>
      </c>
      <c r="C2" s="36" t="s">
        <v>213</v>
      </c>
      <c r="D2" s="36" t="s">
        <v>179</v>
      </c>
      <c r="E2" s="36" t="s">
        <v>186</v>
      </c>
      <c r="F2" s="36" t="s">
        <v>165</v>
      </c>
      <c r="G2" s="21"/>
      <c r="H2" s="21"/>
      <c r="I2" s="21" t="s">
        <v>32</v>
      </c>
      <c r="J2" s="21" t="s">
        <v>227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  <c r="X2" s="9" t="s">
        <v>140</v>
      </c>
    </row>
    <row r="3" spans="1:24" ht="18" customHeight="1">
      <c r="A3" s="4">
        <v>2</v>
      </c>
      <c r="B3" s="35">
        <v>35154</v>
      </c>
      <c r="C3" s="36" t="s">
        <v>173</v>
      </c>
      <c r="D3" s="36" t="s">
        <v>131</v>
      </c>
      <c r="E3" s="36" t="s">
        <v>178</v>
      </c>
      <c r="F3" s="36" t="s">
        <v>184</v>
      </c>
      <c r="G3" s="21"/>
      <c r="H3" s="21"/>
      <c r="I3" s="21" t="s">
        <v>8</v>
      </c>
      <c r="J3" s="21" t="s">
        <v>228</v>
      </c>
      <c r="L3" s="4">
        <v>1</v>
      </c>
      <c r="M3" s="21" t="s">
        <v>242</v>
      </c>
      <c r="N3" s="10">
        <f>COUNTIF($C$2:$H$789,"井上忠行")</f>
        <v>115</v>
      </c>
      <c r="O3" s="10">
        <f t="shared" ref="O3:O31" si="0">SUM(Q3:V3)</f>
        <v>115</v>
      </c>
      <c r="P3" s="24"/>
      <c r="Q3" s="10">
        <f>COUNTIF($C$2:$C$789,"井上忠行")</f>
        <v>29</v>
      </c>
      <c r="R3" s="10">
        <f>COUNTIF($D$2:$D$789,"井上忠行")</f>
        <v>26</v>
      </c>
      <c r="S3" s="10">
        <f>COUNTIF($E$2:$E$789,"井上忠行")</f>
        <v>29</v>
      </c>
      <c r="T3" s="10">
        <f>COUNTIF($F$2:$F$789,"井上忠行")</f>
        <v>30</v>
      </c>
      <c r="U3" s="10">
        <f>COUNTIF($G$2:$G$789,"井上忠行")</f>
        <v>1</v>
      </c>
      <c r="V3" s="10">
        <f>COUNTIF($H$2:$H$789,"井上忠行")</f>
        <v>0</v>
      </c>
    </row>
    <row r="4" spans="1:24" ht="18" customHeight="1">
      <c r="A4" s="4">
        <v>3</v>
      </c>
      <c r="B4" s="35">
        <v>35155</v>
      </c>
      <c r="C4" s="36" t="s">
        <v>211</v>
      </c>
      <c r="D4" s="36" t="s">
        <v>178</v>
      </c>
      <c r="E4" s="36" t="s">
        <v>184</v>
      </c>
      <c r="F4" s="36" t="s">
        <v>131</v>
      </c>
      <c r="G4" s="21"/>
      <c r="H4" s="21"/>
      <c r="I4" s="21" t="s">
        <v>8</v>
      </c>
      <c r="J4" s="21" t="s">
        <v>228</v>
      </c>
      <c r="L4" s="4">
        <v>2</v>
      </c>
      <c r="M4" s="34" t="s">
        <v>164</v>
      </c>
      <c r="N4" s="10">
        <f>COUNTIF($C$2:$H$789,"友寄正人")</f>
        <v>112</v>
      </c>
      <c r="O4" s="10">
        <f t="shared" si="0"/>
        <v>112</v>
      </c>
      <c r="P4" s="24"/>
      <c r="Q4" s="10">
        <f>COUNTIF($C$2:$C$789,"友寄正人")</f>
        <v>29</v>
      </c>
      <c r="R4" s="10">
        <f>COUNTIF($D$2:$D$789,"友寄正人")</f>
        <v>26</v>
      </c>
      <c r="S4" s="10">
        <f>COUNTIF($E$2:$E$789,"友寄正人")</f>
        <v>28</v>
      </c>
      <c r="T4" s="10">
        <f>COUNTIF($F$2:$F$789,"友寄正人")</f>
        <v>27</v>
      </c>
      <c r="U4" s="10">
        <f>COUNTIF($G$2:$G$789,"友寄正人")</f>
        <v>1</v>
      </c>
      <c r="V4" s="10">
        <f>COUNTIF($H$2:$H$789,"友寄正人")</f>
        <v>1</v>
      </c>
    </row>
    <row r="5" spans="1:24" ht="18" customHeight="1">
      <c r="A5" s="4">
        <v>4</v>
      </c>
      <c r="B5" s="35">
        <v>35155</v>
      </c>
      <c r="C5" s="36" t="s">
        <v>188</v>
      </c>
      <c r="D5" s="36" t="s">
        <v>186</v>
      </c>
      <c r="E5" s="36" t="s">
        <v>165</v>
      </c>
      <c r="F5" s="36" t="s">
        <v>179</v>
      </c>
      <c r="G5" s="21"/>
      <c r="H5" s="21"/>
      <c r="I5" s="21" t="s">
        <v>32</v>
      </c>
      <c r="J5" s="21" t="s">
        <v>227</v>
      </c>
      <c r="L5" s="4">
        <v>3</v>
      </c>
      <c r="M5" s="21" t="s">
        <v>230</v>
      </c>
      <c r="N5" s="10">
        <f>COUNTIF($C$2:$H$789,"小林毅二")</f>
        <v>108</v>
      </c>
      <c r="O5" s="10">
        <f t="shared" si="0"/>
        <v>108</v>
      </c>
      <c r="P5" s="24"/>
      <c r="Q5" s="10">
        <f>COUNTIF($C$2:$C$789,"小林毅二")</f>
        <v>28</v>
      </c>
      <c r="R5" s="10">
        <f>COUNTIF($D$2:$D$789,"小林毅二")</f>
        <v>27</v>
      </c>
      <c r="S5" s="10">
        <f>COUNTIF($E$2:$E$789,"小林毅二")</f>
        <v>27</v>
      </c>
      <c r="T5" s="10">
        <f>COUNTIF($F$2:$F$789,"小林毅二")</f>
        <v>25</v>
      </c>
      <c r="U5" s="10">
        <f>COUNTIF($G$2:$G$789,"小林毅二")</f>
        <v>0</v>
      </c>
      <c r="V5" s="10">
        <f>COUNTIF($H$2:$H$789,"小林毅二")</f>
        <v>1</v>
      </c>
    </row>
    <row r="6" spans="1:24" ht="18" customHeight="1">
      <c r="A6" s="4">
        <v>5</v>
      </c>
      <c r="B6" s="35">
        <v>35155</v>
      </c>
      <c r="C6" s="36" t="s">
        <v>214</v>
      </c>
      <c r="D6" s="36" t="s">
        <v>153</v>
      </c>
      <c r="E6" s="36" t="s">
        <v>183</v>
      </c>
      <c r="F6" s="36" t="s">
        <v>161</v>
      </c>
      <c r="G6" s="21"/>
      <c r="H6" s="21"/>
      <c r="I6" s="21" t="s">
        <v>26</v>
      </c>
      <c r="J6" s="21" t="s">
        <v>31</v>
      </c>
      <c r="L6" s="4">
        <v>4</v>
      </c>
      <c r="M6" s="36" t="s">
        <v>67</v>
      </c>
      <c r="N6" s="10">
        <f>COUNTIF($C$2:$H$789,"橘髙淳")</f>
        <v>105</v>
      </c>
      <c r="O6" s="10">
        <f t="shared" si="0"/>
        <v>105</v>
      </c>
      <c r="P6" s="24"/>
      <c r="Q6" s="10">
        <f>COUNTIF($C$2:$C$789,"橘髙淳")</f>
        <v>26</v>
      </c>
      <c r="R6" s="10">
        <f>COUNTIF($D$2:$D$789,"橘髙淳")</f>
        <v>25</v>
      </c>
      <c r="S6" s="10">
        <f>COUNTIF($E$2:$E$789,"橘髙淳")</f>
        <v>27</v>
      </c>
      <c r="T6" s="10">
        <f>COUNTIF($F$2:$F$789,"橘髙淳")</f>
        <v>27</v>
      </c>
      <c r="U6" s="10">
        <f>COUNTIF($G$2:$G$789,"橘髙淳")</f>
        <v>0</v>
      </c>
      <c r="V6" s="10">
        <f>COUNTIF($H$2:$H$789,"橘髙淳")</f>
        <v>0</v>
      </c>
    </row>
    <row r="7" spans="1:24" ht="18" customHeight="1">
      <c r="A7" s="4">
        <v>6</v>
      </c>
      <c r="B7" s="35">
        <v>35157</v>
      </c>
      <c r="C7" s="36" t="s">
        <v>179</v>
      </c>
      <c r="D7" s="36" t="s">
        <v>165</v>
      </c>
      <c r="E7" s="36" t="s">
        <v>188</v>
      </c>
      <c r="F7" s="36" t="s">
        <v>213</v>
      </c>
      <c r="G7" s="21"/>
      <c r="H7" s="21"/>
      <c r="I7" s="21" t="s">
        <v>31</v>
      </c>
      <c r="J7" s="21" t="s">
        <v>228</v>
      </c>
      <c r="L7" s="4">
        <v>5</v>
      </c>
      <c r="M7" s="21" t="s">
        <v>166</v>
      </c>
      <c r="N7" s="10">
        <f>COUNTIF($C$2:$H$789,"井野修")</f>
        <v>104</v>
      </c>
      <c r="O7" s="10">
        <f t="shared" si="0"/>
        <v>104</v>
      </c>
      <c r="P7" s="24"/>
      <c r="Q7" s="10">
        <f>COUNTIF($C$2:$C$789,"井野修")</f>
        <v>26</v>
      </c>
      <c r="R7" s="10">
        <f>COUNTIF($D$2:$D$789,"井野修")</f>
        <v>26</v>
      </c>
      <c r="S7" s="10">
        <f>COUNTIF($E$2:$E$789,"井野修")</f>
        <v>25</v>
      </c>
      <c r="T7" s="10">
        <f>COUNTIF($F$2:$F$789,"井野修")</f>
        <v>26</v>
      </c>
      <c r="U7" s="10">
        <f>COUNTIF($G$2:$G$789,"井野修")</f>
        <v>1</v>
      </c>
      <c r="V7" s="10">
        <f>COUNTIF($H$2:$H$789,"井野修")</f>
        <v>0</v>
      </c>
    </row>
    <row r="8" spans="1:24" ht="18" customHeight="1">
      <c r="A8" s="4">
        <v>7</v>
      </c>
      <c r="B8" s="35">
        <v>35157</v>
      </c>
      <c r="C8" s="36" t="s">
        <v>131</v>
      </c>
      <c r="D8" s="36" t="s">
        <v>184</v>
      </c>
      <c r="E8" s="36" t="s">
        <v>211</v>
      </c>
      <c r="F8" s="36" t="s">
        <v>148</v>
      </c>
      <c r="G8" s="21"/>
      <c r="H8" s="21"/>
      <c r="I8" s="21" t="s">
        <v>32</v>
      </c>
      <c r="J8" s="21" t="s">
        <v>8</v>
      </c>
      <c r="L8" s="4">
        <v>6</v>
      </c>
      <c r="M8" s="34" t="s">
        <v>145</v>
      </c>
      <c r="N8" s="10">
        <f>COUNTIF($C$2:$H$789,"渡田均")</f>
        <v>103</v>
      </c>
      <c r="O8" s="10">
        <f t="shared" si="0"/>
        <v>103</v>
      </c>
      <c r="P8" s="24"/>
      <c r="Q8" s="10">
        <f>COUNTIF($C$2:$C$789,"渡田均")</f>
        <v>26</v>
      </c>
      <c r="R8" s="10">
        <f>COUNTIF($D$2:$D$789,"渡田均")</f>
        <v>25</v>
      </c>
      <c r="S8" s="10">
        <f>COUNTIF($E$2:$E$789,"渡田均")</f>
        <v>26</v>
      </c>
      <c r="T8" s="10">
        <f>COUNTIF($F$2:$F$789,"渡田均")</f>
        <v>26</v>
      </c>
      <c r="U8" s="10">
        <f>COUNTIF($G$2:$G$789,"渡田均")</f>
        <v>0</v>
      </c>
      <c r="V8" s="10">
        <f>COUNTIF($H$2:$H$789,"渡田均")</f>
        <v>0</v>
      </c>
    </row>
    <row r="9" spans="1:24" ht="18" customHeight="1">
      <c r="A9" s="4">
        <v>8</v>
      </c>
      <c r="B9" s="35">
        <v>35157</v>
      </c>
      <c r="C9" s="36" t="s">
        <v>183</v>
      </c>
      <c r="D9" s="36" t="s">
        <v>182</v>
      </c>
      <c r="E9" s="36" t="s">
        <v>142</v>
      </c>
      <c r="F9" s="36" t="s">
        <v>146</v>
      </c>
      <c r="G9" s="21"/>
      <c r="H9" s="21"/>
      <c r="I9" s="21" t="s">
        <v>227</v>
      </c>
      <c r="J9" s="21" t="s">
        <v>26</v>
      </c>
      <c r="L9" s="4">
        <v>7</v>
      </c>
      <c r="M9" s="21" t="s">
        <v>249</v>
      </c>
      <c r="N9" s="10">
        <f>COUNTIF($C$2:$H$789,"田中俊幸")</f>
        <v>103</v>
      </c>
      <c r="O9" s="10">
        <f t="shared" si="0"/>
        <v>103</v>
      </c>
      <c r="P9" s="24"/>
      <c r="Q9" s="10">
        <f>COUNTIF($C$2:$C$789,"田中俊幸")</f>
        <v>26</v>
      </c>
      <c r="R9" s="10">
        <f>COUNTIF($D$2:$D$789,"田中俊幸")</f>
        <v>26</v>
      </c>
      <c r="S9" s="10">
        <f>COUNTIF($E$2:$E$789,"田中俊幸")</f>
        <v>25</v>
      </c>
      <c r="T9" s="10">
        <f>COUNTIF($F$2:$F$789,"田中俊幸")</f>
        <v>26</v>
      </c>
      <c r="U9" s="10">
        <f>COUNTIF($G$2:$G$789,"田中俊幸")</f>
        <v>0</v>
      </c>
      <c r="V9" s="10">
        <f>COUNTIF($H$2:$H$789,"田中俊幸")</f>
        <v>0</v>
      </c>
    </row>
    <row r="10" spans="1:24" ht="18" customHeight="1">
      <c r="A10" s="4">
        <v>9</v>
      </c>
      <c r="B10" s="35">
        <v>35158</v>
      </c>
      <c r="C10" s="36" t="s">
        <v>165</v>
      </c>
      <c r="D10" s="36" t="s">
        <v>188</v>
      </c>
      <c r="E10" s="36" t="s">
        <v>213</v>
      </c>
      <c r="F10" s="36" t="s">
        <v>186</v>
      </c>
      <c r="G10" s="21"/>
      <c r="H10" s="21"/>
      <c r="I10" s="21" t="s">
        <v>31</v>
      </c>
      <c r="J10" s="21" t="s">
        <v>228</v>
      </c>
      <c r="L10" s="4">
        <v>8</v>
      </c>
      <c r="M10" s="36" t="s">
        <v>126</v>
      </c>
      <c r="N10" s="10">
        <f>COUNTIF($C$2:$H$789,"笠原昌春")</f>
        <v>102</v>
      </c>
      <c r="O10" s="10">
        <f t="shared" si="0"/>
        <v>102</v>
      </c>
      <c r="P10" s="24"/>
      <c r="Q10" s="10">
        <f>COUNTIF($C$2:$C$789,"笠原昌春")</f>
        <v>22</v>
      </c>
      <c r="R10" s="10">
        <f>COUNTIF($D$2:$D$789,"笠原昌春")</f>
        <v>26</v>
      </c>
      <c r="S10" s="10">
        <f>COUNTIF($E$2:$E$789,"笠原昌春")</f>
        <v>29</v>
      </c>
      <c r="T10" s="10">
        <f>COUNTIF($F$2:$F$789,"笠原昌春")</f>
        <v>25</v>
      </c>
      <c r="U10" s="10">
        <f>COUNTIF($G$2:$G$789,"笠原昌春")</f>
        <v>0</v>
      </c>
      <c r="V10" s="10">
        <f>COUNTIF($H$2:$H$789,"笠原昌春")</f>
        <v>0</v>
      </c>
    </row>
    <row r="11" spans="1:24" ht="18" customHeight="1">
      <c r="A11" s="4">
        <v>10</v>
      </c>
      <c r="B11" s="35">
        <v>35158</v>
      </c>
      <c r="C11" s="36" t="s">
        <v>181</v>
      </c>
      <c r="D11" s="36" t="s">
        <v>47</v>
      </c>
      <c r="E11" s="36" t="s">
        <v>214</v>
      </c>
      <c r="F11" s="36" t="s">
        <v>187</v>
      </c>
      <c r="G11" s="21"/>
      <c r="H11" s="21"/>
      <c r="I11" s="21" t="s">
        <v>227</v>
      </c>
      <c r="J11" s="21" t="s">
        <v>26</v>
      </c>
      <c r="L11" s="4">
        <v>9</v>
      </c>
      <c r="M11" s="36" t="s">
        <v>90</v>
      </c>
      <c r="N11" s="10">
        <f>COUNTIF($C$2:$H$789,"杉永政信")</f>
        <v>96</v>
      </c>
      <c r="O11" s="10">
        <f t="shared" si="0"/>
        <v>96</v>
      </c>
      <c r="P11" s="24"/>
      <c r="Q11" s="10">
        <f>COUNTIF($C$2:$C$789,"杉永政信")</f>
        <v>26</v>
      </c>
      <c r="R11" s="10">
        <f>COUNTIF($D$2:$D$789,"杉永政信")</f>
        <v>25</v>
      </c>
      <c r="S11" s="10">
        <f>COUNTIF($E$2:$E$789,"杉永政信")</f>
        <v>23</v>
      </c>
      <c r="T11" s="10">
        <f>COUNTIF($F$2:$F$789,"杉永政信")</f>
        <v>22</v>
      </c>
      <c r="U11" s="10">
        <f>COUNTIF($G$2:$G$789,"杉永政信")</f>
        <v>0</v>
      </c>
      <c r="V11" s="10">
        <f>COUNTIF($H$2:$H$789,"杉永政信")</f>
        <v>0</v>
      </c>
    </row>
    <row r="12" spans="1:24" ht="18" customHeight="1">
      <c r="A12" s="4">
        <v>11</v>
      </c>
      <c r="B12" s="35">
        <v>35158</v>
      </c>
      <c r="C12" s="36" t="s">
        <v>184</v>
      </c>
      <c r="D12" s="36" t="s">
        <v>211</v>
      </c>
      <c r="E12" s="36" t="s">
        <v>148</v>
      </c>
      <c r="F12" s="36" t="s">
        <v>131</v>
      </c>
      <c r="G12" s="21"/>
      <c r="H12" s="21"/>
      <c r="I12" s="21" t="s">
        <v>32</v>
      </c>
      <c r="J12" s="21" t="s">
        <v>8</v>
      </c>
      <c r="L12" s="4">
        <v>10</v>
      </c>
      <c r="M12" s="34" t="s">
        <v>205</v>
      </c>
      <c r="N12" s="10">
        <f>COUNTIF($C$2:$H$789,"谷博")</f>
        <v>95</v>
      </c>
      <c r="O12" s="10">
        <f t="shared" si="0"/>
        <v>95</v>
      </c>
      <c r="P12" s="24"/>
      <c r="Q12" s="10">
        <f>COUNTIF($C$2:$C$789,"谷博")</f>
        <v>27</v>
      </c>
      <c r="R12" s="10">
        <f>COUNTIF($D$2:$D$789,"谷博")</f>
        <v>23</v>
      </c>
      <c r="S12" s="10">
        <f>COUNTIF($E$2:$E$789,"谷博")</f>
        <v>24</v>
      </c>
      <c r="T12" s="10">
        <f>COUNTIF($F$2:$F$789,"谷博")</f>
        <v>21</v>
      </c>
      <c r="U12" s="10">
        <f>COUNTIF($G$2:$G$789,"谷博")</f>
        <v>0</v>
      </c>
      <c r="V12" s="10">
        <f>COUNTIF($H$2:$H$789,"谷博")</f>
        <v>0</v>
      </c>
    </row>
    <row r="13" spans="1:24" ht="18" customHeight="1">
      <c r="A13" s="4">
        <v>12</v>
      </c>
      <c r="B13" s="35">
        <v>35159</v>
      </c>
      <c r="C13" s="36" t="s">
        <v>148</v>
      </c>
      <c r="D13" s="36" t="s">
        <v>131</v>
      </c>
      <c r="E13" s="36" t="s">
        <v>184</v>
      </c>
      <c r="F13" s="36" t="s">
        <v>178</v>
      </c>
      <c r="G13" s="21"/>
      <c r="H13" s="21"/>
      <c r="I13" s="21" t="s">
        <v>32</v>
      </c>
      <c r="J13" s="21" t="s">
        <v>8</v>
      </c>
      <c r="L13" s="4">
        <v>11</v>
      </c>
      <c r="M13" s="21" t="s">
        <v>224</v>
      </c>
      <c r="N13" s="10">
        <f>COUNTIF($C$2:$H$789,"上本孝一")</f>
        <v>95</v>
      </c>
      <c r="O13" s="10">
        <f t="shared" si="0"/>
        <v>95</v>
      </c>
      <c r="P13" s="24"/>
      <c r="Q13" s="10">
        <f>COUNTIF($C$2:$C$789,"上本孝一")</f>
        <v>21</v>
      </c>
      <c r="R13" s="10">
        <f>COUNTIF($D$2:$D$789,"上本孝一")</f>
        <v>26</v>
      </c>
      <c r="S13" s="10">
        <f>COUNTIF($E$2:$E$789,"上本孝一")</f>
        <v>23</v>
      </c>
      <c r="T13" s="10">
        <f>COUNTIF($F$2:$F$789,"上本孝一")</f>
        <v>25</v>
      </c>
      <c r="U13" s="10">
        <f>COUNTIF($G$2:$G$789,"上本孝一")</f>
        <v>0</v>
      </c>
      <c r="V13" s="10">
        <f>COUNTIF($H$2:$H$789,"上本孝一")</f>
        <v>0</v>
      </c>
    </row>
    <row r="14" spans="1:24" ht="18" customHeight="1">
      <c r="A14" s="4">
        <v>13</v>
      </c>
      <c r="B14" s="35">
        <v>35159</v>
      </c>
      <c r="C14" s="36" t="s">
        <v>185</v>
      </c>
      <c r="D14" s="36" t="s">
        <v>187</v>
      </c>
      <c r="E14" s="36" t="s">
        <v>47</v>
      </c>
      <c r="F14" s="36" t="s">
        <v>173</v>
      </c>
      <c r="G14" s="21"/>
      <c r="H14" s="21"/>
      <c r="I14" s="21" t="s">
        <v>227</v>
      </c>
      <c r="J14" s="21" t="s">
        <v>26</v>
      </c>
      <c r="L14" s="4">
        <v>12</v>
      </c>
      <c r="M14" s="36" t="s">
        <v>80</v>
      </c>
      <c r="N14" s="10">
        <f>COUNTIF($C$2:$H$789,"眞鍋勝已")</f>
        <v>84</v>
      </c>
      <c r="O14" s="10">
        <f t="shared" si="0"/>
        <v>84</v>
      </c>
      <c r="P14" s="24"/>
      <c r="Q14" s="10">
        <f>COUNTIF($C$2:$C$789,"眞鍋勝已")</f>
        <v>18</v>
      </c>
      <c r="R14" s="10">
        <f>COUNTIF($D$2:$D$789,"眞鍋勝已")</f>
        <v>22</v>
      </c>
      <c r="S14" s="10">
        <f>COUNTIF($E$2:$E$789,"眞鍋勝已")</f>
        <v>22</v>
      </c>
      <c r="T14" s="10">
        <f>COUNTIF($F$2:$F$789,"眞鍋勝已")</f>
        <v>22</v>
      </c>
      <c r="U14" s="10">
        <f>COUNTIF($G$2:$G$789,"眞鍋勝已")</f>
        <v>0</v>
      </c>
      <c r="V14" s="10">
        <f>COUNTIF($H$2:$H$789,"眞鍋勝已")</f>
        <v>0</v>
      </c>
    </row>
    <row r="15" spans="1:24" ht="18" customHeight="1">
      <c r="A15" s="4">
        <v>14</v>
      </c>
      <c r="B15" s="35">
        <v>35160</v>
      </c>
      <c r="C15" s="36" t="s">
        <v>167</v>
      </c>
      <c r="D15" s="36" t="s">
        <v>166</v>
      </c>
      <c r="E15" s="36" t="s">
        <v>16</v>
      </c>
      <c r="F15" s="36" t="s">
        <v>144</v>
      </c>
      <c r="G15" s="21"/>
      <c r="H15" s="21"/>
      <c r="I15" s="21" t="s">
        <v>14</v>
      </c>
      <c r="J15" s="21" t="s">
        <v>13</v>
      </c>
      <c r="L15" s="4">
        <v>13</v>
      </c>
      <c r="M15" s="34" t="s">
        <v>130</v>
      </c>
      <c r="N15" s="10">
        <f>COUNTIF($C$2:$H$789,"佐々木昌信")</f>
        <v>75</v>
      </c>
      <c r="O15" s="10">
        <f t="shared" si="0"/>
        <v>75</v>
      </c>
      <c r="P15" s="24"/>
      <c r="Q15" s="10">
        <f>COUNTIF($C$2:$C$789,"佐々木昌信")</f>
        <v>21</v>
      </c>
      <c r="R15" s="10">
        <f>COUNTIF($D$2:$D$789,"佐々木昌信")</f>
        <v>20</v>
      </c>
      <c r="S15" s="10">
        <f>COUNTIF($E$2:$E$789,"佐々木昌信")</f>
        <v>16</v>
      </c>
      <c r="T15" s="10">
        <f>COUNTIF($F$2:$F$789,"佐々木昌信")</f>
        <v>18</v>
      </c>
      <c r="U15" s="10">
        <f>COUNTIF($G$2:$G$789,"佐々木昌信")</f>
        <v>0</v>
      </c>
      <c r="V15" s="10">
        <f>COUNTIF($H$2:$H$789,"佐々木昌信")</f>
        <v>0</v>
      </c>
    </row>
    <row r="16" spans="1:24" ht="18" customHeight="1">
      <c r="A16" s="4">
        <v>15</v>
      </c>
      <c r="B16" s="35">
        <v>35160</v>
      </c>
      <c r="C16" s="36" t="s">
        <v>175</v>
      </c>
      <c r="D16" s="36" t="s">
        <v>163</v>
      </c>
      <c r="E16" s="36" t="s">
        <v>190</v>
      </c>
      <c r="F16" s="36" t="s">
        <v>35</v>
      </c>
      <c r="G16" s="21"/>
      <c r="H16" s="21"/>
      <c r="I16" s="21" t="s">
        <v>19</v>
      </c>
      <c r="J16" s="21" t="s">
        <v>20</v>
      </c>
      <c r="L16" s="4">
        <v>14</v>
      </c>
      <c r="M16" s="36" t="s">
        <v>10</v>
      </c>
      <c r="N16" s="10">
        <f>COUNTIF($C$2:$H$789,"森健次郎")</f>
        <v>57</v>
      </c>
      <c r="O16" s="10">
        <f t="shared" si="0"/>
        <v>57</v>
      </c>
      <c r="P16" s="24"/>
      <c r="Q16" s="10">
        <f>COUNTIF($C$2:$C$789,"森健次郎")</f>
        <v>12</v>
      </c>
      <c r="R16" s="10">
        <f>COUNTIF($D$2:$D$789,"森健次郎")</f>
        <v>15</v>
      </c>
      <c r="S16" s="10">
        <f>COUNTIF($E$2:$E$789,"森健次郎")</f>
        <v>15</v>
      </c>
      <c r="T16" s="10">
        <f>COUNTIF($F$2:$F$789,"森健次郎")</f>
        <v>15</v>
      </c>
      <c r="U16" s="10">
        <f>COUNTIF($G$2:$G$789,"森健次郎")</f>
        <v>0</v>
      </c>
      <c r="V16" s="10">
        <f>COUNTIF($H$2:$H$789,"森健次郎")</f>
        <v>0</v>
      </c>
    </row>
    <row r="17" spans="1:22" ht="18" customHeight="1">
      <c r="A17" s="4">
        <v>16</v>
      </c>
      <c r="B17" s="35">
        <v>35160</v>
      </c>
      <c r="C17" s="36" t="s">
        <v>178</v>
      </c>
      <c r="D17" s="36" t="s">
        <v>186</v>
      </c>
      <c r="E17" s="36" t="s">
        <v>131</v>
      </c>
      <c r="F17" s="36" t="s">
        <v>179</v>
      </c>
      <c r="G17" s="21"/>
      <c r="H17" s="21"/>
      <c r="I17" s="21" t="s">
        <v>8</v>
      </c>
      <c r="J17" s="21" t="s">
        <v>26</v>
      </c>
      <c r="L17" s="4">
        <v>15</v>
      </c>
      <c r="M17" s="21" t="s">
        <v>254</v>
      </c>
      <c r="N17" s="10">
        <f>COUNTIF($C$2:$H$789,"篠宮慎一")</f>
        <v>56</v>
      </c>
      <c r="O17" s="10">
        <f t="shared" si="0"/>
        <v>56</v>
      </c>
      <c r="P17" s="24"/>
      <c r="Q17" s="10">
        <f>COUNTIF($C$2:$C$789,"篠宮慎一")</f>
        <v>14</v>
      </c>
      <c r="R17" s="10">
        <f>COUNTIF($D$2:$D$789,"篠宮慎一")</f>
        <v>13</v>
      </c>
      <c r="S17" s="10">
        <f>COUNTIF($E$2:$E$789,"篠宮慎一")</f>
        <v>13</v>
      </c>
      <c r="T17" s="10">
        <f>COUNTIF($F$2:$F$789,"篠宮慎一")</f>
        <v>16</v>
      </c>
      <c r="U17" s="10">
        <f>COUNTIF($G$2:$G$789,"篠宮慎一")</f>
        <v>0</v>
      </c>
      <c r="V17" s="10">
        <f>COUNTIF($H$2:$H$789,"篠宮慎一")</f>
        <v>0</v>
      </c>
    </row>
    <row r="18" spans="1:22" ht="18" customHeight="1">
      <c r="A18" s="4">
        <v>17</v>
      </c>
      <c r="B18" s="35">
        <v>35160</v>
      </c>
      <c r="C18" s="36" t="s">
        <v>180</v>
      </c>
      <c r="D18" s="36" t="s">
        <v>210</v>
      </c>
      <c r="E18" s="36" t="s">
        <v>72</v>
      </c>
      <c r="F18" s="36" t="s">
        <v>46</v>
      </c>
      <c r="G18" s="21"/>
      <c r="H18" s="21"/>
      <c r="I18" s="21" t="s">
        <v>37</v>
      </c>
      <c r="J18" s="21" t="s">
        <v>38</v>
      </c>
      <c r="L18" s="4">
        <v>16</v>
      </c>
      <c r="M18" s="36" t="s">
        <v>79</v>
      </c>
      <c r="N18" s="10">
        <f>COUNTIF($C$2:$H$789,"有隅昭二")</f>
        <v>54</v>
      </c>
      <c r="O18" s="10">
        <f t="shared" si="0"/>
        <v>54</v>
      </c>
      <c r="P18" s="24"/>
      <c r="Q18" s="10">
        <f>COUNTIF($C$2:$C$789,"有隅昭二")</f>
        <v>12</v>
      </c>
      <c r="R18" s="10">
        <f>COUNTIF($D$2:$D$789,"有隅昭二")</f>
        <v>17</v>
      </c>
      <c r="S18" s="10">
        <f>COUNTIF($E$2:$E$789,"有隅昭二")</f>
        <v>11</v>
      </c>
      <c r="T18" s="10">
        <f>COUNTIF($F$2:$F$789,"有隅昭二")</f>
        <v>14</v>
      </c>
      <c r="U18" s="10">
        <f>COUNTIF($G$2:$G$789,"有隅昭二")</f>
        <v>0</v>
      </c>
      <c r="V18" s="10">
        <f>COUNTIF($H$2:$H$789,"有隅昭二")</f>
        <v>0</v>
      </c>
    </row>
    <row r="19" spans="1:22" ht="18" customHeight="1">
      <c r="A19" s="4">
        <v>18</v>
      </c>
      <c r="B19" s="35">
        <v>35161</v>
      </c>
      <c r="C19" s="36" t="s">
        <v>161</v>
      </c>
      <c r="D19" s="36" t="s">
        <v>183</v>
      </c>
      <c r="E19" s="36" t="s">
        <v>181</v>
      </c>
      <c r="F19" s="36" t="s">
        <v>214</v>
      </c>
      <c r="G19" s="21"/>
      <c r="H19" s="21"/>
      <c r="I19" s="21" t="s">
        <v>228</v>
      </c>
      <c r="J19" s="21" t="s">
        <v>32</v>
      </c>
      <c r="L19" s="4">
        <v>17</v>
      </c>
      <c r="M19" s="21" t="s">
        <v>258</v>
      </c>
      <c r="N19" s="10">
        <f>COUNTIF($C$2:$H$789,"鷲谷亘")</f>
        <v>51</v>
      </c>
      <c r="O19" s="10">
        <f t="shared" si="0"/>
        <v>51</v>
      </c>
      <c r="P19" s="24"/>
      <c r="Q19" s="10">
        <f>COUNTIF($C$2:$C$789,"鷲谷亘")</f>
        <v>12</v>
      </c>
      <c r="R19" s="10">
        <f>COUNTIF($D$2:$D$789,"鷲谷亘")</f>
        <v>12</v>
      </c>
      <c r="S19" s="10">
        <f>COUNTIF($E$2:$E$789,"鷲谷亘")</f>
        <v>13</v>
      </c>
      <c r="T19" s="10">
        <f>COUNTIF($F$2:$F$789,"鷲谷亘")</f>
        <v>14</v>
      </c>
      <c r="U19" s="10">
        <f>COUNTIF($G$2:$G$789,"鷲谷亘")</f>
        <v>0</v>
      </c>
      <c r="V19" s="10">
        <f>COUNTIF($H$2:$H$789,"鷲谷亘")</f>
        <v>0</v>
      </c>
    </row>
    <row r="20" spans="1:22" ht="18" customHeight="1">
      <c r="A20" s="4">
        <v>19</v>
      </c>
      <c r="B20" s="35">
        <v>35161</v>
      </c>
      <c r="C20" s="36" t="s">
        <v>35</v>
      </c>
      <c r="D20" s="36" t="s">
        <v>4</v>
      </c>
      <c r="E20" s="36" t="s">
        <v>163</v>
      </c>
      <c r="F20" s="36" t="s">
        <v>190</v>
      </c>
      <c r="G20" s="21"/>
      <c r="H20" s="21"/>
      <c r="I20" s="21" t="s">
        <v>19</v>
      </c>
      <c r="J20" s="21" t="s">
        <v>20</v>
      </c>
      <c r="L20" s="4">
        <v>18</v>
      </c>
      <c r="M20" s="21" t="s">
        <v>256</v>
      </c>
      <c r="N20" s="10">
        <f>COUNTIF($C$2:$H$789,"山本文男")</f>
        <v>28</v>
      </c>
      <c r="O20" s="10">
        <f t="shared" si="0"/>
        <v>28</v>
      </c>
      <c r="P20" s="24"/>
      <c r="Q20" s="10">
        <f>COUNTIF($C$2:$C$789,"山本文男")</f>
        <v>8</v>
      </c>
      <c r="R20" s="10">
        <f>COUNTIF($D$2:$D$789,"山本文男")</f>
        <v>5</v>
      </c>
      <c r="S20" s="10">
        <f>COUNTIF($E$2:$E$789,"山本文男")</f>
        <v>7</v>
      </c>
      <c r="T20" s="10">
        <f>COUNTIF($F$2:$F$789,"山本文男")</f>
        <v>8</v>
      </c>
      <c r="U20" s="10">
        <f>COUNTIF($G$2:$G$789,"山本文男")</f>
        <v>0</v>
      </c>
      <c r="V20" s="10">
        <f>COUNTIF($H$2:$H$789,"山本文男")</f>
        <v>0</v>
      </c>
    </row>
    <row r="21" spans="1:22" ht="18" customHeight="1">
      <c r="A21" s="4">
        <v>20</v>
      </c>
      <c r="B21" s="35">
        <v>35161</v>
      </c>
      <c r="C21" s="36" t="s">
        <v>47</v>
      </c>
      <c r="D21" s="36" t="s">
        <v>142</v>
      </c>
      <c r="E21" s="36" t="s">
        <v>187</v>
      </c>
      <c r="F21" s="36" t="s">
        <v>182</v>
      </c>
      <c r="G21" s="21"/>
      <c r="H21" s="21"/>
      <c r="I21" s="21" t="s">
        <v>227</v>
      </c>
      <c r="J21" s="21" t="s">
        <v>31</v>
      </c>
      <c r="L21" s="4">
        <v>19</v>
      </c>
      <c r="M21" s="21" t="s">
        <v>223</v>
      </c>
      <c r="N21" s="10">
        <f>COUNTIF($C$2:$H$789,"渡真利克則")</f>
        <v>20</v>
      </c>
      <c r="O21" s="10">
        <f t="shared" si="0"/>
        <v>20</v>
      </c>
      <c r="P21" s="24"/>
      <c r="Q21" s="10">
        <f>COUNTIF($C$2:$C$789,"渡真利克則")</f>
        <v>6</v>
      </c>
      <c r="R21" s="10">
        <f>COUNTIF($D$2:$D$789,"渡真利克則")</f>
        <v>4</v>
      </c>
      <c r="S21" s="10">
        <f>COUNTIF($E$2:$E$789,"渡真利克則")</f>
        <v>6</v>
      </c>
      <c r="T21" s="10">
        <f>COUNTIF($F$2:$F$789,"渡真利克則")</f>
        <v>4</v>
      </c>
      <c r="U21" s="10">
        <f>COUNTIF($G$2:$G$789,"渡真利克則")</f>
        <v>0</v>
      </c>
      <c r="V21" s="10">
        <f>COUNTIF($H$2:$H$789,"渡真利克則")</f>
        <v>0</v>
      </c>
    </row>
    <row r="22" spans="1:22" ht="18" customHeight="1">
      <c r="A22" s="4">
        <v>21</v>
      </c>
      <c r="B22" s="35">
        <v>35161</v>
      </c>
      <c r="C22" s="36" t="s">
        <v>46</v>
      </c>
      <c r="D22" s="36" t="s">
        <v>22</v>
      </c>
      <c r="E22" s="36" t="s">
        <v>210</v>
      </c>
      <c r="F22" s="36" t="s">
        <v>72</v>
      </c>
      <c r="G22" s="21"/>
      <c r="H22" s="21"/>
      <c r="I22" s="21" t="s">
        <v>37</v>
      </c>
      <c r="J22" s="21" t="s">
        <v>38</v>
      </c>
      <c r="L22" s="4">
        <v>20</v>
      </c>
      <c r="M22" s="36" t="s">
        <v>78</v>
      </c>
      <c r="N22" s="10">
        <f>COUNTIF($C$2:$H$789,"西本欣司")</f>
        <v>18</v>
      </c>
      <c r="O22" s="10">
        <f t="shared" si="0"/>
        <v>18</v>
      </c>
      <c r="P22" s="24"/>
      <c r="Q22" s="10">
        <f>COUNTIF($C$2:$C$789,"西本欣司")</f>
        <v>5</v>
      </c>
      <c r="R22" s="10">
        <f>COUNTIF($D$2:$D$789,"西本欣司")</f>
        <v>5</v>
      </c>
      <c r="S22" s="10">
        <f>COUNTIF($E$2:$E$789,"西本欣司")</f>
        <v>5</v>
      </c>
      <c r="T22" s="10">
        <f>COUNTIF($F$2:$F$789,"西本欣司")</f>
        <v>3</v>
      </c>
      <c r="U22" s="10">
        <f>COUNTIF($G$2:$G$789,"西本欣司")</f>
        <v>0</v>
      </c>
      <c r="V22" s="10">
        <f>COUNTIF($H$2:$H$789,"西本欣司")</f>
        <v>0</v>
      </c>
    </row>
    <row r="23" spans="1:22" ht="18" customHeight="1">
      <c r="A23" s="4">
        <v>22</v>
      </c>
      <c r="B23" s="35">
        <v>35161</v>
      </c>
      <c r="C23" s="36" t="s">
        <v>186</v>
      </c>
      <c r="D23" s="36" t="s">
        <v>184</v>
      </c>
      <c r="E23" s="36" t="s">
        <v>179</v>
      </c>
      <c r="F23" s="36" t="s">
        <v>188</v>
      </c>
      <c r="G23" s="21"/>
      <c r="H23" s="21"/>
      <c r="I23" s="21" t="s">
        <v>8</v>
      </c>
      <c r="J23" s="21" t="s">
        <v>26</v>
      </c>
      <c r="L23" s="4">
        <v>21</v>
      </c>
      <c r="M23" s="36" t="s">
        <v>83</v>
      </c>
      <c r="N23" s="10">
        <f>COUNTIF($C$2:$H$789,"小林和公")</f>
        <v>0</v>
      </c>
      <c r="O23" s="10">
        <f t="shared" si="0"/>
        <v>0</v>
      </c>
      <c r="P23" s="24"/>
      <c r="Q23" s="10">
        <f>COUNTIF($C$2:$C$789,"小林和公")</f>
        <v>0</v>
      </c>
      <c r="R23" s="10">
        <f>COUNTIF($D$2:$D$789,"小林和公")</f>
        <v>0</v>
      </c>
      <c r="S23" s="10">
        <f>COUNTIF($E$2:$E$789,"小林和公")</f>
        <v>0</v>
      </c>
      <c r="T23" s="10">
        <f>COUNTIF($F$2:$F$789,"小林和公")</f>
        <v>0</v>
      </c>
      <c r="U23" s="10">
        <f>COUNTIF($G$2:$G$789,"小林和公")</f>
        <v>0</v>
      </c>
      <c r="V23" s="10">
        <f>COUNTIF($H$2:$H$789,"小林和公")</f>
        <v>0</v>
      </c>
    </row>
    <row r="24" spans="1:22" ht="18" customHeight="1">
      <c r="A24" s="4">
        <v>23</v>
      </c>
      <c r="B24" s="35">
        <v>35161</v>
      </c>
      <c r="C24" s="36" t="s">
        <v>144</v>
      </c>
      <c r="D24" s="36" t="s">
        <v>168</v>
      </c>
      <c r="E24" s="36" t="s">
        <v>166</v>
      </c>
      <c r="F24" s="36" t="s">
        <v>16</v>
      </c>
      <c r="G24" s="21"/>
      <c r="H24" s="21"/>
      <c r="I24" s="21" t="s">
        <v>14</v>
      </c>
      <c r="J24" s="21" t="s">
        <v>13</v>
      </c>
      <c r="L24" s="4">
        <v>22</v>
      </c>
      <c r="M24" s="36" t="s">
        <v>84</v>
      </c>
      <c r="N24" s="10">
        <f>COUNTIF($C$2:$H$789,"本田英志")</f>
        <v>0</v>
      </c>
      <c r="O24" s="10">
        <f t="shared" si="0"/>
        <v>0</v>
      </c>
      <c r="P24" s="24"/>
      <c r="Q24" s="10">
        <f>COUNTIF($C$2:$C$789,"本田英志")</f>
        <v>0</v>
      </c>
      <c r="R24" s="10">
        <f>COUNTIF($D$2:$D$789,"本田英志")</f>
        <v>0</v>
      </c>
      <c r="S24" s="10">
        <f>COUNTIF($E$2:$E$789,"本田英志")</f>
        <v>0</v>
      </c>
      <c r="T24" s="10">
        <f>COUNTIF($F$2:$F$789,"本田英志")</f>
        <v>0</v>
      </c>
      <c r="U24" s="10">
        <f>COUNTIF($G$2:$G$789,"本田英志")</f>
        <v>0</v>
      </c>
      <c r="V24" s="10">
        <f>COUNTIF($H$2:$H$789,"本田英志")</f>
        <v>0</v>
      </c>
    </row>
    <row r="25" spans="1:22" ht="18" customHeight="1">
      <c r="A25" s="4">
        <v>24</v>
      </c>
      <c r="B25" s="35">
        <v>35162</v>
      </c>
      <c r="C25" s="36" t="s">
        <v>72</v>
      </c>
      <c r="D25" s="36" t="s">
        <v>180</v>
      </c>
      <c r="E25" s="36" t="s">
        <v>22</v>
      </c>
      <c r="F25" s="36" t="s">
        <v>210</v>
      </c>
      <c r="G25" s="21"/>
      <c r="H25" s="21"/>
      <c r="I25" s="21" t="s">
        <v>37</v>
      </c>
      <c r="J25" s="21" t="s">
        <v>38</v>
      </c>
      <c r="L25" s="4">
        <v>23</v>
      </c>
      <c r="M25" s="36" t="s">
        <v>85</v>
      </c>
      <c r="N25" s="10">
        <f>COUNTIF($C$2:$H$789,"吉本文弘")</f>
        <v>0</v>
      </c>
      <c r="O25" s="10">
        <f t="shared" si="0"/>
        <v>0</v>
      </c>
      <c r="P25" s="24"/>
      <c r="Q25" s="10">
        <f>COUNTIF($C$2:$C$789,"吉本文弘")</f>
        <v>0</v>
      </c>
      <c r="R25" s="10">
        <f>COUNTIF($D$2:$D$789,"吉本文弘")</f>
        <v>0</v>
      </c>
      <c r="S25" s="10">
        <f>COUNTIF($E$2:$E$789,"吉本文弘")</f>
        <v>0</v>
      </c>
      <c r="T25" s="10">
        <f>COUNTIF($F$2:$F$789,"吉本文弘")</f>
        <v>0</v>
      </c>
      <c r="U25" s="10">
        <f>COUNTIF($G$2:$G$789,"吉本文弘")</f>
        <v>0</v>
      </c>
      <c r="V25" s="10">
        <f>COUNTIF($H$2:$H$789,"吉本文弘")</f>
        <v>0</v>
      </c>
    </row>
    <row r="26" spans="1:22" ht="18" customHeight="1">
      <c r="A26" s="4">
        <v>25</v>
      </c>
      <c r="B26" s="35">
        <v>35162</v>
      </c>
      <c r="C26" s="36" t="s">
        <v>190</v>
      </c>
      <c r="D26" s="36" t="s">
        <v>175</v>
      </c>
      <c r="E26" s="36" t="s">
        <v>4</v>
      </c>
      <c r="F26" s="36" t="s">
        <v>163</v>
      </c>
      <c r="G26" s="21"/>
      <c r="H26" s="21"/>
      <c r="I26" s="21" t="s">
        <v>19</v>
      </c>
      <c r="J26" s="21" t="s">
        <v>20</v>
      </c>
      <c r="L26" s="4">
        <v>24</v>
      </c>
      <c r="M26" s="21" t="s">
        <v>232</v>
      </c>
      <c r="N26" s="10">
        <f>COUNTIF($C$2:$H$789,"根本昌敏")</f>
        <v>0</v>
      </c>
      <c r="O26" s="10">
        <f t="shared" si="0"/>
        <v>0</v>
      </c>
      <c r="P26" s="10"/>
      <c r="Q26" s="10">
        <f>COUNTIF($C$2:$C$789,"根本昌敏")</f>
        <v>0</v>
      </c>
      <c r="R26" s="10">
        <f>COUNTIF($D$2:$D$789,"根本昌敏")</f>
        <v>0</v>
      </c>
      <c r="S26" s="10">
        <f>COUNTIF($E$2:$E$789,"根本昌敏")</f>
        <v>0</v>
      </c>
      <c r="T26" s="10">
        <f>COUNTIF($F$2:$F$789,"根本昌敏")</f>
        <v>0</v>
      </c>
      <c r="U26" s="10">
        <f>COUNTIF($G$2:$G$789,"根本昌敏")</f>
        <v>0</v>
      </c>
      <c r="V26" s="10">
        <f>COUNTIF($H$2:$H$789,"根本昌敏")</f>
        <v>0</v>
      </c>
    </row>
    <row r="27" spans="1:22" ht="18" customHeight="1">
      <c r="A27" s="4">
        <v>26</v>
      </c>
      <c r="B27" s="35">
        <v>35162</v>
      </c>
      <c r="C27" s="36" t="s">
        <v>213</v>
      </c>
      <c r="D27" s="36" t="s">
        <v>214</v>
      </c>
      <c r="E27" s="36" t="s">
        <v>183</v>
      </c>
      <c r="F27" s="36" t="s">
        <v>181</v>
      </c>
      <c r="G27" s="21"/>
      <c r="H27" s="21"/>
      <c r="I27" s="21" t="s">
        <v>228</v>
      </c>
      <c r="J27" s="21" t="s">
        <v>32</v>
      </c>
      <c r="L27" s="4">
        <v>25</v>
      </c>
      <c r="M27" s="21" t="s">
        <v>234</v>
      </c>
      <c r="N27" s="10">
        <f>COUNTIF($C$2:$H$789,"濱野太郎")</f>
        <v>0</v>
      </c>
      <c r="O27" s="10">
        <f t="shared" si="0"/>
        <v>0</v>
      </c>
      <c r="P27" s="10"/>
      <c r="Q27" s="10">
        <f>COUNTIF($C$2:$C$789,"濱野太郎")</f>
        <v>0</v>
      </c>
      <c r="R27" s="10">
        <f>COUNTIF($D$2:$D$789,"濱野太郎")</f>
        <v>0</v>
      </c>
      <c r="S27" s="10">
        <f>COUNTIF($E$2:$E$789,"濱野太郎")</f>
        <v>0</v>
      </c>
      <c r="T27" s="10">
        <f>COUNTIF($F$2:$F$789,"濱野太郎")</f>
        <v>0</v>
      </c>
      <c r="U27" s="10">
        <f>COUNTIF($G$2:$G$789,"濱野太郎")</f>
        <v>0</v>
      </c>
      <c r="V27" s="10">
        <f>COUNTIF($H$2:$H$789,"濱野太郎")</f>
        <v>0</v>
      </c>
    </row>
    <row r="28" spans="1:22" ht="18" customHeight="1">
      <c r="A28" s="4">
        <v>27</v>
      </c>
      <c r="B28" s="35">
        <v>35162</v>
      </c>
      <c r="C28" s="36" t="s">
        <v>211</v>
      </c>
      <c r="D28" s="36" t="s">
        <v>178</v>
      </c>
      <c r="E28" s="36" t="s">
        <v>188</v>
      </c>
      <c r="F28" s="36" t="s">
        <v>165</v>
      </c>
      <c r="G28" s="21"/>
      <c r="H28" s="21"/>
      <c r="I28" s="21" t="s">
        <v>8</v>
      </c>
      <c r="J28" s="21" t="s">
        <v>26</v>
      </c>
      <c r="L28" s="4">
        <v>26</v>
      </c>
      <c r="M28" s="21" t="s">
        <v>245</v>
      </c>
      <c r="N28" s="10">
        <f>COUNTIF($C$2:$H$789,"酒井猛寿")</f>
        <v>0</v>
      </c>
      <c r="O28" s="10">
        <f t="shared" si="0"/>
        <v>0</v>
      </c>
      <c r="P28" s="10"/>
      <c r="Q28" s="10">
        <f>COUNTIF($C$2:$C$789,"酒井猛寿")</f>
        <v>0</v>
      </c>
      <c r="R28" s="10">
        <f>COUNTIF($D$2:$D$789,"酒井猛寿")</f>
        <v>0</v>
      </c>
      <c r="S28" s="10">
        <f>COUNTIF($E$2:$E$789,"酒井猛寿")</f>
        <v>0</v>
      </c>
      <c r="T28" s="10">
        <f>COUNTIF($F$2:$F$789,"酒井猛寿")</f>
        <v>0</v>
      </c>
      <c r="U28" s="10">
        <f>COUNTIF($G$2:$G$789,"酒井猛寿")</f>
        <v>0</v>
      </c>
      <c r="V28" s="10">
        <f>COUNTIF($H$2:$H$789,"酒井猛寿")</f>
        <v>0</v>
      </c>
    </row>
    <row r="29" spans="1:22" ht="18" customHeight="1">
      <c r="A29" s="4">
        <v>28</v>
      </c>
      <c r="B29" s="35">
        <v>35162</v>
      </c>
      <c r="C29" s="36" t="s">
        <v>16</v>
      </c>
      <c r="D29" s="36" t="s">
        <v>167</v>
      </c>
      <c r="E29" s="36" t="s">
        <v>168</v>
      </c>
      <c r="F29" s="36" t="s">
        <v>166</v>
      </c>
      <c r="G29" s="21"/>
      <c r="H29" s="21"/>
      <c r="I29" s="21" t="s">
        <v>14</v>
      </c>
      <c r="J29" s="21" t="s">
        <v>13</v>
      </c>
      <c r="L29" s="4">
        <v>27</v>
      </c>
      <c r="M29" s="21" t="s">
        <v>246</v>
      </c>
      <c r="N29" s="10">
        <f>COUNTIF($C$2:$H$789,"鶴田秀康")</f>
        <v>0</v>
      </c>
      <c r="O29" s="10">
        <f t="shared" si="0"/>
        <v>0</v>
      </c>
      <c r="P29" s="10"/>
      <c r="Q29" s="10">
        <f>COUNTIF($C$2:$C$789,"鶴田秀康")</f>
        <v>0</v>
      </c>
      <c r="R29" s="10">
        <f>COUNTIF($D$2:$D$789,"鶴田秀康")</f>
        <v>0</v>
      </c>
      <c r="S29" s="10">
        <f>COUNTIF($E$2:$E$789,"鶴田秀康")</f>
        <v>0</v>
      </c>
      <c r="T29" s="10">
        <f>COUNTIF($F$2:$F$789,"鶴田秀康")</f>
        <v>0</v>
      </c>
      <c r="U29" s="10">
        <f>COUNTIF($G$2:$G$789,"鶴田秀康")</f>
        <v>0</v>
      </c>
      <c r="V29" s="10">
        <f>COUNTIF($H$2:$H$789,"鶴田秀康")</f>
        <v>0</v>
      </c>
    </row>
    <row r="30" spans="1:22" ht="18" customHeight="1">
      <c r="A30" s="4">
        <v>29</v>
      </c>
      <c r="B30" s="35">
        <v>35164</v>
      </c>
      <c r="C30" s="36" t="s">
        <v>166</v>
      </c>
      <c r="D30" s="36" t="s">
        <v>144</v>
      </c>
      <c r="E30" s="36" t="s">
        <v>167</v>
      </c>
      <c r="F30" s="36" t="s">
        <v>168</v>
      </c>
      <c r="G30" s="21"/>
      <c r="H30" s="21"/>
      <c r="I30" s="21" t="s">
        <v>20</v>
      </c>
      <c r="J30" s="21" t="s">
        <v>38</v>
      </c>
      <c r="L30" s="4">
        <v>28</v>
      </c>
      <c r="M30" s="21" t="s">
        <v>257</v>
      </c>
      <c r="N30" s="10">
        <f>COUNTIF($C$2:$H$789,"久保友之")</f>
        <v>0</v>
      </c>
      <c r="O30" s="10">
        <f t="shared" si="0"/>
        <v>0</v>
      </c>
      <c r="P30" s="10"/>
      <c r="Q30" s="10">
        <f>COUNTIF($C$2:$C$789,"久保友之")</f>
        <v>0</v>
      </c>
      <c r="R30" s="10">
        <f>COUNTIF($D$2:$D$789,"久保友之")</f>
        <v>0</v>
      </c>
      <c r="S30" s="10">
        <f>COUNTIF($E$2:$E$789,"久保友之")</f>
        <v>0</v>
      </c>
      <c r="T30" s="10">
        <f>COUNTIF($F$2:$F$789,"久保友之")</f>
        <v>0</v>
      </c>
      <c r="U30" s="10">
        <f>COUNTIF($G$2:$G$789,"久保友之")</f>
        <v>0</v>
      </c>
      <c r="V30" s="10">
        <f>COUNTIF($H$2:$H$789,"久保友之")</f>
        <v>0</v>
      </c>
    </row>
    <row r="31" spans="1:22" ht="18" customHeight="1">
      <c r="A31" s="4">
        <v>30</v>
      </c>
      <c r="B31" s="35">
        <v>35164</v>
      </c>
      <c r="C31" s="36" t="s">
        <v>179</v>
      </c>
      <c r="D31" s="36" t="s">
        <v>213</v>
      </c>
      <c r="E31" s="36" t="s">
        <v>165</v>
      </c>
      <c r="F31" s="36" t="s">
        <v>178</v>
      </c>
      <c r="G31" s="21"/>
      <c r="H31" s="21"/>
      <c r="I31" s="21" t="s">
        <v>32</v>
      </c>
      <c r="J31" s="21" t="s">
        <v>31</v>
      </c>
      <c r="L31" s="48">
        <v>29</v>
      </c>
      <c r="M31" s="41" t="s">
        <v>86</v>
      </c>
      <c r="N31" s="40">
        <f>COUNTIF($C$2:$H$789,"敷田直人")</f>
        <v>0</v>
      </c>
      <c r="O31" s="40">
        <f t="shared" si="0"/>
        <v>0</v>
      </c>
      <c r="P31" s="24"/>
      <c r="Q31" s="40">
        <f>COUNTIF($C$2:$C$789,"敷田直人")</f>
        <v>0</v>
      </c>
      <c r="R31" s="40">
        <f>COUNTIF($D$2:$D$789,"敷田直人")</f>
        <v>0</v>
      </c>
      <c r="S31" s="40">
        <f>COUNTIF($E$2:$E$789,"敷田直人")</f>
        <v>0</v>
      </c>
      <c r="T31" s="40">
        <f>COUNTIF($F$2:$F$789,"敷田直人")</f>
        <v>0</v>
      </c>
      <c r="U31" s="40">
        <f>COUNTIF($G$2:$G$789,"敷田直人")</f>
        <v>0</v>
      </c>
      <c r="V31" s="40">
        <f>COUNTIF($H$2:$H$789,"敷田直人")</f>
        <v>0</v>
      </c>
    </row>
    <row r="32" spans="1:22" ht="18" customHeight="1">
      <c r="A32" s="4">
        <v>31</v>
      </c>
      <c r="B32" s="35">
        <v>35164</v>
      </c>
      <c r="C32" s="36" t="s">
        <v>173</v>
      </c>
      <c r="D32" s="36" t="s">
        <v>181</v>
      </c>
      <c r="E32" s="36" t="s">
        <v>214</v>
      </c>
      <c r="F32" s="36" t="s">
        <v>185</v>
      </c>
      <c r="G32" s="21"/>
      <c r="H32" s="21"/>
      <c r="I32" s="21" t="s">
        <v>26</v>
      </c>
      <c r="J32" s="21" t="s">
        <v>228</v>
      </c>
      <c r="L32" s="21"/>
      <c r="M32" s="21" t="s">
        <v>387</v>
      </c>
      <c r="N32" s="10">
        <f>SUM(N3:N31)</f>
        <v>1581</v>
      </c>
      <c r="O32" s="10">
        <f t="shared" ref="O32:V32" si="1">SUM(O3:O31)</f>
        <v>1581</v>
      </c>
      <c r="P32" s="10"/>
      <c r="Q32" s="10">
        <f t="shared" si="1"/>
        <v>394</v>
      </c>
      <c r="R32" s="10">
        <f t="shared" si="1"/>
        <v>394</v>
      </c>
      <c r="S32" s="10">
        <f t="shared" si="1"/>
        <v>394</v>
      </c>
      <c r="T32" s="10">
        <f t="shared" si="1"/>
        <v>394</v>
      </c>
      <c r="U32" s="10">
        <f t="shared" si="1"/>
        <v>3</v>
      </c>
      <c r="V32" s="10">
        <f t="shared" si="1"/>
        <v>2</v>
      </c>
    </row>
    <row r="33" spans="1:22" ht="18" customHeight="1">
      <c r="A33" s="4">
        <v>32</v>
      </c>
      <c r="B33" s="35">
        <v>35164</v>
      </c>
      <c r="C33" s="36" t="s">
        <v>210</v>
      </c>
      <c r="D33" s="36" t="s">
        <v>46</v>
      </c>
      <c r="E33" s="36" t="s">
        <v>180</v>
      </c>
      <c r="F33" s="36" t="s">
        <v>22</v>
      </c>
      <c r="G33" s="21"/>
      <c r="H33" s="21"/>
      <c r="I33" s="21" t="s">
        <v>13</v>
      </c>
      <c r="J33" s="21" t="s">
        <v>19</v>
      </c>
      <c r="L33" s="9"/>
    </row>
    <row r="34" spans="1:22" ht="18" customHeight="1">
      <c r="A34" s="4">
        <v>33</v>
      </c>
      <c r="B34" s="35">
        <v>35164</v>
      </c>
      <c r="C34" s="36" t="s">
        <v>131</v>
      </c>
      <c r="D34" s="36" t="s">
        <v>148</v>
      </c>
      <c r="E34" s="36" t="s">
        <v>184</v>
      </c>
      <c r="F34" s="36" t="s">
        <v>186</v>
      </c>
      <c r="G34" s="21"/>
      <c r="H34" s="21"/>
      <c r="I34" s="21" t="s">
        <v>8</v>
      </c>
      <c r="J34" s="21" t="s">
        <v>227</v>
      </c>
      <c r="L34" s="105" t="s">
        <v>368</v>
      </c>
      <c r="M34" s="106"/>
      <c r="N34" s="106"/>
      <c r="O34" s="106"/>
      <c r="P34" s="106"/>
      <c r="Q34" s="106"/>
      <c r="R34" s="106"/>
      <c r="S34" s="106"/>
      <c r="T34" s="106"/>
      <c r="U34" s="106"/>
      <c r="V34" s="107"/>
    </row>
    <row r="35" spans="1:22" ht="18" customHeight="1">
      <c r="A35" s="4">
        <v>34</v>
      </c>
      <c r="B35" s="35">
        <v>35164</v>
      </c>
      <c r="C35" s="36" t="s">
        <v>163</v>
      </c>
      <c r="D35" s="36" t="s">
        <v>35</v>
      </c>
      <c r="E35" s="36" t="s">
        <v>175</v>
      </c>
      <c r="F35" s="36" t="s">
        <v>4</v>
      </c>
      <c r="G35" s="21"/>
      <c r="H35" s="21"/>
      <c r="I35" s="21" t="s">
        <v>14</v>
      </c>
      <c r="J35" s="21" t="s">
        <v>37</v>
      </c>
      <c r="L35" s="45"/>
      <c r="M35" s="31" t="s">
        <v>125</v>
      </c>
      <c r="N35" s="32" t="s">
        <v>127</v>
      </c>
      <c r="O35" s="32" t="s">
        <v>127</v>
      </c>
      <c r="P35" s="22"/>
      <c r="Q35" s="32" t="s">
        <v>68</v>
      </c>
      <c r="R35" s="32" t="s">
        <v>69</v>
      </c>
      <c r="S35" s="32" t="s">
        <v>70</v>
      </c>
      <c r="T35" s="32" t="s">
        <v>71</v>
      </c>
      <c r="U35" s="32" t="s">
        <v>128</v>
      </c>
      <c r="V35" s="32" t="s">
        <v>129</v>
      </c>
    </row>
    <row r="36" spans="1:22" ht="18" customHeight="1">
      <c r="A36" s="4">
        <v>35</v>
      </c>
      <c r="B36" s="37">
        <v>35165</v>
      </c>
      <c r="C36" s="34" t="s">
        <v>4</v>
      </c>
      <c r="D36" s="34" t="s">
        <v>190</v>
      </c>
      <c r="E36" s="34" t="s">
        <v>35</v>
      </c>
      <c r="F36" s="34" t="s">
        <v>175</v>
      </c>
      <c r="G36" s="21"/>
      <c r="H36" s="21"/>
      <c r="I36" s="21" t="s">
        <v>14</v>
      </c>
      <c r="J36" s="21" t="s">
        <v>37</v>
      </c>
      <c r="L36" s="4">
        <v>1</v>
      </c>
      <c r="M36" s="21" t="s">
        <v>250</v>
      </c>
      <c r="N36" s="10">
        <f>COUNTIF($C$2:$H$789,"五十嵐洋一")</f>
        <v>92</v>
      </c>
      <c r="O36" s="10">
        <f t="shared" ref="O36:O63" si="2">SUM(Q36:V36)</f>
        <v>92</v>
      </c>
      <c r="P36" s="24"/>
      <c r="Q36" s="10">
        <f>COUNTIF($C$2:$C$789,"五十嵐洋一")</f>
        <v>21</v>
      </c>
      <c r="R36" s="10">
        <f>COUNTIF($D$2:$D$789,"五十嵐洋一")</f>
        <v>22</v>
      </c>
      <c r="S36" s="10">
        <f>COUNTIF($E$2:$E$789,"五十嵐洋一")</f>
        <v>26</v>
      </c>
      <c r="T36" s="10">
        <f>COUNTIF($F$2:$F$789,"五十嵐洋一")</f>
        <v>22</v>
      </c>
      <c r="U36" s="10">
        <f>COUNTIF($G$2:$G$789,"五十嵐洋一")</f>
        <v>1</v>
      </c>
      <c r="V36" s="10">
        <f>COUNTIF($H$2:$H$789,"五十嵐洋一")</f>
        <v>0</v>
      </c>
    </row>
    <row r="37" spans="1:22" ht="18" customHeight="1">
      <c r="A37" s="4">
        <v>36</v>
      </c>
      <c r="B37" s="37">
        <v>35165</v>
      </c>
      <c r="C37" s="34" t="s">
        <v>168</v>
      </c>
      <c r="D37" s="34" t="s">
        <v>16</v>
      </c>
      <c r="E37" s="34" t="s">
        <v>144</v>
      </c>
      <c r="F37" s="34" t="s">
        <v>167</v>
      </c>
      <c r="G37" s="21"/>
      <c r="H37" s="21"/>
      <c r="I37" s="21" t="s">
        <v>20</v>
      </c>
      <c r="J37" s="21" t="s">
        <v>38</v>
      </c>
      <c r="L37" s="4">
        <v>2</v>
      </c>
      <c r="M37" s="21" t="s">
        <v>184</v>
      </c>
      <c r="N37" s="10">
        <f>COUNTIF($C$2:$H$789,"前川芳男")</f>
        <v>88</v>
      </c>
      <c r="O37" s="10">
        <f t="shared" si="2"/>
        <v>88</v>
      </c>
      <c r="P37" s="24"/>
      <c r="Q37" s="10">
        <f>COUNTIF($C$2:$C$789,"前川芳男")</f>
        <v>20</v>
      </c>
      <c r="R37" s="10">
        <f>COUNTIF($D$2:$D$789,"前川芳男")</f>
        <v>21</v>
      </c>
      <c r="S37" s="10">
        <f>COUNTIF($E$2:$E$789,"前川芳男")</f>
        <v>26</v>
      </c>
      <c r="T37" s="10">
        <f>COUNTIF($F$2:$F$789,"前川芳男")</f>
        <v>21</v>
      </c>
      <c r="U37" s="10">
        <f>COUNTIF($G$2:$G$789,"前川芳男")</f>
        <v>0</v>
      </c>
      <c r="V37" s="10">
        <f>COUNTIF($H$2:$H$789,"前川芳男")</f>
        <v>0</v>
      </c>
    </row>
    <row r="38" spans="1:22" ht="18" customHeight="1">
      <c r="A38" s="4">
        <v>37</v>
      </c>
      <c r="B38" s="37">
        <v>35165</v>
      </c>
      <c r="C38" s="34" t="s">
        <v>184</v>
      </c>
      <c r="D38" s="34" t="s">
        <v>186</v>
      </c>
      <c r="E38" s="34" t="s">
        <v>211</v>
      </c>
      <c r="F38" s="34" t="s">
        <v>148</v>
      </c>
      <c r="G38" s="21"/>
      <c r="H38" s="21"/>
      <c r="I38" s="21" t="s">
        <v>8</v>
      </c>
      <c r="J38" s="21" t="s">
        <v>227</v>
      </c>
      <c r="L38" s="4">
        <v>3</v>
      </c>
      <c r="M38" s="34" t="s">
        <v>203</v>
      </c>
      <c r="N38" s="10">
        <f>COUNTIF($C$2:$H$789,"山本隆造")</f>
        <v>86</v>
      </c>
      <c r="O38" s="10">
        <f t="shared" si="2"/>
        <v>86</v>
      </c>
      <c r="P38" s="24"/>
      <c r="Q38" s="10">
        <f>COUNTIF($C$2:$C$789,"山本隆造")</f>
        <v>21</v>
      </c>
      <c r="R38" s="10">
        <f>COUNTIF($D$2:$D$789,"山本隆造")</f>
        <v>22</v>
      </c>
      <c r="S38" s="10">
        <f>COUNTIF($E$2:$E$789,"山本隆造")</f>
        <v>19</v>
      </c>
      <c r="T38" s="10">
        <f>COUNTIF($F$2:$F$789,"山本隆造")</f>
        <v>22</v>
      </c>
      <c r="U38" s="10">
        <f>COUNTIF($G$2:$G$789,"山本隆造")</f>
        <v>1</v>
      </c>
      <c r="V38" s="10">
        <f>COUNTIF($H$2:$H$789,"山本隆造")</f>
        <v>1</v>
      </c>
    </row>
    <row r="39" spans="1:22" ht="18" customHeight="1">
      <c r="A39" s="4">
        <v>38</v>
      </c>
      <c r="B39" s="37">
        <v>35165</v>
      </c>
      <c r="C39" s="34" t="s">
        <v>142</v>
      </c>
      <c r="D39" s="34" t="s">
        <v>161</v>
      </c>
      <c r="E39" s="34" t="s">
        <v>182</v>
      </c>
      <c r="F39" s="34" t="s">
        <v>214</v>
      </c>
      <c r="G39" s="21"/>
      <c r="H39" s="21"/>
      <c r="I39" s="21" t="s">
        <v>26</v>
      </c>
      <c r="J39" s="21" t="s">
        <v>228</v>
      </c>
      <c r="L39" s="4">
        <v>4</v>
      </c>
      <c r="M39" s="34" t="s">
        <v>139</v>
      </c>
      <c r="N39" s="10">
        <f>COUNTIF($C$2:$H$789,"中村稔")</f>
        <v>84</v>
      </c>
      <c r="O39" s="10">
        <f t="shared" si="2"/>
        <v>84</v>
      </c>
      <c r="P39" s="24"/>
      <c r="Q39" s="10">
        <f>COUNTIF($C$2:$C$789,"中村稔")</f>
        <v>20</v>
      </c>
      <c r="R39" s="10">
        <f>COUNTIF($D$2:$D$789,"中村稔")</f>
        <v>23</v>
      </c>
      <c r="S39" s="10">
        <f>COUNTIF($E$2:$E$789,"中村稔")</f>
        <v>21</v>
      </c>
      <c r="T39" s="10">
        <f>COUNTIF($F$2:$F$789,"中村稔")</f>
        <v>20</v>
      </c>
      <c r="U39" s="10">
        <f>COUNTIF($G$2:$G$789,"中村稔")</f>
        <v>0</v>
      </c>
      <c r="V39" s="10">
        <f>COUNTIF($H$2:$H$789,"中村稔")</f>
        <v>0</v>
      </c>
    </row>
    <row r="40" spans="1:22" ht="18" customHeight="1">
      <c r="A40" s="4">
        <v>39</v>
      </c>
      <c r="B40" s="37">
        <v>35165</v>
      </c>
      <c r="C40" s="34" t="s">
        <v>188</v>
      </c>
      <c r="D40" s="34" t="s">
        <v>165</v>
      </c>
      <c r="E40" s="34" t="s">
        <v>213</v>
      </c>
      <c r="F40" s="34" t="s">
        <v>179</v>
      </c>
      <c r="G40" s="21"/>
      <c r="H40" s="21"/>
      <c r="I40" s="21" t="s">
        <v>32</v>
      </c>
      <c r="J40" s="21" t="s">
        <v>31</v>
      </c>
      <c r="L40" s="4">
        <v>5</v>
      </c>
      <c r="M40" s="21" t="s">
        <v>235</v>
      </c>
      <c r="N40" s="10">
        <f>COUNTIF($C$2:$H$789,"橘修")</f>
        <v>84</v>
      </c>
      <c r="O40" s="10">
        <f t="shared" si="2"/>
        <v>84</v>
      </c>
      <c r="P40" s="24"/>
      <c r="Q40" s="10">
        <f>COUNTIF($C$2:$C$789,"橘修")</f>
        <v>20</v>
      </c>
      <c r="R40" s="10">
        <f>COUNTIF($D$2:$D$789,"橘修")</f>
        <v>20</v>
      </c>
      <c r="S40" s="10">
        <f>COUNTIF($E$2:$E$789,"橘修")</f>
        <v>20</v>
      </c>
      <c r="T40" s="10">
        <f>COUNTIF($F$2:$F$789,"橘修")</f>
        <v>24</v>
      </c>
      <c r="U40" s="10">
        <f>COUNTIF($G$2:$G$789,"橘修")</f>
        <v>0</v>
      </c>
      <c r="V40" s="10">
        <f>COUNTIF($H$2:$H$789,"橘修")</f>
        <v>0</v>
      </c>
    </row>
    <row r="41" spans="1:22" ht="18" customHeight="1">
      <c r="A41" s="4">
        <v>40</v>
      </c>
      <c r="B41" s="37">
        <v>35165</v>
      </c>
      <c r="C41" s="34" t="s">
        <v>22</v>
      </c>
      <c r="D41" s="34" t="s">
        <v>72</v>
      </c>
      <c r="E41" s="34" t="s">
        <v>46</v>
      </c>
      <c r="F41" s="34" t="s">
        <v>180</v>
      </c>
      <c r="G41" s="21"/>
      <c r="H41" s="21"/>
      <c r="I41" s="21" t="s">
        <v>13</v>
      </c>
      <c r="J41" s="21" t="s">
        <v>19</v>
      </c>
      <c r="L41" s="4">
        <v>6</v>
      </c>
      <c r="M41" s="36" t="s">
        <v>206</v>
      </c>
      <c r="N41" s="10">
        <f>COUNTIF($C$2:$H$789,"林忠良")</f>
        <v>82</v>
      </c>
      <c r="O41" s="10">
        <f t="shared" si="2"/>
        <v>82</v>
      </c>
      <c r="P41" s="24"/>
      <c r="Q41" s="10">
        <f>COUNTIF($C$2:$C$789,"林忠良")</f>
        <v>20</v>
      </c>
      <c r="R41" s="10">
        <f>COUNTIF($D$2:$D$789,"林忠良")</f>
        <v>17</v>
      </c>
      <c r="S41" s="10">
        <f>COUNTIF($E$2:$E$789,"林忠良")</f>
        <v>22</v>
      </c>
      <c r="T41" s="10">
        <f>COUNTIF($F$2:$F$789,"林忠良")</f>
        <v>22</v>
      </c>
      <c r="U41" s="10">
        <f>COUNTIF($G$2:$G$789,"林忠良")</f>
        <v>0</v>
      </c>
      <c r="V41" s="10">
        <f>COUNTIF($H$2:$H$789,"林忠良")</f>
        <v>1</v>
      </c>
    </row>
    <row r="42" spans="1:22" ht="18" customHeight="1">
      <c r="A42" s="4">
        <v>41</v>
      </c>
      <c r="B42" s="37">
        <v>35166</v>
      </c>
      <c r="C42" s="34" t="s">
        <v>167</v>
      </c>
      <c r="D42" s="34" t="s">
        <v>166</v>
      </c>
      <c r="E42" s="34" t="s">
        <v>16</v>
      </c>
      <c r="F42" s="34" t="s">
        <v>144</v>
      </c>
      <c r="G42" s="21"/>
      <c r="H42" s="21"/>
      <c r="I42" s="21" t="s">
        <v>20</v>
      </c>
      <c r="J42" s="21" t="s">
        <v>38</v>
      </c>
      <c r="L42" s="4">
        <v>7</v>
      </c>
      <c r="M42" s="21" t="s">
        <v>248</v>
      </c>
      <c r="N42" s="10">
        <f>COUNTIF($C$2:$H$789,"桃井進")</f>
        <v>81</v>
      </c>
      <c r="O42" s="10">
        <f t="shared" si="2"/>
        <v>81</v>
      </c>
      <c r="P42" s="24"/>
      <c r="Q42" s="10">
        <f>COUNTIF($C$2:$C$789,"桃井進")</f>
        <v>22</v>
      </c>
      <c r="R42" s="10">
        <f>COUNTIF($D$2:$D$789,"桃井進")</f>
        <v>20</v>
      </c>
      <c r="S42" s="10">
        <f>COUNTIF($E$2:$E$789,"桃井進")</f>
        <v>20</v>
      </c>
      <c r="T42" s="10">
        <f>COUNTIF($F$2:$F$789,"桃井進")</f>
        <v>19</v>
      </c>
      <c r="U42" s="10">
        <f>COUNTIF($G$2:$G$789,"桃井進")</f>
        <v>0</v>
      </c>
      <c r="V42" s="10">
        <f>COUNTIF($H$2:$H$789,"桃井進")</f>
        <v>0</v>
      </c>
    </row>
    <row r="43" spans="1:22" ht="18" customHeight="1">
      <c r="A43" s="4">
        <v>42</v>
      </c>
      <c r="B43" s="37">
        <v>35166</v>
      </c>
      <c r="C43" s="34" t="s">
        <v>165</v>
      </c>
      <c r="D43" s="34" t="s">
        <v>178</v>
      </c>
      <c r="E43" s="34" t="s">
        <v>179</v>
      </c>
      <c r="F43" s="34" t="s">
        <v>188</v>
      </c>
      <c r="G43" s="21"/>
      <c r="H43" s="21"/>
      <c r="I43" s="21" t="s">
        <v>31</v>
      </c>
      <c r="J43" s="21" t="s">
        <v>32</v>
      </c>
      <c r="L43" s="4">
        <v>8</v>
      </c>
      <c r="M43" s="21" t="s">
        <v>183</v>
      </c>
      <c r="N43" s="10">
        <f>COUNTIF($C$2:$H$789,"藤本典征")</f>
        <v>80</v>
      </c>
      <c r="O43" s="10">
        <f t="shared" si="2"/>
        <v>80</v>
      </c>
      <c r="P43" s="24"/>
      <c r="Q43" s="10">
        <f>COUNTIF($C$2:$C$789,"藤本典征")</f>
        <v>18</v>
      </c>
      <c r="R43" s="10">
        <f>COUNTIF($D$2:$D$789,"藤本典征")</f>
        <v>19</v>
      </c>
      <c r="S43" s="10">
        <f>COUNTIF($E$2:$E$789,"藤本典征")</f>
        <v>23</v>
      </c>
      <c r="T43" s="10">
        <f>COUNTIF($F$2:$F$789,"藤本典征")</f>
        <v>20</v>
      </c>
      <c r="U43" s="10">
        <f>COUNTIF($G$2:$G$789,"藤本典征")</f>
        <v>0</v>
      </c>
      <c r="V43" s="10">
        <f>COUNTIF($H$2:$H$789,"藤本典征")</f>
        <v>0</v>
      </c>
    </row>
    <row r="44" spans="1:22" ht="18" customHeight="1">
      <c r="A44" s="4">
        <v>43</v>
      </c>
      <c r="B44" s="37">
        <v>35166</v>
      </c>
      <c r="C44" s="34" t="s">
        <v>214</v>
      </c>
      <c r="D44" s="34" t="s">
        <v>173</v>
      </c>
      <c r="E44" s="34" t="s">
        <v>161</v>
      </c>
      <c r="F44" s="34" t="s">
        <v>183</v>
      </c>
      <c r="G44" s="21"/>
      <c r="H44" s="21"/>
      <c r="I44" s="21" t="s">
        <v>26</v>
      </c>
      <c r="J44" s="21" t="s">
        <v>228</v>
      </c>
      <c r="L44" s="4">
        <v>9</v>
      </c>
      <c r="M44" s="34" t="s">
        <v>143</v>
      </c>
      <c r="N44" s="10">
        <f>COUNTIF($C$2:$H$789,"東利夫")</f>
        <v>77</v>
      </c>
      <c r="O44" s="10">
        <f t="shared" si="2"/>
        <v>77</v>
      </c>
      <c r="P44" s="24"/>
      <c r="Q44" s="10">
        <f>COUNTIF($C$2:$C$789,"東利夫")</f>
        <v>21</v>
      </c>
      <c r="R44" s="10">
        <f>COUNTIF($D$2:$D$789,"東利夫")</f>
        <v>18</v>
      </c>
      <c r="S44" s="10">
        <f>COUNTIF($E$2:$E$789,"東利夫")</f>
        <v>16</v>
      </c>
      <c r="T44" s="10">
        <f>COUNTIF($F$2:$F$789,"東利夫")</f>
        <v>21</v>
      </c>
      <c r="U44" s="10">
        <f>COUNTIF($G$2:$G$789,"東利夫")</f>
        <v>0</v>
      </c>
      <c r="V44" s="10">
        <f>COUNTIF($H$2:$H$789,"東利夫")</f>
        <v>1</v>
      </c>
    </row>
    <row r="45" spans="1:22" ht="18" customHeight="1">
      <c r="A45" s="4">
        <v>44</v>
      </c>
      <c r="B45" s="37">
        <v>35167</v>
      </c>
      <c r="C45" s="34" t="s">
        <v>35</v>
      </c>
      <c r="D45" s="34" t="s">
        <v>4</v>
      </c>
      <c r="E45" s="34" t="s">
        <v>163</v>
      </c>
      <c r="F45" s="34" t="s">
        <v>190</v>
      </c>
      <c r="G45" s="21"/>
      <c r="H45" s="21"/>
      <c r="I45" s="21" t="s">
        <v>38</v>
      </c>
      <c r="J45" s="21" t="s">
        <v>19</v>
      </c>
      <c r="L45" s="4">
        <v>10</v>
      </c>
      <c r="M45" s="34" t="s">
        <v>204</v>
      </c>
      <c r="N45" s="10">
        <f>COUNTIF($C$2:$H$789,"山﨑夏生")</f>
        <v>76</v>
      </c>
      <c r="O45" s="10">
        <f t="shared" si="2"/>
        <v>76</v>
      </c>
      <c r="P45" s="24"/>
      <c r="Q45" s="10">
        <f>COUNTIF($C$2:$C$789,"山﨑夏生")</f>
        <v>21</v>
      </c>
      <c r="R45" s="10">
        <f>COUNTIF($D$2:$D$789,"山﨑夏生")</f>
        <v>20</v>
      </c>
      <c r="S45" s="10">
        <f>COUNTIF($E$2:$E$789,"山﨑夏生")</f>
        <v>16</v>
      </c>
      <c r="T45" s="10">
        <f>COUNTIF($F$2:$F$789,"山﨑夏生")</f>
        <v>19</v>
      </c>
      <c r="U45" s="10">
        <f>COUNTIF($G$2:$G$789,"山﨑夏生")</f>
        <v>0</v>
      </c>
      <c r="V45" s="10">
        <f>COUNTIF($H$2:$H$789,"山﨑夏生")</f>
        <v>0</v>
      </c>
    </row>
    <row r="46" spans="1:22" ht="18" customHeight="1">
      <c r="A46" s="4">
        <v>45</v>
      </c>
      <c r="B46" s="37">
        <v>35167</v>
      </c>
      <c r="C46" s="34" t="s">
        <v>46</v>
      </c>
      <c r="D46" s="34" t="s">
        <v>22</v>
      </c>
      <c r="E46" s="34" t="s">
        <v>210</v>
      </c>
      <c r="F46" s="34" t="s">
        <v>72</v>
      </c>
      <c r="G46" s="21"/>
      <c r="H46" s="21"/>
      <c r="I46" s="21" t="s">
        <v>20</v>
      </c>
      <c r="J46" s="21" t="s">
        <v>14</v>
      </c>
      <c r="L46" s="4">
        <v>11</v>
      </c>
      <c r="M46" s="21" t="s">
        <v>221</v>
      </c>
      <c r="N46" s="10">
        <f>COUNTIF($C$2:$H$789,"前田亨")</f>
        <v>76</v>
      </c>
      <c r="O46" s="10">
        <f t="shared" si="2"/>
        <v>76</v>
      </c>
      <c r="P46" s="24"/>
      <c r="Q46" s="10">
        <f>COUNTIF($C$2:$C$789,"前田亨")</f>
        <v>19</v>
      </c>
      <c r="R46" s="10">
        <f>COUNTIF($D$2:$D$789,"前田亨")</f>
        <v>20</v>
      </c>
      <c r="S46" s="10">
        <f>COUNTIF($E$2:$E$789,"前田亨")</f>
        <v>19</v>
      </c>
      <c r="T46" s="10">
        <f>COUNTIF($F$2:$F$789,"前田亨")</f>
        <v>18</v>
      </c>
      <c r="U46" s="10">
        <f>COUNTIF($G$2:$G$789,"前田亨")</f>
        <v>0</v>
      </c>
      <c r="V46" s="10">
        <f>COUNTIF($H$2:$H$789,"前田亨")</f>
        <v>0</v>
      </c>
    </row>
    <row r="47" spans="1:22" ht="18" customHeight="1">
      <c r="A47" s="4">
        <v>46</v>
      </c>
      <c r="B47" s="37">
        <v>35167</v>
      </c>
      <c r="C47" s="34" t="s">
        <v>186</v>
      </c>
      <c r="D47" s="34" t="s">
        <v>211</v>
      </c>
      <c r="E47" s="34" t="s">
        <v>131</v>
      </c>
      <c r="F47" s="34" t="s">
        <v>165</v>
      </c>
      <c r="G47" s="21"/>
      <c r="H47" s="21"/>
      <c r="I47" s="21" t="s">
        <v>31</v>
      </c>
      <c r="J47" s="21" t="s">
        <v>8</v>
      </c>
      <c r="L47" s="4">
        <v>12</v>
      </c>
      <c r="M47" s="21" t="s">
        <v>225</v>
      </c>
      <c r="N47" s="10">
        <f>COUNTIF($C$2:$H$789,"新屋晃")</f>
        <v>75</v>
      </c>
      <c r="O47" s="10">
        <f t="shared" si="2"/>
        <v>75</v>
      </c>
      <c r="P47" s="24"/>
      <c r="Q47" s="10">
        <f>COUNTIF($C$2:$C$789,"新屋晃")</f>
        <v>16</v>
      </c>
      <c r="R47" s="10">
        <f>COUNTIF($D$2:$D$789,"新屋晃")</f>
        <v>20</v>
      </c>
      <c r="S47" s="10">
        <f>COUNTIF($E$2:$E$789,"新屋晃")</f>
        <v>18</v>
      </c>
      <c r="T47" s="10">
        <f>COUNTIF($F$2:$F$789,"新屋晃")</f>
        <v>21</v>
      </c>
      <c r="U47" s="10">
        <f>COUNTIF($G$2:$G$789,"新屋晃")</f>
        <v>0</v>
      </c>
      <c r="V47" s="10">
        <f>COUNTIF($H$2:$H$789,"新屋晃")</f>
        <v>0</v>
      </c>
    </row>
    <row r="48" spans="1:22" ht="18" customHeight="1">
      <c r="A48" s="4">
        <v>47</v>
      </c>
      <c r="B48" s="37">
        <v>35167</v>
      </c>
      <c r="C48" s="34" t="s">
        <v>144</v>
      </c>
      <c r="D48" s="34" t="s">
        <v>168</v>
      </c>
      <c r="E48" s="34" t="s">
        <v>166</v>
      </c>
      <c r="F48" s="34" t="s">
        <v>16</v>
      </c>
      <c r="G48" s="21"/>
      <c r="H48" s="21"/>
      <c r="I48" s="21" t="s">
        <v>13</v>
      </c>
      <c r="J48" s="21" t="s">
        <v>37</v>
      </c>
      <c r="L48" s="4">
        <v>13</v>
      </c>
      <c r="M48" s="21" t="s">
        <v>219</v>
      </c>
      <c r="N48" s="10">
        <f>COUNTIF($C$2:$H$789,"永見武司")</f>
        <v>73</v>
      </c>
      <c r="O48" s="10">
        <f t="shared" si="2"/>
        <v>73</v>
      </c>
      <c r="P48" s="24"/>
      <c r="Q48" s="10">
        <f>COUNTIF($C$2:$C$789,"永見武司")</f>
        <v>19</v>
      </c>
      <c r="R48" s="10">
        <f>COUNTIF($D$2:$D$789,"永見武司")</f>
        <v>18</v>
      </c>
      <c r="S48" s="10">
        <f>COUNTIF($E$2:$E$789,"永見武司")</f>
        <v>21</v>
      </c>
      <c r="T48" s="10">
        <f>COUNTIF($F$2:$F$789,"永見武司")</f>
        <v>15</v>
      </c>
      <c r="U48" s="10">
        <f>COUNTIF($G$2:$G$789,"永見武司")</f>
        <v>0</v>
      </c>
      <c r="V48" s="10">
        <f>COUNTIF($H$2:$H$789,"永見武司")</f>
        <v>0</v>
      </c>
    </row>
    <row r="49" spans="1:22" ht="18" customHeight="1">
      <c r="A49" s="4">
        <v>48</v>
      </c>
      <c r="B49" s="37">
        <v>35167</v>
      </c>
      <c r="C49" s="34" t="s">
        <v>183</v>
      </c>
      <c r="D49" s="34" t="s">
        <v>142</v>
      </c>
      <c r="E49" s="34" t="s">
        <v>153</v>
      </c>
      <c r="F49" s="34" t="s">
        <v>181</v>
      </c>
      <c r="G49" s="21"/>
      <c r="H49" s="21"/>
      <c r="I49" s="21" t="s">
        <v>26</v>
      </c>
      <c r="J49" s="21" t="s">
        <v>32</v>
      </c>
      <c r="L49" s="4">
        <v>14</v>
      </c>
      <c r="M49" s="21" t="s">
        <v>220</v>
      </c>
      <c r="N49" s="10">
        <f>COUNTIF($C$2:$H$789,"小寺昌治")</f>
        <v>71</v>
      </c>
      <c r="O49" s="10">
        <f t="shared" si="2"/>
        <v>71</v>
      </c>
      <c r="P49" s="24"/>
      <c r="Q49" s="10">
        <f>COUNTIF($C$2:$C$789,"小寺昌治")</f>
        <v>19</v>
      </c>
      <c r="R49" s="10">
        <f>COUNTIF($D$2:$D$789,"小寺昌治")</f>
        <v>16</v>
      </c>
      <c r="S49" s="10">
        <f>COUNTIF($E$2:$E$789,"小寺昌治")</f>
        <v>19</v>
      </c>
      <c r="T49" s="10">
        <f>COUNTIF($F$2:$F$789,"小寺昌治")</f>
        <v>17</v>
      </c>
      <c r="U49" s="10">
        <f>COUNTIF($G$2:$G$789,"小寺昌治")</f>
        <v>0</v>
      </c>
      <c r="V49" s="10">
        <f>COUNTIF($H$2:$H$789,"小寺昌治")</f>
        <v>0</v>
      </c>
    </row>
    <row r="50" spans="1:22" ht="18" customHeight="1">
      <c r="A50" s="4">
        <v>49</v>
      </c>
      <c r="B50" s="37">
        <v>35167</v>
      </c>
      <c r="C50" s="34" t="s">
        <v>146</v>
      </c>
      <c r="D50" s="34" t="s">
        <v>179</v>
      </c>
      <c r="E50" s="34" t="s">
        <v>185</v>
      </c>
      <c r="F50" s="34" t="s">
        <v>187</v>
      </c>
      <c r="G50" s="21"/>
      <c r="H50" s="21"/>
      <c r="I50" s="21" t="s">
        <v>228</v>
      </c>
      <c r="J50" s="21" t="s">
        <v>227</v>
      </c>
      <c r="L50" s="4">
        <v>15</v>
      </c>
      <c r="M50" s="34" t="s">
        <v>162</v>
      </c>
      <c r="N50" s="10">
        <f>COUNTIF($C$2:$H$789,"柿木園悟")</f>
        <v>68</v>
      </c>
      <c r="O50" s="10">
        <f t="shared" si="2"/>
        <v>68</v>
      </c>
      <c r="P50" s="24"/>
      <c r="Q50" s="10">
        <f>COUNTIF($C$2:$C$789,"柿木園悟")</f>
        <v>17</v>
      </c>
      <c r="R50" s="10">
        <f>COUNTIF($D$2:$D$789,"柿木園悟")</f>
        <v>14</v>
      </c>
      <c r="S50" s="10">
        <f>COUNTIF($E$2:$E$789,"柿木園悟")</f>
        <v>17</v>
      </c>
      <c r="T50" s="10">
        <f>COUNTIF($F$2:$F$789,"柿木園悟")</f>
        <v>20</v>
      </c>
      <c r="U50" s="10">
        <f>COUNTIF($G$2:$G$789,"柿木園悟")</f>
        <v>0</v>
      </c>
      <c r="V50" s="10">
        <f>COUNTIF($H$2:$H$789,"柿木園悟")</f>
        <v>0</v>
      </c>
    </row>
    <row r="51" spans="1:22" ht="18" customHeight="1">
      <c r="A51" s="4">
        <v>50</v>
      </c>
      <c r="B51" s="37">
        <v>35168</v>
      </c>
      <c r="C51" s="34" t="s">
        <v>72</v>
      </c>
      <c r="D51" s="34" t="s">
        <v>180</v>
      </c>
      <c r="E51" s="34" t="s">
        <v>22</v>
      </c>
      <c r="F51" s="34" t="s">
        <v>210</v>
      </c>
      <c r="G51" s="21"/>
      <c r="H51" s="21"/>
      <c r="I51" s="21" t="s">
        <v>20</v>
      </c>
      <c r="J51" s="21" t="s">
        <v>14</v>
      </c>
      <c r="L51" s="4">
        <v>16</v>
      </c>
      <c r="M51" s="21" t="s">
        <v>237</v>
      </c>
      <c r="N51" s="10">
        <f>COUNTIF($C$2:$H$789,"村越茶美雄")</f>
        <v>68</v>
      </c>
      <c r="O51" s="10">
        <f t="shared" si="2"/>
        <v>68</v>
      </c>
      <c r="P51" s="24"/>
      <c r="Q51" s="10">
        <f>COUNTIF($C$2:$C$789,"村越茶美雄")</f>
        <v>19</v>
      </c>
      <c r="R51" s="10">
        <f>COUNTIF($D$2:$D$789,"村越茶美雄")</f>
        <v>16</v>
      </c>
      <c r="S51" s="10">
        <f>COUNTIF($E$2:$E$789,"村越茶美雄")</f>
        <v>18</v>
      </c>
      <c r="T51" s="10">
        <f>COUNTIF($F$2:$F$789,"村越茶美雄")</f>
        <v>15</v>
      </c>
      <c r="U51" s="10">
        <f>COUNTIF($G$2:$G$789,"村越茶美雄")</f>
        <v>0</v>
      </c>
      <c r="V51" s="10">
        <f>COUNTIF($H$2:$H$789,"村越茶美雄")</f>
        <v>0</v>
      </c>
    </row>
    <row r="52" spans="1:22" ht="18" customHeight="1">
      <c r="A52" s="4">
        <v>51</v>
      </c>
      <c r="B52" s="37">
        <v>35168</v>
      </c>
      <c r="C52" s="34" t="s">
        <v>153</v>
      </c>
      <c r="D52" s="34" t="s">
        <v>181</v>
      </c>
      <c r="E52" s="34" t="s">
        <v>214</v>
      </c>
      <c r="F52" s="34" t="s">
        <v>161</v>
      </c>
      <c r="G52" s="21"/>
      <c r="H52" s="21"/>
      <c r="I52" s="21" t="s">
        <v>26</v>
      </c>
      <c r="J52" s="21" t="s">
        <v>32</v>
      </c>
      <c r="L52" s="4">
        <v>17</v>
      </c>
      <c r="M52" s="21" t="s">
        <v>241</v>
      </c>
      <c r="N52" s="10">
        <f>COUNTIF($C$2:$H$789,"寺本勇")</f>
        <v>66</v>
      </c>
      <c r="O52" s="10">
        <f t="shared" si="2"/>
        <v>66</v>
      </c>
      <c r="P52" s="24"/>
      <c r="Q52" s="10">
        <f>COUNTIF($C$2:$C$789,"寺本勇")</f>
        <v>14</v>
      </c>
      <c r="R52" s="10">
        <f>COUNTIF($D$2:$D$789,"寺本勇")</f>
        <v>18</v>
      </c>
      <c r="S52" s="10">
        <f>COUNTIF($E$2:$E$789,"寺本勇")</f>
        <v>18</v>
      </c>
      <c r="T52" s="10">
        <f>COUNTIF($F$2:$F$789,"寺本勇")</f>
        <v>16</v>
      </c>
      <c r="U52" s="10">
        <f>COUNTIF($G$2:$G$789,"寺本勇")</f>
        <v>0</v>
      </c>
      <c r="V52" s="10">
        <f>COUNTIF($H$2:$H$789,"寺本勇")</f>
        <v>0</v>
      </c>
    </row>
    <row r="53" spans="1:22" ht="18" customHeight="1">
      <c r="A53" s="4">
        <v>52</v>
      </c>
      <c r="B53" s="37">
        <v>35168</v>
      </c>
      <c r="C53" s="34" t="s">
        <v>190</v>
      </c>
      <c r="D53" s="34" t="s">
        <v>175</v>
      </c>
      <c r="E53" s="34" t="s">
        <v>4</v>
      </c>
      <c r="F53" s="34" t="s">
        <v>163</v>
      </c>
      <c r="G53" s="21"/>
      <c r="H53" s="21"/>
      <c r="I53" s="21" t="s">
        <v>38</v>
      </c>
      <c r="J53" s="21" t="s">
        <v>19</v>
      </c>
      <c r="L53" s="4">
        <v>18</v>
      </c>
      <c r="M53" s="34" t="s">
        <v>149</v>
      </c>
      <c r="N53" s="10">
        <f>COUNTIF($C$2:$H$789,"栄村孝康")</f>
        <v>60</v>
      </c>
      <c r="O53" s="10">
        <f t="shared" si="2"/>
        <v>60</v>
      </c>
      <c r="P53" s="24"/>
      <c r="Q53" s="10">
        <f>COUNTIF($C$2:$C$789,"栄村孝康")</f>
        <v>16</v>
      </c>
      <c r="R53" s="10">
        <f>COUNTIF($D$2:$D$789,"栄村孝康")</f>
        <v>18</v>
      </c>
      <c r="S53" s="10">
        <f>COUNTIF($E$2:$E$789,"栄村孝康")</f>
        <v>14</v>
      </c>
      <c r="T53" s="10">
        <f>COUNTIF($F$2:$F$789,"栄村孝康")</f>
        <v>12</v>
      </c>
      <c r="U53" s="10">
        <f>COUNTIF($G$2:$G$789,"栄村孝康")</f>
        <v>0</v>
      </c>
      <c r="V53" s="10">
        <f>COUNTIF($H$2:$H$789,"栄村孝康")</f>
        <v>0</v>
      </c>
    </row>
    <row r="54" spans="1:22" ht="18" customHeight="1">
      <c r="A54" s="4">
        <v>53</v>
      </c>
      <c r="B54" s="37">
        <v>35168</v>
      </c>
      <c r="C54" s="34" t="s">
        <v>178</v>
      </c>
      <c r="D54" s="34" t="s">
        <v>213</v>
      </c>
      <c r="E54" s="34" t="s">
        <v>148</v>
      </c>
      <c r="F54" s="34" t="s">
        <v>184</v>
      </c>
      <c r="G54" s="21"/>
      <c r="H54" s="21"/>
      <c r="I54" s="21" t="s">
        <v>31</v>
      </c>
      <c r="J54" s="21" t="s">
        <v>8</v>
      </c>
      <c r="L54" s="4">
        <v>19</v>
      </c>
      <c r="M54" s="34" t="s">
        <v>53</v>
      </c>
      <c r="N54" s="10">
        <f>COUNTIF($C$2:$H$789,"佐藤純一")</f>
        <v>53</v>
      </c>
      <c r="O54" s="10">
        <f t="shared" si="2"/>
        <v>53</v>
      </c>
      <c r="P54" s="24"/>
      <c r="Q54" s="10">
        <f>COUNTIF($C$2:$C$789,"佐藤純一")</f>
        <v>17</v>
      </c>
      <c r="R54" s="10">
        <f>COUNTIF($D$2:$D$789,"佐藤純一")</f>
        <v>14</v>
      </c>
      <c r="S54" s="10">
        <f>COUNTIF($E$2:$E$789,"佐藤純一")</f>
        <v>12</v>
      </c>
      <c r="T54" s="10">
        <f>COUNTIF($F$2:$F$789,"佐藤純一")</f>
        <v>10</v>
      </c>
      <c r="U54" s="10">
        <f>COUNTIF($G$2:$G$789,"佐藤純一")</f>
        <v>0</v>
      </c>
      <c r="V54" s="10">
        <f>COUNTIF($H$2:$H$789,"佐藤純一")</f>
        <v>0</v>
      </c>
    </row>
    <row r="55" spans="1:22" ht="18" customHeight="1">
      <c r="A55" s="4">
        <v>54</v>
      </c>
      <c r="B55" s="37">
        <v>35168</v>
      </c>
      <c r="C55" s="34" t="s">
        <v>187</v>
      </c>
      <c r="D55" s="34" t="s">
        <v>182</v>
      </c>
      <c r="E55" s="34" t="s">
        <v>179</v>
      </c>
      <c r="F55" s="34" t="s">
        <v>185</v>
      </c>
      <c r="G55" s="21"/>
      <c r="H55" s="21"/>
      <c r="I55" s="21" t="s">
        <v>228</v>
      </c>
      <c r="J55" s="21" t="s">
        <v>227</v>
      </c>
      <c r="L55" s="4">
        <v>20</v>
      </c>
      <c r="M55" s="34" t="s">
        <v>154</v>
      </c>
      <c r="N55" s="10">
        <f>COUNTIF($C$2:$H$789,"山村達也")</f>
        <v>50</v>
      </c>
      <c r="O55" s="10">
        <f t="shared" si="2"/>
        <v>50</v>
      </c>
      <c r="P55" s="24"/>
      <c r="Q55" s="10">
        <f>COUNTIF($C$2:$C$789,"山村達也")</f>
        <v>14</v>
      </c>
      <c r="R55" s="10">
        <f>COUNTIF($D$2:$D$789,"山村達也")</f>
        <v>15</v>
      </c>
      <c r="S55" s="10">
        <f>COUNTIF($E$2:$E$789,"山村達也")</f>
        <v>11</v>
      </c>
      <c r="T55" s="10">
        <f>COUNTIF($F$2:$F$789,"山村達也")</f>
        <v>10</v>
      </c>
      <c r="U55" s="10">
        <f>COUNTIF($G$2:$G$789,"山村達也")</f>
        <v>0</v>
      </c>
      <c r="V55" s="10">
        <f>COUNTIF($H$2:$H$789,"山村達也")</f>
        <v>0</v>
      </c>
    </row>
    <row r="56" spans="1:22" ht="18" customHeight="1">
      <c r="A56" s="4">
        <v>55</v>
      </c>
      <c r="B56" s="37">
        <v>35168</v>
      </c>
      <c r="C56" s="34" t="s">
        <v>16</v>
      </c>
      <c r="D56" s="34" t="s">
        <v>167</v>
      </c>
      <c r="E56" s="34" t="s">
        <v>168</v>
      </c>
      <c r="F56" s="34" t="s">
        <v>166</v>
      </c>
      <c r="G56" s="21"/>
      <c r="H56" s="21"/>
      <c r="I56" s="21" t="s">
        <v>13</v>
      </c>
      <c r="J56" s="21" t="s">
        <v>37</v>
      </c>
      <c r="L56" s="4">
        <v>21</v>
      </c>
      <c r="M56" s="34" t="s">
        <v>147</v>
      </c>
      <c r="N56" s="10">
        <f>COUNTIF($C$2:$H$789,"良川昌美")</f>
        <v>49</v>
      </c>
      <c r="O56" s="10">
        <f t="shared" si="2"/>
        <v>49</v>
      </c>
      <c r="P56" s="24"/>
      <c r="Q56" s="10">
        <f>COUNTIF($C$2:$C$789,"良川昌美")</f>
        <v>12</v>
      </c>
      <c r="R56" s="10">
        <f>COUNTIF($D$2:$D$789,"良川昌美")</f>
        <v>17</v>
      </c>
      <c r="S56" s="10">
        <f>COUNTIF($E$2:$E$789,"良川昌美")</f>
        <v>8</v>
      </c>
      <c r="T56" s="10">
        <f>COUNTIF($F$2:$F$789,"良川昌美")</f>
        <v>12</v>
      </c>
      <c r="U56" s="10">
        <f>COUNTIF($G$2:$G$789,"良川昌美")</f>
        <v>0</v>
      </c>
      <c r="V56" s="10">
        <f>COUNTIF($H$2:$H$789,"良川昌美")</f>
        <v>0</v>
      </c>
    </row>
    <row r="57" spans="1:22" ht="18" customHeight="1">
      <c r="A57" s="4">
        <v>56</v>
      </c>
      <c r="B57" s="37">
        <v>35169</v>
      </c>
      <c r="C57" s="34" t="s">
        <v>166</v>
      </c>
      <c r="D57" s="34" t="s">
        <v>144</v>
      </c>
      <c r="E57" s="34" t="s">
        <v>167</v>
      </c>
      <c r="F57" s="34" t="s">
        <v>168</v>
      </c>
      <c r="G57" s="21"/>
      <c r="H57" s="21"/>
      <c r="I57" s="21" t="s">
        <v>13</v>
      </c>
      <c r="J57" s="21" t="s">
        <v>37</v>
      </c>
      <c r="L57" s="4">
        <v>22</v>
      </c>
      <c r="M57" s="21" t="s">
        <v>251</v>
      </c>
      <c r="N57" s="10">
        <f>COUNTIF($C$2:$H$789,"村田康一")</f>
        <v>32</v>
      </c>
      <c r="O57" s="10">
        <f t="shared" si="2"/>
        <v>32</v>
      </c>
      <c r="P57" s="24"/>
      <c r="Q57" s="10">
        <f>COUNTIF($C$2:$C$789,"村田康一")</f>
        <v>7</v>
      </c>
      <c r="R57" s="10">
        <f>COUNTIF($D$2:$D$789,"村田康一")</f>
        <v>6</v>
      </c>
      <c r="S57" s="10">
        <f>COUNTIF($E$2:$E$789,"村田康一")</f>
        <v>8</v>
      </c>
      <c r="T57" s="10">
        <f>COUNTIF($F$2:$F$789,"村田康一")</f>
        <v>11</v>
      </c>
      <c r="U57" s="10">
        <f>COUNTIF($G$2:$G$789,"村田康一")</f>
        <v>0</v>
      </c>
      <c r="V57" s="10">
        <f>COUNTIF($H$2:$H$789,"村田康一")</f>
        <v>0</v>
      </c>
    </row>
    <row r="58" spans="1:22" ht="18" customHeight="1">
      <c r="A58" s="4">
        <v>57</v>
      </c>
      <c r="B58" s="37">
        <v>35169</v>
      </c>
      <c r="C58" s="34" t="s">
        <v>161</v>
      </c>
      <c r="D58" s="34" t="s">
        <v>183</v>
      </c>
      <c r="E58" s="34" t="s">
        <v>181</v>
      </c>
      <c r="F58" s="34" t="s">
        <v>214</v>
      </c>
      <c r="G58" s="21"/>
      <c r="H58" s="21"/>
      <c r="I58" s="21" t="s">
        <v>26</v>
      </c>
      <c r="J58" s="21" t="s">
        <v>32</v>
      </c>
      <c r="L58" s="4">
        <v>23</v>
      </c>
      <c r="M58" s="36" t="s">
        <v>81</v>
      </c>
      <c r="N58" s="10">
        <f>COUNTIF($C$2:$H$789,"丹波幸一")</f>
        <v>3</v>
      </c>
      <c r="O58" s="10">
        <f t="shared" si="2"/>
        <v>3</v>
      </c>
      <c r="P58" s="24"/>
      <c r="Q58" s="10">
        <f>COUNTIF($C$2:$C$789,"丹波幸一")</f>
        <v>1</v>
      </c>
      <c r="R58" s="10">
        <f>COUNTIF($D$2:$D$789,"丹波幸一")</f>
        <v>0</v>
      </c>
      <c r="S58" s="10">
        <f>COUNTIF($E$2:$E$789,"丹波幸一")</f>
        <v>1</v>
      </c>
      <c r="T58" s="10">
        <f>COUNTIF($F$2:$F$789,"丹波幸一")</f>
        <v>1</v>
      </c>
      <c r="U58" s="10">
        <f>COUNTIF($G$2:$G$789,"丹波幸一")</f>
        <v>0</v>
      </c>
      <c r="V58" s="10">
        <f>COUNTIF($H$2:$H$789,"丹波幸一")</f>
        <v>0</v>
      </c>
    </row>
    <row r="59" spans="1:22" ht="18" customHeight="1">
      <c r="A59" s="4">
        <v>58</v>
      </c>
      <c r="B59" s="37">
        <v>35169</v>
      </c>
      <c r="C59" s="34" t="s">
        <v>213</v>
      </c>
      <c r="D59" s="34" t="s">
        <v>188</v>
      </c>
      <c r="E59" s="34" t="s">
        <v>165</v>
      </c>
      <c r="F59" s="34" t="s">
        <v>186</v>
      </c>
      <c r="G59" s="21"/>
      <c r="H59" s="21"/>
      <c r="I59" s="21" t="s">
        <v>31</v>
      </c>
      <c r="J59" s="21" t="s">
        <v>8</v>
      </c>
      <c r="L59" s="4">
        <v>24</v>
      </c>
      <c r="M59" s="21" t="s">
        <v>239</v>
      </c>
      <c r="N59" s="10">
        <f>COUNTIF($C$2:$H$789,"平林岳")</f>
        <v>3</v>
      </c>
      <c r="O59" s="10">
        <f t="shared" si="2"/>
        <v>3</v>
      </c>
      <c r="P59" s="24"/>
      <c r="Q59" s="10">
        <f>COUNTIF($C$2:$C$789,"平林岳")</f>
        <v>0</v>
      </c>
      <c r="R59" s="10">
        <f>COUNTIF($D$2:$D$789,"平林岳")</f>
        <v>0</v>
      </c>
      <c r="S59" s="10">
        <f>COUNTIF($E$2:$E$789,"平林岳")</f>
        <v>0</v>
      </c>
      <c r="T59" s="10">
        <f>COUNTIF($F$2:$F$789,"平林岳")</f>
        <v>3</v>
      </c>
      <c r="U59" s="10">
        <f>COUNTIF($G$2:$G$789,"平林岳")</f>
        <v>0</v>
      </c>
      <c r="V59" s="10">
        <f>COUNTIF($H$2:$H$789,"平林岳")</f>
        <v>0</v>
      </c>
    </row>
    <row r="60" spans="1:22" ht="18" customHeight="1">
      <c r="A60" s="4">
        <v>59</v>
      </c>
      <c r="B60" s="37">
        <v>35169</v>
      </c>
      <c r="C60" s="34" t="s">
        <v>185</v>
      </c>
      <c r="D60" s="34" t="s">
        <v>146</v>
      </c>
      <c r="E60" s="34" t="s">
        <v>182</v>
      </c>
      <c r="F60" s="34" t="s">
        <v>179</v>
      </c>
      <c r="G60" s="21"/>
      <c r="H60" s="21"/>
      <c r="I60" s="21" t="s">
        <v>228</v>
      </c>
      <c r="J60" s="21" t="s">
        <v>227</v>
      </c>
      <c r="L60" s="4">
        <v>25</v>
      </c>
      <c r="M60" s="36" t="s">
        <v>82</v>
      </c>
      <c r="N60" s="10">
        <f>COUNTIF($C$2:$H$789,"川口亘太")</f>
        <v>2</v>
      </c>
      <c r="O60" s="10">
        <f t="shared" si="2"/>
        <v>2</v>
      </c>
      <c r="P60" s="24"/>
      <c r="Q60" s="10">
        <f>COUNTIF($C$2:$C$789,"川口亘太")</f>
        <v>0</v>
      </c>
      <c r="R60" s="10">
        <f>COUNTIF($D$2:$D$789,"川口亘太")</f>
        <v>0</v>
      </c>
      <c r="S60" s="10">
        <f>COUNTIF($E$2:$E$789,"川口亘太")</f>
        <v>0</v>
      </c>
      <c r="T60" s="10">
        <f>COUNTIF($F$2:$F$789,"川口亘太")</f>
        <v>2</v>
      </c>
      <c r="U60" s="10">
        <f>COUNTIF($G$2:$G$789,"川口亘太")</f>
        <v>0</v>
      </c>
      <c r="V60" s="10">
        <f>COUNTIF($H$2:$H$789,"川口亘太")</f>
        <v>0</v>
      </c>
    </row>
    <row r="61" spans="1:22" ht="18" customHeight="1">
      <c r="A61" s="4">
        <v>60</v>
      </c>
      <c r="B61" s="37">
        <v>35169</v>
      </c>
      <c r="C61" s="34" t="s">
        <v>210</v>
      </c>
      <c r="D61" s="34" t="s">
        <v>46</v>
      </c>
      <c r="E61" s="34" t="s">
        <v>180</v>
      </c>
      <c r="F61" s="34" t="s">
        <v>22</v>
      </c>
      <c r="G61" s="21"/>
      <c r="H61" s="21"/>
      <c r="I61" s="21" t="s">
        <v>20</v>
      </c>
      <c r="J61" s="21" t="s">
        <v>14</v>
      </c>
      <c r="L61" s="4">
        <v>26</v>
      </c>
      <c r="M61" s="21" t="s">
        <v>259</v>
      </c>
      <c r="N61" s="10">
        <f>COUNTIF($C$2:$H$789,"山田進")</f>
        <v>2</v>
      </c>
      <c r="O61" s="10">
        <f t="shared" si="2"/>
        <v>2</v>
      </c>
      <c r="P61" s="24"/>
      <c r="Q61" s="10">
        <f>COUNTIF($C$2:$C$789,"山田進")</f>
        <v>0</v>
      </c>
      <c r="R61" s="10">
        <f>COUNTIF($D$2:$D$789,"山田進")</f>
        <v>0</v>
      </c>
      <c r="S61" s="10">
        <f>COUNTIF($E$2:$E$789,"山田進")</f>
        <v>1</v>
      </c>
      <c r="T61" s="10">
        <f>COUNTIF($F$2:$F$789,"山田進")</f>
        <v>1</v>
      </c>
      <c r="U61" s="10">
        <f>COUNTIF($G$2:$G$789,"山田進")</f>
        <v>0</v>
      </c>
      <c r="V61" s="10">
        <f>COUNTIF($H$2:$H$789,"山田進")</f>
        <v>0</v>
      </c>
    </row>
    <row r="62" spans="1:22" ht="18" customHeight="1">
      <c r="A62" s="4">
        <v>61</v>
      </c>
      <c r="B62" s="37">
        <v>35169</v>
      </c>
      <c r="C62" s="34" t="s">
        <v>163</v>
      </c>
      <c r="D62" s="34" t="s">
        <v>35</v>
      </c>
      <c r="E62" s="34" t="s">
        <v>175</v>
      </c>
      <c r="F62" s="34" t="s">
        <v>4</v>
      </c>
      <c r="G62" s="21"/>
      <c r="H62" s="21"/>
      <c r="I62" s="21" t="s">
        <v>38</v>
      </c>
      <c r="J62" s="21" t="s">
        <v>19</v>
      </c>
      <c r="L62" s="4">
        <v>27</v>
      </c>
      <c r="M62" s="21" t="s">
        <v>240</v>
      </c>
      <c r="N62" s="10">
        <f>COUNTIF($C$2:$H$789,"古堅正一")</f>
        <v>0</v>
      </c>
      <c r="O62" s="10">
        <f t="shared" si="2"/>
        <v>0</v>
      </c>
      <c r="P62" s="10"/>
      <c r="Q62" s="10">
        <f>COUNTIF($C$2:$C$789,"古堅正一")</f>
        <v>0</v>
      </c>
      <c r="R62" s="10">
        <f>COUNTIF($D$2:$D$789,"古堅正一")</f>
        <v>0</v>
      </c>
      <c r="S62" s="10">
        <f>COUNTIF($E$2:$E$789,"古堅正一")</f>
        <v>0</v>
      </c>
      <c r="T62" s="10">
        <f>COUNTIF($F$2:$F$789,"古堅正一")</f>
        <v>0</v>
      </c>
      <c r="U62" s="10">
        <f>COUNTIF($G$2:$G$789,"古堅正一")</f>
        <v>0</v>
      </c>
      <c r="V62" s="10">
        <f>COUNTIF($H$2:$H$789,"古堅正一")</f>
        <v>0</v>
      </c>
    </row>
    <row r="63" spans="1:22" ht="18" customHeight="1">
      <c r="A63" s="4">
        <v>62</v>
      </c>
      <c r="B63" s="37">
        <v>35171</v>
      </c>
      <c r="C63" s="34" t="s">
        <v>4</v>
      </c>
      <c r="D63" s="34" t="s">
        <v>190</v>
      </c>
      <c r="E63" s="34" t="s">
        <v>35</v>
      </c>
      <c r="F63" s="34" t="s">
        <v>175</v>
      </c>
      <c r="G63" s="21"/>
      <c r="H63" s="21"/>
      <c r="I63" s="21" t="s">
        <v>38</v>
      </c>
      <c r="J63" s="21" t="s">
        <v>14</v>
      </c>
      <c r="L63" s="4">
        <v>28</v>
      </c>
      <c r="M63" s="21" t="s">
        <v>222</v>
      </c>
      <c r="N63" s="10">
        <f>COUNTIF($C$2:$H$789,"金子栄")</f>
        <v>0</v>
      </c>
      <c r="O63" s="10">
        <f t="shared" si="2"/>
        <v>0</v>
      </c>
      <c r="P63" s="10"/>
      <c r="Q63" s="10">
        <f>COUNTIF($C$2:$C$789,"金子栄")</f>
        <v>0</v>
      </c>
      <c r="R63" s="10">
        <f>COUNTIF($D$2:$D$789,"金子栄")</f>
        <v>0</v>
      </c>
      <c r="S63" s="10">
        <f>COUNTIF($E$2:$E$789,"金子栄")</f>
        <v>0</v>
      </c>
      <c r="T63" s="10">
        <f>COUNTIF($F$2:$F$789,"金子栄")</f>
        <v>0</v>
      </c>
      <c r="U63" s="10">
        <f>COUNTIF($G$2:$G$789,"金子栄")</f>
        <v>0</v>
      </c>
      <c r="V63" s="10">
        <f>COUNTIF($H$2:$H$789,"金子栄")</f>
        <v>0</v>
      </c>
    </row>
    <row r="64" spans="1:22" ht="18" customHeight="1">
      <c r="A64" s="4">
        <v>63</v>
      </c>
      <c r="B64" s="37">
        <v>35171</v>
      </c>
      <c r="C64" s="34" t="s">
        <v>179</v>
      </c>
      <c r="D64" s="34" t="s">
        <v>187</v>
      </c>
      <c r="E64" s="34" t="s">
        <v>146</v>
      </c>
      <c r="F64" s="34" t="s">
        <v>182</v>
      </c>
      <c r="G64" s="21"/>
      <c r="H64" s="21"/>
      <c r="I64" s="21" t="s">
        <v>228</v>
      </c>
      <c r="J64" s="21" t="s">
        <v>31</v>
      </c>
      <c r="L64" s="21"/>
      <c r="M64" s="21" t="s">
        <v>127</v>
      </c>
      <c r="N64" s="10"/>
      <c r="O64" s="10"/>
      <c r="P64" s="10"/>
      <c r="Q64" s="10">
        <f t="shared" ref="Q64:V64" si="3">SUM(Q36:Q63)</f>
        <v>394</v>
      </c>
      <c r="R64" s="10">
        <f t="shared" si="3"/>
        <v>394</v>
      </c>
      <c r="S64" s="10">
        <f t="shared" si="3"/>
        <v>394</v>
      </c>
      <c r="T64" s="10">
        <f t="shared" si="3"/>
        <v>394</v>
      </c>
      <c r="U64" s="10">
        <f t="shared" si="3"/>
        <v>2</v>
      </c>
      <c r="V64" s="10">
        <f t="shared" si="3"/>
        <v>3</v>
      </c>
    </row>
    <row r="65" spans="1:22" ht="18" customHeight="1">
      <c r="A65" s="4">
        <v>64</v>
      </c>
      <c r="B65" s="37">
        <v>35171</v>
      </c>
      <c r="C65" s="34" t="s">
        <v>168</v>
      </c>
      <c r="D65" s="34" t="s">
        <v>16</v>
      </c>
      <c r="E65" s="34" t="s">
        <v>144</v>
      </c>
      <c r="F65" s="34" t="s">
        <v>167</v>
      </c>
      <c r="G65" s="21"/>
      <c r="H65" s="21"/>
      <c r="I65" s="21" t="s">
        <v>19</v>
      </c>
      <c r="J65" s="21" t="s">
        <v>13</v>
      </c>
      <c r="L65" s="21"/>
      <c r="M65" s="21" t="s">
        <v>346</v>
      </c>
      <c r="N65" s="10"/>
      <c r="O65" s="10"/>
      <c r="P65" s="10"/>
      <c r="Q65" s="10">
        <f t="shared" ref="Q65:V65" si="4">Q32+Q64</f>
        <v>788</v>
      </c>
      <c r="R65" s="10">
        <f t="shared" si="4"/>
        <v>788</v>
      </c>
      <c r="S65" s="10">
        <f t="shared" si="4"/>
        <v>788</v>
      </c>
      <c r="T65" s="10">
        <f t="shared" si="4"/>
        <v>788</v>
      </c>
      <c r="U65" s="10">
        <f t="shared" si="4"/>
        <v>5</v>
      </c>
      <c r="V65" s="10">
        <f t="shared" si="4"/>
        <v>5</v>
      </c>
    </row>
    <row r="66" spans="1:22" ht="18" customHeight="1">
      <c r="A66" s="4">
        <v>65</v>
      </c>
      <c r="B66" s="37">
        <v>35171</v>
      </c>
      <c r="C66" s="34" t="s">
        <v>184</v>
      </c>
      <c r="D66" s="34" t="s">
        <v>131</v>
      </c>
      <c r="E66" s="36" t="s">
        <v>213</v>
      </c>
      <c r="F66" s="34" t="s">
        <v>178</v>
      </c>
      <c r="G66" s="21"/>
      <c r="H66" s="21"/>
      <c r="I66" s="21" t="s">
        <v>26</v>
      </c>
      <c r="J66" s="21" t="s">
        <v>8</v>
      </c>
    </row>
    <row r="67" spans="1:22" ht="18" customHeight="1">
      <c r="A67" s="4">
        <v>66</v>
      </c>
      <c r="B67" s="37">
        <v>35171</v>
      </c>
      <c r="C67" s="34" t="s">
        <v>191</v>
      </c>
      <c r="D67" s="34" t="s">
        <v>72</v>
      </c>
      <c r="E67" s="34" t="s">
        <v>46</v>
      </c>
      <c r="F67" s="34" t="s">
        <v>180</v>
      </c>
      <c r="G67" s="21"/>
      <c r="H67" s="21"/>
      <c r="I67" s="21" t="s">
        <v>37</v>
      </c>
      <c r="J67" s="21" t="s">
        <v>20</v>
      </c>
      <c r="L67" s="9"/>
    </row>
    <row r="68" spans="1:22" ht="18" customHeight="1">
      <c r="A68" s="4">
        <v>67</v>
      </c>
      <c r="B68" s="37">
        <v>35172</v>
      </c>
      <c r="C68" s="34" t="s">
        <v>167</v>
      </c>
      <c r="D68" s="34" t="s">
        <v>166</v>
      </c>
      <c r="E68" s="34" t="s">
        <v>16</v>
      </c>
      <c r="F68" s="34" t="s">
        <v>144</v>
      </c>
      <c r="G68" s="21"/>
      <c r="H68" s="21"/>
      <c r="I68" s="21" t="s">
        <v>19</v>
      </c>
      <c r="J68" s="21" t="s">
        <v>13</v>
      </c>
      <c r="L68" s="9"/>
    </row>
    <row r="69" spans="1:22" ht="18" customHeight="1">
      <c r="A69" s="4">
        <v>68</v>
      </c>
      <c r="B69" s="37">
        <v>35172</v>
      </c>
      <c r="C69" s="34" t="s">
        <v>182</v>
      </c>
      <c r="D69" s="34" t="s">
        <v>185</v>
      </c>
      <c r="E69" s="34" t="s">
        <v>187</v>
      </c>
      <c r="F69" s="34" t="s">
        <v>146</v>
      </c>
      <c r="G69" s="21"/>
      <c r="H69" s="21"/>
      <c r="I69" s="21" t="s">
        <v>228</v>
      </c>
      <c r="J69" s="21" t="s">
        <v>31</v>
      </c>
      <c r="L69" s="9"/>
    </row>
    <row r="70" spans="1:22" ht="18" customHeight="1">
      <c r="A70" s="4">
        <v>69</v>
      </c>
      <c r="B70" s="37">
        <v>35172</v>
      </c>
      <c r="C70" s="34" t="s">
        <v>165</v>
      </c>
      <c r="D70" s="34" t="s">
        <v>213</v>
      </c>
      <c r="E70" s="34" t="s">
        <v>178</v>
      </c>
      <c r="F70" s="34" t="s">
        <v>184</v>
      </c>
      <c r="G70" s="21"/>
      <c r="H70" s="21"/>
      <c r="I70" s="21" t="s">
        <v>26</v>
      </c>
      <c r="J70" s="21" t="s">
        <v>8</v>
      </c>
      <c r="L70" s="9"/>
    </row>
    <row r="71" spans="1:22" ht="18" customHeight="1">
      <c r="A71" s="4">
        <v>70</v>
      </c>
      <c r="B71" s="37">
        <v>35172</v>
      </c>
      <c r="C71" s="34" t="s">
        <v>173</v>
      </c>
      <c r="D71" s="34" t="s">
        <v>161</v>
      </c>
      <c r="E71" s="34" t="s">
        <v>183</v>
      </c>
      <c r="F71" s="34" t="s">
        <v>47</v>
      </c>
      <c r="G71" s="21"/>
      <c r="H71" s="21"/>
      <c r="I71" s="21" t="s">
        <v>227</v>
      </c>
      <c r="J71" s="21" t="s">
        <v>32</v>
      </c>
      <c r="L71" s="9"/>
    </row>
    <row r="72" spans="1:22" ht="18" customHeight="1">
      <c r="A72" s="4">
        <v>71</v>
      </c>
      <c r="B72" s="37">
        <v>35172</v>
      </c>
      <c r="C72" s="34" t="s">
        <v>175</v>
      </c>
      <c r="D72" s="34" t="s">
        <v>163</v>
      </c>
      <c r="E72" s="34" t="s">
        <v>190</v>
      </c>
      <c r="F72" s="34" t="s">
        <v>35</v>
      </c>
      <c r="G72" s="21"/>
      <c r="H72" s="21"/>
      <c r="I72" s="21" t="s">
        <v>38</v>
      </c>
      <c r="J72" s="21" t="s">
        <v>14</v>
      </c>
      <c r="L72" s="9"/>
    </row>
    <row r="73" spans="1:22" ht="18" customHeight="1">
      <c r="A73" s="4">
        <v>72</v>
      </c>
      <c r="B73" s="37">
        <v>35172</v>
      </c>
      <c r="C73" s="34" t="s">
        <v>180</v>
      </c>
      <c r="D73" s="34" t="s">
        <v>210</v>
      </c>
      <c r="E73" s="34" t="s">
        <v>72</v>
      </c>
      <c r="F73" s="34" t="s">
        <v>46</v>
      </c>
      <c r="G73" s="21"/>
      <c r="H73" s="21"/>
      <c r="I73" s="21" t="s">
        <v>37</v>
      </c>
      <c r="J73" s="21" t="s">
        <v>20</v>
      </c>
      <c r="L73" s="9"/>
    </row>
    <row r="74" spans="1:22" ht="18" customHeight="1">
      <c r="A74" s="4">
        <v>73</v>
      </c>
      <c r="B74" s="37">
        <v>35173</v>
      </c>
      <c r="C74" s="34" t="s">
        <v>35</v>
      </c>
      <c r="D74" s="36" t="s">
        <v>4</v>
      </c>
      <c r="E74" s="34" t="s">
        <v>163</v>
      </c>
      <c r="F74" s="34" t="s">
        <v>190</v>
      </c>
      <c r="G74" s="21"/>
      <c r="H74" s="21"/>
      <c r="I74" s="21" t="s">
        <v>38</v>
      </c>
      <c r="J74" s="21" t="s">
        <v>14</v>
      </c>
      <c r="L74" s="9"/>
    </row>
    <row r="75" spans="1:22" ht="18" customHeight="1">
      <c r="A75" s="4">
        <v>74</v>
      </c>
      <c r="B75" s="37">
        <v>35173</v>
      </c>
      <c r="C75" s="34" t="s">
        <v>144</v>
      </c>
      <c r="D75" s="34" t="s">
        <v>168</v>
      </c>
      <c r="E75" s="34" t="s">
        <v>166</v>
      </c>
      <c r="F75" s="34" t="s">
        <v>16</v>
      </c>
      <c r="G75" s="21"/>
      <c r="H75" s="21"/>
      <c r="I75" s="21" t="s">
        <v>19</v>
      </c>
      <c r="J75" s="21" t="s">
        <v>13</v>
      </c>
    </row>
    <row r="76" spans="1:22" ht="18" customHeight="1">
      <c r="A76" s="4">
        <v>75</v>
      </c>
      <c r="B76" s="37">
        <v>35173</v>
      </c>
      <c r="C76" s="34" t="s">
        <v>142</v>
      </c>
      <c r="D76" s="34" t="s">
        <v>183</v>
      </c>
      <c r="E76" s="34" t="s">
        <v>47</v>
      </c>
      <c r="F76" s="34" t="s">
        <v>214</v>
      </c>
      <c r="G76" s="21"/>
      <c r="H76" s="21"/>
      <c r="I76" s="21" t="s">
        <v>227</v>
      </c>
      <c r="J76" s="21" t="s">
        <v>32</v>
      </c>
    </row>
    <row r="77" spans="1:22" ht="18" customHeight="1">
      <c r="A77" s="4">
        <v>76</v>
      </c>
      <c r="B77" s="37">
        <v>35173</v>
      </c>
      <c r="C77" s="36" t="s">
        <v>146</v>
      </c>
      <c r="D77" s="34" t="s">
        <v>179</v>
      </c>
      <c r="E77" s="34" t="s">
        <v>185</v>
      </c>
      <c r="F77" s="34" t="s">
        <v>187</v>
      </c>
      <c r="G77" s="21"/>
      <c r="H77" s="21"/>
      <c r="I77" s="21" t="s">
        <v>228</v>
      </c>
      <c r="J77" s="21" t="s">
        <v>31</v>
      </c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35174</v>
      </c>
      <c r="C78" s="34" t="s">
        <v>190</v>
      </c>
      <c r="D78" s="34" t="s">
        <v>175</v>
      </c>
      <c r="E78" s="34" t="s">
        <v>4</v>
      </c>
      <c r="F78" s="34" t="s">
        <v>163</v>
      </c>
      <c r="G78" s="21"/>
      <c r="H78" s="21"/>
      <c r="I78" s="21" t="s">
        <v>13</v>
      </c>
      <c r="J78" s="21" t="s">
        <v>20</v>
      </c>
      <c r="L78" s="9"/>
    </row>
    <row r="79" spans="1:22" ht="18" customHeight="1">
      <c r="A79" s="4">
        <v>78</v>
      </c>
      <c r="B79" s="37">
        <v>35174</v>
      </c>
      <c r="C79" s="34" t="s">
        <v>178</v>
      </c>
      <c r="D79" s="34" t="s">
        <v>165</v>
      </c>
      <c r="E79" s="34" t="s">
        <v>211</v>
      </c>
      <c r="F79" s="34" t="s">
        <v>186</v>
      </c>
      <c r="G79" s="21"/>
      <c r="H79" s="21"/>
      <c r="I79" s="21" t="s">
        <v>8</v>
      </c>
      <c r="J79" s="21" t="s">
        <v>32</v>
      </c>
      <c r="L79" s="9"/>
    </row>
    <row r="80" spans="1:22" ht="18" customHeight="1">
      <c r="A80" s="4">
        <v>79</v>
      </c>
      <c r="B80" s="37">
        <v>35174</v>
      </c>
      <c r="C80" s="34" t="s">
        <v>46</v>
      </c>
      <c r="D80" s="34" t="s">
        <v>191</v>
      </c>
      <c r="E80" s="34" t="s">
        <v>210</v>
      </c>
      <c r="F80" s="34" t="s">
        <v>72</v>
      </c>
      <c r="G80" s="21"/>
      <c r="H80" s="21"/>
      <c r="I80" s="21" t="s">
        <v>14</v>
      </c>
      <c r="J80" s="21" t="s">
        <v>19</v>
      </c>
      <c r="L80" s="9"/>
    </row>
    <row r="81" spans="1:12" ht="18" customHeight="1">
      <c r="A81" s="4">
        <v>80</v>
      </c>
      <c r="B81" s="37">
        <v>35174</v>
      </c>
      <c r="C81" s="34" t="s">
        <v>131</v>
      </c>
      <c r="D81" s="34" t="s">
        <v>184</v>
      </c>
      <c r="E81" s="34" t="s">
        <v>188</v>
      </c>
      <c r="F81" s="34" t="s">
        <v>148</v>
      </c>
      <c r="G81" s="21"/>
      <c r="H81" s="21"/>
      <c r="I81" s="21" t="s">
        <v>31</v>
      </c>
      <c r="J81" s="21" t="s">
        <v>26</v>
      </c>
      <c r="L81" s="9"/>
    </row>
    <row r="82" spans="1:12" ht="18" customHeight="1">
      <c r="A82" s="4">
        <v>81</v>
      </c>
      <c r="B82" s="37">
        <v>35175</v>
      </c>
      <c r="C82" s="34" t="s">
        <v>166</v>
      </c>
      <c r="D82" s="34" t="s">
        <v>144</v>
      </c>
      <c r="E82" s="34" t="s">
        <v>167</v>
      </c>
      <c r="F82" s="34" t="s">
        <v>168</v>
      </c>
      <c r="G82" s="21"/>
      <c r="H82" s="21"/>
      <c r="I82" s="21" t="s">
        <v>38</v>
      </c>
      <c r="J82" s="21" t="s">
        <v>37</v>
      </c>
      <c r="L82" s="9"/>
    </row>
    <row r="83" spans="1:12" ht="18" customHeight="1">
      <c r="A83" s="4">
        <v>82</v>
      </c>
      <c r="B83" s="37">
        <v>35175</v>
      </c>
      <c r="C83" s="34" t="s">
        <v>72</v>
      </c>
      <c r="D83" s="34" t="s">
        <v>180</v>
      </c>
      <c r="E83" s="34" t="s">
        <v>191</v>
      </c>
      <c r="F83" s="34" t="s">
        <v>210</v>
      </c>
      <c r="G83" s="21"/>
      <c r="H83" s="21"/>
      <c r="I83" s="21" t="s">
        <v>14</v>
      </c>
      <c r="J83" s="21" t="s">
        <v>19</v>
      </c>
      <c r="L83" s="9"/>
    </row>
    <row r="84" spans="1:12" ht="18" customHeight="1">
      <c r="A84" s="4">
        <v>83</v>
      </c>
      <c r="B84" s="37">
        <v>35175</v>
      </c>
      <c r="C84" s="34" t="s">
        <v>186</v>
      </c>
      <c r="D84" s="34" t="s">
        <v>211</v>
      </c>
      <c r="E84" s="34" t="s">
        <v>165</v>
      </c>
      <c r="F84" s="34" t="s">
        <v>213</v>
      </c>
      <c r="G84" s="21"/>
      <c r="H84" s="21"/>
      <c r="I84" s="21" t="s">
        <v>8</v>
      </c>
      <c r="J84" s="21" t="s">
        <v>32</v>
      </c>
      <c r="L84" s="9"/>
    </row>
    <row r="85" spans="1:12" ht="18" customHeight="1">
      <c r="A85" s="4">
        <v>84</v>
      </c>
      <c r="B85" s="37">
        <v>35175</v>
      </c>
      <c r="C85" s="34" t="s">
        <v>188</v>
      </c>
      <c r="D85" s="34" t="s">
        <v>47</v>
      </c>
      <c r="E85" s="34" t="s">
        <v>184</v>
      </c>
      <c r="F85" s="34" t="s">
        <v>131</v>
      </c>
      <c r="G85" s="21"/>
      <c r="H85" s="21"/>
      <c r="I85" s="21" t="s">
        <v>31</v>
      </c>
      <c r="J85" s="21" t="s">
        <v>26</v>
      </c>
      <c r="L85" s="9"/>
    </row>
    <row r="86" spans="1:12" ht="18" customHeight="1">
      <c r="A86" s="4">
        <v>85</v>
      </c>
      <c r="B86" s="37">
        <v>35175</v>
      </c>
      <c r="C86" s="34" t="s">
        <v>183</v>
      </c>
      <c r="D86" s="34" t="s">
        <v>182</v>
      </c>
      <c r="E86" s="34" t="s">
        <v>142</v>
      </c>
      <c r="F86" s="34" t="s">
        <v>181</v>
      </c>
      <c r="G86" s="21"/>
      <c r="H86" s="21"/>
      <c r="I86" s="21" t="s">
        <v>227</v>
      </c>
      <c r="J86" s="21" t="s">
        <v>228</v>
      </c>
      <c r="L86" s="9"/>
    </row>
    <row r="87" spans="1:12" ht="18" customHeight="1">
      <c r="A87" s="4">
        <v>86</v>
      </c>
      <c r="B87" s="37">
        <v>35175</v>
      </c>
      <c r="C87" s="34" t="s">
        <v>163</v>
      </c>
      <c r="D87" s="34" t="s">
        <v>35</v>
      </c>
      <c r="E87" s="34" t="s">
        <v>175</v>
      </c>
      <c r="F87" s="34" t="s">
        <v>4</v>
      </c>
      <c r="G87" s="21"/>
      <c r="H87" s="21"/>
      <c r="I87" s="21" t="s">
        <v>13</v>
      </c>
      <c r="J87" s="21" t="s">
        <v>20</v>
      </c>
      <c r="L87" s="9"/>
    </row>
    <row r="88" spans="1:12" ht="18" customHeight="1">
      <c r="A88" s="4">
        <v>87</v>
      </c>
      <c r="B88" s="37">
        <v>35176</v>
      </c>
      <c r="C88" s="34" t="s">
        <v>148</v>
      </c>
      <c r="D88" s="34" t="s">
        <v>131</v>
      </c>
      <c r="E88" s="34" t="s">
        <v>179</v>
      </c>
      <c r="F88" s="34" t="s">
        <v>184</v>
      </c>
      <c r="G88" s="21"/>
      <c r="H88" s="21"/>
      <c r="I88" s="21" t="s">
        <v>31</v>
      </c>
      <c r="J88" s="21" t="s">
        <v>26</v>
      </c>
      <c r="L88" s="9"/>
    </row>
    <row r="89" spans="1:12" ht="18" customHeight="1">
      <c r="A89" s="4">
        <v>88</v>
      </c>
      <c r="B89" s="37">
        <v>35176</v>
      </c>
      <c r="C89" s="34" t="s">
        <v>4</v>
      </c>
      <c r="D89" s="34" t="s">
        <v>190</v>
      </c>
      <c r="E89" s="34" t="s">
        <v>35</v>
      </c>
      <c r="F89" s="34" t="s">
        <v>175</v>
      </c>
      <c r="G89" s="21"/>
      <c r="H89" s="21"/>
      <c r="I89" s="21" t="s">
        <v>13</v>
      </c>
      <c r="J89" s="21" t="s">
        <v>20</v>
      </c>
      <c r="L89" s="9"/>
    </row>
    <row r="90" spans="1:12" ht="18" customHeight="1">
      <c r="A90" s="4">
        <v>89</v>
      </c>
      <c r="B90" s="37">
        <v>35176</v>
      </c>
      <c r="C90" s="34" t="s">
        <v>211</v>
      </c>
      <c r="D90" s="34" t="s">
        <v>213</v>
      </c>
      <c r="E90" s="34" t="s">
        <v>178</v>
      </c>
      <c r="F90" s="34" t="s">
        <v>165</v>
      </c>
      <c r="G90" s="21"/>
      <c r="H90" s="21"/>
      <c r="I90" s="21" t="s">
        <v>8</v>
      </c>
      <c r="J90" s="21" t="s">
        <v>32</v>
      </c>
      <c r="L90" s="9"/>
    </row>
    <row r="91" spans="1:12" ht="18" customHeight="1">
      <c r="A91" s="4">
        <v>90</v>
      </c>
      <c r="B91" s="37">
        <v>35176</v>
      </c>
      <c r="C91" s="34" t="s">
        <v>168</v>
      </c>
      <c r="D91" s="34" t="s">
        <v>16</v>
      </c>
      <c r="E91" s="34" t="s">
        <v>144</v>
      </c>
      <c r="F91" s="34" t="s">
        <v>167</v>
      </c>
      <c r="G91" s="21"/>
      <c r="H91" s="21"/>
      <c r="I91" s="21" t="s">
        <v>38</v>
      </c>
      <c r="J91" s="21" t="s">
        <v>37</v>
      </c>
      <c r="L91" s="9"/>
    </row>
    <row r="92" spans="1:12" ht="18" customHeight="1">
      <c r="A92" s="4">
        <v>91</v>
      </c>
      <c r="B92" s="37">
        <v>35176</v>
      </c>
      <c r="C92" s="34" t="s">
        <v>185</v>
      </c>
      <c r="D92" s="34" t="s">
        <v>146</v>
      </c>
      <c r="E92" s="34" t="s">
        <v>173</v>
      </c>
      <c r="F92" s="34" t="s">
        <v>142</v>
      </c>
      <c r="G92" s="21"/>
      <c r="H92" s="21"/>
      <c r="I92" s="21" t="s">
        <v>228</v>
      </c>
      <c r="J92" s="21" t="s">
        <v>227</v>
      </c>
      <c r="L92" s="9"/>
    </row>
    <row r="93" spans="1:12" ht="18" customHeight="1">
      <c r="A93" s="4">
        <v>92</v>
      </c>
      <c r="B93" s="37">
        <v>35176</v>
      </c>
      <c r="C93" s="34" t="s">
        <v>210</v>
      </c>
      <c r="D93" s="34" t="s">
        <v>46</v>
      </c>
      <c r="E93" s="34" t="s">
        <v>180</v>
      </c>
      <c r="F93" s="34" t="s">
        <v>191</v>
      </c>
      <c r="G93" s="21"/>
      <c r="H93" s="21"/>
      <c r="I93" s="21" t="s">
        <v>14</v>
      </c>
      <c r="J93" s="21" t="s">
        <v>19</v>
      </c>
      <c r="L93" s="9"/>
    </row>
    <row r="94" spans="1:12" ht="18" customHeight="1">
      <c r="A94" s="4">
        <v>93</v>
      </c>
      <c r="B94" s="37">
        <v>35178</v>
      </c>
      <c r="C94" s="34" t="s">
        <v>167</v>
      </c>
      <c r="D94" s="34" t="s">
        <v>166</v>
      </c>
      <c r="E94" s="34" t="s">
        <v>10</v>
      </c>
      <c r="F94" s="34" t="s">
        <v>144</v>
      </c>
      <c r="G94" s="21"/>
      <c r="H94" s="21"/>
      <c r="I94" s="21" t="s">
        <v>13</v>
      </c>
      <c r="J94" s="21" t="s">
        <v>38</v>
      </c>
      <c r="L94" s="9"/>
    </row>
    <row r="95" spans="1:12" ht="18" customHeight="1">
      <c r="A95" s="4">
        <v>94</v>
      </c>
      <c r="B95" s="37">
        <v>35178</v>
      </c>
      <c r="C95" s="34" t="s">
        <v>213</v>
      </c>
      <c r="D95" s="34" t="s">
        <v>165</v>
      </c>
      <c r="E95" s="36" t="s">
        <v>186</v>
      </c>
      <c r="F95" s="34" t="s">
        <v>211</v>
      </c>
      <c r="G95" s="21"/>
      <c r="H95" s="21"/>
      <c r="I95" s="21" t="s">
        <v>32</v>
      </c>
      <c r="J95" s="21" t="s">
        <v>26</v>
      </c>
      <c r="L95" s="9"/>
    </row>
    <row r="96" spans="1:12" ht="18" customHeight="1">
      <c r="A96" s="4">
        <v>95</v>
      </c>
      <c r="B96" s="37">
        <v>35178</v>
      </c>
      <c r="C96" s="34" t="s">
        <v>181</v>
      </c>
      <c r="D96" s="34" t="s">
        <v>214</v>
      </c>
      <c r="E96" s="34" t="s">
        <v>142</v>
      </c>
      <c r="F96" s="34" t="s">
        <v>173</v>
      </c>
      <c r="G96" s="21"/>
      <c r="H96" s="21"/>
      <c r="I96" s="21" t="s">
        <v>228</v>
      </c>
      <c r="J96" s="21" t="s">
        <v>8</v>
      </c>
      <c r="L96" s="9"/>
    </row>
    <row r="97" spans="1:12" ht="18" customHeight="1">
      <c r="A97" s="4">
        <v>96</v>
      </c>
      <c r="B97" s="37">
        <v>35178</v>
      </c>
      <c r="C97" s="34" t="s">
        <v>175</v>
      </c>
      <c r="D97" s="34" t="s">
        <v>163</v>
      </c>
      <c r="E97" s="34" t="s">
        <v>190</v>
      </c>
      <c r="F97" s="34" t="s">
        <v>35</v>
      </c>
      <c r="G97" s="21"/>
      <c r="H97" s="21"/>
      <c r="I97" s="21" t="s">
        <v>14</v>
      </c>
      <c r="J97" s="21" t="s">
        <v>20</v>
      </c>
      <c r="L97" s="9"/>
    </row>
    <row r="98" spans="1:12" ht="18" customHeight="1">
      <c r="A98" s="4">
        <v>97</v>
      </c>
      <c r="B98" s="37">
        <v>35178</v>
      </c>
      <c r="C98" s="34" t="s">
        <v>184</v>
      </c>
      <c r="D98" s="34" t="s">
        <v>188</v>
      </c>
      <c r="E98" s="34" t="s">
        <v>131</v>
      </c>
      <c r="F98" s="34" t="s">
        <v>178</v>
      </c>
      <c r="G98" s="21"/>
      <c r="H98" s="21"/>
      <c r="I98" s="21" t="s">
        <v>31</v>
      </c>
      <c r="J98" s="21" t="s">
        <v>227</v>
      </c>
      <c r="L98" s="9"/>
    </row>
    <row r="99" spans="1:12" ht="18" customHeight="1">
      <c r="A99" s="4">
        <v>98</v>
      </c>
      <c r="B99" s="37">
        <v>35178</v>
      </c>
      <c r="C99" s="34" t="s">
        <v>180</v>
      </c>
      <c r="D99" s="34" t="s">
        <v>72</v>
      </c>
      <c r="E99" s="34" t="s">
        <v>46</v>
      </c>
      <c r="F99" s="34" t="s">
        <v>191</v>
      </c>
      <c r="G99" s="21"/>
      <c r="H99" s="21"/>
      <c r="I99" s="21" t="s">
        <v>19</v>
      </c>
      <c r="J99" s="21" t="s">
        <v>37</v>
      </c>
      <c r="L99" s="9"/>
    </row>
    <row r="100" spans="1:12" ht="18" customHeight="1">
      <c r="A100" s="4">
        <v>99</v>
      </c>
      <c r="B100" s="37">
        <v>35179</v>
      </c>
      <c r="C100" s="34" t="s">
        <v>179</v>
      </c>
      <c r="D100" s="34" t="s">
        <v>211</v>
      </c>
      <c r="E100" s="34" t="s">
        <v>165</v>
      </c>
      <c r="F100" s="34" t="s">
        <v>186</v>
      </c>
      <c r="G100" s="21"/>
      <c r="H100" s="21"/>
      <c r="I100" s="21" t="s">
        <v>32</v>
      </c>
      <c r="J100" s="21" t="s">
        <v>26</v>
      </c>
      <c r="L100" s="9"/>
    </row>
    <row r="101" spans="1:12" ht="18" customHeight="1">
      <c r="A101" s="4">
        <v>100</v>
      </c>
      <c r="B101" s="37">
        <v>35179</v>
      </c>
      <c r="C101" s="34" t="s">
        <v>35</v>
      </c>
      <c r="D101" s="36" t="s">
        <v>4</v>
      </c>
      <c r="E101" s="34" t="s">
        <v>163</v>
      </c>
      <c r="F101" s="34" t="s">
        <v>190</v>
      </c>
      <c r="G101" s="21"/>
      <c r="H101" s="21"/>
      <c r="I101" s="21" t="s">
        <v>14</v>
      </c>
      <c r="J101" s="21" t="s">
        <v>20</v>
      </c>
      <c r="L101" s="9"/>
    </row>
    <row r="102" spans="1:12" ht="18" customHeight="1">
      <c r="A102" s="4">
        <v>101</v>
      </c>
      <c r="B102" s="37">
        <v>35179</v>
      </c>
      <c r="C102" s="34" t="s">
        <v>173</v>
      </c>
      <c r="D102" s="34" t="s">
        <v>153</v>
      </c>
      <c r="E102" s="34" t="s">
        <v>214</v>
      </c>
      <c r="F102" s="34" t="s">
        <v>142</v>
      </c>
      <c r="G102" s="21"/>
      <c r="H102" s="21"/>
      <c r="I102" s="21" t="s">
        <v>228</v>
      </c>
      <c r="J102" s="21" t="s">
        <v>8</v>
      </c>
      <c r="L102" s="9"/>
    </row>
    <row r="103" spans="1:12" ht="18" customHeight="1">
      <c r="A103" s="4">
        <v>102</v>
      </c>
      <c r="B103" s="37">
        <v>35179</v>
      </c>
      <c r="C103" s="34" t="s">
        <v>178</v>
      </c>
      <c r="D103" s="34" t="s">
        <v>131</v>
      </c>
      <c r="E103" s="34" t="s">
        <v>188</v>
      </c>
      <c r="F103" s="34" t="s">
        <v>184</v>
      </c>
      <c r="G103" s="21"/>
      <c r="H103" s="21"/>
      <c r="I103" s="21" t="s">
        <v>31</v>
      </c>
      <c r="J103" s="21" t="s">
        <v>227</v>
      </c>
      <c r="L103" s="9"/>
    </row>
    <row r="104" spans="1:12" ht="18" customHeight="1">
      <c r="A104" s="4">
        <v>103</v>
      </c>
      <c r="B104" s="37">
        <v>35179</v>
      </c>
      <c r="C104" s="34" t="s">
        <v>46</v>
      </c>
      <c r="D104" s="34" t="s">
        <v>210</v>
      </c>
      <c r="E104" s="34" t="s">
        <v>191</v>
      </c>
      <c r="F104" s="34" t="s">
        <v>72</v>
      </c>
      <c r="G104" s="21"/>
      <c r="H104" s="21"/>
      <c r="I104" s="21" t="s">
        <v>19</v>
      </c>
      <c r="J104" s="21" t="s">
        <v>37</v>
      </c>
      <c r="L104" s="9"/>
    </row>
    <row r="105" spans="1:12" ht="18" customHeight="1">
      <c r="A105" s="4">
        <v>104</v>
      </c>
      <c r="B105" s="37">
        <v>35179</v>
      </c>
      <c r="C105" s="34" t="s">
        <v>144</v>
      </c>
      <c r="D105" s="34" t="s">
        <v>168</v>
      </c>
      <c r="E105" s="34" t="s">
        <v>166</v>
      </c>
      <c r="F105" s="34" t="s">
        <v>10</v>
      </c>
      <c r="G105" s="21"/>
      <c r="H105" s="21"/>
      <c r="I105" s="21" t="s">
        <v>13</v>
      </c>
      <c r="J105" s="21" t="s">
        <v>38</v>
      </c>
      <c r="L105" s="9"/>
    </row>
    <row r="106" spans="1:12" ht="18" customHeight="1">
      <c r="A106" s="4">
        <v>105</v>
      </c>
      <c r="B106" s="37">
        <v>35180</v>
      </c>
      <c r="C106" s="34" t="s">
        <v>72</v>
      </c>
      <c r="D106" s="34" t="s">
        <v>191</v>
      </c>
      <c r="E106" s="34" t="s">
        <v>210</v>
      </c>
      <c r="F106" s="34" t="s">
        <v>180</v>
      </c>
      <c r="G106" s="21"/>
      <c r="H106" s="21"/>
      <c r="I106" s="21" t="s">
        <v>19</v>
      </c>
      <c r="J106" s="21" t="s">
        <v>37</v>
      </c>
      <c r="L106" s="9"/>
    </row>
    <row r="107" spans="1:12" ht="18" customHeight="1">
      <c r="A107" s="4">
        <v>106</v>
      </c>
      <c r="B107" s="37">
        <v>35180</v>
      </c>
      <c r="C107" s="34" t="s">
        <v>190</v>
      </c>
      <c r="D107" s="34" t="s">
        <v>175</v>
      </c>
      <c r="E107" s="34" t="s">
        <v>4</v>
      </c>
      <c r="F107" s="34" t="s">
        <v>163</v>
      </c>
      <c r="G107" s="21"/>
      <c r="H107" s="21"/>
      <c r="I107" s="21" t="s">
        <v>14</v>
      </c>
      <c r="J107" s="21" t="s">
        <v>20</v>
      </c>
      <c r="L107" s="9"/>
    </row>
    <row r="108" spans="1:12" ht="18" customHeight="1">
      <c r="A108" s="4">
        <v>107</v>
      </c>
      <c r="B108" s="37">
        <v>35180</v>
      </c>
      <c r="C108" s="34" t="s">
        <v>10</v>
      </c>
      <c r="D108" s="34" t="s">
        <v>167</v>
      </c>
      <c r="E108" s="34" t="s">
        <v>168</v>
      </c>
      <c r="F108" s="34" t="s">
        <v>166</v>
      </c>
      <c r="G108" s="21"/>
      <c r="H108" s="21"/>
      <c r="I108" s="21" t="s">
        <v>13</v>
      </c>
      <c r="J108" s="21" t="s">
        <v>38</v>
      </c>
      <c r="L108" s="9"/>
    </row>
    <row r="109" spans="1:12" ht="18" customHeight="1">
      <c r="A109" s="4">
        <v>108</v>
      </c>
      <c r="B109" s="37">
        <v>35180</v>
      </c>
      <c r="C109" s="34" t="s">
        <v>131</v>
      </c>
      <c r="D109" s="34" t="s">
        <v>148</v>
      </c>
      <c r="E109" s="34" t="s">
        <v>184</v>
      </c>
      <c r="F109" s="34" t="s">
        <v>179</v>
      </c>
      <c r="G109" s="21"/>
      <c r="H109" s="21"/>
      <c r="I109" s="21" t="s">
        <v>31</v>
      </c>
      <c r="J109" s="21" t="s">
        <v>227</v>
      </c>
      <c r="L109" s="9"/>
    </row>
    <row r="110" spans="1:12" ht="18" customHeight="1">
      <c r="A110" s="4">
        <v>109</v>
      </c>
      <c r="B110" s="37">
        <v>35180</v>
      </c>
      <c r="C110" s="34" t="s">
        <v>142</v>
      </c>
      <c r="D110" s="34" t="s">
        <v>181</v>
      </c>
      <c r="E110" s="34" t="s">
        <v>153</v>
      </c>
      <c r="F110" s="34" t="s">
        <v>214</v>
      </c>
      <c r="G110" s="21"/>
      <c r="H110" s="21"/>
      <c r="I110" s="21" t="s">
        <v>228</v>
      </c>
      <c r="J110" s="21" t="s">
        <v>8</v>
      </c>
      <c r="L110" s="9"/>
    </row>
    <row r="111" spans="1:12" ht="18" customHeight="1">
      <c r="A111" s="4">
        <v>110</v>
      </c>
      <c r="B111" s="37">
        <v>35182</v>
      </c>
      <c r="C111" s="34" t="s">
        <v>166</v>
      </c>
      <c r="D111" s="34" t="s">
        <v>144</v>
      </c>
      <c r="E111" s="34" t="s">
        <v>167</v>
      </c>
      <c r="F111" s="34" t="s">
        <v>168</v>
      </c>
      <c r="G111" s="21"/>
      <c r="H111" s="21"/>
      <c r="I111" s="21" t="s">
        <v>20</v>
      </c>
      <c r="J111" s="21" t="s">
        <v>19</v>
      </c>
      <c r="L111" s="9"/>
    </row>
    <row r="112" spans="1:12" ht="18" customHeight="1">
      <c r="A112" s="4">
        <v>111</v>
      </c>
      <c r="B112" s="37">
        <v>35182</v>
      </c>
      <c r="C112" s="34" t="s">
        <v>165</v>
      </c>
      <c r="D112" s="34" t="s">
        <v>179</v>
      </c>
      <c r="E112" s="34" t="s">
        <v>161</v>
      </c>
      <c r="F112" s="34" t="s">
        <v>211</v>
      </c>
      <c r="G112" s="21"/>
      <c r="H112" s="21"/>
      <c r="I112" s="21" t="s">
        <v>8</v>
      </c>
      <c r="J112" s="21" t="s">
        <v>31</v>
      </c>
      <c r="L112" s="9"/>
    </row>
    <row r="113" spans="1:22" ht="18" customHeight="1">
      <c r="A113" s="4">
        <v>112</v>
      </c>
      <c r="B113" s="37">
        <v>35182</v>
      </c>
      <c r="C113" s="34" t="s">
        <v>47</v>
      </c>
      <c r="D113" s="34" t="s">
        <v>185</v>
      </c>
      <c r="E113" s="34" t="s">
        <v>173</v>
      </c>
      <c r="F113" s="34" t="s">
        <v>183</v>
      </c>
      <c r="G113" s="21"/>
      <c r="H113" s="21"/>
      <c r="I113" s="21" t="s">
        <v>26</v>
      </c>
      <c r="J113" s="21" t="s">
        <v>227</v>
      </c>
      <c r="L113" s="9"/>
    </row>
    <row r="114" spans="1:22" ht="18" customHeight="1">
      <c r="A114" s="4">
        <v>113</v>
      </c>
      <c r="B114" s="37">
        <v>35182</v>
      </c>
      <c r="C114" s="34" t="s">
        <v>188</v>
      </c>
      <c r="D114" s="34" t="s">
        <v>184</v>
      </c>
      <c r="E114" s="34" t="s">
        <v>213</v>
      </c>
      <c r="F114" s="34" t="s">
        <v>148</v>
      </c>
      <c r="G114" s="21"/>
      <c r="H114" s="21"/>
      <c r="I114" s="21" t="s">
        <v>32</v>
      </c>
      <c r="J114" s="21" t="s">
        <v>228</v>
      </c>
      <c r="L114" s="9"/>
    </row>
    <row r="115" spans="1:22" ht="18" customHeight="1">
      <c r="A115" s="4">
        <v>114</v>
      </c>
      <c r="B115" s="37">
        <v>35182</v>
      </c>
      <c r="C115" s="34" t="s">
        <v>163</v>
      </c>
      <c r="D115" s="34" t="s">
        <v>35</v>
      </c>
      <c r="E115" s="34" t="s">
        <v>175</v>
      </c>
      <c r="F115" s="34" t="s">
        <v>4</v>
      </c>
      <c r="G115" s="21"/>
      <c r="H115" s="21"/>
      <c r="I115" s="21" t="s">
        <v>37</v>
      </c>
      <c r="J115" s="21" t="s">
        <v>13</v>
      </c>
      <c r="L115" s="9"/>
    </row>
    <row r="116" spans="1:22" ht="18" customHeight="1">
      <c r="A116" s="4">
        <v>115</v>
      </c>
      <c r="B116" s="37">
        <v>35182</v>
      </c>
      <c r="C116" s="34" t="s">
        <v>191</v>
      </c>
      <c r="D116" s="34" t="s">
        <v>180</v>
      </c>
      <c r="E116" s="34" t="s">
        <v>72</v>
      </c>
      <c r="F116" s="34" t="s">
        <v>210</v>
      </c>
      <c r="G116" s="21"/>
      <c r="H116" s="21"/>
      <c r="I116" s="21" t="s">
        <v>14</v>
      </c>
      <c r="J116" s="21" t="s">
        <v>38</v>
      </c>
      <c r="N116" s="24"/>
      <c r="O116" s="24"/>
      <c r="P116" s="24"/>
      <c r="Q116" s="24"/>
      <c r="R116" s="24"/>
      <c r="S116" s="24"/>
      <c r="T116" s="24"/>
      <c r="U116" s="24"/>
      <c r="V116" s="24"/>
    </row>
    <row r="117" spans="1:22" ht="18" customHeight="1">
      <c r="A117" s="4">
        <v>116</v>
      </c>
      <c r="B117" s="37">
        <v>35183</v>
      </c>
      <c r="C117" s="34" t="s">
        <v>148</v>
      </c>
      <c r="D117" s="34" t="s">
        <v>213</v>
      </c>
      <c r="E117" s="34" t="s">
        <v>184</v>
      </c>
      <c r="F117" s="34" t="s">
        <v>186</v>
      </c>
      <c r="G117" s="21"/>
      <c r="H117" s="21"/>
      <c r="I117" s="21" t="s">
        <v>32</v>
      </c>
      <c r="J117" s="21" t="s">
        <v>228</v>
      </c>
      <c r="N117" s="24"/>
      <c r="O117" s="24"/>
      <c r="P117" s="24"/>
      <c r="Q117" s="24"/>
      <c r="R117" s="24"/>
      <c r="S117" s="24"/>
      <c r="T117" s="24"/>
      <c r="U117" s="24"/>
      <c r="V117" s="24"/>
    </row>
    <row r="118" spans="1:22" ht="18" customHeight="1">
      <c r="A118" s="4">
        <v>117</v>
      </c>
      <c r="B118" s="37">
        <v>35183</v>
      </c>
      <c r="C118" s="34" t="s">
        <v>182</v>
      </c>
      <c r="D118" s="34" t="s">
        <v>173</v>
      </c>
      <c r="E118" s="34" t="s">
        <v>181</v>
      </c>
      <c r="F118" s="34" t="s">
        <v>153</v>
      </c>
      <c r="G118" s="21"/>
      <c r="H118" s="21"/>
      <c r="I118" s="21" t="s">
        <v>26</v>
      </c>
      <c r="J118" s="21" t="s">
        <v>227</v>
      </c>
      <c r="N118" s="24"/>
      <c r="O118" s="24"/>
      <c r="P118" s="24"/>
      <c r="Q118" s="24"/>
      <c r="R118" s="24"/>
      <c r="S118" s="24"/>
      <c r="T118" s="24"/>
      <c r="U118" s="24"/>
      <c r="V118" s="24"/>
    </row>
    <row r="119" spans="1:22" ht="18" customHeight="1">
      <c r="A119" s="4">
        <v>118</v>
      </c>
      <c r="B119" s="37">
        <v>35183</v>
      </c>
      <c r="C119" s="36" t="s">
        <v>161</v>
      </c>
      <c r="D119" s="34" t="s">
        <v>211</v>
      </c>
      <c r="E119" s="34" t="s">
        <v>179</v>
      </c>
      <c r="F119" s="34" t="s">
        <v>131</v>
      </c>
      <c r="G119" s="21"/>
      <c r="H119" s="21"/>
      <c r="I119" s="21" t="s">
        <v>8</v>
      </c>
      <c r="J119" s="21" t="s">
        <v>31</v>
      </c>
      <c r="N119" s="24"/>
      <c r="O119" s="24"/>
      <c r="P119" s="24"/>
      <c r="Q119" s="24"/>
      <c r="R119" s="24"/>
      <c r="S119" s="24"/>
      <c r="T119" s="24"/>
      <c r="U119" s="24"/>
      <c r="V119" s="24"/>
    </row>
    <row r="120" spans="1:22" ht="18" customHeight="1">
      <c r="A120" s="4">
        <v>119</v>
      </c>
      <c r="B120" s="37">
        <v>35183</v>
      </c>
      <c r="C120" s="34" t="s">
        <v>4</v>
      </c>
      <c r="D120" s="34" t="s">
        <v>190</v>
      </c>
      <c r="E120" s="34" t="s">
        <v>35</v>
      </c>
      <c r="F120" s="34" t="s">
        <v>175</v>
      </c>
      <c r="G120" s="21"/>
      <c r="H120" s="21"/>
      <c r="I120" s="21" t="s">
        <v>37</v>
      </c>
      <c r="J120" s="21" t="s">
        <v>13</v>
      </c>
      <c r="N120" s="24"/>
      <c r="O120" s="24"/>
      <c r="P120" s="24"/>
      <c r="Q120" s="24"/>
      <c r="R120" s="24"/>
      <c r="S120" s="24"/>
      <c r="T120" s="24"/>
      <c r="U120" s="24"/>
      <c r="V120" s="24"/>
    </row>
    <row r="121" spans="1:22" ht="18" customHeight="1">
      <c r="A121" s="4">
        <v>120</v>
      </c>
      <c r="B121" s="37">
        <v>35183</v>
      </c>
      <c r="C121" s="34" t="s">
        <v>168</v>
      </c>
      <c r="D121" s="34" t="s">
        <v>10</v>
      </c>
      <c r="E121" s="34" t="s">
        <v>144</v>
      </c>
      <c r="F121" s="34" t="s">
        <v>167</v>
      </c>
      <c r="G121" s="21"/>
      <c r="H121" s="21"/>
      <c r="I121" s="21" t="s">
        <v>20</v>
      </c>
      <c r="J121" s="21" t="s">
        <v>19</v>
      </c>
      <c r="N121" s="24"/>
      <c r="O121" s="24"/>
      <c r="P121" s="24"/>
      <c r="Q121" s="24"/>
      <c r="R121" s="24"/>
      <c r="S121" s="24"/>
      <c r="T121" s="24"/>
      <c r="U121" s="24"/>
      <c r="V121" s="24"/>
    </row>
    <row r="122" spans="1:22" ht="18" customHeight="1">
      <c r="A122" s="4">
        <v>121</v>
      </c>
      <c r="B122" s="37">
        <v>35183</v>
      </c>
      <c r="C122" s="34" t="s">
        <v>210</v>
      </c>
      <c r="D122" s="34" t="s">
        <v>46</v>
      </c>
      <c r="E122" s="34" t="s">
        <v>180</v>
      </c>
      <c r="F122" s="34" t="s">
        <v>72</v>
      </c>
      <c r="G122" s="21"/>
      <c r="H122" s="21"/>
      <c r="I122" s="21" t="s">
        <v>14</v>
      </c>
      <c r="J122" s="21" t="s">
        <v>38</v>
      </c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35184</v>
      </c>
      <c r="C123" s="34" t="s">
        <v>167</v>
      </c>
      <c r="D123" s="34" t="s">
        <v>166</v>
      </c>
      <c r="E123" s="34" t="s">
        <v>10</v>
      </c>
      <c r="F123" s="34" t="s">
        <v>144</v>
      </c>
      <c r="G123" s="21"/>
      <c r="H123" s="21"/>
      <c r="I123" s="21" t="s">
        <v>19</v>
      </c>
      <c r="J123" s="21" t="s">
        <v>14</v>
      </c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35184</v>
      </c>
      <c r="C124" s="34" t="s">
        <v>72</v>
      </c>
      <c r="D124" s="34" t="s">
        <v>191</v>
      </c>
      <c r="E124" s="34" t="s">
        <v>46</v>
      </c>
      <c r="F124" s="34" t="s">
        <v>180</v>
      </c>
      <c r="G124" s="21"/>
      <c r="H124" s="21"/>
      <c r="I124" s="21" t="s">
        <v>38</v>
      </c>
      <c r="J124" s="21" t="s">
        <v>13</v>
      </c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35184</v>
      </c>
      <c r="C125" s="34" t="s">
        <v>211</v>
      </c>
      <c r="D125" s="34" t="s">
        <v>131</v>
      </c>
      <c r="E125" s="34" t="s">
        <v>165</v>
      </c>
      <c r="F125" s="34" t="s">
        <v>179</v>
      </c>
      <c r="G125" s="21"/>
      <c r="H125" s="21"/>
      <c r="I125" s="21" t="s">
        <v>8</v>
      </c>
      <c r="J125" s="21" t="s">
        <v>31</v>
      </c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35184</v>
      </c>
      <c r="C126" s="34" t="s">
        <v>175</v>
      </c>
      <c r="D126" s="34" t="s">
        <v>163</v>
      </c>
      <c r="E126" s="34" t="s">
        <v>190</v>
      </c>
      <c r="F126" s="34" t="s">
        <v>35</v>
      </c>
      <c r="G126" s="21"/>
      <c r="H126" s="21"/>
      <c r="I126" s="21" t="s">
        <v>20</v>
      </c>
      <c r="J126" s="21" t="s">
        <v>37</v>
      </c>
      <c r="N126" s="24"/>
      <c r="O126" s="24"/>
      <c r="P126" s="24"/>
      <c r="Q126" s="24"/>
      <c r="R126" s="24"/>
      <c r="S126" s="24"/>
      <c r="T126" s="24"/>
      <c r="U126" s="24"/>
      <c r="V126" s="24"/>
    </row>
    <row r="127" spans="1:22" ht="18" customHeight="1">
      <c r="A127" s="4">
        <v>126</v>
      </c>
      <c r="B127" s="37">
        <v>35184</v>
      </c>
      <c r="C127" s="34" t="s">
        <v>186</v>
      </c>
      <c r="D127" s="34" t="s">
        <v>178</v>
      </c>
      <c r="E127" s="34" t="s">
        <v>148</v>
      </c>
      <c r="F127" s="34" t="s">
        <v>184</v>
      </c>
      <c r="G127" s="21"/>
      <c r="H127" s="21"/>
      <c r="I127" s="21" t="s">
        <v>32</v>
      </c>
      <c r="J127" s="21" t="s">
        <v>228</v>
      </c>
    </row>
    <row r="128" spans="1:22" ht="18" customHeight="1">
      <c r="A128" s="4">
        <v>127</v>
      </c>
      <c r="B128" s="37">
        <v>35184</v>
      </c>
      <c r="C128" s="34" t="s">
        <v>214</v>
      </c>
      <c r="D128" s="34" t="s">
        <v>183</v>
      </c>
      <c r="E128" s="34" t="s">
        <v>47</v>
      </c>
      <c r="F128" s="34" t="s">
        <v>185</v>
      </c>
      <c r="G128" s="21"/>
      <c r="H128" s="21"/>
      <c r="I128" s="21" t="s">
        <v>26</v>
      </c>
      <c r="J128" s="21" t="s">
        <v>227</v>
      </c>
      <c r="M128" s="12"/>
    </row>
    <row r="129" spans="1:13" ht="18" customHeight="1">
      <c r="A129" s="4">
        <v>128</v>
      </c>
      <c r="B129" s="37">
        <v>35185</v>
      </c>
      <c r="C129" s="34" t="s">
        <v>35</v>
      </c>
      <c r="D129" s="34" t="s">
        <v>4</v>
      </c>
      <c r="E129" s="34" t="s">
        <v>163</v>
      </c>
      <c r="F129" s="34" t="s">
        <v>190</v>
      </c>
      <c r="G129" s="21"/>
      <c r="H129" s="21"/>
      <c r="I129" s="21" t="s">
        <v>20</v>
      </c>
      <c r="J129" s="21" t="s">
        <v>37</v>
      </c>
      <c r="M129" s="13"/>
    </row>
    <row r="130" spans="1:13" ht="18" customHeight="1">
      <c r="A130" s="4">
        <v>129</v>
      </c>
      <c r="B130" s="37">
        <v>35185</v>
      </c>
      <c r="C130" s="34" t="s">
        <v>180</v>
      </c>
      <c r="D130" s="34" t="s">
        <v>210</v>
      </c>
      <c r="E130" s="34" t="s">
        <v>191</v>
      </c>
      <c r="F130" s="34" t="s">
        <v>46</v>
      </c>
      <c r="G130" s="21"/>
      <c r="H130" s="21"/>
      <c r="I130" s="21" t="s">
        <v>38</v>
      </c>
      <c r="J130" s="21" t="s">
        <v>13</v>
      </c>
      <c r="M130" s="12"/>
    </row>
    <row r="131" spans="1:13" ht="18" customHeight="1">
      <c r="A131" s="4">
        <v>130</v>
      </c>
      <c r="B131" s="37">
        <v>35185</v>
      </c>
      <c r="C131" s="34" t="s">
        <v>144</v>
      </c>
      <c r="D131" s="34" t="s">
        <v>168</v>
      </c>
      <c r="E131" s="34" t="s">
        <v>166</v>
      </c>
      <c r="F131" s="34" t="s">
        <v>10</v>
      </c>
      <c r="G131" s="21"/>
      <c r="H131" s="21"/>
      <c r="I131" s="21" t="s">
        <v>19</v>
      </c>
      <c r="J131" s="21" t="s">
        <v>14</v>
      </c>
      <c r="M131" s="12"/>
    </row>
    <row r="132" spans="1:13" ht="18" customHeight="1">
      <c r="A132" s="4">
        <v>131</v>
      </c>
      <c r="B132" s="37">
        <v>35186</v>
      </c>
      <c r="C132" s="34" t="s">
        <v>153</v>
      </c>
      <c r="D132" s="34" t="s">
        <v>142</v>
      </c>
      <c r="E132" s="34" t="s">
        <v>183</v>
      </c>
      <c r="F132" s="34" t="s">
        <v>187</v>
      </c>
      <c r="G132" s="21"/>
      <c r="H132" s="21"/>
      <c r="I132" s="21" t="s">
        <v>228</v>
      </c>
      <c r="J132" s="21" t="s">
        <v>26</v>
      </c>
      <c r="M132" s="12"/>
    </row>
    <row r="133" spans="1:13" ht="18" customHeight="1">
      <c r="A133" s="4">
        <v>132</v>
      </c>
      <c r="B133" s="37">
        <v>35186</v>
      </c>
      <c r="C133" s="34" t="s">
        <v>190</v>
      </c>
      <c r="D133" s="34" t="s">
        <v>175</v>
      </c>
      <c r="E133" s="34" t="s">
        <v>4</v>
      </c>
      <c r="F133" s="34" t="s">
        <v>163</v>
      </c>
      <c r="G133" s="21"/>
      <c r="H133" s="21"/>
      <c r="I133" s="21" t="s">
        <v>20</v>
      </c>
      <c r="J133" s="21" t="s">
        <v>37</v>
      </c>
      <c r="M133" s="12"/>
    </row>
    <row r="134" spans="1:13" ht="18" customHeight="1">
      <c r="A134" s="4">
        <v>133</v>
      </c>
      <c r="B134" s="37">
        <v>35186</v>
      </c>
      <c r="C134" s="34" t="s">
        <v>213</v>
      </c>
      <c r="D134" s="34" t="s">
        <v>184</v>
      </c>
      <c r="E134" s="34" t="s">
        <v>188</v>
      </c>
      <c r="F134" s="34" t="s">
        <v>178</v>
      </c>
      <c r="G134" s="21"/>
      <c r="H134" s="21"/>
      <c r="I134" s="21" t="s">
        <v>31</v>
      </c>
      <c r="J134" s="21" t="s">
        <v>32</v>
      </c>
      <c r="M134" s="12"/>
    </row>
    <row r="135" spans="1:13" ht="18" customHeight="1">
      <c r="A135" s="4">
        <v>134</v>
      </c>
      <c r="B135" s="37">
        <v>35186</v>
      </c>
      <c r="C135" s="34" t="s">
        <v>10</v>
      </c>
      <c r="D135" s="34" t="s">
        <v>167</v>
      </c>
      <c r="E135" s="34" t="s">
        <v>168</v>
      </c>
      <c r="F135" s="34" t="s">
        <v>166</v>
      </c>
      <c r="G135" s="21"/>
      <c r="H135" s="21"/>
      <c r="I135" s="21" t="s">
        <v>19</v>
      </c>
      <c r="J135" s="21" t="s">
        <v>14</v>
      </c>
      <c r="M135" s="12"/>
    </row>
    <row r="136" spans="1:13" ht="18" customHeight="1">
      <c r="A136" s="4">
        <v>135</v>
      </c>
      <c r="B136" s="37">
        <v>35186</v>
      </c>
      <c r="C136" s="34" t="s">
        <v>46</v>
      </c>
      <c r="D136" s="34" t="s">
        <v>72</v>
      </c>
      <c r="E136" s="36" t="s">
        <v>210</v>
      </c>
      <c r="F136" s="34" t="s">
        <v>191</v>
      </c>
      <c r="G136" s="21"/>
      <c r="H136" s="21"/>
      <c r="I136" s="21" t="s">
        <v>38</v>
      </c>
      <c r="J136" s="21" t="s">
        <v>13</v>
      </c>
      <c r="M136" s="12"/>
    </row>
    <row r="137" spans="1:13" ht="18" customHeight="1">
      <c r="A137" s="4">
        <v>136</v>
      </c>
      <c r="B137" s="37">
        <v>35186</v>
      </c>
      <c r="C137" s="34" t="s">
        <v>185</v>
      </c>
      <c r="D137" s="34" t="s">
        <v>182</v>
      </c>
      <c r="E137" s="34" t="s">
        <v>23</v>
      </c>
      <c r="F137" s="34" t="s">
        <v>146</v>
      </c>
      <c r="G137" s="21"/>
      <c r="H137" s="21"/>
      <c r="I137" s="21" t="s">
        <v>227</v>
      </c>
      <c r="J137" s="21" t="s">
        <v>8</v>
      </c>
      <c r="M137" s="12"/>
    </row>
    <row r="138" spans="1:13" ht="18" customHeight="1">
      <c r="A138" s="4">
        <v>137</v>
      </c>
      <c r="B138" s="37">
        <v>35187</v>
      </c>
      <c r="C138" s="34" t="s">
        <v>179</v>
      </c>
      <c r="D138" s="34" t="s">
        <v>148</v>
      </c>
      <c r="E138" s="34" t="s">
        <v>178</v>
      </c>
      <c r="F138" s="34" t="s">
        <v>213</v>
      </c>
      <c r="G138" s="21"/>
      <c r="H138" s="21"/>
      <c r="I138" s="21" t="s">
        <v>31</v>
      </c>
      <c r="J138" s="21" t="s">
        <v>32</v>
      </c>
      <c r="M138" s="12"/>
    </row>
    <row r="139" spans="1:13" ht="18" customHeight="1">
      <c r="A139" s="4">
        <v>138</v>
      </c>
      <c r="B139" s="37">
        <v>35187</v>
      </c>
      <c r="C139" s="34" t="s">
        <v>187</v>
      </c>
      <c r="D139" s="34" t="s">
        <v>214</v>
      </c>
      <c r="E139" s="34" t="s">
        <v>142</v>
      </c>
      <c r="F139" s="34" t="s">
        <v>183</v>
      </c>
      <c r="G139" s="21"/>
      <c r="H139" s="21"/>
      <c r="I139" s="21" t="s">
        <v>228</v>
      </c>
      <c r="J139" s="21" t="s">
        <v>26</v>
      </c>
      <c r="M139" s="12"/>
    </row>
    <row r="140" spans="1:13" ht="18" customHeight="1">
      <c r="A140" s="4">
        <v>139</v>
      </c>
      <c r="B140" s="37">
        <v>35187</v>
      </c>
      <c r="C140" s="34" t="s">
        <v>146</v>
      </c>
      <c r="D140" s="34" t="s">
        <v>47</v>
      </c>
      <c r="E140" s="34" t="s">
        <v>182</v>
      </c>
      <c r="F140" s="34" t="s">
        <v>173</v>
      </c>
      <c r="G140" s="21"/>
      <c r="H140" s="21"/>
      <c r="I140" s="21" t="s">
        <v>227</v>
      </c>
      <c r="J140" s="21" t="s">
        <v>8</v>
      </c>
      <c r="M140" s="12"/>
    </row>
    <row r="141" spans="1:13" ht="18" customHeight="1">
      <c r="A141" s="4">
        <v>140</v>
      </c>
      <c r="B141" s="37">
        <v>35188</v>
      </c>
      <c r="C141" s="34" t="s">
        <v>166</v>
      </c>
      <c r="D141" s="36" t="s">
        <v>144</v>
      </c>
      <c r="E141" s="34" t="s">
        <v>167</v>
      </c>
      <c r="F141" s="34" t="s">
        <v>168</v>
      </c>
      <c r="G141" s="21"/>
      <c r="H141" s="21"/>
      <c r="I141" s="21" t="s">
        <v>37</v>
      </c>
      <c r="J141" s="21" t="s">
        <v>14</v>
      </c>
      <c r="M141" s="12"/>
    </row>
    <row r="142" spans="1:13" ht="18" customHeight="1">
      <c r="A142" s="4">
        <v>141</v>
      </c>
      <c r="B142" s="37">
        <v>35188</v>
      </c>
      <c r="C142" s="34" t="s">
        <v>161</v>
      </c>
      <c r="D142" s="34" t="s">
        <v>185</v>
      </c>
      <c r="E142" s="34" t="s">
        <v>173</v>
      </c>
      <c r="F142" s="34" t="s">
        <v>189</v>
      </c>
      <c r="G142" s="21"/>
      <c r="H142" s="21"/>
      <c r="I142" s="21" t="s">
        <v>227</v>
      </c>
      <c r="J142" s="21" t="s">
        <v>8</v>
      </c>
      <c r="M142" s="12"/>
    </row>
    <row r="143" spans="1:13" ht="18" customHeight="1">
      <c r="A143" s="4">
        <v>142</v>
      </c>
      <c r="B143" s="37">
        <v>35188</v>
      </c>
      <c r="C143" s="34" t="s">
        <v>72</v>
      </c>
      <c r="D143" s="34" t="s">
        <v>180</v>
      </c>
      <c r="E143" s="34" t="s">
        <v>177</v>
      </c>
      <c r="F143" s="34" t="s">
        <v>210</v>
      </c>
      <c r="G143" s="21"/>
      <c r="H143" s="21"/>
      <c r="I143" s="21" t="s">
        <v>20</v>
      </c>
      <c r="J143" s="21" t="s">
        <v>13</v>
      </c>
      <c r="M143" s="12"/>
    </row>
    <row r="144" spans="1:13" ht="18" customHeight="1">
      <c r="A144" s="4">
        <v>143</v>
      </c>
      <c r="B144" s="37">
        <v>35188</v>
      </c>
      <c r="C144" s="36" t="s">
        <v>183</v>
      </c>
      <c r="D144" s="34" t="s">
        <v>153</v>
      </c>
      <c r="E144" s="34" t="s">
        <v>214</v>
      </c>
      <c r="F144" s="34" t="s">
        <v>142</v>
      </c>
      <c r="G144" s="21"/>
      <c r="H144" s="21"/>
      <c r="I144" s="21" t="s">
        <v>228</v>
      </c>
      <c r="J144" s="21" t="s">
        <v>26</v>
      </c>
      <c r="M144" s="13"/>
    </row>
    <row r="145" spans="1:13" ht="18" customHeight="1">
      <c r="A145" s="4">
        <v>144</v>
      </c>
      <c r="B145" s="37">
        <v>35188</v>
      </c>
      <c r="C145" s="34" t="s">
        <v>163</v>
      </c>
      <c r="D145" s="34" t="s">
        <v>16</v>
      </c>
      <c r="E145" s="34" t="s">
        <v>175</v>
      </c>
      <c r="F145" s="34" t="s">
        <v>4</v>
      </c>
      <c r="G145" s="21"/>
      <c r="H145" s="21"/>
      <c r="I145" s="21" t="s">
        <v>19</v>
      </c>
      <c r="J145" s="21" t="s">
        <v>38</v>
      </c>
      <c r="M145" s="12"/>
    </row>
    <row r="146" spans="1:13" ht="18" customHeight="1">
      <c r="A146" s="4">
        <v>145</v>
      </c>
      <c r="B146" s="37">
        <v>35189</v>
      </c>
      <c r="C146" s="34" t="s">
        <v>182</v>
      </c>
      <c r="D146" s="34" t="s">
        <v>146</v>
      </c>
      <c r="E146" s="34" t="s">
        <v>185</v>
      </c>
      <c r="F146" s="34" t="s">
        <v>47</v>
      </c>
      <c r="G146" s="21"/>
      <c r="H146" s="21"/>
      <c r="I146" s="21" t="s">
        <v>227</v>
      </c>
      <c r="J146" s="21" t="s">
        <v>31</v>
      </c>
      <c r="M146" s="12"/>
    </row>
    <row r="147" spans="1:13" ht="18" customHeight="1">
      <c r="A147" s="4">
        <v>146</v>
      </c>
      <c r="B147" s="37">
        <v>35189</v>
      </c>
      <c r="C147" s="34" t="s">
        <v>165</v>
      </c>
      <c r="D147" s="34" t="s">
        <v>178</v>
      </c>
      <c r="E147" s="34" t="s">
        <v>186</v>
      </c>
      <c r="F147" s="34" t="s">
        <v>148</v>
      </c>
      <c r="G147" s="21"/>
      <c r="H147" s="21"/>
      <c r="I147" s="21" t="s">
        <v>32</v>
      </c>
      <c r="J147" s="21" t="s">
        <v>26</v>
      </c>
      <c r="M147" s="12"/>
    </row>
    <row r="148" spans="1:13" ht="18" customHeight="1">
      <c r="A148" s="4">
        <v>147</v>
      </c>
      <c r="B148" s="37">
        <v>35189</v>
      </c>
      <c r="C148" s="34" t="s">
        <v>168</v>
      </c>
      <c r="D148" s="34" t="s">
        <v>10</v>
      </c>
      <c r="E148" s="34" t="s">
        <v>144</v>
      </c>
      <c r="F148" s="34" t="s">
        <v>167</v>
      </c>
      <c r="G148" s="21"/>
      <c r="H148" s="21"/>
      <c r="I148" s="21" t="s">
        <v>37</v>
      </c>
      <c r="J148" s="21" t="s">
        <v>14</v>
      </c>
      <c r="M148" s="12"/>
    </row>
    <row r="149" spans="1:13" ht="18" customHeight="1">
      <c r="A149" s="4">
        <v>148</v>
      </c>
      <c r="B149" s="37">
        <v>35189</v>
      </c>
      <c r="C149" s="34" t="s">
        <v>210</v>
      </c>
      <c r="D149" s="34" t="s">
        <v>46</v>
      </c>
      <c r="E149" s="34" t="s">
        <v>180</v>
      </c>
      <c r="F149" s="34" t="s">
        <v>177</v>
      </c>
      <c r="G149" s="21"/>
      <c r="H149" s="21"/>
      <c r="I149" s="21" t="s">
        <v>20</v>
      </c>
      <c r="J149" s="21" t="s">
        <v>13</v>
      </c>
      <c r="M149" s="12"/>
    </row>
    <row r="150" spans="1:13" ht="18" customHeight="1">
      <c r="A150" s="4">
        <v>149</v>
      </c>
      <c r="B150" s="37">
        <v>35189</v>
      </c>
      <c r="C150" s="34" t="s">
        <v>142</v>
      </c>
      <c r="D150" s="34" t="s">
        <v>187</v>
      </c>
      <c r="E150" s="34" t="s">
        <v>153</v>
      </c>
      <c r="F150" s="34" t="s">
        <v>214</v>
      </c>
      <c r="G150" s="21"/>
      <c r="H150" s="21"/>
      <c r="I150" s="21" t="s">
        <v>228</v>
      </c>
      <c r="J150" s="21" t="s">
        <v>8</v>
      </c>
      <c r="M150" s="12"/>
    </row>
    <row r="151" spans="1:13" ht="18" customHeight="1">
      <c r="A151" s="4">
        <v>150</v>
      </c>
      <c r="B151" s="37">
        <v>35190</v>
      </c>
      <c r="C151" s="34" t="s">
        <v>167</v>
      </c>
      <c r="D151" s="34" t="s">
        <v>166</v>
      </c>
      <c r="E151" s="34" t="s">
        <v>10</v>
      </c>
      <c r="F151" s="34" t="s">
        <v>144</v>
      </c>
      <c r="G151" s="21"/>
      <c r="H151" s="21"/>
      <c r="I151" s="21" t="s">
        <v>37</v>
      </c>
      <c r="J151" s="21" t="s">
        <v>14</v>
      </c>
      <c r="M151" s="12"/>
    </row>
    <row r="152" spans="1:13" ht="18" customHeight="1">
      <c r="A152" s="4">
        <v>151</v>
      </c>
      <c r="B152" s="37">
        <v>35190</v>
      </c>
      <c r="C152" s="34" t="s">
        <v>47</v>
      </c>
      <c r="D152" s="34" t="s">
        <v>181</v>
      </c>
      <c r="E152" s="34" t="s">
        <v>189</v>
      </c>
      <c r="F152" s="34" t="s">
        <v>185</v>
      </c>
      <c r="G152" s="21"/>
      <c r="H152" s="21"/>
      <c r="I152" s="21" t="s">
        <v>227</v>
      </c>
      <c r="J152" s="21" t="s">
        <v>31</v>
      </c>
      <c r="M152" s="12"/>
    </row>
    <row r="153" spans="1:13" ht="18" customHeight="1">
      <c r="A153" s="4">
        <v>152</v>
      </c>
      <c r="B153" s="37">
        <v>35190</v>
      </c>
      <c r="C153" s="34" t="s">
        <v>177</v>
      </c>
      <c r="D153" s="34" t="s">
        <v>72</v>
      </c>
      <c r="E153" s="34" t="s">
        <v>46</v>
      </c>
      <c r="F153" s="34" t="s">
        <v>180</v>
      </c>
      <c r="G153" s="21"/>
      <c r="H153" s="21"/>
      <c r="I153" s="21" t="s">
        <v>20</v>
      </c>
      <c r="J153" s="21" t="s">
        <v>13</v>
      </c>
      <c r="M153" s="12"/>
    </row>
    <row r="154" spans="1:13" ht="18" customHeight="1">
      <c r="A154" s="4">
        <v>153</v>
      </c>
      <c r="B154" s="37">
        <v>35190</v>
      </c>
      <c r="C154" s="34" t="s">
        <v>175</v>
      </c>
      <c r="D154" s="34" t="s">
        <v>163</v>
      </c>
      <c r="E154" s="34" t="s">
        <v>190</v>
      </c>
      <c r="F154" s="34" t="s">
        <v>16</v>
      </c>
      <c r="G154" s="21"/>
      <c r="H154" s="21"/>
      <c r="I154" s="21" t="s">
        <v>19</v>
      </c>
      <c r="J154" s="21" t="s">
        <v>38</v>
      </c>
      <c r="M154" s="12"/>
    </row>
    <row r="155" spans="1:13" ht="18" customHeight="1">
      <c r="A155" s="4">
        <v>154</v>
      </c>
      <c r="B155" s="37">
        <v>35190</v>
      </c>
      <c r="C155" s="34" t="s">
        <v>131</v>
      </c>
      <c r="D155" s="34" t="s">
        <v>188</v>
      </c>
      <c r="E155" s="34" t="s">
        <v>165</v>
      </c>
      <c r="F155" s="34" t="s">
        <v>211</v>
      </c>
      <c r="G155" s="21"/>
      <c r="H155" s="21"/>
      <c r="I155" s="21" t="s">
        <v>32</v>
      </c>
      <c r="J155" s="21" t="s">
        <v>26</v>
      </c>
      <c r="M155" s="12"/>
    </row>
    <row r="156" spans="1:13" ht="18" customHeight="1">
      <c r="A156" s="4">
        <v>155</v>
      </c>
      <c r="B156" s="37">
        <v>35190</v>
      </c>
      <c r="C156" s="34" t="s">
        <v>214</v>
      </c>
      <c r="D156" s="34" t="s">
        <v>183</v>
      </c>
      <c r="E156" s="34" t="s">
        <v>187</v>
      </c>
      <c r="F156" s="34" t="s">
        <v>153</v>
      </c>
      <c r="G156" s="21"/>
      <c r="H156" s="21"/>
      <c r="I156" s="21" t="s">
        <v>228</v>
      </c>
      <c r="J156" s="21" t="s">
        <v>8</v>
      </c>
      <c r="M156" s="12"/>
    </row>
    <row r="157" spans="1:13" ht="18" customHeight="1">
      <c r="A157" s="4">
        <v>156</v>
      </c>
      <c r="B157" s="37">
        <v>35191</v>
      </c>
      <c r="C157" s="34" t="s">
        <v>153</v>
      </c>
      <c r="D157" s="34" t="s">
        <v>142</v>
      </c>
      <c r="E157" s="34" t="s">
        <v>183</v>
      </c>
      <c r="F157" s="34" t="s">
        <v>187</v>
      </c>
      <c r="G157" s="21"/>
      <c r="H157" s="21"/>
      <c r="I157" s="21" t="s">
        <v>228</v>
      </c>
      <c r="J157" s="21" t="s">
        <v>8</v>
      </c>
      <c r="L157" s="53"/>
      <c r="M157" s="12"/>
    </row>
    <row r="158" spans="1:13" ht="18" customHeight="1">
      <c r="A158" s="4">
        <v>157</v>
      </c>
      <c r="B158" s="37">
        <v>35191</v>
      </c>
      <c r="C158" s="34" t="s">
        <v>173</v>
      </c>
      <c r="D158" s="34" t="s">
        <v>182</v>
      </c>
      <c r="E158" s="34" t="s">
        <v>146</v>
      </c>
      <c r="F158" s="34" t="s">
        <v>181</v>
      </c>
      <c r="G158" s="21"/>
      <c r="H158" s="21"/>
      <c r="I158" s="21" t="s">
        <v>227</v>
      </c>
      <c r="J158" s="21" t="s">
        <v>31</v>
      </c>
      <c r="L158" s="53"/>
      <c r="M158" s="12"/>
    </row>
    <row r="159" spans="1:13" ht="18" customHeight="1">
      <c r="A159" s="4">
        <v>158</v>
      </c>
      <c r="B159" s="37">
        <v>35191</v>
      </c>
      <c r="C159" s="34" t="s">
        <v>186</v>
      </c>
      <c r="D159" s="34" t="s">
        <v>213</v>
      </c>
      <c r="E159" s="36" t="s">
        <v>148</v>
      </c>
      <c r="F159" s="34" t="s">
        <v>165</v>
      </c>
      <c r="G159" s="21"/>
      <c r="H159" s="21"/>
      <c r="I159" s="21" t="s">
        <v>32</v>
      </c>
      <c r="J159" s="21" t="s">
        <v>26</v>
      </c>
      <c r="L159" s="53"/>
      <c r="M159" s="12"/>
    </row>
    <row r="160" spans="1:13" ht="18" customHeight="1">
      <c r="A160" s="4">
        <v>159</v>
      </c>
      <c r="B160" s="37">
        <v>35191</v>
      </c>
      <c r="C160" s="34" t="s">
        <v>180</v>
      </c>
      <c r="D160" s="34" t="s">
        <v>210</v>
      </c>
      <c r="E160" s="34" t="s">
        <v>72</v>
      </c>
      <c r="F160" s="34" t="s">
        <v>46</v>
      </c>
      <c r="G160" s="21"/>
      <c r="H160" s="21"/>
      <c r="I160" s="21" t="s">
        <v>38</v>
      </c>
      <c r="J160" s="21" t="s">
        <v>20</v>
      </c>
      <c r="L160" s="53"/>
      <c r="M160" s="12"/>
    </row>
    <row r="161" spans="1:13" ht="18" customHeight="1">
      <c r="A161" s="4">
        <v>160</v>
      </c>
      <c r="B161" s="37">
        <v>35191</v>
      </c>
      <c r="C161" s="34" t="s">
        <v>144</v>
      </c>
      <c r="D161" s="34" t="s">
        <v>168</v>
      </c>
      <c r="E161" s="34" t="s">
        <v>166</v>
      </c>
      <c r="F161" s="34" t="s">
        <v>10</v>
      </c>
      <c r="G161" s="21"/>
      <c r="H161" s="21"/>
      <c r="I161" s="21" t="s">
        <v>13</v>
      </c>
      <c r="J161" s="21" t="s">
        <v>14</v>
      </c>
      <c r="L161" s="53"/>
      <c r="M161" s="12"/>
    </row>
    <row r="162" spans="1:13" ht="18" customHeight="1">
      <c r="A162" s="4">
        <v>161</v>
      </c>
      <c r="B162" s="37">
        <v>35191</v>
      </c>
      <c r="C162" s="34" t="s">
        <v>16</v>
      </c>
      <c r="D162" s="34" t="s">
        <v>4</v>
      </c>
      <c r="E162" s="34" t="s">
        <v>163</v>
      </c>
      <c r="F162" s="34" t="s">
        <v>190</v>
      </c>
      <c r="G162" s="21"/>
      <c r="H162" s="21"/>
      <c r="I162" s="21" t="s">
        <v>37</v>
      </c>
      <c r="J162" s="21" t="s">
        <v>19</v>
      </c>
      <c r="M162" s="12"/>
    </row>
    <row r="163" spans="1:13" ht="18" customHeight="1">
      <c r="A163" s="4">
        <v>162</v>
      </c>
      <c r="B163" s="37">
        <v>35192</v>
      </c>
      <c r="C163" s="34" t="s">
        <v>190</v>
      </c>
      <c r="D163" s="34" t="s">
        <v>175</v>
      </c>
      <c r="E163" s="34" t="s">
        <v>4</v>
      </c>
      <c r="F163" s="34" t="s">
        <v>163</v>
      </c>
      <c r="G163" s="21"/>
      <c r="H163" s="21"/>
      <c r="I163" s="21" t="s">
        <v>37</v>
      </c>
      <c r="J163" s="21" t="s">
        <v>19</v>
      </c>
      <c r="M163" s="12"/>
    </row>
    <row r="164" spans="1:13" ht="18" customHeight="1">
      <c r="A164" s="4">
        <v>163</v>
      </c>
      <c r="B164" s="37">
        <v>35192</v>
      </c>
      <c r="C164" s="34" t="s">
        <v>181</v>
      </c>
      <c r="D164" s="34" t="s">
        <v>161</v>
      </c>
      <c r="E164" s="34" t="s">
        <v>214</v>
      </c>
      <c r="F164" s="34" t="s">
        <v>142</v>
      </c>
      <c r="G164" s="21"/>
      <c r="H164" s="21"/>
      <c r="I164" s="21" t="s">
        <v>26</v>
      </c>
      <c r="J164" s="21" t="s">
        <v>31</v>
      </c>
      <c r="M164" s="12"/>
    </row>
    <row r="165" spans="1:13" ht="18" customHeight="1">
      <c r="A165" s="4">
        <v>164</v>
      </c>
      <c r="B165" s="38">
        <v>35192</v>
      </c>
      <c r="C165" s="21" t="s">
        <v>10</v>
      </c>
      <c r="D165" s="21" t="s">
        <v>167</v>
      </c>
      <c r="E165" s="21" t="s">
        <v>168</v>
      </c>
      <c r="F165" s="21" t="s">
        <v>166</v>
      </c>
      <c r="G165" s="21"/>
      <c r="H165" s="21"/>
      <c r="I165" s="21" t="s">
        <v>13</v>
      </c>
      <c r="J165" s="21" t="s">
        <v>14</v>
      </c>
    </row>
    <row r="166" spans="1:13" ht="18" customHeight="1">
      <c r="A166" s="4">
        <v>165</v>
      </c>
      <c r="B166" s="38">
        <v>35192</v>
      </c>
      <c r="C166" s="21" t="s">
        <v>46</v>
      </c>
      <c r="D166" s="21" t="s">
        <v>177</v>
      </c>
      <c r="E166" s="21" t="s">
        <v>210</v>
      </c>
      <c r="F166" s="21" t="s">
        <v>72</v>
      </c>
      <c r="G166" s="21"/>
      <c r="H166" s="21"/>
      <c r="I166" s="21" t="s">
        <v>38</v>
      </c>
      <c r="J166" s="21" t="s">
        <v>20</v>
      </c>
    </row>
    <row r="167" spans="1:13" ht="18" customHeight="1">
      <c r="A167" s="4">
        <v>166</v>
      </c>
      <c r="B167" s="38">
        <v>35192</v>
      </c>
      <c r="C167" s="21" t="s">
        <v>185</v>
      </c>
      <c r="D167" s="21" t="s">
        <v>47</v>
      </c>
      <c r="E167" s="21" t="s">
        <v>182</v>
      </c>
      <c r="F167" s="21" t="s">
        <v>146</v>
      </c>
      <c r="G167" s="21"/>
      <c r="H167" s="21"/>
      <c r="I167" s="21" t="s">
        <v>227</v>
      </c>
      <c r="J167" s="21" t="s">
        <v>228</v>
      </c>
    </row>
    <row r="168" spans="1:13" ht="18" customHeight="1">
      <c r="A168" s="4">
        <v>167</v>
      </c>
      <c r="B168" s="38">
        <v>35193</v>
      </c>
      <c r="C168" s="21" t="s">
        <v>166</v>
      </c>
      <c r="D168" s="21" t="s">
        <v>144</v>
      </c>
      <c r="E168" s="21" t="s">
        <v>167</v>
      </c>
      <c r="F168" s="21" t="s">
        <v>168</v>
      </c>
      <c r="G168" s="21"/>
      <c r="H168" s="21"/>
      <c r="I168" s="21" t="s">
        <v>13</v>
      </c>
      <c r="J168" s="21" t="s">
        <v>14</v>
      </c>
    </row>
    <row r="169" spans="1:13" ht="18" customHeight="1">
      <c r="A169" s="4">
        <v>168</v>
      </c>
      <c r="B169" s="38">
        <v>35193</v>
      </c>
      <c r="C169" s="21" t="s">
        <v>163</v>
      </c>
      <c r="D169" s="21" t="s">
        <v>16</v>
      </c>
      <c r="E169" s="21" t="s">
        <v>175</v>
      </c>
      <c r="F169" s="21" t="s">
        <v>4</v>
      </c>
      <c r="G169" s="21"/>
      <c r="H169" s="21"/>
      <c r="I169" s="21" t="s">
        <v>37</v>
      </c>
      <c r="J169" s="21" t="s">
        <v>19</v>
      </c>
    </row>
    <row r="170" spans="1:13" ht="18" customHeight="1">
      <c r="A170" s="4">
        <v>169</v>
      </c>
      <c r="B170" s="38">
        <v>35194</v>
      </c>
      <c r="C170" s="21" t="s">
        <v>148</v>
      </c>
      <c r="D170" s="36" t="s">
        <v>179</v>
      </c>
      <c r="E170" s="21" t="s">
        <v>178</v>
      </c>
      <c r="F170" s="21" t="s">
        <v>213</v>
      </c>
      <c r="G170" s="21"/>
      <c r="H170" s="21"/>
      <c r="I170" s="21" t="s">
        <v>32</v>
      </c>
      <c r="J170" s="21" t="s">
        <v>8</v>
      </c>
    </row>
    <row r="171" spans="1:13" ht="18" customHeight="1">
      <c r="A171" s="4">
        <v>170</v>
      </c>
      <c r="B171" s="38">
        <v>35194</v>
      </c>
      <c r="C171" s="21" t="s">
        <v>187</v>
      </c>
      <c r="D171" s="21" t="s">
        <v>185</v>
      </c>
      <c r="E171" s="21" t="s">
        <v>173</v>
      </c>
      <c r="F171" s="21" t="s">
        <v>183</v>
      </c>
      <c r="G171" s="21"/>
      <c r="H171" s="21"/>
      <c r="I171" s="21" t="s">
        <v>227</v>
      </c>
      <c r="J171" s="21" t="s">
        <v>228</v>
      </c>
    </row>
    <row r="172" spans="1:13" ht="18" customHeight="1">
      <c r="A172" s="4">
        <v>171</v>
      </c>
      <c r="B172" s="38">
        <v>35194</v>
      </c>
      <c r="C172" s="36" t="s">
        <v>188</v>
      </c>
      <c r="D172" s="21" t="s">
        <v>181</v>
      </c>
      <c r="E172" s="21" t="s">
        <v>161</v>
      </c>
      <c r="F172" s="21" t="s">
        <v>214</v>
      </c>
      <c r="G172" s="21"/>
      <c r="H172" s="21"/>
      <c r="I172" s="21" t="s">
        <v>26</v>
      </c>
      <c r="J172" s="21" t="s">
        <v>31</v>
      </c>
      <c r="M172" s="13"/>
    </row>
    <row r="173" spans="1:13" ht="18" customHeight="1">
      <c r="A173" s="4">
        <v>172</v>
      </c>
      <c r="B173" s="38">
        <v>35195</v>
      </c>
      <c r="C173" s="21" t="s">
        <v>4</v>
      </c>
      <c r="D173" s="21" t="s">
        <v>6</v>
      </c>
      <c r="E173" s="21" t="s">
        <v>16</v>
      </c>
      <c r="F173" s="21" t="s">
        <v>175</v>
      </c>
      <c r="G173" s="21"/>
      <c r="H173" s="21"/>
      <c r="I173" s="21" t="s">
        <v>14</v>
      </c>
      <c r="J173" s="21" t="s">
        <v>20</v>
      </c>
    </row>
    <row r="174" spans="1:13" ht="18" customHeight="1">
      <c r="A174" s="4">
        <v>173</v>
      </c>
      <c r="B174" s="38">
        <v>35195</v>
      </c>
      <c r="C174" s="21" t="s">
        <v>211</v>
      </c>
      <c r="D174" s="21" t="s">
        <v>184</v>
      </c>
      <c r="E174" s="21" t="s">
        <v>213</v>
      </c>
      <c r="F174" s="21" t="s">
        <v>148</v>
      </c>
      <c r="G174" s="21"/>
      <c r="H174" s="21"/>
      <c r="I174" s="21" t="s">
        <v>8</v>
      </c>
      <c r="J174" s="21" t="s">
        <v>26</v>
      </c>
    </row>
    <row r="175" spans="1:13" ht="18" customHeight="1">
      <c r="A175" s="4">
        <v>174</v>
      </c>
      <c r="B175" s="38">
        <v>35195</v>
      </c>
      <c r="C175" s="21" t="s">
        <v>168</v>
      </c>
      <c r="D175" s="21" t="s">
        <v>10</v>
      </c>
      <c r="E175" s="21" t="s">
        <v>144</v>
      </c>
      <c r="F175" s="21" t="s">
        <v>167</v>
      </c>
      <c r="G175" s="21"/>
      <c r="H175" s="21"/>
      <c r="I175" s="21" t="s">
        <v>38</v>
      </c>
      <c r="J175" s="21" t="s">
        <v>37</v>
      </c>
    </row>
    <row r="176" spans="1:13" ht="18" customHeight="1">
      <c r="A176" s="4">
        <v>175</v>
      </c>
      <c r="B176" s="38">
        <v>35195</v>
      </c>
      <c r="C176" s="21" t="s">
        <v>178</v>
      </c>
      <c r="D176" s="21" t="s">
        <v>165</v>
      </c>
      <c r="E176" s="21" t="s">
        <v>179</v>
      </c>
      <c r="F176" s="21" t="s">
        <v>186</v>
      </c>
      <c r="G176" s="21"/>
      <c r="H176" s="21"/>
      <c r="I176" s="21" t="s">
        <v>31</v>
      </c>
      <c r="J176" s="21" t="s">
        <v>227</v>
      </c>
    </row>
    <row r="177" spans="1:13" ht="18" customHeight="1">
      <c r="A177" s="4">
        <v>176</v>
      </c>
      <c r="B177" s="37">
        <v>35195</v>
      </c>
      <c r="C177" s="34" t="s">
        <v>210</v>
      </c>
      <c r="D177" s="34" t="s">
        <v>46</v>
      </c>
      <c r="E177" s="34" t="s">
        <v>180</v>
      </c>
      <c r="F177" s="34" t="s">
        <v>177</v>
      </c>
      <c r="G177" s="21"/>
      <c r="H177" s="21"/>
      <c r="I177" s="21" t="s">
        <v>19</v>
      </c>
      <c r="J177" s="21" t="s">
        <v>13</v>
      </c>
      <c r="M177" s="12"/>
    </row>
    <row r="178" spans="1:13" ht="18" customHeight="1">
      <c r="A178" s="4">
        <v>177</v>
      </c>
      <c r="B178" s="37">
        <v>35196</v>
      </c>
      <c r="C178" s="34" t="s">
        <v>167</v>
      </c>
      <c r="D178" s="34" t="s">
        <v>166</v>
      </c>
      <c r="E178" s="34" t="s">
        <v>10</v>
      </c>
      <c r="F178" s="34" t="s">
        <v>144</v>
      </c>
      <c r="G178" s="21"/>
      <c r="H178" s="21"/>
      <c r="I178" s="21" t="s">
        <v>38</v>
      </c>
      <c r="J178" s="21" t="s">
        <v>37</v>
      </c>
      <c r="M178" s="12"/>
    </row>
    <row r="179" spans="1:13" ht="18" customHeight="1">
      <c r="A179" s="4">
        <v>178</v>
      </c>
      <c r="B179" s="37">
        <v>35196</v>
      </c>
      <c r="C179" s="34" t="s">
        <v>161</v>
      </c>
      <c r="D179" s="34" t="s">
        <v>183</v>
      </c>
      <c r="E179" s="34" t="s">
        <v>146</v>
      </c>
      <c r="F179" s="34" t="s">
        <v>182</v>
      </c>
      <c r="G179" s="21"/>
      <c r="H179" s="21"/>
      <c r="I179" s="21" t="s">
        <v>228</v>
      </c>
      <c r="J179" s="21" t="s">
        <v>32</v>
      </c>
      <c r="M179" s="12"/>
    </row>
    <row r="180" spans="1:13" ht="18" customHeight="1">
      <c r="A180" s="4">
        <v>179</v>
      </c>
      <c r="B180" s="37">
        <v>35196</v>
      </c>
      <c r="C180" s="34" t="s">
        <v>213</v>
      </c>
      <c r="D180" s="34" t="s">
        <v>131</v>
      </c>
      <c r="E180" s="34" t="s">
        <v>184</v>
      </c>
      <c r="F180" s="34" t="s">
        <v>188</v>
      </c>
      <c r="G180" s="21"/>
      <c r="H180" s="21"/>
      <c r="I180" s="21" t="s">
        <v>8</v>
      </c>
      <c r="J180" s="21" t="s">
        <v>26</v>
      </c>
      <c r="M180" s="12"/>
    </row>
    <row r="181" spans="1:13" ht="18" customHeight="1">
      <c r="A181" s="4">
        <v>180</v>
      </c>
      <c r="B181" s="37">
        <v>35196</v>
      </c>
      <c r="C181" s="34" t="s">
        <v>177</v>
      </c>
      <c r="D181" s="34" t="s">
        <v>72</v>
      </c>
      <c r="E181" s="34" t="s">
        <v>46</v>
      </c>
      <c r="F181" s="34" t="s">
        <v>180</v>
      </c>
      <c r="G181" s="21"/>
      <c r="H181" s="21"/>
      <c r="I181" s="21" t="s">
        <v>19</v>
      </c>
      <c r="J181" s="21" t="s">
        <v>13</v>
      </c>
      <c r="M181" s="12"/>
    </row>
    <row r="182" spans="1:13" ht="18" customHeight="1">
      <c r="A182" s="4">
        <v>181</v>
      </c>
      <c r="B182" s="37">
        <v>35196</v>
      </c>
      <c r="C182" s="34" t="s">
        <v>175</v>
      </c>
      <c r="D182" s="34" t="s">
        <v>163</v>
      </c>
      <c r="E182" s="34" t="s">
        <v>6</v>
      </c>
      <c r="F182" s="34" t="s">
        <v>16</v>
      </c>
      <c r="G182" s="21"/>
      <c r="H182" s="21"/>
      <c r="I182" s="21" t="s">
        <v>14</v>
      </c>
      <c r="J182" s="21" t="s">
        <v>20</v>
      </c>
      <c r="M182" s="12"/>
    </row>
    <row r="183" spans="1:13" ht="18" customHeight="1">
      <c r="A183" s="4">
        <v>182</v>
      </c>
      <c r="B183" s="37">
        <v>35196</v>
      </c>
      <c r="C183" s="34" t="s">
        <v>142</v>
      </c>
      <c r="D183" s="34" t="s">
        <v>186</v>
      </c>
      <c r="E183" s="34" t="s">
        <v>165</v>
      </c>
      <c r="F183" s="34" t="s">
        <v>179</v>
      </c>
      <c r="G183" s="21"/>
      <c r="H183" s="21"/>
      <c r="I183" s="21" t="s">
        <v>31</v>
      </c>
      <c r="J183" s="21" t="s">
        <v>227</v>
      </c>
      <c r="M183" s="12"/>
    </row>
    <row r="184" spans="1:13" ht="18" customHeight="1">
      <c r="A184" s="4">
        <v>183</v>
      </c>
      <c r="B184" s="37">
        <v>35197</v>
      </c>
      <c r="C184" s="34" t="s">
        <v>182</v>
      </c>
      <c r="D184" s="34" t="s">
        <v>146</v>
      </c>
      <c r="E184" s="34" t="s">
        <v>181</v>
      </c>
      <c r="F184" s="34" t="s">
        <v>183</v>
      </c>
      <c r="G184" s="21"/>
      <c r="H184" s="21"/>
      <c r="I184" s="21" t="s">
        <v>228</v>
      </c>
      <c r="J184" s="21" t="s">
        <v>32</v>
      </c>
      <c r="M184" s="12"/>
    </row>
    <row r="185" spans="1:13" ht="18" customHeight="1">
      <c r="A185" s="4">
        <v>184</v>
      </c>
      <c r="B185" s="37">
        <v>35197</v>
      </c>
      <c r="C185" s="34" t="s">
        <v>179</v>
      </c>
      <c r="D185" s="34" t="s">
        <v>178</v>
      </c>
      <c r="E185" s="34" t="s">
        <v>186</v>
      </c>
      <c r="F185" s="34" t="s">
        <v>165</v>
      </c>
      <c r="G185" s="21"/>
      <c r="H185" s="21"/>
      <c r="I185" s="21" t="s">
        <v>31</v>
      </c>
      <c r="J185" s="21" t="s">
        <v>227</v>
      </c>
      <c r="M185" s="12"/>
    </row>
    <row r="186" spans="1:13" ht="18" customHeight="1">
      <c r="A186" s="4">
        <v>185</v>
      </c>
      <c r="B186" s="37">
        <v>35197</v>
      </c>
      <c r="C186" s="34" t="s">
        <v>131</v>
      </c>
      <c r="D186" s="34" t="s">
        <v>188</v>
      </c>
      <c r="E186" s="34" t="s">
        <v>211</v>
      </c>
      <c r="F186" s="34" t="s">
        <v>184</v>
      </c>
      <c r="G186" s="21"/>
      <c r="H186" s="21"/>
      <c r="I186" s="21" t="s">
        <v>8</v>
      </c>
      <c r="J186" s="21" t="s">
        <v>26</v>
      </c>
      <c r="M186" s="12"/>
    </row>
    <row r="187" spans="1:13" ht="18" customHeight="1">
      <c r="A187" s="4">
        <v>186</v>
      </c>
      <c r="B187" s="37">
        <v>35197</v>
      </c>
      <c r="C187" s="34" t="s">
        <v>180</v>
      </c>
      <c r="D187" s="34" t="s">
        <v>210</v>
      </c>
      <c r="E187" s="34" t="s">
        <v>72</v>
      </c>
      <c r="F187" s="34" t="s">
        <v>46</v>
      </c>
      <c r="G187" s="21"/>
      <c r="H187" s="21"/>
      <c r="I187" s="21" t="s">
        <v>19</v>
      </c>
      <c r="J187" s="21" t="s">
        <v>13</v>
      </c>
      <c r="M187" s="12"/>
    </row>
    <row r="188" spans="1:13" ht="18" customHeight="1">
      <c r="A188" s="4">
        <v>187</v>
      </c>
      <c r="B188" s="37">
        <v>35197</v>
      </c>
      <c r="C188" s="34" t="s">
        <v>144</v>
      </c>
      <c r="D188" s="34" t="s">
        <v>168</v>
      </c>
      <c r="E188" s="36" t="s">
        <v>166</v>
      </c>
      <c r="F188" s="34" t="s">
        <v>10</v>
      </c>
      <c r="G188" s="21"/>
      <c r="H188" s="21"/>
      <c r="I188" s="21" t="s">
        <v>38</v>
      </c>
      <c r="J188" s="21" t="s">
        <v>37</v>
      </c>
      <c r="M188" s="12"/>
    </row>
    <row r="189" spans="1:13" ht="18" customHeight="1">
      <c r="A189" s="4">
        <v>188</v>
      </c>
      <c r="B189" s="37">
        <v>35199</v>
      </c>
      <c r="C189" s="34" t="s">
        <v>165</v>
      </c>
      <c r="D189" s="34" t="s">
        <v>213</v>
      </c>
      <c r="E189" s="34" t="s">
        <v>179</v>
      </c>
      <c r="F189" s="34" t="s">
        <v>186</v>
      </c>
      <c r="G189" s="21"/>
      <c r="H189" s="21"/>
      <c r="I189" s="21" t="s">
        <v>31</v>
      </c>
      <c r="J189" s="21" t="s">
        <v>32</v>
      </c>
      <c r="M189" s="12"/>
    </row>
    <row r="190" spans="1:13" ht="18" customHeight="1">
      <c r="A190" s="4">
        <v>189</v>
      </c>
      <c r="B190" s="37">
        <v>35199</v>
      </c>
      <c r="C190" s="34" t="s">
        <v>10</v>
      </c>
      <c r="D190" s="34" t="s">
        <v>167</v>
      </c>
      <c r="E190" s="34" t="s">
        <v>168</v>
      </c>
      <c r="F190" s="34" t="s">
        <v>166</v>
      </c>
      <c r="G190" s="21"/>
      <c r="H190" s="21"/>
      <c r="I190" s="21" t="s">
        <v>14</v>
      </c>
      <c r="J190" s="21" t="s">
        <v>19</v>
      </c>
      <c r="M190" s="12"/>
    </row>
    <row r="191" spans="1:13" ht="18" customHeight="1">
      <c r="A191" s="4">
        <v>190</v>
      </c>
      <c r="B191" s="37">
        <v>35199</v>
      </c>
      <c r="C191" s="34" t="s">
        <v>46</v>
      </c>
      <c r="D191" s="34" t="s">
        <v>175</v>
      </c>
      <c r="E191" s="34" t="s">
        <v>4</v>
      </c>
      <c r="F191" s="34" t="s">
        <v>163</v>
      </c>
      <c r="G191" s="21"/>
      <c r="H191" s="21"/>
      <c r="I191" s="21" t="s">
        <v>13</v>
      </c>
      <c r="J191" s="21" t="s">
        <v>37</v>
      </c>
      <c r="M191" s="12"/>
    </row>
    <row r="192" spans="1:13" ht="18" customHeight="1">
      <c r="A192" s="4">
        <v>191</v>
      </c>
      <c r="B192" s="37">
        <v>35199</v>
      </c>
      <c r="C192" s="34" t="s">
        <v>6</v>
      </c>
      <c r="D192" s="34" t="s">
        <v>177</v>
      </c>
      <c r="E192" s="34" t="s">
        <v>210</v>
      </c>
      <c r="F192" s="34" t="s">
        <v>72</v>
      </c>
      <c r="G192" s="21"/>
      <c r="H192" s="21"/>
      <c r="I192" s="21" t="s">
        <v>20</v>
      </c>
      <c r="J192" s="21" t="s">
        <v>38</v>
      </c>
      <c r="M192" s="12"/>
    </row>
    <row r="193" spans="1:13" ht="18" customHeight="1">
      <c r="A193" s="4">
        <v>192</v>
      </c>
      <c r="B193" s="37">
        <v>35199</v>
      </c>
      <c r="C193" s="34" t="s">
        <v>184</v>
      </c>
      <c r="D193" s="34" t="s">
        <v>211</v>
      </c>
      <c r="E193" s="34" t="s">
        <v>131</v>
      </c>
      <c r="F193" s="34" t="s">
        <v>188</v>
      </c>
      <c r="G193" s="21"/>
      <c r="H193" s="21"/>
      <c r="I193" s="21" t="s">
        <v>8</v>
      </c>
      <c r="J193" s="21" t="s">
        <v>228</v>
      </c>
      <c r="M193" s="12"/>
    </row>
    <row r="194" spans="1:13" ht="18" customHeight="1">
      <c r="A194" s="4">
        <v>193</v>
      </c>
      <c r="B194" s="37">
        <v>35199</v>
      </c>
      <c r="C194" s="34" t="s">
        <v>214</v>
      </c>
      <c r="D194" s="34" t="s">
        <v>185</v>
      </c>
      <c r="E194" s="34" t="s">
        <v>142</v>
      </c>
      <c r="F194" s="34" t="s">
        <v>182</v>
      </c>
      <c r="G194" s="21"/>
      <c r="H194" s="21"/>
      <c r="I194" s="21" t="s">
        <v>26</v>
      </c>
      <c r="J194" s="21" t="s">
        <v>227</v>
      </c>
      <c r="M194" s="12"/>
    </row>
    <row r="195" spans="1:13" ht="18" customHeight="1">
      <c r="A195" s="4">
        <v>194</v>
      </c>
      <c r="B195" s="37">
        <v>35200</v>
      </c>
      <c r="C195" s="34" t="s">
        <v>166</v>
      </c>
      <c r="D195" s="34" t="s">
        <v>144</v>
      </c>
      <c r="E195" s="34" t="s">
        <v>167</v>
      </c>
      <c r="F195" s="34" t="s">
        <v>168</v>
      </c>
      <c r="G195" s="21"/>
      <c r="H195" s="21"/>
      <c r="I195" s="21" t="s">
        <v>14</v>
      </c>
      <c r="J195" s="21" t="s">
        <v>19</v>
      </c>
      <c r="M195" s="12"/>
    </row>
    <row r="196" spans="1:13" ht="18" customHeight="1">
      <c r="A196" s="4">
        <v>195</v>
      </c>
      <c r="B196" s="37">
        <v>35200</v>
      </c>
      <c r="C196" s="34" t="s">
        <v>72</v>
      </c>
      <c r="D196" s="34" t="s">
        <v>180</v>
      </c>
      <c r="E196" s="34" t="s">
        <v>177</v>
      </c>
      <c r="F196" s="34" t="s">
        <v>210</v>
      </c>
      <c r="G196" s="21"/>
      <c r="H196" s="21"/>
      <c r="I196" s="21" t="s">
        <v>20</v>
      </c>
      <c r="J196" s="21" t="s">
        <v>38</v>
      </c>
      <c r="M196" s="12"/>
    </row>
    <row r="197" spans="1:13" ht="18" customHeight="1">
      <c r="A197" s="4">
        <v>196</v>
      </c>
      <c r="B197" s="37">
        <v>35200</v>
      </c>
      <c r="C197" s="34" t="s">
        <v>153</v>
      </c>
      <c r="D197" s="34" t="s">
        <v>182</v>
      </c>
      <c r="E197" s="34" t="s">
        <v>185</v>
      </c>
      <c r="F197" s="34" t="s">
        <v>142</v>
      </c>
      <c r="G197" s="21"/>
      <c r="H197" s="21"/>
      <c r="I197" s="21" t="s">
        <v>26</v>
      </c>
      <c r="J197" s="21" t="s">
        <v>227</v>
      </c>
      <c r="M197" s="12"/>
    </row>
    <row r="198" spans="1:13" ht="18" customHeight="1">
      <c r="A198" s="4">
        <v>197</v>
      </c>
      <c r="B198" s="37">
        <v>35200</v>
      </c>
      <c r="C198" s="34" t="s">
        <v>173</v>
      </c>
      <c r="D198" s="34" t="s">
        <v>188</v>
      </c>
      <c r="E198" s="34" t="s">
        <v>211</v>
      </c>
      <c r="F198" s="34" t="s">
        <v>131</v>
      </c>
      <c r="G198" s="21"/>
      <c r="H198" s="21"/>
      <c r="I198" s="21" t="s">
        <v>8</v>
      </c>
      <c r="J198" s="21" t="s">
        <v>228</v>
      </c>
      <c r="M198" s="12"/>
    </row>
    <row r="199" spans="1:13" ht="18" customHeight="1">
      <c r="A199" s="4">
        <v>198</v>
      </c>
      <c r="B199" s="37">
        <v>35200</v>
      </c>
      <c r="C199" s="34" t="s">
        <v>186</v>
      </c>
      <c r="D199" s="34" t="s">
        <v>179</v>
      </c>
      <c r="E199" s="34" t="s">
        <v>178</v>
      </c>
      <c r="F199" s="34" t="s">
        <v>213</v>
      </c>
      <c r="G199" s="21"/>
      <c r="H199" s="21"/>
      <c r="I199" s="21" t="s">
        <v>31</v>
      </c>
      <c r="J199" s="21" t="s">
        <v>32</v>
      </c>
      <c r="M199" s="12"/>
    </row>
    <row r="200" spans="1:13" ht="18" customHeight="1">
      <c r="A200" s="4">
        <v>199</v>
      </c>
      <c r="B200" s="37">
        <v>35200</v>
      </c>
      <c r="C200" s="34" t="s">
        <v>163</v>
      </c>
      <c r="D200" s="34" t="s">
        <v>16</v>
      </c>
      <c r="E200" s="34" t="s">
        <v>175</v>
      </c>
      <c r="F200" s="34" t="s">
        <v>4</v>
      </c>
      <c r="G200" s="21"/>
      <c r="H200" s="21"/>
      <c r="I200" s="21" t="s">
        <v>13</v>
      </c>
      <c r="J200" s="21" t="s">
        <v>37</v>
      </c>
      <c r="M200" s="12"/>
    </row>
    <row r="201" spans="1:13" ht="18" customHeight="1">
      <c r="A201" s="4">
        <v>200</v>
      </c>
      <c r="B201" s="37">
        <v>35201</v>
      </c>
      <c r="C201" s="34" t="s">
        <v>4</v>
      </c>
      <c r="D201" s="34" t="s">
        <v>46</v>
      </c>
      <c r="E201" s="34" t="s">
        <v>16</v>
      </c>
      <c r="F201" s="34" t="s">
        <v>175</v>
      </c>
      <c r="G201" s="21"/>
      <c r="H201" s="21"/>
      <c r="I201" s="21" t="s">
        <v>13</v>
      </c>
      <c r="J201" s="21" t="s">
        <v>37</v>
      </c>
      <c r="M201" s="12"/>
    </row>
    <row r="202" spans="1:13" ht="18" customHeight="1">
      <c r="A202" s="4">
        <v>201</v>
      </c>
      <c r="B202" s="37">
        <v>35201</v>
      </c>
      <c r="C202" s="34" t="s">
        <v>168</v>
      </c>
      <c r="D202" s="34" t="s">
        <v>10</v>
      </c>
      <c r="E202" s="34" t="s">
        <v>144</v>
      </c>
      <c r="F202" s="34" t="s">
        <v>167</v>
      </c>
      <c r="G202" s="21"/>
      <c r="H202" s="21"/>
      <c r="I202" s="21" t="s">
        <v>14</v>
      </c>
      <c r="J202" s="21" t="s">
        <v>19</v>
      </c>
      <c r="M202" s="12"/>
    </row>
    <row r="203" spans="1:13" ht="18" customHeight="1">
      <c r="A203" s="4">
        <v>202</v>
      </c>
      <c r="B203" s="37">
        <v>35201</v>
      </c>
      <c r="C203" s="34" t="s">
        <v>178</v>
      </c>
      <c r="D203" s="34" t="s">
        <v>165</v>
      </c>
      <c r="E203" s="34" t="s">
        <v>213</v>
      </c>
      <c r="F203" s="34" t="s">
        <v>179</v>
      </c>
      <c r="G203" s="21"/>
      <c r="H203" s="21"/>
      <c r="I203" s="21" t="s">
        <v>31</v>
      </c>
      <c r="J203" s="21" t="s">
        <v>32</v>
      </c>
      <c r="M203" s="12"/>
    </row>
    <row r="204" spans="1:13" ht="18" customHeight="1">
      <c r="A204" s="4">
        <v>203</v>
      </c>
      <c r="B204" s="37">
        <v>35201</v>
      </c>
      <c r="C204" s="34" t="s">
        <v>210</v>
      </c>
      <c r="D204" s="34" t="s">
        <v>6</v>
      </c>
      <c r="E204" s="34" t="s">
        <v>180</v>
      </c>
      <c r="F204" s="34" t="s">
        <v>177</v>
      </c>
      <c r="G204" s="21"/>
      <c r="H204" s="21"/>
      <c r="I204" s="21" t="s">
        <v>20</v>
      </c>
      <c r="J204" s="21" t="s">
        <v>38</v>
      </c>
      <c r="M204" s="12"/>
    </row>
    <row r="205" spans="1:13" ht="18" customHeight="1">
      <c r="A205" s="4">
        <v>204</v>
      </c>
      <c r="B205" s="37">
        <v>35202</v>
      </c>
      <c r="C205" s="34" t="s">
        <v>167</v>
      </c>
      <c r="D205" s="34" t="s">
        <v>166</v>
      </c>
      <c r="E205" s="34" t="s">
        <v>10</v>
      </c>
      <c r="F205" s="34" t="s">
        <v>144</v>
      </c>
      <c r="G205" s="21"/>
      <c r="H205" s="21"/>
      <c r="I205" s="21" t="s">
        <v>20</v>
      </c>
      <c r="J205" s="21" t="s">
        <v>13</v>
      </c>
      <c r="M205" s="12"/>
    </row>
    <row r="206" spans="1:13" ht="18" customHeight="1">
      <c r="A206" s="4">
        <v>205</v>
      </c>
      <c r="B206" s="37">
        <v>35202</v>
      </c>
      <c r="C206" s="34" t="s">
        <v>181</v>
      </c>
      <c r="D206" s="34" t="s">
        <v>146</v>
      </c>
      <c r="E206" s="34" t="s">
        <v>173</v>
      </c>
      <c r="F206" s="34" t="s">
        <v>185</v>
      </c>
      <c r="G206" s="21"/>
      <c r="H206" s="21"/>
      <c r="I206" s="21" t="s">
        <v>227</v>
      </c>
      <c r="J206" s="21" t="s">
        <v>32</v>
      </c>
      <c r="M206" s="12"/>
    </row>
    <row r="207" spans="1:13" ht="18" customHeight="1">
      <c r="A207" s="4">
        <v>206</v>
      </c>
      <c r="B207" s="37">
        <v>35202</v>
      </c>
      <c r="C207" s="34" t="s">
        <v>177</v>
      </c>
      <c r="D207" s="34" t="s">
        <v>72</v>
      </c>
      <c r="E207" s="34" t="s">
        <v>46</v>
      </c>
      <c r="F207" s="34" t="s">
        <v>180</v>
      </c>
      <c r="G207" s="21"/>
      <c r="H207" s="21"/>
      <c r="I207" s="21" t="s">
        <v>37</v>
      </c>
      <c r="J207" s="21" t="s">
        <v>14</v>
      </c>
      <c r="M207" s="12"/>
    </row>
    <row r="208" spans="1:13" ht="18" customHeight="1">
      <c r="A208" s="4">
        <v>207</v>
      </c>
      <c r="B208" s="37">
        <v>35202</v>
      </c>
      <c r="C208" s="34" t="s">
        <v>175</v>
      </c>
      <c r="D208" s="34" t="s">
        <v>163</v>
      </c>
      <c r="E208" s="34" t="s">
        <v>190</v>
      </c>
      <c r="F208" s="34" t="s">
        <v>16</v>
      </c>
      <c r="G208" s="21"/>
      <c r="H208" s="21"/>
      <c r="I208" s="21" t="s">
        <v>38</v>
      </c>
      <c r="J208" s="21" t="s">
        <v>19</v>
      </c>
      <c r="M208" s="12"/>
    </row>
    <row r="209" spans="1:13" ht="18" customHeight="1">
      <c r="A209" s="4">
        <v>208</v>
      </c>
      <c r="B209" s="37">
        <v>35202</v>
      </c>
      <c r="C209" s="34" t="s">
        <v>188</v>
      </c>
      <c r="D209" s="34" t="s">
        <v>184</v>
      </c>
      <c r="E209" s="34" t="s">
        <v>131</v>
      </c>
      <c r="F209" s="34" t="s">
        <v>211</v>
      </c>
      <c r="G209" s="21"/>
      <c r="H209" s="21"/>
      <c r="I209" s="21" t="s">
        <v>8</v>
      </c>
      <c r="J209" s="21" t="s">
        <v>31</v>
      </c>
      <c r="M209" s="12"/>
    </row>
    <row r="210" spans="1:13" ht="18" customHeight="1">
      <c r="A210" s="4">
        <v>209</v>
      </c>
      <c r="B210" s="37">
        <v>35203</v>
      </c>
      <c r="C210" s="34" t="s">
        <v>185</v>
      </c>
      <c r="D210" s="34" t="s">
        <v>173</v>
      </c>
      <c r="E210" s="34" t="s">
        <v>142</v>
      </c>
      <c r="F210" s="34" t="s">
        <v>182</v>
      </c>
      <c r="G210" s="21"/>
      <c r="H210" s="21"/>
      <c r="I210" s="21" t="s">
        <v>227</v>
      </c>
      <c r="J210" s="21" t="s">
        <v>32</v>
      </c>
      <c r="M210" s="12"/>
    </row>
    <row r="211" spans="1:13" ht="18" customHeight="1">
      <c r="A211" s="4">
        <v>210</v>
      </c>
      <c r="B211" s="37">
        <v>35203</v>
      </c>
      <c r="C211" s="34" t="s">
        <v>131</v>
      </c>
      <c r="D211" s="34" t="s">
        <v>179</v>
      </c>
      <c r="E211" s="34" t="s">
        <v>184</v>
      </c>
      <c r="F211" s="34" t="s">
        <v>213</v>
      </c>
      <c r="G211" s="21"/>
      <c r="H211" s="21"/>
      <c r="I211" s="21" t="s">
        <v>8</v>
      </c>
      <c r="J211" s="21" t="s">
        <v>31</v>
      </c>
      <c r="M211" s="12"/>
    </row>
    <row r="212" spans="1:13" ht="18" customHeight="1">
      <c r="A212" s="4">
        <v>211</v>
      </c>
      <c r="B212" s="37">
        <v>35203</v>
      </c>
      <c r="C212" s="34" t="s">
        <v>180</v>
      </c>
      <c r="D212" s="34" t="s">
        <v>210</v>
      </c>
      <c r="E212" s="34" t="s">
        <v>72</v>
      </c>
      <c r="F212" s="34" t="s">
        <v>46</v>
      </c>
      <c r="G212" s="21"/>
      <c r="H212" s="21"/>
      <c r="I212" s="21" t="s">
        <v>37</v>
      </c>
      <c r="J212" s="21" t="s">
        <v>14</v>
      </c>
      <c r="M212" s="12"/>
    </row>
    <row r="213" spans="1:13" ht="18" customHeight="1">
      <c r="A213" s="4">
        <v>212</v>
      </c>
      <c r="B213" s="37">
        <v>35203</v>
      </c>
      <c r="C213" s="34" t="s">
        <v>144</v>
      </c>
      <c r="D213" s="36" t="s">
        <v>168</v>
      </c>
      <c r="E213" s="34" t="s">
        <v>166</v>
      </c>
      <c r="F213" s="34" t="s">
        <v>10</v>
      </c>
      <c r="G213" s="21"/>
      <c r="H213" s="21"/>
      <c r="I213" s="21" t="s">
        <v>20</v>
      </c>
      <c r="J213" s="21" t="s">
        <v>13</v>
      </c>
      <c r="M213" s="12"/>
    </row>
    <row r="214" spans="1:13" ht="18" customHeight="1">
      <c r="A214" s="4">
        <v>213</v>
      </c>
      <c r="B214" s="37">
        <v>35203</v>
      </c>
      <c r="C214" s="34" t="s">
        <v>183</v>
      </c>
      <c r="D214" s="34" t="s">
        <v>161</v>
      </c>
      <c r="E214" s="34" t="s">
        <v>187</v>
      </c>
      <c r="F214" s="34" t="s">
        <v>153</v>
      </c>
      <c r="G214" s="21"/>
      <c r="H214" s="21"/>
      <c r="I214" s="21" t="s">
        <v>228</v>
      </c>
      <c r="J214" s="21" t="s">
        <v>26</v>
      </c>
      <c r="M214" s="12"/>
    </row>
    <row r="215" spans="1:13" ht="18" customHeight="1">
      <c r="A215" s="4">
        <v>214</v>
      </c>
      <c r="B215" s="37">
        <v>35203</v>
      </c>
      <c r="C215" s="34" t="s">
        <v>16</v>
      </c>
      <c r="D215" s="34" t="s">
        <v>4</v>
      </c>
      <c r="E215" s="34" t="s">
        <v>163</v>
      </c>
      <c r="F215" s="34" t="s">
        <v>190</v>
      </c>
      <c r="G215" s="21"/>
      <c r="H215" s="21"/>
      <c r="I215" s="21" t="s">
        <v>38</v>
      </c>
      <c r="J215" s="21" t="s">
        <v>19</v>
      </c>
      <c r="M215" s="12"/>
    </row>
    <row r="216" spans="1:13" ht="18" customHeight="1">
      <c r="A216" s="4">
        <v>215</v>
      </c>
      <c r="B216" s="37">
        <v>35204</v>
      </c>
      <c r="C216" s="34" t="s">
        <v>148</v>
      </c>
      <c r="D216" s="34" t="s">
        <v>153</v>
      </c>
      <c r="E216" s="34" t="s">
        <v>161</v>
      </c>
      <c r="F216" s="34" t="s">
        <v>183</v>
      </c>
      <c r="G216" s="21"/>
      <c r="H216" s="21"/>
      <c r="I216" s="21" t="s">
        <v>228</v>
      </c>
      <c r="J216" s="21" t="s">
        <v>26</v>
      </c>
      <c r="M216" s="12"/>
    </row>
    <row r="217" spans="1:13" ht="18" customHeight="1">
      <c r="A217" s="4">
        <v>216</v>
      </c>
      <c r="B217" s="37">
        <v>35204</v>
      </c>
      <c r="C217" s="34" t="s">
        <v>182</v>
      </c>
      <c r="D217" s="34" t="s">
        <v>142</v>
      </c>
      <c r="E217" s="34" t="s">
        <v>214</v>
      </c>
      <c r="F217" s="34" t="s">
        <v>173</v>
      </c>
      <c r="G217" s="21"/>
      <c r="H217" s="21"/>
      <c r="I217" s="21" t="s">
        <v>227</v>
      </c>
      <c r="J217" s="21" t="s">
        <v>32</v>
      </c>
      <c r="M217" s="12"/>
    </row>
    <row r="218" spans="1:13" ht="18" customHeight="1">
      <c r="A218" s="4">
        <v>217</v>
      </c>
      <c r="B218" s="37">
        <v>35204</v>
      </c>
      <c r="C218" s="34" t="s">
        <v>190</v>
      </c>
      <c r="D218" s="34" t="s">
        <v>175</v>
      </c>
      <c r="E218" s="34" t="s">
        <v>4</v>
      </c>
      <c r="F218" s="34" t="s">
        <v>163</v>
      </c>
      <c r="G218" s="21"/>
      <c r="H218" s="21"/>
      <c r="I218" s="21" t="s">
        <v>38</v>
      </c>
      <c r="J218" s="21" t="s">
        <v>19</v>
      </c>
      <c r="M218" s="12"/>
    </row>
    <row r="219" spans="1:13" ht="18" customHeight="1">
      <c r="A219" s="4">
        <v>218</v>
      </c>
      <c r="B219" s="37">
        <v>35204</v>
      </c>
      <c r="C219" s="34" t="s">
        <v>211</v>
      </c>
      <c r="D219" s="34" t="s">
        <v>178</v>
      </c>
      <c r="E219" s="34" t="s">
        <v>165</v>
      </c>
      <c r="F219" s="34" t="s">
        <v>131</v>
      </c>
      <c r="G219" s="21"/>
      <c r="H219" s="21"/>
      <c r="I219" s="21" t="s">
        <v>8</v>
      </c>
      <c r="J219" s="21" t="s">
        <v>31</v>
      </c>
      <c r="M219" s="12"/>
    </row>
    <row r="220" spans="1:13" ht="18" customHeight="1">
      <c r="A220" s="4">
        <v>219</v>
      </c>
      <c r="B220" s="37">
        <v>35204</v>
      </c>
      <c r="C220" s="36" t="s">
        <v>10</v>
      </c>
      <c r="D220" s="34" t="s">
        <v>167</v>
      </c>
      <c r="E220" s="34" t="s">
        <v>168</v>
      </c>
      <c r="F220" s="34" t="s">
        <v>166</v>
      </c>
      <c r="G220" s="21"/>
      <c r="H220" s="21"/>
      <c r="I220" s="21" t="s">
        <v>20</v>
      </c>
      <c r="J220" s="21" t="s">
        <v>13</v>
      </c>
      <c r="M220" s="13"/>
    </row>
    <row r="221" spans="1:13" ht="18" customHeight="1">
      <c r="A221" s="4">
        <v>220</v>
      </c>
      <c r="B221" s="37">
        <v>35204</v>
      </c>
      <c r="C221" s="34" t="s">
        <v>46</v>
      </c>
      <c r="D221" s="34" t="s">
        <v>177</v>
      </c>
      <c r="E221" s="34" t="s">
        <v>210</v>
      </c>
      <c r="F221" s="34" t="s">
        <v>72</v>
      </c>
      <c r="G221" s="21"/>
      <c r="H221" s="21"/>
      <c r="I221" s="21" t="s">
        <v>37</v>
      </c>
      <c r="J221" s="21" t="s">
        <v>14</v>
      </c>
      <c r="M221" s="12"/>
    </row>
    <row r="222" spans="1:13" ht="18" customHeight="1">
      <c r="A222" s="4">
        <v>221</v>
      </c>
      <c r="B222" s="37">
        <v>35206</v>
      </c>
      <c r="C222" s="34" t="s">
        <v>166</v>
      </c>
      <c r="D222" s="34" t="s">
        <v>144</v>
      </c>
      <c r="E222" s="34" t="s">
        <v>167</v>
      </c>
      <c r="F222" s="34" t="s">
        <v>168</v>
      </c>
      <c r="G222" s="21"/>
      <c r="H222" s="21"/>
      <c r="I222" s="21" t="s">
        <v>14</v>
      </c>
      <c r="J222" s="21" t="s">
        <v>13</v>
      </c>
      <c r="M222" s="12"/>
    </row>
    <row r="223" spans="1:13" ht="18" customHeight="1">
      <c r="A223" s="4">
        <v>222</v>
      </c>
      <c r="B223" s="37">
        <v>35206</v>
      </c>
      <c r="C223" s="34" t="s">
        <v>179</v>
      </c>
      <c r="D223" s="34" t="s">
        <v>165</v>
      </c>
      <c r="E223" s="34" t="s">
        <v>211</v>
      </c>
      <c r="F223" s="34" t="s">
        <v>186</v>
      </c>
      <c r="G223" s="21"/>
      <c r="H223" s="21"/>
      <c r="I223" s="21" t="s">
        <v>31</v>
      </c>
      <c r="J223" s="21" t="s">
        <v>26</v>
      </c>
      <c r="M223" s="12"/>
    </row>
    <row r="224" spans="1:13" ht="18" customHeight="1">
      <c r="A224" s="4">
        <v>223</v>
      </c>
      <c r="B224" s="37">
        <v>35206</v>
      </c>
      <c r="C224" s="34" t="s">
        <v>213</v>
      </c>
      <c r="D224" s="34" t="s">
        <v>184</v>
      </c>
      <c r="E224" s="34" t="s">
        <v>188</v>
      </c>
      <c r="F224" s="34" t="s">
        <v>178</v>
      </c>
      <c r="G224" s="21"/>
      <c r="H224" s="21"/>
      <c r="I224" s="21" t="s">
        <v>32</v>
      </c>
      <c r="J224" s="21" t="s">
        <v>228</v>
      </c>
      <c r="M224" s="12"/>
    </row>
    <row r="225" spans="1:13" ht="18" customHeight="1">
      <c r="A225" s="4">
        <v>224</v>
      </c>
      <c r="B225" s="37">
        <v>35206</v>
      </c>
      <c r="C225" s="34" t="s">
        <v>173</v>
      </c>
      <c r="D225" s="34" t="s">
        <v>214</v>
      </c>
      <c r="E225" s="34" t="s">
        <v>185</v>
      </c>
      <c r="F225" s="34" t="s">
        <v>142</v>
      </c>
      <c r="G225" s="21"/>
      <c r="H225" s="21"/>
      <c r="I225" s="21" t="s">
        <v>227</v>
      </c>
      <c r="J225" s="21" t="s">
        <v>8</v>
      </c>
      <c r="M225" s="12"/>
    </row>
    <row r="226" spans="1:13" ht="18" customHeight="1">
      <c r="A226" s="4">
        <v>225</v>
      </c>
      <c r="B226" s="37">
        <v>35206</v>
      </c>
      <c r="C226" s="34" t="s">
        <v>163</v>
      </c>
      <c r="D226" s="34" t="s">
        <v>16</v>
      </c>
      <c r="E226" s="34" t="s">
        <v>175</v>
      </c>
      <c r="F226" s="34" t="s">
        <v>4</v>
      </c>
      <c r="G226" s="21"/>
      <c r="H226" s="21"/>
      <c r="I226" s="21" t="s">
        <v>37</v>
      </c>
      <c r="J226" s="21" t="s">
        <v>38</v>
      </c>
      <c r="M226" s="12"/>
    </row>
    <row r="227" spans="1:13" ht="18" customHeight="1">
      <c r="A227" s="4">
        <v>226</v>
      </c>
      <c r="B227" s="37">
        <v>35207</v>
      </c>
      <c r="C227" s="34" t="s">
        <v>4</v>
      </c>
      <c r="D227" s="34" t="s">
        <v>190</v>
      </c>
      <c r="E227" s="34" t="s">
        <v>16</v>
      </c>
      <c r="F227" s="34" t="s">
        <v>175</v>
      </c>
      <c r="G227" s="21"/>
      <c r="H227" s="21"/>
      <c r="I227" s="21" t="s">
        <v>37</v>
      </c>
      <c r="J227" s="21" t="s">
        <v>38</v>
      </c>
      <c r="M227" s="12"/>
    </row>
    <row r="228" spans="1:13" ht="18" customHeight="1">
      <c r="A228" s="4">
        <v>227</v>
      </c>
      <c r="B228" s="37">
        <v>35207</v>
      </c>
      <c r="C228" s="34" t="s">
        <v>184</v>
      </c>
      <c r="D228" s="34" t="s">
        <v>131</v>
      </c>
      <c r="E228" s="34" t="s">
        <v>178</v>
      </c>
      <c r="F228" s="34" t="s">
        <v>188</v>
      </c>
      <c r="G228" s="21"/>
      <c r="H228" s="21"/>
      <c r="I228" s="21" t="s">
        <v>32</v>
      </c>
      <c r="J228" s="21" t="s">
        <v>228</v>
      </c>
      <c r="M228" s="12"/>
    </row>
    <row r="229" spans="1:13" ht="18" customHeight="1">
      <c r="A229" s="4">
        <v>228</v>
      </c>
      <c r="B229" s="37">
        <v>35207</v>
      </c>
      <c r="C229" s="34" t="s">
        <v>210</v>
      </c>
      <c r="D229" s="34" t="s">
        <v>46</v>
      </c>
      <c r="E229" s="34" t="s">
        <v>180</v>
      </c>
      <c r="F229" s="34" t="s">
        <v>177</v>
      </c>
      <c r="G229" s="21"/>
      <c r="H229" s="21"/>
      <c r="I229" s="21" t="s">
        <v>19</v>
      </c>
      <c r="J229" s="21" t="s">
        <v>20</v>
      </c>
      <c r="M229" s="12"/>
    </row>
    <row r="230" spans="1:13" ht="18" customHeight="1">
      <c r="A230" s="4">
        <v>229</v>
      </c>
      <c r="B230" s="37">
        <v>35207</v>
      </c>
      <c r="C230" s="34" t="s">
        <v>142</v>
      </c>
      <c r="D230" s="34" t="s">
        <v>185</v>
      </c>
      <c r="E230" s="34" t="s">
        <v>182</v>
      </c>
      <c r="F230" s="34" t="s">
        <v>173</v>
      </c>
      <c r="G230" s="21"/>
      <c r="H230" s="21"/>
      <c r="I230" s="21" t="s">
        <v>227</v>
      </c>
      <c r="J230" s="21" t="s">
        <v>8</v>
      </c>
      <c r="M230" s="12"/>
    </row>
    <row r="231" spans="1:13" ht="18" customHeight="1">
      <c r="A231" s="4">
        <v>230</v>
      </c>
      <c r="B231" s="37">
        <v>35207</v>
      </c>
      <c r="C231" s="34" t="s">
        <v>146</v>
      </c>
      <c r="D231" s="34" t="s">
        <v>211</v>
      </c>
      <c r="E231" s="34" t="s">
        <v>179</v>
      </c>
      <c r="F231" s="34" t="s">
        <v>165</v>
      </c>
      <c r="G231" s="21"/>
      <c r="H231" s="21"/>
      <c r="I231" s="21" t="s">
        <v>31</v>
      </c>
      <c r="J231" s="21" t="s">
        <v>26</v>
      </c>
      <c r="M231" s="12"/>
    </row>
    <row r="232" spans="1:13" ht="18" customHeight="1">
      <c r="A232" s="4">
        <v>231</v>
      </c>
      <c r="B232" s="37">
        <v>35208</v>
      </c>
      <c r="C232" s="34" t="s">
        <v>167</v>
      </c>
      <c r="D232" s="34" t="s">
        <v>166</v>
      </c>
      <c r="E232" s="34" t="s">
        <v>191</v>
      </c>
      <c r="F232" s="34" t="s">
        <v>144</v>
      </c>
      <c r="G232" s="21"/>
      <c r="H232" s="21"/>
      <c r="I232" s="21" t="s">
        <v>14</v>
      </c>
      <c r="J232" s="21" t="s">
        <v>13</v>
      </c>
      <c r="M232" s="12"/>
    </row>
    <row r="233" spans="1:13" ht="18" customHeight="1">
      <c r="A233" s="4">
        <v>232</v>
      </c>
      <c r="B233" s="37">
        <v>35208</v>
      </c>
      <c r="C233" s="34" t="s">
        <v>165</v>
      </c>
      <c r="D233" s="34" t="s">
        <v>179</v>
      </c>
      <c r="E233" s="34" t="s">
        <v>186</v>
      </c>
      <c r="F233" s="34" t="s">
        <v>148</v>
      </c>
      <c r="G233" s="21"/>
      <c r="H233" s="21"/>
      <c r="I233" s="21" t="s">
        <v>31</v>
      </c>
      <c r="J233" s="21" t="s">
        <v>26</v>
      </c>
      <c r="M233" s="12"/>
    </row>
    <row r="234" spans="1:13" ht="18" customHeight="1">
      <c r="A234" s="4">
        <v>233</v>
      </c>
      <c r="B234" s="37">
        <v>35208</v>
      </c>
      <c r="C234" s="34" t="s">
        <v>175</v>
      </c>
      <c r="D234" s="34" t="s">
        <v>163</v>
      </c>
      <c r="E234" s="34" t="s">
        <v>190</v>
      </c>
      <c r="F234" s="34" t="s">
        <v>16</v>
      </c>
      <c r="G234" s="21"/>
      <c r="H234" s="21"/>
      <c r="I234" s="21" t="s">
        <v>37</v>
      </c>
      <c r="J234" s="21" t="s">
        <v>38</v>
      </c>
      <c r="M234" s="12"/>
    </row>
    <row r="235" spans="1:13" ht="18" customHeight="1">
      <c r="A235" s="4">
        <v>234</v>
      </c>
      <c r="B235" s="37">
        <v>35208</v>
      </c>
      <c r="C235" s="34" t="s">
        <v>188</v>
      </c>
      <c r="D235" s="34" t="s">
        <v>213</v>
      </c>
      <c r="E235" s="36" t="s">
        <v>131</v>
      </c>
      <c r="F235" s="34" t="s">
        <v>184</v>
      </c>
      <c r="G235" s="21"/>
      <c r="H235" s="21"/>
      <c r="I235" s="21" t="s">
        <v>32</v>
      </c>
      <c r="J235" s="21" t="s">
        <v>228</v>
      </c>
      <c r="M235" s="12"/>
    </row>
    <row r="236" spans="1:13" ht="18" customHeight="1">
      <c r="A236" s="4">
        <v>235</v>
      </c>
      <c r="B236" s="37">
        <v>35208</v>
      </c>
      <c r="C236" s="34" t="s">
        <v>214</v>
      </c>
      <c r="D236" s="34" t="s">
        <v>182</v>
      </c>
      <c r="E236" s="34" t="s">
        <v>173</v>
      </c>
      <c r="F236" s="34" t="s">
        <v>185</v>
      </c>
      <c r="G236" s="21"/>
      <c r="H236" s="21"/>
      <c r="I236" s="21" t="s">
        <v>227</v>
      </c>
      <c r="J236" s="21" t="s">
        <v>8</v>
      </c>
      <c r="M236" s="12"/>
    </row>
    <row r="237" spans="1:13" ht="18" customHeight="1">
      <c r="A237" s="4">
        <v>236</v>
      </c>
      <c r="B237" s="37">
        <v>35209</v>
      </c>
      <c r="C237" s="34" t="s">
        <v>148</v>
      </c>
      <c r="D237" s="34" t="s">
        <v>146</v>
      </c>
      <c r="E237" s="34" t="s">
        <v>184</v>
      </c>
      <c r="F237" s="34" t="s">
        <v>178</v>
      </c>
      <c r="G237" s="21"/>
      <c r="H237" s="21"/>
      <c r="I237" s="21" t="s">
        <v>8</v>
      </c>
      <c r="J237" s="21" t="s">
        <v>32</v>
      </c>
      <c r="M237" s="12"/>
    </row>
    <row r="238" spans="1:13" ht="18" customHeight="1">
      <c r="A238" s="4">
        <v>237</v>
      </c>
      <c r="B238" s="37">
        <v>35209</v>
      </c>
      <c r="C238" s="34" t="s">
        <v>177</v>
      </c>
      <c r="D238" s="34" t="s">
        <v>72</v>
      </c>
      <c r="E238" s="34" t="s">
        <v>46</v>
      </c>
      <c r="F238" s="34" t="s">
        <v>180</v>
      </c>
      <c r="G238" s="21"/>
      <c r="H238" s="21"/>
      <c r="I238" s="21" t="s">
        <v>13</v>
      </c>
      <c r="J238" s="21" t="s">
        <v>20</v>
      </c>
      <c r="M238" s="12"/>
    </row>
    <row r="239" spans="1:13" ht="18" customHeight="1">
      <c r="A239" s="4">
        <v>238</v>
      </c>
      <c r="B239" s="37">
        <v>35209</v>
      </c>
      <c r="C239" s="34" t="s">
        <v>144</v>
      </c>
      <c r="D239" s="34" t="s">
        <v>22</v>
      </c>
      <c r="E239" s="34" t="s">
        <v>166</v>
      </c>
      <c r="F239" s="34" t="s">
        <v>191</v>
      </c>
      <c r="G239" s="21"/>
      <c r="H239" s="21"/>
      <c r="I239" s="21" t="s">
        <v>38</v>
      </c>
      <c r="J239" s="21" t="s">
        <v>14</v>
      </c>
      <c r="M239" s="12"/>
    </row>
    <row r="240" spans="1:13" ht="18" customHeight="1">
      <c r="A240" s="4">
        <v>239</v>
      </c>
      <c r="B240" s="37">
        <v>35209</v>
      </c>
      <c r="C240" s="34" t="s">
        <v>183</v>
      </c>
      <c r="D240" s="34" t="s">
        <v>181</v>
      </c>
      <c r="E240" s="34" t="s">
        <v>161</v>
      </c>
      <c r="F240" s="34" t="s">
        <v>187</v>
      </c>
      <c r="G240" s="21"/>
      <c r="H240" s="21"/>
      <c r="I240" s="21" t="s">
        <v>227</v>
      </c>
      <c r="J240" s="21" t="s">
        <v>26</v>
      </c>
      <c r="M240" s="12"/>
    </row>
    <row r="241" spans="1:13" ht="18" customHeight="1">
      <c r="A241" s="4">
        <v>240</v>
      </c>
      <c r="B241" s="37">
        <v>35209</v>
      </c>
      <c r="C241" s="34" t="s">
        <v>16</v>
      </c>
      <c r="D241" s="36" t="s">
        <v>4</v>
      </c>
      <c r="E241" s="34" t="s">
        <v>163</v>
      </c>
      <c r="F241" s="34" t="s">
        <v>190</v>
      </c>
      <c r="G241" s="21"/>
      <c r="H241" s="21"/>
      <c r="I241" s="21" t="s">
        <v>19</v>
      </c>
      <c r="J241" s="21" t="s">
        <v>37</v>
      </c>
      <c r="M241" s="12"/>
    </row>
    <row r="242" spans="1:13" ht="18" customHeight="1">
      <c r="A242" s="4">
        <v>241</v>
      </c>
      <c r="B242" s="37">
        <v>35210</v>
      </c>
      <c r="C242" s="34" t="s">
        <v>190</v>
      </c>
      <c r="D242" s="34" t="s">
        <v>175</v>
      </c>
      <c r="E242" s="34" t="s">
        <v>4</v>
      </c>
      <c r="F242" s="34" t="s">
        <v>163</v>
      </c>
      <c r="G242" s="21"/>
      <c r="H242" s="21"/>
      <c r="I242" s="21" t="s">
        <v>19</v>
      </c>
      <c r="J242" s="21" t="s">
        <v>37</v>
      </c>
      <c r="M242" s="12"/>
    </row>
    <row r="243" spans="1:13" ht="18" customHeight="1">
      <c r="A243" s="4">
        <v>242</v>
      </c>
      <c r="B243" s="37">
        <v>35210</v>
      </c>
      <c r="C243" s="34" t="s">
        <v>178</v>
      </c>
      <c r="D243" s="34" t="s">
        <v>131</v>
      </c>
      <c r="E243" s="34" t="s">
        <v>165</v>
      </c>
      <c r="F243" s="34" t="s">
        <v>213</v>
      </c>
      <c r="G243" s="21"/>
      <c r="H243" s="21"/>
      <c r="I243" s="21" t="s">
        <v>31</v>
      </c>
      <c r="J243" s="21" t="s">
        <v>228</v>
      </c>
      <c r="M243" s="12"/>
    </row>
    <row r="244" spans="1:13" ht="18" customHeight="1">
      <c r="A244" s="4">
        <v>243</v>
      </c>
      <c r="B244" s="37">
        <v>35210</v>
      </c>
      <c r="C244" s="34" t="s">
        <v>185</v>
      </c>
      <c r="D244" s="34" t="s">
        <v>142</v>
      </c>
      <c r="E244" s="34" t="s">
        <v>214</v>
      </c>
      <c r="F244" s="34" t="s">
        <v>182</v>
      </c>
      <c r="G244" s="21"/>
      <c r="H244" s="21"/>
      <c r="I244" s="21" t="s">
        <v>227</v>
      </c>
      <c r="J244" s="21" t="s">
        <v>26</v>
      </c>
      <c r="M244" s="12"/>
    </row>
    <row r="245" spans="1:13" ht="18" customHeight="1">
      <c r="A245" s="4">
        <v>244</v>
      </c>
      <c r="B245" s="37">
        <v>35210</v>
      </c>
      <c r="C245" s="34" t="s">
        <v>186</v>
      </c>
      <c r="D245" s="34" t="s">
        <v>184</v>
      </c>
      <c r="E245" s="34" t="s">
        <v>146</v>
      </c>
      <c r="F245" s="34" t="s">
        <v>211</v>
      </c>
      <c r="G245" s="21"/>
      <c r="H245" s="21"/>
      <c r="I245" s="21" t="s">
        <v>8</v>
      </c>
      <c r="J245" s="21" t="s">
        <v>32</v>
      </c>
      <c r="M245" s="12"/>
    </row>
    <row r="246" spans="1:13" ht="18" customHeight="1">
      <c r="A246" s="4">
        <v>245</v>
      </c>
      <c r="B246" s="37">
        <v>35210</v>
      </c>
      <c r="C246" s="34" t="s">
        <v>180</v>
      </c>
      <c r="D246" s="34" t="s">
        <v>210</v>
      </c>
      <c r="E246" s="34" t="s">
        <v>72</v>
      </c>
      <c r="F246" s="34" t="s">
        <v>46</v>
      </c>
      <c r="G246" s="21"/>
      <c r="H246" s="21"/>
      <c r="I246" s="21" t="s">
        <v>13</v>
      </c>
      <c r="J246" s="21" t="s">
        <v>20</v>
      </c>
      <c r="M246" s="12"/>
    </row>
    <row r="247" spans="1:13" ht="18" customHeight="1">
      <c r="A247" s="4">
        <v>246</v>
      </c>
      <c r="B247" s="37">
        <v>35210</v>
      </c>
      <c r="C247" s="34" t="s">
        <v>191</v>
      </c>
      <c r="D247" s="34" t="s">
        <v>167</v>
      </c>
      <c r="E247" s="34" t="s">
        <v>22</v>
      </c>
      <c r="F247" s="34" t="s">
        <v>166</v>
      </c>
      <c r="G247" s="21"/>
      <c r="H247" s="21"/>
      <c r="I247" s="21" t="s">
        <v>38</v>
      </c>
      <c r="J247" s="21" t="s">
        <v>14</v>
      </c>
      <c r="M247" s="12"/>
    </row>
    <row r="248" spans="1:13" ht="18" customHeight="1">
      <c r="A248" s="4">
        <v>247</v>
      </c>
      <c r="B248" s="37">
        <v>35211</v>
      </c>
      <c r="C248" s="34" t="s">
        <v>166</v>
      </c>
      <c r="D248" s="34" t="s">
        <v>144</v>
      </c>
      <c r="E248" s="34" t="s">
        <v>167</v>
      </c>
      <c r="F248" s="34" t="s">
        <v>22</v>
      </c>
      <c r="G248" s="21"/>
      <c r="H248" s="21"/>
      <c r="I248" s="21" t="s">
        <v>38</v>
      </c>
      <c r="J248" s="21" t="s">
        <v>14</v>
      </c>
      <c r="M248" s="12"/>
    </row>
    <row r="249" spans="1:13" ht="18" customHeight="1">
      <c r="A249" s="4">
        <v>248</v>
      </c>
      <c r="B249" s="37">
        <v>35211</v>
      </c>
      <c r="C249" s="34" t="s">
        <v>211</v>
      </c>
      <c r="D249" s="34" t="s">
        <v>148</v>
      </c>
      <c r="E249" s="34" t="s">
        <v>186</v>
      </c>
      <c r="F249" s="34" t="s">
        <v>146</v>
      </c>
      <c r="G249" s="21"/>
      <c r="H249" s="21"/>
      <c r="I249" s="21" t="s">
        <v>8</v>
      </c>
      <c r="J249" s="21" t="s">
        <v>32</v>
      </c>
      <c r="M249" s="12"/>
    </row>
    <row r="250" spans="1:13" ht="18" customHeight="1">
      <c r="A250" s="4">
        <v>249</v>
      </c>
      <c r="B250" s="37">
        <v>35211</v>
      </c>
      <c r="C250" s="34" t="s">
        <v>46</v>
      </c>
      <c r="D250" s="34" t="s">
        <v>177</v>
      </c>
      <c r="E250" s="34" t="s">
        <v>210</v>
      </c>
      <c r="F250" s="34" t="s">
        <v>72</v>
      </c>
      <c r="G250" s="21"/>
      <c r="H250" s="21"/>
      <c r="I250" s="21" t="s">
        <v>13</v>
      </c>
      <c r="J250" s="21" t="s">
        <v>20</v>
      </c>
      <c r="M250" s="12"/>
    </row>
    <row r="251" spans="1:13" ht="18" customHeight="1">
      <c r="A251" s="4">
        <v>250</v>
      </c>
      <c r="B251" s="37">
        <v>35211</v>
      </c>
      <c r="C251" s="34" t="s">
        <v>187</v>
      </c>
      <c r="D251" s="34" t="s">
        <v>183</v>
      </c>
      <c r="E251" s="34" t="s">
        <v>181</v>
      </c>
      <c r="F251" s="34" t="s">
        <v>161</v>
      </c>
      <c r="G251" s="21"/>
      <c r="H251" s="21"/>
      <c r="I251" s="21" t="s">
        <v>227</v>
      </c>
      <c r="J251" s="21" t="s">
        <v>26</v>
      </c>
      <c r="M251" s="12"/>
    </row>
    <row r="252" spans="1:13" ht="18" customHeight="1">
      <c r="A252" s="4">
        <v>251</v>
      </c>
      <c r="B252" s="37">
        <v>35211</v>
      </c>
      <c r="C252" s="34" t="s">
        <v>131</v>
      </c>
      <c r="D252" s="34" t="s">
        <v>165</v>
      </c>
      <c r="E252" s="34" t="s">
        <v>213</v>
      </c>
      <c r="F252" s="34" t="s">
        <v>179</v>
      </c>
      <c r="G252" s="21"/>
      <c r="H252" s="21"/>
      <c r="I252" s="21" t="s">
        <v>31</v>
      </c>
      <c r="J252" s="21" t="s">
        <v>228</v>
      </c>
      <c r="M252" s="12"/>
    </row>
    <row r="253" spans="1:13" ht="18" customHeight="1">
      <c r="A253" s="4">
        <v>252</v>
      </c>
      <c r="B253" s="38">
        <v>35211</v>
      </c>
      <c r="C253" s="21" t="s">
        <v>163</v>
      </c>
      <c r="D253" s="21" t="s">
        <v>16</v>
      </c>
      <c r="E253" s="21" t="s">
        <v>175</v>
      </c>
      <c r="F253" s="21" t="s">
        <v>4</v>
      </c>
      <c r="G253" s="21"/>
      <c r="H253" s="21"/>
      <c r="I253" s="21" t="s">
        <v>19</v>
      </c>
      <c r="J253" s="21" t="s">
        <v>37</v>
      </c>
    </row>
    <row r="254" spans="1:13" ht="18" customHeight="1">
      <c r="A254" s="4">
        <v>253</v>
      </c>
      <c r="B254" s="38">
        <v>35213</v>
      </c>
      <c r="C254" s="21" t="s">
        <v>182</v>
      </c>
      <c r="D254" s="21" t="s">
        <v>185</v>
      </c>
      <c r="E254" s="21" t="s">
        <v>142</v>
      </c>
      <c r="F254" s="21" t="s">
        <v>187</v>
      </c>
      <c r="G254" s="21"/>
      <c r="H254" s="21"/>
      <c r="I254" s="21" t="s">
        <v>26</v>
      </c>
      <c r="J254" s="21" t="s">
        <v>32</v>
      </c>
    </row>
    <row r="255" spans="1:13" ht="18" customHeight="1">
      <c r="A255" s="4">
        <v>254</v>
      </c>
      <c r="B255" s="38">
        <v>35213</v>
      </c>
      <c r="C255" s="21" t="s">
        <v>161</v>
      </c>
      <c r="D255" s="21" t="s">
        <v>186</v>
      </c>
      <c r="E255" s="21" t="s">
        <v>214</v>
      </c>
      <c r="F255" s="21" t="s">
        <v>181</v>
      </c>
      <c r="G255" s="21"/>
      <c r="H255" s="21"/>
      <c r="I255" s="21" t="s">
        <v>228</v>
      </c>
      <c r="J255" s="21" t="s">
        <v>227</v>
      </c>
    </row>
    <row r="256" spans="1:13" ht="18" customHeight="1">
      <c r="A256" s="4">
        <v>255</v>
      </c>
      <c r="B256" s="38">
        <v>35213</v>
      </c>
      <c r="C256" s="21" t="s">
        <v>4</v>
      </c>
      <c r="D256" s="21" t="s">
        <v>35</v>
      </c>
      <c r="E256" s="21" t="s">
        <v>16</v>
      </c>
      <c r="F256" s="21" t="s">
        <v>175</v>
      </c>
      <c r="G256" s="21"/>
      <c r="H256" s="21"/>
      <c r="I256" s="21" t="s">
        <v>38</v>
      </c>
      <c r="J256" s="21" t="s">
        <v>13</v>
      </c>
    </row>
    <row r="257" spans="1:13" ht="18" customHeight="1">
      <c r="A257" s="4">
        <v>256</v>
      </c>
      <c r="B257" s="38">
        <v>35213</v>
      </c>
      <c r="C257" s="34" t="s">
        <v>213</v>
      </c>
      <c r="D257" s="21" t="s">
        <v>188</v>
      </c>
      <c r="E257" s="21" t="s">
        <v>148</v>
      </c>
      <c r="F257" s="21" t="s">
        <v>165</v>
      </c>
      <c r="G257" s="21"/>
      <c r="H257" s="21"/>
      <c r="I257" s="21" t="s">
        <v>31</v>
      </c>
      <c r="J257" s="21" t="s">
        <v>8</v>
      </c>
    </row>
    <row r="258" spans="1:13" ht="18" customHeight="1">
      <c r="A258" s="4">
        <v>257</v>
      </c>
      <c r="B258" s="38">
        <v>35213</v>
      </c>
      <c r="C258" s="36" t="s">
        <v>210</v>
      </c>
      <c r="D258" s="21" t="s">
        <v>180</v>
      </c>
      <c r="E258" s="21" t="s">
        <v>177</v>
      </c>
      <c r="F258" s="21" t="s">
        <v>72</v>
      </c>
      <c r="G258" s="21"/>
      <c r="H258" s="21"/>
      <c r="I258" s="21" t="s">
        <v>14</v>
      </c>
      <c r="J258" s="21" t="s">
        <v>37</v>
      </c>
      <c r="M258" s="13"/>
    </row>
    <row r="259" spans="1:13" ht="18" customHeight="1">
      <c r="A259" s="4">
        <v>258</v>
      </c>
      <c r="B259" s="38">
        <v>35213</v>
      </c>
      <c r="C259" s="21" t="s">
        <v>22</v>
      </c>
      <c r="D259" s="21" t="s">
        <v>191</v>
      </c>
      <c r="E259" s="21" t="s">
        <v>144</v>
      </c>
      <c r="F259" s="21" t="s">
        <v>167</v>
      </c>
      <c r="G259" s="21"/>
      <c r="H259" s="21"/>
      <c r="I259" s="21" t="s">
        <v>20</v>
      </c>
      <c r="J259" s="21" t="s">
        <v>19</v>
      </c>
    </row>
    <row r="260" spans="1:13" ht="18" customHeight="1">
      <c r="A260" s="4">
        <v>259</v>
      </c>
      <c r="B260" s="38">
        <v>35214</v>
      </c>
      <c r="C260" s="34" t="s">
        <v>167</v>
      </c>
      <c r="D260" s="21" t="s">
        <v>166</v>
      </c>
      <c r="E260" s="21" t="s">
        <v>191</v>
      </c>
      <c r="F260" s="21" t="s">
        <v>144</v>
      </c>
      <c r="G260" s="21"/>
      <c r="H260" s="21"/>
      <c r="I260" s="21" t="s">
        <v>20</v>
      </c>
      <c r="J260" s="21" t="s">
        <v>19</v>
      </c>
    </row>
    <row r="261" spans="1:13" ht="18" customHeight="1">
      <c r="A261" s="4">
        <v>260</v>
      </c>
      <c r="B261" s="38">
        <v>35214</v>
      </c>
      <c r="C261" s="21" t="s">
        <v>72</v>
      </c>
      <c r="D261" s="21" t="s">
        <v>46</v>
      </c>
      <c r="E261" s="21" t="s">
        <v>180</v>
      </c>
      <c r="F261" s="21" t="s">
        <v>177</v>
      </c>
      <c r="G261" s="21"/>
      <c r="H261" s="21"/>
      <c r="I261" s="21" t="s">
        <v>14</v>
      </c>
      <c r="J261" s="21" t="s">
        <v>37</v>
      </c>
    </row>
    <row r="262" spans="1:13" ht="18" customHeight="1">
      <c r="A262" s="4">
        <v>261</v>
      </c>
      <c r="B262" s="38">
        <v>35214</v>
      </c>
      <c r="C262" s="21" t="s">
        <v>35</v>
      </c>
      <c r="D262" s="21" t="s">
        <v>163</v>
      </c>
      <c r="E262" s="21" t="s">
        <v>175</v>
      </c>
      <c r="F262" s="21" t="s">
        <v>16</v>
      </c>
      <c r="G262" s="21"/>
      <c r="H262" s="21"/>
      <c r="I262" s="21" t="s">
        <v>38</v>
      </c>
      <c r="J262" s="21" t="s">
        <v>13</v>
      </c>
    </row>
    <row r="263" spans="1:13" ht="18" customHeight="1">
      <c r="A263" s="4">
        <v>262</v>
      </c>
      <c r="B263" s="38">
        <v>35214</v>
      </c>
      <c r="C263" s="21" t="s">
        <v>47</v>
      </c>
      <c r="D263" s="21" t="s">
        <v>187</v>
      </c>
      <c r="E263" s="21" t="s">
        <v>185</v>
      </c>
      <c r="F263" s="21" t="s">
        <v>142</v>
      </c>
      <c r="G263" s="21"/>
      <c r="H263" s="21"/>
      <c r="I263" s="21" t="s">
        <v>26</v>
      </c>
      <c r="J263" s="21" t="s">
        <v>32</v>
      </c>
    </row>
    <row r="264" spans="1:13" ht="18" customHeight="1">
      <c r="A264" s="4">
        <v>263</v>
      </c>
      <c r="B264" s="38">
        <v>35214</v>
      </c>
      <c r="C264" s="21" t="s">
        <v>181</v>
      </c>
      <c r="D264" s="21" t="s">
        <v>183</v>
      </c>
      <c r="E264" s="21" t="s">
        <v>186</v>
      </c>
      <c r="F264" s="21" t="s">
        <v>214</v>
      </c>
      <c r="G264" s="21"/>
      <c r="H264" s="21"/>
      <c r="I264" s="21" t="s">
        <v>228</v>
      </c>
      <c r="J264" s="21" t="s">
        <v>227</v>
      </c>
    </row>
    <row r="265" spans="1:13" ht="18" customHeight="1">
      <c r="A265" s="4">
        <v>264</v>
      </c>
      <c r="B265" s="38">
        <v>35214</v>
      </c>
      <c r="C265" s="21" t="s">
        <v>184</v>
      </c>
      <c r="D265" s="21" t="s">
        <v>178</v>
      </c>
      <c r="E265" s="21" t="s">
        <v>179</v>
      </c>
      <c r="F265" s="21" t="s">
        <v>211</v>
      </c>
      <c r="G265" s="21"/>
      <c r="H265" s="21"/>
      <c r="I265" s="21" t="s">
        <v>31</v>
      </c>
      <c r="J265" s="21" t="s">
        <v>8</v>
      </c>
    </row>
    <row r="266" spans="1:13" ht="18" customHeight="1">
      <c r="A266" s="4">
        <v>265</v>
      </c>
      <c r="B266" s="38">
        <v>35215</v>
      </c>
      <c r="C266" s="21" t="s">
        <v>179</v>
      </c>
      <c r="D266" s="21" t="s">
        <v>165</v>
      </c>
      <c r="E266" s="21" t="s">
        <v>188</v>
      </c>
      <c r="F266" s="21" t="s">
        <v>178</v>
      </c>
      <c r="G266" s="21"/>
      <c r="H266" s="21"/>
      <c r="I266" s="21" t="s">
        <v>31</v>
      </c>
      <c r="J266" s="21" t="s">
        <v>8</v>
      </c>
    </row>
    <row r="267" spans="1:13" ht="18" customHeight="1">
      <c r="A267" s="4">
        <v>266</v>
      </c>
      <c r="B267" s="38">
        <v>35215</v>
      </c>
      <c r="C267" s="21" t="s">
        <v>177</v>
      </c>
      <c r="D267" s="21" t="s">
        <v>210</v>
      </c>
      <c r="E267" s="21" t="s">
        <v>46</v>
      </c>
      <c r="F267" s="21" t="s">
        <v>180</v>
      </c>
      <c r="G267" s="21"/>
      <c r="H267" s="21"/>
      <c r="I267" s="21" t="s">
        <v>14</v>
      </c>
      <c r="J267" s="21" t="s">
        <v>37</v>
      </c>
    </row>
    <row r="268" spans="1:13" ht="18" customHeight="1">
      <c r="A268" s="4">
        <v>267</v>
      </c>
      <c r="B268" s="38">
        <v>35215</v>
      </c>
      <c r="C268" s="21" t="s">
        <v>144</v>
      </c>
      <c r="D268" s="21" t="s">
        <v>22</v>
      </c>
      <c r="E268" s="21" t="s">
        <v>166</v>
      </c>
      <c r="F268" s="21" t="s">
        <v>191</v>
      </c>
      <c r="G268" s="21"/>
      <c r="H268" s="21"/>
      <c r="I268" s="21" t="s">
        <v>20</v>
      </c>
      <c r="J268" s="21" t="s">
        <v>19</v>
      </c>
    </row>
    <row r="269" spans="1:13" ht="18" customHeight="1">
      <c r="A269" s="4">
        <v>268</v>
      </c>
      <c r="B269" s="38">
        <v>35215</v>
      </c>
      <c r="C269" s="21" t="s">
        <v>146</v>
      </c>
      <c r="D269" s="21" t="s">
        <v>142</v>
      </c>
      <c r="E269" s="21" t="s">
        <v>173</v>
      </c>
      <c r="F269" s="21" t="s">
        <v>185</v>
      </c>
      <c r="G269" s="21"/>
      <c r="H269" s="21"/>
      <c r="I269" s="21" t="s">
        <v>26</v>
      </c>
      <c r="J269" s="21" t="s">
        <v>32</v>
      </c>
    </row>
    <row r="270" spans="1:13" ht="18" customHeight="1">
      <c r="A270" s="4">
        <v>269</v>
      </c>
      <c r="B270" s="37">
        <v>35215</v>
      </c>
      <c r="C270" s="34" t="s">
        <v>16</v>
      </c>
      <c r="D270" s="34" t="s">
        <v>4</v>
      </c>
      <c r="E270" s="34" t="s">
        <v>163</v>
      </c>
      <c r="F270" s="34" t="s">
        <v>35</v>
      </c>
      <c r="G270" s="21"/>
      <c r="H270" s="21"/>
      <c r="I270" s="21" t="s">
        <v>38</v>
      </c>
      <c r="J270" s="21" t="s">
        <v>13</v>
      </c>
      <c r="M270" s="12"/>
    </row>
    <row r="271" spans="1:13" ht="18" customHeight="1">
      <c r="A271" s="4">
        <v>270</v>
      </c>
      <c r="B271" s="37">
        <v>35216</v>
      </c>
      <c r="C271" s="34" t="s">
        <v>165</v>
      </c>
      <c r="D271" s="34" t="s">
        <v>148</v>
      </c>
      <c r="E271" s="34" t="s">
        <v>178</v>
      </c>
      <c r="F271" s="34" t="s">
        <v>184</v>
      </c>
      <c r="G271" s="21"/>
      <c r="H271" s="21"/>
      <c r="I271" s="21" t="s">
        <v>32</v>
      </c>
      <c r="J271" s="21" t="s">
        <v>227</v>
      </c>
      <c r="M271" s="12"/>
    </row>
    <row r="272" spans="1:13" ht="18" customHeight="1">
      <c r="A272" s="4">
        <v>271</v>
      </c>
      <c r="B272" s="37">
        <v>35216</v>
      </c>
      <c r="C272" s="34" t="s">
        <v>185</v>
      </c>
      <c r="D272" s="34" t="s">
        <v>173</v>
      </c>
      <c r="E272" s="34" t="s">
        <v>187</v>
      </c>
      <c r="F272" s="34" t="s">
        <v>182</v>
      </c>
      <c r="G272" s="21"/>
      <c r="H272" s="21"/>
      <c r="I272" s="21" t="s">
        <v>26</v>
      </c>
      <c r="J272" s="21" t="s">
        <v>8</v>
      </c>
      <c r="M272" s="12"/>
    </row>
    <row r="273" spans="1:13" ht="18" customHeight="1">
      <c r="A273" s="4">
        <v>272</v>
      </c>
      <c r="B273" s="37">
        <v>35216</v>
      </c>
      <c r="C273" s="34" t="s">
        <v>186</v>
      </c>
      <c r="D273" s="34" t="s">
        <v>181</v>
      </c>
      <c r="E273" s="34" t="s">
        <v>161</v>
      </c>
      <c r="F273" s="34" t="s">
        <v>183</v>
      </c>
      <c r="G273" s="21"/>
      <c r="H273" s="21"/>
      <c r="I273" s="21" t="s">
        <v>228</v>
      </c>
      <c r="J273" s="21" t="s">
        <v>31</v>
      </c>
      <c r="M273" s="12"/>
    </row>
    <row r="274" spans="1:13" ht="18" customHeight="1">
      <c r="A274" s="4">
        <v>273</v>
      </c>
      <c r="B274" s="37">
        <v>35216</v>
      </c>
      <c r="C274" s="34" t="s">
        <v>180</v>
      </c>
      <c r="D274" s="34" t="s">
        <v>72</v>
      </c>
      <c r="E274" s="34" t="s">
        <v>210</v>
      </c>
      <c r="F274" s="34" t="s">
        <v>46</v>
      </c>
      <c r="G274" s="21"/>
      <c r="H274" s="21"/>
      <c r="I274" s="21" t="s">
        <v>13</v>
      </c>
      <c r="J274" s="21" t="s">
        <v>19</v>
      </c>
      <c r="M274" s="12"/>
    </row>
    <row r="275" spans="1:13" ht="18" customHeight="1">
      <c r="A275" s="4">
        <v>274</v>
      </c>
      <c r="B275" s="37">
        <v>35216</v>
      </c>
      <c r="C275" s="34" t="s">
        <v>191</v>
      </c>
      <c r="D275" s="34" t="s">
        <v>167</v>
      </c>
      <c r="E275" s="34" t="s">
        <v>22</v>
      </c>
      <c r="F275" s="34" t="s">
        <v>166</v>
      </c>
      <c r="G275" s="21"/>
      <c r="H275" s="21"/>
      <c r="I275" s="21" t="s">
        <v>14</v>
      </c>
      <c r="J275" s="21" t="s">
        <v>38</v>
      </c>
      <c r="M275" s="12"/>
    </row>
    <row r="276" spans="1:13" ht="18" customHeight="1">
      <c r="A276" s="4">
        <v>275</v>
      </c>
      <c r="B276" s="37">
        <v>35217</v>
      </c>
      <c r="C276" s="34" t="s">
        <v>166</v>
      </c>
      <c r="D276" s="34" t="s">
        <v>144</v>
      </c>
      <c r="E276" s="34" t="s">
        <v>167</v>
      </c>
      <c r="F276" s="34" t="s">
        <v>22</v>
      </c>
      <c r="G276" s="21"/>
      <c r="H276" s="21"/>
      <c r="I276" s="21" t="s">
        <v>14</v>
      </c>
      <c r="J276" s="21" t="s">
        <v>38</v>
      </c>
      <c r="M276" s="12"/>
    </row>
    <row r="277" spans="1:13" ht="18" customHeight="1">
      <c r="A277" s="4">
        <v>276</v>
      </c>
      <c r="B277" s="37">
        <v>35217</v>
      </c>
      <c r="C277" s="34" t="s">
        <v>175</v>
      </c>
      <c r="D277" s="34" t="s">
        <v>168</v>
      </c>
      <c r="E277" s="34" t="s">
        <v>4</v>
      </c>
      <c r="F277" s="34" t="s">
        <v>163</v>
      </c>
      <c r="G277" s="21"/>
      <c r="H277" s="21"/>
      <c r="I277" s="21" t="s">
        <v>37</v>
      </c>
      <c r="J277" s="21" t="s">
        <v>20</v>
      </c>
      <c r="M277" s="12"/>
    </row>
    <row r="278" spans="1:13" ht="18" customHeight="1">
      <c r="A278" s="4">
        <v>277</v>
      </c>
      <c r="B278" s="37">
        <v>35217</v>
      </c>
      <c r="C278" s="34" t="s">
        <v>46</v>
      </c>
      <c r="D278" s="34" t="s">
        <v>177</v>
      </c>
      <c r="E278" s="34" t="s">
        <v>72</v>
      </c>
      <c r="F278" s="34" t="s">
        <v>210</v>
      </c>
      <c r="G278" s="21"/>
      <c r="H278" s="21"/>
      <c r="I278" s="21" t="s">
        <v>13</v>
      </c>
      <c r="J278" s="21" t="s">
        <v>19</v>
      </c>
      <c r="M278" s="12"/>
    </row>
    <row r="279" spans="1:13" ht="18" customHeight="1">
      <c r="A279" s="4">
        <v>278</v>
      </c>
      <c r="B279" s="37">
        <v>35217</v>
      </c>
      <c r="C279" s="34" t="s">
        <v>142</v>
      </c>
      <c r="D279" s="34" t="s">
        <v>182</v>
      </c>
      <c r="E279" s="36" t="s">
        <v>47</v>
      </c>
      <c r="F279" s="34" t="s">
        <v>173</v>
      </c>
      <c r="G279" s="21"/>
      <c r="H279" s="21"/>
      <c r="I279" s="21" t="s">
        <v>26</v>
      </c>
      <c r="J279" s="21" t="s">
        <v>8</v>
      </c>
      <c r="M279" s="12"/>
    </row>
    <row r="280" spans="1:13" ht="18" customHeight="1">
      <c r="A280" s="4">
        <v>279</v>
      </c>
      <c r="B280" s="37">
        <v>35217</v>
      </c>
      <c r="C280" s="34" t="s">
        <v>188</v>
      </c>
      <c r="D280" s="34" t="s">
        <v>131</v>
      </c>
      <c r="E280" s="34" t="s">
        <v>184</v>
      </c>
      <c r="F280" s="34" t="s">
        <v>213</v>
      </c>
      <c r="G280" s="21"/>
      <c r="H280" s="21"/>
      <c r="I280" s="21" t="s">
        <v>32</v>
      </c>
      <c r="J280" s="21" t="s">
        <v>227</v>
      </c>
      <c r="M280" s="12"/>
    </row>
    <row r="281" spans="1:13" ht="18" customHeight="1">
      <c r="A281" s="4">
        <v>280</v>
      </c>
      <c r="B281" s="37">
        <v>35217</v>
      </c>
      <c r="C281" s="34" t="s">
        <v>183</v>
      </c>
      <c r="D281" s="34" t="s">
        <v>214</v>
      </c>
      <c r="E281" s="34" t="s">
        <v>181</v>
      </c>
      <c r="F281" s="34" t="s">
        <v>161</v>
      </c>
      <c r="G281" s="21"/>
      <c r="H281" s="21"/>
      <c r="I281" s="21" t="s">
        <v>228</v>
      </c>
      <c r="J281" s="21" t="s">
        <v>31</v>
      </c>
      <c r="M281" s="12"/>
    </row>
    <row r="282" spans="1:13" ht="18" customHeight="1">
      <c r="A282" s="4">
        <v>281</v>
      </c>
      <c r="B282" s="37">
        <v>35218</v>
      </c>
      <c r="C282" s="34" t="s">
        <v>161</v>
      </c>
      <c r="D282" s="34" t="s">
        <v>186</v>
      </c>
      <c r="E282" s="34" t="s">
        <v>214</v>
      </c>
      <c r="F282" s="34" t="s">
        <v>181</v>
      </c>
      <c r="G282" s="21"/>
      <c r="H282" s="21"/>
      <c r="I282" s="21" t="s">
        <v>228</v>
      </c>
      <c r="J282" s="21" t="s">
        <v>31</v>
      </c>
      <c r="M282" s="12"/>
    </row>
    <row r="283" spans="1:13" ht="18" customHeight="1">
      <c r="A283" s="4">
        <v>282</v>
      </c>
      <c r="B283" s="37">
        <v>35218</v>
      </c>
      <c r="C283" s="34" t="s">
        <v>211</v>
      </c>
      <c r="D283" s="36" t="s">
        <v>179</v>
      </c>
      <c r="E283" s="34" t="s">
        <v>131</v>
      </c>
      <c r="F283" s="34" t="s">
        <v>165</v>
      </c>
      <c r="G283" s="21"/>
      <c r="H283" s="21"/>
      <c r="I283" s="21" t="s">
        <v>32</v>
      </c>
      <c r="J283" s="21" t="s">
        <v>227</v>
      </c>
      <c r="M283" s="12"/>
    </row>
    <row r="284" spans="1:13" ht="18" customHeight="1">
      <c r="A284" s="4">
        <v>283</v>
      </c>
      <c r="B284" s="37">
        <v>35218</v>
      </c>
      <c r="C284" s="34" t="s">
        <v>173</v>
      </c>
      <c r="D284" s="34" t="s">
        <v>47</v>
      </c>
      <c r="E284" s="34" t="s">
        <v>182</v>
      </c>
      <c r="F284" s="34" t="s">
        <v>187</v>
      </c>
      <c r="G284" s="21"/>
      <c r="H284" s="21"/>
      <c r="I284" s="21" t="s">
        <v>26</v>
      </c>
      <c r="J284" s="21" t="s">
        <v>8</v>
      </c>
      <c r="M284" s="12"/>
    </row>
    <row r="285" spans="1:13" ht="18" customHeight="1">
      <c r="A285" s="4">
        <v>284</v>
      </c>
      <c r="B285" s="37">
        <v>35218</v>
      </c>
      <c r="C285" s="34" t="s">
        <v>210</v>
      </c>
      <c r="D285" s="34" t="s">
        <v>180</v>
      </c>
      <c r="E285" s="34" t="s">
        <v>177</v>
      </c>
      <c r="F285" s="34" t="s">
        <v>72</v>
      </c>
      <c r="G285" s="21"/>
      <c r="H285" s="21"/>
      <c r="I285" s="21" t="s">
        <v>13</v>
      </c>
      <c r="J285" s="21" t="s">
        <v>19</v>
      </c>
      <c r="M285" s="12"/>
    </row>
    <row r="286" spans="1:13" ht="18" customHeight="1">
      <c r="A286" s="4">
        <v>285</v>
      </c>
      <c r="B286" s="37">
        <v>35218</v>
      </c>
      <c r="C286" s="34" t="s">
        <v>163</v>
      </c>
      <c r="D286" s="34" t="s">
        <v>35</v>
      </c>
      <c r="E286" s="34" t="s">
        <v>175</v>
      </c>
      <c r="F286" s="34" t="s">
        <v>4</v>
      </c>
      <c r="G286" s="21"/>
      <c r="H286" s="21"/>
      <c r="I286" s="21" t="s">
        <v>37</v>
      </c>
      <c r="J286" s="21" t="s">
        <v>20</v>
      </c>
      <c r="M286" s="12"/>
    </row>
    <row r="287" spans="1:13" ht="18" customHeight="1">
      <c r="A287" s="4">
        <v>286</v>
      </c>
      <c r="B287" s="37">
        <v>35218</v>
      </c>
      <c r="C287" s="36" t="s">
        <v>22</v>
      </c>
      <c r="D287" s="34" t="s">
        <v>191</v>
      </c>
      <c r="E287" s="34" t="s">
        <v>144</v>
      </c>
      <c r="F287" s="34" t="s">
        <v>167</v>
      </c>
      <c r="G287" s="21"/>
      <c r="H287" s="21"/>
      <c r="I287" s="21" t="s">
        <v>14</v>
      </c>
      <c r="J287" s="21" t="s">
        <v>38</v>
      </c>
      <c r="M287" s="13"/>
    </row>
    <row r="288" spans="1:13" ht="18" customHeight="1">
      <c r="A288" s="4">
        <v>287</v>
      </c>
      <c r="B288" s="37">
        <v>35220</v>
      </c>
      <c r="C288" s="34" t="s">
        <v>167</v>
      </c>
      <c r="D288" s="34" t="s">
        <v>166</v>
      </c>
      <c r="E288" s="34" t="s">
        <v>35</v>
      </c>
      <c r="F288" s="34" t="s">
        <v>144</v>
      </c>
      <c r="G288" s="21"/>
      <c r="H288" s="21"/>
      <c r="I288" s="21" t="s">
        <v>37</v>
      </c>
      <c r="J288" s="21" t="s">
        <v>19</v>
      </c>
      <c r="M288" s="12"/>
    </row>
    <row r="289" spans="1:13" ht="18" customHeight="1">
      <c r="A289" s="4">
        <v>288</v>
      </c>
      <c r="B289" s="37">
        <v>35220</v>
      </c>
      <c r="C289" s="34" t="s">
        <v>182</v>
      </c>
      <c r="D289" s="34" t="s">
        <v>213</v>
      </c>
      <c r="E289" s="34" t="s">
        <v>165</v>
      </c>
      <c r="F289" s="34" t="s">
        <v>178</v>
      </c>
      <c r="G289" s="21"/>
      <c r="H289" s="21"/>
      <c r="I289" s="21" t="s">
        <v>32</v>
      </c>
      <c r="J289" s="21" t="s">
        <v>31</v>
      </c>
      <c r="M289" s="12"/>
    </row>
    <row r="290" spans="1:13" ht="18" customHeight="1">
      <c r="A290" s="4">
        <v>289</v>
      </c>
      <c r="B290" s="37">
        <v>35220</v>
      </c>
      <c r="C290" s="34" t="s">
        <v>4</v>
      </c>
      <c r="D290" s="34" t="s">
        <v>168</v>
      </c>
      <c r="E290" s="34" t="s">
        <v>191</v>
      </c>
      <c r="F290" s="34" t="s">
        <v>175</v>
      </c>
      <c r="G290" s="21"/>
      <c r="H290" s="21"/>
      <c r="I290" s="21" t="s">
        <v>13</v>
      </c>
      <c r="J290" s="21" t="s">
        <v>14</v>
      </c>
      <c r="M290" s="12"/>
    </row>
    <row r="291" spans="1:13" ht="18" customHeight="1">
      <c r="A291" s="4">
        <v>290</v>
      </c>
      <c r="B291" s="37">
        <v>35220</v>
      </c>
      <c r="C291" s="34" t="s">
        <v>72</v>
      </c>
      <c r="D291" s="34" t="s">
        <v>46</v>
      </c>
      <c r="E291" s="34" t="s">
        <v>180</v>
      </c>
      <c r="F291" s="34" t="s">
        <v>177</v>
      </c>
      <c r="G291" s="21"/>
      <c r="H291" s="21"/>
      <c r="I291" s="21" t="s">
        <v>38</v>
      </c>
      <c r="J291" s="21" t="s">
        <v>20</v>
      </c>
      <c r="M291" s="12"/>
    </row>
    <row r="292" spans="1:13" ht="18" customHeight="1">
      <c r="A292" s="4">
        <v>291</v>
      </c>
      <c r="B292" s="37">
        <v>35220</v>
      </c>
      <c r="C292" s="34" t="s">
        <v>47</v>
      </c>
      <c r="D292" s="34" t="s">
        <v>173</v>
      </c>
      <c r="E292" s="34" t="s">
        <v>142</v>
      </c>
      <c r="F292" s="34" t="s">
        <v>185</v>
      </c>
      <c r="G292" s="21"/>
      <c r="H292" s="21"/>
      <c r="I292" s="21" t="s">
        <v>26</v>
      </c>
      <c r="J292" s="21" t="s">
        <v>228</v>
      </c>
      <c r="M292" s="12"/>
    </row>
    <row r="293" spans="1:13" ht="18" customHeight="1">
      <c r="A293" s="4">
        <v>292</v>
      </c>
      <c r="B293" s="37">
        <v>35220</v>
      </c>
      <c r="C293" s="34" t="s">
        <v>186</v>
      </c>
      <c r="D293" s="34" t="s">
        <v>148</v>
      </c>
      <c r="E293" s="34" t="s">
        <v>184</v>
      </c>
      <c r="F293" s="34" t="s">
        <v>188</v>
      </c>
      <c r="G293" s="21"/>
      <c r="H293" s="21"/>
      <c r="I293" s="21" t="s">
        <v>8</v>
      </c>
      <c r="J293" s="21" t="s">
        <v>227</v>
      </c>
      <c r="M293" s="12"/>
    </row>
    <row r="294" spans="1:13" ht="18" customHeight="1">
      <c r="A294" s="4">
        <v>293</v>
      </c>
      <c r="B294" s="37">
        <v>35221</v>
      </c>
      <c r="C294" s="34" t="s">
        <v>165</v>
      </c>
      <c r="D294" s="34" t="s">
        <v>179</v>
      </c>
      <c r="E294" s="34" t="s">
        <v>178</v>
      </c>
      <c r="F294" s="34" t="s">
        <v>213</v>
      </c>
      <c r="G294" s="21"/>
      <c r="H294" s="21"/>
      <c r="I294" s="21" t="s">
        <v>32</v>
      </c>
      <c r="J294" s="21" t="s">
        <v>31</v>
      </c>
      <c r="M294" s="12"/>
    </row>
    <row r="295" spans="1:13" ht="18" customHeight="1">
      <c r="A295" s="4">
        <v>294</v>
      </c>
      <c r="B295" s="37">
        <v>35221</v>
      </c>
      <c r="C295" s="34" t="s">
        <v>177</v>
      </c>
      <c r="D295" s="34" t="s">
        <v>210</v>
      </c>
      <c r="E295" s="34" t="s">
        <v>46</v>
      </c>
      <c r="F295" s="34" t="s">
        <v>180</v>
      </c>
      <c r="G295" s="21"/>
      <c r="H295" s="21"/>
      <c r="I295" s="21" t="s">
        <v>38</v>
      </c>
      <c r="J295" s="21" t="s">
        <v>20</v>
      </c>
      <c r="M295" s="12"/>
    </row>
    <row r="296" spans="1:13" ht="18" customHeight="1">
      <c r="A296" s="4">
        <v>295</v>
      </c>
      <c r="B296" s="37">
        <v>35221</v>
      </c>
      <c r="C296" s="34" t="s">
        <v>175</v>
      </c>
      <c r="D296" s="34" t="s">
        <v>163</v>
      </c>
      <c r="E296" s="34" t="s">
        <v>168</v>
      </c>
      <c r="F296" s="34" t="s">
        <v>191</v>
      </c>
      <c r="G296" s="21"/>
      <c r="H296" s="21"/>
      <c r="I296" s="21" t="s">
        <v>13</v>
      </c>
      <c r="J296" s="21" t="s">
        <v>14</v>
      </c>
      <c r="M296" s="12"/>
    </row>
    <row r="297" spans="1:13" ht="18" customHeight="1">
      <c r="A297" s="4">
        <v>296</v>
      </c>
      <c r="B297" s="37">
        <v>35221</v>
      </c>
      <c r="C297" s="34" t="s">
        <v>184</v>
      </c>
      <c r="D297" s="34" t="s">
        <v>211</v>
      </c>
      <c r="E297" s="34" t="s">
        <v>188</v>
      </c>
      <c r="F297" s="34" t="s">
        <v>131</v>
      </c>
      <c r="G297" s="21"/>
      <c r="H297" s="21"/>
      <c r="I297" s="21" t="s">
        <v>8</v>
      </c>
      <c r="J297" s="21" t="s">
        <v>227</v>
      </c>
      <c r="M297" s="12"/>
    </row>
    <row r="298" spans="1:13" ht="18" customHeight="1">
      <c r="A298" s="4">
        <v>297</v>
      </c>
      <c r="B298" s="37">
        <v>35221</v>
      </c>
      <c r="C298" s="34" t="s">
        <v>187</v>
      </c>
      <c r="D298" s="34" t="s">
        <v>142</v>
      </c>
      <c r="E298" s="34" t="s">
        <v>185</v>
      </c>
      <c r="F298" s="34" t="s">
        <v>173</v>
      </c>
      <c r="G298" s="21"/>
      <c r="H298" s="21"/>
      <c r="I298" s="21" t="s">
        <v>228</v>
      </c>
      <c r="J298" s="21" t="s">
        <v>26</v>
      </c>
      <c r="M298" s="12"/>
    </row>
    <row r="299" spans="1:13" ht="18" customHeight="1">
      <c r="A299" s="4">
        <v>298</v>
      </c>
      <c r="B299" s="37">
        <v>35221</v>
      </c>
      <c r="C299" s="34" t="s">
        <v>144</v>
      </c>
      <c r="D299" s="34" t="s">
        <v>22</v>
      </c>
      <c r="E299" s="34" t="s">
        <v>166</v>
      </c>
      <c r="F299" s="34" t="s">
        <v>35</v>
      </c>
      <c r="G299" s="21"/>
      <c r="H299" s="21"/>
      <c r="I299" s="21" t="s">
        <v>37</v>
      </c>
      <c r="J299" s="21" t="s">
        <v>19</v>
      </c>
      <c r="M299" s="12"/>
    </row>
    <row r="300" spans="1:13" ht="18" customHeight="1">
      <c r="A300" s="4">
        <v>299</v>
      </c>
      <c r="B300" s="37">
        <v>35222</v>
      </c>
      <c r="C300" s="34" t="s">
        <v>35</v>
      </c>
      <c r="D300" s="34" t="s">
        <v>167</v>
      </c>
      <c r="E300" s="34" t="s">
        <v>22</v>
      </c>
      <c r="F300" s="34" t="s">
        <v>166</v>
      </c>
      <c r="G300" s="21"/>
      <c r="H300" s="21"/>
      <c r="I300" s="21" t="s">
        <v>37</v>
      </c>
      <c r="J300" s="21" t="s">
        <v>19</v>
      </c>
      <c r="M300" s="12"/>
    </row>
    <row r="301" spans="1:13" ht="18" customHeight="1">
      <c r="A301" s="4">
        <v>300</v>
      </c>
      <c r="B301" s="37">
        <v>35222</v>
      </c>
      <c r="C301" s="34" t="s">
        <v>178</v>
      </c>
      <c r="D301" s="34" t="s">
        <v>182</v>
      </c>
      <c r="E301" s="34" t="s">
        <v>213</v>
      </c>
      <c r="F301" s="34" t="s">
        <v>179</v>
      </c>
      <c r="G301" s="21"/>
      <c r="H301" s="21"/>
      <c r="I301" s="21" t="s">
        <v>32</v>
      </c>
      <c r="J301" s="21" t="s">
        <v>31</v>
      </c>
      <c r="M301" s="12"/>
    </row>
    <row r="302" spans="1:13" ht="18" customHeight="1">
      <c r="A302" s="4">
        <v>301</v>
      </c>
      <c r="B302" s="37">
        <v>35222</v>
      </c>
      <c r="C302" s="34" t="s">
        <v>180</v>
      </c>
      <c r="D302" s="34" t="s">
        <v>72</v>
      </c>
      <c r="E302" s="34" t="s">
        <v>210</v>
      </c>
      <c r="F302" s="34" t="s">
        <v>46</v>
      </c>
      <c r="G302" s="21"/>
      <c r="H302" s="21"/>
      <c r="I302" s="21" t="s">
        <v>38</v>
      </c>
      <c r="J302" s="21" t="s">
        <v>20</v>
      </c>
      <c r="M302" s="12"/>
    </row>
    <row r="303" spans="1:13" ht="18" customHeight="1">
      <c r="A303" s="4">
        <v>302</v>
      </c>
      <c r="B303" s="37">
        <v>35222</v>
      </c>
      <c r="C303" s="34" t="s">
        <v>188</v>
      </c>
      <c r="D303" s="34" t="s">
        <v>186</v>
      </c>
      <c r="E303" s="34" t="s">
        <v>131</v>
      </c>
      <c r="F303" s="34" t="s">
        <v>184</v>
      </c>
      <c r="G303" s="21"/>
      <c r="H303" s="21"/>
      <c r="I303" s="21" t="s">
        <v>8</v>
      </c>
      <c r="J303" s="21" t="s">
        <v>227</v>
      </c>
      <c r="M303" s="12"/>
    </row>
    <row r="304" spans="1:13" ht="18" customHeight="1">
      <c r="A304" s="4">
        <v>303</v>
      </c>
      <c r="B304" s="37">
        <v>35222</v>
      </c>
      <c r="C304" s="34" t="s">
        <v>191</v>
      </c>
      <c r="D304" s="34" t="s">
        <v>4</v>
      </c>
      <c r="E304" s="34" t="s">
        <v>163</v>
      </c>
      <c r="F304" s="34" t="s">
        <v>168</v>
      </c>
      <c r="G304" s="21"/>
      <c r="H304" s="21"/>
      <c r="I304" s="21" t="s">
        <v>13</v>
      </c>
      <c r="J304" s="21" t="s">
        <v>14</v>
      </c>
      <c r="M304" s="12"/>
    </row>
    <row r="305" spans="1:13" ht="18" customHeight="1">
      <c r="A305" s="4">
        <v>304</v>
      </c>
      <c r="B305" s="37">
        <v>35223</v>
      </c>
      <c r="C305" s="34" t="s">
        <v>166</v>
      </c>
      <c r="D305" s="34" t="s">
        <v>144</v>
      </c>
      <c r="E305" s="34" t="s">
        <v>167</v>
      </c>
      <c r="F305" s="34" t="s">
        <v>22</v>
      </c>
      <c r="G305" s="21"/>
      <c r="H305" s="21"/>
      <c r="I305" s="21" t="s">
        <v>20</v>
      </c>
      <c r="J305" s="21" t="s">
        <v>37</v>
      </c>
      <c r="M305" s="12"/>
    </row>
    <row r="306" spans="1:13" ht="18" customHeight="1">
      <c r="A306" s="4">
        <v>305</v>
      </c>
      <c r="B306" s="37">
        <v>35223</v>
      </c>
      <c r="C306" s="34" t="s">
        <v>148</v>
      </c>
      <c r="D306" s="34" t="s">
        <v>165</v>
      </c>
      <c r="E306" s="34" t="s">
        <v>182</v>
      </c>
      <c r="F306" s="34" t="s">
        <v>213</v>
      </c>
      <c r="G306" s="21"/>
      <c r="H306" s="21"/>
      <c r="I306" s="21" t="s">
        <v>31</v>
      </c>
      <c r="J306" s="21" t="s">
        <v>26</v>
      </c>
      <c r="M306" s="12"/>
    </row>
    <row r="307" spans="1:13" ht="18" customHeight="1">
      <c r="A307" s="4">
        <v>306</v>
      </c>
      <c r="B307" s="37">
        <v>35223</v>
      </c>
      <c r="C307" s="34" t="s">
        <v>211</v>
      </c>
      <c r="D307" s="34" t="s">
        <v>184</v>
      </c>
      <c r="E307" s="34" t="s">
        <v>186</v>
      </c>
      <c r="F307" s="34" t="s">
        <v>188</v>
      </c>
      <c r="G307" s="21"/>
      <c r="H307" s="21"/>
      <c r="I307" s="21" t="s">
        <v>8</v>
      </c>
      <c r="J307" s="21" t="s">
        <v>228</v>
      </c>
      <c r="M307" s="12"/>
    </row>
    <row r="308" spans="1:13" ht="18" customHeight="1">
      <c r="A308" s="4">
        <v>307</v>
      </c>
      <c r="B308" s="37">
        <v>35224</v>
      </c>
      <c r="C308" s="34" t="s">
        <v>213</v>
      </c>
      <c r="D308" s="34" t="s">
        <v>179</v>
      </c>
      <c r="E308" s="36" t="s">
        <v>165</v>
      </c>
      <c r="F308" s="34" t="s">
        <v>182</v>
      </c>
      <c r="G308" s="21"/>
      <c r="H308" s="21"/>
      <c r="I308" s="21" t="s">
        <v>31</v>
      </c>
      <c r="J308" s="21" t="s">
        <v>26</v>
      </c>
      <c r="M308" s="12"/>
    </row>
    <row r="309" spans="1:13" ht="18" customHeight="1">
      <c r="A309" s="4">
        <v>308</v>
      </c>
      <c r="B309" s="37">
        <v>35224</v>
      </c>
      <c r="C309" s="34" t="s">
        <v>181</v>
      </c>
      <c r="D309" s="34" t="s">
        <v>183</v>
      </c>
      <c r="E309" s="34" t="s">
        <v>173</v>
      </c>
      <c r="F309" s="34" t="s">
        <v>161</v>
      </c>
      <c r="G309" s="21"/>
      <c r="H309" s="21"/>
      <c r="I309" s="21" t="s">
        <v>227</v>
      </c>
      <c r="J309" s="21" t="s">
        <v>32</v>
      </c>
      <c r="M309" s="12"/>
    </row>
    <row r="310" spans="1:13" ht="18" customHeight="1">
      <c r="A310" s="4">
        <v>309</v>
      </c>
      <c r="B310" s="37">
        <v>35224</v>
      </c>
      <c r="C310" s="34" t="s">
        <v>168</v>
      </c>
      <c r="D310" s="34" t="s">
        <v>177</v>
      </c>
      <c r="E310" s="34" t="s">
        <v>72</v>
      </c>
      <c r="F310" s="34" t="s">
        <v>210</v>
      </c>
      <c r="G310" s="21"/>
      <c r="H310" s="21"/>
      <c r="I310" s="21" t="s">
        <v>13</v>
      </c>
      <c r="J310" s="21" t="s">
        <v>38</v>
      </c>
      <c r="M310" s="12"/>
    </row>
    <row r="311" spans="1:13" ht="18" customHeight="1">
      <c r="A311" s="4">
        <v>310</v>
      </c>
      <c r="B311" s="37">
        <v>35224</v>
      </c>
      <c r="C311" s="34" t="s">
        <v>131</v>
      </c>
      <c r="D311" s="34" t="s">
        <v>188</v>
      </c>
      <c r="E311" s="34" t="s">
        <v>184</v>
      </c>
      <c r="F311" s="34" t="s">
        <v>186</v>
      </c>
      <c r="G311" s="21"/>
      <c r="H311" s="21"/>
      <c r="I311" s="21" t="s">
        <v>8</v>
      </c>
      <c r="J311" s="21" t="s">
        <v>228</v>
      </c>
      <c r="M311" s="12"/>
    </row>
    <row r="312" spans="1:13" ht="18" customHeight="1">
      <c r="A312" s="4">
        <v>311</v>
      </c>
      <c r="B312" s="37">
        <v>35224</v>
      </c>
      <c r="C312" s="34" t="s">
        <v>22</v>
      </c>
      <c r="D312" s="34" t="s">
        <v>10</v>
      </c>
      <c r="E312" s="34" t="s">
        <v>144</v>
      </c>
      <c r="F312" s="34" t="s">
        <v>167</v>
      </c>
      <c r="G312" s="21"/>
      <c r="H312" s="21"/>
      <c r="I312" s="21" t="s">
        <v>20</v>
      </c>
      <c r="J312" s="21" t="s">
        <v>37</v>
      </c>
      <c r="M312" s="12"/>
    </row>
    <row r="313" spans="1:13" ht="18" customHeight="1">
      <c r="A313" s="4">
        <v>312</v>
      </c>
      <c r="B313" s="37">
        <v>35224</v>
      </c>
      <c r="C313" s="34" t="s">
        <v>16</v>
      </c>
      <c r="D313" s="34" t="s">
        <v>175</v>
      </c>
      <c r="E313" s="34" t="s">
        <v>4</v>
      </c>
      <c r="F313" s="34" t="s">
        <v>163</v>
      </c>
      <c r="G313" s="21"/>
      <c r="H313" s="21"/>
      <c r="I313" s="21" t="s">
        <v>19</v>
      </c>
      <c r="J313" s="21" t="s">
        <v>14</v>
      </c>
      <c r="M313" s="12"/>
    </row>
    <row r="314" spans="1:13" ht="18" customHeight="1">
      <c r="A314" s="4">
        <v>313</v>
      </c>
      <c r="B314" s="37">
        <v>35225</v>
      </c>
      <c r="C314" s="34" t="s">
        <v>182</v>
      </c>
      <c r="D314" s="34" t="s">
        <v>148</v>
      </c>
      <c r="E314" s="34" t="s">
        <v>179</v>
      </c>
      <c r="F314" s="34" t="s">
        <v>165</v>
      </c>
      <c r="G314" s="21"/>
      <c r="H314" s="21"/>
      <c r="I314" s="21" t="s">
        <v>31</v>
      </c>
      <c r="J314" s="21" t="s">
        <v>26</v>
      </c>
      <c r="M314" s="12"/>
    </row>
    <row r="315" spans="1:13" ht="18" customHeight="1">
      <c r="A315" s="4">
        <v>314</v>
      </c>
      <c r="B315" s="37">
        <v>35225</v>
      </c>
      <c r="C315" s="34" t="s">
        <v>186</v>
      </c>
      <c r="D315" s="34" t="s">
        <v>211</v>
      </c>
      <c r="E315" s="34" t="s">
        <v>188</v>
      </c>
      <c r="F315" s="34" t="s">
        <v>131</v>
      </c>
      <c r="G315" s="21"/>
      <c r="H315" s="21"/>
      <c r="I315" s="21" t="s">
        <v>8</v>
      </c>
      <c r="J315" s="21" t="s">
        <v>228</v>
      </c>
      <c r="M315" s="12"/>
    </row>
    <row r="316" spans="1:13" ht="18" customHeight="1">
      <c r="A316" s="4">
        <v>315</v>
      </c>
      <c r="B316" s="37">
        <v>35225</v>
      </c>
      <c r="C316" s="34" t="s">
        <v>210</v>
      </c>
      <c r="D316" s="34" t="s">
        <v>180</v>
      </c>
      <c r="E316" s="34" t="s">
        <v>177</v>
      </c>
      <c r="F316" s="34" t="s">
        <v>72</v>
      </c>
      <c r="G316" s="21"/>
      <c r="H316" s="21"/>
      <c r="I316" s="21" t="s">
        <v>13</v>
      </c>
      <c r="J316" s="21" t="s">
        <v>38</v>
      </c>
      <c r="M316" s="12"/>
    </row>
    <row r="317" spans="1:13" ht="18" customHeight="1">
      <c r="A317" s="4">
        <v>316</v>
      </c>
      <c r="B317" s="37">
        <v>35225</v>
      </c>
      <c r="C317" s="34" t="s">
        <v>163</v>
      </c>
      <c r="D317" s="34" t="s">
        <v>35</v>
      </c>
      <c r="E317" s="34" t="s">
        <v>175</v>
      </c>
      <c r="F317" s="34" t="s">
        <v>4</v>
      </c>
      <c r="G317" s="21"/>
      <c r="H317" s="21"/>
      <c r="I317" s="21" t="s">
        <v>19</v>
      </c>
      <c r="J317" s="21" t="s">
        <v>14</v>
      </c>
      <c r="M317" s="12"/>
    </row>
    <row r="318" spans="1:13" ht="18" customHeight="1">
      <c r="A318" s="4">
        <v>317</v>
      </c>
      <c r="B318" s="37">
        <v>35225</v>
      </c>
      <c r="C318" s="34" t="s">
        <v>214</v>
      </c>
      <c r="D318" s="34" t="s">
        <v>161</v>
      </c>
      <c r="E318" s="34" t="s">
        <v>183</v>
      </c>
      <c r="F318" s="34" t="s">
        <v>173</v>
      </c>
      <c r="G318" s="21"/>
      <c r="H318" s="21"/>
      <c r="I318" s="21" t="s">
        <v>227</v>
      </c>
      <c r="J318" s="21" t="s">
        <v>32</v>
      </c>
      <c r="M318" s="12"/>
    </row>
    <row r="319" spans="1:13" ht="18" customHeight="1">
      <c r="A319" s="4">
        <v>318</v>
      </c>
      <c r="B319" s="37">
        <v>35227</v>
      </c>
      <c r="C319" s="34" t="s">
        <v>4</v>
      </c>
      <c r="D319" s="34" t="s">
        <v>16</v>
      </c>
      <c r="E319" s="34" t="s">
        <v>35</v>
      </c>
      <c r="F319" s="34" t="s">
        <v>175</v>
      </c>
      <c r="G319" s="21"/>
      <c r="H319" s="21"/>
      <c r="I319" s="21" t="s">
        <v>20</v>
      </c>
      <c r="J319" s="21" t="s">
        <v>14</v>
      </c>
      <c r="M319" s="12"/>
    </row>
    <row r="320" spans="1:13" ht="18" customHeight="1">
      <c r="A320" s="4">
        <v>319</v>
      </c>
      <c r="B320" s="37">
        <v>35227</v>
      </c>
      <c r="C320" s="34" t="s">
        <v>179</v>
      </c>
      <c r="D320" s="34" t="s">
        <v>178</v>
      </c>
      <c r="E320" s="34" t="s">
        <v>165</v>
      </c>
      <c r="F320" s="34" t="s">
        <v>211</v>
      </c>
      <c r="G320" s="21"/>
      <c r="H320" s="21"/>
      <c r="I320" s="21" t="s">
        <v>32</v>
      </c>
      <c r="J320" s="21" t="s">
        <v>26</v>
      </c>
      <c r="M320" s="12"/>
    </row>
    <row r="321" spans="1:13" ht="18" customHeight="1">
      <c r="A321" s="4">
        <v>320</v>
      </c>
      <c r="B321" s="37">
        <v>35227</v>
      </c>
      <c r="C321" s="34" t="s">
        <v>72</v>
      </c>
      <c r="D321" s="34" t="s">
        <v>168</v>
      </c>
      <c r="E321" s="34" t="s">
        <v>180</v>
      </c>
      <c r="F321" s="34" t="s">
        <v>177</v>
      </c>
      <c r="G321" s="21"/>
      <c r="H321" s="21"/>
      <c r="I321" s="21" t="s">
        <v>37</v>
      </c>
      <c r="J321" s="21" t="s">
        <v>13</v>
      </c>
      <c r="M321" s="12"/>
    </row>
    <row r="322" spans="1:13" ht="18" customHeight="1">
      <c r="A322" s="4">
        <v>321</v>
      </c>
      <c r="B322" s="37">
        <v>35227</v>
      </c>
      <c r="C322" s="34" t="s">
        <v>47</v>
      </c>
      <c r="D322" s="34" t="s">
        <v>131</v>
      </c>
      <c r="E322" s="34" t="s">
        <v>213</v>
      </c>
      <c r="F322" s="34" t="s">
        <v>184</v>
      </c>
      <c r="G322" s="21"/>
      <c r="H322" s="21"/>
      <c r="I322" s="21" t="s">
        <v>8</v>
      </c>
      <c r="J322" s="21" t="s">
        <v>31</v>
      </c>
      <c r="M322" s="12"/>
    </row>
    <row r="323" spans="1:13" ht="18" customHeight="1">
      <c r="A323" s="4">
        <v>322</v>
      </c>
      <c r="B323" s="37">
        <v>35227</v>
      </c>
      <c r="C323" s="34" t="s">
        <v>144</v>
      </c>
      <c r="D323" s="34" t="s">
        <v>22</v>
      </c>
      <c r="E323" s="34" t="s">
        <v>166</v>
      </c>
      <c r="F323" s="34" t="s">
        <v>10</v>
      </c>
      <c r="G323" s="21"/>
      <c r="H323" s="21"/>
      <c r="I323" s="21" t="s">
        <v>19</v>
      </c>
      <c r="J323" s="21" t="s">
        <v>38</v>
      </c>
      <c r="M323" s="12"/>
    </row>
    <row r="324" spans="1:13" ht="18" customHeight="1">
      <c r="A324" s="4">
        <v>323</v>
      </c>
      <c r="B324" s="37">
        <v>35227</v>
      </c>
      <c r="C324" s="34" t="s">
        <v>142</v>
      </c>
      <c r="D324" s="34" t="s">
        <v>185</v>
      </c>
      <c r="E324" s="34" t="s">
        <v>161</v>
      </c>
      <c r="F324" s="34" t="s">
        <v>183</v>
      </c>
      <c r="G324" s="21"/>
      <c r="H324" s="21"/>
      <c r="I324" s="21" t="s">
        <v>227</v>
      </c>
      <c r="J324" s="21" t="s">
        <v>228</v>
      </c>
      <c r="M324" s="12"/>
    </row>
    <row r="325" spans="1:13" ht="18" customHeight="1">
      <c r="A325" s="4">
        <v>324</v>
      </c>
      <c r="B325" s="37">
        <v>35228</v>
      </c>
      <c r="C325" s="34" t="s">
        <v>165</v>
      </c>
      <c r="D325" s="34" t="s">
        <v>186</v>
      </c>
      <c r="E325" s="34" t="s">
        <v>211</v>
      </c>
      <c r="F325" s="34" t="s">
        <v>179</v>
      </c>
      <c r="G325" s="21"/>
      <c r="H325" s="21"/>
      <c r="I325" s="21" t="s">
        <v>32</v>
      </c>
      <c r="J325" s="21" t="s">
        <v>26</v>
      </c>
      <c r="M325" s="12"/>
    </row>
    <row r="326" spans="1:13" ht="18" customHeight="1">
      <c r="A326" s="4">
        <v>325</v>
      </c>
      <c r="B326" s="37">
        <v>35228</v>
      </c>
      <c r="C326" s="34" t="s">
        <v>177</v>
      </c>
      <c r="D326" s="34" t="s">
        <v>210</v>
      </c>
      <c r="E326" s="34" t="s">
        <v>168</v>
      </c>
      <c r="F326" s="34" t="s">
        <v>180</v>
      </c>
      <c r="G326" s="21"/>
      <c r="H326" s="21"/>
      <c r="I326" s="21" t="s">
        <v>37</v>
      </c>
      <c r="J326" s="21" t="s">
        <v>13</v>
      </c>
      <c r="M326" s="12"/>
    </row>
    <row r="327" spans="1:13" ht="18" customHeight="1">
      <c r="A327" s="4">
        <v>326</v>
      </c>
      <c r="B327" s="37">
        <v>35228</v>
      </c>
      <c r="C327" s="34" t="s">
        <v>175</v>
      </c>
      <c r="D327" s="34" t="s">
        <v>163</v>
      </c>
      <c r="E327" s="34" t="s">
        <v>16</v>
      </c>
      <c r="F327" s="34" t="s">
        <v>35</v>
      </c>
      <c r="G327" s="21"/>
      <c r="H327" s="21"/>
      <c r="I327" s="21" t="s">
        <v>20</v>
      </c>
      <c r="J327" s="21" t="s">
        <v>14</v>
      </c>
      <c r="M327" s="12"/>
    </row>
    <row r="328" spans="1:13" ht="18" customHeight="1">
      <c r="A328" s="4">
        <v>327</v>
      </c>
      <c r="B328" s="37">
        <v>35228</v>
      </c>
      <c r="C328" s="34" t="s">
        <v>10</v>
      </c>
      <c r="D328" s="34" t="s">
        <v>167</v>
      </c>
      <c r="E328" s="34" t="s">
        <v>22</v>
      </c>
      <c r="F328" s="34" t="s">
        <v>166</v>
      </c>
      <c r="G328" s="21"/>
      <c r="H328" s="21"/>
      <c r="I328" s="21" t="s">
        <v>19</v>
      </c>
      <c r="J328" s="21" t="s">
        <v>38</v>
      </c>
      <c r="M328" s="12"/>
    </row>
    <row r="329" spans="1:13" ht="18" customHeight="1">
      <c r="A329" s="4">
        <v>328</v>
      </c>
      <c r="B329" s="37">
        <v>35228</v>
      </c>
      <c r="C329" s="34" t="s">
        <v>188</v>
      </c>
      <c r="D329" s="36" t="s">
        <v>213</v>
      </c>
      <c r="E329" s="34" t="s">
        <v>184</v>
      </c>
      <c r="F329" s="34" t="s">
        <v>131</v>
      </c>
      <c r="G329" s="21"/>
      <c r="H329" s="21"/>
      <c r="I329" s="21" t="s">
        <v>8</v>
      </c>
      <c r="J329" s="21" t="s">
        <v>31</v>
      </c>
      <c r="M329" s="12"/>
    </row>
    <row r="330" spans="1:13" ht="18" customHeight="1">
      <c r="A330" s="4">
        <v>329</v>
      </c>
      <c r="B330" s="37">
        <v>35228</v>
      </c>
      <c r="C330" s="36" t="s">
        <v>146</v>
      </c>
      <c r="D330" s="34" t="s">
        <v>181</v>
      </c>
      <c r="E330" s="34" t="s">
        <v>214</v>
      </c>
      <c r="F330" s="34" t="s">
        <v>185</v>
      </c>
      <c r="G330" s="21"/>
      <c r="H330" s="21"/>
      <c r="I330" s="21" t="s">
        <v>227</v>
      </c>
      <c r="J330" s="21" t="s">
        <v>228</v>
      </c>
      <c r="M330" s="13"/>
    </row>
    <row r="331" spans="1:13" ht="18" customHeight="1">
      <c r="A331" s="4">
        <v>330</v>
      </c>
      <c r="B331" s="37">
        <v>35229</v>
      </c>
      <c r="C331" s="34" t="s">
        <v>166</v>
      </c>
      <c r="D331" s="34" t="s">
        <v>144</v>
      </c>
      <c r="E331" s="34" t="s">
        <v>167</v>
      </c>
      <c r="F331" s="34" t="s">
        <v>22</v>
      </c>
      <c r="G331" s="21"/>
      <c r="H331" s="21"/>
      <c r="I331" s="21" t="s">
        <v>19</v>
      </c>
      <c r="J331" s="21" t="s">
        <v>38</v>
      </c>
      <c r="M331" s="12"/>
    </row>
    <row r="332" spans="1:13" ht="18" customHeight="1">
      <c r="A332" s="4">
        <v>331</v>
      </c>
      <c r="B332" s="37">
        <v>35229</v>
      </c>
      <c r="C332" s="34" t="s">
        <v>35</v>
      </c>
      <c r="D332" s="34" t="s">
        <v>4</v>
      </c>
      <c r="E332" s="34" t="s">
        <v>163</v>
      </c>
      <c r="F332" s="34" t="s">
        <v>16</v>
      </c>
      <c r="G332" s="21"/>
      <c r="H332" s="21"/>
      <c r="I332" s="21" t="s">
        <v>20</v>
      </c>
      <c r="J332" s="21" t="s">
        <v>14</v>
      </c>
      <c r="M332" s="12"/>
    </row>
    <row r="333" spans="1:13" ht="18" customHeight="1">
      <c r="A333" s="4">
        <v>332</v>
      </c>
      <c r="B333" s="37">
        <v>35229</v>
      </c>
      <c r="C333" s="34" t="s">
        <v>180</v>
      </c>
      <c r="D333" s="34" t="s">
        <v>72</v>
      </c>
      <c r="E333" s="34" t="s">
        <v>210</v>
      </c>
      <c r="F333" s="34" t="s">
        <v>168</v>
      </c>
      <c r="G333" s="21"/>
      <c r="H333" s="21"/>
      <c r="I333" s="21" t="s">
        <v>37</v>
      </c>
      <c r="J333" s="21" t="s">
        <v>13</v>
      </c>
      <c r="M333" s="12"/>
    </row>
    <row r="334" spans="1:13" ht="18" customHeight="1">
      <c r="A334" s="4">
        <v>333</v>
      </c>
      <c r="B334" s="37">
        <v>35229</v>
      </c>
      <c r="C334" s="34" t="s">
        <v>183</v>
      </c>
      <c r="D334" s="34" t="s">
        <v>182</v>
      </c>
      <c r="E334" s="34" t="s">
        <v>185</v>
      </c>
      <c r="F334" s="34" t="s">
        <v>146</v>
      </c>
      <c r="G334" s="21"/>
      <c r="H334" s="21"/>
      <c r="I334" s="21" t="s">
        <v>227</v>
      </c>
      <c r="J334" s="21" t="s">
        <v>228</v>
      </c>
      <c r="M334" s="12"/>
    </row>
    <row r="335" spans="1:13" ht="18" customHeight="1">
      <c r="A335" s="4">
        <v>334</v>
      </c>
      <c r="B335" s="37">
        <v>35230</v>
      </c>
      <c r="C335" s="34" t="s">
        <v>211</v>
      </c>
      <c r="D335" s="34" t="s">
        <v>188</v>
      </c>
      <c r="E335" s="34" t="s">
        <v>148</v>
      </c>
      <c r="F335" s="34" t="s">
        <v>184</v>
      </c>
      <c r="G335" s="21"/>
      <c r="H335" s="21"/>
      <c r="I335" s="21" t="s">
        <v>31</v>
      </c>
      <c r="J335" s="21" t="s">
        <v>227</v>
      </c>
      <c r="M335" s="12"/>
    </row>
    <row r="336" spans="1:13" ht="18" customHeight="1">
      <c r="A336" s="4">
        <v>335</v>
      </c>
      <c r="B336" s="37">
        <v>35230</v>
      </c>
      <c r="C336" s="34" t="s">
        <v>173</v>
      </c>
      <c r="D336" s="34" t="s">
        <v>214</v>
      </c>
      <c r="E336" s="34" t="s">
        <v>181</v>
      </c>
      <c r="F336" s="34" t="s">
        <v>142</v>
      </c>
      <c r="G336" s="21"/>
      <c r="H336" s="21"/>
      <c r="I336" s="21" t="s">
        <v>228</v>
      </c>
      <c r="J336" s="21" t="s">
        <v>32</v>
      </c>
      <c r="M336" s="12"/>
    </row>
    <row r="337" spans="1:13" ht="18" customHeight="1">
      <c r="A337" s="4">
        <v>336</v>
      </c>
      <c r="B337" s="37">
        <v>35230</v>
      </c>
      <c r="C337" s="34" t="s">
        <v>46</v>
      </c>
      <c r="D337" s="34" t="s">
        <v>175</v>
      </c>
      <c r="E337" s="34" t="s">
        <v>4</v>
      </c>
      <c r="F337" s="34" t="s">
        <v>163</v>
      </c>
      <c r="G337" s="21"/>
      <c r="H337" s="21"/>
      <c r="I337" s="21" t="s">
        <v>38</v>
      </c>
      <c r="J337" s="21" t="s">
        <v>37</v>
      </c>
      <c r="M337" s="12"/>
    </row>
    <row r="338" spans="1:13" ht="18" customHeight="1">
      <c r="A338" s="4">
        <v>337</v>
      </c>
      <c r="B338" s="37">
        <v>35230</v>
      </c>
      <c r="C338" s="34" t="s">
        <v>22</v>
      </c>
      <c r="D338" s="34" t="s">
        <v>10</v>
      </c>
      <c r="E338" s="34" t="s">
        <v>144</v>
      </c>
      <c r="F338" s="34" t="s">
        <v>167</v>
      </c>
      <c r="G338" s="21"/>
      <c r="H338" s="21"/>
      <c r="I338" s="21" t="s">
        <v>19</v>
      </c>
      <c r="J338" s="21" t="s">
        <v>20</v>
      </c>
      <c r="M338" s="12"/>
    </row>
    <row r="339" spans="1:13" ht="18" customHeight="1">
      <c r="A339" s="4">
        <v>338</v>
      </c>
      <c r="B339" s="37">
        <v>35231</v>
      </c>
      <c r="C339" s="34" t="s">
        <v>167</v>
      </c>
      <c r="D339" s="34" t="s">
        <v>166</v>
      </c>
      <c r="E339" s="34" t="s">
        <v>10</v>
      </c>
      <c r="F339" s="34" t="s">
        <v>144</v>
      </c>
      <c r="G339" s="21"/>
      <c r="H339" s="21"/>
      <c r="I339" s="21" t="s">
        <v>19</v>
      </c>
      <c r="J339" s="21" t="s">
        <v>20</v>
      </c>
      <c r="M339" s="12"/>
    </row>
    <row r="340" spans="1:13" ht="18" customHeight="1">
      <c r="A340" s="4">
        <v>339</v>
      </c>
      <c r="B340" s="37">
        <v>35231</v>
      </c>
      <c r="C340" s="34" t="s">
        <v>213</v>
      </c>
      <c r="D340" s="34" t="s">
        <v>148</v>
      </c>
      <c r="E340" s="34" t="s">
        <v>188</v>
      </c>
      <c r="F340" s="34" t="s">
        <v>131</v>
      </c>
      <c r="G340" s="21"/>
      <c r="H340" s="21"/>
      <c r="I340" s="21" t="s">
        <v>31</v>
      </c>
      <c r="J340" s="21" t="s">
        <v>227</v>
      </c>
      <c r="M340" s="12"/>
    </row>
    <row r="341" spans="1:13" ht="18" customHeight="1">
      <c r="A341" s="4">
        <v>340</v>
      </c>
      <c r="B341" s="37">
        <v>35231</v>
      </c>
      <c r="C341" s="34" t="s">
        <v>181</v>
      </c>
      <c r="D341" s="34" t="s">
        <v>142</v>
      </c>
      <c r="E341" s="34" t="s">
        <v>214</v>
      </c>
      <c r="F341" s="34" t="s">
        <v>153</v>
      </c>
      <c r="G341" s="21"/>
      <c r="H341" s="21"/>
      <c r="I341" s="21" t="s">
        <v>228</v>
      </c>
      <c r="J341" s="21" t="s">
        <v>32</v>
      </c>
      <c r="M341" s="12"/>
    </row>
    <row r="342" spans="1:13" ht="18" customHeight="1">
      <c r="A342" s="4">
        <v>341</v>
      </c>
      <c r="B342" s="37">
        <v>35231</v>
      </c>
      <c r="C342" s="34" t="s">
        <v>185</v>
      </c>
      <c r="D342" s="34" t="s">
        <v>183</v>
      </c>
      <c r="E342" s="34" t="s">
        <v>182</v>
      </c>
      <c r="F342" s="34" t="s">
        <v>165</v>
      </c>
      <c r="G342" s="21"/>
      <c r="H342" s="21"/>
      <c r="I342" s="21" t="s">
        <v>26</v>
      </c>
      <c r="J342" s="21" t="s">
        <v>8</v>
      </c>
      <c r="M342" s="12"/>
    </row>
    <row r="343" spans="1:13" ht="18" customHeight="1">
      <c r="A343" s="4">
        <v>342</v>
      </c>
      <c r="B343" s="37">
        <v>35231</v>
      </c>
      <c r="C343" s="34" t="s">
        <v>210</v>
      </c>
      <c r="D343" s="34" t="s">
        <v>180</v>
      </c>
      <c r="E343" s="34" t="s">
        <v>16</v>
      </c>
      <c r="F343" s="34" t="s">
        <v>72</v>
      </c>
      <c r="G343" s="21"/>
      <c r="H343" s="21"/>
      <c r="I343" s="21" t="s">
        <v>14</v>
      </c>
      <c r="J343" s="21" t="s">
        <v>13</v>
      </c>
      <c r="M343" s="12"/>
    </row>
    <row r="344" spans="1:13" ht="18" customHeight="1">
      <c r="A344" s="4">
        <v>343</v>
      </c>
      <c r="B344" s="37">
        <v>35231</v>
      </c>
      <c r="C344" s="34" t="s">
        <v>163</v>
      </c>
      <c r="D344" s="34" t="s">
        <v>35</v>
      </c>
      <c r="E344" s="34" t="s">
        <v>175</v>
      </c>
      <c r="F344" s="34" t="s">
        <v>4</v>
      </c>
      <c r="G344" s="21"/>
      <c r="H344" s="21"/>
      <c r="I344" s="21" t="s">
        <v>38</v>
      </c>
      <c r="J344" s="21" t="s">
        <v>37</v>
      </c>
      <c r="M344" s="12"/>
    </row>
    <row r="345" spans="1:13" ht="18" customHeight="1">
      <c r="A345" s="4">
        <v>344</v>
      </c>
      <c r="B345" s="37">
        <v>35232</v>
      </c>
      <c r="C345" s="34" t="s">
        <v>161</v>
      </c>
      <c r="D345" s="34" t="s">
        <v>165</v>
      </c>
      <c r="E345" s="34" t="s">
        <v>183</v>
      </c>
      <c r="F345" s="34" t="s">
        <v>182</v>
      </c>
      <c r="G345" s="21"/>
      <c r="H345" s="21"/>
      <c r="I345" s="21" t="s">
        <v>26</v>
      </c>
      <c r="J345" s="21" t="s">
        <v>8</v>
      </c>
      <c r="M345" s="12"/>
    </row>
    <row r="346" spans="1:13" ht="18" customHeight="1">
      <c r="A346" s="4">
        <v>345</v>
      </c>
      <c r="B346" s="37">
        <v>35232</v>
      </c>
      <c r="C346" s="34" t="s">
        <v>4</v>
      </c>
      <c r="D346" s="34" t="s">
        <v>46</v>
      </c>
      <c r="E346" s="34" t="s">
        <v>35</v>
      </c>
      <c r="F346" s="34" t="s">
        <v>175</v>
      </c>
      <c r="G346" s="21"/>
      <c r="H346" s="21"/>
      <c r="I346" s="21" t="s">
        <v>38</v>
      </c>
      <c r="J346" s="21" t="s">
        <v>37</v>
      </c>
      <c r="M346" s="12"/>
    </row>
    <row r="347" spans="1:13" ht="18" customHeight="1">
      <c r="A347" s="4">
        <v>346</v>
      </c>
      <c r="B347" s="37">
        <v>35232</v>
      </c>
      <c r="C347" s="34" t="s">
        <v>72</v>
      </c>
      <c r="D347" s="34" t="s">
        <v>168</v>
      </c>
      <c r="E347" s="34" t="s">
        <v>180</v>
      </c>
      <c r="F347" s="34" t="s">
        <v>16</v>
      </c>
      <c r="G347" s="21"/>
      <c r="H347" s="21"/>
      <c r="I347" s="21" t="s">
        <v>14</v>
      </c>
      <c r="J347" s="21" t="s">
        <v>13</v>
      </c>
      <c r="M347" s="12"/>
    </row>
    <row r="348" spans="1:13" ht="18" customHeight="1">
      <c r="A348" s="4">
        <v>347</v>
      </c>
      <c r="B348" s="37">
        <v>35232</v>
      </c>
      <c r="C348" s="34" t="s">
        <v>153</v>
      </c>
      <c r="D348" s="34" t="s">
        <v>173</v>
      </c>
      <c r="E348" s="34" t="s">
        <v>142</v>
      </c>
      <c r="F348" s="34" t="s">
        <v>214</v>
      </c>
      <c r="G348" s="21"/>
      <c r="H348" s="21"/>
      <c r="I348" s="21" t="s">
        <v>228</v>
      </c>
      <c r="J348" s="21" t="s">
        <v>32</v>
      </c>
      <c r="M348" s="12"/>
    </row>
    <row r="349" spans="1:13" ht="18" customHeight="1">
      <c r="A349" s="4">
        <v>348</v>
      </c>
      <c r="B349" s="37">
        <v>35232</v>
      </c>
      <c r="C349" s="34" t="s">
        <v>131</v>
      </c>
      <c r="D349" s="34" t="s">
        <v>179</v>
      </c>
      <c r="E349" s="34" t="s">
        <v>186</v>
      </c>
      <c r="F349" s="34" t="s">
        <v>178</v>
      </c>
      <c r="G349" s="21"/>
      <c r="H349" s="21"/>
      <c r="I349" s="21" t="s">
        <v>31</v>
      </c>
      <c r="J349" s="21" t="s">
        <v>227</v>
      </c>
      <c r="M349" s="12"/>
    </row>
    <row r="350" spans="1:13" ht="18" customHeight="1">
      <c r="A350" s="4">
        <v>349</v>
      </c>
      <c r="B350" s="37">
        <v>35232</v>
      </c>
      <c r="C350" s="34" t="s">
        <v>144</v>
      </c>
      <c r="D350" s="34" t="s">
        <v>22</v>
      </c>
      <c r="E350" s="34" t="s">
        <v>166</v>
      </c>
      <c r="F350" s="34" t="s">
        <v>10</v>
      </c>
      <c r="G350" s="21"/>
      <c r="H350" s="21"/>
      <c r="I350" s="21" t="s">
        <v>19</v>
      </c>
      <c r="J350" s="21" t="s">
        <v>20</v>
      </c>
      <c r="M350" s="12"/>
    </row>
    <row r="351" spans="1:13" ht="18" customHeight="1">
      <c r="A351" s="4">
        <v>350</v>
      </c>
      <c r="B351" s="37">
        <v>35234</v>
      </c>
      <c r="C351" s="34" t="s">
        <v>188</v>
      </c>
      <c r="D351" s="34" t="s">
        <v>213</v>
      </c>
      <c r="E351" s="34" t="s">
        <v>165</v>
      </c>
      <c r="F351" s="34" t="s">
        <v>186</v>
      </c>
      <c r="G351" s="21"/>
      <c r="H351" s="21"/>
      <c r="I351" s="21" t="s">
        <v>31</v>
      </c>
      <c r="J351" s="21" t="s">
        <v>228</v>
      </c>
      <c r="M351" s="12"/>
    </row>
    <row r="352" spans="1:13" ht="18" customHeight="1">
      <c r="A352" s="4">
        <v>351</v>
      </c>
      <c r="B352" s="37">
        <v>35235</v>
      </c>
      <c r="C352" s="34" t="s">
        <v>166</v>
      </c>
      <c r="D352" s="34" t="s">
        <v>144</v>
      </c>
      <c r="E352" s="34" t="s">
        <v>167</v>
      </c>
      <c r="F352" s="34" t="s">
        <v>46</v>
      </c>
      <c r="G352" s="21"/>
      <c r="H352" s="21"/>
      <c r="I352" s="21" t="s">
        <v>38</v>
      </c>
      <c r="J352" s="21" t="s">
        <v>14</v>
      </c>
      <c r="M352" s="12"/>
    </row>
    <row r="353" spans="1:13" ht="18" customHeight="1">
      <c r="A353" s="4">
        <v>352</v>
      </c>
      <c r="B353" s="37">
        <v>35235</v>
      </c>
      <c r="C353" s="34" t="s">
        <v>35</v>
      </c>
      <c r="D353" s="34" t="s">
        <v>4</v>
      </c>
      <c r="E353" s="34" t="s">
        <v>163</v>
      </c>
      <c r="F353" s="34" t="s">
        <v>191</v>
      </c>
      <c r="G353" s="21"/>
      <c r="H353" s="21"/>
      <c r="I353" s="21" t="s">
        <v>13</v>
      </c>
      <c r="J353" s="21" t="s">
        <v>19</v>
      </c>
      <c r="M353" s="12"/>
    </row>
    <row r="354" spans="1:13" ht="18" customHeight="1">
      <c r="A354" s="4">
        <v>353</v>
      </c>
      <c r="B354" s="37">
        <v>35235</v>
      </c>
      <c r="C354" s="34" t="s">
        <v>184</v>
      </c>
      <c r="D354" s="34" t="s">
        <v>211</v>
      </c>
      <c r="E354" s="34" t="s">
        <v>188</v>
      </c>
      <c r="F354" s="34" t="s">
        <v>179</v>
      </c>
      <c r="G354" s="21"/>
      <c r="H354" s="21"/>
      <c r="I354" s="21" t="s">
        <v>8</v>
      </c>
      <c r="J354" s="21" t="s">
        <v>32</v>
      </c>
      <c r="M354" s="12"/>
    </row>
    <row r="355" spans="1:13" ht="18" customHeight="1">
      <c r="A355" s="4">
        <v>354</v>
      </c>
      <c r="B355" s="37">
        <v>35235</v>
      </c>
      <c r="C355" s="34" t="s">
        <v>186</v>
      </c>
      <c r="D355" s="34" t="s">
        <v>178</v>
      </c>
      <c r="E355" s="34" t="s">
        <v>213</v>
      </c>
      <c r="F355" s="34" t="s">
        <v>165</v>
      </c>
      <c r="G355" s="21"/>
      <c r="H355" s="21"/>
      <c r="I355" s="21" t="s">
        <v>31</v>
      </c>
      <c r="J355" s="21" t="s">
        <v>228</v>
      </c>
      <c r="M355" s="12"/>
    </row>
    <row r="356" spans="1:13" ht="18" customHeight="1">
      <c r="A356" s="4">
        <v>355</v>
      </c>
      <c r="B356" s="37">
        <v>35235</v>
      </c>
      <c r="C356" s="34" t="s">
        <v>180</v>
      </c>
      <c r="D356" s="34" t="s">
        <v>72</v>
      </c>
      <c r="E356" s="34" t="s">
        <v>210</v>
      </c>
      <c r="F356" s="34" t="s">
        <v>168</v>
      </c>
      <c r="G356" s="21"/>
      <c r="H356" s="21"/>
      <c r="I356" s="21" t="s">
        <v>20</v>
      </c>
      <c r="J356" s="21" t="s">
        <v>37</v>
      </c>
      <c r="M356" s="12"/>
    </row>
    <row r="357" spans="1:13" ht="18" customHeight="1">
      <c r="A357" s="4">
        <v>356</v>
      </c>
      <c r="B357" s="37">
        <v>35235</v>
      </c>
      <c r="C357" s="34" t="s">
        <v>142</v>
      </c>
      <c r="D357" s="34" t="s">
        <v>185</v>
      </c>
      <c r="E357" s="34" t="s">
        <v>183</v>
      </c>
      <c r="F357" s="34" t="s">
        <v>214</v>
      </c>
      <c r="G357" s="21"/>
      <c r="H357" s="21"/>
      <c r="I357" s="21" t="s">
        <v>227</v>
      </c>
      <c r="J357" s="21" t="s">
        <v>26</v>
      </c>
      <c r="M357" s="12"/>
    </row>
    <row r="358" spans="1:13" ht="18" customHeight="1">
      <c r="A358" s="4">
        <v>357</v>
      </c>
      <c r="B358" s="37">
        <v>35236</v>
      </c>
      <c r="C358" s="34" t="s">
        <v>178</v>
      </c>
      <c r="D358" s="34" t="s">
        <v>165</v>
      </c>
      <c r="E358" s="34" t="s">
        <v>186</v>
      </c>
      <c r="F358" s="34" t="s">
        <v>213</v>
      </c>
      <c r="G358" s="21"/>
      <c r="H358" s="21"/>
      <c r="I358" s="21" t="s">
        <v>31</v>
      </c>
      <c r="J358" s="21" t="s">
        <v>228</v>
      </c>
      <c r="M358" s="12"/>
    </row>
    <row r="359" spans="1:13" ht="18" customHeight="1">
      <c r="A359" s="4">
        <v>358</v>
      </c>
      <c r="B359" s="37">
        <v>35236</v>
      </c>
      <c r="C359" s="34" t="s">
        <v>131</v>
      </c>
      <c r="D359" s="34" t="s">
        <v>179</v>
      </c>
      <c r="E359" s="34" t="s">
        <v>184</v>
      </c>
      <c r="F359" s="34" t="s">
        <v>211</v>
      </c>
      <c r="G359" s="21"/>
      <c r="H359" s="21"/>
      <c r="I359" s="21" t="s">
        <v>8</v>
      </c>
      <c r="J359" s="21" t="s">
        <v>32</v>
      </c>
      <c r="M359" s="12"/>
    </row>
    <row r="360" spans="1:13" ht="18" customHeight="1">
      <c r="A360" s="4">
        <v>359</v>
      </c>
      <c r="B360" s="37">
        <v>35237</v>
      </c>
      <c r="C360" s="34" t="s">
        <v>179</v>
      </c>
      <c r="D360" s="34" t="s">
        <v>148</v>
      </c>
      <c r="E360" s="34" t="s">
        <v>211</v>
      </c>
      <c r="F360" s="34" t="s">
        <v>178</v>
      </c>
      <c r="G360" s="21"/>
      <c r="H360" s="21"/>
      <c r="I360" s="21" t="s">
        <v>32</v>
      </c>
      <c r="J360" s="21" t="s">
        <v>31</v>
      </c>
      <c r="M360" s="12"/>
    </row>
    <row r="361" spans="1:13" ht="18" customHeight="1">
      <c r="A361" s="4">
        <v>360</v>
      </c>
      <c r="B361" s="37">
        <v>35237</v>
      </c>
      <c r="C361" s="34" t="s">
        <v>210</v>
      </c>
      <c r="D361" s="34" t="s">
        <v>180</v>
      </c>
      <c r="E361" s="34" t="s">
        <v>16</v>
      </c>
      <c r="F361" s="34" t="s">
        <v>72</v>
      </c>
      <c r="G361" s="21"/>
      <c r="H361" s="21"/>
      <c r="I361" s="21" t="s">
        <v>37</v>
      </c>
      <c r="J361" s="21" t="s">
        <v>13</v>
      </c>
      <c r="M361" s="12"/>
    </row>
    <row r="362" spans="1:13" ht="18" customHeight="1">
      <c r="A362" s="4">
        <v>361</v>
      </c>
      <c r="B362" s="37">
        <v>35237</v>
      </c>
      <c r="C362" s="34" t="s">
        <v>191</v>
      </c>
      <c r="D362" s="34" t="s">
        <v>175</v>
      </c>
      <c r="E362" s="34" t="s">
        <v>4</v>
      </c>
      <c r="F362" s="34" t="s">
        <v>163</v>
      </c>
      <c r="G362" s="21"/>
      <c r="H362" s="21"/>
      <c r="I362" s="21" t="s">
        <v>19</v>
      </c>
      <c r="J362" s="21" t="s">
        <v>38</v>
      </c>
      <c r="M362" s="12"/>
    </row>
    <row r="363" spans="1:13" ht="18" customHeight="1">
      <c r="A363" s="4">
        <v>362</v>
      </c>
      <c r="B363" s="37">
        <v>35238</v>
      </c>
      <c r="C363" s="34" t="s">
        <v>167</v>
      </c>
      <c r="D363" s="34" t="s">
        <v>166</v>
      </c>
      <c r="E363" s="34" t="s">
        <v>10</v>
      </c>
      <c r="F363" s="34" t="s">
        <v>144</v>
      </c>
      <c r="G363" s="21"/>
      <c r="H363" s="21"/>
      <c r="I363" s="21" t="s">
        <v>14</v>
      </c>
      <c r="J363" s="21" t="s">
        <v>20</v>
      </c>
      <c r="M363" s="12"/>
    </row>
    <row r="364" spans="1:13" ht="18" customHeight="1">
      <c r="A364" s="4">
        <v>363</v>
      </c>
      <c r="B364" s="37">
        <v>35238</v>
      </c>
      <c r="C364" s="34" t="s">
        <v>161</v>
      </c>
      <c r="D364" s="34" t="s">
        <v>142</v>
      </c>
      <c r="E364" s="34" t="s">
        <v>181</v>
      </c>
      <c r="F364" s="34" t="s">
        <v>214</v>
      </c>
      <c r="G364" s="21"/>
      <c r="H364" s="21"/>
      <c r="I364" s="21" t="s">
        <v>26</v>
      </c>
      <c r="J364" s="21" t="s">
        <v>228</v>
      </c>
      <c r="M364" s="12"/>
    </row>
    <row r="365" spans="1:13" ht="18" customHeight="1">
      <c r="A365" s="4">
        <v>364</v>
      </c>
      <c r="B365" s="37">
        <v>35238</v>
      </c>
      <c r="C365" s="34" t="s">
        <v>72</v>
      </c>
      <c r="D365" s="34" t="s">
        <v>168</v>
      </c>
      <c r="E365" s="34" t="s">
        <v>180</v>
      </c>
      <c r="F365" s="34" t="s">
        <v>16</v>
      </c>
      <c r="G365" s="21"/>
      <c r="H365" s="21"/>
      <c r="I365" s="21" t="s">
        <v>37</v>
      </c>
      <c r="J365" s="21" t="s">
        <v>13</v>
      </c>
      <c r="M365" s="12"/>
    </row>
    <row r="366" spans="1:13" ht="18" customHeight="1">
      <c r="A366" s="4">
        <v>365</v>
      </c>
      <c r="B366" s="37">
        <v>35238</v>
      </c>
      <c r="C366" s="34" t="s">
        <v>165</v>
      </c>
      <c r="D366" s="34" t="s">
        <v>186</v>
      </c>
      <c r="E366" s="34" t="s">
        <v>178</v>
      </c>
      <c r="F366" s="34" t="s">
        <v>148</v>
      </c>
      <c r="G366" s="21"/>
      <c r="H366" s="21"/>
      <c r="I366" s="21" t="s">
        <v>32</v>
      </c>
      <c r="J366" s="21" t="s">
        <v>31</v>
      </c>
      <c r="M366" s="12"/>
    </row>
    <row r="367" spans="1:13" ht="18" customHeight="1">
      <c r="A367" s="4">
        <v>366</v>
      </c>
      <c r="B367" s="37">
        <v>35238</v>
      </c>
      <c r="C367" s="34" t="s">
        <v>163</v>
      </c>
      <c r="D367" s="34" t="s">
        <v>35</v>
      </c>
      <c r="E367" s="34" t="s">
        <v>175</v>
      </c>
      <c r="F367" s="34" t="s">
        <v>4</v>
      </c>
      <c r="G367" s="21"/>
      <c r="H367" s="21"/>
      <c r="I367" s="21" t="s">
        <v>19</v>
      </c>
      <c r="J367" s="21" t="s">
        <v>38</v>
      </c>
      <c r="M367" s="12"/>
    </row>
    <row r="368" spans="1:13" ht="18" customHeight="1">
      <c r="A368" s="4">
        <v>367</v>
      </c>
      <c r="B368" s="37">
        <v>35239</v>
      </c>
      <c r="C368" s="34" t="s">
        <v>4</v>
      </c>
      <c r="D368" s="34" t="s">
        <v>191</v>
      </c>
      <c r="E368" s="36" t="s">
        <v>35</v>
      </c>
      <c r="F368" s="34" t="s">
        <v>175</v>
      </c>
      <c r="G368" s="21"/>
      <c r="H368" s="21"/>
      <c r="I368" s="21" t="s">
        <v>19</v>
      </c>
      <c r="J368" s="21" t="s">
        <v>38</v>
      </c>
      <c r="M368" s="12"/>
    </row>
    <row r="369" spans="1:13" ht="18" customHeight="1">
      <c r="A369" s="4">
        <v>368</v>
      </c>
      <c r="B369" s="37">
        <v>35239</v>
      </c>
      <c r="C369" s="34" t="s">
        <v>211</v>
      </c>
      <c r="D369" s="34" t="s">
        <v>188</v>
      </c>
      <c r="E369" s="34" t="s">
        <v>213</v>
      </c>
      <c r="F369" s="34" t="s">
        <v>179</v>
      </c>
      <c r="G369" s="21"/>
      <c r="H369" s="21"/>
      <c r="I369" s="21" t="s">
        <v>32</v>
      </c>
      <c r="J369" s="21" t="s">
        <v>31</v>
      </c>
      <c r="M369" s="12"/>
    </row>
    <row r="370" spans="1:13" ht="18" customHeight="1">
      <c r="A370" s="4">
        <v>369</v>
      </c>
      <c r="B370" s="37">
        <v>35239</v>
      </c>
      <c r="C370" s="34" t="s">
        <v>173</v>
      </c>
      <c r="D370" s="34" t="s">
        <v>146</v>
      </c>
      <c r="E370" s="34" t="s">
        <v>183</v>
      </c>
      <c r="F370" s="34" t="s">
        <v>184</v>
      </c>
      <c r="G370" s="21"/>
      <c r="H370" s="21"/>
      <c r="I370" s="21" t="s">
        <v>227</v>
      </c>
      <c r="J370" s="21" t="s">
        <v>8</v>
      </c>
      <c r="M370" s="12"/>
    </row>
    <row r="371" spans="1:13" ht="18" customHeight="1">
      <c r="A371" s="4">
        <v>370</v>
      </c>
      <c r="B371" s="37">
        <v>35239</v>
      </c>
      <c r="C371" s="34" t="s">
        <v>144</v>
      </c>
      <c r="D371" s="34" t="s">
        <v>46</v>
      </c>
      <c r="E371" s="34" t="s">
        <v>166</v>
      </c>
      <c r="F371" s="34" t="s">
        <v>10</v>
      </c>
      <c r="G371" s="21"/>
      <c r="H371" s="21"/>
      <c r="I371" s="21" t="s">
        <v>14</v>
      </c>
      <c r="J371" s="21" t="s">
        <v>20</v>
      </c>
      <c r="M371" s="12"/>
    </row>
    <row r="372" spans="1:13" ht="18" customHeight="1">
      <c r="A372" s="4">
        <v>371</v>
      </c>
      <c r="B372" s="37">
        <v>35239</v>
      </c>
      <c r="C372" s="34" t="s">
        <v>214</v>
      </c>
      <c r="D372" s="34" t="s">
        <v>181</v>
      </c>
      <c r="E372" s="34" t="s">
        <v>182</v>
      </c>
      <c r="F372" s="34" t="s">
        <v>142</v>
      </c>
      <c r="G372" s="21"/>
      <c r="H372" s="21"/>
      <c r="I372" s="21" t="s">
        <v>26</v>
      </c>
      <c r="J372" s="21" t="s">
        <v>228</v>
      </c>
      <c r="M372" s="12"/>
    </row>
    <row r="373" spans="1:13" ht="18" customHeight="1">
      <c r="A373" s="4">
        <v>372</v>
      </c>
      <c r="B373" s="37">
        <v>35239</v>
      </c>
      <c r="C373" s="34" t="s">
        <v>16</v>
      </c>
      <c r="D373" s="34" t="s">
        <v>210</v>
      </c>
      <c r="E373" s="34" t="s">
        <v>168</v>
      </c>
      <c r="F373" s="34" t="s">
        <v>180</v>
      </c>
      <c r="G373" s="21"/>
      <c r="H373" s="21"/>
      <c r="I373" s="21" t="s">
        <v>37</v>
      </c>
      <c r="J373" s="21" t="s">
        <v>13</v>
      </c>
      <c r="M373" s="12"/>
    </row>
    <row r="374" spans="1:13" ht="18" customHeight="1">
      <c r="A374" s="4">
        <v>373</v>
      </c>
      <c r="B374" s="37">
        <v>35241</v>
      </c>
      <c r="C374" s="34" t="s">
        <v>47</v>
      </c>
      <c r="D374" s="34" t="s">
        <v>214</v>
      </c>
      <c r="E374" s="34" t="s">
        <v>182</v>
      </c>
      <c r="F374" s="34" t="s">
        <v>181</v>
      </c>
      <c r="G374" s="21"/>
      <c r="H374" s="21"/>
      <c r="I374" s="21" t="s">
        <v>228</v>
      </c>
      <c r="J374" s="21" t="s">
        <v>8</v>
      </c>
      <c r="M374" s="12"/>
    </row>
    <row r="375" spans="1:13" ht="18" customHeight="1">
      <c r="A375" s="4">
        <v>374</v>
      </c>
      <c r="B375" s="37">
        <v>35241</v>
      </c>
      <c r="C375" s="34" t="s">
        <v>175</v>
      </c>
      <c r="D375" s="36" t="s">
        <v>163</v>
      </c>
      <c r="E375" s="34" t="s">
        <v>218</v>
      </c>
      <c r="F375" s="34" t="s">
        <v>35</v>
      </c>
      <c r="G375" s="21"/>
      <c r="H375" s="21"/>
      <c r="I375" s="21" t="s">
        <v>37</v>
      </c>
      <c r="J375" s="21" t="s">
        <v>14</v>
      </c>
      <c r="M375" s="12"/>
    </row>
    <row r="376" spans="1:13" ht="18" customHeight="1">
      <c r="A376" s="4">
        <v>375</v>
      </c>
      <c r="B376" s="37">
        <v>35241</v>
      </c>
      <c r="C376" s="34" t="s">
        <v>184</v>
      </c>
      <c r="D376" s="34" t="s">
        <v>213</v>
      </c>
      <c r="E376" s="34" t="s">
        <v>148</v>
      </c>
      <c r="F376" s="34" t="s">
        <v>188</v>
      </c>
      <c r="G376" s="21"/>
      <c r="H376" s="21"/>
      <c r="I376" s="21" t="s">
        <v>32</v>
      </c>
      <c r="J376" s="21" t="s">
        <v>227</v>
      </c>
      <c r="M376" s="12"/>
    </row>
    <row r="377" spans="1:13" ht="18" customHeight="1">
      <c r="A377" s="4">
        <v>376</v>
      </c>
      <c r="B377" s="37">
        <v>35241</v>
      </c>
      <c r="C377" s="34" t="s">
        <v>142</v>
      </c>
      <c r="D377" s="34" t="s">
        <v>183</v>
      </c>
      <c r="E377" s="34" t="s">
        <v>185</v>
      </c>
      <c r="F377" s="34" t="s">
        <v>131</v>
      </c>
      <c r="G377" s="21"/>
      <c r="H377" s="21"/>
      <c r="I377" s="21" t="s">
        <v>26</v>
      </c>
      <c r="J377" s="21" t="s">
        <v>31</v>
      </c>
      <c r="M377" s="12"/>
    </row>
    <row r="378" spans="1:13" ht="18" customHeight="1">
      <c r="A378" s="4">
        <v>377</v>
      </c>
      <c r="B378" s="37">
        <v>35242</v>
      </c>
      <c r="C378" s="36" t="s">
        <v>35</v>
      </c>
      <c r="D378" s="34" t="s">
        <v>4</v>
      </c>
      <c r="E378" s="34" t="s">
        <v>163</v>
      </c>
      <c r="F378" s="34" t="s">
        <v>218</v>
      </c>
      <c r="G378" s="21"/>
      <c r="H378" s="21"/>
      <c r="I378" s="21" t="s">
        <v>37</v>
      </c>
      <c r="J378" s="21" t="s">
        <v>14</v>
      </c>
      <c r="M378" s="13"/>
    </row>
    <row r="379" spans="1:13" ht="18" customHeight="1">
      <c r="A379" s="4">
        <v>378</v>
      </c>
      <c r="B379" s="37">
        <v>35242</v>
      </c>
      <c r="C379" s="34" t="s">
        <v>181</v>
      </c>
      <c r="D379" s="34" t="s">
        <v>173</v>
      </c>
      <c r="E379" s="34" t="s">
        <v>214</v>
      </c>
      <c r="F379" s="34" t="s">
        <v>182</v>
      </c>
      <c r="G379" s="21"/>
      <c r="H379" s="21"/>
      <c r="I379" s="21" t="s">
        <v>228</v>
      </c>
      <c r="J379" s="21" t="s">
        <v>8</v>
      </c>
      <c r="M379" s="12"/>
    </row>
    <row r="380" spans="1:13" ht="18" customHeight="1">
      <c r="A380" s="4">
        <v>379</v>
      </c>
      <c r="B380" s="37">
        <v>35242</v>
      </c>
      <c r="C380" s="34" t="s">
        <v>168</v>
      </c>
      <c r="D380" s="34" t="s">
        <v>16</v>
      </c>
      <c r="E380" s="34" t="s">
        <v>72</v>
      </c>
      <c r="F380" s="34" t="s">
        <v>210</v>
      </c>
      <c r="G380" s="21"/>
      <c r="H380" s="21"/>
      <c r="I380" s="21" t="s">
        <v>20</v>
      </c>
      <c r="J380" s="21" t="s">
        <v>19</v>
      </c>
      <c r="M380" s="12"/>
    </row>
    <row r="381" spans="1:13" ht="18" customHeight="1">
      <c r="A381" s="4">
        <v>380</v>
      </c>
      <c r="B381" s="37">
        <v>35242</v>
      </c>
      <c r="C381" s="34" t="s">
        <v>146</v>
      </c>
      <c r="D381" s="34" t="s">
        <v>131</v>
      </c>
      <c r="E381" s="34" t="s">
        <v>183</v>
      </c>
      <c r="F381" s="34" t="s">
        <v>185</v>
      </c>
      <c r="G381" s="21"/>
      <c r="H381" s="21"/>
      <c r="I381" s="21" t="s">
        <v>26</v>
      </c>
      <c r="J381" s="21" t="s">
        <v>31</v>
      </c>
      <c r="M381" s="12"/>
    </row>
    <row r="382" spans="1:13" ht="18" customHeight="1">
      <c r="A382" s="4">
        <v>381</v>
      </c>
      <c r="B382" s="37">
        <v>35243</v>
      </c>
      <c r="C382" s="34" t="s">
        <v>182</v>
      </c>
      <c r="D382" s="34" t="s">
        <v>47</v>
      </c>
      <c r="E382" s="34" t="s">
        <v>173</v>
      </c>
      <c r="F382" s="34" t="s">
        <v>214</v>
      </c>
      <c r="G382" s="21"/>
      <c r="H382" s="21"/>
      <c r="I382" s="21" t="s">
        <v>228</v>
      </c>
      <c r="J382" s="21" t="s">
        <v>8</v>
      </c>
      <c r="M382" s="12"/>
    </row>
    <row r="383" spans="1:13" ht="18" customHeight="1">
      <c r="A383" s="4">
        <v>382</v>
      </c>
      <c r="B383" s="37">
        <v>35243</v>
      </c>
      <c r="C383" s="34" t="s">
        <v>46</v>
      </c>
      <c r="D383" s="34" t="s">
        <v>10</v>
      </c>
      <c r="E383" s="34" t="s">
        <v>144</v>
      </c>
      <c r="F383" s="34" t="s">
        <v>167</v>
      </c>
      <c r="G383" s="21"/>
      <c r="H383" s="21"/>
      <c r="I383" s="21" t="s">
        <v>13</v>
      </c>
      <c r="J383" s="21" t="s">
        <v>38</v>
      </c>
      <c r="M383" s="12"/>
    </row>
    <row r="384" spans="1:13" ht="18" customHeight="1">
      <c r="A384" s="4">
        <v>383</v>
      </c>
      <c r="B384" s="37">
        <v>35243</v>
      </c>
      <c r="C384" s="34" t="s">
        <v>210</v>
      </c>
      <c r="D384" s="34" t="s">
        <v>180</v>
      </c>
      <c r="E384" s="34" t="s">
        <v>16</v>
      </c>
      <c r="F384" s="34" t="s">
        <v>72</v>
      </c>
      <c r="G384" s="21"/>
      <c r="H384" s="21"/>
      <c r="I384" s="21" t="s">
        <v>20</v>
      </c>
      <c r="J384" s="21" t="s">
        <v>19</v>
      </c>
      <c r="M384" s="12"/>
    </row>
    <row r="385" spans="1:13" ht="18" customHeight="1">
      <c r="A385" s="4">
        <v>384</v>
      </c>
      <c r="B385" s="37">
        <v>35244</v>
      </c>
      <c r="C385" s="34" t="s">
        <v>167</v>
      </c>
      <c r="D385" s="34" t="s">
        <v>166</v>
      </c>
      <c r="E385" s="34" t="s">
        <v>10</v>
      </c>
      <c r="F385" s="34" t="s">
        <v>144</v>
      </c>
      <c r="G385" s="21"/>
      <c r="H385" s="21"/>
      <c r="I385" s="21" t="s">
        <v>19</v>
      </c>
      <c r="J385" s="21" t="s">
        <v>37</v>
      </c>
      <c r="M385" s="12"/>
    </row>
    <row r="386" spans="1:13" ht="18" customHeight="1">
      <c r="A386" s="4">
        <v>385</v>
      </c>
      <c r="B386" s="37">
        <v>35244</v>
      </c>
      <c r="C386" s="34" t="s">
        <v>72</v>
      </c>
      <c r="D386" s="34" t="s">
        <v>168</v>
      </c>
      <c r="E386" s="34" t="s">
        <v>180</v>
      </c>
      <c r="F386" s="34" t="s">
        <v>16</v>
      </c>
      <c r="G386" s="21"/>
      <c r="H386" s="21"/>
      <c r="I386" s="21" t="s">
        <v>14</v>
      </c>
      <c r="J386" s="21" t="s">
        <v>38</v>
      </c>
      <c r="M386" s="12"/>
    </row>
    <row r="387" spans="1:13" ht="18" customHeight="1">
      <c r="A387" s="4">
        <v>386</v>
      </c>
      <c r="B387" s="37">
        <v>35244</v>
      </c>
      <c r="C387" s="34" t="s">
        <v>131</v>
      </c>
      <c r="D387" s="34" t="s">
        <v>148</v>
      </c>
      <c r="E387" s="34" t="s">
        <v>184</v>
      </c>
      <c r="F387" s="34" t="s">
        <v>179</v>
      </c>
      <c r="G387" s="21"/>
      <c r="H387" s="21"/>
      <c r="I387" s="21" t="s">
        <v>31</v>
      </c>
      <c r="J387" s="21" t="s">
        <v>8</v>
      </c>
      <c r="M387" s="12"/>
    </row>
    <row r="388" spans="1:13" ht="18" customHeight="1">
      <c r="A388" s="4">
        <v>387</v>
      </c>
      <c r="B388" s="37">
        <v>35244</v>
      </c>
      <c r="C388" s="34" t="s">
        <v>218</v>
      </c>
      <c r="D388" s="34" t="s">
        <v>175</v>
      </c>
      <c r="E388" s="34" t="s">
        <v>4</v>
      </c>
      <c r="F388" s="34" t="s">
        <v>163</v>
      </c>
      <c r="G388" s="21"/>
      <c r="H388" s="21"/>
      <c r="I388" s="21" t="s">
        <v>20</v>
      </c>
      <c r="J388" s="21" t="s">
        <v>13</v>
      </c>
      <c r="M388" s="12"/>
    </row>
    <row r="389" spans="1:13" ht="18" customHeight="1">
      <c r="A389" s="4">
        <v>388</v>
      </c>
      <c r="B389" s="37">
        <v>35244</v>
      </c>
      <c r="C389" s="34" t="s">
        <v>214</v>
      </c>
      <c r="D389" s="34" t="s">
        <v>181</v>
      </c>
      <c r="E389" s="34" t="s">
        <v>47</v>
      </c>
      <c r="F389" s="34" t="s">
        <v>173</v>
      </c>
      <c r="G389" s="21"/>
      <c r="H389" s="21"/>
      <c r="I389" s="21" t="s">
        <v>228</v>
      </c>
      <c r="J389" s="21" t="s">
        <v>227</v>
      </c>
      <c r="M389" s="12"/>
    </row>
    <row r="390" spans="1:13" ht="18" customHeight="1">
      <c r="A390" s="4">
        <v>389</v>
      </c>
      <c r="B390" s="37">
        <v>35245</v>
      </c>
      <c r="C390" s="34" t="s">
        <v>173</v>
      </c>
      <c r="D390" s="34" t="s">
        <v>182</v>
      </c>
      <c r="E390" s="34" t="s">
        <v>181</v>
      </c>
      <c r="F390" s="34" t="s">
        <v>47</v>
      </c>
      <c r="G390" s="21"/>
      <c r="H390" s="21"/>
      <c r="I390" s="21" t="s">
        <v>228</v>
      </c>
      <c r="J390" s="21" t="s">
        <v>227</v>
      </c>
      <c r="M390" s="12"/>
    </row>
    <row r="391" spans="1:13" ht="18" customHeight="1">
      <c r="A391" s="4">
        <v>390</v>
      </c>
      <c r="B391" s="37">
        <v>35245</v>
      </c>
      <c r="C391" s="34" t="s">
        <v>186</v>
      </c>
      <c r="D391" s="34" t="s">
        <v>188</v>
      </c>
      <c r="E391" s="34" t="s">
        <v>165</v>
      </c>
      <c r="F391" s="34" t="s">
        <v>148</v>
      </c>
      <c r="G391" s="21"/>
      <c r="H391" s="21"/>
      <c r="I391" s="21" t="s">
        <v>31</v>
      </c>
      <c r="J391" s="21" t="s">
        <v>8</v>
      </c>
      <c r="M391" s="12"/>
    </row>
    <row r="392" spans="1:13" ht="18" customHeight="1">
      <c r="A392" s="4">
        <v>391</v>
      </c>
      <c r="B392" s="37">
        <v>35245</v>
      </c>
      <c r="C392" s="34" t="s">
        <v>144</v>
      </c>
      <c r="D392" s="34" t="s">
        <v>46</v>
      </c>
      <c r="E392" s="34" t="s">
        <v>166</v>
      </c>
      <c r="F392" s="34" t="s">
        <v>10</v>
      </c>
      <c r="G392" s="21"/>
      <c r="H392" s="21"/>
      <c r="I392" s="21" t="s">
        <v>19</v>
      </c>
      <c r="J392" s="21" t="s">
        <v>37</v>
      </c>
      <c r="M392" s="12"/>
    </row>
    <row r="393" spans="1:13" ht="18" customHeight="1">
      <c r="A393" s="4">
        <v>392</v>
      </c>
      <c r="B393" s="37">
        <v>35245</v>
      </c>
      <c r="C393" s="34" t="s">
        <v>183</v>
      </c>
      <c r="D393" s="34" t="s">
        <v>211</v>
      </c>
      <c r="E393" s="34" t="s">
        <v>153</v>
      </c>
      <c r="F393" s="34" t="s">
        <v>142</v>
      </c>
      <c r="G393" s="21"/>
      <c r="H393" s="21"/>
      <c r="I393" s="21" t="s">
        <v>26</v>
      </c>
      <c r="J393" s="21" t="s">
        <v>32</v>
      </c>
      <c r="M393" s="12"/>
    </row>
    <row r="394" spans="1:13" ht="18" customHeight="1">
      <c r="A394" s="4">
        <v>393</v>
      </c>
      <c r="B394" s="37">
        <v>35245</v>
      </c>
      <c r="C394" s="34" t="s">
        <v>163</v>
      </c>
      <c r="D394" s="34" t="s">
        <v>35</v>
      </c>
      <c r="E394" s="34" t="s">
        <v>175</v>
      </c>
      <c r="F394" s="34" t="s">
        <v>4</v>
      </c>
      <c r="G394" s="21"/>
      <c r="H394" s="21"/>
      <c r="I394" s="21" t="s">
        <v>20</v>
      </c>
      <c r="J394" s="21" t="s">
        <v>13</v>
      </c>
      <c r="M394" s="12"/>
    </row>
    <row r="395" spans="1:13" ht="18" customHeight="1">
      <c r="A395" s="4">
        <v>394</v>
      </c>
      <c r="B395" s="37">
        <v>35245</v>
      </c>
      <c r="C395" s="36" t="s">
        <v>16</v>
      </c>
      <c r="D395" s="34" t="s">
        <v>210</v>
      </c>
      <c r="E395" s="34" t="s">
        <v>168</v>
      </c>
      <c r="F395" s="34" t="s">
        <v>180</v>
      </c>
      <c r="G395" s="21"/>
      <c r="H395" s="21"/>
      <c r="I395" s="21" t="s">
        <v>14</v>
      </c>
      <c r="J395" s="21" t="s">
        <v>38</v>
      </c>
      <c r="M395" s="13"/>
    </row>
    <row r="396" spans="1:13" ht="18" customHeight="1">
      <c r="A396" s="4">
        <v>395</v>
      </c>
      <c r="B396" s="37">
        <v>35246</v>
      </c>
      <c r="C396" s="34" t="s">
        <v>148</v>
      </c>
      <c r="D396" s="34" t="s">
        <v>178</v>
      </c>
      <c r="E396" s="34" t="s">
        <v>131</v>
      </c>
      <c r="F396" s="34" t="s">
        <v>213</v>
      </c>
      <c r="G396" s="21"/>
      <c r="H396" s="21"/>
      <c r="I396" s="21" t="s">
        <v>31</v>
      </c>
      <c r="J396" s="21" t="s">
        <v>8</v>
      </c>
      <c r="M396" s="12"/>
    </row>
    <row r="397" spans="1:13" ht="18" customHeight="1">
      <c r="A397" s="4">
        <v>396</v>
      </c>
      <c r="B397" s="37">
        <v>35246</v>
      </c>
      <c r="C397" s="34" t="s">
        <v>4</v>
      </c>
      <c r="D397" s="34" t="s">
        <v>218</v>
      </c>
      <c r="E397" s="34" t="s">
        <v>35</v>
      </c>
      <c r="F397" s="34" t="s">
        <v>175</v>
      </c>
      <c r="G397" s="21"/>
      <c r="H397" s="21"/>
      <c r="I397" s="21" t="s">
        <v>20</v>
      </c>
      <c r="J397" s="21" t="s">
        <v>13</v>
      </c>
      <c r="M397" s="12"/>
    </row>
    <row r="398" spans="1:13" ht="18" customHeight="1">
      <c r="A398" s="4">
        <v>397</v>
      </c>
      <c r="B398" s="37">
        <v>35246</v>
      </c>
      <c r="C398" s="34" t="s">
        <v>47</v>
      </c>
      <c r="D398" s="34" t="s">
        <v>214</v>
      </c>
      <c r="E398" s="34" t="s">
        <v>182</v>
      </c>
      <c r="F398" s="34" t="s">
        <v>181</v>
      </c>
      <c r="G398" s="21"/>
      <c r="H398" s="21"/>
      <c r="I398" s="21" t="s">
        <v>228</v>
      </c>
      <c r="J398" s="21" t="s">
        <v>227</v>
      </c>
      <c r="M398" s="12"/>
    </row>
    <row r="399" spans="1:13" ht="18" customHeight="1">
      <c r="A399" s="4">
        <v>398</v>
      </c>
      <c r="B399" s="37">
        <v>35246</v>
      </c>
      <c r="C399" s="21" t="s">
        <v>211</v>
      </c>
      <c r="D399" s="21" t="s">
        <v>146</v>
      </c>
      <c r="E399" s="21" t="s">
        <v>185</v>
      </c>
      <c r="F399" s="21" t="s">
        <v>161</v>
      </c>
      <c r="G399" s="21"/>
      <c r="H399" s="21"/>
      <c r="I399" s="21" t="s">
        <v>26</v>
      </c>
      <c r="J399" s="21" t="s">
        <v>32</v>
      </c>
      <c r="M399" s="12"/>
    </row>
    <row r="400" spans="1:13" ht="18" customHeight="1">
      <c r="A400" s="4">
        <v>399</v>
      </c>
      <c r="B400" s="37">
        <v>35246</v>
      </c>
      <c r="C400" s="34" t="s">
        <v>10</v>
      </c>
      <c r="D400" s="34" t="s">
        <v>167</v>
      </c>
      <c r="E400" s="34" t="s">
        <v>46</v>
      </c>
      <c r="F400" s="34" t="s">
        <v>166</v>
      </c>
      <c r="G400" s="21"/>
      <c r="H400" s="21"/>
      <c r="I400" s="21" t="s">
        <v>19</v>
      </c>
      <c r="J400" s="21" t="s">
        <v>37</v>
      </c>
      <c r="M400" s="12"/>
    </row>
    <row r="401" spans="1:13" ht="18" customHeight="1">
      <c r="A401" s="4">
        <v>400</v>
      </c>
      <c r="B401" s="37">
        <v>35246</v>
      </c>
      <c r="C401" s="34" t="s">
        <v>180</v>
      </c>
      <c r="D401" s="34" t="s">
        <v>72</v>
      </c>
      <c r="E401" s="34" t="s">
        <v>210</v>
      </c>
      <c r="F401" s="34" t="s">
        <v>168</v>
      </c>
      <c r="G401" s="21"/>
      <c r="H401" s="21"/>
      <c r="I401" s="21" t="s">
        <v>14</v>
      </c>
      <c r="J401" s="21" t="s">
        <v>38</v>
      </c>
      <c r="M401" s="12"/>
    </row>
    <row r="402" spans="1:13" ht="18" customHeight="1">
      <c r="A402" s="4">
        <v>401</v>
      </c>
      <c r="B402" s="37">
        <v>35248</v>
      </c>
      <c r="C402" s="34" t="s">
        <v>166</v>
      </c>
      <c r="D402" s="34" t="s">
        <v>144</v>
      </c>
      <c r="E402" s="34" t="s">
        <v>167</v>
      </c>
      <c r="F402" s="34" t="s">
        <v>46</v>
      </c>
      <c r="G402" s="21"/>
      <c r="H402" s="21"/>
      <c r="I402" s="21" t="s">
        <v>14</v>
      </c>
      <c r="J402" s="21" t="s">
        <v>37</v>
      </c>
      <c r="M402" s="12"/>
    </row>
    <row r="403" spans="1:13" ht="18" customHeight="1">
      <c r="A403" s="4">
        <v>402</v>
      </c>
      <c r="B403" s="37">
        <v>35248</v>
      </c>
      <c r="C403" s="34" t="s">
        <v>175</v>
      </c>
      <c r="D403" s="34" t="s">
        <v>163</v>
      </c>
      <c r="E403" s="34" t="s">
        <v>218</v>
      </c>
      <c r="F403" s="34" t="s">
        <v>35</v>
      </c>
      <c r="G403" s="21"/>
      <c r="H403" s="21"/>
      <c r="I403" s="21" t="s">
        <v>38</v>
      </c>
      <c r="J403" s="21" t="s">
        <v>20</v>
      </c>
      <c r="M403" s="12"/>
    </row>
    <row r="404" spans="1:13" ht="18" customHeight="1">
      <c r="A404" s="4">
        <v>403</v>
      </c>
      <c r="B404" s="37">
        <v>35248</v>
      </c>
      <c r="C404" s="34" t="s">
        <v>168</v>
      </c>
      <c r="D404" s="34" t="s">
        <v>16</v>
      </c>
      <c r="E404" s="34" t="s">
        <v>72</v>
      </c>
      <c r="F404" s="34" t="s">
        <v>210</v>
      </c>
      <c r="G404" s="21"/>
      <c r="H404" s="21"/>
      <c r="I404" s="21" t="s">
        <v>19</v>
      </c>
      <c r="J404" s="21" t="s">
        <v>13</v>
      </c>
      <c r="M404" s="12"/>
    </row>
    <row r="405" spans="1:13" ht="18" customHeight="1">
      <c r="A405" s="4">
        <v>404</v>
      </c>
      <c r="B405" s="37">
        <v>35248</v>
      </c>
      <c r="C405" s="34" t="s">
        <v>178</v>
      </c>
      <c r="D405" s="34" t="s">
        <v>186</v>
      </c>
      <c r="E405" s="34" t="s">
        <v>179</v>
      </c>
      <c r="F405" s="34" t="s">
        <v>165</v>
      </c>
      <c r="G405" s="21"/>
      <c r="H405" s="21"/>
      <c r="I405" s="21" t="s">
        <v>32</v>
      </c>
      <c r="J405" s="21" t="s">
        <v>228</v>
      </c>
      <c r="M405" s="12"/>
    </row>
    <row r="406" spans="1:13" ht="18" customHeight="1">
      <c r="A406" s="4">
        <v>405</v>
      </c>
      <c r="B406" s="37">
        <v>35248</v>
      </c>
      <c r="C406" s="34" t="s">
        <v>185</v>
      </c>
      <c r="D406" s="34" t="s">
        <v>161</v>
      </c>
      <c r="E406" s="34" t="s">
        <v>183</v>
      </c>
      <c r="F406" s="34" t="s">
        <v>146</v>
      </c>
      <c r="G406" s="21"/>
      <c r="H406" s="21"/>
      <c r="I406" s="21" t="s">
        <v>227</v>
      </c>
      <c r="J406" s="21" t="s">
        <v>31</v>
      </c>
      <c r="M406" s="12"/>
    </row>
    <row r="407" spans="1:13" ht="18" customHeight="1">
      <c r="A407" s="4">
        <v>406</v>
      </c>
      <c r="B407" s="38">
        <v>35248</v>
      </c>
      <c r="C407" s="21" t="s">
        <v>188</v>
      </c>
      <c r="D407" s="21" t="s">
        <v>184</v>
      </c>
      <c r="E407" s="21" t="s">
        <v>148</v>
      </c>
      <c r="F407" s="21" t="s">
        <v>131</v>
      </c>
      <c r="G407" s="21"/>
      <c r="H407" s="21"/>
      <c r="I407" s="21" t="s">
        <v>8</v>
      </c>
      <c r="J407" s="21" t="s">
        <v>26</v>
      </c>
      <c r="M407" s="12"/>
    </row>
    <row r="408" spans="1:13" ht="18" customHeight="1">
      <c r="A408" s="4">
        <v>407</v>
      </c>
      <c r="B408" s="37">
        <v>35249</v>
      </c>
      <c r="C408" s="34" t="s">
        <v>179</v>
      </c>
      <c r="D408" s="34" t="s">
        <v>213</v>
      </c>
      <c r="E408" s="34" t="s">
        <v>165</v>
      </c>
      <c r="F408" s="34" t="s">
        <v>186</v>
      </c>
      <c r="G408" s="21"/>
      <c r="H408" s="21"/>
      <c r="I408" s="21" t="s">
        <v>32</v>
      </c>
      <c r="J408" s="21" t="s">
        <v>228</v>
      </c>
      <c r="M408" s="12"/>
    </row>
    <row r="409" spans="1:13" ht="18" customHeight="1">
      <c r="A409" s="4">
        <v>408</v>
      </c>
      <c r="B409" s="37">
        <v>35249</v>
      </c>
      <c r="C409" s="34" t="s">
        <v>35</v>
      </c>
      <c r="D409" s="34" t="s">
        <v>4</v>
      </c>
      <c r="E409" s="34" t="s">
        <v>163</v>
      </c>
      <c r="F409" s="34" t="s">
        <v>218</v>
      </c>
      <c r="G409" s="21"/>
      <c r="H409" s="21"/>
      <c r="I409" s="21" t="s">
        <v>38</v>
      </c>
      <c r="J409" s="21" t="s">
        <v>20</v>
      </c>
      <c r="M409" s="12"/>
    </row>
    <row r="410" spans="1:13" ht="18" customHeight="1">
      <c r="A410" s="4">
        <v>409</v>
      </c>
      <c r="B410" s="37">
        <v>35249</v>
      </c>
      <c r="C410" s="34" t="s">
        <v>46</v>
      </c>
      <c r="D410" s="34" t="s">
        <v>10</v>
      </c>
      <c r="E410" s="34" t="s">
        <v>144</v>
      </c>
      <c r="F410" s="34" t="s">
        <v>167</v>
      </c>
      <c r="G410" s="21"/>
      <c r="H410" s="21"/>
      <c r="I410" s="21" t="s">
        <v>14</v>
      </c>
      <c r="J410" s="21" t="s">
        <v>37</v>
      </c>
      <c r="M410" s="12"/>
    </row>
    <row r="411" spans="1:13" ht="18" customHeight="1">
      <c r="A411" s="4">
        <v>410</v>
      </c>
      <c r="B411" s="37">
        <v>35249</v>
      </c>
      <c r="C411" s="34" t="s">
        <v>184</v>
      </c>
      <c r="D411" s="34" t="s">
        <v>131</v>
      </c>
      <c r="E411" s="34" t="s">
        <v>188</v>
      </c>
      <c r="F411" s="34" t="s">
        <v>211</v>
      </c>
      <c r="G411" s="21"/>
      <c r="H411" s="21"/>
      <c r="I411" s="21" t="s">
        <v>8</v>
      </c>
      <c r="J411" s="21" t="s">
        <v>26</v>
      </c>
      <c r="M411" s="12"/>
    </row>
    <row r="412" spans="1:13" ht="18" customHeight="1">
      <c r="A412" s="4">
        <v>411</v>
      </c>
      <c r="B412" s="37">
        <v>35249</v>
      </c>
      <c r="C412" s="34" t="s">
        <v>210</v>
      </c>
      <c r="D412" s="34" t="s">
        <v>180</v>
      </c>
      <c r="E412" s="34" t="s">
        <v>16</v>
      </c>
      <c r="F412" s="34" t="s">
        <v>72</v>
      </c>
      <c r="G412" s="21"/>
      <c r="H412" s="21"/>
      <c r="I412" s="21" t="s">
        <v>19</v>
      </c>
      <c r="J412" s="21" t="s">
        <v>13</v>
      </c>
      <c r="M412" s="12"/>
    </row>
    <row r="413" spans="1:13" ht="18" customHeight="1">
      <c r="A413" s="4">
        <v>412</v>
      </c>
      <c r="B413" s="37">
        <v>35249</v>
      </c>
      <c r="C413" s="34" t="s">
        <v>146</v>
      </c>
      <c r="D413" s="34" t="s">
        <v>47</v>
      </c>
      <c r="E413" s="36" t="s">
        <v>161</v>
      </c>
      <c r="F413" s="34" t="s">
        <v>183</v>
      </c>
      <c r="G413" s="21"/>
      <c r="H413" s="21"/>
      <c r="I413" s="21" t="s">
        <v>227</v>
      </c>
      <c r="J413" s="21" t="s">
        <v>31</v>
      </c>
      <c r="M413" s="12"/>
    </row>
    <row r="414" spans="1:13" ht="18" customHeight="1">
      <c r="A414" s="4">
        <v>413</v>
      </c>
      <c r="B414" s="37">
        <v>35250</v>
      </c>
      <c r="C414" s="34" t="s">
        <v>167</v>
      </c>
      <c r="D414" s="34" t="s">
        <v>166</v>
      </c>
      <c r="E414" s="34" t="s">
        <v>10</v>
      </c>
      <c r="F414" s="34" t="s">
        <v>144</v>
      </c>
      <c r="G414" s="21"/>
      <c r="H414" s="21"/>
      <c r="I414" s="21" t="s">
        <v>14</v>
      </c>
      <c r="J414" s="21" t="s">
        <v>37</v>
      </c>
      <c r="M414" s="12"/>
    </row>
    <row r="415" spans="1:13" ht="18" customHeight="1">
      <c r="A415" s="4">
        <v>414</v>
      </c>
      <c r="B415" s="37">
        <v>35250</v>
      </c>
      <c r="C415" s="34" t="s">
        <v>218</v>
      </c>
      <c r="D415" s="34" t="s">
        <v>175</v>
      </c>
      <c r="E415" s="34" t="s">
        <v>4</v>
      </c>
      <c r="F415" s="34" t="s">
        <v>163</v>
      </c>
      <c r="G415" s="21"/>
      <c r="H415" s="21"/>
      <c r="I415" s="21" t="s">
        <v>38</v>
      </c>
      <c r="J415" s="21" t="s">
        <v>20</v>
      </c>
      <c r="M415" s="12"/>
    </row>
    <row r="416" spans="1:13" ht="18" customHeight="1">
      <c r="A416" s="4">
        <v>415</v>
      </c>
      <c r="B416" s="37">
        <v>35250</v>
      </c>
      <c r="C416" s="34" t="s">
        <v>183</v>
      </c>
      <c r="D416" s="34" t="s">
        <v>185</v>
      </c>
      <c r="E416" s="34" t="s">
        <v>47</v>
      </c>
      <c r="F416" s="34" t="s">
        <v>161</v>
      </c>
      <c r="G416" s="21"/>
      <c r="H416" s="21"/>
      <c r="I416" s="21" t="s">
        <v>227</v>
      </c>
      <c r="J416" s="21" t="s">
        <v>31</v>
      </c>
      <c r="M416" s="12"/>
    </row>
    <row r="417" spans="1:13" ht="18" customHeight="1">
      <c r="A417" s="4">
        <v>416</v>
      </c>
      <c r="B417" s="37">
        <v>35251</v>
      </c>
      <c r="C417" s="34" t="s">
        <v>182</v>
      </c>
      <c r="D417" s="34" t="s">
        <v>142</v>
      </c>
      <c r="E417" s="34" t="s">
        <v>153</v>
      </c>
      <c r="F417" s="34" t="s">
        <v>161</v>
      </c>
      <c r="G417" s="21"/>
      <c r="H417" s="21"/>
      <c r="I417" s="21" t="s">
        <v>26</v>
      </c>
      <c r="J417" s="21" t="s">
        <v>227</v>
      </c>
      <c r="M417" s="12"/>
    </row>
    <row r="418" spans="1:13" ht="18" customHeight="1">
      <c r="A418" s="4">
        <v>417</v>
      </c>
      <c r="B418" s="37">
        <v>35252</v>
      </c>
      <c r="C418" s="34" t="s">
        <v>72</v>
      </c>
      <c r="D418" s="34" t="s">
        <v>168</v>
      </c>
      <c r="E418" s="34" t="s">
        <v>180</v>
      </c>
      <c r="F418" s="34" t="s">
        <v>16</v>
      </c>
      <c r="G418" s="21"/>
      <c r="H418" s="21"/>
      <c r="I418" s="21" t="s">
        <v>37</v>
      </c>
      <c r="J418" s="21" t="s">
        <v>38</v>
      </c>
      <c r="M418" s="12"/>
    </row>
    <row r="419" spans="1:13" ht="18" customHeight="1">
      <c r="A419" s="4">
        <v>418</v>
      </c>
      <c r="B419" s="37">
        <v>35252</v>
      </c>
      <c r="C419" s="34" t="s">
        <v>165</v>
      </c>
      <c r="D419" s="34" t="s">
        <v>183</v>
      </c>
      <c r="E419" s="34" t="s">
        <v>185</v>
      </c>
      <c r="F419" s="34" t="s">
        <v>173</v>
      </c>
      <c r="G419" s="21"/>
      <c r="H419" s="21"/>
      <c r="I419" s="21" t="s">
        <v>228</v>
      </c>
      <c r="J419" s="21" t="s">
        <v>31</v>
      </c>
      <c r="M419" s="12"/>
    </row>
    <row r="420" spans="1:13" ht="18" customHeight="1">
      <c r="A420" s="4">
        <v>419</v>
      </c>
      <c r="B420" s="37">
        <v>35252</v>
      </c>
      <c r="C420" s="34" t="s">
        <v>10</v>
      </c>
      <c r="D420" s="34" t="s">
        <v>167</v>
      </c>
      <c r="E420" s="34" t="s">
        <v>46</v>
      </c>
      <c r="F420" s="34" t="s">
        <v>166</v>
      </c>
      <c r="G420" s="21"/>
      <c r="H420" s="21"/>
      <c r="I420" s="21" t="s">
        <v>14</v>
      </c>
      <c r="J420" s="21" t="s">
        <v>19</v>
      </c>
      <c r="M420" s="12"/>
    </row>
    <row r="421" spans="1:13" ht="18" customHeight="1">
      <c r="A421" s="4">
        <v>420</v>
      </c>
      <c r="B421" s="37">
        <v>35252</v>
      </c>
      <c r="C421" s="34" t="s">
        <v>131</v>
      </c>
      <c r="D421" s="34" t="s">
        <v>178</v>
      </c>
      <c r="E421" s="34" t="s">
        <v>211</v>
      </c>
      <c r="F421" s="34" t="s">
        <v>184</v>
      </c>
      <c r="G421" s="21"/>
      <c r="H421" s="21"/>
      <c r="I421" s="21" t="s">
        <v>32</v>
      </c>
      <c r="J421" s="21" t="s">
        <v>8</v>
      </c>
      <c r="M421" s="12"/>
    </row>
    <row r="422" spans="1:13" ht="18" customHeight="1">
      <c r="A422" s="4">
        <v>421</v>
      </c>
      <c r="B422" s="37">
        <v>35252</v>
      </c>
      <c r="C422" s="34" t="s">
        <v>163</v>
      </c>
      <c r="D422" s="34" t="s">
        <v>35</v>
      </c>
      <c r="E422" s="34" t="s">
        <v>175</v>
      </c>
      <c r="F422" s="34" t="s">
        <v>191</v>
      </c>
      <c r="G422" s="21"/>
      <c r="H422" s="21"/>
      <c r="I422" s="21" t="s">
        <v>13</v>
      </c>
      <c r="J422" s="21" t="s">
        <v>20</v>
      </c>
      <c r="M422" s="12"/>
    </row>
    <row r="423" spans="1:13" ht="18" customHeight="1">
      <c r="A423" s="4">
        <v>422</v>
      </c>
      <c r="B423" s="37">
        <v>35252</v>
      </c>
      <c r="C423" s="34" t="s">
        <v>214</v>
      </c>
      <c r="D423" s="34" t="s">
        <v>153</v>
      </c>
      <c r="E423" s="34" t="s">
        <v>142</v>
      </c>
      <c r="F423" s="34" t="s">
        <v>181</v>
      </c>
      <c r="G423" s="21"/>
      <c r="H423" s="21"/>
      <c r="I423" s="21" t="s">
        <v>26</v>
      </c>
      <c r="J423" s="21" t="s">
        <v>227</v>
      </c>
      <c r="M423" s="12"/>
    </row>
    <row r="424" spans="1:13" ht="18" customHeight="1">
      <c r="A424" s="4">
        <v>423</v>
      </c>
      <c r="B424" s="37">
        <v>35253</v>
      </c>
      <c r="C424" s="34" t="s">
        <v>173</v>
      </c>
      <c r="D424" s="34" t="s">
        <v>187</v>
      </c>
      <c r="E424" s="34" t="s">
        <v>183</v>
      </c>
      <c r="F424" s="34" t="s">
        <v>185</v>
      </c>
      <c r="G424" s="21"/>
      <c r="H424" s="21"/>
      <c r="I424" s="21" t="s">
        <v>228</v>
      </c>
      <c r="J424" s="21" t="s">
        <v>31</v>
      </c>
      <c r="M424" s="12"/>
    </row>
    <row r="425" spans="1:13" ht="18" customHeight="1">
      <c r="A425" s="4">
        <v>424</v>
      </c>
      <c r="B425" s="37">
        <v>35253</v>
      </c>
      <c r="C425" s="34" t="s">
        <v>186</v>
      </c>
      <c r="D425" s="34" t="s">
        <v>188</v>
      </c>
      <c r="E425" s="34" t="s">
        <v>213</v>
      </c>
      <c r="F425" s="34" t="s">
        <v>179</v>
      </c>
      <c r="G425" s="21"/>
      <c r="H425" s="21"/>
      <c r="I425" s="21" t="s">
        <v>32</v>
      </c>
      <c r="J425" s="21" t="s">
        <v>8</v>
      </c>
      <c r="M425" s="12"/>
    </row>
    <row r="426" spans="1:13" ht="18" customHeight="1">
      <c r="A426" s="4">
        <v>425</v>
      </c>
      <c r="B426" s="37">
        <v>35253</v>
      </c>
      <c r="C426" s="34" t="s">
        <v>142</v>
      </c>
      <c r="D426" s="34" t="s">
        <v>182</v>
      </c>
      <c r="E426" s="34" t="s">
        <v>181</v>
      </c>
      <c r="F426" s="34" t="s">
        <v>23</v>
      </c>
      <c r="G426" s="21"/>
      <c r="H426" s="21"/>
      <c r="I426" s="21" t="s">
        <v>26</v>
      </c>
      <c r="J426" s="21" t="s">
        <v>227</v>
      </c>
      <c r="M426" s="12"/>
    </row>
    <row r="427" spans="1:13" ht="18" customHeight="1">
      <c r="A427" s="4">
        <v>426</v>
      </c>
      <c r="B427" s="37">
        <v>35253</v>
      </c>
      <c r="C427" s="34" t="s">
        <v>191</v>
      </c>
      <c r="D427" s="34" t="s">
        <v>4</v>
      </c>
      <c r="E427" s="34" t="s">
        <v>35</v>
      </c>
      <c r="F427" s="34" t="s">
        <v>175</v>
      </c>
      <c r="G427" s="21"/>
      <c r="H427" s="21"/>
      <c r="I427" s="21" t="s">
        <v>13</v>
      </c>
      <c r="J427" s="21" t="s">
        <v>20</v>
      </c>
      <c r="M427" s="12"/>
    </row>
    <row r="428" spans="1:13" ht="18" customHeight="1">
      <c r="A428" s="4">
        <v>427</v>
      </c>
      <c r="B428" s="37">
        <v>35253</v>
      </c>
      <c r="C428" s="34" t="s">
        <v>16</v>
      </c>
      <c r="D428" s="34" t="s">
        <v>210</v>
      </c>
      <c r="E428" s="34" t="s">
        <v>168</v>
      </c>
      <c r="F428" s="34" t="s">
        <v>180</v>
      </c>
      <c r="G428" s="21"/>
      <c r="H428" s="21"/>
      <c r="I428" s="21" t="s">
        <v>37</v>
      </c>
      <c r="J428" s="21" t="s">
        <v>38</v>
      </c>
      <c r="M428" s="12"/>
    </row>
    <row r="429" spans="1:13" ht="18" customHeight="1">
      <c r="A429" s="4">
        <v>428</v>
      </c>
      <c r="B429" s="37">
        <v>35255</v>
      </c>
      <c r="C429" s="34" t="s">
        <v>148</v>
      </c>
      <c r="D429" s="34" t="s">
        <v>184</v>
      </c>
      <c r="E429" s="34" t="s">
        <v>131</v>
      </c>
      <c r="F429" s="34" t="s">
        <v>213</v>
      </c>
      <c r="G429" s="21"/>
      <c r="H429" s="21"/>
      <c r="I429" s="21" t="s">
        <v>31</v>
      </c>
      <c r="J429" s="21" t="s">
        <v>32</v>
      </c>
      <c r="M429" s="12"/>
    </row>
    <row r="430" spans="1:13" ht="18" customHeight="1">
      <c r="A430" s="4">
        <v>429</v>
      </c>
      <c r="B430" s="37">
        <v>35255</v>
      </c>
      <c r="C430" s="34" t="s">
        <v>175</v>
      </c>
      <c r="D430" s="34" t="s">
        <v>163</v>
      </c>
      <c r="E430" s="34" t="s">
        <v>4</v>
      </c>
      <c r="F430" s="34" t="s">
        <v>35</v>
      </c>
      <c r="G430" s="21"/>
      <c r="H430" s="21"/>
      <c r="I430" s="21" t="s">
        <v>37</v>
      </c>
      <c r="J430" s="21" t="s">
        <v>19</v>
      </c>
      <c r="M430" s="12"/>
    </row>
    <row r="431" spans="1:13" ht="18" customHeight="1">
      <c r="A431" s="4">
        <v>430</v>
      </c>
      <c r="B431" s="37">
        <v>35255</v>
      </c>
      <c r="C431" s="34" t="s">
        <v>46</v>
      </c>
      <c r="D431" s="34" t="s">
        <v>177</v>
      </c>
      <c r="E431" s="34" t="s">
        <v>144</v>
      </c>
      <c r="F431" s="34" t="s">
        <v>167</v>
      </c>
      <c r="G431" s="21"/>
      <c r="H431" s="21"/>
      <c r="I431" s="21" t="s">
        <v>20</v>
      </c>
      <c r="J431" s="21" t="s">
        <v>14</v>
      </c>
      <c r="M431" s="12"/>
    </row>
    <row r="432" spans="1:13" ht="18" customHeight="1">
      <c r="A432" s="4">
        <v>431</v>
      </c>
      <c r="B432" s="37">
        <v>35255</v>
      </c>
      <c r="C432" s="34" t="s">
        <v>185</v>
      </c>
      <c r="D432" s="34" t="s">
        <v>165</v>
      </c>
      <c r="E432" s="34" t="s">
        <v>187</v>
      </c>
      <c r="F432" s="34" t="s">
        <v>183</v>
      </c>
      <c r="G432" s="21"/>
      <c r="H432" s="21"/>
      <c r="I432" s="21" t="s">
        <v>228</v>
      </c>
      <c r="J432" s="21" t="s">
        <v>26</v>
      </c>
      <c r="M432" s="12"/>
    </row>
    <row r="433" spans="1:13" ht="18" customHeight="1">
      <c r="A433" s="4">
        <v>432</v>
      </c>
      <c r="B433" s="37">
        <v>35255</v>
      </c>
      <c r="C433" s="34" t="s">
        <v>180</v>
      </c>
      <c r="D433" s="34" t="s">
        <v>72</v>
      </c>
      <c r="E433" s="34" t="s">
        <v>210</v>
      </c>
      <c r="F433" s="34" t="s">
        <v>168</v>
      </c>
      <c r="G433" s="21"/>
      <c r="H433" s="21"/>
      <c r="I433" s="21" t="s">
        <v>38</v>
      </c>
      <c r="J433" s="21" t="s">
        <v>13</v>
      </c>
      <c r="M433" s="12"/>
    </row>
    <row r="434" spans="1:13" ht="18" customHeight="1">
      <c r="A434" s="4">
        <v>433</v>
      </c>
      <c r="B434" s="37">
        <v>35256</v>
      </c>
      <c r="C434" s="34" t="s">
        <v>167</v>
      </c>
      <c r="D434" s="34" t="s">
        <v>166</v>
      </c>
      <c r="E434" s="34" t="s">
        <v>177</v>
      </c>
      <c r="F434" s="34" t="s">
        <v>144</v>
      </c>
      <c r="G434" s="21"/>
      <c r="H434" s="21"/>
      <c r="I434" s="21" t="s">
        <v>20</v>
      </c>
      <c r="J434" s="21" t="s">
        <v>14</v>
      </c>
      <c r="M434" s="12"/>
    </row>
    <row r="435" spans="1:13" ht="18" customHeight="1">
      <c r="A435" s="4">
        <v>434</v>
      </c>
      <c r="B435" s="37">
        <v>35256</v>
      </c>
      <c r="C435" s="34" t="s">
        <v>35</v>
      </c>
      <c r="D435" s="34" t="s">
        <v>191</v>
      </c>
      <c r="E435" s="34" t="s">
        <v>163</v>
      </c>
      <c r="F435" s="34" t="s">
        <v>4</v>
      </c>
      <c r="G435" s="21"/>
      <c r="H435" s="21"/>
      <c r="I435" s="21" t="s">
        <v>37</v>
      </c>
      <c r="J435" s="21" t="s">
        <v>19</v>
      </c>
      <c r="M435" s="12"/>
    </row>
    <row r="436" spans="1:13" ht="18" customHeight="1">
      <c r="A436" s="4">
        <v>435</v>
      </c>
      <c r="B436" s="37">
        <v>35256</v>
      </c>
      <c r="C436" s="34" t="s">
        <v>168</v>
      </c>
      <c r="D436" s="34" t="s">
        <v>16</v>
      </c>
      <c r="E436" s="34" t="s">
        <v>72</v>
      </c>
      <c r="F436" s="34" t="s">
        <v>210</v>
      </c>
      <c r="G436" s="21"/>
      <c r="H436" s="21"/>
      <c r="I436" s="21" t="s">
        <v>38</v>
      </c>
      <c r="J436" s="21" t="s">
        <v>13</v>
      </c>
      <c r="M436" s="12"/>
    </row>
    <row r="437" spans="1:13" ht="18" customHeight="1">
      <c r="A437" s="4">
        <v>436</v>
      </c>
      <c r="B437" s="37">
        <v>35256</v>
      </c>
      <c r="C437" s="34" t="s">
        <v>188</v>
      </c>
      <c r="D437" s="34" t="s">
        <v>213</v>
      </c>
      <c r="E437" s="36" t="s">
        <v>184</v>
      </c>
      <c r="F437" s="34" t="s">
        <v>131</v>
      </c>
      <c r="G437" s="21"/>
      <c r="H437" s="21"/>
      <c r="I437" s="21" t="s">
        <v>31</v>
      </c>
      <c r="J437" s="21" t="s">
        <v>32</v>
      </c>
      <c r="M437" s="12"/>
    </row>
    <row r="438" spans="1:13" ht="18" customHeight="1">
      <c r="A438" s="4">
        <v>437</v>
      </c>
      <c r="B438" s="37">
        <v>35256</v>
      </c>
      <c r="C438" s="34" t="s">
        <v>183</v>
      </c>
      <c r="D438" s="34" t="s">
        <v>173</v>
      </c>
      <c r="E438" s="34" t="s">
        <v>165</v>
      </c>
      <c r="F438" s="34" t="s">
        <v>187</v>
      </c>
      <c r="G438" s="21"/>
      <c r="H438" s="21"/>
      <c r="I438" s="21" t="s">
        <v>228</v>
      </c>
      <c r="J438" s="21" t="s">
        <v>26</v>
      </c>
      <c r="M438" s="12"/>
    </row>
    <row r="439" spans="1:13" ht="18" customHeight="1">
      <c r="A439" s="4">
        <v>438</v>
      </c>
      <c r="B439" s="37">
        <v>35257</v>
      </c>
      <c r="C439" s="34" t="s">
        <v>213</v>
      </c>
      <c r="D439" s="34" t="s">
        <v>131</v>
      </c>
      <c r="E439" s="34" t="s">
        <v>188</v>
      </c>
      <c r="F439" s="34" t="s">
        <v>184</v>
      </c>
      <c r="G439" s="21"/>
      <c r="H439" s="21"/>
      <c r="I439" s="21" t="s">
        <v>31</v>
      </c>
      <c r="J439" s="21" t="s">
        <v>32</v>
      </c>
      <c r="M439" s="12"/>
    </row>
    <row r="440" spans="1:13" ht="18" customHeight="1">
      <c r="A440" s="4">
        <v>439</v>
      </c>
      <c r="B440" s="37">
        <v>35257</v>
      </c>
      <c r="C440" s="34" t="s">
        <v>178</v>
      </c>
      <c r="D440" s="34" t="s">
        <v>153</v>
      </c>
      <c r="E440" s="34" t="s">
        <v>211</v>
      </c>
      <c r="F440" s="34" t="s">
        <v>179</v>
      </c>
      <c r="G440" s="21"/>
      <c r="H440" s="21"/>
      <c r="I440" s="21" t="s">
        <v>8</v>
      </c>
      <c r="J440" s="21" t="s">
        <v>227</v>
      </c>
      <c r="M440" s="12"/>
    </row>
    <row r="441" spans="1:13" ht="18" customHeight="1">
      <c r="A441" s="4">
        <v>440</v>
      </c>
      <c r="B441" s="37">
        <v>35257</v>
      </c>
      <c r="C441" s="34" t="s">
        <v>187</v>
      </c>
      <c r="D441" s="36" t="s">
        <v>185</v>
      </c>
      <c r="E441" s="34" t="s">
        <v>173</v>
      </c>
      <c r="F441" s="34" t="s">
        <v>165</v>
      </c>
      <c r="G441" s="21"/>
      <c r="H441" s="21"/>
      <c r="I441" s="21" t="s">
        <v>228</v>
      </c>
      <c r="J441" s="21" t="s">
        <v>26</v>
      </c>
      <c r="M441" s="12"/>
    </row>
    <row r="442" spans="1:13" ht="18" customHeight="1">
      <c r="A442" s="4">
        <v>441</v>
      </c>
      <c r="B442" s="37">
        <v>35257</v>
      </c>
      <c r="C442" s="34" t="s">
        <v>210</v>
      </c>
      <c r="D442" s="34" t="s">
        <v>180</v>
      </c>
      <c r="E442" s="34" t="s">
        <v>16</v>
      </c>
      <c r="F442" s="34" t="s">
        <v>72</v>
      </c>
      <c r="G442" s="21"/>
      <c r="H442" s="21"/>
      <c r="I442" s="21" t="s">
        <v>38</v>
      </c>
      <c r="J442" s="21" t="s">
        <v>13</v>
      </c>
      <c r="M442" s="12"/>
    </row>
    <row r="443" spans="1:13" ht="18" customHeight="1">
      <c r="A443" s="4">
        <v>442</v>
      </c>
      <c r="B443" s="37">
        <v>35257</v>
      </c>
      <c r="C443" s="34" t="s">
        <v>144</v>
      </c>
      <c r="D443" s="34" t="s">
        <v>46</v>
      </c>
      <c r="E443" s="34" t="s">
        <v>166</v>
      </c>
      <c r="F443" s="34" t="s">
        <v>177</v>
      </c>
      <c r="G443" s="21"/>
      <c r="H443" s="21"/>
      <c r="I443" s="21" t="s">
        <v>20</v>
      </c>
      <c r="J443" s="21" t="s">
        <v>14</v>
      </c>
      <c r="M443" s="12"/>
    </row>
    <row r="444" spans="1:13" ht="18" customHeight="1">
      <c r="A444" s="4">
        <v>443</v>
      </c>
      <c r="B444" s="37">
        <v>35258</v>
      </c>
      <c r="C444" s="34" t="s">
        <v>4</v>
      </c>
      <c r="D444" s="34" t="s">
        <v>175</v>
      </c>
      <c r="E444" s="34" t="s">
        <v>191</v>
      </c>
      <c r="F444" s="34" t="s">
        <v>163</v>
      </c>
      <c r="G444" s="21"/>
      <c r="H444" s="21"/>
      <c r="I444" s="21" t="s">
        <v>20</v>
      </c>
      <c r="J444" s="21" t="s">
        <v>38</v>
      </c>
      <c r="M444" s="12"/>
    </row>
    <row r="445" spans="1:13" ht="18" customHeight="1">
      <c r="A445" s="4">
        <v>444</v>
      </c>
      <c r="B445" s="37">
        <v>35258</v>
      </c>
      <c r="C445" s="34" t="s">
        <v>72</v>
      </c>
      <c r="D445" s="34" t="s">
        <v>168</v>
      </c>
      <c r="E445" s="34" t="s">
        <v>180</v>
      </c>
      <c r="F445" s="34" t="s">
        <v>16</v>
      </c>
      <c r="G445" s="21"/>
      <c r="H445" s="21"/>
      <c r="I445" s="21" t="s">
        <v>19</v>
      </c>
      <c r="J445" s="21" t="s">
        <v>14</v>
      </c>
      <c r="M445" s="12"/>
    </row>
    <row r="446" spans="1:13" ht="18" customHeight="1">
      <c r="A446" s="4">
        <v>445</v>
      </c>
      <c r="B446" s="37">
        <v>35258</v>
      </c>
      <c r="C446" s="34" t="s">
        <v>181</v>
      </c>
      <c r="D446" s="34" t="s">
        <v>142</v>
      </c>
      <c r="E446" s="34" t="s">
        <v>161</v>
      </c>
      <c r="F446" s="34" t="s">
        <v>146</v>
      </c>
      <c r="G446" s="21"/>
      <c r="H446" s="21"/>
      <c r="I446" s="21" t="s">
        <v>227</v>
      </c>
      <c r="J446" s="21" t="s">
        <v>26</v>
      </c>
      <c r="M446" s="12"/>
    </row>
    <row r="447" spans="1:13" ht="18" customHeight="1">
      <c r="A447" s="4">
        <v>446</v>
      </c>
      <c r="B447" s="37">
        <v>35258</v>
      </c>
      <c r="C447" s="34" t="s">
        <v>177</v>
      </c>
      <c r="D447" s="34" t="s">
        <v>167</v>
      </c>
      <c r="E447" s="34" t="s">
        <v>46</v>
      </c>
      <c r="F447" s="34" t="s">
        <v>166</v>
      </c>
      <c r="G447" s="21"/>
      <c r="H447" s="21"/>
      <c r="I447" s="21" t="s">
        <v>13</v>
      </c>
      <c r="J447" s="21" t="s">
        <v>37</v>
      </c>
      <c r="M447" s="12"/>
    </row>
    <row r="448" spans="1:13" ht="18" customHeight="1">
      <c r="A448" s="4">
        <v>447</v>
      </c>
      <c r="B448" s="37">
        <v>35259</v>
      </c>
      <c r="C448" s="34" t="s">
        <v>166</v>
      </c>
      <c r="D448" s="34" t="s">
        <v>144</v>
      </c>
      <c r="E448" s="34" t="s">
        <v>167</v>
      </c>
      <c r="F448" s="34" t="s">
        <v>46</v>
      </c>
      <c r="G448" s="21"/>
      <c r="H448" s="21"/>
      <c r="I448" s="21" t="s">
        <v>13</v>
      </c>
      <c r="J448" s="21" t="s">
        <v>37</v>
      </c>
      <c r="M448" s="12"/>
    </row>
    <row r="449" spans="1:13" ht="18" customHeight="1">
      <c r="A449" s="4">
        <v>448</v>
      </c>
      <c r="B449" s="37">
        <v>35259</v>
      </c>
      <c r="C449" s="34" t="s">
        <v>182</v>
      </c>
      <c r="D449" s="34" t="s">
        <v>183</v>
      </c>
      <c r="E449" s="34" t="s">
        <v>146</v>
      </c>
      <c r="F449" s="34" t="s">
        <v>47</v>
      </c>
      <c r="G449" s="21"/>
      <c r="H449" s="21"/>
      <c r="I449" s="21" t="s">
        <v>227</v>
      </c>
      <c r="J449" s="21" t="s">
        <v>26</v>
      </c>
      <c r="M449" s="12"/>
    </row>
    <row r="450" spans="1:13" ht="18" customHeight="1">
      <c r="A450" s="4">
        <v>449</v>
      </c>
      <c r="B450" s="37">
        <v>35259</v>
      </c>
      <c r="C450" s="34" t="s">
        <v>165</v>
      </c>
      <c r="D450" s="34" t="s">
        <v>186</v>
      </c>
      <c r="E450" s="34" t="s">
        <v>179</v>
      </c>
      <c r="F450" s="34" t="s">
        <v>211</v>
      </c>
      <c r="G450" s="21"/>
      <c r="H450" s="21"/>
      <c r="I450" s="21" t="s">
        <v>32</v>
      </c>
      <c r="J450" s="21" t="s">
        <v>228</v>
      </c>
      <c r="M450" s="12"/>
    </row>
    <row r="451" spans="1:13" ht="18" customHeight="1">
      <c r="A451" s="4">
        <v>450</v>
      </c>
      <c r="B451" s="37">
        <v>35259</v>
      </c>
      <c r="C451" s="34" t="s">
        <v>184</v>
      </c>
      <c r="D451" s="34" t="s">
        <v>148</v>
      </c>
      <c r="E451" s="34" t="s">
        <v>213</v>
      </c>
      <c r="F451" s="34" t="s">
        <v>188</v>
      </c>
      <c r="G451" s="21"/>
      <c r="H451" s="21"/>
      <c r="I451" s="21" t="s">
        <v>31</v>
      </c>
      <c r="J451" s="21" t="s">
        <v>8</v>
      </c>
      <c r="M451" s="12"/>
    </row>
    <row r="452" spans="1:13" ht="18" customHeight="1">
      <c r="A452" s="4">
        <v>451</v>
      </c>
      <c r="B452" s="37">
        <v>35259</v>
      </c>
      <c r="C452" s="34" t="s">
        <v>163</v>
      </c>
      <c r="D452" s="34" t="s">
        <v>35</v>
      </c>
      <c r="E452" s="34" t="s">
        <v>175</v>
      </c>
      <c r="F452" s="34" t="s">
        <v>191</v>
      </c>
      <c r="G452" s="21"/>
      <c r="H452" s="21"/>
      <c r="I452" s="21" t="s">
        <v>20</v>
      </c>
      <c r="J452" s="21" t="s">
        <v>38</v>
      </c>
      <c r="M452" s="12"/>
    </row>
    <row r="453" spans="1:13" ht="18" customHeight="1">
      <c r="A453" s="4">
        <v>452</v>
      </c>
      <c r="B453" s="37">
        <v>35259</v>
      </c>
      <c r="C453" s="34" t="s">
        <v>16</v>
      </c>
      <c r="D453" s="34" t="s">
        <v>210</v>
      </c>
      <c r="E453" s="34" t="s">
        <v>168</v>
      </c>
      <c r="F453" s="34" t="s">
        <v>180</v>
      </c>
      <c r="G453" s="21"/>
      <c r="H453" s="21"/>
      <c r="I453" s="21" t="s">
        <v>19</v>
      </c>
      <c r="J453" s="21" t="s">
        <v>14</v>
      </c>
      <c r="M453" s="12"/>
    </row>
    <row r="454" spans="1:13" ht="18" customHeight="1">
      <c r="A454" s="4">
        <v>453</v>
      </c>
      <c r="B454" s="37">
        <v>35260</v>
      </c>
      <c r="C454" s="34" t="s">
        <v>161</v>
      </c>
      <c r="D454" s="34" t="s">
        <v>214</v>
      </c>
      <c r="E454" s="34" t="s">
        <v>47</v>
      </c>
      <c r="F454" s="34" t="s">
        <v>142</v>
      </c>
      <c r="G454" s="21"/>
      <c r="H454" s="21"/>
      <c r="I454" s="21" t="s">
        <v>227</v>
      </c>
      <c r="J454" s="21" t="s">
        <v>26</v>
      </c>
      <c r="M454" s="12"/>
    </row>
    <row r="455" spans="1:13" ht="18" customHeight="1">
      <c r="A455" s="4">
        <v>454</v>
      </c>
      <c r="B455" s="37">
        <v>35260</v>
      </c>
      <c r="C455" s="34" t="s">
        <v>153</v>
      </c>
      <c r="D455" s="34" t="s">
        <v>211</v>
      </c>
      <c r="E455" s="34" t="s">
        <v>186</v>
      </c>
      <c r="F455" s="34" t="s">
        <v>179</v>
      </c>
      <c r="G455" s="21"/>
      <c r="H455" s="21"/>
      <c r="I455" s="21" t="s">
        <v>32</v>
      </c>
      <c r="J455" s="21" t="s">
        <v>228</v>
      </c>
      <c r="M455" s="12"/>
    </row>
    <row r="456" spans="1:13" ht="18" customHeight="1">
      <c r="A456" s="4">
        <v>455</v>
      </c>
      <c r="B456" s="37">
        <v>35260</v>
      </c>
      <c r="C456" s="34" t="s">
        <v>46</v>
      </c>
      <c r="D456" s="34" t="s">
        <v>177</v>
      </c>
      <c r="E456" s="34" t="s">
        <v>144</v>
      </c>
      <c r="F456" s="34" t="s">
        <v>167</v>
      </c>
      <c r="G456" s="21"/>
      <c r="H456" s="21"/>
      <c r="I456" s="21" t="s">
        <v>13</v>
      </c>
      <c r="J456" s="21" t="s">
        <v>37</v>
      </c>
      <c r="M456" s="12"/>
    </row>
    <row r="457" spans="1:13" ht="18" customHeight="1">
      <c r="A457" s="4">
        <v>456</v>
      </c>
      <c r="B457" s="37">
        <v>35260</v>
      </c>
      <c r="C457" s="34" t="s">
        <v>131</v>
      </c>
      <c r="D457" s="34" t="s">
        <v>188</v>
      </c>
      <c r="E457" s="36" t="s">
        <v>178</v>
      </c>
      <c r="F457" s="34" t="s">
        <v>213</v>
      </c>
      <c r="G457" s="21"/>
      <c r="H457" s="21"/>
      <c r="I457" s="21" t="s">
        <v>31</v>
      </c>
      <c r="J457" s="21" t="s">
        <v>8</v>
      </c>
      <c r="M457" s="12"/>
    </row>
    <row r="458" spans="1:13" ht="18" customHeight="1">
      <c r="A458" s="4">
        <v>457</v>
      </c>
      <c r="B458" s="37">
        <v>35260</v>
      </c>
      <c r="C458" s="34" t="s">
        <v>180</v>
      </c>
      <c r="D458" s="34" t="s">
        <v>72</v>
      </c>
      <c r="E458" s="34" t="s">
        <v>210</v>
      </c>
      <c r="F458" s="34" t="s">
        <v>168</v>
      </c>
      <c r="G458" s="21"/>
      <c r="H458" s="21"/>
      <c r="I458" s="21" t="s">
        <v>19</v>
      </c>
      <c r="J458" s="21" t="s">
        <v>14</v>
      </c>
      <c r="M458" s="12"/>
    </row>
    <row r="459" spans="1:13" ht="18" customHeight="1">
      <c r="A459" s="4">
        <v>458</v>
      </c>
      <c r="B459" s="37">
        <v>35260</v>
      </c>
      <c r="C459" s="34" t="s">
        <v>191</v>
      </c>
      <c r="D459" s="34" t="s">
        <v>4</v>
      </c>
      <c r="E459" s="34" t="s">
        <v>35</v>
      </c>
      <c r="F459" s="34" t="s">
        <v>175</v>
      </c>
      <c r="G459" s="21"/>
      <c r="H459" s="21"/>
      <c r="I459" s="21" t="s">
        <v>20</v>
      </c>
      <c r="J459" s="21" t="s">
        <v>38</v>
      </c>
      <c r="M459" s="12"/>
    </row>
    <row r="460" spans="1:13" ht="18" customHeight="1">
      <c r="A460" s="4">
        <v>459</v>
      </c>
      <c r="B460" s="37">
        <v>35262</v>
      </c>
      <c r="C460" s="34" t="s">
        <v>167</v>
      </c>
      <c r="D460" s="34" t="s">
        <v>166</v>
      </c>
      <c r="E460" s="34" t="s">
        <v>177</v>
      </c>
      <c r="F460" s="34" t="s">
        <v>218</v>
      </c>
      <c r="G460" s="21"/>
      <c r="H460" s="21"/>
      <c r="I460" s="21" t="s">
        <v>38</v>
      </c>
      <c r="J460" s="21" t="s">
        <v>19</v>
      </c>
      <c r="M460" s="12"/>
    </row>
    <row r="461" spans="1:13" ht="18" customHeight="1">
      <c r="A461" s="4">
        <v>460</v>
      </c>
      <c r="B461" s="37">
        <v>35262</v>
      </c>
      <c r="C461" s="34" t="s">
        <v>47</v>
      </c>
      <c r="D461" s="34" t="s">
        <v>146</v>
      </c>
      <c r="E461" s="34" t="s">
        <v>214</v>
      </c>
      <c r="F461" s="34" t="s">
        <v>161</v>
      </c>
      <c r="G461" s="21"/>
      <c r="H461" s="21"/>
      <c r="I461" s="21" t="s">
        <v>228</v>
      </c>
      <c r="J461" s="21" t="s">
        <v>227</v>
      </c>
      <c r="M461" s="12"/>
    </row>
    <row r="462" spans="1:13" ht="18" customHeight="1">
      <c r="A462" s="4">
        <v>461</v>
      </c>
      <c r="B462" s="37">
        <v>35262</v>
      </c>
      <c r="C462" s="34" t="s">
        <v>211</v>
      </c>
      <c r="D462" s="34" t="s">
        <v>179</v>
      </c>
      <c r="E462" s="34" t="s">
        <v>178</v>
      </c>
      <c r="F462" s="34" t="s">
        <v>213</v>
      </c>
      <c r="G462" s="21"/>
      <c r="H462" s="21"/>
      <c r="I462" s="21" t="s">
        <v>8</v>
      </c>
      <c r="J462" s="21" t="s">
        <v>26</v>
      </c>
      <c r="M462" s="12"/>
    </row>
    <row r="463" spans="1:13" ht="18" customHeight="1">
      <c r="A463" s="4">
        <v>462</v>
      </c>
      <c r="B463" s="37">
        <v>35262</v>
      </c>
      <c r="C463" s="34" t="s">
        <v>175</v>
      </c>
      <c r="D463" s="34" t="s">
        <v>163</v>
      </c>
      <c r="E463" s="34" t="s">
        <v>4</v>
      </c>
      <c r="F463" s="34" t="s">
        <v>144</v>
      </c>
      <c r="G463" s="21"/>
      <c r="H463" s="21"/>
      <c r="I463" s="21" t="s">
        <v>13</v>
      </c>
      <c r="J463" s="21" t="s">
        <v>14</v>
      </c>
      <c r="M463" s="12"/>
    </row>
    <row r="464" spans="1:13" ht="18" customHeight="1">
      <c r="A464" s="4">
        <v>463</v>
      </c>
      <c r="B464" s="37">
        <v>35262</v>
      </c>
      <c r="C464" s="34" t="s">
        <v>168</v>
      </c>
      <c r="D464" s="34" t="s">
        <v>16</v>
      </c>
      <c r="E464" s="34" t="s">
        <v>72</v>
      </c>
      <c r="F464" s="34" t="s">
        <v>210</v>
      </c>
      <c r="G464" s="21"/>
      <c r="H464" s="21"/>
      <c r="I464" s="21" t="s">
        <v>37</v>
      </c>
      <c r="J464" s="21" t="s">
        <v>20</v>
      </c>
      <c r="M464" s="12"/>
    </row>
    <row r="465" spans="1:13" ht="18" customHeight="1">
      <c r="A465" s="4">
        <v>464</v>
      </c>
      <c r="B465" s="37">
        <v>35262</v>
      </c>
      <c r="C465" s="34" t="s">
        <v>185</v>
      </c>
      <c r="D465" s="34" t="s">
        <v>131</v>
      </c>
      <c r="E465" s="34" t="s">
        <v>186</v>
      </c>
      <c r="F465" s="34" t="s">
        <v>188</v>
      </c>
      <c r="G465" s="21"/>
      <c r="H465" s="21"/>
      <c r="I465" s="21" t="s">
        <v>32</v>
      </c>
      <c r="J465" s="21" t="s">
        <v>31</v>
      </c>
      <c r="M465" s="12"/>
    </row>
    <row r="466" spans="1:13" ht="18" customHeight="1">
      <c r="A466" s="4">
        <v>465</v>
      </c>
      <c r="B466" s="37">
        <v>35263</v>
      </c>
      <c r="C466" s="34" t="s">
        <v>178</v>
      </c>
      <c r="D466" s="34" t="s">
        <v>165</v>
      </c>
      <c r="E466" s="34" t="s">
        <v>179</v>
      </c>
      <c r="F466" s="34" t="s">
        <v>211</v>
      </c>
      <c r="G466" s="21"/>
      <c r="H466" s="21"/>
      <c r="I466" s="21" t="s">
        <v>8</v>
      </c>
      <c r="J466" s="21" t="s">
        <v>26</v>
      </c>
      <c r="M466" s="12"/>
    </row>
    <row r="467" spans="1:13" ht="18" customHeight="1">
      <c r="A467" s="4">
        <v>466</v>
      </c>
      <c r="B467" s="37">
        <v>35263</v>
      </c>
      <c r="C467" s="34" t="s">
        <v>210</v>
      </c>
      <c r="D467" s="34" t="s">
        <v>180</v>
      </c>
      <c r="E467" s="34" t="s">
        <v>16</v>
      </c>
      <c r="F467" s="34" t="s">
        <v>72</v>
      </c>
      <c r="G467" s="21"/>
      <c r="H467" s="21"/>
      <c r="I467" s="21" t="s">
        <v>37</v>
      </c>
      <c r="J467" s="21" t="s">
        <v>20</v>
      </c>
      <c r="M467" s="12"/>
    </row>
    <row r="468" spans="1:13" ht="18" customHeight="1">
      <c r="A468" s="4">
        <v>467</v>
      </c>
      <c r="B468" s="37">
        <v>35263</v>
      </c>
      <c r="C468" s="34" t="s">
        <v>218</v>
      </c>
      <c r="D468" s="34" t="s">
        <v>46</v>
      </c>
      <c r="E468" s="34" t="s">
        <v>166</v>
      </c>
      <c r="F468" s="34" t="s">
        <v>177</v>
      </c>
      <c r="G468" s="21"/>
      <c r="H468" s="21"/>
      <c r="I468" s="21" t="s">
        <v>38</v>
      </c>
      <c r="J468" s="21" t="s">
        <v>19</v>
      </c>
      <c r="M468" s="12"/>
    </row>
    <row r="469" spans="1:13" ht="18" customHeight="1">
      <c r="A469" s="4">
        <v>468</v>
      </c>
      <c r="B469" s="37">
        <v>35263</v>
      </c>
      <c r="C469" s="34" t="s">
        <v>144</v>
      </c>
      <c r="D469" s="34" t="s">
        <v>191</v>
      </c>
      <c r="E469" s="34" t="s">
        <v>163</v>
      </c>
      <c r="F469" s="34" t="s">
        <v>4</v>
      </c>
      <c r="G469" s="21"/>
      <c r="H469" s="21"/>
      <c r="I469" s="21" t="s">
        <v>13</v>
      </c>
      <c r="J469" s="21" t="s">
        <v>14</v>
      </c>
      <c r="M469" s="12"/>
    </row>
    <row r="470" spans="1:13" ht="18" customHeight="1">
      <c r="A470" s="4">
        <v>469</v>
      </c>
      <c r="B470" s="37">
        <v>35263</v>
      </c>
      <c r="C470" s="34" t="s">
        <v>188</v>
      </c>
      <c r="D470" s="34" t="s">
        <v>186</v>
      </c>
      <c r="E470" s="34" t="s">
        <v>131</v>
      </c>
      <c r="F470" s="34" t="s">
        <v>184</v>
      </c>
      <c r="G470" s="21"/>
      <c r="H470" s="21"/>
      <c r="I470" s="21" t="s">
        <v>32</v>
      </c>
      <c r="J470" s="21" t="s">
        <v>31</v>
      </c>
      <c r="M470" s="12"/>
    </row>
    <row r="471" spans="1:13" ht="18" customHeight="1">
      <c r="A471" s="4">
        <v>470</v>
      </c>
      <c r="B471" s="37">
        <v>35263</v>
      </c>
      <c r="C471" s="34" t="s">
        <v>214</v>
      </c>
      <c r="D471" s="34" t="s">
        <v>182</v>
      </c>
      <c r="E471" s="34" t="s">
        <v>161</v>
      </c>
      <c r="F471" s="34" t="s">
        <v>146</v>
      </c>
      <c r="G471" s="21"/>
      <c r="H471" s="21"/>
      <c r="I471" s="21" t="s">
        <v>228</v>
      </c>
      <c r="J471" s="21" t="s">
        <v>227</v>
      </c>
      <c r="M471" s="12"/>
    </row>
    <row r="472" spans="1:13" ht="18" customHeight="1">
      <c r="A472" s="4">
        <v>471</v>
      </c>
      <c r="B472" s="37">
        <v>35264</v>
      </c>
      <c r="C472" s="34" t="s">
        <v>4</v>
      </c>
      <c r="D472" s="34" t="s">
        <v>175</v>
      </c>
      <c r="E472" s="34" t="s">
        <v>191</v>
      </c>
      <c r="F472" s="34" t="s">
        <v>163</v>
      </c>
      <c r="G472" s="21"/>
      <c r="H472" s="21"/>
      <c r="I472" s="21" t="s">
        <v>13</v>
      </c>
      <c r="J472" s="21" t="s">
        <v>14</v>
      </c>
      <c r="M472" s="12"/>
    </row>
    <row r="473" spans="1:13" ht="18" customHeight="1">
      <c r="A473" s="4">
        <v>472</v>
      </c>
      <c r="B473" s="37">
        <v>35264</v>
      </c>
      <c r="C473" s="34" t="s">
        <v>72</v>
      </c>
      <c r="D473" s="34" t="s">
        <v>168</v>
      </c>
      <c r="E473" s="34" t="s">
        <v>180</v>
      </c>
      <c r="F473" s="34" t="s">
        <v>16</v>
      </c>
      <c r="G473" s="21"/>
      <c r="H473" s="21"/>
      <c r="I473" s="21" t="s">
        <v>37</v>
      </c>
      <c r="J473" s="21" t="s">
        <v>20</v>
      </c>
      <c r="M473" s="12"/>
    </row>
    <row r="474" spans="1:13" ht="18" customHeight="1">
      <c r="A474" s="4">
        <v>473</v>
      </c>
      <c r="B474" s="37">
        <v>35264</v>
      </c>
      <c r="C474" s="34" t="s">
        <v>177</v>
      </c>
      <c r="D474" s="34" t="s">
        <v>167</v>
      </c>
      <c r="E474" s="34" t="s">
        <v>46</v>
      </c>
      <c r="F474" s="34" t="s">
        <v>166</v>
      </c>
      <c r="G474" s="21"/>
      <c r="H474" s="21"/>
      <c r="I474" s="21" t="s">
        <v>38</v>
      </c>
      <c r="J474" s="21" t="s">
        <v>19</v>
      </c>
      <c r="M474" s="12"/>
    </row>
    <row r="475" spans="1:13" ht="18" customHeight="1">
      <c r="A475" s="4">
        <v>474</v>
      </c>
      <c r="B475" s="37">
        <v>35264</v>
      </c>
      <c r="C475" s="34" t="s">
        <v>186</v>
      </c>
      <c r="D475" s="34" t="s">
        <v>185</v>
      </c>
      <c r="E475" s="34" t="s">
        <v>184</v>
      </c>
      <c r="F475" s="34" t="s">
        <v>131</v>
      </c>
      <c r="G475" s="21"/>
      <c r="H475" s="21"/>
      <c r="I475" s="21" t="s">
        <v>32</v>
      </c>
      <c r="J475" s="21" t="s">
        <v>31</v>
      </c>
      <c r="M475" s="12"/>
    </row>
    <row r="476" spans="1:13" ht="18" customHeight="1">
      <c r="A476" s="4">
        <v>475</v>
      </c>
      <c r="B476" s="37">
        <v>35266</v>
      </c>
      <c r="C476" s="34" t="s">
        <v>166</v>
      </c>
      <c r="D476" s="34" t="s">
        <v>184</v>
      </c>
      <c r="E476" s="34" t="s">
        <v>167</v>
      </c>
      <c r="F476" s="34" t="s">
        <v>188</v>
      </c>
      <c r="G476" s="21"/>
      <c r="H476" s="21"/>
      <c r="I476" s="21" t="s">
        <v>133</v>
      </c>
      <c r="J476" s="21" t="s">
        <v>134</v>
      </c>
      <c r="M476" s="12"/>
    </row>
    <row r="477" spans="1:13" ht="18" customHeight="1">
      <c r="A477" s="4">
        <v>476</v>
      </c>
      <c r="B477" s="37">
        <v>35267</v>
      </c>
      <c r="C477" s="34" t="s">
        <v>187</v>
      </c>
      <c r="D477" s="34" t="s">
        <v>167</v>
      </c>
      <c r="E477" s="34" t="s">
        <v>184</v>
      </c>
      <c r="F477" s="34" t="s">
        <v>166</v>
      </c>
      <c r="G477" s="21"/>
      <c r="H477" s="21"/>
      <c r="I477" s="21" t="s">
        <v>133</v>
      </c>
      <c r="J477" s="21" t="s">
        <v>134</v>
      </c>
      <c r="M477" s="12"/>
    </row>
    <row r="478" spans="1:13" ht="18" customHeight="1">
      <c r="A478" s="4">
        <v>477</v>
      </c>
      <c r="B478" s="37">
        <v>35269</v>
      </c>
      <c r="C478" s="34" t="s">
        <v>188</v>
      </c>
      <c r="D478" s="34" t="s">
        <v>166</v>
      </c>
      <c r="E478" s="34" t="s">
        <v>187</v>
      </c>
      <c r="F478" s="34" t="s">
        <v>167</v>
      </c>
      <c r="G478" s="21"/>
      <c r="H478" s="21"/>
      <c r="I478" s="21" t="s">
        <v>134</v>
      </c>
      <c r="J478" s="21" t="s">
        <v>133</v>
      </c>
      <c r="M478" s="12"/>
    </row>
    <row r="479" spans="1:13" ht="18" customHeight="1">
      <c r="A479" s="4">
        <v>478</v>
      </c>
      <c r="B479" s="37">
        <v>35272</v>
      </c>
      <c r="C479" s="34" t="s">
        <v>47</v>
      </c>
      <c r="D479" s="34" t="s">
        <v>173</v>
      </c>
      <c r="E479" s="34" t="s">
        <v>183</v>
      </c>
      <c r="F479" s="34" t="s">
        <v>142</v>
      </c>
      <c r="G479" s="21"/>
      <c r="H479" s="21"/>
      <c r="I479" s="21" t="s">
        <v>227</v>
      </c>
      <c r="J479" s="21" t="s">
        <v>31</v>
      </c>
      <c r="M479" s="12"/>
    </row>
    <row r="480" spans="1:13" ht="18" customHeight="1">
      <c r="A480" s="4">
        <v>479</v>
      </c>
      <c r="B480" s="37">
        <v>35272</v>
      </c>
      <c r="C480" s="34" t="s">
        <v>153</v>
      </c>
      <c r="D480" s="34" t="s">
        <v>214</v>
      </c>
      <c r="E480" s="34" t="s">
        <v>181</v>
      </c>
      <c r="F480" s="34" t="s">
        <v>146</v>
      </c>
      <c r="G480" s="21"/>
      <c r="H480" s="21"/>
      <c r="I480" s="21" t="s">
        <v>26</v>
      </c>
      <c r="J480" s="21" t="s">
        <v>228</v>
      </c>
      <c r="M480" s="12"/>
    </row>
    <row r="481" spans="1:13" ht="18" customHeight="1">
      <c r="A481" s="4">
        <v>480</v>
      </c>
      <c r="B481" s="37">
        <v>35272</v>
      </c>
      <c r="C481" s="34" t="s">
        <v>213</v>
      </c>
      <c r="D481" s="34" t="s">
        <v>186</v>
      </c>
      <c r="E481" s="36" t="s">
        <v>131</v>
      </c>
      <c r="F481" s="34" t="s">
        <v>165</v>
      </c>
      <c r="G481" s="21"/>
      <c r="H481" s="21"/>
      <c r="I481" s="21" t="s">
        <v>32</v>
      </c>
      <c r="J481" s="21" t="s">
        <v>8</v>
      </c>
      <c r="M481" s="12"/>
    </row>
    <row r="482" spans="1:13" ht="18" customHeight="1">
      <c r="A482" s="4">
        <v>481</v>
      </c>
      <c r="B482" s="37">
        <v>35272</v>
      </c>
      <c r="C482" s="34" t="s">
        <v>210</v>
      </c>
      <c r="D482" s="34" t="s">
        <v>16</v>
      </c>
      <c r="E482" s="34" t="s">
        <v>175</v>
      </c>
      <c r="F482" s="34" t="s">
        <v>22</v>
      </c>
      <c r="G482" s="21"/>
      <c r="H482" s="21"/>
      <c r="I482" s="21" t="s">
        <v>14</v>
      </c>
      <c r="J482" s="21" t="s">
        <v>20</v>
      </c>
      <c r="M482" s="12"/>
    </row>
    <row r="483" spans="1:13" ht="18" customHeight="1">
      <c r="A483" s="4">
        <v>482</v>
      </c>
      <c r="B483" s="37">
        <v>35272</v>
      </c>
      <c r="C483" s="34" t="s">
        <v>180</v>
      </c>
      <c r="D483" s="34" t="s">
        <v>144</v>
      </c>
      <c r="E483" s="34" t="s">
        <v>72</v>
      </c>
      <c r="F483" s="34" t="s">
        <v>46</v>
      </c>
      <c r="G483" s="21"/>
      <c r="H483" s="21"/>
      <c r="I483" s="21" t="s">
        <v>38</v>
      </c>
      <c r="J483" s="21" t="s">
        <v>37</v>
      </c>
      <c r="M483" s="12"/>
    </row>
    <row r="484" spans="1:13" ht="18" customHeight="1">
      <c r="A484" s="4">
        <v>483</v>
      </c>
      <c r="B484" s="37">
        <v>35272</v>
      </c>
      <c r="C484" s="34" t="s">
        <v>163</v>
      </c>
      <c r="D484" s="34" t="s">
        <v>177</v>
      </c>
      <c r="E484" s="34" t="s">
        <v>167</v>
      </c>
      <c r="F484" s="34" t="s">
        <v>4</v>
      </c>
      <c r="G484" s="21"/>
      <c r="H484" s="21"/>
      <c r="I484" s="21" t="s">
        <v>13</v>
      </c>
      <c r="J484" s="21" t="s">
        <v>19</v>
      </c>
      <c r="M484" s="12"/>
    </row>
    <row r="485" spans="1:13" ht="18" customHeight="1">
      <c r="A485" s="4">
        <v>484</v>
      </c>
      <c r="B485" s="37">
        <v>35273</v>
      </c>
      <c r="C485" s="34" t="s">
        <v>4</v>
      </c>
      <c r="D485" s="34" t="s">
        <v>10</v>
      </c>
      <c r="E485" s="34" t="s">
        <v>177</v>
      </c>
      <c r="F485" s="34" t="s">
        <v>167</v>
      </c>
      <c r="G485" s="21"/>
      <c r="H485" s="21"/>
      <c r="I485" s="21" t="s">
        <v>13</v>
      </c>
      <c r="J485" s="21" t="s">
        <v>19</v>
      </c>
      <c r="M485" s="12"/>
    </row>
    <row r="486" spans="1:13" ht="18" customHeight="1">
      <c r="A486" s="4">
        <v>485</v>
      </c>
      <c r="B486" s="37">
        <v>35273</v>
      </c>
      <c r="C486" s="34" t="s">
        <v>179</v>
      </c>
      <c r="D486" s="34" t="s">
        <v>148</v>
      </c>
      <c r="E486" s="34" t="s">
        <v>165</v>
      </c>
      <c r="F486" s="34" t="s">
        <v>213</v>
      </c>
      <c r="G486" s="21"/>
      <c r="H486" s="21"/>
      <c r="I486" s="21" t="s">
        <v>32</v>
      </c>
      <c r="J486" s="21" t="s">
        <v>8</v>
      </c>
      <c r="M486" s="12"/>
    </row>
    <row r="487" spans="1:13" ht="18" customHeight="1">
      <c r="A487" s="4">
        <v>486</v>
      </c>
      <c r="B487" s="37">
        <v>35273</v>
      </c>
      <c r="C487" s="34" t="s">
        <v>46</v>
      </c>
      <c r="D487" s="34" t="s">
        <v>35</v>
      </c>
      <c r="E487" s="34" t="s">
        <v>144</v>
      </c>
      <c r="F487" s="34" t="s">
        <v>72</v>
      </c>
      <c r="G487" s="21"/>
      <c r="H487" s="21"/>
      <c r="I487" s="21" t="s">
        <v>38</v>
      </c>
      <c r="J487" s="21" t="s">
        <v>37</v>
      </c>
      <c r="M487" s="12"/>
    </row>
    <row r="488" spans="1:13" ht="18" customHeight="1">
      <c r="A488" s="4">
        <v>487</v>
      </c>
      <c r="B488" s="37">
        <v>35273</v>
      </c>
      <c r="C488" s="34" t="s">
        <v>142</v>
      </c>
      <c r="D488" s="34" t="s">
        <v>182</v>
      </c>
      <c r="E488" s="34" t="s">
        <v>173</v>
      </c>
      <c r="F488" s="34" t="s">
        <v>183</v>
      </c>
      <c r="G488" s="21"/>
      <c r="H488" s="21"/>
      <c r="I488" s="21" t="s">
        <v>227</v>
      </c>
      <c r="J488" s="21" t="s">
        <v>31</v>
      </c>
      <c r="M488" s="12"/>
    </row>
    <row r="489" spans="1:13" ht="18" customHeight="1">
      <c r="A489" s="4">
        <v>488</v>
      </c>
      <c r="B489" s="37">
        <v>35273</v>
      </c>
      <c r="C489" s="34" t="s">
        <v>22</v>
      </c>
      <c r="D489" s="34" t="s">
        <v>168</v>
      </c>
      <c r="E489" s="34" t="s">
        <v>16</v>
      </c>
      <c r="F489" s="34" t="s">
        <v>175</v>
      </c>
      <c r="G489" s="21"/>
      <c r="H489" s="21"/>
      <c r="I489" s="21" t="s">
        <v>14</v>
      </c>
      <c r="J489" s="21" t="s">
        <v>20</v>
      </c>
      <c r="M489" s="12"/>
    </row>
    <row r="490" spans="1:13" ht="18" customHeight="1">
      <c r="A490" s="4">
        <v>489</v>
      </c>
      <c r="B490" s="37">
        <v>35273</v>
      </c>
      <c r="C490" s="34" t="s">
        <v>146</v>
      </c>
      <c r="D490" s="34" t="s">
        <v>181</v>
      </c>
      <c r="E490" s="34" t="s">
        <v>185</v>
      </c>
      <c r="F490" s="34" t="s">
        <v>214</v>
      </c>
      <c r="G490" s="21"/>
      <c r="H490" s="21"/>
      <c r="I490" s="21" t="s">
        <v>26</v>
      </c>
      <c r="J490" s="21" t="s">
        <v>228</v>
      </c>
      <c r="M490" s="12"/>
    </row>
    <row r="491" spans="1:13" ht="18" customHeight="1">
      <c r="A491" s="4">
        <v>490</v>
      </c>
      <c r="B491" s="37">
        <v>35274</v>
      </c>
      <c r="C491" s="34" t="s">
        <v>167</v>
      </c>
      <c r="D491" s="34" t="s">
        <v>163</v>
      </c>
      <c r="E491" s="34" t="s">
        <v>10</v>
      </c>
      <c r="F491" s="34" t="s">
        <v>177</v>
      </c>
      <c r="G491" s="21"/>
      <c r="H491" s="21"/>
      <c r="I491" s="21" t="s">
        <v>13</v>
      </c>
      <c r="J491" s="21" t="s">
        <v>19</v>
      </c>
      <c r="M491" s="12"/>
    </row>
    <row r="492" spans="1:13" ht="18" customHeight="1">
      <c r="A492" s="4">
        <v>491</v>
      </c>
      <c r="B492" s="37">
        <v>35274</v>
      </c>
      <c r="C492" s="34" t="s">
        <v>72</v>
      </c>
      <c r="D492" s="36" t="s">
        <v>180</v>
      </c>
      <c r="E492" s="34" t="s">
        <v>35</v>
      </c>
      <c r="F492" s="34" t="s">
        <v>144</v>
      </c>
      <c r="G492" s="21"/>
      <c r="H492" s="21"/>
      <c r="I492" s="21" t="s">
        <v>38</v>
      </c>
      <c r="J492" s="21" t="s">
        <v>37</v>
      </c>
      <c r="M492" s="12"/>
    </row>
    <row r="493" spans="1:13" ht="18" customHeight="1">
      <c r="A493" s="4">
        <v>492</v>
      </c>
      <c r="B493" s="37">
        <v>35274</v>
      </c>
      <c r="C493" s="34" t="s">
        <v>165</v>
      </c>
      <c r="D493" s="34" t="s">
        <v>213</v>
      </c>
      <c r="E493" s="34" t="s">
        <v>186</v>
      </c>
      <c r="F493" s="34" t="s">
        <v>179</v>
      </c>
      <c r="G493" s="21"/>
      <c r="H493" s="21"/>
      <c r="I493" s="21" t="s">
        <v>32</v>
      </c>
      <c r="J493" s="21" t="s">
        <v>8</v>
      </c>
      <c r="M493" s="12"/>
    </row>
    <row r="494" spans="1:13" ht="18" customHeight="1">
      <c r="A494" s="4">
        <v>493</v>
      </c>
      <c r="B494" s="37">
        <v>35274</v>
      </c>
      <c r="C494" s="34" t="s">
        <v>175</v>
      </c>
      <c r="D494" s="34" t="s">
        <v>210</v>
      </c>
      <c r="E494" s="34" t="s">
        <v>168</v>
      </c>
      <c r="F494" s="34" t="s">
        <v>16</v>
      </c>
      <c r="G494" s="21"/>
      <c r="H494" s="21"/>
      <c r="I494" s="21" t="s">
        <v>14</v>
      </c>
      <c r="J494" s="21" t="s">
        <v>20</v>
      </c>
      <c r="M494" s="12"/>
    </row>
    <row r="495" spans="1:13" ht="18" customHeight="1">
      <c r="A495" s="4">
        <v>494</v>
      </c>
      <c r="B495" s="37">
        <v>35274</v>
      </c>
      <c r="C495" s="34" t="s">
        <v>185</v>
      </c>
      <c r="D495" s="34" t="s">
        <v>153</v>
      </c>
      <c r="E495" s="34" t="s">
        <v>214</v>
      </c>
      <c r="F495" s="34" t="s">
        <v>181</v>
      </c>
      <c r="G495" s="21"/>
      <c r="H495" s="21"/>
      <c r="I495" s="21" t="s">
        <v>26</v>
      </c>
      <c r="J495" s="21" t="s">
        <v>228</v>
      </c>
      <c r="M495" s="12"/>
    </row>
    <row r="496" spans="1:13" ht="18" customHeight="1">
      <c r="A496" s="4">
        <v>495</v>
      </c>
      <c r="B496" s="37">
        <v>35274</v>
      </c>
      <c r="C496" s="34" t="s">
        <v>183</v>
      </c>
      <c r="D496" s="34" t="s">
        <v>47</v>
      </c>
      <c r="E496" s="34" t="s">
        <v>182</v>
      </c>
      <c r="F496" s="34" t="s">
        <v>173</v>
      </c>
      <c r="G496" s="21"/>
      <c r="H496" s="21"/>
      <c r="I496" s="21" t="s">
        <v>227</v>
      </c>
      <c r="J496" s="21" t="s">
        <v>31</v>
      </c>
      <c r="M496" s="12"/>
    </row>
    <row r="497" spans="1:13" ht="18" customHeight="1">
      <c r="A497" s="4">
        <v>496</v>
      </c>
      <c r="B497" s="37">
        <v>35276</v>
      </c>
      <c r="C497" s="34" t="s">
        <v>181</v>
      </c>
      <c r="D497" s="34" t="s">
        <v>183</v>
      </c>
      <c r="E497" s="34" t="s">
        <v>146</v>
      </c>
      <c r="F497" s="34" t="s">
        <v>153</v>
      </c>
      <c r="G497" s="21"/>
      <c r="H497" s="21"/>
      <c r="I497" s="21" t="s">
        <v>227</v>
      </c>
      <c r="J497" s="21" t="s">
        <v>8</v>
      </c>
      <c r="M497" s="12"/>
    </row>
    <row r="498" spans="1:13" ht="18" customHeight="1">
      <c r="A498" s="4">
        <v>497</v>
      </c>
      <c r="B498" s="37">
        <v>35276</v>
      </c>
      <c r="C498" s="34" t="s">
        <v>173</v>
      </c>
      <c r="D498" s="34" t="s">
        <v>142</v>
      </c>
      <c r="E498" s="34" t="s">
        <v>161</v>
      </c>
      <c r="F498" s="34" t="s">
        <v>182</v>
      </c>
      <c r="G498" s="21"/>
      <c r="H498" s="21"/>
      <c r="I498" s="21" t="s">
        <v>26</v>
      </c>
      <c r="J498" s="21" t="s">
        <v>32</v>
      </c>
      <c r="M498" s="12"/>
    </row>
    <row r="499" spans="1:13" ht="18" customHeight="1">
      <c r="A499" s="4">
        <v>498</v>
      </c>
      <c r="B499" s="37">
        <v>35276</v>
      </c>
      <c r="C499" s="34" t="s">
        <v>210</v>
      </c>
      <c r="D499" s="34" t="s">
        <v>4</v>
      </c>
      <c r="E499" s="34" t="s">
        <v>177</v>
      </c>
      <c r="F499" s="34" t="s">
        <v>10</v>
      </c>
      <c r="G499" s="21"/>
      <c r="H499" s="21"/>
      <c r="I499" s="21" t="s">
        <v>38</v>
      </c>
      <c r="J499" s="21" t="s">
        <v>14</v>
      </c>
      <c r="M499" s="12"/>
    </row>
    <row r="500" spans="1:13" ht="18" customHeight="1">
      <c r="A500" s="4">
        <v>499</v>
      </c>
      <c r="B500" s="37">
        <v>35276</v>
      </c>
      <c r="C500" s="34" t="s">
        <v>131</v>
      </c>
      <c r="D500" s="34" t="s">
        <v>184</v>
      </c>
      <c r="E500" s="34" t="s">
        <v>188</v>
      </c>
      <c r="F500" s="34" t="s">
        <v>211</v>
      </c>
      <c r="G500" s="21"/>
      <c r="H500" s="21"/>
      <c r="I500" s="21" t="s">
        <v>228</v>
      </c>
      <c r="J500" s="21" t="s">
        <v>31</v>
      </c>
      <c r="M500" s="12"/>
    </row>
    <row r="501" spans="1:13" ht="18" customHeight="1">
      <c r="A501" s="4">
        <v>500</v>
      </c>
      <c r="B501" s="37">
        <v>35276</v>
      </c>
      <c r="C501" s="34" t="s">
        <v>144</v>
      </c>
      <c r="D501" s="34" t="s">
        <v>46</v>
      </c>
      <c r="E501" s="34" t="s">
        <v>180</v>
      </c>
      <c r="F501" s="34" t="s">
        <v>35</v>
      </c>
      <c r="G501" s="21"/>
      <c r="H501" s="21"/>
      <c r="I501" s="21" t="s">
        <v>20</v>
      </c>
      <c r="J501" s="21" t="s">
        <v>13</v>
      </c>
      <c r="M501" s="12"/>
    </row>
    <row r="502" spans="1:13" ht="18" customHeight="1">
      <c r="A502" s="4">
        <v>501</v>
      </c>
      <c r="B502" s="37">
        <v>35276</v>
      </c>
      <c r="C502" s="34" t="s">
        <v>16</v>
      </c>
      <c r="D502" s="34" t="s">
        <v>22</v>
      </c>
      <c r="E502" s="34" t="s">
        <v>163</v>
      </c>
      <c r="F502" s="34" t="s">
        <v>168</v>
      </c>
      <c r="G502" s="21"/>
      <c r="H502" s="21"/>
      <c r="I502" s="21" t="s">
        <v>37</v>
      </c>
      <c r="J502" s="21" t="s">
        <v>19</v>
      </c>
      <c r="M502" s="12"/>
    </row>
    <row r="503" spans="1:13" ht="18" customHeight="1">
      <c r="A503" s="4">
        <v>502</v>
      </c>
      <c r="B503" s="37">
        <v>35277</v>
      </c>
      <c r="C503" s="34" t="s">
        <v>182</v>
      </c>
      <c r="D503" s="34" t="s">
        <v>214</v>
      </c>
      <c r="E503" s="34" t="s">
        <v>142</v>
      </c>
      <c r="F503" s="34" t="s">
        <v>161</v>
      </c>
      <c r="G503" s="21"/>
      <c r="H503" s="21"/>
      <c r="I503" s="21" t="s">
        <v>26</v>
      </c>
      <c r="J503" s="21" t="s">
        <v>32</v>
      </c>
      <c r="M503" s="12"/>
    </row>
    <row r="504" spans="1:13" ht="18" customHeight="1">
      <c r="A504" s="4">
        <v>503</v>
      </c>
      <c r="B504" s="37">
        <v>35277</v>
      </c>
      <c r="C504" s="34" t="s">
        <v>35</v>
      </c>
      <c r="D504" s="34" t="s">
        <v>72</v>
      </c>
      <c r="E504" s="34" t="s">
        <v>46</v>
      </c>
      <c r="F504" s="34" t="s">
        <v>180</v>
      </c>
      <c r="G504" s="21"/>
      <c r="H504" s="21"/>
      <c r="I504" s="21" t="s">
        <v>20</v>
      </c>
      <c r="J504" s="21" t="s">
        <v>13</v>
      </c>
      <c r="M504" s="12"/>
    </row>
    <row r="505" spans="1:13" ht="18" customHeight="1">
      <c r="A505" s="4">
        <v>504</v>
      </c>
      <c r="B505" s="37">
        <v>35277</v>
      </c>
      <c r="C505" s="34" t="s">
        <v>153</v>
      </c>
      <c r="D505" s="34" t="s">
        <v>146</v>
      </c>
      <c r="E505" s="34" t="s">
        <v>185</v>
      </c>
      <c r="F505" s="34" t="s">
        <v>47</v>
      </c>
      <c r="G505" s="21"/>
      <c r="H505" s="21"/>
      <c r="I505" s="21" t="s">
        <v>227</v>
      </c>
      <c r="J505" s="21" t="s">
        <v>8</v>
      </c>
      <c r="M505" s="12"/>
    </row>
    <row r="506" spans="1:13" ht="18" customHeight="1">
      <c r="A506" s="4">
        <v>505</v>
      </c>
      <c r="B506" s="37">
        <v>35277</v>
      </c>
      <c r="C506" s="34" t="s">
        <v>211</v>
      </c>
      <c r="D506" s="34" t="s">
        <v>188</v>
      </c>
      <c r="E506" s="34" t="s">
        <v>184</v>
      </c>
      <c r="F506" s="34" t="s">
        <v>178</v>
      </c>
      <c r="G506" s="21"/>
      <c r="H506" s="21"/>
      <c r="I506" s="21" t="s">
        <v>228</v>
      </c>
      <c r="J506" s="21" t="s">
        <v>31</v>
      </c>
      <c r="M506" s="12"/>
    </row>
    <row r="507" spans="1:13" ht="18" customHeight="1">
      <c r="A507" s="4">
        <v>506</v>
      </c>
      <c r="B507" s="37">
        <v>35277</v>
      </c>
      <c r="C507" s="34" t="s">
        <v>168</v>
      </c>
      <c r="D507" s="34" t="s">
        <v>175</v>
      </c>
      <c r="E507" s="34" t="s">
        <v>22</v>
      </c>
      <c r="F507" s="34" t="s">
        <v>163</v>
      </c>
      <c r="G507" s="21"/>
      <c r="H507" s="21"/>
      <c r="I507" s="21" t="s">
        <v>37</v>
      </c>
      <c r="J507" s="21" t="s">
        <v>19</v>
      </c>
      <c r="M507" s="12"/>
    </row>
    <row r="508" spans="1:13" ht="18" customHeight="1">
      <c r="A508" s="4">
        <v>507</v>
      </c>
      <c r="B508" s="37">
        <v>35277</v>
      </c>
      <c r="C508" s="34" t="s">
        <v>10</v>
      </c>
      <c r="D508" s="34" t="s">
        <v>167</v>
      </c>
      <c r="E508" s="34" t="s">
        <v>4</v>
      </c>
      <c r="F508" s="34" t="s">
        <v>177</v>
      </c>
      <c r="G508" s="21"/>
      <c r="H508" s="21"/>
      <c r="I508" s="21" t="s">
        <v>38</v>
      </c>
      <c r="J508" s="21" t="s">
        <v>14</v>
      </c>
      <c r="M508" s="12"/>
    </row>
    <row r="509" spans="1:13" ht="18" customHeight="1">
      <c r="A509" s="4">
        <v>508</v>
      </c>
      <c r="B509" s="37">
        <v>35278</v>
      </c>
      <c r="C509" s="34" t="s">
        <v>161</v>
      </c>
      <c r="D509" s="34" t="s">
        <v>173</v>
      </c>
      <c r="E509" s="34" t="s">
        <v>183</v>
      </c>
      <c r="F509" s="34" t="s">
        <v>142</v>
      </c>
      <c r="G509" s="21"/>
      <c r="H509" s="21"/>
      <c r="I509" s="21" t="s">
        <v>26</v>
      </c>
      <c r="J509" s="21" t="s">
        <v>32</v>
      </c>
      <c r="M509" s="12"/>
    </row>
    <row r="510" spans="1:13" ht="18" customHeight="1">
      <c r="A510" s="4">
        <v>509</v>
      </c>
      <c r="B510" s="37">
        <v>35278</v>
      </c>
      <c r="C510" s="34" t="s">
        <v>177</v>
      </c>
      <c r="D510" s="34" t="s">
        <v>210</v>
      </c>
      <c r="E510" s="34" t="s">
        <v>167</v>
      </c>
      <c r="F510" s="34" t="s">
        <v>4</v>
      </c>
      <c r="G510" s="21"/>
      <c r="H510" s="21"/>
      <c r="I510" s="21" t="s">
        <v>38</v>
      </c>
      <c r="J510" s="21" t="s">
        <v>14</v>
      </c>
      <c r="M510" s="12"/>
    </row>
    <row r="511" spans="1:13" ht="18" customHeight="1">
      <c r="A511" s="4">
        <v>510</v>
      </c>
      <c r="B511" s="37">
        <v>35278</v>
      </c>
      <c r="C511" s="34" t="s">
        <v>180</v>
      </c>
      <c r="D511" s="34" t="s">
        <v>144</v>
      </c>
      <c r="E511" s="34" t="s">
        <v>72</v>
      </c>
      <c r="F511" s="34" t="s">
        <v>46</v>
      </c>
      <c r="G511" s="21"/>
      <c r="H511" s="21"/>
      <c r="I511" s="21" t="s">
        <v>20</v>
      </c>
      <c r="J511" s="21" t="s">
        <v>13</v>
      </c>
      <c r="M511" s="12"/>
    </row>
    <row r="512" spans="1:13" ht="18" customHeight="1">
      <c r="A512" s="4">
        <v>511</v>
      </c>
      <c r="B512" s="37">
        <v>35278</v>
      </c>
      <c r="C512" s="34" t="s">
        <v>188</v>
      </c>
      <c r="D512" s="34" t="s">
        <v>178</v>
      </c>
      <c r="E512" s="34" t="s">
        <v>131</v>
      </c>
      <c r="F512" s="34" t="s">
        <v>184</v>
      </c>
      <c r="G512" s="21"/>
      <c r="H512" s="21"/>
      <c r="I512" s="21" t="s">
        <v>228</v>
      </c>
      <c r="J512" s="21" t="s">
        <v>31</v>
      </c>
      <c r="M512" s="12"/>
    </row>
    <row r="513" spans="1:13" ht="18" customHeight="1">
      <c r="A513" s="4">
        <v>512</v>
      </c>
      <c r="B513" s="37">
        <v>35278</v>
      </c>
      <c r="C513" s="34" t="s">
        <v>163</v>
      </c>
      <c r="D513" s="34" t="s">
        <v>16</v>
      </c>
      <c r="E513" s="34" t="s">
        <v>175</v>
      </c>
      <c r="F513" s="34" t="s">
        <v>22</v>
      </c>
      <c r="G513" s="21"/>
      <c r="H513" s="21"/>
      <c r="I513" s="21" t="s">
        <v>37</v>
      </c>
      <c r="J513" s="21" t="s">
        <v>19</v>
      </c>
      <c r="M513" s="12"/>
    </row>
    <row r="514" spans="1:13" ht="18" customHeight="1">
      <c r="A514" s="4">
        <v>513</v>
      </c>
      <c r="B514" s="37">
        <v>35279</v>
      </c>
      <c r="C514" s="34" t="s">
        <v>4</v>
      </c>
      <c r="D514" s="34" t="s">
        <v>10</v>
      </c>
      <c r="E514" s="34" t="s">
        <v>210</v>
      </c>
      <c r="F514" s="34" t="s">
        <v>167</v>
      </c>
      <c r="G514" s="21"/>
      <c r="H514" s="21"/>
      <c r="I514" s="21" t="s">
        <v>19</v>
      </c>
      <c r="J514" s="21" t="s">
        <v>14</v>
      </c>
      <c r="M514" s="12"/>
    </row>
    <row r="515" spans="1:13" ht="18" customHeight="1">
      <c r="A515" s="4">
        <v>514</v>
      </c>
      <c r="B515" s="37">
        <v>35279</v>
      </c>
      <c r="C515" s="34" t="s">
        <v>46</v>
      </c>
      <c r="D515" s="34" t="s">
        <v>168</v>
      </c>
      <c r="E515" s="34" t="s">
        <v>144</v>
      </c>
      <c r="F515" s="34" t="s">
        <v>72</v>
      </c>
      <c r="G515" s="21"/>
      <c r="H515" s="21"/>
      <c r="I515" s="21" t="s">
        <v>20</v>
      </c>
      <c r="J515" s="21" t="s">
        <v>37</v>
      </c>
      <c r="M515" s="12"/>
    </row>
    <row r="516" spans="1:13" ht="18" customHeight="1">
      <c r="A516" s="4">
        <v>515</v>
      </c>
      <c r="B516" s="37">
        <v>35279</v>
      </c>
      <c r="C516" s="34" t="s">
        <v>184</v>
      </c>
      <c r="D516" s="34" t="s">
        <v>131</v>
      </c>
      <c r="E516" s="34" t="s">
        <v>211</v>
      </c>
      <c r="F516" s="34" t="s">
        <v>178</v>
      </c>
      <c r="G516" s="21"/>
      <c r="H516" s="21"/>
      <c r="I516" s="21" t="s">
        <v>228</v>
      </c>
      <c r="J516" s="21" t="s">
        <v>8</v>
      </c>
      <c r="M516" s="12"/>
    </row>
    <row r="517" spans="1:13" ht="18" customHeight="1">
      <c r="A517" s="4">
        <v>516</v>
      </c>
      <c r="B517" s="37">
        <v>35279</v>
      </c>
      <c r="C517" s="36" t="s">
        <v>186</v>
      </c>
      <c r="D517" s="34" t="s">
        <v>47</v>
      </c>
      <c r="E517" s="34" t="s">
        <v>179</v>
      </c>
      <c r="F517" s="34" t="s">
        <v>213</v>
      </c>
      <c r="G517" s="21"/>
      <c r="H517" s="21"/>
      <c r="I517" s="21" t="s">
        <v>31</v>
      </c>
      <c r="J517" s="21" t="s">
        <v>32</v>
      </c>
      <c r="M517" s="13"/>
    </row>
    <row r="518" spans="1:13" ht="18" customHeight="1">
      <c r="A518" s="4">
        <v>517</v>
      </c>
      <c r="B518" s="37">
        <v>35279</v>
      </c>
      <c r="C518" s="34" t="s">
        <v>142</v>
      </c>
      <c r="D518" s="34" t="s">
        <v>153</v>
      </c>
      <c r="E518" s="34" t="s">
        <v>173</v>
      </c>
      <c r="F518" s="34" t="s">
        <v>214</v>
      </c>
      <c r="G518" s="21"/>
      <c r="H518" s="21"/>
      <c r="I518" s="21" t="s">
        <v>26</v>
      </c>
      <c r="J518" s="21" t="s">
        <v>227</v>
      </c>
      <c r="M518" s="12"/>
    </row>
    <row r="519" spans="1:13" ht="18" customHeight="1">
      <c r="A519" s="4">
        <v>518</v>
      </c>
      <c r="B519" s="37">
        <v>35279</v>
      </c>
      <c r="C519" s="34" t="s">
        <v>22</v>
      </c>
      <c r="D519" s="34" t="s">
        <v>35</v>
      </c>
      <c r="E519" s="34" t="s">
        <v>16</v>
      </c>
      <c r="F519" s="34" t="s">
        <v>175</v>
      </c>
      <c r="G519" s="21"/>
      <c r="H519" s="21"/>
      <c r="I519" s="21" t="s">
        <v>38</v>
      </c>
      <c r="J519" s="21" t="s">
        <v>13</v>
      </c>
      <c r="M519" s="12"/>
    </row>
    <row r="520" spans="1:13" ht="18" customHeight="1">
      <c r="A520" s="4">
        <v>519</v>
      </c>
      <c r="B520" s="37">
        <v>35280</v>
      </c>
      <c r="C520" s="34" t="s">
        <v>167</v>
      </c>
      <c r="D520" s="34" t="s">
        <v>163</v>
      </c>
      <c r="E520" s="34" t="s">
        <v>10</v>
      </c>
      <c r="F520" s="34" t="s">
        <v>210</v>
      </c>
      <c r="G520" s="21"/>
      <c r="H520" s="21"/>
      <c r="I520" s="21" t="s">
        <v>19</v>
      </c>
      <c r="J520" s="21" t="s">
        <v>14</v>
      </c>
      <c r="M520" s="12"/>
    </row>
    <row r="521" spans="1:13" ht="18" customHeight="1">
      <c r="A521" s="4">
        <v>520</v>
      </c>
      <c r="B521" s="37">
        <v>35280</v>
      </c>
      <c r="C521" s="34" t="s">
        <v>72</v>
      </c>
      <c r="D521" s="34" t="s">
        <v>180</v>
      </c>
      <c r="E521" s="34" t="s">
        <v>168</v>
      </c>
      <c r="F521" s="34" t="s">
        <v>144</v>
      </c>
      <c r="G521" s="21"/>
      <c r="H521" s="21"/>
      <c r="I521" s="21" t="s">
        <v>20</v>
      </c>
      <c r="J521" s="21" t="s">
        <v>37</v>
      </c>
      <c r="M521" s="12"/>
    </row>
    <row r="522" spans="1:13" ht="18" customHeight="1">
      <c r="A522" s="4">
        <v>521</v>
      </c>
      <c r="B522" s="37">
        <v>35280</v>
      </c>
      <c r="C522" s="34" t="s">
        <v>47</v>
      </c>
      <c r="D522" s="34" t="s">
        <v>179</v>
      </c>
      <c r="E522" s="34" t="s">
        <v>213</v>
      </c>
      <c r="F522" s="34" t="s">
        <v>165</v>
      </c>
      <c r="G522" s="21"/>
      <c r="H522" s="21"/>
      <c r="I522" s="21" t="s">
        <v>31</v>
      </c>
      <c r="J522" s="21" t="s">
        <v>32</v>
      </c>
      <c r="M522" s="12"/>
    </row>
    <row r="523" spans="1:13" ht="18" customHeight="1">
      <c r="A523" s="4">
        <v>522</v>
      </c>
      <c r="B523" s="37">
        <v>35280</v>
      </c>
      <c r="C523" s="34" t="s">
        <v>175</v>
      </c>
      <c r="D523" s="34" t="s">
        <v>166</v>
      </c>
      <c r="E523" s="34" t="s">
        <v>35</v>
      </c>
      <c r="F523" s="34" t="s">
        <v>16</v>
      </c>
      <c r="G523" s="21"/>
      <c r="H523" s="21"/>
      <c r="I523" s="21" t="s">
        <v>38</v>
      </c>
      <c r="J523" s="21" t="s">
        <v>13</v>
      </c>
      <c r="M523" s="12"/>
    </row>
    <row r="524" spans="1:13" ht="18" customHeight="1">
      <c r="A524" s="4">
        <v>523</v>
      </c>
      <c r="B524" s="37">
        <v>35280</v>
      </c>
      <c r="C524" s="34" t="s">
        <v>178</v>
      </c>
      <c r="D524" s="34" t="s">
        <v>211</v>
      </c>
      <c r="E524" s="34" t="s">
        <v>184</v>
      </c>
      <c r="F524" s="34" t="s">
        <v>188</v>
      </c>
      <c r="G524" s="21"/>
      <c r="H524" s="21"/>
      <c r="I524" s="21" t="s">
        <v>228</v>
      </c>
      <c r="J524" s="21" t="s">
        <v>8</v>
      </c>
      <c r="M524" s="12"/>
    </row>
    <row r="525" spans="1:13" ht="18" customHeight="1">
      <c r="A525" s="4">
        <v>524</v>
      </c>
      <c r="B525" s="37">
        <v>35280</v>
      </c>
      <c r="C525" s="34" t="s">
        <v>214</v>
      </c>
      <c r="D525" s="34" t="s">
        <v>161</v>
      </c>
      <c r="E525" s="34" t="s">
        <v>153</v>
      </c>
      <c r="F525" s="34" t="s">
        <v>173</v>
      </c>
      <c r="G525" s="21"/>
      <c r="H525" s="21"/>
      <c r="I525" s="21" t="s">
        <v>26</v>
      </c>
      <c r="J525" s="21" t="s">
        <v>227</v>
      </c>
      <c r="M525" s="12"/>
    </row>
    <row r="526" spans="1:13" ht="18" customHeight="1">
      <c r="A526" s="4">
        <v>525</v>
      </c>
      <c r="B526" s="37">
        <v>35281</v>
      </c>
      <c r="C526" s="34" t="s">
        <v>148</v>
      </c>
      <c r="D526" s="34" t="s">
        <v>165</v>
      </c>
      <c r="E526" s="34" t="s">
        <v>186</v>
      </c>
      <c r="F526" s="34" t="s">
        <v>47</v>
      </c>
      <c r="G526" s="21"/>
      <c r="H526" s="21"/>
      <c r="I526" s="21" t="s">
        <v>31</v>
      </c>
      <c r="J526" s="21" t="s">
        <v>32</v>
      </c>
      <c r="M526" s="12"/>
    </row>
    <row r="527" spans="1:13" ht="18" customHeight="1">
      <c r="A527" s="4">
        <v>526</v>
      </c>
      <c r="B527" s="37">
        <v>35281</v>
      </c>
      <c r="C527" s="34" t="s">
        <v>210</v>
      </c>
      <c r="D527" s="34" t="s">
        <v>4</v>
      </c>
      <c r="E527" s="34" t="s">
        <v>163</v>
      </c>
      <c r="F527" s="34" t="s">
        <v>10</v>
      </c>
      <c r="G527" s="21"/>
      <c r="H527" s="21"/>
      <c r="I527" s="21" t="s">
        <v>19</v>
      </c>
      <c r="J527" s="21" t="s">
        <v>14</v>
      </c>
      <c r="M527" s="12"/>
    </row>
    <row r="528" spans="1:13" ht="18" customHeight="1">
      <c r="A528" s="4">
        <v>527</v>
      </c>
      <c r="B528" s="37">
        <v>35281</v>
      </c>
      <c r="C528" s="34" t="s">
        <v>131</v>
      </c>
      <c r="D528" s="34" t="s">
        <v>184</v>
      </c>
      <c r="E528" s="34" t="s">
        <v>188</v>
      </c>
      <c r="F528" s="34" t="s">
        <v>211</v>
      </c>
      <c r="G528" s="21"/>
      <c r="H528" s="21"/>
      <c r="I528" s="21" t="s">
        <v>228</v>
      </c>
      <c r="J528" s="21" t="s">
        <v>8</v>
      </c>
      <c r="M528" s="12"/>
    </row>
    <row r="529" spans="1:13" ht="18" customHeight="1">
      <c r="A529" s="4">
        <v>528</v>
      </c>
      <c r="B529" s="37">
        <v>35281</v>
      </c>
      <c r="C529" s="34" t="s">
        <v>144</v>
      </c>
      <c r="D529" s="34" t="s">
        <v>46</v>
      </c>
      <c r="E529" s="34" t="s">
        <v>180</v>
      </c>
      <c r="F529" s="34" t="s">
        <v>168</v>
      </c>
      <c r="G529" s="21"/>
      <c r="H529" s="21"/>
      <c r="I529" s="21" t="s">
        <v>20</v>
      </c>
      <c r="J529" s="21" t="s">
        <v>37</v>
      </c>
      <c r="M529" s="12"/>
    </row>
    <row r="530" spans="1:13" ht="18" customHeight="1">
      <c r="A530" s="4">
        <v>529</v>
      </c>
      <c r="B530" s="37">
        <v>35281</v>
      </c>
      <c r="C530" s="34" t="s">
        <v>183</v>
      </c>
      <c r="D530" s="34" t="s">
        <v>185</v>
      </c>
      <c r="E530" s="34" t="s">
        <v>182</v>
      </c>
      <c r="F530" s="34" t="s">
        <v>153</v>
      </c>
      <c r="G530" s="21"/>
      <c r="H530" s="21"/>
      <c r="I530" s="21" t="s">
        <v>26</v>
      </c>
      <c r="J530" s="21" t="s">
        <v>227</v>
      </c>
      <c r="M530" s="12"/>
    </row>
    <row r="531" spans="1:13" ht="18" customHeight="1">
      <c r="A531" s="4">
        <v>530</v>
      </c>
      <c r="B531" s="37">
        <v>35281</v>
      </c>
      <c r="C531" s="34" t="s">
        <v>16</v>
      </c>
      <c r="D531" s="34" t="s">
        <v>22</v>
      </c>
      <c r="E531" s="34" t="s">
        <v>166</v>
      </c>
      <c r="F531" s="34" t="s">
        <v>35</v>
      </c>
      <c r="G531" s="21"/>
      <c r="H531" s="21"/>
      <c r="I531" s="21" t="s">
        <v>38</v>
      </c>
      <c r="J531" s="21" t="s">
        <v>13</v>
      </c>
      <c r="M531" s="12"/>
    </row>
    <row r="532" spans="1:13" ht="18" customHeight="1">
      <c r="A532" s="4">
        <v>531</v>
      </c>
      <c r="B532" s="37">
        <v>35283</v>
      </c>
      <c r="C532" s="34" t="s">
        <v>213</v>
      </c>
      <c r="D532" s="34" t="s">
        <v>188</v>
      </c>
      <c r="E532" s="34" t="s">
        <v>131</v>
      </c>
      <c r="F532" s="34" t="s">
        <v>184</v>
      </c>
      <c r="G532" s="21"/>
      <c r="H532" s="21"/>
      <c r="I532" s="21" t="s">
        <v>32</v>
      </c>
      <c r="J532" s="21" t="s">
        <v>26</v>
      </c>
      <c r="M532" s="12"/>
    </row>
    <row r="533" spans="1:13" ht="18" customHeight="1">
      <c r="A533" s="4">
        <v>532</v>
      </c>
      <c r="B533" s="37">
        <v>35283</v>
      </c>
      <c r="C533" s="34" t="s">
        <v>168</v>
      </c>
      <c r="D533" s="34" t="s">
        <v>175</v>
      </c>
      <c r="E533" s="34" t="s">
        <v>22</v>
      </c>
      <c r="F533" s="34" t="s">
        <v>166</v>
      </c>
      <c r="G533" s="21"/>
      <c r="H533" s="21"/>
      <c r="I533" s="21" t="s">
        <v>19</v>
      </c>
      <c r="J533" s="21" t="s">
        <v>20</v>
      </c>
      <c r="M533" s="12"/>
    </row>
    <row r="534" spans="1:13" ht="18" customHeight="1">
      <c r="A534" s="4">
        <v>533</v>
      </c>
      <c r="B534" s="37">
        <v>35283</v>
      </c>
      <c r="C534" s="34" t="s">
        <v>10</v>
      </c>
      <c r="D534" s="34" t="s">
        <v>167</v>
      </c>
      <c r="E534" s="34" t="s">
        <v>4</v>
      </c>
      <c r="F534" s="34" t="s">
        <v>163</v>
      </c>
      <c r="G534" s="21"/>
      <c r="H534" s="21"/>
      <c r="I534" s="21" t="s">
        <v>37</v>
      </c>
      <c r="J534" s="21" t="s">
        <v>38</v>
      </c>
      <c r="M534" s="12"/>
    </row>
    <row r="535" spans="1:13" ht="18" customHeight="1">
      <c r="A535" s="4">
        <v>534</v>
      </c>
      <c r="B535" s="37">
        <v>35283</v>
      </c>
      <c r="C535" s="34" t="s">
        <v>6</v>
      </c>
      <c r="D535" s="34" t="s">
        <v>72</v>
      </c>
      <c r="E535" s="36" t="s">
        <v>46</v>
      </c>
      <c r="F535" s="34" t="s">
        <v>180</v>
      </c>
      <c r="G535" s="21"/>
      <c r="H535" s="21"/>
      <c r="I535" s="21" t="s">
        <v>14</v>
      </c>
      <c r="J535" s="21" t="s">
        <v>13</v>
      </c>
      <c r="M535" s="12"/>
    </row>
    <row r="536" spans="1:13" ht="18" customHeight="1">
      <c r="A536" s="4">
        <v>535</v>
      </c>
      <c r="B536" s="37">
        <v>35283</v>
      </c>
      <c r="C536" s="34" t="s">
        <v>185</v>
      </c>
      <c r="D536" s="34" t="s">
        <v>161</v>
      </c>
      <c r="E536" s="34" t="s">
        <v>173</v>
      </c>
      <c r="F536" s="34" t="s">
        <v>183</v>
      </c>
      <c r="G536" s="21"/>
      <c r="H536" s="21"/>
      <c r="I536" s="21" t="s">
        <v>227</v>
      </c>
      <c r="J536" s="21" t="s">
        <v>228</v>
      </c>
      <c r="M536" s="12"/>
    </row>
    <row r="537" spans="1:13" ht="18" customHeight="1">
      <c r="A537" s="4">
        <v>536</v>
      </c>
      <c r="B537" s="37">
        <v>35283</v>
      </c>
      <c r="C537" s="34" t="s">
        <v>186</v>
      </c>
      <c r="D537" s="34" t="s">
        <v>178</v>
      </c>
      <c r="E537" s="34" t="s">
        <v>148</v>
      </c>
      <c r="F537" s="34" t="s">
        <v>165</v>
      </c>
      <c r="G537" s="21"/>
      <c r="H537" s="21"/>
      <c r="I537" s="21" t="s">
        <v>8</v>
      </c>
      <c r="J537" s="21" t="s">
        <v>31</v>
      </c>
      <c r="M537" s="12"/>
    </row>
    <row r="538" spans="1:13" ht="18" customHeight="1">
      <c r="A538" s="4">
        <v>537</v>
      </c>
      <c r="B538" s="37">
        <v>35284</v>
      </c>
      <c r="C538" s="34" t="s">
        <v>166</v>
      </c>
      <c r="D538" s="34" t="s">
        <v>16</v>
      </c>
      <c r="E538" s="34" t="s">
        <v>175</v>
      </c>
      <c r="F538" s="34" t="s">
        <v>22</v>
      </c>
      <c r="G538" s="21"/>
      <c r="H538" s="21"/>
      <c r="I538" s="21" t="s">
        <v>19</v>
      </c>
      <c r="J538" s="21" t="s">
        <v>20</v>
      </c>
      <c r="M538" s="12"/>
    </row>
    <row r="539" spans="1:13" ht="18" customHeight="1">
      <c r="A539" s="4">
        <v>538</v>
      </c>
      <c r="B539" s="37">
        <v>35284</v>
      </c>
      <c r="C539" s="34" t="s">
        <v>179</v>
      </c>
      <c r="D539" s="34" t="s">
        <v>184</v>
      </c>
      <c r="E539" s="34" t="s">
        <v>188</v>
      </c>
      <c r="F539" s="34" t="s">
        <v>131</v>
      </c>
      <c r="G539" s="21"/>
      <c r="H539" s="21"/>
      <c r="I539" s="21" t="s">
        <v>32</v>
      </c>
      <c r="J539" s="21" t="s">
        <v>26</v>
      </c>
      <c r="M539" s="12"/>
    </row>
    <row r="540" spans="1:13" ht="18" customHeight="1">
      <c r="A540" s="4">
        <v>539</v>
      </c>
      <c r="B540" s="37">
        <v>35284</v>
      </c>
      <c r="C540" s="34" t="s">
        <v>165</v>
      </c>
      <c r="D540" s="34" t="s">
        <v>148</v>
      </c>
      <c r="E540" s="34" t="s">
        <v>47</v>
      </c>
      <c r="F540" s="34" t="s">
        <v>186</v>
      </c>
      <c r="G540" s="21"/>
      <c r="H540" s="21"/>
      <c r="I540" s="21" t="s">
        <v>8</v>
      </c>
      <c r="J540" s="21" t="s">
        <v>31</v>
      </c>
      <c r="M540" s="12"/>
    </row>
    <row r="541" spans="1:13" ht="18" customHeight="1">
      <c r="A541" s="4">
        <v>540</v>
      </c>
      <c r="B541" s="37">
        <v>35284</v>
      </c>
      <c r="C541" s="34" t="s">
        <v>173</v>
      </c>
      <c r="D541" s="34" t="s">
        <v>214</v>
      </c>
      <c r="E541" s="34" t="s">
        <v>142</v>
      </c>
      <c r="F541" s="34" t="s">
        <v>181</v>
      </c>
      <c r="G541" s="21"/>
      <c r="H541" s="21"/>
      <c r="I541" s="21" t="s">
        <v>227</v>
      </c>
      <c r="J541" s="21" t="s">
        <v>228</v>
      </c>
      <c r="M541" s="12"/>
    </row>
    <row r="542" spans="1:13" ht="18" customHeight="1">
      <c r="A542" s="4">
        <v>541</v>
      </c>
      <c r="B542" s="37">
        <v>35284</v>
      </c>
      <c r="C542" s="34" t="s">
        <v>180</v>
      </c>
      <c r="D542" s="34" t="s">
        <v>144</v>
      </c>
      <c r="E542" s="34" t="s">
        <v>72</v>
      </c>
      <c r="F542" s="34" t="s">
        <v>46</v>
      </c>
      <c r="G542" s="21"/>
      <c r="H542" s="21"/>
      <c r="I542" s="21" t="s">
        <v>14</v>
      </c>
      <c r="J542" s="21" t="s">
        <v>13</v>
      </c>
      <c r="M542" s="12"/>
    </row>
    <row r="543" spans="1:13" ht="18" customHeight="1">
      <c r="A543" s="4">
        <v>542</v>
      </c>
      <c r="B543" s="37">
        <v>35284</v>
      </c>
      <c r="C543" s="34" t="s">
        <v>163</v>
      </c>
      <c r="D543" s="34" t="s">
        <v>210</v>
      </c>
      <c r="E543" s="34" t="s">
        <v>167</v>
      </c>
      <c r="F543" s="34" t="s">
        <v>4</v>
      </c>
      <c r="G543" s="21"/>
      <c r="H543" s="21"/>
      <c r="I543" s="21" t="s">
        <v>37</v>
      </c>
      <c r="J543" s="21" t="s">
        <v>38</v>
      </c>
      <c r="M543" s="12"/>
    </row>
    <row r="544" spans="1:13" ht="18" customHeight="1">
      <c r="A544" s="4">
        <v>543</v>
      </c>
      <c r="B544" s="37">
        <v>35285</v>
      </c>
      <c r="C544" s="34" t="s">
        <v>148</v>
      </c>
      <c r="D544" s="34" t="s">
        <v>47</v>
      </c>
      <c r="E544" s="34" t="s">
        <v>165</v>
      </c>
      <c r="F544" s="34" t="s">
        <v>211</v>
      </c>
      <c r="G544" s="21"/>
      <c r="H544" s="21"/>
      <c r="I544" s="21" t="s">
        <v>8</v>
      </c>
      <c r="J544" s="21" t="s">
        <v>31</v>
      </c>
      <c r="M544" s="12"/>
    </row>
    <row r="545" spans="1:13" ht="18" customHeight="1">
      <c r="A545" s="4">
        <v>544</v>
      </c>
      <c r="B545" s="37">
        <v>35285</v>
      </c>
      <c r="C545" s="34" t="s">
        <v>182</v>
      </c>
      <c r="D545" s="34" t="s">
        <v>146</v>
      </c>
      <c r="E545" s="34" t="s">
        <v>183</v>
      </c>
      <c r="F545" s="34" t="s">
        <v>185</v>
      </c>
      <c r="G545" s="21"/>
      <c r="H545" s="21"/>
      <c r="I545" s="21" t="s">
        <v>227</v>
      </c>
      <c r="J545" s="21" t="s">
        <v>228</v>
      </c>
      <c r="M545" s="12"/>
    </row>
    <row r="546" spans="1:13" ht="18" customHeight="1">
      <c r="A546" s="4">
        <v>545</v>
      </c>
      <c r="B546" s="37">
        <v>35285</v>
      </c>
      <c r="C546" s="34" t="s">
        <v>4</v>
      </c>
      <c r="D546" s="34" t="s">
        <v>10</v>
      </c>
      <c r="E546" s="34" t="s">
        <v>210</v>
      </c>
      <c r="F546" s="34" t="s">
        <v>167</v>
      </c>
      <c r="G546" s="21"/>
      <c r="H546" s="21"/>
      <c r="I546" s="21" t="s">
        <v>37</v>
      </c>
      <c r="J546" s="21" t="s">
        <v>38</v>
      </c>
      <c r="M546" s="12"/>
    </row>
    <row r="547" spans="1:13" ht="18" customHeight="1">
      <c r="A547" s="4">
        <v>546</v>
      </c>
      <c r="B547" s="37">
        <v>35285</v>
      </c>
      <c r="C547" s="34" t="s">
        <v>175</v>
      </c>
      <c r="D547" s="34" t="s">
        <v>22</v>
      </c>
      <c r="E547" s="34" t="s">
        <v>16</v>
      </c>
      <c r="F547" s="34" t="s">
        <v>168</v>
      </c>
      <c r="G547" s="21"/>
      <c r="H547" s="21"/>
      <c r="I547" s="21" t="s">
        <v>19</v>
      </c>
      <c r="J547" s="21" t="s">
        <v>20</v>
      </c>
      <c r="M547" s="12"/>
    </row>
    <row r="548" spans="1:13" ht="18" customHeight="1">
      <c r="A548" s="4">
        <v>547</v>
      </c>
      <c r="B548" s="37">
        <v>35285</v>
      </c>
      <c r="C548" s="34" t="s">
        <v>46</v>
      </c>
      <c r="D548" s="34" t="s">
        <v>6</v>
      </c>
      <c r="E548" s="34" t="s">
        <v>144</v>
      </c>
      <c r="F548" s="34" t="s">
        <v>72</v>
      </c>
      <c r="G548" s="21"/>
      <c r="H548" s="21"/>
      <c r="I548" s="21" t="s">
        <v>14</v>
      </c>
      <c r="J548" s="21" t="s">
        <v>13</v>
      </c>
      <c r="M548" s="12"/>
    </row>
    <row r="549" spans="1:13" ht="18" customHeight="1">
      <c r="A549" s="4">
        <v>548</v>
      </c>
      <c r="B549" s="37">
        <v>35285</v>
      </c>
      <c r="C549" s="34" t="s">
        <v>184</v>
      </c>
      <c r="D549" s="34" t="s">
        <v>179</v>
      </c>
      <c r="E549" s="34" t="s">
        <v>213</v>
      </c>
      <c r="F549" s="34" t="s">
        <v>188</v>
      </c>
      <c r="G549" s="21"/>
      <c r="H549" s="21"/>
      <c r="I549" s="21" t="s">
        <v>32</v>
      </c>
      <c r="J549" s="21" t="s">
        <v>26</v>
      </c>
      <c r="M549" s="12"/>
    </row>
    <row r="550" spans="1:13" ht="18" customHeight="1">
      <c r="A550" s="4">
        <v>549</v>
      </c>
      <c r="B550" s="37">
        <v>35286</v>
      </c>
      <c r="C550" s="34" t="s">
        <v>167</v>
      </c>
      <c r="D550" s="34" t="s">
        <v>163</v>
      </c>
      <c r="E550" s="34" t="s">
        <v>10</v>
      </c>
      <c r="F550" s="34" t="s">
        <v>210</v>
      </c>
      <c r="G550" s="21"/>
      <c r="H550" s="21"/>
      <c r="I550" s="21" t="s">
        <v>14</v>
      </c>
      <c r="J550" s="21" t="s">
        <v>19</v>
      </c>
      <c r="M550" s="12"/>
    </row>
    <row r="551" spans="1:13" ht="18" customHeight="1">
      <c r="A551" s="4">
        <v>550</v>
      </c>
      <c r="B551" s="37">
        <v>35286</v>
      </c>
      <c r="C551" s="34" t="s">
        <v>72</v>
      </c>
      <c r="D551" s="34" t="s">
        <v>180</v>
      </c>
      <c r="E551" s="34" t="s">
        <v>168</v>
      </c>
      <c r="F551" s="34" t="s">
        <v>16</v>
      </c>
      <c r="G551" s="21"/>
      <c r="H551" s="21"/>
      <c r="I551" s="21" t="s">
        <v>37</v>
      </c>
      <c r="J551" s="21" t="s">
        <v>20</v>
      </c>
      <c r="M551" s="12"/>
    </row>
    <row r="552" spans="1:13" ht="18" customHeight="1">
      <c r="A552" s="4">
        <v>551</v>
      </c>
      <c r="B552" s="37">
        <v>35286</v>
      </c>
      <c r="C552" s="34" t="s">
        <v>153</v>
      </c>
      <c r="D552" s="34" t="s">
        <v>185</v>
      </c>
      <c r="E552" s="34" t="s">
        <v>214</v>
      </c>
      <c r="F552" s="34" t="s">
        <v>181</v>
      </c>
      <c r="G552" s="21"/>
      <c r="H552" s="21"/>
      <c r="I552" s="21" t="s">
        <v>228</v>
      </c>
      <c r="J552" s="21" t="s">
        <v>32</v>
      </c>
      <c r="M552" s="12"/>
    </row>
    <row r="553" spans="1:13" ht="18" customHeight="1">
      <c r="A553" s="4">
        <v>552</v>
      </c>
      <c r="B553" s="37">
        <v>35286</v>
      </c>
      <c r="C553" s="34" t="s">
        <v>211</v>
      </c>
      <c r="D553" s="34" t="s">
        <v>165</v>
      </c>
      <c r="E553" s="34" t="s">
        <v>186</v>
      </c>
      <c r="F553" s="34" t="s">
        <v>47</v>
      </c>
      <c r="G553" s="21"/>
      <c r="H553" s="21"/>
      <c r="I553" s="21" t="s">
        <v>8</v>
      </c>
      <c r="J553" s="21" t="s">
        <v>227</v>
      </c>
      <c r="M553" s="12"/>
    </row>
    <row r="554" spans="1:13" ht="18" customHeight="1">
      <c r="A554" s="4">
        <v>553</v>
      </c>
      <c r="B554" s="37">
        <v>35286</v>
      </c>
      <c r="C554" s="34" t="s">
        <v>22</v>
      </c>
      <c r="D554" s="34" t="s">
        <v>166</v>
      </c>
      <c r="E554" s="34" t="s">
        <v>6</v>
      </c>
      <c r="F554" s="34" t="s">
        <v>144</v>
      </c>
      <c r="G554" s="21"/>
      <c r="H554" s="21"/>
      <c r="I554" s="21" t="s">
        <v>13</v>
      </c>
      <c r="J554" s="21" t="s">
        <v>38</v>
      </c>
      <c r="M554" s="12"/>
    </row>
    <row r="555" spans="1:13" ht="18" customHeight="1">
      <c r="A555" s="4">
        <v>554</v>
      </c>
      <c r="B555" s="37">
        <v>35287</v>
      </c>
      <c r="C555" s="34" t="s">
        <v>47</v>
      </c>
      <c r="D555" s="34" t="s">
        <v>186</v>
      </c>
      <c r="E555" s="34" t="s">
        <v>211</v>
      </c>
      <c r="F555" s="34" t="s">
        <v>178</v>
      </c>
      <c r="G555" s="21"/>
      <c r="H555" s="21"/>
      <c r="I555" s="21" t="s">
        <v>8</v>
      </c>
      <c r="J555" s="21" t="s">
        <v>227</v>
      </c>
      <c r="M555" s="12"/>
    </row>
    <row r="556" spans="1:13" ht="18" customHeight="1">
      <c r="A556" s="4">
        <v>555</v>
      </c>
      <c r="B556" s="37">
        <v>35287</v>
      </c>
      <c r="C556" s="34" t="s">
        <v>210</v>
      </c>
      <c r="D556" s="34" t="s">
        <v>4</v>
      </c>
      <c r="E556" s="34" t="s">
        <v>163</v>
      </c>
      <c r="F556" s="34" t="s">
        <v>10</v>
      </c>
      <c r="G556" s="21"/>
      <c r="H556" s="21"/>
      <c r="I556" s="21" t="s">
        <v>14</v>
      </c>
      <c r="J556" s="21" t="s">
        <v>19</v>
      </c>
      <c r="M556" s="12"/>
    </row>
    <row r="557" spans="1:13" ht="18" customHeight="1">
      <c r="A557" s="4">
        <v>556</v>
      </c>
      <c r="B557" s="37">
        <v>35287</v>
      </c>
      <c r="C557" s="34" t="s">
        <v>144</v>
      </c>
      <c r="D557" s="34" t="s">
        <v>175</v>
      </c>
      <c r="E557" s="34" t="s">
        <v>166</v>
      </c>
      <c r="F557" s="34" t="s">
        <v>6</v>
      </c>
      <c r="G557" s="21"/>
      <c r="H557" s="21"/>
      <c r="I557" s="21" t="s">
        <v>13</v>
      </c>
      <c r="J557" s="21" t="s">
        <v>38</v>
      </c>
      <c r="M557" s="12"/>
    </row>
    <row r="558" spans="1:13" ht="18" customHeight="1">
      <c r="A558" s="4">
        <v>557</v>
      </c>
      <c r="B558" s="37">
        <v>35287</v>
      </c>
      <c r="C558" s="34" t="s">
        <v>188</v>
      </c>
      <c r="D558" s="34" t="s">
        <v>213</v>
      </c>
      <c r="E558" s="34" t="s">
        <v>131</v>
      </c>
      <c r="F558" s="34" t="s">
        <v>148</v>
      </c>
      <c r="G558" s="21"/>
      <c r="H558" s="21"/>
      <c r="I558" s="21" t="s">
        <v>31</v>
      </c>
      <c r="J558" s="21" t="s">
        <v>26</v>
      </c>
      <c r="M558" s="12"/>
    </row>
    <row r="559" spans="1:13" ht="18" customHeight="1">
      <c r="A559" s="4">
        <v>558</v>
      </c>
      <c r="B559" s="37">
        <v>35287</v>
      </c>
      <c r="C559" s="34" t="s">
        <v>214</v>
      </c>
      <c r="D559" s="34" t="s">
        <v>181</v>
      </c>
      <c r="E559" s="34" t="s">
        <v>185</v>
      </c>
      <c r="F559" s="34" t="s">
        <v>161</v>
      </c>
      <c r="G559" s="21"/>
      <c r="H559" s="21"/>
      <c r="I559" s="21" t="s">
        <v>228</v>
      </c>
      <c r="J559" s="21" t="s">
        <v>32</v>
      </c>
      <c r="M559" s="12"/>
    </row>
    <row r="560" spans="1:13" ht="18" customHeight="1">
      <c r="A560" s="4">
        <v>559</v>
      </c>
      <c r="B560" s="37">
        <v>35287</v>
      </c>
      <c r="C560" s="34" t="s">
        <v>16</v>
      </c>
      <c r="D560" s="34" t="s">
        <v>46</v>
      </c>
      <c r="E560" s="34" t="s">
        <v>180</v>
      </c>
      <c r="F560" s="34" t="s">
        <v>168</v>
      </c>
      <c r="G560" s="21"/>
      <c r="H560" s="21"/>
      <c r="I560" s="21" t="s">
        <v>37</v>
      </c>
      <c r="J560" s="21" t="s">
        <v>20</v>
      </c>
      <c r="M560" s="12"/>
    </row>
    <row r="561" spans="1:13" ht="18" customHeight="1">
      <c r="A561" s="4">
        <v>560</v>
      </c>
      <c r="B561" s="37">
        <v>35288</v>
      </c>
      <c r="C561" s="34" t="s">
        <v>161</v>
      </c>
      <c r="D561" s="34" t="s">
        <v>153</v>
      </c>
      <c r="E561" s="34" t="s">
        <v>181</v>
      </c>
      <c r="F561" s="34" t="s">
        <v>185</v>
      </c>
      <c r="G561" s="21"/>
      <c r="H561" s="21"/>
      <c r="I561" s="21" t="s">
        <v>228</v>
      </c>
      <c r="J561" s="21" t="s">
        <v>32</v>
      </c>
      <c r="M561" s="12"/>
    </row>
    <row r="562" spans="1:13" ht="18" customHeight="1">
      <c r="A562" s="4">
        <v>561</v>
      </c>
      <c r="B562" s="37">
        <v>35288</v>
      </c>
      <c r="C562" s="36" t="s">
        <v>168</v>
      </c>
      <c r="D562" s="34" t="s">
        <v>72</v>
      </c>
      <c r="E562" s="34" t="s">
        <v>46</v>
      </c>
      <c r="F562" s="34" t="s">
        <v>180</v>
      </c>
      <c r="G562" s="21"/>
      <c r="H562" s="21"/>
      <c r="I562" s="21" t="s">
        <v>37</v>
      </c>
      <c r="J562" s="21" t="s">
        <v>20</v>
      </c>
      <c r="M562" s="13"/>
    </row>
    <row r="563" spans="1:13" ht="18" customHeight="1">
      <c r="A563" s="4">
        <v>562</v>
      </c>
      <c r="B563" s="37">
        <v>35288</v>
      </c>
      <c r="C563" s="34" t="s">
        <v>178</v>
      </c>
      <c r="D563" s="34" t="s">
        <v>211</v>
      </c>
      <c r="E563" s="34" t="s">
        <v>47</v>
      </c>
      <c r="F563" s="34" t="s">
        <v>179</v>
      </c>
      <c r="G563" s="21"/>
      <c r="H563" s="21"/>
      <c r="I563" s="21" t="s">
        <v>8</v>
      </c>
      <c r="J563" s="21" t="s">
        <v>227</v>
      </c>
      <c r="M563" s="12"/>
    </row>
    <row r="564" spans="1:13" ht="18" customHeight="1">
      <c r="A564" s="4">
        <v>563</v>
      </c>
      <c r="B564" s="37">
        <v>35288</v>
      </c>
      <c r="C564" s="34" t="s">
        <v>10</v>
      </c>
      <c r="D564" s="34" t="s">
        <v>167</v>
      </c>
      <c r="E564" s="34" t="s">
        <v>4</v>
      </c>
      <c r="F564" s="34" t="s">
        <v>163</v>
      </c>
      <c r="G564" s="21"/>
      <c r="H564" s="21"/>
      <c r="I564" s="21" t="s">
        <v>14</v>
      </c>
      <c r="J564" s="21" t="s">
        <v>19</v>
      </c>
      <c r="M564" s="12"/>
    </row>
    <row r="565" spans="1:13" ht="18" customHeight="1">
      <c r="A565" s="4">
        <v>564</v>
      </c>
      <c r="B565" s="37">
        <v>35288</v>
      </c>
      <c r="C565" s="34" t="s">
        <v>6</v>
      </c>
      <c r="D565" s="34" t="s">
        <v>22</v>
      </c>
      <c r="E565" s="34" t="s">
        <v>175</v>
      </c>
      <c r="F565" s="34" t="s">
        <v>166</v>
      </c>
      <c r="G565" s="21"/>
      <c r="H565" s="21"/>
      <c r="I565" s="21" t="s">
        <v>13</v>
      </c>
      <c r="J565" s="21" t="s">
        <v>38</v>
      </c>
      <c r="M565" s="12"/>
    </row>
    <row r="566" spans="1:13" ht="18" customHeight="1">
      <c r="A566" s="4">
        <v>565</v>
      </c>
      <c r="B566" s="37">
        <v>35288</v>
      </c>
      <c r="C566" s="34" t="s">
        <v>131</v>
      </c>
      <c r="D566" s="34" t="s">
        <v>148</v>
      </c>
      <c r="E566" s="34" t="s">
        <v>184</v>
      </c>
      <c r="F566" s="34" t="s">
        <v>213</v>
      </c>
      <c r="G566" s="21"/>
      <c r="H566" s="21"/>
      <c r="I566" s="21" t="s">
        <v>31</v>
      </c>
      <c r="J566" s="21" t="s">
        <v>26</v>
      </c>
      <c r="M566" s="12"/>
    </row>
    <row r="567" spans="1:13" ht="18" customHeight="1">
      <c r="A567" s="4">
        <v>566</v>
      </c>
      <c r="B567" s="37">
        <v>35290</v>
      </c>
      <c r="C567" s="34" t="s">
        <v>213</v>
      </c>
      <c r="D567" s="34" t="s">
        <v>179</v>
      </c>
      <c r="E567" s="34" t="s">
        <v>178</v>
      </c>
      <c r="F567" s="34" t="s">
        <v>184</v>
      </c>
      <c r="G567" s="21"/>
      <c r="H567" s="21"/>
      <c r="I567" s="21" t="s">
        <v>32</v>
      </c>
      <c r="J567" s="21" t="s">
        <v>227</v>
      </c>
      <c r="M567" s="12"/>
    </row>
    <row r="568" spans="1:13" ht="18" customHeight="1">
      <c r="A568" s="4">
        <v>567</v>
      </c>
      <c r="B568" s="37">
        <v>35290</v>
      </c>
      <c r="C568" s="34" t="s">
        <v>186</v>
      </c>
      <c r="D568" s="34" t="s">
        <v>182</v>
      </c>
      <c r="E568" s="34" t="s">
        <v>165</v>
      </c>
      <c r="F568" s="34" t="s">
        <v>211</v>
      </c>
      <c r="G568" s="21"/>
      <c r="H568" s="21"/>
      <c r="I568" s="21" t="s">
        <v>31</v>
      </c>
      <c r="J568" s="21" t="s">
        <v>228</v>
      </c>
      <c r="M568" s="12"/>
    </row>
    <row r="569" spans="1:13" ht="18" customHeight="1">
      <c r="A569" s="4">
        <v>568</v>
      </c>
      <c r="B569" s="37">
        <v>35290</v>
      </c>
      <c r="C569" s="34" t="s">
        <v>180</v>
      </c>
      <c r="D569" s="34" t="s">
        <v>144</v>
      </c>
      <c r="E569" s="34" t="s">
        <v>72</v>
      </c>
      <c r="F569" s="34" t="s">
        <v>46</v>
      </c>
      <c r="G569" s="21"/>
      <c r="H569" s="21"/>
      <c r="I569" s="21" t="s">
        <v>19</v>
      </c>
      <c r="J569" s="21" t="s">
        <v>38</v>
      </c>
      <c r="M569" s="12"/>
    </row>
    <row r="570" spans="1:13" ht="18" customHeight="1">
      <c r="A570" s="4">
        <v>569</v>
      </c>
      <c r="B570" s="37">
        <v>35290</v>
      </c>
      <c r="C570" s="34" t="s">
        <v>142</v>
      </c>
      <c r="D570" s="34" t="s">
        <v>185</v>
      </c>
      <c r="E570" s="34" t="s">
        <v>47</v>
      </c>
      <c r="F570" s="34" t="s">
        <v>161</v>
      </c>
      <c r="G570" s="21"/>
      <c r="H570" s="21"/>
      <c r="I570" s="21" t="s">
        <v>26</v>
      </c>
      <c r="J570" s="21" t="s">
        <v>8</v>
      </c>
      <c r="M570" s="12"/>
    </row>
    <row r="571" spans="1:13" ht="18" customHeight="1">
      <c r="A571" s="4">
        <v>570</v>
      </c>
      <c r="B571" s="37">
        <v>35290</v>
      </c>
      <c r="C571" s="34" t="s">
        <v>163</v>
      </c>
      <c r="D571" s="34" t="s">
        <v>6</v>
      </c>
      <c r="E571" s="34" t="s">
        <v>167</v>
      </c>
      <c r="F571" s="34" t="s">
        <v>4</v>
      </c>
      <c r="G571" s="21"/>
      <c r="H571" s="21"/>
      <c r="I571" s="21" t="s">
        <v>20</v>
      </c>
      <c r="J571" s="21" t="s">
        <v>14</v>
      </c>
      <c r="M571" s="12"/>
    </row>
    <row r="572" spans="1:13" ht="18" customHeight="1">
      <c r="A572" s="4">
        <v>571</v>
      </c>
      <c r="B572" s="37">
        <v>35291</v>
      </c>
      <c r="C572" s="34" t="s">
        <v>4</v>
      </c>
      <c r="D572" s="34" t="s">
        <v>10</v>
      </c>
      <c r="E572" s="34" t="s">
        <v>6</v>
      </c>
      <c r="F572" s="34" t="s">
        <v>167</v>
      </c>
      <c r="G572" s="21"/>
      <c r="H572" s="21"/>
      <c r="I572" s="21" t="s">
        <v>20</v>
      </c>
      <c r="J572" s="21" t="s">
        <v>14</v>
      </c>
      <c r="M572" s="12"/>
    </row>
    <row r="573" spans="1:13" ht="18" customHeight="1">
      <c r="A573" s="4">
        <v>572</v>
      </c>
      <c r="B573" s="37">
        <v>35291</v>
      </c>
      <c r="C573" s="34" t="s">
        <v>179</v>
      </c>
      <c r="D573" s="34" t="s">
        <v>184</v>
      </c>
      <c r="E573" s="34" t="s">
        <v>188</v>
      </c>
      <c r="F573" s="34" t="s">
        <v>178</v>
      </c>
      <c r="G573" s="21"/>
      <c r="H573" s="21"/>
      <c r="I573" s="21" t="s">
        <v>32</v>
      </c>
      <c r="J573" s="21" t="s">
        <v>227</v>
      </c>
      <c r="M573" s="12"/>
    </row>
    <row r="574" spans="1:13" ht="18" customHeight="1">
      <c r="A574" s="4">
        <v>573</v>
      </c>
      <c r="B574" s="37">
        <v>35291</v>
      </c>
      <c r="C574" s="34" t="s">
        <v>211</v>
      </c>
      <c r="D574" s="34" t="s">
        <v>165</v>
      </c>
      <c r="E574" s="34" t="s">
        <v>182</v>
      </c>
      <c r="F574" s="34" t="s">
        <v>131</v>
      </c>
      <c r="G574" s="21"/>
      <c r="H574" s="21"/>
      <c r="I574" s="21" t="s">
        <v>31</v>
      </c>
      <c r="J574" s="21" t="s">
        <v>228</v>
      </c>
      <c r="M574" s="12"/>
    </row>
    <row r="575" spans="1:13" ht="18" customHeight="1">
      <c r="A575" s="4">
        <v>574</v>
      </c>
      <c r="B575" s="37">
        <v>35291</v>
      </c>
      <c r="C575" s="34" t="s">
        <v>22</v>
      </c>
      <c r="D575" s="34" t="s">
        <v>35</v>
      </c>
      <c r="E575" s="34" t="s">
        <v>210</v>
      </c>
      <c r="F575" s="34" t="s">
        <v>175</v>
      </c>
      <c r="G575" s="21"/>
      <c r="H575" s="21"/>
      <c r="I575" s="21" t="s">
        <v>13</v>
      </c>
      <c r="J575" s="21" t="s">
        <v>37</v>
      </c>
      <c r="M575" s="12"/>
    </row>
    <row r="576" spans="1:13" ht="18" customHeight="1">
      <c r="A576" s="4">
        <v>575</v>
      </c>
      <c r="B576" s="37">
        <v>35292</v>
      </c>
      <c r="C576" s="34" t="s">
        <v>167</v>
      </c>
      <c r="D576" s="34" t="s">
        <v>163</v>
      </c>
      <c r="E576" s="34" t="s">
        <v>10</v>
      </c>
      <c r="F576" s="34" t="s">
        <v>6</v>
      </c>
      <c r="G576" s="21"/>
      <c r="H576" s="21"/>
      <c r="I576" s="21" t="s">
        <v>20</v>
      </c>
      <c r="J576" s="21" t="s">
        <v>14</v>
      </c>
      <c r="M576" s="12"/>
    </row>
    <row r="577" spans="1:13" ht="18" customHeight="1">
      <c r="A577" s="4">
        <v>576</v>
      </c>
      <c r="B577" s="37">
        <v>35292</v>
      </c>
      <c r="C577" s="34" t="s">
        <v>72</v>
      </c>
      <c r="D577" s="34" t="s">
        <v>180</v>
      </c>
      <c r="E577" s="34" t="s">
        <v>168</v>
      </c>
      <c r="F577" s="34" t="s">
        <v>144</v>
      </c>
      <c r="G577" s="21"/>
      <c r="H577" s="21"/>
      <c r="I577" s="21" t="s">
        <v>19</v>
      </c>
      <c r="J577" s="21" t="s">
        <v>38</v>
      </c>
      <c r="M577" s="12"/>
    </row>
    <row r="578" spans="1:13" ht="18" customHeight="1">
      <c r="A578" s="4">
        <v>577</v>
      </c>
      <c r="B578" s="37">
        <v>35292</v>
      </c>
      <c r="C578" s="34" t="s">
        <v>165</v>
      </c>
      <c r="D578" s="34" t="s">
        <v>186</v>
      </c>
      <c r="E578" s="34" t="s">
        <v>131</v>
      </c>
      <c r="F578" s="34" t="s">
        <v>182</v>
      </c>
      <c r="G578" s="21"/>
      <c r="H578" s="21"/>
      <c r="I578" s="21" t="s">
        <v>31</v>
      </c>
      <c r="J578" s="21" t="s">
        <v>228</v>
      </c>
      <c r="M578" s="12"/>
    </row>
    <row r="579" spans="1:13" ht="18" customHeight="1">
      <c r="A579" s="4">
        <v>578</v>
      </c>
      <c r="B579" s="37">
        <v>35292</v>
      </c>
      <c r="C579" s="34" t="s">
        <v>175</v>
      </c>
      <c r="D579" s="34" t="s">
        <v>166</v>
      </c>
      <c r="E579" s="34" t="s">
        <v>35</v>
      </c>
      <c r="F579" s="34" t="s">
        <v>210</v>
      </c>
      <c r="G579" s="21"/>
      <c r="H579" s="21"/>
      <c r="I579" s="21" t="s">
        <v>13</v>
      </c>
      <c r="J579" s="21" t="s">
        <v>37</v>
      </c>
      <c r="M579" s="12"/>
    </row>
    <row r="580" spans="1:13" ht="18" customHeight="1">
      <c r="A580" s="4">
        <v>579</v>
      </c>
      <c r="B580" s="37">
        <v>35292</v>
      </c>
      <c r="C580" s="34" t="s">
        <v>184</v>
      </c>
      <c r="D580" s="34" t="s">
        <v>178</v>
      </c>
      <c r="E580" s="34" t="s">
        <v>148</v>
      </c>
      <c r="F580" s="34" t="s">
        <v>213</v>
      </c>
      <c r="G580" s="21"/>
      <c r="H580" s="21"/>
      <c r="I580" s="21" t="s">
        <v>32</v>
      </c>
      <c r="J580" s="21" t="s">
        <v>227</v>
      </c>
      <c r="M580" s="12"/>
    </row>
    <row r="581" spans="1:13" ht="18" customHeight="1">
      <c r="A581" s="4">
        <v>580</v>
      </c>
      <c r="B581" s="37">
        <v>35292</v>
      </c>
      <c r="C581" s="34" t="s">
        <v>185</v>
      </c>
      <c r="D581" s="34" t="s">
        <v>173</v>
      </c>
      <c r="E581" s="34" t="s">
        <v>153</v>
      </c>
      <c r="F581" s="34" t="s">
        <v>142</v>
      </c>
      <c r="G581" s="21"/>
      <c r="H581" s="21"/>
      <c r="I581" s="21" t="s">
        <v>26</v>
      </c>
      <c r="J581" s="21" t="s">
        <v>8</v>
      </c>
      <c r="M581" s="12"/>
    </row>
    <row r="582" spans="1:13" ht="18" customHeight="1">
      <c r="A582" s="4">
        <v>581</v>
      </c>
      <c r="B582" s="37">
        <v>35293</v>
      </c>
      <c r="C582" s="34" t="s">
        <v>148</v>
      </c>
      <c r="D582" s="34" t="s">
        <v>188</v>
      </c>
      <c r="E582" s="34" t="s">
        <v>178</v>
      </c>
      <c r="F582" s="34" t="s">
        <v>165</v>
      </c>
      <c r="G582" s="21"/>
      <c r="H582" s="21"/>
      <c r="I582" s="21" t="s">
        <v>8</v>
      </c>
      <c r="J582" s="21" t="s">
        <v>32</v>
      </c>
      <c r="M582" s="12"/>
    </row>
    <row r="583" spans="1:13" ht="18" customHeight="1">
      <c r="A583" s="4">
        <v>582</v>
      </c>
      <c r="B583" s="37">
        <v>35293</v>
      </c>
      <c r="C583" s="34" t="s">
        <v>181</v>
      </c>
      <c r="D583" s="34" t="s">
        <v>183</v>
      </c>
      <c r="E583" s="34" t="s">
        <v>182</v>
      </c>
      <c r="F583" s="34" t="s">
        <v>161</v>
      </c>
      <c r="G583" s="21"/>
      <c r="H583" s="21"/>
      <c r="I583" s="21" t="s">
        <v>228</v>
      </c>
      <c r="J583" s="21" t="s">
        <v>26</v>
      </c>
      <c r="M583" s="12"/>
    </row>
    <row r="584" spans="1:13" ht="18" customHeight="1">
      <c r="A584" s="4">
        <v>583</v>
      </c>
      <c r="B584" s="37">
        <v>35293</v>
      </c>
      <c r="C584" s="34" t="s">
        <v>6</v>
      </c>
      <c r="D584" s="34" t="s">
        <v>4</v>
      </c>
      <c r="E584" s="34" t="s">
        <v>163</v>
      </c>
      <c r="F584" s="34" t="s">
        <v>10</v>
      </c>
      <c r="G584" s="21"/>
      <c r="H584" s="21"/>
      <c r="I584" s="21" t="s">
        <v>20</v>
      </c>
      <c r="J584" s="21" t="s">
        <v>38</v>
      </c>
      <c r="M584" s="12"/>
    </row>
    <row r="585" spans="1:13" ht="18" customHeight="1">
      <c r="A585" s="4">
        <v>584</v>
      </c>
      <c r="B585" s="37">
        <v>35293</v>
      </c>
      <c r="C585" s="34" t="s">
        <v>210</v>
      </c>
      <c r="D585" s="34" t="s">
        <v>22</v>
      </c>
      <c r="E585" s="34" t="s">
        <v>166</v>
      </c>
      <c r="F585" s="34" t="s">
        <v>35</v>
      </c>
      <c r="G585" s="21"/>
      <c r="H585" s="21"/>
      <c r="I585" s="21" t="s">
        <v>37</v>
      </c>
      <c r="J585" s="21" t="s">
        <v>14</v>
      </c>
      <c r="M585" s="12"/>
    </row>
    <row r="586" spans="1:13" ht="18" customHeight="1">
      <c r="A586" s="4">
        <v>585</v>
      </c>
      <c r="B586" s="37">
        <v>35293</v>
      </c>
      <c r="C586" s="34" t="s">
        <v>144</v>
      </c>
      <c r="D586" s="34" t="s">
        <v>46</v>
      </c>
      <c r="E586" s="34" t="s">
        <v>180</v>
      </c>
      <c r="F586" s="34" t="s">
        <v>168</v>
      </c>
      <c r="G586" s="21"/>
      <c r="H586" s="21"/>
      <c r="I586" s="21" t="s">
        <v>19</v>
      </c>
      <c r="J586" s="21" t="s">
        <v>13</v>
      </c>
      <c r="M586" s="12"/>
    </row>
    <row r="587" spans="1:13" ht="18" customHeight="1">
      <c r="A587" s="4">
        <v>586</v>
      </c>
      <c r="B587" s="37">
        <v>35294</v>
      </c>
      <c r="C587" s="34" t="s">
        <v>182</v>
      </c>
      <c r="D587" s="34" t="s">
        <v>161</v>
      </c>
      <c r="E587" s="34" t="s">
        <v>183</v>
      </c>
      <c r="F587" s="34" t="s">
        <v>214</v>
      </c>
      <c r="G587" s="21"/>
      <c r="H587" s="21"/>
      <c r="I587" s="21" t="s">
        <v>228</v>
      </c>
      <c r="J587" s="21" t="s">
        <v>26</v>
      </c>
      <c r="M587" s="12"/>
    </row>
    <row r="588" spans="1:13" ht="18" customHeight="1">
      <c r="A588" s="4">
        <v>587</v>
      </c>
      <c r="B588" s="37">
        <v>35294</v>
      </c>
      <c r="C588" s="34" t="s">
        <v>35</v>
      </c>
      <c r="D588" s="34" t="s">
        <v>175</v>
      </c>
      <c r="E588" s="34" t="s">
        <v>22</v>
      </c>
      <c r="F588" s="34" t="s">
        <v>166</v>
      </c>
      <c r="G588" s="21"/>
      <c r="H588" s="21"/>
      <c r="I588" s="21" t="s">
        <v>37</v>
      </c>
      <c r="J588" s="21" t="s">
        <v>14</v>
      </c>
      <c r="M588" s="12"/>
    </row>
    <row r="589" spans="1:13" ht="18" customHeight="1">
      <c r="A589" s="4">
        <v>588</v>
      </c>
      <c r="B589" s="37">
        <v>35294</v>
      </c>
      <c r="C589" s="34" t="s">
        <v>173</v>
      </c>
      <c r="D589" s="34" t="s">
        <v>142</v>
      </c>
      <c r="E589" s="34" t="s">
        <v>146</v>
      </c>
      <c r="F589" s="34" t="s">
        <v>185</v>
      </c>
      <c r="G589" s="21"/>
      <c r="H589" s="21"/>
      <c r="I589" s="21" t="s">
        <v>31</v>
      </c>
      <c r="J589" s="21" t="s">
        <v>227</v>
      </c>
      <c r="M589" s="12"/>
    </row>
    <row r="590" spans="1:13" ht="18" customHeight="1">
      <c r="A590" s="4">
        <v>589</v>
      </c>
      <c r="B590" s="37">
        <v>35294</v>
      </c>
      <c r="C590" s="34" t="s">
        <v>168</v>
      </c>
      <c r="D590" s="34" t="s">
        <v>72</v>
      </c>
      <c r="E590" s="34" t="s">
        <v>46</v>
      </c>
      <c r="F590" s="34" t="s">
        <v>180</v>
      </c>
      <c r="G590" s="21"/>
      <c r="H590" s="21"/>
      <c r="I590" s="21" t="s">
        <v>19</v>
      </c>
      <c r="J590" s="21" t="s">
        <v>13</v>
      </c>
      <c r="M590" s="12"/>
    </row>
    <row r="591" spans="1:13" ht="18" customHeight="1">
      <c r="A591" s="4">
        <v>590</v>
      </c>
      <c r="B591" s="37">
        <v>35294</v>
      </c>
      <c r="C591" s="34" t="s">
        <v>10</v>
      </c>
      <c r="D591" s="34" t="s">
        <v>167</v>
      </c>
      <c r="E591" s="34" t="s">
        <v>4</v>
      </c>
      <c r="F591" s="34" t="s">
        <v>163</v>
      </c>
      <c r="G591" s="21"/>
      <c r="H591" s="21"/>
      <c r="I591" s="21" t="s">
        <v>20</v>
      </c>
      <c r="J591" s="21" t="s">
        <v>38</v>
      </c>
      <c r="M591" s="12"/>
    </row>
    <row r="592" spans="1:13" ht="18" customHeight="1">
      <c r="A592" s="4">
        <v>591</v>
      </c>
      <c r="B592" s="37">
        <v>35294</v>
      </c>
      <c r="C592" s="34" t="s">
        <v>188</v>
      </c>
      <c r="D592" s="34" t="s">
        <v>211</v>
      </c>
      <c r="E592" s="34" t="s">
        <v>165</v>
      </c>
      <c r="F592" s="34" t="s">
        <v>186</v>
      </c>
      <c r="G592" s="21"/>
      <c r="H592" s="21"/>
      <c r="I592" s="21" t="s">
        <v>8</v>
      </c>
      <c r="J592" s="21" t="s">
        <v>32</v>
      </c>
      <c r="M592" s="12"/>
    </row>
    <row r="593" spans="1:13" ht="18" customHeight="1">
      <c r="A593" s="4">
        <v>592</v>
      </c>
      <c r="B593" s="37">
        <v>35295</v>
      </c>
      <c r="C593" s="34" t="s">
        <v>166</v>
      </c>
      <c r="D593" s="34" t="s">
        <v>210</v>
      </c>
      <c r="E593" s="34" t="s">
        <v>175</v>
      </c>
      <c r="F593" s="34" t="s">
        <v>22</v>
      </c>
      <c r="G593" s="21"/>
      <c r="H593" s="21"/>
      <c r="I593" s="21" t="s">
        <v>37</v>
      </c>
      <c r="J593" s="21" t="s">
        <v>14</v>
      </c>
      <c r="M593" s="12"/>
    </row>
    <row r="594" spans="1:13" ht="18" customHeight="1">
      <c r="A594" s="4">
        <v>593</v>
      </c>
      <c r="B594" s="37">
        <v>35295</v>
      </c>
      <c r="C594" s="34" t="s">
        <v>153</v>
      </c>
      <c r="D594" s="34" t="s">
        <v>146</v>
      </c>
      <c r="E594" s="34" t="s">
        <v>185</v>
      </c>
      <c r="F594" s="34" t="s">
        <v>142</v>
      </c>
      <c r="G594" s="21"/>
      <c r="H594" s="21"/>
      <c r="I594" s="21" t="s">
        <v>31</v>
      </c>
      <c r="J594" s="21" t="s">
        <v>227</v>
      </c>
      <c r="M594" s="12"/>
    </row>
    <row r="595" spans="1:13" ht="18" customHeight="1">
      <c r="A595" s="4">
        <v>594</v>
      </c>
      <c r="B595" s="37">
        <v>35295</v>
      </c>
      <c r="C595" s="34" t="s">
        <v>178</v>
      </c>
      <c r="D595" s="34" t="s">
        <v>165</v>
      </c>
      <c r="E595" s="36" t="s">
        <v>186</v>
      </c>
      <c r="F595" s="34" t="s">
        <v>211</v>
      </c>
      <c r="G595" s="21"/>
      <c r="H595" s="21"/>
      <c r="I595" s="21" t="s">
        <v>8</v>
      </c>
      <c r="J595" s="21" t="s">
        <v>32</v>
      </c>
      <c r="M595" s="12"/>
    </row>
    <row r="596" spans="1:13" ht="18" customHeight="1">
      <c r="A596" s="4">
        <v>595</v>
      </c>
      <c r="B596" s="37">
        <v>35295</v>
      </c>
      <c r="C596" s="34" t="s">
        <v>180</v>
      </c>
      <c r="D596" s="34" t="s">
        <v>144</v>
      </c>
      <c r="E596" s="34" t="s">
        <v>72</v>
      </c>
      <c r="F596" s="34" t="s">
        <v>46</v>
      </c>
      <c r="G596" s="21"/>
      <c r="H596" s="21"/>
      <c r="I596" s="21" t="s">
        <v>19</v>
      </c>
      <c r="J596" s="21" t="s">
        <v>13</v>
      </c>
      <c r="M596" s="12"/>
    </row>
    <row r="597" spans="1:13" ht="18" customHeight="1">
      <c r="A597" s="4">
        <v>596</v>
      </c>
      <c r="B597" s="37">
        <v>35295</v>
      </c>
      <c r="C597" s="34" t="s">
        <v>163</v>
      </c>
      <c r="D597" s="34" t="s">
        <v>6</v>
      </c>
      <c r="E597" s="34" t="s">
        <v>167</v>
      </c>
      <c r="F597" s="34" t="s">
        <v>4</v>
      </c>
      <c r="G597" s="21"/>
      <c r="H597" s="21"/>
      <c r="I597" s="21" t="s">
        <v>20</v>
      </c>
      <c r="J597" s="21" t="s">
        <v>38</v>
      </c>
      <c r="M597" s="12"/>
    </row>
    <row r="598" spans="1:13" ht="18" customHeight="1">
      <c r="A598" s="4">
        <v>597</v>
      </c>
      <c r="B598" s="37">
        <v>35295</v>
      </c>
      <c r="C598" s="34" t="s">
        <v>214</v>
      </c>
      <c r="D598" s="34" t="s">
        <v>181</v>
      </c>
      <c r="E598" s="34" t="s">
        <v>161</v>
      </c>
      <c r="F598" s="34" t="s">
        <v>183</v>
      </c>
      <c r="G598" s="21"/>
      <c r="H598" s="21"/>
      <c r="I598" s="21" t="s">
        <v>228</v>
      </c>
      <c r="J598" s="21" t="s">
        <v>26</v>
      </c>
      <c r="M598" s="12"/>
    </row>
    <row r="599" spans="1:13" ht="18" customHeight="1">
      <c r="A599" s="4">
        <v>598</v>
      </c>
      <c r="B599" s="37">
        <v>35297</v>
      </c>
      <c r="C599" s="34" t="s">
        <v>4</v>
      </c>
      <c r="D599" s="34" t="s">
        <v>10</v>
      </c>
      <c r="E599" s="34" t="s">
        <v>144</v>
      </c>
      <c r="F599" s="34" t="s">
        <v>167</v>
      </c>
      <c r="G599" s="21"/>
      <c r="H599" s="21"/>
      <c r="I599" s="21" t="s">
        <v>37</v>
      </c>
      <c r="J599" s="21" t="s">
        <v>13</v>
      </c>
      <c r="M599" s="12"/>
    </row>
    <row r="600" spans="1:13" ht="18" customHeight="1">
      <c r="A600" s="4">
        <v>599</v>
      </c>
      <c r="B600" s="37">
        <v>35297</v>
      </c>
      <c r="C600" s="34" t="s">
        <v>211</v>
      </c>
      <c r="D600" s="34" t="s">
        <v>184</v>
      </c>
      <c r="E600" s="34" t="s">
        <v>213</v>
      </c>
      <c r="F600" s="34" t="s">
        <v>179</v>
      </c>
      <c r="G600" s="21"/>
      <c r="H600" s="21"/>
      <c r="I600" s="21" t="s">
        <v>8</v>
      </c>
      <c r="J600" s="21" t="s">
        <v>228</v>
      </c>
      <c r="M600" s="12"/>
    </row>
    <row r="601" spans="1:13" ht="18" customHeight="1">
      <c r="A601" s="4">
        <v>600</v>
      </c>
      <c r="B601" s="37">
        <v>35297</v>
      </c>
      <c r="C601" s="34" t="s">
        <v>46</v>
      </c>
      <c r="D601" s="36" t="s">
        <v>191</v>
      </c>
      <c r="E601" s="34" t="s">
        <v>210</v>
      </c>
      <c r="F601" s="34" t="s">
        <v>175</v>
      </c>
      <c r="G601" s="21"/>
      <c r="H601" s="21"/>
      <c r="I601" s="21" t="s">
        <v>20</v>
      </c>
      <c r="J601" s="21" t="s">
        <v>19</v>
      </c>
      <c r="M601" s="12"/>
    </row>
    <row r="602" spans="1:13" ht="18" customHeight="1">
      <c r="A602" s="4">
        <v>601</v>
      </c>
      <c r="B602" s="37">
        <v>35297</v>
      </c>
      <c r="C602" s="34" t="s">
        <v>183</v>
      </c>
      <c r="D602" s="34" t="s">
        <v>185</v>
      </c>
      <c r="E602" s="34" t="s">
        <v>173</v>
      </c>
      <c r="F602" s="34" t="s">
        <v>161</v>
      </c>
      <c r="G602" s="21"/>
      <c r="H602" s="21"/>
      <c r="I602" s="21" t="s">
        <v>26</v>
      </c>
      <c r="J602" s="21" t="s">
        <v>31</v>
      </c>
      <c r="M602" s="12"/>
    </row>
    <row r="603" spans="1:13" ht="18" customHeight="1">
      <c r="A603" s="4">
        <v>602</v>
      </c>
      <c r="B603" s="37">
        <v>35297</v>
      </c>
      <c r="C603" s="34" t="s">
        <v>22</v>
      </c>
      <c r="D603" s="34" t="s">
        <v>168</v>
      </c>
      <c r="E603" s="34" t="s">
        <v>6</v>
      </c>
      <c r="F603" s="34" t="s">
        <v>72</v>
      </c>
      <c r="G603" s="21"/>
      <c r="H603" s="21"/>
      <c r="I603" s="21" t="s">
        <v>14</v>
      </c>
      <c r="J603" s="21" t="s">
        <v>38</v>
      </c>
      <c r="M603" s="12"/>
    </row>
    <row r="604" spans="1:13" ht="18" customHeight="1">
      <c r="A604" s="4">
        <v>603</v>
      </c>
      <c r="B604" s="37">
        <v>35297</v>
      </c>
      <c r="C604" s="36" t="s">
        <v>146</v>
      </c>
      <c r="D604" s="34" t="s">
        <v>182</v>
      </c>
      <c r="E604" s="34" t="s">
        <v>181</v>
      </c>
      <c r="F604" s="34" t="s">
        <v>47</v>
      </c>
      <c r="G604" s="21"/>
      <c r="H604" s="21"/>
      <c r="I604" s="21" t="s">
        <v>227</v>
      </c>
      <c r="J604" s="21" t="s">
        <v>32</v>
      </c>
      <c r="M604" s="13"/>
    </row>
    <row r="605" spans="1:13" ht="18" customHeight="1">
      <c r="A605" s="4">
        <v>604</v>
      </c>
      <c r="B605" s="37">
        <v>35298</v>
      </c>
      <c r="C605" s="34" t="s">
        <v>167</v>
      </c>
      <c r="D605" s="34" t="s">
        <v>163</v>
      </c>
      <c r="E605" s="34" t="s">
        <v>10</v>
      </c>
      <c r="F605" s="34" t="s">
        <v>144</v>
      </c>
      <c r="G605" s="21"/>
      <c r="H605" s="21"/>
      <c r="I605" s="21" t="s">
        <v>37</v>
      </c>
      <c r="J605" s="21" t="s">
        <v>13</v>
      </c>
      <c r="M605" s="12"/>
    </row>
    <row r="606" spans="1:13" ht="18" customHeight="1">
      <c r="A606" s="4">
        <v>605</v>
      </c>
      <c r="B606" s="37">
        <v>35298</v>
      </c>
      <c r="C606" s="34" t="s">
        <v>72</v>
      </c>
      <c r="D606" s="34" t="s">
        <v>180</v>
      </c>
      <c r="E606" s="34" t="s">
        <v>168</v>
      </c>
      <c r="F606" s="34" t="s">
        <v>6</v>
      </c>
      <c r="G606" s="21"/>
      <c r="H606" s="21"/>
      <c r="I606" s="21" t="s">
        <v>14</v>
      </c>
      <c r="J606" s="21" t="s">
        <v>38</v>
      </c>
      <c r="M606" s="12"/>
    </row>
    <row r="607" spans="1:13" ht="18" customHeight="1">
      <c r="A607" s="4">
        <v>606</v>
      </c>
      <c r="B607" s="37">
        <v>35298</v>
      </c>
      <c r="C607" s="34" t="s">
        <v>47</v>
      </c>
      <c r="D607" s="34" t="s">
        <v>153</v>
      </c>
      <c r="E607" s="34" t="s">
        <v>182</v>
      </c>
      <c r="F607" s="34" t="s">
        <v>181</v>
      </c>
      <c r="G607" s="21"/>
      <c r="H607" s="21"/>
      <c r="I607" s="21" t="s">
        <v>227</v>
      </c>
      <c r="J607" s="21" t="s">
        <v>32</v>
      </c>
      <c r="M607" s="12"/>
    </row>
    <row r="608" spans="1:13" ht="18" customHeight="1">
      <c r="A608" s="4">
        <v>607</v>
      </c>
      <c r="B608" s="37">
        <v>35298</v>
      </c>
      <c r="C608" s="34" t="s">
        <v>175</v>
      </c>
      <c r="D608" s="34" t="s">
        <v>166</v>
      </c>
      <c r="E608" s="34" t="s">
        <v>191</v>
      </c>
      <c r="F608" s="34" t="s">
        <v>210</v>
      </c>
      <c r="G608" s="21"/>
      <c r="H608" s="21"/>
      <c r="I608" s="21" t="s">
        <v>20</v>
      </c>
      <c r="J608" s="21" t="s">
        <v>19</v>
      </c>
      <c r="M608" s="12"/>
    </row>
    <row r="609" spans="1:13" ht="18" customHeight="1">
      <c r="A609" s="4">
        <v>608</v>
      </c>
      <c r="B609" s="37">
        <v>35298</v>
      </c>
      <c r="C609" s="34" t="s">
        <v>184</v>
      </c>
      <c r="D609" s="34" t="s">
        <v>131</v>
      </c>
      <c r="E609" s="34" t="s">
        <v>179</v>
      </c>
      <c r="F609" s="34" t="s">
        <v>188</v>
      </c>
      <c r="G609" s="21"/>
      <c r="H609" s="21"/>
      <c r="I609" s="21" t="s">
        <v>8</v>
      </c>
      <c r="J609" s="21" t="s">
        <v>228</v>
      </c>
      <c r="M609" s="12"/>
    </row>
    <row r="610" spans="1:13" ht="18" customHeight="1">
      <c r="A610" s="4">
        <v>609</v>
      </c>
      <c r="B610" s="37">
        <v>35298</v>
      </c>
      <c r="C610" s="34" t="s">
        <v>142</v>
      </c>
      <c r="D610" s="34" t="s">
        <v>173</v>
      </c>
      <c r="E610" s="34" t="s">
        <v>161</v>
      </c>
      <c r="F610" s="34" t="s">
        <v>183</v>
      </c>
      <c r="G610" s="21"/>
      <c r="H610" s="21"/>
      <c r="I610" s="21" t="s">
        <v>26</v>
      </c>
      <c r="J610" s="21" t="s">
        <v>31</v>
      </c>
      <c r="M610" s="12"/>
    </row>
    <row r="611" spans="1:13" ht="18" customHeight="1">
      <c r="A611" s="4">
        <v>610</v>
      </c>
      <c r="B611" s="37">
        <v>35299</v>
      </c>
      <c r="C611" s="34" t="s">
        <v>181</v>
      </c>
      <c r="D611" s="34" t="s">
        <v>146</v>
      </c>
      <c r="E611" s="34" t="s">
        <v>187</v>
      </c>
      <c r="F611" s="34" t="s">
        <v>142</v>
      </c>
      <c r="G611" s="21"/>
      <c r="H611" s="21"/>
      <c r="I611" s="21" t="s">
        <v>227</v>
      </c>
      <c r="J611" s="21" t="s">
        <v>32</v>
      </c>
      <c r="M611" s="12"/>
    </row>
    <row r="612" spans="1:13" ht="18" customHeight="1">
      <c r="A612" s="4">
        <v>611</v>
      </c>
      <c r="B612" s="37">
        <v>35299</v>
      </c>
      <c r="C612" s="34" t="s">
        <v>6</v>
      </c>
      <c r="D612" s="34" t="s">
        <v>22</v>
      </c>
      <c r="E612" s="34" t="s">
        <v>180</v>
      </c>
      <c r="F612" s="34" t="s">
        <v>168</v>
      </c>
      <c r="G612" s="21"/>
      <c r="H612" s="21"/>
      <c r="I612" s="21" t="s">
        <v>14</v>
      </c>
      <c r="J612" s="21" t="s">
        <v>38</v>
      </c>
      <c r="M612" s="12"/>
    </row>
    <row r="613" spans="1:13" ht="18" customHeight="1">
      <c r="A613" s="4">
        <v>612</v>
      </c>
      <c r="B613" s="37">
        <v>35299</v>
      </c>
      <c r="C613" s="34" t="s">
        <v>185</v>
      </c>
      <c r="D613" s="34" t="s">
        <v>183</v>
      </c>
      <c r="E613" s="34" t="s">
        <v>214</v>
      </c>
      <c r="F613" s="34" t="s">
        <v>173</v>
      </c>
      <c r="G613" s="21"/>
      <c r="H613" s="21"/>
      <c r="I613" s="21" t="s">
        <v>26</v>
      </c>
      <c r="J613" s="21" t="s">
        <v>31</v>
      </c>
      <c r="M613" s="12"/>
    </row>
    <row r="614" spans="1:13" ht="18" customHeight="1">
      <c r="A614" s="4">
        <v>613</v>
      </c>
      <c r="B614" s="37">
        <v>35299</v>
      </c>
      <c r="C614" s="34" t="s">
        <v>210</v>
      </c>
      <c r="D614" s="34" t="s">
        <v>46</v>
      </c>
      <c r="E614" s="34" t="s">
        <v>166</v>
      </c>
      <c r="F614" s="34" t="s">
        <v>191</v>
      </c>
      <c r="G614" s="21"/>
      <c r="H614" s="21"/>
      <c r="I614" s="21" t="s">
        <v>20</v>
      </c>
      <c r="J614" s="21" t="s">
        <v>19</v>
      </c>
      <c r="M614" s="12"/>
    </row>
    <row r="615" spans="1:13" ht="18" customHeight="1">
      <c r="A615" s="4">
        <v>614</v>
      </c>
      <c r="B615" s="37">
        <v>35299</v>
      </c>
      <c r="C615" s="34" t="s">
        <v>131</v>
      </c>
      <c r="D615" s="34" t="s">
        <v>179</v>
      </c>
      <c r="E615" s="34" t="s">
        <v>178</v>
      </c>
      <c r="F615" s="34" t="s">
        <v>213</v>
      </c>
      <c r="G615" s="21"/>
      <c r="H615" s="21"/>
      <c r="I615" s="21" t="s">
        <v>8</v>
      </c>
      <c r="J615" s="21" t="s">
        <v>228</v>
      </c>
      <c r="M615" s="12"/>
    </row>
    <row r="616" spans="1:13" ht="18" customHeight="1">
      <c r="A616" s="4">
        <v>615</v>
      </c>
      <c r="B616" s="37">
        <v>35299</v>
      </c>
      <c r="C616" s="34" t="s">
        <v>144</v>
      </c>
      <c r="D616" s="34" t="s">
        <v>4</v>
      </c>
      <c r="E616" s="34" t="s">
        <v>163</v>
      </c>
      <c r="F616" s="34" t="s">
        <v>10</v>
      </c>
      <c r="G616" s="21"/>
      <c r="H616" s="21"/>
      <c r="I616" s="21" t="s">
        <v>37</v>
      </c>
      <c r="J616" s="21" t="s">
        <v>13</v>
      </c>
      <c r="M616" s="12"/>
    </row>
    <row r="617" spans="1:13" ht="18" customHeight="1">
      <c r="A617" s="4">
        <v>616</v>
      </c>
      <c r="B617" s="37">
        <v>35300</v>
      </c>
      <c r="C617" s="34" t="s">
        <v>161</v>
      </c>
      <c r="D617" s="34" t="s">
        <v>142</v>
      </c>
      <c r="E617" s="34" t="s">
        <v>183</v>
      </c>
      <c r="F617" s="34" t="s">
        <v>214</v>
      </c>
      <c r="G617" s="21"/>
      <c r="H617" s="21"/>
      <c r="I617" s="21" t="s">
        <v>228</v>
      </c>
      <c r="J617" s="21" t="s">
        <v>32</v>
      </c>
      <c r="M617" s="12"/>
    </row>
    <row r="618" spans="1:13" ht="18" customHeight="1">
      <c r="A618" s="4">
        <v>617</v>
      </c>
      <c r="B618" s="37">
        <v>35300</v>
      </c>
      <c r="C618" s="34" t="s">
        <v>35</v>
      </c>
      <c r="D618" s="34" t="s">
        <v>175</v>
      </c>
      <c r="E618" s="34" t="s">
        <v>218</v>
      </c>
      <c r="F618" s="34" t="s">
        <v>166</v>
      </c>
      <c r="G618" s="21"/>
      <c r="H618" s="21"/>
      <c r="I618" s="21" t="s">
        <v>38</v>
      </c>
      <c r="J618" s="21" t="s">
        <v>19</v>
      </c>
      <c r="M618" s="12"/>
    </row>
    <row r="619" spans="1:13" ht="18" customHeight="1">
      <c r="A619" s="4">
        <v>618</v>
      </c>
      <c r="B619" s="37">
        <v>35300</v>
      </c>
      <c r="C619" s="34" t="s">
        <v>153</v>
      </c>
      <c r="D619" s="34" t="s">
        <v>47</v>
      </c>
      <c r="E619" s="34" t="s">
        <v>173</v>
      </c>
      <c r="F619" s="34" t="s">
        <v>182</v>
      </c>
      <c r="G619" s="21"/>
      <c r="H619" s="21"/>
      <c r="I619" s="21" t="s">
        <v>227</v>
      </c>
      <c r="J619" s="21" t="s">
        <v>26</v>
      </c>
      <c r="M619" s="12"/>
    </row>
    <row r="620" spans="1:13" ht="18" customHeight="1">
      <c r="A620" s="4">
        <v>619</v>
      </c>
      <c r="B620" s="37">
        <v>35300</v>
      </c>
      <c r="C620" s="34" t="s">
        <v>168</v>
      </c>
      <c r="D620" s="34" t="s">
        <v>72</v>
      </c>
      <c r="E620" s="34" t="s">
        <v>46</v>
      </c>
      <c r="F620" s="34" t="s">
        <v>180</v>
      </c>
      <c r="G620" s="21"/>
      <c r="H620" s="21"/>
      <c r="I620" s="21" t="s">
        <v>14</v>
      </c>
      <c r="J620" s="21" t="s">
        <v>37</v>
      </c>
      <c r="M620" s="12"/>
    </row>
    <row r="621" spans="1:13" ht="18" customHeight="1">
      <c r="A621" s="4">
        <v>620</v>
      </c>
      <c r="B621" s="37">
        <v>35300</v>
      </c>
      <c r="C621" s="34" t="s">
        <v>191</v>
      </c>
      <c r="D621" s="34" t="s">
        <v>167</v>
      </c>
      <c r="E621" s="34" t="s">
        <v>4</v>
      </c>
      <c r="F621" s="34" t="s">
        <v>163</v>
      </c>
      <c r="G621" s="21"/>
      <c r="H621" s="21"/>
      <c r="I621" s="21" t="s">
        <v>13</v>
      </c>
      <c r="J621" s="21" t="s">
        <v>20</v>
      </c>
      <c r="M621" s="12"/>
    </row>
    <row r="622" spans="1:13" ht="18" customHeight="1">
      <c r="A622" s="4">
        <v>621</v>
      </c>
      <c r="B622" s="37">
        <v>35301</v>
      </c>
      <c r="C622" s="34" t="s">
        <v>166</v>
      </c>
      <c r="D622" s="34" t="s">
        <v>16</v>
      </c>
      <c r="E622" s="34" t="s">
        <v>175</v>
      </c>
      <c r="F622" s="34" t="s">
        <v>218</v>
      </c>
      <c r="G622" s="21"/>
      <c r="H622" s="21"/>
      <c r="I622" s="21" t="s">
        <v>38</v>
      </c>
      <c r="J622" s="21" t="s">
        <v>19</v>
      </c>
      <c r="M622" s="12"/>
    </row>
    <row r="623" spans="1:13" ht="18" customHeight="1">
      <c r="A623" s="4">
        <v>622</v>
      </c>
      <c r="B623" s="37">
        <v>35301</v>
      </c>
      <c r="C623" s="34" t="s">
        <v>182</v>
      </c>
      <c r="D623" s="34" t="s">
        <v>185</v>
      </c>
      <c r="E623" s="34" t="s">
        <v>47</v>
      </c>
      <c r="F623" s="34" t="s">
        <v>153</v>
      </c>
      <c r="G623" s="21"/>
      <c r="H623" s="21"/>
      <c r="I623" s="21" t="s">
        <v>227</v>
      </c>
      <c r="J623" s="21" t="s">
        <v>26</v>
      </c>
      <c r="M623" s="12"/>
    </row>
    <row r="624" spans="1:13" ht="18" customHeight="1">
      <c r="A624" s="4">
        <v>623</v>
      </c>
      <c r="B624" s="37">
        <v>35301</v>
      </c>
      <c r="C624" s="34" t="s">
        <v>186</v>
      </c>
      <c r="D624" s="34" t="s">
        <v>211</v>
      </c>
      <c r="E624" s="34" t="s">
        <v>179</v>
      </c>
      <c r="F624" s="34" t="s">
        <v>178</v>
      </c>
      <c r="G624" s="21"/>
      <c r="H624" s="21"/>
      <c r="I624" s="21" t="s">
        <v>31</v>
      </c>
      <c r="J624" s="21" t="s">
        <v>8</v>
      </c>
      <c r="M624" s="12"/>
    </row>
    <row r="625" spans="1:13" ht="18" customHeight="1">
      <c r="A625" s="4">
        <v>624</v>
      </c>
      <c r="B625" s="37">
        <v>35301</v>
      </c>
      <c r="C625" s="34" t="s">
        <v>180</v>
      </c>
      <c r="D625" s="34" t="s">
        <v>144</v>
      </c>
      <c r="E625" s="34" t="s">
        <v>72</v>
      </c>
      <c r="F625" s="34" t="s">
        <v>46</v>
      </c>
      <c r="G625" s="21"/>
      <c r="H625" s="21"/>
      <c r="I625" s="21" t="s">
        <v>14</v>
      </c>
      <c r="J625" s="21" t="s">
        <v>37</v>
      </c>
      <c r="M625" s="12"/>
    </row>
    <row r="626" spans="1:13" ht="18" customHeight="1">
      <c r="A626" s="4">
        <v>625</v>
      </c>
      <c r="B626" s="37">
        <v>35301</v>
      </c>
      <c r="C626" s="34" t="s">
        <v>163</v>
      </c>
      <c r="D626" s="34" t="s">
        <v>210</v>
      </c>
      <c r="E626" s="34" t="s">
        <v>167</v>
      </c>
      <c r="F626" s="34" t="s">
        <v>4</v>
      </c>
      <c r="G626" s="21"/>
      <c r="H626" s="21"/>
      <c r="I626" s="21" t="s">
        <v>13</v>
      </c>
      <c r="J626" s="21" t="s">
        <v>20</v>
      </c>
      <c r="M626" s="12"/>
    </row>
    <row r="627" spans="1:13" ht="18" customHeight="1">
      <c r="A627" s="4">
        <v>626</v>
      </c>
      <c r="B627" s="37">
        <v>35301</v>
      </c>
      <c r="C627" s="34" t="s">
        <v>214</v>
      </c>
      <c r="D627" s="34" t="s">
        <v>181</v>
      </c>
      <c r="E627" s="34" t="s">
        <v>142</v>
      </c>
      <c r="F627" s="34" t="s">
        <v>183</v>
      </c>
      <c r="G627" s="21"/>
      <c r="H627" s="21"/>
      <c r="I627" s="21" t="s">
        <v>228</v>
      </c>
      <c r="J627" s="21" t="s">
        <v>32</v>
      </c>
      <c r="M627" s="12"/>
    </row>
    <row r="628" spans="1:13" ht="18" customHeight="1">
      <c r="A628" s="4">
        <v>627</v>
      </c>
      <c r="B628" s="37">
        <v>35302</v>
      </c>
      <c r="C628" s="34" t="s">
        <v>4</v>
      </c>
      <c r="D628" s="34" t="s">
        <v>191</v>
      </c>
      <c r="E628" s="34" t="s">
        <v>210</v>
      </c>
      <c r="F628" s="34" t="s">
        <v>167</v>
      </c>
      <c r="G628" s="21"/>
      <c r="H628" s="21"/>
      <c r="I628" s="21" t="s">
        <v>13</v>
      </c>
      <c r="J628" s="21" t="s">
        <v>20</v>
      </c>
      <c r="M628" s="12"/>
    </row>
    <row r="629" spans="1:13" ht="18" customHeight="1">
      <c r="A629" s="4">
        <v>628</v>
      </c>
      <c r="B629" s="37">
        <v>35302</v>
      </c>
      <c r="C629" s="34" t="s">
        <v>179</v>
      </c>
      <c r="D629" s="34" t="s">
        <v>178</v>
      </c>
      <c r="E629" s="34" t="s">
        <v>186</v>
      </c>
      <c r="F629" s="34" t="s">
        <v>165</v>
      </c>
      <c r="G629" s="21"/>
      <c r="H629" s="21"/>
      <c r="I629" s="21" t="s">
        <v>31</v>
      </c>
      <c r="J629" s="21" t="s">
        <v>8</v>
      </c>
      <c r="M629" s="12"/>
    </row>
    <row r="630" spans="1:13" ht="18" customHeight="1">
      <c r="A630" s="4">
        <v>629</v>
      </c>
      <c r="B630" s="37">
        <v>35302</v>
      </c>
      <c r="C630" s="34" t="s">
        <v>173</v>
      </c>
      <c r="D630" s="34" t="s">
        <v>153</v>
      </c>
      <c r="E630" s="34" t="s">
        <v>185</v>
      </c>
      <c r="F630" s="34" t="s">
        <v>47</v>
      </c>
      <c r="G630" s="21"/>
      <c r="H630" s="21"/>
      <c r="I630" s="21" t="s">
        <v>227</v>
      </c>
      <c r="J630" s="21" t="s">
        <v>26</v>
      </c>
      <c r="M630" s="12"/>
    </row>
    <row r="631" spans="1:13" ht="18" customHeight="1">
      <c r="A631" s="4">
        <v>630</v>
      </c>
      <c r="B631" s="37">
        <v>35302</v>
      </c>
      <c r="C631" s="34" t="s">
        <v>46</v>
      </c>
      <c r="D631" s="34" t="s">
        <v>168</v>
      </c>
      <c r="E631" s="34" t="s">
        <v>144</v>
      </c>
      <c r="F631" s="34" t="s">
        <v>72</v>
      </c>
      <c r="G631" s="21"/>
      <c r="H631" s="21"/>
      <c r="I631" s="21" t="s">
        <v>14</v>
      </c>
      <c r="J631" s="21" t="s">
        <v>37</v>
      </c>
      <c r="M631" s="12"/>
    </row>
    <row r="632" spans="1:13" ht="18" customHeight="1">
      <c r="A632" s="4">
        <v>631</v>
      </c>
      <c r="B632" s="37">
        <v>35302</v>
      </c>
      <c r="C632" s="34" t="s">
        <v>218</v>
      </c>
      <c r="D632" s="34" t="s">
        <v>35</v>
      </c>
      <c r="E632" s="34" t="s">
        <v>16</v>
      </c>
      <c r="F632" s="34" t="s">
        <v>175</v>
      </c>
      <c r="G632" s="21"/>
      <c r="H632" s="21"/>
      <c r="I632" s="21" t="s">
        <v>38</v>
      </c>
      <c r="J632" s="21" t="s">
        <v>19</v>
      </c>
      <c r="M632" s="12"/>
    </row>
    <row r="633" spans="1:13" ht="18" customHeight="1">
      <c r="A633" s="4">
        <v>632</v>
      </c>
      <c r="B633" s="37">
        <v>35302</v>
      </c>
      <c r="C633" s="34" t="s">
        <v>183</v>
      </c>
      <c r="D633" s="34" t="s">
        <v>161</v>
      </c>
      <c r="E633" s="34" t="s">
        <v>181</v>
      </c>
      <c r="F633" s="34" t="s">
        <v>142</v>
      </c>
      <c r="G633" s="21"/>
      <c r="H633" s="21"/>
      <c r="I633" s="21" t="s">
        <v>228</v>
      </c>
      <c r="J633" s="21" t="s">
        <v>32</v>
      </c>
      <c r="M633" s="12"/>
    </row>
    <row r="634" spans="1:13" ht="18" customHeight="1">
      <c r="A634" s="4">
        <v>633</v>
      </c>
      <c r="B634" s="37">
        <v>35304</v>
      </c>
      <c r="C634" s="34" t="s">
        <v>167</v>
      </c>
      <c r="D634" s="34" t="s">
        <v>163</v>
      </c>
      <c r="E634" s="34" t="s">
        <v>35</v>
      </c>
      <c r="F634" s="34" t="s">
        <v>210</v>
      </c>
      <c r="G634" s="21"/>
      <c r="H634" s="21"/>
      <c r="I634" s="21" t="s">
        <v>19</v>
      </c>
      <c r="J634" s="21" t="s">
        <v>37</v>
      </c>
      <c r="M634" s="12"/>
    </row>
    <row r="635" spans="1:13" ht="18" customHeight="1">
      <c r="A635" s="4">
        <v>634</v>
      </c>
      <c r="B635" s="37">
        <v>35304</v>
      </c>
      <c r="C635" s="34" t="s">
        <v>213</v>
      </c>
      <c r="D635" s="34" t="s">
        <v>131</v>
      </c>
      <c r="E635" s="34" t="s">
        <v>184</v>
      </c>
      <c r="F635" s="34" t="s">
        <v>179</v>
      </c>
      <c r="G635" s="21"/>
      <c r="H635" s="21"/>
      <c r="I635" s="21" t="s">
        <v>32</v>
      </c>
      <c r="J635" s="21" t="s">
        <v>26</v>
      </c>
      <c r="M635" s="12"/>
    </row>
    <row r="636" spans="1:13" ht="18" customHeight="1">
      <c r="A636" s="4">
        <v>635</v>
      </c>
      <c r="B636" s="37">
        <v>35304</v>
      </c>
      <c r="C636" s="34" t="s">
        <v>175</v>
      </c>
      <c r="D636" s="34" t="s">
        <v>166</v>
      </c>
      <c r="E636" s="34" t="s">
        <v>191</v>
      </c>
      <c r="F636" s="34" t="s">
        <v>16</v>
      </c>
      <c r="G636" s="21"/>
      <c r="H636" s="21"/>
      <c r="I636" s="21" t="s">
        <v>13</v>
      </c>
      <c r="J636" s="21" t="s">
        <v>14</v>
      </c>
      <c r="M636" s="12"/>
    </row>
    <row r="637" spans="1:13" ht="18" customHeight="1">
      <c r="A637" s="4">
        <v>636</v>
      </c>
      <c r="B637" s="37">
        <v>35304</v>
      </c>
      <c r="C637" s="34" t="s">
        <v>142</v>
      </c>
      <c r="D637" s="34" t="s">
        <v>214</v>
      </c>
      <c r="E637" s="34" t="s">
        <v>161</v>
      </c>
      <c r="F637" s="34" t="s">
        <v>181</v>
      </c>
      <c r="G637" s="21"/>
      <c r="H637" s="21"/>
      <c r="I637" s="21" t="s">
        <v>228</v>
      </c>
      <c r="J637" s="21" t="s">
        <v>31</v>
      </c>
      <c r="M637" s="12"/>
    </row>
    <row r="638" spans="1:13" ht="18" customHeight="1">
      <c r="A638" s="4">
        <v>637</v>
      </c>
      <c r="B638" s="37">
        <v>35305</v>
      </c>
      <c r="C638" s="34" t="s">
        <v>181</v>
      </c>
      <c r="D638" s="34" t="s">
        <v>183</v>
      </c>
      <c r="E638" s="34" t="s">
        <v>214</v>
      </c>
      <c r="F638" s="34" t="s">
        <v>161</v>
      </c>
      <c r="G638" s="21"/>
      <c r="H638" s="21"/>
      <c r="I638" s="21" t="s">
        <v>228</v>
      </c>
      <c r="J638" s="21" t="s">
        <v>31</v>
      </c>
      <c r="M638" s="12"/>
    </row>
    <row r="639" spans="1:13" ht="18" customHeight="1">
      <c r="A639" s="4">
        <v>638</v>
      </c>
      <c r="B639" s="37">
        <v>35305</v>
      </c>
      <c r="C639" s="34" t="s">
        <v>210</v>
      </c>
      <c r="D639" s="34" t="s">
        <v>4</v>
      </c>
      <c r="E639" s="36" t="s">
        <v>163</v>
      </c>
      <c r="F639" s="34" t="s">
        <v>35</v>
      </c>
      <c r="G639" s="21"/>
      <c r="H639" s="21"/>
      <c r="I639" s="21" t="s">
        <v>19</v>
      </c>
      <c r="J639" s="21" t="s">
        <v>37</v>
      </c>
      <c r="M639" s="12"/>
    </row>
    <row r="640" spans="1:13" ht="18" customHeight="1">
      <c r="A640" s="4">
        <v>639</v>
      </c>
      <c r="B640" s="37">
        <v>35305</v>
      </c>
      <c r="C640" s="34" t="s">
        <v>16</v>
      </c>
      <c r="D640" s="34" t="s">
        <v>218</v>
      </c>
      <c r="E640" s="34" t="s">
        <v>166</v>
      </c>
      <c r="F640" s="34" t="s">
        <v>191</v>
      </c>
      <c r="G640" s="21"/>
      <c r="H640" s="21"/>
      <c r="I640" s="21" t="s">
        <v>13</v>
      </c>
      <c r="J640" s="21" t="s">
        <v>14</v>
      </c>
      <c r="M640" s="12"/>
    </row>
    <row r="641" spans="1:13" ht="18" customHeight="1">
      <c r="A641" s="4">
        <v>640</v>
      </c>
      <c r="B641" s="37">
        <v>35306</v>
      </c>
      <c r="C641" s="34" t="s">
        <v>35</v>
      </c>
      <c r="D641" s="34" t="s">
        <v>167</v>
      </c>
      <c r="E641" s="34" t="s">
        <v>4</v>
      </c>
      <c r="F641" s="34" t="s">
        <v>163</v>
      </c>
      <c r="G641" s="21"/>
      <c r="H641" s="21"/>
      <c r="I641" s="21" t="s">
        <v>19</v>
      </c>
      <c r="J641" s="21" t="s">
        <v>37</v>
      </c>
      <c r="M641" s="12"/>
    </row>
    <row r="642" spans="1:13" ht="18" customHeight="1">
      <c r="A642" s="4">
        <v>641</v>
      </c>
      <c r="B642" s="37">
        <v>35306</v>
      </c>
      <c r="C642" s="34" t="s">
        <v>168</v>
      </c>
      <c r="D642" s="36" t="s">
        <v>72</v>
      </c>
      <c r="E642" s="34" t="s">
        <v>46</v>
      </c>
      <c r="F642" s="34" t="s">
        <v>180</v>
      </c>
      <c r="G642" s="21"/>
      <c r="H642" s="21"/>
      <c r="I642" s="21" t="s">
        <v>38</v>
      </c>
      <c r="J642" s="21" t="s">
        <v>20</v>
      </c>
      <c r="M642" s="12"/>
    </row>
    <row r="643" spans="1:13" ht="18" customHeight="1">
      <c r="A643" s="4">
        <v>642</v>
      </c>
      <c r="B643" s="37">
        <v>35306</v>
      </c>
      <c r="C643" s="34" t="s">
        <v>184</v>
      </c>
      <c r="D643" s="34" t="s">
        <v>188</v>
      </c>
      <c r="E643" s="34" t="s">
        <v>179</v>
      </c>
      <c r="F643" s="34" t="s">
        <v>131</v>
      </c>
      <c r="G643" s="21"/>
      <c r="H643" s="21"/>
      <c r="I643" s="21" t="s">
        <v>32</v>
      </c>
      <c r="J643" s="21" t="s">
        <v>26</v>
      </c>
      <c r="M643" s="12"/>
    </row>
    <row r="644" spans="1:13" ht="18" customHeight="1">
      <c r="A644" s="4">
        <v>643</v>
      </c>
      <c r="B644" s="37">
        <v>35307</v>
      </c>
      <c r="C644" s="34" t="s">
        <v>211</v>
      </c>
      <c r="D644" s="34" t="s">
        <v>165</v>
      </c>
      <c r="E644" s="34" t="s">
        <v>188</v>
      </c>
      <c r="F644" s="34" t="s">
        <v>153</v>
      </c>
      <c r="G644" s="21"/>
      <c r="H644" s="21"/>
      <c r="I644" s="21" t="s">
        <v>32</v>
      </c>
      <c r="J644" s="21" t="s">
        <v>8</v>
      </c>
      <c r="M644" s="12"/>
    </row>
    <row r="645" spans="1:13" ht="18" customHeight="1">
      <c r="A645" s="4">
        <v>644</v>
      </c>
      <c r="B645" s="37">
        <v>35307</v>
      </c>
      <c r="C645" s="34" t="s">
        <v>180</v>
      </c>
      <c r="D645" s="34" t="s">
        <v>144</v>
      </c>
      <c r="E645" s="34" t="s">
        <v>72</v>
      </c>
      <c r="F645" s="34" t="s">
        <v>4</v>
      </c>
      <c r="G645" s="21"/>
      <c r="H645" s="21"/>
      <c r="I645" s="21" t="s">
        <v>13</v>
      </c>
      <c r="J645" s="21" t="s">
        <v>19</v>
      </c>
      <c r="M645" s="12"/>
    </row>
    <row r="646" spans="1:13" ht="18" customHeight="1">
      <c r="A646" s="4">
        <v>645</v>
      </c>
      <c r="B646" s="37">
        <v>35307</v>
      </c>
      <c r="C646" s="34" t="s">
        <v>163</v>
      </c>
      <c r="D646" s="34" t="s">
        <v>210</v>
      </c>
      <c r="E646" s="34" t="s">
        <v>175</v>
      </c>
      <c r="F646" s="34" t="s">
        <v>166</v>
      </c>
      <c r="G646" s="21"/>
      <c r="H646" s="21"/>
      <c r="I646" s="21" t="s">
        <v>20</v>
      </c>
      <c r="J646" s="21" t="s">
        <v>37</v>
      </c>
      <c r="M646" s="12"/>
    </row>
    <row r="647" spans="1:13" ht="18" customHeight="1">
      <c r="A647" s="4">
        <v>646</v>
      </c>
      <c r="B647" s="37">
        <v>35307</v>
      </c>
      <c r="C647" s="34" t="s">
        <v>146</v>
      </c>
      <c r="D647" s="34" t="s">
        <v>185</v>
      </c>
      <c r="E647" s="34" t="s">
        <v>182</v>
      </c>
      <c r="F647" s="34" t="s">
        <v>214</v>
      </c>
      <c r="G647" s="21"/>
      <c r="H647" s="21"/>
      <c r="I647" s="21" t="s">
        <v>26</v>
      </c>
      <c r="J647" s="21" t="s">
        <v>228</v>
      </c>
      <c r="M647" s="12"/>
    </row>
    <row r="648" spans="1:13" ht="18" customHeight="1">
      <c r="A648" s="4">
        <v>647</v>
      </c>
      <c r="B648" s="37">
        <v>35307</v>
      </c>
      <c r="C648" s="34" t="s">
        <v>191</v>
      </c>
      <c r="D648" s="34" t="s">
        <v>177</v>
      </c>
      <c r="E648" s="34" t="s">
        <v>167</v>
      </c>
      <c r="F648" s="34" t="s">
        <v>46</v>
      </c>
      <c r="G648" s="21"/>
      <c r="H648" s="21"/>
      <c r="I648" s="21" t="s">
        <v>14</v>
      </c>
      <c r="J648" s="21" t="s">
        <v>38</v>
      </c>
      <c r="M648" s="12"/>
    </row>
    <row r="649" spans="1:13" ht="18" customHeight="1">
      <c r="A649" s="4">
        <v>648</v>
      </c>
      <c r="B649" s="37">
        <v>35308</v>
      </c>
      <c r="C649" s="34" t="s">
        <v>166</v>
      </c>
      <c r="D649" s="34" t="s">
        <v>16</v>
      </c>
      <c r="E649" s="34" t="s">
        <v>210</v>
      </c>
      <c r="F649" s="34" t="s">
        <v>175</v>
      </c>
      <c r="G649" s="21"/>
      <c r="H649" s="21"/>
      <c r="I649" s="21" t="s">
        <v>20</v>
      </c>
      <c r="J649" s="21" t="s">
        <v>37</v>
      </c>
      <c r="M649" s="12"/>
    </row>
    <row r="650" spans="1:13" ht="18" customHeight="1">
      <c r="A650" s="4">
        <v>649</v>
      </c>
      <c r="B650" s="37">
        <v>35308</v>
      </c>
      <c r="C650" s="34" t="s">
        <v>161</v>
      </c>
      <c r="D650" s="34" t="s">
        <v>181</v>
      </c>
      <c r="E650" s="34" t="s">
        <v>183</v>
      </c>
      <c r="F650" s="34" t="s">
        <v>142</v>
      </c>
      <c r="G650" s="21"/>
      <c r="H650" s="21"/>
      <c r="I650" s="21" t="s">
        <v>26</v>
      </c>
      <c r="J650" s="21" t="s">
        <v>228</v>
      </c>
      <c r="M650" s="12"/>
    </row>
    <row r="651" spans="1:13" ht="18" customHeight="1">
      <c r="A651" s="4">
        <v>650</v>
      </c>
      <c r="B651" s="37">
        <v>35308</v>
      </c>
      <c r="C651" s="34" t="s">
        <v>179</v>
      </c>
      <c r="D651" s="34" t="s">
        <v>213</v>
      </c>
      <c r="E651" s="34" t="s">
        <v>131</v>
      </c>
      <c r="F651" s="34" t="s">
        <v>178</v>
      </c>
      <c r="G651" s="21"/>
      <c r="H651" s="21"/>
      <c r="I651" s="21" t="s">
        <v>31</v>
      </c>
      <c r="J651" s="21" t="s">
        <v>227</v>
      </c>
      <c r="M651" s="12"/>
    </row>
    <row r="652" spans="1:13" ht="18" customHeight="1">
      <c r="A652" s="4">
        <v>651</v>
      </c>
      <c r="B652" s="37">
        <v>35308</v>
      </c>
      <c r="C652" s="34" t="s">
        <v>35</v>
      </c>
      <c r="D652" s="34" t="s">
        <v>168</v>
      </c>
      <c r="E652" s="34" t="s">
        <v>144</v>
      </c>
      <c r="F652" s="34" t="s">
        <v>72</v>
      </c>
      <c r="G652" s="21"/>
      <c r="H652" s="21"/>
      <c r="I652" s="21" t="s">
        <v>13</v>
      </c>
      <c r="J652" s="21" t="s">
        <v>19</v>
      </c>
      <c r="M652" s="12"/>
    </row>
    <row r="653" spans="1:13" ht="18" customHeight="1">
      <c r="A653" s="4">
        <v>652</v>
      </c>
      <c r="B653" s="37">
        <v>35308</v>
      </c>
      <c r="C653" s="34" t="s">
        <v>153</v>
      </c>
      <c r="D653" s="34" t="s">
        <v>186</v>
      </c>
      <c r="E653" s="34" t="s">
        <v>165</v>
      </c>
      <c r="F653" s="34" t="s">
        <v>188</v>
      </c>
      <c r="G653" s="21"/>
      <c r="H653" s="21"/>
      <c r="I653" s="21" t="s">
        <v>32</v>
      </c>
      <c r="J653" s="21" t="s">
        <v>8</v>
      </c>
      <c r="M653" s="12"/>
    </row>
    <row r="654" spans="1:13" ht="18" customHeight="1">
      <c r="A654" s="4">
        <v>653</v>
      </c>
      <c r="B654" s="37">
        <v>35308</v>
      </c>
      <c r="C654" s="34" t="s">
        <v>46</v>
      </c>
      <c r="D654" s="34" t="s">
        <v>10</v>
      </c>
      <c r="E654" s="34" t="s">
        <v>177</v>
      </c>
      <c r="F654" s="34" t="s">
        <v>167</v>
      </c>
      <c r="G654" s="21"/>
      <c r="H654" s="21"/>
      <c r="I654" s="21" t="s">
        <v>14</v>
      </c>
      <c r="J654" s="21" t="s">
        <v>38</v>
      </c>
      <c r="M654" s="12"/>
    </row>
    <row r="655" spans="1:13" ht="18" customHeight="1">
      <c r="A655" s="4">
        <v>654</v>
      </c>
      <c r="B655" s="37">
        <v>35309</v>
      </c>
      <c r="C655" s="34" t="s">
        <v>182</v>
      </c>
      <c r="D655" s="34" t="s">
        <v>146</v>
      </c>
      <c r="E655" s="34" t="s">
        <v>185</v>
      </c>
      <c r="F655" s="34" t="s">
        <v>161</v>
      </c>
      <c r="G655" s="21"/>
      <c r="H655" s="21"/>
      <c r="I655" s="21" t="s">
        <v>26</v>
      </c>
      <c r="J655" s="21" t="s">
        <v>228</v>
      </c>
      <c r="M655" s="12"/>
    </row>
    <row r="656" spans="1:13" ht="18" customHeight="1">
      <c r="A656" s="4">
        <v>655</v>
      </c>
      <c r="B656" s="37">
        <v>35309</v>
      </c>
      <c r="C656" s="34" t="s">
        <v>72</v>
      </c>
      <c r="D656" s="34" t="s">
        <v>180</v>
      </c>
      <c r="E656" s="34" t="s">
        <v>168</v>
      </c>
      <c r="F656" s="34" t="s">
        <v>144</v>
      </c>
      <c r="G656" s="21"/>
      <c r="H656" s="21"/>
      <c r="I656" s="21" t="s">
        <v>13</v>
      </c>
      <c r="J656" s="21" t="s">
        <v>19</v>
      </c>
      <c r="M656" s="12"/>
    </row>
    <row r="657" spans="1:13" ht="18" customHeight="1">
      <c r="A657" s="4">
        <v>656</v>
      </c>
      <c r="B657" s="37">
        <v>35309</v>
      </c>
      <c r="C657" s="34" t="s">
        <v>165</v>
      </c>
      <c r="D657" s="34" t="s">
        <v>148</v>
      </c>
      <c r="E657" s="34" t="s">
        <v>186</v>
      </c>
      <c r="F657" s="34" t="s">
        <v>211</v>
      </c>
      <c r="G657" s="21"/>
      <c r="H657" s="21"/>
      <c r="I657" s="21" t="s">
        <v>32</v>
      </c>
      <c r="J657" s="21" t="s">
        <v>8</v>
      </c>
      <c r="M657" s="12"/>
    </row>
    <row r="658" spans="1:13" ht="18" customHeight="1">
      <c r="A658" s="4">
        <v>657</v>
      </c>
      <c r="B658" s="37">
        <v>35309</v>
      </c>
      <c r="C658" s="34" t="s">
        <v>175</v>
      </c>
      <c r="D658" s="34" t="s">
        <v>163</v>
      </c>
      <c r="E658" s="34" t="s">
        <v>16</v>
      </c>
      <c r="F658" s="34" t="s">
        <v>210</v>
      </c>
      <c r="G658" s="21"/>
      <c r="H658" s="21"/>
      <c r="I658" s="21" t="s">
        <v>20</v>
      </c>
      <c r="J658" s="21" t="s">
        <v>37</v>
      </c>
      <c r="M658" s="12"/>
    </row>
    <row r="659" spans="1:13" ht="18" customHeight="1">
      <c r="A659" s="4">
        <v>658</v>
      </c>
      <c r="B659" s="37">
        <v>35310</v>
      </c>
      <c r="C659" s="34" t="s">
        <v>186</v>
      </c>
      <c r="D659" s="34" t="s">
        <v>211</v>
      </c>
      <c r="E659" s="34" t="s">
        <v>148</v>
      </c>
      <c r="F659" s="34" t="s">
        <v>165</v>
      </c>
      <c r="G659" s="21"/>
      <c r="H659" s="21"/>
      <c r="I659" s="21" t="s">
        <v>32</v>
      </c>
      <c r="J659" s="21" t="s">
        <v>8</v>
      </c>
      <c r="M659" s="12"/>
    </row>
    <row r="660" spans="1:13" ht="18" customHeight="1">
      <c r="A660" s="4">
        <v>659</v>
      </c>
      <c r="B660" s="37">
        <v>35311</v>
      </c>
      <c r="C660" s="34" t="s">
        <v>167</v>
      </c>
      <c r="D660" s="34" t="s">
        <v>166</v>
      </c>
      <c r="E660" s="34" t="s">
        <v>10</v>
      </c>
      <c r="F660" s="34" t="s">
        <v>168</v>
      </c>
      <c r="G660" s="21"/>
      <c r="H660" s="21"/>
      <c r="I660" s="21" t="s">
        <v>37</v>
      </c>
      <c r="J660" s="21" t="s">
        <v>13</v>
      </c>
      <c r="M660" s="12"/>
    </row>
    <row r="661" spans="1:13" ht="18" customHeight="1">
      <c r="A661" s="4">
        <v>660</v>
      </c>
      <c r="B661" s="37">
        <v>35311</v>
      </c>
      <c r="C661" s="34" t="s">
        <v>173</v>
      </c>
      <c r="D661" s="34" t="s">
        <v>142</v>
      </c>
      <c r="E661" s="34" t="s">
        <v>181</v>
      </c>
      <c r="F661" s="34" t="s">
        <v>185</v>
      </c>
      <c r="G661" s="21"/>
      <c r="H661" s="21"/>
      <c r="I661" s="21" t="s">
        <v>228</v>
      </c>
      <c r="J661" s="21" t="s">
        <v>8</v>
      </c>
      <c r="M661" s="12"/>
    </row>
    <row r="662" spans="1:13" ht="18" customHeight="1">
      <c r="A662" s="4">
        <v>661</v>
      </c>
      <c r="B662" s="37">
        <v>35311</v>
      </c>
      <c r="C662" s="34" t="s">
        <v>210</v>
      </c>
      <c r="D662" s="34" t="s">
        <v>4</v>
      </c>
      <c r="E662" s="34" t="s">
        <v>163</v>
      </c>
      <c r="F662" s="34" t="s">
        <v>16</v>
      </c>
      <c r="G662" s="21"/>
      <c r="H662" s="21"/>
      <c r="I662" s="21" t="s">
        <v>14</v>
      </c>
      <c r="J662" s="21" t="s">
        <v>20</v>
      </c>
      <c r="M662" s="12"/>
    </row>
    <row r="663" spans="1:13" ht="18" customHeight="1">
      <c r="A663" s="4">
        <v>662</v>
      </c>
      <c r="B663" s="37">
        <v>35311</v>
      </c>
      <c r="C663" s="34" t="s">
        <v>144</v>
      </c>
      <c r="D663" s="34" t="s">
        <v>22</v>
      </c>
      <c r="E663" s="34" t="s">
        <v>180</v>
      </c>
      <c r="F663" s="34" t="s">
        <v>177</v>
      </c>
      <c r="G663" s="21"/>
      <c r="H663" s="21"/>
      <c r="I663" s="21" t="s">
        <v>19</v>
      </c>
      <c r="J663" s="21" t="s">
        <v>38</v>
      </c>
      <c r="M663" s="12"/>
    </row>
    <row r="664" spans="1:13" ht="18" customHeight="1">
      <c r="A664" s="4">
        <v>663</v>
      </c>
      <c r="B664" s="37">
        <v>35311</v>
      </c>
      <c r="C664" s="34" t="s">
        <v>188</v>
      </c>
      <c r="D664" s="34" t="s">
        <v>178</v>
      </c>
      <c r="E664" s="34" t="s">
        <v>211</v>
      </c>
      <c r="F664" s="34" t="s">
        <v>186</v>
      </c>
      <c r="G664" s="21"/>
      <c r="H664" s="21"/>
      <c r="I664" s="21" t="s">
        <v>32</v>
      </c>
      <c r="J664" s="21" t="s">
        <v>31</v>
      </c>
      <c r="M664" s="12"/>
    </row>
    <row r="665" spans="1:13" ht="18" customHeight="1">
      <c r="A665" s="4">
        <v>664</v>
      </c>
      <c r="B665" s="37">
        <v>35311</v>
      </c>
      <c r="C665" s="34" t="s">
        <v>214</v>
      </c>
      <c r="D665" s="34" t="s">
        <v>153</v>
      </c>
      <c r="E665" s="34" t="s">
        <v>161</v>
      </c>
      <c r="F665" s="34" t="s">
        <v>183</v>
      </c>
      <c r="G665" s="21"/>
      <c r="H665" s="21"/>
      <c r="I665" s="21" t="s">
        <v>26</v>
      </c>
      <c r="J665" s="21" t="s">
        <v>227</v>
      </c>
      <c r="M665" s="12"/>
    </row>
    <row r="666" spans="1:13" ht="18" customHeight="1">
      <c r="A666" s="4">
        <v>665</v>
      </c>
      <c r="B666" s="37">
        <v>35312</v>
      </c>
      <c r="C666" s="34" t="s">
        <v>177</v>
      </c>
      <c r="D666" s="34" t="s">
        <v>72</v>
      </c>
      <c r="E666" s="34" t="s">
        <v>22</v>
      </c>
      <c r="F666" s="34" t="s">
        <v>180</v>
      </c>
      <c r="G666" s="21"/>
      <c r="H666" s="21"/>
      <c r="I666" s="21" t="s">
        <v>19</v>
      </c>
      <c r="J666" s="21" t="s">
        <v>38</v>
      </c>
      <c r="M666" s="12"/>
    </row>
    <row r="667" spans="1:13" ht="18" customHeight="1">
      <c r="A667" s="4">
        <v>666</v>
      </c>
      <c r="B667" s="37">
        <v>35312</v>
      </c>
      <c r="C667" s="36" t="s">
        <v>168</v>
      </c>
      <c r="D667" s="34" t="s">
        <v>46</v>
      </c>
      <c r="E667" s="34" t="s">
        <v>166</v>
      </c>
      <c r="F667" s="34" t="s">
        <v>10</v>
      </c>
      <c r="G667" s="21"/>
      <c r="H667" s="21"/>
      <c r="I667" s="21" t="s">
        <v>37</v>
      </c>
      <c r="J667" s="21" t="s">
        <v>13</v>
      </c>
      <c r="M667" s="13"/>
    </row>
    <row r="668" spans="1:13" ht="18" customHeight="1">
      <c r="A668" s="4">
        <v>667</v>
      </c>
      <c r="B668" s="37">
        <v>35312</v>
      </c>
      <c r="C668" s="34" t="s">
        <v>183</v>
      </c>
      <c r="D668" s="34" t="s">
        <v>161</v>
      </c>
      <c r="E668" s="34" t="s">
        <v>153</v>
      </c>
      <c r="F668" s="34" t="s">
        <v>182</v>
      </c>
      <c r="G668" s="21"/>
      <c r="H668" s="21"/>
      <c r="I668" s="21" t="s">
        <v>26</v>
      </c>
      <c r="J668" s="21" t="s">
        <v>227</v>
      </c>
      <c r="M668" s="12"/>
    </row>
    <row r="669" spans="1:13" ht="18" customHeight="1">
      <c r="A669" s="4">
        <v>668</v>
      </c>
      <c r="B669" s="37">
        <v>35312</v>
      </c>
      <c r="C669" s="34" t="s">
        <v>16</v>
      </c>
      <c r="D669" s="34" t="s">
        <v>175</v>
      </c>
      <c r="E669" s="34" t="s">
        <v>4</v>
      </c>
      <c r="F669" s="34" t="s">
        <v>163</v>
      </c>
      <c r="G669" s="21"/>
      <c r="H669" s="21"/>
      <c r="I669" s="21" t="s">
        <v>14</v>
      </c>
      <c r="J669" s="21" t="s">
        <v>20</v>
      </c>
      <c r="M669" s="12"/>
    </row>
    <row r="670" spans="1:13" ht="18" customHeight="1">
      <c r="A670" s="4">
        <v>669</v>
      </c>
      <c r="B670" s="37">
        <v>35313</v>
      </c>
      <c r="C670" s="34" t="s">
        <v>180</v>
      </c>
      <c r="D670" s="34" t="s">
        <v>144</v>
      </c>
      <c r="E670" s="34" t="s">
        <v>72</v>
      </c>
      <c r="F670" s="34" t="s">
        <v>22</v>
      </c>
      <c r="G670" s="21"/>
      <c r="H670" s="21"/>
      <c r="I670" s="21" t="s">
        <v>19</v>
      </c>
      <c r="J670" s="21" t="s">
        <v>38</v>
      </c>
      <c r="M670" s="12"/>
    </row>
    <row r="671" spans="1:13" ht="18" customHeight="1">
      <c r="A671" s="4">
        <v>670</v>
      </c>
      <c r="B671" s="37">
        <v>35313</v>
      </c>
      <c r="C671" s="34" t="s">
        <v>163</v>
      </c>
      <c r="D671" s="34" t="s">
        <v>210</v>
      </c>
      <c r="E671" s="34" t="s">
        <v>175</v>
      </c>
      <c r="F671" s="34" t="s">
        <v>4</v>
      </c>
      <c r="G671" s="21"/>
      <c r="H671" s="21"/>
      <c r="I671" s="21" t="s">
        <v>14</v>
      </c>
      <c r="J671" s="21" t="s">
        <v>20</v>
      </c>
      <c r="M671" s="12"/>
    </row>
    <row r="672" spans="1:13" ht="18" customHeight="1">
      <c r="A672" s="4">
        <v>671</v>
      </c>
      <c r="B672" s="37">
        <v>35314</v>
      </c>
      <c r="C672" s="34" t="s">
        <v>166</v>
      </c>
      <c r="D672" s="34" t="s">
        <v>167</v>
      </c>
      <c r="E672" s="34" t="s">
        <v>218</v>
      </c>
      <c r="F672" s="34" t="s">
        <v>46</v>
      </c>
      <c r="G672" s="21"/>
      <c r="H672" s="21"/>
      <c r="I672" s="21" t="s">
        <v>38</v>
      </c>
      <c r="J672" s="21" t="s">
        <v>20</v>
      </c>
      <c r="M672" s="12"/>
    </row>
    <row r="673" spans="1:13" ht="18" customHeight="1">
      <c r="A673" s="4">
        <v>672</v>
      </c>
      <c r="B673" s="37">
        <v>35314</v>
      </c>
      <c r="C673" s="34" t="s">
        <v>148</v>
      </c>
      <c r="D673" s="34" t="s">
        <v>131</v>
      </c>
      <c r="E673" s="34" t="s">
        <v>184</v>
      </c>
      <c r="F673" s="34" t="s">
        <v>188</v>
      </c>
      <c r="G673" s="21"/>
      <c r="H673" s="21"/>
      <c r="I673" s="21" t="s">
        <v>31</v>
      </c>
      <c r="J673" s="21" t="s">
        <v>228</v>
      </c>
      <c r="M673" s="12"/>
    </row>
    <row r="674" spans="1:13" ht="18" customHeight="1">
      <c r="A674" s="4">
        <v>673</v>
      </c>
      <c r="B674" s="37">
        <v>35314</v>
      </c>
      <c r="C674" s="34" t="s">
        <v>47</v>
      </c>
      <c r="D674" s="34" t="s">
        <v>181</v>
      </c>
      <c r="E674" s="34" t="s">
        <v>182</v>
      </c>
      <c r="F674" s="34" t="s">
        <v>214</v>
      </c>
      <c r="G674" s="21"/>
      <c r="H674" s="21"/>
      <c r="I674" s="21" t="s">
        <v>26</v>
      </c>
      <c r="J674" s="21" t="s">
        <v>8</v>
      </c>
      <c r="M674" s="12"/>
    </row>
    <row r="675" spans="1:13" ht="18" customHeight="1">
      <c r="A675" s="4">
        <v>674</v>
      </c>
      <c r="B675" s="37">
        <v>35314</v>
      </c>
      <c r="C675" s="34" t="s">
        <v>142</v>
      </c>
      <c r="D675" s="34" t="s">
        <v>146</v>
      </c>
      <c r="E675" s="34" t="s">
        <v>173</v>
      </c>
      <c r="F675" s="34" t="s">
        <v>153</v>
      </c>
      <c r="G675" s="21"/>
      <c r="H675" s="21"/>
      <c r="I675" s="21" t="s">
        <v>227</v>
      </c>
      <c r="J675" s="21" t="s">
        <v>32</v>
      </c>
      <c r="M675" s="12"/>
    </row>
    <row r="676" spans="1:13" ht="18" customHeight="1">
      <c r="A676" s="4">
        <v>675</v>
      </c>
      <c r="B676" s="37">
        <v>35315</v>
      </c>
      <c r="C676" s="34" t="s">
        <v>182</v>
      </c>
      <c r="D676" s="34" t="s">
        <v>214</v>
      </c>
      <c r="E676" s="34" t="s">
        <v>181</v>
      </c>
      <c r="F676" s="34" t="s">
        <v>161</v>
      </c>
      <c r="G676" s="21"/>
      <c r="H676" s="21"/>
      <c r="I676" s="21" t="s">
        <v>26</v>
      </c>
      <c r="J676" s="21" t="s">
        <v>8</v>
      </c>
      <c r="M676" s="12"/>
    </row>
    <row r="677" spans="1:13" ht="18" customHeight="1">
      <c r="A677" s="4">
        <v>676</v>
      </c>
      <c r="B677" s="37">
        <v>35315</v>
      </c>
      <c r="C677" s="34" t="s">
        <v>179</v>
      </c>
      <c r="D677" s="34" t="s">
        <v>188</v>
      </c>
      <c r="E677" s="34" t="s">
        <v>213</v>
      </c>
      <c r="F677" s="34" t="s">
        <v>178</v>
      </c>
      <c r="G677" s="21"/>
      <c r="H677" s="21"/>
      <c r="I677" s="21" t="s">
        <v>31</v>
      </c>
      <c r="J677" s="21" t="s">
        <v>228</v>
      </c>
      <c r="M677" s="12"/>
    </row>
    <row r="678" spans="1:13" ht="18" customHeight="1">
      <c r="A678" s="4">
        <v>677</v>
      </c>
      <c r="B678" s="37">
        <v>35315</v>
      </c>
      <c r="C678" s="34" t="s">
        <v>153</v>
      </c>
      <c r="D678" s="34" t="s">
        <v>173</v>
      </c>
      <c r="E678" s="34" t="s">
        <v>146</v>
      </c>
      <c r="F678" s="34" t="s">
        <v>183</v>
      </c>
      <c r="G678" s="21"/>
      <c r="H678" s="21"/>
      <c r="I678" s="21" t="s">
        <v>227</v>
      </c>
      <c r="J678" s="21" t="s">
        <v>32</v>
      </c>
      <c r="M678" s="12"/>
    </row>
    <row r="679" spans="1:13" ht="18" customHeight="1">
      <c r="A679" s="4">
        <v>678</v>
      </c>
      <c r="B679" s="37">
        <v>35315</v>
      </c>
      <c r="C679" s="34" t="s">
        <v>175</v>
      </c>
      <c r="D679" s="34" t="s">
        <v>16</v>
      </c>
      <c r="E679" s="34" t="s">
        <v>210</v>
      </c>
      <c r="F679" s="34" t="s">
        <v>191</v>
      </c>
      <c r="G679" s="21"/>
      <c r="H679" s="21"/>
      <c r="I679" s="21" t="s">
        <v>19</v>
      </c>
      <c r="J679" s="21" t="s">
        <v>37</v>
      </c>
      <c r="M679" s="12"/>
    </row>
    <row r="680" spans="1:13" ht="18" customHeight="1">
      <c r="A680" s="4">
        <v>679</v>
      </c>
      <c r="B680" s="37">
        <v>35315</v>
      </c>
      <c r="C680" s="34" t="s">
        <v>218</v>
      </c>
      <c r="D680" s="34" t="s">
        <v>35</v>
      </c>
      <c r="E680" s="34" t="s">
        <v>46</v>
      </c>
      <c r="F680" s="34" t="s">
        <v>167</v>
      </c>
      <c r="G680" s="21"/>
      <c r="H680" s="21"/>
      <c r="I680" s="21" t="s">
        <v>38</v>
      </c>
      <c r="J680" s="21" t="s">
        <v>20</v>
      </c>
      <c r="M680" s="12"/>
    </row>
    <row r="681" spans="1:13" ht="18" customHeight="1">
      <c r="A681" s="4">
        <v>680</v>
      </c>
      <c r="B681" s="37">
        <v>35315</v>
      </c>
      <c r="C681" s="34" t="s">
        <v>22</v>
      </c>
      <c r="D681" s="34" t="s">
        <v>168</v>
      </c>
      <c r="E681" s="34" t="s">
        <v>144</v>
      </c>
      <c r="F681" s="34" t="s">
        <v>72</v>
      </c>
      <c r="G681" s="21"/>
      <c r="H681" s="21"/>
      <c r="I681" s="21" t="s">
        <v>13</v>
      </c>
      <c r="J681" s="21" t="s">
        <v>14</v>
      </c>
      <c r="M681" s="12"/>
    </row>
    <row r="682" spans="1:13" ht="18" customHeight="1">
      <c r="A682" s="4">
        <v>681</v>
      </c>
      <c r="B682" s="37">
        <v>35316</v>
      </c>
      <c r="C682" s="34" t="s">
        <v>161</v>
      </c>
      <c r="D682" s="34" t="s">
        <v>47</v>
      </c>
      <c r="E682" s="34" t="s">
        <v>214</v>
      </c>
      <c r="F682" s="34" t="s">
        <v>181</v>
      </c>
      <c r="G682" s="21"/>
      <c r="H682" s="21"/>
      <c r="I682" s="21" t="s">
        <v>26</v>
      </c>
      <c r="J682" s="21" t="s">
        <v>8</v>
      </c>
      <c r="M682" s="12"/>
    </row>
    <row r="683" spans="1:13" ht="18" customHeight="1">
      <c r="A683" s="4">
        <v>682</v>
      </c>
      <c r="B683" s="37">
        <v>35316</v>
      </c>
      <c r="C683" s="34" t="s">
        <v>72</v>
      </c>
      <c r="D683" s="34" t="s">
        <v>180</v>
      </c>
      <c r="E683" s="34" t="s">
        <v>168</v>
      </c>
      <c r="F683" s="34" t="s">
        <v>144</v>
      </c>
      <c r="G683" s="21"/>
      <c r="H683" s="21"/>
      <c r="I683" s="21" t="s">
        <v>13</v>
      </c>
      <c r="J683" s="21" t="s">
        <v>14</v>
      </c>
      <c r="M683" s="12"/>
    </row>
    <row r="684" spans="1:13" ht="18" customHeight="1">
      <c r="A684" s="4">
        <v>683</v>
      </c>
      <c r="B684" s="37">
        <v>35316</v>
      </c>
      <c r="C684" s="34" t="s">
        <v>165</v>
      </c>
      <c r="D684" s="34" t="s">
        <v>213</v>
      </c>
      <c r="E684" s="34" t="s">
        <v>131</v>
      </c>
      <c r="F684" s="34" t="s">
        <v>148</v>
      </c>
      <c r="G684" s="21"/>
      <c r="H684" s="21"/>
      <c r="I684" s="21" t="s">
        <v>31</v>
      </c>
      <c r="J684" s="21" t="s">
        <v>228</v>
      </c>
      <c r="M684" s="12"/>
    </row>
    <row r="685" spans="1:13" ht="18" customHeight="1">
      <c r="A685" s="4">
        <v>684</v>
      </c>
      <c r="B685" s="37">
        <v>35316</v>
      </c>
      <c r="C685" s="34" t="s">
        <v>35</v>
      </c>
      <c r="D685" s="34" t="s">
        <v>46</v>
      </c>
      <c r="E685" s="34" t="s">
        <v>167</v>
      </c>
      <c r="F685" s="34" t="s">
        <v>166</v>
      </c>
      <c r="G685" s="21"/>
      <c r="H685" s="21"/>
      <c r="I685" s="21" t="s">
        <v>38</v>
      </c>
      <c r="J685" s="21" t="s">
        <v>20</v>
      </c>
      <c r="M685" s="12"/>
    </row>
    <row r="686" spans="1:13" ht="18" customHeight="1">
      <c r="A686" s="4">
        <v>685</v>
      </c>
      <c r="B686" s="37">
        <v>35316</v>
      </c>
      <c r="C686" s="34" t="s">
        <v>185</v>
      </c>
      <c r="D686" s="34" t="s">
        <v>183</v>
      </c>
      <c r="E686" s="36" t="s">
        <v>142</v>
      </c>
      <c r="F686" s="34" t="s">
        <v>173</v>
      </c>
      <c r="G686" s="21"/>
      <c r="H686" s="21"/>
      <c r="I686" s="21" t="s">
        <v>227</v>
      </c>
      <c r="J686" s="21" t="s">
        <v>32</v>
      </c>
      <c r="M686" s="12"/>
    </row>
    <row r="687" spans="1:13" ht="18" customHeight="1">
      <c r="A687" s="4">
        <v>686</v>
      </c>
      <c r="B687" s="37">
        <v>35318</v>
      </c>
      <c r="C687" s="34" t="s">
        <v>166</v>
      </c>
      <c r="D687" s="34" t="s">
        <v>163</v>
      </c>
      <c r="E687" s="34" t="s">
        <v>16</v>
      </c>
      <c r="F687" s="34" t="s">
        <v>210</v>
      </c>
      <c r="G687" s="21"/>
      <c r="H687" s="21"/>
      <c r="I687" s="21" t="s">
        <v>19</v>
      </c>
      <c r="J687" s="21" t="s">
        <v>14</v>
      </c>
      <c r="M687" s="12"/>
    </row>
    <row r="688" spans="1:13" ht="18" customHeight="1">
      <c r="A688" s="4">
        <v>687</v>
      </c>
      <c r="B688" s="37">
        <v>35318</v>
      </c>
      <c r="C688" s="34" t="s">
        <v>213</v>
      </c>
      <c r="D688" s="34" t="s">
        <v>165</v>
      </c>
      <c r="E688" s="34" t="s">
        <v>214</v>
      </c>
      <c r="F688" s="34" t="s">
        <v>179</v>
      </c>
      <c r="G688" s="21"/>
      <c r="H688" s="21"/>
      <c r="I688" s="21" t="s">
        <v>31</v>
      </c>
      <c r="J688" s="21" t="s">
        <v>26</v>
      </c>
      <c r="M688" s="12"/>
    </row>
    <row r="689" spans="1:13" ht="18" customHeight="1">
      <c r="A689" s="4">
        <v>688</v>
      </c>
      <c r="B689" s="37">
        <v>35318</v>
      </c>
      <c r="C689" s="34" t="s">
        <v>211</v>
      </c>
      <c r="D689" s="34" t="s">
        <v>184</v>
      </c>
      <c r="E689" s="34" t="s">
        <v>148</v>
      </c>
      <c r="F689" s="34" t="s">
        <v>188</v>
      </c>
      <c r="G689" s="21"/>
      <c r="H689" s="21"/>
      <c r="I689" s="21" t="s">
        <v>8</v>
      </c>
      <c r="J689" s="21" t="s">
        <v>32</v>
      </c>
      <c r="M689" s="12"/>
    </row>
    <row r="690" spans="1:13" ht="18" customHeight="1">
      <c r="A690" s="4">
        <v>689</v>
      </c>
      <c r="B690" s="37">
        <v>35318</v>
      </c>
      <c r="C690" s="34" t="s">
        <v>46</v>
      </c>
      <c r="D690" s="34" t="s">
        <v>191</v>
      </c>
      <c r="E690" s="34" t="s">
        <v>218</v>
      </c>
      <c r="F690" s="34" t="s">
        <v>167</v>
      </c>
      <c r="G690" s="21"/>
      <c r="H690" s="21"/>
      <c r="I690" s="21" t="s">
        <v>38</v>
      </c>
      <c r="J690" s="21" t="s">
        <v>37</v>
      </c>
      <c r="M690" s="12"/>
    </row>
    <row r="691" spans="1:13" ht="18" customHeight="1">
      <c r="A691" s="4">
        <v>690</v>
      </c>
      <c r="B691" s="37">
        <v>35318</v>
      </c>
      <c r="C691" s="34" t="s">
        <v>144</v>
      </c>
      <c r="D691" s="34" t="s">
        <v>22</v>
      </c>
      <c r="E691" s="34" t="s">
        <v>180</v>
      </c>
      <c r="F691" s="34" t="s">
        <v>168</v>
      </c>
      <c r="G691" s="21"/>
      <c r="H691" s="21"/>
      <c r="I691" s="21" t="s">
        <v>20</v>
      </c>
      <c r="J691" s="21" t="s">
        <v>13</v>
      </c>
      <c r="M691" s="12"/>
    </row>
    <row r="692" spans="1:13" ht="18" customHeight="1">
      <c r="A692" s="4">
        <v>691</v>
      </c>
      <c r="B692" s="37">
        <v>35318</v>
      </c>
      <c r="C692" s="34" t="s">
        <v>183</v>
      </c>
      <c r="D692" s="34" t="s">
        <v>153</v>
      </c>
      <c r="E692" s="34" t="s">
        <v>47</v>
      </c>
      <c r="F692" s="34" t="s">
        <v>185</v>
      </c>
      <c r="G692" s="21"/>
      <c r="H692" s="21"/>
      <c r="I692" s="21" t="s">
        <v>228</v>
      </c>
      <c r="J692" s="21" t="s">
        <v>227</v>
      </c>
      <c r="M692" s="12"/>
    </row>
    <row r="693" spans="1:13" ht="18" customHeight="1">
      <c r="A693" s="4">
        <v>692</v>
      </c>
      <c r="B693" s="37">
        <v>35319</v>
      </c>
      <c r="C693" s="34" t="s">
        <v>167</v>
      </c>
      <c r="D693" s="34" t="s">
        <v>218</v>
      </c>
      <c r="E693" s="34" t="s">
        <v>191</v>
      </c>
      <c r="F693" s="34" t="s">
        <v>35</v>
      </c>
      <c r="G693" s="21"/>
      <c r="H693" s="21"/>
      <c r="I693" s="21" t="s">
        <v>38</v>
      </c>
      <c r="J693" s="21" t="s">
        <v>37</v>
      </c>
      <c r="M693" s="12"/>
    </row>
    <row r="694" spans="1:13" ht="18" customHeight="1">
      <c r="A694" s="4">
        <v>693</v>
      </c>
      <c r="B694" s="37">
        <v>35319</v>
      </c>
      <c r="C694" s="34" t="s">
        <v>47</v>
      </c>
      <c r="D694" s="36" t="s">
        <v>185</v>
      </c>
      <c r="E694" s="34" t="s">
        <v>173</v>
      </c>
      <c r="F694" s="34" t="s">
        <v>153</v>
      </c>
      <c r="G694" s="21"/>
      <c r="H694" s="21"/>
      <c r="I694" s="21" t="s">
        <v>228</v>
      </c>
      <c r="J694" s="21" t="s">
        <v>227</v>
      </c>
      <c r="M694" s="12"/>
    </row>
    <row r="695" spans="1:13" ht="18" customHeight="1">
      <c r="A695" s="4">
        <v>694</v>
      </c>
      <c r="B695" s="37">
        <v>35319</v>
      </c>
      <c r="C695" s="34" t="s">
        <v>184</v>
      </c>
      <c r="D695" s="34" t="s">
        <v>148</v>
      </c>
      <c r="E695" s="34" t="s">
        <v>178</v>
      </c>
      <c r="F695" s="34" t="s">
        <v>146</v>
      </c>
      <c r="G695" s="21"/>
      <c r="H695" s="21"/>
      <c r="I695" s="21" t="s">
        <v>8</v>
      </c>
      <c r="J695" s="21" t="s">
        <v>32</v>
      </c>
      <c r="M695" s="12"/>
    </row>
    <row r="696" spans="1:13" ht="18" customHeight="1">
      <c r="A696" s="4">
        <v>695</v>
      </c>
      <c r="B696" s="37">
        <v>35319</v>
      </c>
      <c r="C696" s="36" t="s">
        <v>214</v>
      </c>
      <c r="D696" s="34" t="s">
        <v>179</v>
      </c>
      <c r="E696" s="34" t="s">
        <v>165</v>
      </c>
      <c r="F696" s="34" t="s">
        <v>131</v>
      </c>
      <c r="G696" s="21"/>
      <c r="H696" s="21"/>
      <c r="I696" s="21" t="s">
        <v>31</v>
      </c>
      <c r="J696" s="21" t="s">
        <v>26</v>
      </c>
      <c r="M696" s="13"/>
    </row>
    <row r="697" spans="1:13" ht="18" customHeight="1">
      <c r="A697" s="4">
        <v>696</v>
      </c>
      <c r="B697" s="37">
        <v>35319</v>
      </c>
      <c r="C697" s="34" t="s">
        <v>16</v>
      </c>
      <c r="D697" s="34" t="s">
        <v>175</v>
      </c>
      <c r="E697" s="34" t="s">
        <v>163</v>
      </c>
      <c r="F697" s="34" t="s">
        <v>72</v>
      </c>
      <c r="G697" s="21"/>
      <c r="H697" s="21"/>
      <c r="I697" s="21" t="s">
        <v>19</v>
      </c>
      <c r="J697" s="21" t="s">
        <v>14</v>
      </c>
      <c r="M697" s="12"/>
    </row>
    <row r="698" spans="1:13" ht="18" customHeight="1">
      <c r="A698" s="4">
        <v>697</v>
      </c>
      <c r="B698" s="37">
        <v>35320</v>
      </c>
      <c r="C698" s="34" t="s">
        <v>153</v>
      </c>
      <c r="D698" s="34" t="s">
        <v>173</v>
      </c>
      <c r="E698" s="34" t="s">
        <v>185</v>
      </c>
      <c r="F698" s="34" t="s">
        <v>183</v>
      </c>
      <c r="G698" s="21"/>
      <c r="H698" s="21"/>
      <c r="I698" s="21" t="s">
        <v>228</v>
      </c>
      <c r="J698" s="21" t="s">
        <v>227</v>
      </c>
      <c r="M698" s="12"/>
    </row>
    <row r="699" spans="1:13" ht="18" customHeight="1">
      <c r="A699" s="4">
        <v>698</v>
      </c>
      <c r="B699" s="37">
        <v>35321</v>
      </c>
      <c r="C699" s="34" t="s">
        <v>35</v>
      </c>
      <c r="D699" s="34" t="s">
        <v>4</v>
      </c>
      <c r="E699" s="34" t="s">
        <v>6</v>
      </c>
      <c r="F699" s="34" t="s">
        <v>191</v>
      </c>
      <c r="G699" s="21"/>
      <c r="H699" s="21"/>
      <c r="I699" s="21" t="s">
        <v>13</v>
      </c>
      <c r="J699" s="21" t="s">
        <v>38</v>
      </c>
      <c r="M699" s="12"/>
    </row>
    <row r="700" spans="1:13" ht="18" customHeight="1">
      <c r="A700" s="4">
        <v>699</v>
      </c>
      <c r="B700" s="37">
        <v>35322</v>
      </c>
      <c r="C700" s="34" t="s">
        <v>180</v>
      </c>
      <c r="D700" s="34" t="s">
        <v>144</v>
      </c>
      <c r="E700" s="34" t="s">
        <v>72</v>
      </c>
      <c r="F700" s="34" t="s">
        <v>22</v>
      </c>
      <c r="G700" s="21"/>
      <c r="H700" s="21"/>
      <c r="I700" s="21" t="s">
        <v>20</v>
      </c>
      <c r="J700" s="21" t="s">
        <v>19</v>
      </c>
      <c r="M700" s="12"/>
    </row>
    <row r="701" spans="1:13" ht="18" customHeight="1">
      <c r="A701" s="4">
        <v>700</v>
      </c>
      <c r="B701" s="37">
        <v>35322</v>
      </c>
      <c r="C701" s="34" t="s">
        <v>142</v>
      </c>
      <c r="D701" s="34" t="s">
        <v>182</v>
      </c>
      <c r="E701" s="34" t="s">
        <v>181</v>
      </c>
      <c r="F701" s="34" t="s">
        <v>47</v>
      </c>
      <c r="G701" s="21"/>
      <c r="H701" s="21"/>
      <c r="I701" s="21" t="s">
        <v>227</v>
      </c>
      <c r="J701" s="21" t="s">
        <v>31</v>
      </c>
      <c r="M701" s="12"/>
    </row>
    <row r="702" spans="1:13" ht="18" customHeight="1">
      <c r="A702" s="4">
        <v>701</v>
      </c>
      <c r="B702" s="37">
        <v>35322</v>
      </c>
      <c r="C702" s="34" t="s">
        <v>163</v>
      </c>
      <c r="D702" s="34" t="s">
        <v>46</v>
      </c>
      <c r="E702" s="34" t="s">
        <v>177</v>
      </c>
      <c r="F702" s="34" t="s">
        <v>175</v>
      </c>
      <c r="G702" s="21"/>
      <c r="H702" s="21"/>
      <c r="I702" s="21" t="s">
        <v>37</v>
      </c>
      <c r="J702" s="21" t="s">
        <v>14</v>
      </c>
      <c r="M702" s="12"/>
    </row>
    <row r="703" spans="1:13" ht="18" customHeight="1">
      <c r="A703" s="4">
        <v>702</v>
      </c>
      <c r="B703" s="37">
        <v>35322</v>
      </c>
      <c r="C703" s="34" t="s">
        <v>191</v>
      </c>
      <c r="D703" s="34" t="s">
        <v>167</v>
      </c>
      <c r="E703" s="34" t="s">
        <v>4</v>
      </c>
      <c r="F703" s="34" t="s">
        <v>166</v>
      </c>
      <c r="G703" s="21"/>
      <c r="H703" s="21"/>
      <c r="I703" s="21" t="s">
        <v>13</v>
      </c>
      <c r="J703" s="21" t="s">
        <v>38</v>
      </c>
      <c r="M703" s="12"/>
    </row>
    <row r="704" spans="1:13" ht="18" customHeight="1">
      <c r="A704" s="4">
        <v>703</v>
      </c>
      <c r="B704" s="37">
        <v>35323</v>
      </c>
      <c r="C704" s="34" t="s">
        <v>166</v>
      </c>
      <c r="D704" s="34" t="s">
        <v>35</v>
      </c>
      <c r="E704" s="34" t="s">
        <v>167</v>
      </c>
      <c r="F704" s="34" t="s">
        <v>4</v>
      </c>
      <c r="G704" s="21"/>
      <c r="H704" s="21"/>
      <c r="I704" s="21" t="s">
        <v>13</v>
      </c>
      <c r="J704" s="21" t="s">
        <v>38</v>
      </c>
      <c r="M704" s="12"/>
    </row>
    <row r="705" spans="1:13" ht="18" customHeight="1">
      <c r="A705" s="4">
        <v>704</v>
      </c>
      <c r="B705" s="37">
        <v>35323</v>
      </c>
      <c r="C705" s="34" t="s">
        <v>72</v>
      </c>
      <c r="D705" s="34" t="s">
        <v>22</v>
      </c>
      <c r="E705" s="34" t="s">
        <v>144</v>
      </c>
      <c r="F705" s="34" t="s">
        <v>168</v>
      </c>
      <c r="G705" s="21"/>
      <c r="H705" s="21"/>
      <c r="I705" s="21" t="s">
        <v>20</v>
      </c>
      <c r="J705" s="21" t="s">
        <v>19</v>
      </c>
      <c r="M705" s="12"/>
    </row>
    <row r="706" spans="1:13" ht="18" customHeight="1">
      <c r="A706" s="4">
        <v>705</v>
      </c>
      <c r="B706" s="37">
        <v>35323</v>
      </c>
      <c r="C706" s="34" t="s">
        <v>165</v>
      </c>
      <c r="D706" s="34" t="s">
        <v>178</v>
      </c>
      <c r="E706" s="34" t="s">
        <v>211</v>
      </c>
      <c r="F706" s="34" t="s">
        <v>161</v>
      </c>
      <c r="G706" s="21"/>
      <c r="H706" s="21"/>
      <c r="I706" s="21" t="s">
        <v>8</v>
      </c>
      <c r="J706" s="21" t="s">
        <v>26</v>
      </c>
      <c r="M706" s="12"/>
    </row>
    <row r="707" spans="1:13" ht="18" customHeight="1">
      <c r="A707" s="4">
        <v>706</v>
      </c>
      <c r="B707" s="37">
        <v>35323</v>
      </c>
      <c r="C707" s="34" t="s">
        <v>173</v>
      </c>
      <c r="D707" s="34" t="s">
        <v>181</v>
      </c>
      <c r="E707" s="34" t="s">
        <v>214</v>
      </c>
      <c r="F707" s="34" t="s">
        <v>182</v>
      </c>
      <c r="G707" s="21"/>
      <c r="H707" s="21"/>
      <c r="I707" s="21" t="s">
        <v>227</v>
      </c>
      <c r="J707" s="21" t="s">
        <v>31</v>
      </c>
      <c r="M707" s="12"/>
    </row>
    <row r="708" spans="1:13" ht="18" customHeight="1">
      <c r="A708" s="4">
        <v>707</v>
      </c>
      <c r="B708" s="37">
        <v>35323</v>
      </c>
      <c r="C708" s="34" t="s">
        <v>175</v>
      </c>
      <c r="D708" s="34" t="s">
        <v>16</v>
      </c>
      <c r="E708" s="34" t="s">
        <v>46</v>
      </c>
      <c r="F708" s="34" t="s">
        <v>177</v>
      </c>
      <c r="G708" s="21"/>
      <c r="H708" s="21"/>
      <c r="I708" s="21" t="s">
        <v>37</v>
      </c>
      <c r="J708" s="21" t="s">
        <v>14</v>
      </c>
      <c r="M708" s="12"/>
    </row>
    <row r="709" spans="1:13" ht="18" customHeight="1">
      <c r="A709" s="4">
        <v>708</v>
      </c>
      <c r="B709" s="37">
        <v>35323</v>
      </c>
      <c r="C709" s="34" t="s">
        <v>188</v>
      </c>
      <c r="D709" s="34" t="s">
        <v>131</v>
      </c>
      <c r="E709" s="34" t="s">
        <v>184</v>
      </c>
      <c r="F709" s="34" t="s">
        <v>213</v>
      </c>
      <c r="G709" s="21"/>
      <c r="H709" s="21"/>
      <c r="I709" s="21" t="s">
        <v>32</v>
      </c>
      <c r="J709" s="21" t="s">
        <v>228</v>
      </c>
      <c r="M709" s="12"/>
    </row>
    <row r="710" spans="1:13" ht="18" customHeight="1">
      <c r="A710" s="4">
        <v>709</v>
      </c>
      <c r="B710" s="37">
        <v>35324</v>
      </c>
      <c r="C710" s="34" t="s">
        <v>148</v>
      </c>
      <c r="D710" s="34" t="s">
        <v>146</v>
      </c>
      <c r="E710" s="34" t="s">
        <v>131</v>
      </c>
      <c r="F710" s="34" t="s">
        <v>184</v>
      </c>
      <c r="G710" s="21"/>
      <c r="H710" s="21"/>
      <c r="I710" s="21" t="s">
        <v>32</v>
      </c>
      <c r="J710" s="21" t="s">
        <v>228</v>
      </c>
      <c r="M710" s="12"/>
    </row>
    <row r="711" spans="1:13" ht="18" customHeight="1">
      <c r="A711" s="4">
        <v>710</v>
      </c>
      <c r="B711" s="37">
        <v>35324</v>
      </c>
      <c r="C711" s="34" t="s">
        <v>179</v>
      </c>
      <c r="D711" s="34" t="s">
        <v>161</v>
      </c>
      <c r="E711" s="34" t="s">
        <v>178</v>
      </c>
      <c r="F711" s="34" t="s">
        <v>211</v>
      </c>
      <c r="G711" s="21"/>
      <c r="H711" s="21"/>
      <c r="I711" s="21" t="s">
        <v>8</v>
      </c>
      <c r="J711" s="21" t="s">
        <v>26</v>
      </c>
      <c r="M711" s="12"/>
    </row>
    <row r="712" spans="1:13" ht="18" customHeight="1">
      <c r="A712" s="4">
        <v>711</v>
      </c>
      <c r="B712" s="37">
        <v>35324</v>
      </c>
      <c r="C712" s="34" t="s">
        <v>177</v>
      </c>
      <c r="D712" s="34" t="s">
        <v>163</v>
      </c>
      <c r="E712" s="34" t="s">
        <v>35</v>
      </c>
      <c r="F712" s="34" t="s">
        <v>46</v>
      </c>
      <c r="G712" s="21"/>
      <c r="H712" s="21"/>
      <c r="I712" s="21" t="s">
        <v>14</v>
      </c>
      <c r="J712" s="21" t="s">
        <v>19</v>
      </c>
      <c r="M712" s="12"/>
    </row>
    <row r="713" spans="1:13" ht="18" customHeight="1">
      <c r="A713" s="4">
        <v>712</v>
      </c>
      <c r="B713" s="37">
        <v>35324</v>
      </c>
      <c r="C713" s="34" t="s">
        <v>22</v>
      </c>
      <c r="D713" s="34" t="s">
        <v>180</v>
      </c>
      <c r="E713" s="34" t="s">
        <v>168</v>
      </c>
      <c r="F713" s="34" t="s">
        <v>144</v>
      </c>
      <c r="G713" s="21"/>
      <c r="H713" s="21"/>
      <c r="I713" s="21" t="s">
        <v>20</v>
      </c>
      <c r="J713" s="21" t="s">
        <v>38</v>
      </c>
      <c r="M713" s="12"/>
    </row>
    <row r="714" spans="1:13" ht="18" customHeight="1">
      <c r="A714" s="4">
        <v>713</v>
      </c>
      <c r="B714" s="37">
        <v>35324</v>
      </c>
      <c r="C714" s="34" t="s">
        <v>214</v>
      </c>
      <c r="D714" s="34" t="s">
        <v>47</v>
      </c>
      <c r="E714" s="36" t="s">
        <v>183</v>
      </c>
      <c r="F714" s="34" t="s">
        <v>142</v>
      </c>
      <c r="G714" s="21"/>
      <c r="H714" s="21"/>
      <c r="I714" s="21" t="s">
        <v>227</v>
      </c>
      <c r="J714" s="21" t="s">
        <v>31</v>
      </c>
      <c r="M714" s="12"/>
    </row>
    <row r="715" spans="1:13" ht="18" customHeight="1">
      <c r="A715" s="4">
        <v>714</v>
      </c>
      <c r="B715" s="37">
        <v>35325</v>
      </c>
      <c r="C715" s="34" t="s">
        <v>182</v>
      </c>
      <c r="D715" s="34" t="s">
        <v>187</v>
      </c>
      <c r="E715" s="34" t="s">
        <v>185</v>
      </c>
      <c r="F715" s="34" t="s">
        <v>214</v>
      </c>
      <c r="G715" s="21"/>
      <c r="H715" s="21"/>
      <c r="I715" s="21" t="s">
        <v>228</v>
      </c>
      <c r="J715" s="21" t="s">
        <v>26</v>
      </c>
      <c r="M715" s="12"/>
    </row>
    <row r="716" spans="1:13" ht="18" customHeight="1">
      <c r="A716" s="4">
        <v>715</v>
      </c>
      <c r="B716" s="37">
        <v>35325</v>
      </c>
      <c r="C716" s="34" t="s">
        <v>181</v>
      </c>
      <c r="D716" s="36" t="s">
        <v>142</v>
      </c>
      <c r="E716" s="34" t="s">
        <v>153</v>
      </c>
      <c r="F716" s="34" t="s">
        <v>183</v>
      </c>
      <c r="G716" s="21"/>
      <c r="H716" s="21"/>
      <c r="I716" s="21" t="s">
        <v>227</v>
      </c>
      <c r="J716" s="21" t="s">
        <v>8</v>
      </c>
      <c r="M716" s="12"/>
    </row>
    <row r="717" spans="1:13" ht="18" customHeight="1">
      <c r="A717" s="4">
        <v>716</v>
      </c>
      <c r="B717" s="37">
        <v>35325</v>
      </c>
      <c r="C717" s="34" t="s">
        <v>46</v>
      </c>
      <c r="D717" s="34" t="s">
        <v>175</v>
      </c>
      <c r="E717" s="34" t="s">
        <v>163</v>
      </c>
      <c r="F717" s="34" t="s">
        <v>35</v>
      </c>
      <c r="G717" s="21"/>
      <c r="H717" s="21"/>
      <c r="I717" s="21" t="s">
        <v>14</v>
      </c>
      <c r="J717" s="21" t="s">
        <v>19</v>
      </c>
      <c r="M717" s="12"/>
    </row>
    <row r="718" spans="1:13" ht="18" customHeight="1">
      <c r="A718" s="4">
        <v>717</v>
      </c>
      <c r="B718" s="37">
        <v>35325</v>
      </c>
      <c r="C718" s="34" t="s">
        <v>210</v>
      </c>
      <c r="D718" s="34" t="s">
        <v>191</v>
      </c>
      <c r="E718" s="34" t="s">
        <v>16</v>
      </c>
      <c r="F718" s="34" t="s">
        <v>167</v>
      </c>
      <c r="G718" s="21"/>
      <c r="H718" s="21"/>
      <c r="I718" s="21" t="s">
        <v>13</v>
      </c>
      <c r="J718" s="21" t="s">
        <v>37</v>
      </c>
      <c r="M718" s="12"/>
    </row>
    <row r="719" spans="1:13" ht="18" customHeight="1">
      <c r="A719" s="4">
        <v>718</v>
      </c>
      <c r="B719" s="37">
        <v>35326</v>
      </c>
      <c r="C719" s="34" t="s">
        <v>167</v>
      </c>
      <c r="D719" s="34" t="s">
        <v>180</v>
      </c>
      <c r="E719" s="34" t="s">
        <v>191</v>
      </c>
      <c r="F719" s="34" t="s">
        <v>16</v>
      </c>
      <c r="G719" s="21"/>
      <c r="H719" s="21"/>
      <c r="I719" s="21" t="s">
        <v>13</v>
      </c>
      <c r="J719" s="21" t="s">
        <v>37</v>
      </c>
      <c r="M719" s="12"/>
    </row>
    <row r="720" spans="1:13" ht="18" customHeight="1">
      <c r="A720" s="4">
        <v>719</v>
      </c>
      <c r="B720" s="37">
        <v>35326</v>
      </c>
      <c r="C720" s="34" t="s">
        <v>35</v>
      </c>
      <c r="D720" s="34" t="s">
        <v>177</v>
      </c>
      <c r="E720" s="34" t="s">
        <v>4</v>
      </c>
      <c r="F720" s="34" t="s">
        <v>163</v>
      </c>
      <c r="G720" s="21"/>
      <c r="H720" s="21"/>
      <c r="I720" s="21" t="s">
        <v>14</v>
      </c>
      <c r="J720" s="21" t="s">
        <v>19</v>
      </c>
      <c r="M720" s="12"/>
    </row>
    <row r="721" spans="1:13" ht="18" customHeight="1">
      <c r="A721" s="4">
        <v>720</v>
      </c>
      <c r="B721" s="37">
        <v>35326</v>
      </c>
      <c r="C721" s="34" t="s">
        <v>47</v>
      </c>
      <c r="D721" s="34" t="s">
        <v>173</v>
      </c>
      <c r="E721" s="34" t="s">
        <v>161</v>
      </c>
      <c r="F721" s="34" t="s">
        <v>146</v>
      </c>
      <c r="G721" s="21"/>
      <c r="H721" s="21"/>
      <c r="I721" s="21" t="s">
        <v>227</v>
      </c>
      <c r="J721" s="21" t="s">
        <v>8</v>
      </c>
      <c r="M721" s="12"/>
    </row>
    <row r="722" spans="1:13" ht="18" customHeight="1">
      <c r="A722" s="4">
        <v>721</v>
      </c>
      <c r="B722" s="37">
        <v>35326</v>
      </c>
      <c r="C722" s="34" t="s">
        <v>213</v>
      </c>
      <c r="D722" s="34" t="s">
        <v>148</v>
      </c>
      <c r="E722" s="34" t="s">
        <v>165</v>
      </c>
      <c r="F722" s="34" t="s">
        <v>179</v>
      </c>
      <c r="G722" s="21"/>
      <c r="H722" s="21"/>
      <c r="I722" s="21" t="s">
        <v>31</v>
      </c>
      <c r="J722" s="21" t="s">
        <v>32</v>
      </c>
      <c r="M722" s="12"/>
    </row>
    <row r="723" spans="1:13" ht="18" customHeight="1">
      <c r="A723" s="4">
        <v>722</v>
      </c>
      <c r="B723" s="37">
        <v>35326</v>
      </c>
      <c r="C723" s="34" t="s">
        <v>185</v>
      </c>
      <c r="D723" s="34" t="s">
        <v>214</v>
      </c>
      <c r="E723" s="34" t="s">
        <v>182</v>
      </c>
      <c r="F723" s="34" t="s">
        <v>187</v>
      </c>
      <c r="G723" s="21"/>
      <c r="H723" s="21"/>
      <c r="I723" s="21" t="s">
        <v>228</v>
      </c>
      <c r="J723" s="21" t="s">
        <v>26</v>
      </c>
      <c r="M723" s="12"/>
    </row>
    <row r="724" spans="1:13" ht="18" customHeight="1">
      <c r="A724" s="4">
        <v>723</v>
      </c>
      <c r="B724" s="37">
        <v>35327</v>
      </c>
      <c r="C724" s="34" t="s">
        <v>161</v>
      </c>
      <c r="D724" s="34" t="s">
        <v>146</v>
      </c>
      <c r="E724" s="34" t="s">
        <v>142</v>
      </c>
      <c r="F724" s="34" t="s">
        <v>173</v>
      </c>
      <c r="G724" s="21"/>
      <c r="H724" s="21"/>
      <c r="I724" s="21" t="s">
        <v>227</v>
      </c>
      <c r="J724" s="21" t="s">
        <v>8</v>
      </c>
      <c r="M724" s="12"/>
    </row>
    <row r="725" spans="1:13" ht="18" customHeight="1">
      <c r="A725" s="4">
        <v>724</v>
      </c>
      <c r="B725" s="37">
        <v>35327</v>
      </c>
      <c r="C725" s="36" t="s">
        <v>131</v>
      </c>
      <c r="D725" s="34" t="s">
        <v>188</v>
      </c>
      <c r="E725" s="34" t="s">
        <v>184</v>
      </c>
      <c r="F725" s="34" t="s">
        <v>178</v>
      </c>
      <c r="G725" s="21"/>
      <c r="H725" s="21"/>
      <c r="I725" s="21" t="s">
        <v>31</v>
      </c>
      <c r="J725" s="21" t="s">
        <v>32</v>
      </c>
      <c r="M725" s="13"/>
    </row>
    <row r="726" spans="1:13" ht="18" customHeight="1">
      <c r="A726" s="4">
        <v>725</v>
      </c>
      <c r="B726" s="37">
        <v>35328</v>
      </c>
      <c r="C726" s="34" t="s">
        <v>144</v>
      </c>
      <c r="D726" s="34" t="s">
        <v>72</v>
      </c>
      <c r="E726" s="34" t="s">
        <v>4</v>
      </c>
      <c r="F726" s="34" t="s">
        <v>177</v>
      </c>
      <c r="G726" s="21"/>
      <c r="H726" s="21"/>
      <c r="I726" s="21" t="s">
        <v>14</v>
      </c>
      <c r="J726" s="21" t="s">
        <v>13</v>
      </c>
      <c r="M726" s="12"/>
    </row>
    <row r="727" spans="1:13" ht="18" customHeight="1">
      <c r="A727" s="4">
        <v>726</v>
      </c>
      <c r="B727" s="37">
        <v>35328</v>
      </c>
      <c r="C727" s="34" t="s">
        <v>188</v>
      </c>
      <c r="D727" s="34" t="s">
        <v>213</v>
      </c>
      <c r="E727" s="34" t="s">
        <v>211</v>
      </c>
      <c r="F727" s="34" t="s">
        <v>131</v>
      </c>
      <c r="G727" s="21"/>
      <c r="H727" s="21"/>
      <c r="I727" s="21" t="s">
        <v>32</v>
      </c>
      <c r="J727" s="21" t="s">
        <v>227</v>
      </c>
      <c r="M727" s="12"/>
    </row>
    <row r="728" spans="1:13" ht="18" customHeight="1">
      <c r="A728" s="4">
        <v>727</v>
      </c>
      <c r="B728" s="37">
        <v>35328</v>
      </c>
      <c r="C728" s="34" t="s">
        <v>163</v>
      </c>
      <c r="D728" s="34" t="s">
        <v>168</v>
      </c>
      <c r="E728" s="34" t="s">
        <v>180</v>
      </c>
      <c r="F728" s="34" t="s">
        <v>16</v>
      </c>
      <c r="G728" s="21"/>
      <c r="H728" s="21"/>
      <c r="I728" s="21" t="s">
        <v>37</v>
      </c>
      <c r="J728" s="21" t="s">
        <v>20</v>
      </c>
      <c r="M728" s="12"/>
    </row>
    <row r="729" spans="1:13" ht="18" customHeight="1">
      <c r="A729" s="4">
        <v>728</v>
      </c>
      <c r="B729" s="37">
        <v>35329</v>
      </c>
      <c r="C729" s="34" t="s">
        <v>148</v>
      </c>
      <c r="D729" s="34" t="s">
        <v>211</v>
      </c>
      <c r="E729" s="34" t="s">
        <v>188</v>
      </c>
      <c r="F729" s="34" t="s">
        <v>184</v>
      </c>
      <c r="G729" s="21"/>
      <c r="H729" s="21"/>
      <c r="I729" s="21" t="s">
        <v>8</v>
      </c>
      <c r="J729" s="21" t="s">
        <v>228</v>
      </c>
      <c r="M729" s="12"/>
    </row>
    <row r="730" spans="1:13" ht="18" customHeight="1">
      <c r="A730" s="4">
        <v>729</v>
      </c>
      <c r="B730" s="37">
        <v>35329</v>
      </c>
      <c r="C730" s="34" t="s">
        <v>4</v>
      </c>
      <c r="D730" s="34" t="s">
        <v>177</v>
      </c>
      <c r="E730" s="34" t="s">
        <v>72</v>
      </c>
      <c r="F730" s="34" t="s">
        <v>22</v>
      </c>
      <c r="G730" s="21"/>
      <c r="H730" s="21"/>
      <c r="I730" s="21" t="s">
        <v>14</v>
      </c>
      <c r="J730" s="21" t="s">
        <v>13</v>
      </c>
      <c r="M730" s="12"/>
    </row>
    <row r="731" spans="1:13" ht="18" customHeight="1">
      <c r="A731" s="4">
        <v>730</v>
      </c>
      <c r="B731" s="37">
        <v>35329</v>
      </c>
      <c r="C731" s="34" t="s">
        <v>175</v>
      </c>
      <c r="D731" s="34" t="s">
        <v>35</v>
      </c>
      <c r="E731" s="34" t="s">
        <v>168</v>
      </c>
      <c r="F731" s="34" t="s">
        <v>180</v>
      </c>
      <c r="G731" s="21"/>
      <c r="H731" s="21"/>
      <c r="I731" s="21" t="s">
        <v>37</v>
      </c>
      <c r="J731" s="21" t="s">
        <v>20</v>
      </c>
      <c r="M731" s="12"/>
    </row>
    <row r="732" spans="1:13" ht="18" customHeight="1">
      <c r="A732" s="4">
        <v>731</v>
      </c>
      <c r="B732" s="37">
        <v>35329</v>
      </c>
      <c r="C732" s="34" t="s">
        <v>46</v>
      </c>
      <c r="D732" s="34" t="s">
        <v>10</v>
      </c>
      <c r="E732" s="34" t="s">
        <v>218</v>
      </c>
      <c r="F732" s="34" t="s">
        <v>167</v>
      </c>
      <c r="G732" s="21"/>
      <c r="H732" s="21"/>
      <c r="I732" s="21" t="s">
        <v>38</v>
      </c>
      <c r="J732" s="21" t="s">
        <v>19</v>
      </c>
      <c r="M732" s="12"/>
    </row>
    <row r="733" spans="1:13" ht="18" customHeight="1">
      <c r="A733" s="4">
        <v>732</v>
      </c>
      <c r="B733" s="37">
        <v>35329</v>
      </c>
      <c r="C733" s="34" t="s">
        <v>142</v>
      </c>
      <c r="D733" s="34" t="s">
        <v>161</v>
      </c>
      <c r="E733" s="34" t="s">
        <v>182</v>
      </c>
      <c r="F733" s="34" t="s">
        <v>181</v>
      </c>
      <c r="G733" s="21"/>
      <c r="H733" s="21"/>
      <c r="I733" s="21" t="s">
        <v>26</v>
      </c>
      <c r="J733" s="21" t="s">
        <v>31</v>
      </c>
      <c r="M733" s="12"/>
    </row>
    <row r="734" spans="1:13" ht="18" customHeight="1">
      <c r="A734" s="4">
        <v>733</v>
      </c>
      <c r="B734" s="37">
        <v>35330</v>
      </c>
      <c r="C734" s="34" t="s">
        <v>173</v>
      </c>
      <c r="D734" s="34" t="s">
        <v>214</v>
      </c>
      <c r="E734" s="34" t="s">
        <v>183</v>
      </c>
      <c r="F734" s="34" t="s">
        <v>185</v>
      </c>
      <c r="G734" s="21"/>
      <c r="H734" s="21"/>
      <c r="I734" s="21" t="s">
        <v>26</v>
      </c>
      <c r="J734" s="21" t="s">
        <v>31</v>
      </c>
      <c r="M734" s="12"/>
    </row>
    <row r="735" spans="1:13" ht="18" customHeight="1">
      <c r="A735" s="4">
        <v>734</v>
      </c>
      <c r="B735" s="37">
        <v>35331</v>
      </c>
      <c r="C735" s="34" t="s">
        <v>182</v>
      </c>
      <c r="D735" s="34" t="s">
        <v>185</v>
      </c>
      <c r="E735" s="34" t="s">
        <v>142</v>
      </c>
      <c r="F735" s="34" t="s">
        <v>161</v>
      </c>
      <c r="G735" s="21"/>
      <c r="H735" s="21"/>
      <c r="I735" s="21" t="s">
        <v>26</v>
      </c>
      <c r="J735" s="21" t="s">
        <v>31</v>
      </c>
      <c r="M735" s="12"/>
    </row>
    <row r="736" spans="1:13" ht="18" customHeight="1">
      <c r="A736" s="4">
        <v>735</v>
      </c>
      <c r="B736" s="37">
        <v>35331</v>
      </c>
      <c r="C736" s="34" t="s">
        <v>179</v>
      </c>
      <c r="D736" s="34" t="s">
        <v>178</v>
      </c>
      <c r="E736" s="34" t="s">
        <v>153</v>
      </c>
      <c r="F736" s="34" t="s">
        <v>238</v>
      </c>
      <c r="G736" s="21"/>
      <c r="H736" s="21"/>
      <c r="I736" s="21" t="s">
        <v>32</v>
      </c>
      <c r="J736" s="21" t="s">
        <v>227</v>
      </c>
      <c r="M736" s="12"/>
    </row>
    <row r="737" spans="1:13" ht="18" customHeight="1">
      <c r="A737" s="4">
        <v>736</v>
      </c>
      <c r="B737" s="37">
        <v>35331</v>
      </c>
      <c r="C737" s="34" t="s">
        <v>168</v>
      </c>
      <c r="D737" s="34" t="s">
        <v>175</v>
      </c>
      <c r="E737" s="34" t="s">
        <v>72</v>
      </c>
      <c r="F737" s="34" t="s">
        <v>163</v>
      </c>
      <c r="G737" s="21"/>
      <c r="H737" s="21"/>
      <c r="I737" s="21" t="s">
        <v>37</v>
      </c>
      <c r="J737" s="21" t="s">
        <v>19</v>
      </c>
      <c r="M737" s="12"/>
    </row>
    <row r="738" spans="1:13" ht="18" customHeight="1">
      <c r="A738" s="4">
        <v>737</v>
      </c>
      <c r="B738" s="37">
        <v>35331</v>
      </c>
      <c r="C738" s="34" t="s">
        <v>184</v>
      </c>
      <c r="D738" s="34" t="s">
        <v>131</v>
      </c>
      <c r="E738" s="34" t="s">
        <v>148</v>
      </c>
      <c r="F738" s="34" t="s">
        <v>211</v>
      </c>
      <c r="G738" s="21"/>
      <c r="H738" s="21"/>
      <c r="I738" s="21" t="s">
        <v>8</v>
      </c>
      <c r="J738" s="21" t="s">
        <v>228</v>
      </c>
      <c r="M738" s="12"/>
    </row>
    <row r="739" spans="1:13" ht="18" customHeight="1">
      <c r="A739" s="4">
        <v>738</v>
      </c>
      <c r="B739" s="37">
        <v>35331</v>
      </c>
      <c r="C739" s="34" t="s">
        <v>218</v>
      </c>
      <c r="D739" s="34" t="s">
        <v>167</v>
      </c>
      <c r="E739" s="34" t="s">
        <v>46</v>
      </c>
      <c r="F739" s="34" t="s">
        <v>35</v>
      </c>
      <c r="G739" s="21"/>
      <c r="H739" s="21"/>
      <c r="I739" s="21" t="s">
        <v>38</v>
      </c>
      <c r="J739" s="21" t="s">
        <v>14</v>
      </c>
      <c r="M739" s="12"/>
    </row>
    <row r="740" spans="1:13" ht="18" customHeight="1">
      <c r="A740" s="4">
        <v>739</v>
      </c>
      <c r="B740" s="37">
        <v>35331</v>
      </c>
      <c r="C740" s="34" t="s">
        <v>191</v>
      </c>
      <c r="D740" s="34" t="s">
        <v>4</v>
      </c>
      <c r="E740" s="34" t="s">
        <v>144</v>
      </c>
      <c r="F740" s="34" t="s">
        <v>177</v>
      </c>
      <c r="G740" s="21"/>
      <c r="H740" s="21"/>
      <c r="I740" s="21" t="s">
        <v>13</v>
      </c>
      <c r="J740" s="21" t="s">
        <v>20</v>
      </c>
      <c r="M740" s="12"/>
    </row>
    <row r="741" spans="1:13" ht="18" customHeight="1">
      <c r="A741" s="4">
        <v>740</v>
      </c>
      <c r="B741" s="37">
        <v>35332</v>
      </c>
      <c r="C741" s="34" t="s">
        <v>72</v>
      </c>
      <c r="D741" s="34" t="s">
        <v>180</v>
      </c>
      <c r="E741" s="34" t="s">
        <v>163</v>
      </c>
      <c r="F741" s="34" t="s">
        <v>175</v>
      </c>
      <c r="G741" s="21"/>
      <c r="H741" s="21"/>
      <c r="I741" s="21" t="s">
        <v>37</v>
      </c>
      <c r="J741" s="21" t="s">
        <v>19</v>
      </c>
      <c r="M741" s="12"/>
    </row>
    <row r="742" spans="1:13" ht="18" customHeight="1">
      <c r="A742" s="4">
        <v>741</v>
      </c>
      <c r="B742" s="37">
        <v>35332</v>
      </c>
      <c r="C742" s="34" t="s">
        <v>165</v>
      </c>
      <c r="D742" s="34" t="s">
        <v>213</v>
      </c>
      <c r="E742" s="34" t="s">
        <v>179</v>
      </c>
      <c r="F742" s="34" t="s">
        <v>188</v>
      </c>
      <c r="G742" s="21"/>
      <c r="H742" s="21"/>
      <c r="I742" s="21" t="s">
        <v>8</v>
      </c>
      <c r="J742" s="21" t="s">
        <v>31</v>
      </c>
      <c r="M742" s="12"/>
    </row>
    <row r="743" spans="1:13" ht="18" customHeight="1">
      <c r="A743" s="4">
        <v>742</v>
      </c>
      <c r="B743" s="37">
        <v>35332</v>
      </c>
      <c r="C743" s="34" t="s">
        <v>35</v>
      </c>
      <c r="D743" s="34" t="s">
        <v>16</v>
      </c>
      <c r="E743" s="34" t="s">
        <v>167</v>
      </c>
      <c r="F743" s="34" t="s">
        <v>46</v>
      </c>
      <c r="G743" s="21"/>
      <c r="H743" s="21"/>
      <c r="I743" s="21" t="s">
        <v>38</v>
      </c>
      <c r="J743" s="21" t="s">
        <v>14</v>
      </c>
      <c r="M743" s="12"/>
    </row>
    <row r="744" spans="1:13" ht="18" customHeight="1">
      <c r="A744" s="4">
        <v>743</v>
      </c>
      <c r="B744" s="37">
        <v>35332</v>
      </c>
      <c r="C744" s="34" t="s">
        <v>177</v>
      </c>
      <c r="D744" s="34" t="s">
        <v>22</v>
      </c>
      <c r="E744" s="34" t="s">
        <v>4</v>
      </c>
      <c r="F744" s="34" t="s">
        <v>144</v>
      </c>
      <c r="G744" s="21"/>
      <c r="H744" s="21"/>
      <c r="I744" s="21" t="s">
        <v>13</v>
      </c>
      <c r="J744" s="21" t="s">
        <v>20</v>
      </c>
      <c r="M744" s="12"/>
    </row>
    <row r="745" spans="1:13" ht="18" customHeight="1">
      <c r="A745" s="4">
        <v>744</v>
      </c>
      <c r="B745" s="37">
        <v>35332</v>
      </c>
      <c r="C745" s="34" t="s">
        <v>23</v>
      </c>
      <c r="D745" s="34" t="s">
        <v>173</v>
      </c>
      <c r="E745" s="34" t="s">
        <v>183</v>
      </c>
      <c r="F745" s="34" t="s">
        <v>185</v>
      </c>
      <c r="G745" s="21"/>
      <c r="H745" s="21"/>
      <c r="I745" s="21" t="s">
        <v>227</v>
      </c>
      <c r="J745" s="21" t="s">
        <v>228</v>
      </c>
      <c r="M745" s="12"/>
    </row>
    <row r="746" spans="1:13" ht="18" customHeight="1">
      <c r="A746" s="4">
        <v>745</v>
      </c>
      <c r="B746" s="37">
        <v>35332</v>
      </c>
      <c r="C746" s="34" t="s">
        <v>214</v>
      </c>
      <c r="D746" s="34" t="s">
        <v>181</v>
      </c>
      <c r="E746" s="34" t="s">
        <v>161</v>
      </c>
      <c r="F746" s="34" t="s">
        <v>142</v>
      </c>
      <c r="G746" s="21"/>
      <c r="H746" s="21"/>
      <c r="I746" s="21" t="s">
        <v>26</v>
      </c>
      <c r="J746" s="21" t="s">
        <v>32</v>
      </c>
      <c r="M746" s="12"/>
    </row>
    <row r="747" spans="1:13" ht="18" customHeight="1">
      <c r="A747" s="4">
        <v>746</v>
      </c>
      <c r="B747" s="37">
        <v>35333</v>
      </c>
      <c r="C747" s="34" t="s">
        <v>161</v>
      </c>
      <c r="D747" s="34" t="s">
        <v>182</v>
      </c>
      <c r="E747" s="34" t="s">
        <v>181</v>
      </c>
      <c r="F747" s="34" t="s">
        <v>214</v>
      </c>
      <c r="G747" s="21"/>
      <c r="H747" s="21"/>
      <c r="I747" s="21" t="s">
        <v>26</v>
      </c>
      <c r="J747" s="21" t="s">
        <v>32</v>
      </c>
      <c r="M747" s="12"/>
    </row>
    <row r="748" spans="1:13" ht="18" customHeight="1">
      <c r="A748" s="4">
        <v>747</v>
      </c>
      <c r="B748" s="37">
        <v>35333</v>
      </c>
      <c r="C748" s="34" t="s">
        <v>213</v>
      </c>
      <c r="D748" s="34" t="s">
        <v>211</v>
      </c>
      <c r="E748" s="34" t="s">
        <v>178</v>
      </c>
      <c r="F748" s="34" t="s">
        <v>131</v>
      </c>
      <c r="G748" s="21"/>
      <c r="H748" s="21"/>
      <c r="I748" s="21" t="s">
        <v>8</v>
      </c>
      <c r="J748" s="21" t="s">
        <v>31</v>
      </c>
      <c r="M748" s="12"/>
    </row>
    <row r="749" spans="1:13" ht="18" customHeight="1">
      <c r="A749" s="4">
        <v>748</v>
      </c>
      <c r="B749" s="37">
        <v>35333</v>
      </c>
      <c r="C749" s="34" t="s">
        <v>46</v>
      </c>
      <c r="D749" s="34" t="s">
        <v>218</v>
      </c>
      <c r="E749" s="34" t="s">
        <v>16</v>
      </c>
      <c r="F749" s="34" t="s">
        <v>167</v>
      </c>
      <c r="G749" s="21"/>
      <c r="H749" s="21"/>
      <c r="I749" s="21" t="s">
        <v>38</v>
      </c>
      <c r="J749" s="21" t="s">
        <v>14</v>
      </c>
      <c r="M749" s="12"/>
    </row>
    <row r="750" spans="1:13" ht="18" customHeight="1">
      <c r="A750" s="4">
        <v>749</v>
      </c>
      <c r="B750" s="37">
        <v>35334</v>
      </c>
      <c r="C750" s="34" t="s">
        <v>146</v>
      </c>
      <c r="D750" s="34" t="s">
        <v>183</v>
      </c>
      <c r="E750" s="34" t="s">
        <v>153</v>
      </c>
      <c r="F750" s="34" t="s">
        <v>173</v>
      </c>
      <c r="G750" s="21"/>
      <c r="H750" s="21"/>
      <c r="I750" s="21" t="s">
        <v>227</v>
      </c>
      <c r="J750" s="21" t="s">
        <v>228</v>
      </c>
      <c r="M750" s="12"/>
    </row>
    <row r="751" spans="1:13" ht="18" customHeight="1">
      <c r="A751" s="4">
        <v>750</v>
      </c>
      <c r="B751" s="37">
        <v>35335</v>
      </c>
      <c r="C751" s="34" t="s">
        <v>47</v>
      </c>
      <c r="D751" s="34" t="s">
        <v>153</v>
      </c>
      <c r="E751" s="34" t="s">
        <v>173</v>
      </c>
      <c r="F751" s="34" t="s">
        <v>183</v>
      </c>
      <c r="G751" s="21"/>
      <c r="H751" s="21"/>
      <c r="I751" s="21" t="s">
        <v>227</v>
      </c>
      <c r="J751" s="21" t="s">
        <v>228</v>
      </c>
      <c r="M751" s="12"/>
    </row>
    <row r="752" spans="1:13" ht="18" customHeight="1">
      <c r="A752" s="4">
        <v>751</v>
      </c>
      <c r="B752" s="37">
        <v>35336</v>
      </c>
      <c r="C752" s="34" t="s">
        <v>167</v>
      </c>
      <c r="D752" s="34" t="s">
        <v>35</v>
      </c>
      <c r="E752" s="34" t="s">
        <v>144</v>
      </c>
      <c r="F752" s="34" t="s">
        <v>191</v>
      </c>
      <c r="G752" s="21"/>
      <c r="H752" s="21"/>
      <c r="I752" s="21" t="s">
        <v>20</v>
      </c>
      <c r="J752" s="21" t="s">
        <v>14</v>
      </c>
      <c r="M752" s="12"/>
    </row>
    <row r="753" spans="1:13" ht="18" customHeight="1">
      <c r="A753" s="4">
        <v>752</v>
      </c>
      <c r="B753" s="37">
        <v>35336</v>
      </c>
      <c r="C753" s="34" t="s">
        <v>179</v>
      </c>
      <c r="D753" s="34" t="s">
        <v>188</v>
      </c>
      <c r="E753" s="36" t="s">
        <v>213</v>
      </c>
      <c r="F753" s="34" t="s">
        <v>178</v>
      </c>
      <c r="G753" s="21"/>
      <c r="H753" s="21"/>
      <c r="I753" s="21" t="s">
        <v>32</v>
      </c>
      <c r="J753" s="21" t="s">
        <v>228</v>
      </c>
      <c r="M753" s="12"/>
    </row>
    <row r="754" spans="1:13" ht="18" customHeight="1">
      <c r="A754" s="4">
        <v>753</v>
      </c>
      <c r="B754" s="37">
        <v>35336</v>
      </c>
      <c r="C754" s="34" t="s">
        <v>211</v>
      </c>
      <c r="D754" s="34" t="s">
        <v>184</v>
      </c>
      <c r="E754" s="34" t="s">
        <v>131</v>
      </c>
      <c r="F754" s="34" t="s">
        <v>29</v>
      </c>
      <c r="G754" s="21"/>
      <c r="H754" s="21"/>
      <c r="I754" s="21" t="s">
        <v>8</v>
      </c>
      <c r="J754" s="21" t="s">
        <v>227</v>
      </c>
      <c r="M754" s="12"/>
    </row>
    <row r="755" spans="1:13" ht="18" customHeight="1">
      <c r="A755" s="4">
        <v>754</v>
      </c>
      <c r="B755" s="37">
        <v>35336</v>
      </c>
      <c r="C755" s="34" t="s">
        <v>185</v>
      </c>
      <c r="D755" s="34" t="s">
        <v>142</v>
      </c>
      <c r="E755" s="34" t="s">
        <v>183</v>
      </c>
      <c r="F755" s="34" t="s">
        <v>161</v>
      </c>
      <c r="G755" s="21"/>
      <c r="H755" s="21"/>
      <c r="I755" s="21" t="s">
        <v>26</v>
      </c>
      <c r="J755" s="21" t="s">
        <v>31</v>
      </c>
      <c r="M755" s="12"/>
    </row>
    <row r="756" spans="1:13" ht="18" customHeight="1">
      <c r="A756" s="4">
        <v>755</v>
      </c>
      <c r="B756" s="37">
        <v>35336</v>
      </c>
      <c r="C756" s="34" t="s">
        <v>163</v>
      </c>
      <c r="D756" s="34" t="s">
        <v>177</v>
      </c>
      <c r="E756" s="34" t="s">
        <v>168</v>
      </c>
      <c r="F756" s="34" t="s">
        <v>180</v>
      </c>
      <c r="G756" s="21"/>
      <c r="H756" s="21"/>
      <c r="I756" s="21" t="s">
        <v>37</v>
      </c>
      <c r="J756" s="21" t="s">
        <v>38</v>
      </c>
      <c r="M756" s="12"/>
    </row>
    <row r="757" spans="1:13" ht="18" customHeight="1">
      <c r="A757" s="4">
        <v>756</v>
      </c>
      <c r="B757" s="37">
        <v>35336</v>
      </c>
      <c r="C757" s="34" t="s">
        <v>16</v>
      </c>
      <c r="D757" s="34" t="s">
        <v>210</v>
      </c>
      <c r="E757" s="34" t="s">
        <v>166</v>
      </c>
      <c r="F757" s="34" t="s">
        <v>175</v>
      </c>
      <c r="G757" s="21"/>
      <c r="H757" s="21"/>
      <c r="I757" s="21" t="s">
        <v>19</v>
      </c>
      <c r="J757" s="21" t="s">
        <v>13</v>
      </c>
      <c r="M757" s="12"/>
    </row>
    <row r="758" spans="1:13" ht="18" customHeight="1">
      <c r="A758" s="4">
        <v>757</v>
      </c>
      <c r="B758" s="37">
        <v>35337</v>
      </c>
      <c r="C758" s="34" t="s">
        <v>148</v>
      </c>
      <c r="D758" s="34" t="s">
        <v>131</v>
      </c>
      <c r="E758" s="34" t="s">
        <v>184</v>
      </c>
      <c r="F758" s="34" t="s">
        <v>238</v>
      </c>
      <c r="G758" s="21"/>
      <c r="H758" s="21"/>
      <c r="I758" s="21" t="s">
        <v>8</v>
      </c>
      <c r="J758" s="21" t="s">
        <v>227</v>
      </c>
      <c r="M758" s="12"/>
    </row>
    <row r="759" spans="1:13" ht="18" customHeight="1">
      <c r="A759" s="4">
        <v>758</v>
      </c>
      <c r="B759" s="37">
        <v>35337</v>
      </c>
      <c r="C759" s="34" t="s">
        <v>175</v>
      </c>
      <c r="D759" s="34" t="s">
        <v>72</v>
      </c>
      <c r="E759" s="34" t="s">
        <v>210</v>
      </c>
      <c r="F759" s="34" t="s">
        <v>166</v>
      </c>
      <c r="G759" s="21"/>
      <c r="H759" s="21"/>
      <c r="I759" s="21" t="s">
        <v>19</v>
      </c>
      <c r="J759" s="21" t="s">
        <v>13</v>
      </c>
      <c r="M759" s="12"/>
    </row>
    <row r="760" spans="1:13" ht="18" customHeight="1">
      <c r="A760" s="4">
        <v>759</v>
      </c>
      <c r="B760" s="37">
        <v>35337</v>
      </c>
      <c r="C760" s="34" t="s">
        <v>180</v>
      </c>
      <c r="D760" s="34" t="s">
        <v>46</v>
      </c>
      <c r="E760" s="34" t="s">
        <v>177</v>
      </c>
      <c r="F760" s="34" t="s">
        <v>168</v>
      </c>
      <c r="G760" s="21"/>
      <c r="H760" s="21"/>
      <c r="I760" s="21" t="s">
        <v>37</v>
      </c>
      <c r="J760" s="21" t="s">
        <v>38</v>
      </c>
      <c r="M760" s="12"/>
    </row>
    <row r="761" spans="1:13" ht="18" customHeight="1">
      <c r="A761" s="4">
        <v>760</v>
      </c>
      <c r="B761" s="37">
        <v>35337</v>
      </c>
      <c r="C761" s="34" t="s">
        <v>183</v>
      </c>
      <c r="D761" s="34" t="s">
        <v>47</v>
      </c>
      <c r="E761" s="34" t="s">
        <v>173</v>
      </c>
      <c r="F761" s="34" t="s">
        <v>214</v>
      </c>
      <c r="G761" s="21"/>
      <c r="H761" s="21"/>
      <c r="I761" s="21" t="s">
        <v>26</v>
      </c>
      <c r="J761" s="21" t="s">
        <v>31</v>
      </c>
      <c r="M761" s="12"/>
    </row>
    <row r="762" spans="1:13" ht="18" customHeight="1">
      <c r="A762" s="4">
        <v>761</v>
      </c>
      <c r="B762" s="37">
        <v>35339</v>
      </c>
      <c r="C762" s="34" t="s">
        <v>166</v>
      </c>
      <c r="D762" s="34" t="s">
        <v>163</v>
      </c>
      <c r="E762" s="34" t="s">
        <v>72</v>
      </c>
      <c r="F762" s="34" t="s">
        <v>210</v>
      </c>
      <c r="G762" s="21"/>
      <c r="H762" s="21"/>
      <c r="I762" s="21" t="s">
        <v>19</v>
      </c>
      <c r="J762" s="21" t="s">
        <v>20</v>
      </c>
      <c r="M762" s="12"/>
    </row>
    <row r="763" spans="1:13" ht="18" customHeight="1">
      <c r="A763" s="4">
        <v>762</v>
      </c>
      <c r="B763" s="37">
        <v>35339</v>
      </c>
      <c r="C763" s="34" t="s">
        <v>46</v>
      </c>
      <c r="D763" s="34" t="s">
        <v>168</v>
      </c>
      <c r="E763" s="34" t="s">
        <v>167</v>
      </c>
      <c r="F763" s="34" t="s">
        <v>22</v>
      </c>
      <c r="G763" s="21"/>
      <c r="H763" s="21"/>
      <c r="I763" s="21" t="s">
        <v>14</v>
      </c>
      <c r="J763" s="21" t="s">
        <v>37</v>
      </c>
      <c r="M763" s="12"/>
    </row>
    <row r="764" spans="1:13" ht="18" customHeight="1">
      <c r="A764" s="4">
        <v>763</v>
      </c>
      <c r="B764" s="37">
        <v>35339</v>
      </c>
      <c r="C764" s="34" t="s">
        <v>184</v>
      </c>
      <c r="D764" s="34" t="s">
        <v>211</v>
      </c>
      <c r="E764" s="34" t="s">
        <v>148</v>
      </c>
      <c r="F764" s="34" t="s">
        <v>29</v>
      </c>
      <c r="G764" s="21"/>
      <c r="H764" s="21"/>
      <c r="I764" s="21" t="s">
        <v>8</v>
      </c>
      <c r="J764" s="21" t="s">
        <v>227</v>
      </c>
      <c r="M764" s="12"/>
    </row>
    <row r="765" spans="1:13" ht="18" customHeight="1">
      <c r="A765" s="4">
        <v>764</v>
      </c>
      <c r="B765" s="37">
        <v>35339</v>
      </c>
      <c r="C765" s="34" t="s">
        <v>131</v>
      </c>
      <c r="D765" s="34" t="s">
        <v>148</v>
      </c>
      <c r="E765" s="34" t="s">
        <v>211</v>
      </c>
      <c r="F765" s="34" t="s">
        <v>238</v>
      </c>
      <c r="G765" s="21"/>
      <c r="H765" s="21"/>
      <c r="I765" s="21" t="s">
        <v>8</v>
      </c>
      <c r="J765" s="21" t="s">
        <v>227</v>
      </c>
      <c r="M765" s="12"/>
    </row>
    <row r="766" spans="1:13" ht="18" customHeight="1">
      <c r="A766" s="4">
        <v>765</v>
      </c>
      <c r="B766" s="37">
        <v>35339</v>
      </c>
      <c r="C766" s="34" t="s">
        <v>144</v>
      </c>
      <c r="D766" s="34" t="s">
        <v>16</v>
      </c>
      <c r="E766" s="34" t="s">
        <v>191</v>
      </c>
      <c r="F766" s="34" t="s">
        <v>35</v>
      </c>
      <c r="G766" s="21"/>
      <c r="H766" s="21"/>
      <c r="I766" s="21" t="s">
        <v>38</v>
      </c>
      <c r="J766" s="21" t="s">
        <v>13</v>
      </c>
      <c r="M766" s="12"/>
    </row>
    <row r="767" spans="1:13" ht="18" customHeight="1">
      <c r="A767" s="4">
        <v>766</v>
      </c>
      <c r="B767" s="37">
        <v>35340</v>
      </c>
      <c r="C767" s="34" t="s">
        <v>167</v>
      </c>
      <c r="D767" s="34" t="s">
        <v>180</v>
      </c>
      <c r="E767" s="34" t="s">
        <v>22</v>
      </c>
      <c r="F767" s="34" t="s">
        <v>168</v>
      </c>
      <c r="G767" s="21"/>
      <c r="H767" s="21"/>
      <c r="I767" s="21" t="s">
        <v>14</v>
      </c>
      <c r="J767" s="21" t="s">
        <v>37</v>
      </c>
      <c r="M767" s="12"/>
    </row>
    <row r="768" spans="1:13" ht="18" customHeight="1">
      <c r="A768" s="4">
        <v>767</v>
      </c>
      <c r="B768" s="37">
        <v>35340</v>
      </c>
      <c r="C768" s="34" t="s">
        <v>165</v>
      </c>
      <c r="D768" s="36" t="s">
        <v>178</v>
      </c>
      <c r="E768" s="34" t="s">
        <v>188</v>
      </c>
      <c r="F768" s="34" t="s">
        <v>213</v>
      </c>
      <c r="G768" s="21"/>
      <c r="H768" s="21"/>
      <c r="I768" s="21" t="s">
        <v>32</v>
      </c>
      <c r="J768" s="21" t="s">
        <v>26</v>
      </c>
      <c r="M768" s="12"/>
    </row>
    <row r="769" spans="1:13" ht="18" customHeight="1">
      <c r="A769" s="4">
        <v>768</v>
      </c>
      <c r="B769" s="37">
        <v>35340</v>
      </c>
      <c r="C769" s="34" t="s">
        <v>210</v>
      </c>
      <c r="D769" s="34" t="s">
        <v>175</v>
      </c>
      <c r="E769" s="34" t="s">
        <v>163</v>
      </c>
      <c r="F769" s="34" t="s">
        <v>72</v>
      </c>
      <c r="G769" s="21"/>
      <c r="H769" s="21"/>
      <c r="I769" s="21" t="s">
        <v>19</v>
      </c>
      <c r="J769" s="21" t="s">
        <v>20</v>
      </c>
      <c r="M769" s="12"/>
    </row>
    <row r="770" spans="1:13" ht="18" customHeight="1">
      <c r="A770" s="4">
        <v>769</v>
      </c>
      <c r="B770" s="37">
        <v>35341</v>
      </c>
      <c r="C770" s="34" t="s">
        <v>72</v>
      </c>
      <c r="D770" s="34" t="s">
        <v>166</v>
      </c>
      <c r="E770" s="34" t="s">
        <v>175</v>
      </c>
      <c r="F770" s="34" t="s">
        <v>163</v>
      </c>
      <c r="G770" s="21"/>
      <c r="H770" s="21"/>
      <c r="I770" s="21" t="s">
        <v>19</v>
      </c>
      <c r="J770" s="21" t="s">
        <v>20</v>
      </c>
      <c r="M770" s="12"/>
    </row>
    <row r="771" spans="1:13" ht="18" customHeight="1">
      <c r="A771" s="4">
        <v>770</v>
      </c>
      <c r="B771" s="37">
        <v>35341</v>
      </c>
      <c r="C771" s="34" t="s">
        <v>213</v>
      </c>
      <c r="D771" s="34" t="s">
        <v>179</v>
      </c>
      <c r="E771" s="34" t="s">
        <v>165</v>
      </c>
      <c r="F771" s="34" t="s">
        <v>188</v>
      </c>
      <c r="G771" s="21"/>
      <c r="H771" s="21"/>
      <c r="I771" s="21" t="s">
        <v>31</v>
      </c>
      <c r="J771" s="21" t="s">
        <v>227</v>
      </c>
      <c r="M771" s="12"/>
    </row>
    <row r="772" spans="1:13" ht="18" customHeight="1">
      <c r="A772" s="4">
        <v>771</v>
      </c>
      <c r="B772" s="37">
        <v>35341</v>
      </c>
      <c r="C772" s="34" t="s">
        <v>211</v>
      </c>
      <c r="D772" s="34" t="s">
        <v>184</v>
      </c>
      <c r="E772" s="34" t="s">
        <v>131</v>
      </c>
      <c r="F772" s="34" t="s">
        <v>148</v>
      </c>
      <c r="G772" s="21"/>
      <c r="H772" s="21"/>
      <c r="I772" s="21" t="s">
        <v>8</v>
      </c>
      <c r="J772" s="21" t="s">
        <v>26</v>
      </c>
      <c r="M772" s="12"/>
    </row>
    <row r="773" spans="1:13" ht="18" customHeight="1">
      <c r="A773" s="4">
        <v>772</v>
      </c>
      <c r="B773" s="37">
        <v>35342</v>
      </c>
      <c r="C773" s="34" t="s">
        <v>178</v>
      </c>
      <c r="D773" s="34" t="s">
        <v>165</v>
      </c>
      <c r="E773" s="34" t="s">
        <v>213</v>
      </c>
      <c r="F773" s="34" t="s">
        <v>179</v>
      </c>
      <c r="G773" s="21"/>
      <c r="H773" s="21"/>
      <c r="I773" s="21" t="s">
        <v>32</v>
      </c>
      <c r="J773" s="21" t="s">
        <v>227</v>
      </c>
      <c r="M773" s="12"/>
    </row>
    <row r="774" spans="1:13" ht="18" customHeight="1">
      <c r="A774" s="4">
        <v>773</v>
      </c>
      <c r="B774" s="37">
        <v>35343</v>
      </c>
      <c r="C774" s="34" t="s">
        <v>175</v>
      </c>
      <c r="D774" s="34" t="s">
        <v>72</v>
      </c>
      <c r="E774" s="34" t="s">
        <v>167</v>
      </c>
      <c r="F774" s="34" t="s">
        <v>166</v>
      </c>
      <c r="G774" s="21"/>
      <c r="H774" s="21"/>
      <c r="I774" s="21" t="s">
        <v>20</v>
      </c>
      <c r="J774" s="21" t="s">
        <v>19</v>
      </c>
      <c r="M774" s="12"/>
    </row>
    <row r="775" spans="1:13" ht="18" customHeight="1">
      <c r="A775" s="4">
        <v>774</v>
      </c>
      <c r="B775" s="37">
        <v>35343</v>
      </c>
      <c r="C775" s="34" t="s">
        <v>168</v>
      </c>
      <c r="D775" s="34" t="s">
        <v>4</v>
      </c>
      <c r="E775" s="34" t="s">
        <v>177</v>
      </c>
      <c r="F775" s="34" t="s">
        <v>180</v>
      </c>
      <c r="G775" s="21"/>
      <c r="H775" s="21"/>
      <c r="I775" s="21" t="s">
        <v>13</v>
      </c>
      <c r="J775" s="21" t="s">
        <v>38</v>
      </c>
      <c r="M775" s="12"/>
    </row>
    <row r="776" spans="1:13" ht="18" customHeight="1">
      <c r="A776" s="4">
        <v>775</v>
      </c>
      <c r="B776" s="37">
        <v>35343</v>
      </c>
      <c r="C776" s="34" t="s">
        <v>188</v>
      </c>
      <c r="D776" s="34" t="s">
        <v>213</v>
      </c>
      <c r="E776" s="34" t="s">
        <v>179</v>
      </c>
      <c r="F776" s="34" t="s">
        <v>178</v>
      </c>
      <c r="G776" s="21"/>
      <c r="H776" s="21"/>
      <c r="I776" s="21" t="s">
        <v>32</v>
      </c>
      <c r="J776" s="21" t="s">
        <v>227</v>
      </c>
      <c r="M776" s="12"/>
    </row>
    <row r="777" spans="1:13" ht="18" customHeight="1">
      <c r="A777" s="4">
        <v>776</v>
      </c>
      <c r="B777" s="37">
        <v>35343</v>
      </c>
      <c r="C777" s="34" t="s">
        <v>214</v>
      </c>
      <c r="D777" s="34" t="s">
        <v>161</v>
      </c>
      <c r="E777" s="34" t="s">
        <v>182</v>
      </c>
      <c r="F777" s="34" t="s">
        <v>173</v>
      </c>
      <c r="G777" s="21"/>
      <c r="H777" s="21"/>
      <c r="I777" s="21" t="s">
        <v>26</v>
      </c>
      <c r="J777" s="21" t="s">
        <v>8</v>
      </c>
      <c r="M777" s="12"/>
    </row>
    <row r="778" spans="1:13" ht="18" customHeight="1">
      <c r="A778" s="4">
        <v>777</v>
      </c>
      <c r="B778" s="37">
        <v>35344</v>
      </c>
      <c r="C778" s="34" t="s">
        <v>166</v>
      </c>
      <c r="D778" s="34" t="s">
        <v>163</v>
      </c>
      <c r="E778" s="34" t="s">
        <v>72</v>
      </c>
      <c r="F778" s="34" t="s">
        <v>167</v>
      </c>
      <c r="G778" s="21"/>
      <c r="H778" s="21"/>
      <c r="I778" s="21" t="s">
        <v>20</v>
      </c>
      <c r="J778" s="21" t="s">
        <v>37</v>
      </c>
      <c r="M778" s="12"/>
    </row>
    <row r="779" spans="1:13" ht="18" customHeight="1">
      <c r="A779" s="4">
        <v>778</v>
      </c>
      <c r="B779" s="37">
        <v>35344</v>
      </c>
      <c r="C779" s="34" t="s">
        <v>180</v>
      </c>
      <c r="D779" s="34" t="s">
        <v>144</v>
      </c>
      <c r="E779" s="34" t="s">
        <v>4</v>
      </c>
      <c r="F779" s="34" t="s">
        <v>177</v>
      </c>
      <c r="G779" s="21"/>
      <c r="H779" s="21"/>
      <c r="I779" s="21" t="s">
        <v>13</v>
      </c>
      <c r="J779" s="21" t="s">
        <v>19</v>
      </c>
      <c r="M779" s="12"/>
    </row>
    <row r="780" spans="1:13" ht="18" customHeight="1">
      <c r="A780" s="4">
        <v>779</v>
      </c>
      <c r="B780" s="37">
        <v>35344</v>
      </c>
      <c r="C780" s="34" t="s">
        <v>142</v>
      </c>
      <c r="D780" s="34" t="s">
        <v>153</v>
      </c>
      <c r="E780" s="34" t="s">
        <v>183</v>
      </c>
      <c r="F780" s="34" t="s">
        <v>187</v>
      </c>
      <c r="G780" s="21"/>
      <c r="H780" s="21"/>
      <c r="I780" s="21" t="s">
        <v>227</v>
      </c>
      <c r="J780" s="21" t="s">
        <v>8</v>
      </c>
      <c r="M780" s="12"/>
    </row>
    <row r="781" spans="1:13" ht="18" customHeight="1">
      <c r="A781" s="4">
        <v>780</v>
      </c>
      <c r="B781" s="37">
        <v>35346</v>
      </c>
      <c r="C781" s="34" t="s">
        <v>167</v>
      </c>
      <c r="D781" s="34" t="s">
        <v>175</v>
      </c>
      <c r="E781" s="34" t="s">
        <v>163</v>
      </c>
      <c r="F781" s="34" t="s">
        <v>166</v>
      </c>
      <c r="G781" s="21"/>
      <c r="H781" s="21"/>
      <c r="I781" s="21" t="s">
        <v>37</v>
      </c>
      <c r="J781" s="21" t="s">
        <v>20</v>
      </c>
      <c r="M781" s="12"/>
    </row>
    <row r="782" spans="1:13" ht="18" customHeight="1">
      <c r="A782" s="4">
        <v>781</v>
      </c>
      <c r="B782" s="37">
        <v>35347</v>
      </c>
      <c r="C782" s="34" t="s">
        <v>177</v>
      </c>
      <c r="D782" s="34" t="s">
        <v>168</v>
      </c>
      <c r="E782" s="34" t="s">
        <v>144</v>
      </c>
      <c r="F782" s="34" t="s">
        <v>180</v>
      </c>
      <c r="G782" s="21"/>
      <c r="H782" s="21"/>
      <c r="I782" s="21" t="s">
        <v>14</v>
      </c>
      <c r="J782" s="21" t="s">
        <v>13</v>
      </c>
      <c r="M782" s="12"/>
    </row>
    <row r="783" spans="1:13" ht="18" customHeight="1">
      <c r="A783" s="4">
        <v>782</v>
      </c>
      <c r="B783" s="37">
        <v>35347</v>
      </c>
      <c r="C783" s="34" t="s">
        <v>163</v>
      </c>
      <c r="D783" s="34" t="s">
        <v>46</v>
      </c>
      <c r="E783" s="34" t="s">
        <v>72</v>
      </c>
      <c r="F783" s="34" t="s">
        <v>210</v>
      </c>
      <c r="G783" s="21"/>
      <c r="H783" s="21"/>
      <c r="I783" s="21" t="s">
        <v>38</v>
      </c>
      <c r="J783" s="21" t="s">
        <v>20</v>
      </c>
      <c r="M783" s="12"/>
    </row>
    <row r="784" spans="1:13" ht="18" customHeight="1">
      <c r="A784" s="4">
        <v>783</v>
      </c>
      <c r="B784" s="37">
        <v>35348</v>
      </c>
      <c r="C784" s="34" t="s">
        <v>213</v>
      </c>
      <c r="D784" s="34" t="s">
        <v>131</v>
      </c>
      <c r="E784" s="34" t="s">
        <v>179</v>
      </c>
      <c r="F784" s="34" t="s">
        <v>165</v>
      </c>
      <c r="G784" s="21"/>
      <c r="H784" s="21"/>
      <c r="I784" s="21" t="s">
        <v>8</v>
      </c>
      <c r="J784" s="21" t="s">
        <v>228</v>
      </c>
      <c r="M784" s="12"/>
    </row>
    <row r="785" spans="1:13" ht="18" customHeight="1">
      <c r="A785" s="4">
        <v>784</v>
      </c>
      <c r="B785" s="37">
        <v>35357</v>
      </c>
      <c r="C785" s="34" t="s">
        <v>166</v>
      </c>
      <c r="D785" s="34" t="s">
        <v>214</v>
      </c>
      <c r="E785" s="34" t="s">
        <v>175</v>
      </c>
      <c r="F785" s="34" t="s">
        <v>142</v>
      </c>
      <c r="G785" s="21" t="s">
        <v>167</v>
      </c>
      <c r="H785" s="21" t="s">
        <v>213</v>
      </c>
      <c r="I785" s="21" t="s">
        <v>37</v>
      </c>
      <c r="J785" s="21" t="s">
        <v>26</v>
      </c>
      <c r="M785" s="12"/>
    </row>
    <row r="786" spans="1:13" ht="18" customHeight="1">
      <c r="A786" s="4">
        <v>785</v>
      </c>
      <c r="B786" s="37">
        <v>35358</v>
      </c>
      <c r="C786" s="34" t="s">
        <v>213</v>
      </c>
      <c r="D786" s="34" t="s">
        <v>167</v>
      </c>
      <c r="E786" s="34" t="s">
        <v>214</v>
      </c>
      <c r="F786" s="34" t="s">
        <v>175</v>
      </c>
      <c r="G786" s="21" t="s">
        <v>165</v>
      </c>
      <c r="H786" s="21" t="s">
        <v>163</v>
      </c>
      <c r="I786" s="21" t="s">
        <v>37</v>
      </c>
      <c r="J786" s="21" t="s">
        <v>26</v>
      </c>
      <c r="M786" s="12"/>
    </row>
    <row r="787" spans="1:13" ht="18" customHeight="1">
      <c r="A787" s="4">
        <v>786</v>
      </c>
      <c r="B787" s="37">
        <v>35360</v>
      </c>
      <c r="C787" s="34" t="s">
        <v>163</v>
      </c>
      <c r="D787" s="34" t="s">
        <v>165</v>
      </c>
      <c r="E787" s="34" t="s">
        <v>167</v>
      </c>
      <c r="F787" s="34" t="s">
        <v>214</v>
      </c>
      <c r="G787" s="21" t="s">
        <v>166</v>
      </c>
      <c r="H787" s="21" t="s">
        <v>142</v>
      </c>
      <c r="I787" s="21" t="s">
        <v>26</v>
      </c>
      <c r="J787" s="21" t="s">
        <v>37</v>
      </c>
      <c r="M787" s="12"/>
    </row>
    <row r="788" spans="1:13" ht="18" customHeight="1">
      <c r="A788" s="4">
        <v>787</v>
      </c>
      <c r="B788" s="37">
        <v>35361</v>
      </c>
      <c r="C788" s="34" t="s">
        <v>142</v>
      </c>
      <c r="D788" s="34" t="s">
        <v>166</v>
      </c>
      <c r="E788" s="34" t="s">
        <v>165</v>
      </c>
      <c r="F788" s="34" t="s">
        <v>167</v>
      </c>
      <c r="G788" s="21" t="s">
        <v>213</v>
      </c>
      <c r="H788" s="21" t="s">
        <v>175</v>
      </c>
      <c r="I788" s="21" t="s">
        <v>26</v>
      </c>
      <c r="J788" s="21" t="s">
        <v>37</v>
      </c>
      <c r="M788" s="12"/>
    </row>
    <row r="789" spans="1:13" ht="18" customHeight="1">
      <c r="A789" s="4">
        <v>788</v>
      </c>
      <c r="B789" s="37">
        <v>35362</v>
      </c>
      <c r="C789" s="34" t="s">
        <v>175</v>
      </c>
      <c r="D789" s="34" t="s">
        <v>213</v>
      </c>
      <c r="E789" s="34" t="s">
        <v>166</v>
      </c>
      <c r="F789" s="34" t="s">
        <v>165</v>
      </c>
      <c r="G789" s="21" t="s">
        <v>163</v>
      </c>
      <c r="H789" s="21" t="s">
        <v>214</v>
      </c>
      <c r="I789" s="21" t="s">
        <v>26</v>
      </c>
      <c r="J789" s="21" t="s">
        <v>37</v>
      </c>
      <c r="M789" s="12"/>
    </row>
    <row r="790" spans="1:13" ht="18" customHeight="1">
      <c r="B790" s="38"/>
      <c r="C790" s="21">
        <f t="shared" ref="C790:H790" si="5">SUBTOTAL(3,C2:C789)</f>
        <v>788</v>
      </c>
      <c r="D790" s="21">
        <f t="shared" si="5"/>
        <v>788</v>
      </c>
      <c r="E790" s="21">
        <f t="shared" si="5"/>
        <v>788</v>
      </c>
      <c r="F790" s="21">
        <f t="shared" si="5"/>
        <v>788</v>
      </c>
      <c r="G790" s="21">
        <f t="shared" si="5"/>
        <v>5</v>
      </c>
      <c r="H790" s="21">
        <f t="shared" si="5"/>
        <v>5</v>
      </c>
      <c r="I790" s="21"/>
      <c r="J790" s="21"/>
    </row>
    <row r="791" spans="1:13" ht="18" customHeight="1">
      <c r="I791" s="50" t="s">
        <v>127</v>
      </c>
      <c r="J791" s="10">
        <f>C790+D790+E790+F790+G790+H790</f>
        <v>3162</v>
      </c>
    </row>
  </sheetData>
  <sortState xmlns:xlrd2="http://schemas.microsoft.com/office/spreadsheetml/2017/richdata2" ref="M2:V115">
    <sortCondition descending="1" ref="N2:N115"/>
  </sortState>
  <mergeCells count="2">
    <mergeCell ref="L1:V1"/>
    <mergeCell ref="L34:V34"/>
  </mergeCells>
  <phoneticPr fontId="1"/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28482-07F7-4C4A-9E4D-8D2EA6C14856}">
  <dimension ref="A1:X791"/>
  <sheetViews>
    <sheetView topLeftCell="A17" workbookViewId="0">
      <selection activeCell="L30" sqref="L30:P30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8" width="11.625" style="9" customWidth="1"/>
    <col min="9" max="10" width="9.75" style="9" bestFit="1" customWidth="1"/>
    <col min="11" max="11" width="4.625" style="9" customWidth="1"/>
    <col min="12" max="12" width="3.5" style="20" bestFit="1" customWidth="1"/>
    <col min="13" max="13" width="12.625" style="9" bestFit="1" customWidth="1"/>
    <col min="14" max="15" width="6.5" style="9" bestFit="1" customWidth="1"/>
    <col min="16" max="16" width="3.125" style="9" bestFit="1" customWidth="1"/>
    <col min="17" max="22" width="5.5" style="9" bestFit="1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105" t="s">
        <v>367</v>
      </c>
      <c r="M1" s="106"/>
      <c r="N1" s="106"/>
      <c r="O1" s="106"/>
      <c r="P1" s="106"/>
      <c r="Q1" s="106"/>
      <c r="R1" s="106"/>
      <c r="S1" s="106"/>
      <c r="T1" s="106"/>
      <c r="U1" s="106"/>
      <c r="V1" s="107"/>
    </row>
    <row r="2" spans="1:24" ht="18" customHeight="1">
      <c r="A2" s="4">
        <v>1</v>
      </c>
      <c r="B2" s="35">
        <v>34790</v>
      </c>
      <c r="C2" s="36" t="s">
        <v>182</v>
      </c>
      <c r="D2" s="36" t="s">
        <v>183</v>
      </c>
      <c r="E2" s="36" t="s">
        <v>47</v>
      </c>
      <c r="F2" s="36" t="s">
        <v>142</v>
      </c>
      <c r="G2" s="21" t="s">
        <v>187</v>
      </c>
      <c r="H2" s="21" t="s">
        <v>173</v>
      </c>
      <c r="I2" s="21" t="s">
        <v>227</v>
      </c>
      <c r="J2" s="21" t="s">
        <v>31</v>
      </c>
      <c r="L2" s="4"/>
      <c r="M2" s="3" t="s">
        <v>125</v>
      </c>
      <c r="N2" s="47" t="s">
        <v>127</v>
      </c>
      <c r="O2" s="47" t="s">
        <v>127</v>
      </c>
      <c r="P2" s="22"/>
      <c r="Q2" s="47" t="s">
        <v>68</v>
      </c>
      <c r="R2" s="47" t="s">
        <v>69</v>
      </c>
      <c r="S2" s="47" t="s">
        <v>70</v>
      </c>
      <c r="T2" s="47" t="s">
        <v>71</v>
      </c>
      <c r="U2" s="47" t="s">
        <v>128</v>
      </c>
      <c r="V2" s="47" t="s">
        <v>129</v>
      </c>
      <c r="X2" s="9" t="s">
        <v>140</v>
      </c>
    </row>
    <row r="3" spans="1:24" ht="18" customHeight="1">
      <c r="A3" s="4">
        <v>2</v>
      </c>
      <c r="B3" s="35">
        <v>34790</v>
      </c>
      <c r="C3" s="36" t="s">
        <v>211</v>
      </c>
      <c r="D3" s="36" t="s">
        <v>179</v>
      </c>
      <c r="E3" s="36" t="s">
        <v>184</v>
      </c>
      <c r="F3" s="36" t="s">
        <v>131</v>
      </c>
      <c r="G3" s="21" t="s">
        <v>174</v>
      </c>
      <c r="H3" s="21" t="s">
        <v>188</v>
      </c>
      <c r="I3" s="21" t="s">
        <v>32</v>
      </c>
      <c r="J3" s="21" t="s">
        <v>228</v>
      </c>
      <c r="L3" s="4">
        <v>1</v>
      </c>
      <c r="M3" s="21" t="s">
        <v>230</v>
      </c>
      <c r="N3" s="10">
        <f>COUNTIF($C$2:$H$789,"小林毅二")</f>
        <v>112</v>
      </c>
      <c r="O3" s="10">
        <f t="shared" ref="O3:O29" si="0">SUM(Q3:V3)</f>
        <v>112</v>
      </c>
      <c r="P3" s="24"/>
      <c r="Q3" s="10">
        <f>COUNTIF($C$2:$C$789,"小林毅二")</f>
        <v>31</v>
      </c>
      <c r="R3" s="10">
        <f>COUNTIF($D$2:$D$789,"小林毅二")</f>
        <v>27</v>
      </c>
      <c r="S3" s="10">
        <f>COUNTIF($E$2:$E$789,"小林毅二")</f>
        <v>27</v>
      </c>
      <c r="T3" s="10">
        <f>COUNTIF($F$2:$F$789,"小林毅二")</f>
        <v>26</v>
      </c>
      <c r="U3" s="10">
        <f>COUNTIF($G$2:$G$789,"小林毅二")</f>
        <v>0</v>
      </c>
      <c r="V3" s="10">
        <f>COUNTIF($H$2:$H$789,"小林毅二")</f>
        <v>1</v>
      </c>
    </row>
    <row r="4" spans="1:24" ht="18" customHeight="1">
      <c r="A4" s="4">
        <v>3</v>
      </c>
      <c r="B4" s="35">
        <v>34790</v>
      </c>
      <c r="C4" s="36" t="s">
        <v>185</v>
      </c>
      <c r="D4" s="36" t="s">
        <v>161</v>
      </c>
      <c r="E4" s="36" t="s">
        <v>153</v>
      </c>
      <c r="F4" s="36" t="s">
        <v>146</v>
      </c>
      <c r="G4" s="21" t="s">
        <v>181</v>
      </c>
      <c r="H4" s="21" t="s">
        <v>214</v>
      </c>
      <c r="I4" s="21" t="s">
        <v>26</v>
      </c>
      <c r="J4" s="21" t="s">
        <v>8</v>
      </c>
      <c r="L4" s="4">
        <v>2</v>
      </c>
      <c r="M4" s="34" t="s">
        <v>164</v>
      </c>
      <c r="N4" s="10">
        <f>COUNTIF($C$2:$H$789,"友寄正人")</f>
        <v>106</v>
      </c>
      <c r="O4" s="10">
        <f t="shared" si="0"/>
        <v>106</v>
      </c>
      <c r="P4" s="24"/>
      <c r="Q4" s="10">
        <f>COUNTIF($C$2:$C$789,"友寄正人")</f>
        <v>26</v>
      </c>
      <c r="R4" s="10">
        <f>COUNTIF($D$2:$D$789,"友寄正人")</f>
        <v>26</v>
      </c>
      <c r="S4" s="10">
        <f>COUNTIF($E$2:$E$789,"友寄正人")</f>
        <v>25</v>
      </c>
      <c r="T4" s="10">
        <f>COUNTIF($F$2:$F$789,"友寄正人")</f>
        <v>29</v>
      </c>
      <c r="U4" s="10">
        <f>COUNTIF($G$2:$G$789,"友寄正人")</f>
        <v>0</v>
      </c>
      <c r="V4" s="10">
        <f>COUNTIF($H$2:$H$789,"友寄正人")</f>
        <v>0</v>
      </c>
    </row>
    <row r="5" spans="1:24" ht="18" customHeight="1">
      <c r="A5" s="4">
        <v>4</v>
      </c>
      <c r="B5" s="35">
        <v>34791</v>
      </c>
      <c r="C5" s="36" t="s">
        <v>213</v>
      </c>
      <c r="D5" s="36" t="s">
        <v>186</v>
      </c>
      <c r="E5" s="36" t="s">
        <v>165</v>
      </c>
      <c r="F5" s="36" t="s">
        <v>178</v>
      </c>
      <c r="G5" s="21" t="s">
        <v>148</v>
      </c>
      <c r="H5" s="21" t="s">
        <v>211</v>
      </c>
      <c r="I5" s="21" t="s">
        <v>32</v>
      </c>
      <c r="J5" s="21" t="s">
        <v>228</v>
      </c>
      <c r="L5" s="4">
        <v>3</v>
      </c>
      <c r="M5" s="21" t="s">
        <v>166</v>
      </c>
      <c r="N5" s="10">
        <f>COUNTIF($C$2:$H$789,"井野修")</f>
        <v>103</v>
      </c>
      <c r="O5" s="10">
        <f t="shared" si="0"/>
        <v>103</v>
      </c>
      <c r="P5" s="24"/>
      <c r="Q5" s="10">
        <f>COUNTIF($C$2:$C$789,"井野修")</f>
        <v>27</v>
      </c>
      <c r="R5" s="10">
        <f>COUNTIF($D$2:$D$789,"井野修")</f>
        <v>23</v>
      </c>
      <c r="S5" s="10">
        <f>COUNTIF($E$2:$E$789,"井野修")</f>
        <v>25</v>
      </c>
      <c r="T5" s="10">
        <f>COUNTIF($F$2:$F$789,"井野修")</f>
        <v>27</v>
      </c>
      <c r="U5" s="10">
        <f>COUNTIF($G$2:$G$789,"井野修")</f>
        <v>0</v>
      </c>
      <c r="V5" s="10">
        <f>COUNTIF($H$2:$H$789,"井野修")</f>
        <v>1</v>
      </c>
    </row>
    <row r="6" spans="1:24" ht="18" customHeight="1">
      <c r="A6" s="4">
        <v>5</v>
      </c>
      <c r="B6" s="35">
        <v>34791</v>
      </c>
      <c r="C6" s="36" t="s">
        <v>173</v>
      </c>
      <c r="D6" s="36" t="s">
        <v>142</v>
      </c>
      <c r="E6" s="36" t="s">
        <v>187</v>
      </c>
      <c r="F6" s="36" t="s">
        <v>183</v>
      </c>
      <c r="G6" s="21" t="s">
        <v>47</v>
      </c>
      <c r="H6" s="21" t="s">
        <v>182</v>
      </c>
      <c r="I6" s="21" t="s">
        <v>227</v>
      </c>
      <c r="J6" s="21" t="s">
        <v>31</v>
      </c>
      <c r="L6" s="4">
        <v>4</v>
      </c>
      <c r="M6" s="21" t="s">
        <v>247</v>
      </c>
      <c r="N6" s="10">
        <f>COUNTIF($C$2:$H$789,"久保田治")</f>
        <v>101</v>
      </c>
      <c r="O6" s="10">
        <f t="shared" si="0"/>
        <v>101</v>
      </c>
      <c r="P6" s="24"/>
      <c r="Q6" s="10">
        <f>COUNTIF($C$2:$C$789,"久保田治")</f>
        <v>28</v>
      </c>
      <c r="R6" s="10">
        <f>COUNTIF($D$2:$D$789,"久保田治")</f>
        <v>25</v>
      </c>
      <c r="S6" s="10">
        <f>COUNTIF($E$2:$E$789,"久保田治")</f>
        <v>24</v>
      </c>
      <c r="T6" s="10">
        <f>COUNTIF($F$2:$F$789,"久保田治")</f>
        <v>22</v>
      </c>
      <c r="U6" s="10">
        <f>COUNTIF($G$2:$G$789,"久保田治")</f>
        <v>1</v>
      </c>
      <c r="V6" s="10">
        <f>COUNTIF($H$2:$H$789,"久保田治")</f>
        <v>1</v>
      </c>
    </row>
    <row r="7" spans="1:24" ht="18" customHeight="1">
      <c r="A7" s="4">
        <v>6</v>
      </c>
      <c r="B7" s="35">
        <v>34791</v>
      </c>
      <c r="C7" s="36" t="s">
        <v>214</v>
      </c>
      <c r="D7" s="36" t="s">
        <v>146</v>
      </c>
      <c r="E7" s="36" t="s">
        <v>181</v>
      </c>
      <c r="F7" s="36" t="s">
        <v>161</v>
      </c>
      <c r="G7" s="21" t="s">
        <v>185</v>
      </c>
      <c r="H7" s="21" t="s">
        <v>153</v>
      </c>
      <c r="I7" s="21" t="s">
        <v>26</v>
      </c>
      <c r="J7" s="21" t="s">
        <v>8</v>
      </c>
      <c r="L7" s="4">
        <v>5</v>
      </c>
      <c r="M7" s="21" t="s">
        <v>249</v>
      </c>
      <c r="N7" s="10">
        <f>COUNTIF($C$2:$H$789,"田中俊幸")</f>
        <v>101</v>
      </c>
      <c r="O7" s="10">
        <f t="shared" si="0"/>
        <v>101</v>
      </c>
      <c r="P7" s="24"/>
      <c r="Q7" s="10">
        <f>COUNTIF($C$2:$C$789,"田中俊幸")</f>
        <v>27</v>
      </c>
      <c r="R7" s="10">
        <f>COUNTIF($D$2:$D$789,"田中俊幸")</f>
        <v>26</v>
      </c>
      <c r="S7" s="10">
        <f>COUNTIF($E$2:$E$789,"田中俊幸")</f>
        <v>26</v>
      </c>
      <c r="T7" s="10">
        <f>COUNTIF($F$2:$F$789,"田中俊幸")</f>
        <v>22</v>
      </c>
      <c r="U7" s="10">
        <f>COUNTIF($G$2:$G$789,"田中俊幸")</f>
        <v>0</v>
      </c>
      <c r="V7" s="10">
        <f>COUNTIF($H$2:$H$789,"田中俊幸")</f>
        <v>0</v>
      </c>
    </row>
    <row r="8" spans="1:24" ht="18" customHeight="1">
      <c r="A8" s="4">
        <v>7</v>
      </c>
      <c r="B8" s="35">
        <v>34793</v>
      </c>
      <c r="C8" s="36" t="s">
        <v>179</v>
      </c>
      <c r="D8" s="36" t="s">
        <v>165</v>
      </c>
      <c r="E8" s="36" t="s">
        <v>178</v>
      </c>
      <c r="F8" s="36" t="s">
        <v>186</v>
      </c>
      <c r="G8" s="21" t="s">
        <v>213</v>
      </c>
      <c r="H8" s="21" t="s">
        <v>238</v>
      </c>
      <c r="I8" s="21" t="s">
        <v>31</v>
      </c>
      <c r="J8" s="21" t="s">
        <v>26</v>
      </c>
      <c r="L8" s="4">
        <v>6</v>
      </c>
      <c r="M8" s="34" t="s">
        <v>205</v>
      </c>
      <c r="N8" s="10">
        <f>COUNTIF($C$2:$H$789,"谷博")</f>
        <v>100</v>
      </c>
      <c r="O8" s="10">
        <f t="shared" si="0"/>
        <v>100</v>
      </c>
      <c r="P8" s="24"/>
      <c r="Q8" s="10">
        <f>COUNTIF($C$2:$C$789,"谷博")</f>
        <v>26</v>
      </c>
      <c r="R8" s="10">
        <f>COUNTIF($D$2:$D$789,"谷博")</f>
        <v>25</v>
      </c>
      <c r="S8" s="10">
        <f>COUNTIF($E$2:$E$789,"谷博")</f>
        <v>25</v>
      </c>
      <c r="T8" s="10">
        <f>COUNTIF($F$2:$F$789,"谷博")</f>
        <v>23</v>
      </c>
      <c r="U8" s="10">
        <f>COUNTIF($G$2:$G$789,"谷博")</f>
        <v>1</v>
      </c>
      <c r="V8" s="10">
        <f>COUNTIF($H$2:$H$789,"谷博")</f>
        <v>0</v>
      </c>
    </row>
    <row r="9" spans="1:24" ht="18" customHeight="1">
      <c r="A9" s="4">
        <v>8</v>
      </c>
      <c r="B9" s="35">
        <v>34793</v>
      </c>
      <c r="C9" s="36" t="s">
        <v>131</v>
      </c>
      <c r="D9" s="36" t="s">
        <v>184</v>
      </c>
      <c r="E9" s="36" t="s">
        <v>174</v>
      </c>
      <c r="F9" s="36" t="s">
        <v>188</v>
      </c>
      <c r="G9" s="21" t="s">
        <v>29</v>
      </c>
      <c r="H9" s="21" t="s">
        <v>148</v>
      </c>
      <c r="I9" s="21" t="s">
        <v>8</v>
      </c>
      <c r="J9" s="21" t="s">
        <v>228</v>
      </c>
      <c r="L9" s="4">
        <v>7</v>
      </c>
      <c r="M9" s="36" t="s">
        <v>67</v>
      </c>
      <c r="N9" s="10">
        <f>COUNTIF($C$2:$H$789,"橘髙淳")</f>
        <v>99</v>
      </c>
      <c r="O9" s="10">
        <f t="shared" si="0"/>
        <v>99</v>
      </c>
      <c r="P9" s="24"/>
      <c r="Q9" s="10">
        <f>COUNTIF($C$2:$C$789,"橘髙淳")</f>
        <v>23</v>
      </c>
      <c r="R9" s="10">
        <f>COUNTIF($D$2:$D$789,"橘髙淳")</f>
        <v>26</v>
      </c>
      <c r="S9" s="10">
        <f>COUNTIF($E$2:$E$789,"橘髙淳")</f>
        <v>25</v>
      </c>
      <c r="T9" s="10">
        <f>COUNTIF($F$2:$F$789,"橘髙淳")</f>
        <v>25</v>
      </c>
      <c r="U9" s="10">
        <f>COUNTIF($G$2:$G$789,"橘髙淳")</f>
        <v>0</v>
      </c>
      <c r="V9" s="10">
        <f>COUNTIF($H$2:$H$789,"橘髙淳")</f>
        <v>0</v>
      </c>
    </row>
    <row r="10" spans="1:24" ht="18" customHeight="1">
      <c r="A10" s="4">
        <v>9</v>
      </c>
      <c r="B10" s="35">
        <v>34793</v>
      </c>
      <c r="C10" s="36" t="s">
        <v>183</v>
      </c>
      <c r="D10" s="36" t="s">
        <v>185</v>
      </c>
      <c r="E10" s="36" t="s">
        <v>173</v>
      </c>
      <c r="F10" s="36" t="s">
        <v>182</v>
      </c>
      <c r="G10" s="21" t="s">
        <v>142</v>
      </c>
      <c r="H10" s="21" t="s">
        <v>47</v>
      </c>
      <c r="I10" s="21" t="s">
        <v>227</v>
      </c>
      <c r="J10" s="21" t="s">
        <v>32</v>
      </c>
      <c r="L10" s="4">
        <v>8</v>
      </c>
      <c r="M10" s="34" t="s">
        <v>145</v>
      </c>
      <c r="N10" s="10">
        <f>COUNTIF($C$2:$H$789,"渡田均")</f>
        <v>97</v>
      </c>
      <c r="O10" s="10">
        <f t="shared" si="0"/>
        <v>97</v>
      </c>
      <c r="P10" s="24"/>
      <c r="Q10" s="10">
        <f>COUNTIF($C$2:$C$789,"渡田均")</f>
        <v>26</v>
      </c>
      <c r="R10" s="10">
        <f>COUNTIF($D$2:$D$789,"渡田均")</f>
        <v>22</v>
      </c>
      <c r="S10" s="10">
        <f>COUNTIF($E$2:$E$789,"渡田均")</f>
        <v>23</v>
      </c>
      <c r="T10" s="10">
        <f>COUNTIF($F$2:$F$789,"渡田均")</f>
        <v>26</v>
      </c>
      <c r="U10" s="10">
        <f>COUNTIF($G$2:$G$789,"渡田均")</f>
        <v>0</v>
      </c>
      <c r="V10" s="10">
        <f>COUNTIF($H$2:$H$789,"渡田均")</f>
        <v>0</v>
      </c>
    </row>
    <row r="11" spans="1:24" ht="18" customHeight="1">
      <c r="A11" s="4">
        <v>10</v>
      </c>
      <c r="B11" s="35">
        <v>34794</v>
      </c>
      <c r="C11" s="36" t="s">
        <v>161</v>
      </c>
      <c r="D11" s="36" t="s">
        <v>211</v>
      </c>
      <c r="E11" s="36" t="s">
        <v>148</v>
      </c>
      <c r="F11" s="36" t="s">
        <v>184</v>
      </c>
      <c r="G11" s="21" t="s">
        <v>188</v>
      </c>
      <c r="H11" s="21" t="s">
        <v>131</v>
      </c>
      <c r="I11" s="21" t="s">
        <v>8</v>
      </c>
      <c r="J11" s="21" t="s">
        <v>228</v>
      </c>
      <c r="L11" s="4">
        <v>9</v>
      </c>
      <c r="M11" s="21" t="s">
        <v>242</v>
      </c>
      <c r="N11" s="10">
        <f>COUNTIF($C$2:$H$789,"井上忠行")</f>
        <v>95</v>
      </c>
      <c r="O11" s="10">
        <f t="shared" si="0"/>
        <v>95</v>
      </c>
      <c r="P11" s="24"/>
      <c r="Q11" s="10">
        <f>COUNTIF($C$2:$C$789,"井上忠行")</f>
        <v>25</v>
      </c>
      <c r="R11" s="10">
        <f>COUNTIF($D$2:$D$789,"井上忠行")</f>
        <v>24</v>
      </c>
      <c r="S11" s="10">
        <f>COUNTIF($E$2:$E$789,"井上忠行")</f>
        <v>23</v>
      </c>
      <c r="T11" s="10">
        <f>COUNTIF($F$2:$F$789,"井上忠行")</f>
        <v>23</v>
      </c>
      <c r="U11" s="10">
        <f>COUNTIF($G$2:$G$789,"井上忠行")</f>
        <v>0</v>
      </c>
      <c r="V11" s="10">
        <f>COUNTIF($H$2:$H$789,"井上忠行")</f>
        <v>0</v>
      </c>
    </row>
    <row r="12" spans="1:24" ht="18" customHeight="1">
      <c r="A12" s="4">
        <v>11</v>
      </c>
      <c r="B12" s="35">
        <v>34794</v>
      </c>
      <c r="C12" s="36" t="s">
        <v>165</v>
      </c>
      <c r="D12" s="36" t="s">
        <v>213</v>
      </c>
      <c r="E12" s="36" t="s">
        <v>186</v>
      </c>
      <c r="F12" s="36" t="s">
        <v>179</v>
      </c>
      <c r="G12" s="21" t="s">
        <v>178</v>
      </c>
      <c r="H12" s="21" t="s">
        <v>214</v>
      </c>
      <c r="I12" s="21" t="s">
        <v>31</v>
      </c>
      <c r="J12" s="21" t="s">
        <v>26</v>
      </c>
      <c r="L12" s="4">
        <v>10</v>
      </c>
      <c r="M12" s="21" t="s">
        <v>224</v>
      </c>
      <c r="N12" s="10">
        <f>COUNTIF($C$2:$H$789,"上本孝一")</f>
        <v>93</v>
      </c>
      <c r="O12" s="10">
        <f t="shared" si="0"/>
        <v>93</v>
      </c>
      <c r="P12" s="24"/>
      <c r="Q12" s="10">
        <f>COUNTIF($C$2:$C$789,"上本孝一")</f>
        <v>23</v>
      </c>
      <c r="R12" s="10">
        <f>COUNTIF($D$2:$D$789,"上本孝一")</f>
        <v>21</v>
      </c>
      <c r="S12" s="10">
        <f>COUNTIF($E$2:$E$789,"上本孝一")</f>
        <v>25</v>
      </c>
      <c r="T12" s="10">
        <f>COUNTIF($F$2:$F$789,"上本孝一")</f>
        <v>24</v>
      </c>
      <c r="U12" s="10">
        <f>COUNTIF($G$2:$G$789,"上本孝一")</f>
        <v>0</v>
      </c>
      <c r="V12" s="10">
        <f>COUNTIF($H$2:$H$789,"上本孝一")</f>
        <v>0</v>
      </c>
    </row>
    <row r="13" spans="1:24" ht="18" customHeight="1">
      <c r="A13" s="4">
        <v>12</v>
      </c>
      <c r="B13" s="35">
        <v>34794</v>
      </c>
      <c r="C13" s="36" t="s">
        <v>47</v>
      </c>
      <c r="D13" s="36" t="s">
        <v>182</v>
      </c>
      <c r="E13" s="36" t="s">
        <v>146</v>
      </c>
      <c r="F13" s="36" t="s">
        <v>187</v>
      </c>
      <c r="G13" s="21" t="s">
        <v>153</v>
      </c>
      <c r="H13" s="21" t="s">
        <v>181</v>
      </c>
      <c r="I13" s="21" t="s">
        <v>227</v>
      </c>
      <c r="J13" s="21" t="s">
        <v>32</v>
      </c>
      <c r="L13" s="4">
        <v>11</v>
      </c>
      <c r="M13" s="21" t="s">
        <v>256</v>
      </c>
      <c r="N13" s="10">
        <f>COUNTIF($C$2:$H$789,"山本文男")</f>
        <v>90</v>
      </c>
      <c r="O13" s="10">
        <f t="shared" si="0"/>
        <v>90</v>
      </c>
      <c r="P13" s="24"/>
      <c r="Q13" s="10">
        <f>COUNTIF($C$2:$C$789,"山本文男")</f>
        <v>22</v>
      </c>
      <c r="R13" s="10">
        <f>COUNTIF($D$2:$D$789,"山本文男")</f>
        <v>21</v>
      </c>
      <c r="S13" s="10">
        <f>COUNTIF($E$2:$E$789,"山本文男")</f>
        <v>23</v>
      </c>
      <c r="T13" s="10">
        <f>COUNTIF($F$2:$F$789,"山本文男")</f>
        <v>24</v>
      </c>
      <c r="U13" s="10">
        <f>COUNTIF($G$2:$G$789,"山本文男")</f>
        <v>0</v>
      </c>
      <c r="V13" s="10">
        <f>COUNTIF($H$2:$H$789,"山本文男")</f>
        <v>0</v>
      </c>
    </row>
    <row r="14" spans="1:24" ht="18" customHeight="1">
      <c r="A14" s="4">
        <v>13</v>
      </c>
      <c r="B14" s="35">
        <v>34795</v>
      </c>
      <c r="C14" s="36" t="s">
        <v>184</v>
      </c>
      <c r="D14" s="36" t="s">
        <v>188</v>
      </c>
      <c r="E14" s="36" t="s">
        <v>131</v>
      </c>
      <c r="F14" s="36" t="s">
        <v>211</v>
      </c>
      <c r="G14" s="21" t="s">
        <v>148</v>
      </c>
      <c r="H14" s="21" t="s">
        <v>161</v>
      </c>
      <c r="I14" s="21" t="s">
        <v>8</v>
      </c>
      <c r="J14" s="21" t="s">
        <v>228</v>
      </c>
      <c r="L14" s="4">
        <v>12</v>
      </c>
      <c r="M14" s="36" t="s">
        <v>126</v>
      </c>
      <c r="N14" s="10">
        <f>COUNTIF($C$2:$H$789,"笠原昌春")</f>
        <v>84</v>
      </c>
      <c r="O14" s="10">
        <f t="shared" si="0"/>
        <v>84</v>
      </c>
      <c r="P14" s="24"/>
      <c r="Q14" s="10">
        <f>COUNTIF($C$2:$C$789,"笠原昌春")</f>
        <v>18</v>
      </c>
      <c r="R14" s="10">
        <f>COUNTIF($D$2:$D$789,"笠原昌春")</f>
        <v>24</v>
      </c>
      <c r="S14" s="10">
        <f>COUNTIF($E$2:$E$789,"笠原昌春")</f>
        <v>22</v>
      </c>
      <c r="T14" s="10">
        <f>COUNTIF($F$2:$F$789,"笠原昌春")</f>
        <v>20</v>
      </c>
      <c r="U14" s="10">
        <f>COUNTIF($G$2:$G$789,"笠原昌春")</f>
        <v>0</v>
      </c>
      <c r="V14" s="10">
        <f>COUNTIF($H$2:$H$789,"笠原昌春")</f>
        <v>0</v>
      </c>
    </row>
    <row r="15" spans="1:24" ht="18" customHeight="1">
      <c r="A15" s="4">
        <v>14</v>
      </c>
      <c r="B15" s="35">
        <v>34796</v>
      </c>
      <c r="C15" s="36" t="s">
        <v>167</v>
      </c>
      <c r="D15" s="36" t="s">
        <v>175</v>
      </c>
      <c r="E15" s="36" t="s">
        <v>168</v>
      </c>
      <c r="F15" s="36" t="s">
        <v>163</v>
      </c>
      <c r="G15" s="21"/>
      <c r="H15" s="21"/>
      <c r="I15" s="21" t="s">
        <v>20</v>
      </c>
      <c r="J15" s="21" t="s">
        <v>38</v>
      </c>
      <c r="L15" s="4">
        <v>13</v>
      </c>
      <c r="M15" s="21" t="s">
        <v>257</v>
      </c>
      <c r="N15" s="10">
        <f>COUNTIF($C$2:$H$789,"久保友之")</f>
        <v>84</v>
      </c>
      <c r="O15" s="10">
        <f t="shared" si="0"/>
        <v>84</v>
      </c>
      <c r="P15" s="24"/>
      <c r="Q15" s="10">
        <f>COUNTIF($C$2:$C$789,"久保友之")</f>
        <v>19</v>
      </c>
      <c r="R15" s="10">
        <f>COUNTIF($D$2:$D$789,"久保友之")</f>
        <v>23</v>
      </c>
      <c r="S15" s="10">
        <f>COUNTIF($E$2:$E$789,"久保友之")</f>
        <v>21</v>
      </c>
      <c r="T15" s="10">
        <f>COUNTIF($F$2:$F$789,"久保友之")</f>
        <v>21</v>
      </c>
      <c r="U15" s="10">
        <f>COUNTIF($G$2:$G$789,"久保友之")</f>
        <v>0</v>
      </c>
      <c r="V15" s="10">
        <f>COUNTIF($H$2:$H$789,"久保友之")</f>
        <v>0</v>
      </c>
    </row>
    <row r="16" spans="1:24" ht="18" customHeight="1">
      <c r="A16" s="4">
        <v>15</v>
      </c>
      <c r="B16" s="35">
        <v>34796</v>
      </c>
      <c r="C16" s="36" t="s">
        <v>170</v>
      </c>
      <c r="D16" s="36" t="s">
        <v>210</v>
      </c>
      <c r="E16" s="36" t="s">
        <v>46</v>
      </c>
      <c r="F16" s="36" t="s">
        <v>166</v>
      </c>
      <c r="G16" s="21"/>
      <c r="H16" s="21"/>
      <c r="I16" s="21" t="s">
        <v>37</v>
      </c>
      <c r="J16" s="21" t="s">
        <v>14</v>
      </c>
      <c r="L16" s="4">
        <v>14</v>
      </c>
      <c r="M16" s="36" t="s">
        <v>90</v>
      </c>
      <c r="N16" s="10">
        <f>COUNTIF($C$2:$H$789,"杉永政信")</f>
        <v>72</v>
      </c>
      <c r="O16" s="10">
        <f t="shared" si="0"/>
        <v>72</v>
      </c>
      <c r="P16" s="24"/>
      <c r="Q16" s="10">
        <f>COUNTIF($C$2:$C$789,"杉永政信")</f>
        <v>17</v>
      </c>
      <c r="R16" s="10">
        <f>COUNTIF($D$2:$D$789,"杉永政信")</f>
        <v>15</v>
      </c>
      <c r="S16" s="10">
        <f>COUNTIF($E$2:$E$789,"杉永政信")</f>
        <v>18</v>
      </c>
      <c r="T16" s="10">
        <f>COUNTIF($F$2:$F$789,"杉永政信")</f>
        <v>22</v>
      </c>
      <c r="U16" s="10">
        <f>COUNTIF($G$2:$G$789,"杉永政信")</f>
        <v>0</v>
      </c>
      <c r="V16" s="10">
        <f>COUNTIF($H$2:$H$789,"杉永政信")</f>
        <v>0</v>
      </c>
    </row>
    <row r="17" spans="1:22" ht="18" customHeight="1">
      <c r="A17" s="4">
        <v>16</v>
      </c>
      <c r="B17" s="35">
        <v>34796</v>
      </c>
      <c r="C17" s="36" t="s">
        <v>186</v>
      </c>
      <c r="D17" s="36" t="s">
        <v>178</v>
      </c>
      <c r="E17" s="36" t="s">
        <v>165</v>
      </c>
      <c r="F17" s="36" t="s">
        <v>214</v>
      </c>
      <c r="G17" s="21" t="s">
        <v>179</v>
      </c>
      <c r="H17" s="21" t="s">
        <v>213</v>
      </c>
      <c r="I17" s="21" t="s">
        <v>32</v>
      </c>
      <c r="J17" s="21" t="s">
        <v>31</v>
      </c>
      <c r="L17" s="4">
        <v>15</v>
      </c>
      <c r="M17" s="36" t="s">
        <v>80</v>
      </c>
      <c r="N17" s="10">
        <f>COUNTIF($C$2:$H$789,"眞鍋勝已")</f>
        <v>48</v>
      </c>
      <c r="O17" s="10">
        <f t="shared" si="0"/>
        <v>48</v>
      </c>
      <c r="P17" s="24"/>
      <c r="Q17" s="10">
        <f>COUNTIF($C$2:$C$789,"眞鍋勝已")</f>
        <v>14</v>
      </c>
      <c r="R17" s="10">
        <f>COUNTIF($D$2:$D$789,"眞鍋勝已")</f>
        <v>15</v>
      </c>
      <c r="S17" s="10">
        <f>COUNTIF($E$2:$E$789,"眞鍋勝已")</f>
        <v>9</v>
      </c>
      <c r="T17" s="10">
        <f>COUNTIF($F$2:$F$789,"眞鍋勝已")</f>
        <v>10</v>
      </c>
      <c r="U17" s="10">
        <f>COUNTIF($G$2:$G$789,"眞鍋勝已")</f>
        <v>0</v>
      </c>
      <c r="V17" s="10">
        <f>COUNTIF($H$2:$H$789,"眞鍋勝已")</f>
        <v>0</v>
      </c>
    </row>
    <row r="18" spans="1:22" ht="18" customHeight="1">
      <c r="A18" s="4">
        <v>17</v>
      </c>
      <c r="B18" s="35">
        <v>34796</v>
      </c>
      <c r="C18" s="36" t="s">
        <v>180</v>
      </c>
      <c r="D18" s="36" t="s">
        <v>171</v>
      </c>
      <c r="E18" s="36" t="s">
        <v>190</v>
      </c>
      <c r="F18" s="36" t="s">
        <v>144</v>
      </c>
      <c r="G18" s="21"/>
      <c r="H18" s="21"/>
      <c r="I18" s="21" t="s">
        <v>19</v>
      </c>
      <c r="J18" s="21" t="s">
        <v>13</v>
      </c>
      <c r="L18" s="4">
        <v>16</v>
      </c>
      <c r="M18" s="34" t="s">
        <v>130</v>
      </c>
      <c r="N18" s="10">
        <f>COUNTIF($C$2:$H$789,"佐々木昌信")</f>
        <v>47</v>
      </c>
      <c r="O18" s="10">
        <f t="shared" si="0"/>
        <v>47</v>
      </c>
      <c r="P18" s="24"/>
      <c r="Q18" s="10">
        <f>COUNTIF($C$2:$C$789,"佐々木昌信")</f>
        <v>12</v>
      </c>
      <c r="R18" s="10">
        <f>COUNTIF($D$2:$D$789,"佐々木昌信")</f>
        <v>12</v>
      </c>
      <c r="S18" s="10">
        <f>COUNTIF($E$2:$E$789,"佐々木昌信")</f>
        <v>10</v>
      </c>
      <c r="T18" s="10">
        <f>COUNTIF($F$2:$F$789,"佐々木昌信")</f>
        <v>13</v>
      </c>
      <c r="U18" s="10">
        <f>COUNTIF($G$2:$G$789,"佐々木昌信")</f>
        <v>0</v>
      </c>
      <c r="V18" s="10">
        <f>COUNTIF($H$2:$H$789,"佐々木昌信")</f>
        <v>0</v>
      </c>
    </row>
    <row r="19" spans="1:22" ht="18" customHeight="1">
      <c r="A19" s="4">
        <v>18</v>
      </c>
      <c r="B19" s="35">
        <v>34796</v>
      </c>
      <c r="C19" s="36" t="s">
        <v>188</v>
      </c>
      <c r="D19" s="36" t="s">
        <v>161</v>
      </c>
      <c r="E19" s="36" t="s">
        <v>184</v>
      </c>
      <c r="F19" s="36" t="s">
        <v>131</v>
      </c>
      <c r="G19" s="21" t="s">
        <v>211</v>
      </c>
      <c r="H19" s="21" t="s">
        <v>148</v>
      </c>
      <c r="I19" s="21" t="s">
        <v>8</v>
      </c>
      <c r="J19" s="21" t="s">
        <v>227</v>
      </c>
      <c r="L19" s="4">
        <v>17</v>
      </c>
      <c r="M19" s="36" t="s">
        <v>79</v>
      </c>
      <c r="N19" s="10">
        <f>COUNTIF($C$2:$H$789,"有隅昭二")</f>
        <v>42</v>
      </c>
      <c r="O19" s="10">
        <f t="shared" si="0"/>
        <v>42</v>
      </c>
      <c r="P19" s="24"/>
      <c r="Q19" s="10">
        <f>COUNTIF($C$2:$C$789,"有隅昭二")</f>
        <v>10</v>
      </c>
      <c r="R19" s="10">
        <f>COUNTIF($D$2:$D$789,"有隅昭二")</f>
        <v>11</v>
      </c>
      <c r="S19" s="10">
        <f>COUNTIF($E$2:$E$789,"有隅昭二")</f>
        <v>11</v>
      </c>
      <c r="T19" s="10">
        <f>COUNTIF($F$2:$F$789,"有隅昭二")</f>
        <v>10</v>
      </c>
      <c r="U19" s="10">
        <f>COUNTIF($G$2:$G$789,"有隅昭二")</f>
        <v>0</v>
      </c>
      <c r="V19" s="10">
        <f>COUNTIF($H$2:$H$789,"有隅昭二")</f>
        <v>0</v>
      </c>
    </row>
    <row r="20" spans="1:22" ht="18" customHeight="1">
      <c r="A20" s="4">
        <v>19</v>
      </c>
      <c r="B20" s="35">
        <v>34797</v>
      </c>
      <c r="C20" s="36" t="s">
        <v>166</v>
      </c>
      <c r="D20" s="36" t="s">
        <v>4</v>
      </c>
      <c r="E20" s="36" t="s">
        <v>210</v>
      </c>
      <c r="F20" s="36" t="s">
        <v>46</v>
      </c>
      <c r="G20" s="21"/>
      <c r="H20" s="21"/>
      <c r="I20" s="21" t="s">
        <v>37</v>
      </c>
      <c r="J20" s="21" t="s">
        <v>14</v>
      </c>
      <c r="L20" s="4">
        <v>18</v>
      </c>
      <c r="M20" s="21" t="s">
        <v>254</v>
      </c>
      <c r="N20" s="10">
        <f>COUNTIF($C$2:$H$789,"篠宮慎一")</f>
        <v>29</v>
      </c>
      <c r="O20" s="10">
        <f t="shared" si="0"/>
        <v>29</v>
      </c>
      <c r="P20" s="24"/>
      <c r="Q20" s="10">
        <f>COUNTIF($C$2:$C$789,"篠宮慎一")</f>
        <v>8</v>
      </c>
      <c r="R20" s="10">
        <f>COUNTIF($D$2:$D$789,"篠宮慎一")</f>
        <v>6</v>
      </c>
      <c r="S20" s="10">
        <f>COUNTIF($E$2:$E$789,"篠宮慎一")</f>
        <v>7</v>
      </c>
      <c r="T20" s="10">
        <f>COUNTIF($F$2:$F$789,"篠宮慎一")</f>
        <v>8</v>
      </c>
      <c r="U20" s="10">
        <f>COUNTIF($G$2:$G$789,"篠宮慎一")</f>
        <v>0</v>
      </c>
      <c r="V20" s="10">
        <f>COUNTIF($H$2:$H$789,"篠宮慎一")</f>
        <v>0</v>
      </c>
    </row>
    <row r="21" spans="1:22" ht="18" customHeight="1">
      <c r="A21" s="4">
        <v>20</v>
      </c>
      <c r="B21" s="35">
        <v>34797</v>
      </c>
      <c r="C21" s="36" t="s">
        <v>148</v>
      </c>
      <c r="D21" s="36" t="s">
        <v>131</v>
      </c>
      <c r="E21" s="36" t="s">
        <v>161</v>
      </c>
      <c r="F21" s="36" t="s">
        <v>184</v>
      </c>
      <c r="G21" s="21" t="s">
        <v>188</v>
      </c>
      <c r="H21" s="21" t="s">
        <v>211</v>
      </c>
      <c r="I21" s="21" t="s">
        <v>8</v>
      </c>
      <c r="J21" s="21" t="s">
        <v>227</v>
      </c>
      <c r="L21" s="4">
        <v>19</v>
      </c>
      <c r="M21" s="21" t="s">
        <v>258</v>
      </c>
      <c r="N21" s="10">
        <f>COUNTIF($C$2:$H$789,"鷲谷亘")</f>
        <v>28</v>
      </c>
      <c r="O21" s="10">
        <f t="shared" si="0"/>
        <v>28</v>
      </c>
      <c r="P21" s="24"/>
      <c r="Q21" s="10">
        <f>COUNTIF($C$2:$C$789,"鷲谷亘")</f>
        <v>5</v>
      </c>
      <c r="R21" s="10">
        <f>COUNTIF($D$2:$D$789,"鷲谷亘")</f>
        <v>6</v>
      </c>
      <c r="S21" s="10">
        <f>COUNTIF($E$2:$E$789,"鷲谷亘")</f>
        <v>8</v>
      </c>
      <c r="T21" s="10">
        <f>COUNTIF($F$2:$F$789,"鷲谷亘")</f>
        <v>9</v>
      </c>
      <c r="U21" s="10">
        <f>COUNTIF($G$2:$G$789,"鷲谷亘")</f>
        <v>0</v>
      </c>
      <c r="V21" s="10">
        <f>COUNTIF($H$2:$H$789,"鷲谷亘")</f>
        <v>0</v>
      </c>
    </row>
    <row r="22" spans="1:22" ht="18" customHeight="1">
      <c r="A22" s="4">
        <v>21</v>
      </c>
      <c r="B22" s="35">
        <v>34797</v>
      </c>
      <c r="C22" s="36" t="s">
        <v>153</v>
      </c>
      <c r="D22" s="36" t="s">
        <v>183</v>
      </c>
      <c r="E22" s="36" t="s">
        <v>185</v>
      </c>
      <c r="F22" s="36" t="s">
        <v>47</v>
      </c>
      <c r="G22" s="21" t="s">
        <v>181</v>
      </c>
      <c r="H22" s="21" t="s">
        <v>142</v>
      </c>
      <c r="I22" s="21" t="s">
        <v>228</v>
      </c>
      <c r="J22" s="21" t="s">
        <v>26</v>
      </c>
      <c r="L22" s="4">
        <v>20</v>
      </c>
      <c r="M22" s="36" t="s">
        <v>10</v>
      </c>
      <c r="N22" s="10">
        <f>COUNTIF($C$2:$H$789,"森健次郎")</f>
        <v>22</v>
      </c>
      <c r="O22" s="10">
        <f t="shared" si="0"/>
        <v>22</v>
      </c>
      <c r="P22" s="24"/>
      <c r="Q22" s="10">
        <f>COUNTIF($C$2:$C$789,"森健次郎")</f>
        <v>5</v>
      </c>
      <c r="R22" s="10">
        <f>COUNTIF($D$2:$D$789,"森健次郎")</f>
        <v>6</v>
      </c>
      <c r="S22" s="10">
        <f>COUNTIF($E$2:$E$789,"森健次郎")</f>
        <v>6</v>
      </c>
      <c r="T22" s="10">
        <f>COUNTIF($F$2:$F$789,"森健次郎")</f>
        <v>5</v>
      </c>
      <c r="U22" s="10">
        <f>COUNTIF($G$2:$G$789,"森健次郎")</f>
        <v>0</v>
      </c>
      <c r="V22" s="10">
        <f>COUNTIF($H$2:$H$789,"森健次郎")</f>
        <v>0</v>
      </c>
    </row>
    <row r="23" spans="1:22" ht="18" customHeight="1">
      <c r="A23" s="4">
        <v>22</v>
      </c>
      <c r="B23" s="35">
        <v>34797</v>
      </c>
      <c r="C23" s="36" t="s">
        <v>144</v>
      </c>
      <c r="D23" s="36" t="s">
        <v>16</v>
      </c>
      <c r="E23" s="36" t="s">
        <v>171</v>
      </c>
      <c r="F23" s="36" t="s">
        <v>190</v>
      </c>
      <c r="G23" s="21"/>
      <c r="H23" s="21"/>
      <c r="I23" s="21" t="s">
        <v>19</v>
      </c>
      <c r="J23" s="21" t="s">
        <v>13</v>
      </c>
      <c r="L23" s="4">
        <v>21</v>
      </c>
      <c r="M23" s="36" t="s">
        <v>78</v>
      </c>
      <c r="N23" s="10">
        <f>COUNTIF($C$2:$H$789,"西本欣司")</f>
        <v>13</v>
      </c>
      <c r="O23" s="10">
        <f t="shared" si="0"/>
        <v>13</v>
      </c>
      <c r="P23" s="24"/>
      <c r="Q23" s="10">
        <f>COUNTIF($C$2:$C$789,"西本欣司")</f>
        <v>0</v>
      </c>
      <c r="R23" s="10">
        <f>COUNTIF($D$2:$D$789,"西本欣司")</f>
        <v>5</v>
      </c>
      <c r="S23" s="10">
        <f>COUNTIF($E$2:$E$789,"西本欣司")</f>
        <v>5</v>
      </c>
      <c r="T23" s="10">
        <f>COUNTIF($F$2:$F$789,"西本欣司")</f>
        <v>3</v>
      </c>
      <c r="U23" s="10">
        <f>COUNTIF($G$2:$G$789,"西本欣司")</f>
        <v>0</v>
      </c>
      <c r="V23" s="10">
        <f>COUNTIF($H$2:$H$789,"西本欣司")</f>
        <v>0</v>
      </c>
    </row>
    <row r="24" spans="1:22" ht="18" customHeight="1">
      <c r="A24" s="4">
        <v>23</v>
      </c>
      <c r="B24" s="35">
        <v>34797</v>
      </c>
      <c r="C24" s="36" t="s">
        <v>163</v>
      </c>
      <c r="D24" s="36" t="s">
        <v>72</v>
      </c>
      <c r="E24" s="36" t="s">
        <v>175</v>
      </c>
      <c r="F24" s="36" t="s">
        <v>168</v>
      </c>
      <c r="G24" s="21"/>
      <c r="H24" s="21"/>
      <c r="I24" s="21" t="s">
        <v>20</v>
      </c>
      <c r="J24" s="21" t="s">
        <v>38</v>
      </c>
      <c r="L24" s="4">
        <v>22</v>
      </c>
      <c r="M24" s="21" t="s">
        <v>245</v>
      </c>
      <c r="N24" s="10">
        <f>COUNTIF($C$2:$H$789,"酒井猛寿")</f>
        <v>13</v>
      </c>
      <c r="O24" s="10">
        <f t="shared" si="0"/>
        <v>13</v>
      </c>
      <c r="P24" s="24"/>
      <c r="Q24" s="10">
        <f>COUNTIF($C$2:$C$789,"酒井猛寿")</f>
        <v>0</v>
      </c>
      <c r="R24" s="10">
        <f>COUNTIF($D$2:$D$789,"酒井猛寿")</f>
        <v>5</v>
      </c>
      <c r="S24" s="10">
        <f>COUNTIF($E$2:$E$789,"酒井猛寿")</f>
        <v>5</v>
      </c>
      <c r="T24" s="10">
        <f>COUNTIF($F$2:$F$789,"酒井猛寿")</f>
        <v>3</v>
      </c>
      <c r="U24" s="10">
        <f>COUNTIF($G$2:$G$789,"酒井猛寿")</f>
        <v>0</v>
      </c>
      <c r="V24" s="10">
        <f>COUNTIF($H$2:$H$789,"酒井猛寿")</f>
        <v>0</v>
      </c>
    </row>
    <row r="25" spans="1:22" ht="18" customHeight="1">
      <c r="A25" s="4">
        <v>24</v>
      </c>
      <c r="B25" s="35">
        <v>34797</v>
      </c>
      <c r="C25" s="36" t="s">
        <v>214</v>
      </c>
      <c r="D25" s="36" t="s">
        <v>179</v>
      </c>
      <c r="E25" s="36" t="s">
        <v>213</v>
      </c>
      <c r="F25" s="36" t="s">
        <v>165</v>
      </c>
      <c r="G25" s="21" t="s">
        <v>178</v>
      </c>
      <c r="H25" s="21" t="s">
        <v>186</v>
      </c>
      <c r="I25" s="21" t="s">
        <v>32</v>
      </c>
      <c r="J25" s="21" t="s">
        <v>31</v>
      </c>
      <c r="L25" s="4">
        <v>23</v>
      </c>
      <c r="M25" s="21" t="s">
        <v>223</v>
      </c>
      <c r="N25" s="10">
        <f>COUNTIF($C$2:$H$789,"渡真利克則")</f>
        <v>3</v>
      </c>
      <c r="O25" s="10">
        <f t="shared" si="0"/>
        <v>3</v>
      </c>
      <c r="P25" s="24"/>
      <c r="Q25" s="10">
        <f>COUNTIF($C$2:$C$789,"渡真利克則")</f>
        <v>1</v>
      </c>
      <c r="R25" s="10">
        <f>COUNTIF($D$2:$D$789,"渡真利克則")</f>
        <v>1</v>
      </c>
      <c r="S25" s="10">
        <f>COUNTIF($E$2:$E$789,"渡真利克則")</f>
        <v>1</v>
      </c>
      <c r="T25" s="10">
        <f>COUNTIF($F$2:$F$789,"渡真利克則")</f>
        <v>0</v>
      </c>
      <c r="U25" s="10">
        <f>COUNTIF($G$2:$G$789,"渡真利克則")</f>
        <v>0</v>
      </c>
      <c r="V25" s="10">
        <f>COUNTIF($H$2:$H$789,"渡真利克則")</f>
        <v>0</v>
      </c>
    </row>
    <row r="26" spans="1:22" ht="18" customHeight="1">
      <c r="A26" s="4">
        <v>25</v>
      </c>
      <c r="B26" s="35">
        <v>34798</v>
      </c>
      <c r="C26" s="36" t="s">
        <v>213</v>
      </c>
      <c r="D26" s="36" t="s">
        <v>165</v>
      </c>
      <c r="E26" s="36" t="s">
        <v>179</v>
      </c>
      <c r="F26" s="36" t="s">
        <v>186</v>
      </c>
      <c r="G26" s="21" t="s">
        <v>214</v>
      </c>
      <c r="H26" s="21" t="s">
        <v>178</v>
      </c>
      <c r="I26" s="21" t="s">
        <v>32</v>
      </c>
      <c r="J26" s="21" t="s">
        <v>31</v>
      </c>
      <c r="L26" s="4">
        <v>24</v>
      </c>
      <c r="M26" s="36" t="s">
        <v>83</v>
      </c>
      <c r="N26" s="10">
        <f>COUNTIF($C$2:$H$789,"小林和公")</f>
        <v>0</v>
      </c>
      <c r="O26" s="10">
        <f t="shared" si="0"/>
        <v>0</v>
      </c>
      <c r="P26" s="24"/>
      <c r="Q26" s="10">
        <f>COUNTIF($C$2:$C$789,"小林和公")</f>
        <v>0</v>
      </c>
      <c r="R26" s="10">
        <f>COUNTIF($D$2:$D$789,"小林和公")</f>
        <v>0</v>
      </c>
      <c r="S26" s="10">
        <f>COUNTIF($E$2:$E$789,"小林和公")</f>
        <v>0</v>
      </c>
      <c r="T26" s="10">
        <f>COUNTIF($F$2:$F$789,"小林和公")</f>
        <v>0</v>
      </c>
      <c r="U26" s="10">
        <f>COUNTIF($G$2:$G$789,"小林和公")</f>
        <v>0</v>
      </c>
      <c r="V26" s="10">
        <f>COUNTIF($H$2:$H$789,"小林和公")</f>
        <v>0</v>
      </c>
    </row>
    <row r="27" spans="1:22" ht="18" customHeight="1">
      <c r="A27" s="4">
        <v>26</v>
      </c>
      <c r="B27" s="35">
        <v>34798</v>
      </c>
      <c r="C27" s="36" t="s">
        <v>181</v>
      </c>
      <c r="D27" s="36" t="s">
        <v>142</v>
      </c>
      <c r="E27" s="36" t="s">
        <v>47</v>
      </c>
      <c r="F27" s="36" t="s">
        <v>185</v>
      </c>
      <c r="G27" s="21" t="s">
        <v>153</v>
      </c>
      <c r="H27" s="21" t="s">
        <v>183</v>
      </c>
      <c r="I27" s="21" t="s">
        <v>228</v>
      </c>
      <c r="J27" s="21" t="s">
        <v>26</v>
      </c>
      <c r="L27" s="4">
        <v>25</v>
      </c>
      <c r="M27" s="41" t="s">
        <v>84</v>
      </c>
      <c r="N27" s="40">
        <f>COUNTIF($C$2:$H$789,"本田英志")</f>
        <v>0</v>
      </c>
      <c r="O27" s="40">
        <f t="shared" si="0"/>
        <v>0</v>
      </c>
      <c r="P27" s="24"/>
      <c r="Q27" s="40">
        <f>COUNTIF($C$2:$C$789,"本田英志")</f>
        <v>0</v>
      </c>
      <c r="R27" s="40">
        <f>COUNTIF($D$2:$D$789,"本田英志")</f>
        <v>0</v>
      </c>
      <c r="S27" s="40">
        <f>COUNTIF($E$2:$E$789,"本田英志")</f>
        <v>0</v>
      </c>
      <c r="T27" s="40">
        <f>COUNTIF($F$2:$F$789,"本田英志")</f>
        <v>0</v>
      </c>
      <c r="U27" s="40">
        <f>COUNTIF($G$2:$G$789,"本田英志")</f>
        <v>0</v>
      </c>
      <c r="V27" s="40">
        <f>COUNTIF($H$2:$H$789,"本田英志")</f>
        <v>0</v>
      </c>
    </row>
    <row r="28" spans="1:22" ht="18" customHeight="1">
      <c r="A28" s="4">
        <v>27</v>
      </c>
      <c r="B28" s="35">
        <v>34798</v>
      </c>
      <c r="C28" s="36" t="s">
        <v>46</v>
      </c>
      <c r="D28" s="36" t="s">
        <v>170</v>
      </c>
      <c r="E28" s="36" t="s">
        <v>4</v>
      </c>
      <c r="F28" s="36" t="s">
        <v>210</v>
      </c>
      <c r="G28" s="21"/>
      <c r="H28" s="21"/>
      <c r="I28" s="21" t="s">
        <v>37</v>
      </c>
      <c r="J28" s="21" t="s">
        <v>14</v>
      </c>
      <c r="L28" s="4">
        <v>26</v>
      </c>
      <c r="M28" s="41" t="s">
        <v>85</v>
      </c>
      <c r="N28" s="40">
        <f>COUNTIF($C$2:$H$789,"吉本文弘")</f>
        <v>0</v>
      </c>
      <c r="O28" s="40">
        <f t="shared" si="0"/>
        <v>0</v>
      </c>
      <c r="P28" s="40"/>
      <c r="Q28" s="40">
        <f>COUNTIF($C$2:$C$789,"吉本文弘")</f>
        <v>0</v>
      </c>
      <c r="R28" s="40">
        <f>COUNTIF($D$2:$D$789,"吉本文弘")</f>
        <v>0</v>
      </c>
      <c r="S28" s="40">
        <f>COUNTIF($E$2:$E$789,"吉本文弘")</f>
        <v>0</v>
      </c>
      <c r="T28" s="40">
        <f>COUNTIF($F$2:$F$789,"吉本文弘")</f>
        <v>0</v>
      </c>
      <c r="U28" s="40">
        <f>COUNTIF($G$2:$G$789,"吉本文弘")</f>
        <v>0</v>
      </c>
      <c r="V28" s="40">
        <f>COUNTIF($H$2:$H$789,"吉本文弘")</f>
        <v>0</v>
      </c>
    </row>
    <row r="29" spans="1:22" ht="18" customHeight="1">
      <c r="A29" s="4">
        <v>28</v>
      </c>
      <c r="B29" s="35">
        <v>34798</v>
      </c>
      <c r="C29" s="36" t="s">
        <v>131</v>
      </c>
      <c r="D29" s="36" t="s">
        <v>184</v>
      </c>
      <c r="E29" s="36" t="s">
        <v>211</v>
      </c>
      <c r="F29" s="36" t="s">
        <v>148</v>
      </c>
      <c r="G29" s="21" t="s">
        <v>161</v>
      </c>
      <c r="H29" s="21" t="s">
        <v>188</v>
      </c>
      <c r="I29" s="21" t="s">
        <v>8</v>
      </c>
      <c r="J29" s="21" t="s">
        <v>227</v>
      </c>
      <c r="L29" s="4">
        <v>27</v>
      </c>
      <c r="M29" s="21" t="s">
        <v>246</v>
      </c>
      <c r="N29" s="10">
        <f>COUNTIF($C$2:$H$789,"鶴田秀康")</f>
        <v>0</v>
      </c>
      <c r="O29" s="10">
        <f t="shared" si="0"/>
        <v>0</v>
      </c>
      <c r="P29" s="10"/>
      <c r="Q29" s="10">
        <f>COUNTIF($C$2:$C$789,"鶴田秀康")</f>
        <v>0</v>
      </c>
      <c r="R29" s="10">
        <f>COUNTIF($D$2:$D$789,"鶴田秀康")</f>
        <v>0</v>
      </c>
      <c r="S29" s="10">
        <f>COUNTIF($E$2:$E$789,"鶴田秀康")</f>
        <v>0</v>
      </c>
      <c r="T29" s="10">
        <f>COUNTIF($F$2:$F$789,"鶴田秀康")</f>
        <v>0</v>
      </c>
      <c r="U29" s="10">
        <f>COUNTIF($G$2:$G$789,"鶴田秀康")</f>
        <v>0</v>
      </c>
      <c r="V29" s="10">
        <f>COUNTIF($H$2:$H$789,"鶴田秀康")</f>
        <v>0</v>
      </c>
    </row>
    <row r="30" spans="1:22" ht="18" customHeight="1">
      <c r="A30" s="4">
        <v>29</v>
      </c>
      <c r="B30" s="35">
        <v>34800</v>
      </c>
      <c r="C30" s="36" t="s">
        <v>182</v>
      </c>
      <c r="D30" s="36" t="s">
        <v>213</v>
      </c>
      <c r="E30" s="36" t="s">
        <v>184</v>
      </c>
      <c r="F30" s="36" t="s">
        <v>188</v>
      </c>
      <c r="G30" s="21" t="s">
        <v>131</v>
      </c>
      <c r="H30" s="21" t="s">
        <v>211</v>
      </c>
      <c r="I30" s="21" t="s">
        <v>32</v>
      </c>
      <c r="J30" s="21" t="s">
        <v>8</v>
      </c>
      <c r="L30" s="4"/>
      <c r="M30" s="21" t="s">
        <v>385</v>
      </c>
      <c r="N30" s="10"/>
      <c r="O30" s="10"/>
      <c r="P30" s="10"/>
      <c r="Q30" s="10">
        <f t="shared" ref="Q30:V30" si="1">SUM(Q3:Q29)</f>
        <v>393</v>
      </c>
      <c r="R30" s="10">
        <f t="shared" si="1"/>
        <v>395</v>
      </c>
      <c r="S30" s="10">
        <f t="shared" si="1"/>
        <v>394</v>
      </c>
      <c r="T30" s="10">
        <f t="shared" si="1"/>
        <v>395</v>
      </c>
      <c r="U30" s="10">
        <f t="shared" si="1"/>
        <v>2</v>
      </c>
      <c r="V30" s="10">
        <f t="shared" si="1"/>
        <v>3</v>
      </c>
    </row>
    <row r="31" spans="1:22" ht="18" customHeight="1">
      <c r="A31" s="4">
        <v>30</v>
      </c>
      <c r="B31" s="35">
        <v>34800</v>
      </c>
      <c r="C31" s="36" t="s">
        <v>171</v>
      </c>
      <c r="D31" s="36" t="s">
        <v>144</v>
      </c>
      <c r="E31" s="36" t="s">
        <v>180</v>
      </c>
      <c r="F31" s="36" t="s">
        <v>16</v>
      </c>
      <c r="G31" s="21"/>
      <c r="H31" s="21"/>
      <c r="I31" s="21" t="s">
        <v>14</v>
      </c>
      <c r="J31" s="21" t="s">
        <v>20</v>
      </c>
    </row>
    <row r="32" spans="1:22" ht="18" customHeight="1">
      <c r="A32" s="4">
        <v>31</v>
      </c>
      <c r="B32" s="35">
        <v>34800</v>
      </c>
      <c r="C32" s="36" t="s">
        <v>173</v>
      </c>
      <c r="D32" s="36" t="s">
        <v>174</v>
      </c>
      <c r="E32" s="36" t="s">
        <v>186</v>
      </c>
      <c r="F32" s="36" t="s">
        <v>165</v>
      </c>
      <c r="G32" s="21" t="s">
        <v>178</v>
      </c>
      <c r="H32" s="21" t="s">
        <v>179</v>
      </c>
      <c r="I32" s="21" t="s">
        <v>31</v>
      </c>
      <c r="J32" s="21" t="s">
        <v>228</v>
      </c>
      <c r="L32" s="105" t="s">
        <v>366</v>
      </c>
      <c r="M32" s="106"/>
      <c r="N32" s="106"/>
      <c r="O32" s="106"/>
      <c r="P32" s="106"/>
      <c r="Q32" s="106"/>
      <c r="R32" s="106"/>
      <c r="S32" s="106"/>
      <c r="T32" s="106"/>
      <c r="U32" s="106"/>
      <c r="V32" s="107"/>
    </row>
    <row r="33" spans="1:22" ht="18" customHeight="1">
      <c r="A33" s="4">
        <v>32</v>
      </c>
      <c r="B33" s="35">
        <v>34800</v>
      </c>
      <c r="C33" s="36" t="s">
        <v>175</v>
      </c>
      <c r="D33" s="36" t="s">
        <v>163</v>
      </c>
      <c r="E33" s="36" t="s">
        <v>167</v>
      </c>
      <c r="F33" s="36" t="s">
        <v>72</v>
      </c>
      <c r="G33" s="21"/>
      <c r="H33" s="21"/>
      <c r="I33" s="21" t="s">
        <v>13</v>
      </c>
      <c r="J33" s="21" t="s">
        <v>37</v>
      </c>
      <c r="L33" s="45"/>
      <c r="M33" s="31" t="s">
        <v>125</v>
      </c>
      <c r="N33" s="32" t="s">
        <v>127</v>
      </c>
      <c r="O33" s="32" t="s">
        <v>127</v>
      </c>
      <c r="P33" s="22"/>
      <c r="Q33" s="32" t="s">
        <v>68</v>
      </c>
      <c r="R33" s="32" t="s">
        <v>69</v>
      </c>
      <c r="S33" s="32" t="s">
        <v>70</v>
      </c>
      <c r="T33" s="32" t="s">
        <v>71</v>
      </c>
      <c r="U33" s="32" t="s">
        <v>128</v>
      </c>
      <c r="V33" s="32" t="s">
        <v>129</v>
      </c>
    </row>
    <row r="34" spans="1:22" ht="18" customHeight="1">
      <c r="A34" s="4">
        <v>33</v>
      </c>
      <c r="B34" s="35">
        <v>34800</v>
      </c>
      <c r="C34" s="36" t="s">
        <v>187</v>
      </c>
      <c r="D34" s="36" t="s">
        <v>47</v>
      </c>
      <c r="E34" s="36" t="s">
        <v>142</v>
      </c>
      <c r="F34" s="36" t="s">
        <v>183</v>
      </c>
      <c r="G34" s="21" t="s">
        <v>185</v>
      </c>
      <c r="H34" s="21" t="s">
        <v>146</v>
      </c>
      <c r="I34" s="21" t="s">
        <v>227</v>
      </c>
      <c r="J34" s="21" t="s">
        <v>26</v>
      </c>
      <c r="L34" s="45">
        <v>1</v>
      </c>
      <c r="M34" s="21" t="s">
        <v>219</v>
      </c>
      <c r="N34" s="10">
        <f>COUNTIF($C$2:$H$789,"永見武司")</f>
        <v>115</v>
      </c>
      <c r="O34" s="10">
        <f t="shared" ref="O34:O64" si="2">SUM(Q34:V34)</f>
        <v>115</v>
      </c>
      <c r="P34" s="24"/>
      <c r="Q34" s="10">
        <f>COUNTIF($C$2:$C$789,"永見武司")</f>
        <v>19</v>
      </c>
      <c r="R34" s="10">
        <f>COUNTIF($D$2:$D$789,"永見武司")</f>
        <v>21</v>
      </c>
      <c r="S34" s="10">
        <f>COUNTIF($E$2:$E$789,"永見武司")</f>
        <v>20</v>
      </c>
      <c r="T34" s="10">
        <f>COUNTIF($F$2:$F$789,"永見武司")</f>
        <v>18</v>
      </c>
      <c r="U34" s="10">
        <f>COUNTIF($G$2:$G$789,"永見武司")</f>
        <v>17</v>
      </c>
      <c r="V34" s="10">
        <f>COUNTIF($H$2:$H$789,"永見武司")</f>
        <v>20</v>
      </c>
    </row>
    <row r="35" spans="1:22" ht="18" customHeight="1">
      <c r="A35" s="4">
        <v>34</v>
      </c>
      <c r="B35" s="35">
        <v>34800</v>
      </c>
      <c r="C35" s="36" t="s">
        <v>210</v>
      </c>
      <c r="D35" s="36" t="s">
        <v>166</v>
      </c>
      <c r="E35" s="36" t="s">
        <v>170</v>
      </c>
      <c r="F35" s="36" t="s">
        <v>4</v>
      </c>
      <c r="G35" s="21"/>
      <c r="H35" s="21"/>
      <c r="I35" s="21" t="s">
        <v>38</v>
      </c>
      <c r="J35" s="21" t="s">
        <v>19</v>
      </c>
      <c r="L35" s="4">
        <v>2</v>
      </c>
      <c r="M35" s="34" t="s">
        <v>139</v>
      </c>
      <c r="N35" s="10">
        <f>COUNTIF($C$2:$H$789,"中村稔")</f>
        <v>113</v>
      </c>
      <c r="O35" s="10">
        <f t="shared" si="2"/>
        <v>113</v>
      </c>
      <c r="P35" s="24"/>
      <c r="Q35" s="10">
        <f>COUNTIF($C$2:$C$789,"中村稔")</f>
        <v>17</v>
      </c>
      <c r="R35" s="10">
        <f>COUNTIF($D$2:$D$789,"中村稔")</f>
        <v>17</v>
      </c>
      <c r="S35" s="10">
        <f>COUNTIF($E$2:$E$789,"中村稔")</f>
        <v>17</v>
      </c>
      <c r="T35" s="10">
        <f>COUNTIF($F$2:$F$789,"中村稔")</f>
        <v>21</v>
      </c>
      <c r="U35" s="10">
        <f>COUNTIF($G$2:$G$789,"中村稔")</f>
        <v>21</v>
      </c>
      <c r="V35" s="10">
        <f>COUNTIF($H$2:$H$789,"中村稔")</f>
        <v>20</v>
      </c>
    </row>
    <row r="36" spans="1:22" ht="18" customHeight="1">
      <c r="A36" s="4">
        <v>35</v>
      </c>
      <c r="B36" s="37">
        <v>34801</v>
      </c>
      <c r="C36" s="34" t="s">
        <v>4</v>
      </c>
      <c r="D36" s="34" t="s">
        <v>46</v>
      </c>
      <c r="E36" s="34" t="s">
        <v>166</v>
      </c>
      <c r="F36" s="34" t="s">
        <v>170</v>
      </c>
      <c r="G36" s="21"/>
      <c r="H36" s="21"/>
      <c r="I36" s="21" t="s">
        <v>38</v>
      </c>
      <c r="J36" s="21" t="s">
        <v>19</v>
      </c>
      <c r="L36" s="45">
        <v>3</v>
      </c>
      <c r="M36" s="21" t="s">
        <v>430</v>
      </c>
      <c r="N36" s="10">
        <f>COUNTIF($C$2:$H$789,"前川芳男")</f>
        <v>113</v>
      </c>
      <c r="O36" s="10">
        <f t="shared" si="2"/>
        <v>113</v>
      </c>
      <c r="P36" s="24"/>
      <c r="Q36" s="10">
        <f>COUNTIF($C$2:$C$789,"前川芳男")</f>
        <v>23</v>
      </c>
      <c r="R36" s="10">
        <f>COUNTIF($D$2:$D$789,"前川芳男")</f>
        <v>18</v>
      </c>
      <c r="S36" s="10">
        <f>COUNTIF($E$2:$E$789,"前川芳男")</f>
        <v>35</v>
      </c>
      <c r="T36" s="10">
        <f>COUNTIF($F$2:$F$789,"前川芳男")</f>
        <v>28</v>
      </c>
      <c r="U36" s="10">
        <f>COUNTIF($G$2:$G$789,"前川芳男")</f>
        <v>3</v>
      </c>
      <c r="V36" s="10">
        <f>COUNTIF($H$2:$H$789,"前川芳男")</f>
        <v>6</v>
      </c>
    </row>
    <row r="37" spans="1:22" ht="18" customHeight="1">
      <c r="A37" s="4">
        <v>36</v>
      </c>
      <c r="B37" s="37">
        <v>34801</v>
      </c>
      <c r="C37" s="34" t="s">
        <v>179</v>
      </c>
      <c r="D37" s="34" t="s">
        <v>186</v>
      </c>
      <c r="E37" s="34" t="s">
        <v>165</v>
      </c>
      <c r="F37" s="34" t="s">
        <v>174</v>
      </c>
      <c r="G37" s="21" t="s">
        <v>173</v>
      </c>
      <c r="H37" s="21" t="s">
        <v>178</v>
      </c>
      <c r="I37" s="21" t="s">
        <v>31</v>
      </c>
      <c r="J37" s="21" t="s">
        <v>228</v>
      </c>
      <c r="L37" s="4">
        <v>4</v>
      </c>
      <c r="M37" s="34" t="s">
        <v>203</v>
      </c>
      <c r="N37" s="10">
        <f>COUNTIF($C$2:$H$789,"山本隆造")</f>
        <v>111</v>
      </c>
      <c r="O37" s="10">
        <f t="shared" si="2"/>
        <v>111</v>
      </c>
      <c r="P37" s="24"/>
      <c r="Q37" s="10">
        <f>COUNTIF($C$2:$C$789,"山本隆造")</f>
        <v>20</v>
      </c>
      <c r="R37" s="10">
        <f>COUNTIF($D$2:$D$789,"山本隆造")</f>
        <v>19</v>
      </c>
      <c r="S37" s="10">
        <f>COUNTIF($E$2:$E$789,"山本隆造")</f>
        <v>14</v>
      </c>
      <c r="T37" s="10">
        <f>COUNTIF($F$2:$F$789,"山本隆造")</f>
        <v>18</v>
      </c>
      <c r="U37" s="10">
        <f>COUNTIF($G$2:$G$789,"山本隆造")</f>
        <v>21</v>
      </c>
      <c r="V37" s="10">
        <f>COUNTIF($H$2:$H$789,"山本隆造")</f>
        <v>19</v>
      </c>
    </row>
    <row r="38" spans="1:22" ht="18" customHeight="1">
      <c r="A38" s="4">
        <v>37</v>
      </c>
      <c r="B38" s="37">
        <v>34801</v>
      </c>
      <c r="C38" s="34" t="s">
        <v>72</v>
      </c>
      <c r="D38" s="34" t="s">
        <v>168</v>
      </c>
      <c r="E38" s="34" t="s">
        <v>163</v>
      </c>
      <c r="F38" s="34" t="s">
        <v>167</v>
      </c>
      <c r="G38" s="21"/>
      <c r="H38" s="21"/>
      <c r="I38" s="21" t="s">
        <v>13</v>
      </c>
      <c r="J38" s="21" t="s">
        <v>37</v>
      </c>
      <c r="L38" s="45">
        <v>5</v>
      </c>
      <c r="M38" s="34" t="s">
        <v>204</v>
      </c>
      <c r="N38" s="10">
        <f>COUNTIF($C$2:$H$789,"山﨑夏生")</f>
        <v>110</v>
      </c>
      <c r="O38" s="10">
        <f t="shared" si="2"/>
        <v>110</v>
      </c>
      <c r="P38" s="24"/>
      <c r="Q38" s="10">
        <f>COUNTIF($C$2:$C$789,"山﨑夏生")</f>
        <v>18</v>
      </c>
      <c r="R38" s="10">
        <f>COUNTIF($D$2:$D$789,"山﨑夏生")</f>
        <v>18</v>
      </c>
      <c r="S38" s="10">
        <f>COUNTIF($E$2:$E$789,"山﨑夏生")</f>
        <v>9</v>
      </c>
      <c r="T38" s="10">
        <f>COUNTIF($F$2:$F$789,"山﨑夏生")</f>
        <v>20</v>
      </c>
      <c r="U38" s="10">
        <f>COUNTIF($G$2:$G$789,"山﨑夏生")</f>
        <v>22</v>
      </c>
      <c r="V38" s="10">
        <f>COUNTIF($H$2:$H$789,"山﨑夏生")</f>
        <v>23</v>
      </c>
    </row>
    <row r="39" spans="1:22" ht="18" customHeight="1">
      <c r="A39" s="4">
        <v>38</v>
      </c>
      <c r="B39" s="37">
        <v>34801</v>
      </c>
      <c r="C39" s="34" t="s">
        <v>211</v>
      </c>
      <c r="D39" s="34" t="s">
        <v>184</v>
      </c>
      <c r="E39" s="34" t="s">
        <v>188</v>
      </c>
      <c r="F39" s="34" t="s">
        <v>131</v>
      </c>
      <c r="G39" s="21" t="s">
        <v>213</v>
      </c>
      <c r="H39" s="21" t="s">
        <v>182</v>
      </c>
      <c r="I39" s="21" t="s">
        <v>32</v>
      </c>
      <c r="J39" s="21" t="s">
        <v>8</v>
      </c>
      <c r="L39" s="4">
        <v>6</v>
      </c>
      <c r="M39" s="21" t="s">
        <v>250</v>
      </c>
      <c r="N39" s="10">
        <f>COUNTIF($C$2:$H$789,"五十嵐洋一")</f>
        <v>110</v>
      </c>
      <c r="O39" s="10">
        <f t="shared" si="2"/>
        <v>110</v>
      </c>
      <c r="P39" s="24"/>
      <c r="Q39" s="10">
        <f>COUNTIF($C$2:$C$789,"五十嵐洋一")</f>
        <v>19</v>
      </c>
      <c r="R39" s="10">
        <f>COUNTIF($D$2:$D$789,"五十嵐洋一")</f>
        <v>27</v>
      </c>
      <c r="S39" s="10">
        <f>COUNTIF($E$2:$E$789,"五十嵐洋一")</f>
        <v>30</v>
      </c>
      <c r="T39" s="10">
        <f>COUNTIF($F$2:$F$789,"五十嵐洋一")</f>
        <v>22</v>
      </c>
      <c r="U39" s="10">
        <f>COUNTIF($G$2:$G$789,"五十嵐洋一")</f>
        <v>4</v>
      </c>
      <c r="V39" s="10">
        <f>COUNTIF($H$2:$H$789,"五十嵐洋一")</f>
        <v>8</v>
      </c>
    </row>
    <row r="40" spans="1:22" ht="18" customHeight="1">
      <c r="A40" s="4">
        <v>39</v>
      </c>
      <c r="B40" s="37">
        <v>34801</v>
      </c>
      <c r="C40" s="34" t="s">
        <v>146</v>
      </c>
      <c r="D40" s="34" t="s">
        <v>185</v>
      </c>
      <c r="E40" s="34" t="s">
        <v>183</v>
      </c>
      <c r="F40" s="34" t="s">
        <v>142</v>
      </c>
      <c r="G40" s="21" t="s">
        <v>214</v>
      </c>
      <c r="H40" s="21" t="s">
        <v>153</v>
      </c>
      <c r="I40" s="21" t="s">
        <v>227</v>
      </c>
      <c r="J40" s="21" t="s">
        <v>26</v>
      </c>
      <c r="L40" s="45">
        <v>7</v>
      </c>
      <c r="M40" s="21" t="s">
        <v>220</v>
      </c>
      <c r="N40" s="10">
        <f>COUNTIF($C$2:$H$789,"小寺昌治")</f>
        <v>109</v>
      </c>
      <c r="O40" s="10">
        <f t="shared" si="2"/>
        <v>109</v>
      </c>
      <c r="P40" s="24"/>
      <c r="Q40" s="10">
        <f>COUNTIF($C$2:$C$789,"小寺昌治")</f>
        <v>19</v>
      </c>
      <c r="R40" s="10">
        <f>COUNTIF($D$2:$D$789,"小寺昌治")</f>
        <v>19</v>
      </c>
      <c r="S40" s="10">
        <f>COUNTIF($E$2:$E$789,"小寺昌治")</f>
        <v>17</v>
      </c>
      <c r="T40" s="10">
        <f>COUNTIF($F$2:$F$789,"小寺昌治")</f>
        <v>16</v>
      </c>
      <c r="U40" s="10">
        <f>COUNTIF($G$2:$G$789,"小寺昌治")</f>
        <v>17</v>
      </c>
      <c r="V40" s="10">
        <f>COUNTIF($H$2:$H$789,"小寺昌治")</f>
        <v>21</v>
      </c>
    </row>
    <row r="41" spans="1:22" ht="18" customHeight="1">
      <c r="A41" s="4">
        <v>40</v>
      </c>
      <c r="B41" s="37">
        <v>34801</v>
      </c>
      <c r="C41" s="34" t="s">
        <v>16</v>
      </c>
      <c r="D41" s="34" t="s">
        <v>190</v>
      </c>
      <c r="E41" s="34" t="s">
        <v>144</v>
      </c>
      <c r="F41" s="34" t="s">
        <v>180</v>
      </c>
      <c r="G41" s="21"/>
      <c r="H41" s="21"/>
      <c r="I41" s="21" t="s">
        <v>14</v>
      </c>
      <c r="J41" s="21" t="s">
        <v>20</v>
      </c>
      <c r="L41" s="4">
        <v>8</v>
      </c>
      <c r="M41" s="21" t="s">
        <v>235</v>
      </c>
      <c r="N41" s="10">
        <f>COUNTIF($C$2:$H$789,"橘修")</f>
        <v>109</v>
      </c>
      <c r="O41" s="10">
        <f t="shared" si="2"/>
        <v>109</v>
      </c>
      <c r="P41" s="24"/>
      <c r="Q41" s="10">
        <f>COUNTIF($C$2:$C$789,"橘修")</f>
        <v>21</v>
      </c>
      <c r="R41" s="10">
        <f>COUNTIF($D$2:$D$789,"橘修")</f>
        <v>20</v>
      </c>
      <c r="S41" s="10">
        <f>COUNTIF($E$2:$E$789,"橘修")</f>
        <v>23</v>
      </c>
      <c r="T41" s="10">
        <f>COUNTIF($F$2:$F$789,"橘修")</f>
        <v>20</v>
      </c>
      <c r="U41" s="10">
        <f>COUNTIF($G$2:$G$789,"橘修")</f>
        <v>11</v>
      </c>
      <c r="V41" s="10">
        <f>COUNTIF($H$2:$H$789,"橘修")</f>
        <v>14</v>
      </c>
    </row>
    <row r="42" spans="1:22" ht="18" customHeight="1">
      <c r="A42" s="4">
        <v>41</v>
      </c>
      <c r="B42" s="37">
        <v>34802</v>
      </c>
      <c r="C42" s="34" t="s">
        <v>167</v>
      </c>
      <c r="D42" s="34" t="s">
        <v>175</v>
      </c>
      <c r="E42" s="34" t="s">
        <v>168</v>
      </c>
      <c r="F42" s="34" t="s">
        <v>163</v>
      </c>
      <c r="G42" s="21"/>
      <c r="H42" s="21"/>
      <c r="I42" s="21" t="s">
        <v>13</v>
      </c>
      <c r="J42" s="21" t="s">
        <v>37</v>
      </c>
      <c r="L42" s="45">
        <v>9</v>
      </c>
      <c r="M42" s="21" t="s">
        <v>221</v>
      </c>
      <c r="N42" s="10">
        <f>COUNTIF($C$2:$H$789,"前田亨")</f>
        <v>108</v>
      </c>
      <c r="O42" s="10">
        <f t="shared" si="2"/>
        <v>108</v>
      </c>
      <c r="P42" s="24"/>
      <c r="Q42" s="10">
        <f>COUNTIF($C$2:$C$789,"前田亨")</f>
        <v>18</v>
      </c>
      <c r="R42" s="10">
        <f>COUNTIF($D$2:$D$789,"前田亨")</f>
        <v>20</v>
      </c>
      <c r="S42" s="10">
        <f>COUNTIF($E$2:$E$789,"前田亨")</f>
        <v>18</v>
      </c>
      <c r="T42" s="10">
        <f>COUNTIF($F$2:$F$789,"前田亨")</f>
        <v>20</v>
      </c>
      <c r="U42" s="10">
        <f>COUNTIF($G$2:$G$789,"前田亨")</f>
        <v>17</v>
      </c>
      <c r="V42" s="10">
        <f>COUNTIF($H$2:$H$789,"前田亨")</f>
        <v>15</v>
      </c>
    </row>
    <row r="43" spans="1:22" ht="18" customHeight="1">
      <c r="A43" s="4">
        <v>42</v>
      </c>
      <c r="B43" s="37">
        <v>34802</v>
      </c>
      <c r="C43" s="34" t="s">
        <v>161</v>
      </c>
      <c r="D43" s="34" t="s">
        <v>214</v>
      </c>
      <c r="E43" s="34" t="s">
        <v>153</v>
      </c>
      <c r="F43" s="34" t="s">
        <v>47</v>
      </c>
      <c r="G43" s="21" t="s">
        <v>183</v>
      </c>
      <c r="H43" s="21" t="s">
        <v>142</v>
      </c>
      <c r="I43" s="21" t="s">
        <v>227</v>
      </c>
      <c r="J43" s="21" t="s">
        <v>26</v>
      </c>
      <c r="L43" s="4">
        <v>10</v>
      </c>
      <c r="M43" s="21" t="s">
        <v>225</v>
      </c>
      <c r="N43" s="10">
        <f>COUNTIF($C$2:$H$789,"新屋晃")</f>
        <v>108</v>
      </c>
      <c r="O43" s="10">
        <f t="shared" si="2"/>
        <v>108</v>
      </c>
      <c r="P43" s="24"/>
      <c r="Q43" s="10">
        <f>COUNTIF($C$2:$C$789,"新屋晃")</f>
        <v>12</v>
      </c>
      <c r="R43" s="10">
        <f>COUNTIF($D$2:$D$789,"新屋晃")</f>
        <v>17</v>
      </c>
      <c r="S43" s="10">
        <f>COUNTIF($E$2:$E$789,"新屋晃")</f>
        <v>19</v>
      </c>
      <c r="T43" s="10">
        <f>COUNTIF($F$2:$F$789,"新屋晃")</f>
        <v>15</v>
      </c>
      <c r="U43" s="10">
        <f>COUNTIF($G$2:$G$789,"新屋晃")</f>
        <v>25</v>
      </c>
      <c r="V43" s="10">
        <f>COUNTIF($H$2:$H$789,"新屋晃")</f>
        <v>20</v>
      </c>
    </row>
    <row r="44" spans="1:22" ht="18" customHeight="1">
      <c r="A44" s="4">
        <v>43</v>
      </c>
      <c r="B44" s="37">
        <v>34802</v>
      </c>
      <c r="C44" s="34" t="s">
        <v>170</v>
      </c>
      <c r="D44" s="34" t="s">
        <v>210</v>
      </c>
      <c r="E44" s="34" t="s">
        <v>46</v>
      </c>
      <c r="F44" s="34" t="s">
        <v>166</v>
      </c>
      <c r="G44" s="21"/>
      <c r="H44" s="21"/>
      <c r="I44" s="21" t="s">
        <v>38</v>
      </c>
      <c r="J44" s="21" t="s">
        <v>19</v>
      </c>
      <c r="L44" s="45">
        <v>11</v>
      </c>
      <c r="M44" s="34" t="s">
        <v>162</v>
      </c>
      <c r="N44" s="10">
        <f>COUNTIF($C$2:$H$789,"柿木園悟")</f>
        <v>107</v>
      </c>
      <c r="O44" s="10">
        <f t="shared" si="2"/>
        <v>107</v>
      </c>
      <c r="P44" s="24"/>
      <c r="Q44" s="10">
        <f>COUNTIF($C$2:$C$789,"柿木園悟")</f>
        <v>19</v>
      </c>
      <c r="R44" s="10">
        <f>COUNTIF($D$2:$D$789,"柿木園悟")</f>
        <v>18</v>
      </c>
      <c r="S44" s="10">
        <f>COUNTIF($E$2:$E$789,"柿木園悟")</f>
        <v>17</v>
      </c>
      <c r="T44" s="10">
        <f>COUNTIF($F$2:$F$789,"柿木園悟")</f>
        <v>16</v>
      </c>
      <c r="U44" s="10">
        <f>COUNTIF($G$2:$G$789,"柿木園悟")</f>
        <v>18</v>
      </c>
      <c r="V44" s="10">
        <f>COUNTIF($H$2:$H$789,"柿木園悟")</f>
        <v>19</v>
      </c>
    </row>
    <row r="45" spans="1:22" ht="18" customHeight="1">
      <c r="A45" s="4">
        <v>44</v>
      </c>
      <c r="B45" s="37">
        <v>34802</v>
      </c>
      <c r="C45" s="34" t="s">
        <v>186</v>
      </c>
      <c r="D45" s="34" t="s">
        <v>165</v>
      </c>
      <c r="E45" s="34" t="s">
        <v>173</v>
      </c>
      <c r="F45" s="34" t="s">
        <v>178</v>
      </c>
      <c r="G45" s="21" t="s">
        <v>179</v>
      </c>
      <c r="H45" s="21" t="s">
        <v>174</v>
      </c>
      <c r="I45" s="21" t="s">
        <v>31</v>
      </c>
      <c r="J45" s="21" t="s">
        <v>228</v>
      </c>
      <c r="L45" s="4">
        <v>12</v>
      </c>
      <c r="M45" s="34" t="s">
        <v>143</v>
      </c>
      <c r="N45" s="10">
        <f>COUNTIF($C$2:$H$789,"東利夫")</f>
        <v>106</v>
      </c>
      <c r="O45" s="10">
        <f t="shared" si="2"/>
        <v>106</v>
      </c>
      <c r="P45" s="24"/>
      <c r="Q45" s="10">
        <f>COUNTIF($C$2:$C$789,"東利夫")</f>
        <v>18</v>
      </c>
      <c r="R45" s="10">
        <f>COUNTIF($D$2:$D$789,"東利夫")</f>
        <v>17</v>
      </c>
      <c r="S45" s="10">
        <f>COUNTIF($E$2:$E$789,"東利夫")</f>
        <v>16</v>
      </c>
      <c r="T45" s="10">
        <f>COUNTIF($F$2:$F$789,"東利夫")</f>
        <v>15</v>
      </c>
      <c r="U45" s="10">
        <f>COUNTIF($G$2:$G$789,"東利夫")</f>
        <v>22</v>
      </c>
      <c r="V45" s="10">
        <f>COUNTIF($H$2:$H$789,"東利夫")</f>
        <v>18</v>
      </c>
    </row>
    <row r="46" spans="1:22" ht="18" customHeight="1">
      <c r="A46" s="4">
        <v>45</v>
      </c>
      <c r="B46" s="37">
        <v>34802</v>
      </c>
      <c r="C46" s="34" t="s">
        <v>180</v>
      </c>
      <c r="D46" s="34" t="s">
        <v>171</v>
      </c>
      <c r="E46" s="34" t="s">
        <v>190</v>
      </c>
      <c r="F46" s="34" t="s">
        <v>144</v>
      </c>
      <c r="G46" s="21"/>
      <c r="H46" s="21"/>
      <c r="I46" s="21" t="s">
        <v>14</v>
      </c>
      <c r="J46" s="21" t="s">
        <v>20</v>
      </c>
      <c r="L46" s="45">
        <v>13</v>
      </c>
      <c r="M46" s="21" t="s">
        <v>183</v>
      </c>
      <c r="N46" s="10">
        <f>COUNTIF($C$2:$H$789,"藤本典征")</f>
        <v>106</v>
      </c>
      <c r="O46" s="10">
        <f t="shared" si="2"/>
        <v>106</v>
      </c>
      <c r="P46" s="24"/>
      <c r="Q46" s="10">
        <f>COUNTIF($C$2:$C$789,"藤本典征")</f>
        <v>17</v>
      </c>
      <c r="R46" s="10">
        <f>COUNTIF($D$2:$D$789,"藤本典征")</f>
        <v>23</v>
      </c>
      <c r="S46" s="10">
        <f>COUNTIF($E$2:$E$789,"藤本典征")</f>
        <v>22</v>
      </c>
      <c r="T46" s="10">
        <f>COUNTIF($F$2:$F$789,"藤本典征")</f>
        <v>19</v>
      </c>
      <c r="U46" s="10">
        <f>COUNTIF($G$2:$G$789,"藤本典征")</f>
        <v>13</v>
      </c>
      <c r="V46" s="10">
        <f>COUNTIF($H$2:$H$789,"藤本典征")</f>
        <v>12</v>
      </c>
    </row>
    <row r="47" spans="1:22" ht="18" customHeight="1">
      <c r="A47" s="4">
        <v>46</v>
      </c>
      <c r="B47" s="37">
        <v>34802</v>
      </c>
      <c r="C47" s="34" t="s">
        <v>188</v>
      </c>
      <c r="D47" s="34" t="s">
        <v>131</v>
      </c>
      <c r="E47" s="34" t="s">
        <v>182</v>
      </c>
      <c r="F47" s="34" t="s">
        <v>184</v>
      </c>
      <c r="G47" s="21" t="s">
        <v>211</v>
      </c>
      <c r="H47" s="21" t="s">
        <v>213</v>
      </c>
      <c r="I47" s="21" t="s">
        <v>32</v>
      </c>
      <c r="J47" s="21" t="s">
        <v>8</v>
      </c>
      <c r="L47" s="4">
        <v>14</v>
      </c>
      <c r="M47" s="21" t="s">
        <v>237</v>
      </c>
      <c r="N47" s="10">
        <f>COUNTIF($C$2:$H$789,"村越茶美雄")</f>
        <v>106</v>
      </c>
      <c r="O47" s="10">
        <f t="shared" si="2"/>
        <v>106</v>
      </c>
      <c r="P47" s="24"/>
      <c r="Q47" s="10">
        <f>COUNTIF($C$2:$C$789,"村越茶美雄")</f>
        <v>20</v>
      </c>
      <c r="R47" s="10">
        <f>COUNTIF($D$2:$D$789,"村越茶美雄")</f>
        <v>22</v>
      </c>
      <c r="S47" s="10">
        <f>COUNTIF($E$2:$E$789,"村越茶美雄")</f>
        <v>18</v>
      </c>
      <c r="T47" s="10">
        <f>COUNTIF($F$2:$F$789,"村越茶美雄")</f>
        <v>15</v>
      </c>
      <c r="U47" s="10">
        <f>COUNTIF($G$2:$G$789,"村越茶美雄")</f>
        <v>15</v>
      </c>
      <c r="V47" s="10">
        <f>COUNTIF($H$2:$H$789,"村越茶美雄")</f>
        <v>16</v>
      </c>
    </row>
    <row r="48" spans="1:22" ht="18" customHeight="1">
      <c r="A48" s="4">
        <v>47</v>
      </c>
      <c r="B48" s="37">
        <v>34803</v>
      </c>
      <c r="C48" s="34" t="s">
        <v>166</v>
      </c>
      <c r="D48" s="34" t="s">
        <v>4</v>
      </c>
      <c r="E48" s="34" t="s">
        <v>210</v>
      </c>
      <c r="F48" s="34" t="s">
        <v>46</v>
      </c>
      <c r="G48" s="21"/>
      <c r="H48" s="21"/>
      <c r="I48" s="21" t="s">
        <v>19</v>
      </c>
      <c r="J48" s="21" t="s">
        <v>14</v>
      </c>
      <c r="L48" s="45">
        <v>15</v>
      </c>
      <c r="M48" s="36" t="s">
        <v>206</v>
      </c>
      <c r="N48" s="10">
        <f>COUNTIF($C$2:$H$789,"林忠良")</f>
        <v>104</v>
      </c>
      <c r="O48" s="10">
        <f t="shared" si="2"/>
        <v>104</v>
      </c>
      <c r="P48" s="24"/>
      <c r="Q48" s="10">
        <f>COUNTIF($C$2:$C$789,"林忠良")</f>
        <v>19</v>
      </c>
      <c r="R48" s="10">
        <f>COUNTIF($D$2:$D$789,"林忠良")</f>
        <v>19</v>
      </c>
      <c r="S48" s="10">
        <f>COUNTIF($E$2:$E$789,"林忠良")</f>
        <v>18</v>
      </c>
      <c r="T48" s="10">
        <f>COUNTIF($F$2:$F$789,"林忠良")</f>
        <v>14</v>
      </c>
      <c r="U48" s="10">
        <f>COUNTIF($G$2:$G$789,"林忠良")</f>
        <v>16</v>
      </c>
      <c r="V48" s="10">
        <f>COUNTIF($H$2:$H$789,"林忠良")</f>
        <v>18</v>
      </c>
    </row>
    <row r="49" spans="1:22" ht="18" customHeight="1">
      <c r="A49" s="4">
        <v>48</v>
      </c>
      <c r="B49" s="37">
        <v>34803</v>
      </c>
      <c r="C49" s="34" t="s">
        <v>185</v>
      </c>
      <c r="D49" s="34" t="s">
        <v>187</v>
      </c>
      <c r="E49" s="34" t="s">
        <v>131</v>
      </c>
      <c r="F49" s="34" t="s">
        <v>184</v>
      </c>
      <c r="G49" s="21" t="s">
        <v>146</v>
      </c>
      <c r="H49" s="21" t="s">
        <v>181</v>
      </c>
      <c r="I49" s="21" t="s">
        <v>228</v>
      </c>
      <c r="J49" s="21" t="s">
        <v>227</v>
      </c>
      <c r="L49" s="4">
        <v>16</v>
      </c>
      <c r="M49" s="21" t="s">
        <v>248</v>
      </c>
      <c r="N49" s="10">
        <f>COUNTIF($C$2:$H$789,"桃井進")</f>
        <v>102</v>
      </c>
      <c r="O49" s="10">
        <f t="shared" si="2"/>
        <v>102</v>
      </c>
      <c r="P49" s="24"/>
      <c r="Q49" s="10">
        <f>COUNTIF($C$2:$C$789,"桃井進")</f>
        <v>17</v>
      </c>
      <c r="R49" s="10">
        <f>COUNTIF($D$2:$D$789,"桃井進")</f>
        <v>17</v>
      </c>
      <c r="S49" s="10">
        <f>COUNTIF($E$2:$E$789,"桃井進")</f>
        <v>14</v>
      </c>
      <c r="T49" s="10">
        <f>COUNTIF($F$2:$F$789,"桃井進")</f>
        <v>13</v>
      </c>
      <c r="U49" s="10">
        <f>COUNTIF($G$2:$G$789,"桃井進")</f>
        <v>21</v>
      </c>
      <c r="V49" s="10">
        <f>COUNTIF($H$2:$H$789,"桃井進")</f>
        <v>20</v>
      </c>
    </row>
    <row r="50" spans="1:22" ht="18" customHeight="1">
      <c r="A50" s="4">
        <v>49</v>
      </c>
      <c r="B50" s="37">
        <v>34803</v>
      </c>
      <c r="C50" s="34" t="s">
        <v>163</v>
      </c>
      <c r="D50" s="34" t="s">
        <v>72</v>
      </c>
      <c r="E50" s="34" t="s">
        <v>175</v>
      </c>
      <c r="F50" s="34" t="s">
        <v>168</v>
      </c>
      <c r="G50" s="21"/>
      <c r="H50" s="21"/>
      <c r="I50" s="21" t="s">
        <v>37</v>
      </c>
      <c r="J50" s="21" t="s">
        <v>38</v>
      </c>
      <c r="L50" s="45">
        <v>17</v>
      </c>
      <c r="M50" s="21" t="s">
        <v>241</v>
      </c>
      <c r="N50" s="10">
        <f>COUNTIF($C$2:$H$789,"寺本勇")</f>
        <v>100</v>
      </c>
      <c r="O50" s="10">
        <f t="shared" si="2"/>
        <v>100</v>
      </c>
      <c r="P50" s="24"/>
      <c r="Q50" s="10">
        <f>COUNTIF($C$2:$C$789,"寺本勇")</f>
        <v>17</v>
      </c>
      <c r="R50" s="10">
        <f>COUNTIF($D$2:$D$789,"寺本勇")</f>
        <v>13</v>
      </c>
      <c r="S50" s="10">
        <f>COUNTIF($E$2:$E$789,"寺本勇")</f>
        <v>18</v>
      </c>
      <c r="T50" s="10">
        <f>COUNTIF($F$2:$F$789,"寺本勇")</f>
        <v>22</v>
      </c>
      <c r="U50" s="10">
        <f>COUNTIF($G$2:$G$789,"寺本勇")</f>
        <v>15</v>
      </c>
      <c r="V50" s="10">
        <f>COUNTIF($H$2:$H$789,"寺本勇")</f>
        <v>15</v>
      </c>
    </row>
    <row r="51" spans="1:22" ht="18" customHeight="1">
      <c r="A51" s="4">
        <v>50</v>
      </c>
      <c r="B51" s="37">
        <v>34804</v>
      </c>
      <c r="C51" s="34" t="s">
        <v>47</v>
      </c>
      <c r="D51" s="34" t="s">
        <v>173</v>
      </c>
      <c r="E51" s="34" t="s">
        <v>214</v>
      </c>
      <c r="F51" s="34" t="s">
        <v>161</v>
      </c>
      <c r="G51" s="21" t="s">
        <v>182</v>
      </c>
      <c r="H51" s="21" t="s">
        <v>153</v>
      </c>
      <c r="I51" s="21" t="s">
        <v>26</v>
      </c>
      <c r="J51" s="21" t="s">
        <v>32</v>
      </c>
      <c r="L51" s="4">
        <v>18</v>
      </c>
      <c r="M51" s="21" t="s">
        <v>251</v>
      </c>
      <c r="N51" s="10">
        <f>COUNTIF($C$2:$H$789,"村田康一")</f>
        <v>90</v>
      </c>
      <c r="O51" s="10">
        <f t="shared" si="2"/>
        <v>90</v>
      </c>
      <c r="P51" s="24"/>
      <c r="Q51" s="10">
        <f>COUNTIF($C$2:$C$789,"村田康一")</f>
        <v>13</v>
      </c>
      <c r="R51" s="10">
        <f>COUNTIF($D$2:$D$789,"村田康一")</f>
        <v>13</v>
      </c>
      <c r="S51" s="10">
        <f>COUNTIF($E$2:$E$789,"村田康一")</f>
        <v>20</v>
      </c>
      <c r="T51" s="10">
        <f>COUNTIF($F$2:$F$789,"村田康一")</f>
        <v>18</v>
      </c>
      <c r="U51" s="10">
        <f>COUNTIF($G$2:$G$789,"村田康一")</f>
        <v>14</v>
      </c>
      <c r="V51" s="10">
        <f>COUNTIF($H$2:$H$789,"村田康一")</f>
        <v>12</v>
      </c>
    </row>
    <row r="52" spans="1:22" ht="18" customHeight="1">
      <c r="A52" s="4">
        <v>51</v>
      </c>
      <c r="B52" s="37">
        <v>34804</v>
      </c>
      <c r="C52" s="34" t="s">
        <v>190</v>
      </c>
      <c r="D52" s="34" t="s">
        <v>180</v>
      </c>
      <c r="E52" s="34" t="s">
        <v>16</v>
      </c>
      <c r="F52" s="34" t="s">
        <v>171</v>
      </c>
      <c r="G52" s="21"/>
      <c r="H52" s="21"/>
      <c r="I52" s="21" t="s">
        <v>20</v>
      </c>
      <c r="J52" s="21" t="s">
        <v>13</v>
      </c>
      <c r="L52" s="45">
        <v>19</v>
      </c>
      <c r="M52" s="34" t="s">
        <v>53</v>
      </c>
      <c r="N52" s="10">
        <f>COUNTIF($C$2:$H$789,"佐藤純一")</f>
        <v>83</v>
      </c>
      <c r="O52" s="10">
        <f t="shared" si="2"/>
        <v>83</v>
      </c>
      <c r="P52" s="24"/>
      <c r="Q52" s="10">
        <f>COUNTIF($C$2:$C$789,"佐藤純一")</f>
        <v>16</v>
      </c>
      <c r="R52" s="10">
        <f>COUNTIF($D$2:$D$789,"佐藤純一")</f>
        <v>14</v>
      </c>
      <c r="S52" s="10">
        <f>COUNTIF($E$2:$E$789,"佐藤純一")</f>
        <v>11</v>
      </c>
      <c r="T52" s="10">
        <f>COUNTIF($F$2:$F$789,"佐藤純一")</f>
        <v>14</v>
      </c>
      <c r="U52" s="10">
        <f>COUNTIF($G$2:$G$789,"佐藤純一")</f>
        <v>14</v>
      </c>
      <c r="V52" s="10">
        <f>COUNTIF($H$2:$H$789,"佐藤純一")</f>
        <v>14</v>
      </c>
    </row>
    <row r="53" spans="1:22" ht="18" customHeight="1">
      <c r="A53" s="4">
        <v>52</v>
      </c>
      <c r="B53" s="37">
        <v>34804</v>
      </c>
      <c r="C53" s="34" t="s">
        <v>174</v>
      </c>
      <c r="D53" s="34" t="s">
        <v>186</v>
      </c>
      <c r="E53" s="34" t="s">
        <v>165</v>
      </c>
      <c r="F53" s="34" t="s">
        <v>179</v>
      </c>
      <c r="G53" s="21" t="s">
        <v>213</v>
      </c>
      <c r="H53" s="21" t="s">
        <v>211</v>
      </c>
      <c r="I53" s="21" t="s">
        <v>8</v>
      </c>
      <c r="J53" s="21" t="s">
        <v>31</v>
      </c>
      <c r="L53" s="4">
        <v>20</v>
      </c>
      <c r="M53" s="34" t="s">
        <v>149</v>
      </c>
      <c r="N53" s="10">
        <f>COUNTIF($C$2:$H$789,"栄村孝康")</f>
        <v>83</v>
      </c>
      <c r="O53" s="10">
        <f t="shared" si="2"/>
        <v>83</v>
      </c>
      <c r="P53" s="24"/>
      <c r="Q53" s="10">
        <f>COUNTIF($C$2:$C$789,"栄村孝康")</f>
        <v>14</v>
      </c>
      <c r="R53" s="10">
        <f>COUNTIF($D$2:$D$789,"栄村孝康")</f>
        <v>11</v>
      </c>
      <c r="S53" s="10">
        <f>COUNTIF($E$2:$E$789,"栄村孝康")</f>
        <v>5</v>
      </c>
      <c r="T53" s="10">
        <f>COUNTIF($F$2:$F$789,"栄村孝康")</f>
        <v>13</v>
      </c>
      <c r="U53" s="10">
        <f>COUNTIF($G$2:$G$789,"栄村孝康")</f>
        <v>20</v>
      </c>
      <c r="V53" s="10">
        <f>COUNTIF($H$2:$H$789,"栄村孝康")</f>
        <v>20</v>
      </c>
    </row>
    <row r="54" spans="1:22" ht="18" customHeight="1">
      <c r="A54" s="4">
        <v>53</v>
      </c>
      <c r="B54" s="37">
        <v>34804</v>
      </c>
      <c r="C54" s="34" t="s">
        <v>168</v>
      </c>
      <c r="D54" s="34" t="s">
        <v>167</v>
      </c>
      <c r="E54" s="34" t="s">
        <v>72</v>
      </c>
      <c r="F54" s="34" t="s">
        <v>175</v>
      </c>
      <c r="G54" s="21"/>
      <c r="H54" s="21"/>
      <c r="I54" s="21" t="s">
        <v>37</v>
      </c>
      <c r="J54" s="21" t="s">
        <v>38</v>
      </c>
      <c r="L54" s="45">
        <v>21</v>
      </c>
      <c r="M54" s="34" t="s">
        <v>147</v>
      </c>
      <c r="N54" s="10">
        <f>COUNTIF($C$2:$H$789,"良川昌美")</f>
        <v>81</v>
      </c>
      <c r="O54" s="10">
        <f t="shared" si="2"/>
        <v>81</v>
      </c>
      <c r="P54" s="24"/>
      <c r="Q54" s="10">
        <f>COUNTIF($C$2:$C$789,"良川昌美")</f>
        <v>17</v>
      </c>
      <c r="R54" s="10">
        <f>COUNTIF($D$2:$D$789,"良川昌美")</f>
        <v>16</v>
      </c>
      <c r="S54" s="10">
        <f>COUNTIF($E$2:$E$789,"良川昌美")</f>
        <v>13</v>
      </c>
      <c r="T54" s="10">
        <f>COUNTIF($F$2:$F$789,"良川昌美")</f>
        <v>13</v>
      </c>
      <c r="U54" s="10">
        <f>COUNTIF($G$2:$G$789,"良川昌美")</f>
        <v>12</v>
      </c>
      <c r="V54" s="10">
        <f>COUNTIF($H$2:$H$789,"良川昌美")</f>
        <v>10</v>
      </c>
    </row>
    <row r="55" spans="1:22" ht="18" customHeight="1">
      <c r="A55" s="4">
        <v>54</v>
      </c>
      <c r="B55" s="37">
        <v>34804</v>
      </c>
      <c r="C55" s="34" t="s">
        <v>46</v>
      </c>
      <c r="D55" s="34" t="s">
        <v>170</v>
      </c>
      <c r="E55" s="34" t="s">
        <v>4</v>
      </c>
      <c r="F55" s="34" t="s">
        <v>210</v>
      </c>
      <c r="G55" s="21"/>
      <c r="H55" s="21"/>
      <c r="I55" s="21" t="s">
        <v>19</v>
      </c>
      <c r="J55" s="21" t="s">
        <v>14</v>
      </c>
      <c r="L55" s="4">
        <v>22</v>
      </c>
      <c r="M55" s="34" t="s">
        <v>154</v>
      </c>
      <c r="N55" s="10">
        <f>COUNTIF($C$2:$H$789,"山村達也")</f>
        <v>75</v>
      </c>
      <c r="O55" s="10">
        <f t="shared" si="2"/>
        <v>75</v>
      </c>
      <c r="P55" s="24"/>
      <c r="Q55" s="10">
        <f>COUNTIF($C$2:$C$789,"山村達也")</f>
        <v>15</v>
      </c>
      <c r="R55" s="10">
        <f>COUNTIF($D$2:$D$789,"山村達也")</f>
        <v>9</v>
      </c>
      <c r="S55" s="10">
        <f>COUNTIF($E$2:$E$789,"山村達也")</f>
        <v>13</v>
      </c>
      <c r="T55" s="10">
        <f>COUNTIF($F$2:$F$789,"山村達也")</f>
        <v>10</v>
      </c>
      <c r="U55" s="10">
        <f>COUNTIF($G$2:$G$789,"山村達也")</f>
        <v>15</v>
      </c>
      <c r="V55" s="10">
        <f>COUNTIF($H$2:$H$789,"山村達也")</f>
        <v>13</v>
      </c>
    </row>
    <row r="56" spans="1:22" ht="18" customHeight="1">
      <c r="A56" s="4">
        <v>55</v>
      </c>
      <c r="B56" s="37">
        <v>34804</v>
      </c>
      <c r="C56" s="34" t="s">
        <v>184</v>
      </c>
      <c r="D56" s="34" t="s">
        <v>146</v>
      </c>
      <c r="E56" s="34" t="s">
        <v>181</v>
      </c>
      <c r="F56" s="34" t="s">
        <v>187</v>
      </c>
      <c r="G56" s="21" t="s">
        <v>131</v>
      </c>
      <c r="H56" s="21" t="s">
        <v>185</v>
      </c>
      <c r="I56" s="21" t="s">
        <v>227</v>
      </c>
      <c r="J56" s="21" t="s">
        <v>228</v>
      </c>
      <c r="L56" s="45">
        <v>23</v>
      </c>
      <c r="M56" s="21" t="s">
        <v>261</v>
      </c>
      <c r="N56" s="10">
        <f>COUNTIF($C$2:$H$789,"小林晋")</f>
        <v>40</v>
      </c>
      <c r="O56" s="10">
        <f t="shared" si="2"/>
        <v>40</v>
      </c>
      <c r="P56" s="24"/>
      <c r="Q56" s="10">
        <f>COUNTIF($C$2:$C$789,"小林晋")</f>
        <v>5</v>
      </c>
      <c r="R56" s="10">
        <f>COUNTIF($D$2:$D$789,"小林晋")</f>
        <v>5</v>
      </c>
      <c r="S56" s="10">
        <f>COUNTIF($E$2:$E$789,"小林晋")</f>
        <v>2</v>
      </c>
      <c r="T56" s="10">
        <f>COUNTIF($F$2:$F$789,"小林晋")</f>
        <v>4</v>
      </c>
      <c r="U56" s="10">
        <f>COUNTIF($G$2:$G$789,"小林晋")</f>
        <v>13</v>
      </c>
      <c r="V56" s="10">
        <f>COUNTIF($H$2:$H$789,"小林晋")</f>
        <v>11</v>
      </c>
    </row>
    <row r="57" spans="1:22" ht="18" customHeight="1">
      <c r="A57" s="4">
        <v>56</v>
      </c>
      <c r="B57" s="37">
        <v>34805</v>
      </c>
      <c r="C57" s="34" t="s">
        <v>148</v>
      </c>
      <c r="D57" s="34" t="s">
        <v>165</v>
      </c>
      <c r="E57" s="34" t="s">
        <v>186</v>
      </c>
      <c r="F57" s="34" t="s">
        <v>211</v>
      </c>
      <c r="G57" s="21" t="s">
        <v>178</v>
      </c>
      <c r="H57" s="21" t="s">
        <v>188</v>
      </c>
      <c r="I57" s="21" t="s">
        <v>8</v>
      </c>
      <c r="J57" s="21" t="s">
        <v>31</v>
      </c>
      <c r="L57" s="4">
        <v>24</v>
      </c>
      <c r="M57" s="21" t="s">
        <v>239</v>
      </c>
      <c r="N57" s="10">
        <f>COUNTIF($C$2:$H$789,"平林岳")</f>
        <v>18</v>
      </c>
      <c r="O57" s="10">
        <f t="shared" si="2"/>
        <v>18</v>
      </c>
      <c r="P57" s="24"/>
      <c r="Q57" s="10">
        <f>COUNTIF($C$2:$C$789,"平林岳")</f>
        <v>0</v>
      </c>
      <c r="R57" s="10">
        <f>COUNTIF($D$2:$D$789,"平林岳")</f>
        <v>0</v>
      </c>
      <c r="S57" s="10">
        <f>COUNTIF($E$2:$E$789,"平林岳")</f>
        <v>2</v>
      </c>
      <c r="T57" s="10">
        <f>COUNTIF($F$2:$F$789,"平林岳")</f>
        <v>2</v>
      </c>
      <c r="U57" s="10">
        <f>COUNTIF($G$2:$G$789,"平林岳")</f>
        <v>7</v>
      </c>
      <c r="V57" s="10">
        <f>COUNTIF($H$2:$H$789,"平林岳")</f>
        <v>7</v>
      </c>
    </row>
    <row r="58" spans="1:22" ht="18" customHeight="1">
      <c r="A58" s="4">
        <v>57</v>
      </c>
      <c r="B58" s="37">
        <v>34805</v>
      </c>
      <c r="C58" s="34" t="s">
        <v>175</v>
      </c>
      <c r="D58" s="34" t="s">
        <v>163</v>
      </c>
      <c r="E58" s="34" t="s">
        <v>167</v>
      </c>
      <c r="F58" s="34" t="s">
        <v>72</v>
      </c>
      <c r="G58" s="21"/>
      <c r="H58" s="21"/>
      <c r="I58" s="21" t="s">
        <v>37</v>
      </c>
      <c r="J58" s="21" t="s">
        <v>38</v>
      </c>
      <c r="L58" s="45">
        <v>25</v>
      </c>
      <c r="M58" s="21" t="s">
        <v>264</v>
      </c>
      <c r="N58" s="10">
        <f>COUNTIF($C$2:$H$789,"木村孝一")</f>
        <v>12</v>
      </c>
      <c r="O58" s="10">
        <f t="shared" si="2"/>
        <v>12</v>
      </c>
      <c r="P58" s="24"/>
      <c r="Q58" s="10">
        <f>COUNTIF($C$2:$C$789,"木村孝一")</f>
        <v>0</v>
      </c>
      <c r="R58" s="10">
        <f>COUNTIF($D$2:$D$789,"木村孝一")</f>
        <v>0</v>
      </c>
      <c r="S58" s="10">
        <f>COUNTIF($E$2:$E$789,"木村孝一")</f>
        <v>0</v>
      </c>
      <c r="T58" s="10">
        <f>COUNTIF($F$2:$F$789,"木村孝一")</f>
        <v>3</v>
      </c>
      <c r="U58" s="10">
        <f>COUNTIF($G$2:$G$789,"木村孝一")</f>
        <v>6</v>
      </c>
      <c r="V58" s="10">
        <f>COUNTIF($H$2:$H$789,"木村孝一")</f>
        <v>3</v>
      </c>
    </row>
    <row r="59" spans="1:22" ht="18" customHeight="1">
      <c r="A59" s="4">
        <v>58</v>
      </c>
      <c r="B59" s="37">
        <v>34805</v>
      </c>
      <c r="C59" s="34" t="s">
        <v>210</v>
      </c>
      <c r="D59" s="34" t="s">
        <v>166</v>
      </c>
      <c r="E59" s="34" t="s">
        <v>170</v>
      </c>
      <c r="F59" s="34" t="s">
        <v>4</v>
      </c>
      <c r="G59" s="21"/>
      <c r="H59" s="21"/>
      <c r="I59" s="21" t="s">
        <v>19</v>
      </c>
      <c r="J59" s="21" t="s">
        <v>14</v>
      </c>
      <c r="L59" s="4">
        <v>26</v>
      </c>
      <c r="M59" s="36" t="s">
        <v>82</v>
      </c>
      <c r="N59" s="10">
        <f>COUNTIF($C$2:$H$789,"川口亘太")</f>
        <v>11</v>
      </c>
      <c r="O59" s="10">
        <f t="shared" si="2"/>
        <v>11</v>
      </c>
      <c r="P59" s="24"/>
      <c r="Q59" s="10">
        <f>COUNTIF($C$2:$C$789,"川口亘太")</f>
        <v>0</v>
      </c>
      <c r="R59" s="10">
        <f>COUNTIF($D$2:$D$789,"川口亘太")</f>
        <v>0</v>
      </c>
      <c r="S59" s="10">
        <f>COUNTIF($E$2:$E$789,"川口亘太")</f>
        <v>0</v>
      </c>
      <c r="T59" s="10">
        <f>COUNTIF($F$2:$F$789,"川口亘太")</f>
        <v>1</v>
      </c>
      <c r="U59" s="10">
        <f>COUNTIF($G$2:$G$789,"川口亘太")</f>
        <v>4</v>
      </c>
      <c r="V59" s="10">
        <f>COUNTIF($H$2:$H$789,"川口亘太")</f>
        <v>6</v>
      </c>
    </row>
    <row r="60" spans="1:22" ht="18" customHeight="1">
      <c r="A60" s="4">
        <v>59</v>
      </c>
      <c r="B60" s="37">
        <v>34805</v>
      </c>
      <c r="C60" s="34" t="s">
        <v>131</v>
      </c>
      <c r="D60" s="34" t="s">
        <v>181</v>
      </c>
      <c r="E60" s="34" t="s">
        <v>146</v>
      </c>
      <c r="F60" s="34" t="s">
        <v>185</v>
      </c>
      <c r="G60" s="21" t="s">
        <v>187</v>
      </c>
      <c r="H60" s="21" t="s">
        <v>184</v>
      </c>
      <c r="I60" s="21" t="s">
        <v>228</v>
      </c>
      <c r="J60" s="21" t="s">
        <v>227</v>
      </c>
      <c r="L60" s="45">
        <v>27</v>
      </c>
      <c r="M60" s="36" t="s">
        <v>81</v>
      </c>
      <c r="N60" s="10">
        <f>COUNTIF($C$2:$H$789,"丹波幸一")</f>
        <v>8</v>
      </c>
      <c r="O60" s="10">
        <f t="shared" si="2"/>
        <v>8</v>
      </c>
      <c r="P60" s="24"/>
      <c r="Q60" s="10">
        <f>COUNTIF($C$2:$C$789,"丹波幸一")</f>
        <v>0</v>
      </c>
      <c r="R60" s="10">
        <f>COUNTIF($D$2:$D$789,"丹波幸一")</f>
        <v>0</v>
      </c>
      <c r="S60" s="10">
        <f>COUNTIF($E$2:$E$789,"丹波幸一")</f>
        <v>1</v>
      </c>
      <c r="T60" s="10">
        <f>COUNTIF($F$2:$F$789,"丹波幸一")</f>
        <v>0</v>
      </c>
      <c r="U60" s="10">
        <f>COUNTIF($G$2:$G$789,"丹波幸一")</f>
        <v>4</v>
      </c>
      <c r="V60" s="10">
        <f>COUNTIF($H$2:$H$789,"丹波幸一")</f>
        <v>3</v>
      </c>
    </row>
    <row r="61" spans="1:22" ht="18" customHeight="1">
      <c r="A61" s="4">
        <v>60</v>
      </c>
      <c r="B61" s="37">
        <v>34805</v>
      </c>
      <c r="C61" s="34" t="s">
        <v>142</v>
      </c>
      <c r="D61" s="34" t="s">
        <v>182</v>
      </c>
      <c r="E61" s="34" t="s">
        <v>183</v>
      </c>
      <c r="F61" s="34" t="s">
        <v>173</v>
      </c>
      <c r="G61" s="21" t="s">
        <v>161</v>
      </c>
      <c r="H61" s="21" t="s">
        <v>47</v>
      </c>
      <c r="I61" s="21" t="s">
        <v>26</v>
      </c>
      <c r="J61" s="21" t="s">
        <v>32</v>
      </c>
      <c r="L61" s="4">
        <v>28</v>
      </c>
      <c r="M61" s="21" t="s">
        <v>240</v>
      </c>
      <c r="N61" s="10">
        <f>COUNTIF($C$2:$H$789,"古堅正一")</f>
        <v>8</v>
      </c>
      <c r="O61" s="10">
        <f t="shared" si="2"/>
        <v>8</v>
      </c>
      <c r="P61" s="24"/>
      <c r="Q61" s="10">
        <f>COUNTIF($C$2:$C$789,"古堅正一")</f>
        <v>1</v>
      </c>
      <c r="R61" s="10">
        <f>COUNTIF($D$2:$D$789,"古堅正一")</f>
        <v>0</v>
      </c>
      <c r="S61" s="10">
        <f>COUNTIF($E$2:$E$789,"古堅正一")</f>
        <v>1</v>
      </c>
      <c r="T61" s="10">
        <f>COUNTIF($F$2:$F$789,"古堅正一")</f>
        <v>1</v>
      </c>
      <c r="U61" s="10">
        <f>COUNTIF($G$2:$G$789,"古堅正一")</f>
        <v>2</v>
      </c>
      <c r="V61" s="10">
        <f>COUNTIF($H$2:$H$789,"古堅正一")</f>
        <v>3</v>
      </c>
    </row>
    <row r="62" spans="1:22" ht="18" customHeight="1">
      <c r="A62" s="4">
        <v>61</v>
      </c>
      <c r="B62" s="37">
        <v>34807</v>
      </c>
      <c r="C62" s="34" t="s">
        <v>165</v>
      </c>
      <c r="D62" s="34" t="s">
        <v>184</v>
      </c>
      <c r="E62" s="34" t="s">
        <v>179</v>
      </c>
      <c r="F62" s="34" t="s">
        <v>188</v>
      </c>
      <c r="G62" s="21" t="s">
        <v>213</v>
      </c>
      <c r="H62" s="21" t="s">
        <v>131</v>
      </c>
      <c r="I62" s="21" t="s">
        <v>228</v>
      </c>
      <c r="J62" s="21" t="s">
        <v>32</v>
      </c>
      <c r="L62" s="45">
        <v>29</v>
      </c>
      <c r="M62" s="21" t="s">
        <v>222</v>
      </c>
      <c r="N62" s="10">
        <f>COUNTIF($C$2:$H$789,"金子栄")</f>
        <v>7</v>
      </c>
      <c r="O62" s="10">
        <f t="shared" si="2"/>
        <v>7</v>
      </c>
      <c r="P62" s="24"/>
      <c r="Q62" s="10">
        <f>COUNTIF($C$2:$C$789,"金子栄")</f>
        <v>0</v>
      </c>
      <c r="R62" s="10">
        <f>COUNTIF($D$2:$D$789,"金子栄")</f>
        <v>0</v>
      </c>
      <c r="S62" s="10">
        <f>COUNTIF($E$2:$E$789,"金子栄")</f>
        <v>0</v>
      </c>
      <c r="T62" s="10">
        <f>COUNTIF($F$2:$F$789,"金子栄")</f>
        <v>0</v>
      </c>
      <c r="U62" s="10">
        <f>COUNTIF($G$2:$G$789,"金子栄")</f>
        <v>1</v>
      </c>
      <c r="V62" s="10">
        <f>COUNTIF($H$2:$H$789,"金子栄")</f>
        <v>6</v>
      </c>
    </row>
    <row r="63" spans="1:22" ht="18" customHeight="1">
      <c r="A63" s="4">
        <v>62</v>
      </c>
      <c r="B63" s="37">
        <v>34807</v>
      </c>
      <c r="C63" s="34" t="s">
        <v>181</v>
      </c>
      <c r="D63" s="34" t="s">
        <v>153</v>
      </c>
      <c r="E63" s="34" t="s">
        <v>187</v>
      </c>
      <c r="F63" s="34" t="s">
        <v>182</v>
      </c>
      <c r="G63" s="21" t="s">
        <v>185</v>
      </c>
      <c r="H63" s="21" t="s">
        <v>146</v>
      </c>
      <c r="I63" s="21" t="s">
        <v>227</v>
      </c>
      <c r="J63" s="21" t="s">
        <v>8</v>
      </c>
      <c r="L63" s="4">
        <v>30</v>
      </c>
      <c r="M63" s="21" t="s">
        <v>259</v>
      </c>
      <c r="N63" s="10">
        <f>COUNTIF($C$2:$H$789,"山田進")</f>
        <v>6</v>
      </c>
      <c r="O63" s="10">
        <f t="shared" si="2"/>
        <v>6</v>
      </c>
      <c r="P63" s="24"/>
      <c r="Q63" s="10">
        <f>COUNTIF($C$2:$C$789,"山田進")</f>
        <v>0</v>
      </c>
      <c r="R63" s="10">
        <f>COUNTIF($D$2:$D$789,"山田進")</f>
        <v>0</v>
      </c>
      <c r="S63" s="10">
        <f>COUNTIF($E$2:$E$789,"山田進")</f>
        <v>1</v>
      </c>
      <c r="T63" s="10">
        <f>COUNTIF($F$2:$F$789,"山田進")</f>
        <v>2</v>
      </c>
      <c r="U63" s="10">
        <f>COUNTIF($G$2:$G$789,"山田進")</f>
        <v>3</v>
      </c>
      <c r="V63" s="10">
        <f>COUNTIF($H$2:$H$789,"山田進")</f>
        <v>0</v>
      </c>
    </row>
    <row r="64" spans="1:22" ht="18" customHeight="1">
      <c r="A64" s="4">
        <v>63</v>
      </c>
      <c r="B64" s="37">
        <v>34807</v>
      </c>
      <c r="C64" s="34" t="s">
        <v>173</v>
      </c>
      <c r="D64" s="34" t="s">
        <v>161</v>
      </c>
      <c r="E64" s="34" t="s">
        <v>47</v>
      </c>
      <c r="F64" s="34" t="s">
        <v>214</v>
      </c>
      <c r="G64" s="21" t="s">
        <v>183</v>
      </c>
      <c r="H64" s="21" t="s">
        <v>142</v>
      </c>
      <c r="I64" s="21" t="s">
        <v>26</v>
      </c>
      <c r="J64" s="21" t="s">
        <v>31</v>
      </c>
      <c r="L64" s="54">
        <v>31</v>
      </c>
      <c r="M64" s="42" t="s">
        <v>262</v>
      </c>
      <c r="N64" s="40">
        <f>COUNTIF($C$2:$H$789,"久保山和夫")</f>
        <v>1</v>
      </c>
      <c r="O64" s="40">
        <f t="shared" si="2"/>
        <v>1</v>
      </c>
      <c r="P64" s="24"/>
      <c r="Q64" s="40">
        <f>COUNTIF($C$2:$C$789,"久保山和夫")</f>
        <v>1</v>
      </c>
      <c r="R64" s="40">
        <f>COUNTIF($D$2:$D$789,"久保山和夫")</f>
        <v>0</v>
      </c>
      <c r="S64" s="40">
        <f>COUNTIF($E$2:$E$789,"久保山和夫")</f>
        <v>0</v>
      </c>
      <c r="T64" s="40">
        <f>COUNTIF($F$2:$F$789,"久保山和夫")</f>
        <v>0</v>
      </c>
      <c r="U64" s="40">
        <f>COUNTIF($G$2:$G$789,"久保山和夫")</f>
        <v>0</v>
      </c>
      <c r="V64" s="40">
        <f>COUNTIF($H$2:$H$789,"久保山和夫")</f>
        <v>0</v>
      </c>
    </row>
    <row r="65" spans="1:22" ht="18" customHeight="1">
      <c r="A65" s="4">
        <v>64</v>
      </c>
      <c r="B65" s="37">
        <v>34807</v>
      </c>
      <c r="C65" s="34" t="s">
        <v>16</v>
      </c>
      <c r="D65" s="34" t="s">
        <v>168</v>
      </c>
      <c r="E65" s="34" t="s">
        <v>163</v>
      </c>
      <c r="F65" s="34" t="s">
        <v>167</v>
      </c>
      <c r="G65" s="21"/>
      <c r="H65" s="21"/>
      <c r="I65" s="21" t="s">
        <v>19</v>
      </c>
      <c r="J65" s="21" t="s">
        <v>20</v>
      </c>
      <c r="L65" s="4"/>
      <c r="M65" s="21" t="s">
        <v>385</v>
      </c>
      <c r="N65" s="10"/>
      <c r="O65" s="10"/>
      <c r="P65" s="10"/>
      <c r="Q65" s="10">
        <f t="shared" ref="Q65:V65" si="3">SUM(Q34:Q64)</f>
        <v>395</v>
      </c>
      <c r="R65" s="10">
        <f t="shared" si="3"/>
        <v>393</v>
      </c>
      <c r="S65" s="10">
        <f t="shared" si="3"/>
        <v>394</v>
      </c>
      <c r="T65" s="10">
        <f t="shared" si="3"/>
        <v>393</v>
      </c>
      <c r="U65" s="10">
        <f t="shared" si="3"/>
        <v>393</v>
      </c>
      <c r="V65" s="10">
        <f t="shared" si="3"/>
        <v>392</v>
      </c>
    </row>
    <row r="66" spans="1:22" ht="18" customHeight="1">
      <c r="A66" s="4">
        <v>65</v>
      </c>
      <c r="B66" s="37">
        <v>34808</v>
      </c>
      <c r="C66" s="34" t="s">
        <v>167</v>
      </c>
      <c r="D66" s="34" t="s">
        <v>175</v>
      </c>
      <c r="E66" s="36" t="s">
        <v>168</v>
      </c>
      <c r="F66" s="34" t="s">
        <v>163</v>
      </c>
      <c r="G66" s="21"/>
      <c r="H66" s="21"/>
      <c r="I66" s="21" t="s">
        <v>19</v>
      </c>
      <c r="J66" s="21" t="s">
        <v>20</v>
      </c>
      <c r="L66" s="4"/>
      <c r="M66" s="21" t="s">
        <v>386</v>
      </c>
      <c r="N66" s="10"/>
      <c r="O66" s="10"/>
      <c r="P66" s="10"/>
      <c r="Q66" s="10">
        <f t="shared" ref="Q66:V66" si="4">Q30+Q65</f>
        <v>788</v>
      </c>
      <c r="R66" s="10">
        <f t="shared" si="4"/>
        <v>788</v>
      </c>
      <c r="S66" s="10">
        <f t="shared" si="4"/>
        <v>788</v>
      </c>
      <c r="T66" s="10">
        <f t="shared" si="4"/>
        <v>788</v>
      </c>
      <c r="U66" s="10">
        <f t="shared" si="4"/>
        <v>395</v>
      </c>
      <c r="V66" s="10">
        <f t="shared" si="4"/>
        <v>395</v>
      </c>
    </row>
    <row r="67" spans="1:22" ht="18" customHeight="1">
      <c r="A67" s="4">
        <v>66</v>
      </c>
      <c r="B67" s="37">
        <v>34808</v>
      </c>
      <c r="C67" s="34" t="s">
        <v>182</v>
      </c>
      <c r="D67" s="34" t="s">
        <v>185</v>
      </c>
      <c r="E67" s="34" t="s">
        <v>153</v>
      </c>
      <c r="F67" s="34" t="s">
        <v>146</v>
      </c>
      <c r="G67" s="21" t="s">
        <v>181</v>
      </c>
      <c r="H67" s="21" t="s">
        <v>187</v>
      </c>
      <c r="I67" s="21" t="s">
        <v>227</v>
      </c>
      <c r="J67" s="21" t="s">
        <v>8</v>
      </c>
    </row>
    <row r="68" spans="1:22" ht="18" customHeight="1">
      <c r="A68" s="4">
        <v>67</v>
      </c>
      <c r="B68" s="37">
        <v>34808</v>
      </c>
      <c r="C68" s="34" t="s">
        <v>170</v>
      </c>
      <c r="D68" s="34" t="s">
        <v>210</v>
      </c>
      <c r="E68" s="34" t="s">
        <v>46</v>
      </c>
      <c r="F68" s="34" t="s">
        <v>166</v>
      </c>
      <c r="G68" s="21"/>
      <c r="H68" s="21"/>
      <c r="I68" s="21" t="s">
        <v>13</v>
      </c>
      <c r="J68" s="21" t="s">
        <v>38</v>
      </c>
    </row>
    <row r="69" spans="1:22" ht="18" customHeight="1">
      <c r="A69" s="4">
        <v>68</v>
      </c>
      <c r="B69" s="37">
        <v>34808</v>
      </c>
      <c r="C69" s="34" t="s">
        <v>213</v>
      </c>
      <c r="D69" s="34" t="s">
        <v>188</v>
      </c>
      <c r="E69" s="34" t="s">
        <v>184</v>
      </c>
      <c r="F69" s="34" t="s">
        <v>179</v>
      </c>
      <c r="G69" s="21" t="s">
        <v>131</v>
      </c>
      <c r="H69" s="21" t="s">
        <v>165</v>
      </c>
      <c r="I69" s="21" t="s">
        <v>228</v>
      </c>
      <c r="J69" s="21" t="s">
        <v>32</v>
      </c>
    </row>
    <row r="70" spans="1:22" ht="18" customHeight="1">
      <c r="A70" s="4">
        <v>69</v>
      </c>
      <c r="B70" s="37">
        <v>34808</v>
      </c>
      <c r="C70" s="34" t="s">
        <v>180</v>
      </c>
      <c r="D70" s="34" t="s">
        <v>171</v>
      </c>
      <c r="E70" s="34" t="s">
        <v>190</v>
      </c>
      <c r="F70" s="34" t="s">
        <v>144</v>
      </c>
      <c r="G70" s="21"/>
      <c r="H70" s="21"/>
      <c r="I70" s="21" t="s">
        <v>14</v>
      </c>
      <c r="J70" s="21" t="s">
        <v>37</v>
      </c>
    </row>
    <row r="71" spans="1:22" ht="18" customHeight="1">
      <c r="A71" s="4">
        <v>70</v>
      </c>
      <c r="B71" s="37">
        <v>34808</v>
      </c>
      <c r="C71" s="34" t="s">
        <v>214</v>
      </c>
      <c r="D71" s="34" t="s">
        <v>47</v>
      </c>
      <c r="E71" s="34" t="s">
        <v>142</v>
      </c>
      <c r="F71" s="34" t="s">
        <v>183</v>
      </c>
      <c r="G71" s="21" t="s">
        <v>173</v>
      </c>
      <c r="H71" s="21" t="s">
        <v>161</v>
      </c>
      <c r="I71" s="21" t="s">
        <v>26</v>
      </c>
      <c r="J71" s="21" t="s">
        <v>31</v>
      </c>
    </row>
    <row r="72" spans="1:22" ht="18" customHeight="1">
      <c r="A72" s="4">
        <v>71</v>
      </c>
      <c r="B72" s="37">
        <v>34809</v>
      </c>
      <c r="C72" s="34" t="s">
        <v>166</v>
      </c>
      <c r="D72" s="34" t="s">
        <v>4</v>
      </c>
      <c r="E72" s="34" t="s">
        <v>210</v>
      </c>
      <c r="F72" s="34" t="s">
        <v>46</v>
      </c>
      <c r="G72" s="21"/>
      <c r="H72" s="21"/>
      <c r="I72" s="21" t="s">
        <v>13</v>
      </c>
      <c r="J72" s="21" t="s">
        <v>38</v>
      </c>
    </row>
    <row r="73" spans="1:22" ht="18" customHeight="1">
      <c r="A73" s="4">
        <v>72</v>
      </c>
      <c r="B73" s="37">
        <v>34809</v>
      </c>
      <c r="C73" s="34" t="s">
        <v>187</v>
      </c>
      <c r="D73" s="34" t="s">
        <v>181</v>
      </c>
      <c r="E73" s="34" t="s">
        <v>185</v>
      </c>
      <c r="F73" s="34" t="s">
        <v>189</v>
      </c>
      <c r="G73" s="21" t="s">
        <v>263</v>
      </c>
      <c r="H73" s="21" t="s">
        <v>182</v>
      </c>
      <c r="I73" s="21" t="s">
        <v>227</v>
      </c>
      <c r="J73" s="21" t="s">
        <v>8</v>
      </c>
    </row>
    <row r="74" spans="1:22" ht="18" customHeight="1">
      <c r="A74" s="4">
        <v>73</v>
      </c>
      <c r="B74" s="37">
        <v>34809</v>
      </c>
      <c r="C74" s="34" t="s">
        <v>144</v>
      </c>
      <c r="D74" s="36" t="s">
        <v>72</v>
      </c>
      <c r="E74" s="34" t="s">
        <v>171</v>
      </c>
      <c r="F74" s="34" t="s">
        <v>190</v>
      </c>
      <c r="G74" s="21"/>
      <c r="H74" s="21"/>
      <c r="I74" s="21" t="s">
        <v>14</v>
      </c>
      <c r="J74" s="21" t="s">
        <v>37</v>
      </c>
    </row>
    <row r="75" spans="1:22" ht="18" customHeight="1">
      <c r="A75" s="4">
        <v>74</v>
      </c>
      <c r="B75" s="37">
        <v>34809</v>
      </c>
      <c r="C75" s="34" t="s">
        <v>183</v>
      </c>
      <c r="D75" s="34" t="s">
        <v>142</v>
      </c>
      <c r="E75" s="34" t="s">
        <v>173</v>
      </c>
      <c r="F75" s="34" t="s">
        <v>161</v>
      </c>
      <c r="G75" s="21" t="s">
        <v>214</v>
      </c>
      <c r="H75" s="21" t="s">
        <v>47</v>
      </c>
      <c r="I75" s="21" t="s">
        <v>26</v>
      </c>
      <c r="J75" s="21" t="s">
        <v>31</v>
      </c>
    </row>
    <row r="76" spans="1:22" ht="18" customHeight="1">
      <c r="A76" s="4">
        <v>75</v>
      </c>
      <c r="B76" s="37">
        <v>34809</v>
      </c>
      <c r="C76" s="34" t="s">
        <v>163</v>
      </c>
      <c r="D76" s="34" t="s">
        <v>16</v>
      </c>
      <c r="E76" s="34" t="s">
        <v>175</v>
      </c>
      <c r="F76" s="34" t="s">
        <v>168</v>
      </c>
      <c r="G76" s="21"/>
      <c r="H76" s="21"/>
      <c r="I76" s="21" t="s">
        <v>19</v>
      </c>
      <c r="J76" s="21" t="s">
        <v>20</v>
      </c>
    </row>
    <row r="77" spans="1:22" ht="18" customHeight="1">
      <c r="A77" s="4">
        <v>76</v>
      </c>
      <c r="B77" s="37">
        <v>34810</v>
      </c>
      <c r="C77" s="36" t="s">
        <v>161</v>
      </c>
      <c r="D77" s="34" t="s">
        <v>173</v>
      </c>
      <c r="E77" s="34" t="s">
        <v>182</v>
      </c>
      <c r="F77" s="34" t="s">
        <v>185</v>
      </c>
      <c r="G77" s="21" t="s">
        <v>181</v>
      </c>
      <c r="H77" s="21" t="s">
        <v>263</v>
      </c>
      <c r="I77" s="21" t="s">
        <v>227</v>
      </c>
      <c r="J77" s="21" t="s">
        <v>228</v>
      </c>
    </row>
    <row r="78" spans="1:22" ht="18" customHeight="1">
      <c r="A78" s="4">
        <v>77</v>
      </c>
      <c r="B78" s="37">
        <v>34810</v>
      </c>
      <c r="C78" s="34" t="s">
        <v>179</v>
      </c>
      <c r="D78" s="34" t="s">
        <v>178</v>
      </c>
      <c r="E78" s="34" t="s">
        <v>146</v>
      </c>
      <c r="F78" s="34" t="s">
        <v>184</v>
      </c>
      <c r="G78" s="21" t="s">
        <v>131</v>
      </c>
      <c r="H78" s="21" t="s">
        <v>213</v>
      </c>
      <c r="I78" s="21" t="s">
        <v>31</v>
      </c>
      <c r="J78" s="21" t="s">
        <v>32</v>
      </c>
    </row>
    <row r="79" spans="1:22" ht="18" customHeight="1">
      <c r="A79" s="4">
        <v>78</v>
      </c>
      <c r="B79" s="37">
        <v>34810</v>
      </c>
      <c r="C79" s="34" t="s">
        <v>190</v>
      </c>
      <c r="D79" s="34" t="s">
        <v>180</v>
      </c>
      <c r="E79" s="34" t="s">
        <v>16</v>
      </c>
      <c r="F79" s="34" t="s">
        <v>171</v>
      </c>
      <c r="G79" s="21"/>
      <c r="H79" s="21"/>
      <c r="I79" s="21" t="s">
        <v>14</v>
      </c>
      <c r="J79" s="21" t="s">
        <v>38</v>
      </c>
    </row>
    <row r="80" spans="1:22" ht="18" customHeight="1">
      <c r="A80" s="4">
        <v>79</v>
      </c>
      <c r="B80" s="37">
        <v>34810</v>
      </c>
      <c r="C80" s="34" t="s">
        <v>211</v>
      </c>
      <c r="D80" s="34" t="s">
        <v>165</v>
      </c>
      <c r="E80" s="34" t="s">
        <v>188</v>
      </c>
      <c r="F80" s="34" t="s">
        <v>153</v>
      </c>
      <c r="G80" s="21" t="s">
        <v>186</v>
      </c>
      <c r="H80" s="21" t="s">
        <v>174</v>
      </c>
      <c r="I80" s="21" t="s">
        <v>8</v>
      </c>
      <c r="J80" s="21" t="s">
        <v>26</v>
      </c>
    </row>
    <row r="81" spans="1:22" ht="18" customHeight="1">
      <c r="A81" s="4">
        <v>80</v>
      </c>
      <c r="B81" s="37">
        <v>34810</v>
      </c>
      <c r="C81" s="34" t="s">
        <v>168</v>
      </c>
      <c r="D81" s="34" t="s">
        <v>167</v>
      </c>
      <c r="E81" s="34" t="s">
        <v>72</v>
      </c>
      <c r="F81" s="34" t="s">
        <v>175</v>
      </c>
      <c r="G81" s="21"/>
      <c r="H81" s="21"/>
      <c r="I81" s="21" t="s">
        <v>19</v>
      </c>
      <c r="J81" s="21" t="s">
        <v>13</v>
      </c>
    </row>
    <row r="82" spans="1:22" ht="18" customHeight="1">
      <c r="A82" s="4">
        <v>81</v>
      </c>
      <c r="B82" s="37">
        <v>34810</v>
      </c>
      <c r="C82" s="34" t="s">
        <v>46</v>
      </c>
      <c r="D82" s="34" t="s">
        <v>170</v>
      </c>
      <c r="E82" s="34" t="s">
        <v>4</v>
      </c>
      <c r="F82" s="34" t="s">
        <v>210</v>
      </c>
      <c r="G82" s="21"/>
      <c r="H82" s="21"/>
      <c r="I82" s="21" t="s">
        <v>20</v>
      </c>
      <c r="J82" s="21" t="s">
        <v>37</v>
      </c>
    </row>
    <row r="83" spans="1:22" ht="18" customHeight="1">
      <c r="A83" s="4">
        <v>82</v>
      </c>
      <c r="B83" s="37">
        <v>34811</v>
      </c>
      <c r="C83" s="34" t="s">
        <v>171</v>
      </c>
      <c r="D83" s="34" t="s">
        <v>144</v>
      </c>
      <c r="E83" s="34" t="s">
        <v>180</v>
      </c>
      <c r="F83" s="34" t="s">
        <v>16</v>
      </c>
      <c r="G83" s="21"/>
      <c r="H83" s="21"/>
      <c r="I83" s="21" t="s">
        <v>14</v>
      </c>
      <c r="J83" s="21" t="s">
        <v>38</v>
      </c>
    </row>
    <row r="84" spans="1:22" ht="18" customHeight="1">
      <c r="A84" s="4">
        <v>83</v>
      </c>
      <c r="B84" s="37">
        <v>34811</v>
      </c>
      <c r="C84" s="34" t="s">
        <v>47</v>
      </c>
      <c r="D84" s="34" t="s">
        <v>214</v>
      </c>
      <c r="E84" s="34" t="s">
        <v>181</v>
      </c>
      <c r="F84" s="34" t="s">
        <v>187</v>
      </c>
      <c r="G84" s="21" t="s">
        <v>161</v>
      </c>
      <c r="H84" s="21" t="s">
        <v>183</v>
      </c>
      <c r="I84" s="21" t="s">
        <v>227</v>
      </c>
      <c r="J84" s="21" t="s">
        <v>228</v>
      </c>
    </row>
    <row r="85" spans="1:22" ht="18" customHeight="1">
      <c r="A85" s="4">
        <v>84</v>
      </c>
      <c r="B85" s="37">
        <v>34811</v>
      </c>
      <c r="C85" s="34" t="s">
        <v>175</v>
      </c>
      <c r="D85" s="34" t="s">
        <v>163</v>
      </c>
      <c r="E85" s="34" t="s">
        <v>167</v>
      </c>
      <c r="F85" s="34" t="s">
        <v>72</v>
      </c>
      <c r="G85" s="21"/>
      <c r="H85" s="21"/>
      <c r="I85" s="21" t="s">
        <v>13</v>
      </c>
      <c r="J85" s="21" t="s">
        <v>19</v>
      </c>
    </row>
    <row r="86" spans="1:22" ht="18" customHeight="1">
      <c r="A86" s="4">
        <v>85</v>
      </c>
      <c r="B86" s="37">
        <v>34811</v>
      </c>
      <c r="C86" s="34" t="s">
        <v>146</v>
      </c>
      <c r="D86" s="34" t="s">
        <v>213</v>
      </c>
      <c r="E86" s="34" t="s">
        <v>184</v>
      </c>
      <c r="F86" s="34" t="s">
        <v>131</v>
      </c>
      <c r="G86" s="21" t="s">
        <v>178</v>
      </c>
      <c r="H86" s="21" t="s">
        <v>179</v>
      </c>
      <c r="I86" s="21" t="s">
        <v>31</v>
      </c>
      <c r="J86" s="21" t="s">
        <v>32</v>
      </c>
      <c r="M86" s="12"/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34812</v>
      </c>
      <c r="C87" s="34" t="s">
        <v>4</v>
      </c>
      <c r="D87" s="34" t="s">
        <v>46</v>
      </c>
      <c r="E87" s="34" t="s">
        <v>166</v>
      </c>
      <c r="F87" s="34" t="s">
        <v>170</v>
      </c>
      <c r="G87" s="21"/>
      <c r="H87" s="21"/>
      <c r="I87" s="21" t="s">
        <v>20</v>
      </c>
      <c r="J87" s="21" t="s">
        <v>37</v>
      </c>
    </row>
    <row r="88" spans="1:22" ht="18" customHeight="1">
      <c r="A88" s="4">
        <v>87</v>
      </c>
      <c r="B88" s="37">
        <v>34812</v>
      </c>
      <c r="C88" s="34" t="s">
        <v>72</v>
      </c>
      <c r="D88" s="34" t="s">
        <v>168</v>
      </c>
      <c r="E88" s="34" t="s">
        <v>163</v>
      </c>
      <c r="F88" s="34" t="s">
        <v>167</v>
      </c>
      <c r="G88" s="21"/>
      <c r="H88" s="21"/>
      <c r="I88" s="21" t="s">
        <v>13</v>
      </c>
      <c r="J88" s="21" t="s">
        <v>19</v>
      </c>
      <c r="L88" s="9"/>
    </row>
    <row r="89" spans="1:22" ht="18" customHeight="1">
      <c r="A89" s="4">
        <v>88</v>
      </c>
      <c r="B89" s="37">
        <v>34812</v>
      </c>
      <c r="C89" s="34" t="s">
        <v>184</v>
      </c>
      <c r="D89" s="34" t="s">
        <v>179</v>
      </c>
      <c r="E89" s="34" t="s">
        <v>178</v>
      </c>
      <c r="F89" s="34" t="s">
        <v>213</v>
      </c>
      <c r="G89" s="21" t="s">
        <v>146</v>
      </c>
      <c r="H89" s="21" t="s">
        <v>131</v>
      </c>
      <c r="I89" s="21" t="s">
        <v>31</v>
      </c>
      <c r="J89" s="21" t="s">
        <v>32</v>
      </c>
      <c r="L89" s="9"/>
    </row>
    <row r="90" spans="1:22" ht="18" customHeight="1">
      <c r="A90" s="4">
        <v>89</v>
      </c>
      <c r="B90" s="37">
        <v>34812</v>
      </c>
      <c r="C90" s="34" t="s">
        <v>16</v>
      </c>
      <c r="D90" s="34" t="s">
        <v>190</v>
      </c>
      <c r="E90" s="34" t="s">
        <v>144</v>
      </c>
      <c r="F90" s="34" t="s">
        <v>180</v>
      </c>
      <c r="G90" s="21"/>
      <c r="H90" s="21"/>
      <c r="I90" s="21" t="s">
        <v>14</v>
      </c>
      <c r="J90" s="21" t="s">
        <v>38</v>
      </c>
      <c r="L90" s="9"/>
    </row>
    <row r="91" spans="1:22" ht="18" customHeight="1">
      <c r="A91" s="4">
        <v>90</v>
      </c>
      <c r="B91" s="37">
        <v>34814</v>
      </c>
      <c r="C91" s="34" t="s">
        <v>167</v>
      </c>
      <c r="D91" s="34" t="s">
        <v>175</v>
      </c>
      <c r="E91" s="34" t="s">
        <v>22</v>
      </c>
      <c r="F91" s="34" t="s">
        <v>163</v>
      </c>
      <c r="G91" s="21"/>
      <c r="H91" s="21"/>
      <c r="I91" s="21" t="s">
        <v>38</v>
      </c>
      <c r="J91" s="21" t="s">
        <v>20</v>
      </c>
      <c r="L91" s="9"/>
    </row>
    <row r="92" spans="1:22" ht="18" customHeight="1">
      <c r="A92" s="4">
        <v>91</v>
      </c>
      <c r="B92" s="37">
        <v>34814</v>
      </c>
      <c r="C92" s="34" t="s">
        <v>131</v>
      </c>
      <c r="D92" s="34" t="s">
        <v>178</v>
      </c>
      <c r="E92" s="34" t="s">
        <v>179</v>
      </c>
      <c r="F92" s="34" t="s">
        <v>165</v>
      </c>
      <c r="G92" s="21" t="s">
        <v>213</v>
      </c>
      <c r="H92" s="21" t="s">
        <v>148</v>
      </c>
      <c r="I92" s="21" t="s">
        <v>31</v>
      </c>
      <c r="J92" s="21" t="s">
        <v>227</v>
      </c>
      <c r="L92" s="9"/>
    </row>
    <row r="93" spans="1:22" ht="18" customHeight="1">
      <c r="A93" s="4">
        <v>92</v>
      </c>
      <c r="B93" s="37">
        <v>34814</v>
      </c>
      <c r="C93" s="34" t="s">
        <v>180</v>
      </c>
      <c r="D93" s="34" t="s">
        <v>171</v>
      </c>
      <c r="E93" s="34" t="s">
        <v>190</v>
      </c>
      <c r="F93" s="34" t="s">
        <v>144</v>
      </c>
      <c r="G93" s="21"/>
      <c r="H93" s="21"/>
      <c r="I93" s="21" t="s">
        <v>19</v>
      </c>
      <c r="J93" s="21" t="s">
        <v>37</v>
      </c>
      <c r="L93" s="9"/>
    </row>
    <row r="94" spans="1:22" ht="18" customHeight="1">
      <c r="A94" s="4">
        <v>93</v>
      </c>
      <c r="B94" s="37">
        <v>34814</v>
      </c>
      <c r="C94" s="34" t="s">
        <v>214</v>
      </c>
      <c r="D94" s="34" t="s">
        <v>183</v>
      </c>
      <c r="E94" s="34" t="s">
        <v>173</v>
      </c>
      <c r="F94" s="34" t="s">
        <v>47</v>
      </c>
      <c r="G94" s="21" t="s">
        <v>161</v>
      </c>
      <c r="H94" s="21" t="s">
        <v>182</v>
      </c>
      <c r="I94" s="21" t="s">
        <v>228</v>
      </c>
      <c r="J94" s="21" t="s">
        <v>8</v>
      </c>
      <c r="M94" s="12"/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34815</v>
      </c>
      <c r="C95" s="34" t="s">
        <v>166</v>
      </c>
      <c r="D95" s="34" t="s">
        <v>4</v>
      </c>
      <c r="E95" s="36" t="s">
        <v>210</v>
      </c>
      <c r="F95" s="34" t="s">
        <v>46</v>
      </c>
      <c r="G95" s="21"/>
      <c r="H95" s="21"/>
      <c r="I95" s="21" t="s">
        <v>14</v>
      </c>
      <c r="J95" s="21" t="s">
        <v>13</v>
      </c>
      <c r="M95" s="12"/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34815</v>
      </c>
      <c r="C96" s="34" t="s">
        <v>182</v>
      </c>
      <c r="D96" s="34" t="s">
        <v>47</v>
      </c>
      <c r="E96" s="34" t="s">
        <v>161</v>
      </c>
      <c r="F96" s="34" t="s">
        <v>173</v>
      </c>
      <c r="G96" s="21" t="s">
        <v>214</v>
      </c>
      <c r="H96" s="21" t="s">
        <v>183</v>
      </c>
      <c r="I96" s="21" t="s">
        <v>228</v>
      </c>
      <c r="J96" s="21" t="s">
        <v>8</v>
      </c>
      <c r="M96" s="12"/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34815</v>
      </c>
      <c r="C97" s="34" t="s">
        <v>213</v>
      </c>
      <c r="D97" s="34" t="s">
        <v>148</v>
      </c>
      <c r="E97" s="34" t="s">
        <v>165</v>
      </c>
      <c r="F97" s="34" t="s">
        <v>178</v>
      </c>
      <c r="G97" s="21" t="s">
        <v>179</v>
      </c>
      <c r="H97" s="21" t="s">
        <v>131</v>
      </c>
      <c r="I97" s="21" t="s">
        <v>31</v>
      </c>
      <c r="J97" s="21" t="s">
        <v>227</v>
      </c>
      <c r="M97" s="12"/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34815</v>
      </c>
      <c r="C98" s="34" t="s">
        <v>186</v>
      </c>
      <c r="D98" s="34" t="s">
        <v>211</v>
      </c>
      <c r="E98" s="34" t="s">
        <v>184</v>
      </c>
      <c r="F98" s="34" t="s">
        <v>153</v>
      </c>
      <c r="G98" s="21" t="s">
        <v>146</v>
      </c>
      <c r="H98" s="21" t="s">
        <v>188</v>
      </c>
      <c r="I98" s="21" t="s">
        <v>32</v>
      </c>
      <c r="J98" s="21" t="s">
        <v>26</v>
      </c>
      <c r="M98" s="12"/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34815</v>
      </c>
      <c r="C99" s="34" t="s">
        <v>144</v>
      </c>
      <c r="D99" s="34" t="s">
        <v>16</v>
      </c>
      <c r="E99" s="34" t="s">
        <v>171</v>
      </c>
      <c r="F99" s="34" t="s">
        <v>190</v>
      </c>
      <c r="G99" s="21"/>
      <c r="H99" s="21"/>
      <c r="I99" s="21" t="s">
        <v>19</v>
      </c>
      <c r="J99" s="21" t="s">
        <v>37</v>
      </c>
      <c r="M99" s="12"/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34815</v>
      </c>
      <c r="C100" s="34" t="s">
        <v>163</v>
      </c>
      <c r="D100" s="34" t="s">
        <v>72</v>
      </c>
      <c r="E100" s="34" t="s">
        <v>175</v>
      </c>
      <c r="F100" s="34" t="s">
        <v>22</v>
      </c>
      <c r="G100" s="21"/>
      <c r="H100" s="21"/>
      <c r="I100" s="21" t="s">
        <v>38</v>
      </c>
      <c r="J100" s="21" t="s">
        <v>20</v>
      </c>
      <c r="M100" s="12"/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34816</v>
      </c>
      <c r="C101" s="34" t="s">
        <v>179</v>
      </c>
      <c r="D101" s="36" t="s">
        <v>165</v>
      </c>
      <c r="E101" s="34" t="s">
        <v>131</v>
      </c>
      <c r="F101" s="34" t="s">
        <v>213</v>
      </c>
      <c r="G101" s="21" t="s">
        <v>148</v>
      </c>
      <c r="H101" s="21" t="s">
        <v>178</v>
      </c>
      <c r="I101" s="21" t="s">
        <v>31</v>
      </c>
      <c r="J101" s="21" t="s">
        <v>227</v>
      </c>
      <c r="M101" s="12"/>
      <c r="N101" s="24"/>
      <c r="O101" s="24"/>
      <c r="P101" s="24"/>
      <c r="Q101" s="24"/>
      <c r="R101" s="24"/>
      <c r="S101" s="24"/>
      <c r="T101" s="24"/>
      <c r="U101" s="24"/>
      <c r="V101" s="24"/>
    </row>
    <row r="102" spans="1:22" ht="18" customHeight="1">
      <c r="A102" s="4">
        <v>101</v>
      </c>
      <c r="B102" s="37">
        <v>34816</v>
      </c>
      <c r="C102" s="34" t="s">
        <v>173</v>
      </c>
      <c r="D102" s="34" t="s">
        <v>161</v>
      </c>
      <c r="E102" s="34" t="s">
        <v>214</v>
      </c>
      <c r="F102" s="34" t="s">
        <v>183</v>
      </c>
      <c r="G102" s="21" t="s">
        <v>182</v>
      </c>
      <c r="H102" s="21" t="s">
        <v>47</v>
      </c>
      <c r="I102" s="21" t="s">
        <v>228</v>
      </c>
      <c r="J102" s="21" t="s">
        <v>8</v>
      </c>
      <c r="N102" s="24"/>
      <c r="O102" s="24"/>
      <c r="P102" s="24"/>
      <c r="Q102" s="24"/>
      <c r="R102" s="24"/>
      <c r="S102" s="24"/>
      <c r="T102" s="24"/>
      <c r="U102" s="24"/>
      <c r="V102" s="24"/>
    </row>
    <row r="103" spans="1:22" ht="18" customHeight="1">
      <c r="A103" s="4">
        <v>102</v>
      </c>
      <c r="B103" s="37">
        <v>34816</v>
      </c>
      <c r="C103" s="34" t="s">
        <v>46</v>
      </c>
      <c r="D103" s="34" t="s">
        <v>170</v>
      </c>
      <c r="E103" s="34" t="s">
        <v>4</v>
      </c>
      <c r="F103" s="34" t="s">
        <v>210</v>
      </c>
      <c r="G103" s="21"/>
      <c r="H103" s="21"/>
      <c r="I103" s="21" t="s">
        <v>14</v>
      </c>
      <c r="J103" s="21" t="s">
        <v>13</v>
      </c>
      <c r="M103" s="12"/>
      <c r="N103" s="24"/>
      <c r="O103" s="24"/>
      <c r="P103" s="24"/>
      <c r="Q103" s="24"/>
      <c r="R103" s="24"/>
      <c r="S103" s="24"/>
      <c r="T103" s="24"/>
      <c r="U103" s="24"/>
      <c r="V103" s="24"/>
    </row>
    <row r="104" spans="1:22" ht="18" customHeight="1">
      <c r="A104" s="4">
        <v>103</v>
      </c>
      <c r="B104" s="37">
        <v>34816</v>
      </c>
      <c r="C104" s="34" t="s">
        <v>22</v>
      </c>
      <c r="D104" s="34" t="s">
        <v>167</v>
      </c>
      <c r="E104" s="34" t="s">
        <v>72</v>
      </c>
      <c r="F104" s="34" t="s">
        <v>175</v>
      </c>
      <c r="G104" s="21"/>
      <c r="H104" s="21"/>
      <c r="I104" s="21" t="s">
        <v>38</v>
      </c>
      <c r="J104" s="21" t="s">
        <v>20</v>
      </c>
      <c r="M104" s="12"/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34817</v>
      </c>
      <c r="C105" s="34" t="s">
        <v>190</v>
      </c>
      <c r="D105" s="34" t="s">
        <v>180</v>
      </c>
      <c r="E105" s="34" t="s">
        <v>168</v>
      </c>
      <c r="F105" s="34" t="s">
        <v>171</v>
      </c>
      <c r="G105" s="21"/>
      <c r="H105" s="21"/>
      <c r="I105" s="21" t="s">
        <v>37</v>
      </c>
      <c r="J105" s="21" t="s">
        <v>13</v>
      </c>
      <c r="M105" s="12"/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34817</v>
      </c>
      <c r="C106" s="34" t="s">
        <v>211</v>
      </c>
      <c r="D106" s="34" t="s">
        <v>186</v>
      </c>
      <c r="E106" s="34" t="s">
        <v>213</v>
      </c>
      <c r="F106" s="34" t="s">
        <v>184</v>
      </c>
      <c r="G106" s="21" t="s">
        <v>174</v>
      </c>
      <c r="H106" s="21" t="s">
        <v>178</v>
      </c>
      <c r="I106" s="21" t="s">
        <v>8</v>
      </c>
      <c r="J106" s="21" t="s">
        <v>32</v>
      </c>
      <c r="M106" s="12"/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34817</v>
      </c>
      <c r="C107" s="34" t="s">
        <v>181</v>
      </c>
      <c r="D107" s="34" t="s">
        <v>142</v>
      </c>
      <c r="E107" s="34" t="s">
        <v>185</v>
      </c>
      <c r="F107" s="34" t="s">
        <v>146</v>
      </c>
      <c r="G107" s="21" t="s">
        <v>187</v>
      </c>
      <c r="H107" s="21" t="s">
        <v>153</v>
      </c>
      <c r="I107" s="21" t="s">
        <v>26</v>
      </c>
      <c r="J107" s="21" t="s">
        <v>227</v>
      </c>
      <c r="M107" s="12"/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34817</v>
      </c>
      <c r="C108" s="34" t="s">
        <v>175</v>
      </c>
      <c r="D108" s="34" t="s">
        <v>163</v>
      </c>
      <c r="E108" s="34" t="s">
        <v>167</v>
      </c>
      <c r="F108" s="34" t="s">
        <v>72</v>
      </c>
      <c r="G108" s="21"/>
      <c r="H108" s="21"/>
      <c r="I108" s="21" t="s">
        <v>38</v>
      </c>
      <c r="J108" s="21" t="s">
        <v>14</v>
      </c>
      <c r="M108" s="12"/>
      <c r="N108" s="24"/>
      <c r="O108" s="24"/>
      <c r="P108" s="24"/>
      <c r="Q108" s="24"/>
      <c r="R108" s="24"/>
      <c r="S108" s="24"/>
      <c r="T108" s="24"/>
      <c r="U108" s="24"/>
      <c r="V108" s="24"/>
    </row>
    <row r="109" spans="1:22" ht="18" customHeight="1">
      <c r="A109" s="4">
        <v>108</v>
      </c>
      <c r="B109" s="37">
        <v>34817</v>
      </c>
      <c r="C109" s="34" t="s">
        <v>183</v>
      </c>
      <c r="D109" s="34" t="s">
        <v>182</v>
      </c>
      <c r="E109" s="34" t="s">
        <v>47</v>
      </c>
      <c r="F109" s="34" t="s">
        <v>161</v>
      </c>
      <c r="G109" s="21" t="s">
        <v>173</v>
      </c>
      <c r="H109" s="21" t="s">
        <v>214</v>
      </c>
      <c r="I109" s="21" t="s">
        <v>228</v>
      </c>
      <c r="J109" s="21" t="s">
        <v>31</v>
      </c>
      <c r="N109" s="24"/>
      <c r="O109" s="24"/>
      <c r="P109" s="24"/>
      <c r="Q109" s="24"/>
      <c r="R109" s="24"/>
      <c r="S109" s="24"/>
      <c r="T109" s="24"/>
      <c r="U109" s="24"/>
      <c r="V109" s="24"/>
    </row>
    <row r="110" spans="1:22" ht="18" customHeight="1">
      <c r="A110" s="4">
        <v>109</v>
      </c>
      <c r="B110" s="37">
        <v>34818</v>
      </c>
      <c r="C110" s="34" t="s">
        <v>72</v>
      </c>
      <c r="D110" s="34" t="s">
        <v>22</v>
      </c>
      <c r="E110" s="34" t="s">
        <v>163</v>
      </c>
      <c r="F110" s="34" t="s">
        <v>167</v>
      </c>
      <c r="G110" s="21"/>
      <c r="H110" s="21"/>
      <c r="I110" s="21" t="s">
        <v>38</v>
      </c>
      <c r="J110" s="21" t="s">
        <v>14</v>
      </c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34818</v>
      </c>
      <c r="C111" s="34" t="s">
        <v>171</v>
      </c>
      <c r="D111" s="34" t="s">
        <v>144</v>
      </c>
      <c r="E111" s="34" t="s">
        <v>180</v>
      </c>
      <c r="F111" s="34" t="s">
        <v>168</v>
      </c>
      <c r="G111" s="21"/>
      <c r="H111" s="21"/>
      <c r="I111" s="21" t="s">
        <v>37</v>
      </c>
      <c r="J111" s="21" t="s">
        <v>13</v>
      </c>
      <c r="M111" s="19"/>
      <c r="N111" s="24"/>
      <c r="O111" s="24"/>
      <c r="P111" s="24"/>
      <c r="Q111" s="24"/>
      <c r="R111" s="24"/>
      <c r="S111" s="24"/>
      <c r="T111" s="24"/>
      <c r="U111" s="24"/>
      <c r="V111" s="24"/>
    </row>
    <row r="112" spans="1:22" ht="18" customHeight="1">
      <c r="A112" s="4">
        <v>111</v>
      </c>
      <c r="B112" s="37">
        <v>34818</v>
      </c>
      <c r="C112" s="34" t="s">
        <v>47</v>
      </c>
      <c r="D112" s="34" t="s">
        <v>173</v>
      </c>
      <c r="E112" s="34" t="s">
        <v>182</v>
      </c>
      <c r="F112" s="34" t="s">
        <v>214</v>
      </c>
      <c r="G112" s="21" t="s">
        <v>183</v>
      </c>
      <c r="H112" s="21" t="s">
        <v>161</v>
      </c>
      <c r="I112" s="21" t="s">
        <v>228</v>
      </c>
      <c r="J112" s="21" t="s">
        <v>31</v>
      </c>
      <c r="N112" s="24"/>
      <c r="O112" s="24"/>
      <c r="P112" s="24"/>
      <c r="Q112" s="24"/>
      <c r="R112" s="24"/>
      <c r="S112" s="24"/>
      <c r="T112" s="24"/>
      <c r="U112" s="24"/>
      <c r="V112" s="24"/>
    </row>
    <row r="113" spans="1:22" ht="18" customHeight="1">
      <c r="A113" s="4">
        <v>112</v>
      </c>
      <c r="B113" s="37">
        <v>34818</v>
      </c>
      <c r="C113" s="34" t="s">
        <v>184</v>
      </c>
      <c r="D113" s="34" t="s">
        <v>179</v>
      </c>
      <c r="E113" s="34" t="s">
        <v>186</v>
      </c>
      <c r="F113" s="34" t="s">
        <v>188</v>
      </c>
      <c r="G113" s="21" t="s">
        <v>213</v>
      </c>
      <c r="H113" s="21" t="s">
        <v>148</v>
      </c>
      <c r="I113" s="21" t="s">
        <v>8</v>
      </c>
      <c r="J113" s="21" t="s">
        <v>32</v>
      </c>
      <c r="N113" s="24"/>
      <c r="O113" s="24"/>
      <c r="P113" s="24"/>
      <c r="Q113" s="24"/>
      <c r="R113" s="24"/>
      <c r="S113" s="24"/>
      <c r="T113" s="24"/>
      <c r="U113" s="24"/>
      <c r="V113" s="24"/>
    </row>
    <row r="114" spans="1:22" ht="18" customHeight="1">
      <c r="A114" s="4">
        <v>113</v>
      </c>
      <c r="B114" s="37">
        <v>34819</v>
      </c>
      <c r="C114" s="34" t="s">
        <v>167</v>
      </c>
      <c r="D114" s="34" t="s">
        <v>175</v>
      </c>
      <c r="E114" s="34" t="s">
        <v>22</v>
      </c>
      <c r="F114" s="34" t="s">
        <v>163</v>
      </c>
      <c r="G114" s="21"/>
      <c r="H114" s="21"/>
      <c r="I114" s="21" t="s">
        <v>38</v>
      </c>
      <c r="J114" s="21" t="s">
        <v>14</v>
      </c>
      <c r="N114" s="24"/>
      <c r="O114" s="24"/>
      <c r="P114" s="24"/>
      <c r="Q114" s="24"/>
      <c r="R114" s="24"/>
      <c r="S114" s="24"/>
      <c r="T114" s="24"/>
      <c r="U114" s="24"/>
      <c r="V114" s="24"/>
    </row>
    <row r="115" spans="1:22" ht="18" customHeight="1">
      <c r="A115" s="4">
        <v>114</v>
      </c>
      <c r="B115" s="37">
        <v>34819</v>
      </c>
      <c r="C115" s="34" t="s">
        <v>161</v>
      </c>
      <c r="D115" s="34" t="s">
        <v>214</v>
      </c>
      <c r="E115" s="34" t="s">
        <v>183</v>
      </c>
      <c r="F115" s="34" t="s">
        <v>182</v>
      </c>
      <c r="G115" s="21" t="s">
        <v>47</v>
      </c>
      <c r="H115" s="21" t="s">
        <v>173</v>
      </c>
      <c r="I115" s="21" t="s">
        <v>228</v>
      </c>
      <c r="J115" s="21" t="s">
        <v>31</v>
      </c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34819</v>
      </c>
      <c r="C116" s="34" t="s">
        <v>170</v>
      </c>
      <c r="D116" s="34" t="s">
        <v>210</v>
      </c>
      <c r="E116" s="34" t="s">
        <v>46</v>
      </c>
      <c r="F116" s="34" t="s">
        <v>166</v>
      </c>
      <c r="G116" s="21"/>
      <c r="H116" s="21"/>
      <c r="I116" s="21" t="s">
        <v>20</v>
      </c>
      <c r="J116" s="21" t="s">
        <v>19</v>
      </c>
    </row>
    <row r="117" spans="1:22" ht="18" customHeight="1">
      <c r="A117" s="4">
        <v>116</v>
      </c>
      <c r="B117" s="37">
        <v>34819</v>
      </c>
      <c r="C117" s="34" t="s">
        <v>165</v>
      </c>
      <c r="D117" s="34" t="s">
        <v>188</v>
      </c>
      <c r="E117" s="34" t="s">
        <v>174</v>
      </c>
      <c r="F117" s="34" t="s">
        <v>211</v>
      </c>
      <c r="G117" s="21" t="s">
        <v>148</v>
      </c>
      <c r="H117" s="21" t="s">
        <v>131</v>
      </c>
      <c r="I117" s="21" t="s">
        <v>8</v>
      </c>
      <c r="J117" s="21" t="s">
        <v>32</v>
      </c>
      <c r="N117" s="24"/>
      <c r="O117" s="24"/>
      <c r="P117" s="24"/>
      <c r="Q117" s="24"/>
      <c r="R117" s="24"/>
      <c r="S117" s="24"/>
      <c r="T117" s="24"/>
      <c r="U117" s="24"/>
      <c r="V117" s="24"/>
    </row>
    <row r="118" spans="1:22" ht="18" customHeight="1">
      <c r="A118" s="4">
        <v>117</v>
      </c>
      <c r="B118" s="37">
        <v>34819</v>
      </c>
      <c r="C118" s="34" t="s">
        <v>168</v>
      </c>
      <c r="D118" s="34" t="s">
        <v>190</v>
      </c>
      <c r="E118" s="34" t="s">
        <v>144</v>
      </c>
      <c r="F118" s="34" t="s">
        <v>180</v>
      </c>
      <c r="G118" s="21"/>
      <c r="H118" s="21"/>
      <c r="I118" s="21" t="s">
        <v>37</v>
      </c>
      <c r="J118" s="21" t="s">
        <v>13</v>
      </c>
    </row>
    <row r="119" spans="1:22" ht="18" customHeight="1">
      <c r="A119" s="4">
        <v>118</v>
      </c>
      <c r="B119" s="37">
        <v>34819</v>
      </c>
      <c r="C119" s="36" t="s">
        <v>146</v>
      </c>
      <c r="D119" s="34" t="s">
        <v>187</v>
      </c>
      <c r="E119" s="34" t="s">
        <v>181</v>
      </c>
      <c r="F119" s="34" t="s">
        <v>185</v>
      </c>
      <c r="G119" s="21" t="s">
        <v>153</v>
      </c>
      <c r="H119" s="21" t="s">
        <v>142</v>
      </c>
      <c r="I119" s="21" t="s">
        <v>26</v>
      </c>
      <c r="J119" s="21" t="s">
        <v>227</v>
      </c>
    </row>
    <row r="120" spans="1:22" ht="18" customHeight="1">
      <c r="A120" s="4">
        <v>119</v>
      </c>
      <c r="B120" s="37">
        <v>34821</v>
      </c>
      <c r="C120" s="34" t="s">
        <v>166</v>
      </c>
      <c r="D120" s="34" t="s">
        <v>4</v>
      </c>
      <c r="E120" s="34" t="s">
        <v>210</v>
      </c>
      <c r="F120" s="34" t="s">
        <v>46</v>
      </c>
      <c r="G120" s="21"/>
      <c r="H120" s="21"/>
      <c r="I120" s="21" t="s">
        <v>14</v>
      </c>
      <c r="J120" s="21" t="s">
        <v>19</v>
      </c>
    </row>
    <row r="121" spans="1:22" ht="18" customHeight="1">
      <c r="A121" s="4">
        <v>120</v>
      </c>
      <c r="B121" s="37">
        <v>34821</v>
      </c>
      <c r="C121" s="34" t="s">
        <v>148</v>
      </c>
      <c r="D121" s="34" t="s">
        <v>184</v>
      </c>
      <c r="E121" s="34" t="s">
        <v>178</v>
      </c>
      <c r="F121" s="34" t="s">
        <v>179</v>
      </c>
      <c r="G121" s="21" t="s">
        <v>142</v>
      </c>
      <c r="H121" s="21" t="s">
        <v>211</v>
      </c>
      <c r="I121" s="21" t="s">
        <v>31</v>
      </c>
      <c r="J121" s="21" t="s">
        <v>8</v>
      </c>
    </row>
    <row r="122" spans="1:22" ht="18" customHeight="1">
      <c r="A122" s="4">
        <v>121</v>
      </c>
      <c r="B122" s="37">
        <v>34821</v>
      </c>
      <c r="C122" s="34" t="s">
        <v>187</v>
      </c>
      <c r="D122" s="34" t="s">
        <v>183</v>
      </c>
      <c r="E122" s="34" t="s">
        <v>173</v>
      </c>
      <c r="F122" s="34" t="s">
        <v>153</v>
      </c>
      <c r="G122" s="21" t="s">
        <v>214</v>
      </c>
      <c r="H122" s="21" t="s">
        <v>182</v>
      </c>
      <c r="I122" s="21" t="s">
        <v>26</v>
      </c>
      <c r="J122" s="21" t="s">
        <v>228</v>
      </c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34821</v>
      </c>
      <c r="C123" s="34" t="s">
        <v>131</v>
      </c>
      <c r="D123" s="34" t="s">
        <v>213</v>
      </c>
      <c r="E123" s="34" t="s">
        <v>188</v>
      </c>
      <c r="F123" s="34" t="s">
        <v>165</v>
      </c>
      <c r="G123" s="21" t="s">
        <v>185</v>
      </c>
      <c r="H123" s="21" t="s">
        <v>186</v>
      </c>
      <c r="I123" s="21" t="s">
        <v>32</v>
      </c>
      <c r="J123" s="21" t="s">
        <v>227</v>
      </c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34821</v>
      </c>
      <c r="C124" s="34" t="s">
        <v>180</v>
      </c>
      <c r="D124" s="34" t="s">
        <v>171</v>
      </c>
      <c r="E124" s="34" t="s">
        <v>190</v>
      </c>
      <c r="F124" s="34" t="s">
        <v>144</v>
      </c>
      <c r="G124" s="21"/>
      <c r="H124" s="21"/>
      <c r="I124" s="21" t="s">
        <v>38</v>
      </c>
      <c r="J124" s="21" t="s">
        <v>37</v>
      </c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34821</v>
      </c>
      <c r="C125" s="34" t="s">
        <v>163</v>
      </c>
      <c r="D125" s="34" t="s">
        <v>72</v>
      </c>
      <c r="E125" s="34" t="s">
        <v>175</v>
      </c>
      <c r="F125" s="34" t="s">
        <v>22</v>
      </c>
      <c r="G125" s="21"/>
      <c r="H125" s="21"/>
      <c r="I125" s="21" t="s">
        <v>13</v>
      </c>
      <c r="J125" s="21" t="s">
        <v>20</v>
      </c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34822</v>
      </c>
      <c r="C126" s="34" t="s">
        <v>46</v>
      </c>
      <c r="D126" s="34" t="s">
        <v>170</v>
      </c>
      <c r="E126" s="34" t="s">
        <v>4</v>
      </c>
      <c r="F126" s="34" t="s">
        <v>210</v>
      </c>
      <c r="G126" s="21"/>
      <c r="H126" s="21"/>
      <c r="I126" s="21" t="s">
        <v>14</v>
      </c>
      <c r="J126" s="21" t="s">
        <v>19</v>
      </c>
    </row>
    <row r="127" spans="1:22" ht="18" customHeight="1">
      <c r="A127" s="4">
        <v>126</v>
      </c>
      <c r="B127" s="37">
        <v>34822</v>
      </c>
      <c r="C127" s="34" t="s">
        <v>185</v>
      </c>
      <c r="D127" s="34" t="s">
        <v>188</v>
      </c>
      <c r="E127" s="34" t="s">
        <v>165</v>
      </c>
      <c r="F127" s="34" t="s">
        <v>186</v>
      </c>
      <c r="G127" s="21" t="s">
        <v>131</v>
      </c>
      <c r="H127" s="21" t="s">
        <v>213</v>
      </c>
      <c r="I127" s="21" t="s">
        <v>32</v>
      </c>
      <c r="J127" s="21" t="s">
        <v>227</v>
      </c>
    </row>
    <row r="128" spans="1:22" ht="18" customHeight="1">
      <c r="A128" s="4">
        <v>127</v>
      </c>
      <c r="B128" s="37">
        <v>34822</v>
      </c>
      <c r="C128" s="34" t="s">
        <v>144</v>
      </c>
      <c r="D128" s="34" t="s">
        <v>16</v>
      </c>
      <c r="E128" s="34" t="s">
        <v>171</v>
      </c>
      <c r="F128" s="34" t="s">
        <v>190</v>
      </c>
      <c r="G128" s="21"/>
      <c r="H128" s="21"/>
      <c r="I128" s="21" t="s">
        <v>38</v>
      </c>
      <c r="J128" s="21" t="s">
        <v>37</v>
      </c>
      <c r="M128" s="12"/>
    </row>
    <row r="129" spans="1:13" ht="18" customHeight="1">
      <c r="A129" s="4">
        <v>128</v>
      </c>
      <c r="B129" s="37">
        <v>34822</v>
      </c>
      <c r="C129" s="34" t="s">
        <v>142</v>
      </c>
      <c r="D129" s="34" t="s">
        <v>179</v>
      </c>
      <c r="E129" s="34" t="s">
        <v>184</v>
      </c>
      <c r="F129" s="34" t="s">
        <v>211</v>
      </c>
      <c r="G129" s="21" t="s">
        <v>178</v>
      </c>
      <c r="H129" s="21" t="s">
        <v>148</v>
      </c>
      <c r="I129" s="21" t="s">
        <v>31</v>
      </c>
      <c r="J129" s="21" t="s">
        <v>8</v>
      </c>
      <c r="M129" s="13"/>
    </row>
    <row r="130" spans="1:13" ht="18" customHeight="1">
      <c r="A130" s="4">
        <v>129</v>
      </c>
      <c r="B130" s="37">
        <v>34822</v>
      </c>
      <c r="C130" s="34" t="s">
        <v>22</v>
      </c>
      <c r="D130" s="34" t="s">
        <v>167</v>
      </c>
      <c r="E130" s="34" t="s">
        <v>72</v>
      </c>
      <c r="F130" s="34" t="s">
        <v>175</v>
      </c>
      <c r="G130" s="21"/>
      <c r="H130" s="21"/>
      <c r="I130" s="21" t="s">
        <v>13</v>
      </c>
      <c r="J130" s="21" t="s">
        <v>20</v>
      </c>
      <c r="M130" s="12"/>
    </row>
    <row r="131" spans="1:13" ht="18" customHeight="1">
      <c r="A131" s="4">
        <v>130</v>
      </c>
      <c r="B131" s="37">
        <v>34822</v>
      </c>
      <c r="C131" s="34" t="s">
        <v>214</v>
      </c>
      <c r="D131" s="34" t="s">
        <v>161</v>
      </c>
      <c r="E131" s="34" t="s">
        <v>146</v>
      </c>
      <c r="F131" s="34" t="s">
        <v>47</v>
      </c>
      <c r="G131" s="21" t="s">
        <v>187</v>
      </c>
      <c r="H131" s="21" t="s">
        <v>153</v>
      </c>
      <c r="I131" s="21" t="s">
        <v>26</v>
      </c>
      <c r="J131" s="21" t="s">
        <v>228</v>
      </c>
      <c r="M131" s="12"/>
    </row>
    <row r="132" spans="1:13" ht="18" customHeight="1">
      <c r="A132" s="4">
        <v>131</v>
      </c>
      <c r="B132" s="37">
        <v>34823</v>
      </c>
      <c r="C132" s="34" t="s">
        <v>182</v>
      </c>
      <c r="D132" s="34" t="s">
        <v>181</v>
      </c>
      <c r="E132" s="34" t="s">
        <v>161</v>
      </c>
      <c r="F132" s="34" t="s">
        <v>173</v>
      </c>
      <c r="G132" s="21" t="s">
        <v>263</v>
      </c>
      <c r="H132" s="21" t="s">
        <v>183</v>
      </c>
      <c r="I132" s="21" t="s">
        <v>26</v>
      </c>
      <c r="J132" s="21" t="s">
        <v>228</v>
      </c>
      <c r="M132" s="12"/>
    </row>
    <row r="133" spans="1:13" ht="18" customHeight="1">
      <c r="A133" s="4">
        <v>132</v>
      </c>
      <c r="B133" s="37">
        <v>34823</v>
      </c>
      <c r="C133" s="34" t="s">
        <v>190</v>
      </c>
      <c r="D133" s="34" t="s">
        <v>180</v>
      </c>
      <c r="E133" s="34" t="s">
        <v>16</v>
      </c>
      <c r="F133" s="34" t="s">
        <v>171</v>
      </c>
      <c r="G133" s="21"/>
      <c r="H133" s="21"/>
      <c r="I133" s="21" t="s">
        <v>38</v>
      </c>
      <c r="J133" s="21" t="s">
        <v>37</v>
      </c>
      <c r="M133" s="12"/>
    </row>
    <row r="134" spans="1:13" ht="18" customHeight="1">
      <c r="A134" s="4">
        <v>133</v>
      </c>
      <c r="B134" s="37">
        <v>34823</v>
      </c>
      <c r="C134" s="34" t="s">
        <v>213</v>
      </c>
      <c r="D134" s="34" t="s">
        <v>165</v>
      </c>
      <c r="E134" s="34" t="s">
        <v>186</v>
      </c>
      <c r="F134" s="34" t="s">
        <v>131</v>
      </c>
      <c r="G134" s="21" t="s">
        <v>188</v>
      </c>
      <c r="H134" s="21" t="s">
        <v>185</v>
      </c>
      <c r="I134" s="21" t="s">
        <v>32</v>
      </c>
      <c r="J134" s="21" t="s">
        <v>227</v>
      </c>
      <c r="M134" s="12"/>
    </row>
    <row r="135" spans="1:13" ht="18" customHeight="1">
      <c r="A135" s="4">
        <v>134</v>
      </c>
      <c r="B135" s="37">
        <v>34823</v>
      </c>
      <c r="C135" s="34" t="s">
        <v>175</v>
      </c>
      <c r="D135" s="34" t="s">
        <v>163</v>
      </c>
      <c r="E135" s="34" t="s">
        <v>167</v>
      </c>
      <c r="F135" s="34" t="s">
        <v>72</v>
      </c>
      <c r="G135" s="21"/>
      <c r="H135" s="21"/>
      <c r="I135" s="21" t="s">
        <v>13</v>
      </c>
      <c r="J135" s="21" t="s">
        <v>20</v>
      </c>
      <c r="M135" s="12"/>
    </row>
    <row r="136" spans="1:13" ht="18" customHeight="1">
      <c r="A136" s="4">
        <v>135</v>
      </c>
      <c r="B136" s="37">
        <v>34823</v>
      </c>
      <c r="C136" s="34" t="s">
        <v>178</v>
      </c>
      <c r="D136" s="34" t="s">
        <v>211</v>
      </c>
      <c r="E136" s="36" t="s">
        <v>179</v>
      </c>
      <c r="F136" s="34" t="s">
        <v>184</v>
      </c>
      <c r="G136" s="21" t="s">
        <v>148</v>
      </c>
      <c r="H136" s="21" t="s">
        <v>142</v>
      </c>
      <c r="I136" s="21" t="s">
        <v>31</v>
      </c>
      <c r="J136" s="21" t="s">
        <v>8</v>
      </c>
      <c r="M136" s="12"/>
    </row>
    <row r="137" spans="1:13" ht="18" customHeight="1">
      <c r="A137" s="4">
        <v>136</v>
      </c>
      <c r="B137" s="37">
        <v>34823</v>
      </c>
      <c r="C137" s="34" t="s">
        <v>210</v>
      </c>
      <c r="D137" s="34" t="s">
        <v>166</v>
      </c>
      <c r="E137" s="34" t="s">
        <v>170</v>
      </c>
      <c r="F137" s="34" t="s">
        <v>4</v>
      </c>
      <c r="G137" s="21"/>
      <c r="H137" s="21"/>
      <c r="I137" s="21" t="s">
        <v>14</v>
      </c>
      <c r="J137" s="21" t="s">
        <v>19</v>
      </c>
      <c r="M137" s="12"/>
    </row>
    <row r="138" spans="1:13" ht="18" customHeight="1">
      <c r="A138" s="4">
        <v>137</v>
      </c>
      <c r="B138" s="37">
        <v>34824</v>
      </c>
      <c r="C138" s="34" t="s">
        <v>4</v>
      </c>
      <c r="D138" s="34" t="s">
        <v>46</v>
      </c>
      <c r="E138" s="34" t="s">
        <v>166</v>
      </c>
      <c r="F138" s="34" t="s">
        <v>170</v>
      </c>
      <c r="G138" s="21"/>
      <c r="H138" s="21"/>
      <c r="I138" s="21" t="s">
        <v>37</v>
      </c>
      <c r="J138" s="21" t="s">
        <v>20</v>
      </c>
      <c r="M138" s="12"/>
    </row>
    <row r="139" spans="1:13" ht="18" customHeight="1">
      <c r="A139" s="4">
        <v>138</v>
      </c>
      <c r="B139" s="37">
        <v>34824</v>
      </c>
      <c r="C139" s="34" t="s">
        <v>179</v>
      </c>
      <c r="D139" s="34" t="s">
        <v>185</v>
      </c>
      <c r="E139" s="34" t="s">
        <v>184</v>
      </c>
      <c r="F139" s="34" t="s">
        <v>213</v>
      </c>
      <c r="G139" s="21" t="s">
        <v>131</v>
      </c>
      <c r="H139" s="21" t="s">
        <v>188</v>
      </c>
      <c r="I139" s="21" t="s">
        <v>32</v>
      </c>
      <c r="J139" s="21" t="s">
        <v>228</v>
      </c>
      <c r="M139" s="12"/>
    </row>
    <row r="140" spans="1:13" ht="18" customHeight="1">
      <c r="A140" s="4">
        <v>139</v>
      </c>
      <c r="B140" s="37">
        <v>34824</v>
      </c>
      <c r="C140" s="34" t="s">
        <v>72</v>
      </c>
      <c r="D140" s="34" t="s">
        <v>22</v>
      </c>
      <c r="E140" s="34" t="s">
        <v>163</v>
      </c>
      <c r="F140" s="34" t="s">
        <v>167</v>
      </c>
      <c r="G140" s="21"/>
      <c r="H140" s="21"/>
      <c r="I140" s="21" t="s">
        <v>13</v>
      </c>
      <c r="J140" s="21" t="s">
        <v>14</v>
      </c>
      <c r="M140" s="12"/>
    </row>
    <row r="141" spans="1:13" ht="18" customHeight="1">
      <c r="A141" s="4">
        <v>140</v>
      </c>
      <c r="B141" s="37">
        <v>34824</v>
      </c>
      <c r="C141" s="34" t="s">
        <v>171</v>
      </c>
      <c r="D141" s="36" t="s">
        <v>144</v>
      </c>
      <c r="E141" s="34" t="s">
        <v>180</v>
      </c>
      <c r="F141" s="34" t="s">
        <v>35</v>
      </c>
      <c r="G141" s="21"/>
      <c r="H141" s="21"/>
      <c r="I141" s="21" t="s">
        <v>19</v>
      </c>
      <c r="J141" s="21" t="s">
        <v>38</v>
      </c>
      <c r="M141" s="12"/>
    </row>
    <row r="142" spans="1:13" ht="18" customHeight="1">
      <c r="A142" s="4">
        <v>141</v>
      </c>
      <c r="B142" s="37">
        <v>34824</v>
      </c>
      <c r="C142" s="34" t="s">
        <v>173</v>
      </c>
      <c r="D142" s="34" t="s">
        <v>153</v>
      </c>
      <c r="E142" s="34" t="s">
        <v>47</v>
      </c>
      <c r="F142" s="34" t="s">
        <v>183</v>
      </c>
      <c r="G142" s="21" t="s">
        <v>189</v>
      </c>
      <c r="H142" s="21" t="s">
        <v>187</v>
      </c>
      <c r="I142" s="21" t="s">
        <v>227</v>
      </c>
      <c r="J142" s="21" t="s">
        <v>31</v>
      </c>
      <c r="M142" s="12"/>
    </row>
    <row r="143" spans="1:13" ht="18" customHeight="1">
      <c r="A143" s="4">
        <v>142</v>
      </c>
      <c r="B143" s="37">
        <v>34825</v>
      </c>
      <c r="C143" s="34" t="s">
        <v>167</v>
      </c>
      <c r="D143" s="34" t="s">
        <v>175</v>
      </c>
      <c r="E143" s="34" t="s">
        <v>22</v>
      </c>
      <c r="F143" s="34" t="s">
        <v>163</v>
      </c>
      <c r="G143" s="21"/>
      <c r="H143" s="21"/>
      <c r="I143" s="21" t="s">
        <v>13</v>
      </c>
      <c r="J143" s="21" t="s">
        <v>14</v>
      </c>
      <c r="M143" s="12"/>
    </row>
    <row r="144" spans="1:13" ht="18" customHeight="1">
      <c r="A144" s="4">
        <v>143</v>
      </c>
      <c r="B144" s="37">
        <v>34825</v>
      </c>
      <c r="C144" s="36" t="s">
        <v>170</v>
      </c>
      <c r="D144" s="34" t="s">
        <v>210</v>
      </c>
      <c r="E144" s="34" t="s">
        <v>46</v>
      </c>
      <c r="F144" s="34" t="s">
        <v>166</v>
      </c>
      <c r="G144" s="21"/>
      <c r="H144" s="21"/>
      <c r="I144" s="21" t="s">
        <v>37</v>
      </c>
      <c r="J144" s="21" t="s">
        <v>20</v>
      </c>
      <c r="M144" s="13"/>
    </row>
    <row r="145" spans="1:13" ht="18" customHeight="1">
      <c r="A145" s="4">
        <v>144</v>
      </c>
      <c r="B145" s="37">
        <v>34825</v>
      </c>
      <c r="C145" s="34" t="s">
        <v>165</v>
      </c>
      <c r="D145" s="34" t="s">
        <v>178</v>
      </c>
      <c r="E145" s="34" t="s">
        <v>142</v>
      </c>
      <c r="F145" s="34" t="s">
        <v>148</v>
      </c>
      <c r="G145" s="21" t="s">
        <v>211</v>
      </c>
      <c r="H145" s="21" t="s">
        <v>186</v>
      </c>
      <c r="I145" s="21" t="s">
        <v>8</v>
      </c>
      <c r="J145" s="21" t="s">
        <v>26</v>
      </c>
      <c r="M145" s="12"/>
    </row>
    <row r="146" spans="1:13" ht="18" customHeight="1">
      <c r="A146" s="4">
        <v>145</v>
      </c>
      <c r="B146" s="37">
        <v>34825</v>
      </c>
      <c r="C146" s="34" t="s">
        <v>35</v>
      </c>
      <c r="D146" s="34" t="s">
        <v>190</v>
      </c>
      <c r="E146" s="34" t="s">
        <v>144</v>
      </c>
      <c r="F146" s="34" t="s">
        <v>180</v>
      </c>
      <c r="G146" s="21"/>
      <c r="H146" s="21"/>
      <c r="I146" s="21" t="s">
        <v>19</v>
      </c>
      <c r="J146" s="21" t="s">
        <v>38</v>
      </c>
      <c r="M146" s="12"/>
    </row>
    <row r="147" spans="1:13" ht="18" customHeight="1">
      <c r="A147" s="4">
        <v>146</v>
      </c>
      <c r="B147" s="37">
        <v>34825</v>
      </c>
      <c r="C147" s="34" t="s">
        <v>181</v>
      </c>
      <c r="D147" s="34" t="s">
        <v>146</v>
      </c>
      <c r="E147" s="34" t="s">
        <v>153</v>
      </c>
      <c r="F147" s="34" t="s">
        <v>182</v>
      </c>
      <c r="G147" s="21" t="s">
        <v>23</v>
      </c>
      <c r="H147" s="21" t="s">
        <v>243</v>
      </c>
      <c r="I147" s="21" t="s">
        <v>227</v>
      </c>
      <c r="J147" s="21" t="s">
        <v>31</v>
      </c>
      <c r="M147" s="12"/>
    </row>
    <row r="148" spans="1:13" ht="18" customHeight="1">
      <c r="A148" s="4">
        <v>147</v>
      </c>
      <c r="B148" s="37">
        <v>34825</v>
      </c>
      <c r="C148" s="34" t="s">
        <v>184</v>
      </c>
      <c r="D148" s="34" t="s">
        <v>213</v>
      </c>
      <c r="E148" s="34" t="s">
        <v>131</v>
      </c>
      <c r="F148" s="34" t="s">
        <v>185</v>
      </c>
      <c r="G148" s="21" t="s">
        <v>188</v>
      </c>
      <c r="H148" s="21" t="s">
        <v>179</v>
      </c>
      <c r="I148" s="21" t="s">
        <v>32</v>
      </c>
      <c r="J148" s="21" t="s">
        <v>228</v>
      </c>
      <c r="M148" s="12"/>
    </row>
    <row r="149" spans="1:13" ht="18" customHeight="1">
      <c r="A149" s="4">
        <v>148</v>
      </c>
      <c r="B149" s="37">
        <v>34826</v>
      </c>
      <c r="C149" s="34" t="s">
        <v>166</v>
      </c>
      <c r="D149" s="34" t="s">
        <v>4</v>
      </c>
      <c r="E149" s="34" t="s">
        <v>210</v>
      </c>
      <c r="F149" s="34" t="s">
        <v>46</v>
      </c>
      <c r="G149" s="21"/>
      <c r="H149" s="21"/>
      <c r="I149" s="21" t="s">
        <v>37</v>
      </c>
      <c r="J149" s="21" t="s">
        <v>20</v>
      </c>
      <c r="M149" s="12"/>
    </row>
    <row r="150" spans="1:13" ht="18" customHeight="1">
      <c r="A150" s="4">
        <v>149</v>
      </c>
      <c r="B150" s="37">
        <v>34826</v>
      </c>
      <c r="C150" s="34" t="s">
        <v>148</v>
      </c>
      <c r="D150" s="34" t="s">
        <v>186</v>
      </c>
      <c r="E150" s="34" t="s">
        <v>211</v>
      </c>
      <c r="F150" s="34" t="s">
        <v>142</v>
      </c>
      <c r="G150" s="21" t="s">
        <v>178</v>
      </c>
      <c r="H150" s="21" t="s">
        <v>165</v>
      </c>
      <c r="I150" s="21" t="s">
        <v>8</v>
      </c>
      <c r="J150" s="21" t="s">
        <v>26</v>
      </c>
      <c r="M150" s="12"/>
    </row>
    <row r="151" spans="1:13" ht="18" customHeight="1">
      <c r="A151" s="4">
        <v>150</v>
      </c>
      <c r="B151" s="37">
        <v>34826</v>
      </c>
      <c r="C151" s="34" t="s">
        <v>180</v>
      </c>
      <c r="D151" s="34" t="s">
        <v>171</v>
      </c>
      <c r="E151" s="34" t="s">
        <v>190</v>
      </c>
      <c r="F151" s="34" t="s">
        <v>144</v>
      </c>
      <c r="G151" s="21"/>
      <c r="H151" s="21"/>
      <c r="I151" s="21" t="s">
        <v>19</v>
      </c>
      <c r="J151" s="21" t="s">
        <v>38</v>
      </c>
      <c r="M151" s="12"/>
    </row>
    <row r="152" spans="1:13" ht="18" customHeight="1">
      <c r="A152" s="4">
        <v>151</v>
      </c>
      <c r="B152" s="37">
        <v>34826</v>
      </c>
      <c r="C152" s="34" t="s">
        <v>188</v>
      </c>
      <c r="D152" s="34" t="s">
        <v>179</v>
      </c>
      <c r="E152" s="34" t="s">
        <v>185</v>
      </c>
      <c r="F152" s="34" t="s">
        <v>131</v>
      </c>
      <c r="G152" s="21" t="s">
        <v>213</v>
      </c>
      <c r="H152" s="21" t="s">
        <v>184</v>
      </c>
      <c r="I152" s="21" t="s">
        <v>32</v>
      </c>
      <c r="J152" s="21" t="s">
        <v>228</v>
      </c>
      <c r="M152" s="12"/>
    </row>
    <row r="153" spans="1:13" ht="18" customHeight="1">
      <c r="A153" s="4">
        <v>152</v>
      </c>
      <c r="B153" s="37">
        <v>34826</v>
      </c>
      <c r="C153" s="34" t="s">
        <v>183</v>
      </c>
      <c r="D153" s="34" t="s">
        <v>187</v>
      </c>
      <c r="E153" s="34" t="s">
        <v>173</v>
      </c>
      <c r="F153" s="34" t="s">
        <v>47</v>
      </c>
      <c r="G153" s="21" t="s">
        <v>243</v>
      </c>
      <c r="H153" s="21" t="s">
        <v>23</v>
      </c>
      <c r="I153" s="21" t="s">
        <v>227</v>
      </c>
      <c r="J153" s="21" t="s">
        <v>31</v>
      </c>
      <c r="M153" s="12"/>
    </row>
    <row r="154" spans="1:13" ht="18" customHeight="1">
      <c r="A154" s="4">
        <v>153</v>
      </c>
      <c r="B154" s="37">
        <v>34826</v>
      </c>
      <c r="C154" s="34" t="s">
        <v>163</v>
      </c>
      <c r="D154" s="34" t="s">
        <v>72</v>
      </c>
      <c r="E154" s="34" t="s">
        <v>175</v>
      </c>
      <c r="F154" s="34" t="s">
        <v>22</v>
      </c>
      <c r="G154" s="21"/>
      <c r="H154" s="21"/>
      <c r="I154" s="21" t="s">
        <v>13</v>
      </c>
      <c r="J154" s="21" t="s">
        <v>14</v>
      </c>
      <c r="M154" s="12"/>
    </row>
    <row r="155" spans="1:13" ht="18" customHeight="1">
      <c r="A155" s="4">
        <v>154</v>
      </c>
      <c r="B155" s="37">
        <v>34828</v>
      </c>
      <c r="C155" s="34" t="s">
        <v>161</v>
      </c>
      <c r="D155" s="34" t="s">
        <v>183</v>
      </c>
      <c r="E155" s="34" t="s">
        <v>187</v>
      </c>
      <c r="F155" s="34" t="s">
        <v>174</v>
      </c>
      <c r="G155" s="21" t="s">
        <v>214</v>
      </c>
      <c r="H155" s="21" t="s">
        <v>179</v>
      </c>
      <c r="I155" s="21" t="s">
        <v>228</v>
      </c>
      <c r="J155" s="21" t="s">
        <v>227</v>
      </c>
      <c r="M155" s="12"/>
    </row>
    <row r="156" spans="1:13" ht="18" customHeight="1">
      <c r="A156" s="4">
        <v>155</v>
      </c>
      <c r="B156" s="37">
        <v>34828</v>
      </c>
      <c r="C156" s="34" t="s">
        <v>153</v>
      </c>
      <c r="D156" s="34" t="s">
        <v>173</v>
      </c>
      <c r="E156" s="34" t="s">
        <v>182</v>
      </c>
      <c r="F156" s="34" t="s">
        <v>181</v>
      </c>
      <c r="G156" s="21" t="s">
        <v>146</v>
      </c>
      <c r="H156" s="21" t="s">
        <v>47</v>
      </c>
      <c r="I156" s="21" t="s">
        <v>26</v>
      </c>
      <c r="J156" s="21" t="s">
        <v>32</v>
      </c>
      <c r="M156" s="12"/>
    </row>
    <row r="157" spans="1:13" ht="18" customHeight="1">
      <c r="A157" s="4">
        <v>156</v>
      </c>
      <c r="B157" s="37">
        <v>34828</v>
      </c>
      <c r="C157" s="34" t="s">
        <v>168</v>
      </c>
      <c r="D157" s="34" t="s">
        <v>167</v>
      </c>
      <c r="E157" s="34" t="s">
        <v>72</v>
      </c>
      <c r="F157" s="34" t="s">
        <v>175</v>
      </c>
      <c r="G157" s="21"/>
      <c r="H157" s="21"/>
      <c r="I157" s="21" t="s">
        <v>37</v>
      </c>
      <c r="J157" s="21" t="s">
        <v>19</v>
      </c>
      <c r="L157" s="53"/>
      <c r="M157" s="12"/>
    </row>
    <row r="158" spans="1:13" ht="18" customHeight="1">
      <c r="A158" s="4">
        <v>157</v>
      </c>
      <c r="B158" s="37">
        <v>34828</v>
      </c>
      <c r="C158" s="34" t="s">
        <v>46</v>
      </c>
      <c r="D158" s="34" t="s">
        <v>170</v>
      </c>
      <c r="E158" s="34" t="s">
        <v>4</v>
      </c>
      <c r="F158" s="34" t="s">
        <v>210</v>
      </c>
      <c r="G158" s="21"/>
      <c r="H158" s="21"/>
      <c r="I158" s="21" t="s">
        <v>20</v>
      </c>
      <c r="J158" s="21" t="s">
        <v>14</v>
      </c>
      <c r="L158" s="53"/>
      <c r="M158" s="12"/>
    </row>
    <row r="159" spans="1:13" ht="18" customHeight="1">
      <c r="A159" s="4">
        <v>158</v>
      </c>
      <c r="B159" s="37">
        <v>34828</v>
      </c>
      <c r="C159" s="34" t="s">
        <v>186</v>
      </c>
      <c r="D159" s="34" t="s">
        <v>165</v>
      </c>
      <c r="E159" s="36" t="s">
        <v>184</v>
      </c>
      <c r="F159" s="34" t="s">
        <v>213</v>
      </c>
      <c r="G159" s="21" t="s">
        <v>131</v>
      </c>
      <c r="H159" s="21" t="s">
        <v>178</v>
      </c>
      <c r="I159" s="21" t="s">
        <v>8</v>
      </c>
      <c r="J159" s="21" t="s">
        <v>31</v>
      </c>
      <c r="L159" s="53"/>
      <c r="M159" s="12"/>
    </row>
    <row r="160" spans="1:13" ht="18" customHeight="1">
      <c r="A160" s="4">
        <v>159</v>
      </c>
      <c r="B160" s="37">
        <v>34828</v>
      </c>
      <c r="C160" s="34" t="s">
        <v>144</v>
      </c>
      <c r="D160" s="34" t="s">
        <v>35</v>
      </c>
      <c r="E160" s="34" t="s">
        <v>171</v>
      </c>
      <c r="F160" s="34" t="s">
        <v>190</v>
      </c>
      <c r="G160" s="21"/>
      <c r="H160" s="21"/>
      <c r="I160" s="21" t="s">
        <v>38</v>
      </c>
      <c r="J160" s="21" t="s">
        <v>13</v>
      </c>
      <c r="L160" s="53"/>
      <c r="M160" s="12"/>
    </row>
    <row r="161" spans="1:13" ht="18" customHeight="1">
      <c r="A161" s="4">
        <v>160</v>
      </c>
      <c r="B161" s="37">
        <v>34829</v>
      </c>
      <c r="C161" s="34" t="s">
        <v>190</v>
      </c>
      <c r="D161" s="34" t="s">
        <v>180</v>
      </c>
      <c r="E161" s="34" t="s">
        <v>35</v>
      </c>
      <c r="F161" s="34" t="s">
        <v>171</v>
      </c>
      <c r="G161" s="21"/>
      <c r="H161" s="21"/>
      <c r="I161" s="21" t="s">
        <v>38</v>
      </c>
      <c r="J161" s="21" t="s">
        <v>13</v>
      </c>
      <c r="L161" s="53"/>
      <c r="M161" s="12"/>
    </row>
    <row r="162" spans="1:13" ht="18" customHeight="1">
      <c r="A162" s="4">
        <v>161</v>
      </c>
      <c r="B162" s="37">
        <v>34829</v>
      </c>
      <c r="C162" s="34" t="s">
        <v>175</v>
      </c>
      <c r="D162" s="34" t="s">
        <v>163</v>
      </c>
      <c r="E162" s="34" t="s">
        <v>167</v>
      </c>
      <c r="F162" s="34" t="s">
        <v>72</v>
      </c>
      <c r="G162" s="21"/>
      <c r="H162" s="21"/>
      <c r="I162" s="21" t="s">
        <v>37</v>
      </c>
      <c r="J162" s="21" t="s">
        <v>19</v>
      </c>
      <c r="M162" s="12"/>
    </row>
    <row r="163" spans="1:13" ht="18" customHeight="1">
      <c r="A163" s="4">
        <v>162</v>
      </c>
      <c r="B163" s="37">
        <v>34829</v>
      </c>
      <c r="C163" s="34" t="s">
        <v>174</v>
      </c>
      <c r="D163" s="34" t="s">
        <v>214</v>
      </c>
      <c r="E163" s="34" t="s">
        <v>183</v>
      </c>
      <c r="F163" s="34" t="s">
        <v>179</v>
      </c>
      <c r="G163" s="21" t="s">
        <v>187</v>
      </c>
      <c r="H163" s="21" t="s">
        <v>161</v>
      </c>
      <c r="I163" s="21" t="s">
        <v>228</v>
      </c>
      <c r="J163" s="21" t="s">
        <v>227</v>
      </c>
      <c r="M163" s="12"/>
    </row>
    <row r="164" spans="1:13" ht="18" customHeight="1">
      <c r="A164" s="4">
        <v>163</v>
      </c>
      <c r="B164" s="37">
        <v>34829</v>
      </c>
      <c r="C164" s="34" t="s">
        <v>178</v>
      </c>
      <c r="D164" s="34" t="s">
        <v>131</v>
      </c>
      <c r="E164" s="34" t="s">
        <v>213</v>
      </c>
      <c r="F164" s="34" t="s">
        <v>184</v>
      </c>
      <c r="G164" s="21" t="s">
        <v>186</v>
      </c>
      <c r="H164" s="21" t="s">
        <v>165</v>
      </c>
      <c r="I164" s="21" t="s">
        <v>8</v>
      </c>
      <c r="J164" s="21" t="s">
        <v>31</v>
      </c>
      <c r="M164" s="12"/>
    </row>
    <row r="165" spans="1:13" ht="18" customHeight="1">
      <c r="A165" s="4">
        <v>164</v>
      </c>
      <c r="B165" s="38">
        <v>34829</v>
      </c>
      <c r="C165" s="21" t="s">
        <v>210</v>
      </c>
      <c r="D165" s="21" t="s">
        <v>166</v>
      </c>
      <c r="E165" s="21" t="s">
        <v>170</v>
      </c>
      <c r="F165" s="21" t="s">
        <v>4</v>
      </c>
      <c r="G165" s="21"/>
      <c r="H165" s="21"/>
      <c r="I165" s="21" t="s">
        <v>20</v>
      </c>
      <c r="J165" s="21" t="s">
        <v>14</v>
      </c>
    </row>
    <row r="166" spans="1:13" ht="18" customHeight="1">
      <c r="A166" s="4">
        <v>165</v>
      </c>
      <c r="B166" s="38">
        <v>34829</v>
      </c>
      <c r="C166" s="21" t="s">
        <v>146</v>
      </c>
      <c r="D166" s="21" t="s">
        <v>47</v>
      </c>
      <c r="E166" s="21" t="s">
        <v>181</v>
      </c>
      <c r="F166" s="21" t="s">
        <v>182</v>
      </c>
      <c r="G166" s="21" t="s">
        <v>153</v>
      </c>
      <c r="H166" s="21" t="s">
        <v>173</v>
      </c>
      <c r="I166" s="21" t="s">
        <v>26</v>
      </c>
      <c r="J166" s="21" t="s">
        <v>32</v>
      </c>
    </row>
    <row r="167" spans="1:13" ht="18" customHeight="1">
      <c r="A167" s="4">
        <v>166</v>
      </c>
      <c r="B167" s="38">
        <v>34831</v>
      </c>
      <c r="C167" s="21" t="s">
        <v>35</v>
      </c>
      <c r="D167" s="21" t="s">
        <v>16</v>
      </c>
      <c r="E167" s="21" t="s">
        <v>72</v>
      </c>
      <c r="F167" s="21" t="s">
        <v>167</v>
      </c>
      <c r="G167" s="21"/>
      <c r="H167" s="21"/>
      <c r="I167" s="21" t="s">
        <v>19</v>
      </c>
      <c r="J167" s="21" t="s">
        <v>13</v>
      </c>
    </row>
    <row r="168" spans="1:13" ht="18" customHeight="1">
      <c r="A168" s="4">
        <v>167</v>
      </c>
      <c r="B168" s="38">
        <v>34831</v>
      </c>
      <c r="C168" s="21" t="s">
        <v>47</v>
      </c>
      <c r="D168" s="21" t="s">
        <v>186</v>
      </c>
      <c r="E168" s="21" t="s">
        <v>179</v>
      </c>
      <c r="F168" s="21" t="s">
        <v>165</v>
      </c>
      <c r="G168" s="21" t="s">
        <v>178</v>
      </c>
      <c r="H168" s="21" t="s">
        <v>174</v>
      </c>
      <c r="I168" s="21" t="s">
        <v>31</v>
      </c>
      <c r="J168" s="21" t="s">
        <v>228</v>
      </c>
    </row>
    <row r="169" spans="1:13" ht="18" customHeight="1">
      <c r="A169" s="4">
        <v>168</v>
      </c>
      <c r="B169" s="38">
        <v>34832</v>
      </c>
      <c r="C169" s="21" t="s">
        <v>167</v>
      </c>
      <c r="D169" s="21" t="s">
        <v>175</v>
      </c>
      <c r="E169" s="21" t="s">
        <v>16</v>
      </c>
      <c r="F169" s="21" t="s">
        <v>72</v>
      </c>
      <c r="G169" s="21"/>
      <c r="H169" s="21"/>
      <c r="I169" s="21" t="s">
        <v>19</v>
      </c>
      <c r="J169" s="21" t="s">
        <v>13</v>
      </c>
    </row>
    <row r="170" spans="1:13" ht="18" customHeight="1">
      <c r="A170" s="4">
        <v>169</v>
      </c>
      <c r="B170" s="38">
        <v>34832</v>
      </c>
      <c r="C170" s="21" t="s">
        <v>166</v>
      </c>
      <c r="D170" s="36" t="s">
        <v>4</v>
      </c>
      <c r="E170" s="21" t="s">
        <v>210</v>
      </c>
      <c r="F170" s="21" t="s">
        <v>46</v>
      </c>
      <c r="G170" s="21"/>
      <c r="H170" s="21"/>
      <c r="I170" s="21" t="s">
        <v>20</v>
      </c>
      <c r="J170" s="21" t="s">
        <v>38</v>
      </c>
    </row>
    <row r="171" spans="1:13" ht="18" customHeight="1">
      <c r="A171" s="4">
        <v>170</v>
      </c>
      <c r="B171" s="38">
        <v>34832</v>
      </c>
      <c r="C171" s="21" t="s">
        <v>179</v>
      </c>
      <c r="D171" s="21" t="s">
        <v>178</v>
      </c>
      <c r="E171" s="21" t="s">
        <v>165</v>
      </c>
      <c r="F171" s="21" t="s">
        <v>186</v>
      </c>
      <c r="G171" s="21" t="s">
        <v>174</v>
      </c>
      <c r="H171" s="21" t="s">
        <v>47</v>
      </c>
      <c r="I171" s="21" t="s">
        <v>31</v>
      </c>
      <c r="J171" s="21" t="s">
        <v>228</v>
      </c>
    </row>
    <row r="172" spans="1:13" ht="18" customHeight="1">
      <c r="A172" s="4">
        <v>171</v>
      </c>
      <c r="B172" s="38">
        <v>34832</v>
      </c>
      <c r="C172" s="36" t="s">
        <v>184</v>
      </c>
      <c r="D172" s="21" t="s">
        <v>213</v>
      </c>
      <c r="E172" s="21" t="s">
        <v>188</v>
      </c>
      <c r="F172" s="21" t="s">
        <v>131</v>
      </c>
      <c r="G172" s="21" t="s">
        <v>181</v>
      </c>
      <c r="H172" s="21" t="s">
        <v>211</v>
      </c>
      <c r="I172" s="21" t="s">
        <v>32</v>
      </c>
      <c r="J172" s="21" t="s">
        <v>8</v>
      </c>
      <c r="M172" s="13"/>
    </row>
    <row r="173" spans="1:13" ht="18" customHeight="1">
      <c r="A173" s="4">
        <v>172</v>
      </c>
      <c r="B173" s="38">
        <v>34832</v>
      </c>
      <c r="C173" s="21" t="s">
        <v>185</v>
      </c>
      <c r="D173" s="21" t="s">
        <v>182</v>
      </c>
      <c r="E173" s="21" t="s">
        <v>146</v>
      </c>
      <c r="F173" s="21" t="s">
        <v>187</v>
      </c>
      <c r="G173" s="21" t="s">
        <v>161</v>
      </c>
      <c r="H173" s="21" t="s">
        <v>214</v>
      </c>
      <c r="I173" s="21" t="s">
        <v>227</v>
      </c>
      <c r="J173" s="21" t="s">
        <v>26</v>
      </c>
    </row>
    <row r="174" spans="1:13" ht="18" customHeight="1">
      <c r="A174" s="4">
        <v>173</v>
      </c>
      <c r="B174" s="38">
        <v>34832</v>
      </c>
      <c r="C174" s="21" t="s">
        <v>180</v>
      </c>
      <c r="D174" s="21" t="s">
        <v>171</v>
      </c>
      <c r="E174" s="21" t="s">
        <v>168</v>
      </c>
      <c r="F174" s="21" t="s">
        <v>144</v>
      </c>
      <c r="G174" s="21"/>
      <c r="H174" s="21"/>
      <c r="I174" s="21" t="s">
        <v>14</v>
      </c>
      <c r="J174" s="21" t="s">
        <v>37</v>
      </c>
    </row>
    <row r="175" spans="1:13" ht="18" customHeight="1">
      <c r="A175" s="4">
        <v>174</v>
      </c>
      <c r="B175" s="38">
        <v>34833</v>
      </c>
      <c r="C175" s="21" t="s">
        <v>165</v>
      </c>
      <c r="D175" s="21" t="s">
        <v>174</v>
      </c>
      <c r="E175" s="21" t="s">
        <v>178</v>
      </c>
      <c r="F175" s="21" t="s">
        <v>47</v>
      </c>
      <c r="G175" s="21" t="s">
        <v>179</v>
      </c>
      <c r="H175" s="21" t="s">
        <v>186</v>
      </c>
      <c r="I175" s="21" t="s">
        <v>31</v>
      </c>
      <c r="J175" s="21" t="s">
        <v>228</v>
      </c>
    </row>
    <row r="176" spans="1:13" ht="18" customHeight="1">
      <c r="A176" s="4">
        <v>175</v>
      </c>
      <c r="B176" s="38">
        <v>34833</v>
      </c>
      <c r="C176" s="21" t="s">
        <v>213</v>
      </c>
      <c r="D176" s="21" t="s">
        <v>131</v>
      </c>
      <c r="E176" s="21" t="s">
        <v>181</v>
      </c>
      <c r="F176" s="21" t="s">
        <v>184</v>
      </c>
      <c r="G176" s="21" t="s">
        <v>211</v>
      </c>
      <c r="H176" s="21" t="s">
        <v>188</v>
      </c>
      <c r="I176" s="21" t="s">
        <v>32</v>
      </c>
      <c r="J176" s="21" t="s">
        <v>8</v>
      </c>
    </row>
    <row r="177" spans="1:13" ht="18" customHeight="1">
      <c r="A177" s="4">
        <v>176</v>
      </c>
      <c r="B177" s="37">
        <v>34833</v>
      </c>
      <c r="C177" s="34" t="s">
        <v>144</v>
      </c>
      <c r="D177" s="34" t="s">
        <v>163</v>
      </c>
      <c r="E177" s="34" t="s">
        <v>171</v>
      </c>
      <c r="F177" s="34" t="s">
        <v>168</v>
      </c>
      <c r="G177" s="21"/>
      <c r="H177" s="21"/>
      <c r="I177" s="21" t="s">
        <v>14</v>
      </c>
      <c r="J177" s="21" t="s">
        <v>37</v>
      </c>
      <c r="M177" s="12"/>
    </row>
    <row r="178" spans="1:13" ht="18" customHeight="1">
      <c r="A178" s="4">
        <v>177</v>
      </c>
      <c r="B178" s="37">
        <v>34835</v>
      </c>
      <c r="C178" s="34" t="s">
        <v>153</v>
      </c>
      <c r="D178" s="34" t="s">
        <v>214</v>
      </c>
      <c r="E178" s="34" t="s">
        <v>161</v>
      </c>
      <c r="F178" s="34" t="s">
        <v>178</v>
      </c>
      <c r="G178" s="21" t="s">
        <v>187</v>
      </c>
      <c r="H178" s="21" t="s">
        <v>185</v>
      </c>
      <c r="I178" s="21" t="s">
        <v>26</v>
      </c>
      <c r="J178" s="21" t="s">
        <v>228</v>
      </c>
      <c r="M178" s="12"/>
    </row>
    <row r="179" spans="1:13" ht="18" customHeight="1">
      <c r="A179" s="4">
        <v>178</v>
      </c>
      <c r="B179" s="37">
        <v>34835</v>
      </c>
      <c r="C179" s="34" t="s">
        <v>168</v>
      </c>
      <c r="D179" s="34" t="s">
        <v>180</v>
      </c>
      <c r="E179" s="34" t="s">
        <v>163</v>
      </c>
      <c r="F179" s="34" t="s">
        <v>171</v>
      </c>
      <c r="G179" s="21"/>
      <c r="H179" s="21"/>
      <c r="I179" s="21" t="s">
        <v>20</v>
      </c>
      <c r="J179" s="21" t="s">
        <v>19</v>
      </c>
      <c r="M179" s="12"/>
    </row>
    <row r="180" spans="1:13" ht="18" customHeight="1">
      <c r="A180" s="4">
        <v>179</v>
      </c>
      <c r="B180" s="37">
        <v>34835</v>
      </c>
      <c r="C180" s="34" t="s">
        <v>186</v>
      </c>
      <c r="D180" s="34" t="s">
        <v>213</v>
      </c>
      <c r="E180" s="34" t="s">
        <v>184</v>
      </c>
      <c r="F180" s="34" t="s">
        <v>131</v>
      </c>
      <c r="G180" s="21" t="s">
        <v>148</v>
      </c>
      <c r="H180" s="21" t="s">
        <v>174</v>
      </c>
      <c r="I180" s="21" t="s">
        <v>31</v>
      </c>
      <c r="J180" s="21" t="s">
        <v>32</v>
      </c>
      <c r="M180" s="12"/>
    </row>
    <row r="181" spans="1:13" ht="18" customHeight="1">
      <c r="A181" s="4">
        <v>180</v>
      </c>
      <c r="B181" s="37">
        <v>34835</v>
      </c>
      <c r="C181" s="34" t="s">
        <v>210</v>
      </c>
      <c r="D181" s="34" t="s">
        <v>166</v>
      </c>
      <c r="E181" s="34" t="s">
        <v>170</v>
      </c>
      <c r="F181" s="34" t="s">
        <v>4</v>
      </c>
      <c r="G181" s="21"/>
      <c r="H181" s="21"/>
      <c r="I181" s="21" t="s">
        <v>37</v>
      </c>
      <c r="J181" s="21" t="s">
        <v>13</v>
      </c>
      <c r="M181" s="12"/>
    </row>
    <row r="182" spans="1:13" ht="18" customHeight="1">
      <c r="A182" s="4">
        <v>181</v>
      </c>
      <c r="B182" s="37">
        <v>34835</v>
      </c>
      <c r="C182" s="34" t="s">
        <v>16</v>
      </c>
      <c r="D182" s="34" t="s">
        <v>167</v>
      </c>
      <c r="E182" s="34" t="s">
        <v>190</v>
      </c>
      <c r="F182" s="34" t="s">
        <v>175</v>
      </c>
      <c r="G182" s="21"/>
      <c r="H182" s="21"/>
      <c r="I182" s="21" t="s">
        <v>38</v>
      </c>
      <c r="J182" s="21" t="s">
        <v>14</v>
      </c>
      <c r="M182" s="12"/>
    </row>
    <row r="183" spans="1:13" ht="18" customHeight="1">
      <c r="A183" s="4">
        <v>182</v>
      </c>
      <c r="B183" s="37">
        <v>34836</v>
      </c>
      <c r="C183" s="34" t="s">
        <v>4</v>
      </c>
      <c r="D183" s="34" t="s">
        <v>46</v>
      </c>
      <c r="E183" s="34" t="s">
        <v>166</v>
      </c>
      <c r="F183" s="34" t="s">
        <v>170</v>
      </c>
      <c r="G183" s="21"/>
      <c r="H183" s="21"/>
      <c r="I183" s="21" t="s">
        <v>37</v>
      </c>
      <c r="J183" s="21" t="s">
        <v>13</v>
      </c>
      <c r="M183" s="12"/>
    </row>
    <row r="184" spans="1:13" ht="18" customHeight="1">
      <c r="A184" s="4">
        <v>183</v>
      </c>
      <c r="B184" s="37">
        <v>34836</v>
      </c>
      <c r="C184" s="34" t="s">
        <v>171</v>
      </c>
      <c r="D184" s="34" t="s">
        <v>144</v>
      </c>
      <c r="E184" s="34" t="s">
        <v>180</v>
      </c>
      <c r="F184" s="34" t="s">
        <v>163</v>
      </c>
      <c r="G184" s="21"/>
      <c r="H184" s="21"/>
      <c r="I184" s="21" t="s">
        <v>20</v>
      </c>
      <c r="J184" s="21" t="s">
        <v>19</v>
      </c>
      <c r="M184" s="12"/>
    </row>
    <row r="185" spans="1:13" ht="18" customHeight="1">
      <c r="A185" s="4">
        <v>184</v>
      </c>
      <c r="B185" s="37">
        <v>34836</v>
      </c>
      <c r="C185" s="34" t="s">
        <v>173</v>
      </c>
      <c r="D185" s="34" t="s">
        <v>146</v>
      </c>
      <c r="E185" s="34" t="s">
        <v>183</v>
      </c>
      <c r="F185" s="34" t="s">
        <v>181</v>
      </c>
      <c r="G185" s="21" t="s">
        <v>142</v>
      </c>
      <c r="H185" s="21" t="s">
        <v>47</v>
      </c>
      <c r="I185" s="21" t="s">
        <v>227</v>
      </c>
      <c r="J185" s="21" t="s">
        <v>8</v>
      </c>
      <c r="M185" s="12"/>
    </row>
    <row r="186" spans="1:13" ht="18" customHeight="1">
      <c r="A186" s="4">
        <v>185</v>
      </c>
      <c r="B186" s="37">
        <v>34836</v>
      </c>
      <c r="C186" s="34" t="s">
        <v>175</v>
      </c>
      <c r="D186" s="34" t="s">
        <v>72</v>
      </c>
      <c r="E186" s="34" t="s">
        <v>167</v>
      </c>
      <c r="F186" s="34" t="s">
        <v>190</v>
      </c>
      <c r="G186" s="21"/>
      <c r="H186" s="21"/>
      <c r="I186" s="21" t="s">
        <v>38</v>
      </c>
      <c r="J186" s="21" t="s">
        <v>14</v>
      </c>
      <c r="M186" s="12"/>
    </row>
    <row r="187" spans="1:13" ht="18" customHeight="1">
      <c r="A187" s="4">
        <v>186</v>
      </c>
      <c r="B187" s="37">
        <v>34836</v>
      </c>
      <c r="C187" s="34" t="s">
        <v>178</v>
      </c>
      <c r="D187" s="34" t="s">
        <v>185</v>
      </c>
      <c r="E187" s="34" t="s">
        <v>214</v>
      </c>
      <c r="F187" s="34" t="s">
        <v>187</v>
      </c>
      <c r="G187" s="21" t="s">
        <v>161</v>
      </c>
      <c r="H187" s="21" t="s">
        <v>153</v>
      </c>
      <c r="I187" s="21" t="s">
        <v>26</v>
      </c>
      <c r="J187" s="21" t="s">
        <v>228</v>
      </c>
      <c r="M187" s="12"/>
    </row>
    <row r="188" spans="1:13" ht="18" customHeight="1">
      <c r="A188" s="4">
        <v>187</v>
      </c>
      <c r="B188" s="37">
        <v>34836</v>
      </c>
      <c r="C188" s="34" t="s">
        <v>188</v>
      </c>
      <c r="D188" s="34" t="s">
        <v>165</v>
      </c>
      <c r="E188" s="36" t="s">
        <v>179</v>
      </c>
      <c r="F188" s="34" t="s">
        <v>148</v>
      </c>
      <c r="G188" s="21" t="s">
        <v>211</v>
      </c>
      <c r="H188" s="21" t="s">
        <v>213</v>
      </c>
      <c r="I188" s="21" t="s">
        <v>31</v>
      </c>
      <c r="J188" s="21" t="s">
        <v>32</v>
      </c>
      <c r="M188" s="12"/>
    </row>
    <row r="189" spans="1:13" ht="18" customHeight="1">
      <c r="A189" s="4">
        <v>188</v>
      </c>
      <c r="B189" s="37">
        <v>34837</v>
      </c>
      <c r="C189" s="34" t="s">
        <v>170</v>
      </c>
      <c r="D189" s="34" t="s">
        <v>210</v>
      </c>
      <c r="E189" s="34" t="s">
        <v>46</v>
      </c>
      <c r="F189" s="34" t="s">
        <v>166</v>
      </c>
      <c r="G189" s="21"/>
      <c r="H189" s="21"/>
      <c r="I189" s="21" t="s">
        <v>37</v>
      </c>
      <c r="J189" s="21" t="s">
        <v>13</v>
      </c>
      <c r="M189" s="12"/>
    </row>
    <row r="190" spans="1:13" ht="18" customHeight="1">
      <c r="A190" s="4">
        <v>189</v>
      </c>
      <c r="B190" s="37">
        <v>34837</v>
      </c>
      <c r="C190" s="34" t="s">
        <v>190</v>
      </c>
      <c r="D190" s="34" t="s">
        <v>16</v>
      </c>
      <c r="E190" s="34" t="s">
        <v>72</v>
      </c>
      <c r="F190" s="34" t="s">
        <v>167</v>
      </c>
      <c r="G190" s="21"/>
      <c r="H190" s="21"/>
      <c r="I190" s="21" t="s">
        <v>38</v>
      </c>
      <c r="J190" s="21" t="s">
        <v>14</v>
      </c>
      <c r="M190" s="12"/>
    </row>
    <row r="191" spans="1:13" ht="18" customHeight="1">
      <c r="A191" s="4">
        <v>190</v>
      </c>
      <c r="B191" s="37">
        <v>34837</v>
      </c>
      <c r="C191" s="34" t="s">
        <v>181</v>
      </c>
      <c r="D191" s="34" t="s">
        <v>183</v>
      </c>
      <c r="E191" s="34" t="s">
        <v>47</v>
      </c>
      <c r="F191" s="34" t="s">
        <v>142</v>
      </c>
      <c r="G191" s="21" t="s">
        <v>182</v>
      </c>
      <c r="H191" s="21" t="s">
        <v>229</v>
      </c>
      <c r="I191" s="21" t="s">
        <v>227</v>
      </c>
      <c r="J191" s="21" t="s">
        <v>8</v>
      </c>
      <c r="M191" s="12"/>
    </row>
    <row r="192" spans="1:13" ht="18" customHeight="1">
      <c r="A192" s="4">
        <v>191</v>
      </c>
      <c r="B192" s="37">
        <v>34837</v>
      </c>
      <c r="C192" s="34" t="s">
        <v>163</v>
      </c>
      <c r="D192" s="34" t="s">
        <v>168</v>
      </c>
      <c r="E192" s="34" t="s">
        <v>144</v>
      </c>
      <c r="F192" s="34" t="s">
        <v>180</v>
      </c>
      <c r="G192" s="21"/>
      <c r="H192" s="21"/>
      <c r="I192" s="21" t="s">
        <v>20</v>
      </c>
      <c r="J192" s="21" t="s">
        <v>19</v>
      </c>
      <c r="M192" s="12"/>
    </row>
    <row r="193" spans="1:13" ht="18" customHeight="1">
      <c r="A193" s="4">
        <v>192</v>
      </c>
      <c r="B193" s="37">
        <v>34838</v>
      </c>
      <c r="C193" s="34" t="s">
        <v>167</v>
      </c>
      <c r="D193" s="34" t="s">
        <v>175</v>
      </c>
      <c r="E193" s="34" t="s">
        <v>16</v>
      </c>
      <c r="F193" s="34" t="s">
        <v>72</v>
      </c>
      <c r="G193" s="21"/>
      <c r="H193" s="21"/>
      <c r="I193" s="21" t="s">
        <v>38</v>
      </c>
      <c r="J193" s="21" t="s">
        <v>19</v>
      </c>
      <c r="M193" s="12"/>
    </row>
    <row r="194" spans="1:13" ht="18" customHeight="1">
      <c r="A194" s="4">
        <v>193</v>
      </c>
      <c r="B194" s="37">
        <v>34838</v>
      </c>
      <c r="C194" s="34" t="s">
        <v>187</v>
      </c>
      <c r="D194" s="34" t="s">
        <v>153</v>
      </c>
      <c r="E194" s="34" t="s">
        <v>185</v>
      </c>
      <c r="F194" s="34" t="s">
        <v>161</v>
      </c>
      <c r="G194" s="21" t="s">
        <v>214</v>
      </c>
      <c r="H194" s="21" t="s">
        <v>211</v>
      </c>
      <c r="I194" s="21" t="s">
        <v>228</v>
      </c>
      <c r="J194" s="21" t="s">
        <v>8</v>
      </c>
      <c r="M194" s="12"/>
    </row>
    <row r="195" spans="1:13" ht="18" customHeight="1">
      <c r="A195" s="4">
        <v>194</v>
      </c>
      <c r="B195" s="37">
        <v>34838</v>
      </c>
      <c r="C195" s="34" t="s">
        <v>131</v>
      </c>
      <c r="D195" s="34" t="s">
        <v>179</v>
      </c>
      <c r="E195" s="34" t="s">
        <v>165</v>
      </c>
      <c r="F195" s="34" t="s">
        <v>184</v>
      </c>
      <c r="G195" s="21" t="s">
        <v>213</v>
      </c>
      <c r="H195" s="21" t="s">
        <v>186</v>
      </c>
      <c r="I195" s="21" t="s">
        <v>227</v>
      </c>
      <c r="J195" s="21" t="s">
        <v>32</v>
      </c>
      <c r="M195" s="12"/>
    </row>
    <row r="196" spans="1:13" ht="18" customHeight="1">
      <c r="A196" s="4">
        <v>195</v>
      </c>
      <c r="B196" s="37">
        <v>34838</v>
      </c>
      <c r="C196" s="34" t="s">
        <v>180</v>
      </c>
      <c r="D196" s="34" t="s">
        <v>171</v>
      </c>
      <c r="E196" s="34" t="s">
        <v>168</v>
      </c>
      <c r="F196" s="34" t="s">
        <v>144</v>
      </c>
      <c r="G196" s="21"/>
      <c r="H196" s="21"/>
      <c r="I196" s="21" t="s">
        <v>13</v>
      </c>
      <c r="J196" s="21" t="s">
        <v>14</v>
      </c>
      <c r="M196" s="12"/>
    </row>
    <row r="197" spans="1:13" ht="18" customHeight="1">
      <c r="A197" s="4">
        <v>196</v>
      </c>
      <c r="B197" s="37">
        <v>34838</v>
      </c>
      <c r="C197" s="34" t="s">
        <v>142</v>
      </c>
      <c r="D197" s="34" t="s">
        <v>173</v>
      </c>
      <c r="E197" s="34" t="s">
        <v>182</v>
      </c>
      <c r="F197" s="34" t="s">
        <v>146</v>
      </c>
      <c r="G197" s="21" t="s">
        <v>47</v>
      </c>
      <c r="H197" s="21" t="s">
        <v>181</v>
      </c>
      <c r="I197" s="21" t="s">
        <v>26</v>
      </c>
      <c r="J197" s="21" t="s">
        <v>31</v>
      </c>
      <c r="M197" s="12"/>
    </row>
    <row r="198" spans="1:13" ht="18" customHeight="1">
      <c r="A198" s="4">
        <v>197</v>
      </c>
      <c r="B198" s="37">
        <v>34839</v>
      </c>
      <c r="C198" s="34" t="s">
        <v>166</v>
      </c>
      <c r="D198" s="34" t="s">
        <v>4</v>
      </c>
      <c r="E198" s="34" t="s">
        <v>210</v>
      </c>
      <c r="F198" s="34" t="s">
        <v>46</v>
      </c>
      <c r="G198" s="21"/>
      <c r="H198" s="21"/>
      <c r="I198" s="21" t="s">
        <v>37</v>
      </c>
      <c r="J198" s="21" t="s">
        <v>20</v>
      </c>
      <c r="M198" s="12"/>
    </row>
    <row r="199" spans="1:13" ht="18" customHeight="1">
      <c r="A199" s="4">
        <v>198</v>
      </c>
      <c r="B199" s="37">
        <v>34839</v>
      </c>
      <c r="C199" s="34" t="s">
        <v>161</v>
      </c>
      <c r="D199" s="34" t="s">
        <v>211</v>
      </c>
      <c r="E199" s="34" t="s">
        <v>153</v>
      </c>
      <c r="F199" s="34" t="s">
        <v>214</v>
      </c>
      <c r="G199" s="21" t="s">
        <v>185</v>
      </c>
      <c r="H199" s="21" t="s">
        <v>187</v>
      </c>
      <c r="I199" s="21" t="s">
        <v>228</v>
      </c>
      <c r="J199" s="21" t="s">
        <v>8</v>
      </c>
      <c r="M199" s="12"/>
    </row>
    <row r="200" spans="1:13" ht="18" customHeight="1">
      <c r="A200" s="4">
        <v>199</v>
      </c>
      <c r="B200" s="37">
        <v>34839</v>
      </c>
      <c r="C200" s="34" t="s">
        <v>72</v>
      </c>
      <c r="D200" s="34" t="s">
        <v>190</v>
      </c>
      <c r="E200" s="34" t="s">
        <v>175</v>
      </c>
      <c r="F200" s="34" t="s">
        <v>16</v>
      </c>
      <c r="G200" s="21"/>
      <c r="H200" s="21"/>
      <c r="I200" s="21" t="s">
        <v>38</v>
      </c>
      <c r="J200" s="21" t="s">
        <v>19</v>
      </c>
      <c r="M200" s="12"/>
    </row>
    <row r="201" spans="1:13" ht="18" customHeight="1">
      <c r="A201" s="4">
        <v>200</v>
      </c>
      <c r="B201" s="37">
        <v>34839</v>
      </c>
      <c r="C201" s="34" t="s">
        <v>47</v>
      </c>
      <c r="D201" s="34" t="s">
        <v>182</v>
      </c>
      <c r="E201" s="34" t="s">
        <v>181</v>
      </c>
      <c r="F201" s="34" t="s">
        <v>183</v>
      </c>
      <c r="G201" s="21" t="s">
        <v>142</v>
      </c>
      <c r="H201" s="21" t="s">
        <v>173</v>
      </c>
      <c r="I201" s="21" t="s">
        <v>26</v>
      </c>
      <c r="J201" s="21" t="s">
        <v>31</v>
      </c>
      <c r="M201" s="12"/>
    </row>
    <row r="202" spans="1:13" ht="18" customHeight="1">
      <c r="A202" s="4">
        <v>201</v>
      </c>
      <c r="B202" s="37">
        <v>34839</v>
      </c>
      <c r="C202" s="34" t="s">
        <v>184</v>
      </c>
      <c r="D202" s="34" t="s">
        <v>186</v>
      </c>
      <c r="E202" s="34" t="s">
        <v>213</v>
      </c>
      <c r="F202" s="34" t="s">
        <v>179</v>
      </c>
      <c r="G202" s="21" t="s">
        <v>131</v>
      </c>
      <c r="H202" s="21" t="s">
        <v>165</v>
      </c>
      <c r="I202" s="21" t="s">
        <v>227</v>
      </c>
      <c r="J202" s="21" t="s">
        <v>32</v>
      </c>
      <c r="M202" s="12"/>
    </row>
    <row r="203" spans="1:13" ht="18" customHeight="1">
      <c r="A203" s="4">
        <v>202</v>
      </c>
      <c r="B203" s="37">
        <v>34839</v>
      </c>
      <c r="C203" s="34" t="s">
        <v>144</v>
      </c>
      <c r="D203" s="34" t="s">
        <v>163</v>
      </c>
      <c r="E203" s="34" t="s">
        <v>171</v>
      </c>
      <c r="F203" s="34" t="s">
        <v>168</v>
      </c>
      <c r="G203" s="21"/>
      <c r="H203" s="21"/>
      <c r="I203" s="21" t="s">
        <v>13</v>
      </c>
      <c r="J203" s="21" t="s">
        <v>14</v>
      </c>
      <c r="M203" s="12"/>
    </row>
    <row r="204" spans="1:13" ht="18" customHeight="1">
      <c r="A204" s="4">
        <v>203</v>
      </c>
      <c r="B204" s="37">
        <v>34840</v>
      </c>
      <c r="C204" s="34" t="s">
        <v>168</v>
      </c>
      <c r="D204" s="34" t="s">
        <v>180</v>
      </c>
      <c r="E204" s="34" t="s">
        <v>163</v>
      </c>
      <c r="F204" s="34" t="s">
        <v>171</v>
      </c>
      <c r="G204" s="21"/>
      <c r="H204" s="21"/>
      <c r="I204" s="21" t="s">
        <v>13</v>
      </c>
      <c r="J204" s="21" t="s">
        <v>14</v>
      </c>
      <c r="M204" s="12"/>
    </row>
    <row r="205" spans="1:13" ht="18" customHeight="1">
      <c r="A205" s="4">
        <v>204</v>
      </c>
      <c r="B205" s="37">
        <v>34840</v>
      </c>
      <c r="C205" s="34" t="s">
        <v>46</v>
      </c>
      <c r="D205" s="34" t="s">
        <v>170</v>
      </c>
      <c r="E205" s="34" t="s">
        <v>4</v>
      </c>
      <c r="F205" s="34" t="s">
        <v>210</v>
      </c>
      <c r="G205" s="21"/>
      <c r="H205" s="21"/>
      <c r="I205" s="21" t="s">
        <v>37</v>
      </c>
      <c r="J205" s="21" t="s">
        <v>20</v>
      </c>
      <c r="M205" s="12"/>
    </row>
    <row r="206" spans="1:13" ht="18" customHeight="1">
      <c r="A206" s="4">
        <v>205</v>
      </c>
      <c r="B206" s="37">
        <v>34840</v>
      </c>
      <c r="C206" s="34" t="s">
        <v>214</v>
      </c>
      <c r="D206" s="34" t="s">
        <v>187</v>
      </c>
      <c r="E206" s="34" t="s">
        <v>211</v>
      </c>
      <c r="F206" s="34" t="s">
        <v>185</v>
      </c>
      <c r="G206" s="21" t="s">
        <v>153</v>
      </c>
      <c r="H206" s="21" t="s">
        <v>161</v>
      </c>
      <c r="I206" s="21" t="s">
        <v>228</v>
      </c>
      <c r="J206" s="21" t="s">
        <v>8</v>
      </c>
      <c r="M206" s="12"/>
    </row>
    <row r="207" spans="1:13" ht="18" customHeight="1">
      <c r="A207" s="4">
        <v>206</v>
      </c>
      <c r="B207" s="37">
        <v>34842</v>
      </c>
      <c r="C207" s="34" t="s">
        <v>179</v>
      </c>
      <c r="D207" s="34" t="s">
        <v>184</v>
      </c>
      <c r="E207" s="34" t="s">
        <v>131</v>
      </c>
      <c r="F207" s="34" t="s">
        <v>188</v>
      </c>
      <c r="G207" s="21" t="s">
        <v>174</v>
      </c>
      <c r="H207" s="21" t="s">
        <v>186</v>
      </c>
      <c r="I207" s="21" t="s">
        <v>8</v>
      </c>
      <c r="J207" s="21" t="s">
        <v>32</v>
      </c>
      <c r="M207" s="12"/>
    </row>
    <row r="208" spans="1:13" ht="18" customHeight="1">
      <c r="A208" s="4">
        <v>207</v>
      </c>
      <c r="B208" s="37">
        <v>34842</v>
      </c>
      <c r="C208" s="34" t="s">
        <v>171</v>
      </c>
      <c r="D208" s="34" t="s">
        <v>144</v>
      </c>
      <c r="E208" s="34" t="s">
        <v>180</v>
      </c>
      <c r="F208" s="34" t="s">
        <v>163</v>
      </c>
      <c r="G208" s="21"/>
      <c r="H208" s="21"/>
      <c r="I208" s="21" t="s">
        <v>37</v>
      </c>
      <c r="J208" s="21" t="s">
        <v>38</v>
      </c>
      <c r="M208" s="12"/>
    </row>
    <row r="209" spans="1:13" ht="18" customHeight="1">
      <c r="A209" s="4">
        <v>208</v>
      </c>
      <c r="B209" s="37">
        <v>34842</v>
      </c>
      <c r="C209" s="34" t="s">
        <v>175</v>
      </c>
      <c r="D209" s="34" t="s">
        <v>72</v>
      </c>
      <c r="E209" s="34" t="s">
        <v>167</v>
      </c>
      <c r="F209" s="34" t="s">
        <v>190</v>
      </c>
      <c r="G209" s="21"/>
      <c r="H209" s="21"/>
      <c r="I209" s="21" t="s">
        <v>13</v>
      </c>
      <c r="J209" s="21" t="s">
        <v>20</v>
      </c>
      <c r="M209" s="12"/>
    </row>
    <row r="210" spans="1:13" ht="18" customHeight="1">
      <c r="A210" s="4">
        <v>209</v>
      </c>
      <c r="B210" s="37">
        <v>34842</v>
      </c>
      <c r="C210" s="34" t="s">
        <v>185</v>
      </c>
      <c r="D210" s="34" t="s">
        <v>161</v>
      </c>
      <c r="E210" s="34" t="s">
        <v>187</v>
      </c>
      <c r="F210" s="34" t="s">
        <v>153</v>
      </c>
      <c r="G210" s="21" t="s">
        <v>211</v>
      </c>
      <c r="H210" s="21" t="s">
        <v>214</v>
      </c>
      <c r="I210" s="21" t="s">
        <v>228</v>
      </c>
      <c r="J210" s="21" t="s">
        <v>31</v>
      </c>
      <c r="M210" s="12"/>
    </row>
    <row r="211" spans="1:13" ht="18" customHeight="1">
      <c r="A211" s="4">
        <v>210</v>
      </c>
      <c r="B211" s="37">
        <v>34842</v>
      </c>
      <c r="C211" s="34" t="s">
        <v>210</v>
      </c>
      <c r="D211" s="34" t="s">
        <v>166</v>
      </c>
      <c r="E211" s="34" t="s">
        <v>170</v>
      </c>
      <c r="F211" s="34" t="s">
        <v>4</v>
      </c>
      <c r="G211" s="21"/>
      <c r="H211" s="21"/>
      <c r="I211" s="21" t="s">
        <v>14</v>
      </c>
      <c r="J211" s="21" t="s">
        <v>19</v>
      </c>
      <c r="M211" s="12"/>
    </row>
    <row r="212" spans="1:13" ht="18" customHeight="1">
      <c r="A212" s="4">
        <v>211</v>
      </c>
      <c r="B212" s="37">
        <v>34842</v>
      </c>
      <c r="C212" s="34" t="s">
        <v>183</v>
      </c>
      <c r="D212" s="34" t="s">
        <v>146</v>
      </c>
      <c r="E212" s="34" t="s">
        <v>142</v>
      </c>
      <c r="F212" s="34" t="s">
        <v>181</v>
      </c>
      <c r="G212" s="21" t="s">
        <v>173</v>
      </c>
      <c r="H212" s="21" t="s">
        <v>182</v>
      </c>
      <c r="I212" s="21" t="s">
        <v>26</v>
      </c>
      <c r="J212" s="21" t="s">
        <v>227</v>
      </c>
      <c r="M212" s="12"/>
    </row>
    <row r="213" spans="1:13" ht="18" customHeight="1">
      <c r="A213" s="4">
        <v>212</v>
      </c>
      <c r="B213" s="37">
        <v>34843</v>
      </c>
      <c r="C213" s="34" t="s">
        <v>182</v>
      </c>
      <c r="D213" s="36" t="s">
        <v>47</v>
      </c>
      <c r="E213" s="34" t="s">
        <v>146</v>
      </c>
      <c r="F213" s="34" t="s">
        <v>173</v>
      </c>
      <c r="G213" s="21" t="s">
        <v>183</v>
      </c>
      <c r="H213" s="21" t="s">
        <v>142</v>
      </c>
      <c r="I213" s="21" t="s">
        <v>26</v>
      </c>
      <c r="J213" s="21" t="s">
        <v>227</v>
      </c>
      <c r="M213" s="12"/>
    </row>
    <row r="214" spans="1:13" ht="18" customHeight="1">
      <c r="A214" s="4">
        <v>213</v>
      </c>
      <c r="B214" s="37">
        <v>34843</v>
      </c>
      <c r="C214" s="34" t="s">
        <v>4</v>
      </c>
      <c r="D214" s="34" t="s">
        <v>46</v>
      </c>
      <c r="E214" s="34" t="s">
        <v>166</v>
      </c>
      <c r="F214" s="34" t="s">
        <v>170</v>
      </c>
      <c r="G214" s="21"/>
      <c r="H214" s="21"/>
      <c r="I214" s="21" t="s">
        <v>14</v>
      </c>
      <c r="J214" s="21" t="s">
        <v>19</v>
      </c>
      <c r="M214" s="12"/>
    </row>
    <row r="215" spans="1:13" ht="18" customHeight="1">
      <c r="A215" s="4">
        <v>214</v>
      </c>
      <c r="B215" s="37">
        <v>34843</v>
      </c>
      <c r="C215" s="34" t="s">
        <v>153</v>
      </c>
      <c r="D215" s="34" t="s">
        <v>214</v>
      </c>
      <c r="E215" s="34" t="s">
        <v>161</v>
      </c>
      <c r="F215" s="34" t="s">
        <v>211</v>
      </c>
      <c r="G215" s="21" t="s">
        <v>187</v>
      </c>
      <c r="H215" s="21" t="s">
        <v>185</v>
      </c>
      <c r="I215" s="21" t="s">
        <v>228</v>
      </c>
      <c r="J215" s="21" t="s">
        <v>31</v>
      </c>
      <c r="M215" s="12"/>
    </row>
    <row r="216" spans="1:13" ht="18" customHeight="1">
      <c r="A216" s="4">
        <v>215</v>
      </c>
      <c r="B216" s="37">
        <v>34843</v>
      </c>
      <c r="C216" s="34" t="s">
        <v>190</v>
      </c>
      <c r="D216" s="34" t="s">
        <v>22</v>
      </c>
      <c r="E216" s="34" t="s">
        <v>72</v>
      </c>
      <c r="F216" s="34" t="s">
        <v>167</v>
      </c>
      <c r="G216" s="21"/>
      <c r="H216" s="21"/>
      <c r="I216" s="21" t="s">
        <v>13</v>
      </c>
      <c r="J216" s="21" t="s">
        <v>20</v>
      </c>
      <c r="M216" s="12"/>
    </row>
    <row r="217" spans="1:13" ht="18" customHeight="1">
      <c r="A217" s="4">
        <v>216</v>
      </c>
      <c r="B217" s="37">
        <v>34843</v>
      </c>
      <c r="C217" s="34" t="s">
        <v>213</v>
      </c>
      <c r="D217" s="34" t="s">
        <v>148</v>
      </c>
      <c r="E217" s="34" t="s">
        <v>184</v>
      </c>
      <c r="F217" s="34" t="s">
        <v>179</v>
      </c>
      <c r="G217" s="21" t="s">
        <v>178</v>
      </c>
      <c r="H217" s="21" t="s">
        <v>131</v>
      </c>
      <c r="I217" s="21" t="s">
        <v>8</v>
      </c>
      <c r="J217" s="21" t="s">
        <v>32</v>
      </c>
      <c r="M217" s="12"/>
    </row>
    <row r="218" spans="1:13" ht="18" customHeight="1">
      <c r="A218" s="4">
        <v>217</v>
      </c>
      <c r="B218" s="37">
        <v>34843</v>
      </c>
      <c r="C218" s="34" t="s">
        <v>163</v>
      </c>
      <c r="D218" s="34" t="s">
        <v>168</v>
      </c>
      <c r="E218" s="34" t="s">
        <v>144</v>
      </c>
      <c r="F218" s="34" t="s">
        <v>180</v>
      </c>
      <c r="G218" s="21"/>
      <c r="H218" s="21"/>
      <c r="I218" s="21" t="s">
        <v>37</v>
      </c>
      <c r="J218" s="21" t="s">
        <v>38</v>
      </c>
      <c r="M218" s="12"/>
    </row>
    <row r="219" spans="1:13" ht="18" customHeight="1">
      <c r="A219" s="4">
        <v>218</v>
      </c>
      <c r="B219" s="37">
        <v>34844</v>
      </c>
      <c r="C219" s="34" t="s">
        <v>167</v>
      </c>
      <c r="D219" s="34" t="s">
        <v>175</v>
      </c>
      <c r="E219" s="34" t="s">
        <v>22</v>
      </c>
      <c r="F219" s="34" t="s">
        <v>72</v>
      </c>
      <c r="G219" s="21"/>
      <c r="H219" s="21"/>
      <c r="I219" s="21" t="s">
        <v>13</v>
      </c>
      <c r="J219" s="21" t="s">
        <v>20</v>
      </c>
      <c r="M219" s="12"/>
    </row>
    <row r="220" spans="1:13" ht="18" customHeight="1">
      <c r="A220" s="4">
        <v>219</v>
      </c>
      <c r="B220" s="37">
        <v>34844</v>
      </c>
      <c r="C220" s="36" t="s">
        <v>170</v>
      </c>
      <c r="D220" s="34" t="s">
        <v>210</v>
      </c>
      <c r="E220" s="34" t="s">
        <v>46</v>
      </c>
      <c r="F220" s="34" t="s">
        <v>166</v>
      </c>
      <c r="G220" s="21"/>
      <c r="H220" s="21"/>
      <c r="I220" s="21" t="s">
        <v>14</v>
      </c>
      <c r="J220" s="21" t="s">
        <v>19</v>
      </c>
      <c r="M220" s="13"/>
    </row>
    <row r="221" spans="1:13" ht="18" customHeight="1">
      <c r="A221" s="4">
        <v>220</v>
      </c>
      <c r="B221" s="37">
        <v>34844</v>
      </c>
      <c r="C221" s="34" t="s">
        <v>211</v>
      </c>
      <c r="D221" s="34" t="s">
        <v>185</v>
      </c>
      <c r="E221" s="34" t="s">
        <v>214</v>
      </c>
      <c r="F221" s="34" t="s">
        <v>187</v>
      </c>
      <c r="G221" s="21" t="s">
        <v>161</v>
      </c>
      <c r="H221" s="21" t="s">
        <v>153</v>
      </c>
      <c r="I221" s="21" t="s">
        <v>228</v>
      </c>
      <c r="J221" s="21" t="s">
        <v>31</v>
      </c>
      <c r="M221" s="12"/>
    </row>
    <row r="222" spans="1:13" ht="18" customHeight="1">
      <c r="A222" s="4">
        <v>221</v>
      </c>
      <c r="B222" s="37">
        <v>34844</v>
      </c>
      <c r="C222" s="34" t="s">
        <v>178</v>
      </c>
      <c r="D222" s="34" t="s">
        <v>188</v>
      </c>
      <c r="E222" s="34" t="s">
        <v>213</v>
      </c>
      <c r="F222" s="34" t="s">
        <v>165</v>
      </c>
      <c r="G222" s="21" t="s">
        <v>131</v>
      </c>
      <c r="H222" s="21" t="s">
        <v>174</v>
      </c>
      <c r="I222" s="21" t="s">
        <v>8</v>
      </c>
      <c r="J222" s="21" t="s">
        <v>32</v>
      </c>
      <c r="M222" s="12"/>
    </row>
    <row r="223" spans="1:13" ht="18" customHeight="1">
      <c r="A223" s="4">
        <v>222</v>
      </c>
      <c r="B223" s="37">
        <v>34845</v>
      </c>
      <c r="C223" s="34" t="s">
        <v>166</v>
      </c>
      <c r="D223" s="34" t="s">
        <v>4</v>
      </c>
      <c r="E223" s="34" t="s">
        <v>210</v>
      </c>
      <c r="F223" s="34" t="s">
        <v>46</v>
      </c>
      <c r="G223" s="21"/>
      <c r="H223" s="21"/>
      <c r="I223" s="21" t="s">
        <v>38</v>
      </c>
      <c r="J223" s="21" t="s">
        <v>13</v>
      </c>
      <c r="M223" s="12"/>
    </row>
    <row r="224" spans="1:13" ht="18" customHeight="1">
      <c r="A224" s="4">
        <v>223</v>
      </c>
      <c r="B224" s="37">
        <v>34845</v>
      </c>
      <c r="C224" s="34" t="s">
        <v>72</v>
      </c>
      <c r="D224" s="34" t="s">
        <v>190</v>
      </c>
      <c r="E224" s="34" t="s">
        <v>175</v>
      </c>
      <c r="F224" s="34" t="s">
        <v>22</v>
      </c>
      <c r="G224" s="21"/>
      <c r="H224" s="21"/>
      <c r="I224" s="21" t="s">
        <v>14</v>
      </c>
      <c r="J224" s="21" t="s">
        <v>20</v>
      </c>
      <c r="M224" s="12"/>
    </row>
    <row r="225" spans="1:13" ht="18" customHeight="1">
      <c r="A225" s="4">
        <v>224</v>
      </c>
      <c r="B225" s="37">
        <v>34845</v>
      </c>
      <c r="C225" s="34" t="s">
        <v>174</v>
      </c>
      <c r="D225" s="34" t="s">
        <v>182</v>
      </c>
      <c r="E225" s="34" t="s">
        <v>165</v>
      </c>
      <c r="F225" s="34" t="s">
        <v>188</v>
      </c>
      <c r="G225" s="21" t="s">
        <v>179</v>
      </c>
      <c r="H225" s="21" t="s">
        <v>211</v>
      </c>
      <c r="I225" s="21" t="s">
        <v>31</v>
      </c>
      <c r="J225" s="21" t="s">
        <v>8</v>
      </c>
      <c r="M225" s="12"/>
    </row>
    <row r="226" spans="1:13" ht="18" customHeight="1">
      <c r="A226" s="4">
        <v>225</v>
      </c>
      <c r="B226" s="37">
        <v>34845</v>
      </c>
      <c r="C226" s="34" t="s">
        <v>186</v>
      </c>
      <c r="D226" s="34" t="s">
        <v>184</v>
      </c>
      <c r="E226" s="34" t="s">
        <v>131</v>
      </c>
      <c r="F226" s="34" t="s">
        <v>146</v>
      </c>
      <c r="G226" s="21" t="s">
        <v>213</v>
      </c>
      <c r="H226" s="21" t="s">
        <v>178</v>
      </c>
      <c r="I226" s="21" t="s">
        <v>32</v>
      </c>
      <c r="J226" s="21" t="s">
        <v>26</v>
      </c>
      <c r="M226" s="12"/>
    </row>
    <row r="227" spans="1:13" ht="18" customHeight="1">
      <c r="A227" s="4">
        <v>226</v>
      </c>
      <c r="B227" s="37">
        <v>34845</v>
      </c>
      <c r="C227" s="34" t="s">
        <v>180</v>
      </c>
      <c r="D227" s="34" t="s">
        <v>171</v>
      </c>
      <c r="E227" s="34" t="s">
        <v>168</v>
      </c>
      <c r="F227" s="34" t="s">
        <v>144</v>
      </c>
      <c r="G227" s="21"/>
      <c r="H227" s="21"/>
      <c r="I227" s="21" t="s">
        <v>19</v>
      </c>
      <c r="J227" s="21" t="s">
        <v>37</v>
      </c>
      <c r="M227" s="12"/>
    </row>
    <row r="228" spans="1:13" ht="18" customHeight="1">
      <c r="A228" s="4">
        <v>227</v>
      </c>
      <c r="B228" s="37">
        <v>34845</v>
      </c>
      <c r="C228" s="34" t="s">
        <v>142</v>
      </c>
      <c r="D228" s="34" t="s">
        <v>183</v>
      </c>
      <c r="E228" s="34" t="s">
        <v>181</v>
      </c>
      <c r="F228" s="34" t="s">
        <v>243</v>
      </c>
      <c r="G228" s="21" t="s">
        <v>189</v>
      </c>
      <c r="H228" s="21" t="s">
        <v>173</v>
      </c>
      <c r="I228" s="21" t="s">
        <v>227</v>
      </c>
      <c r="J228" s="21" t="s">
        <v>228</v>
      </c>
      <c r="M228" s="12"/>
    </row>
    <row r="229" spans="1:13" ht="18" customHeight="1">
      <c r="A229" s="4">
        <v>228</v>
      </c>
      <c r="B229" s="37">
        <v>34846</v>
      </c>
      <c r="C229" s="34" t="s">
        <v>148</v>
      </c>
      <c r="D229" s="34" t="s">
        <v>165</v>
      </c>
      <c r="E229" s="34" t="s">
        <v>179</v>
      </c>
      <c r="F229" s="34" t="s">
        <v>211</v>
      </c>
      <c r="G229" s="21" t="s">
        <v>182</v>
      </c>
      <c r="H229" s="21" t="s">
        <v>188</v>
      </c>
      <c r="I229" s="21" t="s">
        <v>31</v>
      </c>
      <c r="J229" s="21" t="s">
        <v>8</v>
      </c>
      <c r="M229" s="12"/>
    </row>
    <row r="230" spans="1:13" ht="18" customHeight="1">
      <c r="A230" s="4">
        <v>229</v>
      </c>
      <c r="B230" s="37">
        <v>34846</v>
      </c>
      <c r="C230" s="34" t="s">
        <v>47</v>
      </c>
      <c r="D230" s="34" t="s">
        <v>173</v>
      </c>
      <c r="E230" s="34" t="s">
        <v>153</v>
      </c>
      <c r="F230" s="34" t="s">
        <v>183</v>
      </c>
      <c r="G230" s="21" t="s">
        <v>142</v>
      </c>
      <c r="H230" s="21" t="s">
        <v>181</v>
      </c>
      <c r="I230" s="21" t="s">
        <v>227</v>
      </c>
      <c r="J230" s="21" t="s">
        <v>228</v>
      </c>
      <c r="M230" s="12"/>
    </row>
    <row r="231" spans="1:13" ht="18" customHeight="1">
      <c r="A231" s="4">
        <v>230</v>
      </c>
      <c r="B231" s="37">
        <v>34846</v>
      </c>
      <c r="C231" s="34" t="s">
        <v>46</v>
      </c>
      <c r="D231" s="34" t="s">
        <v>35</v>
      </c>
      <c r="E231" s="34" t="s">
        <v>4</v>
      </c>
      <c r="F231" s="34" t="s">
        <v>210</v>
      </c>
      <c r="G231" s="21"/>
      <c r="H231" s="21"/>
      <c r="I231" s="21" t="s">
        <v>38</v>
      </c>
      <c r="J231" s="21" t="s">
        <v>13</v>
      </c>
      <c r="M231" s="12"/>
    </row>
    <row r="232" spans="1:13" ht="18" customHeight="1">
      <c r="A232" s="4">
        <v>231</v>
      </c>
      <c r="B232" s="37">
        <v>34846</v>
      </c>
      <c r="C232" s="34" t="s">
        <v>144</v>
      </c>
      <c r="D232" s="34" t="s">
        <v>163</v>
      </c>
      <c r="E232" s="34" t="s">
        <v>171</v>
      </c>
      <c r="F232" s="34" t="s">
        <v>168</v>
      </c>
      <c r="G232" s="21"/>
      <c r="H232" s="21"/>
      <c r="I232" s="21" t="s">
        <v>19</v>
      </c>
      <c r="J232" s="21" t="s">
        <v>37</v>
      </c>
      <c r="M232" s="12"/>
    </row>
    <row r="233" spans="1:13" ht="18" customHeight="1">
      <c r="A233" s="4">
        <v>232</v>
      </c>
      <c r="B233" s="37">
        <v>34846</v>
      </c>
      <c r="C233" s="34" t="s">
        <v>22</v>
      </c>
      <c r="D233" s="34" t="s">
        <v>167</v>
      </c>
      <c r="E233" s="34" t="s">
        <v>190</v>
      </c>
      <c r="F233" s="34" t="s">
        <v>175</v>
      </c>
      <c r="G233" s="21"/>
      <c r="H233" s="21"/>
      <c r="I233" s="21" t="s">
        <v>14</v>
      </c>
      <c r="J233" s="21" t="s">
        <v>20</v>
      </c>
      <c r="M233" s="12"/>
    </row>
    <row r="234" spans="1:13" ht="18" customHeight="1">
      <c r="A234" s="4">
        <v>233</v>
      </c>
      <c r="B234" s="37">
        <v>34846</v>
      </c>
      <c r="C234" s="34" t="s">
        <v>146</v>
      </c>
      <c r="D234" s="34" t="s">
        <v>186</v>
      </c>
      <c r="E234" s="34" t="s">
        <v>184</v>
      </c>
      <c r="F234" s="34" t="s">
        <v>131</v>
      </c>
      <c r="G234" s="21" t="s">
        <v>178</v>
      </c>
      <c r="H234" s="21" t="s">
        <v>213</v>
      </c>
      <c r="I234" s="21" t="s">
        <v>32</v>
      </c>
      <c r="J234" s="21" t="s">
        <v>26</v>
      </c>
      <c r="M234" s="12"/>
    </row>
    <row r="235" spans="1:13" ht="18" customHeight="1">
      <c r="A235" s="4">
        <v>234</v>
      </c>
      <c r="B235" s="37">
        <v>34847</v>
      </c>
      <c r="C235" s="34" t="s">
        <v>165</v>
      </c>
      <c r="D235" s="34" t="s">
        <v>179</v>
      </c>
      <c r="E235" s="36" t="s">
        <v>182</v>
      </c>
      <c r="F235" s="34" t="s">
        <v>188</v>
      </c>
      <c r="G235" s="21" t="s">
        <v>211</v>
      </c>
      <c r="H235" s="21" t="s">
        <v>148</v>
      </c>
      <c r="I235" s="21" t="s">
        <v>31</v>
      </c>
      <c r="J235" s="21" t="s">
        <v>8</v>
      </c>
      <c r="M235" s="12"/>
    </row>
    <row r="236" spans="1:13" ht="18" customHeight="1">
      <c r="A236" s="4">
        <v>235</v>
      </c>
      <c r="B236" s="37">
        <v>34847</v>
      </c>
      <c r="C236" s="34" t="s">
        <v>175</v>
      </c>
      <c r="D236" s="34" t="s">
        <v>72</v>
      </c>
      <c r="E236" s="34" t="s">
        <v>167</v>
      </c>
      <c r="F236" s="34" t="s">
        <v>190</v>
      </c>
      <c r="G236" s="21"/>
      <c r="H236" s="21"/>
      <c r="I236" s="21" t="s">
        <v>14</v>
      </c>
      <c r="J236" s="21" t="s">
        <v>20</v>
      </c>
      <c r="M236" s="12"/>
    </row>
    <row r="237" spans="1:13" ht="18" customHeight="1">
      <c r="A237" s="4">
        <v>236</v>
      </c>
      <c r="B237" s="37">
        <v>34847</v>
      </c>
      <c r="C237" s="34" t="s">
        <v>168</v>
      </c>
      <c r="D237" s="34" t="s">
        <v>180</v>
      </c>
      <c r="E237" s="34" t="s">
        <v>163</v>
      </c>
      <c r="F237" s="34" t="s">
        <v>171</v>
      </c>
      <c r="G237" s="21"/>
      <c r="H237" s="21"/>
      <c r="I237" s="21" t="s">
        <v>19</v>
      </c>
      <c r="J237" s="21" t="s">
        <v>37</v>
      </c>
      <c r="M237" s="12"/>
    </row>
    <row r="238" spans="1:13" ht="18" customHeight="1">
      <c r="A238" s="4">
        <v>237</v>
      </c>
      <c r="B238" s="37">
        <v>34847</v>
      </c>
      <c r="C238" s="34" t="s">
        <v>184</v>
      </c>
      <c r="D238" s="34" t="s">
        <v>213</v>
      </c>
      <c r="E238" s="34" t="s">
        <v>178</v>
      </c>
      <c r="F238" s="34" t="s">
        <v>186</v>
      </c>
      <c r="G238" s="21" t="s">
        <v>146</v>
      </c>
      <c r="H238" s="21" t="s">
        <v>131</v>
      </c>
      <c r="I238" s="21" t="s">
        <v>32</v>
      </c>
      <c r="J238" s="21" t="s">
        <v>26</v>
      </c>
      <c r="M238" s="12"/>
    </row>
    <row r="239" spans="1:13" ht="18" customHeight="1">
      <c r="A239" s="4">
        <v>238</v>
      </c>
      <c r="B239" s="37">
        <v>34847</v>
      </c>
      <c r="C239" s="34" t="s">
        <v>187</v>
      </c>
      <c r="D239" s="34" t="s">
        <v>153</v>
      </c>
      <c r="E239" s="34" t="s">
        <v>185</v>
      </c>
      <c r="F239" s="34" t="s">
        <v>189</v>
      </c>
      <c r="G239" s="21" t="s">
        <v>243</v>
      </c>
      <c r="H239" s="21" t="s">
        <v>47</v>
      </c>
      <c r="I239" s="21" t="s">
        <v>227</v>
      </c>
      <c r="J239" s="21" t="s">
        <v>228</v>
      </c>
      <c r="M239" s="12"/>
    </row>
    <row r="240" spans="1:13" ht="18" customHeight="1">
      <c r="A240" s="4">
        <v>239</v>
      </c>
      <c r="B240" s="37">
        <v>34847</v>
      </c>
      <c r="C240" s="34" t="s">
        <v>210</v>
      </c>
      <c r="D240" s="34" t="s">
        <v>166</v>
      </c>
      <c r="E240" s="34" t="s">
        <v>35</v>
      </c>
      <c r="F240" s="34" t="s">
        <v>4</v>
      </c>
      <c r="G240" s="21"/>
      <c r="H240" s="21"/>
      <c r="I240" s="21" t="s">
        <v>38</v>
      </c>
      <c r="J240" s="21" t="s">
        <v>13</v>
      </c>
      <c r="M240" s="12"/>
    </row>
    <row r="241" spans="1:13" ht="18" customHeight="1">
      <c r="A241" s="4">
        <v>240</v>
      </c>
      <c r="B241" s="37">
        <v>34849</v>
      </c>
      <c r="C241" s="34" t="s">
        <v>182</v>
      </c>
      <c r="D241" s="36" t="s">
        <v>146</v>
      </c>
      <c r="E241" s="34" t="s">
        <v>165</v>
      </c>
      <c r="F241" s="34" t="s">
        <v>178</v>
      </c>
      <c r="G241" s="21" t="s">
        <v>179</v>
      </c>
      <c r="H241" s="21" t="s">
        <v>213</v>
      </c>
      <c r="I241" s="21" t="s">
        <v>32</v>
      </c>
      <c r="J241" s="21" t="s">
        <v>31</v>
      </c>
      <c r="M241" s="12"/>
    </row>
    <row r="242" spans="1:13" ht="18" customHeight="1">
      <c r="A242" s="4">
        <v>241</v>
      </c>
      <c r="B242" s="37">
        <v>34849</v>
      </c>
      <c r="C242" s="34" t="s">
        <v>4</v>
      </c>
      <c r="D242" s="34" t="s">
        <v>46</v>
      </c>
      <c r="E242" s="34" t="s">
        <v>166</v>
      </c>
      <c r="F242" s="34" t="s">
        <v>170</v>
      </c>
      <c r="G242" s="21"/>
      <c r="H242" s="21"/>
      <c r="I242" s="21" t="s">
        <v>19</v>
      </c>
      <c r="J242" s="21" t="s">
        <v>38</v>
      </c>
      <c r="M242" s="12"/>
    </row>
    <row r="243" spans="1:13" ht="18" customHeight="1">
      <c r="A243" s="4">
        <v>242</v>
      </c>
      <c r="B243" s="37">
        <v>34849</v>
      </c>
      <c r="C243" s="34" t="s">
        <v>171</v>
      </c>
      <c r="D243" s="34" t="s">
        <v>144</v>
      </c>
      <c r="E243" s="34" t="s">
        <v>180</v>
      </c>
      <c r="F243" s="34" t="s">
        <v>35</v>
      </c>
      <c r="G243" s="21"/>
      <c r="H243" s="21"/>
      <c r="I243" s="21" t="s">
        <v>20</v>
      </c>
      <c r="J243" s="21" t="s">
        <v>13</v>
      </c>
      <c r="M243" s="12"/>
    </row>
    <row r="244" spans="1:13" ht="18" customHeight="1">
      <c r="A244" s="4">
        <v>243</v>
      </c>
      <c r="B244" s="37">
        <v>34849</v>
      </c>
      <c r="C244" s="34" t="s">
        <v>190</v>
      </c>
      <c r="D244" s="34" t="s">
        <v>167</v>
      </c>
      <c r="E244" s="34" t="s">
        <v>72</v>
      </c>
      <c r="F244" s="34" t="s">
        <v>163</v>
      </c>
      <c r="G244" s="21"/>
      <c r="H244" s="21"/>
      <c r="I244" s="21" t="s">
        <v>37</v>
      </c>
      <c r="J244" s="21" t="s">
        <v>14</v>
      </c>
      <c r="M244" s="12"/>
    </row>
    <row r="245" spans="1:13" ht="18" customHeight="1">
      <c r="A245" s="4">
        <v>244</v>
      </c>
      <c r="B245" s="37">
        <v>34849</v>
      </c>
      <c r="C245" s="34" t="s">
        <v>211</v>
      </c>
      <c r="D245" s="34" t="s">
        <v>184</v>
      </c>
      <c r="E245" s="34" t="s">
        <v>131</v>
      </c>
      <c r="F245" s="34" t="s">
        <v>148</v>
      </c>
      <c r="G245" s="21" t="s">
        <v>188</v>
      </c>
      <c r="H245" s="21" t="s">
        <v>186</v>
      </c>
      <c r="I245" s="21" t="s">
        <v>8</v>
      </c>
      <c r="J245" s="21" t="s">
        <v>227</v>
      </c>
      <c r="M245" s="12"/>
    </row>
    <row r="246" spans="1:13" ht="18" customHeight="1">
      <c r="A246" s="4">
        <v>245</v>
      </c>
      <c r="B246" s="37">
        <v>34849</v>
      </c>
      <c r="C246" s="34" t="s">
        <v>181</v>
      </c>
      <c r="D246" s="34" t="s">
        <v>142</v>
      </c>
      <c r="E246" s="34" t="s">
        <v>173</v>
      </c>
      <c r="F246" s="34" t="s">
        <v>183</v>
      </c>
      <c r="G246" s="21" t="s">
        <v>214</v>
      </c>
      <c r="H246" s="21" t="s">
        <v>161</v>
      </c>
      <c r="I246" s="21" t="s">
        <v>228</v>
      </c>
      <c r="J246" s="21" t="s">
        <v>26</v>
      </c>
      <c r="M246" s="12"/>
    </row>
    <row r="247" spans="1:13" ht="18" customHeight="1">
      <c r="A247" s="4">
        <v>246</v>
      </c>
      <c r="B247" s="37">
        <v>34850</v>
      </c>
      <c r="C247" s="34" t="s">
        <v>179</v>
      </c>
      <c r="D247" s="34" t="s">
        <v>165</v>
      </c>
      <c r="E247" s="34" t="s">
        <v>146</v>
      </c>
      <c r="F247" s="34" t="s">
        <v>213</v>
      </c>
      <c r="G247" s="21" t="s">
        <v>178</v>
      </c>
      <c r="H247" s="21" t="s">
        <v>182</v>
      </c>
      <c r="I247" s="21" t="s">
        <v>32</v>
      </c>
      <c r="J247" s="21" t="s">
        <v>31</v>
      </c>
      <c r="M247" s="12"/>
    </row>
    <row r="248" spans="1:13" ht="18" customHeight="1">
      <c r="A248" s="4">
        <v>247</v>
      </c>
      <c r="B248" s="37">
        <v>34850</v>
      </c>
      <c r="C248" s="34" t="s">
        <v>170</v>
      </c>
      <c r="D248" s="34" t="s">
        <v>210</v>
      </c>
      <c r="E248" s="34" t="s">
        <v>46</v>
      </c>
      <c r="F248" s="34" t="s">
        <v>166</v>
      </c>
      <c r="G248" s="21"/>
      <c r="H248" s="21"/>
      <c r="I248" s="21" t="s">
        <v>19</v>
      </c>
      <c r="J248" s="21" t="s">
        <v>38</v>
      </c>
      <c r="M248" s="12"/>
    </row>
    <row r="249" spans="1:13" ht="18" customHeight="1">
      <c r="A249" s="4">
        <v>248</v>
      </c>
      <c r="B249" s="37">
        <v>34850</v>
      </c>
      <c r="C249" s="34" t="s">
        <v>35</v>
      </c>
      <c r="D249" s="34" t="s">
        <v>175</v>
      </c>
      <c r="E249" s="34" t="s">
        <v>144</v>
      </c>
      <c r="F249" s="34" t="s">
        <v>180</v>
      </c>
      <c r="G249" s="21"/>
      <c r="H249" s="21"/>
      <c r="I249" s="21" t="s">
        <v>20</v>
      </c>
      <c r="J249" s="21" t="s">
        <v>13</v>
      </c>
      <c r="M249" s="12"/>
    </row>
    <row r="250" spans="1:13" ht="18" customHeight="1">
      <c r="A250" s="4">
        <v>249</v>
      </c>
      <c r="B250" s="37">
        <v>34850</v>
      </c>
      <c r="C250" s="34" t="s">
        <v>188</v>
      </c>
      <c r="D250" s="34" t="s">
        <v>148</v>
      </c>
      <c r="E250" s="34" t="s">
        <v>184</v>
      </c>
      <c r="F250" s="34" t="s">
        <v>131</v>
      </c>
      <c r="G250" s="21" t="s">
        <v>186</v>
      </c>
      <c r="H250" s="21" t="s">
        <v>211</v>
      </c>
      <c r="I250" s="21" t="s">
        <v>8</v>
      </c>
      <c r="J250" s="21" t="s">
        <v>227</v>
      </c>
      <c r="M250" s="12"/>
    </row>
    <row r="251" spans="1:13" ht="18" customHeight="1">
      <c r="A251" s="4">
        <v>250</v>
      </c>
      <c r="B251" s="37">
        <v>34850</v>
      </c>
      <c r="C251" s="34" t="s">
        <v>183</v>
      </c>
      <c r="D251" s="34" t="s">
        <v>161</v>
      </c>
      <c r="E251" s="34" t="s">
        <v>142</v>
      </c>
      <c r="F251" s="34" t="s">
        <v>214</v>
      </c>
      <c r="G251" s="21" t="s">
        <v>173</v>
      </c>
      <c r="H251" s="21" t="s">
        <v>181</v>
      </c>
      <c r="I251" s="21" t="s">
        <v>228</v>
      </c>
      <c r="J251" s="21" t="s">
        <v>26</v>
      </c>
      <c r="M251" s="12"/>
    </row>
    <row r="252" spans="1:13" ht="18" customHeight="1">
      <c r="A252" s="4">
        <v>251</v>
      </c>
      <c r="B252" s="37">
        <v>34850</v>
      </c>
      <c r="C252" s="34" t="s">
        <v>163</v>
      </c>
      <c r="D252" s="34" t="s">
        <v>168</v>
      </c>
      <c r="E252" s="34" t="s">
        <v>167</v>
      </c>
      <c r="F252" s="34" t="s">
        <v>72</v>
      </c>
      <c r="G252" s="21"/>
      <c r="H252" s="21"/>
      <c r="I252" s="21" t="s">
        <v>37</v>
      </c>
      <c r="J252" s="21" t="s">
        <v>14</v>
      </c>
      <c r="M252" s="12"/>
    </row>
    <row r="253" spans="1:13" ht="18" customHeight="1">
      <c r="A253" s="4">
        <v>252</v>
      </c>
      <c r="B253" s="38">
        <v>34851</v>
      </c>
      <c r="C253" s="21" t="s">
        <v>72</v>
      </c>
      <c r="D253" s="21" t="s">
        <v>190</v>
      </c>
      <c r="E253" s="21" t="s">
        <v>168</v>
      </c>
      <c r="F253" s="21" t="s">
        <v>167</v>
      </c>
      <c r="G253" s="21"/>
      <c r="H253" s="21"/>
      <c r="I253" s="21" t="s">
        <v>37</v>
      </c>
      <c r="J253" s="21" t="s">
        <v>14</v>
      </c>
    </row>
    <row r="254" spans="1:13" ht="18" customHeight="1">
      <c r="A254" s="4">
        <v>253</v>
      </c>
      <c r="B254" s="38">
        <v>34851</v>
      </c>
      <c r="C254" s="21" t="s">
        <v>173</v>
      </c>
      <c r="D254" s="21" t="s">
        <v>181</v>
      </c>
      <c r="E254" s="21" t="s">
        <v>214</v>
      </c>
      <c r="F254" s="21" t="s">
        <v>142</v>
      </c>
      <c r="G254" s="21" t="s">
        <v>161</v>
      </c>
      <c r="H254" s="21" t="s">
        <v>183</v>
      </c>
      <c r="I254" s="21" t="s">
        <v>228</v>
      </c>
      <c r="J254" s="21" t="s">
        <v>26</v>
      </c>
    </row>
    <row r="255" spans="1:13" ht="18" customHeight="1">
      <c r="A255" s="4">
        <v>254</v>
      </c>
      <c r="B255" s="38">
        <v>34851</v>
      </c>
      <c r="C255" s="21" t="s">
        <v>180</v>
      </c>
      <c r="D255" s="21" t="s">
        <v>171</v>
      </c>
      <c r="E255" s="21" t="s">
        <v>175</v>
      </c>
      <c r="F255" s="21" t="s">
        <v>144</v>
      </c>
      <c r="G255" s="21"/>
      <c r="H255" s="21"/>
      <c r="I255" s="21" t="s">
        <v>20</v>
      </c>
      <c r="J255" s="21" t="s">
        <v>13</v>
      </c>
    </row>
    <row r="256" spans="1:13" ht="18" customHeight="1">
      <c r="A256" s="4">
        <v>255</v>
      </c>
      <c r="B256" s="38">
        <v>34852</v>
      </c>
      <c r="C256" s="21" t="s">
        <v>166</v>
      </c>
      <c r="D256" s="21" t="s">
        <v>4</v>
      </c>
      <c r="E256" s="21" t="s">
        <v>210</v>
      </c>
      <c r="F256" s="21" t="s">
        <v>46</v>
      </c>
      <c r="G256" s="21"/>
      <c r="H256" s="21"/>
      <c r="I256" s="21" t="s">
        <v>37</v>
      </c>
      <c r="J256" s="21" t="s">
        <v>19</v>
      </c>
    </row>
    <row r="257" spans="1:13" ht="18" customHeight="1">
      <c r="A257" s="4">
        <v>256</v>
      </c>
      <c r="B257" s="38">
        <v>34852</v>
      </c>
      <c r="C257" s="34" t="s">
        <v>144</v>
      </c>
      <c r="D257" s="21" t="s">
        <v>163</v>
      </c>
      <c r="E257" s="21" t="s">
        <v>171</v>
      </c>
      <c r="F257" s="21" t="s">
        <v>168</v>
      </c>
      <c r="G257" s="21"/>
      <c r="H257" s="21"/>
      <c r="I257" s="21" t="s">
        <v>38</v>
      </c>
      <c r="J257" s="21" t="s">
        <v>20</v>
      </c>
    </row>
    <row r="258" spans="1:13" ht="18" customHeight="1">
      <c r="A258" s="4">
        <v>257</v>
      </c>
      <c r="B258" s="38">
        <v>34852</v>
      </c>
      <c r="C258" s="36" t="s">
        <v>142</v>
      </c>
      <c r="D258" s="21" t="s">
        <v>214</v>
      </c>
      <c r="E258" s="21" t="s">
        <v>183</v>
      </c>
      <c r="F258" s="21" t="s">
        <v>161</v>
      </c>
      <c r="G258" s="21" t="s">
        <v>181</v>
      </c>
      <c r="H258" s="21" t="s">
        <v>173</v>
      </c>
      <c r="I258" s="21" t="s">
        <v>228</v>
      </c>
      <c r="J258" s="21" t="s">
        <v>32</v>
      </c>
      <c r="M258" s="13"/>
    </row>
    <row r="259" spans="1:13" ht="18" customHeight="1">
      <c r="A259" s="4">
        <v>258</v>
      </c>
      <c r="B259" s="38">
        <v>34853</v>
      </c>
      <c r="C259" s="21" t="s">
        <v>167</v>
      </c>
      <c r="D259" s="21" t="s">
        <v>35</v>
      </c>
      <c r="E259" s="21" t="s">
        <v>190</v>
      </c>
      <c r="F259" s="21" t="s">
        <v>175</v>
      </c>
      <c r="G259" s="21"/>
      <c r="H259" s="21"/>
      <c r="I259" s="21" t="s">
        <v>14</v>
      </c>
      <c r="J259" s="21" t="s">
        <v>13</v>
      </c>
    </row>
    <row r="260" spans="1:13" ht="18" customHeight="1">
      <c r="A260" s="4">
        <v>259</v>
      </c>
      <c r="B260" s="38">
        <v>34853</v>
      </c>
      <c r="C260" s="34" t="s">
        <v>161</v>
      </c>
      <c r="D260" s="21" t="s">
        <v>173</v>
      </c>
      <c r="E260" s="21" t="s">
        <v>181</v>
      </c>
      <c r="F260" s="21" t="s">
        <v>183</v>
      </c>
      <c r="G260" s="21" t="s">
        <v>214</v>
      </c>
      <c r="H260" s="21" t="s">
        <v>142</v>
      </c>
      <c r="I260" s="21" t="s">
        <v>228</v>
      </c>
      <c r="J260" s="21" t="s">
        <v>32</v>
      </c>
    </row>
    <row r="261" spans="1:13" ht="18" customHeight="1">
      <c r="A261" s="4">
        <v>260</v>
      </c>
      <c r="B261" s="38">
        <v>34853</v>
      </c>
      <c r="C261" s="21" t="s">
        <v>46</v>
      </c>
      <c r="D261" s="21" t="s">
        <v>170</v>
      </c>
      <c r="E261" s="21" t="s">
        <v>4</v>
      </c>
      <c r="F261" s="21" t="s">
        <v>210</v>
      </c>
      <c r="G261" s="21"/>
      <c r="H261" s="21"/>
      <c r="I261" s="21" t="s">
        <v>37</v>
      </c>
      <c r="J261" s="21" t="s">
        <v>19</v>
      </c>
    </row>
    <row r="262" spans="1:13" ht="18" customHeight="1">
      <c r="A262" s="4">
        <v>261</v>
      </c>
      <c r="B262" s="38">
        <v>34853</v>
      </c>
      <c r="C262" s="21" t="s">
        <v>185</v>
      </c>
      <c r="D262" s="21" t="s">
        <v>47</v>
      </c>
      <c r="E262" s="21" t="s">
        <v>187</v>
      </c>
      <c r="F262" s="21" t="s">
        <v>165</v>
      </c>
      <c r="G262" s="21" t="s">
        <v>186</v>
      </c>
      <c r="H262" s="21" t="s">
        <v>153</v>
      </c>
      <c r="I262" s="21" t="s">
        <v>26</v>
      </c>
      <c r="J262" s="21" t="s">
        <v>8</v>
      </c>
    </row>
    <row r="263" spans="1:13" ht="18" customHeight="1">
      <c r="A263" s="4">
        <v>262</v>
      </c>
      <c r="B263" s="38">
        <v>34854</v>
      </c>
      <c r="C263" s="21" t="s">
        <v>213</v>
      </c>
      <c r="D263" s="21" t="s">
        <v>178</v>
      </c>
      <c r="E263" s="21" t="s">
        <v>184</v>
      </c>
      <c r="F263" s="21" t="s">
        <v>148</v>
      </c>
      <c r="G263" s="21" t="s">
        <v>131</v>
      </c>
      <c r="H263" s="21" t="s">
        <v>188</v>
      </c>
      <c r="I263" s="21" t="s">
        <v>31</v>
      </c>
      <c r="J263" s="21" t="s">
        <v>227</v>
      </c>
    </row>
    <row r="264" spans="1:13" ht="18" customHeight="1">
      <c r="A264" s="4">
        <v>263</v>
      </c>
      <c r="B264" s="38">
        <v>34854</v>
      </c>
      <c r="C264" s="21" t="s">
        <v>175</v>
      </c>
      <c r="D264" s="21" t="s">
        <v>72</v>
      </c>
      <c r="E264" s="21" t="s">
        <v>35</v>
      </c>
      <c r="F264" s="21" t="s">
        <v>190</v>
      </c>
      <c r="G264" s="21"/>
      <c r="H264" s="21"/>
      <c r="I264" s="21" t="s">
        <v>14</v>
      </c>
      <c r="J264" s="21" t="s">
        <v>13</v>
      </c>
    </row>
    <row r="265" spans="1:13" ht="18" customHeight="1">
      <c r="A265" s="4">
        <v>264</v>
      </c>
      <c r="B265" s="38">
        <v>34854</v>
      </c>
      <c r="C265" s="21" t="s">
        <v>186</v>
      </c>
      <c r="D265" s="21" t="s">
        <v>165</v>
      </c>
      <c r="E265" s="21" t="s">
        <v>153</v>
      </c>
      <c r="F265" s="21" t="s">
        <v>47</v>
      </c>
      <c r="G265" s="21" t="s">
        <v>187</v>
      </c>
      <c r="H265" s="21" t="s">
        <v>185</v>
      </c>
      <c r="I265" s="21" t="s">
        <v>26</v>
      </c>
      <c r="J265" s="21" t="s">
        <v>8</v>
      </c>
    </row>
    <row r="266" spans="1:13" ht="18" customHeight="1">
      <c r="A266" s="4">
        <v>265</v>
      </c>
      <c r="B266" s="38">
        <v>34854</v>
      </c>
      <c r="C266" s="21" t="s">
        <v>210</v>
      </c>
      <c r="D266" s="21" t="s">
        <v>166</v>
      </c>
      <c r="E266" s="21" t="s">
        <v>170</v>
      </c>
      <c r="F266" s="21" t="s">
        <v>4</v>
      </c>
      <c r="G266" s="21"/>
      <c r="H266" s="21"/>
      <c r="I266" s="21" t="s">
        <v>37</v>
      </c>
      <c r="J266" s="21" t="s">
        <v>19</v>
      </c>
    </row>
    <row r="267" spans="1:13" ht="18" customHeight="1">
      <c r="A267" s="4">
        <v>266</v>
      </c>
      <c r="B267" s="38">
        <v>34854</v>
      </c>
      <c r="C267" s="21" t="s">
        <v>214</v>
      </c>
      <c r="D267" s="21" t="s">
        <v>183</v>
      </c>
      <c r="E267" s="21" t="s">
        <v>173</v>
      </c>
      <c r="F267" s="21" t="s">
        <v>181</v>
      </c>
      <c r="G267" s="21" t="s">
        <v>142</v>
      </c>
      <c r="H267" s="21" t="s">
        <v>161</v>
      </c>
      <c r="I267" s="21" t="s">
        <v>228</v>
      </c>
      <c r="J267" s="21" t="s">
        <v>32</v>
      </c>
    </row>
    <row r="268" spans="1:13" ht="18" customHeight="1">
      <c r="A268" s="4">
        <v>267</v>
      </c>
      <c r="B268" s="38">
        <v>34854</v>
      </c>
      <c r="C268" s="21" t="s">
        <v>16</v>
      </c>
      <c r="D268" s="21" t="s">
        <v>144</v>
      </c>
      <c r="E268" s="21" t="s">
        <v>180</v>
      </c>
      <c r="F268" s="21" t="s">
        <v>163</v>
      </c>
      <c r="G268" s="21"/>
      <c r="H268" s="21"/>
      <c r="I268" s="21" t="s">
        <v>38</v>
      </c>
      <c r="J268" s="21" t="s">
        <v>20</v>
      </c>
    </row>
    <row r="269" spans="1:13" ht="18" customHeight="1">
      <c r="A269" s="4">
        <v>268</v>
      </c>
      <c r="B269" s="38">
        <v>34856</v>
      </c>
      <c r="C269" s="21" t="s">
        <v>4</v>
      </c>
      <c r="D269" s="21" t="s">
        <v>46</v>
      </c>
      <c r="E269" s="21" t="s">
        <v>166</v>
      </c>
      <c r="F269" s="21" t="s">
        <v>170</v>
      </c>
      <c r="G269" s="21"/>
      <c r="H269" s="21"/>
      <c r="I269" s="21" t="s">
        <v>14</v>
      </c>
      <c r="J269" s="21" t="s">
        <v>38</v>
      </c>
    </row>
    <row r="270" spans="1:13" ht="18" customHeight="1">
      <c r="A270" s="4">
        <v>269</v>
      </c>
      <c r="B270" s="37">
        <v>34856</v>
      </c>
      <c r="C270" s="34" t="s">
        <v>153</v>
      </c>
      <c r="D270" s="34" t="s">
        <v>187</v>
      </c>
      <c r="E270" s="34" t="s">
        <v>165</v>
      </c>
      <c r="F270" s="34" t="s">
        <v>185</v>
      </c>
      <c r="G270" s="21" t="s">
        <v>47</v>
      </c>
      <c r="H270" s="21" t="s">
        <v>211</v>
      </c>
      <c r="I270" s="21" t="s">
        <v>31</v>
      </c>
      <c r="J270" s="21" t="s">
        <v>26</v>
      </c>
      <c r="M270" s="12"/>
    </row>
    <row r="271" spans="1:13" ht="18" customHeight="1">
      <c r="A271" s="4">
        <v>270</v>
      </c>
      <c r="B271" s="37">
        <v>34856</v>
      </c>
      <c r="C271" s="34" t="s">
        <v>190</v>
      </c>
      <c r="D271" s="34" t="s">
        <v>167</v>
      </c>
      <c r="E271" s="34" t="s">
        <v>72</v>
      </c>
      <c r="F271" s="34" t="s">
        <v>35</v>
      </c>
      <c r="G271" s="21"/>
      <c r="H271" s="21"/>
      <c r="I271" s="21" t="s">
        <v>19</v>
      </c>
      <c r="J271" s="21" t="s">
        <v>20</v>
      </c>
      <c r="M271" s="12"/>
    </row>
    <row r="272" spans="1:13" ht="18" customHeight="1">
      <c r="A272" s="4">
        <v>271</v>
      </c>
      <c r="B272" s="37">
        <v>34856</v>
      </c>
      <c r="C272" s="34" t="s">
        <v>184</v>
      </c>
      <c r="D272" s="34" t="s">
        <v>183</v>
      </c>
      <c r="E272" s="34" t="s">
        <v>142</v>
      </c>
      <c r="F272" s="34" t="s">
        <v>131</v>
      </c>
      <c r="G272" s="21" t="s">
        <v>188</v>
      </c>
      <c r="H272" s="21" t="s">
        <v>148</v>
      </c>
      <c r="I272" s="21" t="s">
        <v>8</v>
      </c>
      <c r="J272" s="21" t="s">
        <v>228</v>
      </c>
      <c r="M272" s="12"/>
    </row>
    <row r="273" spans="1:13" ht="18" customHeight="1">
      <c r="A273" s="4">
        <v>272</v>
      </c>
      <c r="B273" s="37">
        <v>34856</v>
      </c>
      <c r="C273" s="34" t="s">
        <v>163</v>
      </c>
      <c r="D273" s="34" t="s">
        <v>168</v>
      </c>
      <c r="E273" s="34" t="s">
        <v>144</v>
      </c>
      <c r="F273" s="34" t="s">
        <v>180</v>
      </c>
      <c r="G273" s="21"/>
      <c r="H273" s="21"/>
      <c r="I273" s="21" t="s">
        <v>13</v>
      </c>
      <c r="J273" s="21" t="s">
        <v>37</v>
      </c>
      <c r="M273" s="12"/>
    </row>
    <row r="274" spans="1:13" ht="18" customHeight="1">
      <c r="A274" s="4">
        <v>273</v>
      </c>
      <c r="B274" s="37">
        <v>34857</v>
      </c>
      <c r="C274" s="34" t="s">
        <v>148</v>
      </c>
      <c r="D274" s="34" t="s">
        <v>131</v>
      </c>
      <c r="E274" s="34" t="s">
        <v>188</v>
      </c>
      <c r="F274" s="34" t="s">
        <v>183</v>
      </c>
      <c r="G274" s="21" t="s">
        <v>142</v>
      </c>
      <c r="H274" s="21" t="s">
        <v>184</v>
      </c>
      <c r="I274" s="21" t="s">
        <v>8</v>
      </c>
      <c r="J274" s="21" t="s">
        <v>228</v>
      </c>
      <c r="M274" s="12"/>
    </row>
    <row r="275" spans="1:13" ht="18" customHeight="1">
      <c r="A275" s="4">
        <v>274</v>
      </c>
      <c r="B275" s="37">
        <v>34857</v>
      </c>
      <c r="C275" s="34" t="s">
        <v>170</v>
      </c>
      <c r="D275" s="34" t="s">
        <v>210</v>
      </c>
      <c r="E275" s="34" t="s">
        <v>46</v>
      </c>
      <c r="F275" s="34" t="s">
        <v>166</v>
      </c>
      <c r="G275" s="21"/>
      <c r="H275" s="21"/>
      <c r="I275" s="21" t="s">
        <v>14</v>
      </c>
      <c r="J275" s="21" t="s">
        <v>38</v>
      </c>
      <c r="M275" s="12"/>
    </row>
    <row r="276" spans="1:13" ht="18" customHeight="1">
      <c r="A276" s="4">
        <v>275</v>
      </c>
      <c r="B276" s="37">
        <v>34857</v>
      </c>
      <c r="C276" s="34" t="s">
        <v>35</v>
      </c>
      <c r="D276" s="34" t="s">
        <v>175</v>
      </c>
      <c r="E276" s="34" t="s">
        <v>167</v>
      </c>
      <c r="F276" s="34" t="s">
        <v>72</v>
      </c>
      <c r="G276" s="21"/>
      <c r="H276" s="21"/>
      <c r="I276" s="21" t="s">
        <v>19</v>
      </c>
      <c r="J276" s="21" t="s">
        <v>20</v>
      </c>
      <c r="M276" s="12"/>
    </row>
    <row r="277" spans="1:13" ht="18" customHeight="1">
      <c r="A277" s="4">
        <v>276</v>
      </c>
      <c r="B277" s="37">
        <v>34857</v>
      </c>
      <c r="C277" s="34" t="s">
        <v>47</v>
      </c>
      <c r="D277" s="34" t="s">
        <v>211</v>
      </c>
      <c r="E277" s="34" t="s">
        <v>185</v>
      </c>
      <c r="F277" s="34" t="s">
        <v>165</v>
      </c>
      <c r="G277" s="21" t="s">
        <v>153</v>
      </c>
      <c r="H277" s="21" t="s">
        <v>187</v>
      </c>
      <c r="I277" s="21" t="s">
        <v>31</v>
      </c>
      <c r="J277" s="21" t="s">
        <v>26</v>
      </c>
      <c r="M277" s="12"/>
    </row>
    <row r="278" spans="1:13" ht="18" customHeight="1">
      <c r="A278" s="4">
        <v>277</v>
      </c>
      <c r="B278" s="37">
        <v>34857</v>
      </c>
      <c r="C278" s="34" t="s">
        <v>180</v>
      </c>
      <c r="D278" s="34" t="s">
        <v>22</v>
      </c>
      <c r="E278" s="34" t="s">
        <v>168</v>
      </c>
      <c r="F278" s="34" t="s">
        <v>144</v>
      </c>
      <c r="G278" s="21"/>
      <c r="H278" s="21"/>
      <c r="I278" s="21" t="s">
        <v>13</v>
      </c>
      <c r="J278" s="21" t="s">
        <v>37</v>
      </c>
      <c r="M278" s="12"/>
    </row>
    <row r="279" spans="1:13" ht="18" customHeight="1">
      <c r="A279" s="4">
        <v>278</v>
      </c>
      <c r="B279" s="37">
        <v>34857</v>
      </c>
      <c r="C279" s="34" t="s">
        <v>146</v>
      </c>
      <c r="D279" s="34" t="s">
        <v>178</v>
      </c>
      <c r="E279" s="36" t="s">
        <v>186</v>
      </c>
      <c r="F279" s="34" t="s">
        <v>179</v>
      </c>
      <c r="G279" s="21" t="s">
        <v>182</v>
      </c>
      <c r="H279" s="21" t="s">
        <v>213</v>
      </c>
      <c r="I279" s="21" t="s">
        <v>32</v>
      </c>
      <c r="J279" s="21" t="s">
        <v>227</v>
      </c>
      <c r="M279" s="12"/>
    </row>
    <row r="280" spans="1:13" ht="18" customHeight="1">
      <c r="A280" s="4">
        <v>279</v>
      </c>
      <c r="B280" s="37">
        <v>34858</v>
      </c>
      <c r="C280" s="34" t="s">
        <v>166</v>
      </c>
      <c r="D280" s="34" t="s">
        <v>4</v>
      </c>
      <c r="E280" s="34" t="s">
        <v>210</v>
      </c>
      <c r="F280" s="34" t="s">
        <v>46</v>
      </c>
      <c r="G280" s="21"/>
      <c r="H280" s="21"/>
      <c r="I280" s="21" t="s">
        <v>14</v>
      </c>
      <c r="J280" s="21" t="s">
        <v>38</v>
      </c>
      <c r="M280" s="12"/>
    </row>
    <row r="281" spans="1:13" ht="18" customHeight="1">
      <c r="A281" s="4">
        <v>280</v>
      </c>
      <c r="B281" s="37">
        <v>34858</v>
      </c>
      <c r="C281" s="34" t="s">
        <v>179</v>
      </c>
      <c r="D281" s="34" t="s">
        <v>186</v>
      </c>
      <c r="E281" s="34" t="s">
        <v>182</v>
      </c>
      <c r="F281" s="34" t="s">
        <v>178</v>
      </c>
      <c r="G281" s="21" t="s">
        <v>213</v>
      </c>
      <c r="H281" s="21" t="s">
        <v>146</v>
      </c>
      <c r="I281" s="21" t="s">
        <v>32</v>
      </c>
      <c r="J281" s="21" t="s">
        <v>227</v>
      </c>
      <c r="M281" s="12"/>
    </row>
    <row r="282" spans="1:13" ht="18" customHeight="1">
      <c r="A282" s="4">
        <v>281</v>
      </c>
      <c r="B282" s="37">
        <v>34858</v>
      </c>
      <c r="C282" s="34" t="s">
        <v>72</v>
      </c>
      <c r="D282" s="34" t="s">
        <v>190</v>
      </c>
      <c r="E282" s="34" t="s">
        <v>175</v>
      </c>
      <c r="F282" s="34" t="s">
        <v>167</v>
      </c>
      <c r="G282" s="21"/>
      <c r="H282" s="21"/>
      <c r="I282" s="21" t="s">
        <v>19</v>
      </c>
      <c r="J282" s="21" t="s">
        <v>20</v>
      </c>
      <c r="M282" s="12"/>
    </row>
    <row r="283" spans="1:13" ht="18" customHeight="1">
      <c r="A283" s="4">
        <v>282</v>
      </c>
      <c r="B283" s="37">
        <v>34858</v>
      </c>
      <c r="C283" s="34" t="s">
        <v>211</v>
      </c>
      <c r="D283" s="36" t="s">
        <v>165</v>
      </c>
      <c r="E283" s="34" t="s">
        <v>153</v>
      </c>
      <c r="F283" s="34" t="s">
        <v>187</v>
      </c>
      <c r="G283" s="21" t="s">
        <v>185</v>
      </c>
      <c r="H283" s="21" t="s">
        <v>47</v>
      </c>
      <c r="I283" s="21" t="s">
        <v>31</v>
      </c>
      <c r="J283" s="21" t="s">
        <v>26</v>
      </c>
      <c r="M283" s="12"/>
    </row>
    <row r="284" spans="1:13" ht="18" customHeight="1">
      <c r="A284" s="4">
        <v>283</v>
      </c>
      <c r="B284" s="37">
        <v>34858</v>
      </c>
      <c r="C284" s="34" t="s">
        <v>144</v>
      </c>
      <c r="D284" s="34" t="s">
        <v>163</v>
      </c>
      <c r="E284" s="34" t="s">
        <v>22</v>
      </c>
      <c r="F284" s="34" t="s">
        <v>168</v>
      </c>
      <c r="G284" s="21"/>
      <c r="H284" s="21"/>
      <c r="I284" s="21" t="s">
        <v>13</v>
      </c>
      <c r="J284" s="21" t="s">
        <v>37</v>
      </c>
      <c r="M284" s="12"/>
    </row>
    <row r="285" spans="1:13" ht="18" customHeight="1">
      <c r="A285" s="4">
        <v>284</v>
      </c>
      <c r="B285" s="37">
        <v>34859</v>
      </c>
      <c r="C285" s="34" t="s">
        <v>167</v>
      </c>
      <c r="D285" s="34" t="s">
        <v>35</v>
      </c>
      <c r="E285" s="34" t="s">
        <v>190</v>
      </c>
      <c r="F285" s="34" t="s">
        <v>175</v>
      </c>
      <c r="G285" s="21"/>
      <c r="H285" s="21"/>
      <c r="I285" s="21" t="s">
        <v>20</v>
      </c>
      <c r="J285" s="21" t="s">
        <v>37</v>
      </c>
      <c r="M285" s="12"/>
    </row>
    <row r="286" spans="1:13" ht="18" customHeight="1">
      <c r="A286" s="4">
        <v>285</v>
      </c>
      <c r="B286" s="37">
        <v>34859</v>
      </c>
      <c r="C286" s="34" t="s">
        <v>181</v>
      </c>
      <c r="D286" s="34" t="s">
        <v>214</v>
      </c>
      <c r="E286" s="34" t="s">
        <v>183</v>
      </c>
      <c r="F286" s="34" t="s">
        <v>173</v>
      </c>
      <c r="G286" s="21" t="s">
        <v>23</v>
      </c>
      <c r="H286" s="21" t="s">
        <v>229</v>
      </c>
      <c r="I286" s="21" t="s">
        <v>26</v>
      </c>
      <c r="J286" s="21" t="s">
        <v>228</v>
      </c>
      <c r="M286" s="12"/>
    </row>
    <row r="287" spans="1:13" ht="18" customHeight="1">
      <c r="A287" s="4">
        <v>286</v>
      </c>
      <c r="B287" s="37">
        <v>34860</v>
      </c>
      <c r="C287" s="36" t="s">
        <v>213</v>
      </c>
      <c r="D287" s="34" t="s">
        <v>178</v>
      </c>
      <c r="E287" s="34" t="s">
        <v>179</v>
      </c>
      <c r="F287" s="34" t="s">
        <v>186</v>
      </c>
      <c r="G287" s="21" t="s">
        <v>165</v>
      </c>
      <c r="H287" s="21" t="s">
        <v>174</v>
      </c>
      <c r="I287" s="21" t="s">
        <v>32</v>
      </c>
      <c r="J287" s="21" t="s">
        <v>8</v>
      </c>
      <c r="M287" s="13"/>
    </row>
    <row r="288" spans="1:13" ht="18" customHeight="1">
      <c r="A288" s="4">
        <v>287</v>
      </c>
      <c r="B288" s="37">
        <v>34860</v>
      </c>
      <c r="C288" s="34" t="s">
        <v>175</v>
      </c>
      <c r="D288" s="34" t="s">
        <v>72</v>
      </c>
      <c r="E288" s="34" t="s">
        <v>35</v>
      </c>
      <c r="F288" s="34" t="s">
        <v>190</v>
      </c>
      <c r="G288" s="21"/>
      <c r="H288" s="21"/>
      <c r="I288" s="21" t="s">
        <v>20</v>
      </c>
      <c r="J288" s="21" t="s">
        <v>37</v>
      </c>
      <c r="M288" s="12"/>
    </row>
    <row r="289" spans="1:13" ht="18" customHeight="1">
      <c r="A289" s="4">
        <v>288</v>
      </c>
      <c r="B289" s="37">
        <v>34860</v>
      </c>
      <c r="C289" s="34" t="s">
        <v>168</v>
      </c>
      <c r="D289" s="34" t="s">
        <v>180</v>
      </c>
      <c r="E289" s="34" t="s">
        <v>163</v>
      </c>
      <c r="F289" s="34" t="s">
        <v>171</v>
      </c>
      <c r="G289" s="21"/>
      <c r="H289" s="21"/>
      <c r="I289" s="21" t="s">
        <v>13</v>
      </c>
      <c r="J289" s="21" t="s">
        <v>38</v>
      </c>
      <c r="M289" s="12"/>
    </row>
    <row r="290" spans="1:13" ht="18" customHeight="1">
      <c r="A290" s="4">
        <v>289</v>
      </c>
      <c r="B290" s="37">
        <v>34860</v>
      </c>
      <c r="C290" s="34" t="s">
        <v>187</v>
      </c>
      <c r="D290" s="34" t="s">
        <v>185</v>
      </c>
      <c r="E290" s="34" t="s">
        <v>47</v>
      </c>
      <c r="F290" s="34" t="s">
        <v>153</v>
      </c>
      <c r="G290" s="21" t="s">
        <v>188</v>
      </c>
      <c r="H290" s="21" t="s">
        <v>211</v>
      </c>
      <c r="I290" s="21" t="s">
        <v>227</v>
      </c>
      <c r="J290" s="21" t="s">
        <v>31</v>
      </c>
      <c r="M290" s="12"/>
    </row>
    <row r="291" spans="1:13" ht="18" customHeight="1">
      <c r="A291" s="4">
        <v>290</v>
      </c>
      <c r="B291" s="37">
        <v>34860</v>
      </c>
      <c r="C291" s="34" t="s">
        <v>183</v>
      </c>
      <c r="D291" s="34" t="s">
        <v>161</v>
      </c>
      <c r="E291" s="34" t="s">
        <v>146</v>
      </c>
      <c r="F291" s="34" t="s">
        <v>182</v>
      </c>
      <c r="G291" s="21" t="s">
        <v>173</v>
      </c>
      <c r="H291" s="21" t="s">
        <v>142</v>
      </c>
      <c r="I291" s="21" t="s">
        <v>26</v>
      </c>
      <c r="J291" s="21" t="s">
        <v>228</v>
      </c>
      <c r="M291" s="12"/>
    </row>
    <row r="292" spans="1:13" ht="18" customHeight="1">
      <c r="A292" s="4">
        <v>291</v>
      </c>
      <c r="B292" s="37">
        <v>34860</v>
      </c>
      <c r="C292" s="34" t="s">
        <v>16</v>
      </c>
      <c r="D292" s="34" t="s">
        <v>170</v>
      </c>
      <c r="E292" s="34" t="s">
        <v>4</v>
      </c>
      <c r="F292" s="34" t="s">
        <v>210</v>
      </c>
      <c r="G292" s="21"/>
      <c r="H292" s="21"/>
      <c r="I292" s="21" t="s">
        <v>19</v>
      </c>
      <c r="J292" s="21" t="s">
        <v>14</v>
      </c>
      <c r="M292" s="12"/>
    </row>
    <row r="293" spans="1:13" ht="18" customHeight="1">
      <c r="A293" s="4">
        <v>292</v>
      </c>
      <c r="B293" s="37">
        <v>34861</v>
      </c>
      <c r="C293" s="34" t="s">
        <v>171</v>
      </c>
      <c r="D293" s="34" t="s">
        <v>144</v>
      </c>
      <c r="E293" s="34" t="s">
        <v>180</v>
      </c>
      <c r="F293" s="34" t="s">
        <v>163</v>
      </c>
      <c r="G293" s="21"/>
      <c r="H293" s="21"/>
      <c r="I293" s="21" t="s">
        <v>13</v>
      </c>
      <c r="J293" s="21" t="s">
        <v>38</v>
      </c>
      <c r="M293" s="12"/>
    </row>
    <row r="294" spans="1:13" ht="18" customHeight="1">
      <c r="A294" s="4">
        <v>293</v>
      </c>
      <c r="B294" s="37">
        <v>34861</v>
      </c>
      <c r="C294" s="34" t="s">
        <v>165</v>
      </c>
      <c r="D294" s="34" t="s">
        <v>131</v>
      </c>
      <c r="E294" s="34" t="s">
        <v>186</v>
      </c>
      <c r="F294" s="34" t="s">
        <v>174</v>
      </c>
      <c r="G294" s="21" t="s">
        <v>179</v>
      </c>
      <c r="H294" s="21" t="s">
        <v>178</v>
      </c>
      <c r="I294" s="21" t="s">
        <v>32</v>
      </c>
      <c r="J294" s="21" t="s">
        <v>8</v>
      </c>
      <c r="M294" s="12"/>
    </row>
    <row r="295" spans="1:13" ht="18" customHeight="1">
      <c r="A295" s="4">
        <v>294</v>
      </c>
      <c r="B295" s="37">
        <v>34861</v>
      </c>
      <c r="C295" s="34" t="s">
        <v>190</v>
      </c>
      <c r="D295" s="34" t="s">
        <v>167</v>
      </c>
      <c r="E295" s="34" t="s">
        <v>72</v>
      </c>
      <c r="F295" s="34" t="s">
        <v>35</v>
      </c>
      <c r="G295" s="21"/>
      <c r="H295" s="21"/>
      <c r="I295" s="21" t="s">
        <v>20</v>
      </c>
      <c r="J295" s="21" t="s">
        <v>37</v>
      </c>
      <c r="M295" s="12"/>
    </row>
    <row r="296" spans="1:13" ht="18" customHeight="1">
      <c r="A296" s="4">
        <v>295</v>
      </c>
      <c r="B296" s="37">
        <v>34861</v>
      </c>
      <c r="C296" s="34" t="s">
        <v>210</v>
      </c>
      <c r="D296" s="34" t="s">
        <v>166</v>
      </c>
      <c r="E296" s="34" t="s">
        <v>170</v>
      </c>
      <c r="F296" s="34" t="s">
        <v>4</v>
      </c>
      <c r="G296" s="21"/>
      <c r="H296" s="21"/>
      <c r="I296" s="21" t="s">
        <v>19</v>
      </c>
      <c r="J296" s="21" t="s">
        <v>14</v>
      </c>
      <c r="M296" s="12"/>
    </row>
    <row r="297" spans="1:13" ht="18" customHeight="1">
      <c r="A297" s="4">
        <v>296</v>
      </c>
      <c r="B297" s="37">
        <v>34861</v>
      </c>
      <c r="C297" s="34" t="s">
        <v>188</v>
      </c>
      <c r="D297" s="34" t="s">
        <v>47</v>
      </c>
      <c r="E297" s="34" t="s">
        <v>153</v>
      </c>
      <c r="F297" s="34" t="s">
        <v>211</v>
      </c>
      <c r="G297" s="21" t="s">
        <v>187</v>
      </c>
      <c r="H297" s="21" t="s">
        <v>185</v>
      </c>
      <c r="I297" s="21" t="s">
        <v>227</v>
      </c>
      <c r="J297" s="21" t="s">
        <v>31</v>
      </c>
      <c r="M297" s="12"/>
    </row>
    <row r="298" spans="1:13" ht="18" customHeight="1">
      <c r="A298" s="4">
        <v>297</v>
      </c>
      <c r="B298" s="37">
        <v>34861</v>
      </c>
      <c r="C298" s="34" t="s">
        <v>214</v>
      </c>
      <c r="D298" s="34" t="s">
        <v>182</v>
      </c>
      <c r="E298" s="34" t="s">
        <v>173</v>
      </c>
      <c r="F298" s="34" t="s">
        <v>142</v>
      </c>
      <c r="G298" s="21" t="s">
        <v>181</v>
      </c>
      <c r="H298" s="21" t="s">
        <v>161</v>
      </c>
      <c r="I298" s="21" t="s">
        <v>26</v>
      </c>
      <c r="J298" s="21" t="s">
        <v>228</v>
      </c>
      <c r="M298" s="12"/>
    </row>
    <row r="299" spans="1:13" ht="18" customHeight="1">
      <c r="A299" s="4">
        <v>298</v>
      </c>
      <c r="B299" s="37">
        <v>34863</v>
      </c>
      <c r="C299" s="34" t="s">
        <v>4</v>
      </c>
      <c r="D299" s="34" t="s">
        <v>168</v>
      </c>
      <c r="E299" s="34" t="s">
        <v>166</v>
      </c>
      <c r="F299" s="34" t="s">
        <v>170</v>
      </c>
      <c r="G299" s="21"/>
      <c r="H299" s="21"/>
      <c r="I299" s="21" t="s">
        <v>38</v>
      </c>
      <c r="J299" s="21" t="s">
        <v>37</v>
      </c>
      <c r="M299" s="12"/>
    </row>
    <row r="300" spans="1:13" ht="18" customHeight="1">
      <c r="A300" s="4">
        <v>299</v>
      </c>
      <c r="B300" s="37">
        <v>34863</v>
      </c>
      <c r="C300" s="34" t="s">
        <v>173</v>
      </c>
      <c r="D300" s="34" t="s">
        <v>214</v>
      </c>
      <c r="E300" s="34" t="s">
        <v>161</v>
      </c>
      <c r="F300" s="34" t="s">
        <v>185</v>
      </c>
      <c r="G300" s="21" t="s">
        <v>142</v>
      </c>
      <c r="H300" s="21" t="s">
        <v>182</v>
      </c>
      <c r="I300" s="21" t="s">
        <v>26</v>
      </c>
      <c r="J300" s="21" t="s">
        <v>32</v>
      </c>
      <c r="M300" s="12"/>
    </row>
    <row r="301" spans="1:13" ht="18" customHeight="1">
      <c r="A301" s="4">
        <v>300</v>
      </c>
      <c r="B301" s="37">
        <v>34863</v>
      </c>
      <c r="C301" s="34" t="s">
        <v>186</v>
      </c>
      <c r="D301" s="34" t="s">
        <v>174</v>
      </c>
      <c r="E301" s="34" t="s">
        <v>165</v>
      </c>
      <c r="F301" s="34" t="s">
        <v>179</v>
      </c>
      <c r="G301" s="21" t="s">
        <v>188</v>
      </c>
      <c r="H301" s="21" t="s">
        <v>131</v>
      </c>
      <c r="I301" s="21" t="s">
        <v>31</v>
      </c>
      <c r="J301" s="21" t="s">
        <v>228</v>
      </c>
      <c r="M301" s="12"/>
    </row>
    <row r="302" spans="1:13" ht="18" customHeight="1">
      <c r="A302" s="4">
        <v>301</v>
      </c>
      <c r="B302" s="37">
        <v>34863</v>
      </c>
      <c r="C302" s="34" t="s">
        <v>146</v>
      </c>
      <c r="D302" s="34" t="s">
        <v>181</v>
      </c>
      <c r="E302" s="34" t="s">
        <v>187</v>
      </c>
      <c r="F302" s="34" t="s">
        <v>183</v>
      </c>
      <c r="G302" s="21" t="s">
        <v>184</v>
      </c>
      <c r="H302" s="21" t="s">
        <v>153</v>
      </c>
      <c r="I302" s="21" t="s">
        <v>227</v>
      </c>
      <c r="J302" s="21" t="s">
        <v>8</v>
      </c>
      <c r="M302" s="12"/>
    </row>
    <row r="303" spans="1:13" ht="18" customHeight="1">
      <c r="A303" s="4">
        <v>302</v>
      </c>
      <c r="B303" s="37">
        <v>34864</v>
      </c>
      <c r="C303" s="34" t="s">
        <v>170</v>
      </c>
      <c r="D303" s="34" t="s">
        <v>210</v>
      </c>
      <c r="E303" s="34" t="s">
        <v>168</v>
      </c>
      <c r="F303" s="34" t="s">
        <v>166</v>
      </c>
      <c r="G303" s="21"/>
      <c r="H303" s="21"/>
      <c r="I303" s="21" t="s">
        <v>38</v>
      </c>
      <c r="J303" s="21" t="s">
        <v>37</v>
      </c>
      <c r="M303" s="12"/>
    </row>
    <row r="304" spans="1:13" ht="18" customHeight="1">
      <c r="A304" s="4">
        <v>303</v>
      </c>
      <c r="B304" s="37">
        <v>34864</v>
      </c>
      <c r="C304" s="34" t="s">
        <v>153</v>
      </c>
      <c r="D304" s="34" t="s">
        <v>183</v>
      </c>
      <c r="E304" s="34" t="s">
        <v>184</v>
      </c>
      <c r="F304" s="34" t="s">
        <v>181</v>
      </c>
      <c r="G304" s="21" t="s">
        <v>146</v>
      </c>
      <c r="H304" s="21" t="s">
        <v>187</v>
      </c>
      <c r="I304" s="21" t="s">
        <v>227</v>
      </c>
      <c r="J304" s="21" t="s">
        <v>8</v>
      </c>
      <c r="M304" s="12"/>
    </row>
    <row r="305" spans="1:13" ht="18" customHeight="1">
      <c r="A305" s="4">
        <v>304</v>
      </c>
      <c r="B305" s="37">
        <v>34864</v>
      </c>
      <c r="C305" s="34" t="s">
        <v>178</v>
      </c>
      <c r="D305" s="34" t="s">
        <v>213</v>
      </c>
      <c r="E305" s="34" t="s">
        <v>179</v>
      </c>
      <c r="F305" s="34" t="s">
        <v>165</v>
      </c>
      <c r="G305" s="21" t="s">
        <v>174</v>
      </c>
      <c r="H305" s="21" t="s">
        <v>211</v>
      </c>
      <c r="I305" s="21" t="s">
        <v>31</v>
      </c>
      <c r="J305" s="21" t="s">
        <v>228</v>
      </c>
      <c r="M305" s="12"/>
    </row>
    <row r="306" spans="1:13" ht="18" customHeight="1">
      <c r="A306" s="4">
        <v>305</v>
      </c>
      <c r="B306" s="37">
        <v>34864</v>
      </c>
      <c r="C306" s="34" t="s">
        <v>185</v>
      </c>
      <c r="D306" s="34" t="s">
        <v>142</v>
      </c>
      <c r="E306" s="34" t="s">
        <v>214</v>
      </c>
      <c r="F306" s="34" t="s">
        <v>161</v>
      </c>
      <c r="G306" s="21" t="s">
        <v>182</v>
      </c>
      <c r="H306" s="21" t="s">
        <v>173</v>
      </c>
      <c r="I306" s="21" t="s">
        <v>26</v>
      </c>
      <c r="J306" s="21" t="s">
        <v>32</v>
      </c>
      <c r="M306" s="12"/>
    </row>
    <row r="307" spans="1:13" ht="18" customHeight="1">
      <c r="A307" s="4">
        <v>306</v>
      </c>
      <c r="B307" s="37">
        <v>34865</v>
      </c>
      <c r="C307" s="34" t="s">
        <v>167</v>
      </c>
      <c r="D307" s="34" t="s">
        <v>35</v>
      </c>
      <c r="E307" s="34" t="s">
        <v>190</v>
      </c>
      <c r="F307" s="34" t="s">
        <v>175</v>
      </c>
      <c r="G307" s="21"/>
      <c r="H307" s="21"/>
      <c r="I307" s="21" t="s">
        <v>13</v>
      </c>
      <c r="J307" s="21" t="s">
        <v>19</v>
      </c>
      <c r="M307" s="12"/>
    </row>
    <row r="308" spans="1:13" ht="18" customHeight="1">
      <c r="A308" s="4">
        <v>307</v>
      </c>
      <c r="B308" s="37">
        <v>34865</v>
      </c>
      <c r="C308" s="34" t="s">
        <v>166</v>
      </c>
      <c r="D308" s="34" t="s">
        <v>4</v>
      </c>
      <c r="E308" s="36" t="s">
        <v>210</v>
      </c>
      <c r="F308" s="34" t="s">
        <v>168</v>
      </c>
      <c r="G308" s="21"/>
      <c r="H308" s="21"/>
      <c r="I308" s="21" t="s">
        <v>38</v>
      </c>
      <c r="J308" s="21" t="s">
        <v>37</v>
      </c>
      <c r="M308" s="12"/>
    </row>
    <row r="309" spans="1:13" ht="18" customHeight="1">
      <c r="A309" s="4">
        <v>308</v>
      </c>
      <c r="B309" s="37">
        <v>34865</v>
      </c>
      <c r="C309" s="34" t="s">
        <v>161</v>
      </c>
      <c r="D309" s="34" t="s">
        <v>173</v>
      </c>
      <c r="E309" s="34" t="s">
        <v>182</v>
      </c>
      <c r="F309" s="34" t="s">
        <v>131</v>
      </c>
      <c r="G309" s="21" t="s">
        <v>214</v>
      </c>
      <c r="H309" s="21" t="s">
        <v>185</v>
      </c>
      <c r="I309" s="21" t="s">
        <v>26</v>
      </c>
      <c r="J309" s="21" t="s">
        <v>32</v>
      </c>
      <c r="M309" s="12"/>
    </row>
    <row r="310" spans="1:13" ht="18" customHeight="1">
      <c r="A310" s="4">
        <v>309</v>
      </c>
      <c r="B310" s="37">
        <v>34865</v>
      </c>
      <c r="C310" s="34" t="s">
        <v>181</v>
      </c>
      <c r="D310" s="34" t="s">
        <v>187</v>
      </c>
      <c r="E310" s="34" t="s">
        <v>183</v>
      </c>
      <c r="F310" s="34" t="s">
        <v>146</v>
      </c>
      <c r="G310" s="21" t="s">
        <v>153</v>
      </c>
      <c r="H310" s="21" t="s">
        <v>184</v>
      </c>
      <c r="I310" s="21" t="s">
        <v>227</v>
      </c>
      <c r="J310" s="21" t="s">
        <v>8</v>
      </c>
      <c r="M310" s="12"/>
    </row>
    <row r="311" spans="1:13" ht="18" customHeight="1">
      <c r="A311" s="4">
        <v>310</v>
      </c>
      <c r="B311" s="37">
        <v>34865</v>
      </c>
      <c r="C311" s="34" t="s">
        <v>144</v>
      </c>
      <c r="D311" s="34" t="s">
        <v>163</v>
      </c>
      <c r="E311" s="34" t="s">
        <v>171</v>
      </c>
      <c r="F311" s="34" t="s">
        <v>16</v>
      </c>
      <c r="G311" s="21"/>
      <c r="H311" s="21"/>
      <c r="I311" s="21" t="s">
        <v>20</v>
      </c>
      <c r="J311" s="21" t="s">
        <v>14</v>
      </c>
      <c r="M311" s="12"/>
    </row>
    <row r="312" spans="1:13" ht="18" customHeight="1">
      <c r="A312" s="4">
        <v>311</v>
      </c>
      <c r="B312" s="37">
        <v>34866</v>
      </c>
      <c r="C312" s="34" t="s">
        <v>175</v>
      </c>
      <c r="D312" s="34" t="s">
        <v>180</v>
      </c>
      <c r="E312" s="34" t="s">
        <v>163</v>
      </c>
      <c r="F312" s="34" t="s">
        <v>210</v>
      </c>
      <c r="G312" s="21"/>
      <c r="H312" s="21"/>
      <c r="I312" s="21" t="s">
        <v>37</v>
      </c>
      <c r="J312" s="21" t="s">
        <v>19</v>
      </c>
      <c r="M312" s="12"/>
    </row>
    <row r="313" spans="1:13" ht="18" customHeight="1">
      <c r="A313" s="4">
        <v>312</v>
      </c>
      <c r="B313" s="37">
        <v>34866</v>
      </c>
      <c r="C313" s="34" t="s">
        <v>174</v>
      </c>
      <c r="D313" s="34" t="s">
        <v>211</v>
      </c>
      <c r="E313" s="34" t="s">
        <v>184</v>
      </c>
      <c r="F313" s="34" t="s">
        <v>148</v>
      </c>
      <c r="G313" s="21" t="s">
        <v>29</v>
      </c>
      <c r="H313" s="21" t="s">
        <v>188</v>
      </c>
      <c r="I313" s="21" t="s">
        <v>8</v>
      </c>
      <c r="J313" s="21" t="s">
        <v>26</v>
      </c>
      <c r="M313" s="12"/>
    </row>
    <row r="314" spans="1:13" ht="18" customHeight="1">
      <c r="A314" s="4">
        <v>313</v>
      </c>
      <c r="B314" s="37">
        <v>34866</v>
      </c>
      <c r="C314" s="34" t="s">
        <v>168</v>
      </c>
      <c r="D314" s="34" t="s">
        <v>170</v>
      </c>
      <c r="E314" s="34" t="s">
        <v>4</v>
      </c>
      <c r="F314" s="34" t="s">
        <v>177</v>
      </c>
      <c r="G314" s="21"/>
      <c r="H314" s="21"/>
      <c r="I314" s="21" t="s">
        <v>38</v>
      </c>
      <c r="J314" s="21" t="s">
        <v>20</v>
      </c>
      <c r="M314" s="12"/>
    </row>
    <row r="315" spans="1:13" ht="18" customHeight="1">
      <c r="A315" s="4">
        <v>314</v>
      </c>
      <c r="B315" s="37">
        <v>34866</v>
      </c>
      <c r="C315" s="34" t="s">
        <v>142</v>
      </c>
      <c r="D315" s="34" t="s">
        <v>146</v>
      </c>
      <c r="E315" s="34" t="s">
        <v>185</v>
      </c>
      <c r="F315" s="34" t="s">
        <v>214</v>
      </c>
      <c r="G315" s="21" t="s">
        <v>181</v>
      </c>
      <c r="H315" s="21" t="s">
        <v>182</v>
      </c>
      <c r="I315" s="21" t="s">
        <v>228</v>
      </c>
      <c r="J315" s="21" t="s">
        <v>227</v>
      </c>
      <c r="M315" s="12"/>
    </row>
    <row r="316" spans="1:13" ht="18" customHeight="1">
      <c r="A316" s="4">
        <v>315</v>
      </c>
      <c r="B316" s="37">
        <v>34866</v>
      </c>
      <c r="C316" s="34" t="s">
        <v>16</v>
      </c>
      <c r="D316" s="34" t="s">
        <v>72</v>
      </c>
      <c r="E316" s="34" t="s">
        <v>46</v>
      </c>
      <c r="F316" s="34" t="s">
        <v>190</v>
      </c>
      <c r="G316" s="21"/>
      <c r="H316" s="21"/>
      <c r="I316" s="21" t="s">
        <v>14</v>
      </c>
      <c r="J316" s="21" t="s">
        <v>13</v>
      </c>
      <c r="M316" s="12"/>
    </row>
    <row r="317" spans="1:13" ht="18" customHeight="1">
      <c r="A317" s="4">
        <v>316</v>
      </c>
      <c r="B317" s="37">
        <v>34867</v>
      </c>
      <c r="C317" s="34" t="s">
        <v>148</v>
      </c>
      <c r="D317" s="34" t="s">
        <v>184</v>
      </c>
      <c r="E317" s="34" t="s">
        <v>178</v>
      </c>
      <c r="F317" s="34" t="s">
        <v>188</v>
      </c>
      <c r="G317" s="21" t="s">
        <v>211</v>
      </c>
      <c r="H317" s="21" t="s">
        <v>131</v>
      </c>
      <c r="I317" s="21" t="s">
        <v>8</v>
      </c>
      <c r="J317" s="21" t="s">
        <v>26</v>
      </c>
      <c r="M317" s="12"/>
    </row>
    <row r="318" spans="1:13" ht="18" customHeight="1">
      <c r="A318" s="4">
        <v>317</v>
      </c>
      <c r="B318" s="37">
        <v>34867</v>
      </c>
      <c r="C318" s="34" t="s">
        <v>182</v>
      </c>
      <c r="D318" s="34" t="s">
        <v>185</v>
      </c>
      <c r="E318" s="34" t="s">
        <v>146</v>
      </c>
      <c r="F318" s="34" t="s">
        <v>181</v>
      </c>
      <c r="G318" s="21" t="s">
        <v>142</v>
      </c>
      <c r="H318" s="21" t="s">
        <v>214</v>
      </c>
      <c r="I318" s="21" t="s">
        <v>228</v>
      </c>
      <c r="J318" s="21" t="s">
        <v>227</v>
      </c>
      <c r="M318" s="12"/>
    </row>
    <row r="319" spans="1:13" ht="18" customHeight="1">
      <c r="A319" s="4">
        <v>318</v>
      </c>
      <c r="B319" s="37">
        <v>34867</v>
      </c>
      <c r="C319" s="34" t="s">
        <v>47</v>
      </c>
      <c r="D319" s="34" t="s">
        <v>165</v>
      </c>
      <c r="E319" s="34" t="s">
        <v>179</v>
      </c>
      <c r="F319" s="34" t="s">
        <v>213</v>
      </c>
      <c r="G319" s="21" t="s">
        <v>187</v>
      </c>
      <c r="H319" s="21" t="s">
        <v>186</v>
      </c>
      <c r="I319" s="21" t="s">
        <v>32</v>
      </c>
      <c r="J319" s="21" t="s">
        <v>31</v>
      </c>
      <c r="M319" s="12"/>
    </row>
    <row r="320" spans="1:13" ht="18" customHeight="1">
      <c r="A320" s="4">
        <v>319</v>
      </c>
      <c r="B320" s="37">
        <v>34867</v>
      </c>
      <c r="C320" s="34" t="s">
        <v>190</v>
      </c>
      <c r="D320" s="34" t="s">
        <v>167</v>
      </c>
      <c r="E320" s="34" t="s">
        <v>72</v>
      </c>
      <c r="F320" s="34" t="s">
        <v>46</v>
      </c>
      <c r="G320" s="21"/>
      <c r="H320" s="21"/>
      <c r="I320" s="21" t="s">
        <v>14</v>
      </c>
      <c r="J320" s="21" t="s">
        <v>13</v>
      </c>
      <c r="M320" s="12"/>
    </row>
    <row r="321" spans="1:13" ht="18" customHeight="1">
      <c r="A321" s="4">
        <v>320</v>
      </c>
      <c r="B321" s="37">
        <v>34867</v>
      </c>
      <c r="C321" s="34" t="s">
        <v>177</v>
      </c>
      <c r="D321" s="34" t="s">
        <v>166</v>
      </c>
      <c r="E321" s="34" t="s">
        <v>170</v>
      </c>
      <c r="F321" s="34" t="s">
        <v>4</v>
      </c>
      <c r="G321" s="21"/>
      <c r="H321" s="21"/>
      <c r="I321" s="21" t="s">
        <v>38</v>
      </c>
      <c r="J321" s="21" t="s">
        <v>20</v>
      </c>
      <c r="M321" s="12"/>
    </row>
    <row r="322" spans="1:13" ht="18" customHeight="1">
      <c r="A322" s="4">
        <v>321</v>
      </c>
      <c r="B322" s="37">
        <v>34867</v>
      </c>
      <c r="C322" s="34" t="s">
        <v>210</v>
      </c>
      <c r="D322" s="34" t="s">
        <v>144</v>
      </c>
      <c r="E322" s="34" t="s">
        <v>180</v>
      </c>
      <c r="F322" s="34" t="s">
        <v>163</v>
      </c>
      <c r="G322" s="21"/>
      <c r="H322" s="21"/>
      <c r="I322" s="21" t="s">
        <v>37</v>
      </c>
      <c r="J322" s="21" t="s">
        <v>19</v>
      </c>
      <c r="M322" s="12"/>
    </row>
    <row r="323" spans="1:13" ht="18" customHeight="1">
      <c r="A323" s="4">
        <v>322</v>
      </c>
      <c r="B323" s="37">
        <v>34868</v>
      </c>
      <c r="C323" s="34" t="s">
        <v>179</v>
      </c>
      <c r="D323" s="34" t="s">
        <v>186</v>
      </c>
      <c r="E323" s="34" t="s">
        <v>187</v>
      </c>
      <c r="F323" s="34" t="s">
        <v>165</v>
      </c>
      <c r="G323" s="21" t="s">
        <v>213</v>
      </c>
      <c r="H323" s="21" t="s">
        <v>47</v>
      </c>
      <c r="I323" s="21" t="s">
        <v>32</v>
      </c>
      <c r="J323" s="21" t="s">
        <v>31</v>
      </c>
      <c r="M323" s="12"/>
    </row>
    <row r="324" spans="1:13" ht="18" customHeight="1">
      <c r="A324" s="4">
        <v>323</v>
      </c>
      <c r="B324" s="37">
        <v>34868</v>
      </c>
      <c r="C324" s="34" t="s">
        <v>46</v>
      </c>
      <c r="D324" s="34" t="s">
        <v>16</v>
      </c>
      <c r="E324" s="34" t="s">
        <v>167</v>
      </c>
      <c r="F324" s="34" t="s">
        <v>72</v>
      </c>
      <c r="G324" s="21"/>
      <c r="H324" s="21"/>
      <c r="I324" s="21" t="s">
        <v>14</v>
      </c>
      <c r="J324" s="21" t="s">
        <v>13</v>
      </c>
      <c r="M324" s="12"/>
    </row>
    <row r="325" spans="1:13" ht="18" customHeight="1">
      <c r="A325" s="4">
        <v>324</v>
      </c>
      <c r="B325" s="37">
        <v>34868</v>
      </c>
      <c r="C325" s="34" t="s">
        <v>184</v>
      </c>
      <c r="D325" s="34" t="s">
        <v>188</v>
      </c>
      <c r="E325" s="34" t="s">
        <v>131</v>
      </c>
      <c r="F325" s="34" t="s">
        <v>211</v>
      </c>
      <c r="G325" s="21" t="s">
        <v>148</v>
      </c>
      <c r="H325" s="21" t="s">
        <v>178</v>
      </c>
      <c r="I325" s="21" t="s">
        <v>8</v>
      </c>
      <c r="J325" s="21" t="s">
        <v>26</v>
      </c>
      <c r="M325" s="12"/>
    </row>
    <row r="326" spans="1:13" ht="18" customHeight="1">
      <c r="A326" s="4">
        <v>325</v>
      </c>
      <c r="B326" s="37">
        <v>34868</v>
      </c>
      <c r="C326" s="34" t="s">
        <v>163</v>
      </c>
      <c r="D326" s="34" t="s">
        <v>175</v>
      </c>
      <c r="E326" s="34" t="s">
        <v>144</v>
      </c>
      <c r="F326" s="34" t="s">
        <v>180</v>
      </c>
      <c r="G326" s="21"/>
      <c r="H326" s="21"/>
      <c r="I326" s="21" t="s">
        <v>37</v>
      </c>
      <c r="J326" s="21" t="s">
        <v>19</v>
      </c>
      <c r="M326" s="12"/>
    </row>
    <row r="327" spans="1:13" ht="18" customHeight="1">
      <c r="A327" s="4">
        <v>326</v>
      </c>
      <c r="B327" s="37">
        <v>34868</v>
      </c>
      <c r="C327" s="34" t="s">
        <v>214</v>
      </c>
      <c r="D327" s="34" t="s">
        <v>181</v>
      </c>
      <c r="E327" s="34" t="s">
        <v>142</v>
      </c>
      <c r="F327" s="34" t="s">
        <v>182</v>
      </c>
      <c r="G327" s="21" t="s">
        <v>185</v>
      </c>
      <c r="H327" s="21" t="s">
        <v>146</v>
      </c>
      <c r="I327" s="21" t="s">
        <v>228</v>
      </c>
      <c r="J327" s="21" t="s">
        <v>227</v>
      </c>
      <c r="M327" s="12"/>
    </row>
    <row r="328" spans="1:13" ht="18" customHeight="1">
      <c r="A328" s="4">
        <v>327</v>
      </c>
      <c r="B328" s="37">
        <v>34870</v>
      </c>
      <c r="C328" s="34" t="s">
        <v>72</v>
      </c>
      <c r="D328" s="34" t="s">
        <v>190</v>
      </c>
      <c r="E328" s="34" t="s">
        <v>175</v>
      </c>
      <c r="F328" s="34" t="s">
        <v>167</v>
      </c>
      <c r="G328" s="21"/>
      <c r="H328" s="21"/>
      <c r="I328" s="21" t="s">
        <v>19</v>
      </c>
      <c r="J328" s="21" t="s">
        <v>14</v>
      </c>
      <c r="M328" s="12"/>
    </row>
    <row r="329" spans="1:13" ht="18" customHeight="1">
      <c r="A329" s="4">
        <v>328</v>
      </c>
      <c r="B329" s="37">
        <v>34870</v>
      </c>
      <c r="C329" s="34" t="s">
        <v>170</v>
      </c>
      <c r="D329" s="36" t="s">
        <v>177</v>
      </c>
      <c r="E329" s="34" t="s">
        <v>168</v>
      </c>
      <c r="F329" s="34" t="s">
        <v>166</v>
      </c>
      <c r="G329" s="21"/>
      <c r="H329" s="21"/>
      <c r="I329" s="21" t="s">
        <v>37</v>
      </c>
      <c r="J329" s="21" t="s">
        <v>20</v>
      </c>
      <c r="M329" s="12"/>
    </row>
    <row r="330" spans="1:13" ht="18" customHeight="1">
      <c r="A330" s="4">
        <v>329</v>
      </c>
      <c r="B330" s="37">
        <v>34870</v>
      </c>
      <c r="C330" s="36" t="s">
        <v>211</v>
      </c>
      <c r="D330" s="34" t="s">
        <v>178</v>
      </c>
      <c r="E330" s="34" t="s">
        <v>186</v>
      </c>
      <c r="F330" s="34" t="s">
        <v>183</v>
      </c>
      <c r="G330" s="21" t="s">
        <v>161</v>
      </c>
      <c r="H330" s="21" t="s">
        <v>188</v>
      </c>
      <c r="I330" s="21" t="s">
        <v>8</v>
      </c>
      <c r="J330" s="21" t="s">
        <v>31</v>
      </c>
      <c r="M330" s="13"/>
    </row>
    <row r="331" spans="1:13" ht="18" customHeight="1">
      <c r="A331" s="4">
        <v>330</v>
      </c>
      <c r="B331" s="37">
        <v>34870</v>
      </c>
      <c r="C331" s="34" t="s">
        <v>180</v>
      </c>
      <c r="D331" s="34" t="s">
        <v>210</v>
      </c>
      <c r="E331" s="34" t="s">
        <v>191</v>
      </c>
      <c r="F331" s="34" t="s">
        <v>144</v>
      </c>
      <c r="G331" s="21"/>
      <c r="H331" s="21"/>
      <c r="I331" s="21" t="s">
        <v>13</v>
      </c>
      <c r="J331" s="21" t="s">
        <v>38</v>
      </c>
      <c r="M331" s="12"/>
    </row>
    <row r="332" spans="1:13" ht="18" customHeight="1">
      <c r="A332" s="4">
        <v>331</v>
      </c>
      <c r="B332" s="37">
        <v>34871</v>
      </c>
      <c r="C332" s="34" t="s">
        <v>167</v>
      </c>
      <c r="D332" s="34" t="s">
        <v>46</v>
      </c>
      <c r="E332" s="34" t="s">
        <v>190</v>
      </c>
      <c r="F332" s="34" t="s">
        <v>175</v>
      </c>
      <c r="G332" s="21"/>
      <c r="H332" s="21"/>
      <c r="I332" s="21" t="s">
        <v>19</v>
      </c>
      <c r="J332" s="21" t="s">
        <v>14</v>
      </c>
      <c r="M332" s="12"/>
    </row>
    <row r="333" spans="1:13" ht="18" customHeight="1">
      <c r="A333" s="4">
        <v>332</v>
      </c>
      <c r="B333" s="37">
        <v>34871</v>
      </c>
      <c r="C333" s="34" t="s">
        <v>166</v>
      </c>
      <c r="D333" s="34" t="s">
        <v>4</v>
      </c>
      <c r="E333" s="34" t="s">
        <v>177</v>
      </c>
      <c r="F333" s="34" t="s">
        <v>168</v>
      </c>
      <c r="G333" s="21"/>
      <c r="H333" s="21"/>
      <c r="I333" s="21" t="s">
        <v>37</v>
      </c>
      <c r="J333" s="21" t="s">
        <v>20</v>
      </c>
      <c r="M333" s="12"/>
    </row>
    <row r="334" spans="1:13" ht="18" customHeight="1">
      <c r="A334" s="4">
        <v>333</v>
      </c>
      <c r="B334" s="37">
        <v>34871</v>
      </c>
      <c r="C334" s="34" t="s">
        <v>185</v>
      </c>
      <c r="D334" s="34" t="s">
        <v>173</v>
      </c>
      <c r="E334" s="34" t="s">
        <v>181</v>
      </c>
      <c r="F334" s="34" t="s">
        <v>187</v>
      </c>
      <c r="G334" s="21" t="s">
        <v>263</v>
      </c>
      <c r="H334" s="21" t="s">
        <v>243</v>
      </c>
      <c r="I334" s="21" t="s">
        <v>227</v>
      </c>
      <c r="J334" s="21" t="s">
        <v>26</v>
      </c>
      <c r="M334" s="12"/>
    </row>
    <row r="335" spans="1:13" ht="18" customHeight="1">
      <c r="A335" s="4">
        <v>334</v>
      </c>
      <c r="B335" s="37">
        <v>34871</v>
      </c>
      <c r="C335" s="34" t="s">
        <v>144</v>
      </c>
      <c r="D335" s="34" t="s">
        <v>163</v>
      </c>
      <c r="E335" s="34" t="s">
        <v>210</v>
      </c>
      <c r="F335" s="34" t="s">
        <v>191</v>
      </c>
      <c r="G335" s="21"/>
      <c r="H335" s="21"/>
      <c r="I335" s="21" t="s">
        <v>13</v>
      </c>
      <c r="J335" s="21" t="s">
        <v>38</v>
      </c>
      <c r="M335" s="12"/>
    </row>
    <row r="336" spans="1:13" ht="18" customHeight="1">
      <c r="A336" s="4">
        <v>335</v>
      </c>
      <c r="B336" s="37">
        <v>34871</v>
      </c>
      <c r="C336" s="34" t="s">
        <v>183</v>
      </c>
      <c r="D336" s="34" t="s">
        <v>211</v>
      </c>
      <c r="E336" s="34" t="s">
        <v>188</v>
      </c>
      <c r="F336" s="34" t="s">
        <v>161</v>
      </c>
      <c r="G336" s="21" t="s">
        <v>186</v>
      </c>
      <c r="H336" s="21" t="s">
        <v>178</v>
      </c>
      <c r="I336" s="21" t="s">
        <v>8</v>
      </c>
      <c r="J336" s="21" t="s">
        <v>31</v>
      </c>
      <c r="M336" s="12"/>
    </row>
    <row r="337" spans="1:13" ht="18" customHeight="1">
      <c r="A337" s="4">
        <v>336</v>
      </c>
      <c r="B337" s="37">
        <v>34872</v>
      </c>
      <c r="C337" s="34" t="s">
        <v>161</v>
      </c>
      <c r="D337" s="34" t="s">
        <v>188</v>
      </c>
      <c r="E337" s="34" t="s">
        <v>178</v>
      </c>
      <c r="F337" s="34" t="s">
        <v>186</v>
      </c>
      <c r="G337" s="21" t="s">
        <v>211</v>
      </c>
      <c r="H337" s="21" t="s">
        <v>183</v>
      </c>
      <c r="I337" s="21" t="s">
        <v>8</v>
      </c>
      <c r="J337" s="21" t="s">
        <v>31</v>
      </c>
      <c r="M337" s="12"/>
    </row>
    <row r="338" spans="1:13" ht="18" customHeight="1">
      <c r="A338" s="4">
        <v>337</v>
      </c>
      <c r="B338" s="37">
        <v>34872</v>
      </c>
      <c r="C338" s="34" t="s">
        <v>175</v>
      </c>
      <c r="D338" s="34" t="s">
        <v>72</v>
      </c>
      <c r="E338" s="34" t="s">
        <v>46</v>
      </c>
      <c r="F338" s="34" t="s">
        <v>190</v>
      </c>
      <c r="G338" s="21"/>
      <c r="H338" s="21"/>
      <c r="I338" s="21" t="s">
        <v>19</v>
      </c>
      <c r="J338" s="21" t="s">
        <v>14</v>
      </c>
      <c r="M338" s="12"/>
    </row>
    <row r="339" spans="1:13" ht="18" customHeight="1">
      <c r="A339" s="4">
        <v>338</v>
      </c>
      <c r="B339" s="37">
        <v>34872</v>
      </c>
      <c r="C339" s="34" t="s">
        <v>168</v>
      </c>
      <c r="D339" s="34" t="s">
        <v>170</v>
      </c>
      <c r="E339" s="34" t="s">
        <v>4</v>
      </c>
      <c r="F339" s="34" t="s">
        <v>177</v>
      </c>
      <c r="G339" s="21"/>
      <c r="H339" s="21"/>
      <c r="I339" s="21" t="s">
        <v>37</v>
      </c>
      <c r="J339" s="21" t="s">
        <v>20</v>
      </c>
      <c r="M339" s="12"/>
    </row>
    <row r="340" spans="1:13" ht="18" customHeight="1">
      <c r="A340" s="4">
        <v>339</v>
      </c>
      <c r="B340" s="37">
        <v>34872</v>
      </c>
      <c r="C340" s="34" t="s">
        <v>187</v>
      </c>
      <c r="D340" s="34" t="s">
        <v>153</v>
      </c>
      <c r="E340" s="34" t="s">
        <v>214</v>
      </c>
      <c r="F340" s="34" t="s">
        <v>181</v>
      </c>
      <c r="G340" s="21" t="s">
        <v>142</v>
      </c>
      <c r="H340" s="21" t="s">
        <v>182</v>
      </c>
      <c r="I340" s="21" t="s">
        <v>227</v>
      </c>
      <c r="J340" s="21" t="s">
        <v>26</v>
      </c>
      <c r="M340" s="12"/>
    </row>
    <row r="341" spans="1:13" ht="18" customHeight="1">
      <c r="A341" s="4">
        <v>340</v>
      </c>
      <c r="B341" s="37">
        <v>34873</v>
      </c>
      <c r="C341" s="34" t="s">
        <v>190</v>
      </c>
      <c r="D341" s="34" t="s">
        <v>22</v>
      </c>
      <c r="E341" s="34" t="s">
        <v>72</v>
      </c>
      <c r="F341" s="34" t="s">
        <v>46</v>
      </c>
      <c r="G341" s="21"/>
      <c r="H341" s="21"/>
      <c r="I341" s="21" t="s">
        <v>20</v>
      </c>
      <c r="J341" s="21" t="s">
        <v>38</v>
      </c>
      <c r="M341" s="12"/>
    </row>
    <row r="342" spans="1:13" ht="18" customHeight="1">
      <c r="A342" s="4">
        <v>341</v>
      </c>
      <c r="B342" s="37">
        <v>34873</v>
      </c>
      <c r="C342" s="34" t="s">
        <v>184</v>
      </c>
      <c r="D342" s="34" t="s">
        <v>131</v>
      </c>
      <c r="E342" s="34" t="s">
        <v>165</v>
      </c>
      <c r="F342" s="34" t="s">
        <v>179</v>
      </c>
      <c r="G342" s="21" t="s">
        <v>213</v>
      </c>
      <c r="H342" s="21" t="s">
        <v>238</v>
      </c>
      <c r="I342" s="21" t="s">
        <v>32</v>
      </c>
      <c r="J342" s="21" t="s">
        <v>227</v>
      </c>
      <c r="M342" s="12"/>
    </row>
    <row r="343" spans="1:13" ht="18" customHeight="1">
      <c r="A343" s="4">
        <v>342</v>
      </c>
      <c r="B343" s="37">
        <v>34873</v>
      </c>
      <c r="C343" s="34" t="s">
        <v>210</v>
      </c>
      <c r="D343" s="34" t="s">
        <v>166</v>
      </c>
      <c r="E343" s="34" t="s">
        <v>170</v>
      </c>
      <c r="F343" s="34" t="s">
        <v>4</v>
      </c>
      <c r="G343" s="21"/>
      <c r="H343" s="21"/>
      <c r="I343" s="21" t="s">
        <v>14</v>
      </c>
      <c r="J343" s="21" t="s">
        <v>37</v>
      </c>
      <c r="M343" s="12"/>
    </row>
    <row r="344" spans="1:13" ht="18" customHeight="1">
      <c r="A344" s="4">
        <v>343</v>
      </c>
      <c r="B344" s="37">
        <v>34873</v>
      </c>
      <c r="C344" s="34" t="s">
        <v>188</v>
      </c>
      <c r="D344" s="34" t="s">
        <v>186</v>
      </c>
      <c r="E344" s="34" t="s">
        <v>183</v>
      </c>
      <c r="F344" s="34" t="s">
        <v>211</v>
      </c>
      <c r="G344" s="21" t="s">
        <v>178</v>
      </c>
      <c r="H344" s="21" t="s">
        <v>161</v>
      </c>
      <c r="I344" s="21" t="s">
        <v>31</v>
      </c>
      <c r="J344" s="21" t="s">
        <v>26</v>
      </c>
      <c r="M344" s="12"/>
    </row>
    <row r="345" spans="1:13" ht="18" customHeight="1">
      <c r="A345" s="4">
        <v>344</v>
      </c>
      <c r="B345" s="37">
        <v>34874</v>
      </c>
      <c r="C345" s="34" t="s">
        <v>4</v>
      </c>
      <c r="D345" s="34" t="s">
        <v>168</v>
      </c>
      <c r="E345" s="34" t="s">
        <v>166</v>
      </c>
      <c r="F345" s="34" t="s">
        <v>170</v>
      </c>
      <c r="G345" s="21"/>
      <c r="H345" s="21"/>
      <c r="I345" s="21" t="s">
        <v>14</v>
      </c>
      <c r="J345" s="21" t="s">
        <v>37</v>
      </c>
      <c r="M345" s="12"/>
    </row>
    <row r="346" spans="1:13" ht="18" customHeight="1">
      <c r="A346" s="4">
        <v>345</v>
      </c>
      <c r="B346" s="37">
        <v>34874</v>
      </c>
      <c r="C346" s="34" t="s">
        <v>170</v>
      </c>
      <c r="D346" s="34" t="s">
        <v>144</v>
      </c>
      <c r="E346" s="34" t="s">
        <v>180</v>
      </c>
      <c r="F346" s="34" t="s">
        <v>163</v>
      </c>
      <c r="G346" s="21"/>
      <c r="H346" s="21"/>
      <c r="I346" s="21" t="s">
        <v>19</v>
      </c>
      <c r="J346" s="21" t="s">
        <v>13</v>
      </c>
      <c r="M346" s="12"/>
    </row>
    <row r="347" spans="1:13" ht="18" customHeight="1">
      <c r="A347" s="4">
        <v>346</v>
      </c>
      <c r="B347" s="37">
        <v>34874</v>
      </c>
      <c r="C347" s="34" t="s">
        <v>165</v>
      </c>
      <c r="D347" s="34" t="s">
        <v>213</v>
      </c>
      <c r="E347" s="34" t="s">
        <v>179</v>
      </c>
      <c r="F347" s="34" t="s">
        <v>184</v>
      </c>
      <c r="G347" s="21" t="s">
        <v>131</v>
      </c>
      <c r="H347" s="21" t="s">
        <v>148</v>
      </c>
      <c r="I347" s="21" t="s">
        <v>32</v>
      </c>
      <c r="J347" s="21" t="s">
        <v>227</v>
      </c>
      <c r="M347" s="12"/>
    </row>
    <row r="348" spans="1:13" ht="18" customHeight="1">
      <c r="A348" s="4">
        <v>347</v>
      </c>
      <c r="B348" s="37">
        <v>34874</v>
      </c>
      <c r="C348" s="34" t="s">
        <v>173</v>
      </c>
      <c r="D348" s="34" t="s">
        <v>47</v>
      </c>
      <c r="E348" s="34" t="s">
        <v>142</v>
      </c>
      <c r="F348" s="34" t="s">
        <v>181</v>
      </c>
      <c r="G348" s="21" t="s">
        <v>153</v>
      </c>
      <c r="H348" s="21" t="s">
        <v>182</v>
      </c>
      <c r="I348" s="21" t="s">
        <v>228</v>
      </c>
      <c r="J348" s="21" t="s">
        <v>8</v>
      </c>
      <c r="M348" s="12"/>
    </row>
    <row r="349" spans="1:13" ht="18" customHeight="1">
      <c r="A349" s="4">
        <v>348</v>
      </c>
      <c r="B349" s="37">
        <v>34874</v>
      </c>
      <c r="C349" s="34" t="s">
        <v>178</v>
      </c>
      <c r="D349" s="34" t="s">
        <v>183</v>
      </c>
      <c r="E349" s="34" t="s">
        <v>161</v>
      </c>
      <c r="F349" s="34" t="s">
        <v>188</v>
      </c>
      <c r="G349" s="21" t="s">
        <v>186</v>
      </c>
      <c r="H349" s="21" t="s">
        <v>211</v>
      </c>
      <c r="I349" s="21" t="s">
        <v>31</v>
      </c>
      <c r="J349" s="21" t="s">
        <v>26</v>
      </c>
      <c r="M349" s="12"/>
    </row>
    <row r="350" spans="1:13" ht="18" customHeight="1">
      <c r="A350" s="4">
        <v>349</v>
      </c>
      <c r="B350" s="37">
        <v>34874</v>
      </c>
      <c r="C350" s="34" t="s">
        <v>46</v>
      </c>
      <c r="D350" s="34" t="s">
        <v>175</v>
      </c>
      <c r="E350" s="34" t="s">
        <v>22</v>
      </c>
      <c r="F350" s="34" t="s">
        <v>72</v>
      </c>
      <c r="G350" s="21"/>
      <c r="H350" s="21"/>
      <c r="I350" s="21" t="s">
        <v>20</v>
      </c>
      <c r="J350" s="21" t="s">
        <v>38</v>
      </c>
      <c r="M350" s="12"/>
    </row>
    <row r="351" spans="1:13" ht="18" customHeight="1">
      <c r="A351" s="4">
        <v>350</v>
      </c>
      <c r="B351" s="37">
        <v>34875</v>
      </c>
      <c r="C351" s="34" t="s">
        <v>179</v>
      </c>
      <c r="D351" s="34" t="s">
        <v>184</v>
      </c>
      <c r="E351" s="34" t="s">
        <v>213</v>
      </c>
      <c r="F351" s="34" t="s">
        <v>131</v>
      </c>
      <c r="G351" s="21" t="s">
        <v>148</v>
      </c>
      <c r="H351" s="21" t="s">
        <v>165</v>
      </c>
      <c r="I351" s="21" t="s">
        <v>32</v>
      </c>
      <c r="J351" s="21" t="s">
        <v>227</v>
      </c>
      <c r="M351" s="12"/>
    </row>
    <row r="352" spans="1:13" ht="18" customHeight="1">
      <c r="A352" s="4">
        <v>351</v>
      </c>
      <c r="B352" s="37">
        <v>34875</v>
      </c>
      <c r="C352" s="34" t="s">
        <v>72</v>
      </c>
      <c r="D352" s="34" t="s">
        <v>190</v>
      </c>
      <c r="E352" s="34" t="s">
        <v>175</v>
      </c>
      <c r="F352" s="34" t="s">
        <v>22</v>
      </c>
      <c r="G352" s="21"/>
      <c r="H352" s="21"/>
      <c r="I352" s="21" t="s">
        <v>20</v>
      </c>
      <c r="J352" s="21" t="s">
        <v>38</v>
      </c>
      <c r="M352" s="12"/>
    </row>
    <row r="353" spans="1:13" ht="18" customHeight="1">
      <c r="A353" s="4">
        <v>352</v>
      </c>
      <c r="B353" s="37">
        <v>34875</v>
      </c>
      <c r="C353" s="34" t="s">
        <v>170</v>
      </c>
      <c r="D353" s="34" t="s">
        <v>210</v>
      </c>
      <c r="E353" s="34" t="s">
        <v>168</v>
      </c>
      <c r="F353" s="34" t="s">
        <v>166</v>
      </c>
      <c r="G353" s="21"/>
      <c r="H353" s="21"/>
      <c r="I353" s="21" t="s">
        <v>14</v>
      </c>
      <c r="J353" s="21" t="s">
        <v>37</v>
      </c>
      <c r="M353" s="12"/>
    </row>
    <row r="354" spans="1:13" ht="18" customHeight="1">
      <c r="A354" s="4">
        <v>353</v>
      </c>
      <c r="B354" s="37">
        <v>34875</v>
      </c>
      <c r="C354" s="34" t="s">
        <v>186</v>
      </c>
      <c r="D354" s="34" t="s">
        <v>161</v>
      </c>
      <c r="E354" s="34" t="s">
        <v>211</v>
      </c>
      <c r="F354" s="34" t="s">
        <v>178</v>
      </c>
      <c r="G354" s="21" t="s">
        <v>183</v>
      </c>
      <c r="H354" s="21" t="s">
        <v>188</v>
      </c>
      <c r="I354" s="21" t="s">
        <v>31</v>
      </c>
      <c r="J354" s="21" t="s">
        <v>26</v>
      </c>
      <c r="M354" s="12"/>
    </row>
    <row r="355" spans="1:13" ht="18" customHeight="1">
      <c r="A355" s="4">
        <v>354</v>
      </c>
      <c r="B355" s="37">
        <v>34875</v>
      </c>
      <c r="C355" s="34" t="s">
        <v>142</v>
      </c>
      <c r="D355" s="34" t="s">
        <v>182</v>
      </c>
      <c r="E355" s="34" t="s">
        <v>153</v>
      </c>
      <c r="F355" s="34" t="s">
        <v>47</v>
      </c>
      <c r="G355" s="21" t="s">
        <v>173</v>
      </c>
      <c r="H355" s="21" t="s">
        <v>181</v>
      </c>
      <c r="I355" s="21" t="s">
        <v>228</v>
      </c>
      <c r="J355" s="21" t="s">
        <v>8</v>
      </c>
      <c r="M355" s="12"/>
    </row>
    <row r="356" spans="1:13" ht="18" customHeight="1">
      <c r="A356" s="4">
        <v>355</v>
      </c>
      <c r="B356" s="37">
        <v>34875</v>
      </c>
      <c r="C356" s="34" t="s">
        <v>163</v>
      </c>
      <c r="D356" s="34" t="s">
        <v>191</v>
      </c>
      <c r="E356" s="34" t="s">
        <v>144</v>
      </c>
      <c r="F356" s="34" t="s">
        <v>180</v>
      </c>
      <c r="G356" s="21"/>
      <c r="H356" s="21"/>
      <c r="I356" s="21" t="s">
        <v>19</v>
      </c>
      <c r="J356" s="21" t="s">
        <v>13</v>
      </c>
      <c r="M356" s="12"/>
    </row>
    <row r="357" spans="1:13" ht="18" customHeight="1">
      <c r="A357" s="4">
        <v>356</v>
      </c>
      <c r="B357" s="37">
        <v>34877</v>
      </c>
      <c r="C357" s="34" t="s">
        <v>166</v>
      </c>
      <c r="D357" s="34" t="s">
        <v>4</v>
      </c>
      <c r="E357" s="34" t="s">
        <v>210</v>
      </c>
      <c r="F357" s="34" t="s">
        <v>168</v>
      </c>
      <c r="G357" s="21"/>
      <c r="H357" s="21"/>
      <c r="I357" s="21" t="s">
        <v>37</v>
      </c>
      <c r="J357" s="21" t="s">
        <v>13</v>
      </c>
      <c r="M357" s="12"/>
    </row>
    <row r="358" spans="1:13" ht="18" customHeight="1">
      <c r="A358" s="4">
        <v>357</v>
      </c>
      <c r="B358" s="37">
        <v>34877</v>
      </c>
      <c r="C358" s="34" t="s">
        <v>182</v>
      </c>
      <c r="D358" s="34" t="s">
        <v>173</v>
      </c>
      <c r="E358" s="34" t="s">
        <v>181</v>
      </c>
      <c r="F358" s="34" t="s">
        <v>142</v>
      </c>
      <c r="G358" s="21" t="s">
        <v>178</v>
      </c>
      <c r="H358" s="21" t="s">
        <v>47</v>
      </c>
      <c r="I358" s="21" t="s">
        <v>228</v>
      </c>
      <c r="J358" s="21" t="s">
        <v>31</v>
      </c>
      <c r="M358" s="12"/>
    </row>
    <row r="359" spans="1:13" ht="18" customHeight="1">
      <c r="A359" s="4">
        <v>358</v>
      </c>
      <c r="B359" s="37">
        <v>34877</v>
      </c>
      <c r="C359" s="34" t="s">
        <v>131</v>
      </c>
      <c r="D359" s="34" t="s">
        <v>184</v>
      </c>
      <c r="E359" s="34" t="s">
        <v>179</v>
      </c>
      <c r="F359" s="34" t="s">
        <v>174</v>
      </c>
      <c r="G359" s="21" t="s">
        <v>213</v>
      </c>
      <c r="H359" s="21" t="s">
        <v>165</v>
      </c>
      <c r="I359" s="21" t="s">
        <v>8</v>
      </c>
      <c r="J359" s="21" t="s">
        <v>32</v>
      </c>
      <c r="M359" s="12"/>
    </row>
    <row r="360" spans="1:13" ht="18" customHeight="1">
      <c r="A360" s="4">
        <v>359</v>
      </c>
      <c r="B360" s="37">
        <v>34877</v>
      </c>
      <c r="C360" s="34" t="s">
        <v>180</v>
      </c>
      <c r="D360" s="34" t="s">
        <v>171</v>
      </c>
      <c r="E360" s="34" t="s">
        <v>191</v>
      </c>
      <c r="F360" s="34" t="s">
        <v>144</v>
      </c>
      <c r="G360" s="21"/>
      <c r="H360" s="21"/>
      <c r="I360" s="21" t="s">
        <v>20</v>
      </c>
      <c r="J360" s="21" t="s">
        <v>14</v>
      </c>
      <c r="M360" s="12"/>
    </row>
    <row r="361" spans="1:13" ht="18" customHeight="1">
      <c r="A361" s="4">
        <v>360</v>
      </c>
      <c r="B361" s="37">
        <v>34877</v>
      </c>
      <c r="C361" s="34" t="s">
        <v>22</v>
      </c>
      <c r="D361" s="34" t="s">
        <v>46</v>
      </c>
      <c r="E361" s="34" t="s">
        <v>190</v>
      </c>
      <c r="F361" s="34" t="s">
        <v>175</v>
      </c>
      <c r="G361" s="21"/>
      <c r="H361" s="21"/>
      <c r="I361" s="21" t="s">
        <v>38</v>
      </c>
      <c r="J361" s="21" t="s">
        <v>19</v>
      </c>
      <c r="M361" s="12"/>
    </row>
    <row r="362" spans="1:13" ht="18" customHeight="1">
      <c r="A362" s="4">
        <v>361</v>
      </c>
      <c r="B362" s="37">
        <v>34877</v>
      </c>
      <c r="C362" s="34" t="s">
        <v>146</v>
      </c>
      <c r="D362" s="34" t="s">
        <v>185</v>
      </c>
      <c r="E362" s="34" t="s">
        <v>187</v>
      </c>
      <c r="F362" s="34" t="s">
        <v>214</v>
      </c>
      <c r="G362" s="21" t="s">
        <v>161</v>
      </c>
      <c r="H362" s="21" t="s">
        <v>23</v>
      </c>
      <c r="I362" s="21" t="s">
        <v>26</v>
      </c>
      <c r="J362" s="21" t="s">
        <v>227</v>
      </c>
      <c r="M362" s="12"/>
    </row>
    <row r="363" spans="1:13" ht="18" customHeight="1">
      <c r="A363" s="4">
        <v>362</v>
      </c>
      <c r="B363" s="37">
        <v>34878</v>
      </c>
      <c r="C363" s="34" t="s">
        <v>47</v>
      </c>
      <c r="D363" s="34" t="s">
        <v>181</v>
      </c>
      <c r="E363" s="34" t="s">
        <v>178</v>
      </c>
      <c r="F363" s="34" t="s">
        <v>173</v>
      </c>
      <c r="G363" s="21" t="s">
        <v>182</v>
      </c>
      <c r="H363" s="21" t="s">
        <v>142</v>
      </c>
      <c r="I363" s="21" t="s">
        <v>228</v>
      </c>
      <c r="J363" s="21" t="s">
        <v>31</v>
      </c>
      <c r="M363" s="12"/>
    </row>
    <row r="364" spans="1:13" ht="18" customHeight="1">
      <c r="A364" s="4">
        <v>363</v>
      </c>
      <c r="B364" s="37">
        <v>34878</v>
      </c>
      <c r="C364" s="34" t="s">
        <v>213</v>
      </c>
      <c r="D364" s="34" t="s">
        <v>174</v>
      </c>
      <c r="E364" s="34" t="s">
        <v>165</v>
      </c>
      <c r="F364" s="34" t="s">
        <v>184</v>
      </c>
      <c r="G364" s="21" t="s">
        <v>131</v>
      </c>
      <c r="H364" s="21" t="s">
        <v>179</v>
      </c>
      <c r="I364" s="21" t="s">
        <v>8</v>
      </c>
      <c r="J364" s="21" t="s">
        <v>32</v>
      </c>
      <c r="M364" s="12"/>
    </row>
    <row r="365" spans="1:13" ht="18" customHeight="1">
      <c r="A365" s="4">
        <v>364</v>
      </c>
      <c r="B365" s="37">
        <v>34878</v>
      </c>
      <c r="C365" s="34" t="s">
        <v>175</v>
      </c>
      <c r="D365" s="34" t="s">
        <v>72</v>
      </c>
      <c r="E365" s="34" t="s">
        <v>46</v>
      </c>
      <c r="F365" s="34" t="s">
        <v>190</v>
      </c>
      <c r="G365" s="21"/>
      <c r="H365" s="21"/>
      <c r="I365" s="21" t="s">
        <v>38</v>
      </c>
      <c r="J365" s="21" t="s">
        <v>19</v>
      </c>
      <c r="M365" s="12"/>
    </row>
    <row r="366" spans="1:13" ht="18" customHeight="1">
      <c r="A366" s="4">
        <v>365</v>
      </c>
      <c r="B366" s="37">
        <v>34878</v>
      </c>
      <c r="C366" s="34" t="s">
        <v>168</v>
      </c>
      <c r="D366" s="34" t="s">
        <v>170</v>
      </c>
      <c r="E366" s="34" t="s">
        <v>4</v>
      </c>
      <c r="F366" s="34" t="s">
        <v>210</v>
      </c>
      <c r="G366" s="21"/>
      <c r="H366" s="21"/>
      <c r="I366" s="21" t="s">
        <v>37</v>
      </c>
      <c r="J366" s="21" t="s">
        <v>13</v>
      </c>
      <c r="M366" s="12"/>
    </row>
    <row r="367" spans="1:13" ht="18" customHeight="1">
      <c r="A367" s="4">
        <v>366</v>
      </c>
      <c r="B367" s="37">
        <v>34878</v>
      </c>
      <c r="C367" s="34" t="s">
        <v>144</v>
      </c>
      <c r="D367" s="34" t="s">
        <v>163</v>
      </c>
      <c r="E367" s="34" t="s">
        <v>171</v>
      </c>
      <c r="F367" s="34" t="s">
        <v>191</v>
      </c>
      <c r="G367" s="21"/>
      <c r="H367" s="21"/>
      <c r="I367" s="21" t="s">
        <v>20</v>
      </c>
      <c r="J367" s="21" t="s">
        <v>14</v>
      </c>
      <c r="M367" s="12"/>
    </row>
    <row r="368" spans="1:13" ht="18" customHeight="1">
      <c r="A368" s="4">
        <v>367</v>
      </c>
      <c r="B368" s="37">
        <v>34878</v>
      </c>
      <c r="C368" s="34" t="s">
        <v>214</v>
      </c>
      <c r="D368" s="34" t="s">
        <v>183</v>
      </c>
      <c r="E368" s="36" t="s">
        <v>185</v>
      </c>
      <c r="F368" s="34" t="s">
        <v>161</v>
      </c>
      <c r="G368" s="21" t="s">
        <v>229</v>
      </c>
      <c r="H368" s="21" t="s">
        <v>146</v>
      </c>
      <c r="I368" s="21" t="s">
        <v>26</v>
      </c>
      <c r="J368" s="21" t="s">
        <v>227</v>
      </c>
      <c r="M368" s="12"/>
    </row>
    <row r="369" spans="1:13" ht="18" customHeight="1">
      <c r="A369" s="4">
        <v>368</v>
      </c>
      <c r="B369" s="37">
        <v>34879</v>
      </c>
      <c r="C369" s="34" t="s">
        <v>161</v>
      </c>
      <c r="D369" s="34" t="s">
        <v>187</v>
      </c>
      <c r="E369" s="34" t="s">
        <v>183</v>
      </c>
      <c r="F369" s="34" t="s">
        <v>263</v>
      </c>
      <c r="G369" s="21" t="s">
        <v>214</v>
      </c>
      <c r="H369" s="21" t="s">
        <v>229</v>
      </c>
      <c r="I369" s="21" t="s">
        <v>26</v>
      </c>
      <c r="J369" s="21" t="s">
        <v>227</v>
      </c>
      <c r="M369" s="12"/>
    </row>
    <row r="370" spans="1:13" ht="18" customHeight="1">
      <c r="A370" s="4">
        <v>369</v>
      </c>
      <c r="B370" s="37">
        <v>34879</v>
      </c>
      <c r="C370" s="34" t="s">
        <v>190</v>
      </c>
      <c r="D370" s="34" t="s">
        <v>167</v>
      </c>
      <c r="E370" s="34" t="s">
        <v>72</v>
      </c>
      <c r="F370" s="34" t="s">
        <v>46</v>
      </c>
      <c r="G370" s="21"/>
      <c r="H370" s="21"/>
      <c r="I370" s="21" t="s">
        <v>38</v>
      </c>
      <c r="J370" s="21" t="s">
        <v>19</v>
      </c>
      <c r="M370" s="12"/>
    </row>
    <row r="371" spans="1:13" ht="18" customHeight="1">
      <c r="A371" s="4">
        <v>370</v>
      </c>
      <c r="B371" s="37">
        <v>34879</v>
      </c>
      <c r="C371" s="34" t="s">
        <v>178</v>
      </c>
      <c r="D371" s="34" t="s">
        <v>142</v>
      </c>
      <c r="E371" s="34" t="s">
        <v>182</v>
      </c>
      <c r="F371" s="34" t="s">
        <v>181</v>
      </c>
      <c r="G371" s="21" t="s">
        <v>47</v>
      </c>
      <c r="H371" s="21" t="s">
        <v>173</v>
      </c>
      <c r="I371" s="21" t="s">
        <v>228</v>
      </c>
      <c r="J371" s="21" t="s">
        <v>31</v>
      </c>
      <c r="M371" s="12"/>
    </row>
    <row r="372" spans="1:13" ht="18" customHeight="1">
      <c r="A372" s="4">
        <v>371</v>
      </c>
      <c r="B372" s="37">
        <v>34879</v>
      </c>
      <c r="C372" s="34" t="s">
        <v>191</v>
      </c>
      <c r="D372" s="34" t="s">
        <v>180</v>
      </c>
      <c r="E372" s="34" t="s">
        <v>163</v>
      </c>
      <c r="F372" s="34" t="s">
        <v>171</v>
      </c>
      <c r="G372" s="21"/>
      <c r="H372" s="21"/>
      <c r="I372" s="21" t="s">
        <v>20</v>
      </c>
      <c r="J372" s="21" t="s">
        <v>14</v>
      </c>
      <c r="M372" s="12"/>
    </row>
    <row r="373" spans="1:13" ht="18" customHeight="1">
      <c r="A373" s="4">
        <v>372</v>
      </c>
      <c r="B373" s="37">
        <v>34880</v>
      </c>
      <c r="C373" s="34" t="s">
        <v>179</v>
      </c>
      <c r="D373" s="34" t="s">
        <v>131</v>
      </c>
      <c r="E373" s="34" t="s">
        <v>184</v>
      </c>
      <c r="F373" s="34" t="s">
        <v>213</v>
      </c>
      <c r="G373" s="21" t="s">
        <v>148</v>
      </c>
      <c r="H373" s="21" t="s">
        <v>185</v>
      </c>
      <c r="I373" s="21" t="s">
        <v>32</v>
      </c>
      <c r="J373" s="21" t="s">
        <v>26</v>
      </c>
      <c r="M373" s="12"/>
    </row>
    <row r="374" spans="1:13" ht="18" customHeight="1">
      <c r="A374" s="4">
        <v>373</v>
      </c>
      <c r="B374" s="37">
        <v>34880</v>
      </c>
      <c r="C374" s="34" t="s">
        <v>172</v>
      </c>
      <c r="D374" s="34" t="s">
        <v>144</v>
      </c>
      <c r="E374" s="34" t="s">
        <v>180</v>
      </c>
      <c r="F374" s="34" t="s">
        <v>163</v>
      </c>
      <c r="G374" s="21"/>
      <c r="H374" s="21"/>
      <c r="I374" s="21" t="s">
        <v>14</v>
      </c>
      <c r="J374" s="21" t="s">
        <v>38</v>
      </c>
      <c r="M374" s="12"/>
    </row>
    <row r="375" spans="1:13" ht="18" customHeight="1">
      <c r="A375" s="4">
        <v>374</v>
      </c>
      <c r="B375" s="37">
        <v>34880</v>
      </c>
      <c r="C375" s="34" t="s">
        <v>211</v>
      </c>
      <c r="D375" s="36" t="s">
        <v>165</v>
      </c>
      <c r="E375" s="34" t="s">
        <v>188</v>
      </c>
      <c r="F375" s="34" t="s">
        <v>186</v>
      </c>
      <c r="G375" s="21" t="s">
        <v>153</v>
      </c>
      <c r="H375" s="21" t="s">
        <v>178</v>
      </c>
      <c r="I375" s="21" t="s">
        <v>31</v>
      </c>
      <c r="J375" s="21" t="s">
        <v>8</v>
      </c>
      <c r="M375" s="12"/>
    </row>
    <row r="376" spans="1:13" ht="18" customHeight="1">
      <c r="A376" s="4">
        <v>375</v>
      </c>
      <c r="B376" s="37">
        <v>34880</v>
      </c>
      <c r="C376" s="34" t="s">
        <v>210</v>
      </c>
      <c r="D376" s="34" t="s">
        <v>166</v>
      </c>
      <c r="E376" s="34" t="s">
        <v>170</v>
      </c>
      <c r="F376" s="34" t="s">
        <v>35</v>
      </c>
      <c r="G376" s="21"/>
      <c r="H376" s="21"/>
      <c r="I376" s="21" t="s">
        <v>13</v>
      </c>
      <c r="J376" s="21" t="s">
        <v>20</v>
      </c>
      <c r="M376" s="12"/>
    </row>
    <row r="377" spans="1:13" ht="18" customHeight="1">
      <c r="A377" s="4">
        <v>376</v>
      </c>
      <c r="B377" s="37">
        <v>34880</v>
      </c>
      <c r="C377" s="34" t="s">
        <v>183</v>
      </c>
      <c r="D377" s="34" t="s">
        <v>146</v>
      </c>
      <c r="E377" s="34" t="s">
        <v>214</v>
      </c>
      <c r="F377" s="34" t="s">
        <v>187</v>
      </c>
      <c r="G377" s="21" t="s">
        <v>23</v>
      </c>
      <c r="H377" s="21" t="s">
        <v>161</v>
      </c>
      <c r="I377" s="21" t="s">
        <v>227</v>
      </c>
      <c r="J377" s="21" t="s">
        <v>228</v>
      </c>
      <c r="M377" s="12"/>
    </row>
    <row r="378" spans="1:13" ht="18" customHeight="1">
      <c r="A378" s="4">
        <v>377</v>
      </c>
      <c r="B378" s="37">
        <v>34881</v>
      </c>
      <c r="C378" s="36" t="s">
        <v>72</v>
      </c>
      <c r="D378" s="34" t="s">
        <v>190</v>
      </c>
      <c r="E378" s="34" t="s">
        <v>175</v>
      </c>
      <c r="F378" s="34" t="s">
        <v>167</v>
      </c>
      <c r="G378" s="21"/>
      <c r="H378" s="21"/>
      <c r="I378" s="21" t="s">
        <v>19</v>
      </c>
      <c r="J378" s="21" t="s">
        <v>37</v>
      </c>
      <c r="M378" s="13"/>
    </row>
    <row r="379" spans="1:13" ht="18" customHeight="1">
      <c r="A379" s="4">
        <v>378</v>
      </c>
      <c r="B379" s="37">
        <v>34881</v>
      </c>
      <c r="C379" s="34" t="s">
        <v>35</v>
      </c>
      <c r="D379" s="34" t="s">
        <v>168</v>
      </c>
      <c r="E379" s="34" t="s">
        <v>166</v>
      </c>
      <c r="F379" s="34" t="s">
        <v>170</v>
      </c>
      <c r="G379" s="21"/>
      <c r="H379" s="21"/>
      <c r="I379" s="21" t="s">
        <v>13</v>
      </c>
      <c r="J379" s="21" t="s">
        <v>20</v>
      </c>
      <c r="M379" s="12"/>
    </row>
    <row r="380" spans="1:13" ht="18" customHeight="1">
      <c r="A380" s="4">
        <v>379</v>
      </c>
      <c r="B380" s="37">
        <v>34881</v>
      </c>
      <c r="C380" s="34" t="s">
        <v>153</v>
      </c>
      <c r="D380" s="34" t="s">
        <v>186</v>
      </c>
      <c r="E380" s="34" t="s">
        <v>165</v>
      </c>
      <c r="F380" s="34" t="s">
        <v>178</v>
      </c>
      <c r="G380" s="21" t="s">
        <v>188</v>
      </c>
      <c r="H380" s="21" t="s">
        <v>211</v>
      </c>
      <c r="I380" s="21" t="s">
        <v>31</v>
      </c>
      <c r="J380" s="21" t="s">
        <v>8</v>
      </c>
      <c r="M380" s="12"/>
    </row>
    <row r="381" spans="1:13" ht="18" customHeight="1">
      <c r="A381" s="4">
        <v>380</v>
      </c>
      <c r="B381" s="37">
        <v>34881</v>
      </c>
      <c r="C381" s="34" t="s">
        <v>184</v>
      </c>
      <c r="D381" s="34" t="s">
        <v>148</v>
      </c>
      <c r="E381" s="34" t="s">
        <v>213</v>
      </c>
      <c r="F381" s="34" t="s">
        <v>185</v>
      </c>
      <c r="G381" s="21" t="s">
        <v>179</v>
      </c>
      <c r="H381" s="21" t="s">
        <v>131</v>
      </c>
      <c r="I381" s="21" t="s">
        <v>32</v>
      </c>
      <c r="J381" s="21" t="s">
        <v>26</v>
      </c>
      <c r="M381" s="12"/>
    </row>
    <row r="382" spans="1:13" ht="18" customHeight="1">
      <c r="A382" s="4">
        <v>381</v>
      </c>
      <c r="B382" s="37">
        <v>34881</v>
      </c>
      <c r="C382" s="34" t="s">
        <v>187</v>
      </c>
      <c r="D382" s="34" t="s">
        <v>214</v>
      </c>
      <c r="E382" s="34" t="s">
        <v>173</v>
      </c>
      <c r="F382" s="34" t="s">
        <v>47</v>
      </c>
      <c r="G382" s="21" t="s">
        <v>142</v>
      </c>
      <c r="H382" s="21" t="s">
        <v>182</v>
      </c>
      <c r="I382" s="21" t="s">
        <v>227</v>
      </c>
      <c r="J382" s="21" t="s">
        <v>228</v>
      </c>
      <c r="M382" s="12"/>
    </row>
    <row r="383" spans="1:13" ht="18" customHeight="1">
      <c r="A383" s="4">
        <v>382</v>
      </c>
      <c r="B383" s="37">
        <v>34881</v>
      </c>
      <c r="C383" s="34" t="s">
        <v>163</v>
      </c>
      <c r="D383" s="34" t="s">
        <v>191</v>
      </c>
      <c r="E383" s="34" t="s">
        <v>144</v>
      </c>
      <c r="F383" s="34" t="s">
        <v>180</v>
      </c>
      <c r="G383" s="21"/>
      <c r="H383" s="21"/>
      <c r="I383" s="21" t="s">
        <v>14</v>
      </c>
      <c r="J383" s="21" t="s">
        <v>38</v>
      </c>
      <c r="M383" s="12"/>
    </row>
    <row r="384" spans="1:13" ht="18" customHeight="1">
      <c r="A384" s="4">
        <v>383</v>
      </c>
      <c r="B384" s="37">
        <v>34882</v>
      </c>
      <c r="C384" s="34" t="s">
        <v>170</v>
      </c>
      <c r="D384" s="34" t="s">
        <v>210</v>
      </c>
      <c r="E384" s="34" t="s">
        <v>168</v>
      </c>
      <c r="F384" s="34" t="s">
        <v>166</v>
      </c>
      <c r="G384" s="21"/>
      <c r="H384" s="21"/>
      <c r="I384" s="21" t="s">
        <v>13</v>
      </c>
      <c r="J384" s="21" t="s">
        <v>20</v>
      </c>
      <c r="M384" s="12"/>
    </row>
    <row r="385" spans="1:13" ht="18" customHeight="1">
      <c r="A385" s="4">
        <v>384</v>
      </c>
      <c r="B385" s="37">
        <v>34882</v>
      </c>
      <c r="C385" s="34" t="s">
        <v>165</v>
      </c>
      <c r="D385" s="34" t="s">
        <v>153</v>
      </c>
      <c r="E385" s="34" t="s">
        <v>178</v>
      </c>
      <c r="F385" s="34" t="s">
        <v>188</v>
      </c>
      <c r="G385" s="21" t="s">
        <v>211</v>
      </c>
      <c r="H385" s="21" t="s">
        <v>186</v>
      </c>
      <c r="I385" s="21" t="s">
        <v>31</v>
      </c>
      <c r="J385" s="21" t="s">
        <v>8</v>
      </c>
      <c r="M385" s="12"/>
    </row>
    <row r="386" spans="1:13" ht="18" customHeight="1">
      <c r="A386" s="4">
        <v>385</v>
      </c>
      <c r="B386" s="37">
        <v>34882</v>
      </c>
      <c r="C386" s="34" t="s">
        <v>181</v>
      </c>
      <c r="D386" s="34" t="s">
        <v>47</v>
      </c>
      <c r="E386" s="34" t="s">
        <v>161</v>
      </c>
      <c r="F386" s="34" t="s">
        <v>182</v>
      </c>
      <c r="G386" s="21" t="s">
        <v>183</v>
      </c>
      <c r="H386" s="21" t="s">
        <v>173</v>
      </c>
      <c r="I386" s="21" t="s">
        <v>227</v>
      </c>
      <c r="J386" s="21" t="s">
        <v>228</v>
      </c>
      <c r="M386" s="12"/>
    </row>
    <row r="387" spans="1:13" ht="18" customHeight="1">
      <c r="A387" s="4">
        <v>386</v>
      </c>
      <c r="B387" s="37">
        <v>34882</v>
      </c>
      <c r="C387" s="34" t="s">
        <v>185</v>
      </c>
      <c r="D387" s="34" t="s">
        <v>179</v>
      </c>
      <c r="E387" s="34" t="s">
        <v>131</v>
      </c>
      <c r="F387" s="34" t="s">
        <v>148</v>
      </c>
      <c r="G387" s="21" t="s">
        <v>184</v>
      </c>
      <c r="H387" s="21" t="s">
        <v>213</v>
      </c>
      <c r="I387" s="21" t="s">
        <v>32</v>
      </c>
      <c r="J387" s="21" t="s">
        <v>26</v>
      </c>
      <c r="M387" s="12"/>
    </row>
    <row r="388" spans="1:13" ht="18" customHeight="1">
      <c r="A388" s="4">
        <v>387</v>
      </c>
      <c r="B388" s="37">
        <v>34882</v>
      </c>
      <c r="C388" s="34" t="s">
        <v>180</v>
      </c>
      <c r="D388" s="34" t="s">
        <v>171</v>
      </c>
      <c r="E388" s="34" t="s">
        <v>191</v>
      </c>
      <c r="F388" s="34" t="s">
        <v>144</v>
      </c>
      <c r="G388" s="21"/>
      <c r="H388" s="21"/>
      <c r="I388" s="21" t="s">
        <v>14</v>
      </c>
      <c r="J388" s="21" t="s">
        <v>38</v>
      </c>
      <c r="M388" s="12"/>
    </row>
    <row r="389" spans="1:13" ht="18" customHeight="1">
      <c r="A389" s="4">
        <v>388</v>
      </c>
      <c r="B389" s="37">
        <v>34884</v>
      </c>
      <c r="C389" s="34" t="s">
        <v>173</v>
      </c>
      <c r="D389" s="34" t="s">
        <v>161</v>
      </c>
      <c r="E389" s="34" t="s">
        <v>183</v>
      </c>
      <c r="F389" s="34" t="s">
        <v>142</v>
      </c>
      <c r="G389" s="21" t="s">
        <v>182</v>
      </c>
      <c r="H389" s="21" t="s">
        <v>181</v>
      </c>
      <c r="I389" s="21" t="s">
        <v>228</v>
      </c>
      <c r="J389" s="21" t="s">
        <v>26</v>
      </c>
      <c r="M389" s="12"/>
    </row>
    <row r="390" spans="1:13" ht="18" customHeight="1">
      <c r="A390" s="4">
        <v>389</v>
      </c>
      <c r="B390" s="37">
        <v>34884</v>
      </c>
      <c r="C390" s="34" t="s">
        <v>186</v>
      </c>
      <c r="D390" s="34" t="s">
        <v>165</v>
      </c>
      <c r="E390" s="34" t="s">
        <v>185</v>
      </c>
      <c r="F390" s="34" t="s">
        <v>131</v>
      </c>
      <c r="G390" s="21" t="s">
        <v>213</v>
      </c>
      <c r="H390" s="21" t="s">
        <v>179</v>
      </c>
      <c r="I390" s="21" t="s">
        <v>31</v>
      </c>
      <c r="J390" s="21" t="s">
        <v>32</v>
      </c>
      <c r="M390" s="12"/>
    </row>
    <row r="391" spans="1:13" ht="18" customHeight="1">
      <c r="A391" s="4">
        <v>390</v>
      </c>
      <c r="B391" s="37">
        <v>34884</v>
      </c>
      <c r="C391" s="34" t="s">
        <v>144</v>
      </c>
      <c r="D391" s="34" t="s">
        <v>163</v>
      </c>
      <c r="E391" s="34" t="s">
        <v>210</v>
      </c>
      <c r="F391" s="34" t="s">
        <v>191</v>
      </c>
      <c r="G391" s="21"/>
      <c r="H391" s="21"/>
      <c r="I391" s="21" t="s">
        <v>20</v>
      </c>
      <c r="J391" s="21" t="s">
        <v>37</v>
      </c>
      <c r="M391" s="12"/>
    </row>
    <row r="392" spans="1:13" ht="18" customHeight="1">
      <c r="A392" s="4">
        <v>391</v>
      </c>
      <c r="B392" s="37">
        <v>34885</v>
      </c>
      <c r="C392" s="34" t="s">
        <v>213</v>
      </c>
      <c r="D392" s="34" t="s">
        <v>131</v>
      </c>
      <c r="E392" s="34" t="s">
        <v>165</v>
      </c>
      <c r="F392" s="34" t="s">
        <v>179</v>
      </c>
      <c r="G392" s="21" t="s">
        <v>185</v>
      </c>
      <c r="H392" s="21" t="s">
        <v>186</v>
      </c>
      <c r="I392" s="21" t="s">
        <v>31</v>
      </c>
      <c r="J392" s="21" t="s">
        <v>32</v>
      </c>
      <c r="M392" s="12"/>
    </row>
    <row r="393" spans="1:13" ht="18" customHeight="1">
      <c r="A393" s="4">
        <v>392</v>
      </c>
      <c r="B393" s="37">
        <v>34885</v>
      </c>
      <c r="C393" s="34" t="s">
        <v>142</v>
      </c>
      <c r="D393" s="34" t="s">
        <v>183</v>
      </c>
      <c r="E393" s="34" t="s">
        <v>182</v>
      </c>
      <c r="F393" s="34" t="s">
        <v>181</v>
      </c>
      <c r="G393" s="21" t="s">
        <v>173</v>
      </c>
      <c r="H393" s="21" t="s">
        <v>161</v>
      </c>
      <c r="I393" s="21" t="s">
        <v>228</v>
      </c>
      <c r="J393" s="21" t="s">
        <v>26</v>
      </c>
      <c r="M393" s="12"/>
    </row>
    <row r="394" spans="1:13" ht="18" customHeight="1">
      <c r="A394" s="4">
        <v>393</v>
      </c>
      <c r="B394" s="37">
        <v>34886</v>
      </c>
      <c r="C394" s="34" t="s">
        <v>161</v>
      </c>
      <c r="D394" s="34" t="s">
        <v>182</v>
      </c>
      <c r="E394" s="34" t="s">
        <v>181</v>
      </c>
      <c r="F394" s="34" t="s">
        <v>173</v>
      </c>
      <c r="G394" s="21" t="s">
        <v>142</v>
      </c>
      <c r="H394" s="21" t="s">
        <v>183</v>
      </c>
      <c r="I394" s="21" t="s">
        <v>228</v>
      </c>
      <c r="J394" s="21" t="s">
        <v>26</v>
      </c>
      <c r="M394" s="12"/>
    </row>
    <row r="395" spans="1:13" ht="18" customHeight="1">
      <c r="A395" s="4">
        <v>394</v>
      </c>
      <c r="B395" s="37">
        <v>34886</v>
      </c>
      <c r="C395" s="36" t="s">
        <v>177</v>
      </c>
      <c r="D395" s="34" t="s">
        <v>166</v>
      </c>
      <c r="E395" s="34" t="s">
        <v>22</v>
      </c>
      <c r="F395" s="34" t="s">
        <v>35</v>
      </c>
      <c r="G395" s="21"/>
      <c r="H395" s="21"/>
      <c r="I395" s="21" t="s">
        <v>14</v>
      </c>
      <c r="J395" s="21" t="s">
        <v>19</v>
      </c>
      <c r="M395" s="13"/>
    </row>
    <row r="396" spans="1:13" ht="18" customHeight="1">
      <c r="A396" s="4">
        <v>395</v>
      </c>
      <c r="B396" s="37">
        <v>34886</v>
      </c>
      <c r="C396" s="34" t="s">
        <v>210</v>
      </c>
      <c r="D396" s="34" t="s">
        <v>144</v>
      </c>
      <c r="E396" s="34" t="s">
        <v>16</v>
      </c>
      <c r="F396" s="34" t="s">
        <v>163</v>
      </c>
      <c r="G396" s="21"/>
      <c r="H396" s="21"/>
      <c r="I396" s="21" t="s">
        <v>20</v>
      </c>
      <c r="J396" s="21" t="s">
        <v>37</v>
      </c>
      <c r="M396" s="12"/>
    </row>
    <row r="397" spans="1:13" ht="18" customHeight="1">
      <c r="A397" s="4">
        <v>396</v>
      </c>
      <c r="B397" s="37">
        <v>34886</v>
      </c>
      <c r="C397" s="34" t="s">
        <v>131</v>
      </c>
      <c r="D397" s="34" t="s">
        <v>188</v>
      </c>
      <c r="E397" s="34" t="s">
        <v>186</v>
      </c>
      <c r="F397" s="34" t="s">
        <v>184</v>
      </c>
      <c r="G397" s="21" t="s">
        <v>211</v>
      </c>
      <c r="H397" s="21" t="s">
        <v>148</v>
      </c>
      <c r="I397" s="21" t="s">
        <v>8</v>
      </c>
      <c r="J397" s="21" t="s">
        <v>227</v>
      </c>
      <c r="M397" s="12"/>
    </row>
    <row r="398" spans="1:13" ht="18" customHeight="1">
      <c r="A398" s="4">
        <v>397</v>
      </c>
      <c r="B398" s="37">
        <v>34887</v>
      </c>
      <c r="C398" s="34" t="s">
        <v>72</v>
      </c>
      <c r="D398" s="34" t="s">
        <v>190</v>
      </c>
      <c r="E398" s="34" t="s">
        <v>175</v>
      </c>
      <c r="F398" s="34" t="s">
        <v>167</v>
      </c>
      <c r="G398" s="21"/>
      <c r="H398" s="21"/>
      <c r="I398" s="21" t="s">
        <v>37</v>
      </c>
      <c r="J398" s="21" t="s">
        <v>38</v>
      </c>
      <c r="M398" s="12"/>
    </row>
    <row r="399" spans="1:13" ht="18" customHeight="1">
      <c r="A399" s="4">
        <v>398</v>
      </c>
      <c r="B399" s="37">
        <v>34887</v>
      </c>
      <c r="C399" s="21" t="s">
        <v>35</v>
      </c>
      <c r="D399" s="21" t="s">
        <v>168</v>
      </c>
      <c r="E399" s="21" t="s">
        <v>166</v>
      </c>
      <c r="F399" s="21" t="s">
        <v>170</v>
      </c>
      <c r="G399" s="21"/>
      <c r="H399" s="21"/>
      <c r="I399" s="21" t="s">
        <v>19</v>
      </c>
      <c r="J399" s="21" t="s">
        <v>20</v>
      </c>
      <c r="M399" s="12"/>
    </row>
    <row r="400" spans="1:13" ht="18" customHeight="1">
      <c r="A400" s="4">
        <v>399</v>
      </c>
      <c r="B400" s="37">
        <v>34887</v>
      </c>
      <c r="C400" s="34" t="s">
        <v>153</v>
      </c>
      <c r="D400" s="34" t="s">
        <v>185</v>
      </c>
      <c r="E400" s="34" t="s">
        <v>187</v>
      </c>
      <c r="F400" s="34" t="s">
        <v>183</v>
      </c>
      <c r="G400" s="21" t="s">
        <v>161</v>
      </c>
      <c r="H400" s="21" t="s">
        <v>182</v>
      </c>
      <c r="I400" s="21" t="s">
        <v>227</v>
      </c>
      <c r="J400" s="21" t="s">
        <v>32</v>
      </c>
      <c r="M400" s="12"/>
    </row>
    <row r="401" spans="1:13" ht="18" customHeight="1">
      <c r="A401" s="4">
        <v>400</v>
      </c>
      <c r="B401" s="37">
        <v>34887</v>
      </c>
      <c r="C401" s="34" t="s">
        <v>174</v>
      </c>
      <c r="D401" s="34" t="s">
        <v>179</v>
      </c>
      <c r="E401" s="34" t="s">
        <v>211</v>
      </c>
      <c r="F401" s="34" t="s">
        <v>165</v>
      </c>
      <c r="G401" s="21" t="s">
        <v>213</v>
      </c>
      <c r="H401" s="21" t="s">
        <v>186</v>
      </c>
      <c r="I401" s="21" t="s">
        <v>8</v>
      </c>
      <c r="J401" s="21" t="s">
        <v>228</v>
      </c>
      <c r="M401" s="12"/>
    </row>
    <row r="402" spans="1:13" ht="18" customHeight="1">
      <c r="A402" s="4">
        <v>401</v>
      </c>
      <c r="B402" s="37">
        <v>34888</v>
      </c>
      <c r="C402" s="34" t="s">
        <v>167</v>
      </c>
      <c r="D402" s="34" t="s">
        <v>4</v>
      </c>
      <c r="E402" s="34" t="s">
        <v>190</v>
      </c>
      <c r="F402" s="34" t="s">
        <v>175</v>
      </c>
      <c r="G402" s="21"/>
      <c r="H402" s="21"/>
      <c r="I402" s="21" t="s">
        <v>37</v>
      </c>
      <c r="J402" s="21" t="s">
        <v>38</v>
      </c>
      <c r="M402" s="12"/>
    </row>
    <row r="403" spans="1:13" ht="18" customHeight="1">
      <c r="A403" s="4">
        <v>402</v>
      </c>
      <c r="B403" s="37">
        <v>34888</v>
      </c>
      <c r="C403" s="34" t="s">
        <v>182</v>
      </c>
      <c r="D403" s="34" t="s">
        <v>183</v>
      </c>
      <c r="E403" s="34" t="s">
        <v>161</v>
      </c>
      <c r="F403" s="34" t="s">
        <v>187</v>
      </c>
      <c r="G403" s="21" t="s">
        <v>153</v>
      </c>
      <c r="H403" s="21" t="s">
        <v>185</v>
      </c>
      <c r="I403" s="21" t="s">
        <v>227</v>
      </c>
      <c r="J403" s="21" t="s">
        <v>32</v>
      </c>
      <c r="M403" s="12"/>
    </row>
    <row r="404" spans="1:13" ht="18" customHeight="1">
      <c r="A404" s="4">
        <v>403</v>
      </c>
      <c r="B404" s="37">
        <v>34888</v>
      </c>
      <c r="C404" s="34" t="s">
        <v>170</v>
      </c>
      <c r="D404" s="34" t="s">
        <v>210</v>
      </c>
      <c r="E404" s="34" t="s">
        <v>168</v>
      </c>
      <c r="F404" s="34" t="s">
        <v>166</v>
      </c>
      <c r="G404" s="21"/>
      <c r="H404" s="21"/>
      <c r="I404" s="21" t="s">
        <v>19</v>
      </c>
      <c r="J404" s="21" t="s">
        <v>20</v>
      </c>
      <c r="M404" s="12"/>
    </row>
    <row r="405" spans="1:13" ht="18" customHeight="1">
      <c r="A405" s="4">
        <v>404</v>
      </c>
      <c r="B405" s="37">
        <v>34888</v>
      </c>
      <c r="C405" s="34" t="s">
        <v>163</v>
      </c>
      <c r="D405" s="34" t="s">
        <v>180</v>
      </c>
      <c r="E405" s="34" t="s">
        <v>144</v>
      </c>
      <c r="F405" s="34" t="s">
        <v>16</v>
      </c>
      <c r="G405" s="21"/>
      <c r="H405" s="21"/>
      <c r="I405" s="21" t="s">
        <v>13</v>
      </c>
      <c r="J405" s="21" t="s">
        <v>14</v>
      </c>
      <c r="M405" s="12"/>
    </row>
    <row r="406" spans="1:13" ht="18" customHeight="1">
      <c r="A406" s="4">
        <v>405</v>
      </c>
      <c r="B406" s="37">
        <v>34888</v>
      </c>
      <c r="C406" s="34" t="s">
        <v>214</v>
      </c>
      <c r="D406" s="34" t="s">
        <v>173</v>
      </c>
      <c r="E406" s="34" t="s">
        <v>142</v>
      </c>
      <c r="F406" s="34" t="s">
        <v>184</v>
      </c>
      <c r="G406" s="21" t="s">
        <v>146</v>
      </c>
      <c r="H406" s="21" t="s">
        <v>181</v>
      </c>
      <c r="I406" s="21" t="s">
        <v>26</v>
      </c>
      <c r="J406" s="21" t="s">
        <v>31</v>
      </c>
      <c r="M406" s="12"/>
    </row>
    <row r="407" spans="1:13" ht="18" customHeight="1">
      <c r="A407" s="4">
        <v>406</v>
      </c>
      <c r="B407" s="38">
        <v>34889</v>
      </c>
      <c r="C407" s="21" t="s">
        <v>166</v>
      </c>
      <c r="D407" s="21" t="s">
        <v>35</v>
      </c>
      <c r="E407" s="21" t="s">
        <v>210</v>
      </c>
      <c r="F407" s="21" t="s">
        <v>168</v>
      </c>
      <c r="G407" s="21"/>
      <c r="H407" s="21"/>
      <c r="I407" s="21" t="s">
        <v>19</v>
      </c>
      <c r="J407" s="21" t="s">
        <v>20</v>
      </c>
      <c r="M407" s="12"/>
    </row>
    <row r="408" spans="1:13" ht="18" customHeight="1">
      <c r="A408" s="4">
        <v>407</v>
      </c>
      <c r="B408" s="37">
        <v>34889</v>
      </c>
      <c r="C408" s="34" t="s">
        <v>179</v>
      </c>
      <c r="D408" s="34" t="s">
        <v>165</v>
      </c>
      <c r="E408" s="34" t="s">
        <v>188</v>
      </c>
      <c r="F408" s="34" t="s">
        <v>131</v>
      </c>
      <c r="G408" s="21" t="s">
        <v>211</v>
      </c>
      <c r="H408" s="21" t="s">
        <v>174</v>
      </c>
      <c r="I408" s="21" t="s">
        <v>8</v>
      </c>
      <c r="J408" s="21" t="s">
        <v>228</v>
      </c>
      <c r="M408" s="12"/>
    </row>
    <row r="409" spans="1:13" ht="18" customHeight="1">
      <c r="A409" s="4">
        <v>408</v>
      </c>
      <c r="B409" s="37">
        <v>34889</v>
      </c>
      <c r="C409" s="34" t="s">
        <v>175</v>
      </c>
      <c r="D409" s="34" t="s">
        <v>72</v>
      </c>
      <c r="E409" s="34" t="s">
        <v>4</v>
      </c>
      <c r="F409" s="34" t="s">
        <v>190</v>
      </c>
      <c r="G409" s="21"/>
      <c r="H409" s="21"/>
      <c r="I409" s="21" t="s">
        <v>37</v>
      </c>
      <c r="J409" s="21" t="s">
        <v>38</v>
      </c>
      <c r="M409" s="12"/>
    </row>
    <row r="410" spans="1:13" ht="18" customHeight="1">
      <c r="A410" s="4">
        <v>409</v>
      </c>
      <c r="B410" s="37">
        <v>34889</v>
      </c>
      <c r="C410" s="34" t="s">
        <v>185</v>
      </c>
      <c r="D410" s="34" t="s">
        <v>161</v>
      </c>
      <c r="E410" s="34" t="s">
        <v>153</v>
      </c>
      <c r="F410" s="34" t="s">
        <v>182</v>
      </c>
      <c r="G410" s="21" t="s">
        <v>183</v>
      </c>
      <c r="H410" s="21" t="s">
        <v>187</v>
      </c>
      <c r="I410" s="21" t="s">
        <v>227</v>
      </c>
      <c r="J410" s="21" t="s">
        <v>32</v>
      </c>
      <c r="M410" s="12"/>
    </row>
    <row r="411" spans="1:13" ht="18" customHeight="1">
      <c r="A411" s="4">
        <v>410</v>
      </c>
      <c r="B411" s="37">
        <v>34889</v>
      </c>
      <c r="C411" s="34" t="s">
        <v>146</v>
      </c>
      <c r="D411" s="34" t="s">
        <v>142</v>
      </c>
      <c r="E411" s="34" t="s">
        <v>184</v>
      </c>
      <c r="F411" s="34" t="s">
        <v>181</v>
      </c>
      <c r="G411" s="21" t="s">
        <v>173</v>
      </c>
      <c r="H411" s="21" t="s">
        <v>214</v>
      </c>
      <c r="I411" s="21" t="s">
        <v>26</v>
      </c>
      <c r="J411" s="21" t="s">
        <v>31</v>
      </c>
      <c r="M411" s="12"/>
    </row>
    <row r="412" spans="1:13" ht="18" customHeight="1">
      <c r="A412" s="4">
        <v>411</v>
      </c>
      <c r="B412" s="37">
        <v>34889</v>
      </c>
      <c r="C412" s="34" t="s">
        <v>16</v>
      </c>
      <c r="D412" s="34" t="s">
        <v>22</v>
      </c>
      <c r="E412" s="34" t="s">
        <v>180</v>
      </c>
      <c r="F412" s="34" t="s">
        <v>144</v>
      </c>
      <c r="G412" s="21"/>
      <c r="H412" s="21"/>
      <c r="I412" s="21" t="s">
        <v>13</v>
      </c>
      <c r="J412" s="21" t="s">
        <v>14</v>
      </c>
      <c r="M412" s="12"/>
    </row>
    <row r="413" spans="1:13" ht="18" customHeight="1">
      <c r="A413" s="4">
        <v>412</v>
      </c>
      <c r="B413" s="37">
        <v>34891</v>
      </c>
      <c r="C413" s="34" t="s">
        <v>190</v>
      </c>
      <c r="D413" s="34" t="s">
        <v>175</v>
      </c>
      <c r="E413" s="36" t="s">
        <v>72</v>
      </c>
      <c r="F413" s="34" t="s">
        <v>4</v>
      </c>
      <c r="G413" s="21"/>
      <c r="H413" s="21"/>
      <c r="I413" s="21" t="s">
        <v>37</v>
      </c>
      <c r="J413" s="21" t="s">
        <v>14</v>
      </c>
      <c r="M413" s="12"/>
    </row>
    <row r="414" spans="1:13" ht="18" customHeight="1">
      <c r="A414" s="4">
        <v>413</v>
      </c>
      <c r="B414" s="37">
        <v>34891</v>
      </c>
      <c r="C414" s="34" t="s">
        <v>181</v>
      </c>
      <c r="D414" s="34" t="s">
        <v>182</v>
      </c>
      <c r="E414" s="34" t="s">
        <v>173</v>
      </c>
      <c r="F414" s="34" t="s">
        <v>153</v>
      </c>
      <c r="G414" s="21" t="s">
        <v>142</v>
      </c>
      <c r="H414" s="21" t="s">
        <v>214</v>
      </c>
      <c r="I414" s="21" t="s">
        <v>26</v>
      </c>
      <c r="J414" s="21" t="s">
        <v>8</v>
      </c>
      <c r="M414" s="12"/>
    </row>
    <row r="415" spans="1:13" ht="18" customHeight="1">
      <c r="A415" s="4">
        <v>414</v>
      </c>
      <c r="B415" s="37">
        <v>34891</v>
      </c>
      <c r="C415" s="34" t="s">
        <v>168</v>
      </c>
      <c r="D415" s="34" t="s">
        <v>170</v>
      </c>
      <c r="E415" s="34" t="s">
        <v>35</v>
      </c>
      <c r="F415" s="34" t="s">
        <v>210</v>
      </c>
      <c r="G415" s="21"/>
      <c r="H415" s="21"/>
      <c r="I415" s="21" t="s">
        <v>19</v>
      </c>
      <c r="J415" s="21" t="s">
        <v>38</v>
      </c>
      <c r="M415" s="12"/>
    </row>
    <row r="416" spans="1:13" ht="18" customHeight="1">
      <c r="A416" s="4">
        <v>415</v>
      </c>
      <c r="B416" s="37">
        <v>34891</v>
      </c>
      <c r="C416" s="34" t="s">
        <v>184</v>
      </c>
      <c r="D416" s="34" t="s">
        <v>174</v>
      </c>
      <c r="E416" s="34" t="s">
        <v>179</v>
      </c>
      <c r="F416" s="34" t="s">
        <v>211</v>
      </c>
      <c r="G416" s="21" t="s">
        <v>178</v>
      </c>
      <c r="H416" s="21" t="s">
        <v>213</v>
      </c>
      <c r="I416" s="21" t="s">
        <v>31</v>
      </c>
      <c r="J416" s="21" t="s">
        <v>227</v>
      </c>
      <c r="M416" s="12"/>
    </row>
    <row r="417" spans="1:13" ht="18" customHeight="1">
      <c r="A417" s="4">
        <v>416</v>
      </c>
      <c r="B417" s="37">
        <v>34891</v>
      </c>
      <c r="C417" s="34" t="s">
        <v>144</v>
      </c>
      <c r="D417" s="34" t="s">
        <v>163</v>
      </c>
      <c r="E417" s="34" t="s">
        <v>171</v>
      </c>
      <c r="F417" s="34" t="s">
        <v>180</v>
      </c>
      <c r="G417" s="21"/>
      <c r="H417" s="21"/>
      <c r="I417" s="21" t="s">
        <v>20</v>
      </c>
      <c r="J417" s="21" t="s">
        <v>13</v>
      </c>
      <c r="M417" s="12"/>
    </row>
    <row r="418" spans="1:13" ht="18" customHeight="1">
      <c r="A418" s="4">
        <v>417</v>
      </c>
      <c r="B418" s="37">
        <v>34891</v>
      </c>
      <c r="C418" s="34" t="s">
        <v>183</v>
      </c>
      <c r="D418" s="34" t="s">
        <v>146</v>
      </c>
      <c r="E418" s="34" t="s">
        <v>187</v>
      </c>
      <c r="F418" s="34" t="s">
        <v>186</v>
      </c>
      <c r="G418" s="21" t="s">
        <v>161</v>
      </c>
      <c r="H418" s="21" t="s">
        <v>185</v>
      </c>
      <c r="I418" s="21" t="s">
        <v>228</v>
      </c>
      <c r="J418" s="21" t="s">
        <v>32</v>
      </c>
      <c r="M418" s="12"/>
    </row>
    <row r="419" spans="1:13" ht="18" customHeight="1">
      <c r="A419" s="4">
        <v>418</v>
      </c>
      <c r="B419" s="37">
        <v>34892</v>
      </c>
      <c r="C419" s="34" t="s">
        <v>4</v>
      </c>
      <c r="D419" s="34" t="s">
        <v>72</v>
      </c>
      <c r="E419" s="34" t="s">
        <v>175</v>
      </c>
      <c r="F419" s="34" t="s">
        <v>190</v>
      </c>
      <c r="G419" s="21"/>
      <c r="H419" s="21"/>
      <c r="I419" s="21" t="s">
        <v>37</v>
      </c>
      <c r="J419" s="21" t="s">
        <v>14</v>
      </c>
      <c r="M419" s="12"/>
    </row>
    <row r="420" spans="1:13" ht="18" customHeight="1">
      <c r="A420" s="4">
        <v>419</v>
      </c>
      <c r="B420" s="37">
        <v>34892</v>
      </c>
      <c r="C420" s="34" t="s">
        <v>173</v>
      </c>
      <c r="D420" s="34" t="s">
        <v>214</v>
      </c>
      <c r="E420" s="34" t="s">
        <v>182</v>
      </c>
      <c r="F420" s="34" t="s">
        <v>142</v>
      </c>
      <c r="G420" s="21" t="s">
        <v>181</v>
      </c>
      <c r="H420" s="21" t="s">
        <v>153</v>
      </c>
      <c r="I420" s="21" t="s">
        <v>26</v>
      </c>
      <c r="J420" s="21" t="s">
        <v>8</v>
      </c>
      <c r="M420" s="12"/>
    </row>
    <row r="421" spans="1:13" ht="18" customHeight="1">
      <c r="A421" s="4">
        <v>420</v>
      </c>
      <c r="B421" s="37">
        <v>34892</v>
      </c>
      <c r="C421" s="34" t="s">
        <v>186</v>
      </c>
      <c r="D421" s="34" t="s">
        <v>185</v>
      </c>
      <c r="E421" s="34" t="s">
        <v>146</v>
      </c>
      <c r="F421" s="34" t="s">
        <v>161</v>
      </c>
      <c r="G421" s="21" t="s">
        <v>187</v>
      </c>
      <c r="H421" s="21" t="s">
        <v>183</v>
      </c>
      <c r="I421" s="21" t="s">
        <v>228</v>
      </c>
      <c r="J421" s="21" t="s">
        <v>32</v>
      </c>
      <c r="M421" s="12"/>
    </row>
    <row r="422" spans="1:13" ht="18" customHeight="1">
      <c r="A422" s="4">
        <v>421</v>
      </c>
      <c r="B422" s="37">
        <v>34892</v>
      </c>
      <c r="C422" s="34" t="s">
        <v>210</v>
      </c>
      <c r="D422" s="34" t="s">
        <v>166</v>
      </c>
      <c r="E422" s="34" t="s">
        <v>170</v>
      </c>
      <c r="F422" s="34" t="s">
        <v>35</v>
      </c>
      <c r="G422" s="21"/>
      <c r="H422" s="21"/>
      <c r="I422" s="21" t="s">
        <v>19</v>
      </c>
      <c r="J422" s="21" t="s">
        <v>38</v>
      </c>
      <c r="M422" s="12"/>
    </row>
    <row r="423" spans="1:13" ht="18" customHeight="1">
      <c r="A423" s="4">
        <v>422</v>
      </c>
      <c r="B423" s="37">
        <v>34892</v>
      </c>
      <c r="C423" s="34" t="s">
        <v>180</v>
      </c>
      <c r="D423" s="34" t="s">
        <v>16</v>
      </c>
      <c r="E423" s="34" t="s">
        <v>163</v>
      </c>
      <c r="F423" s="34" t="s">
        <v>171</v>
      </c>
      <c r="G423" s="21"/>
      <c r="H423" s="21"/>
      <c r="I423" s="21" t="s">
        <v>20</v>
      </c>
      <c r="J423" s="21" t="s">
        <v>13</v>
      </c>
      <c r="M423" s="12"/>
    </row>
    <row r="424" spans="1:13" ht="18" customHeight="1">
      <c r="A424" s="4">
        <v>423</v>
      </c>
      <c r="B424" s="37">
        <v>34892</v>
      </c>
      <c r="C424" s="34" t="s">
        <v>188</v>
      </c>
      <c r="D424" s="34" t="s">
        <v>211</v>
      </c>
      <c r="E424" s="34" t="s">
        <v>165</v>
      </c>
      <c r="F424" s="34" t="s">
        <v>213</v>
      </c>
      <c r="G424" s="21" t="s">
        <v>131</v>
      </c>
      <c r="H424" s="21" t="s">
        <v>174</v>
      </c>
      <c r="I424" s="21" t="s">
        <v>31</v>
      </c>
      <c r="J424" s="21" t="s">
        <v>227</v>
      </c>
      <c r="M424" s="12"/>
    </row>
    <row r="425" spans="1:13" ht="18" customHeight="1">
      <c r="A425" s="4">
        <v>424</v>
      </c>
      <c r="B425" s="37">
        <v>34893</v>
      </c>
      <c r="C425" s="34" t="s">
        <v>161</v>
      </c>
      <c r="D425" s="34" t="s">
        <v>183</v>
      </c>
      <c r="E425" s="34" t="s">
        <v>185</v>
      </c>
      <c r="F425" s="34" t="s">
        <v>187</v>
      </c>
      <c r="G425" s="21" t="s">
        <v>146</v>
      </c>
      <c r="H425" s="21" t="s">
        <v>186</v>
      </c>
      <c r="I425" s="21" t="s">
        <v>228</v>
      </c>
      <c r="J425" s="21" t="s">
        <v>32</v>
      </c>
      <c r="M425" s="12"/>
    </row>
    <row r="426" spans="1:13" ht="18" customHeight="1">
      <c r="A426" s="4">
        <v>425</v>
      </c>
      <c r="B426" s="37">
        <v>34893</v>
      </c>
      <c r="C426" s="34" t="s">
        <v>35</v>
      </c>
      <c r="D426" s="34" t="s">
        <v>168</v>
      </c>
      <c r="E426" s="34" t="s">
        <v>166</v>
      </c>
      <c r="F426" s="34" t="s">
        <v>170</v>
      </c>
      <c r="G426" s="21"/>
      <c r="H426" s="21"/>
      <c r="I426" s="21" t="s">
        <v>19</v>
      </c>
      <c r="J426" s="21" t="s">
        <v>38</v>
      </c>
      <c r="M426" s="12"/>
    </row>
    <row r="427" spans="1:13" ht="18" customHeight="1">
      <c r="A427" s="4">
        <v>426</v>
      </c>
      <c r="B427" s="37">
        <v>34893</v>
      </c>
      <c r="C427" s="34" t="s">
        <v>153</v>
      </c>
      <c r="D427" s="34" t="s">
        <v>142</v>
      </c>
      <c r="E427" s="34" t="s">
        <v>214</v>
      </c>
      <c r="F427" s="34" t="s">
        <v>181</v>
      </c>
      <c r="G427" s="21" t="s">
        <v>182</v>
      </c>
      <c r="H427" s="21" t="s">
        <v>173</v>
      </c>
      <c r="I427" s="21" t="s">
        <v>26</v>
      </c>
      <c r="J427" s="21" t="s">
        <v>8</v>
      </c>
      <c r="M427" s="12"/>
    </row>
    <row r="428" spans="1:13" ht="18" customHeight="1">
      <c r="A428" s="4">
        <v>427</v>
      </c>
      <c r="B428" s="37">
        <v>34893</v>
      </c>
      <c r="C428" s="34" t="s">
        <v>178</v>
      </c>
      <c r="D428" s="34" t="s">
        <v>131</v>
      </c>
      <c r="E428" s="34" t="s">
        <v>238</v>
      </c>
      <c r="F428" s="34" t="s">
        <v>165</v>
      </c>
      <c r="G428" s="21" t="s">
        <v>188</v>
      </c>
      <c r="H428" s="21" t="s">
        <v>148</v>
      </c>
      <c r="I428" s="21" t="s">
        <v>31</v>
      </c>
      <c r="J428" s="21" t="s">
        <v>227</v>
      </c>
      <c r="M428" s="12"/>
    </row>
    <row r="429" spans="1:13" ht="18" customHeight="1">
      <c r="A429" s="4">
        <v>428</v>
      </c>
      <c r="B429" s="37">
        <v>34894</v>
      </c>
      <c r="C429" s="34" t="s">
        <v>72</v>
      </c>
      <c r="D429" s="34" t="s">
        <v>190</v>
      </c>
      <c r="E429" s="34" t="s">
        <v>46</v>
      </c>
      <c r="F429" s="34" t="s">
        <v>167</v>
      </c>
      <c r="G429" s="21"/>
      <c r="H429" s="21"/>
      <c r="I429" s="21" t="s">
        <v>19</v>
      </c>
      <c r="J429" s="21" t="s">
        <v>20</v>
      </c>
      <c r="M429" s="12"/>
    </row>
    <row r="430" spans="1:13" ht="18" customHeight="1">
      <c r="A430" s="4">
        <v>429</v>
      </c>
      <c r="B430" s="37">
        <v>34894</v>
      </c>
      <c r="C430" s="34" t="s">
        <v>170</v>
      </c>
      <c r="D430" s="34" t="s">
        <v>210</v>
      </c>
      <c r="E430" s="34" t="s">
        <v>168</v>
      </c>
      <c r="F430" s="34" t="s">
        <v>166</v>
      </c>
      <c r="G430" s="21"/>
      <c r="H430" s="21"/>
      <c r="I430" s="21" t="s">
        <v>38</v>
      </c>
      <c r="J430" s="21" t="s">
        <v>14</v>
      </c>
      <c r="M430" s="12"/>
    </row>
    <row r="431" spans="1:13" ht="18" customHeight="1">
      <c r="A431" s="4">
        <v>430</v>
      </c>
      <c r="B431" s="37">
        <v>34894</v>
      </c>
      <c r="C431" s="34" t="s">
        <v>165</v>
      </c>
      <c r="D431" s="34" t="s">
        <v>213</v>
      </c>
      <c r="E431" s="34" t="s">
        <v>131</v>
      </c>
      <c r="F431" s="34" t="s">
        <v>179</v>
      </c>
      <c r="G431" s="21" t="s">
        <v>178</v>
      </c>
      <c r="H431" s="21" t="s">
        <v>214</v>
      </c>
      <c r="I431" s="21" t="s">
        <v>31</v>
      </c>
      <c r="J431" s="21" t="s">
        <v>32</v>
      </c>
      <c r="M431" s="12"/>
    </row>
    <row r="432" spans="1:13" ht="18" customHeight="1">
      <c r="A432" s="4">
        <v>431</v>
      </c>
      <c r="B432" s="37">
        <v>34894</v>
      </c>
      <c r="C432" s="34" t="s">
        <v>211</v>
      </c>
      <c r="D432" s="34" t="s">
        <v>188</v>
      </c>
      <c r="E432" s="34" t="s">
        <v>148</v>
      </c>
      <c r="F432" s="34" t="s">
        <v>184</v>
      </c>
      <c r="G432" s="21" t="s">
        <v>47</v>
      </c>
      <c r="H432" s="21" t="s">
        <v>142</v>
      </c>
      <c r="I432" s="21" t="s">
        <v>8</v>
      </c>
      <c r="J432" s="21" t="s">
        <v>227</v>
      </c>
      <c r="M432" s="12"/>
    </row>
    <row r="433" spans="1:13" ht="18" customHeight="1">
      <c r="A433" s="4">
        <v>432</v>
      </c>
      <c r="B433" s="37">
        <v>34894</v>
      </c>
      <c r="C433" s="34" t="s">
        <v>187</v>
      </c>
      <c r="D433" s="34" t="s">
        <v>186</v>
      </c>
      <c r="E433" s="34" t="s">
        <v>183</v>
      </c>
      <c r="F433" s="34" t="s">
        <v>146</v>
      </c>
      <c r="G433" s="21" t="s">
        <v>185</v>
      </c>
      <c r="H433" s="21" t="s">
        <v>161</v>
      </c>
      <c r="I433" s="21" t="s">
        <v>228</v>
      </c>
      <c r="J433" s="21" t="s">
        <v>26</v>
      </c>
      <c r="M433" s="12"/>
    </row>
    <row r="434" spans="1:13" ht="18" customHeight="1">
      <c r="A434" s="4">
        <v>433</v>
      </c>
      <c r="B434" s="37">
        <v>34894</v>
      </c>
      <c r="C434" s="34" t="s">
        <v>163</v>
      </c>
      <c r="D434" s="34" t="s">
        <v>180</v>
      </c>
      <c r="E434" s="34" t="s">
        <v>144</v>
      </c>
      <c r="F434" s="34" t="s">
        <v>175</v>
      </c>
      <c r="G434" s="21"/>
      <c r="H434" s="21"/>
      <c r="I434" s="21" t="s">
        <v>13</v>
      </c>
      <c r="J434" s="21" t="s">
        <v>37</v>
      </c>
      <c r="M434" s="12"/>
    </row>
    <row r="435" spans="1:13" ht="18" customHeight="1">
      <c r="A435" s="4">
        <v>434</v>
      </c>
      <c r="B435" s="37">
        <v>34895</v>
      </c>
      <c r="C435" s="34" t="s">
        <v>167</v>
      </c>
      <c r="D435" s="34" t="s">
        <v>4</v>
      </c>
      <c r="E435" s="34" t="s">
        <v>190</v>
      </c>
      <c r="F435" s="34" t="s">
        <v>46</v>
      </c>
      <c r="G435" s="21"/>
      <c r="H435" s="21"/>
      <c r="I435" s="21" t="s">
        <v>20</v>
      </c>
      <c r="J435" s="21" t="s">
        <v>19</v>
      </c>
      <c r="M435" s="12"/>
    </row>
    <row r="436" spans="1:13" ht="18" customHeight="1">
      <c r="A436" s="4">
        <v>435</v>
      </c>
      <c r="B436" s="37">
        <v>34895</v>
      </c>
      <c r="C436" s="34" t="s">
        <v>166</v>
      </c>
      <c r="D436" s="34" t="s">
        <v>35</v>
      </c>
      <c r="E436" s="34" t="s">
        <v>210</v>
      </c>
      <c r="F436" s="34" t="s">
        <v>168</v>
      </c>
      <c r="G436" s="21"/>
      <c r="H436" s="21"/>
      <c r="I436" s="21" t="s">
        <v>38</v>
      </c>
      <c r="J436" s="21" t="s">
        <v>14</v>
      </c>
      <c r="M436" s="12"/>
    </row>
    <row r="437" spans="1:13" ht="18" customHeight="1">
      <c r="A437" s="4">
        <v>436</v>
      </c>
      <c r="B437" s="37">
        <v>34895</v>
      </c>
      <c r="C437" s="34" t="s">
        <v>148</v>
      </c>
      <c r="D437" s="34" t="s">
        <v>184</v>
      </c>
      <c r="E437" s="36" t="s">
        <v>47</v>
      </c>
      <c r="F437" s="34" t="s">
        <v>142</v>
      </c>
      <c r="G437" s="21" t="s">
        <v>188</v>
      </c>
      <c r="H437" s="21" t="s">
        <v>211</v>
      </c>
      <c r="I437" s="21" t="s">
        <v>8</v>
      </c>
      <c r="J437" s="21" t="s">
        <v>227</v>
      </c>
      <c r="M437" s="12"/>
    </row>
    <row r="438" spans="1:13" ht="18" customHeight="1">
      <c r="A438" s="4">
        <v>437</v>
      </c>
      <c r="B438" s="37">
        <v>34895</v>
      </c>
      <c r="C438" s="34" t="s">
        <v>175</v>
      </c>
      <c r="D438" s="34" t="s">
        <v>171</v>
      </c>
      <c r="E438" s="34" t="s">
        <v>180</v>
      </c>
      <c r="F438" s="34" t="s">
        <v>144</v>
      </c>
      <c r="G438" s="21"/>
      <c r="H438" s="21"/>
      <c r="I438" s="21" t="s">
        <v>13</v>
      </c>
      <c r="J438" s="21" t="s">
        <v>37</v>
      </c>
      <c r="M438" s="12"/>
    </row>
    <row r="439" spans="1:13" ht="18" customHeight="1">
      <c r="A439" s="4">
        <v>438</v>
      </c>
      <c r="B439" s="37">
        <v>34895</v>
      </c>
      <c r="C439" s="34" t="s">
        <v>131</v>
      </c>
      <c r="D439" s="34" t="s">
        <v>214</v>
      </c>
      <c r="E439" s="34" t="s">
        <v>179</v>
      </c>
      <c r="F439" s="34" t="s">
        <v>178</v>
      </c>
      <c r="G439" s="21" t="s">
        <v>165</v>
      </c>
      <c r="H439" s="21" t="s">
        <v>213</v>
      </c>
      <c r="I439" s="21" t="s">
        <v>31</v>
      </c>
      <c r="J439" s="21" t="s">
        <v>32</v>
      </c>
      <c r="M439" s="12"/>
    </row>
    <row r="440" spans="1:13" ht="18" customHeight="1">
      <c r="A440" s="4">
        <v>439</v>
      </c>
      <c r="B440" s="37">
        <v>34895</v>
      </c>
      <c r="C440" s="34" t="s">
        <v>146</v>
      </c>
      <c r="D440" s="34" t="s">
        <v>161</v>
      </c>
      <c r="E440" s="34" t="s">
        <v>186</v>
      </c>
      <c r="F440" s="34" t="s">
        <v>185</v>
      </c>
      <c r="G440" s="21" t="s">
        <v>183</v>
      </c>
      <c r="H440" s="21" t="s">
        <v>187</v>
      </c>
      <c r="I440" s="21" t="s">
        <v>228</v>
      </c>
      <c r="J440" s="21" t="s">
        <v>26</v>
      </c>
      <c r="M440" s="12"/>
    </row>
    <row r="441" spans="1:13" ht="18" customHeight="1">
      <c r="A441" s="4">
        <v>440</v>
      </c>
      <c r="B441" s="37">
        <v>34896</v>
      </c>
      <c r="C441" s="34" t="s">
        <v>213</v>
      </c>
      <c r="D441" s="36" t="s">
        <v>179</v>
      </c>
      <c r="E441" s="34" t="s">
        <v>165</v>
      </c>
      <c r="F441" s="34" t="s">
        <v>214</v>
      </c>
      <c r="G441" s="21" t="s">
        <v>131</v>
      </c>
      <c r="H441" s="21" t="s">
        <v>178</v>
      </c>
      <c r="I441" s="21" t="s">
        <v>31</v>
      </c>
      <c r="J441" s="21" t="s">
        <v>32</v>
      </c>
      <c r="M441" s="12"/>
    </row>
    <row r="442" spans="1:13" ht="18" customHeight="1">
      <c r="A442" s="4">
        <v>441</v>
      </c>
      <c r="B442" s="37">
        <v>34896</v>
      </c>
      <c r="C442" s="34" t="s">
        <v>168</v>
      </c>
      <c r="D442" s="34" t="s">
        <v>170</v>
      </c>
      <c r="E442" s="34" t="s">
        <v>35</v>
      </c>
      <c r="F442" s="34" t="s">
        <v>210</v>
      </c>
      <c r="G442" s="21"/>
      <c r="H442" s="21"/>
      <c r="I442" s="21" t="s">
        <v>38</v>
      </c>
      <c r="J442" s="21" t="s">
        <v>14</v>
      </c>
      <c r="M442" s="12"/>
    </row>
    <row r="443" spans="1:13" ht="18" customHeight="1">
      <c r="A443" s="4">
        <v>442</v>
      </c>
      <c r="B443" s="37">
        <v>34896</v>
      </c>
      <c r="C443" s="34" t="s">
        <v>46</v>
      </c>
      <c r="D443" s="34" t="s">
        <v>72</v>
      </c>
      <c r="E443" s="34" t="s">
        <v>4</v>
      </c>
      <c r="F443" s="34" t="s">
        <v>190</v>
      </c>
      <c r="G443" s="21"/>
      <c r="H443" s="21"/>
      <c r="I443" s="21" t="s">
        <v>20</v>
      </c>
      <c r="J443" s="21" t="s">
        <v>19</v>
      </c>
      <c r="M443" s="12"/>
    </row>
    <row r="444" spans="1:13" ht="18" customHeight="1">
      <c r="A444" s="4">
        <v>443</v>
      </c>
      <c r="B444" s="37">
        <v>34896</v>
      </c>
      <c r="C444" s="34" t="s">
        <v>185</v>
      </c>
      <c r="D444" s="34" t="s">
        <v>187</v>
      </c>
      <c r="E444" s="34" t="s">
        <v>161</v>
      </c>
      <c r="F444" s="34" t="s">
        <v>183</v>
      </c>
      <c r="G444" s="21" t="s">
        <v>186</v>
      </c>
      <c r="H444" s="21" t="s">
        <v>146</v>
      </c>
      <c r="I444" s="21" t="s">
        <v>228</v>
      </c>
      <c r="J444" s="21" t="s">
        <v>26</v>
      </c>
      <c r="M444" s="12"/>
    </row>
    <row r="445" spans="1:13" ht="18" customHeight="1">
      <c r="A445" s="4">
        <v>444</v>
      </c>
      <c r="B445" s="37">
        <v>34896</v>
      </c>
      <c r="C445" s="34" t="s">
        <v>144</v>
      </c>
      <c r="D445" s="34" t="s">
        <v>163</v>
      </c>
      <c r="E445" s="34" t="s">
        <v>171</v>
      </c>
      <c r="F445" s="34" t="s">
        <v>180</v>
      </c>
      <c r="G445" s="21"/>
      <c r="H445" s="21"/>
      <c r="I445" s="21" t="s">
        <v>13</v>
      </c>
      <c r="J445" s="21" t="s">
        <v>37</v>
      </c>
      <c r="M445" s="12"/>
    </row>
    <row r="446" spans="1:13" ht="18" customHeight="1">
      <c r="A446" s="4">
        <v>445</v>
      </c>
      <c r="B446" s="37">
        <v>34896</v>
      </c>
      <c r="C446" s="34" t="s">
        <v>142</v>
      </c>
      <c r="D446" s="34" t="s">
        <v>47</v>
      </c>
      <c r="E446" s="34" t="s">
        <v>184</v>
      </c>
      <c r="F446" s="34" t="s">
        <v>211</v>
      </c>
      <c r="G446" s="21" t="s">
        <v>148</v>
      </c>
      <c r="H446" s="21" t="s">
        <v>188</v>
      </c>
      <c r="I446" s="21" t="s">
        <v>8</v>
      </c>
      <c r="J446" s="21" t="s">
        <v>227</v>
      </c>
      <c r="M446" s="12"/>
    </row>
    <row r="447" spans="1:13" ht="18" customHeight="1">
      <c r="A447" s="4">
        <v>446</v>
      </c>
      <c r="B447" s="37">
        <v>34898</v>
      </c>
      <c r="C447" s="34" t="s">
        <v>182</v>
      </c>
      <c r="D447" s="34" t="s">
        <v>183</v>
      </c>
      <c r="E447" s="34" t="s">
        <v>181</v>
      </c>
      <c r="F447" s="34" t="s">
        <v>173</v>
      </c>
      <c r="G447" s="21" t="s">
        <v>153</v>
      </c>
      <c r="H447" s="21" t="s">
        <v>142</v>
      </c>
      <c r="I447" s="21" t="s">
        <v>227</v>
      </c>
      <c r="J447" s="21" t="s">
        <v>31</v>
      </c>
      <c r="M447" s="12"/>
    </row>
    <row r="448" spans="1:13" ht="18" customHeight="1">
      <c r="A448" s="4">
        <v>447</v>
      </c>
      <c r="B448" s="37">
        <v>34898</v>
      </c>
      <c r="C448" s="34" t="s">
        <v>47</v>
      </c>
      <c r="D448" s="34" t="s">
        <v>211</v>
      </c>
      <c r="E448" s="34" t="s">
        <v>188</v>
      </c>
      <c r="F448" s="34" t="s">
        <v>184</v>
      </c>
      <c r="G448" s="21" t="s">
        <v>178</v>
      </c>
      <c r="H448" s="21" t="s">
        <v>131</v>
      </c>
      <c r="I448" s="21" t="s">
        <v>8</v>
      </c>
      <c r="J448" s="21" t="s">
        <v>228</v>
      </c>
      <c r="M448" s="12"/>
    </row>
    <row r="449" spans="1:13" ht="18" customHeight="1">
      <c r="A449" s="4">
        <v>448</v>
      </c>
      <c r="B449" s="37">
        <v>34898</v>
      </c>
      <c r="C449" s="34" t="s">
        <v>190</v>
      </c>
      <c r="D449" s="34" t="s">
        <v>175</v>
      </c>
      <c r="E449" s="34" t="s">
        <v>22</v>
      </c>
      <c r="F449" s="34" t="s">
        <v>72</v>
      </c>
      <c r="G449" s="21"/>
      <c r="H449" s="21"/>
      <c r="I449" s="21" t="s">
        <v>14</v>
      </c>
      <c r="J449" s="21" t="s">
        <v>20</v>
      </c>
      <c r="M449" s="12"/>
    </row>
    <row r="450" spans="1:13" ht="18" customHeight="1">
      <c r="A450" s="4">
        <v>449</v>
      </c>
      <c r="B450" s="37">
        <v>34898</v>
      </c>
      <c r="C450" s="34" t="s">
        <v>210</v>
      </c>
      <c r="D450" s="34" t="s">
        <v>167</v>
      </c>
      <c r="E450" s="34" t="s">
        <v>170</v>
      </c>
      <c r="F450" s="34" t="s">
        <v>35</v>
      </c>
      <c r="G450" s="21"/>
      <c r="H450" s="21"/>
      <c r="I450" s="21" t="s">
        <v>13</v>
      </c>
      <c r="J450" s="21" t="s">
        <v>19</v>
      </c>
      <c r="M450" s="12"/>
    </row>
    <row r="451" spans="1:13" ht="18" customHeight="1">
      <c r="A451" s="4">
        <v>450</v>
      </c>
      <c r="B451" s="37">
        <v>34898</v>
      </c>
      <c r="C451" s="34" t="s">
        <v>180</v>
      </c>
      <c r="D451" s="34" t="s">
        <v>166</v>
      </c>
      <c r="E451" s="34" t="s">
        <v>163</v>
      </c>
      <c r="F451" s="34" t="s">
        <v>171</v>
      </c>
      <c r="G451" s="21"/>
      <c r="H451" s="21"/>
      <c r="I451" s="21" t="s">
        <v>38</v>
      </c>
      <c r="J451" s="21" t="s">
        <v>37</v>
      </c>
      <c r="M451" s="12"/>
    </row>
    <row r="452" spans="1:13" ht="18" customHeight="1">
      <c r="A452" s="4">
        <v>451</v>
      </c>
      <c r="B452" s="37">
        <v>34898</v>
      </c>
      <c r="C452" s="34" t="s">
        <v>214</v>
      </c>
      <c r="D452" s="34" t="s">
        <v>165</v>
      </c>
      <c r="E452" s="34" t="s">
        <v>179</v>
      </c>
      <c r="F452" s="34" t="s">
        <v>213</v>
      </c>
      <c r="G452" s="21" t="s">
        <v>186</v>
      </c>
      <c r="H452" s="21" t="s">
        <v>148</v>
      </c>
      <c r="I452" s="21" t="s">
        <v>32</v>
      </c>
      <c r="J452" s="21" t="s">
        <v>26</v>
      </c>
      <c r="M452" s="12"/>
    </row>
    <row r="453" spans="1:13" ht="18" customHeight="1">
      <c r="A453" s="4">
        <v>452</v>
      </c>
      <c r="B453" s="37">
        <v>34899</v>
      </c>
      <c r="C453" s="34" t="s">
        <v>179</v>
      </c>
      <c r="D453" s="34" t="s">
        <v>213</v>
      </c>
      <c r="E453" s="34" t="s">
        <v>165</v>
      </c>
      <c r="F453" s="34" t="s">
        <v>186</v>
      </c>
      <c r="G453" s="21" t="s">
        <v>238</v>
      </c>
      <c r="H453" s="21" t="s">
        <v>214</v>
      </c>
      <c r="I453" s="21" t="s">
        <v>32</v>
      </c>
      <c r="J453" s="21" t="s">
        <v>26</v>
      </c>
      <c r="M453" s="12"/>
    </row>
    <row r="454" spans="1:13" ht="18" customHeight="1">
      <c r="A454" s="4">
        <v>453</v>
      </c>
      <c r="B454" s="37">
        <v>34899</v>
      </c>
      <c r="C454" s="34" t="s">
        <v>72</v>
      </c>
      <c r="D454" s="34" t="s">
        <v>191</v>
      </c>
      <c r="E454" s="34" t="s">
        <v>175</v>
      </c>
      <c r="F454" s="34" t="s">
        <v>22</v>
      </c>
      <c r="G454" s="21"/>
      <c r="H454" s="21"/>
      <c r="I454" s="21" t="s">
        <v>14</v>
      </c>
      <c r="J454" s="21" t="s">
        <v>20</v>
      </c>
      <c r="M454" s="12"/>
    </row>
    <row r="455" spans="1:13" ht="18" customHeight="1">
      <c r="A455" s="4">
        <v>454</v>
      </c>
      <c r="B455" s="37">
        <v>34899</v>
      </c>
      <c r="C455" s="34" t="s">
        <v>171</v>
      </c>
      <c r="D455" s="34" t="s">
        <v>46</v>
      </c>
      <c r="E455" s="34" t="s">
        <v>166</v>
      </c>
      <c r="F455" s="34" t="s">
        <v>163</v>
      </c>
      <c r="G455" s="21"/>
      <c r="H455" s="21"/>
      <c r="I455" s="21" t="s">
        <v>38</v>
      </c>
      <c r="J455" s="21" t="s">
        <v>37</v>
      </c>
      <c r="M455" s="12"/>
    </row>
    <row r="456" spans="1:13" ht="18" customHeight="1">
      <c r="A456" s="4">
        <v>455</v>
      </c>
      <c r="B456" s="37">
        <v>34899</v>
      </c>
      <c r="C456" s="34" t="s">
        <v>35</v>
      </c>
      <c r="D456" s="34" t="s">
        <v>168</v>
      </c>
      <c r="E456" s="34" t="s">
        <v>167</v>
      </c>
      <c r="F456" s="34" t="s">
        <v>170</v>
      </c>
      <c r="G456" s="21"/>
      <c r="H456" s="21"/>
      <c r="I456" s="21" t="s">
        <v>13</v>
      </c>
      <c r="J456" s="21" t="s">
        <v>19</v>
      </c>
      <c r="M456" s="12"/>
    </row>
    <row r="457" spans="1:13" ht="18" customHeight="1">
      <c r="A457" s="4">
        <v>456</v>
      </c>
      <c r="B457" s="37">
        <v>34899</v>
      </c>
      <c r="C457" s="34" t="s">
        <v>173</v>
      </c>
      <c r="D457" s="34" t="s">
        <v>142</v>
      </c>
      <c r="E457" s="36" t="s">
        <v>183</v>
      </c>
      <c r="F457" s="34" t="s">
        <v>153</v>
      </c>
      <c r="G457" s="21" t="s">
        <v>181</v>
      </c>
      <c r="H457" s="21" t="s">
        <v>182</v>
      </c>
      <c r="I457" s="21" t="s">
        <v>227</v>
      </c>
      <c r="J457" s="21" t="s">
        <v>31</v>
      </c>
      <c r="M457" s="12"/>
    </row>
    <row r="458" spans="1:13" ht="18" customHeight="1">
      <c r="A458" s="4">
        <v>457</v>
      </c>
      <c r="B458" s="37">
        <v>34899</v>
      </c>
      <c r="C458" s="34" t="s">
        <v>184</v>
      </c>
      <c r="D458" s="34" t="s">
        <v>178</v>
      </c>
      <c r="E458" s="34" t="s">
        <v>211</v>
      </c>
      <c r="F458" s="34" t="s">
        <v>131</v>
      </c>
      <c r="G458" s="21" t="s">
        <v>188</v>
      </c>
      <c r="H458" s="21" t="s">
        <v>47</v>
      </c>
      <c r="I458" s="21" t="s">
        <v>8</v>
      </c>
      <c r="J458" s="21" t="s">
        <v>228</v>
      </c>
      <c r="M458" s="12"/>
    </row>
    <row r="459" spans="1:13" ht="18" customHeight="1">
      <c r="A459" s="4">
        <v>458</v>
      </c>
      <c r="B459" s="37">
        <v>34900</v>
      </c>
      <c r="C459" s="34" t="s">
        <v>170</v>
      </c>
      <c r="D459" s="34" t="s">
        <v>210</v>
      </c>
      <c r="E459" s="34" t="s">
        <v>168</v>
      </c>
      <c r="F459" s="34" t="s">
        <v>167</v>
      </c>
      <c r="G459" s="21"/>
      <c r="H459" s="21"/>
      <c r="I459" s="21" t="s">
        <v>13</v>
      </c>
      <c r="J459" s="21" t="s">
        <v>19</v>
      </c>
      <c r="M459" s="12"/>
    </row>
    <row r="460" spans="1:13" ht="18" customHeight="1">
      <c r="A460" s="4">
        <v>459</v>
      </c>
      <c r="B460" s="37">
        <v>34900</v>
      </c>
      <c r="C460" s="34" t="s">
        <v>165</v>
      </c>
      <c r="D460" s="34" t="s">
        <v>186</v>
      </c>
      <c r="E460" s="34" t="s">
        <v>214</v>
      </c>
      <c r="F460" s="34" t="s">
        <v>29</v>
      </c>
      <c r="G460" s="21" t="s">
        <v>213</v>
      </c>
      <c r="H460" s="21" t="s">
        <v>179</v>
      </c>
      <c r="I460" s="21" t="s">
        <v>32</v>
      </c>
      <c r="J460" s="21" t="s">
        <v>26</v>
      </c>
      <c r="M460" s="12"/>
    </row>
    <row r="461" spans="1:13" ht="18" customHeight="1">
      <c r="A461" s="4">
        <v>460</v>
      </c>
      <c r="B461" s="37">
        <v>34900</v>
      </c>
      <c r="C461" s="34" t="s">
        <v>181</v>
      </c>
      <c r="D461" s="34" t="s">
        <v>153</v>
      </c>
      <c r="E461" s="34" t="s">
        <v>142</v>
      </c>
      <c r="F461" s="34" t="s">
        <v>182</v>
      </c>
      <c r="G461" s="21" t="s">
        <v>183</v>
      </c>
      <c r="H461" s="21" t="s">
        <v>173</v>
      </c>
      <c r="I461" s="21" t="s">
        <v>227</v>
      </c>
      <c r="J461" s="21" t="s">
        <v>31</v>
      </c>
      <c r="M461" s="12"/>
    </row>
    <row r="462" spans="1:13" ht="18" customHeight="1">
      <c r="A462" s="4">
        <v>461</v>
      </c>
      <c r="B462" s="37">
        <v>34900</v>
      </c>
      <c r="C462" s="34" t="s">
        <v>188</v>
      </c>
      <c r="D462" s="34" t="s">
        <v>131</v>
      </c>
      <c r="E462" s="34" t="s">
        <v>184</v>
      </c>
      <c r="F462" s="34" t="s">
        <v>47</v>
      </c>
      <c r="G462" s="21" t="s">
        <v>211</v>
      </c>
      <c r="H462" s="21" t="s">
        <v>178</v>
      </c>
      <c r="I462" s="21" t="s">
        <v>8</v>
      </c>
      <c r="J462" s="21" t="s">
        <v>228</v>
      </c>
      <c r="M462" s="12"/>
    </row>
    <row r="463" spans="1:13" ht="18" customHeight="1">
      <c r="A463" s="4">
        <v>462</v>
      </c>
      <c r="B463" s="37">
        <v>34900</v>
      </c>
      <c r="C463" s="34" t="s">
        <v>163</v>
      </c>
      <c r="D463" s="34" t="s">
        <v>180</v>
      </c>
      <c r="E463" s="34" t="s">
        <v>46</v>
      </c>
      <c r="F463" s="34" t="s">
        <v>166</v>
      </c>
      <c r="G463" s="21"/>
      <c r="H463" s="21"/>
      <c r="I463" s="21" t="s">
        <v>38</v>
      </c>
      <c r="J463" s="21" t="s">
        <v>37</v>
      </c>
      <c r="M463" s="12"/>
    </row>
    <row r="464" spans="1:13" ht="18" customHeight="1">
      <c r="A464" s="4">
        <v>463</v>
      </c>
      <c r="B464" s="37">
        <v>34900</v>
      </c>
      <c r="C464" s="34" t="s">
        <v>22</v>
      </c>
      <c r="D464" s="34" t="s">
        <v>190</v>
      </c>
      <c r="E464" s="34" t="s">
        <v>191</v>
      </c>
      <c r="F464" s="34" t="s">
        <v>175</v>
      </c>
      <c r="G464" s="21"/>
      <c r="H464" s="21"/>
      <c r="I464" s="21" t="s">
        <v>14</v>
      </c>
      <c r="J464" s="21" t="s">
        <v>20</v>
      </c>
      <c r="M464" s="12"/>
    </row>
    <row r="465" spans="1:13" ht="18" customHeight="1">
      <c r="A465" s="4">
        <v>464</v>
      </c>
      <c r="B465" s="37">
        <v>34901</v>
      </c>
      <c r="C465" s="34" t="s">
        <v>167</v>
      </c>
      <c r="D465" s="34" t="s">
        <v>171</v>
      </c>
      <c r="E465" s="34" t="s">
        <v>144</v>
      </c>
      <c r="F465" s="34" t="s">
        <v>46</v>
      </c>
      <c r="G465" s="21"/>
      <c r="H465" s="21"/>
      <c r="I465" s="21" t="s">
        <v>38</v>
      </c>
      <c r="J465" s="21" t="s">
        <v>19</v>
      </c>
      <c r="M465" s="12"/>
    </row>
    <row r="466" spans="1:13" ht="18" customHeight="1">
      <c r="A466" s="4">
        <v>465</v>
      </c>
      <c r="B466" s="37">
        <v>34901</v>
      </c>
      <c r="C466" s="34" t="s">
        <v>175</v>
      </c>
      <c r="D466" s="34" t="s">
        <v>72</v>
      </c>
      <c r="E466" s="34" t="s">
        <v>190</v>
      </c>
      <c r="F466" s="34" t="s">
        <v>191</v>
      </c>
      <c r="G466" s="21"/>
      <c r="H466" s="21"/>
      <c r="I466" s="21" t="s">
        <v>14</v>
      </c>
      <c r="J466" s="21" t="s">
        <v>13</v>
      </c>
      <c r="M466" s="12"/>
    </row>
    <row r="467" spans="1:13" ht="18" customHeight="1">
      <c r="A467" s="4">
        <v>466</v>
      </c>
      <c r="B467" s="37">
        <v>34902</v>
      </c>
      <c r="C467" s="34" t="s">
        <v>161</v>
      </c>
      <c r="D467" s="34" t="s">
        <v>182</v>
      </c>
      <c r="E467" s="34" t="s">
        <v>187</v>
      </c>
      <c r="F467" s="34" t="s">
        <v>153</v>
      </c>
      <c r="G467" s="21" t="s">
        <v>148</v>
      </c>
      <c r="H467" s="21" t="s">
        <v>263</v>
      </c>
      <c r="I467" s="21" t="s">
        <v>228</v>
      </c>
      <c r="J467" s="21" t="s">
        <v>31</v>
      </c>
      <c r="M467" s="12"/>
    </row>
    <row r="468" spans="1:13" ht="18" customHeight="1">
      <c r="A468" s="4">
        <v>467</v>
      </c>
      <c r="B468" s="37">
        <v>34902</v>
      </c>
      <c r="C468" s="34" t="s">
        <v>4</v>
      </c>
      <c r="D468" s="34" t="s">
        <v>16</v>
      </c>
      <c r="E468" s="34" t="s">
        <v>180</v>
      </c>
      <c r="F468" s="34" t="s">
        <v>210</v>
      </c>
      <c r="G468" s="21"/>
      <c r="H468" s="21"/>
      <c r="I468" s="21" t="s">
        <v>20</v>
      </c>
      <c r="J468" s="21" t="s">
        <v>37</v>
      </c>
      <c r="M468" s="12"/>
    </row>
    <row r="469" spans="1:13" ht="18" customHeight="1">
      <c r="A469" s="4">
        <v>468</v>
      </c>
      <c r="B469" s="37">
        <v>34902</v>
      </c>
      <c r="C469" s="34" t="s">
        <v>186</v>
      </c>
      <c r="D469" s="34" t="s">
        <v>165</v>
      </c>
      <c r="E469" s="34" t="s">
        <v>179</v>
      </c>
      <c r="F469" s="34" t="s">
        <v>238</v>
      </c>
      <c r="G469" s="21" t="s">
        <v>178</v>
      </c>
      <c r="H469" s="21" t="s">
        <v>213</v>
      </c>
      <c r="I469" s="21" t="s">
        <v>32</v>
      </c>
      <c r="J469" s="21" t="s">
        <v>8</v>
      </c>
      <c r="M469" s="12"/>
    </row>
    <row r="470" spans="1:13" ht="18" customHeight="1">
      <c r="A470" s="4">
        <v>469</v>
      </c>
      <c r="B470" s="37">
        <v>34902</v>
      </c>
      <c r="C470" s="34" t="s">
        <v>191</v>
      </c>
      <c r="D470" s="34" t="s">
        <v>170</v>
      </c>
      <c r="E470" s="34" t="s">
        <v>72</v>
      </c>
      <c r="F470" s="34" t="s">
        <v>190</v>
      </c>
      <c r="G470" s="21"/>
      <c r="H470" s="21"/>
      <c r="I470" s="21" t="s">
        <v>14</v>
      </c>
      <c r="J470" s="21" t="s">
        <v>13</v>
      </c>
      <c r="M470" s="12"/>
    </row>
    <row r="471" spans="1:13" ht="18" customHeight="1">
      <c r="A471" s="4">
        <v>470</v>
      </c>
      <c r="B471" s="37">
        <v>34903</v>
      </c>
      <c r="C471" s="34" t="s">
        <v>148</v>
      </c>
      <c r="D471" s="34" t="s">
        <v>187</v>
      </c>
      <c r="E471" s="34" t="s">
        <v>182</v>
      </c>
      <c r="F471" s="34" t="s">
        <v>263</v>
      </c>
      <c r="G471" s="21" t="s">
        <v>153</v>
      </c>
      <c r="H471" s="21" t="s">
        <v>161</v>
      </c>
      <c r="I471" s="21" t="s">
        <v>228</v>
      </c>
      <c r="J471" s="21" t="s">
        <v>31</v>
      </c>
      <c r="M471" s="12"/>
    </row>
    <row r="472" spans="1:13" ht="18" customHeight="1">
      <c r="A472" s="4">
        <v>471</v>
      </c>
      <c r="B472" s="37">
        <v>34903</v>
      </c>
      <c r="C472" s="34" t="s">
        <v>190</v>
      </c>
      <c r="D472" s="34" t="s">
        <v>175</v>
      </c>
      <c r="E472" s="34" t="s">
        <v>170</v>
      </c>
      <c r="F472" s="34" t="s">
        <v>72</v>
      </c>
      <c r="G472" s="21"/>
      <c r="H472" s="21"/>
      <c r="I472" s="21" t="s">
        <v>14</v>
      </c>
      <c r="J472" s="21" t="s">
        <v>13</v>
      </c>
      <c r="M472" s="12"/>
    </row>
    <row r="473" spans="1:13" ht="18" customHeight="1">
      <c r="A473" s="4">
        <v>472</v>
      </c>
      <c r="B473" s="37">
        <v>34903</v>
      </c>
      <c r="C473" s="34" t="s">
        <v>213</v>
      </c>
      <c r="D473" s="34" t="s">
        <v>178</v>
      </c>
      <c r="E473" s="34" t="s">
        <v>186</v>
      </c>
      <c r="F473" s="34" t="s">
        <v>165</v>
      </c>
      <c r="G473" s="21" t="s">
        <v>238</v>
      </c>
      <c r="H473" s="21" t="s">
        <v>188</v>
      </c>
      <c r="I473" s="21" t="s">
        <v>32</v>
      </c>
      <c r="J473" s="21" t="s">
        <v>8</v>
      </c>
      <c r="M473" s="12"/>
    </row>
    <row r="474" spans="1:13" ht="18" customHeight="1">
      <c r="A474" s="4">
        <v>473</v>
      </c>
      <c r="B474" s="37">
        <v>34903</v>
      </c>
      <c r="C474" s="34" t="s">
        <v>210</v>
      </c>
      <c r="D474" s="34" t="s">
        <v>180</v>
      </c>
      <c r="E474" s="34" t="s">
        <v>16</v>
      </c>
      <c r="F474" s="34" t="s">
        <v>166</v>
      </c>
      <c r="G474" s="21"/>
      <c r="H474" s="21"/>
      <c r="I474" s="21" t="s">
        <v>20</v>
      </c>
      <c r="J474" s="21" t="s">
        <v>37</v>
      </c>
      <c r="M474" s="12"/>
    </row>
    <row r="475" spans="1:13" ht="18" customHeight="1">
      <c r="A475" s="4">
        <v>474</v>
      </c>
      <c r="B475" s="37">
        <v>34903</v>
      </c>
      <c r="C475" s="34" t="s">
        <v>144</v>
      </c>
      <c r="D475" s="34" t="s">
        <v>167</v>
      </c>
      <c r="E475" s="34" t="s">
        <v>163</v>
      </c>
      <c r="F475" s="34" t="s">
        <v>171</v>
      </c>
      <c r="G475" s="21"/>
      <c r="H475" s="21"/>
      <c r="I475" s="21" t="s">
        <v>38</v>
      </c>
      <c r="J475" s="21" t="s">
        <v>19</v>
      </c>
      <c r="M475" s="12"/>
    </row>
    <row r="476" spans="1:13" ht="18" customHeight="1">
      <c r="A476" s="4">
        <v>475</v>
      </c>
      <c r="B476" s="37">
        <v>34903</v>
      </c>
      <c r="C476" s="34" t="s">
        <v>142</v>
      </c>
      <c r="D476" s="34" t="s">
        <v>214</v>
      </c>
      <c r="E476" s="34" t="s">
        <v>146</v>
      </c>
      <c r="F476" s="34" t="s">
        <v>181</v>
      </c>
      <c r="G476" s="21" t="s">
        <v>183</v>
      </c>
      <c r="H476" s="21" t="s">
        <v>185</v>
      </c>
      <c r="I476" s="21" t="s">
        <v>26</v>
      </c>
      <c r="J476" s="21" t="s">
        <v>227</v>
      </c>
      <c r="M476" s="12"/>
    </row>
    <row r="477" spans="1:13" ht="18" customHeight="1">
      <c r="A477" s="4">
        <v>476</v>
      </c>
      <c r="B477" s="37">
        <v>34905</v>
      </c>
      <c r="C477" s="34" t="s">
        <v>173</v>
      </c>
      <c r="D477" s="34" t="s">
        <v>4</v>
      </c>
      <c r="E477" s="34" t="s">
        <v>179</v>
      </c>
      <c r="F477" s="34" t="s">
        <v>175</v>
      </c>
      <c r="G477" s="21"/>
      <c r="H477" s="21"/>
      <c r="I477" s="21" t="s">
        <v>134</v>
      </c>
      <c r="J477" s="21" t="s">
        <v>133</v>
      </c>
      <c r="M477" s="12"/>
    </row>
    <row r="478" spans="1:13" ht="18" customHeight="1">
      <c r="A478" s="4">
        <v>477</v>
      </c>
      <c r="B478" s="37">
        <v>34906</v>
      </c>
      <c r="C478" s="34" t="s">
        <v>175</v>
      </c>
      <c r="D478" s="34" t="s">
        <v>179</v>
      </c>
      <c r="E478" s="34" t="s">
        <v>4</v>
      </c>
      <c r="F478" s="34" t="s">
        <v>173</v>
      </c>
      <c r="G478" s="21"/>
      <c r="H478" s="21"/>
      <c r="I478" s="21" t="s">
        <v>134</v>
      </c>
      <c r="J478" s="21" t="s">
        <v>133</v>
      </c>
      <c r="M478" s="12"/>
    </row>
    <row r="479" spans="1:13" ht="18" customHeight="1">
      <c r="A479" s="4">
        <v>478</v>
      </c>
      <c r="B479" s="37">
        <v>34909</v>
      </c>
      <c r="C479" s="34" t="s">
        <v>166</v>
      </c>
      <c r="D479" s="34" t="s">
        <v>10</v>
      </c>
      <c r="E479" s="34" t="s">
        <v>167</v>
      </c>
      <c r="F479" s="34" t="s">
        <v>163</v>
      </c>
      <c r="G479" s="21"/>
      <c r="H479" s="21"/>
      <c r="I479" s="21" t="s">
        <v>14</v>
      </c>
      <c r="J479" s="21" t="s">
        <v>37</v>
      </c>
      <c r="M479" s="12"/>
    </row>
    <row r="480" spans="1:13" ht="18" customHeight="1">
      <c r="A480" s="4">
        <v>479</v>
      </c>
      <c r="B480" s="37">
        <v>34909</v>
      </c>
      <c r="C480" s="34" t="s">
        <v>170</v>
      </c>
      <c r="D480" s="34" t="s">
        <v>210</v>
      </c>
      <c r="E480" s="34" t="s">
        <v>144</v>
      </c>
      <c r="F480" s="34" t="s">
        <v>16</v>
      </c>
      <c r="G480" s="21"/>
      <c r="H480" s="21"/>
      <c r="I480" s="21" t="s">
        <v>38</v>
      </c>
      <c r="J480" s="21" t="s">
        <v>13</v>
      </c>
      <c r="M480" s="12"/>
    </row>
    <row r="481" spans="1:13" ht="18" customHeight="1">
      <c r="A481" s="4">
        <v>480</v>
      </c>
      <c r="B481" s="37">
        <v>34909</v>
      </c>
      <c r="C481" s="34" t="s">
        <v>171</v>
      </c>
      <c r="D481" s="34" t="s">
        <v>168</v>
      </c>
      <c r="E481" s="36" t="s">
        <v>180</v>
      </c>
      <c r="F481" s="34" t="s">
        <v>175</v>
      </c>
      <c r="G481" s="21"/>
      <c r="H481" s="21"/>
      <c r="I481" s="21" t="s">
        <v>19</v>
      </c>
      <c r="J481" s="21" t="s">
        <v>20</v>
      </c>
      <c r="M481" s="12"/>
    </row>
    <row r="482" spans="1:13" ht="18" customHeight="1">
      <c r="A482" s="4">
        <v>481</v>
      </c>
      <c r="B482" s="37">
        <v>34909</v>
      </c>
      <c r="C482" s="34" t="s">
        <v>131</v>
      </c>
      <c r="D482" s="34" t="s">
        <v>186</v>
      </c>
      <c r="E482" s="34" t="s">
        <v>184</v>
      </c>
      <c r="F482" s="34" t="s">
        <v>213</v>
      </c>
      <c r="G482" s="21" t="s">
        <v>178</v>
      </c>
      <c r="H482" s="21" t="s">
        <v>211</v>
      </c>
      <c r="I482" s="21" t="s">
        <v>32</v>
      </c>
      <c r="J482" s="21" t="s">
        <v>228</v>
      </c>
      <c r="M482" s="12"/>
    </row>
    <row r="483" spans="1:13" ht="18" customHeight="1">
      <c r="A483" s="4">
        <v>482</v>
      </c>
      <c r="B483" s="37">
        <v>34909</v>
      </c>
      <c r="C483" s="34" t="s">
        <v>146</v>
      </c>
      <c r="D483" s="34" t="s">
        <v>183</v>
      </c>
      <c r="E483" s="34" t="s">
        <v>187</v>
      </c>
      <c r="F483" s="34" t="s">
        <v>47</v>
      </c>
      <c r="G483" s="21" t="s">
        <v>173</v>
      </c>
      <c r="H483" s="21" t="s">
        <v>181</v>
      </c>
      <c r="I483" s="21" t="s">
        <v>227</v>
      </c>
      <c r="J483" s="21" t="s">
        <v>8</v>
      </c>
      <c r="M483" s="12"/>
    </row>
    <row r="484" spans="1:13" ht="18" customHeight="1">
      <c r="A484" s="4">
        <v>483</v>
      </c>
      <c r="B484" s="37">
        <v>34909</v>
      </c>
      <c r="C484" s="34" t="s">
        <v>214</v>
      </c>
      <c r="D484" s="34" t="s">
        <v>142</v>
      </c>
      <c r="E484" s="34" t="s">
        <v>185</v>
      </c>
      <c r="F484" s="34" t="s">
        <v>182</v>
      </c>
      <c r="G484" s="21" t="s">
        <v>161</v>
      </c>
      <c r="H484" s="21" t="s">
        <v>179</v>
      </c>
      <c r="I484" s="21" t="s">
        <v>26</v>
      </c>
      <c r="J484" s="21" t="s">
        <v>31</v>
      </c>
      <c r="M484" s="12"/>
    </row>
    <row r="485" spans="1:13" ht="18" customHeight="1">
      <c r="A485" s="4">
        <v>484</v>
      </c>
      <c r="B485" s="37">
        <v>34910</v>
      </c>
      <c r="C485" s="34" t="s">
        <v>182</v>
      </c>
      <c r="D485" s="34" t="s">
        <v>185</v>
      </c>
      <c r="E485" s="34" t="s">
        <v>161</v>
      </c>
      <c r="F485" s="34" t="s">
        <v>179</v>
      </c>
      <c r="G485" s="21" t="s">
        <v>142</v>
      </c>
      <c r="H485" s="21" t="s">
        <v>214</v>
      </c>
      <c r="I485" s="21" t="s">
        <v>26</v>
      </c>
      <c r="J485" s="21" t="s">
        <v>31</v>
      </c>
      <c r="M485" s="12"/>
    </row>
    <row r="486" spans="1:13" ht="18" customHeight="1">
      <c r="A486" s="4">
        <v>485</v>
      </c>
      <c r="B486" s="37">
        <v>34910</v>
      </c>
      <c r="C486" s="34" t="s">
        <v>47</v>
      </c>
      <c r="D486" s="34" t="s">
        <v>181</v>
      </c>
      <c r="E486" s="34" t="s">
        <v>183</v>
      </c>
      <c r="F486" s="34" t="s">
        <v>173</v>
      </c>
      <c r="G486" s="21" t="s">
        <v>146</v>
      </c>
      <c r="H486" s="21" t="s">
        <v>187</v>
      </c>
      <c r="I486" s="21" t="s">
        <v>227</v>
      </c>
      <c r="J486" s="21" t="s">
        <v>8</v>
      </c>
      <c r="M486" s="12"/>
    </row>
    <row r="487" spans="1:13" ht="18" customHeight="1">
      <c r="A487" s="4">
        <v>486</v>
      </c>
      <c r="B487" s="37">
        <v>34910</v>
      </c>
      <c r="C487" s="34" t="s">
        <v>213</v>
      </c>
      <c r="D487" s="34" t="s">
        <v>211</v>
      </c>
      <c r="E487" s="34" t="s">
        <v>186</v>
      </c>
      <c r="F487" s="34" t="s">
        <v>184</v>
      </c>
      <c r="G487" s="21" t="s">
        <v>131</v>
      </c>
      <c r="H487" s="21" t="s">
        <v>178</v>
      </c>
      <c r="I487" s="21" t="s">
        <v>32</v>
      </c>
      <c r="J487" s="21" t="s">
        <v>228</v>
      </c>
      <c r="M487" s="12"/>
    </row>
    <row r="488" spans="1:13" ht="18" customHeight="1">
      <c r="A488" s="4">
        <v>487</v>
      </c>
      <c r="B488" s="37">
        <v>34910</v>
      </c>
      <c r="C488" s="34" t="s">
        <v>175</v>
      </c>
      <c r="D488" s="34" t="s">
        <v>46</v>
      </c>
      <c r="E488" s="34" t="s">
        <v>168</v>
      </c>
      <c r="F488" s="34" t="s">
        <v>180</v>
      </c>
      <c r="G488" s="21"/>
      <c r="H488" s="21"/>
      <c r="I488" s="21" t="s">
        <v>19</v>
      </c>
      <c r="J488" s="21" t="s">
        <v>20</v>
      </c>
      <c r="M488" s="12"/>
    </row>
    <row r="489" spans="1:13" ht="18" customHeight="1">
      <c r="A489" s="4">
        <v>488</v>
      </c>
      <c r="B489" s="37">
        <v>34910</v>
      </c>
      <c r="C489" s="34" t="s">
        <v>163</v>
      </c>
      <c r="D489" s="34" t="s">
        <v>72</v>
      </c>
      <c r="E489" s="34" t="s">
        <v>10</v>
      </c>
      <c r="F489" s="34" t="s">
        <v>167</v>
      </c>
      <c r="G489" s="21"/>
      <c r="H489" s="21"/>
      <c r="I489" s="21" t="s">
        <v>14</v>
      </c>
      <c r="J489" s="21" t="s">
        <v>37</v>
      </c>
      <c r="M489" s="12"/>
    </row>
    <row r="490" spans="1:13" ht="18" customHeight="1">
      <c r="A490" s="4">
        <v>489</v>
      </c>
      <c r="B490" s="37">
        <v>34910</v>
      </c>
      <c r="C490" s="34" t="s">
        <v>16</v>
      </c>
      <c r="D490" s="34" t="s">
        <v>190</v>
      </c>
      <c r="E490" s="34" t="s">
        <v>210</v>
      </c>
      <c r="F490" s="34" t="s">
        <v>144</v>
      </c>
      <c r="G490" s="21"/>
      <c r="H490" s="21"/>
      <c r="I490" s="21" t="s">
        <v>38</v>
      </c>
      <c r="J490" s="21" t="s">
        <v>13</v>
      </c>
      <c r="M490" s="12"/>
    </row>
    <row r="491" spans="1:13" ht="18" customHeight="1">
      <c r="A491" s="4">
        <v>490</v>
      </c>
      <c r="B491" s="37">
        <v>34911</v>
      </c>
      <c r="C491" s="34" t="s">
        <v>167</v>
      </c>
      <c r="D491" s="34" t="s">
        <v>166</v>
      </c>
      <c r="E491" s="34" t="s">
        <v>72</v>
      </c>
      <c r="F491" s="34" t="s">
        <v>10</v>
      </c>
      <c r="G491" s="21"/>
      <c r="H491" s="21"/>
      <c r="I491" s="21" t="s">
        <v>14</v>
      </c>
      <c r="J491" s="21" t="s">
        <v>37</v>
      </c>
      <c r="M491" s="12"/>
    </row>
    <row r="492" spans="1:13" ht="18" customHeight="1">
      <c r="A492" s="4">
        <v>491</v>
      </c>
      <c r="B492" s="37">
        <v>34911</v>
      </c>
      <c r="C492" s="34" t="s">
        <v>179</v>
      </c>
      <c r="D492" s="36" t="s">
        <v>214</v>
      </c>
      <c r="E492" s="34" t="s">
        <v>142</v>
      </c>
      <c r="F492" s="34" t="s">
        <v>161</v>
      </c>
      <c r="G492" s="21" t="s">
        <v>182</v>
      </c>
      <c r="H492" s="21" t="s">
        <v>185</v>
      </c>
      <c r="I492" s="21" t="s">
        <v>26</v>
      </c>
      <c r="J492" s="21" t="s">
        <v>31</v>
      </c>
      <c r="M492" s="12"/>
    </row>
    <row r="493" spans="1:13" ht="18" customHeight="1">
      <c r="A493" s="4">
        <v>492</v>
      </c>
      <c r="B493" s="37">
        <v>34911</v>
      </c>
      <c r="C493" s="34" t="s">
        <v>184</v>
      </c>
      <c r="D493" s="34" t="s">
        <v>148</v>
      </c>
      <c r="E493" s="34" t="s">
        <v>188</v>
      </c>
      <c r="F493" s="34" t="s">
        <v>211</v>
      </c>
      <c r="G493" s="21" t="s">
        <v>186</v>
      </c>
      <c r="H493" s="21" t="s">
        <v>29</v>
      </c>
      <c r="I493" s="21" t="s">
        <v>32</v>
      </c>
      <c r="J493" s="21" t="s">
        <v>228</v>
      </c>
      <c r="M493" s="12"/>
    </row>
    <row r="494" spans="1:13" ht="18" customHeight="1">
      <c r="A494" s="4">
        <v>493</v>
      </c>
      <c r="B494" s="37">
        <v>34911</v>
      </c>
      <c r="C494" s="34" t="s">
        <v>187</v>
      </c>
      <c r="D494" s="34" t="s">
        <v>173</v>
      </c>
      <c r="E494" s="34" t="s">
        <v>181</v>
      </c>
      <c r="F494" s="34" t="s">
        <v>146</v>
      </c>
      <c r="G494" s="21" t="s">
        <v>47</v>
      </c>
      <c r="H494" s="21" t="s">
        <v>183</v>
      </c>
      <c r="I494" s="21" t="s">
        <v>227</v>
      </c>
      <c r="J494" s="21" t="s">
        <v>8</v>
      </c>
      <c r="M494" s="12"/>
    </row>
    <row r="495" spans="1:13" ht="18" customHeight="1">
      <c r="A495" s="4">
        <v>494</v>
      </c>
      <c r="B495" s="37">
        <v>34911</v>
      </c>
      <c r="C495" s="34" t="s">
        <v>180</v>
      </c>
      <c r="D495" s="34" t="s">
        <v>171</v>
      </c>
      <c r="E495" s="34" t="s">
        <v>46</v>
      </c>
      <c r="F495" s="34" t="s">
        <v>168</v>
      </c>
      <c r="G495" s="21"/>
      <c r="H495" s="21"/>
      <c r="I495" s="21" t="s">
        <v>19</v>
      </c>
      <c r="J495" s="21" t="s">
        <v>20</v>
      </c>
      <c r="M495" s="12"/>
    </row>
    <row r="496" spans="1:13" ht="18" customHeight="1">
      <c r="A496" s="4">
        <v>495</v>
      </c>
      <c r="B496" s="37">
        <v>34911</v>
      </c>
      <c r="C496" s="34" t="s">
        <v>144</v>
      </c>
      <c r="D496" s="34" t="s">
        <v>170</v>
      </c>
      <c r="E496" s="34" t="s">
        <v>190</v>
      </c>
      <c r="F496" s="34" t="s">
        <v>210</v>
      </c>
      <c r="G496" s="21"/>
      <c r="H496" s="21"/>
      <c r="I496" s="21" t="s">
        <v>38</v>
      </c>
      <c r="J496" s="21" t="s">
        <v>13</v>
      </c>
      <c r="M496" s="12"/>
    </row>
    <row r="497" spans="1:13" ht="18" customHeight="1">
      <c r="A497" s="4">
        <v>496</v>
      </c>
      <c r="B497" s="37">
        <v>34912</v>
      </c>
      <c r="C497" s="34" t="s">
        <v>211</v>
      </c>
      <c r="D497" s="34" t="s">
        <v>184</v>
      </c>
      <c r="E497" s="34" t="s">
        <v>178</v>
      </c>
      <c r="F497" s="34" t="s">
        <v>131</v>
      </c>
      <c r="G497" s="21" t="s">
        <v>188</v>
      </c>
      <c r="H497" s="21" t="s">
        <v>148</v>
      </c>
      <c r="I497" s="21" t="s">
        <v>8</v>
      </c>
      <c r="J497" s="21" t="s">
        <v>26</v>
      </c>
      <c r="M497" s="12"/>
    </row>
    <row r="498" spans="1:13" ht="18" customHeight="1">
      <c r="A498" s="4">
        <v>497</v>
      </c>
      <c r="B498" s="37">
        <v>34912</v>
      </c>
      <c r="C498" s="34" t="s">
        <v>168</v>
      </c>
      <c r="D498" s="34" t="s">
        <v>175</v>
      </c>
      <c r="E498" s="34" t="s">
        <v>171</v>
      </c>
      <c r="F498" s="34" t="s">
        <v>46</v>
      </c>
      <c r="G498" s="21"/>
      <c r="H498" s="21"/>
      <c r="I498" s="21" t="s">
        <v>38</v>
      </c>
      <c r="J498" s="21" t="s">
        <v>14</v>
      </c>
      <c r="M498" s="12"/>
    </row>
    <row r="499" spans="1:13" ht="18" customHeight="1">
      <c r="A499" s="4">
        <v>498</v>
      </c>
      <c r="B499" s="37">
        <v>34912</v>
      </c>
      <c r="C499" s="34" t="s">
        <v>10</v>
      </c>
      <c r="D499" s="34" t="s">
        <v>163</v>
      </c>
      <c r="E499" s="34" t="s">
        <v>166</v>
      </c>
      <c r="F499" s="34" t="s">
        <v>72</v>
      </c>
      <c r="G499" s="21"/>
      <c r="H499" s="21"/>
      <c r="I499" s="21" t="s">
        <v>20</v>
      </c>
      <c r="J499" s="21" t="s">
        <v>13</v>
      </c>
      <c r="M499" s="12"/>
    </row>
    <row r="500" spans="1:13" ht="18" customHeight="1">
      <c r="A500" s="4">
        <v>499</v>
      </c>
      <c r="B500" s="37">
        <v>34913</v>
      </c>
      <c r="C500" s="34" t="s">
        <v>72</v>
      </c>
      <c r="D500" s="34" t="s">
        <v>167</v>
      </c>
      <c r="E500" s="34" t="s">
        <v>163</v>
      </c>
      <c r="F500" s="34" t="s">
        <v>166</v>
      </c>
      <c r="G500" s="21"/>
      <c r="H500" s="21"/>
      <c r="I500" s="21" t="s">
        <v>20</v>
      </c>
      <c r="J500" s="21" t="s">
        <v>13</v>
      </c>
      <c r="M500" s="12"/>
    </row>
    <row r="501" spans="1:13" ht="18" customHeight="1">
      <c r="A501" s="4">
        <v>500</v>
      </c>
      <c r="B501" s="37">
        <v>34913</v>
      </c>
      <c r="C501" s="34" t="s">
        <v>181</v>
      </c>
      <c r="D501" s="34" t="s">
        <v>47</v>
      </c>
      <c r="E501" s="34" t="s">
        <v>165</v>
      </c>
      <c r="F501" s="34" t="s">
        <v>213</v>
      </c>
      <c r="G501" s="21" t="s">
        <v>179</v>
      </c>
      <c r="H501" s="21" t="s">
        <v>186</v>
      </c>
      <c r="I501" s="21" t="s">
        <v>31</v>
      </c>
      <c r="J501" s="21" t="s">
        <v>228</v>
      </c>
      <c r="M501" s="12"/>
    </row>
    <row r="502" spans="1:13" ht="18" customHeight="1">
      <c r="A502" s="4">
        <v>501</v>
      </c>
      <c r="B502" s="37">
        <v>34913</v>
      </c>
      <c r="C502" s="34" t="s">
        <v>178</v>
      </c>
      <c r="D502" s="34" t="s">
        <v>188</v>
      </c>
      <c r="E502" s="34" t="s">
        <v>184</v>
      </c>
      <c r="F502" s="34" t="s">
        <v>148</v>
      </c>
      <c r="G502" s="21" t="s">
        <v>211</v>
      </c>
      <c r="H502" s="21" t="s">
        <v>131</v>
      </c>
      <c r="I502" s="21" t="s">
        <v>8</v>
      </c>
      <c r="J502" s="21" t="s">
        <v>26</v>
      </c>
      <c r="M502" s="12"/>
    </row>
    <row r="503" spans="1:13" ht="18" customHeight="1">
      <c r="A503" s="4">
        <v>502</v>
      </c>
      <c r="B503" s="37">
        <v>34913</v>
      </c>
      <c r="C503" s="34" t="s">
        <v>46</v>
      </c>
      <c r="D503" s="34" t="s">
        <v>180</v>
      </c>
      <c r="E503" s="34" t="s">
        <v>175</v>
      </c>
      <c r="F503" s="34" t="s">
        <v>171</v>
      </c>
      <c r="G503" s="21"/>
      <c r="H503" s="21"/>
      <c r="I503" s="21" t="s">
        <v>38</v>
      </c>
      <c r="J503" s="21" t="s">
        <v>14</v>
      </c>
      <c r="M503" s="12"/>
    </row>
    <row r="504" spans="1:13" ht="18" customHeight="1">
      <c r="A504" s="4">
        <v>503</v>
      </c>
      <c r="B504" s="37">
        <v>34913</v>
      </c>
      <c r="C504" s="34" t="s">
        <v>185</v>
      </c>
      <c r="D504" s="34" t="s">
        <v>183</v>
      </c>
      <c r="E504" s="34" t="s">
        <v>187</v>
      </c>
      <c r="F504" s="34" t="s">
        <v>182</v>
      </c>
      <c r="G504" s="21" t="s">
        <v>173</v>
      </c>
      <c r="H504" s="21" t="s">
        <v>146</v>
      </c>
      <c r="I504" s="21" t="s">
        <v>227</v>
      </c>
      <c r="J504" s="21" t="s">
        <v>32</v>
      </c>
      <c r="M504" s="12"/>
    </row>
    <row r="505" spans="1:13" ht="18" customHeight="1">
      <c r="A505" s="4">
        <v>504</v>
      </c>
      <c r="B505" s="37">
        <v>34913</v>
      </c>
      <c r="C505" s="34" t="s">
        <v>210</v>
      </c>
      <c r="D505" s="34" t="s">
        <v>35</v>
      </c>
      <c r="E505" s="34" t="s">
        <v>170</v>
      </c>
      <c r="F505" s="34" t="s">
        <v>190</v>
      </c>
      <c r="G505" s="21"/>
      <c r="H505" s="21"/>
      <c r="I505" s="21" t="s">
        <v>37</v>
      </c>
      <c r="J505" s="21" t="s">
        <v>19</v>
      </c>
      <c r="M505" s="12"/>
    </row>
    <row r="506" spans="1:13" ht="18" customHeight="1">
      <c r="A506" s="4">
        <v>505</v>
      </c>
      <c r="B506" s="37">
        <v>34914</v>
      </c>
      <c r="C506" s="34" t="s">
        <v>166</v>
      </c>
      <c r="D506" s="34" t="s">
        <v>10</v>
      </c>
      <c r="E506" s="34" t="s">
        <v>167</v>
      </c>
      <c r="F506" s="34" t="s">
        <v>163</v>
      </c>
      <c r="G506" s="21"/>
      <c r="H506" s="21"/>
      <c r="I506" s="21" t="s">
        <v>20</v>
      </c>
      <c r="J506" s="21" t="s">
        <v>13</v>
      </c>
      <c r="M506" s="12"/>
    </row>
    <row r="507" spans="1:13" ht="18" customHeight="1">
      <c r="A507" s="4">
        <v>506</v>
      </c>
      <c r="B507" s="37">
        <v>34914</v>
      </c>
      <c r="C507" s="34" t="s">
        <v>161</v>
      </c>
      <c r="D507" s="34" t="s">
        <v>146</v>
      </c>
      <c r="E507" s="34" t="s">
        <v>214</v>
      </c>
      <c r="F507" s="34" t="s">
        <v>183</v>
      </c>
      <c r="G507" s="21" t="s">
        <v>182</v>
      </c>
      <c r="H507" s="21" t="s">
        <v>142</v>
      </c>
      <c r="I507" s="21" t="s">
        <v>227</v>
      </c>
      <c r="J507" s="21" t="s">
        <v>32</v>
      </c>
      <c r="M507" s="12"/>
    </row>
    <row r="508" spans="1:13" ht="18" customHeight="1">
      <c r="A508" s="4">
        <v>507</v>
      </c>
      <c r="B508" s="37">
        <v>34914</v>
      </c>
      <c r="C508" s="34" t="s">
        <v>171</v>
      </c>
      <c r="D508" s="34" t="s">
        <v>168</v>
      </c>
      <c r="E508" s="34" t="s">
        <v>180</v>
      </c>
      <c r="F508" s="34" t="s">
        <v>175</v>
      </c>
      <c r="G508" s="21"/>
      <c r="H508" s="21"/>
      <c r="I508" s="21" t="s">
        <v>38</v>
      </c>
      <c r="J508" s="21" t="s">
        <v>14</v>
      </c>
      <c r="M508" s="12"/>
    </row>
    <row r="509" spans="1:13" ht="18" customHeight="1">
      <c r="A509" s="4">
        <v>508</v>
      </c>
      <c r="B509" s="37">
        <v>34914</v>
      </c>
      <c r="C509" s="34" t="s">
        <v>190</v>
      </c>
      <c r="D509" s="34" t="s">
        <v>144</v>
      </c>
      <c r="E509" s="34" t="s">
        <v>35</v>
      </c>
      <c r="F509" s="34" t="s">
        <v>170</v>
      </c>
      <c r="G509" s="21"/>
      <c r="H509" s="21"/>
      <c r="I509" s="21" t="s">
        <v>37</v>
      </c>
      <c r="J509" s="21" t="s">
        <v>19</v>
      </c>
      <c r="M509" s="12"/>
    </row>
    <row r="510" spans="1:13" ht="18" customHeight="1">
      <c r="A510" s="4">
        <v>509</v>
      </c>
      <c r="B510" s="37">
        <v>34914</v>
      </c>
      <c r="C510" s="34" t="s">
        <v>184</v>
      </c>
      <c r="D510" s="34" t="s">
        <v>148</v>
      </c>
      <c r="E510" s="34" t="s">
        <v>131</v>
      </c>
      <c r="F510" s="34" t="s">
        <v>238</v>
      </c>
      <c r="G510" s="21" t="s">
        <v>178</v>
      </c>
      <c r="H510" s="21" t="s">
        <v>211</v>
      </c>
      <c r="I510" s="21" t="s">
        <v>8</v>
      </c>
      <c r="J510" s="21" t="s">
        <v>26</v>
      </c>
      <c r="M510" s="12"/>
    </row>
    <row r="511" spans="1:13" ht="18" customHeight="1">
      <c r="A511" s="4">
        <v>510</v>
      </c>
      <c r="B511" s="37">
        <v>34914</v>
      </c>
      <c r="C511" s="34" t="s">
        <v>186</v>
      </c>
      <c r="D511" s="34" t="s">
        <v>165</v>
      </c>
      <c r="E511" s="34" t="s">
        <v>213</v>
      </c>
      <c r="F511" s="34" t="s">
        <v>179</v>
      </c>
      <c r="G511" s="21" t="s">
        <v>47</v>
      </c>
      <c r="H511" s="21" t="s">
        <v>181</v>
      </c>
      <c r="I511" s="21" t="s">
        <v>31</v>
      </c>
      <c r="J511" s="21" t="s">
        <v>228</v>
      </c>
      <c r="M511" s="12"/>
    </row>
    <row r="512" spans="1:13" ht="18" customHeight="1">
      <c r="A512" s="4">
        <v>511</v>
      </c>
      <c r="B512" s="37">
        <v>34915</v>
      </c>
      <c r="C512" s="34" t="s">
        <v>173</v>
      </c>
      <c r="D512" s="34" t="s">
        <v>187</v>
      </c>
      <c r="E512" s="34" t="s">
        <v>185</v>
      </c>
      <c r="F512" s="34" t="s">
        <v>165</v>
      </c>
      <c r="G512" s="21" t="s">
        <v>146</v>
      </c>
      <c r="H512" s="21" t="s">
        <v>214</v>
      </c>
      <c r="I512" s="21" t="s">
        <v>228</v>
      </c>
      <c r="J512" s="21" t="s">
        <v>227</v>
      </c>
      <c r="M512" s="12"/>
    </row>
    <row r="513" spans="1:13" ht="18" customHeight="1">
      <c r="A513" s="4">
        <v>512</v>
      </c>
      <c r="B513" s="37">
        <v>34915</v>
      </c>
      <c r="C513" s="34" t="s">
        <v>175</v>
      </c>
      <c r="D513" s="34" t="s">
        <v>16</v>
      </c>
      <c r="E513" s="34" t="s">
        <v>4</v>
      </c>
      <c r="F513" s="34" t="s">
        <v>180</v>
      </c>
      <c r="G513" s="21"/>
      <c r="H513" s="21"/>
      <c r="I513" s="21" t="s">
        <v>20</v>
      </c>
      <c r="J513" s="21" t="s">
        <v>38</v>
      </c>
      <c r="M513" s="12"/>
    </row>
    <row r="514" spans="1:13" ht="18" customHeight="1">
      <c r="A514" s="4">
        <v>513</v>
      </c>
      <c r="B514" s="37">
        <v>34915</v>
      </c>
      <c r="C514" s="34" t="s">
        <v>183</v>
      </c>
      <c r="D514" s="34" t="s">
        <v>182</v>
      </c>
      <c r="E514" s="34" t="s">
        <v>142</v>
      </c>
      <c r="F514" s="34" t="s">
        <v>47</v>
      </c>
      <c r="G514" s="21" t="s">
        <v>161</v>
      </c>
      <c r="H514" s="21" t="s">
        <v>181</v>
      </c>
      <c r="I514" s="21" t="s">
        <v>26</v>
      </c>
      <c r="J514" s="21" t="s">
        <v>32</v>
      </c>
      <c r="M514" s="12"/>
    </row>
    <row r="515" spans="1:13" ht="18" customHeight="1">
      <c r="A515" s="4">
        <v>514</v>
      </c>
      <c r="B515" s="37">
        <v>34915</v>
      </c>
      <c r="C515" s="34" t="s">
        <v>163</v>
      </c>
      <c r="D515" s="34" t="s">
        <v>72</v>
      </c>
      <c r="E515" s="34" t="s">
        <v>168</v>
      </c>
      <c r="F515" s="34" t="s">
        <v>167</v>
      </c>
      <c r="G515" s="21"/>
      <c r="H515" s="21"/>
      <c r="I515" s="21" t="s">
        <v>13</v>
      </c>
      <c r="J515" s="21" t="s">
        <v>37</v>
      </c>
      <c r="M515" s="12"/>
    </row>
    <row r="516" spans="1:13" ht="18" customHeight="1">
      <c r="A516" s="4">
        <v>515</v>
      </c>
      <c r="B516" s="37">
        <v>34916</v>
      </c>
      <c r="C516" s="34" t="s">
        <v>167</v>
      </c>
      <c r="D516" s="34" t="s">
        <v>166</v>
      </c>
      <c r="E516" s="34" t="s">
        <v>72</v>
      </c>
      <c r="F516" s="34" t="s">
        <v>168</v>
      </c>
      <c r="G516" s="21"/>
      <c r="H516" s="21"/>
      <c r="I516" s="21" t="s">
        <v>13</v>
      </c>
      <c r="J516" s="21" t="s">
        <v>37</v>
      </c>
      <c r="M516" s="12"/>
    </row>
    <row r="517" spans="1:13" ht="18" customHeight="1">
      <c r="A517" s="4">
        <v>516</v>
      </c>
      <c r="B517" s="37">
        <v>34916</v>
      </c>
      <c r="C517" s="36" t="s">
        <v>148</v>
      </c>
      <c r="D517" s="34" t="s">
        <v>131</v>
      </c>
      <c r="E517" s="34" t="s">
        <v>184</v>
      </c>
      <c r="F517" s="34" t="s">
        <v>178</v>
      </c>
      <c r="G517" s="21" t="s">
        <v>211</v>
      </c>
      <c r="H517" s="21" t="s">
        <v>188</v>
      </c>
      <c r="I517" s="21" t="s">
        <v>31</v>
      </c>
      <c r="J517" s="21" t="s">
        <v>8</v>
      </c>
      <c r="M517" s="13"/>
    </row>
    <row r="518" spans="1:13" ht="18" customHeight="1">
      <c r="A518" s="4">
        <v>517</v>
      </c>
      <c r="B518" s="37">
        <v>34916</v>
      </c>
      <c r="C518" s="34" t="s">
        <v>170</v>
      </c>
      <c r="D518" s="34" t="s">
        <v>210</v>
      </c>
      <c r="E518" s="34" t="s">
        <v>144</v>
      </c>
      <c r="F518" s="34" t="s">
        <v>35</v>
      </c>
      <c r="G518" s="21"/>
      <c r="H518" s="21"/>
      <c r="I518" s="21" t="s">
        <v>14</v>
      </c>
      <c r="J518" s="21" t="s">
        <v>19</v>
      </c>
      <c r="M518" s="12"/>
    </row>
    <row r="519" spans="1:13" ht="18" customHeight="1">
      <c r="A519" s="4">
        <v>518</v>
      </c>
      <c r="B519" s="37">
        <v>34916</v>
      </c>
      <c r="C519" s="34" t="s">
        <v>165</v>
      </c>
      <c r="D519" s="34" t="s">
        <v>185</v>
      </c>
      <c r="E519" s="34" t="s">
        <v>187</v>
      </c>
      <c r="F519" s="34" t="s">
        <v>146</v>
      </c>
      <c r="G519" s="21" t="s">
        <v>214</v>
      </c>
      <c r="H519" s="21" t="s">
        <v>173</v>
      </c>
      <c r="I519" s="21" t="s">
        <v>228</v>
      </c>
      <c r="J519" s="21" t="s">
        <v>227</v>
      </c>
      <c r="M519" s="12"/>
    </row>
    <row r="520" spans="1:13" ht="18" customHeight="1">
      <c r="A520" s="4">
        <v>519</v>
      </c>
      <c r="B520" s="37">
        <v>34916</v>
      </c>
      <c r="C520" s="34" t="s">
        <v>180</v>
      </c>
      <c r="D520" s="34" t="s">
        <v>244</v>
      </c>
      <c r="E520" s="34" t="s">
        <v>16</v>
      </c>
      <c r="F520" s="34" t="s">
        <v>4</v>
      </c>
      <c r="G520" s="21"/>
      <c r="H520" s="21"/>
      <c r="I520" s="21" t="s">
        <v>20</v>
      </c>
      <c r="J520" s="21" t="s">
        <v>38</v>
      </c>
      <c r="M520" s="12"/>
    </row>
    <row r="521" spans="1:13" ht="18" customHeight="1">
      <c r="A521" s="4">
        <v>520</v>
      </c>
      <c r="B521" s="37">
        <v>34916</v>
      </c>
      <c r="C521" s="34" t="s">
        <v>142</v>
      </c>
      <c r="D521" s="34" t="s">
        <v>161</v>
      </c>
      <c r="E521" s="34" t="s">
        <v>47</v>
      </c>
      <c r="F521" s="34" t="s">
        <v>181</v>
      </c>
      <c r="G521" s="21" t="s">
        <v>183</v>
      </c>
      <c r="H521" s="21" t="s">
        <v>182</v>
      </c>
      <c r="I521" s="21" t="s">
        <v>26</v>
      </c>
      <c r="J521" s="21" t="s">
        <v>32</v>
      </c>
      <c r="M521" s="12"/>
    </row>
    <row r="522" spans="1:13" ht="18" customHeight="1">
      <c r="A522" s="4">
        <v>521</v>
      </c>
      <c r="B522" s="37">
        <v>34917</v>
      </c>
      <c r="C522" s="34" t="s">
        <v>182</v>
      </c>
      <c r="D522" s="34" t="s">
        <v>181</v>
      </c>
      <c r="E522" s="34" t="s">
        <v>183</v>
      </c>
      <c r="F522" s="34" t="s">
        <v>161</v>
      </c>
      <c r="G522" s="21" t="s">
        <v>47</v>
      </c>
      <c r="H522" s="21" t="s">
        <v>142</v>
      </c>
      <c r="I522" s="21" t="s">
        <v>26</v>
      </c>
      <c r="J522" s="21" t="s">
        <v>32</v>
      </c>
      <c r="M522" s="12"/>
    </row>
    <row r="523" spans="1:13" ht="18" customHeight="1">
      <c r="A523" s="4">
        <v>522</v>
      </c>
      <c r="B523" s="37">
        <v>34917</v>
      </c>
      <c r="C523" s="34" t="s">
        <v>4</v>
      </c>
      <c r="D523" s="34" t="s">
        <v>175</v>
      </c>
      <c r="E523" s="34" t="s">
        <v>244</v>
      </c>
      <c r="F523" s="34" t="s">
        <v>16</v>
      </c>
      <c r="G523" s="21"/>
      <c r="H523" s="21"/>
      <c r="I523" s="21" t="s">
        <v>20</v>
      </c>
      <c r="J523" s="21" t="s">
        <v>38</v>
      </c>
      <c r="M523" s="12"/>
    </row>
    <row r="524" spans="1:13" ht="18" customHeight="1">
      <c r="A524" s="4">
        <v>523</v>
      </c>
      <c r="B524" s="37">
        <v>34917</v>
      </c>
      <c r="C524" s="34" t="s">
        <v>35</v>
      </c>
      <c r="D524" s="34" t="s">
        <v>177</v>
      </c>
      <c r="E524" s="34" t="s">
        <v>210</v>
      </c>
      <c r="F524" s="34" t="s">
        <v>144</v>
      </c>
      <c r="G524" s="21"/>
      <c r="H524" s="21"/>
      <c r="I524" s="21" t="s">
        <v>14</v>
      </c>
      <c r="J524" s="21" t="s">
        <v>19</v>
      </c>
      <c r="M524" s="12"/>
    </row>
    <row r="525" spans="1:13" ht="18" customHeight="1">
      <c r="A525" s="4">
        <v>524</v>
      </c>
      <c r="B525" s="37">
        <v>34917</v>
      </c>
      <c r="C525" s="34" t="s">
        <v>168</v>
      </c>
      <c r="D525" s="34" t="s">
        <v>163</v>
      </c>
      <c r="E525" s="34" t="s">
        <v>166</v>
      </c>
      <c r="F525" s="34" t="s">
        <v>72</v>
      </c>
      <c r="G525" s="21"/>
      <c r="H525" s="21"/>
      <c r="I525" s="21" t="s">
        <v>13</v>
      </c>
      <c r="J525" s="21" t="s">
        <v>37</v>
      </c>
      <c r="M525" s="12"/>
    </row>
    <row r="526" spans="1:13" ht="18" customHeight="1">
      <c r="A526" s="4">
        <v>525</v>
      </c>
      <c r="B526" s="37">
        <v>34917</v>
      </c>
      <c r="C526" s="34" t="s">
        <v>188</v>
      </c>
      <c r="D526" s="34" t="s">
        <v>211</v>
      </c>
      <c r="E526" s="34" t="s">
        <v>178</v>
      </c>
      <c r="F526" s="34" t="s">
        <v>184</v>
      </c>
      <c r="G526" s="21" t="s">
        <v>131</v>
      </c>
      <c r="H526" s="21" t="s">
        <v>148</v>
      </c>
      <c r="I526" s="21" t="s">
        <v>31</v>
      </c>
      <c r="J526" s="21" t="s">
        <v>8</v>
      </c>
      <c r="M526" s="12"/>
    </row>
    <row r="527" spans="1:13" ht="18" customHeight="1">
      <c r="A527" s="4">
        <v>526</v>
      </c>
      <c r="B527" s="37">
        <v>34917</v>
      </c>
      <c r="C527" s="34" t="s">
        <v>146</v>
      </c>
      <c r="D527" s="34" t="s">
        <v>173</v>
      </c>
      <c r="E527" s="34" t="s">
        <v>214</v>
      </c>
      <c r="F527" s="34" t="s">
        <v>185</v>
      </c>
      <c r="G527" s="21" t="s">
        <v>187</v>
      </c>
      <c r="H527" s="21" t="s">
        <v>165</v>
      </c>
      <c r="I527" s="21" t="s">
        <v>228</v>
      </c>
      <c r="J527" s="21" t="s">
        <v>227</v>
      </c>
      <c r="M527" s="12"/>
    </row>
    <row r="528" spans="1:13" ht="18" customHeight="1">
      <c r="A528" s="4">
        <v>527</v>
      </c>
      <c r="B528" s="37">
        <v>34919</v>
      </c>
      <c r="C528" s="34" t="s">
        <v>72</v>
      </c>
      <c r="D528" s="34" t="s">
        <v>167</v>
      </c>
      <c r="E528" s="34" t="s">
        <v>163</v>
      </c>
      <c r="F528" s="34" t="s">
        <v>166</v>
      </c>
      <c r="G528" s="21"/>
      <c r="H528" s="21"/>
      <c r="I528" s="21" t="s">
        <v>19</v>
      </c>
      <c r="J528" s="21" t="s">
        <v>38</v>
      </c>
      <c r="M528" s="12"/>
    </row>
    <row r="529" spans="1:13" ht="18" customHeight="1">
      <c r="A529" s="4">
        <v>528</v>
      </c>
      <c r="B529" s="37">
        <v>34919</v>
      </c>
      <c r="C529" s="34" t="s">
        <v>181</v>
      </c>
      <c r="D529" s="34" t="s">
        <v>183</v>
      </c>
      <c r="E529" s="34" t="s">
        <v>182</v>
      </c>
      <c r="F529" s="34" t="s">
        <v>161</v>
      </c>
      <c r="G529" s="21" t="s">
        <v>153</v>
      </c>
      <c r="H529" s="21" t="s">
        <v>142</v>
      </c>
      <c r="I529" s="21" t="s">
        <v>227</v>
      </c>
      <c r="J529" s="21" t="s">
        <v>26</v>
      </c>
      <c r="M529" s="12"/>
    </row>
    <row r="530" spans="1:13" ht="18" customHeight="1">
      <c r="A530" s="4">
        <v>529</v>
      </c>
      <c r="B530" s="37">
        <v>34919</v>
      </c>
      <c r="C530" s="34" t="s">
        <v>131</v>
      </c>
      <c r="D530" s="34" t="s">
        <v>211</v>
      </c>
      <c r="E530" s="34" t="s">
        <v>184</v>
      </c>
      <c r="F530" s="34" t="s">
        <v>148</v>
      </c>
      <c r="G530" s="21" t="s">
        <v>186</v>
      </c>
      <c r="H530" s="21" t="s">
        <v>179</v>
      </c>
      <c r="I530" s="21" t="s">
        <v>32</v>
      </c>
      <c r="J530" s="21" t="s">
        <v>31</v>
      </c>
      <c r="M530" s="12"/>
    </row>
    <row r="531" spans="1:13" ht="18" customHeight="1">
      <c r="A531" s="4">
        <v>530</v>
      </c>
      <c r="B531" s="37">
        <v>34919</v>
      </c>
      <c r="C531" s="34" t="s">
        <v>144</v>
      </c>
      <c r="D531" s="34" t="s">
        <v>170</v>
      </c>
      <c r="E531" s="34" t="s">
        <v>175</v>
      </c>
      <c r="F531" s="34" t="s">
        <v>210</v>
      </c>
      <c r="G531" s="21"/>
      <c r="H531" s="21"/>
      <c r="I531" s="21" t="s">
        <v>37</v>
      </c>
      <c r="J531" s="21" t="s">
        <v>20</v>
      </c>
      <c r="M531" s="12"/>
    </row>
    <row r="532" spans="1:13" ht="18" customHeight="1">
      <c r="A532" s="4">
        <v>531</v>
      </c>
      <c r="B532" s="37">
        <v>34919</v>
      </c>
      <c r="C532" s="34" t="s">
        <v>214</v>
      </c>
      <c r="D532" s="34" t="s">
        <v>165</v>
      </c>
      <c r="E532" s="34" t="s">
        <v>173</v>
      </c>
      <c r="F532" s="34" t="s">
        <v>187</v>
      </c>
      <c r="G532" s="21" t="s">
        <v>185</v>
      </c>
      <c r="H532" s="21" t="s">
        <v>146</v>
      </c>
      <c r="I532" s="21" t="s">
        <v>228</v>
      </c>
      <c r="J532" s="21" t="s">
        <v>8</v>
      </c>
      <c r="M532" s="12"/>
    </row>
    <row r="533" spans="1:13" ht="18" customHeight="1">
      <c r="A533" s="4">
        <v>532</v>
      </c>
      <c r="B533" s="37">
        <v>34919</v>
      </c>
      <c r="C533" s="34" t="s">
        <v>16</v>
      </c>
      <c r="D533" s="34" t="s">
        <v>180</v>
      </c>
      <c r="E533" s="34" t="s">
        <v>177</v>
      </c>
      <c r="F533" s="34" t="s">
        <v>46</v>
      </c>
      <c r="G533" s="21"/>
      <c r="H533" s="21"/>
      <c r="I533" s="21" t="s">
        <v>13</v>
      </c>
      <c r="J533" s="21" t="s">
        <v>14</v>
      </c>
      <c r="M533" s="12"/>
    </row>
    <row r="534" spans="1:13" ht="18" customHeight="1">
      <c r="A534" s="4">
        <v>533</v>
      </c>
      <c r="B534" s="37">
        <v>34920</v>
      </c>
      <c r="C534" s="34" t="s">
        <v>166</v>
      </c>
      <c r="D534" s="34" t="s">
        <v>22</v>
      </c>
      <c r="E534" s="34" t="s">
        <v>167</v>
      </c>
      <c r="F534" s="34" t="s">
        <v>163</v>
      </c>
      <c r="G534" s="21"/>
      <c r="H534" s="21"/>
      <c r="I534" s="21" t="s">
        <v>19</v>
      </c>
      <c r="J534" s="21" t="s">
        <v>38</v>
      </c>
      <c r="M534" s="12"/>
    </row>
    <row r="535" spans="1:13" ht="18" customHeight="1">
      <c r="A535" s="4">
        <v>534</v>
      </c>
      <c r="B535" s="37">
        <v>34920</v>
      </c>
      <c r="C535" s="34" t="s">
        <v>161</v>
      </c>
      <c r="D535" s="34" t="s">
        <v>142</v>
      </c>
      <c r="E535" s="36" t="s">
        <v>183</v>
      </c>
      <c r="F535" s="34" t="s">
        <v>153</v>
      </c>
      <c r="G535" s="21" t="s">
        <v>181</v>
      </c>
      <c r="H535" s="21" t="s">
        <v>182</v>
      </c>
      <c r="I535" s="21" t="s">
        <v>227</v>
      </c>
      <c r="J535" s="21" t="s">
        <v>26</v>
      </c>
      <c r="M535" s="12"/>
    </row>
    <row r="536" spans="1:13" ht="18" customHeight="1">
      <c r="A536" s="4">
        <v>535</v>
      </c>
      <c r="B536" s="37">
        <v>34920</v>
      </c>
      <c r="C536" s="34" t="s">
        <v>46</v>
      </c>
      <c r="D536" s="34" t="s">
        <v>6</v>
      </c>
      <c r="E536" s="34" t="s">
        <v>180</v>
      </c>
      <c r="F536" s="34" t="s">
        <v>177</v>
      </c>
      <c r="G536" s="21"/>
      <c r="H536" s="21"/>
      <c r="I536" s="21" t="s">
        <v>13</v>
      </c>
      <c r="J536" s="21" t="s">
        <v>14</v>
      </c>
      <c r="M536" s="12"/>
    </row>
    <row r="537" spans="1:13" ht="18" customHeight="1">
      <c r="A537" s="4">
        <v>536</v>
      </c>
      <c r="B537" s="37">
        <v>34920</v>
      </c>
      <c r="C537" s="34" t="s">
        <v>184</v>
      </c>
      <c r="D537" s="34" t="s">
        <v>186</v>
      </c>
      <c r="E537" s="34" t="s">
        <v>179</v>
      </c>
      <c r="F537" s="34" t="s">
        <v>213</v>
      </c>
      <c r="G537" s="21" t="s">
        <v>211</v>
      </c>
      <c r="H537" s="21" t="s">
        <v>131</v>
      </c>
      <c r="I537" s="21" t="s">
        <v>32</v>
      </c>
      <c r="J537" s="21" t="s">
        <v>31</v>
      </c>
      <c r="M537" s="12"/>
    </row>
    <row r="538" spans="1:13" ht="18" customHeight="1">
      <c r="A538" s="4">
        <v>537</v>
      </c>
      <c r="B538" s="37">
        <v>34920</v>
      </c>
      <c r="C538" s="34" t="s">
        <v>187</v>
      </c>
      <c r="D538" s="34" t="s">
        <v>146</v>
      </c>
      <c r="E538" s="34" t="s">
        <v>165</v>
      </c>
      <c r="F538" s="34" t="s">
        <v>185</v>
      </c>
      <c r="G538" s="21" t="s">
        <v>173</v>
      </c>
      <c r="H538" s="21" t="s">
        <v>214</v>
      </c>
      <c r="I538" s="21" t="s">
        <v>228</v>
      </c>
      <c r="J538" s="21" t="s">
        <v>8</v>
      </c>
      <c r="M538" s="12"/>
    </row>
    <row r="539" spans="1:13" ht="18" customHeight="1">
      <c r="A539" s="4">
        <v>538</v>
      </c>
      <c r="B539" s="37">
        <v>34920</v>
      </c>
      <c r="C539" s="34" t="s">
        <v>210</v>
      </c>
      <c r="D539" s="34" t="s">
        <v>4</v>
      </c>
      <c r="E539" s="34" t="s">
        <v>170</v>
      </c>
      <c r="F539" s="34" t="s">
        <v>175</v>
      </c>
      <c r="G539" s="21"/>
      <c r="H539" s="21"/>
      <c r="I539" s="21" t="s">
        <v>37</v>
      </c>
      <c r="J539" s="21" t="s">
        <v>20</v>
      </c>
      <c r="M539" s="12"/>
    </row>
    <row r="540" spans="1:13" ht="18" customHeight="1">
      <c r="A540" s="4">
        <v>539</v>
      </c>
      <c r="B540" s="37">
        <v>34921</v>
      </c>
      <c r="C540" s="34" t="s">
        <v>153</v>
      </c>
      <c r="D540" s="34" t="s">
        <v>182</v>
      </c>
      <c r="E540" s="34" t="s">
        <v>142</v>
      </c>
      <c r="F540" s="34" t="s">
        <v>181</v>
      </c>
      <c r="G540" s="21" t="s">
        <v>183</v>
      </c>
      <c r="H540" s="21" t="s">
        <v>161</v>
      </c>
      <c r="I540" s="21" t="s">
        <v>227</v>
      </c>
      <c r="J540" s="21" t="s">
        <v>26</v>
      </c>
      <c r="M540" s="12"/>
    </row>
    <row r="541" spans="1:13" ht="18" customHeight="1">
      <c r="A541" s="4">
        <v>540</v>
      </c>
      <c r="B541" s="37">
        <v>34921</v>
      </c>
      <c r="C541" s="34" t="s">
        <v>177</v>
      </c>
      <c r="D541" s="34" t="s">
        <v>16</v>
      </c>
      <c r="E541" s="34" t="s">
        <v>6</v>
      </c>
      <c r="F541" s="34" t="s">
        <v>180</v>
      </c>
      <c r="G541" s="21"/>
      <c r="H541" s="21"/>
      <c r="I541" s="21" t="s">
        <v>13</v>
      </c>
      <c r="J541" s="21" t="s">
        <v>14</v>
      </c>
      <c r="M541" s="12"/>
    </row>
    <row r="542" spans="1:13" ht="18" customHeight="1">
      <c r="A542" s="4">
        <v>541</v>
      </c>
      <c r="B542" s="37">
        <v>34921</v>
      </c>
      <c r="C542" s="34" t="s">
        <v>175</v>
      </c>
      <c r="D542" s="34" t="s">
        <v>144</v>
      </c>
      <c r="E542" s="34" t="s">
        <v>4</v>
      </c>
      <c r="F542" s="34" t="s">
        <v>170</v>
      </c>
      <c r="G542" s="21"/>
      <c r="H542" s="21"/>
      <c r="I542" s="21" t="s">
        <v>37</v>
      </c>
      <c r="J542" s="21" t="s">
        <v>20</v>
      </c>
      <c r="M542" s="12"/>
    </row>
    <row r="543" spans="1:13" ht="18" customHeight="1">
      <c r="A543" s="4">
        <v>542</v>
      </c>
      <c r="B543" s="37">
        <v>34921</v>
      </c>
      <c r="C543" s="34" t="s">
        <v>185</v>
      </c>
      <c r="D543" s="34" t="s">
        <v>214</v>
      </c>
      <c r="E543" s="34" t="s">
        <v>146</v>
      </c>
      <c r="F543" s="34" t="s">
        <v>173</v>
      </c>
      <c r="G543" s="21" t="s">
        <v>165</v>
      </c>
      <c r="H543" s="21" t="s">
        <v>187</v>
      </c>
      <c r="I543" s="21" t="s">
        <v>228</v>
      </c>
      <c r="J543" s="21" t="s">
        <v>8</v>
      </c>
      <c r="M543" s="12"/>
    </row>
    <row r="544" spans="1:13" ht="18" customHeight="1">
      <c r="A544" s="4">
        <v>543</v>
      </c>
      <c r="B544" s="37">
        <v>34921</v>
      </c>
      <c r="C544" s="34" t="s">
        <v>163</v>
      </c>
      <c r="D544" s="34" t="s">
        <v>72</v>
      </c>
      <c r="E544" s="34" t="s">
        <v>22</v>
      </c>
      <c r="F544" s="34" t="s">
        <v>167</v>
      </c>
      <c r="G544" s="21"/>
      <c r="H544" s="21"/>
      <c r="I544" s="21" t="s">
        <v>19</v>
      </c>
      <c r="J544" s="21" t="s">
        <v>38</v>
      </c>
      <c r="M544" s="12"/>
    </row>
    <row r="545" spans="1:13" ht="18" customHeight="1">
      <c r="A545" s="4">
        <v>544</v>
      </c>
      <c r="B545" s="37">
        <v>34922</v>
      </c>
      <c r="C545" s="34" t="s">
        <v>167</v>
      </c>
      <c r="D545" s="34" t="s">
        <v>166</v>
      </c>
      <c r="E545" s="34" t="s">
        <v>72</v>
      </c>
      <c r="F545" s="34" t="s">
        <v>22</v>
      </c>
      <c r="G545" s="21"/>
      <c r="H545" s="21"/>
      <c r="I545" s="21" t="s">
        <v>19</v>
      </c>
      <c r="J545" s="21" t="s">
        <v>13</v>
      </c>
      <c r="M545" s="12"/>
    </row>
    <row r="546" spans="1:13" ht="18" customHeight="1">
      <c r="A546" s="4">
        <v>545</v>
      </c>
      <c r="B546" s="37">
        <v>34922</v>
      </c>
      <c r="C546" s="34" t="s">
        <v>171</v>
      </c>
      <c r="D546" s="34" t="s">
        <v>244</v>
      </c>
      <c r="E546" s="34" t="s">
        <v>10</v>
      </c>
      <c r="F546" s="34" t="s">
        <v>191</v>
      </c>
      <c r="G546" s="21"/>
      <c r="H546" s="21"/>
      <c r="I546" s="21" t="s">
        <v>20</v>
      </c>
      <c r="J546" s="21" t="s">
        <v>14</v>
      </c>
      <c r="M546" s="12"/>
    </row>
    <row r="547" spans="1:13" ht="18" customHeight="1">
      <c r="A547" s="4">
        <v>546</v>
      </c>
      <c r="B547" s="37">
        <v>34922</v>
      </c>
      <c r="C547" s="34" t="s">
        <v>211</v>
      </c>
      <c r="D547" s="34" t="s">
        <v>213</v>
      </c>
      <c r="E547" s="34" t="s">
        <v>186</v>
      </c>
      <c r="F547" s="34" t="s">
        <v>165</v>
      </c>
      <c r="G547" s="21" t="s">
        <v>174</v>
      </c>
      <c r="H547" s="21" t="s">
        <v>179</v>
      </c>
      <c r="I547" s="21" t="s">
        <v>8</v>
      </c>
      <c r="J547" s="21" t="s">
        <v>32</v>
      </c>
      <c r="M547" s="12"/>
    </row>
    <row r="548" spans="1:13" ht="18" customHeight="1">
      <c r="A548" s="4">
        <v>547</v>
      </c>
      <c r="B548" s="37">
        <v>34922</v>
      </c>
      <c r="C548" s="34" t="s">
        <v>180</v>
      </c>
      <c r="D548" s="34" t="s">
        <v>6</v>
      </c>
      <c r="E548" s="34" t="s">
        <v>168</v>
      </c>
      <c r="F548" s="34" t="s">
        <v>4</v>
      </c>
      <c r="G548" s="21"/>
      <c r="H548" s="21"/>
      <c r="I548" s="21" t="s">
        <v>37</v>
      </c>
      <c r="J548" s="21" t="s">
        <v>38</v>
      </c>
      <c r="M548" s="12"/>
    </row>
    <row r="549" spans="1:13" ht="18" customHeight="1">
      <c r="A549" s="4">
        <v>548</v>
      </c>
      <c r="B549" s="37">
        <v>34923</v>
      </c>
      <c r="C549" s="34" t="s">
        <v>4</v>
      </c>
      <c r="D549" s="34" t="s">
        <v>175</v>
      </c>
      <c r="E549" s="34" t="s">
        <v>6</v>
      </c>
      <c r="F549" s="34" t="s">
        <v>168</v>
      </c>
      <c r="G549" s="21"/>
      <c r="H549" s="21"/>
      <c r="I549" s="21" t="s">
        <v>37</v>
      </c>
      <c r="J549" s="21" t="s">
        <v>38</v>
      </c>
      <c r="M549" s="12"/>
    </row>
    <row r="550" spans="1:13" ht="18" customHeight="1">
      <c r="A550" s="4">
        <v>549</v>
      </c>
      <c r="B550" s="37">
        <v>34923</v>
      </c>
      <c r="C550" s="34" t="s">
        <v>173</v>
      </c>
      <c r="D550" s="34" t="s">
        <v>184</v>
      </c>
      <c r="E550" s="34" t="s">
        <v>185</v>
      </c>
      <c r="F550" s="34" t="s">
        <v>131</v>
      </c>
      <c r="G550" s="21" t="s">
        <v>178</v>
      </c>
      <c r="H550" s="21" t="s">
        <v>188</v>
      </c>
      <c r="I550" s="21" t="s">
        <v>31</v>
      </c>
      <c r="J550" s="21" t="s">
        <v>26</v>
      </c>
      <c r="M550" s="12"/>
    </row>
    <row r="551" spans="1:13" ht="18" customHeight="1">
      <c r="A551" s="4">
        <v>550</v>
      </c>
      <c r="B551" s="37">
        <v>34923</v>
      </c>
      <c r="C551" s="34" t="s">
        <v>186</v>
      </c>
      <c r="D551" s="34" t="s">
        <v>211</v>
      </c>
      <c r="E551" s="34" t="s">
        <v>165</v>
      </c>
      <c r="F551" s="34" t="s">
        <v>179</v>
      </c>
      <c r="G551" s="21" t="s">
        <v>213</v>
      </c>
      <c r="H551" s="21" t="s">
        <v>174</v>
      </c>
      <c r="I551" s="21" t="s">
        <v>8</v>
      </c>
      <c r="J551" s="21" t="s">
        <v>32</v>
      </c>
      <c r="M551" s="12"/>
    </row>
    <row r="552" spans="1:13" ht="18" customHeight="1">
      <c r="A552" s="4">
        <v>551</v>
      </c>
      <c r="B552" s="37">
        <v>34923</v>
      </c>
      <c r="C552" s="34" t="s">
        <v>142</v>
      </c>
      <c r="D552" s="34" t="s">
        <v>161</v>
      </c>
      <c r="E552" s="34" t="s">
        <v>183</v>
      </c>
      <c r="F552" s="34" t="s">
        <v>187</v>
      </c>
      <c r="G552" s="21" t="s">
        <v>182</v>
      </c>
      <c r="H552" s="21" t="s">
        <v>47</v>
      </c>
      <c r="I552" s="21" t="s">
        <v>227</v>
      </c>
      <c r="J552" s="21" t="s">
        <v>228</v>
      </c>
      <c r="M552" s="12"/>
    </row>
    <row r="553" spans="1:13" ht="18" customHeight="1">
      <c r="A553" s="4">
        <v>552</v>
      </c>
      <c r="B553" s="37">
        <v>34923</v>
      </c>
      <c r="C553" s="34" t="s">
        <v>22</v>
      </c>
      <c r="D553" s="34" t="s">
        <v>163</v>
      </c>
      <c r="E553" s="34" t="s">
        <v>166</v>
      </c>
      <c r="F553" s="34" t="s">
        <v>72</v>
      </c>
      <c r="G553" s="21"/>
      <c r="H553" s="21"/>
      <c r="I553" s="21" t="s">
        <v>19</v>
      </c>
      <c r="J553" s="21" t="s">
        <v>13</v>
      </c>
      <c r="M553" s="12"/>
    </row>
    <row r="554" spans="1:13" ht="18" customHeight="1">
      <c r="A554" s="4">
        <v>553</v>
      </c>
      <c r="B554" s="37">
        <v>34923</v>
      </c>
      <c r="C554" s="34" t="s">
        <v>191</v>
      </c>
      <c r="D554" s="34" t="s">
        <v>190</v>
      </c>
      <c r="E554" s="34" t="s">
        <v>244</v>
      </c>
      <c r="F554" s="34" t="s">
        <v>10</v>
      </c>
      <c r="G554" s="21"/>
      <c r="H554" s="21"/>
      <c r="I554" s="21" t="s">
        <v>20</v>
      </c>
      <c r="J554" s="21" t="s">
        <v>14</v>
      </c>
      <c r="M554" s="12"/>
    </row>
    <row r="555" spans="1:13" ht="18" customHeight="1">
      <c r="A555" s="4">
        <v>554</v>
      </c>
      <c r="B555" s="37">
        <v>34924</v>
      </c>
      <c r="C555" s="34" t="s">
        <v>72</v>
      </c>
      <c r="D555" s="34" t="s">
        <v>167</v>
      </c>
      <c r="E555" s="34" t="s">
        <v>163</v>
      </c>
      <c r="F555" s="34" t="s">
        <v>166</v>
      </c>
      <c r="G555" s="21"/>
      <c r="H555" s="21"/>
      <c r="I555" s="21" t="s">
        <v>19</v>
      </c>
      <c r="J555" s="21" t="s">
        <v>13</v>
      </c>
      <c r="M555" s="12"/>
    </row>
    <row r="556" spans="1:13" ht="18" customHeight="1">
      <c r="A556" s="4">
        <v>555</v>
      </c>
      <c r="B556" s="37">
        <v>34924</v>
      </c>
      <c r="C556" s="34" t="s">
        <v>165</v>
      </c>
      <c r="D556" s="34" t="s">
        <v>179</v>
      </c>
      <c r="E556" s="34" t="s">
        <v>211</v>
      </c>
      <c r="F556" s="34" t="s">
        <v>213</v>
      </c>
      <c r="G556" s="21" t="s">
        <v>174</v>
      </c>
      <c r="H556" s="21" t="s">
        <v>186</v>
      </c>
      <c r="I556" s="21" t="s">
        <v>8</v>
      </c>
      <c r="J556" s="21" t="s">
        <v>32</v>
      </c>
      <c r="M556" s="12"/>
    </row>
    <row r="557" spans="1:13" ht="18" customHeight="1">
      <c r="A557" s="4">
        <v>556</v>
      </c>
      <c r="B557" s="37">
        <v>34924</v>
      </c>
      <c r="C557" s="34" t="s">
        <v>168</v>
      </c>
      <c r="D557" s="34" t="s">
        <v>180</v>
      </c>
      <c r="E557" s="34" t="s">
        <v>175</v>
      </c>
      <c r="F557" s="34" t="s">
        <v>6</v>
      </c>
      <c r="G557" s="21"/>
      <c r="H557" s="21"/>
      <c r="I557" s="21" t="s">
        <v>37</v>
      </c>
      <c r="J557" s="21" t="s">
        <v>38</v>
      </c>
      <c r="M557" s="12"/>
    </row>
    <row r="558" spans="1:13" ht="18" customHeight="1">
      <c r="A558" s="4">
        <v>557</v>
      </c>
      <c r="B558" s="37">
        <v>34924</v>
      </c>
      <c r="C558" s="34" t="s">
        <v>10</v>
      </c>
      <c r="D558" s="34" t="s">
        <v>171</v>
      </c>
      <c r="E558" s="34" t="s">
        <v>190</v>
      </c>
      <c r="F558" s="34" t="s">
        <v>244</v>
      </c>
      <c r="G558" s="21"/>
      <c r="H558" s="21"/>
      <c r="I558" s="21" t="s">
        <v>20</v>
      </c>
      <c r="J558" s="21" t="s">
        <v>14</v>
      </c>
      <c r="M558" s="12"/>
    </row>
    <row r="559" spans="1:13" ht="18" customHeight="1">
      <c r="A559" s="4">
        <v>558</v>
      </c>
      <c r="B559" s="37">
        <v>34924</v>
      </c>
      <c r="C559" s="34" t="s">
        <v>188</v>
      </c>
      <c r="D559" s="34" t="s">
        <v>131</v>
      </c>
      <c r="E559" s="34" t="s">
        <v>184</v>
      </c>
      <c r="F559" s="34" t="s">
        <v>178</v>
      </c>
      <c r="G559" s="21" t="s">
        <v>185</v>
      </c>
      <c r="H559" s="21" t="s">
        <v>173</v>
      </c>
      <c r="I559" s="21" t="s">
        <v>31</v>
      </c>
      <c r="J559" s="21" t="s">
        <v>26</v>
      </c>
      <c r="M559" s="12"/>
    </row>
    <row r="560" spans="1:13" ht="18" customHeight="1">
      <c r="A560" s="4">
        <v>559</v>
      </c>
      <c r="B560" s="37">
        <v>34924</v>
      </c>
      <c r="C560" s="34" t="s">
        <v>146</v>
      </c>
      <c r="D560" s="34" t="s">
        <v>47</v>
      </c>
      <c r="E560" s="34" t="s">
        <v>187</v>
      </c>
      <c r="F560" s="34" t="s">
        <v>214</v>
      </c>
      <c r="G560" s="21" t="s">
        <v>142</v>
      </c>
      <c r="H560" s="21" t="s">
        <v>181</v>
      </c>
      <c r="I560" s="21" t="s">
        <v>227</v>
      </c>
      <c r="J560" s="21" t="s">
        <v>228</v>
      </c>
      <c r="M560" s="12"/>
    </row>
    <row r="561" spans="1:13" ht="18" customHeight="1">
      <c r="A561" s="4">
        <v>560</v>
      </c>
      <c r="B561" s="37">
        <v>34926</v>
      </c>
      <c r="C561" s="34" t="s">
        <v>166</v>
      </c>
      <c r="D561" s="34" t="s">
        <v>22</v>
      </c>
      <c r="E561" s="34" t="s">
        <v>177</v>
      </c>
      <c r="F561" s="34" t="s">
        <v>163</v>
      </c>
      <c r="G561" s="21"/>
      <c r="H561" s="21"/>
      <c r="I561" s="21" t="s">
        <v>14</v>
      </c>
      <c r="J561" s="21" t="s">
        <v>38</v>
      </c>
      <c r="M561" s="12"/>
    </row>
    <row r="562" spans="1:13" ht="18" customHeight="1">
      <c r="A562" s="4">
        <v>561</v>
      </c>
      <c r="B562" s="37">
        <v>34926</v>
      </c>
      <c r="C562" s="36" t="s">
        <v>148</v>
      </c>
      <c r="D562" s="34" t="s">
        <v>165</v>
      </c>
      <c r="E562" s="34" t="s">
        <v>178</v>
      </c>
      <c r="F562" s="34" t="s">
        <v>186</v>
      </c>
      <c r="G562" s="21" t="s">
        <v>174</v>
      </c>
      <c r="H562" s="21" t="s">
        <v>238</v>
      </c>
      <c r="I562" s="21" t="s">
        <v>31</v>
      </c>
      <c r="J562" s="21" t="s">
        <v>227</v>
      </c>
      <c r="M562" s="13"/>
    </row>
    <row r="563" spans="1:13" ht="18" customHeight="1">
      <c r="A563" s="4">
        <v>562</v>
      </c>
      <c r="B563" s="37">
        <v>34926</v>
      </c>
      <c r="C563" s="34" t="s">
        <v>182</v>
      </c>
      <c r="D563" s="34" t="s">
        <v>142</v>
      </c>
      <c r="E563" s="34" t="s">
        <v>213</v>
      </c>
      <c r="F563" s="34" t="s">
        <v>47</v>
      </c>
      <c r="G563" s="21" t="s">
        <v>161</v>
      </c>
      <c r="H563" s="21" t="s">
        <v>181</v>
      </c>
      <c r="I563" s="21" t="s">
        <v>228</v>
      </c>
      <c r="J563" s="21" t="s">
        <v>32</v>
      </c>
      <c r="M563" s="12"/>
    </row>
    <row r="564" spans="1:13" ht="18" customHeight="1">
      <c r="A564" s="4">
        <v>563</v>
      </c>
      <c r="B564" s="37">
        <v>34926</v>
      </c>
      <c r="C564" s="34" t="s">
        <v>35</v>
      </c>
      <c r="D564" s="34" t="s">
        <v>191</v>
      </c>
      <c r="E564" s="34" t="s">
        <v>180</v>
      </c>
      <c r="F564" s="34" t="s">
        <v>175</v>
      </c>
      <c r="G564" s="21"/>
      <c r="H564" s="21"/>
      <c r="I564" s="21" t="s">
        <v>13</v>
      </c>
      <c r="J564" s="21" t="s">
        <v>20</v>
      </c>
      <c r="M564" s="12"/>
    </row>
    <row r="565" spans="1:13" ht="18" customHeight="1">
      <c r="A565" s="4">
        <v>564</v>
      </c>
      <c r="B565" s="37">
        <v>34926</v>
      </c>
      <c r="C565" s="34" t="s">
        <v>210</v>
      </c>
      <c r="D565" s="34" t="s">
        <v>4</v>
      </c>
      <c r="E565" s="34" t="s">
        <v>171</v>
      </c>
      <c r="F565" s="34" t="s">
        <v>190</v>
      </c>
      <c r="G565" s="21"/>
      <c r="H565" s="21"/>
      <c r="I565" s="21" t="s">
        <v>19</v>
      </c>
      <c r="J565" s="21" t="s">
        <v>37</v>
      </c>
      <c r="M565" s="12"/>
    </row>
    <row r="566" spans="1:13" ht="18" customHeight="1">
      <c r="A566" s="4">
        <v>565</v>
      </c>
      <c r="B566" s="37">
        <v>34926</v>
      </c>
      <c r="C566" s="34" t="s">
        <v>183</v>
      </c>
      <c r="D566" s="34" t="s">
        <v>146</v>
      </c>
      <c r="E566" s="34" t="s">
        <v>214</v>
      </c>
      <c r="F566" s="34" t="s">
        <v>173</v>
      </c>
      <c r="G566" s="21" t="s">
        <v>263</v>
      </c>
      <c r="H566" s="21" t="s">
        <v>185</v>
      </c>
      <c r="I566" s="21" t="s">
        <v>26</v>
      </c>
      <c r="J566" s="21" t="s">
        <v>8</v>
      </c>
      <c r="M566" s="12"/>
    </row>
    <row r="567" spans="1:13" ht="18" customHeight="1">
      <c r="A567" s="4">
        <v>566</v>
      </c>
      <c r="B567" s="37">
        <v>34927</v>
      </c>
      <c r="C567" s="34" t="s">
        <v>179</v>
      </c>
      <c r="D567" s="34" t="s">
        <v>186</v>
      </c>
      <c r="E567" s="34" t="s">
        <v>165</v>
      </c>
      <c r="F567" s="34" t="s">
        <v>211</v>
      </c>
      <c r="G567" s="21" t="s">
        <v>188</v>
      </c>
      <c r="H567" s="21" t="s">
        <v>148</v>
      </c>
      <c r="I567" s="21" t="s">
        <v>31</v>
      </c>
      <c r="J567" s="21" t="s">
        <v>227</v>
      </c>
      <c r="M567" s="12"/>
    </row>
    <row r="568" spans="1:13" ht="18" customHeight="1">
      <c r="A568" s="4">
        <v>567</v>
      </c>
      <c r="B568" s="37">
        <v>34927</v>
      </c>
      <c r="C568" s="34" t="s">
        <v>190</v>
      </c>
      <c r="D568" s="34" t="s">
        <v>10</v>
      </c>
      <c r="E568" s="34" t="s">
        <v>4</v>
      </c>
      <c r="F568" s="34" t="s">
        <v>171</v>
      </c>
      <c r="G568" s="21"/>
      <c r="H568" s="21"/>
      <c r="I568" s="21" t="s">
        <v>19</v>
      </c>
      <c r="J568" s="21" t="s">
        <v>37</v>
      </c>
      <c r="M568" s="12"/>
    </row>
    <row r="569" spans="1:13" ht="18" customHeight="1">
      <c r="A569" s="4">
        <v>568</v>
      </c>
      <c r="B569" s="37">
        <v>34927</v>
      </c>
      <c r="C569" s="34" t="s">
        <v>213</v>
      </c>
      <c r="D569" s="34" t="s">
        <v>161</v>
      </c>
      <c r="E569" s="34" t="s">
        <v>47</v>
      </c>
      <c r="F569" s="34" t="s">
        <v>181</v>
      </c>
      <c r="G569" s="21" t="s">
        <v>142</v>
      </c>
      <c r="H569" s="21" t="s">
        <v>182</v>
      </c>
      <c r="I569" s="21" t="s">
        <v>228</v>
      </c>
      <c r="J569" s="21" t="s">
        <v>32</v>
      </c>
      <c r="M569" s="12"/>
    </row>
    <row r="570" spans="1:13" ht="18" customHeight="1">
      <c r="A570" s="4">
        <v>569</v>
      </c>
      <c r="B570" s="37">
        <v>34927</v>
      </c>
      <c r="C570" s="34" t="s">
        <v>175</v>
      </c>
      <c r="D570" s="34" t="s">
        <v>144</v>
      </c>
      <c r="E570" s="34" t="s">
        <v>191</v>
      </c>
      <c r="F570" s="34" t="s">
        <v>180</v>
      </c>
      <c r="G570" s="21"/>
      <c r="H570" s="21"/>
      <c r="I570" s="21" t="s">
        <v>13</v>
      </c>
      <c r="J570" s="21" t="s">
        <v>20</v>
      </c>
      <c r="M570" s="12"/>
    </row>
    <row r="571" spans="1:13" ht="18" customHeight="1">
      <c r="A571" s="4">
        <v>570</v>
      </c>
      <c r="B571" s="37">
        <v>34927</v>
      </c>
      <c r="C571" s="34" t="s">
        <v>187</v>
      </c>
      <c r="D571" s="34" t="s">
        <v>185</v>
      </c>
      <c r="E571" s="34" t="s">
        <v>173</v>
      </c>
      <c r="F571" s="34" t="s">
        <v>146</v>
      </c>
      <c r="G571" s="21" t="s">
        <v>183</v>
      </c>
      <c r="H571" s="21" t="s">
        <v>23</v>
      </c>
      <c r="I571" s="21" t="s">
        <v>26</v>
      </c>
      <c r="J571" s="21" t="s">
        <v>8</v>
      </c>
      <c r="M571" s="12"/>
    </row>
    <row r="572" spans="1:13" ht="18" customHeight="1">
      <c r="A572" s="4">
        <v>571</v>
      </c>
      <c r="B572" s="37">
        <v>34927</v>
      </c>
      <c r="C572" s="34" t="s">
        <v>163</v>
      </c>
      <c r="D572" s="34" t="s">
        <v>6</v>
      </c>
      <c r="E572" s="34" t="s">
        <v>22</v>
      </c>
      <c r="F572" s="34" t="s">
        <v>177</v>
      </c>
      <c r="G572" s="21"/>
      <c r="H572" s="21"/>
      <c r="I572" s="21" t="s">
        <v>14</v>
      </c>
      <c r="J572" s="21" t="s">
        <v>38</v>
      </c>
      <c r="M572" s="12"/>
    </row>
    <row r="573" spans="1:13" ht="18" customHeight="1">
      <c r="A573" s="4">
        <v>572</v>
      </c>
      <c r="B573" s="37">
        <v>34928</v>
      </c>
      <c r="C573" s="34" t="s">
        <v>171</v>
      </c>
      <c r="D573" s="34" t="s">
        <v>210</v>
      </c>
      <c r="E573" s="34" t="s">
        <v>10</v>
      </c>
      <c r="F573" s="34" t="s">
        <v>4</v>
      </c>
      <c r="G573" s="21"/>
      <c r="H573" s="21"/>
      <c r="I573" s="21" t="s">
        <v>19</v>
      </c>
      <c r="J573" s="21" t="s">
        <v>37</v>
      </c>
      <c r="M573" s="12"/>
    </row>
    <row r="574" spans="1:13" ht="18" customHeight="1">
      <c r="A574" s="4">
        <v>573</v>
      </c>
      <c r="B574" s="37">
        <v>34928</v>
      </c>
      <c r="C574" s="34" t="s">
        <v>211</v>
      </c>
      <c r="D574" s="34" t="s">
        <v>178</v>
      </c>
      <c r="E574" s="34" t="s">
        <v>188</v>
      </c>
      <c r="F574" s="34" t="s">
        <v>165</v>
      </c>
      <c r="G574" s="21" t="s">
        <v>186</v>
      </c>
      <c r="H574" s="21" t="s">
        <v>179</v>
      </c>
      <c r="I574" s="21" t="s">
        <v>31</v>
      </c>
      <c r="J574" s="21" t="s">
        <v>227</v>
      </c>
      <c r="M574" s="12"/>
    </row>
    <row r="575" spans="1:13" ht="18" customHeight="1">
      <c r="A575" s="4">
        <v>574</v>
      </c>
      <c r="B575" s="37">
        <v>34928</v>
      </c>
      <c r="C575" s="34" t="s">
        <v>181</v>
      </c>
      <c r="D575" s="34" t="s">
        <v>182</v>
      </c>
      <c r="E575" s="34" t="s">
        <v>142</v>
      </c>
      <c r="F575" s="34" t="s">
        <v>161</v>
      </c>
      <c r="G575" s="21" t="s">
        <v>47</v>
      </c>
      <c r="H575" s="21" t="s">
        <v>213</v>
      </c>
      <c r="I575" s="21" t="s">
        <v>228</v>
      </c>
      <c r="J575" s="21" t="s">
        <v>32</v>
      </c>
      <c r="M575" s="12"/>
    </row>
    <row r="576" spans="1:13" ht="18" customHeight="1">
      <c r="A576" s="4">
        <v>575</v>
      </c>
      <c r="B576" s="37">
        <v>34928</v>
      </c>
      <c r="C576" s="34" t="s">
        <v>177</v>
      </c>
      <c r="D576" s="34" t="s">
        <v>166</v>
      </c>
      <c r="E576" s="34" t="s">
        <v>6</v>
      </c>
      <c r="F576" s="34" t="s">
        <v>22</v>
      </c>
      <c r="G576" s="21"/>
      <c r="H576" s="21"/>
      <c r="I576" s="21" t="s">
        <v>14</v>
      </c>
      <c r="J576" s="21" t="s">
        <v>38</v>
      </c>
      <c r="M576" s="12"/>
    </row>
    <row r="577" spans="1:13" ht="18" customHeight="1">
      <c r="A577" s="4">
        <v>576</v>
      </c>
      <c r="B577" s="37">
        <v>34928</v>
      </c>
      <c r="C577" s="34" t="s">
        <v>214</v>
      </c>
      <c r="D577" s="34" t="s">
        <v>173</v>
      </c>
      <c r="E577" s="34" t="s">
        <v>183</v>
      </c>
      <c r="F577" s="34" t="s">
        <v>185</v>
      </c>
      <c r="G577" s="21" t="s">
        <v>23</v>
      </c>
      <c r="H577" s="21" t="s">
        <v>229</v>
      </c>
      <c r="I577" s="21" t="s">
        <v>26</v>
      </c>
      <c r="J577" s="21" t="s">
        <v>8</v>
      </c>
      <c r="M577" s="12"/>
    </row>
    <row r="578" spans="1:13" ht="18" customHeight="1">
      <c r="A578" s="4">
        <v>577</v>
      </c>
      <c r="B578" s="37">
        <v>34929</v>
      </c>
      <c r="C578" s="34" t="s">
        <v>4</v>
      </c>
      <c r="D578" s="34" t="s">
        <v>190</v>
      </c>
      <c r="E578" s="34" t="s">
        <v>210</v>
      </c>
      <c r="F578" s="34" t="s">
        <v>170</v>
      </c>
      <c r="G578" s="21"/>
      <c r="H578" s="21"/>
      <c r="I578" s="21" t="s">
        <v>20</v>
      </c>
      <c r="J578" s="21" t="s">
        <v>19</v>
      </c>
      <c r="M578" s="12"/>
    </row>
    <row r="579" spans="1:13" ht="18" customHeight="1">
      <c r="A579" s="4">
        <v>578</v>
      </c>
      <c r="B579" s="37">
        <v>34929</v>
      </c>
      <c r="C579" s="34" t="s">
        <v>178</v>
      </c>
      <c r="D579" s="34" t="s">
        <v>165</v>
      </c>
      <c r="E579" s="34" t="s">
        <v>238</v>
      </c>
      <c r="F579" s="34" t="s">
        <v>188</v>
      </c>
      <c r="G579" s="21" t="s">
        <v>174</v>
      </c>
      <c r="H579" s="21" t="s">
        <v>211</v>
      </c>
      <c r="I579" s="21" t="s">
        <v>8</v>
      </c>
      <c r="J579" s="21" t="s">
        <v>31</v>
      </c>
      <c r="M579" s="12"/>
    </row>
    <row r="580" spans="1:13" ht="18" customHeight="1">
      <c r="A580" s="4">
        <v>579</v>
      </c>
      <c r="B580" s="37">
        <v>34929</v>
      </c>
      <c r="C580" s="34" t="s">
        <v>184</v>
      </c>
      <c r="D580" s="34" t="s">
        <v>179</v>
      </c>
      <c r="E580" s="34" t="s">
        <v>131</v>
      </c>
      <c r="F580" s="34" t="s">
        <v>186</v>
      </c>
      <c r="G580" s="21" t="s">
        <v>148</v>
      </c>
      <c r="H580" s="21" t="s">
        <v>29</v>
      </c>
      <c r="I580" s="21" t="s">
        <v>32</v>
      </c>
      <c r="J580" s="21" t="s">
        <v>227</v>
      </c>
      <c r="M580" s="12"/>
    </row>
    <row r="581" spans="1:13" ht="18" customHeight="1">
      <c r="A581" s="4">
        <v>580</v>
      </c>
      <c r="B581" s="37">
        <v>34929</v>
      </c>
      <c r="C581" s="34" t="s">
        <v>185</v>
      </c>
      <c r="D581" s="34" t="s">
        <v>183</v>
      </c>
      <c r="E581" s="34" t="s">
        <v>161</v>
      </c>
      <c r="F581" s="34" t="s">
        <v>182</v>
      </c>
      <c r="G581" s="21" t="s">
        <v>173</v>
      </c>
      <c r="H581" s="21" t="s">
        <v>214</v>
      </c>
      <c r="I581" s="21" t="s">
        <v>26</v>
      </c>
      <c r="J581" s="21" t="s">
        <v>228</v>
      </c>
      <c r="M581" s="12"/>
    </row>
    <row r="582" spans="1:13" ht="18" customHeight="1">
      <c r="A582" s="4">
        <v>581</v>
      </c>
      <c r="B582" s="37">
        <v>34929</v>
      </c>
      <c r="C582" s="34" t="s">
        <v>180</v>
      </c>
      <c r="D582" s="34" t="s">
        <v>244</v>
      </c>
      <c r="E582" s="34" t="s">
        <v>144</v>
      </c>
      <c r="F582" s="34" t="s">
        <v>46</v>
      </c>
      <c r="G582" s="21"/>
      <c r="H582" s="21"/>
      <c r="I582" s="21" t="s">
        <v>37</v>
      </c>
      <c r="J582" s="21" t="s">
        <v>14</v>
      </c>
      <c r="M582" s="12"/>
    </row>
    <row r="583" spans="1:13" ht="18" customHeight="1">
      <c r="A583" s="4">
        <v>582</v>
      </c>
      <c r="B583" s="37">
        <v>34929</v>
      </c>
      <c r="C583" s="34" t="s">
        <v>22</v>
      </c>
      <c r="D583" s="34" t="s">
        <v>168</v>
      </c>
      <c r="E583" s="34" t="s">
        <v>166</v>
      </c>
      <c r="F583" s="34" t="s">
        <v>72</v>
      </c>
      <c r="G583" s="21"/>
      <c r="H583" s="21"/>
      <c r="I583" s="21" t="s">
        <v>13</v>
      </c>
      <c r="J583" s="21" t="s">
        <v>38</v>
      </c>
      <c r="M583" s="12"/>
    </row>
    <row r="584" spans="1:13" ht="18" customHeight="1">
      <c r="A584" s="4">
        <v>583</v>
      </c>
      <c r="B584" s="37">
        <v>34930</v>
      </c>
      <c r="C584" s="34" t="s">
        <v>72</v>
      </c>
      <c r="D584" s="34" t="s">
        <v>177</v>
      </c>
      <c r="E584" s="34" t="s">
        <v>168</v>
      </c>
      <c r="F584" s="34" t="s">
        <v>166</v>
      </c>
      <c r="G584" s="21"/>
      <c r="H584" s="21"/>
      <c r="I584" s="21" t="s">
        <v>13</v>
      </c>
      <c r="J584" s="21" t="s">
        <v>38</v>
      </c>
      <c r="M584" s="12"/>
    </row>
    <row r="585" spans="1:13" ht="18" customHeight="1">
      <c r="A585" s="4">
        <v>584</v>
      </c>
      <c r="B585" s="37">
        <v>34930</v>
      </c>
      <c r="C585" s="34" t="s">
        <v>170</v>
      </c>
      <c r="D585" s="34" t="s">
        <v>171</v>
      </c>
      <c r="E585" s="34" t="s">
        <v>190</v>
      </c>
      <c r="F585" s="34" t="s">
        <v>210</v>
      </c>
      <c r="G585" s="21"/>
      <c r="H585" s="21"/>
      <c r="I585" s="21" t="s">
        <v>20</v>
      </c>
      <c r="J585" s="21" t="s">
        <v>19</v>
      </c>
      <c r="M585" s="12"/>
    </row>
    <row r="586" spans="1:13" ht="18" customHeight="1">
      <c r="A586" s="4">
        <v>585</v>
      </c>
      <c r="B586" s="37">
        <v>34930</v>
      </c>
      <c r="C586" s="34" t="s">
        <v>46</v>
      </c>
      <c r="D586" s="34" t="s">
        <v>175</v>
      </c>
      <c r="E586" s="34" t="s">
        <v>244</v>
      </c>
      <c r="F586" s="34" t="s">
        <v>144</v>
      </c>
      <c r="G586" s="21"/>
      <c r="H586" s="21"/>
      <c r="I586" s="21" t="s">
        <v>37</v>
      </c>
      <c r="J586" s="21" t="s">
        <v>14</v>
      </c>
      <c r="M586" s="12"/>
    </row>
    <row r="587" spans="1:13" ht="18" customHeight="1">
      <c r="A587" s="4">
        <v>586</v>
      </c>
      <c r="B587" s="37">
        <v>34930</v>
      </c>
      <c r="C587" s="34" t="s">
        <v>131</v>
      </c>
      <c r="D587" s="34" t="s">
        <v>187</v>
      </c>
      <c r="E587" s="34" t="s">
        <v>186</v>
      </c>
      <c r="F587" s="34" t="s">
        <v>184</v>
      </c>
      <c r="G587" s="21" t="s">
        <v>179</v>
      </c>
      <c r="H587" s="21" t="s">
        <v>148</v>
      </c>
      <c r="I587" s="21" t="s">
        <v>32</v>
      </c>
      <c r="J587" s="21" t="s">
        <v>227</v>
      </c>
      <c r="M587" s="12"/>
    </row>
    <row r="588" spans="1:13" ht="18" customHeight="1">
      <c r="A588" s="4">
        <v>587</v>
      </c>
      <c r="B588" s="37">
        <v>34930</v>
      </c>
      <c r="C588" s="34" t="s">
        <v>142</v>
      </c>
      <c r="D588" s="34" t="s">
        <v>181</v>
      </c>
      <c r="E588" s="34" t="s">
        <v>214</v>
      </c>
      <c r="F588" s="34" t="s">
        <v>183</v>
      </c>
      <c r="G588" s="21" t="s">
        <v>185</v>
      </c>
      <c r="H588" s="21" t="s">
        <v>161</v>
      </c>
      <c r="I588" s="21" t="s">
        <v>26</v>
      </c>
      <c r="J588" s="21" t="s">
        <v>228</v>
      </c>
      <c r="M588" s="12"/>
    </row>
    <row r="589" spans="1:13" ht="18" customHeight="1">
      <c r="A589" s="4">
        <v>588</v>
      </c>
      <c r="B589" s="37">
        <v>34930</v>
      </c>
      <c r="C589" s="34" t="s">
        <v>146</v>
      </c>
      <c r="D589" s="34" t="s">
        <v>213</v>
      </c>
      <c r="E589" s="34" t="s">
        <v>165</v>
      </c>
      <c r="F589" s="34" t="s">
        <v>211</v>
      </c>
      <c r="G589" s="21" t="s">
        <v>178</v>
      </c>
      <c r="H589" s="21" t="s">
        <v>188</v>
      </c>
      <c r="I589" s="21" t="s">
        <v>8</v>
      </c>
      <c r="J589" s="21" t="s">
        <v>31</v>
      </c>
      <c r="M589" s="12"/>
    </row>
    <row r="590" spans="1:13" ht="18" customHeight="1">
      <c r="A590" s="4">
        <v>589</v>
      </c>
      <c r="B590" s="37">
        <v>34931</v>
      </c>
      <c r="C590" s="34" t="s">
        <v>166</v>
      </c>
      <c r="D590" s="34" t="s">
        <v>22</v>
      </c>
      <c r="E590" s="34" t="s">
        <v>177</v>
      </c>
      <c r="F590" s="34" t="s">
        <v>168</v>
      </c>
      <c r="G590" s="21"/>
      <c r="H590" s="21"/>
      <c r="I590" s="21" t="s">
        <v>13</v>
      </c>
      <c r="J590" s="21" t="s">
        <v>38</v>
      </c>
      <c r="M590" s="12"/>
    </row>
    <row r="591" spans="1:13" ht="18" customHeight="1">
      <c r="A591" s="4">
        <v>590</v>
      </c>
      <c r="B591" s="37">
        <v>34931</v>
      </c>
      <c r="C591" s="34" t="s">
        <v>161</v>
      </c>
      <c r="D591" s="34" t="s">
        <v>47</v>
      </c>
      <c r="E591" s="34" t="s">
        <v>182</v>
      </c>
      <c r="F591" s="34" t="s">
        <v>214</v>
      </c>
      <c r="G591" s="21" t="s">
        <v>181</v>
      </c>
      <c r="H591" s="21" t="s">
        <v>173</v>
      </c>
      <c r="I591" s="21" t="s">
        <v>26</v>
      </c>
      <c r="J591" s="21" t="s">
        <v>228</v>
      </c>
      <c r="M591" s="12"/>
    </row>
    <row r="592" spans="1:13" ht="18" customHeight="1">
      <c r="A592" s="4">
        <v>591</v>
      </c>
      <c r="B592" s="37">
        <v>34931</v>
      </c>
      <c r="C592" s="34" t="s">
        <v>165</v>
      </c>
      <c r="D592" s="34" t="s">
        <v>188</v>
      </c>
      <c r="E592" s="34" t="s">
        <v>178</v>
      </c>
      <c r="F592" s="34" t="s">
        <v>213</v>
      </c>
      <c r="G592" s="21" t="s">
        <v>211</v>
      </c>
      <c r="H592" s="21" t="s">
        <v>238</v>
      </c>
      <c r="I592" s="21" t="s">
        <v>8</v>
      </c>
      <c r="J592" s="21" t="s">
        <v>31</v>
      </c>
      <c r="M592" s="12"/>
    </row>
    <row r="593" spans="1:13" ht="18" customHeight="1">
      <c r="A593" s="4">
        <v>592</v>
      </c>
      <c r="B593" s="37">
        <v>34931</v>
      </c>
      <c r="C593" s="34" t="s">
        <v>186</v>
      </c>
      <c r="D593" s="34" t="s">
        <v>148</v>
      </c>
      <c r="E593" s="34" t="s">
        <v>184</v>
      </c>
      <c r="F593" s="34" t="s">
        <v>179</v>
      </c>
      <c r="G593" s="21" t="s">
        <v>29</v>
      </c>
      <c r="H593" s="21" t="s">
        <v>131</v>
      </c>
      <c r="I593" s="21" t="s">
        <v>32</v>
      </c>
      <c r="J593" s="21" t="s">
        <v>227</v>
      </c>
      <c r="M593" s="12"/>
    </row>
    <row r="594" spans="1:13" ht="18" customHeight="1">
      <c r="A594" s="4">
        <v>593</v>
      </c>
      <c r="B594" s="37">
        <v>34931</v>
      </c>
      <c r="C594" s="34" t="s">
        <v>210</v>
      </c>
      <c r="D594" s="34" t="s">
        <v>4</v>
      </c>
      <c r="E594" s="34" t="s">
        <v>171</v>
      </c>
      <c r="F594" s="34" t="s">
        <v>190</v>
      </c>
      <c r="G594" s="21"/>
      <c r="H594" s="21"/>
      <c r="I594" s="21" t="s">
        <v>20</v>
      </c>
      <c r="J594" s="21" t="s">
        <v>19</v>
      </c>
      <c r="M594" s="12"/>
    </row>
    <row r="595" spans="1:13" ht="18" customHeight="1">
      <c r="A595" s="4">
        <v>594</v>
      </c>
      <c r="B595" s="37">
        <v>34931</v>
      </c>
      <c r="C595" s="34" t="s">
        <v>144</v>
      </c>
      <c r="D595" s="34" t="s">
        <v>180</v>
      </c>
      <c r="E595" s="36" t="s">
        <v>175</v>
      </c>
      <c r="F595" s="34" t="s">
        <v>244</v>
      </c>
      <c r="G595" s="21"/>
      <c r="H595" s="21"/>
      <c r="I595" s="21" t="s">
        <v>37</v>
      </c>
      <c r="J595" s="21" t="s">
        <v>14</v>
      </c>
      <c r="M595" s="12"/>
    </row>
    <row r="596" spans="1:13" ht="18" customHeight="1">
      <c r="A596" s="4">
        <v>595</v>
      </c>
      <c r="B596" s="37">
        <v>34933</v>
      </c>
      <c r="C596" s="34" t="s">
        <v>167</v>
      </c>
      <c r="D596" s="34" t="s">
        <v>72</v>
      </c>
      <c r="E596" s="34" t="s">
        <v>163</v>
      </c>
      <c r="F596" s="34" t="s">
        <v>177</v>
      </c>
      <c r="G596" s="21"/>
      <c r="H596" s="21"/>
      <c r="I596" s="21" t="s">
        <v>19</v>
      </c>
      <c r="J596" s="21" t="s">
        <v>14</v>
      </c>
      <c r="M596" s="12"/>
    </row>
    <row r="597" spans="1:13" ht="18" customHeight="1">
      <c r="A597" s="4">
        <v>596</v>
      </c>
      <c r="B597" s="37">
        <v>34933</v>
      </c>
      <c r="C597" s="34" t="s">
        <v>153</v>
      </c>
      <c r="D597" s="34" t="s">
        <v>146</v>
      </c>
      <c r="E597" s="34" t="s">
        <v>173</v>
      </c>
      <c r="F597" s="34" t="s">
        <v>182</v>
      </c>
      <c r="G597" s="21" t="s">
        <v>214</v>
      </c>
      <c r="H597" s="21" t="s">
        <v>187</v>
      </c>
      <c r="I597" s="21" t="s">
        <v>227</v>
      </c>
      <c r="J597" s="21" t="s">
        <v>8</v>
      </c>
      <c r="M597" s="12"/>
    </row>
    <row r="598" spans="1:13" ht="18" customHeight="1">
      <c r="A598" s="4">
        <v>597</v>
      </c>
      <c r="B598" s="37">
        <v>34933</v>
      </c>
      <c r="C598" s="34" t="s">
        <v>190</v>
      </c>
      <c r="D598" s="34" t="s">
        <v>170</v>
      </c>
      <c r="E598" s="34" t="s">
        <v>46</v>
      </c>
      <c r="F598" s="34" t="s">
        <v>171</v>
      </c>
      <c r="G598" s="21"/>
      <c r="H598" s="21"/>
      <c r="I598" s="21" t="s">
        <v>38</v>
      </c>
      <c r="J598" s="21" t="s">
        <v>20</v>
      </c>
      <c r="M598" s="12"/>
    </row>
    <row r="599" spans="1:13" ht="18" customHeight="1">
      <c r="A599" s="4">
        <v>598</v>
      </c>
      <c r="B599" s="37">
        <v>34933</v>
      </c>
      <c r="C599" s="34" t="s">
        <v>168</v>
      </c>
      <c r="D599" s="34" t="s">
        <v>10</v>
      </c>
      <c r="E599" s="34" t="s">
        <v>180</v>
      </c>
      <c r="F599" s="34" t="s">
        <v>175</v>
      </c>
      <c r="G599" s="21"/>
      <c r="H599" s="21"/>
      <c r="I599" s="21" t="s">
        <v>37</v>
      </c>
      <c r="J599" s="21" t="s">
        <v>13</v>
      </c>
      <c r="M599" s="12"/>
    </row>
    <row r="600" spans="1:13" ht="18" customHeight="1">
      <c r="A600" s="4">
        <v>599</v>
      </c>
      <c r="B600" s="37">
        <v>34933</v>
      </c>
      <c r="C600" s="34" t="s">
        <v>183</v>
      </c>
      <c r="D600" s="34" t="s">
        <v>185</v>
      </c>
      <c r="E600" s="34" t="s">
        <v>161</v>
      </c>
      <c r="F600" s="34" t="s">
        <v>181</v>
      </c>
      <c r="G600" s="21" t="s">
        <v>211</v>
      </c>
      <c r="H600" s="21" t="s">
        <v>142</v>
      </c>
      <c r="I600" s="21" t="s">
        <v>26</v>
      </c>
      <c r="J600" s="21" t="s">
        <v>31</v>
      </c>
      <c r="M600" s="12"/>
    </row>
    <row r="601" spans="1:13" ht="18" customHeight="1">
      <c r="A601" s="4">
        <v>600</v>
      </c>
      <c r="B601" s="37">
        <v>34934</v>
      </c>
      <c r="C601" s="34" t="s">
        <v>171</v>
      </c>
      <c r="D601" s="36" t="s">
        <v>210</v>
      </c>
      <c r="E601" s="34" t="s">
        <v>170</v>
      </c>
      <c r="F601" s="34" t="s">
        <v>46</v>
      </c>
      <c r="G601" s="21"/>
      <c r="H601" s="21"/>
      <c r="I601" s="21" t="s">
        <v>38</v>
      </c>
      <c r="J601" s="21" t="s">
        <v>20</v>
      </c>
      <c r="M601" s="12"/>
    </row>
    <row r="602" spans="1:13" ht="18" customHeight="1">
      <c r="A602" s="4">
        <v>601</v>
      </c>
      <c r="B602" s="37">
        <v>34934</v>
      </c>
      <c r="C602" s="34" t="s">
        <v>211</v>
      </c>
      <c r="D602" s="34" t="s">
        <v>142</v>
      </c>
      <c r="E602" s="34" t="s">
        <v>185</v>
      </c>
      <c r="F602" s="34" t="s">
        <v>161</v>
      </c>
      <c r="G602" s="21" t="s">
        <v>181</v>
      </c>
      <c r="H602" s="21" t="s">
        <v>183</v>
      </c>
      <c r="I602" s="21" t="s">
        <v>26</v>
      </c>
      <c r="J602" s="21" t="s">
        <v>31</v>
      </c>
      <c r="M602" s="12"/>
    </row>
    <row r="603" spans="1:13" ht="18" customHeight="1">
      <c r="A603" s="4">
        <v>602</v>
      </c>
      <c r="B603" s="37">
        <v>34934</v>
      </c>
      <c r="C603" s="34" t="s">
        <v>173</v>
      </c>
      <c r="D603" s="34" t="s">
        <v>214</v>
      </c>
      <c r="E603" s="34" t="s">
        <v>187</v>
      </c>
      <c r="F603" s="34" t="s">
        <v>146</v>
      </c>
      <c r="G603" s="21" t="s">
        <v>182</v>
      </c>
      <c r="H603" s="21" t="s">
        <v>153</v>
      </c>
      <c r="I603" s="21" t="s">
        <v>227</v>
      </c>
      <c r="J603" s="21" t="s">
        <v>8</v>
      </c>
      <c r="M603" s="12"/>
    </row>
    <row r="604" spans="1:13" ht="18" customHeight="1">
      <c r="A604" s="4">
        <v>603</v>
      </c>
      <c r="B604" s="37">
        <v>34934</v>
      </c>
      <c r="C604" s="36" t="s">
        <v>175</v>
      </c>
      <c r="D604" s="34" t="s">
        <v>144</v>
      </c>
      <c r="E604" s="34" t="s">
        <v>10</v>
      </c>
      <c r="F604" s="34" t="s">
        <v>180</v>
      </c>
      <c r="G604" s="21"/>
      <c r="H604" s="21"/>
      <c r="I604" s="21" t="s">
        <v>37</v>
      </c>
      <c r="J604" s="21" t="s">
        <v>13</v>
      </c>
      <c r="M604" s="13"/>
    </row>
    <row r="605" spans="1:13" ht="18" customHeight="1">
      <c r="A605" s="4">
        <v>604</v>
      </c>
      <c r="B605" s="37">
        <v>34934</v>
      </c>
      <c r="C605" s="34" t="s">
        <v>188</v>
      </c>
      <c r="D605" s="34" t="s">
        <v>178</v>
      </c>
      <c r="E605" s="34" t="s">
        <v>184</v>
      </c>
      <c r="F605" s="34" t="s">
        <v>186</v>
      </c>
      <c r="G605" s="21" t="s">
        <v>131</v>
      </c>
      <c r="H605" s="21" t="s">
        <v>213</v>
      </c>
      <c r="I605" s="21" t="s">
        <v>32</v>
      </c>
      <c r="J605" s="21" t="s">
        <v>228</v>
      </c>
      <c r="M605" s="12"/>
    </row>
    <row r="606" spans="1:13" ht="18" customHeight="1">
      <c r="A606" s="4">
        <v>605</v>
      </c>
      <c r="B606" s="37">
        <v>34934</v>
      </c>
      <c r="C606" s="34" t="s">
        <v>163</v>
      </c>
      <c r="D606" s="34" t="s">
        <v>16</v>
      </c>
      <c r="E606" s="34" t="s">
        <v>177</v>
      </c>
      <c r="F606" s="34" t="s">
        <v>72</v>
      </c>
      <c r="G606" s="21"/>
      <c r="H606" s="21"/>
      <c r="I606" s="21" t="s">
        <v>19</v>
      </c>
      <c r="J606" s="21" t="s">
        <v>14</v>
      </c>
      <c r="M606" s="12"/>
    </row>
    <row r="607" spans="1:13" ht="18" customHeight="1">
      <c r="A607" s="4">
        <v>606</v>
      </c>
      <c r="B607" s="37">
        <v>34935</v>
      </c>
      <c r="C607" s="34" t="s">
        <v>177</v>
      </c>
      <c r="D607" s="34" t="s">
        <v>167</v>
      </c>
      <c r="E607" s="34" t="s">
        <v>72</v>
      </c>
      <c r="F607" s="34" t="s">
        <v>16</v>
      </c>
      <c r="G607" s="21"/>
      <c r="H607" s="21"/>
      <c r="I607" s="21" t="s">
        <v>19</v>
      </c>
      <c r="J607" s="21" t="s">
        <v>14</v>
      </c>
      <c r="M607" s="12"/>
    </row>
    <row r="608" spans="1:13" ht="18" customHeight="1">
      <c r="A608" s="4">
        <v>607</v>
      </c>
      <c r="B608" s="37">
        <v>34935</v>
      </c>
      <c r="C608" s="34" t="s">
        <v>184</v>
      </c>
      <c r="D608" s="34" t="s">
        <v>213</v>
      </c>
      <c r="E608" s="34" t="s">
        <v>131</v>
      </c>
      <c r="F608" s="34" t="s">
        <v>179</v>
      </c>
      <c r="G608" s="21" t="s">
        <v>188</v>
      </c>
      <c r="H608" s="21" t="s">
        <v>238</v>
      </c>
      <c r="I608" s="21" t="s">
        <v>32</v>
      </c>
      <c r="J608" s="21" t="s">
        <v>228</v>
      </c>
      <c r="M608" s="12"/>
    </row>
    <row r="609" spans="1:13" ht="18" customHeight="1">
      <c r="A609" s="4">
        <v>608</v>
      </c>
      <c r="B609" s="37">
        <v>34935</v>
      </c>
      <c r="C609" s="34" t="s">
        <v>180</v>
      </c>
      <c r="D609" s="34" t="s">
        <v>168</v>
      </c>
      <c r="E609" s="34" t="s">
        <v>144</v>
      </c>
      <c r="F609" s="34" t="s">
        <v>10</v>
      </c>
      <c r="G609" s="21"/>
      <c r="H609" s="21"/>
      <c r="I609" s="21" t="s">
        <v>37</v>
      </c>
      <c r="J609" s="21" t="s">
        <v>13</v>
      </c>
      <c r="M609" s="12"/>
    </row>
    <row r="610" spans="1:13" ht="18" customHeight="1">
      <c r="A610" s="4">
        <v>609</v>
      </c>
      <c r="B610" s="37">
        <v>34936</v>
      </c>
      <c r="C610" s="34" t="s">
        <v>182</v>
      </c>
      <c r="D610" s="34" t="s">
        <v>181</v>
      </c>
      <c r="E610" s="34" t="s">
        <v>153</v>
      </c>
      <c r="F610" s="34" t="s">
        <v>142</v>
      </c>
      <c r="G610" s="21" t="s">
        <v>173</v>
      </c>
      <c r="H610" s="21" t="s">
        <v>229</v>
      </c>
      <c r="I610" s="21" t="s">
        <v>227</v>
      </c>
      <c r="J610" s="21" t="s">
        <v>26</v>
      </c>
      <c r="M610" s="12"/>
    </row>
    <row r="611" spans="1:13" ht="18" customHeight="1">
      <c r="A611" s="4">
        <v>610</v>
      </c>
      <c r="B611" s="37">
        <v>34936</v>
      </c>
      <c r="C611" s="34" t="s">
        <v>4</v>
      </c>
      <c r="D611" s="34" t="s">
        <v>190</v>
      </c>
      <c r="E611" s="34" t="s">
        <v>210</v>
      </c>
      <c r="F611" s="34" t="s">
        <v>170</v>
      </c>
      <c r="G611" s="21"/>
      <c r="H611" s="21"/>
      <c r="I611" s="21" t="s">
        <v>13</v>
      </c>
      <c r="J611" s="21" t="s">
        <v>19</v>
      </c>
      <c r="M611" s="12"/>
    </row>
    <row r="612" spans="1:13" ht="18" customHeight="1">
      <c r="A612" s="4">
        <v>611</v>
      </c>
      <c r="B612" s="37">
        <v>34936</v>
      </c>
      <c r="C612" s="34" t="s">
        <v>179</v>
      </c>
      <c r="D612" s="34" t="s">
        <v>186</v>
      </c>
      <c r="E612" s="34" t="s">
        <v>178</v>
      </c>
      <c r="F612" s="34" t="s">
        <v>184</v>
      </c>
      <c r="G612" s="21" t="s">
        <v>213</v>
      </c>
      <c r="H612" s="21" t="s">
        <v>131</v>
      </c>
      <c r="I612" s="21" t="s">
        <v>31</v>
      </c>
      <c r="J612" s="21" t="s">
        <v>32</v>
      </c>
      <c r="M612" s="12"/>
    </row>
    <row r="613" spans="1:13" ht="18" customHeight="1">
      <c r="A613" s="4">
        <v>612</v>
      </c>
      <c r="B613" s="37">
        <v>34936</v>
      </c>
      <c r="C613" s="34" t="s">
        <v>72</v>
      </c>
      <c r="D613" s="34" t="s">
        <v>163</v>
      </c>
      <c r="E613" s="34" t="s">
        <v>166</v>
      </c>
      <c r="F613" s="34" t="s">
        <v>167</v>
      </c>
      <c r="G613" s="21"/>
      <c r="H613" s="21"/>
      <c r="I613" s="21" t="s">
        <v>38</v>
      </c>
      <c r="J613" s="21" t="s">
        <v>37</v>
      </c>
      <c r="M613" s="12"/>
    </row>
    <row r="614" spans="1:13" ht="18" customHeight="1">
      <c r="A614" s="4">
        <v>613</v>
      </c>
      <c r="B614" s="37">
        <v>34937</v>
      </c>
      <c r="C614" s="34" t="s">
        <v>166</v>
      </c>
      <c r="D614" s="34" t="s">
        <v>16</v>
      </c>
      <c r="E614" s="34" t="s">
        <v>167</v>
      </c>
      <c r="F614" s="34" t="s">
        <v>163</v>
      </c>
      <c r="G614" s="21"/>
      <c r="H614" s="21"/>
      <c r="I614" s="21" t="s">
        <v>38</v>
      </c>
      <c r="J614" s="21" t="s">
        <v>37</v>
      </c>
      <c r="M614" s="12"/>
    </row>
    <row r="615" spans="1:13" ht="18" customHeight="1">
      <c r="A615" s="4">
        <v>614</v>
      </c>
      <c r="B615" s="37">
        <v>34937</v>
      </c>
      <c r="C615" s="34" t="s">
        <v>170</v>
      </c>
      <c r="D615" s="34" t="s">
        <v>171</v>
      </c>
      <c r="E615" s="34" t="s">
        <v>190</v>
      </c>
      <c r="F615" s="34" t="s">
        <v>210</v>
      </c>
      <c r="G615" s="21"/>
      <c r="H615" s="21"/>
      <c r="I615" s="21" t="s">
        <v>13</v>
      </c>
      <c r="J615" s="21" t="s">
        <v>19</v>
      </c>
      <c r="M615" s="12"/>
    </row>
    <row r="616" spans="1:13" ht="18" customHeight="1">
      <c r="A616" s="4">
        <v>615</v>
      </c>
      <c r="B616" s="37">
        <v>34937</v>
      </c>
      <c r="C616" s="34" t="s">
        <v>165</v>
      </c>
      <c r="D616" s="34" t="s">
        <v>131</v>
      </c>
      <c r="E616" s="34" t="s">
        <v>213</v>
      </c>
      <c r="F616" s="34" t="s">
        <v>188</v>
      </c>
      <c r="G616" s="21" t="s">
        <v>179</v>
      </c>
      <c r="H616" s="21" t="s">
        <v>178</v>
      </c>
      <c r="I616" s="21" t="s">
        <v>31</v>
      </c>
      <c r="J616" s="21" t="s">
        <v>32</v>
      </c>
      <c r="M616" s="12"/>
    </row>
    <row r="617" spans="1:13" ht="18" customHeight="1">
      <c r="A617" s="4">
        <v>616</v>
      </c>
      <c r="B617" s="37">
        <v>34937</v>
      </c>
      <c r="C617" s="34" t="s">
        <v>10</v>
      </c>
      <c r="D617" s="34" t="s">
        <v>175</v>
      </c>
      <c r="E617" s="34" t="s">
        <v>168</v>
      </c>
      <c r="F617" s="34" t="s">
        <v>144</v>
      </c>
      <c r="G617" s="21"/>
      <c r="H617" s="21"/>
      <c r="I617" s="21" t="s">
        <v>14</v>
      </c>
      <c r="J617" s="21" t="s">
        <v>20</v>
      </c>
      <c r="M617" s="12"/>
    </row>
    <row r="618" spans="1:13" ht="18" customHeight="1">
      <c r="A618" s="4">
        <v>617</v>
      </c>
      <c r="B618" s="37">
        <v>34937</v>
      </c>
      <c r="C618" s="34" t="s">
        <v>142</v>
      </c>
      <c r="D618" s="34" t="s">
        <v>173</v>
      </c>
      <c r="E618" s="34" t="s">
        <v>181</v>
      </c>
      <c r="F618" s="34" t="s">
        <v>185</v>
      </c>
      <c r="G618" s="21" t="s">
        <v>153</v>
      </c>
      <c r="H618" s="21" t="s">
        <v>182</v>
      </c>
      <c r="I618" s="21" t="s">
        <v>227</v>
      </c>
      <c r="J618" s="21" t="s">
        <v>26</v>
      </c>
      <c r="M618" s="12"/>
    </row>
    <row r="619" spans="1:13" ht="18" customHeight="1">
      <c r="A619" s="4">
        <v>618</v>
      </c>
      <c r="B619" s="37">
        <v>34937</v>
      </c>
      <c r="C619" s="34" t="s">
        <v>214</v>
      </c>
      <c r="D619" s="34" t="s">
        <v>161</v>
      </c>
      <c r="E619" s="34" t="s">
        <v>183</v>
      </c>
      <c r="F619" s="34" t="s">
        <v>187</v>
      </c>
      <c r="G619" s="21" t="s">
        <v>47</v>
      </c>
      <c r="H619" s="21" t="s">
        <v>211</v>
      </c>
      <c r="I619" s="21" t="s">
        <v>228</v>
      </c>
      <c r="J619" s="21" t="s">
        <v>8</v>
      </c>
      <c r="M619" s="12"/>
    </row>
    <row r="620" spans="1:13" ht="18" customHeight="1">
      <c r="A620" s="4">
        <v>619</v>
      </c>
      <c r="B620" s="37">
        <v>34938</v>
      </c>
      <c r="C620" s="34" t="s">
        <v>167</v>
      </c>
      <c r="D620" s="34" t="s">
        <v>72</v>
      </c>
      <c r="E620" s="34" t="s">
        <v>163</v>
      </c>
      <c r="F620" s="34" t="s">
        <v>16</v>
      </c>
      <c r="G620" s="21"/>
      <c r="H620" s="21"/>
      <c r="I620" s="21" t="s">
        <v>38</v>
      </c>
      <c r="J620" s="21" t="s">
        <v>37</v>
      </c>
      <c r="M620" s="12"/>
    </row>
    <row r="621" spans="1:13" ht="18" customHeight="1">
      <c r="A621" s="4">
        <v>620</v>
      </c>
      <c r="B621" s="37">
        <v>34938</v>
      </c>
      <c r="C621" s="34" t="s">
        <v>47</v>
      </c>
      <c r="D621" s="34" t="s">
        <v>211</v>
      </c>
      <c r="E621" s="34" t="s">
        <v>187</v>
      </c>
      <c r="F621" s="34" t="s">
        <v>183</v>
      </c>
      <c r="G621" s="21" t="s">
        <v>161</v>
      </c>
      <c r="H621" s="21" t="s">
        <v>214</v>
      </c>
      <c r="I621" s="21" t="s">
        <v>228</v>
      </c>
      <c r="J621" s="21" t="s">
        <v>8</v>
      </c>
      <c r="M621" s="12"/>
    </row>
    <row r="622" spans="1:13" ht="18" customHeight="1">
      <c r="A622" s="4">
        <v>621</v>
      </c>
      <c r="B622" s="37">
        <v>34938</v>
      </c>
      <c r="C622" s="34" t="s">
        <v>185</v>
      </c>
      <c r="D622" s="34" t="s">
        <v>153</v>
      </c>
      <c r="E622" s="34" t="s">
        <v>182</v>
      </c>
      <c r="F622" s="34" t="s">
        <v>173</v>
      </c>
      <c r="G622" s="21" t="s">
        <v>142</v>
      </c>
      <c r="H622" s="21" t="s">
        <v>181</v>
      </c>
      <c r="I622" s="21" t="s">
        <v>227</v>
      </c>
      <c r="J622" s="21" t="s">
        <v>26</v>
      </c>
      <c r="M622" s="12"/>
    </row>
    <row r="623" spans="1:13" ht="18" customHeight="1">
      <c r="A623" s="4">
        <v>622</v>
      </c>
      <c r="B623" s="37">
        <v>34938</v>
      </c>
      <c r="C623" s="34" t="s">
        <v>210</v>
      </c>
      <c r="D623" s="34" t="s">
        <v>4</v>
      </c>
      <c r="E623" s="34" t="s">
        <v>171</v>
      </c>
      <c r="F623" s="34" t="s">
        <v>190</v>
      </c>
      <c r="G623" s="21"/>
      <c r="H623" s="21"/>
      <c r="I623" s="21" t="s">
        <v>13</v>
      </c>
      <c r="J623" s="21" t="s">
        <v>19</v>
      </c>
      <c r="M623" s="12"/>
    </row>
    <row r="624" spans="1:13" ht="18" customHeight="1">
      <c r="A624" s="4">
        <v>623</v>
      </c>
      <c r="B624" s="37">
        <v>34938</v>
      </c>
      <c r="C624" s="34" t="s">
        <v>131</v>
      </c>
      <c r="D624" s="34" t="s">
        <v>188</v>
      </c>
      <c r="E624" s="34" t="s">
        <v>148</v>
      </c>
      <c r="F624" s="34" t="s">
        <v>165</v>
      </c>
      <c r="G624" s="21" t="s">
        <v>238</v>
      </c>
      <c r="H624" s="21" t="s">
        <v>29</v>
      </c>
      <c r="I624" s="21" t="s">
        <v>31</v>
      </c>
      <c r="J624" s="21" t="s">
        <v>32</v>
      </c>
      <c r="M624" s="12"/>
    </row>
    <row r="625" spans="1:13" ht="18" customHeight="1">
      <c r="A625" s="4">
        <v>624</v>
      </c>
      <c r="B625" s="37">
        <v>34938</v>
      </c>
      <c r="C625" s="34" t="s">
        <v>144</v>
      </c>
      <c r="D625" s="34" t="s">
        <v>35</v>
      </c>
      <c r="E625" s="34" t="s">
        <v>175</v>
      </c>
      <c r="F625" s="34" t="s">
        <v>168</v>
      </c>
      <c r="G625" s="21"/>
      <c r="H625" s="21"/>
      <c r="I625" s="21" t="s">
        <v>14</v>
      </c>
      <c r="J625" s="21" t="s">
        <v>20</v>
      </c>
      <c r="M625" s="12"/>
    </row>
    <row r="626" spans="1:13" ht="18" customHeight="1">
      <c r="A626" s="4">
        <v>625</v>
      </c>
      <c r="B626" s="37">
        <v>34939</v>
      </c>
      <c r="C626" s="34" t="s">
        <v>168</v>
      </c>
      <c r="D626" s="34" t="s">
        <v>10</v>
      </c>
      <c r="E626" s="34" t="s">
        <v>35</v>
      </c>
      <c r="F626" s="34" t="s">
        <v>175</v>
      </c>
      <c r="G626" s="21"/>
      <c r="H626" s="21"/>
      <c r="I626" s="21" t="s">
        <v>14</v>
      </c>
      <c r="J626" s="21" t="s">
        <v>20</v>
      </c>
      <c r="M626" s="12"/>
    </row>
    <row r="627" spans="1:13" ht="18" customHeight="1">
      <c r="A627" s="4">
        <v>626</v>
      </c>
      <c r="B627" s="37">
        <v>34939</v>
      </c>
      <c r="C627" s="34" t="s">
        <v>146</v>
      </c>
      <c r="D627" s="34" t="s">
        <v>182</v>
      </c>
      <c r="E627" s="34" t="s">
        <v>142</v>
      </c>
      <c r="F627" s="34" t="s">
        <v>181</v>
      </c>
      <c r="G627" s="21" t="s">
        <v>185</v>
      </c>
      <c r="H627" s="21" t="s">
        <v>173</v>
      </c>
      <c r="I627" s="21" t="s">
        <v>227</v>
      </c>
      <c r="J627" s="21" t="s">
        <v>26</v>
      </c>
      <c r="M627" s="12"/>
    </row>
    <row r="628" spans="1:13" ht="18" customHeight="1">
      <c r="A628" s="4">
        <v>627</v>
      </c>
      <c r="B628" s="37">
        <v>34940</v>
      </c>
      <c r="C628" s="34" t="s">
        <v>190</v>
      </c>
      <c r="D628" s="34" t="s">
        <v>170</v>
      </c>
      <c r="E628" s="34" t="s">
        <v>4</v>
      </c>
      <c r="F628" s="34" t="s">
        <v>171</v>
      </c>
      <c r="G628" s="21"/>
      <c r="H628" s="21"/>
      <c r="I628" s="21" t="s">
        <v>20</v>
      </c>
      <c r="J628" s="21" t="s">
        <v>37</v>
      </c>
      <c r="M628" s="12"/>
    </row>
    <row r="629" spans="1:13" ht="18" customHeight="1">
      <c r="A629" s="4">
        <v>628</v>
      </c>
      <c r="B629" s="37">
        <v>34940</v>
      </c>
      <c r="C629" s="34" t="s">
        <v>181</v>
      </c>
      <c r="D629" s="34" t="s">
        <v>142</v>
      </c>
      <c r="E629" s="34" t="s">
        <v>47</v>
      </c>
      <c r="F629" s="34" t="s">
        <v>185</v>
      </c>
      <c r="G629" s="21" t="s">
        <v>161</v>
      </c>
      <c r="H629" s="21" t="s">
        <v>214</v>
      </c>
      <c r="I629" s="21" t="s">
        <v>26</v>
      </c>
      <c r="J629" s="21" t="s">
        <v>228</v>
      </c>
      <c r="M629" s="12"/>
    </row>
    <row r="630" spans="1:13" ht="18" customHeight="1">
      <c r="A630" s="4">
        <v>629</v>
      </c>
      <c r="B630" s="37">
        <v>34940</v>
      </c>
      <c r="C630" s="34" t="s">
        <v>175</v>
      </c>
      <c r="D630" s="34" t="s">
        <v>144</v>
      </c>
      <c r="E630" s="34" t="s">
        <v>180</v>
      </c>
      <c r="F630" s="34" t="s">
        <v>35</v>
      </c>
      <c r="G630" s="21"/>
      <c r="H630" s="21"/>
      <c r="I630" s="21" t="s">
        <v>14</v>
      </c>
      <c r="J630" s="21" t="s">
        <v>13</v>
      </c>
      <c r="M630" s="12"/>
    </row>
    <row r="631" spans="1:13" ht="18" customHeight="1">
      <c r="A631" s="4">
        <v>630</v>
      </c>
      <c r="B631" s="37">
        <v>34940</v>
      </c>
      <c r="C631" s="34" t="s">
        <v>186</v>
      </c>
      <c r="D631" s="34" t="s">
        <v>165</v>
      </c>
      <c r="E631" s="34" t="s">
        <v>178</v>
      </c>
      <c r="F631" s="34" t="s">
        <v>179</v>
      </c>
      <c r="G631" s="21" t="s">
        <v>131</v>
      </c>
      <c r="H631" s="21" t="s">
        <v>213</v>
      </c>
      <c r="I631" s="21" t="s">
        <v>32</v>
      </c>
      <c r="J631" s="21" t="s">
        <v>8</v>
      </c>
      <c r="M631" s="12"/>
    </row>
    <row r="632" spans="1:13" ht="18" customHeight="1">
      <c r="A632" s="4">
        <v>631</v>
      </c>
      <c r="B632" s="37">
        <v>34940</v>
      </c>
      <c r="C632" s="34" t="s">
        <v>188</v>
      </c>
      <c r="D632" s="34" t="s">
        <v>184</v>
      </c>
      <c r="E632" s="34" t="s">
        <v>148</v>
      </c>
      <c r="F632" s="34" t="s">
        <v>211</v>
      </c>
      <c r="G632" s="21" t="s">
        <v>174</v>
      </c>
      <c r="H632" s="21" t="s">
        <v>238</v>
      </c>
      <c r="I632" s="21" t="s">
        <v>31</v>
      </c>
      <c r="J632" s="21" t="s">
        <v>227</v>
      </c>
      <c r="M632" s="12"/>
    </row>
    <row r="633" spans="1:13" ht="18" customHeight="1">
      <c r="A633" s="4">
        <v>632</v>
      </c>
      <c r="B633" s="37">
        <v>34940</v>
      </c>
      <c r="C633" s="34" t="s">
        <v>16</v>
      </c>
      <c r="D633" s="34" t="s">
        <v>166</v>
      </c>
      <c r="E633" s="34" t="s">
        <v>72</v>
      </c>
      <c r="F633" s="34" t="s">
        <v>163</v>
      </c>
      <c r="G633" s="21"/>
      <c r="H633" s="21"/>
      <c r="I633" s="21" t="s">
        <v>38</v>
      </c>
      <c r="J633" s="21" t="s">
        <v>19</v>
      </c>
      <c r="M633" s="12"/>
    </row>
    <row r="634" spans="1:13" ht="18" customHeight="1">
      <c r="A634" s="4">
        <v>633</v>
      </c>
      <c r="B634" s="37">
        <v>34941</v>
      </c>
      <c r="C634" s="34" t="s">
        <v>171</v>
      </c>
      <c r="D634" s="34" t="s">
        <v>210</v>
      </c>
      <c r="E634" s="34" t="s">
        <v>170</v>
      </c>
      <c r="F634" s="34" t="s">
        <v>4</v>
      </c>
      <c r="G634" s="21"/>
      <c r="H634" s="21"/>
      <c r="I634" s="21" t="s">
        <v>20</v>
      </c>
      <c r="J634" s="21" t="s">
        <v>37</v>
      </c>
      <c r="M634" s="12"/>
    </row>
    <row r="635" spans="1:13" ht="18" customHeight="1">
      <c r="A635" s="4">
        <v>634</v>
      </c>
      <c r="B635" s="37">
        <v>34941</v>
      </c>
      <c r="C635" s="34" t="s">
        <v>35</v>
      </c>
      <c r="D635" s="34" t="s">
        <v>168</v>
      </c>
      <c r="E635" s="34" t="s">
        <v>144</v>
      </c>
      <c r="F635" s="34" t="s">
        <v>180</v>
      </c>
      <c r="G635" s="21"/>
      <c r="H635" s="21"/>
      <c r="I635" s="21" t="s">
        <v>14</v>
      </c>
      <c r="J635" s="21" t="s">
        <v>13</v>
      </c>
      <c r="M635" s="12"/>
    </row>
    <row r="636" spans="1:13" ht="18" customHeight="1">
      <c r="A636" s="4">
        <v>635</v>
      </c>
      <c r="B636" s="37">
        <v>34941</v>
      </c>
      <c r="C636" s="34" t="s">
        <v>213</v>
      </c>
      <c r="D636" s="34" t="s">
        <v>179</v>
      </c>
      <c r="E636" s="34" t="s">
        <v>165</v>
      </c>
      <c r="F636" s="34" t="s">
        <v>131</v>
      </c>
      <c r="G636" s="21" t="s">
        <v>186</v>
      </c>
      <c r="H636" s="21" t="s">
        <v>178</v>
      </c>
      <c r="I636" s="21" t="s">
        <v>32</v>
      </c>
      <c r="J636" s="21" t="s">
        <v>8</v>
      </c>
      <c r="M636" s="12"/>
    </row>
    <row r="637" spans="1:13" ht="18" customHeight="1">
      <c r="A637" s="4">
        <v>636</v>
      </c>
      <c r="B637" s="37">
        <v>34941</v>
      </c>
      <c r="C637" s="34" t="s">
        <v>173</v>
      </c>
      <c r="D637" s="34" t="s">
        <v>148</v>
      </c>
      <c r="E637" s="34" t="s">
        <v>184</v>
      </c>
      <c r="F637" s="34" t="s">
        <v>182</v>
      </c>
      <c r="G637" s="21" t="s">
        <v>211</v>
      </c>
      <c r="H637" s="21" t="s">
        <v>188</v>
      </c>
      <c r="I637" s="21" t="s">
        <v>31</v>
      </c>
      <c r="J637" s="21" t="s">
        <v>227</v>
      </c>
      <c r="M637" s="12"/>
    </row>
    <row r="638" spans="1:13" ht="18" customHeight="1">
      <c r="A638" s="4">
        <v>637</v>
      </c>
      <c r="B638" s="37">
        <v>34941</v>
      </c>
      <c r="C638" s="34" t="s">
        <v>183</v>
      </c>
      <c r="D638" s="34" t="s">
        <v>214</v>
      </c>
      <c r="E638" s="34" t="s">
        <v>161</v>
      </c>
      <c r="F638" s="34" t="s">
        <v>146</v>
      </c>
      <c r="G638" s="21" t="s">
        <v>187</v>
      </c>
      <c r="H638" s="21" t="s">
        <v>142</v>
      </c>
      <c r="I638" s="21" t="s">
        <v>26</v>
      </c>
      <c r="J638" s="21" t="s">
        <v>228</v>
      </c>
      <c r="M638" s="12"/>
    </row>
    <row r="639" spans="1:13" ht="18" customHeight="1">
      <c r="A639" s="4">
        <v>638</v>
      </c>
      <c r="B639" s="37">
        <v>34941</v>
      </c>
      <c r="C639" s="34" t="s">
        <v>163</v>
      </c>
      <c r="D639" s="34" t="s">
        <v>167</v>
      </c>
      <c r="E639" s="36" t="s">
        <v>166</v>
      </c>
      <c r="F639" s="34" t="s">
        <v>72</v>
      </c>
      <c r="G639" s="21"/>
      <c r="H639" s="21"/>
      <c r="I639" s="21" t="s">
        <v>38</v>
      </c>
      <c r="J639" s="21" t="s">
        <v>19</v>
      </c>
      <c r="M639" s="12"/>
    </row>
    <row r="640" spans="1:13" ht="18" customHeight="1">
      <c r="A640" s="4">
        <v>639</v>
      </c>
      <c r="B640" s="37">
        <v>34942</v>
      </c>
      <c r="C640" s="34" t="s">
        <v>182</v>
      </c>
      <c r="D640" s="34" t="s">
        <v>188</v>
      </c>
      <c r="E640" s="34" t="s">
        <v>211</v>
      </c>
      <c r="F640" s="34" t="s">
        <v>184</v>
      </c>
      <c r="G640" s="21" t="s">
        <v>148</v>
      </c>
      <c r="H640" s="21" t="s">
        <v>173</v>
      </c>
      <c r="I640" s="21" t="s">
        <v>31</v>
      </c>
      <c r="J640" s="21" t="s">
        <v>227</v>
      </c>
      <c r="M640" s="12"/>
    </row>
    <row r="641" spans="1:13" ht="18" customHeight="1">
      <c r="A641" s="4">
        <v>640</v>
      </c>
      <c r="B641" s="37">
        <v>34942</v>
      </c>
      <c r="C641" s="34" t="s">
        <v>4</v>
      </c>
      <c r="D641" s="34" t="s">
        <v>190</v>
      </c>
      <c r="E641" s="34" t="s">
        <v>210</v>
      </c>
      <c r="F641" s="34" t="s">
        <v>170</v>
      </c>
      <c r="G641" s="21"/>
      <c r="H641" s="21"/>
      <c r="I641" s="21" t="s">
        <v>20</v>
      </c>
      <c r="J641" s="21" t="s">
        <v>37</v>
      </c>
      <c r="M641" s="12"/>
    </row>
    <row r="642" spans="1:13" ht="18" customHeight="1">
      <c r="A642" s="4">
        <v>641</v>
      </c>
      <c r="B642" s="37">
        <v>34942</v>
      </c>
      <c r="C642" s="34" t="s">
        <v>179</v>
      </c>
      <c r="D642" s="36" t="s">
        <v>131</v>
      </c>
      <c r="E642" s="34" t="s">
        <v>186</v>
      </c>
      <c r="F642" s="34" t="s">
        <v>165</v>
      </c>
      <c r="G642" s="21" t="s">
        <v>178</v>
      </c>
      <c r="H642" s="21" t="s">
        <v>213</v>
      </c>
      <c r="I642" s="21" t="s">
        <v>32</v>
      </c>
      <c r="J642" s="21" t="s">
        <v>8</v>
      </c>
      <c r="M642" s="12"/>
    </row>
    <row r="643" spans="1:13" ht="18" customHeight="1">
      <c r="A643" s="4">
        <v>642</v>
      </c>
      <c r="B643" s="37">
        <v>34942</v>
      </c>
      <c r="C643" s="34" t="s">
        <v>72</v>
      </c>
      <c r="D643" s="34" t="s">
        <v>16</v>
      </c>
      <c r="E643" s="34" t="s">
        <v>167</v>
      </c>
      <c r="F643" s="34" t="s">
        <v>166</v>
      </c>
      <c r="G643" s="21"/>
      <c r="H643" s="21"/>
      <c r="I643" s="21" t="s">
        <v>38</v>
      </c>
      <c r="J643" s="21" t="s">
        <v>19</v>
      </c>
      <c r="M643" s="12"/>
    </row>
    <row r="644" spans="1:13" ht="18" customHeight="1">
      <c r="A644" s="4">
        <v>643</v>
      </c>
      <c r="B644" s="37">
        <v>34942</v>
      </c>
      <c r="C644" s="34" t="s">
        <v>180</v>
      </c>
      <c r="D644" s="34" t="s">
        <v>175</v>
      </c>
      <c r="E644" s="34" t="s">
        <v>168</v>
      </c>
      <c r="F644" s="34" t="s">
        <v>144</v>
      </c>
      <c r="G644" s="21"/>
      <c r="H644" s="21"/>
      <c r="I644" s="21" t="s">
        <v>14</v>
      </c>
      <c r="J644" s="21" t="s">
        <v>13</v>
      </c>
      <c r="M644" s="12"/>
    </row>
    <row r="645" spans="1:13" ht="18" customHeight="1">
      <c r="A645" s="4">
        <v>644</v>
      </c>
      <c r="B645" s="37">
        <v>34943</v>
      </c>
      <c r="C645" s="34" t="s">
        <v>148</v>
      </c>
      <c r="D645" s="34" t="s">
        <v>173</v>
      </c>
      <c r="E645" s="34" t="s">
        <v>184</v>
      </c>
      <c r="F645" s="34" t="s">
        <v>178</v>
      </c>
      <c r="G645" s="21" t="s">
        <v>182</v>
      </c>
      <c r="H645" s="21" t="s">
        <v>211</v>
      </c>
      <c r="I645" s="21" t="s">
        <v>8</v>
      </c>
      <c r="J645" s="21" t="s">
        <v>26</v>
      </c>
      <c r="M645" s="12"/>
    </row>
    <row r="646" spans="1:13" ht="18" customHeight="1">
      <c r="A646" s="4">
        <v>645</v>
      </c>
      <c r="B646" s="37">
        <v>34943</v>
      </c>
      <c r="C646" s="34" t="s">
        <v>144</v>
      </c>
      <c r="D646" s="34" t="s">
        <v>35</v>
      </c>
      <c r="E646" s="34" t="s">
        <v>175</v>
      </c>
      <c r="F646" s="34" t="s">
        <v>168</v>
      </c>
      <c r="G646" s="21"/>
      <c r="H646" s="21"/>
      <c r="I646" s="21" t="s">
        <v>37</v>
      </c>
      <c r="J646" s="21" t="s">
        <v>19</v>
      </c>
      <c r="M646" s="12"/>
    </row>
    <row r="647" spans="1:13" ht="18" customHeight="1">
      <c r="A647" s="4">
        <v>646</v>
      </c>
      <c r="B647" s="37">
        <v>34944</v>
      </c>
      <c r="C647" s="34" t="s">
        <v>170</v>
      </c>
      <c r="D647" s="34" t="s">
        <v>171</v>
      </c>
      <c r="E647" s="34" t="s">
        <v>166</v>
      </c>
      <c r="F647" s="34" t="s">
        <v>210</v>
      </c>
      <c r="G647" s="21"/>
      <c r="H647" s="21"/>
      <c r="I647" s="21" t="s">
        <v>13</v>
      </c>
      <c r="J647" s="21" t="s">
        <v>20</v>
      </c>
      <c r="M647" s="12"/>
    </row>
    <row r="648" spans="1:13" ht="18" customHeight="1">
      <c r="A648" s="4">
        <v>647</v>
      </c>
      <c r="B648" s="37">
        <v>34944</v>
      </c>
      <c r="C648" s="34" t="s">
        <v>165</v>
      </c>
      <c r="D648" s="34" t="s">
        <v>186</v>
      </c>
      <c r="E648" s="34" t="s">
        <v>179</v>
      </c>
      <c r="F648" s="34" t="s">
        <v>213</v>
      </c>
      <c r="G648" s="21" t="s">
        <v>188</v>
      </c>
      <c r="H648" s="21" t="s">
        <v>131</v>
      </c>
      <c r="I648" s="21" t="s">
        <v>32</v>
      </c>
      <c r="J648" s="21" t="s">
        <v>227</v>
      </c>
      <c r="M648" s="12"/>
    </row>
    <row r="649" spans="1:13" ht="18" customHeight="1">
      <c r="A649" s="4">
        <v>648</v>
      </c>
      <c r="B649" s="37">
        <v>34944</v>
      </c>
      <c r="C649" s="34" t="s">
        <v>211</v>
      </c>
      <c r="D649" s="34" t="s">
        <v>182</v>
      </c>
      <c r="E649" s="34" t="s">
        <v>173</v>
      </c>
      <c r="F649" s="34" t="s">
        <v>184</v>
      </c>
      <c r="G649" s="21" t="s">
        <v>178</v>
      </c>
      <c r="H649" s="21" t="s">
        <v>148</v>
      </c>
      <c r="I649" s="21" t="s">
        <v>8</v>
      </c>
      <c r="J649" s="21" t="s">
        <v>26</v>
      </c>
      <c r="M649" s="12"/>
    </row>
    <row r="650" spans="1:13" ht="18" customHeight="1">
      <c r="A650" s="4">
        <v>649</v>
      </c>
      <c r="B650" s="37">
        <v>34944</v>
      </c>
      <c r="C650" s="34" t="s">
        <v>177</v>
      </c>
      <c r="D650" s="34" t="s">
        <v>163</v>
      </c>
      <c r="E650" s="34" t="s">
        <v>191</v>
      </c>
      <c r="F650" s="34" t="s">
        <v>167</v>
      </c>
      <c r="G650" s="21"/>
      <c r="H650" s="21"/>
      <c r="I650" s="21" t="s">
        <v>14</v>
      </c>
      <c r="J650" s="21" t="s">
        <v>38</v>
      </c>
      <c r="M650" s="12"/>
    </row>
    <row r="651" spans="1:13" ht="18" customHeight="1">
      <c r="A651" s="4">
        <v>650</v>
      </c>
      <c r="B651" s="37">
        <v>34944</v>
      </c>
      <c r="C651" s="34" t="s">
        <v>168</v>
      </c>
      <c r="D651" s="34" t="s">
        <v>180</v>
      </c>
      <c r="E651" s="34" t="s">
        <v>35</v>
      </c>
      <c r="F651" s="34" t="s">
        <v>175</v>
      </c>
      <c r="G651" s="21"/>
      <c r="H651" s="21"/>
      <c r="I651" s="21" t="s">
        <v>37</v>
      </c>
      <c r="J651" s="21" t="s">
        <v>19</v>
      </c>
      <c r="M651" s="12"/>
    </row>
    <row r="652" spans="1:13" ht="18" customHeight="1">
      <c r="A652" s="4">
        <v>651</v>
      </c>
      <c r="B652" s="37">
        <v>34945</v>
      </c>
      <c r="C652" s="34" t="s">
        <v>175</v>
      </c>
      <c r="D652" s="34" t="s">
        <v>144</v>
      </c>
      <c r="E652" s="34" t="s">
        <v>180</v>
      </c>
      <c r="F652" s="34" t="s">
        <v>35</v>
      </c>
      <c r="G652" s="21"/>
      <c r="H652" s="21"/>
      <c r="I652" s="21" t="s">
        <v>37</v>
      </c>
      <c r="J652" s="21" t="s">
        <v>19</v>
      </c>
      <c r="M652" s="12"/>
    </row>
    <row r="653" spans="1:13" ht="18" customHeight="1">
      <c r="A653" s="4">
        <v>652</v>
      </c>
      <c r="B653" s="37">
        <v>34945</v>
      </c>
      <c r="C653" s="34" t="s">
        <v>178</v>
      </c>
      <c r="D653" s="34" t="s">
        <v>184</v>
      </c>
      <c r="E653" s="34" t="s">
        <v>182</v>
      </c>
      <c r="F653" s="34" t="s">
        <v>173</v>
      </c>
      <c r="G653" s="21" t="s">
        <v>148</v>
      </c>
      <c r="H653" s="21" t="s">
        <v>211</v>
      </c>
      <c r="I653" s="21" t="s">
        <v>8</v>
      </c>
      <c r="J653" s="21" t="s">
        <v>26</v>
      </c>
      <c r="M653" s="12"/>
    </row>
    <row r="654" spans="1:13" ht="18" customHeight="1">
      <c r="A654" s="4">
        <v>653</v>
      </c>
      <c r="B654" s="37">
        <v>34945</v>
      </c>
      <c r="C654" s="34" t="s">
        <v>210</v>
      </c>
      <c r="D654" s="34" t="s">
        <v>4</v>
      </c>
      <c r="E654" s="34" t="s">
        <v>171</v>
      </c>
      <c r="F654" s="34" t="s">
        <v>166</v>
      </c>
      <c r="G654" s="21"/>
      <c r="H654" s="21"/>
      <c r="I654" s="21" t="s">
        <v>13</v>
      </c>
      <c r="J654" s="21" t="s">
        <v>20</v>
      </c>
      <c r="M654" s="12"/>
    </row>
    <row r="655" spans="1:13" ht="18" customHeight="1">
      <c r="A655" s="4">
        <v>654</v>
      </c>
      <c r="B655" s="37">
        <v>34945</v>
      </c>
      <c r="C655" s="34" t="s">
        <v>131</v>
      </c>
      <c r="D655" s="34" t="s">
        <v>213</v>
      </c>
      <c r="E655" s="34" t="s">
        <v>188</v>
      </c>
      <c r="F655" s="34" t="s">
        <v>179</v>
      </c>
      <c r="G655" s="21" t="s">
        <v>186</v>
      </c>
      <c r="H655" s="21" t="s">
        <v>165</v>
      </c>
      <c r="I655" s="21" t="s">
        <v>32</v>
      </c>
      <c r="J655" s="21" t="s">
        <v>227</v>
      </c>
      <c r="M655" s="12"/>
    </row>
    <row r="656" spans="1:13" ht="18" customHeight="1">
      <c r="A656" s="4">
        <v>655</v>
      </c>
      <c r="B656" s="37">
        <v>34945</v>
      </c>
      <c r="C656" s="34" t="s">
        <v>142</v>
      </c>
      <c r="D656" s="34" t="s">
        <v>146</v>
      </c>
      <c r="E656" s="34" t="s">
        <v>181</v>
      </c>
      <c r="F656" s="34" t="s">
        <v>187</v>
      </c>
      <c r="G656" s="21" t="s">
        <v>185</v>
      </c>
      <c r="H656" s="21" t="s">
        <v>161</v>
      </c>
      <c r="I656" s="21" t="s">
        <v>228</v>
      </c>
      <c r="J656" s="21" t="s">
        <v>31</v>
      </c>
      <c r="M656" s="12"/>
    </row>
    <row r="657" spans="1:13" ht="18" customHeight="1">
      <c r="A657" s="4">
        <v>656</v>
      </c>
      <c r="B657" s="37">
        <v>34946</v>
      </c>
      <c r="C657" s="34" t="s">
        <v>161</v>
      </c>
      <c r="D657" s="34" t="s">
        <v>185</v>
      </c>
      <c r="E657" s="34" t="s">
        <v>187</v>
      </c>
      <c r="F657" s="34" t="s">
        <v>181</v>
      </c>
      <c r="G657" s="21" t="s">
        <v>142</v>
      </c>
      <c r="H657" s="21" t="s">
        <v>146</v>
      </c>
      <c r="I657" s="21" t="s">
        <v>228</v>
      </c>
      <c r="J657" s="21" t="s">
        <v>31</v>
      </c>
      <c r="M657" s="12"/>
    </row>
    <row r="658" spans="1:13" ht="18" customHeight="1">
      <c r="A658" s="4">
        <v>657</v>
      </c>
      <c r="B658" s="37">
        <v>34946</v>
      </c>
      <c r="C658" s="34" t="s">
        <v>184</v>
      </c>
      <c r="D658" s="34" t="s">
        <v>211</v>
      </c>
      <c r="E658" s="34" t="s">
        <v>178</v>
      </c>
      <c r="F658" s="34" t="s">
        <v>148</v>
      </c>
      <c r="G658" s="21" t="s">
        <v>174</v>
      </c>
      <c r="H658" s="21" t="s">
        <v>29</v>
      </c>
      <c r="I658" s="21" t="s">
        <v>8</v>
      </c>
      <c r="J658" s="21" t="s">
        <v>26</v>
      </c>
      <c r="M658" s="12"/>
    </row>
    <row r="659" spans="1:13" ht="18" customHeight="1">
      <c r="A659" s="4">
        <v>658</v>
      </c>
      <c r="B659" s="37">
        <v>34947</v>
      </c>
      <c r="C659" s="34" t="s">
        <v>166</v>
      </c>
      <c r="D659" s="34" t="s">
        <v>46</v>
      </c>
      <c r="E659" s="34" t="s">
        <v>4</v>
      </c>
      <c r="F659" s="34" t="s">
        <v>190</v>
      </c>
      <c r="G659" s="21"/>
      <c r="H659" s="21"/>
      <c r="I659" s="21" t="s">
        <v>19</v>
      </c>
      <c r="J659" s="21" t="s">
        <v>14</v>
      </c>
      <c r="M659" s="12"/>
    </row>
    <row r="660" spans="1:13" ht="18" customHeight="1">
      <c r="A660" s="4">
        <v>659</v>
      </c>
      <c r="B660" s="37">
        <v>34947</v>
      </c>
      <c r="C660" s="34" t="s">
        <v>35</v>
      </c>
      <c r="D660" s="34" t="s">
        <v>168</v>
      </c>
      <c r="E660" s="34" t="s">
        <v>144</v>
      </c>
      <c r="F660" s="34" t="s">
        <v>180</v>
      </c>
      <c r="G660" s="21"/>
      <c r="H660" s="21"/>
      <c r="I660" s="21" t="s">
        <v>20</v>
      </c>
      <c r="J660" s="21" t="s">
        <v>38</v>
      </c>
      <c r="M660" s="12"/>
    </row>
    <row r="661" spans="1:13" ht="18" customHeight="1">
      <c r="A661" s="4">
        <v>660</v>
      </c>
      <c r="B661" s="37">
        <v>34947</v>
      </c>
      <c r="C661" s="34" t="s">
        <v>153</v>
      </c>
      <c r="D661" s="34" t="s">
        <v>173</v>
      </c>
      <c r="E661" s="34" t="s">
        <v>183</v>
      </c>
      <c r="F661" s="34" t="s">
        <v>146</v>
      </c>
      <c r="G661" s="21" t="s">
        <v>182</v>
      </c>
      <c r="H661" s="21" t="s">
        <v>187</v>
      </c>
      <c r="I661" s="21" t="s">
        <v>227</v>
      </c>
      <c r="J661" s="21" t="s">
        <v>228</v>
      </c>
      <c r="M661" s="12"/>
    </row>
    <row r="662" spans="1:13" ht="18" customHeight="1">
      <c r="A662" s="4">
        <v>661</v>
      </c>
      <c r="B662" s="37">
        <v>34947</v>
      </c>
      <c r="C662" s="34" t="s">
        <v>188</v>
      </c>
      <c r="D662" s="34" t="s">
        <v>178</v>
      </c>
      <c r="E662" s="34" t="s">
        <v>131</v>
      </c>
      <c r="F662" s="34" t="s">
        <v>184</v>
      </c>
      <c r="G662" s="21" t="s">
        <v>213</v>
      </c>
      <c r="H662" s="21" t="s">
        <v>179</v>
      </c>
      <c r="I662" s="21" t="s">
        <v>31</v>
      </c>
      <c r="J662" s="21" t="s">
        <v>8</v>
      </c>
      <c r="M662" s="12"/>
    </row>
    <row r="663" spans="1:13" ht="18" customHeight="1">
      <c r="A663" s="4">
        <v>662</v>
      </c>
      <c r="B663" s="37">
        <v>34947</v>
      </c>
      <c r="C663" s="34" t="s">
        <v>214</v>
      </c>
      <c r="D663" s="34" t="s">
        <v>186</v>
      </c>
      <c r="E663" s="34" t="s">
        <v>161</v>
      </c>
      <c r="F663" s="34" t="s">
        <v>181</v>
      </c>
      <c r="G663" s="21" t="s">
        <v>142</v>
      </c>
      <c r="H663" s="21" t="s">
        <v>185</v>
      </c>
      <c r="I663" s="21" t="s">
        <v>26</v>
      </c>
      <c r="J663" s="21" t="s">
        <v>32</v>
      </c>
      <c r="M663" s="12"/>
    </row>
    <row r="664" spans="1:13" ht="18" customHeight="1">
      <c r="A664" s="4">
        <v>663</v>
      </c>
      <c r="B664" s="37">
        <v>34948</v>
      </c>
      <c r="C664" s="34" t="s">
        <v>190</v>
      </c>
      <c r="D664" s="34" t="s">
        <v>210</v>
      </c>
      <c r="E664" s="34" t="s">
        <v>46</v>
      </c>
      <c r="F664" s="34" t="s">
        <v>4</v>
      </c>
      <c r="G664" s="21"/>
      <c r="H664" s="21"/>
      <c r="I664" s="21" t="s">
        <v>19</v>
      </c>
      <c r="J664" s="21" t="s">
        <v>14</v>
      </c>
      <c r="M664" s="12"/>
    </row>
    <row r="665" spans="1:13" ht="18" customHeight="1">
      <c r="A665" s="4">
        <v>664</v>
      </c>
      <c r="B665" s="37">
        <v>34948</v>
      </c>
      <c r="C665" s="34" t="s">
        <v>213</v>
      </c>
      <c r="D665" s="34" t="s">
        <v>179</v>
      </c>
      <c r="E665" s="34" t="s">
        <v>165</v>
      </c>
      <c r="F665" s="34" t="s">
        <v>211</v>
      </c>
      <c r="G665" s="21" t="s">
        <v>148</v>
      </c>
      <c r="H665" s="21" t="s">
        <v>188</v>
      </c>
      <c r="I665" s="21" t="s">
        <v>31</v>
      </c>
      <c r="J665" s="21" t="s">
        <v>8</v>
      </c>
      <c r="M665" s="12"/>
    </row>
    <row r="666" spans="1:13" ht="18" customHeight="1">
      <c r="A666" s="4">
        <v>665</v>
      </c>
      <c r="B666" s="37">
        <v>34948</v>
      </c>
      <c r="C666" s="34" t="s">
        <v>180</v>
      </c>
      <c r="D666" s="34" t="s">
        <v>175</v>
      </c>
      <c r="E666" s="34" t="s">
        <v>168</v>
      </c>
      <c r="F666" s="34" t="s">
        <v>144</v>
      </c>
      <c r="G666" s="21"/>
      <c r="H666" s="21"/>
      <c r="I666" s="21" t="s">
        <v>20</v>
      </c>
      <c r="J666" s="21" t="s">
        <v>38</v>
      </c>
      <c r="M666" s="12"/>
    </row>
    <row r="667" spans="1:13" ht="18" customHeight="1">
      <c r="A667" s="4">
        <v>666</v>
      </c>
      <c r="B667" s="37">
        <v>34948</v>
      </c>
      <c r="C667" s="36" t="s">
        <v>183</v>
      </c>
      <c r="D667" s="34" t="s">
        <v>161</v>
      </c>
      <c r="E667" s="34" t="s">
        <v>186</v>
      </c>
      <c r="F667" s="34" t="s">
        <v>185</v>
      </c>
      <c r="G667" s="21" t="s">
        <v>181</v>
      </c>
      <c r="H667" s="21" t="s">
        <v>214</v>
      </c>
      <c r="I667" s="21" t="s">
        <v>26</v>
      </c>
      <c r="J667" s="21" t="s">
        <v>32</v>
      </c>
      <c r="M667" s="13"/>
    </row>
    <row r="668" spans="1:13" ht="18" customHeight="1">
      <c r="A668" s="4">
        <v>667</v>
      </c>
      <c r="B668" s="37">
        <v>34948</v>
      </c>
      <c r="C668" s="34" t="s">
        <v>146</v>
      </c>
      <c r="D668" s="34" t="s">
        <v>182</v>
      </c>
      <c r="E668" s="34" t="s">
        <v>187</v>
      </c>
      <c r="F668" s="34" t="s">
        <v>142</v>
      </c>
      <c r="G668" s="21" t="s">
        <v>153</v>
      </c>
      <c r="H668" s="21" t="s">
        <v>173</v>
      </c>
      <c r="I668" s="21" t="s">
        <v>227</v>
      </c>
      <c r="J668" s="21" t="s">
        <v>228</v>
      </c>
      <c r="M668" s="12"/>
    </row>
    <row r="669" spans="1:13" ht="18" customHeight="1">
      <c r="A669" s="4">
        <v>668</v>
      </c>
      <c r="B669" s="37">
        <v>34949</v>
      </c>
      <c r="C669" s="34" t="s">
        <v>167</v>
      </c>
      <c r="D669" s="34" t="s">
        <v>72</v>
      </c>
      <c r="E669" s="34" t="s">
        <v>163</v>
      </c>
      <c r="F669" s="34" t="s">
        <v>191</v>
      </c>
      <c r="G669" s="21"/>
      <c r="H669" s="21"/>
      <c r="I669" s="21" t="s">
        <v>13</v>
      </c>
      <c r="J669" s="21" t="s">
        <v>37</v>
      </c>
      <c r="M669" s="12"/>
    </row>
    <row r="670" spans="1:13" ht="18" customHeight="1">
      <c r="A670" s="4">
        <v>669</v>
      </c>
      <c r="B670" s="37">
        <v>34949</v>
      </c>
      <c r="C670" s="34" t="s">
        <v>144</v>
      </c>
      <c r="D670" s="34" t="s">
        <v>35</v>
      </c>
      <c r="E670" s="34" t="s">
        <v>175</v>
      </c>
      <c r="F670" s="34" t="s">
        <v>168</v>
      </c>
      <c r="G670" s="21"/>
      <c r="H670" s="21"/>
      <c r="I670" s="21" t="s">
        <v>20</v>
      </c>
      <c r="J670" s="21" t="s">
        <v>38</v>
      </c>
      <c r="M670" s="12"/>
    </row>
    <row r="671" spans="1:13" ht="18" customHeight="1">
      <c r="A671" s="4">
        <v>670</v>
      </c>
      <c r="B671" s="37">
        <v>34950</v>
      </c>
      <c r="C671" s="34" t="s">
        <v>47</v>
      </c>
      <c r="D671" s="34" t="s">
        <v>187</v>
      </c>
      <c r="E671" s="34" t="s">
        <v>182</v>
      </c>
      <c r="F671" s="34" t="s">
        <v>263</v>
      </c>
      <c r="G671" s="21" t="s">
        <v>146</v>
      </c>
      <c r="H671" s="21" t="s">
        <v>173</v>
      </c>
      <c r="I671" s="21" t="s">
        <v>227</v>
      </c>
      <c r="J671" s="21" t="s">
        <v>31</v>
      </c>
      <c r="M671" s="12"/>
    </row>
    <row r="672" spans="1:13" ht="18" customHeight="1">
      <c r="A672" s="4">
        <v>671</v>
      </c>
      <c r="B672" s="37">
        <v>34950</v>
      </c>
      <c r="C672" s="34" t="s">
        <v>168</v>
      </c>
      <c r="D672" s="34" t="s">
        <v>180</v>
      </c>
      <c r="E672" s="34" t="s">
        <v>171</v>
      </c>
      <c r="F672" s="34" t="s">
        <v>175</v>
      </c>
      <c r="G672" s="21"/>
      <c r="H672" s="21"/>
      <c r="I672" s="21" t="s">
        <v>20</v>
      </c>
      <c r="J672" s="21" t="s">
        <v>19</v>
      </c>
      <c r="M672" s="12"/>
    </row>
    <row r="673" spans="1:13" ht="18" customHeight="1">
      <c r="A673" s="4">
        <v>672</v>
      </c>
      <c r="B673" s="37">
        <v>34950</v>
      </c>
      <c r="C673" s="34" t="s">
        <v>16</v>
      </c>
      <c r="D673" s="34" t="s">
        <v>166</v>
      </c>
      <c r="E673" s="34" t="s">
        <v>210</v>
      </c>
      <c r="F673" s="34" t="s">
        <v>46</v>
      </c>
      <c r="G673" s="21"/>
      <c r="H673" s="21"/>
      <c r="I673" s="21" t="s">
        <v>38</v>
      </c>
      <c r="J673" s="21" t="s">
        <v>13</v>
      </c>
      <c r="M673" s="12"/>
    </row>
    <row r="674" spans="1:13" ht="18" customHeight="1">
      <c r="A674" s="4">
        <v>673</v>
      </c>
      <c r="B674" s="37">
        <v>34951</v>
      </c>
      <c r="C674" s="34" t="s">
        <v>182</v>
      </c>
      <c r="D674" s="34" t="s">
        <v>173</v>
      </c>
      <c r="E674" s="34" t="s">
        <v>189</v>
      </c>
      <c r="F674" s="34" t="s">
        <v>187</v>
      </c>
      <c r="G674" s="21" t="s">
        <v>47</v>
      </c>
      <c r="H674" s="21" t="s">
        <v>263</v>
      </c>
      <c r="I674" s="21" t="s">
        <v>227</v>
      </c>
      <c r="J674" s="21" t="s">
        <v>31</v>
      </c>
      <c r="M674" s="12"/>
    </row>
    <row r="675" spans="1:13" ht="18" customHeight="1">
      <c r="A675" s="4">
        <v>674</v>
      </c>
      <c r="B675" s="37">
        <v>34951</v>
      </c>
      <c r="C675" s="34" t="s">
        <v>170</v>
      </c>
      <c r="D675" s="34" t="s">
        <v>177</v>
      </c>
      <c r="E675" s="34" t="s">
        <v>72</v>
      </c>
      <c r="F675" s="34" t="s">
        <v>163</v>
      </c>
      <c r="G675" s="21"/>
      <c r="H675" s="21"/>
      <c r="I675" s="21" t="s">
        <v>37</v>
      </c>
      <c r="J675" s="21" t="s">
        <v>14</v>
      </c>
      <c r="M675" s="12"/>
    </row>
    <row r="676" spans="1:13" ht="18" customHeight="1">
      <c r="A676" s="4">
        <v>675</v>
      </c>
      <c r="B676" s="37">
        <v>34951</v>
      </c>
      <c r="C676" s="34" t="s">
        <v>175</v>
      </c>
      <c r="D676" s="34" t="s">
        <v>144</v>
      </c>
      <c r="E676" s="34" t="s">
        <v>180</v>
      </c>
      <c r="F676" s="34" t="s">
        <v>171</v>
      </c>
      <c r="G676" s="21"/>
      <c r="H676" s="21"/>
      <c r="I676" s="21" t="s">
        <v>20</v>
      </c>
      <c r="J676" s="21" t="s">
        <v>19</v>
      </c>
      <c r="M676" s="12"/>
    </row>
    <row r="677" spans="1:13" ht="18" customHeight="1">
      <c r="A677" s="4">
        <v>676</v>
      </c>
      <c r="B677" s="37">
        <v>34951</v>
      </c>
      <c r="C677" s="34" t="s">
        <v>46</v>
      </c>
      <c r="D677" s="34" t="s">
        <v>190</v>
      </c>
      <c r="E677" s="34" t="s">
        <v>166</v>
      </c>
      <c r="F677" s="34" t="s">
        <v>210</v>
      </c>
      <c r="G677" s="21"/>
      <c r="H677" s="21"/>
      <c r="I677" s="21" t="s">
        <v>38</v>
      </c>
      <c r="J677" s="21" t="s">
        <v>13</v>
      </c>
      <c r="M677" s="12"/>
    </row>
    <row r="678" spans="1:13" ht="18" customHeight="1">
      <c r="A678" s="4">
        <v>677</v>
      </c>
      <c r="B678" s="37">
        <v>34951</v>
      </c>
      <c r="C678" s="34" t="s">
        <v>186</v>
      </c>
      <c r="D678" s="34" t="s">
        <v>183</v>
      </c>
      <c r="E678" s="34" t="s">
        <v>181</v>
      </c>
      <c r="F678" s="34" t="s">
        <v>214</v>
      </c>
      <c r="G678" s="21" t="s">
        <v>185</v>
      </c>
      <c r="H678" s="21" t="s">
        <v>142</v>
      </c>
      <c r="I678" s="21" t="s">
        <v>228</v>
      </c>
      <c r="J678" s="21" t="s">
        <v>26</v>
      </c>
      <c r="M678" s="12"/>
    </row>
    <row r="679" spans="1:13" ht="18" customHeight="1">
      <c r="A679" s="4">
        <v>678</v>
      </c>
      <c r="B679" s="37">
        <v>34951</v>
      </c>
      <c r="C679" s="34" t="s">
        <v>131</v>
      </c>
      <c r="D679" s="34" t="s">
        <v>213</v>
      </c>
      <c r="E679" s="34" t="s">
        <v>188</v>
      </c>
      <c r="F679" s="34" t="s">
        <v>184</v>
      </c>
      <c r="G679" s="21" t="s">
        <v>165</v>
      </c>
      <c r="H679" s="21" t="s">
        <v>179</v>
      </c>
      <c r="I679" s="21" t="s">
        <v>8</v>
      </c>
      <c r="J679" s="21" t="s">
        <v>32</v>
      </c>
      <c r="M679" s="12"/>
    </row>
    <row r="680" spans="1:13" ht="18" customHeight="1">
      <c r="A680" s="4">
        <v>679</v>
      </c>
      <c r="B680" s="37">
        <v>34952</v>
      </c>
      <c r="C680" s="34" t="s">
        <v>171</v>
      </c>
      <c r="D680" s="34" t="s">
        <v>168</v>
      </c>
      <c r="E680" s="34" t="s">
        <v>144</v>
      </c>
      <c r="F680" s="34" t="s">
        <v>180</v>
      </c>
      <c r="G680" s="21"/>
      <c r="H680" s="21"/>
      <c r="I680" s="21" t="s">
        <v>20</v>
      </c>
      <c r="J680" s="21" t="s">
        <v>19</v>
      </c>
      <c r="M680" s="12"/>
    </row>
    <row r="681" spans="1:13" ht="18" customHeight="1">
      <c r="A681" s="4">
        <v>680</v>
      </c>
      <c r="B681" s="37">
        <v>34952</v>
      </c>
      <c r="C681" s="34" t="s">
        <v>211</v>
      </c>
      <c r="D681" s="34" t="s">
        <v>188</v>
      </c>
      <c r="E681" s="34" t="s">
        <v>165</v>
      </c>
      <c r="F681" s="34" t="s">
        <v>213</v>
      </c>
      <c r="G681" s="21" t="s">
        <v>148</v>
      </c>
      <c r="H681" s="21" t="s">
        <v>131</v>
      </c>
      <c r="I681" s="21" t="s">
        <v>8</v>
      </c>
      <c r="J681" s="21" t="s">
        <v>32</v>
      </c>
      <c r="M681" s="12"/>
    </row>
    <row r="682" spans="1:13" ht="18" customHeight="1">
      <c r="A682" s="4">
        <v>681</v>
      </c>
      <c r="B682" s="37">
        <v>34952</v>
      </c>
      <c r="C682" s="34" t="s">
        <v>187</v>
      </c>
      <c r="D682" s="34" t="s">
        <v>146</v>
      </c>
      <c r="E682" s="34" t="s">
        <v>173</v>
      </c>
      <c r="F682" s="34" t="s">
        <v>47</v>
      </c>
      <c r="G682" s="21" t="s">
        <v>263</v>
      </c>
      <c r="H682" s="21" t="s">
        <v>182</v>
      </c>
      <c r="I682" s="21" t="s">
        <v>227</v>
      </c>
      <c r="J682" s="21" t="s">
        <v>31</v>
      </c>
      <c r="M682" s="12"/>
    </row>
    <row r="683" spans="1:13" ht="18" customHeight="1">
      <c r="A683" s="4">
        <v>682</v>
      </c>
      <c r="B683" s="37">
        <v>34952</v>
      </c>
      <c r="C683" s="34" t="s">
        <v>210</v>
      </c>
      <c r="D683" s="34" t="s">
        <v>16</v>
      </c>
      <c r="E683" s="34" t="s">
        <v>190</v>
      </c>
      <c r="F683" s="34" t="s">
        <v>166</v>
      </c>
      <c r="G683" s="21"/>
      <c r="H683" s="21"/>
      <c r="I683" s="21" t="s">
        <v>38</v>
      </c>
      <c r="J683" s="21" t="s">
        <v>13</v>
      </c>
      <c r="M683" s="12"/>
    </row>
    <row r="684" spans="1:13" ht="18" customHeight="1">
      <c r="A684" s="4">
        <v>683</v>
      </c>
      <c r="B684" s="37">
        <v>34952</v>
      </c>
      <c r="C684" s="34" t="s">
        <v>142</v>
      </c>
      <c r="D684" s="34" t="s">
        <v>185</v>
      </c>
      <c r="E684" s="34" t="s">
        <v>214</v>
      </c>
      <c r="F684" s="34" t="s">
        <v>183</v>
      </c>
      <c r="G684" s="21" t="s">
        <v>181</v>
      </c>
      <c r="H684" s="21" t="s">
        <v>186</v>
      </c>
      <c r="I684" s="21" t="s">
        <v>228</v>
      </c>
      <c r="J684" s="21" t="s">
        <v>26</v>
      </c>
      <c r="M684" s="12"/>
    </row>
    <row r="685" spans="1:13" ht="18" customHeight="1">
      <c r="A685" s="4">
        <v>684</v>
      </c>
      <c r="B685" s="37">
        <v>34952</v>
      </c>
      <c r="C685" s="34" t="s">
        <v>163</v>
      </c>
      <c r="D685" s="34" t="s">
        <v>167</v>
      </c>
      <c r="E685" s="34" t="s">
        <v>177</v>
      </c>
      <c r="F685" s="34" t="s">
        <v>72</v>
      </c>
      <c r="G685" s="21"/>
      <c r="H685" s="21"/>
      <c r="I685" s="21" t="s">
        <v>37</v>
      </c>
      <c r="J685" s="21" t="s">
        <v>14</v>
      </c>
      <c r="M685" s="12"/>
    </row>
    <row r="686" spans="1:13" ht="18" customHeight="1">
      <c r="A686" s="4">
        <v>685</v>
      </c>
      <c r="B686" s="37">
        <v>34954</v>
      </c>
      <c r="C686" s="34" t="s">
        <v>166</v>
      </c>
      <c r="D686" s="34" t="s">
        <v>46</v>
      </c>
      <c r="E686" s="36" t="s">
        <v>10</v>
      </c>
      <c r="F686" s="34" t="s">
        <v>190</v>
      </c>
      <c r="G686" s="21"/>
      <c r="H686" s="21"/>
      <c r="I686" s="21" t="s">
        <v>14</v>
      </c>
      <c r="J686" s="21" t="s">
        <v>20</v>
      </c>
      <c r="M686" s="12"/>
    </row>
    <row r="687" spans="1:13" ht="18" customHeight="1">
      <c r="A687" s="4">
        <v>686</v>
      </c>
      <c r="B687" s="37">
        <v>34954</v>
      </c>
      <c r="C687" s="34" t="s">
        <v>161</v>
      </c>
      <c r="D687" s="34" t="s">
        <v>178</v>
      </c>
      <c r="E687" s="34" t="s">
        <v>184</v>
      </c>
      <c r="F687" s="34" t="s">
        <v>211</v>
      </c>
      <c r="G687" s="21" t="s">
        <v>188</v>
      </c>
      <c r="H687" s="21" t="s">
        <v>148</v>
      </c>
      <c r="I687" s="21" t="s">
        <v>8</v>
      </c>
      <c r="J687" s="21" t="s">
        <v>228</v>
      </c>
      <c r="M687" s="12"/>
    </row>
    <row r="688" spans="1:13" ht="18" customHeight="1">
      <c r="A688" s="4">
        <v>687</v>
      </c>
      <c r="B688" s="37">
        <v>34954</v>
      </c>
      <c r="C688" s="34" t="s">
        <v>72</v>
      </c>
      <c r="D688" s="34" t="s">
        <v>170</v>
      </c>
      <c r="E688" s="34" t="s">
        <v>167</v>
      </c>
      <c r="F688" s="34" t="s">
        <v>191</v>
      </c>
      <c r="G688" s="21"/>
      <c r="H688" s="21"/>
      <c r="I688" s="21" t="s">
        <v>19</v>
      </c>
      <c r="J688" s="21" t="s">
        <v>13</v>
      </c>
      <c r="M688" s="12"/>
    </row>
    <row r="689" spans="1:13" ht="18" customHeight="1">
      <c r="A689" s="4">
        <v>688</v>
      </c>
      <c r="B689" s="37">
        <v>34954</v>
      </c>
      <c r="C689" s="34" t="s">
        <v>165</v>
      </c>
      <c r="D689" s="34" t="s">
        <v>186</v>
      </c>
      <c r="E689" s="34" t="s">
        <v>179</v>
      </c>
      <c r="F689" s="34" t="s">
        <v>153</v>
      </c>
      <c r="G689" s="21" t="s">
        <v>131</v>
      </c>
      <c r="H689" s="21" t="s">
        <v>213</v>
      </c>
      <c r="I689" s="21" t="s">
        <v>32</v>
      </c>
      <c r="J689" s="21" t="s">
        <v>31</v>
      </c>
      <c r="M689" s="12"/>
    </row>
    <row r="690" spans="1:13" ht="18" customHeight="1">
      <c r="A690" s="4">
        <v>689</v>
      </c>
      <c r="B690" s="37">
        <v>34954</v>
      </c>
      <c r="C690" s="34" t="s">
        <v>180</v>
      </c>
      <c r="D690" s="34" t="s">
        <v>175</v>
      </c>
      <c r="E690" s="34" t="s">
        <v>168</v>
      </c>
      <c r="F690" s="34" t="s">
        <v>144</v>
      </c>
      <c r="G690" s="21"/>
      <c r="H690" s="21"/>
      <c r="I690" s="21" t="s">
        <v>37</v>
      </c>
      <c r="J690" s="21" t="s">
        <v>38</v>
      </c>
      <c r="M690" s="12"/>
    </row>
    <row r="691" spans="1:13" ht="18" customHeight="1">
      <c r="A691" s="4">
        <v>690</v>
      </c>
      <c r="B691" s="37">
        <v>34954</v>
      </c>
      <c r="C691" s="34" t="s">
        <v>214</v>
      </c>
      <c r="D691" s="34" t="s">
        <v>181</v>
      </c>
      <c r="E691" s="34" t="s">
        <v>243</v>
      </c>
      <c r="F691" s="34" t="s">
        <v>185</v>
      </c>
      <c r="G691" s="21" t="s">
        <v>47</v>
      </c>
      <c r="H691" s="21" t="s">
        <v>173</v>
      </c>
      <c r="I691" s="21" t="s">
        <v>26</v>
      </c>
      <c r="J691" s="21" t="s">
        <v>227</v>
      </c>
      <c r="M691" s="12"/>
    </row>
    <row r="692" spans="1:13" ht="18" customHeight="1">
      <c r="A692" s="4">
        <v>691</v>
      </c>
      <c r="B692" s="37">
        <v>34955</v>
      </c>
      <c r="C692" s="34" t="s">
        <v>153</v>
      </c>
      <c r="D692" s="34" t="s">
        <v>179</v>
      </c>
      <c r="E692" s="34" t="s">
        <v>186</v>
      </c>
      <c r="F692" s="34" t="s">
        <v>165</v>
      </c>
      <c r="G692" s="21" t="s">
        <v>213</v>
      </c>
      <c r="H692" s="21" t="s">
        <v>131</v>
      </c>
      <c r="I692" s="21" t="s">
        <v>32</v>
      </c>
      <c r="J692" s="21" t="s">
        <v>31</v>
      </c>
      <c r="M692" s="12"/>
    </row>
    <row r="693" spans="1:13" ht="18" customHeight="1">
      <c r="A693" s="4">
        <v>692</v>
      </c>
      <c r="B693" s="37">
        <v>34955</v>
      </c>
      <c r="C693" s="34" t="s">
        <v>184</v>
      </c>
      <c r="D693" s="34" t="s">
        <v>211</v>
      </c>
      <c r="E693" s="34" t="s">
        <v>178</v>
      </c>
      <c r="F693" s="34" t="s">
        <v>188</v>
      </c>
      <c r="G693" s="21" t="s">
        <v>148</v>
      </c>
      <c r="H693" s="21" t="s">
        <v>161</v>
      </c>
      <c r="I693" s="21" t="s">
        <v>8</v>
      </c>
      <c r="J693" s="21" t="s">
        <v>228</v>
      </c>
      <c r="M693" s="12"/>
    </row>
    <row r="694" spans="1:13" ht="18" customHeight="1">
      <c r="A694" s="4">
        <v>693</v>
      </c>
      <c r="B694" s="37">
        <v>34955</v>
      </c>
      <c r="C694" s="34" t="s">
        <v>144</v>
      </c>
      <c r="D694" s="36" t="s">
        <v>171</v>
      </c>
      <c r="E694" s="34" t="s">
        <v>175</v>
      </c>
      <c r="F694" s="34" t="s">
        <v>168</v>
      </c>
      <c r="G694" s="21"/>
      <c r="H694" s="21"/>
      <c r="I694" s="21" t="s">
        <v>37</v>
      </c>
      <c r="J694" s="21" t="s">
        <v>38</v>
      </c>
      <c r="M694" s="12"/>
    </row>
    <row r="695" spans="1:13" ht="18" customHeight="1">
      <c r="A695" s="4">
        <v>694</v>
      </c>
      <c r="B695" s="37">
        <v>34955</v>
      </c>
      <c r="C695" s="34" t="s">
        <v>183</v>
      </c>
      <c r="D695" s="34" t="s">
        <v>142</v>
      </c>
      <c r="E695" s="34" t="s">
        <v>23</v>
      </c>
      <c r="F695" s="34" t="s">
        <v>187</v>
      </c>
      <c r="G695" s="21" t="s">
        <v>214</v>
      </c>
      <c r="H695" s="21" t="s">
        <v>181</v>
      </c>
      <c r="I695" s="21" t="s">
        <v>26</v>
      </c>
      <c r="J695" s="21" t="s">
        <v>227</v>
      </c>
      <c r="M695" s="12"/>
    </row>
    <row r="696" spans="1:13" ht="18" customHeight="1">
      <c r="A696" s="4">
        <v>695</v>
      </c>
      <c r="B696" s="37">
        <v>34955</v>
      </c>
      <c r="C696" s="36" t="s">
        <v>191</v>
      </c>
      <c r="D696" s="34" t="s">
        <v>163</v>
      </c>
      <c r="E696" s="34" t="s">
        <v>170</v>
      </c>
      <c r="F696" s="34" t="s">
        <v>167</v>
      </c>
      <c r="G696" s="21"/>
      <c r="H696" s="21"/>
      <c r="I696" s="21" t="s">
        <v>19</v>
      </c>
      <c r="J696" s="21" t="s">
        <v>13</v>
      </c>
      <c r="M696" s="13"/>
    </row>
    <row r="697" spans="1:13" ht="18" customHeight="1">
      <c r="A697" s="4">
        <v>696</v>
      </c>
      <c r="B697" s="37">
        <v>34956</v>
      </c>
      <c r="C697" s="34" t="s">
        <v>167</v>
      </c>
      <c r="D697" s="34" t="s">
        <v>72</v>
      </c>
      <c r="E697" s="34" t="s">
        <v>163</v>
      </c>
      <c r="F697" s="34" t="s">
        <v>170</v>
      </c>
      <c r="G697" s="21"/>
      <c r="H697" s="21"/>
      <c r="I697" s="21" t="s">
        <v>19</v>
      </c>
      <c r="J697" s="21" t="s">
        <v>13</v>
      </c>
      <c r="M697" s="12"/>
    </row>
    <row r="698" spans="1:13" ht="18" customHeight="1">
      <c r="A698" s="4">
        <v>697</v>
      </c>
      <c r="B698" s="37">
        <v>34956</v>
      </c>
      <c r="C698" s="34" t="s">
        <v>148</v>
      </c>
      <c r="D698" s="34" t="s">
        <v>188</v>
      </c>
      <c r="E698" s="34" t="s">
        <v>161</v>
      </c>
      <c r="F698" s="34" t="s">
        <v>184</v>
      </c>
      <c r="G698" s="21" t="s">
        <v>211</v>
      </c>
      <c r="H698" s="21" t="s">
        <v>178</v>
      </c>
      <c r="I698" s="21" t="s">
        <v>8</v>
      </c>
      <c r="J698" s="21" t="s">
        <v>228</v>
      </c>
      <c r="M698" s="12"/>
    </row>
    <row r="699" spans="1:13" ht="18" customHeight="1">
      <c r="A699" s="4">
        <v>698</v>
      </c>
      <c r="B699" s="37">
        <v>34956</v>
      </c>
      <c r="C699" s="34" t="s">
        <v>185</v>
      </c>
      <c r="D699" s="34" t="s">
        <v>182</v>
      </c>
      <c r="E699" s="34" t="s">
        <v>214</v>
      </c>
      <c r="F699" s="34" t="s">
        <v>173</v>
      </c>
      <c r="G699" s="21" t="s">
        <v>142</v>
      </c>
      <c r="H699" s="21" t="s">
        <v>183</v>
      </c>
      <c r="I699" s="21" t="s">
        <v>26</v>
      </c>
      <c r="J699" s="21" t="s">
        <v>227</v>
      </c>
      <c r="M699" s="12"/>
    </row>
    <row r="700" spans="1:13" ht="18" customHeight="1">
      <c r="A700" s="4">
        <v>699</v>
      </c>
      <c r="B700" s="37">
        <v>34957</v>
      </c>
      <c r="C700" s="34" t="s">
        <v>170</v>
      </c>
      <c r="D700" s="34" t="s">
        <v>191</v>
      </c>
      <c r="E700" s="34" t="s">
        <v>72</v>
      </c>
      <c r="F700" s="34" t="s">
        <v>163</v>
      </c>
      <c r="G700" s="21"/>
      <c r="H700" s="21"/>
      <c r="I700" s="21" t="s">
        <v>19</v>
      </c>
      <c r="J700" s="21" t="s">
        <v>37</v>
      </c>
      <c r="M700" s="12"/>
    </row>
    <row r="701" spans="1:13" ht="18" customHeight="1">
      <c r="A701" s="4">
        <v>700</v>
      </c>
      <c r="B701" s="37">
        <v>34957</v>
      </c>
      <c r="C701" s="34" t="s">
        <v>181</v>
      </c>
      <c r="D701" s="34" t="s">
        <v>183</v>
      </c>
      <c r="E701" s="34" t="s">
        <v>187</v>
      </c>
      <c r="F701" s="34" t="s">
        <v>178</v>
      </c>
      <c r="G701" s="21" t="s">
        <v>182</v>
      </c>
      <c r="H701" s="21" t="s">
        <v>153</v>
      </c>
      <c r="I701" s="21" t="s">
        <v>227</v>
      </c>
      <c r="J701" s="21" t="s">
        <v>32</v>
      </c>
      <c r="M701" s="12"/>
    </row>
    <row r="702" spans="1:13" ht="18" customHeight="1">
      <c r="A702" s="4">
        <v>701</v>
      </c>
      <c r="B702" s="37">
        <v>34957</v>
      </c>
      <c r="C702" s="34" t="s">
        <v>173</v>
      </c>
      <c r="D702" s="34" t="s">
        <v>214</v>
      </c>
      <c r="E702" s="34" t="s">
        <v>146</v>
      </c>
      <c r="F702" s="34" t="s">
        <v>142</v>
      </c>
      <c r="G702" s="21" t="s">
        <v>185</v>
      </c>
      <c r="H702" s="21" t="s">
        <v>161</v>
      </c>
      <c r="I702" s="21" t="s">
        <v>26</v>
      </c>
      <c r="J702" s="21" t="s">
        <v>8</v>
      </c>
      <c r="M702" s="12"/>
    </row>
    <row r="703" spans="1:13" ht="18" customHeight="1">
      <c r="A703" s="4">
        <v>702</v>
      </c>
      <c r="B703" s="37">
        <v>34957</v>
      </c>
      <c r="C703" s="34" t="s">
        <v>168</v>
      </c>
      <c r="D703" s="34" t="s">
        <v>180</v>
      </c>
      <c r="E703" s="34" t="s">
        <v>171</v>
      </c>
      <c r="F703" s="34" t="s">
        <v>177</v>
      </c>
      <c r="G703" s="21"/>
      <c r="H703" s="21"/>
      <c r="I703" s="21" t="s">
        <v>38</v>
      </c>
      <c r="J703" s="21" t="s">
        <v>20</v>
      </c>
      <c r="M703" s="12"/>
    </row>
    <row r="704" spans="1:13" ht="18" customHeight="1">
      <c r="A704" s="4">
        <v>703</v>
      </c>
      <c r="B704" s="37">
        <v>34957</v>
      </c>
      <c r="C704" s="34" t="s">
        <v>186</v>
      </c>
      <c r="D704" s="34" t="s">
        <v>148</v>
      </c>
      <c r="E704" s="34" t="s">
        <v>184</v>
      </c>
      <c r="F704" s="34" t="s">
        <v>211</v>
      </c>
      <c r="G704" s="21" t="s">
        <v>188</v>
      </c>
      <c r="H704" s="21" t="s">
        <v>131</v>
      </c>
      <c r="I704" s="21" t="s">
        <v>31</v>
      </c>
      <c r="J704" s="21" t="s">
        <v>228</v>
      </c>
      <c r="M704" s="12"/>
    </row>
    <row r="705" spans="1:13" ht="18" customHeight="1">
      <c r="A705" s="4">
        <v>704</v>
      </c>
      <c r="B705" s="37">
        <v>34958</v>
      </c>
      <c r="C705" s="34" t="s">
        <v>188</v>
      </c>
      <c r="D705" s="34" t="s">
        <v>165</v>
      </c>
      <c r="E705" s="34" t="s">
        <v>179</v>
      </c>
      <c r="F705" s="34" t="s">
        <v>131</v>
      </c>
      <c r="G705" s="21" t="s">
        <v>148</v>
      </c>
      <c r="H705" s="21" t="s">
        <v>184</v>
      </c>
      <c r="I705" s="21" t="s">
        <v>31</v>
      </c>
      <c r="J705" s="21" t="s">
        <v>228</v>
      </c>
      <c r="M705" s="12"/>
    </row>
    <row r="706" spans="1:13" ht="18" customHeight="1">
      <c r="A706" s="4">
        <v>705</v>
      </c>
      <c r="B706" s="37">
        <v>34958</v>
      </c>
      <c r="C706" s="34" t="s">
        <v>163</v>
      </c>
      <c r="D706" s="34" t="s">
        <v>167</v>
      </c>
      <c r="E706" s="34" t="s">
        <v>191</v>
      </c>
      <c r="F706" s="34" t="s">
        <v>72</v>
      </c>
      <c r="G706" s="21"/>
      <c r="H706" s="21"/>
      <c r="I706" s="21" t="s">
        <v>19</v>
      </c>
      <c r="J706" s="21" t="s">
        <v>37</v>
      </c>
      <c r="M706" s="12"/>
    </row>
    <row r="707" spans="1:13" ht="18" customHeight="1">
      <c r="A707" s="4">
        <v>706</v>
      </c>
      <c r="B707" s="37">
        <v>34958</v>
      </c>
      <c r="C707" s="34" t="s">
        <v>146</v>
      </c>
      <c r="D707" s="34" t="s">
        <v>161</v>
      </c>
      <c r="E707" s="34" t="s">
        <v>185</v>
      </c>
      <c r="F707" s="34" t="s">
        <v>214</v>
      </c>
      <c r="G707" s="21" t="s">
        <v>173</v>
      </c>
      <c r="H707" s="21" t="s">
        <v>142</v>
      </c>
      <c r="I707" s="21" t="s">
        <v>26</v>
      </c>
      <c r="J707" s="21" t="s">
        <v>8</v>
      </c>
      <c r="M707" s="12"/>
    </row>
    <row r="708" spans="1:13" ht="18" customHeight="1">
      <c r="A708" s="4">
        <v>707</v>
      </c>
      <c r="B708" s="37">
        <v>34959</v>
      </c>
      <c r="C708" s="34" t="s">
        <v>182</v>
      </c>
      <c r="D708" s="34" t="s">
        <v>181</v>
      </c>
      <c r="E708" s="34" t="s">
        <v>153</v>
      </c>
      <c r="F708" s="34" t="s">
        <v>187</v>
      </c>
      <c r="G708" s="21" t="s">
        <v>178</v>
      </c>
      <c r="H708" s="21" t="s">
        <v>183</v>
      </c>
      <c r="I708" s="21" t="s">
        <v>227</v>
      </c>
      <c r="J708" s="21" t="s">
        <v>32</v>
      </c>
      <c r="M708" s="12"/>
    </row>
    <row r="709" spans="1:13" ht="18" customHeight="1">
      <c r="A709" s="4">
        <v>708</v>
      </c>
      <c r="B709" s="37">
        <v>34959</v>
      </c>
      <c r="C709" s="34" t="s">
        <v>179</v>
      </c>
      <c r="D709" s="34" t="s">
        <v>131</v>
      </c>
      <c r="E709" s="34" t="s">
        <v>213</v>
      </c>
      <c r="F709" s="34" t="s">
        <v>165</v>
      </c>
      <c r="G709" s="21" t="s">
        <v>238</v>
      </c>
      <c r="H709" s="21" t="s">
        <v>174</v>
      </c>
      <c r="I709" s="21" t="s">
        <v>31</v>
      </c>
      <c r="J709" s="21" t="s">
        <v>228</v>
      </c>
      <c r="M709" s="12"/>
    </row>
    <row r="710" spans="1:13" ht="18" customHeight="1">
      <c r="A710" s="4">
        <v>709</v>
      </c>
      <c r="B710" s="37">
        <v>34959</v>
      </c>
      <c r="C710" s="34" t="s">
        <v>72</v>
      </c>
      <c r="D710" s="34" t="s">
        <v>170</v>
      </c>
      <c r="E710" s="34" t="s">
        <v>167</v>
      </c>
      <c r="F710" s="34" t="s">
        <v>191</v>
      </c>
      <c r="G710" s="21"/>
      <c r="H710" s="21"/>
      <c r="I710" s="21" t="s">
        <v>19</v>
      </c>
      <c r="J710" s="21" t="s">
        <v>37</v>
      </c>
      <c r="M710" s="12"/>
    </row>
    <row r="711" spans="1:13" ht="18" customHeight="1">
      <c r="A711" s="4">
        <v>710</v>
      </c>
      <c r="B711" s="37">
        <v>34959</v>
      </c>
      <c r="C711" s="34" t="s">
        <v>171</v>
      </c>
      <c r="D711" s="34" t="s">
        <v>168</v>
      </c>
      <c r="E711" s="34" t="s">
        <v>144</v>
      </c>
      <c r="F711" s="34" t="s">
        <v>180</v>
      </c>
      <c r="G711" s="21"/>
      <c r="H711" s="21"/>
      <c r="I711" s="21" t="s">
        <v>38</v>
      </c>
      <c r="J711" s="21" t="s">
        <v>20</v>
      </c>
      <c r="M711" s="12"/>
    </row>
    <row r="712" spans="1:13" ht="18" customHeight="1">
      <c r="A712" s="4">
        <v>711</v>
      </c>
      <c r="B712" s="37">
        <v>34959</v>
      </c>
      <c r="C712" s="34" t="s">
        <v>142</v>
      </c>
      <c r="D712" s="34" t="s">
        <v>185</v>
      </c>
      <c r="E712" s="34" t="s">
        <v>173</v>
      </c>
      <c r="F712" s="34" t="s">
        <v>161</v>
      </c>
      <c r="G712" s="21" t="s">
        <v>214</v>
      </c>
      <c r="H712" s="21" t="s">
        <v>146</v>
      </c>
      <c r="I712" s="21" t="s">
        <v>26</v>
      </c>
      <c r="J712" s="21" t="s">
        <v>8</v>
      </c>
      <c r="M712" s="12"/>
    </row>
    <row r="713" spans="1:13" ht="18" customHeight="1">
      <c r="A713" s="4">
        <v>712</v>
      </c>
      <c r="B713" s="37">
        <v>34960</v>
      </c>
      <c r="C713" s="34" t="s">
        <v>153</v>
      </c>
      <c r="D713" s="34" t="s">
        <v>187</v>
      </c>
      <c r="E713" s="34" t="s">
        <v>178</v>
      </c>
      <c r="F713" s="34" t="s">
        <v>182</v>
      </c>
      <c r="G713" s="21" t="s">
        <v>263</v>
      </c>
      <c r="H713" s="21" t="s">
        <v>243</v>
      </c>
      <c r="I713" s="21" t="s">
        <v>227</v>
      </c>
      <c r="J713" s="21" t="s">
        <v>32</v>
      </c>
      <c r="M713" s="12"/>
    </row>
    <row r="714" spans="1:13" ht="18" customHeight="1">
      <c r="A714" s="4">
        <v>713</v>
      </c>
      <c r="B714" s="37">
        <v>34961</v>
      </c>
      <c r="C714" s="34" t="s">
        <v>47</v>
      </c>
      <c r="D714" s="34" t="s">
        <v>182</v>
      </c>
      <c r="E714" s="36" t="s">
        <v>214</v>
      </c>
      <c r="F714" s="34" t="s">
        <v>185</v>
      </c>
      <c r="G714" s="21" t="s">
        <v>142</v>
      </c>
      <c r="H714" s="21" t="s">
        <v>173</v>
      </c>
      <c r="I714" s="21" t="s">
        <v>228</v>
      </c>
      <c r="J714" s="21" t="s">
        <v>227</v>
      </c>
      <c r="M714" s="12"/>
    </row>
    <row r="715" spans="1:13" ht="18" customHeight="1">
      <c r="A715" s="4">
        <v>714</v>
      </c>
      <c r="B715" s="37">
        <v>34961</v>
      </c>
      <c r="C715" s="34" t="s">
        <v>213</v>
      </c>
      <c r="D715" s="34" t="s">
        <v>178</v>
      </c>
      <c r="E715" s="34" t="s">
        <v>184</v>
      </c>
      <c r="F715" s="34" t="s">
        <v>183</v>
      </c>
      <c r="G715" s="21" t="s">
        <v>131</v>
      </c>
      <c r="H715" s="21" t="s">
        <v>179</v>
      </c>
      <c r="I715" s="21" t="s">
        <v>32</v>
      </c>
      <c r="J715" s="21" t="s">
        <v>26</v>
      </c>
      <c r="M715" s="12"/>
    </row>
    <row r="716" spans="1:13" ht="18" customHeight="1">
      <c r="A716" s="4">
        <v>715</v>
      </c>
      <c r="B716" s="37">
        <v>34961</v>
      </c>
      <c r="C716" s="34" t="s">
        <v>211</v>
      </c>
      <c r="D716" s="36" t="s">
        <v>186</v>
      </c>
      <c r="E716" s="34" t="s">
        <v>165</v>
      </c>
      <c r="F716" s="34" t="s">
        <v>181</v>
      </c>
      <c r="G716" s="21" t="s">
        <v>188</v>
      </c>
      <c r="H716" s="21" t="s">
        <v>148</v>
      </c>
      <c r="I716" s="21" t="s">
        <v>8</v>
      </c>
      <c r="J716" s="21" t="s">
        <v>31</v>
      </c>
      <c r="M716" s="12"/>
    </row>
    <row r="717" spans="1:13" ht="18" customHeight="1">
      <c r="A717" s="4">
        <v>716</v>
      </c>
      <c r="B717" s="37">
        <v>34961</v>
      </c>
      <c r="C717" s="34" t="s">
        <v>46</v>
      </c>
      <c r="D717" s="34" t="s">
        <v>190</v>
      </c>
      <c r="E717" s="34" t="s">
        <v>166</v>
      </c>
      <c r="F717" s="34" t="s">
        <v>210</v>
      </c>
      <c r="G717" s="21"/>
      <c r="H717" s="21"/>
      <c r="I717" s="21" t="s">
        <v>37</v>
      </c>
      <c r="J717" s="21" t="s">
        <v>20</v>
      </c>
      <c r="M717" s="12"/>
    </row>
    <row r="718" spans="1:13" ht="18" customHeight="1">
      <c r="A718" s="4">
        <v>717</v>
      </c>
      <c r="B718" s="37">
        <v>34961</v>
      </c>
      <c r="C718" s="34" t="s">
        <v>22</v>
      </c>
      <c r="D718" s="34" t="s">
        <v>6</v>
      </c>
      <c r="E718" s="34" t="s">
        <v>175</v>
      </c>
      <c r="F718" s="34" t="s">
        <v>144</v>
      </c>
      <c r="G718" s="21"/>
      <c r="H718" s="21"/>
      <c r="I718" s="21" t="s">
        <v>14</v>
      </c>
      <c r="J718" s="21" t="s">
        <v>19</v>
      </c>
      <c r="M718" s="12"/>
    </row>
    <row r="719" spans="1:13" ht="18" customHeight="1">
      <c r="A719" s="4">
        <v>718</v>
      </c>
      <c r="B719" s="37">
        <v>34961</v>
      </c>
      <c r="C719" s="34" t="s">
        <v>191</v>
      </c>
      <c r="D719" s="34" t="s">
        <v>163</v>
      </c>
      <c r="E719" s="34" t="s">
        <v>170</v>
      </c>
      <c r="F719" s="34" t="s">
        <v>4</v>
      </c>
      <c r="G719" s="21"/>
      <c r="H719" s="21"/>
      <c r="I719" s="21" t="s">
        <v>13</v>
      </c>
      <c r="J719" s="21" t="s">
        <v>38</v>
      </c>
      <c r="M719" s="12"/>
    </row>
    <row r="720" spans="1:13" ht="18" customHeight="1">
      <c r="A720" s="4">
        <v>719</v>
      </c>
      <c r="B720" s="37">
        <v>34962</v>
      </c>
      <c r="C720" s="34" t="s">
        <v>4</v>
      </c>
      <c r="D720" s="34" t="s">
        <v>244</v>
      </c>
      <c r="E720" s="34" t="s">
        <v>163</v>
      </c>
      <c r="F720" s="34" t="s">
        <v>170</v>
      </c>
      <c r="G720" s="21"/>
      <c r="H720" s="21"/>
      <c r="I720" s="21" t="s">
        <v>13</v>
      </c>
      <c r="J720" s="21" t="s">
        <v>38</v>
      </c>
      <c r="M720" s="12"/>
    </row>
    <row r="721" spans="1:13" ht="18" customHeight="1">
      <c r="A721" s="4">
        <v>720</v>
      </c>
      <c r="B721" s="37">
        <v>34962</v>
      </c>
      <c r="C721" s="34" t="s">
        <v>181</v>
      </c>
      <c r="D721" s="34" t="s">
        <v>188</v>
      </c>
      <c r="E721" s="34" t="s">
        <v>148</v>
      </c>
      <c r="F721" s="34" t="s">
        <v>165</v>
      </c>
      <c r="G721" s="21" t="s">
        <v>186</v>
      </c>
      <c r="H721" s="21" t="s">
        <v>211</v>
      </c>
      <c r="I721" s="21" t="s">
        <v>8</v>
      </c>
      <c r="J721" s="21" t="s">
        <v>31</v>
      </c>
      <c r="M721" s="12"/>
    </row>
    <row r="722" spans="1:13" ht="18" customHeight="1">
      <c r="A722" s="4">
        <v>721</v>
      </c>
      <c r="B722" s="37">
        <v>34962</v>
      </c>
      <c r="C722" s="34" t="s">
        <v>210</v>
      </c>
      <c r="D722" s="34" t="s">
        <v>180</v>
      </c>
      <c r="E722" s="34" t="s">
        <v>190</v>
      </c>
      <c r="F722" s="34" t="s">
        <v>166</v>
      </c>
      <c r="G722" s="21"/>
      <c r="H722" s="21"/>
      <c r="I722" s="21" t="s">
        <v>37</v>
      </c>
      <c r="J722" s="21" t="s">
        <v>20</v>
      </c>
      <c r="M722" s="12"/>
    </row>
    <row r="723" spans="1:13" ht="18" customHeight="1">
      <c r="A723" s="4">
        <v>722</v>
      </c>
      <c r="B723" s="37">
        <v>34962</v>
      </c>
      <c r="C723" s="34" t="s">
        <v>144</v>
      </c>
      <c r="D723" s="34" t="s">
        <v>171</v>
      </c>
      <c r="E723" s="34" t="s">
        <v>6</v>
      </c>
      <c r="F723" s="34" t="s">
        <v>175</v>
      </c>
      <c r="G723" s="21"/>
      <c r="H723" s="21"/>
      <c r="I723" s="21" t="s">
        <v>14</v>
      </c>
      <c r="J723" s="21" t="s">
        <v>19</v>
      </c>
      <c r="M723" s="12"/>
    </row>
    <row r="724" spans="1:13" ht="18" customHeight="1">
      <c r="A724" s="4">
        <v>723</v>
      </c>
      <c r="B724" s="37">
        <v>34962</v>
      </c>
      <c r="C724" s="34" t="s">
        <v>183</v>
      </c>
      <c r="D724" s="34" t="s">
        <v>179</v>
      </c>
      <c r="E724" s="34" t="s">
        <v>131</v>
      </c>
      <c r="F724" s="34" t="s">
        <v>184</v>
      </c>
      <c r="G724" s="21" t="s">
        <v>178</v>
      </c>
      <c r="H724" s="21" t="s">
        <v>213</v>
      </c>
      <c r="I724" s="21" t="s">
        <v>32</v>
      </c>
      <c r="J724" s="21" t="s">
        <v>26</v>
      </c>
      <c r="M724" s="12"/>
    </row>
    <row r="725" spans="1:13" ht="18" customHeight="1">
      <c r="A725" s="4">
        <v>724</v>
      </c>
      <c r="B725" s="37">
        <v>34962</v>
      </c>
      <c r="C725" s="36" t="s">
        <v>214</v>
      </c>
      <c r="D725" s="34" t="s">
        <v>142</v>
      </c>
      <c r="E725" s="34" t="s">
        <v>185</v>
      </c>
      <c r="F725" s="34" t="s">
        <v>173</v>
      </c>
      <c r="G725" s="21" t="s">
        <v>47</v>
      </c>
      <c r="H725" s="21" t="s">
        <v>182</v>
      </c>
      <c r="I725" s="21" t="s">
        <v>228</v>
      </c>
      <c r="J725" s="21" t="s">
        <v>227</v>
      </c>
      <c r="M725" s="13"/>
    </row>
    <row r="726" spans="1:13" ht="18" customHeight="1">
      <c r="A726" s="4">
        <v>725</v>
      </c>
      <c r="B726" s="37">
        <v>34963</v>
      </c>
      <c r="C726" s="34" t="s">
        <v>170</v>
      </c>
      <c r="D726" s="34" t="s">
        <v>191</v>
      </c>
      <c r="E726" s="34" t="s">
        <v>244</v>
      </c>
      <c r="F726" s="34" t="s">
        <v>163</v>
      </c>
      <c r="G726" s="21"/>
      <c r="H726" s="21"/>
      <c r="I726" s="21" t="s">
        <v>13</v>
      </c>
      <c r="J726" s="21" t="s">
        <v>38</v>
      </c>
      <c r="M726" s="12"/>
    </row>
    <row r="727" spans="1:13" ht="18" customHeight="1">
      <c r="A727" s="4">
        <v>726</v>
      </c>
      <c r="B727" s="37">
        <v>34963</v>
      </c>
      <c r="C727" s="34" t="s">
        <v>165</v>
      </c>
      <c r="D727" s="34" t="s">
        <v>148</v>
      </c>
      <c r="E727" s="34" t="s">
        <v>188</v>
      </c>
      <c r="F727" s="34" t="s">
        <v>186</v>
      </c>
      <c r="G727" s="21" t="s">
        <v>211</v>
      </c>
      <c r="H727" s="21" t="s">
        <v>238</v>
      </c>
      <c r="I727" s="21" t="s">
        <v>8</v>
      </c>
      <c r="J727" s="21" t="s">
        <v>31</v>
      </c>
      <c r="M727" s="12"/>
    </row>
    <row r="728" spans="1:13" ht="18" customHeight="1">
      <c r="A728" s="4">
        <v>727</v>
      </c>
      <c r="B728" s="37">
        <v>34963</v>
      </c>
      <c r="C728" s="34" t="s">
        <v>175</v>
      </c>
      <c r="D728" s="34" t="s">
        <v>22</v>
      </c>
      <c r="E728" s="34" t="s">
        <v>171</v>
      </c>
      <c r="F728" s="34" t="s">
        <v>6</v>
      </c>
      <c r="G728" s="21"/>
      <c r="H728" s="21"/>
      <c r="I728" s="21" t="s">
        <v>14</v>
      </c>
      <c r="J728" s="21" t="s">
        <v>19</v>
      </c>
      <c r="M728" s="12"/>
    </row>
    <row r="729" spans="1:13" ht="18" customHeight="1">
      <c r="A729" s="4">
        <v>728</v>
      </c>
      <c r="B729" s="37">
        <v>34963</v>
      </c>
      <c r="C729" s="34" t="s">
        <v>184</v>
      </c>
      <c r="D729" s="34" t="s">
        <v>213</v>
      </c>
      <c r="E729" s="34" t="s">
        <v>179</v>
      </c>
      <c r="F729" s="34" t="s">
        <v>131</v>
      </c>
      <c r="G729" s="21" t="s">
        <v>174</v>
      </c>
      <c r="H729" s="21" t="s">
        <v>178</v>
      </c>
      <c r="I729" s="21" t="s">
        <v>32</v>
      </c>
      <c r="J729" s="21" t="s">
        <v>26</v>
      </c>
      <c r="M729" s="12"/>
    </row>
    <row r="730" spans="1:13" ht="18" customHeight="1">
      <c r="A730" s="4">
        <v>729</v>
      </c>
      <c r="B730" s="37">
        <v>34964</v>
      </c>
      <c r="C730" s="34" t="s">
        <v>186</v>
      </c>
      <c r="D730" s="34" t="s">
        <v>165</v>
      </c>
      <c r="E730" s="34" t="s">
        <v>213</v>
      </c>
      <c r="F730" s="34" t="s">
        <v>179</v>
      </c>
      <c r="G730" s="21" t="s">
        <v>238</v>
      </c>
      <c r="H730" s="21" t="s">
        <v>188</v>
      </c>
      <c r="I730" s="21" t="s">
        <v>31</v>
      </c>
      <c r="J730" s="21" t="s">
        <v>26</v>
      </c>
      <c r="M730" s="12"/>
    </row>
    <row r="731" spans="1:13" ht="18" customHeight="1">
      <c r="A731" s="4">
        <v>730</v>
      </c>
      <c r="B731" s="37">
        <v>34964</v>
      </c>
      <c r="C731" s="34" t="s">
        <v>131</v>
      </c>
      <c r="D731" s="34" t="s">
        <v>211</v>
      </c>
      <c r="E731" s="34" t="s">
        <v>184</v>
      </c>
      <c r="F731" s="34" t="s">
        <v>178</v>
      </c>
      <c r="G731" s="21" t="s">
        <v>148</v>
      </c>
      <c r="H731" s="21" t="s">
        <v>29</v>
      </c>
      <c r="I731" s="21" t="s">
        <v>8</v>
      </c>
      <c r="J731" s="21" t="s">
        <v>227</v>
      </c>
      <c r="M731" s="12"/>
    </row>
    <row r="732" spans="1:13" ht="18" customHeight="1">
      <c r="A732" s="4">
        <v>731</v>
      </c>
      <c r="B732" s="37">
        <v>34964</v>
      </c>
      <c r="C732" s="34" t="s">
        <v>180</v>
      </c>
      <c r="D732" s="34" t="s">
        <v>6</v>
      </c>
      <c r="E732" s="34" t="s">
        <v>22</v>
      </c>
      <c r="F732" s="34" t="s">
        <v>171</v>
      </c>
      <c r="G732" s="21"/>
      <c r="H732" s="21"/>
      <c r="I732" s="21" t="s">
        <v>13</v>
      </c>
      <c r="J732" s="21" t="s">
        <v>19</v>
      </c>
      <c r="M732" s="12"/>
    </row>
    <row r="733" spans="1:13" ht="18" customHeight="1">
      <c r="A733" s="4">
        <v>732</v>
      </c>
      <c r="B733" s="37">
        <v>34964</v>
      </c>
      <c r="C733" s="34" t="s">
        <v>163</v>
      </c>
      <c r="D733" s="34" t="s">
        <v>167</v>
      </c>
      <c r="E733" s="34" t="s">
        <v>10</v>
      </c>
      <c r="F733" s="34" t="s">
        <v>72</v>
      </c>
      <c r="G733" s="21"/>
      <c r="H733" s="21"/>
      <c r="I733" s="21" t="s">
        <v>20</v>
      </c>
      <c r="J733" s="21" t="s">
        <v>14</v>
      </c>
      <c r="M733" s="12"/>
    </row>
    <row r="734" spans="1:13" ht="18" customHeight="1">
      <c r="A734" s="4">
        <v>733</v>
      </c>
      <c r="B734" s="37">
        <v>34965</v>
      </c>
      <c r="C734" s="34" t="s">
        <v>166</v>
      </c>
      <c r="D734" s="34" t="s">
        <v>46</v>
      </c>
      <c r="E734" s="34" t="s">
        <v>16</v>
      </c>
      <c r="F734" s="34" t="s">
        <v>190</v>
      </c>
      <c r="G734" s="21"/>
      <c r="H734" s="21"/>
      <c r="I734" s="21" t="s">
        <v>38</v>
      </c>
      <c r="J734" s="21" t="s">
        <v>37</v>
      </c>
      <c r="M734" s="12"/>
    </row>
    <row r="735" spans="1:13" ht="18" customHeight="1">
      <c r="A735" s="4">
        <v>734</v>
      </c>
      <c r="B735" s="37">
        <v>34965</v>
      </c>
      <c r="C735" s="34" t="s">
        <v>72</v>
      </c>
      <c r="D735" s="34" t="s">
        <v>170</v>
      </c>
      <c r="E735" s="34" t="s">
        <v>167</v>
      </c>
      <c r="F735" s="34" t="s">
        <v>10</v>
      </c>
      <c r="G735" s="21"/>
      <c r="H735" s="21"/>
      <c r="I735" s="21" t="s">
        <v>20</v>
      </c>
      <c r="J735" s="21" t="s">
        <v>14</v>
      </c>
      <c r="M735" s="12"/>
    </row>
    <row r="736" spans="1:13" ht="18" customHeight="1">
      <c r="A736" s="4">
        <v>735</v>
      </c>
      <c r="B736" s="37">
        <v>34965</v>
      </c>
      <c r="C736" s="34" t="s">
        <v>171</v>
      </c>
      <c r="D736" s="34" t="s">
        <v>175</v>
      </c>
      <c r="E736" s="34" t="s">
        <v>6</v>
      </c>
      <c r="F736" s="34" t="s">
        <v>22</v>
      </c>
      <c r="G736" s="21"/>
      <c r="H736" s="21"/>
      <c r="I736" s="21" t="s">
        <v>13</v>
      </c>
      <c r="J736" s="21" t="s">
        <v>19</v>
      </c>
      <c r="M736" s="12"/>
    </row>
    <row r="737" spans="1:13" ht="18" customHeight="1">
      <c r="A737" s="4">
        <v>736</v>
      </c>
      <c r="B737" s="37">
        <v>34965</v>
      </c>
      <c r="C737" s="34" t="s">
        <v>173</v>
      </c>
      <c r="D737" s="34" t="s">
        <v>47</v>
      </c>
      <c r="E737" s="34" t="s">
        <v>182</v>
      </c>
      <c r="F737" s="34" t="s">
        <v>142</v>
      </c>
      <c r="G737" s="21" t="s">
        <v>214</v>
      </c>
      <c r="H737" s="21" t="s">
        <v>185</v>
      </c>
      <c r="I737" s="21" t="s">
        <v>228</v>
      </c>
      <c r="J737" s="21" t="s">
        <v>32</v>
      </c>
      <c r="M737" s="12"/>
    </row>
    <row r="738" spans="1:13" ht="18" customHeight="1">
      <c r="A738" s="4">
        <v>737</v>
      </c>
      <c r="B738" s="37">
        <v>34965</v>
      </c>
      <c r="C738" s="34" t="s">
        <v>178</v>
      </c>
      <c r="D738" s="34" t="s">
        <v>184</v>
      </c>
      <c r="E738" s="34" t="s">
        <v>211</v>
      </c>
      <c r="F738" s="34" t="s">
        <v>148</v>
      </c>
      <c r="G738" s="21" t="s">
        <v>29</v>
      </c>
      <c r="H738" s="21" t="s">
        <v>131</v>
      </c>
      <c r="I738" s="21" t="s">
        <v>8</v>
      </c>
      <c r="J738" s="21" t="s">
        <v>227</v>
      </c>
      <c r="M738" s="12"/>
    </row>
    <row r="739" spans="1:13" ht="18" customHeight="1">
      <c r="A739" s="4">
        <v>738</v>
      </c>
      <c r="B739" s="37">
        <v>34965</v>
      </c>
      <c r="C739" s="34" t="s">
        <v>188</v>
      </c>
      <c r="D739" s="34" t="s">
        <v>179</v>
      </c>
      <c r="E739" s="34" t="s">
        <v>165</v>
      </c>
      <c r="F739" s="34" t="s">
        <v>213</v>
      </c>
      <c r="G739" s="21" t="s">
        <v>186</v>
      </c>
      <c r="H739" s="21" t="s">
        <v>174</v>
      </c>
      <c r="I739" s="21" t="s">
        <v>31</v>
      </c>
      <c r="J739" s="21" t="s">
        <v>26</v>
      </c>
      <c r="M739" s="12"/>
    </row>
    <row r="740" spans="1:13" ht="18" customHeight="1">
      <c r="A740" s="4">
        <v>739</v>
      </c>
      <c r="B740" s="37">
        <v>34966</v>
      </c>
      <c r="C740" s="34" t="s">
        <v>148</v>
      </c>
      <c r="D740" s="34" t="s">
        <v>131</v>
      </c>
      <c r="E740" s="34" t="s">
        <v>184</v>
      </c>
      <c r="F740" s="34" t="s">
        <v>211</v>
      </c>
      <c r="G740" s="21" t="s">
        <v>238</v>
      </c>
      <c r="H740" s="21" t="s">
        <v>178</v>
      </c>
      <c r="I740" s="21" t="s">
        <v>8</v>
      </c>
      <c r="J740" s="21" t="s">
        <v>227</v>
      </c>
      <c r="M740" s="12"/>
    </row>
    <row r="741" spans="1:13" ht="18" customHeight="1">
      <c r="A741" s="4">
        <v>740</v>
      </c>
      <c r="B741" s="37">
        <v>34966</v>
      </c>
      <c r="C741" s="34" t="s">
        <v>179</v>
      </c>
      <c r="D741" s="34" t="s">
        <v>213</v>
      </c>
      <c r="E741" s="34" t="s">
        <v>186</v>
      </c>
      <c r="F741" s="34" t="s">
        <v>165</v>
      </c>
      <c r="G741" s="21" t="s">
        <v>174</v>
      </c>
      <c r="H741" s="21" t="s">
        <v>188</v>
      </c>
      <c r="I741" s="21" t="s">
        <v>31</v>
      </c>
      <c r="J741" s="21" t="s">
        <v>26</v>
      </c>
      <c r="M741" s="12"/>
    </row>
    <row r="742" spans="1:13" ht="18" customHeight="1">
      <c r="A742" s="4">
        <v>741</v>
      </c>
      <c r="B742" s="37">
        <v>34966</v>
      </c>
      <c r="C742" s="34" t="s">
        <v>10</v>
      </c>
      <c r="D742" s="34" t="s">
        <v>163</v>
      </c>
      <c r="E742" s="34" t="s">
        <v>170</v>
      </c>
      <c r="F742" s="34" t="s">
        <v>167</v>
      </c>
      <c r="G742" s="21"/>
      <c r="H742" s="21"/>
      <c r="I742" s="21" t="s">
        <v>20</v>
      </c>
      <c r="J742" s="21" t="s">
        <v>14</v>
      </c>
      <c r="M742" s="12"/>
    </row>
    <row r="743" spans="1:13" ht="18" customHeight="1">
      <c r="A743" s="4">
        <v>742</v>
      </c>
      <c r="B743" s="37">
        <v>34966</v>
      </c>
      <c r="C743" s="34" t="s">
        <v>185</v>
      </c>
      <c r="D743" s="34" t="s">
        <v>214</v>
      </c>
      <c r="E743" s="34" t="s">
        <v>142</v>
      </c>
      <c r="F743" s="34" t="s">
        <v>182</v>
      </c>
      <c r="G743" s="21" t="s">
        <v>173</v>
      </c>
      <c r="H743" s="21" t="s">
        <v>47</v>
      </c>
      <c r="I743" s="21" t="s">
        <v>228</v>
      </c>
      <c r="J743" s="21" t="s">
        <v>32</v>
      </c>
      <c r="M743" s="12"/>
    </row>
    <row r="744" spans="1:13" ht="18" customHeight="1">
      <c r="A744" s="4">
        <v>743</v>
      </c>
      <c r="B744" s="37">
        <v>34966</v>
      </c>
      <c r="C744" s="34" t="s">
        <v>22</v>
      </c>
      <c r="D744" s="34" t="s">
        <v>180</v>
      </c>
      <c r="E744" s="34" t="s">
        <v>175</v>
      </c>
      <c r="F744" s="34" t="s">
        <v>6</v>
      </c>
      <c r="G744" s="21"/>
      <c r="H744" s="21"/>
      <c r="I744" s="21" t="s">
        <v>13</v>
      </c>
      <c r="J744" s="21" t="s">
        <v>19</v>
      </c>
      <c r="M744" s="12"/>
    </row>
    <row r="745" spans="1:13" ht="18" customHeight="1">
      <c r="A745" s="4">
        <v>744</v>
      </c>
      <c r="B745" s="37">
        <v>34967</v>
      </c>
      <c r="C745" s="34" t="s">
        <v>211</v>
      </c>
      <c r="D745" s="34" t="s">
        <v>178</v>
      </c>
      <c r="E745" s="34" t="s">
        <v>131</v>
      </c>
      <c r="F745" s="34" t="s">
        <v>184</v>
      </c>
      <c r="G745" s="21" t="s">
        <v>188</v>
      </c>
      <c r="H745" s="21" t="s">
        <v>148</v>
      </c>
      <c r="I745" s="21" t="s">
        <v>8</v>
      </c>
      <c r="J745" s="21" t="s">
        <v>227</v>
      </c>
      <c r="M745" s="12"/>
    </row>
    <row r="746" spans="1:13" ht="18" customHeight="1">
      <c r="A746" s="4">
        <v>745</v>
      </c>
      <c r="B746" s="37">
        <v>34968</v>
      </c>
      <c r="C746" s="34" t="s">
        <v>167</v>
      </c>
      <c r="D746" s="34" t="s">
        <v>244</v>
      </c>
      <c r="E746" s="34" t="s">
        <v>163</v>
      </c>
      <c r="F746" s="34" t="s">
        <v>170</v>
      </c>
      <c r="G746" s="21"/>
      <c r="H746" s="21"/>
      <c r="I746" s="21" t="s">
        <v>37</v>
      </c>
      <c r="J746" s="21" t="s">
        <v>13</v>
      </c>
      <c r="M746" s="12"/>
    </row>
    <row r="747" spans="1:13" ht="18" customHeight="1">
      <c r="A747" s="4">
        <v>746</v>
      </c>
      <c r="B747" s="37">
        <v>34968</v>
      </c>
      <c r="C747" s="34" t="s">
        <v>161</v>
      </c>
      <c r="D747" s="34" t="s">
        <v>173</v>
      </c>
      <c r="E747" s="34" t="s">
        <v>182</v>
      </c>
      <c r="F747" s="34" t="s">
        <v>214</v>
      </c>
      <c r="G747" s="21" t="s">
        <v>142</v>
      </c>
      <c r="H747" s="21" t="s">
        <v>153</v>
      </c>
      <c r="I747" s="21" t="s">
        <v>26</v>
      </c>
      <c r="J747" s="21" t="s">
        <v>32</v>
      </c>
      <c r="M747" s="12"/>
    </row>
    <row r="748" spans="1:13" ht="18" customHeight="1">
      <c r="A748" s="4">
        <v>747</v>
      </c>
      <c r="B748" s="37">
        <v>34968</v>
      </c>
      <c r="C748" s="34" t="s">
        <v>243</v>
      </c>
      <c r="D748" s="34" t="s">
        <v>183</v>
      </c>
      <c r="E748" s="34" t="s">
        <v>181</v>
      </c>
      <c r="F748" s="34" t="s">
        <v>185</v>
      </c>
      <c r="G748" s="21" t="s">
        <v>146</v>
      </c>
      <c r="H748" s="21" t="s">
        <v>187</v>
      </c>
      <c r="I748" s="21" t="s">
        <v>227</v>
      </c>
      <c r="J748" s="21" t="s">
        <v>228</v>
      </c>
      <c r="M748" s="12"/>
    </row>
    <row r="749" spans="1:13" ht="18" customHeight="1">
      <c r="A749" s="4">
        <v>748</v>
      </c>
      <c r="B749" s="37">
        <v>34968</v>
      </c>
      <c r="C749" s="34" t="s">
        <v>190</v>
      </c>
      <c r="D749" s="34" t="s">
        <v>210</v>
      </c>
      <c r="E749" s="34" t="s">
        <v>72</v>
      </c>
      <c r="F749" s="34" t="s">
        <v>16</v>
      </c>
      <c r="G749" s="21"/>
      <c r="H749" s="21"/>
      <c r="I749" s="21" t="s">
        <v>19</v>
      </c>
      <c r="J749" s="21" t="s">
        <v>20</v>
      </c>
      <c r="M749" s="12"/>
    </row>
    <row r="750" spans="1:13" ht="18" customHeight="1">
      <c r="A750" s="4">
        <v>749</v>
      </c>
      <c r="B750" s="37">
        <v>34968</v>
      </c>
      <c r="C750" s="34" t="s">
        <v>175</v>
      </c>
      <c r="D750" s="34" t="s">
        <v>171</v>
      </c>
      <c r="E750" s="34" t="s">
        <v>180</v>
      </c>
      <c r="F750" s="34" t="s">
        <v>177</v>
      </c>
      <c r="G750" s="21"/>
      <c r="H750" s="21"/>
      <c r="I750" s="21" t="s">
        <v>38</v>
      </c>
      <c r="J750" s="21" t="s">
        <v>14</v>
      </c>
      <c r="M750" s="12"/>
    </row>
    <row r="751" spans="1:13" ht="18" customHeight="1">
      <c r="A751" s="4">
        <v>750</v>
      </c>
      <c r="B751" s="37">
        <v>34969</v>
      </c>
      <c r="C751" s="34" t="s">
        <v>170</v>
      </c>
      <c r="D751" s="34" t="s">
        <v>4</v>
      </c>
      <c r="E751" s="34" t="s">
        <v>244</v>
      </c>
      <c r="F751" s="34" t="s">
        <v>163</v>
      </c>
      <c r="G751" s="21"/>
      <c r="H751" s="21"/>
      <c r="I751" s="21" t="s">
        <v>37</v>
      </c>
      <c r="J751" s="21" t="s">
        <v>13</v>
      </c>
      <c r="M751" s="12"/>
    </row>
    <row r="752" spans="1:13" ht="18" customHeight="1">
      <c r="A752" s="4">
        <v>751</v>
      </c>
      <c r="B752" s="37">
        <v>34970</v>
      </c>
      <c r="C752" s="34" t="s">
        <v>153</v>
      </c>
      <c r="D752" s="34" t="s">
        <v>182</v>
      </c>
      <c r="E752" s="34" t="s">
        <v>214</v>
      </c>
      <c r="F752" s="34" t="s">
        <v>142</v>
      </c>
      <c r="G752" s="21" t="s">
        <v>161</v>
      </c>
      <c r="H752" s="21" t="s">
        <v>173</v>
      </c>
      <c r="I752" s="21" t="s">
        <v>26</v>
      </c>
      <c r="J752" s="21" t="s">
        <v>31</v>
      </c>
      <c r="M752" s="12"/>
    </row>
    <row r="753" spans="1:13" ht="18" customHeight="1">
      <c r="A753" s="4">
        <v>752</v>
      </c>
      <c r="B753" s="37">
        <v>34970</v>
      </c>
      <c r="C753" s="34" t="s">
        <v>131</v>
      </c>
      <c r="D753" s="34" t="s">
        <v>184</v>
      </c>
      <c r="E753" s="36" t="s">
        <v>179</v>
      </c>
      <c r="F753" s="34" t="s">
        <v>186</v>
      </c>
      <c r="G753" s="21" t="s">
        <v>148</v>
      </c>
      <c r="H753" s="21" t="s">
        <v>178</v>
      </c>
      <c r="I753" s="21" t="s">
        <v>32</v>
      </c>
      <c r="J753" s="21" t="s">
        <v>8</v>
      </c>
      <c r="M753" s="12"/>
    </row>
    <row r="754" spans="1:13" ht="18" customHeight="1">
      <c r="A754" s="4">
        <v>753</v>
      </c>
      <c r="B754" s="37">
        <v>34971</v>
      </c>
      <c r="C754" s="34" t="s">
        <v>177</v>
      </c>
      <c r="D754" s="34" t="s">
        <v>167</v>
      </c>
      <c r="E754" s="34" t="s">
        <v>4</v>
      </c>
      <c r="F754" s="34" t="s">
        <v>168</v>
      </c>
      <c r="G754" s="21"/>
      <c r="H754" s="21"/>
      <c r="I754" s="21" t="s">
        <v>20</v>
      </c>
      <c r="J754" s="21" t="s">
        <v>13</v>
      </c>
      <c r="M754" s="12"/>
    </row>
    <row r="755" spans="1:13" ht="18" customHeight="1">
      <c r="A755" s="4">
        <v>754</v>
      </c>
      <c r="B755" s="37">
        <v>34971</v>
      </c>
      <c r="C755" s="34" t="s">
        <v>186</v>
      </c>
      <c r="D755" s="34" t="s">
        <v>179</v>
      </c>
      <c r="E755" s="34" t="s">
        <v>184</v>
      </c>
      <c r="F755" s="34" t="s">
        <v>178</v>
      </c>
      <c r="G755" s="21" t="s">
        <v>131</v>
      </c>
      <c r="H755" s="21" t="s">
        <v>148</v>
      </c>
      <c r="I755" s="21" t="s">
        <v>32</v>
      </c>
      <c r="J755" s="21" t="s">
        <v>228</v>
      </c>
      <c r="M755" s="12"/>
    </row>
    <row r="756" spans="1:13" ht="18" customHeight="1">
      <c r="A756" s="4">
        <v>755</v>
      </c>
      <c r="B756" s="37">
        <v>34971</v>
      </c>
      <c r="C756" s="34" t="s">
        <v>180</v>
      </c>
      <c r="D756" s="34" t="s">
        <v>166</v>
      </c>
      <c r="E756" s="34" t="s">
        <v>163</v>
      </c>
      <c r="F756" s="34" t="s">
        <v>144</v>
      </c>
      <c r="G756" s="21"/>
      <c r="H756" s="21"/>
      <c r="I756" s="21" t="s">
        <v>14</v>
      </c>
      <c r="J756" s="21" t="s">
        <v>37</v>
      </c>
      <c r="M756" s="12"/>
    </row>
    <row r="757" spans="1:13" ht="18" customHeight="1">
      <c r="A757" s="4">
        <v>756</v>
      </c>
      <c r="B757" s="37">
        <v>34972</v>
      </c>
      <c r="C757" s="34" t="s">
        <v>165</v>
      </c>
      <c r="D757" s="34" t="s">
        <v>211</v>
      </c>
      <c r="E757" s="34" t="s">
        <v>213</v>
      </c>
      <c r="F757" s="34" t="s">
        <v>148</v>
      </c>
      <c r="G757" s="21" t="s">
        <v>188</v>
      </c>
      <c r="H757" s="21" t="s">
        <v>178</v>
      </c>
      <c r="I757" s="21" t="s">
        <v>32</v>
      </c>
      <c r="J757" s="21" t="s">
        <v>228</v>
      </c>
      <c r="M757" s="12"/>
    </row>
    <row r="758" spans="1:13" ht="18" customHeight="1">
      <c r="A758" s="4">
        <v>757</v>
      </c>
      <c r="B758" s="37">
        <v>34972</v>
      </c>
      <c r="C758" s="34" t="s">
        <v>175</v>
      </c>
      <c r="D758" s="34" t="s">
        <v>144</v>
      </c>
      <c r="E758" s="34" t="s">
        <v>166</v>
      </c>
      <c r="F758" s="34" t="s">
        <v>163</v>
      </c>
      <c r="G758" s="21"/>
      <c r="H758" s="21"/>
      <c r="I758" s="21" t="s">
        <v>14</v>
      </c>
      <c r="J758" s="21" t="s">
        <v>37</v>
      </c>
      <c r="M758" s="12"/>
    </row>
    <row r="759" spans="1:13" ht="18" customHeight="1">
      <c r="A759" s="4">
        <v>758</v>
      </c>
      <c r="B759" s="37">
        <v>34972</v>
      </c>
      <c r="C759" s="34" t="s">
        <v>168</v>
      </c>
      <c r="D759" s="34" t="s">
        <v>170</v>
      </c>
      <c r="E759" s="34" t="s">
        <v>167</v>
      </c>
      <c r="F759" s="34" t="s">
        <v>4</v>
      </c>
      <c r="G759" s="21"/>
      <c r="H759" s="21"/>
      <c r="I759" s="21" t="s">
        <v>20</v>
      </c>
      <c r="J759" s="21" t="s">
        <v>13</v>
      </c>
      <c r="M759" s="12"/>
    </row>
    <row r="760" spans="1:13" ht="18" customHeight="1">
      <c r="A760" s="4">
        <v>759</v>
      </c>
      <c r="B760" s="37">
        <v>34972</v>
      </c>
      <c r="C760" s="34" t="s">
        <v>142</v>
      </c>
      <c r="D760" s="34" t="s">
        <v>185</v>
      </c>
      <c r="E760" s="34" t="s">
        <v>161</v>
      </c>
      <c r="F760" s="34" t="s">
        <v>181</v>
      </c>
      <c r="G760" s="21" t="s">
        <v>187</v>
      </c>
      <c r="H760" s="21" t="s">
        <v>214</v>
      </c>
      <c r="I760" s="21" t="s">
        <v>26</v>
      </c>
      <c r="J760" s="21" t="s">
        <v>227</v>
      </c>
      <c r="M760" s="12"/>
    </row>
    <row r="761" spans="1:13" ht="18" customHeight="1">
      <c r="A761" s="4">
        <v>760</v>
      </c>
      <c r="B761" s="37">
        <v>34972</v>
      </c>
      <c r="C761" s="34" t="s">
        <v>16</v>
      </c>
      <c r="D761" s="34" t="s">
        <v>22</v>
      </c>
      <c r="E761" s="34" t="s">
        <v>210</v>
      </c>
      <c r="F761" s="34" t="s">
        <v>72</v>
      </c>
      <c r="G761" s="21"/>
      <c r="H761" s="21"/>
      <c r="I761" s="21" t="s">
        <v>19</v>
      </c>
      <c r="J761" s="21" t="s">
        <v>38</v>
      </c>
      <c r="M761" s="12"/>
    </row>
    <row r="762" spans="1:13" ht="18" customHeight="1">
      <c r="A762" s="4">
        <v>761</v>
      </c>
      <c r="B762" s="37">
        <v>34973</v>
      </c>
      <c r="C762" s="34" t="s">
        <v>4</v>
      </c>
      <c r="D762" s="34" t="s">
        <v>177</v>
      </c>
      <c r="E762" s="34" t="s">
        <v>170</v>
      </c>
      <c r="F762" s="34" t="s">
        <v>167</v>
      </c>
      <c r="G762" s="21"/>
      <c r="H762" s="21"/>
      <c r="I762" s="21" t="s">
        <v>20</v>
      </c>
      <c r="J762" s="21" t="s">
        <v>13</v>
      </c>
      <c r="M762" s="12"/>
    </row>
    <row r="763" spans="1:13" ht="18" customHeight="1">
      <c r="A763" s="4">
        <v>762</v>
      </c>
      <c r="B763" s="37">
        <v>34973</v>
      </c>
      <c r="C763" s="34" t="s">
        <v>213</v>
      </c>
      <c r="D763" s="34" t="s">
        <v>188</v>
      </c>
      <c r="E763" s="34" t="s">
        <v>165</v>
      </c>
      <c r="F763" s="34" t="s">
        <v>211</v>
      </c>
      <c r="G763" s="21" t="s">
        <v>238</v>
      </c>
      <c r="H763" s="21" t="s">
        <v>29</v>
      </c>
      <c r="I763" s="21" t="s">
        <v>32</v>
      </c>
      <c r="J763" s="21" t="s">
        <v>228</v>
      </c>
      <c r="M763" s="12"/>
    </row>
    <row r="764" spans="1:13" ht="18" customHeight="1">
      <c r="A764" s="4">
        <v>763</v>
      </c>
      <c r="B764" s="37">
        <v>34973</v>
      </c>
      <c r="C764" s="34" t="s">
        <v>163</v>
      </c>
      <c r="D764" s="34" t="s">
        <v>180</v>
      </c>
      <c r="E764" s="34" t="s">
        <v>144</v>
      </c>
      <c r="F764" s="34" t="s">
        <v>166</v>
      </c>
      <c r="G764" s="21"/>
      <c r="H764" s="21"/>
      <c r="I764" s="21" t="s">
        <v>14</v>
      </c>
      <c r="J764" s="21" t="s">
        <v>37</v>
      </c>
      <c r="M764" s="12"/>
    </row>
    <row r="765" spans="1:13" ht="18" customHeight="1">
      <c r="A765" s="4">
        <v>764</v>
      </c>
      <c r="B765" s="37">
        <v>34974</v>
      </c>
      <c r="C765" s="34" t="s">
        <v>167</v>
      </c>
      <c r="D765" s="34" t="s">
        <v>218</v>
      </c>
      <c r="E765" s="34" t="s">
        <v>177</v>
      </c>
      <c r="F765" s="34" t="s">
        <v>171</v>
      </c>
      <c r="G765" s="21"/>
      <c r="H765" s="21"/>
      <c r="I765" s="21" t="s">
        <v>38</v>
      </c>
      <c r="J765" s="21" t="s">
        <v>20</v>
      </c>
      <c r="M765" s="12"/>
    </row>
    <row r="766" spans="1:13" ht="18" customHeight="1">
      <c r="A766" s="4">
        <v>765</v>
      </c>
      <c r="B766" s="37">
        <v>34974</v>
      </c>
      <c r="C766" s="34" t="s">
        <v>182</v>
      </c>
      <c r="D766" s="34" t="s">
        <v>153</v>
      </c>
      <c r="E766" s="34" t="s">
        <v>183</v>
      </c>
      <c r="F766" s="34" t="s">
        <v>214</v>
      </c>
      <c r="G766" s="21" t="s">
        <v>173</v>
      </c>
      <c r="H766" s="21" t="s">
        <v>161</v>
      </c>
      <c r="I766" s="21" t="s">
        <v>26</v>
      </c>
      <c r="J766" s="21" t="s">
        <v>227</v>
      </c>
      <c r="M766" s="12"/>
    </row>
    <row r="767" spans="1:13" ht="18" customHeight="1">
      <c r="A767" s="4">
        <v>766</v>
      </c>
      <c r="B767" s="37">
        <v>34975</v>
      </c>
      <c r="C767" s="34" t="s">
        <v>179</v>
      </c>
      <c r="D767" s="34" t="s">
        <v>148</v>
      </c>
      <c r="E767" s="34" t="s">
        <v>131</v>
      </c>
      <c r="F767" s="34" t="s">
        <v>184</v>
      </c>
      <c r="G767" s="21" t="s">
        <v>211</v>
      </c>
      <c r="H767" s="21" t="s">
        <v>186</v>
      </c>
      <c r="I767" s="21" t="s">
        <v>32</v>
      </c>
      <c r="J767" s="21" t="s">
        <v>31</v>
      </c>
      <c r="M767" s="12"/>
    </row>
    <row r="768" spans="1:13" ht="18" customHeight="1">
      <c r="A768" s="4">
        <v>767</v>
      </c>
      <c r="B768" s="37">
        <v>34975</v>
      </c>
      <c r="C768" s="34" t="s">
        <v>171</v>
      </c>
      <c r="D768" s="36" t="s">
        <v>163</v>
      </c>
      <c r="E768" s="34" t="s">
        <v>218</v>
      </c>
      <c r="F768" s="34" t="s">
        <v>177</v>
      </c>
      <c r="G768" s="21"/>
      <c r="H768" s="21"/>
      <c r="I768" s="21" t="s">
        <v>38</v>
      </c>
      <c r="J768" s="21" t="s">
        <v>20</v>
      </c>
      <c r="M768" s="12"/>
    </row>
    <row r="769" spans="1:13" ht="18" customHeight="1">
      <c r="A769" s="4">
        <v>768</v>
      </c>
      <c r="B769" s="37">
        <v>34975</v>
      </c>
      <c r="C769" s="34" t="s">
        <v>10</v>
      </c>
      <c r="D769" s="34" t="s">
        <v>175</v>
      </c>
      <c r="E769" s="34" t="s">
        <v>180</v>
      </c>
      <c r="F769" s="34" t="s">
        <v>35</v>
      </c>
      <c r="G769" s="21"/>
      <c r="H769" s="21"/>
      <c r="I769" s="21" t="s">
        <v>13</v>
      </c>
      <c r="J769" s="21" t="s">
        <v>14</v>
      </c>
      <c r="M769" s="12"/>
    </row>
    <row r="770" spans="1:13" ht="18" customHeight="1">
      <c r="A770" s="4">
        <v>769</v>
      </c>
      <c r="B770" s="37">
        <v>34975</v>
      </c>
      <c r="C770" s="34" t="s">
        <v>210</v>
      </c>
      <c r="D770" s="34" t="s">
        <v>46</v>
      </c>
      <c r="E770" s="34" t="s">
        <v>190</v>
      </c>
      <c r="F770" s="34" t="s">
        <v>22</v>
      </c>
      <c r="G770" s="21"/>
      <c r="H770" s="21"/>
      <c r="I770" s="21" t="s">
        <v>19</v>
      </c>
      <c r="J770" s="21" t="s">
        <v>37</v>
      </c>
      <c r="M770" s="12"/>
    </row>
    <row r="771" spans="1:13" ht="18" customHeight="1">
      <c r="A771" s="4">
        <v>770</v>
      </c>
      <c r="B771" s="37">
        <v>34976</v>
      </c>
      <c r="C771" s="34" t="s">
        <v>218</v>
      </c>
      <c r="D771" s="34" t="s">
        <v>177</v>
      </c>
      <c r="E771" s="34" t="s">
        <v>167</v>
      </c>
      <c r="F771" s="34" t="s">
        <v>163</v>
      </c>
      <c r="G771" s="21"/>
      <c r="H771" s="21"/>
      <c r="I771" s="21" t="s">
        <v>38</v>
      </c>
      <c r="J771" s="21" t="s">
        <v>13</v>
      </c>
      <c r="M771" s="12"/>
    </row>
    <row r="772" spans="1:13" ht="18" customHeight="1">
      <c r="A772" s="4">
        <v>771</v>
      </c>
      <c r="B772" s="37">
        <v>34976</v>
      </c>
      <c r="C772" s="34" t="s">
        <v>188</v>
      </c>
      <c r="D772" s="34" t="s">
        <v>165</v>
      </c>
      <c r="E772" s="34" t="s">
        <v>178</v>
      </c>
      <c r="F772" s="34" t="s">
        <v>148</v>
      </c>
      <c r="G772" s="21" t="s">
        <v>213</v>
      </c>
      <c r="H772" s="21" t="s">
        <v>211</v>
      </c>
      <c r="I772" s="21" t="s">
        <v>32</v>
      </c>
      <c r="J772" s="21" t="s">
        <v>31</v>
      </c>
      <c r="M772" s="12"/>
    </row>
    <row r="773" spans="1:13" ht="18" customHeight="1">
      <c r="A773" s="4">
        <v>772</v>
      </c>
      <c r="B773" s="37">
        <v>34978</v>
      </c>
      <c r="C773" s="34" t="s">
        <v>166</v>
      </c>
      <c r="D773" s="34" t="s">
        <v>4</v>
      </c>
      <c r="E773" s="34" t="s">
        <v>175</v>
      </c>
      <c r="F773" s="34" t="s">
        <v>191</v>
      </c>
      <c r="G773" s="21"/>
      <c r="H773" s="21"/>
      <c r="I773" s="21" t="s">
        <v>14</v>
      </c>
      <c r="J773" s="21" t="s">
        <v>19</v>
      </c>
      <c r="M773" s="12"/>
    </row>
    <row r="774" spans="1:13" ht="18" customHeight="1">
      <c r="A774" s="4">
        <v>773</v>
      </c>
      <c r="B774" s="37">
        <v>34978</v>
      </c>
      <c r="C774" s="34" t="s">
        <v>47</v>
      </c>
      <c r="D774" s="34" t="s">
        <v>146</v>
      </c>
      <c r="E774" s="34" t="s">
        <v>183</v>
      </c>
      <c r="F774" s="34" t="s">
        <v>185</v>
      </c>
      <c r="G774" s="21" t="s">
        <v>189</v>
      </c>
      <c r="H774" s="21" t="s">
        <v>229</v>
      </c>
      <c r="I774" s="21" t="s">
        <v>227</v>
      </c>
      <c r="J774" s="21" t="s">
        <v>32</v>
      </c>
      <c r="M774" s="12"/>
    </row>
    <row r="775" spans="1:13" ht="18" customHeight="1">
      <c r="A775" s="4">
        <v>774</v>
      </c>
      <c r="B775" s="37">
        <v>34978</v>
      </c>
      <c r="C775" s="34" t="s">
        <v>177</v>
      </c>
      <c r="D775" s="34" t="s">
        <v>167</v>
      </c>
      <c r="E775" s="34" t="s">
        <v>163</v>
      </c>
      <c r="F775" s="34" t="s">
        <v>171</v>
      </c>
      <c r="G775" s="21"/>
      <c r="H775" s="21"/>
      <c r="I775" s="21" t="s">
        <v>38</v>
      </c>
      <c r="J775" s="21" t="s">
        <v>13</v>
      </c>
      <c r="M775" s="12"/>
    </row>
    <row r="776" spans="1:13" ht="18" customHeight="1">
      <c r="A776" s="4">
        <v>775</v>
      </c>
      <c r="B776" s="37">
        <v>34978</v>
      </c>
      <c r="C776" s="34" t="s">
        <v>180</v>
      </c>
      <c r="D776" s="34" t="s">
        <v>170</v>
      </c>
      <c r="E776" s="34" t="s">
        <v>168</v>
      </c>
      <c r="F776" s="34" t="s">
        <v>144</v>
      </c>
      <c r="G776" s="21"/>
      <c r="H776" s="21"/>
      <c r="I776" s="21" t="s">
        <v>20</v>
      </c>
      <c r="J776" s="21" t="s">
        <v>37</v>
      </c>
      <c r="M776" s="12"/>
    </row>
    <row r="777" spans="1:13" ht="18" customHeight="1">
      <c r="A777" s="4">
        <v>776</v>
      </c>
      <c r="B777" s="37">
        <v>34979</v>
      </c>
      <c r="C777" s="34" t="s">
        <v>144</v>
      </c>
      <c r="D777" s="34" t="s">
        <v>35</v>
      </c>
      <c r="E777" s="34" t="s">
        <v>170</v>
      </c>
      <c r="F777" s="34" t="s">
        <v>168</v>
      </c>
      <c r="G777" s="21"/>
      <c r="H777" s="21"/>
      <c r="I777" s="21" t="s">
        <v>20</v>
      </c>
      <c r="J777" s="21" t="s">
        <v>13</v>
      </c>
      <c r="M777" s="12"/>
    </row>
    <row r="778" spans="1:13" ht="18" customHeight="1">
      <c r="A778" s="4">
        <v>777</v>
      </c>
      <c r="B778" s="37">
        <v>34980</v>
      </c>
      <c r="C778" s="34" t="s">
        <v>175</v>
      </c>
      <c r="D778" s="34" t="s">
        <v>72</v>
      </c>
      <c r="E778" s="34" t="s">
        <v>191</v>
      </c>
      <c r="F778" s="34" t="s">
        <v>244</v>
      </c>
      <c r="G778" s="21"/>
      <c r="H778" s="21"/>
      <c r="I778" s="21" t="s">
        <v>37</v>
      </c>
      <c r="J778" s="21" t="s">
        <v>19</v>
      </c>
      <c r="M778" s="12"/>
    </row>
    <row r="779" spans="1:13" ht="18" customHeight="1">
      <c r="A779" s="4">
        <v>778</v>
      </c>
      <c r="B779" s="37">
        <v>34980</v>
      </c>
      <c r="C779" s="34" t="s">
        <v>168</v>
      </c>
      <c r="D779" s="34" t="s">
        <v>180</v>
      </c>
      <c r="E779" s="34" t="s">
        <v>35</v>
      </c>
      <c r="F779" s="34" t="s">
        <v>170</v>
      </c>
      <c r="G779" s="21"/>
      <c r="H779" s="21"/>
      <c r="I779" s="21" t="s">
        <v>20</v>
      </c>
      <c r="J779" s="21" t="s">
        <v>14</v>
      </c>
      <c r="M779" s="12"/>
    </row>
    <row r="780" spans="1:13" ht="18" customHeight="1">
      <c r="A780" s="4">
        <v>779</v>
      </c>
      <c r="B780" s="37">
        <v>34980</v>
      </c>
      <c r="C780" s="34" t="s">
        <v>22</v>
      </c>
      <c r="D780" s="34" t="s">
        <v>10</v>
      </c>
      <c r="E780" s="34" t="s">
        <v>166</v>
      </c>
      <c r="F780" s="34" t="s">
        <v>4</v>
      </c>
      <c r="G780" s="21"/>
      <c r="H780" s="21"/>
      <c r="I780" s="21" t="s">
        <v>13</v>
      </c>
      <c r="J780" s="21" t="s">
        <v>38</v>
      </c>
      <c r="M780" s="12"/>
    </row>
    <row r="781" spans="1:13" ht="18" customHeight="1">
      <c r="A781" s="4">
        <v>780</v>
      </c>
      <c r="B781" s="37">
        <v>34982</v>
      </c>
      <c r="C781" s="34" t="s">
        <v>170</v>
      </c>
      <c r="D781" s="34" t="s">
        <v>144</v>
      </c>
      <c r="E781" s="34" t="s">
        <v>180</v>
      </c>
      <c r="F781" s="34" t="s">
        <v>35</v>
      </c>
      <c r="G781" s="21"/>
      <c r="H781" s="21"/>
      <c r="I781" s="21" t="s">
        <v>20</v>
      </c>
      <c r="J781" s="21" t="s">
        <v>38</v>
      </c>
      <c r="M781" s="12"/>
    </row>
    <row r="782" spans="1:13" ht="18" customHeight="1">
      <c r="A782" s="4">
        <v>781</v>
      </c>
      <c r="B782" s="37">
        <v>34982</v>
      </c>
      <c r="C782" s="34" t="s">
        <v>16</v>
      </c>
      <c r="D782" s="34" t="s">
        <v>210</v>
      </c>
      <c r="E782" s="34" t="s">
        <v>46</v>
      </c>
      <c r="F782" s="34" t="s">
        <v>163</v>
      </c>
      <c r="G782" s="21"/>
      <c r="H782" s="21"/>
      <c r="I782" s="21" t="s">
        <v>19</v>
      </c>
      <c r="J782" s="21" t="s">
        <v>13</v>
      </c>
      <c r="M782" s="12"/>
    </row>
    <row r="783" spans="1:13" ht="18" customHeight="1">
      <c r="A783" s="4">
        <v>782</v>
      </c>
      <c r="B783" s="37">
        <v>34985</v>
      </c>
      <c r="C783" s="34" t="s">
        <v>166</v>
      </c>
      <c r="D783" s="34" t="s">
        <v>175</v>
      </c>
      <c r="E783" s="34" t="s">
        <v>170</v>
      </c>
      <c r="F783" s="34" t="s">
        <v>10</v>
      </c>
      <c r="G783" s="21"/>
      <c r="H783" s="21"/>
      <c r="I783" s="21" t="s">
        <v>13</v>
      </c>
      <c r="J783" s="21" t="s">
        <v>14</v>
      </c>
      <c r="M783" s="12"/>
    </row>
    <row r="784" spans="1:13" ht="18" customHeight="1">
      <c r="A784" s="4">
        <v>783</v>
      </c>
      <c r="B784" s="37">
        <v>34985</v>
      </c>
      <c r="C784" s="34" t="s">
        <v>210</v>
      </c>
      <c r="D784" s="34" t="s">
        <v>171</v>
      </c>
      <c r="E784" s="34" t="s">
        <v>72</v>
      </c>
      <c r="F784" s="34" t="s">
        <v>46</v>
      </c>
      <c r="G784" s="21"/>
      <c r="H784" s="21"/>
      <c r="I784" s="21" t="s">
        <v>19</v>
      </c>
      <c r="J784" s="21" t="s">
        <v>38</v>
      </c>
      <c r="M784" s="12"/>
    </row>
    <row r="785" spans="1:13" ht="18" customHeight="1">
      <c r="A785" s="4">
        <v>784</v>
      </c>
      <c r="B785" s="37">
        <v>34993</v>
      </c>
      <c r="C785" s="34" t="s">
        <v>185</v>
      </c>
      <c r="D785" s="34" t="s">
        <v>166</v>
      </c>
      <c r="E785" s="34" t="s">
        <v>213</v>
      </c>
      <c r="F785" s="34" t="s">
        <v>175</v>
      </c>
      <c r="G785" s="21" t="s">
        <v>182</v>
      </c>
      <c r="H785" s="21" t="s">
        <v>170</v>
      </c>
      <c r="I785" s="21" t="s">
        <v>26</v>
      </c>
      <c r="J785" s="21" t="s">
        <v>14</v>
      </c>
      <c r="M785" s="12"/>
    </row>
    <row r="786" spans="1:13" ht="18" customHeight="1">
      <c r="A786" s="4">
        <v>785</v>
      </c>
      <c r="B786" s="37">
        <v>34994</v>
      </c>
      <c r="C786" s="34" t="s">
        <v>170</v>
      </c>
      <c r="D786" s="34" t="s">
        <v>182</v>
      </c>
      <c r="E786" s="34" t="s">
        <v>166</v>
      </c>
      <c r="F786" s="34" t="s">
        <v>213</v>
      </c>
      <c r="G786" s="21" t="s">
        <v>210</v>
      </c>
      <c r="H786" s="21" t="s">
        <v>184</v>
      </c>
      <c r="I786" s="21" t="s">
        <v>26</v>
      </c>
      <c r="J786" s="21" t="s">
        <v>14</v>
      </c>
      <c r="M786" s="12"/>
    </row>
    <row r="787" spans="1:13" ht="18" customHeight="1">
      <c r="A787" s="4">
        <v>786</v>
      </c>
      <c r="B787" s="37">
        <v>34996</v>
      </c>
      <c r="C787" s="34" t="s">
        <v>184</v>
      </c>
      <c r="D787" s="34" t="s">
        <v>210</v>
      </c>
      <c r="E787" s="34" t="s">
        <v>182</v>
      </c>
      <c r="F787" s="34" t="s">
        <v>166</v>
      </c>
      <c r="G787" s="21" t="s">
        <v>185</v>
      </c>
      <c r="H787" s="21" t="s">
        <v>175</v>
      </c>
      <c r="I787" s="21" t="s">
        <v>14</v>
      </c>
      <c r="J787" s="21" t="s">
        <v>26</v>
      </c>
      <c r="M787" s="12"/>
    </row>
    <row r="788" spans="1:13" ht="18" customHeight="1">
      <c r="A788" s="4">
        <v>787</v>
      </c>
      <c r="B788" s="37">
        <v>34997</v>
      </c>
      <c r="C788" s="34" t="s">
        <v>175</v>
      </c>
      <c r="D788" s="34" t="s">
        <v>185</v>
      </c>
      <c r="E788" s="34" t="s">
        <v>210</v>
      </c>
      <c r="F788" s="34" t="s">
        <v>182</v>
      </c>
      <c r="G788" s="21" t="s">
        <v>170</v>
      </c>
      <c r="H788" s="21" t="s">
        <v>213</v>
      </c>
      <c r="I788" s="21" t="s">
        <v>14</v>
      </c>
      <c r="J788" s="21" t="s">
        <v>26</v>
      </c>
      <c r="M788" s="12"/>
    </row>
    <row r="789" spans="1:13" ht="18" customHeight="1">
      <c r="A789" s="4">
        <v>788</v>
      </c>
      <c r="B789" s="37">
        <v>34998</v>
      </c>
      <c r="C789" s="34" t="s">
        <v>213</v>
      </c>
      <c r="D789" s="34" t="s">
        <v>170</v>
      </c>
      <c r="E789" s="34" t="s">
        <v>185</v>
      </c>
      <c r="F789" s="34" t="s">
        <v>210</v>
      </c>
      <c r="G789" s="21" t="s">
        <v>184</v>
      </c>
      <c r="H789" s="21" t="s">
        <v>166</v>
      </c>
      <c r="I789" s="21" t="s">
        <v>14</v>
      </c>
      <c r="J789" s="21" t="s">
        <v>26</v>
      </c>
      <c r="M789" s="12"/>
    </row>
    <row r="790" spans="1:13" ht="18" customHeight="1">
      <c r="B790" s="38"/>
      <c r="C790" s="21">
        <f t="shared" ref="C790:H790" si="5">SUBTOTAL(3,C2:C789)</f>
        <v>788</v>
      </c>
      <c r="D790" s="21">
        <f t="shared" si="5"/>
        <v>788</v>
      </c>
      <c r="E790" s="21">
        <f t="shared" si="5"/>
        <v>788</v>
      </c>
      <c r="F790" s="21">
        <f t="shared" si="5"/>
        <v>788</v>
      </c>
      <c r="G790" s="21">
        <f t="shared" si="5"/>
        <v>395</v>
      </c>
      <c r="H790" s="21">
        <f t="shared" si="5"/>
        <v>395</v>
      </c>
      <c r="I790" s="21"/>
      <c r="J790" s="21"/>
    </row>
    <row r="791" spans="1:13" ht="18" customHeight="1">
      <c r="I791" s="50" t="s">
        <v>127</v>
      </c>
      <c r="J791" s="10">
        <f>C790+D790+E790+F790+G790+H790</f>
        <v>3942</v>
      </c>
    </row>
  </sheetData>
  <sortState xmlns:xlrd2="http://schemas.microsoft.com/office/spreadsheetml/2017/richdata2" ref="M3:V119">
    <sortCondition descending="1" ref="N3:N119"/>
  </sortState>
  <mergeCells count="2">
    <mergeCell ref="L1:V1"/>
    <mergeCell ref="L32:V32"/>
  </mergeCells>
  <phoneticPr fontId="1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56225-41B6-4AD7-810A-FD4E50A490AB}">
  <dimension ref="A1:Y879"/>
  <sheetViews>
    <sheetView workbookViewId="0">
      <selection activeCell="Y3" sqref="Y3"/>
    </sheetView>
  </sheetViews>
  <sheetFormatPr defaultColWidth="9" defaultRowHeight="18" customHeight="1"/>
  <cols>
    <col min="1" max="1" width="4.5" style="11" bestFit="1" customWidth="1"/>
    <col min="2" max="2" width="11.625" style="76" customWidth="1"/>
    <col min="3" max="10" width="11.625" style="8" customWidth="1"/>
    <col min="11" max="11" width="4.625" style="8" customWidth="1"/>
    <col min="12" max="12" width="4.125" style="11" bestFit="1" customWidth="1"/>
    <col min="13" max="13" width="11" style="9" bestFit="1" customWidth="1"/>
    <col min="14" max="15" width="6.625" style="8" customWidth="1"/>
    <col min="16" max="16" width="2.625" style="8" customWidth="1"/>
    <col min="17" max="22" width="6.625" style="8" customWidth="1"/>
    <col min="23" max="23" width="2.625" style="8" customWidth="1"/>
    <col min="24" max="16384" width="9" style="8"/>
  </cols>
  <sheetData>
    <row r="1" spans="1:25" ht="18" customHeight="1">
      <c r="A1" s="1"/>
      <c r="B1" s="68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5" t="s">
        <v>419</v>
      </c>
      <c r="M1" s="95"/>
      <c r="N1" s="95"/>
      <c r="O1" s="95"/>
      <c r="P1" s="95"/>
      <c r="Q1" s="95"/>
      <c r="R1" s="95"/>
      <c r="S1" s="95"/>
      <c r="T1" s="95"/>
      <c r="U1" s="95"/>
      <c r="V1" s="95"/>
      <c r="W1" s="7"/>
    </row>
    <row r="2" spans="1:25" ht="18" customHeight="1">
      <c r="A2" s="1">
        <v>1</v>
      </c>
      <c r="B2" s="69">
        <v>44281</v>
      </c>
      <c r="C2" s="36" t="s">
        <v>36</v>
      </c>
      <c r="D2" s="36" t="s">
        <v>17</v>
      </c>
      <c r="E2" s="36" t="s">
        <v>22</v>
      </c>
      <c r="F2" s="36" t="s">
        <v>39</v>
      </c>
      <c r="G2" s="21"/>
      <c r="H2" s="21"/>
      <c r="I2" s="21" t="s">
        <v>14</v>
      </c>
      <c r="J2" s="21" t="s">
        <v>38</v>
      </c>
      <c r="K2" s="9"/>
      <c r="L2" s="5"/>
      <c r="M2" s="70" t="s">
        <v>125</v>
      </c>
      <c r="N2" s="5" t="s">
        <v>127</v>
      </c>
      <c r="O2" s="5" t="s">
        <v>127</v>
      </c>
      <c r="P2" s="5"/>
      <c r="Q2" s="5" t="s">
        <v>68</v>
      </c>
      <c r="R2" s="5" t="s">
        <v>69</v>
      </c>
      <c r="S2" s="5" t="s">
        <v>70</v>
      </c>
      <c r="T2" s="5" t="s">
        <v>71</v>
      </c>
      <c r="U2" s="5" t="s">
        <v>128</v>
      </c>
      <c r="V2" s="5" t="s">
        <v>129</v>
      </c>
      <c r="W2" s="7"/>
    </row>
    <row r="3" spans="1:25" ht="18" customHeight="1">
      <c r="A3" s="1">
        <v>2</v>
      </c>
      <c r="B3" s="69">
        <v>44281</v>
      </c>
      <c r="C3" s="36" t="s">
        <v>30</v>
      </c>
      <c r="D3" s="36" t="s">
        <v>48</v>
      </c>
      <c r="E3" s="36" t="s">
        <v>29</v>
      </c>
      <c r="F3" s="36" t="s">
        <v>21</v>
      </c>
      <c r="G3" s="21"/>
      <c r="H3" s="21"/>
      <c r="I3" s="21" t="s">
        <v>9</v>
      </c>
      <c r="J3" s="21" t="s">
        <v>31</v>
      </c>
      <c r="K3" s="9"/>
      <c r="L3" s="5">
        <v>1</v>
      </c>
      <c r="M3" s="71" t="s">
        <v>85</v>
      </c>
      <c r="N3" s="6">
        <f>COUNTIF($C$2:$H$877,"吉本文弘")</f>
        <v>107</v>
      </c>
      <c r="O3" s="6">
        <f t="shared" ref="O3:O34" si="0">SUM(Q3:V3)</f>
        <v>107</v>
      </c>
      <c r="P3" s="6"/>
      <c r="Q3" s="6">
        <f>COUNTIF($C$2:$C$877,"吉本文弘")</f>
        <v>24</v>
      </c>
      <c r="R3" s="6">
        <f>COUNTIF($D$2:$D$877,"吉本文弘")</f>
        <v>25</v>
      </c>
      <c r="S3" s="6">
        <f>COUNTIF($E$2:$E$877,"吉本文弘")</f>
        <v>25</v>
      </c>
      <c r="T3" s="6">
        <f>COUNTIF($F$2:$F$877,"吉本文弘")</f>
        <v>29</v>
      </c>
      <c r="U3" s="6">
        <f>COUNTIF($G$2:$G$877,"吉本文弘")</f>
        <v>1</v>
      </c>
      <c r="V3" s="6">
        <f>COUNTIF($H$2:$H$877,"吉本文弘")</f>
        <v>3</v>
      </c>
      <c r="W3" s="7"/>
      <c r="X3" s="8" t="s">
        <v>303</v>
      </c>
      <c r="Y3" s="8" t="s">
        <v>140</v>
      </c>
    </row>
    <row r="4" spans="1:25" ht="18" customHeight="1">
      <c r="A4" s="1">
        <v>3</v>
      </c>
      <c r="B4" s="69">
        <v>44281</v>
      </c>
      <c r="C4" s="36" t="s">
        <v>43</v>
      </c>
      <c r="D4" s="36" t="s">
        <v>7</v>
      </c>
      <c r="E4" s="36" t="s">
        <v>16</v>
      </c>
      <c r="F4" s="36" t="s">
        <v>11</v>
      </c>
      <c r="G4" s="21"/>
      <c r="H4" s="21"/>
      <c r="I4" s="21" t="s">
        <v>19</v>
      </c>
      <c r="J4" s="21" t="s">
        <v>20</v>
      </c>
      <c r="K4" s="9"/>
      <c r="L4" s="5">
        <v>2</v>
      </c>
      <c r="M4" s="71" t="s">
        <v>79</v>
      </c>
      <c r="N4" s="6">
        <f>COUNTIF($C$2:$H$877,"有隅昭二")</f>
        <v>103</v>
      </c>
      <c r="O4" s="6">
        <f t="shared" si="0"/>
        <v>103</v>
      </c>
      <c r="P4" s="6"/>
      <c r="Q4" s="6">
        <f>COUNTIF($C$2:$C$877,"有隅昭二")</f>
        <v>24</v>
      </c>
      <c r="R4" s="6">
        <f>COUNTIF($D$2:$D$877,"有隅昭二")</f>
        <v>25</v>
      </c>
      <c r="S4" s="6">
        <f>COUNTIF($E$2:$E$877,"有隅昭二")</f>
        <v>25</v>
      </c>
      <c r="T4" s="6">
        <f>COUNTIF($F$2:$F$877,"有隅昭二")</f>
        <v>26</v>
      </c>
      <c r="U4" s="6">
        <f>COUNTIF($G$2:$G$877,"有隅昭二")</f>
        <v>1</v>
      </c>
      <c r="V4" s="6">
        <f>COUNTIF($H$2:$H$877,"有隅昭二")</f>
        <v>2</v>
      </c>
      <c r="W4" s="7"/>
    </row>
    <row r="5" spans="1:25" ht="18" customHeight="1">
      <c r="A5" s="1">
        <v>4</v>
      </c>
      <c r="B5" s="69">
        <v>44281</v>
      </c>
      <c r="C5" s="36" t="s">
        <v>24</v>
      </c>
      <c r="D5" s="36" t="s">
        <v>50</v>
      </c>
      <c r="E5" s="36" t="s">
        <v>23</v>
      </c>
      <c r="F5" s="36" t="s">
        <v>15</v>
      </c>
      <c r="G5" s="21"/>
      <c r="H5" s="21"/>
      <c r="I5" s="21" t="s">
        <v>25</v>
      </c>
      <c r="J5" s="21" t="s">
        <v>8</v>
      </c>
      <c r="K5" s="9"/>
      <c r="L5" s="5">
        <v>3</v>
      </c>
      <c r="M5" s="71" t="s">
        <v>95</v>
      </c>
      <c r="N5" s="6">
        <f>COUNTIF($C$2:$H$877,"深谷篤")</f>
        <v>103</v>
      </c>
      <c r="O5" s="6">
        <f t="shared" si="0"/>
        <v>103</v>
      </c>
      <c r="P5" s="6"/>
      <c r="Q5" s="6">
        <f>COUNTIF($C$2:$C$877,"深谷篤")</f>
        <v>25</v>
      </c>
      <c r="R5" s="6">
        <f>COUNTIF($D$2:$D$877,"深谷篤")</f>
        <v>26</v>
      </c>
      <c r="S5" s="6">
        <f>COUNTIF($E$2:$E$877,"深谷篤")</f>
        <v>26</v>
      </c>
      <c r="T5" s="6">
        <f>COUNTIF($F$2:$F$877,"深谷篤")</f>
        <v>24</v>
      </c>
      <c r="U5" s="6">
        <f>COUNTIF($G$2:$G$877,"深谷篤")</f>
        <v>1</v>
      </c>
      <c r="V5" s="6">
        <f>COUNTIF($H$2:$H$877,"深谷篤")</f>
        <v>1</v>
      </c>
      <c r="W5" s="7"/>
    </row>
    <row r="6" spans="1:25" ht="18" customHeight="1">
      <c r="A6" s="1">
        <v>5</v>
      </c>
      <c r="B6" s="69">
        <v>44281</v>
      </c>
      <c r="C6" s="36" t="s">
        <v>18</v>
      </c>
      <c r="D6" s="36" t="s">
        <v>41</v>
      </c>
      <c r="E6" s="36" t="s">
        <v>4</v>
      </c>
      <c r="F6" s="36" t="s">
        <v>12</v>
      </c>
      <c r="G6" s="21"/>
      <c r="H6" s="21"/>
      <c r="I6" s="21" t="s">
        <v>37</v>
      </c>
      <c r="J6" s="21" t="s">
        <v>13</v>
      </c>
      <c r="K6" s="9"/>
      <c r="L6" s="5">
        <v>4</v>
      </c>
      <c r="M6" s="71" t="s">
        <v>97</v>
      </c>
      <c r="N6" s="6">
        <f>COUNTIF($C$2:$H$877,"牧田匡平")</f>
        <v>103</v>
      </c>
      <c r="O6" s="6">
        <f t="shared" si="0"/>
        <v>103</v>
      </c>
      <c r="P6" s="6"/>
      <c r="Q6" s="6">
        <f>COUNTIF($C$2:$C$877,"牧田匡平")</f>
        <v>26</v>
      </c>
      <c r="R6" s="6">
        <f>COUNTIF($D$2:$D$877,"牧田匡平")</f>
        <v>24</v>
      </c>
      <c r="S6" s="6">
        <f>COUNTIF($E$2:$E$877,"牧田匡平")</f>
        <v>25</v>
      </c>
      <c r="T6" s="6">
        <f>COUNTIF($F$2:$F$877,"牧田匡平")</f>
        <v>26</v>
      </c>
      <c r="U6" s="6">
        <f>COUNTIF($G$2:$G$877,"牧田匡平")</f>
        <v>1</v>
      </c>
      <c r="V6" s="6">
        <f>COUNTIF($H$2:$H$877,"牧田匡平")</f>
        <v>1</v>
      </c>
      <c r="W6" s="7"/>
    </row>
    <row r="7" spans="1:25" ht="18" customHeight="1">
      <c r="A7" s="1">
        <v>6</v>
      </c>
      <c r="B7" s="69">
        <v>44281</v>
      </c>
      <c r="C7" s="36" t="s">
        <v>33</v>
      </c>
      <c r="D7" s="36" t="s">
        <v>5</v>
      </c>
      <c r="E7" s="36" t="s">
        <v>40</v>
      </c>
      <c r="F7" s="36" t="s">
        <v>6</v>
      </c>
      <c r="G7" s="21"/>
      <c r="H7" s="21"/>
      <c r="I7" s="21" t="s">
        <v>32</v>
      </c>
      <c r="J7" s="21" t="s">
        <v>26</v>
      </c>
      <c r="K7" s="9"/>
      <c r="L7" s="5">
        <v>5</v>
      </c>
      <c r="M7" s="71" t="s">
        <v>101</v>
      </c>
      <c r="N7" s="6">
        <f>COUNTIF($C$2:$H$877,"山路哲生")</f>
        <v>103</v>
      </c>
      <c r="O7" s="6">
        <f t="shared" si="0"/>
        <v>103</v>
      </c>
      <c r="P7" s="6"/>
      <c r="Q7" s="6">
        <f>COUNTIF($C$2:$C$877,"山路哲生")</f>
        <v>25</v>
      </c>
      <c r="R7" s="6">
        <f>COUNTIF($D$2:$D$877,"山路哲生")</f>
        <v>25</v>
      </c>
      <c r="S7" s="6">
        <f>COUNTIF($E$2:$E$877,"山路哲生")</f>
        <v>26</v>
      </c>
      <c r="T7" s="6">
        <f>COUNTIF($F$2:$F$877,"山路哲生")</f>
        <v>26</v>
      </c>
      <c r="U7" s="6">
        <f>COUNTIF($G$2:$G$877,"山路哲生")</f>
        <v>1</v>
      </c>
      <c r="V7" s="6">
        <f>COUNTIF($H$2:$H$877,"山路哲生")</f>
        <v>0</v>
      </c>
      <c r="W7" s="7"/>
    </row>
    <row r="8" spans="1:25" ht="18" customHeight="1">
      <c r="A8" s="1">
        <v>7</v>
      </c>
      <c r="B8" s="69">
        <v>44282</v>
      </c>
      <c r="C8" s="36" t="s">
        <v>7</v>
      </c>
      <c r="D8" s="36" t="s">
        <v>16</v>
      </c>
      <c r="E8" s="36" t="s">
        <v>11</v>
      </c>
      <c r="F8" s="36" t="s">
        <v>57</v>
      </c>
      <c r="G8" s="21"/>
      <c r="H8" s="21"/>
      <c r="I8" s="21" t="s">
        <v>19</v>
      </c>
      <c r="J8" s="21" t="s">
        <v>20</v>
      </c>
      <c r="K8" s="9"/>
      <c r="L8" s="5">
        <v>6</v>
      </c>
      <c r="M8" s="71" t="s">
        <v>92</v>
      </c>
      <c r="N8" s="6">
        <f>COUNTIF($C$2:$H$877,"白井一行")</f>
        <v>102</v>
      </c>
      <c r="O8" s="6">
        <f t="shared" si="0"/>
        <v>102</v>
      </c>
      <c r="P8" s="6"/>
      <c r="Q8" s="6">
        <f>COUNTIF($C$2:$C$877,"白井一行")</f>
        <v>27</v>
      </c>
      <c r="R8" s="6">
        <f>COUNTIF($D$2:$D$877,"白井一行")</f>
        <v>25</v>
      </c>
      <c r="S8" s="6">
        <f>COUNTIF($E$2:$E$877,"白井一行")</f>
        <v>23</v>
      </c>
      <c r="T8" s="6">
        <f>COUNTIF($F$2:$F$877,"白井一行")</f>
        <v>25</v>
      </c>
      <c r="U8" s="6">
        <f>COUNTIF($G$2:$G$877,"白井一行")</f>
        <v>1</v>
      </c>
      <c r="V8" s="6">
        <f>COUNTIF($H$2:$H$877,"白井一行")</f>
        <v>1</v>
      </c>
      <c r="W8" s="7"/>
    </row>
    <row r="9" spans="1:25" ht="18" customHeight="1">
      <c r="A9" s="1">
        <v>8</v>
      </c>
      <c r="B9" s="69">
        <v>44282</v>
      </c>
      <c r="C9" s="36" t="s">
        <v>41</v>
      </c>
      <c r="D9" s="36" t="s">
        <v>4</v>
      </c>
      <c r="E9" s="36" t="s">
        <v>12</v>
      </c>
      <c r="F9" s="36" t="s">
        <v>45</v>
      </c>
      <c r="G9" s="21"/>
      <c r="H9" s="21"/>
      <c r="I9" s="21" t="s">
        <v>37</v>
      </c>
      <c r="J9" s="21" t="s">
        <v>13</v>
      </c>
      <c r="K9" s="9"/>
      <c r="L9" s="5">
        <v>7</v>
      </c>
      <c r="M9" s="71" t="s">
        <v>99</v>
      </c>
      <c r="N9" s="6">
        <f>COUNTIF($C$2:$H$877,"福家英登")</f>
        <v>102</v>
      </c>
      <c r="O9" s="6">
        <f t="shared" si="0"/>
        <v>102</v>
      </c>
      <c r="P9" s="6"/>
      <c r="Q9" s="6">
        <f>COUNTIF($C$2:$C$877,"福家英登")</f>
        <v>25</v>
      </c>
      <c r="R9" s="6">
        <f>COUNTIF($D$2:$D$877,"福家英登")</f>
        <v>25</v>
      </c>
      <c r="S9" s="6">
        <f>COUNTIF($E$2:$E$877,"福家英登")</f>
        <v>26</v>
      </c>
      <c r="T9" s="6">
        <f>COUNTIF($F$2:$F$877,"福家英登")</f>
        <v>25</v>
      </c>
      <c r="U9" s="6">
        <f>COUNTIF($G$2:$G$877,"福家英登")</f>
        <v>0</v>
      </c>
      <c r="V9" s="6">
        <f>COUNTIF($H$2:$H$877,"福家英登")</f>
        <v>1</v>
      </c>
      <c r="W9" s="7"/>
    </row>
    <row r="10" spans="1:25" ht="18" customHeight="1">
      <c r="A10" s="1">
        <v>9</v>
      </c>
      <c r="B10" s="69">
        <v>44282</v>
      </c>
      <c r="C10" s="36" t="s">
        <v>5</v>
      </c>
      <c r="D10" s="36" t="s">
        <v>40</v>
      </c>
      <c r="E10" s="36" t="s">
        <v>6</v>
      </c>
      <c r="F10" s="36" t="s">
        <v>42</v>
      </c>
      <c r="G10" s="21"/>
      <c r="H10" s="21"/>
      <c r="I10" s="21" t="s">
        <v>32</v>
      </c>
      <c r="J10" s="21" t="s">
        <v>26</v>
      </c>
      <c r="K10" s="9"/>
      <c r="L10" s="5">
        <v>8</v>
      </c>
      <c r="M10" s="71" t="s">
        <v>102</v>
      </c>
      <c r="N10" s="6">
        <f>COUNTIF($C$2:$H$877,"石山智也")</f>
        <v>101</v>
      </c>
      <c r="O10" s="6">
        <f t="shared" si="0"/>
        <v>101</v>
      </c>
      <c r="P10" s="6"/>
      <c r="Q10" s="6">
        <f>COUNTIF($C$2:$C$877,"石山智也")</f>
        <v>23</v>
      </c>
      <c r="R10" s="6">
        <f>COUNTIF($D$2:$D$877,"石山智也")</f>
        <v>24</v>
      </c>
      <c r="S10" s="6">
        <f>COUNTIF($E$2:$E$877,"石山智也")</f>
        <v>26</v>
      </c>
      <c r="T10" s="6">
        <f>COUNTIF($F$2:$F$877,"石山智也")</f>
        <v>27</v>
      </c>
      <c r="U10" s="6">
        <f>COUNTIF($G$2:$G$877,"石山智也")</f>
        <v>0</v>
      </c>
      <c r="V10" s="6">
        <f>COUNTIF($H$2:$H$877,"石山智也")</f>
        <v>1</v>
      </c>
      <c r="W10" s="7"/>
    </row>
    <row r="11" spans="1:25" ht="18" customHeight="1">
      <c r="A11" s="1">
        <v>10</v>
      </c>
      <c r="B11" s="69">
        <v>44282</v>
      </c>
      <c r="C11" s="36" t="s">
        <v>48</v>
      </c>
      <c r="D11" s="36" t="s">
        <v>29</v>
      </c>
      <c r="E11" s="36" t="s">
        <v>21</v>
      </c>
      <c r="F11" s="36" t="s">
        <v>28</v>
      </c>
      <c r="G11" s="21"/>
      <c r="H11" s="21"/>
      <c r="I11" s="21" t="s">
        <v>9</v>
      </c>
      <c r="J11" s="21" t="s">
        <v>31</v>
      </c>
      <c r="K11" s="9"/>
      <c r="L11" s="5">
        <v>9</v>
      </c>
      <c r="M11" s="71" t="s">
        <v>81</v>
      </c>
      <c r="N11" s="6">
        <f>COUNTIF($C$2:$H$877,"丹波幸一")</f>
        <v>100</v>
      </c>
      <c r="O11" s="6">
        <f t="shared" si="0"/>
        <v>100</v>
      </c>
      <c r="P11" s="6"/>
      <c r="Q11" s="6">
        <f>COUNTIF($C$2:$C$877,"丹波幸一")</f>
        <v>24</v>
      </c>
      <c r="R11" s="6">
        <f>COUNTIF($D$2:$D$877,"丹波幸一")</f>
        <v>24</v>
      </c>
      <c r="S11" s="6">
        <f>COUNTIF($E$2:$E$877,"丹波幸一")</f>
        <v>25</v>
      </c>
      <c r="T11" s="6">
        <f>COUNTIF($F$2:$F$877,"丹波幸一")</f>
        <v>26</v>
      </c>
      <c r="U11" s="6">
        <f>COUNTIF($G$2:$G$877,"丹波幸一")</f>
        <v>0</v>
      </c>
      <c r="V11" s="6">
        <f>COUNTIF($H$2:$H$877,"丹波幸一")</f>
        <v>1</v>
      </c>
      <c r="W11" s="7"/>
    </row>
    <row r="12" spans="1:25" ht="18" customHeight="1">
      <c r="A12" s="1">
        <v>11</v>
      </c>
      <c r="B12" s="69">
        <v>44282</v>
      </c>
      <c r="C12" s="36" t="s">
        <v>50</v>
      </c>
      <c r="D12" s="36" t="s">
        <v>23</v>
      </c>
      <c r="E12" s="36" t="s">
        <v>15</v>
      </c>
      <c r="F12" s="36" t="s">
        <v>58</v>
      </c>
      <c r="G12" s="21"/>
      <c r="H12" s="21"/>
      <c r="I12" s="21" t="s">
        <v>25</v>
      </c>
      <c r="J12" s="21" t="s">
        <v>8</v>
      </c>
      <c r="K12" s="9"/>
      <c r="L12" s="5">
        <v>10</v>
      </c>
      <c r="M12" s="71" t="s">
        <v>93</v>
      </c>
      <c r="N12" s="6">
        <f>COUNTIF($C$2:$H$877,"名幸一明")</f>
        <v>100</v>
      </c>
      <c r="O12" s="6">
        <f t="shared" si="0"/>
        <v>100</v>
      </c>
      <c r="P12" s="6"/>
      <c r="Q12" s="6">
        <f>COUNTIF($C$2:$C$877,"名幸一明")</f>
        <v>24</v>
      </c>
      <c r="R12" s="6">
        <f>COUNTIF($D$2:$D$877,"名幸一明")</f>
        <v>25</v>
      </c>
      <c r="S12" s="6">
        <f>COUNTIF($E$2:$E$877,"名幸一明")</f>
        <v>25</v>
      </c>
      <c r="T12" s="6">
        <f>COUNTIF($F$2:$F$877,"名幸一明")</f>
        <v>25</v>
      </c>
      <c r="U12" s="6">
        <f>COUNTIF($G$2:$G$877,"名幸一明")</f>
        <v>1</v>
      </c>
      <c r="V12" s="6">
        <f>COUNTIF($H$2:$H$877,"名幸一明")</f>
        <v>0</v>
      </c>
      <c r="W12" s="7"/>
    </row>
    <row r="13" spans="1:25" ht="18" customHeight="1">
      <c r="A13" s="1">
        <v>12</v>
      </c>
      <c r="B13" s="69">
        <v>44282</v>
      </c>
      <c r="C13" s="36" t="s">
        <v>17</v>
      </c>
      <c r="D13" s="36" t="s">
        <v>22</v>
      </c>
      <c r="E13" s="36" t="s">
        <v>39</v>
      </c>
      <c r="F13" s="36" t="s">
        <v>55</v>
      </c>
      <c r="G13" s="21"/>
      <c r="H13" s="21"/>
      <c r="I13" s="21" t="s">
        <v>14</v>
      </c>
      <c r="J13" s="21" t="s">
        <v>38</v>
      </c>
      <c r="K13" s="9"/>
      <c r="L13" s="5">
        <v>11</v>
      </c>
      <c r="M13" s="71" t="s">
        <v>54</v>
      </c>
      <c r="N13" s="6">
        <f>COUNTIF($C$2:$H$877,"土山剛弘")</f>
        <v>100</v>
      </c>
      <c r="O13" s="6">
        <f t="shared" si="0"/>
        <v>100</v>
      </c>
      <c r="P13" s="6"/>
      <c r="Q13" s="6">
        <f>COUNTIF($C$2:$C$877,"土山剛弘")</f>
        <v>24</v>
      </c>
      <c r="R13" s="6">
        <f>COUNTIF($D$2:$D$877,"土山剛弘")</f>
        <v>26</v>
      </c>
      <c r="S13" s="6">
        <f>COUNTIF($E$2:$E$877,"土山剛弘")</f>
        <v>26</v>
      </c>
      <c r="T13" s="6">
        <f>COUNTIF($F$2:$F$877,"土山剛弘")</f>
        <v>23</v>
      </c>
      <c r="U13" s="6">
        <f>COUNTIF($G$2:$G$877,"土山剛弘")</f>
        <v>0</v>
      </c>
      <c r="V13" s="6">
        <f>COUNTIF($H$2:$H$877,"土山剛弘")</f>
        <v>1</v>
      </c>
      <c r="W13" s="7"/>
    </row>
    <row r="14" spans="1:25" ht="18" customHeight="1">
      <c r="A14" s="1">
        <v>13</v>
      </c>
      <c r="B14" s="69">
        <v>44283</v>
      </c>
      <c r="C14" s="36" t="s">
        <v>4</v>
      </c>
      <c r="D14" s="36" t="s">
        <v>12</v>
      </c>
      <c r="E14" s="36" t="s">
        <v>45</v>
      </c>
      <c r="F14" s="36" t="s">
        <v>18</v>
      </c>
      <c r="G14" s="21"/>
      <c r="H14" s="21"/>
      <c r="I14" s="21" t="s">
        <v>37</v>
      </c>
      <c r="J14" s="21" t="s">
        <v>13</v>
      </c>
      <c r="K14" s="9"/>
      <c r="L14" s="5">
        <v>12</v>
      </c>
      <c r="M14" s="71" t="s">
        <v>84</v>
      </c>
      <c r="N14" s="6">
        <f>COUNTIF($C$2:$H$877,"本田英志")</f>
        <v>99</v>
      </c>
      <c r="O14" s="6">
        <f t="shared" si="0"/>
        <v>99</v>
      </c>
      <c r="P14" s="6"/>
      <c r="Q14" s="6">
        <f>COUNTIF($C$2:$C$877,"本田英志")</f>
        <v>26</v>
      </c>
      <c r="R14" s="6">
        <f>COUNTIF($D$2:$D$877,"本田英志")</f>
        <v>24</v>
      </c>
      <c r="S14" s="6">
        <f>COUNTIF($E$2:$E$877,"本田英志")</f>
        <v>23</v>
      </c>
      <c r="T14" s="6">
        <f>COUNTIF($F$2:$F$877,"本田英志")</f>
        <v>25</v>
      </c>
      <c r="U14" s="6">
        <f>COUNTIF($G$2:$G$877,"本田英志")</f>
        <v>1</v>
      </c>
      <c r="V14" s="6">
        <f>COUNTIF($H$2:$H$877,"本田英志")</f>
        <v>0</v>
      </c>
      <c r="W14" s="7"/>
    </row>
    <row r="15" spans="1:25" ht="18" customHeight="1">
      <c r="A15" s="1">
        <v>14</v>
      </c>
      <c r="B15" s="69">
        <v>44283</v>
      </c>
      <c r="C15" s="36" t="s">
        <v>40</v>
      </c>
      <c r="D15" s="36" t="s">
        <v>6</v>
      </c>
      <c r="E15" s="36" t="s">
        <v>42</v>
      </c>
      <c r="F15" s="36" t="s">
        <v>33</v>
      </c>
      <c r="G15" s="21"/>
      <c r="H15" s="21"/>
      <c r="I15" s="21" t="s">
        <v>32</v>
      </c>
      <c r="J15" s="21" t="s">
        <v>26</v>
      </c>
      <c r="K15" s="9"/>
      <c r="L15" s="5">
        <v>13</v>
      </c>
      <c r="M15" s="71" t="s">
        <v>87</v>
      </c>
      <c r="N15" s="6">
        <f>COUNTIF($C$2:$H$877,"栁田昌夫")</f>
        <v>98</v>
      </c>
      <c r="O15" s="6">
        <f t="shared" si="0"/>
        <v>98</v>
      </c>
      <c r="P15" s="6"/>
      <c r="Q15" s="6">
        <f>COUNTIF($C$2:$C$877,"栁田昌夫")</f>
        <v>25</v>
      </c>
      <c r="R15" s="6">
        <f>COUNTIF($D$2:$D$877,"栁田昌夫")</f>
        <v>27</v>
      </c>
      <c r="S15" s="6">
        <f>COUNTIF($E$2:$E$877,"栁田昌夫")</f>
        <v>23</v>
      </c>
      <c r="T15" s="6">
        <f>COUNTIF($F$2:$F$877,"栁田昌夫")</f>
        <v>22</v>
      </c>
      <c r="U15" s="6">
        <f>COUNTIF($G$2:$G$877,"栁田昌夫")</f>
        <v>1</v>
      </c>
      <c r="V15" s="6">
        <f>COUNTIF($H$2:$H$877,"栁田昌夫")</f>
        <v>0</v>
      </c>
      <c r="W15" s="7"/>
    </row>
    <row r="16" spans="1:25" ht="18" customHeight="1">
      <c r="A16" s="1">
        <v>15</v>
      </c>
      <c r="B16" s="69">
        <v>44283</v>
      </c>
      <c r="C16" s="36" t="s">
        <v>29</v>
      </c>
      <c r="D16" s="36" t="s">
        <v>21</v>
      </c>
      <c r="E16" s="36" t="s">
        <v>28</v>
      </c>
      <c r="F16" s="36" t="s">
        <v>30</v>
      </c>
      <c r="G16" s="21"/>
      <c r="H16" s="21"/>
      <c r="I16" s="21" t="s">
        <v>9</v>
      </c>
      <c r="J16" s="21" t="s">
        <v>31</v>
      </c>
      <c r="K16" s="9"/>
      <c r="L16" s="5">
        <v>14</v>
      </c>
      <c r="M16" s="71" t="s">
        <v>89</v>
      </c>
      <c r="N16" s="6">
        <f>COUNTIF($C$2:$H$877,"嶋田哲也")</f>
        <v>98</v>
      </c>
      <c r="O16" s="6">
        <f t="shared" si="0"/>
        <v>98</v>
      </c>
      <c r="P16" s="6"/>
      <c r="Q16" s="6">
        <f>COUNTIF($C$2:$C$877,"嶋田哲也")</f>
        <v>25</v>
      </c>
      <c r="R16" s="6">
        <f>COUNTIF($D$2:$D$877,"嶋田哲也")</f>
        <v>24</v>
      </c>
      <c r="S16" s="6">
        <f>COUNTIF($E$2:$E$877,"嶋田哲也")</f>
        <v>24</v>
      </c>
      <c r="T16" s="6">
        <f>COUNTIF($F$2:$F$877,"嶋田哲也")</f>
        <v>25</v>
      </c>
      <c r="U16" s="6">
        <f>COUNTIF($G$2:$G$877,"嶋田哲也")</f>
        <v>0</v>
      </c>
      <c r="V16" s="6">
        <f>COUNTIF($H$2:$H$877,"嶋田哲也")</f>
        <v>0</v>
      </c>
      <c r="W16" s="7"/>
    </row>
    <row r="17" spans="1:23" ht="18" customHeight="1">
      <c r="A17" s="1">
        <v>16</v>
      </c>
      <c r="B17" s="69">
        <v>44283</v>
      </c>
      <c r="C17" s="36" t="s">
        <v>23</v>
      </c>
      <c r="D17" s="36" t="s">
        <v>15</v>
      </c>
      <c r="E17" s="36" t="s">
        <v>58</v>
      </c>
      <c r="F17" s="36" t="s">
        <v>24</v>
      </c>
      <c r="G17" s="21"/>
      <c r="H17" s="21"/>
      <c r="I17" s="21" t="s">
        <v>25</v>
      </c>
      <c r="J17" s="21" t="s">
        <v>8</v>
      </c>
      <c r="K17" s="9"/>
      <c r="L17" s="5">
        <v>15</v>
      </c>
      <c r="M17" s="71" t="s">
        <v>80</v>
      </c>
      <c r="N17" s="6">
        <f>COUNTIF($C$2:$H$877,"眞鍋勝已")</f>
        <v>97</v>
      </c>
      <c r="O17" s="6">
        <f t="shared" si="0"/>
        <v>97</v>
      </c>
      <c r="P17" s="6"/>
      <c r="Q17" s="6">
        <f>COUNTIF($C$2:$C$877,"眞鍋勝已")</f>
        <v>25</v>
      </c>
      <c r="R17" s="6">
        <f>COUNTIF($D$2:$D$877,"眞鍋勝已")</f>
        <v>23</v>
      </c>
      <c r="S17" s="6">
        <f>COUNTIF($E$2:$E$877,"眞鍋勝已")</f>
        <v>24</v>
      </c>
      <c r="T17" s="6">
        <f>COUNTIF($F$2:$F$877,"眞鍋勝已")</f>
        <v>24</v>
      </c>
      <c r="U17" s="6">
        <f>COUNTIF($G$2:$G$877,"眞鍋勝已")</f>
        <v>0</v>
      </c>
      <c r="V17" s="6">
        <f>COUNTIF($H$2:$H$877,"眞鍋勝已")</f>
        <v>1</v>
      </c>
      <c r="W17" s="7"/>
    </row>
    <row r="18" spans="1:23" ht="18" customHeight="1">
      <c r="A18" s="1">
        <v>17</v>
      </c>
      <c r="B18" s="69">
        <v>44283</v>
      </c>
      <c r="C18" s="36" t="s">
        <v>22</v>
      </c>
      <c r="D18" s="36" t="s">
        <v>39</v>
      </c>
      <c r="E18" s="36" t="s">
        <v>55</v>
      </c>
      <c r="F18" s="36" t="s">
        <v>36</v>
      </c>
      <c r="G18" s="21"/>
      <c r="H18" s="21"/>
      <c r="I18" s="21" t="s">
        <v>14</v>
      </c>
      <c r="J18" s="21" t="s">
        <v>38</v>
      </c>
      <c r="K18" s="9"/>
      <c r="L18" s="5">
        <v>16</v>
      </c>
      <c r="M18" s="71" t="s">
        <v>78</v>
      </c>
      <c r="N18" s="6">
        <f>COUNTIF($C$2:$H$877,"西本欣司")</f>
        <v>96</v>
      </c>
      <c r="O18" s="6">
        <f t="shared" si="0"/>
        <v>96</v>
      </c>
      <c r="P18" s="6"/>
      <c r="Q18" s="6">
        <f>COUNTIF($C$2:$C$877,"西本欣司")</f>
        <v>26</v>
      </c>
      <c r="R18" s="6">
        <f>COUNTIF($D$2:$D$877,"西本欣司")</f>
        <v>24</v>
      </c>
      <c r="S18" s="6">
        <f>COUNTIF($E$2:$E$877,"西本欣司")</f>
        <v>24</v>
      </c>
      <c r="T18" s="6">
        <f>COUNTIF($F$2:$F$877,"西本欣司")</f>
        <v>21</v>
      </c>
      <c r="U18" s="6">
        <f>COUNTIF($G$2:$G$877,"西本欣司")</f>
        <v>0</v>
      </c>
      <c r="V18" s="6">
        <f>COUNTIF($H$2:$H$877,"西本欣司")</f>
        <v>1</v>
      </c>
      <c r="W18" s="7"/>
    </row>
    <row r="19" spans="1:23" ht="18" customHeight="1">
      <c r="A19" s="1">
        <v>18</v>
      </c>
      <c r="B19" s="69">
        <v>44283</v>
      </c>
      <c r="C19" s="36" t="s">
        <v>16</v>
      </c>
      <c r="D19" s="36" t="s">
        <v>11</v>
      </c>
      <c r="E19" s="36" t="s">
        <v>57</v>
      </c>
      <c r="F19" s="36" t="s">
        <v>43</v>
      </c>
      <c r="G19" s="21"/>
      <c r="H19" s="21"/>
      <c r="I19" s="21" t="s">
        <v>19</v>
      </c>
      <c r="J19" s="21" t="s">
        <v>20</v>
      </c>
      <c r="K19" s="9"/>
      <c r="L19" s="5">
        <v>17</v>
      </c>
      <c r="M19" s="71" t="s">
        <v>94</v>
      </c>
      <c r="N19" s="6">
        <f>COUNTIF($C$2:$H$877,"秋村謙宏")</f>
        <v>96</v>
      </c>
      <c r="O19" s="6">
        <f t="shared" si="0"/>
        <v>96</v>
      </c>
      <c r="P19" s="6"/>
      <c r="Q19" s="6">
        <f>COUNTIF($C$2:$C$877,"秋村謙宏")</f>
        <v>25</v>
      </c>
      <c r="R19" s="6">
        <f>COUNTIF($D$2:$D$877,"秋村謙宏")</f>
        <v>25</v>
      </c>
      <c r="S19" s="6">
        <f>COUNTIF($E$2:$E$877,"秋村謙宏")</f>
        <v>21</v>
      </c>
      <c r="T19" s="6">
        <f>COUNTIF($F$2:$F$877,"秋村謙宏")</f>
        <v>23</v>
      </c>
      <c r="U19" s="6">
        <f>COUNTIF($G$2:$G$877,"秋村謙宏")</f>
        <v>2</v>
      </c>
      <c r="V19" s="6">
        <f>COUNTIF($H$2:$H$877,"秋村謙宏")</f>
        <v>0</v>
      </c>
      <c r="W19" s="7"/>
    </row>
    <row r="20" spans="1:23" ht="18" customHeight="1">
      <c r="A20" s="1">
        <v>19</v>
      </c>
      <c r="B20" s="69">
        <v>44285</v>
      </c>
      <c r="C20" s="36" t="s">
        <v>6</v>
      </c>
      <c r="D20" s="36" t="s">
        <v>42</v>
      </c>
      <c r="E20" s="36" t="s">
        <v>33</v>
      </c>
      <c r="F20" s="36" t="s">
        <v>5</v>
      </c>
      <c r="G20" s="21"/>
      <c r="H20" s="21"/>
      <c r="I20" s="21" t="s">
        <v>20</v>
      </c>
      <c r="J20" s="21" t="s">
        <v>37</v>
      </c>
      <c r="K20" s="9"/>
      <c r="L20" s="5">
        <v>18</v>
      </c>
      <c r="M20" s="71" t="s">
        <v>96</v>
      </c>
      <c r="N20" s="6">
        <f>COUNTIF($C$2:$H$877,"津川力")</f>
        <v>96</v>
      </c>
      <c r="O20" s="6">
        <f t="shared" si="0"/>
        <v>96</v>
      </c>
      <c r="P20" s="6"/>
      <c r="Q20" s="6">
        <f>COUNTIF($C$2:$C$877,"津川力")</f>
        <v>24</v>
      </c>
      <c r="R20" s="6">
        <f>COUNTIF($D$2:$D$877,"津川力")</f>
        <v>24</v>
      </c>
      <c r="S20" s="6">
        <f>COUNTIF($E$2:$E$877,"津川力")</f>
        <v>24</v>
      </c>
      <c r="T20" s="6">
        <f>COUNTIF($F$2:$F$877,"津川力")</f>
        <v>23</v>
      </c>
      <c r="U20" s="6">
        <f>COUNTIF($G$2:$G$877,"津川力")</f>
        <v>1</v>
      </c>
      <c r="V20" s="6">
        <f>COUNTIF($H$2:$H$877,"津川力")</f>
        <v>0</v>
      </c>
      <c r="W20" s="7"/>
    </row>
    <row r="21" spans="1:23" ht="18" customHeight="1">
      <c r="A21" s="1">
        <v>20</v>
      </c>
      <c r="B21" s="69">
        <v>44285</v>
      </c>
      <c r="C21" s="36" t="s">
        <v>15</v>
      </c>
      <c r="D21" s="36" t="s">
        <v>58</v>
      </c>
      <c r="E21" s="36" t="s">
        <v>24</v>
      </c>
      <c r="F21" s="36" t="s">
        <v>50</v>
      </c>
      <c r="G21" s="21"/>
      <c r="H21" s="21"/>
      <c r="I21" s="21" t="s">
        <v>26</v>
      </c>
      <c r="J21" s="21" t="s">
        <v>25</v>
      </c>
      <c r="K21" s="9"/>
      <c r="L21" s="5">
        <v>19</v>
      </c>
      <c r="M21" s="71" t="s">
        <v>98</v>
      </c>
      <c r="N21" s="6">
        <f>COUNTIF($C$2:$H$877,"橋本信治")</f>
        <v>96</v>
      </c>
      <c r="O21" s="6">
        <f t="shared" si="0"/>
        <v>96</v>
      </c>
      <c r="P21" s="6"/>
      <c r="Q21" s="6">
        <f>COUNTIF($C$2:$C$877,"橋本信治")</f>
        <v>22</v>
      </c>
      <c r="R21" s="6">
        <f>COUNTIF($D$2:$D$877,"橋本信治")</f>
        <v>25</v>
      </c>
      <c r="S21" s="6">
        <f>COUNTIF($E$2:$E$877,"橋本信治")</f>
        <v>25</v>
      </c>
      <c r="T21" s="6">
        <f>COUNTIF($F$2:$F$877,"橋本信治")</f>
        <v>23</v>
      </c>
      <c r="U21" s="6">
        <f>COUNTIF($G$2:$G$877,"橋本信治")</f>
        <v>0</v>
      </c>
      <c r="V21" s="6">
        <f>COUNTIF($H$2:$H$877,"橋本信治")</f>
        <v>1</v>
      </c>
      <c r="W21" s="7"/>
    </row>
    <row r="22" spans="1:23" ht="18" customHeight="1">
      <c r="A22" s="1">
        <v>21</v>
      </c>
      <c r="B22" s="69">
        <v>44285</v>
      </c>
      <c r="C22" s="36" t="s">
        <v>21</v>
      </c>
      <c r="D22" s="36" t="s">
        <v>28</v>
      </c>
      <c r="E22" s="36" t="s">
        <v>30</v>
      </c>
      <c r="F22" s="36" t="s">
        <v>48</v>
      </c>
      <c r="G22" s="21"/>
      <c r="H22" s="21"/>
      <c r="I22" s="21" t="s">
        <v>13</v>
      </c>
      <c r="J22" s="21" t="s">
        <v>14</v>
      </c>
      <c r="K22" s="9"/>
      <c r="L22" s="5">
        <v>20</v>
      </c>
      <c r="M22" s="71" t="s">
        <v>82</v>
      </c>
      <c r="N22" s="6">
        <f>COUNTIF($C$2:$H$877,"川口亘太")</f>
        <v>95</v>
      </c>
      <c r="O22" s="6">
        <f t="shared" si="0"/>
        <v>95</v>
      </c>
      <c r="P22" s="6"/>
      <c r="Q22" s="6">
        <f>COUNTIF($C$2:$C$877,"川口亘太")</f>
        <v>23</v>
      </c>
      <c r="R22" s="6">
        <f>COUNTIF($D$2:$D$877,"川口亘太")</f>
        <v>25</v>
      </c>
      <c r="S22" s="10">
        <f>COUNTIF($E$2:$E$877,"川口亘太")</f>
        <v>23</v>
      </c>
      <c r="T22" s="10">
        <f>COUNTIF($F$2:$F$877,"川口亘太")</f>
        <v>24</v>
      </c>
      <c r="U22" s="10">
        <f>COUNTIF($G$2:$G$877,"川口亘太")</f>
        <v>0</v>
      </c>
      <c r="V22" s="10">
        <f>COUNTIF($H$2:$H$877,"川口亘太")</f>
        <v>0</v>
      </c>
      <c r="W22" s="7"/>
    </row>
    <row r="23" spans="1:23" ht="18" customHeight="1">
      <c r="A23" s="1">
        <v>22</v>
      </c>
      <c r="B23" s="69">
        <v>44285</v>
      </c>
      <c r="C23" s="36" t="s">
        <v>11</v>
      </c>
      <c r="D23" s="36" t="s">
        <v>57</v>
      </c>
      <c r="E23" s="36" t="s">
        <v>43</v>
      </c>
      <c r="F23" s="36" t="s">
        <v>7</v>
      </c>
      <c r="G23" s="21"/>
      <c r="H23" s="21"/>
      <c r="I23" s="21" t="s">
        <v>19</v>
      </c>
      <c r="J23" s="21" t="s">
        <v>38</v>
      </c>
      <c r="K23" s="9"/>
      <c r="L23" s="5">
        <v>21</v>
      </c>
      <c r="M23" s="71" t="s">
        <v>83</v>
      </c>
      <c r="N23" s="6">
        <f>COUNTIF($C$2:$H$877,"小林和公")</f>
        <v>95</v>
      </c>
      <c r="O23" s="6">
        <f t="shared" si="0"/>
        <v>95</v>
      </c>
      <c r="P23" s="6"/>
      <c r="Q23" s="6">
        <f>COUNTIF($C$2:$C$877,"小林和公")</f>
        <v>23</v>
      </c>
      <c r="R23" s="6">
        <f>COUNTIF($D$2:$D$877,"小林和公")</f>
        <v>22</v>
      </c>
      <c r="S23" s="6">
        <f>COUNTIF($E$2:$E$877,"小林和公")</f>
        <v>25</v>
      </c>
      <c r="T23" s="6">
        <f>COUNTIF($F$2:$F$877,"小林和公")</f>
        <v>24</v>
      </c>
      <c r="U23" s="6">
        <f>COUNTIF($G$2:$G$877,"小林和公")</f>
        <v>1</v>
      </c>
      <c r="V23" s="6">
        <f>COUNTIF($H$2:$H$877,"小林和公")</f>
        <v>0</v>
      </c>
      <c r="W23" s="7"/>
    </row>
    <row r="24" spans="1:23" ht="18" customHeight="1">
      <c r="A24" s="1">
        <v>23</v>
      </c>
      <c r="B24" s="69">
        <v>44285</v>
      </c>
      <c r="C24" s="36" t="s">
        <v>27</v>
      </c>
      <c r="D24" s="36" t="s">
        <v>49</v>
      </c>
      <c r="E24" s="36" t="s">
        <v>56</v>
      </c>
      <c r="F24" s="36" t="s">
        <v>34</v>
      </c>
      <c r="G24" s="21"/>
      <c r="H24" s="21"/>
      <c r="I24" s="21" t="s">
        <v>8</v>
      </c>
      <c r="J24" s="21" t="s">
        <v>9</v>
      </c>
      <c r="K24" s="9"/>
      <c r="L24" s="5">
        <v>22</v>
      </c>
      <c r="M24" s="71" t="s">
        <v>10</v>
      </c>
      <c r="N24" s="6">
        <f>COUNTIF($C$2:$H$877,"森健次郎")</f>
        <v>93</v>
      </c>
      <c r="O24" s="6">
        <f t="shared" si="0"/>
        <v>93</v>
      </c>
      <c r="P24" s="6"/>
      <c r="Q24" s="6">
        <f>COUNTIF($C$2:$C$877,"森健次郎")</f>
        <v>25</v>
      </c>
      <c r="R24" s="6">
        <f>COUNTIF($D$2:$D$877,"森健次郎")</f>
        <v>22</v>
      </c>
      <c r="S24" s="6">
        <f>COUNTIF($E$2:$E$877,"森健次郎")</f>
        <v>24</v>
      </c>
      <c r="T24" s="6">
        <f>COUNTIF($F$2:$F$877,"森健次郎")</f>
        <v>22</v>
      </c>
      <c r="U24" s="6">
        <f>COUNTIF($G$2:$G$877,"森健次郎")</f>
        <v>0</v>
      </c>
      <c r="V24" s="6">
        <f>COUNTIF($H$2:$H$877,"森健次郎")</f>
        <v>0</v>
      </c>
      <c r="W24" s="7"/>
    </row>
    <row r="25" spans="1:23" ht="18" customHeight="1">
      <c r="A25" s="1">
        <v>24</v>
      </c>
      <c r="B25" s="69">
        <v>44285</v>
      </c>
      <c r="C25" s="36" t="s">
        <v>12</v>
      </c>
      <c r="D25" s="36" t="s">
        <v>45</v>
      </c>
      <c r="E25" s="36" t="s">
        <v>18</v>
      </c>
      <c r="F25" s="36" t="s">
        <v>41</v>
      </c>
      <c r="G25" s="21"/>
      <c r="H25" s="21"/>
      <c r="I25" s="21" t="s">
        <v>31</v>
      </c>
      <c r="J25" s="21" t="s">
        <v>32</v>
      </c>
      <c r="K25" s="9"/>
      <c r="L25" s="5">
        <v>23</v>
      </c>
      <c r="M25" s="71" t="s">
        <v>126</v>
      </c>
      <c r="N25" s="6">
        <f>COUNTIF($C$2:$H$877,"笠原昌春")</f>
        <v>93</v>
      </c>
      <c r="O25" s="6">
        <f t="shared" si="0"/>
        <v>93</v>
      </c>
      <c r="P25" s="6"/>
      <c r="Q25" s="6">
        <f>COUNTIF($C$2:$C$877,"笠原昌春")</f>
        <v>23</v>
      </c>
      <c r="R25" s="6">
        <f>COUNTIF($D$2:$D$877,"笠原昌春")</f>
        <v>22</v>
      </c>
      <c r="S25" s="6">
        <f>COUNTIF($E$2:$E$877,"笠原昌春")</f>
        <v>23</v>
      </c>
      <c r="T25" s="6">
        <f>COUNTIF($F$2:$F$877,"笠原昌春")</f>
        <v>25</v>
      </c>
      <c r="U25" s="6">
        <f>COUNTIF($G$2:$G$877,"笠原昌春")</f>
        <v>0</v>
      </c>
      <c r="V25" s="6">
        <f>COUNTIF($H$2:$H$877,"笠原昌春")</f>
        <v>0</v>
      </c>
      <c r="W25" s="7"/>
    </row>
    <row r="26" spans="1:23" ht="18" customHeight="1">
      <c r="A26" s="1">
        <v>25</v>
      </c>
      <c r="B26" s="69">
        <v>44286</v>
      </c>
      <c r="C26" s="36" t="s">
        <v>45</v>
      </c>
      <c r="D26" s="36" t="s">
        <v>18</v>
      </c>
      <c r="E26" s="36" t="s">
        <v>41</v>
      </c>
      <c r="F26" s="36" t="s">
        <v>4</v>
      </c>
      <c r="G26" s="21"/>
      <c r="H26" s="21"/>
      <c r="I26" s="21" t="s">
        <v>31</v>
      </c>
      <c r="J26" s="21" t="s">
        <v>32</v>
      </c>
      <c r="K26" s="9"/>
      <c r="L26" s="5">
        <v>24</v>
      </c>
      <c r="M26" s="71" t="s">
        <v>86</v>
      </c>
      <c r="N26" s="6">
        <f>COUNTIF($C$2:$H$877,"敷田直人")</f>
        <v>91</v>
      </c>
      <c r="O26" s="6">
        <f t="shared" si="0"/>
        <v>91</v>
      </c>
      <c r="P26" s="6"/>
      <c r="Q26" s="6">
        <f>COUNTIF($C$2:$C$877,"敷田直人")</f>
        <v>23</v>
      </c>
      <c r="R26" s="6">
        <f>COUNTIF($D$2:$D$877,"敷田直人")</f>
        <v>25</v>
      </c>
      <c r="S26" s="6">
        <f>COUNTIF($E$2:$E$877,"敷田直人")</f>
        <v>21</v>
      </c>
      <c r="T26" s="6">
        <f>COUNTIF($F$2:$F$877,"敷田直人")</f>
        <v>21</v>
      </c>
      <c r="U26" s="6">
        <f>COUNTIF($G$2:$G$877,"敷田直人")</f>
        <v>1</v>
      </c>
      <c r="V26" s="6">
        <f>COUNTIF($H$2:$H$877,"敷田直人")</f>
        <v>0</v>
      </c>
      <c r="W26" s="7"/>
    </row>
    <row r="27" spans="1:23" ht="18" customHeight="1">
      <c r="A27" s="1">
        <v>26</v>
      </c>
      <c r="B27" s="69">
        <v>44286</v>
      </c>
      <c r="C27" s="36" t="s">
        <v>42</v>
      </c>
      <c r="D27" s="36" t="s">
        <v>33</v>
      </c>
      <c r="E27" s="36" t="s">
        <v>5</v>
      </c>
      <c r="F27" s="36" t="s">
        <v>40</v>
      </c>
      <c r="G27" s="21"/>
      <c r="H27" s="21"/>
      <c r="I27" s="21" t="s">
        <v>20</v>
      </c>
      <c r="J27" s="21" t="s">
        <v>37</v>
      </c>
      <c r="K27" s="9"/>
      <c r="L27" s="5">
        <v>25</v>
      </c>
      <c r="M27" s="71" t="s">
        <v>106</v>
      </c>
      <c r="N27" s="6">
        <f>COUNTIF($C$2:$H$877,"芦原英智")</f>
        <v>91</v>
      </c>
      <c r="O27" s="6">
        <f t="shared" si="0"/>
        <v>91</v>
      </c>
      <c r="P27" s="6"/>
      <c r="Q27" s="6">
        <f>COUNTIF($C$2:$C$877,"芦原英智")</f>
        <v>22</v>
      </c>
      <c r="R27" s="6">
        <f>COUNTIF($D$2:$D$877,"芦原英智")</f>
        <v>23</v>
      </c>
      <c r="S27" s="6">
        <f>COUNTIF($E$2:$E$877,"芦原英智")</f>
        <v>24</v>
      </c>
      <c r="T27" s="6">
        <f>COUNTIF($F$2:$F$877,"芦原英智")</f>
        <v>22</v>
      </c>
      <c r="U27" s="6">
        <f>COUNTIF($G$2:$G$877,"芦原英智")</f>
        <v>0</v>
      </c>
      <c r="V27" s="6">
        <f>COUNTIF($H$2:$H$877,"芦原英智")</f>
        <v>0</v>
      </c>
      <c r="W27" s="7"/>
    </row>
    <row r="28" spans="1:23" ht="18" customHeight="1">
      <c r="A28" s="1">
        <v>27</v>
      </c>
      <c r="B28" s="69">
        <v>44286</v>
      </c>
      <c r="C28" s="36" t="s">
        <v>49</v>
      </c>
      <c r="D28" s="36" t="s">
        <v>56</v>
      </c>
      <c r="E28" s="36" t="s">
        <v>34</v>
      </c>
      <c r="F28" s="36" t="s">
        <v>10</v>
      </c>
      <c r="G28" s="21"/>
      <c r="H28" s="21"/>
      <c r="I28" s="21" t="s">
        <v>8</v>
      </c>
      <c r="J28" s="21" t="s">
        <v>9</v>
      </c>
      <c r="K28" s="9"/>
      <c r="L28" s="5">
        <v>26</v>
      </c>
      <c r="M28" s="71" t="s">
        <v>52</v>
      </c>
      <c r="N28" s="6">
        <f>COUNTIF($C$2:$H$877,"原信一朗")</f>
        <v>90</v>
      </c>
      <c r="O28" s="6">
        <f t="shared" si="0"/>
        <v>90</v>
      </c>
      <c r="P28" s="6"/>
      <c r="Q28" s="6">
        <f>COUNTIF($C$2:$C$877,"原信一朗")</f>
        <v>23</v>
      </c>
      <c r="R28" s="6">
        <f>COUNTIF($D$2:$D$877,"原信一朗")</f>
        <v>23</v>
      </c>
      <c r="S28" s="6">
        <f>COUNTIF($E$2:$E$877,"原信一朗")</f>
        <v>23</v>
      </c>
      <c r="T28" s="6">
        <f>COUNTIF($F$2:$F$877,"原信一朗")</f>
        <v>20</v>
      </c>
      <c r="U28" s="6">
        <f>COUNTIF($G$2:$G$877,"原信一朗")</f>
        <v>0</v>
      </c>
      <c r="V28" s="6">
        <f>COUNTIF($H$2:$H$877,"原信一朗")</f>
        <v>1</v>
      </c>
      <c r="W28" s="7"/>
    </row>
    <row r="29" spans="1:23" ht="18" customHeight="1">
      <c r="A29" s="1">
        <v>28</v>
      </c>
      <c r="B29" s="69">
        <v>44286</v>
      </c>
      <c r="C29" s="36" t="s">
        <v>58</v>
      </c>
      <c r="D29" s="36" t="s">
        <v>24</v>
      </c>
      <c r="E29" s="36" t="s">
        <v>50</v>
      </c>
      <c r="F29" s="36" t="s">
        <v>23</v>
      </c>
      <c r="G29" s="21"/>
      <c r="H29" s="21"/>
      <c r="I29" s="21" t="s">
        <v>26</v>
      </c>
      <c r="J29" s="21" t="s">
        <v>25</v>
      </c>
      <c r="K29" s="9"/>
      <c r="L29" s="5">
        <v>27</v>
      </c>
      <c r="M29" s="71" t="s">
        <v>103</v>
      </c>
      <c r="N29" s="6">
        <f>COUNTIF($C$2:$H$877,"村山太朗")</f>
        <v>88</v>
      </c>
      <c r="O29" s="6">
        <f t="shared" si="0"/>
        <v>88</v>
      </c>
      <c r="P29" s="6"/>
      <c r="Q29" s="6">
        <f>COUNTIF($C$2:$C$877,"村山太朗")</f>
        <v>22</v>
      </c>
      <c r="R29" s="6">
        <f>COUNTIF($D$2:$D$877,"村山太朗")</f>
        <v>20</v>
      </c>
      <c r="S29" s="6">
        <f>COUNTIF($E$2:$E$877,"村山太朗")</f>
        <v>22</v>
      </c>
      <c r="T29" s="6">
        <f>COUNTIF($F$2:$F$877,"村山太朗")</f>
        <v>23</v>
      </c>
      <c r="U29" s="6">
        <f>COUNTIF($G$2:$G$877,"村山太朗")</f>
        <v>1</v>
      </c>
      <c r="V29" s="6">
        <f>COUNTIF($H$2:$H$877,"村山太朗")</f>
        <v>0</v>
      </c>
      <c r="W29" s="7"/>
    </row>
    <row r="30" spans="1:23" ht="18" customHeight="1">
      <c r="A30" s="1">
        <v>29</v>
      </c>
      <c r="B30" s="69">
        <v>44286</v>
      </c>
      <c r="C30" s="36" t="s">
        <v>28</v>
      </c>
      <c r="D30" s="36" t="s">
        <v>30</v>
      </c>
      <c r="E30" s="36" t="s">
        <v>48</v>
      </c>
      <c r="F30" s="36" t="s">
        <v>29</v>
      </c>
      <c r="G30" s="21"/>
      <c r="H30" s="21"/>
      <c r="I30" s="21" t="s">
        <v>13</v>
      </c>
      <c r="J30" s="21" t="s">
        <v>14</v>
      </c>
      <c r="K30" s="9"/>
      <c r="L30" s="5">
        <v>28</v>
      </c>
      <c r="M30" s="71" t="s">
        <v>104</v>
      </c>
      <c r="N30" s="6">
        <f>COUNTIF($C$2:$H$877,"市川貴之")</f>
        <v>88</v>
      </c>
      <c r="O30" s="6">
        <f t="shared" si="0"/>
        <v>88</v>
      </c>
      <c r="P30" s="6"/>
      <c r="Q30" s="6">
        <f>COUNTIF($C$2:$C$877,"市川貴之")</f>
        <v>20</v>
      </c>
      <c r="R30" s="6">
        <f>COUNTIF($D$2:$D$877,"市川貴之")</f>
        <v>21</v>
      </c>
      <c r="S30" s="6">
        <f>COUNTIF($E$2:$E$877,"市川貴之")</f>
        <v>21</v>
      </c>
      <c r="T30" s="6">
        <f>COUNTIF($F$2:$F$877,"市川貴之")</f>
        <v>25</v>
      </c>
      <c r="U30" s="6">
        <f>COUNTIF($G$2:$G$877,"市川貴之")</f>
        <v>0</v>
      </c>
      <c r="V30" s="6">
        <f>COUNTIF($H$2:$H$877,"市川貴之")</f>
        <v>1</v>
      </c>
      <c r="W30" s="7"/>
    </row>
    <row r="31" spans="1:23" ht="18" customHeight="1">
      <c r="A31" s="1">
        <v>30</v>
      </c>
      <c r="B31" s="69">
        <v>44286</v>
      </c>
      <c r="C31" s="36" t="s">
        <v>57</v>
      </c>
      <c r="D31" s="36" t="s">
        <v>43</v>
      </c>
      <c r="E31" s="36" t="s">
        <v>7</v>
      </c>
      <c r="F31" s="36" t="s">
        <v>16</v>
      </c>
      <c r="G31" s="21"/>
      <c r="H31" s="21"/>
      <c r="I31" s="21" t="s">
        <v>19</v>
      </c>
      <c r="J31" s="21" t="s">
        <v>38</v>
      </c>
      <c r="K31" s="9"/>
      <c r="L31" s="5">
        <v>29</v>
      </c>
      <c r="M31" s="71" t="s">
        <v>88</v>
      </c>
      <c r="N31" s="6">
        <f>COUNTIF($C$2:$H$877,"木内九二生")</f>
        <v>86</v>
      </c>
      <c r="O31" s="6">
        <f t="shared" si="0"/>
        <v>86</v>
      </c>
      <c r="P31" s="6"/>
      <c r="Q31" s="6">
        <f>COUNTIF($C$2:$C$877,"木内九二生")</f>
        <v>19</v>
      </c>
      <c r="R31" s="6">
        <f>COUNTIF($D$2:$D$877,"木内九二生")</f>
        <v>18</v>
      </c>
      <c r="S31" s="6">
        <f>COUNTIF($E$2:$E$877,"木内九二生")</f>
        <v>24</v>
      </c>
      <c r="T31" s="6">
        <f>COUNTIF($F$2:$F$877,"木内九二生")</f>
        <v>24</v>
      </c>
      <c r="U31" s="6">
        <f>COUNTIF($G$2:$G$877,"木内九二生")</f>
        <v>1</v>
      </c>
      <c r="V31" s="6">
        <f>COUNTIF($H$2:$H$877,"木内九二生")</f>
        <v>0</v>
      </c>
      <c r="W31" s="7"/>
    </row>
    <row r="32" spans="1:23" ht="18" customHeight="1">
      <c r="A32" s="1">
        <v>31</v>
      </c>
      <c r="B32" s="69">
        <v>44287</v>
      </c>
      <c r="C32" s="36" t="s">
        <v>56</v>
      </c>
      <c r="D32" s="36" t="s">
        <v>34</v>
      </c>
      <c r="E32" s="36" t="s">
        <v>10</v>
      </c>
      <c r="F32" s="36" t="s">
        <v>27</v>
      </c>
      <c r="G32" s="21"/>
      <c r="H32" s="21"/>
      <c r="I32" s="21" t="s">
        <v>8</v>
      </c>
      <c r="J32" s="21" t="s">
        <v>9</v>
      </c>
      <c r="K32" s="9"/>
      <c r="L32" s="5">
        <v>30</v>
      </c>
      <c r="M32" s="71" t="s">
        <v>105</v>
      </c>
      <c r="N32" s="6">
        <f>COUNTIF($C$2:$H$877,"山口義治")</f>
        <v>82</v>
      </c>
      <c r="O32" s="6">
        <f t="shared" si="0"/>
        <v>82</v>
      </c>
      <c r="P32" s="6"/>
      <c r="Q32" s="6">
        <f>COUNTIF($C$2:$C$877,"山口義治")</f>
        <v>22</v>
      </c>
      <c r="R32" s="6">
        <f>COUNTIF($D$2:$D$877,"山口義治")</f>
        <v>20</v>
      </c>
      <c r="S32" s="6">
        <f>COUNTIF($E$2:$E$877,"山口義治")</f>
        <v>19</v>
      </c>
      <c r="T32" s="6">
        <f>COUNTIF($F$2:$F$877,"山口義治")</f>
        <v>21</v>
      </c>
      <c r="U32" s="6">
        <f>COUNTIF($G$2:$G$877,"山口義治")</f>
        <v>0</v>
      </c>
      <c r="V32" s="6">
        <f>COUNTIF($H$2:$H$877,"山口義治")</f>
        <v>0</v>
      </c>
      <c r="W32" s="7"/>
    </row>
    <row r="33" spans="1:23" ht="18" customHeight="1">
      <c r="A33" s="1">
        <v>32</v>
      </c>
      <c r="B33" s="69">
        <v>44287</v>
      </c>
      <c r="C33" s="36" t="s">
        <v>30</v>
      </c>
      <c r="D33" s="36" t="s">
        <v>48</v>
      </c>
      <c r="E33" s="36" t="s">
        <v>29</v>
      </c>
      <c r="F33" s="36" t="s">
        <v>21</v>
      </c>
      <c r="G33" s="21"/>
      <c r="H33" s="21"/>
      <c r="I33" s="21" t="s">
        <v>13</v>
      </c>
      <c r="J33" s="21" t="s">
        <v>14</v>
      </c>
      <c r="K33" s="9"/>
      <c r="L33" s="5">
        <v>31</v>
      </c>
      <c r="M33" s="72" t="s">
        <v>107</v>
      </c>
      <c r="N33" s="6">
        <f>COUNTIF($C$2:$H$877,"長井功一")</f>
        <v>82</v>
      </c>
      <c r="O33" s="6">
        <f t="shared" si="0"/>
        <v>82</v>
      </c>
      <c r="P33" s="6"/>
      <c r="Q33" s="6">
        <f>COUNTIF($C$2:$C$877,"長井功一")</f>
        <v>21</v>
      </c>
      <c r="R33" s="6">
        <f>COUNTIF($D$2:$D$877,"長井功一")</f>
        <v>20</v>
      </c>
      <c r="S33" s="6">
        <f>COUNTIF($E$2:$E$877,"長井功一")</f>
        <v>19</v>
      </c>
      <c r="T33" s="6">
        <f>COUNTIF($F$2:$F$877,"長井功一")</f>
        <v>20</v>
      </c>
      <c r="U33" s="6">
        <f>COUNTIF($G$2:$G$877,"長井功一")</f>
        <v>1</v>
      </c>
      <c r="V33" s="6">
        <f>COUNTIF($H$2:$H$877,"長井功一")</f>
        <v>1</v>
      </c>
      <c r="W33" s="7"/>
    </row>
    <row r="34" spans="1:23" ht="18" customHeight="1">
      <c r="A34" s="1">
        <v>33</v>
      </c>
      <c r="B34" s="69">
        <v>44287</v>
      </c>
      <c r="C34" s="36" t="s">
        <v>43</v>
      </c>
      <c r="D34" s="36" t="s">
        <v>7</v>
      </c>
      <c r="E34" s="36" t="s">
        <v>16</v>
      </c>
      <c r="F34" s="36" t="s">
        <v>11</v>
      </c>
      <c r="G34" s="21"/>
      <c r="H34" s="21"/>
      <c r="I34" s="21" t="s">
        <v>19</v>
      </c>
      <c r="J34" s="21" t="s">
        <v>38</v>
      </c>
      <c r="K34" s="9"/>
      <c r="L34" s="5">
        <v>32</v>
      </c>
      <c r="M34" s="71" t="s">
        <v>100</v>
      </c>
      <c r="N34" s="6">
        <f>COUNTIF($C$2:$H$877,"山本貴則")</f>
        <v>77</v>
      </c>
      <c r="O34" s="6">
        <f t="shared" si="0"/>
        <v>77</v>
      </c>
      <c r="P34" s="6"/>
      <c r="Q34" s="6">
        <f>COUNTIF($C$2:$C$877,"山本貴則")</f>
        <v>19</v>
      </c>
      <c r="R34" s="6">
        <f>COUNTIF($D$2:$D$877,"山本貴則")</f>
        <v>20</v>
      </c>
      <c r="S34" s="6">
        <f>COUNTIF($E$2:$E$877,"山本貴則")</f>
        <v>20</v>
      </c>
      <c r="T34" s="6">
        <f>COUNTIF($F$2:$F$877,"山本貴則")</f>
        <v>17</v>
      </c>
      <c r="U34" s="6">
        <f>COUNTIF($G$2:$G$877,"山本貴則")</f>
        <v>1</v>
      </c>
      <c r="V34" s="6">
        <f>COUNTIF($H$2:$H$877,"山本貴則")</f>
        <v>0</v>
      </c>
      <c r="W34" s="7"/>
    </row>
    <row r="35" spans="1:23" ht="18" customHeight="1">
      <c r="A35" s="1">
        <v>34</v>
      </c>
      <c r="B35" s="69">
        <v>44287</v>
      </c>
      <c r="C35" s="36" t="s">
        <v>24</v>
      </c>
      <c r="D35" s="36" t="s">
        <v>50</v>
      </c>
      <c r="E35" s="36" t="s">
        <v>23</v>
      </c>
      <c r="F35" s="36" t="s">
        <v>15</v>
      </c>
      <c r="G35" s="21"/>
      <c r="H35" s="21"/>
      <c r="I35" s="21" t="s">
        <v>26</v>
      </c>
      <c r="J35" s="21" t="s">
        <v>25</v>
      </c>
      <c r="K35" s="9"/>
      <c r="L35" s="5">
        <v>33</v>
      </c>
      <c r="M35" s="71" t="s">
        <v>67</v>
      </c>
      <c r="N35" s="6">
        <f>COUNTIF($C$2:$H$877,"橘髙淳")</f>
        <v>76</v>
      </c>
      <c r="O35" s="6">
        <f t="shared" ref="O35:O57" si="1">SUM(Q35:V35)</f>
        <v>76</v>
      </c>
      <c r="P35" s="6"/>
      <c r="Q35" s="6">
        <f>COUNTIF($C$2:$C$877,"橘髙淳")</f>
        <v>18</v>
      </c>
      <c r="R35" s="6">
        <f>COUNTIF($D$2:$D$877,"橘髙淳")</f>
        <v>20</v>
      </c>
      <c r="S35" s="6">
        <f>COUNTIF($E$2:$E$877,"橘髙淳")</f>
        <v>20</v>
      </c>
      <c r="T35" s="6">
        <f>COUNTIF($F$2:$F$877,"橘髙淳")</f>
        <v>18</v>
      </c>
      <c r="U35" s="6">
        <f>COUNTIF($G$2:$G$877,"橘髙淳")</f>
        <v>0</v>
      </c>
      <c r="V35" s="6">
        <f>COUNTIF($H$2:$H$877,"橘髙淳")</f>
        <v>0</v>
      </c>
      <c r="W35" s="7"/>
    </row>
    <row r="36" spans="1:23" ht="18" customHeight="1">
      <c r="A36" s="1">
        <v>35</v>
      </c>
      <c r="B36" s="44">
        <v>44287</v>
      </c>
      <c r="C36" s="34" t="s">
        <v>33</v>
      </c>
      <c r="D36" s="34" t="s">
        <v>5</v>
      </c>
      <c r="E36" s="34" t="s">
        <v>40</v>
      </c>
      <c r="F36" s="34" t="s">
        <v>6</v>
      </c>
      <c r="G36" s="21"/>
      <c r="H36" s="21"/>
      <c r="I36" s="21" t="s">
        <v>20</v>
      </c>
      <c r="J36" s="21" t="s">
        <v>37</v>
      </c>
      <c r="K36" s="9"/>
      <c r="L36" s="5">
        <v>34</v>
      </c>
      <c r="M36" s="71" t="s">
        <v>91</v>
      </c>
      <c r="N36" s="6">
        <f>COUNTIF($C$2:$H$877,"飯塚富司")</f>
        <v>72</v>
      </c>
      <c r="O36" s="6">
        <f t="shared" si="1"/>
        <v>72</v>
      </c>
      <c r="P36" s="6"/>
      <c r="Q36" s="6">
        <f>COUNTIF($C$2:$C$877,"飯塚富司")</f>
        <v>17</v>
      </c>
      <c r="R36" s="6">
        <f>COUNTIF($D$2:$D$877,"飯塚富司")</f>
        <v>17</v>
      </c>
      <c r="S36" s="6">
        <f>COUNTIF($E$2:$E$877,"飯塚富司")</f>
        <v>17</v>
      </c>
      <c r="T36" s="6">
        <f>COUNTIF($F$2:$F$877,"飯塚富司")</f>
        <v>21</v>
      </c>
      <c r="U36" s="6">
        <f>COUNTIF($G$2:$G$877,"飯塚富司")</f>
        <v>0</v>
      </c>
      <c r="V36" s="6">
        <f>COUNTIF($H$2:$H$877,"飯塚富司")</f>
        <v>0</v>
      </c>
      <c r="W36" s="7"/>
    </row>
    <row r="37" spans="1:23" ht="18" customHeight="1">
      <c r="A37" s="1">
        <v>36</v>
      </c>
      <c r="B37" s="44">
        <v>44288</v>
      </c>
      <c r="C37" s="34" t="s">
        <v>7</v>
      </c>
      <c r="D37" s="34" t="s">
        <v>16</v>
      </c>
      <c r="E37" s="34" t="s">
        <v>11</v>
      </c>
      <c r="F37" s="34" t="s">
        <v>72</v>
      </c>
      <c r="G37" s="21"/>
      <c r="H37" s="21"/>
      <c r="I37" s="21" t="s">
        <v>25</v>
      </c>
      <c r="J37" s="21" t="s">
        <v>32</v>
      </c>
      <c r="K37" s="9"/>
      <c r="L37" s="5">
        <v>35</v>
      </c>
      <c r="M37" s="71" t="s">
        <v>90</v>
      </c>
      <c r="N37" s="6">
        <f>COUNTIF($C$2:$H$877,"杉永政信")</f>
        <v>69</v>
      </c>
      <c r="O37" s="6">
        <f t="shared" si="1"/>
        <v>69</v>
      </c>
      <c r="P37" s="6"/>
      <c r="Q37" s="6">
        <f>COUNTIF($C$2:$C$877,"杉永政信")</f>
        <v>18</v>
      </c>
      <c r="R37" s="6">
        <f>COUNTIF($D$2:$D$877,"杉永政信")</f>
        <v>16</v>
      </c>
      <c r="S37" s="6">
        <f>COUNTIF($E$2:$E$877,"杉永政信")</f>
        <v>17</v>
      </c>
      <c r="T37" s="6">
        <f>COUNTIF($F$2:$F$877,"杉永政信")</f>
        <v>18</v>
      </c>
      <c r="U37" s="6">
        <f>COUNTIF($G$2:$G$877,"杉永政信")</f>
        <v>0</v>
      </c>
      <c r="V37" s="6">
        <f>COUNTIF($H$2:$H$877,"杉永政信")</f>
        <v>0</v>
      </c>
      <c r="W37" s="7"/>
    </row>
    <row r="38" spans="1:23" ht="18" customHeight="1">
      <c r="A38" s="1">
        <v>37</v>
      </c>
      <c r="B38" s="44">
        <v>44288</v>
      </c>
      <c r="C38" s="34" t="s">
        <v>39</v>
      </c>
      <c r="D38" s="34" t="s">
        <v>55</v>
      </c>
      <c r="E38" s="34" t="s">
        <v>36</v>
      </c>
      <c r="F38" s="34" t="s">
        <v>17</v>
      </c>
      <c r="G38" s="21"/>
      <c r="H38" s="21"/>
      <c r="I38" s="21" t="s">
        <v>9</v>
      </c>
      <c r="J38" s="21" t="s">
        <v>26</v>
      </c>
      <c r="K38" s="9"/>
      <c r="L38" s="5">
        <v>36</v>
      </c>
      <c r="M38" s="72" t="s">
        <v>73</v>
      </c>
      <c r="N38" s="6">
        <f>COUNTIF($C$2:$H$877,"須山祐多")</f>
        <v>55</v>
      </c>
      <c r="O38" s="6">
        <f t="shared" si="1"/>
        <v>55</v>
      </c>
      <c r="P38" s="6"/>
      <c r="Q38" s="6">
        <f>COUNTIF($C$2:$C$877,"須山祐多")</f>
        <v>13</v>
      </c>
      <c r="R38" s="6">
        <f>COUNTIF($D$2:$D$877,"須山祐多")</f>
        <v>16</v>
      </c>
      <c r="S38" s="6">
        <f>COUNTIF($E$2:$E$877,"須山祐多")</f>
        <v>12</v>
      </c>
      <c r="T38" s="6">
        <f>COUNTIF($F$2:$F$877,"須山祐多")</f>
        <v>14</v>
      </c>
      <c r="U38" s="6">
        <f>COUNTIF($G$2:$G$877,"須山祐多")</f>
        <v>0</v>
      </c>
      <c r="V38" s="6">
        <f>COUNTIF($H$2:$H$877,"須山祐多")</f>
        <v>0</v>
      </c>
      <c r="W38" s="7"/>
    </row>
    <row r="39" spans="1:23" ht="18" customHeight="1">
      <c r="A39" s="1">
        <v>38</v>
      </c>
      <c r="B39" s="44">
        <v>44288</v>
      </c>
      <c r="C39" s="34" t="s">
        <v>34</v>
      </c>
      <c r="D39" s="34" t="s">
        <v>10</v>
      </c>
      <c r="E39" s="34" t="s">
        <v>27</v>
      </c>
      <c r="F39" s="34" t="s">
        <v>49</v>
      </c>
      <c r="G39" s="21"/>
      <c r="H39" s="21"/>
      <c r="I39" s="21" t="s">
        <v>37</v>
      </c>
      <c r="J39" s="21" t="s">
        <v>14</v>
      </c>
      <c r="K39" s="9"/>
      <c r="L39" s="5">
        <v>37</v>
      </c>
      <c r="M39" s="72" t="s">
        <v>108</v>
      </c>
      <c r="N39" s="6">
        <f>COUNTIF($C$2:$H$877,"岩下健吾")</f>
        <v>54</v>
      </c>
      <c r="O39" s="6">
        <f t="shared" si="1"/>
        <v>54</v>
      </c>
      <c r="P39" s="6"/>
      <c r="Q39" s="6">
        <f>COUNTIF($C$2:$C$877,"岩下健吾")</f>
        <v>12</v>
      </c>
      <c r="R39" s="6">
        <f>COUNTIF($D$2:$D$877,"岩下健吾")</f>
        <v>14</v>
      </c>
      <c r="S39" s="6">
        <f>COUNTIF($E$2:$E$877,"岩下健吾")</f>
        <v>14</v>
      </c>
      <c r="T39" s="6">
        <f>COUNTIF($F$2:$F$877,"岩下健吾")</f>
        <v>14</v>
      </c>
      <c r="U39" s="6">
        <f>COUNTIF($G$2:$G$877,"岩下健吾")</f>
        <v>0</v>
      </c>
      <c r="V39" s="6">
        <f>COUNTIF($H$2:$H$877,"岩下健吾")</f>
        <v>0</v>
      </c>
      <c r="W39" s="7"/>
    </row>
    <row r="40" spans="1:23" ht="18" customHeight="1">
      <c r="A40" s="1">
        <v>39</v>
      </c>
      <c r="B40" s="44">
        <v>44288</v>
      </c>
      <c r="C40" s="34" t="s">
        <v>5</v>
      </c>
      <c r="D40" s="34" t="s">
        <v>60</v>
      </c>
      <c r="E40" s="34" t="s">
        <v>6</v>
      </c>
      <c r="F40" s="34" t="s">
        <v>42</v>
      </c>
      <c r="G40" s="21"/>
      <c r="H40" s="21"/>
      <c r="I40" s="21" t="s">
        <v>13</v>
      </c>
      <c r="J40" s="21" t="s">
        <v>19</v>
      </c>
      <c r="K40" s="9"/>
      <c r="L40" s="5">
        <v>38</v>
      </c>
      <c r="M40" s="72" t="s">
        <v>109</v>
      </c>
      <c r="N40" s="6">
        <f>COUNTIF($C$2:$H$877,"梅木謙一")</f>
        <v>51</v>
      </c>
      <c r="O40" s="6">
        <f t="shared" si="1"/>
        <v>51</v>
      </c>
      <c r="P40" s="6"/>
      <c r="Q40" s="6">
        <f>COUNTIF($C$2:$C$877,"梅木謙一")</f>
        <v>12</v>
      </c>
      <c r="R40" s="6">
        <f>COUNTIF($D$2:$D$877,"梅木謙一")</f>
        <v>14</v>
      </c>
      <c r="S40" s="6">
        <f>COUNTIF($E$2:$E$877,"梅木謙一")</f>
        <v>15</v>
      </c>
      <c r="T40" s="6">
        <f>COUNTIF($F$2:$F$877,"梅木謙一")</f>
        <v>10</v>
      </c>
      <c r="U40" s="6">
        <f>COUNTIF($G$2:$G$877,"梅木謙一")</f>
        <v>0</v>
      </c>
      <c r="V40" s="6">
        <f>COUNTIF($H$2:$H$877,"梅木謙一")</f>
        <v>0</v>
      </c>
      <c r="W40" s="7"/>
    </row>
    <row r="41" spans="1:23" ht="18" customHeight="1">
      <c r="A41" s="1">
        <v>40</v>
      </c>
      <c r="B41" s="44">
        <v>44288</v>
      </c>
      <c r="C41" s="34" t="s">
        <v>50</v>
      </c>
      <c r="D41" s="34" t="s">
        <v>23</v>
      </c>
      <c r="E41" s="34" t="s">
        <v>15</v>
      </c>
      <c r="F41" s="34" t="s">
        <v>46</v>
      </c>
      <c r="G41" s="21"/>
      <c r="H41" s="21"/>
      <c r="I41" s="21" t="s">
        <v>38</v>
      </c>
      <c r="J41" s="21" t="s">
        <v>20</v>
      </c>
      <c r="K41" s="9"/>
      <c r="L41" s="5">
        <v>39</v>
      </c>
      <c r="M41" s="72" t="s">
        <v>110</v>
      </c>
      <c r="N41" s="6">
        <f>COUNTIF($C$2:$H$877,"山村裕也")</f>
        <v>40</v>
      </c>
      <c r="O41" s="6">
        <f t="shared" si="1"/>
        <v>40</v>
      </c>
      <c r="P41" s="6"/>
      <c r="Q41" s="6">
        <f>COUNTIF($C$2:$C$877,"山村裕也")</f>
        <v>11</v>
      </c>
      <c r="R41" s="6">
        <f>COUNTIF($D$2:$D$877,"山村裕也")</f>
        <v>9</v>
      </c>
      <c r="S41" s="6">
        <f>COUNTIF($E$2:$E$877,"山村裕也")</f>
        <v>10</v>
      </c>
      <c r="T41" s="6">
        <f>COUNTIF($F$2:$F$877,"山村裕也")</f>
        <v>10</v>
      </c>
      <c r="U41" s="6">
        <f>COUNTIF($G$2:$G$877,"山村裕也")</f>
        <v>0</v>
      </c>
      <c r="V41" s="6">
        <f>COUNTIF($H$2:$H$877,"山村裕也")</f>
        <v>0</v>
      </c>
      <c r="W41" s="7"/>
    </row>
    <row r="42" spans="1:23" ht="18" customHeight="1">
      <c r="A42" s="1">
        <v>41</v>
      </c>
      <c r="B42" s="44">
        <v>44288</v>
      </c>
      <c r="C42" s="34" t="s">
        <v>18</v>
      </c>
      <c r="D42" s="34" t="s">
        <v>41</v>
      </c>
      <c r="E42" s="34" t="s">
        <v>4</v>
      </c>
      <c r="F42" s="34" t="s">
        <v>12</v>
      </c>
      <c r="G42" s="21"/>
      <c r="H42" s="21"/>
      <c r="I42" s="21" t="s">
        <v>31</v>
      </c>
      <c r="J42" s="21" t="s">
        <v>8</v>
      </c>
      <c r="K42" s="9"/>
      <c r="L42" s="5">
        <v>40</v>
      </c>
      <c r="M42" s="72" t="s">
        <v>111</v>
      </c>
      <c r="N42" s="6">
        <f>COUNTIF($C$2:$H$877,"長川真也")</f>
        <v>34</v>
      </c>
      <c r="O42" s="6">
        <f t="shared" si="1"/>
        <v>34</v>
      </c>
      <c r="P42" s="6"/>
      <c r="Q42" s="6">
        <f>COUNTIF($C$2:$C$877,"長川真也")</f>
        <v>8</v>
      </c>
      <c r="R42" s="6">
        <f>COUNTIF($D$2:$D$877,"長川真也")</f>
        <v>9</v>
      </c>
      <c r="S42" s="6">
        <f>COUNTIF($E$2:$E$877,"長川真也")</f>
        <v>10</v>
      </c>
      <c r="T42" s="6">
        <f>COUNTIF($F$2:$F$877,"長川真也")</f>
        <v>7</v>
      </c>
      <c r="U42" s="6">
        <f>COUNTIF($G$2:$G$877,"長川真也")</f>
        <v>0</v>
      </c>
      <c r="V42" s="6">
        <f>COUNTIF($H$2:$H$877,"長川真也")</f>
        <v>0</v>
      </c>
      <c r="W42" s="7"/>
    </row>
    <row r="43" spans="1:23" ht="18" customHeight="1">
      <c r="A43" s="1">
        <v>42</v>
      </c>
      <c r="B43" s="44">
        <v>44289</v>
      </c>
      <c r="C43" s="34" t="s">
        <v>60</v>
      </c>
      <c r="D43" s="34" t="s">
        <v>6</v>
      </c>
      <c r="E43" s="34" t="s">
        <v>42</v>
      </c>
      <c r="F43" s="34" t="s">
        <v>33</v>
      </c>
      <c r="G43" s="21"/>
      <c r="H43" s="21"/>
      <c r="I43" s="21" t="s">
        <v>13</v>
      </c>
      <c r="J43" s="21" t="s">
        <v>19</v>
      </c>
      <c r="K43" s="9"/>
      <c r="L43" s="5">
        <v>41</v>
      </c>
      <c r="M43" s="73" t="s">
        <v>112</v>
      </c>
      <c r="N43" s="6">
        <f>COUNTIF($C$2:$H$877,"青木昴")</f>
        <v>23</v>
      </c>
      <c r="O43" s="6">
        <f t="shared" si="1"/>
        <v>23</v>
      </c>
      <c r="P43" s="6"/>
      <c r="Q43" s="6">
        <f>COUNTIF($C$2:$C$877,"青木昴")</f>
        <v>7</v>
      </c>
      <c r="R43" s="6">
        <f>COUNTIF($D$2:$D$877,"青木昴")</f>
        <v>7</v>
      </c>
      <c r="S43" s="6">
        <f>COUNTIF($E$2:$E$877,"青木昴")</f>
        <v>5</v>
      </c>
      <c r="T43" s="6">
        <f>COUNTIF($F$2:$F$877,"青木昴")</f>
        <v>4</v>
      </c>
      <c r="U43" s="6">
        <f>COUNTIF($G$2:$G$877,"青木昴")</f>
        <v>0</v>
      </c>
      <c r="V43" s="6">
        <f>COUNTIF($H$2:$H$877,"青木昴")</f>
        <v>0</v>
      </c>
      <c r="W43" s="7"/>
    </row>
    <row r="44" spans="1:23" ht="18" customHeight="1">
      <c r="A44" s="1">
        <v>43</v>
      </c>
      <c r="B44" s="44">
        <v>44289</v>
      </c>
      <c r="C44" s="34" t="s">
        <v>55</v>
      </c>
      <c r="D44" s="34" t="s">
        <v>36</v>
      </c>
      <c r="E44" s="34" t="s">
        <v>17</v>
      </c>
      <c r="F44" s="34" t="s">
        <v>22</v>
      </c>
      <c r="G44" s="21"/>
      <c r="H44" s="21"/>
      <c r="I44" s="21" t="s">
        <v>9</v>
      </c>
      <c r="J44" s="21" t="s">
        <v>26</v>
      </c>
      <c r="K44" s="9"/>
      <c r="L44" s="5">
        <v>42</v>
      </c>
      <c r="M44" s="72" t="s">
        <v>113</v>
      </c>
      <c r="N44" s="6">
        <f>COUNTIF($C$2:$H$877,"水口拓弥")</f>
        <v>15</v>
      </c>
      <c r="O44" s="6">
        <f t="shared" si="1"/>
        <v>15</v>
      </c>
      <c r="P44" s="6"/>
      <c r="Q44" s="6">
        <f>COUNTIF($C$2:$C$877,"水口拓弥")</f>
        <v>6</v>
      </c>
      <c r="R44" s="6">
        <f>COUNTIF($D$2:$D$877,"水口拓弥")</f>
        <v>3</v>
      </c>
      <c r="S44" s="6">
        <f>COUNTIF($E$2:$E$877,"水口拓弥")</f>
        <v>2</v>
      </c>
      <c r="T44" s="6">
        <f>COUNTIF($F$2:$F$877,"水口拓弥")</f>
        <v>4</v>
      </c>
      <c r="U44" s="6">
        <f>COUNTIF($G$2:$G$877,"水口拓弥")</f>
        <v>0</v>
      </c>
      <c r="V44" s="6">
        <f>COUNTIF($H$2:$H$877,"水口拓弥")</f>
        <v>0</v>
      </c>
      <c r="W44" s="7"/>
    </row>
    <row r="45" spans="1:23" ht="18" customHeight="1">
      <c r="A45" s="1">
        <v>44</v>
      </c>
      <c r="B45" s="44">
        <v>44289</v>
      </c>
      <c r="C45" s="34" t="s">
        <v>41</v>
      </c>
      <c r="D45" s="34" t="s">
        <v>4</v>
      </c>
      <c r="E45" s="34" t="s">
        <v>12</v>
      </c>
      <c r="F45" s="34" t="s">
        <v>45</v>
      </c>
      <c r="G45" s="21"/>
      <c r="H45" s="21"/>
      <c r="I45" s="21" t="s">
        <v>31</v>
      </c>
      <c r="J45" s="21" t="s">
        <v>8</v>
      </c>
      <c r="K45" s="9"/>
      <c r="L45" s="5">
        <v>43</v>
      </c>
      <c r="M45" s="72" t="s">
        <v>114</v>
      </c>
      <c r="N45" s="6">
        <f>COUNTIF($C$2:$H$877,"鈴木宏基")</f>
        <v>0</v>
      </c>
      <c r="O45" s="6">
        <f t="shared" si="1"/>
        <v>0</v>
      </c>
      <c r="P45" s="6"/>
      <c r="Q45" s="6">
        <f>COUNTIF($C$2:$C$877,"鈴木宏基")</f>
        <v>0</v>
      </c>
      <c r="R45" s="6">
        <f>COUNTIF($D$2:$D$877,"鈴木宏基")</f>
        <v>0</v>
      </c>
      <c r="S45" s="6">
        <f>COUNTIF($E$2:$E$877,"鈴木宏基")</f>
        <v>0</v>
      </c>
      <c r="T45" s="6">
        <f>COUNTIF($F$2:$F$877,"鈴木宏基")</f>
        <v>0</v>
      </c>
      <c r="U45" s="6">
        <f>COUNTIF($G$2:$G$877,"鈴木宏基")</f>
        <v>0</v>
      </c>
      <c r="V45" s="6">
        <f>COUNTIF($H$2:$H$877,"鈴木宏基")</f>
        <v>0</v>
      </c>
      <c r="W45" s="7"/>
    </row>
    <row r="46" spans="1:23" ht="18" customHeight="1">
      <c r="A46" s="1">
        <v>45</v>
      </c>
      <c r="B46" s="44">
        <v>44289</v>
      </c>
      <c r="C46" s="34" t="s">
        <v>10</v>
      </c>
      <c r="D46" s="34" t="s">
        <v>27</v>
      </c>
      <c r="E46" s="34" t="s">
        <v>49</v>
      </c>
      <c r="F46" s="34" t="s">
        <v>56</v>
      </c>
      <c r="G46" s="21"/>
      <c r="H46" s="21"/>
      <c r="I46" s="21" t="s">
        <v>37</v>
      </c>
      <c r="J46" s="21" t="s">
        <v>14</v>
      </c>
      <c r="K46" s="9"/>
      <c r="L46" s="5">
        <v>44</v>
      </c>
      <c r="M46" s="72" t="s">
        <v>115</v>
      </c>
      <c r="N46" s="6">
        <f>COUNTIF($C$2:$H$877,"古賀真之")</f>
        <v>0</v>
      </c>
      <c r="O46" s="6">
        <f t="shared" si="1"/>
        <v>0</v>
      </c>
      <c r="P46" s="6"/>
      <c r="Q46" s="6">
        <f>COUNTIF($C$2:$C$877,"古賀真之")</f>
        <v>0</v>
      </c>
      <c r="R46" s="6">
        <f>COUNTIF($D$2:$D$877,"古賀真之")</f>
        <v>0</v>
      </c>
      <c r="S46" s="6">
        <f>COUNTIF($E$2:$E$877,"古賀真之")</f>
        <v>0</v>
      </c>
      <c r="T46" s="6">
        <f>COUNTIF($F$2:$F$877,"古賀真之")</f>
        <v>0</v>
      </c>
      <c r="U46" s="6">
        <f>COUNTIF($G$2:$G$877,"古賀真之")</f>
        <v>0</v>
      </c>
      <c r="V46" s="6">
        <f>COUNTIF($H$2:$H$877,"古賀真之")</f>
        <v>0</v>
      </c>
      <c r="W46" s="7"/>
    </row>
    <row r="47" spans="1:23" ht="18" customHeight="1">
      <c r="A47" s="1">
        <v>46</v>
      </c>
      <c r="B47" s="44">
        <v>44289</v>
      </c>
      <c r="C47" s="34" t="s">
        <v>23</v>
      </c>
      <c r="D47" s="34" t="s">
        <v>15</v>
      </c>
      <c r="E47" s="34" t="s">
        <v>46</v>
      </c>
      <c r="F47" s="34" t="s">
        <v>57</v>
      </c>
      <c r="G47" s="21"/>
      <c r="H47" s="21"/>
      <c r="I47" s="21" t="s">
        <v>38</v>
      </c>
      <c r="J47" s="21" t="s">
        <v>20</v>
      </c>
      <c r="K47" s="9"/>
      <c r="L47" s="5">
        <v>45</v>
      </c>
      <c r="M47" s="72" t="s">
        <v>116</v>
      </c>
      <c r="N47" s="6">
        <f>COUNTIF($C$2:$C$877,"山本力仁")</f>
        <v>0</v>
      </c>
      <c r="O47" s="6">
        <f t="shared" si="1"/>
        <v>0</v>
      </c>
      <c r="P47" s="6"/>
      <c r="Q47" s="6">
        <f>COUNTIF($C$2:$C$877,"山本力仁")</f>
        <v>0</v>
      </c>
      <c r="R47" s="6">
        <f>COUNTIF($D$2:$D$877,"山本力仁")</f>
        <v>0</v>
      </c>
      <c r="S47" s="6">
        <f>COUNTIF($E$2:$E$877,"山本力仁")</f>
        <v>0</v>
      </c>
      <c r="T47" s="6">
        <f>COUNTIF($F$2:$F$877,"山本力仁")</f>
        <v>0</v>
      </c>
      <c r="U47" s="6">
        <f>COUNTIF($G$2:$G$877,"山本力仁")</f>
        <v>0</v>
      </c>
      <c r="V47" s="6">
        <f>COUNTIF($H$2:$H$877,"山本力仁")</f>
        <v>0</v>
      </c>
      <c r="W47" s="7"/>
    </row>
    <row r="48" spans="1:23" ht="18" customHeight="1">
      <c r="A48" s="1">
        <v>47</v>
      </c>
      <c r="B48" s="44">
        <v>44289</v>
      </c>
      <c r="C48" s="34" t="s">
        <v>16</v>
      </c>
      <c r="D48" s="34" t="s">
        <v>11</v>
      </c>
      <c r="E48" s="34" t="s">
        <v>72</v>
      </c>
      <c r="F48" s="34" t="s">
        <v>43</v>
      </c>
      <c r="G48" s="21"/>
      <c r="H48" s="21"/>
      <c r="I48" s="21" t="s">
        <v>25</v>
      </c>
      <c r="J48" s="21" t="s">
        <v>32</v>
      </c>
      <c r="K48" s="9"/>
      <c r="L48" s="5">
        <v>46</v>
      </c>
      <c r="M48" s="72" t="s">
        <v>117</v>
      </c>
      <c r="N48" s="6">
        <f>COUNTIF($C$2:$H$877,"野田亮介")</f>
        <v>0</v>
      </c>
      <c r="O48" s="6">
        <f t="shared" si="1"/>
        <v>0</v>
      </c>
      <c r="P48" s="6"/>
      <c r="Q48" s="6">
        <f>COUNTIF($C$2:$C$877,"野田亮介")</f>
        <v>0</v>
      </c>
      <c r="R48" s="6">
        <f>COUNTIF($D$2:$D$877,"野田亮介")</f>
        <v>0</v>
      </c>
      <c r="S48" s="6">
        <f>COUNTIF($E$2:$E$877,"野田亮介")</f>
        <v>0</v>
      </c>
      <c r="T48" s="6">
        <f>COUNTIF($F$2:$F$877,"野田亮介")</f>
        <v>0</v>
      </c>
      <c r="U48" s="6">
        <f>COUNTIF($G$2:$G$877,"野田亮介")</f>
        <v>0</v>
      </c>
      <c r="V48" s="6">
        <f>COUNTIF($H$2:$H$877,"野田亮介")</f>
        <v>0</v>
      </c>
      <c r="W48" s="7"/>
    </row>
    <row r="49" spans="1:23" ht="18" customHeight="1">
      <c r="A49" s="1">
        <v>48</v>
      </c>
      <c r="B49" s="44">
        <v>44290</v>
      </c>
      <c r="C49" s="34" t="s">
        <v>4</v>
      </c>
      <c r="D49" s="34" t="s">
        <v>12</v>
      </c>
      <c r="E49" s="34" t="s">
        <v>45</v>
      </c>
      <c r="F49" s="34" t="s">
        <v>18</v>
      </c>
      <c r="G49" s="21"/>
      <c r="H49" s="21"/>
      <c r="I49" s="21" t="s">
        <v>31</v>
      </c>
      <c r="J49" s="21" t="s">
        <v>8</v>
      </c>
      <c r="K49" s="9"/>
      <c r="L49" s="5">
        <v>47</v>
      </c>
      <c r="M49" s="72" t="s">
        <v>118</v>
      </c>
      <c r="N49" s="6">
        <f>COUNTIF($C$2:$H$877,"松本大輝")</f>
        <v>0</v>
      </c>
      <c r="O49" s="6">
        <f t="shared" si="1"/>
        <v>0</v>
      </c>
      <c r="P49" s="6"/>
      <c r="Q49" s="6">
        <f>COUNTIF($C$2:$C$877,"松本大輝")</f>
        <v>0</v>
      </c>
      <c r="R49" s="6">
        <f>COUNTIF($D$2:$D$877,"松本大輝")</f>
        <v>0</v>
      </c>
      <c r="S49" s="6">
        <f>COUNTIF($E$2:$E$877,"松本大輝")</f>
        <v>0</v>
      </c>
      <c r="T49" s="6">
        <f>COUNTIF($E$2:$F$877,"松本大輝")</f>
        <v>0</v>
      </c>
      <c r="U49" s="6">
        <f>COUNTIF($G$2:$G$877,"松本大輝")</f>
        <v>0</v>
      </c>
      <c r="V49" s="6">
        <f>COUNTIF($H$2:$H$877,"松本大輝")</f>
        <v>0</v>
      </c>
      <c r="W49" s="7"/>
    </row>
    <row r="50" spans="1:23" ht="18" customHeight="1">
      <c r="A50" s="1">
        <v>49</v>
      </c>
      <c r="B50" s="44">
        <v>44290</v>
      </c>
      <c r="C50" s="34" t="s">
        <v>36</v>
      </c>
      <c r="D50" s="34" t="s">
        <v>17</v>
      </c>
      <c r="E50" s="34" t="s">
        <v>22</v>
      </c>
      <c r="F50" s="34" t="s">
        <v>39</v>
      </c>
      <c r="G50" s="21"/>
      <c r="H50" s="21"/>
      <c r="I50" s="21" t="s">
        <v>9</v>
      </c>
      <c r="J50" s="21" t="s">
        <v>26</v>
      </c>
      <c r="K50" s="9"/>
      <c r="L50" s="5">
        <v>48</v>
      </c>
      <c r="M50" s="72" t="s">
        <v>119</v>
      </c>
      <c r="N50" s="6">
        <f>COUNTIF($C$2:$H$877,"森口壽樹")</f>
        <v>0</v>
      </c>
      <c r="O50" s="6">
        <f t="shared" si="1"/>
        <v>0</v>
      </c>
      <c r="P50" s="6"/>
      <c r="Q50" s="6">
        <f>COUNTIF($C$2:$C$877,"森口壽樹")</f>
        <v>0</v>
      </c>
      <c r="R50" s="6">
        <f>COUNTIF($D$2:$D$877,"森口壽樹")</f>
        <v>0</v>
      </c>
      <c r="S50" s="6">
        <f>COUNTIF($E$2:$E$877,"森口壽樹")</f>
        <v>0</v>
      </c>
      <c r="T50" s="6">
        <f>COUNTIF($F$2:$F$877,"森口壽樹")</f>
        <v>0</v>
      </c>
      <c r="U50" s="6">
        <f>COUNTIF($G$2:$G$877,"森口壽樹")</f>
        <v>0</v>
      </c>
      <c r="V50" s="6">
        <f>COUNTIF($H$2:$H$877,"森口壽樹")</f>
        <v>0</v>
      </c>
      <c r="W50" s="7"/>
    </row>
    <row r="51" spans="1:23" ht="18" customHeight="1">
      <c r="A51" s="1">
        <v>50</v>
      </c>
      <c r="B51" s="44">
        <v>44290</v>
      </c>
      <c r="C51" s="34" t="s">
        <v>6</v>
      </c>
      <c r="D51" s="34" t="s">
        <v>42</v>
      </c>
      <c r="E51" s="34" t="s">
        <v>33</v>
      </c>
      <c r="F51" s="34" t="s">
        <v>5</v>
      </c>
      <c r="G51" s="21"/>
      <c r="H51" s="21"/>
      <c r="I51" s="21" t="s">
        <v>13</v>
      </c>
      <c r="J51" s="21" t="s">
        <v>19</v>
      </c>
      <c r="K51" s="9"/>
      <c r="L51" s="5">
        <v>49</v>
      </c>
      <c r="M51" s="72" t="s">
        <v>120</v>
      </c>
      <c r="N51" s="6">
        <f>COUNTIF($C$2:$H$877,"郡司真里")</f>
        <v>0</v>
      </c>
      <c r="O51" s="6">
        <f t="shared" si="1"/>
        <v>0</v>
      </c>
      <c r="P51" s="6"/>
      <c r="Q51" s="6">
        <f>COUNTIF($C$2:$C$877,"郡司真里")</f>
        <v>0</v>
      </c>
      <c r="R51" s="6">
        <f>COUNTIF($D$2:$D$877,"郡司真里")</f>
        <v>0</v>
      </c>
      <c r="S51" s="6">
        <f>COUNTIF($E$2:$E$877,"郡司真里")</f>
        <v>0</v>
      </c>
      <c r="T51" s="6">
        <f>COUNTIF($F$2:$F$877,"郡司真里")</f>
        <v>0</v>
      </c>
      <c r="U51" s="6">
        <f>COUNTIF($G$2:$G$877,"郡司真里")</f>
        <v>0</v>
      </c>
      <c r="V51" s="6">
        <f>COUNTIF($H$2:$H$877,"郡司真里")</f>
        <v>0</v>
      </c>
      <c r="W51" s="7"/>
    </row>
    <row r="52" spans="1:23" ht="18" customHeight="1">
      <c r="A52" s="1">
        <v>51</v>
      </c>
      <c r="B52" s="44">
        <v>44290</v>
      </c>
      <c r="C52" s="34" t="s">
        <v>15</v>
      </c>
      <c r="D52" s="34" t="s">
        <v>46</v>
      </c>
      <c r="E52" s="34" t="s">
        <v>57</v>
      </c>
      <c r="F52" s="34" t="s">
        <v>50</v>
      </c>
      <c r="G52" s="21"/>
      <c r="H52" s="21"/>
      <c r="I52" s="21" t="s">
        <v>38</v>
      </c>
      <c r="J52" s="21" t="s">
        <v>20</v>
      </c>
      <c r="K52" s="9"/>
      <c r="L52" s="5">
        <v>50</v>
      </c>
      <c r="M52" s="72" t="s">
        <v>121</v>
      </c>
      <c r="N52" s="6">
        <f>COUNTIF($C$2:$H$877,"川上拓斗")</f>
        <v>0</v>
      </c>
      <c r="O52" s="6">
        <f t="shared" si="1"/>
        <v>0</v>
      </c>
      <c r="P52" s="6"/>
      <c r="Q52" s="6">
        <f>COUNTIF($C$2:$C$877,"川上拓斗")</f>
        <v>0</v>
      </c>
      <c r="R52" s="6">
        <f>COUNTIF($D$2:$D$877,"川上拓斗")</f>
        <v>0</v>
      </c>
      <c r="S52" s="6">
        <f>COUNTIF($E$2:$E$877,"川上拓斗")</f>
        <v>0</v>
      </c>
      <c r="T52" s="6">
        <f>COUNTIF($F$2:$F$877,"川上拓斗")</f>
        <v>0</v>
      </c>
      <c r="U52" s="6">
        <f>COUNTIF($G$2:$G$877,"川上拓斗")</f>
        <v>0</v>
      </c>
      <c r="V52" s="6">
        <f>COUNTIF($H$2:$H$877,"川上拓斗")</f>
        <v>0</v>
      </c>
      <c r="W52" s="7"/>
    </row>
    <row r="53" spans="1:23" ht="18" customHeight="1">
      <c r="A53" s="1">
        <v>52</v>
      </c>
      <c r="B53" s="44">
        <v>44290</v>
      </c>
      <c r="C53" s="34" t="s">
        <v>11</v>
      </c>
      <c r="D53" s="34" t="s">
        <v>72</v>
      </c>
      <c r="E53" s="34" t="s">
        <v>43</v>
      </c>
      <c r="F53" s="34" t="s">
        <v>7</v>
      </c>
      <c r="G53" s="21"/>
      <c r="H53" s="21"/>
      <c r="I53" s="21" t="s">
        <v>25</v>
      </c>
      <c r="J53" s="21" t="s">
        <v>32</v>
      </c>
      <c r="K53" s="9"/>
      <c r="L53" s="5">
        <v>51</v>
      </c>
      <c r="M53" s="72" t="s">
        <v>122</v>
      </c>
      <c r="N53" s="6">
        <f>COUNTIF($C$2:$H$877,"西沢一希")</f>
        <v>0</v>
      </c>
      <c r="O53" s="6">
        <f t="shared" si="1"/>
        <v>0</v>
      </c>
      <c r="P53" s="6"/>
      <c r="Q53" s="6">
        <f>COUNTIF($C$2:$C$877,"西沢一希")</f>
        <v>0</v>
      </c>
      <c r="R53" s="6">
        <f>COUNTIF($D$2:$D$877,"西沢一希")</f>
        <v>0</v>
      </c>
      <c r="S53" s="6">
        <f>COUNTIF($E$2:$E$877,"西沢一希")</f>
        <v>0</v>
      </c>
      <c r="T53" s="6">
        <f>COUNTIF($F$2:$F$877,"西沢一希")</f>
        <v>0</v>
      </c>
      <c r="U53" s="6">
        <f>COUNTIF($G$2:$G$877,"西沢一希")</f>
        <v>0</v>
      </c>
      <c r="V53" s="6">
        <f>COUNTIF($H$2:$H$877,"西沢一希")</f>
        <v>0</v>
      </c>
      <c r="W53" s="7"/>
    </row>
    <row r="54" spans="1:23" ht="18" customHeight="1">
      <c r="A54" s="1">
        <v>53</v>
      </c>
      <c r="B54" s="44">
        <v>44290</v>
      </c>
      <c r="C54" s="34" t="s">
        <v>27</v>
      </c>
      <c r="D54" s="34" t="s">
        <v>49</v>
      </c>
      <c r="E54" s="34" t="s">
        <v>56</v>
      </c>
      <c r="F54" s="34" t="s">
        <v>34</v>
      </c>
      <c r="G54" s="21"/>
      <c r="H54" s="21"/>
      <c r="I54" s="21" t="s">
        <v>37</v>
      </c>
      <c r="J54" s="21" t="s">
        <v>14</v>
      </c>
      <c r="K54" s="9"/>
      <c r="L54" s="5">
        <v>52</v>
      </c>
      <c r="M54" s="72" t="s">
        <v>123</v>
      </c>
      <c r="N54" s="6">
        <f>COUNTIF($C$2:$H$877,"正木雄大")</f>
        <v>0</v>
      </c>
      <c r="O54" s="6">
        <f t="shared" si="1"/>
        <v>0</v>
      </c>
      <c r="P54" s="6"/>
      <c r="Q54" s="6">
        <f>COUNTIF($C$2:$C$877,"正木雄大")</f>
        <v>0</v>
      </c>
      <c r="R54" s="6">
        <f>COUNTIF($D$2:$D$877,"正木雄大")</f>
        <v>0</v>
      </c>
      <c r="S54" s="6">
        <f>COUNTIF($E$2:$E$877,"正木雄大")</f>
        <v>0</v>
      </c>
      <c r="T54" s="6">
        <f>COUNTIF($F$2:$F$877,"正木雄大")</f>
        <v>0</v>
      </c>
      <c r="U54" s="6">
        <f>COUNTIF($G$2:$G$877,"正木雄大")</f>
        <v>0</v>
      </c>
      <c r="V54" s="6">
        <f>COUNTIF($H$2:$H$877,"正木雄大")</f>
        <v>0</v>
      </c>
      <c r="W54" s="7"/>
    </row>
    <row r="55" spans="1:23" ht="18" customHeight="1">
      <c r="A55" s="1">
        <v>54</v>
      </c>
      <c r="B55" s="44">
        <v>44292</v>
      </c>
      <c r="C55" s="34" t="s">
        <v>76</v>
      </c>
      <c r="D55" s="34" t="s">
        <v>43</v>
      </c>
      <c r="E55" s="34" t="s">
        <v>7</v>
      </c>
      <c r="F55" s="34" t="s">
        <v>16</v>
      </c>
      <c r="G55" s="21"/>
      <c r="H55" s="21"/>
      <c r="I55" s="21" t="s">
        <v>38</v>
      </c>
      <c r="J55" s="21" t="s">
        <v>37</v>
      </c>
      <c r="K55" s="9"/>
      <c r="L55" s="5">
        <v>53</v>
      </c>
      <c r="M55" s="72" t="s">
        <v>124</v>
      </c>
      <c r="N55" s="6">
        <f>COUNTIF($C$2:$H$877,"笹真輔")</f>
        <v>0</v>
      </c>
      <c r="O55" s="6">
        <f t="shared" si="1"/>
        <v>0</v>
      </c>
      <c r="P55" s="6"/>
      <c r="Q55" s="6">
        <f>COUNTIF($C$2:$C$877,"笹真輔")</f>
        <v>0</v>
      </c>
      <c r="R55" s="6">
        <f>COUNTIF($D$2:$D$877,"笹真輔")</f>
        <v>0</v>
      </c>
      <c r="S55" s="6">
        <f>COUNTIF($E$2:$E$877,"笹真輔")</f>
        <v>0</v>
      </c>
      <c r="T55" s="6">
        <f>COUNTIF($F$2:$F$877,"笹真輔")</f>
        <v>0</v>
      </c>
      <c r="U55" s="6">
        <f>COUNTIF($G$2:$G$877,"笹真輔")</f>
        <v>0</v>
      </c>
      <c r="V55" s="6">
        <f>COUNTIF($H$2:$H$877,"笹真輔")</f>
        <v>0</v>
      </c>
      <c r="W55" s="7"/>
    </row>
    <row r="56" spans="1:23" ht="18" customHeight="1">
      <c r="A56" s="1">
        <v>55</v>
      </c>
      <c r="B56" s="44">
        <v>44292</v>
      </c>
      <c r="C56" s="34" t="s">
        <v>42</v>
      </c>
      <c r="D56" s="34" t="s">
        <v>33</v>
      </c>
      <c r="E56" s="34" t="s">
        <v>5</v>
      </c>
      <c r="F56" s="34" t="s">
        <v>40</v>
      </c>
      <c r="G56" s="21"/>
      <c r="H56" s="21"/>
      <c r="I56" s="21" t="s">
        <v>8</v>
      </c>
      <c r="J56" s="21" t="s">
        <v>26</v>
      </c>
      <c r="K56" s="9"/>
      <c r="L56" s="5">
        <v>54</v>
      </c>
      <c r="M56" s="72" t="s">
        <v>378</v>
      </c>
      <c r="N56" s="6">
        <f>COUNTIF($C$2:$H$877,"野村奏斗")</f>
        <v>0</v>
      </c>
      <c r="O56" s="6">
        <f t="shared" si="1"/>
        <v>0</v>
      </c>
      <c r="P56" s="6"/>
      <c r="Q56" s="6">
        <f>COUNTIF($C$2:$C$877,"野村奏斗")</f>
        <v>0</v>
      </c>
      <c r="R56" s="6">
        <f>COUNTIF($D$2:$D$877,"野村奏斗")</f>
        <v>0</v>
      </c>
      <c r="S56" s="6">
        <f>COUNTIF($E$2:$E$877,"野村奏斗")</f>
        <v>0</v>
      </c>
      <c r="T56" s="6">
        <f>COUNTIF($F$2:$F$877,"野村奏斗")</f>
        <v>0</v>
      </c>
      <c r="U56" s="6">
        <f>COUNTIF($G$2:$G$877,"野村奏斗")</f>
        <v>0</v>
      </c>
      <c r="V56" s="6">
        <f>COUNTIF($H$2:$H$877,"野村奏斗")</f>
        <v>0</v>
      </c>
      <c r="W56" s="7"/>
    </row>
    <row r="57" spans="1:23" ht="18" customHeight="1">
      <c r="A57" s="1">
        <v>56</v>
      </c>
      <c r="B57" s="44">
        <v>44292</v>
      </c>
      <c r="C57" s="34" t="s">
        <v>49</v>
      </c>
      <c r="D57" s="34" t="s">
        <v>56</v>
      </c>
      <c r="E57" s="34" t="s">
        <v>34</v>
      </c>
      <c r="F57" s="34" t="s">
        <v>10</v>
      </c>
      <c r="G57" s="21"/>
      <c r="H57" s="21"/>
      <c r="I57" s="21" t="s">
        <v>20</v>
      </c>
      <c r="J57" s="21" t="s">
        <v>13</v>
      </c>
      <c r="K57" s="9"/>
      <c r="L57" s="5">
        <v>55</v>
      </c>
      <c r="M57" s="72" t="s">
        <v>379</v>
      </c>
      <c r="N57" s="6">
        <f>COUNTIF($C$2:$H$877,"宮武賢汰")</f>
        <v>0</v>
      </c>
      <c r="O57" s="6">
        <f t="shared" si="1"/>
        <v>0</v>
      </c>
      <c r="P57" s="6"/>
      <c r="Q57" s="6">
        <f>COUNTIF($C$2:$C$877,"宮武賢汰")</f>
        <v>0</v>
      </c>
      <c r="R57" s="6">
        <f>COUNTIF($D$2:$D$877,"宮武賢汰")</f>
        <v>0</v>
      </c>
      <c r="S57" s="6">
        <f>COUNTIF($E$2:$E$877,"宮武賢汰")</f>
        <v>0</v>
      </c>
      <c r="T57" s="6">
        <f>COUNTIF($F$2:$F$877,"宮武賢汰")</f>
        <v>0</v>
      </c>
      <c r="U57" s="6">
        <f>COUNTIF($G$2:$G$877,"宮武賢汰")</f>
        <v>0</v>
      </c>
      <c r="V57" s="6">
        <f>COUNTIF($H$2:$H$877,"宮武賢汰")</f>
        <v>0</v>
      </c>
      <c r="W57" s="7"/>
    </row>
    <row r="58" spans="1:23" ht="18" customHeight="1">
      <c r="A58" s="1">
        <v>57</v>
      </c>
      <c r="B58" s="44">
        <v>44292</v>
      </c>
      <c r="C58" s="34" t="s">
        <v>48</v>
      </c>
      <c r="D58" s="34" t="s">
        <v>29</v>
      </c>
      <c r="E58" s="34" t="s">
        <v>21</v>
      </c>
      <c r="F58" s="34" t="s">
        <v>28</v>
      </c>
      <c r="G58" s="21"/>
      <c r="H58" s="21"/>
      <c r="I58" s="21" t="s">
        <v>31</v>
      </c>
      <c r="J58" s="21" t="s">
        <v>25</v>
      </c>
      <c r="K58" s="9"/>
      <c r="L58" s="1"/>
      <c r="M58" s="34" t="s">
        <v>415</v>
      </c>
      <c r="N58" s="6"/>
      <c r="O58" s="6"/>
      <c r="P58" s="6"/>
      <c r="Q58" s="6">
        <f t="shared" ref="Q58:V58" si="2">SUM(Q3:Q57)</f>
        <v>876</v>
      </c>
      <c r="R58" s="6">
        <f t="shared" si="2"/>
        <v>876</v>
      </c>
      <c r="S58" s="6">
        <f t="shared" si="2"/>
        <v>876</v>
      </c>
      <c r="T58" s="6">
        <f t="shared" si="2"/>
        <v>876</v>
      </c>
      <c r="U58" s="6">
        <f t="shared" si="2"/>
        <v>18</v>
      </c>
      <c r="V58" s="6">
        <f t="shared" si="2"/>
        <v>18</v>
      </c>
    </row>
    <row r="59" spans="1:23" ht="18" customHeight="1">
      <c r="A59" s="1">
        <v>58</v>
      </c>
      <c r="B59" s="44">
        <v>44292</v>
      </c>
      <c r="C59" s="34" t="s">
        <v>17</v>
      </c>
      <c r="D59" s="34" t="s">
        <v>22</v>
      </c>
      <c r="E59" s="34" t="s">
        <v>39</v>
      </c>
      <c r="F59" s="34" t="s">
        <v>60</v>
      </c>
      <c r="G59" s="21"/>
      <c r="H59" s="21"/>
      <c r="I59" s="21" t="s">
        <v>32</v>
      </c>
      <c r="J59" s="21" t="s">
        <v>9</v>
      </c>
      <c r="K59" s="9"/>
      <c r="M59" s="12"/>
    </row>
    <row r="60" spans="1:23" ht="18" customHeight="1">
      <c r="A60" s="1">
        <v>59</v>
      </c>
      <c r="B60" s="44">
        <v>44292</v>
      </c>
      <c r="C60" s="34" t="s">
        <v>12</v>
      </c>
      <c r="D60" s="34" t="s">
        <v>45</v>
      </c>
      <c r="E60" s="34" t="s">
        <v>18</v>
      </c>
      <c r="F60" s="34" t="s">
        <v>41</v>
      </c>
      <c r="G60" s="21"/>
      <c r="H60" s="21"/>
      <c r="I60" s="21" t="s">
        <v>14</v>
      </c>
      <c r="J60" s="21" t="s">
        <v>19</v>
      </c>
      <c r="K60" s="9"/>
      <c r="M60" s="12"/>
    </row>
    <row r="61" spans="1:23" ht="18" customHeight="1">
      <c r="A61" s="1">
        <v>60</v>
      </c>
      <c r="B61" s="44">
        <v>44293</v>
      </c>
      <c r="C61" s="34" t="s">
        <v>45</v>
      </c>
      <c r="D61" s="34" t="s">
        <v>18</v>
      </c>
      <c r="E61" s="34" t="s">
        <v>41</v>
      </c>
      <c r="F61" s="34" t="s">
        <v>4</v>
      </c>
      <c r="G61" s="21"/>
      <c r="H61" s="21"/>
      <c r="I61" s="21" t="s">
        <v>14</v>
      </c>
      <c r="J61" s="21" t="s">
        <v>19</v>
      </c>
      <c r="K61" s="9"/>
      <c r="M61" s="12"/>
      <c r="N61" s="8" t="s">
        <v>140</v>
      </c>
    </row>
    <row r="62" spans="1:23" ht="18" customHeight="1">
      <c r="A62" s="1">
        <v>61</v>
      </c>
      <c r="B62" s="44">
        <v>44293</v>
      </c>
      <c r="C62" s="34" t="s">
        <v>29</v>
      </c>
      <c r="D62" s="34" t="s">
        <v>21</v>
      </c>
      <c r="E62" s="34" t="s">
        <v>28</v>
      </c>
      <c r="F62" s="34" t="s">
        <v>30</v>
      </c>
      <c r="G62" s="21"/>
      <c r="H62" s="21"/>
      <c r="I62" s="21" t="s">
        <v>31</v>
      </c>
      <c r="J62" s="21" t="s">
        <v>25</v>
      </c>
      <c r="K62" s="9"/>
      <c r="M62" s="12"/>
    </row>
    <row r="63" spans="1:23" ht="18" customHeight="1">
      <c r="A63" s="1">
        <v>62</v>
      </c>
      <c r="B63" s="44">
        <v>44293</v>
      </c>
      <c r="C63" s="34" t="s">
        <v>56</v>
      </c>
      <c r="D63" s="34" t="s">
        <v>34</v>
      </c>
      <c r="E63" s="34" t="s">
        <v>10</v>
      </c>
      <c r="F63" s="34" t="s">
        <v>27</v>
      </c>
      <c r="G63" s="21"/>
      <c r="H63" s="21"/>
      <c r="I63" s="21" t="s">
        <v>20</v>
      </c>
      <c r="J63" s="21" t="s">
        <v>13</v>
      </c>
      <c r="K63" s="9"/>
      <c r="M63" s="12"/>
    </row>
    <row r="64" spans="1:23" ht="18" customHeight="1">
      <c r="A64" s="1">
        <v>63</v>
      </c>
      <c r="B64" s="44">
        <v>44293</v>
      </c>
      <c r="C64" s="34" t="s">
        <v>43</v>
      </c>
      <c r="D64" s="34" t="s">
        <v>7</v>
      </c>
      <c r="E64" s="34" t="s">
        <v>16</v>
      </c>
      <c r="F64" s="34" t="s">
        <v>11</v>
      </c>
      <c r="G64" s="21"/>
      <c r="H64" s="21"/>
      <c r="I64" s="21" t="s">
        <v>38</v>
      </c>
      <c r="J64" s="21" t="s">
        <v>37</v>
      </c>
      <c r="K64" s="9"/>
      <c r="M64" s="12"/>
    </row>
    <row r="65" spans="1:13" ht="18" customHeight="1">
      <c r="A65" s="1">
        <v>64</v>
      </c>
      <c r="B65" s="44">
        <v>44293</v>
      </c>
      <c r="C65" s="34" t="s">
        <v>33</v>
      </c>
      <c r="D65" s="34" t="s">
        <v>5</v>
      </c>
      <c r="E65" s="34" t="s">
        <v>40</v>
      </c>
      <c r="F65" s="34" t="s">
        <v>6</v>
      </c>
      <c r="G65" s="21"/>
      <c r="H65" s="21"/>
      <c r="I65" s="21" t="s">
        <v>8</v>
      </c>
      <c r="J65" s="21" t="s">
        <v>26</v>
      </c>
      <c r="K65" s="9"/>
      <c r="M65" s="12"/>
    </row>
    <row r="66" spans="1:13" ht="18" customHeight="1">
      <c r="A66" s="1">
        <v>65</v>
      </c>
      <c r="B66" s="44">
        <v>44293</v>
      </c>
      <c r="C66" s="34" t="s">
        <v>22</v>
      </c>
      <c r="D66" s="34" t="s">
        <v>39</v>
      </c>
      <c r="E66" s="36" t="s">
        <v>60</v>
      </c>
      <c r="F66" s="34" t="s">
        <v>36</v>
      </c>
      <c r="G66" s="21"/>
      <c r="H66" s="21"/>
      <c r="I66" s="21" t="s">
        <v>32</v>
      </c>
      <c r="J66" s="21" t="s">
        <v>9</v>
      </c>
      <c r="K66" s="9"/>
      <c r="M66" s="12"/>
    </row>
    <row r="67" spans="1:13" ht="18" customHeight="1">
      <c r="A67" s="1">
        <v>66</v>
      </c>
      <c r="B67" s="44">
        <v>44294</v>
      </c>
      <c r="C67" s="34" t="s">
        <v>7</v>
      </c>
      <c r="D67" s="34" t="s">
        <v>16</v>
      </c>
      <c r="E67" s="34" t="s">
        <v>11</v>
      </c>
      <c r="F67" s="34" t="s">
        <v>72</v>
      </c>
      <c r="G67" s="21"/>
      <c r="H67" s="21"/>
      <c r="I67" s="21" t="s">
        <v>38</v>
      </c>
      <c r="J67" s="21" t="s">
        <v>37</v>
      </c>
      <c r="K67" s="9"/>
      <c r="M67" s="12"/>
    </row>
    <row r="68" spans="1:13" ht="18" customHeight="1">
      <c r="A68" s="1">
        <v>67</v>
      </c>
      <c r="B68" s="44">
        <v>44294</v>
      </c>
      <c r="C68" s="34" t="s">
        <v>39</v>
      </c>
      <c r="D68" s="34" t="s">
        <v>60</v>
      </c>
      <c r="E68" s="34" t="s">
        <v>36</v>
      </c>
      <c r="F68" s="34" t="s">
        <v>17</v>
      </c>
      <c r="G68" s="21"/>
      <c r="H68" s="21"/>
      <c r="I68" s="21" t="s">
        <v>32</v>
      </c>
      <c r="J68" s="21" t="s">
        <v>26</v>
      </c>
      <c r="K68" s="9"/>
      <c r="M68" s="12"/>
    </row>
    <row r="69" spans="1:13" ht="18" customHeight="1">
      <c r="A69" s="1">
        <v>68</v>
      </c>
      <c r="B69" s="44">
        <v>44294</v>
      </c>
      <c r="C69" s="34" t="s">
        <v>34</v>
      </c>
      <c r="D69" s="34" t="s">
        <v>10</v>
      </c>
      <c r="E69" s="34" t="s">
        <v>27</v>
      </c>
      <c r="F69" s="34" t="s">
        <v>49</v>
      </c>
      <c r="G69" s="21"/>
      <c r="H69" s="21"/>
      <c r="I69" s="21" t="s">
        <v>20</v>
      </c>
      <c r="J69" s="21" t="s">
        <v>13</v>
      </c>
      <c r="K69" s="9"/>
      <c r="M69" s="12"/>
    </row>
    <row r="70" spans="1:13" ht="18" customHeight="1">
      <c r="A70" s="1">
        <v>69</v>
      </c>
      <c r="B70" s="44">
        <v>44294</v>
      </c>
      <c r="C70" s="34" t="s">
        <v>5</v>
      </c>
      <c r="D70" s="34" t="s">
        <v>40</v>
      </c>
      <c r="E70" s="34" t="s">
        <v>6</v>
      </c>
      <c r="F70" s="34" t="s">
        <v>42</v>
      </c>
      <c r="G70" s="21"/>
      <c r="H70" s="21"/>
      <c r="I70" s="21" t="s">
        <v>8</v>
      </c>
      <c r="J70" s="21" t="s">
        <v>26</v>
      </c>
      <c r="K70" s="9"/>
      <c r="M70" s="12"/>
    </row>
    <row r="71" spans="1:13" ht="18" customHeight="1">
      <c r="A71" s="1">
        <v>70</v>
      </c>
      <c r="B71" s="44">
        <v>44294</v>
      </c>
      <c r="C71" s="34" t="s">
        <v>21</v>
      </c>
      <c r="D71" s="34" t="s">
        <v>28</v>
      </c>
      <c r="E71" s="34" t="s">
        <v>30</v>
      </c>
      <c r="F71" s="34" t="s">
        <v>48</v>
      </c>
      <c r="G71" s="21"/>
      <c r="H71" s="21"/>
      <c r="I71" s="21" t="s">
        <v>31</v>
      </c>
      <c r="J71" s="21" t="s">
        <v>25</v>
      </c>
      <c r="K71" s="9"/>
      <c r="M71" s="12"/>
    </row>
    <row r="72" spans="1:13" ht="18" customHeight="1">
      <c r="A72" s="1">
        <v>71</v>
      </c>
      <c r="B72" s="44">
        <v>44294</v>
      </c>
      <c r="C72" s="34" t="s">
        <v>18</v>
      </c>
      <c r="D72" s="34" t="s">
        <v>41</v>
      </c>
      <c r="E72" s="34" t="s">
        <v>4</v>
      </c>
      <c r="F72" s="34" t="s">
        <v>12</v>
      </c>
      <c r="G72" s="21"/>
      <c r="H72" s="21"/>
      <c r="I72" s="21" t="s">
        <v>14</v>
      </c>
      <c r="J72" s="21" t="s">
        <v>19</v>
      </c>
      <c r="K72" s="9"/>
      <c r="M72" s="12"/>
    </row>
    <row r="73" spans="1:13" ht="18" customHeight="1">
      <c r="A73" s="1">
        <v>72</v>
      </c>
      <c r="B73" s="44">
        <v>44295</v>
      </c>
      <c r="C73" s="34" t="s">
        <v>55</v>
      </c>
      <c r="D73" s="34" t="s">
        <v>36</v>
      </c>
      <c r="E73" s="34" t="s">
        <v>17</v>
      </c>
      <c r="F73" s="34" t="s">
        <v>22</v>
      </c>
      <c r="G73" s="21"/>
      <c r="H73" s="21"/>
      <c r="I73" s="21" t="s">
        <v>13</v>
      </c>
      <c r="J73" s="21" t="s">
        <v>38</v>
      </c>
      <c r="K73" s="9"/>
      <c r="M73" s="12"/>
    </row>
    <row r="74" spans="1:13" ht="18" customHeight="1">
      <c r="A74" s="1">
        <v>73</v>
      </c>
      <c r="B74" s="44">
        <v>44295</v>
      </c>
      <c r="C74" s="34" t="s">
        <v>41</v>
      </c>
      <c r="D74" s="36" t="s">
        <v>4</v>
      </c>
      <c r="E74" s="34" t="s">
        <v>12</v>
      </c>
      <c r="F74" s="34" t="s">
        <v>45</v>
      </c>
      <c r="G74" s="21"/>
      <c r="H74" s="21"/>
      <c r="I74" s="21" t="s">
        <v>9</v>
      </c>
      <c r="J74" s="21" t="s">
        <v>25</v>
      </c>
      <c r="K74" s="9"/>
      <c r="M74" s="12"/>
    </row>
    <row r="75" spans="1:13" ht="18" customHeight="1">
      <c r="A75" s="1">
        <v>74</v>
      </c>
      <c r="B75" s="44">
        <v>44295</v>
      </c>
      <c r="C75" s="34" t="s">
        <v>46</v>
      </c>
      <c r="D75" s="34" t="s">
        <v>24</v>
      </c>
      <c r="E75" s="34" t="s">
        <v>50</v>
      </c>
      <c r="F75" s="34" t="s">
        <v>23</v>
      </c>
      <c r="G75" s="21"/>
      <c r="H75" s="21"/>
      <c r="I75" s="21" t="s">
        <v>19</v>
      </c>
      <c r="J75" s="21" t="s">
        <v>37</v>
      </c>
      <c r="K75" s="9"/>
      <c r="M75" s="12"/>
    </row>
    <row r="76" spans="1:13" ht="18" customHeight="1">
      <c r="A76" s="1">
        <v>75</v>
      </c>
      <c r="B76" s="44">
        <v>44295</v>
      </c>
      <c r="C76" s="34" t="s">
        <v>28</v>
      </c>
      <c r="D76" s="34" t="s">
        <v>30</v>
      </c>
      <c r="E76" s="34" t="s">
        <v>51</v>
      </c>
      <c r="F76" s="34" t="s">
        <v>29</v>
      </c>
      <c r="G76" s="21"/>
      <c r="H76" s="21"/>
      <c r="I76" s="21" t="s">
        <v>8</v>
      </c>
      <c r="J76" s="21" t="s">
        <v>32</v>
      </c>
      <c r="K76" s="9"/>
      <c r="M76" s="12"/>
    </row>
    <row r="77" spans="1:13" ht="18" customHeight="1">
      <c r="A77" s="1">
        <v>76</v>
      </c>
      <c r="B77" s="44">
        <v>44295</v>
      </c>
      <c r="C77" s="36" t="s">
        <v>16</v>
      </c>
      <c r="D77" s="34" t="s">
        <v>11</v>
      </c>
      <c r="E77" s="34" t="s">
        <v>72</v>
      </c>
      <c r="F77" s="34" t="s">
        <v>43</v>
      </c>
      <c r="G77" s="21"/>
      <c r="H77" s="21"/>
      <c r="I77" s="21" t="s">
        <v>26</v>
      </c>
      <c r="J77" s="21" t="s">
        <v>31</v>
      </c>
      <c r="K77" s="9"/>
      <c r="M77" s="13"/>
    </row>
    <row r="78" spans="1:13" ht="18" customHeight="1">
      <c r="A78" s="1">
        <v>77</v>
      </c>
      <c r="B78" s="44">
        <v>44296</v>
      </c>
      <c r="C78" s="34" t="s">
        <v>4</v>
      </c>
      <c r="D78" s="34" t="s">
        <v>12</v>
      </c>
      <c r="E78" s="34" t="s">
        <v>45</v>
      </c>
      <c r="F78" s="34" t="s">
        <v>18</v>
      </c>
      <c r="G78" s="21"/>
      <c r="H78" s="21"/>
      <c r="I78" s="21" t="s">
        <v>9</v>
      </c>
      <c r="J78" s="21" t="s">
        <v>25</v>
      </c>
      <c r="K78" s="9"/>
      <c r="M78" s="12"/>
    </row>
    <row r="79" spans="1:13" ht="18" customHeight="1">
      <c r="A79" s="1">
        <v>78</v>
      </c>
      <c r="B79" s="44">
        <v>44296</v>
      </c>
      <c r="C79" s="34" t="s">
        <v>10</v>
      </c>
      <c r="D79" s="34" t="s">
        <v>27</v>
      </c>
      <c r="E79" s="34" t="s">
        <v>49</v>
      </c>
      <c r="F79" s="34" t="s">
        <v>56</v>
      </c>
      <c r="G79" s="21"/>
      <c r="H79" s="21"/>
      <c r="I79" s="21" t="s">
        <v>20</v>
      </c>
      <c r="J79" s="21" t="s">
        <v>14</v>
      </c>
      <c r="K79" s="9"/>
      <c r="M79" s="12"/>
    </row>
    <row r="80" spans="1:13" ht="18" customHeight="1">
      <c r="A80" s="1">
        <v>79</v>
      </c>
      <c r="B80" s="44">
        <v>44296</v>
      </c>
      <c r="C80" s="34" t="s">
        <v>36</v>
      </c>
      <c r="D80" s="34" t="s">
        <v>17</v>
      </c>
      <c r="E80" s="34" t="s">
        <v>22</v>
      </c>
      <c r="F80" s="34" t="s">
        <v>39</v>
      </c>
      <c r="G80" s="21"/>
      <c r="H80" s="21"/>
      <c r="I80" s="21" t="s">
        <v>13</v>
      </c>
      <c r="J80" s="21" t="s">
        <v>38</v>
      </c>
      <c r="K80" s="9"/>
      <c r="M80" s="12"/>
    </row>
    <row r="81" spans="1:13" ht="18" customHeight="1">
      <c r="A81" s="1">
        <v>80</v>
      </c>
      <c r="B81" s="44">
        <v>44296</v>
      </c>
      <c r="C81" s="34" t="s">
        <v>30</v>
      </c>
      <c r="D81" s="34" t="s">
        <v>51</v>
      </c>
      <c r="E81" s="34" t="s">
        <v>29</v>
      </c>
      <c r="F81" s="34" t="s">
        <v>21</v>
      </c>
      <c r="G81" s="21"/>
      <c r="H81" s="21"/>
      <c r="I81" s="21" t="s">
        <v>8</v>
      </c>
      <c r="J81" s="21" t="s">
        <v>32</v>
      </c>
      <c r="K81" s="9"/>
      <c r="M81" s="12"/>
    </row>
    <row r="82" spans="1:13" ht="18" customHeight="1">
      <c r="A82" s="1">
        <v>81</v>
      </c>
      <c r="B82" s="44">
        <v>44296</v>
      </c>
      <c r="C82" s="34" t="s">
        <v>24</v>
      </c>
      <c r="D82" s="34" t="s">
        <v>50</v>
      </c>
      <c r="E82" s="34" t="s">
        <v>23</v>
      </c>
      <c r="F82" s="34" t="s">
        <v>15</v>
      </c>
      <c r="G82" s="21"/>
      <c r="H82" s="21"/>
      <c r="I82" s="21" t="s">
        <v>19</v>
      </c>
      <c r="J82" s="21" t="s">
        <v>37</v>
      </c>
      <c r="K82" s="9"/>
      <c r="M82" s="12"/>
    </row>
    <row r="83" spans="1:13" ht="18" customHeight="1">
      <c r="A83" s="1">
        <v>82</v>
      </c>
      <c r="B83" s="44">
        <v>44296</v>
      </c>
      <c r="C83" s="34" t="s">
        <v>11</v>
      </c>
      <c r="D83" s="34" t="s">
        <v>72</v>
      </c>
      <c r="E83" s="34" t="s">
        <v>43</v>
      </c>
      <c r="F83" s="34" t="s">
        <v>7</v>
      </c>
      <c r="G83" s="21"/>
      <c r="H83" s="21"/>
      <c r="I83" s="21" t="s">
        <v>26</v>
      </c>
      <c r="J83" s="21" t="s">
        <v>31</v>
      </c>
      <c r="K83" s="9"/>
      <c r="M83" s="12"/>
    </row>
    <row r="84" spans="1:13" ht="18" customHeight="1">
      <c r="A84" s="1">
        <v>83</v>
      </c>
      <c r="B84" s="44">
        <v>44297</v>
      </c>
      <c r="C84" s="34" t="s">
        <v>72</v>
      </c>
      <c r="D84" s="34" t="s">
        <v>43</v>
      </c>
      <c r="E84" s="34" t="s">
        <v>7</v>
      </c>
      <c r="F84" s="34" t="s">
        <v>16</v>
      </c>
      <c r="G84" s="21"/>
      <c r="H84" s="21"/>
      <c r="I84" s="21" t="s">
        <v>26</v>
      </c>
      <c r="J84" s="21" t="s">
        <v>31</v>
      </c>
      <c r="K84" s="9"/>
      <c r="M84" s="12"/>
    </row>
    <row r="85" spans="1:13" ht="18" customHeight="1">
      <c r="A85" s="1">
        <v>84</v>
      </c>
      <c r="B85" s="44">
        <v>44297</v>
      </c>
      <c r="C85" s="34" t="s">
        <v>51</v>
      </c>
      <c r="D85" s="34" t="s">
        <v>29</v>
      </c>
      <c r="E85" s="34" t="s">
        <v>21</v>
      </c>
      <c r="F85" s="34" t="s">
        <v>28</v>
      </c>
      <c r="G85" s="21"/>
      <c r="H85" s="21"/>
      <c r="I85" s="21" t="s">
        <v>8</v>
      </c>
      <c r="J85" s="21" t="s">
        <v>32</v>
      </c>
      <c r="K85" s="9"/>
      <c r="M85" s="12"/>
    </row>
    <row r="86" spans="1:13" ht="18" customHeight="1">
      <c r="A86" s="1">
        <v>85</v>
      </c>
      <c r="B86" s="44">
        <v>44297</v>
      </c>
      <c r="C86" s="34" t="s">
        <v>50</v>
      </c>
      <c r="D86" s="34" t="s">
        <v>23</v>
      </c>
      <c r="E86" s="34" t="s">
        <v>15</v>
      </c>
      <c r="F86" s="34" t="s">
        <v>46</v>
      </c>
      <c r="G86" s="21"/>
      <c r="H86" s="21"/>
      <c r="I86" s="21" t="s">
        <v>19</v>
      </c>
      <c r="J86" s="21" t="s">
        <v>37</v>
      </c>
      <c r="K86" s="9"/>
      <c r="M86" s="12"/>
    </row>
    <row r="87" spans="1:13" ht="18" customHeight="1">
      <c r="A87" s="1">
        <v>86</v>
      </c>
      <c r="B87" s="44">
        <v>44297</v>
      </c>
      <c r="C87" s="34" t="s">
        <v>17</v>
      </c>
      <c r="D87" s="34" t="s">
        <v>22</v>
      </c>
      <c r="E87" s="34" t="s">
        <v>39</v>
      </c>
      <c r="F87" s="34" t="s">
        <v>55</v>
      </c>
      <c r="G87" s="21"/>
      <c r="H87" s="21"/>
      <c r="I87" s="21" t="s">
        <v>13</v>
      </c>
      <c r="J87" s="21" t="s">
        <v>38</v>
      </c>
      <c r="K87" s="9"/>
      <c r="M87" s="12"/>
    </row>
    <row r="88" spans="1:13" ht="18" customHeight="1">
      <c r="A88" s="1">
        <v>87</v>
      </c>
      <c r="B88" s="44">
        <v>44297</v>
      </c>
      <c r="C88" s="34" t="s">
        <v>27</v>
      </c>
      <c r="D88" s="34" t="s">
        <v>49</v>
      </c>
      <c r="E88" s="34" t="s">
        <v>56</v>
      </c>
      <c r="F88" s="34" t="s">
        <v>34</v>
      </c>
      <c r="G88" s="21"/>
      <c r="H88" s="21"/>
      <c r="I88" s="21" t="s">
        <v>20</v>
      </c>
      <c r="J88" s="21" t="s">
        <v>14</v>
      </c>
      <c r="K88" s="9"/>
      <c r="M88" s="12"/>
    </row>
    <row r="89" spans="1:13" ht="18" customHeight="1">
      <c r="A89" s="1">
        <v>88</v>
      </c>
      <c r="B89" s="44">
        <v>44297</v>
      </c>
      <c r="C89" s="34" t="s">
        <v>12</v>
      </c>
      <c r="D89" s="34" t="s">
        <v>45</v>
      </c>
      <c r="E89" s="34" t="s">
        <v>18</v>
      </c>
      <c r="F89" s="34" t="s">
        <v>41</v>
      </c>
      <c r="G89" s="21"/>
      <c r="H89" s="21"/>
      <c r="I89" s="21" t="s">
        <v>9</v>
      </c>
      <c r="J89" s="21" t="s">
        <v>25</v>
      </c>
      <c r="K89" s="9"/>
      <c r="M89" s="12"/>
    </row>
    <row r="90" spans="1:13" ht="18" customHeight="1">
      <c r="A90" s="1">
        <v>89</v>
      </c>
      <c r="B90" s="44">
        <v>44299</v>
      </c>
      <c r="C90" s="34" t="s">
        <v>60</v>
      </c>
      <c r="D90" s="34" t="s">
        <v>18</v>
      </c>
      <c r="E90" s="34" t="s">
        <v>41</v>
      </c>
      <c r="F90" s="34" t="s">
        <v>4</v>
      </c>
      <c r="G90" s="21"/>
      <c r="H90" s="21"/>
      <c r="I90" s="21" t="s">
        <v>32</v>
      </c>
      <c r="J90" s="21" t="s">
        <v>31</v>
      </c>
      <c r="K90" s="9"/>
      <c r="M90" s="12"/>
    </row>
    <row r="91" spans="1:13" ht="18" customHeight="1">
      <c r="A91" s="1">
        <v>90</v>
      </c>
      <c r="B91" s="44">
        <v>44299</v>
      </c>
      <c r="C91" s="34" t="s">
        <v>40</v>
      </c>
      <c r="D91" s="34" t="s">
        <v>6</v>
      </c>
      <c r="E91" s="34" t="s">
        <v>42</v>
      </c>
      <c r="F91" s="34" t="s">
        <v>33</v>
      </c>
      <c r="G91" s="21"/>
      <c r="H91" s="21"/>
      <c r="I91" s="21" t="s">
        <v>9</v>
      </c>
      <c r="J91" s="21" t="s">
        <v>8</v>
      </c>
      <c r="K91" s="9"/>
      <c r="M91" s="12"/>
    </row>
    <row r="92" spans="1:13" ht="18" customHeight="1">
      <c r="A92" s="1">
        <v>91</v>
      </c>
      <c r="B92" s="44">
        <v>44299</v>
      </c>
      <c r="C92" s="34" t="s">
        <v>49</v>
      </c>
      <c r="D92" s="34" t="s">
        <v>65</v>
      </c>
      <c r="E92" s="34" t="s">
        <v>34</v>
      </c>
      <c r="F92" s="34" t="s">
        <v>10</v>
      </c>
      <c r="G92" s="21"/>
      <c r="H92" s="21"/>
      <c r="I92" s="21" t="s">
        <v>14</v>
      </c>
      <c r="J92" s="21" t="s">
        <v>13</v>
      </c>
      <c r="K92" s="9"/>
      <c r="M92" s="12"/>
    </row>
    <row r="93" spans="1:13" ht="18" customHeight="1">
      <c r="A93" s="1">
        <v>92</v>
      </c>
      <c r="B93" s="44">
        <v>44299</v>
      </c>
      <c r="C93" s="34" t="s">
        <v>29</v>
      </c>
      <c r="D93" s="34" t="s">
        <v>21</v>
      </c>
      <c r="E93" s="34" t="s">
        <v>28</v>
      </c>
      <c r="F93" s="34" t="s">
        <v>30</v>
      </c>
      <c r="G93" s="21"/>
      <c r="H93" s="21"/>
      <c r="I93" s="21" t="s">
        <v>37</v>
      </c>
      <c r="J93" s="21" t="s">
        <v>20</v>
      </c>
      <c r="K93" s="9"/>
      <c r="M93" s="12"/>
    </row>
    <row r="94" spans="1:13" ht="18" customHeight="1">
      <c r="A94" s="1">
        <v>93</v>
      </c>
      <c r="B94" s="44">
        <v>44299</v>
      </c>
      <c r="C94" s="34" t="s">
        <v>22</v>
      </c>
      <c r="D94" s="34" t="s">
        <v>39</v>
      </c>
      <c r="E94" s="34" t="s">
        <v>55</v>
      </c>
      <c r="F94" s="34" t="s">
        <v>36</v>
      </c>
      <c r="G94" s="21"/>
      <c r="H94" s="21"/>
      <c r="I94" s="21" t="s">
        <v>25</v>
      </c>
      <c r="J94" s="21" t="s">
        <v>26</v>
      </c>
      <c r="K94" s="9"/>
      <c r="M94" s="12"/>
    </row>
    <row r="95" spans="1:13" ht="18" customHeight="1">
      <c r="A95" s="1">
        <v>94</v>
      </c>
      <c r="B95" s="44">
        <v>44300</v>
      </c>
      <c r="C95" s="34" t="s">
        <v>39</v>
      </c>
      <c r="D95" s="34" t="s">
        <v>55</v>
      </c>
      <c r="E95" s="36" t="s">
        <v>36</v>
      </c>
      <c r="F95" s="34" t="s">
        <v>17</v>
      </c>
      <c r="G95" s="21"/>
      <c r="H95" s="21"/>
      <c r="I95" s="21" t="s">
        <v>25</v>
      </c>
      <c r="J95" s="21" t="s">
        <v>26</v>
      </c>
      <c r="K95" s="9"/>
      <c r="M95" s="12"/>
    </row>
    <row r="96" spans="1:13" ht="18" customHeight="1">
      <c r="A96" s="1">
        <v>95</v>
      </c>
      <c r="B96" s="44">
        <v>44300</v>
      </c>
      <c r="C96" s="34" t="s">
        <v>6</v>
      </c>
      <c r="D96" s="34" t="s">
        <v>42</v>
      </c>
      <c r="E96" s="34" t="s">
        <v>33</v>
      </c>
      <c r="F96" s="34" t="s">
        <v>5</v>
      </c>
      <c r="G96" s="21"/>
      <c r="H96" s="21"/>
      <c r="I96" s="21" t="s">
        <v>9</v>
      </c>
      <c r="J96" s="21" t="s">
        <v>8</v>
      </c>
      <c r="K96" s="9"/>
      <c r="M96" s="12"/>
    </row>
    <row r="97" spans="1:13" ht="18" customHeight="1">
      <c r="A97" s="1">
        <v>96</v>
      </c>
      <c r="B97" s="44">
        <v>44300</v>
      </c>
      <c r="C97" s="34" t="s">
        <v>65</v>
      </c>
      <c r="D97" s="34" t="s">
        <v>34</v>
      </c>
      <c r="E97" s="34" t="s">
        <v>10</v>
      </c>
      <c r="F97" s="34" t="s">
        <v>27</v>
      </c>
      <c r="G97" s="21"/>
      <c r="H97" s="21"/>
      <c r="I97" s="21" t="s">
        <v>14</v>
      </c>
      <c r="J97" s="21" t="s">
        <v>13</v>
      </c>
      <c r="K97" s="9"/>
      <c r="M97" s="12"/>
    </row>
    <row r="98" spans="1:13" ht="18" customHeight="1">
      <c r="A98" s="1">
        <v>97</v>
      </c>
      <c r="B98" s="44">
        <v>44300</v>
      </c>
      <c r="C98" s="34" t="s">
        <v>15</v>
      </c>
      <c r="D98" s="34" t="s">
        <v>46</v>
      </c>
      <c r="E98" s="34" t="s">
        <v>24</v>
      </c>
      <c r="F98" s="34" t="s">
        <v>59</v>
      </c>
      <c r="G98" s="21"/>
      <c r="H98" s="21"/>
      <c r="I98" s="21" t="s">
        <v>38</v>
      </c>
      <c r="J98" s="21" t="s">
        <v>19</v>
      </c>
      <c r="K98" s="9"/>
      <c r="M98" s="12"/>
    </row>
    <row r="99" spans="1:13" ht="18" customHeight="1">
      <c r="A99" s="1">
        <v>98</v>
      </c>
      <c r="B99" s="44">
        <v>44300</v>
      </c>
      <c r="C99" s="34" t="s">
        <v>21</v>
      </c>
      <c r="D99" s="34" t="s">
        <v>28</v>
      </c>
      <c r="E99" s="34" t="s">
        <v>30</v>
      </c>
      <c r="F99" s="34" t="s">
        <v>48</v>
      </c>
      <c r="G99" s="21"/>
      <c r="H99" s="21"/>
      <c r="I99" s="21" t="s">
        <v>37</v>
      </c>
      <c r="J99" s="21" t="s">
        <v>20</v>
      </c>
      <c r="K99" s="9"/>
      <c r="M99" s="12"/>
    </row>
    <row r="100" spans="1:13" ht="18" customHeight="1">
      <c r="A100" s="1">
        <v>99</v>
      </c>
      <c r="B100" s="44">
        <v>44300</v>
      </c>
      <c r="C100" s="34" t="s">
        <v>18</v>
      </c>
      <c r="D100" s="34" t="s">
        <v>41</v>
      </c>
      <c r="E100" s="34" t="s">
        <v>4</v>
      </c>
      <c r="F100" s="34" t="s">
        <v>12</v>
      </c>
      <c r="G100" s="21"/>
      <c r="H100" s="21"/>
      <c r="I100" s="21" t="s">
        <v>32</v>
      </c>
      <c r="J100" s="21" t="s">
        <v>31</v>
      </c>
      <c r="K100" s="9"/>
      <c r="M100" s="12"/>
    </row>
    <row r="101" spans="1:13" ht="18" customHeight="1">
      <c r="A101" s="1">
        <v>100</v>
      </c>
      <c r="B101" s="44">
        <v>44301</v>
      </c>
      <c r="C101" s="34" t="s">
        <v>55</v>
      </c>
      <c r="D101" s="36" t="s">
        <v>36</v>
      </c>
      <c r="E101" s="34" t="s">
        <v>17</v>
      </c>
      <c r="F101" s="34" t="s">
        <v>22</v>
      </c>
      <c r="G101" s="21"/>
      <c r="H101" s="21"/>
      <c r="I101" s="21" t="s">
        <v>25</v>
      </c>
      <c r="J101" s="21" t="s">
        <v>26</v>
      </c>
      <c r="K101" s="9"/>
      <c r="M101" s="12"/>
    </row>
    <row r="102" spans="1:13" ht="18" customHeight="1">
      <c r="A102" s="1">
        <v>101</v>
      </c>
      <c r="B102" s="44">
        <v>44301</v>
      </c>
      <c r="C102" s="34" t="s">
        <v>34</v>
      </c>
      <c r="D102" s="34" t="s">
        <v>10</v>
      </c>
      <c r="E102" s="34" t="s">
        <v>27</v>
      </c>
      <c r="F102" s="34" t="s">
        <v>49</v>
      </c>
      <c r="G102" s="21"/>
      <c r="H102" s="21"/>
      <c r="I102" s="21" t="s">
        <v>14</v>
      </c>
      <c r="J102" s="21" t="s">
        <v>13</v>
      </c>
      <c r="K102" s="9"/>
      <c r="M102" s="12"/>
    </row>
    <row r="103" spans="1:13" ht="18" customHeight="1">
      <c r="A103" s="1">
        <v>102</v>
      </c>
      <c r="B103" s="44">
        <v>44301</v>
      </c>
      <c r="C103" s="34" t="s">
        <v>42</v>
      </c>
      <c r="D103" s="34" t="s">
        <v>33</v>
      </c>
      <c r="E103" s="34" t="s">
        <v>5</v>
      </c>
      <c r="F103" s="34" t="s">
        <v>40</v>
      </c>
      <c r="G103" s="21"/>
      <c r="H103" s="21"/>
      <c r="I103" s="21" t="s">
        <v>9</v>
      </c>
      <c r="J103" s="21" t="s">
        <v>8</v>
      </c>
      <c r="K103" s="9"/>
      <c r="M103" s="12"/>
    </row>
    <row r="104" spans="1:13" ht="18" customHeight="1">
      <c r="A104" s="1">
        <v>103</v>
      </c>
      <c r="B104" s="44">
        <v>44301</v>
      </c>
      <c r="C104" s="34" t="s">
        <v>46</v>
      </c>
      <c r="D104" s="34" t="s">
        <v>24</v>
      </c>
      <c r="E104" s="34" t="s">
        <v>59</v>
      </c>
      <c r="F104" s="34" t="s">
        <v>23</v>
      </c>
      <c r="G104" s="21"/>
      <c r="H104" s="21"/>
      <c r="I104" s="21" t="s">
        <v>38</v>
      </c>
      <c r="J104" s="21" t="s">
        <v>19</v>
      </c>
      <c r="K104" s="9"/>
      <c r="M104" s="12"/>
    </row>
    <row r="105" spans="1:13" ht="18" customHeight="1">
      <c r="A105" s="1">
        <v>104</v>
      </c>
      <c r="B105" s="44">
        <v>44301</v>
      </c>
      <c r="C105" s="34" t="s">
        <v>28</v>
      </c>
      <c r="D105" s="34" t="s">
        <v>30</v>
      </c>
      <c r="E105" s="34" t="s">
        <v>48</v>
      </c>
      <c r="F105" s="34" t="s">
        <v>29</v>
      </c>
      <c r="G105" s="21"/>
      <c r="H105" s="21"/>
      <c r="I105" s="21" t="s">
        <v>37</v>
      </c>
      <c r="J105" s="21" t="s">
        <v>20</v>
      </c>
      <c r="K105" s="9"/>
      <c r="M105" s="12"/>
    </row>
    <row r="106" spans="1:13" ht="18" customHeight="1">
      <c r="A106" s="1">
        <v>105</v>
      </c>
      <c r="B106" s="44">
        <v>44302</v>
      </c>
      <c r="C106" s="34" t="s">
        <v>10</v>
      </c>
      <c r="D106" s="34" t="s">
        <v>27</v>
      </c>
      <c r="E106" s="34" t="s">
        <v>49</v>
      </c>
      <c r="F106" s="34" t="s">
        <v>56</v>
      </c>
      <c r="G106" s="21"/>
      <c r="H106" s="21"/>
      <c r="I106" s="21" t="s">
        <v>32</v>
      </c>
      <c r="J106" s="21" t="s">
        <v>25</v>
      </c>
      <c r="K106" s="9"/>
      <c r="M106" s="12"/>
    </row>
    <row r="107" spans="1:13" ht="18" customHeight="1">
      <c r="A107" s="1">
        <v>106</v>
      </c>
      <c r="B107" s="44">
        <v>44302</v>
      </c>
      <c r="C107" s="34" t="s">
        <v>36</v>
      </c>
      <c r="D107" s="34" t="s">
        <v>17</v>
      </c>
      <c r="E107" s="34" t="s">
        <v>22</v>
      </c>
      <c r="F107" s="34" t="s">
        <v>39</v>
      </c>
      <c r="G107" s="21"/>
      <c r="H107" s="21"/>
      <c r="I107" s="21" t="s">
        <v>13</v>
      </c>
      <c r="J107" s="21" t="s">
        <v>37</v>
      </c>
      <c r="K107" s="9"/>
      <c r="M107" s="12"/>
    </row>
    <row r="108" spans="1:13" ht="18" customHeight="1">
      <c r="A108" s="1">
        <v>107</v>
      </c>
      <c r="B108" s="44">
        <v>44302</v>
      </c>
      <c r="C108" s="34" t="s">
        <v>66</v>
      </c>
      <c r="D108" s="34" t="s">
        <v>7</v>
      </c>
      <c r="E108" s="34" t="s">
        <v>16</v>
      </c>
      <c r="F108" s="34" t="s">
        <v>58</v>
      </c>
      <c r="G108" s="21"/>
      <c r="H108" s="21"/>
      <c r="I108" s="21" t="s">
        <v>38</v>
      </c>
      <c r="J108" s="21" t="s">
        <v>14</v>
      </c>
      <c r="K108" s="9"/>
      <c r="M108" s="12"/>
    </row>
    <row r="109" spans="1:13" ht="18" customHeight="1">
      <c r="A109" s="1">
        <v>108</v>
      </c>
      <c r="B109" s="44">
        <v>44302</v>
      </c>
      <c r="C109" s="34" t="s">
        <v>30</v>
      </c>
      <c r="D109" s="34" t="s">
        <v>48</v>
      </c>
      <c r="E109" s="34" t="s">
        <v>29</v>
      </c>
      <c r="F109" s="34" t="s">
        <v>21</v>
      </c>
      <c r="G109" s="21"/>
      <c r="H109" s="21"/>
      <c r="I109" s="21" t="s">
        <v>20</v>
      </c>
      <c r="J109" s="21" t="s">
        <v>19</v>
      </c>
      <c r="K109" s="9"/>
      <c r="M109" s="12"/>
    </row>
    <row r="110" spans="1:13" ht="18" customHeight="1">
      <c r="A110" s="1">
        <v>109</v>
      </c>
      <c r="B110" s="44">
        <v>44302</v>
      </c>
      <c r="C110" s="34" t="s">
        <v>24</v>
      </c>
      <c r="D110" s="34" t="s">
        <v>59</v>
      </c>
      <c r="E110" s="34" t="s">
        <v>23</v>
      </c>
      <c r="F110" s="34" t="s">
        <v>15</v>
      </c>
      <c r="G110" s="21"/>
      <c r="H110" s="21"/>
      <c r="I110" s="21" t="s">
        <v>26</v>
      </c>
      <c r="J110" s="21" t="s">
        <v>8</v>
      </c>
      <c r="K110" s="9"/>
      <c r="M110" s="12"/>
    </row>
    <row r="111" spans="1:13" ht="18" customHeight="1">
      <c r="A111" s="1">
        <v>110</v>
      </c>
      <c r="B111" s="44">
        <v>44302</v>
      </c>
      <c r="C111" s="34" t="s">
        <v>33</v>
      </c>
      <c r="D111" s="34" t="s">
        <v>5</v>
      </c>
      <c r="E111" s="34" t="s">
        <v>40</v>
      </c>
      <c r="F111" s="34" t="s">
        <v>6</v>
      </c>
      <c r="G111" s="21"/>
      <c r="H111" s="21"/>
      <c r="I111" s="21" t="s">
        <v>31</v>
      </c>
      <c r="J111" s="21" t="s">
        <v>9</v>
      </c>
      <c r="K111" s="9"/>
      <c r="M111" s="12"/>
    </row>
    <row r="112" spans="1:13" ht="18" customHeight="1">
      <c r="A112" s="1">
        <v>111</v>
      </c>
      <c r="B112" s="44">
        <v>44303</v>
      </c>
      <c r="C112" s="34" t="s">
        <v>59</v>
      </c>
      <c r="D112" s="34" t="s">
        <v>23</v>
      </c>
      <c r="E112" s="34" t="s">
        <v>15</v>
      </c>
      <c r="F112" s="34" t="s">
        <v>57</v>
      </c>
      <c r="G112" s="21"/>
      <c r="H112" s="21"/>
      <c r="I112" s="21" t="s">
        <v>26</v>
      </c>
      <c r="J112" s="21" t="s">
        <v>8</v>
      </c>
      <c r="K112" s="9"/>
      <c r="M112" s="12"/>
    </row>
    <row r="113" spans="1:13" ht="18" customHeight="1">
      <c r="A113" s="1">
        <v>112</v>
      </c>
      <c r="B113" s="44">
        <v>44303</v>
      </c>
      <c r="C113" s="34" t="s">
        <v>5</v>
      </c>
      <c r="D113" s="34" t="s">
        <v>40</v>
      </c>
      <c r="E113" s="34" t="s">
        <v>6</v>
      </c>
      <c r="F113" s="34" t="s">
        <v>51</v>
      </c>
      <c r="G113" s="21"/>
      <c r="H113" s="21"/>
      <c r="I113" s="21" t="s">
        <v>31</v>
      </c>
      <c r="J113" s="21" t="s">
        <v>9</v>
      </c>
      <c r="K113" s="9"/>
      <c r="M113" s="12"/>
    </row>
    <row r="114" spans="1:13" ht="18" customHeight="1">
      <c r="A114" s="1">
        <v>113</v>
      </c>
      <c r="B114" s="44">
        <v>44303</v>
      </c>
      <c r="C114" s="34" t="s">
        <v>48</v>
      </c>
      <c r="D114" s="34" t="s">
        <v>29</v>
      </c>
      <c r="E114" s="34" t="s">
        <v>21</v>
      </c>
      <c r="F114" s="34" t="s">
        <v>28</v>
      </c>
      <c r="G114" s="21"/>
      <c r="H114" s="21"/>
      <c r="I114" s="21" t="s">
        <v>20</v>
      </c>
      <c r="J114" s="21" t="s">
        <v>19</v>
      </c>
      <c r="K114" s="9"/>
      <c r="M114" s="12"/>
    </row>
    <row r="115" spans="1:13" ht="18" customHeight="1">
      <c r="A115" s="1">
        <v>114</v>
      </c>
      <c r="B115" s="44">
        <v>44303</v>
      </c>
      <c r="C115" s="34" t="s">
        <v>17</v>
      </c>
      <c r="D115" s="34" t="s">
        <v>22</v>
      </c>
      <c r="E115" s="34" t="s">
        <v>39</v>
      </c>
      <c r="F115" s="34" t="s">
        <v>55</v>
      </c>
      <c r="G115" s="21"/>
      <c r="H115" s="21"/>
      <c r="I115" s="21" t="s">
        <v>13</v>
      </c>
      <c r="J115" s="21" t="s">
        <v>37</v>
      </c>
      <c r="K115" s="9"/>
      <c r="M115" s="12"/>
    </row>
    <row r="116" spans="1:13" ht="18" customHeight="1">
      <c r="A116" s="1">
        <v>115</v>
      </c>
      <c r="B116" s="44">
        <v>44303</v>
      </c>
      <c r="C116" s="34" t="s">
        <v>27</v>
      </c>
      <c r="D116" s="34" t="s">
        <v>49</v>
      </c>
      <c r="E116" s="34" t="s">
        <v>56</v>
      </c>
      <c r="F116" s="34" t="s">
        <v>34</v>
      </c>
      <c r="G116" s="21"/>
      <c r="H116" s="21"/>
      <c r="I116" s="21" t="s">
        <v>32</v>
      </c>
      <c r="J116" s="21" t="s">
        <v>25</v>
      </c>
      <c r="K116" s="9"/>
      <c r="M116" s="12"/>
    </row>
    <row r="117" spans="1:13" ht="18" customHeight="1">
      <c r="A117" s="1">
        <v>116</v>
      </c>
      <c r="B117" s="44">
        <v>44304</v>
      </c>
      <c r="C117" s="34" t="s">
        <v>40</v>
      </c>
      <c r="D117" s="34" t="s">
        <v>6</v>
      </c>
      <c r="E117" s="34" t="s">
        <v>51</v>
      </c>
      <c r="F117" s="34" t="s">
        <v>33</v>
      </c>
      <c r="G117" s="21"/>
      <c r="H117" s="21"/>
      <c r="I117" s="21" t="s">
        <v>31</v>
      </c>
      <c r="J117" s="21" t="s">
        <v>9</v>
      </c>
      <c r="K117" s="9"/>
      <c r="M117" s="12"/>
    </row>
    <row r="118" spans="1:13" ht="18" customHeight="1">
      <c r="A118" s="1">
        <v>117</v>
      </c>
      <c r="B118" s="44">
        <v>44304</v>
      </c>
      <c r="C118" s="34" t="s">
        <v>49</v>
      </c>
      <c r="D118" s="34" t="s">
        <v>56</v>
      </c>
      <c r="E118" s="34" t="s">
        <v>34</v>
      </c>
      <c r="F118" s="34" t="s">
        <v>10</v>
      </c>
      <c r="G118" s="21"/>
      <c r="H118" s="21"/>
      <c r="I118" s="21" t="s">
        <v>32</v>
      </c>
      <c r="J118" s="21" t="s">
        <v>25</v>
      </c>
      <c r="K118" s="9"/>
      <c r="M118" s="12"/>
    </row>
    <row r="119" spans="1:13" ht="18" customHeight="1">
      <c r="A119" s="1">
        <v>118</v>
      </c>
      <c r="B119" s="44">
        <v>44304</v>
      </c>
      <c r="C119" s="36" t="s">
        <v>29</v>
      </c>
      <c r="D119" s="34" t="s">
        <v>21</v>
      </c>
      <c r="E119" s="34" t="s">
        <v>28</v>
      </c>
      <c r="F119" s="34" t="s">
        <v>30</v>
      </c>
      <c r="G119" s="21"/>
      <c r="H119" s="21"/>
      <c r="I119" s="21" t="s">
        <v>20</v>
      </c>
      <c r="J119" s="21" t="s">
        <v>19</v>
      </c>
      <c r="K119" s="9"/>
      <c r="M119" s="13"/>
    </row>
    <row r="120" spans="1:13" ht="18" customHeight="1">
      <c r="A120" s="1">
        <v>119</v>
      </c>
      <c r="B120" s="44">
        <v>44304</v>
      </c>
      <c r="C120" s="34" t="s">
        <v>23</v>
      </c>
      <c r="D120" s="34" t="s">
        <v>15</v>
      </c>
      <c r="E120" s="34" t="s">
        <v>57</v>
      </c>
      <c r="F120" s="34" t="s">
        <v>24</v>
      </c>
      <c r="G120" s="21"/>
      <c r="H120" s="21"/>
      <c r="I120" s="21" t="s">
        <v>26</v>
      </c>
      <c r="J120" s="21" t="s">
        <v>8</v>
      </c>
      <c r="K120" s="9"/>
      <c r="M120" s="12"/>
    </row>
    <row r="121" spans="1:13" ht="18" customHeight="1">
      <c r="A121" s="1">
        <v>120</v>
      </c>
      <c r="B121" s="44">
        <v>44304</v>
      </c>
      <c r="C121" s="34" t="s">
        <v>22</v>
      </c>
      <c r="D121" s="34" t="s">
        <v>39</v>
      </c>
      <c r="E121" s="34" t="s">
        <v>55</v>
      </c>
      <c r="F121" s="34" t="s">
        <v>36</v>
      </c>
      <c r="G121" s="21"/>
      <c r="H121" s="21"/>
      <c r="I121" s="21" t="s">
        <v>13</v>
      </c>
      <c r="J121" s="21" t="s">
        <v>37</v>
      </c>
      <c r="K121" s="9"/>
      <c r="M121" s="12"/>
    </row>
    <row r="122" spans="1:13" ht="18" customHeight="1">
      <c r="A122" s="1">
        <v>121</v>
      </c>
      <c r="B122" s="44">
        <v>44304</v>
      </c>
      <c r="C122" s="34" t="s">
        <v>16</v>
      </c>
      <c r="D122" s="34" t="s">
        <v>58</v>
      </c>
      <c r="E122" s="34" t="s">
        <v>72</v>
      </c>
      <c r="F122" s="34" t="s">
        <v>66</v>
      </c>
      <c r="G122" s="21"/>
      <c r="H122" s="21"/>
      <c r="I122" s="21" t="s">
        <v>38</v>
      </c>
      <c r="J122" s="21" t="s">
        <v>14</v>
      </c>
      <c r="K122" s="9"/>
      <c r="M122" s="12"/>
    </row>
    <row r="123" spans="1:13" ht="18" customHeight="1">
      <c r="A123" s="1">
        <v>122</v>
      </c>
      <c r="B123" s="44">
        <v>44306</v>
      </c>
      <c r="C123" s="34" t="s">
        <v>39</v>
      </c>
      <c r="D123" s="34" t="s">
        <v>55</v>
      </c>
      <c r="E123" s="34" t="s">
        <v>36</v>
      </c>
      <c r="F123" s="34" t="s">
        <v>17</v>
      </c>
      <c r="G123" s="21"/>
      <c r="H123" s="21"/>
      <c r="I123" s="21" t="s">
        <v>8</v>
      </c>
      <c r="J123" s="21" t="s">
        <v>31</v>
      </c>
      <c r="K123" s="9"/>
      <c r="M123" s="12"/>
    </row>
    <row r="124" spans="1:13" ht="18" customHeight="1">
      <c r="A124" s="1">
        <v>123</v>
      </c>
      <c r="B124" s="44">
        <v>44306</v>
      </c>
      <c r="C124" s="34" t="s">
        <v>41</v>
      </c>
      <c r="D124" s="34" t="s">
        <v>4</v>
      </c>
      <c r="E124" s="34" t="s">
        <v>12</v>
      </c>
      <c r="F124" s="34" t="s">
        <v>45</v>
      </c>
      <c r="G124" s="21"/>
      <c r="H124" s="21"/>
      <c r="I124" s="21" t="s">
        <v>25</v>
      </c>
      <c r="J124" s="21" t="s">
        <v>9</v>
      </c>
      <c r="K124" s="9"/>
      <c r="M124" s="12"/>
    </row>
    <row r="125" spans="1:13" ht="18" customHeight="1">
      <c r="A125" s="1">
        <v>124</v>
      </c>
      <c r="B125" s="44">
        <v>44306</v>
      </c>
      <c r="C125" s="34" t="s">
        <v>56</v>
      </c>
      <c r="D125" s="34" t="s">
        <v>34</v>
      </c>
      <c r="E125" s="34" t="s">
        <v>10</v>
      </c>
      <c r="F125" s="34" t="s">
        <v>27</v>
      </c>
      <c r="G125" s="21"/>
      <c r="H125" s="21"/>
      <c r="I125" s="21" t="s">
        <v>13</v>
      </c>
      <c r="J125" s="21" t="s">
        <v>20</v>
      </c>
      <c r="K125" s="9"/>
      <c r="M125" s="12"/>
    </row>
    <row r="126" spans="1:13" ht="18" customHeight="1">
      <c r="A126" s="1">
        <v>125</v>
      </c>
      <c r="B126" s="44">
        <v>44306</v>
      </c>
      <c r="C126" s="34" t="s">
        <v>15</v>
      </c>
      <c r="D126" s="34" t="s">
        <v>46</v>
      </c>
      <c r="E126" s="34" t="s">
        <v>24</v>
      </c>
      <c r="F126" s="34" t="s">
        <v>50</v>
      </c>
      <c r="G126" s="21"/>
      <c r="H126" s="21"/>
      <c r="I126" s="21" t="s">
        <v>19</v>
      </c>
      <c r="J126" s="21" t="s">
        <v>14</v>
      </c>
      <c r="K126" s="9"/>
      <c r="M126" s="12"/>
    </row>
    <row r="127" spans="1:13" ht="18" customHeight="1">
      <c r="A127" s="1">
        <v>126</v>
      </c>
      <c r="B127" s="44">
        <v>44306</v>
      </c>
      <c r="C127" s="34" t="s">
        <v>21</v>
      </c>
      <c r="D127" s="34" t="s">
        <v>28</v>
      </c>
      <c r="E127" s="34" t="s">
        <v>30</v>
      </c>
      <c r="F127" s="34" t="s">
        <v>48</v>
      </c>
      <c r="G127" s="21"/>
      <c r="H127" s="21"/>
      <c r="I127" s="21" t="s">
        <v>37</v>
      </c>
      <c r="J127" s="21" t="s">
        <v>38</v>
      </c>
      <c r="K127" s="9"/>
      <c r="M127" s="12"/>
    </row>
    <row r="128" spans="1:13" ht="18" customHeight="1">
      <c r="A128" s="1">
        <v>127</v>
      </c>
      <c r="B128" s="44">
        <v>44306</v>
      </c>
      <c r="C128" s="34" t="s">
        <v>11</v>
      </c>
      <c r="D128" s="34" t="s">
        <v>57</v>
      </c>
      <c r="E128" s="34" t="s">
        <v>43</v>
      </c>
      <c r="F128" s="34" t="s">
        <v>7</v>
      </c>
      <c r="G128" s="21"/>
      <c r="H128" s="21"/>
      <c r="I128" s="21" t="s">
        <v>26</v>
      </c>
      <c r="J128" s="21" t="s">
        <v>32</v>
      </c>
      <c r="K128" s="9"/>
      <c r="M128" s="12"/>
    </row>
    <row r="129" spans="1:13" ht="18" customHeight="1">
      <c r="A129" s="1">
        <v>128</v>
      </c>
      <c r="B129" s="44">
        <v>44307</v>
      </c>
      <c r="C129" s="34" t="s">
        <v>4</v>
      </c>
      <c r="D129" s="34" t="s">
        <v>12</v>
      </c>
      <c r="E129" s="34" t="s">
        <v>45</v>
      </c>
      <c r="F129" s="34" t="s">
        <v>18</v>
      </c>
      <c r="G129" s="21"/>
      <c r="H129" s="21"/>
      <c r="I129" s="21" t="s">
        <v>25</v>
      </c>
      <c r="J129" s="21" t="s">
        <v>9</v>
      </c>
      <c r="K129" s="9"/>
      <c r="M129" s="12"/>
    </row>
    <row r="130" spans="1:13" ht="18" customHeight="1">
      <c r="A130" s="1">
        <v>129</v>
      </c>
      <c r="B130" s="44">
        <v>44307</v>
      </c>
      <c r="C130" s="34" t="s">
        <v>55</v>
      </c>
      <c r="D130" s="34" t="s">
        <v>36</v>
      </c>
      <c r="E130" s="34" t="s">
        <v>17</v>
      </c>
      <c r="F130" s="34" t="s">
        <v>60</v>
      </c>
      <c r="G130" s="21"/>
      <c r="H130" s="21"/>
      <c r="I130" s="21" t="s">
        <v>8</v>
      </c>
      <c r="J130" s="21" t="s">
        <v>31</v>
      </c>
      <c r="K130" s="9"/>
      <c r="M130" s="12"/>
    </row>
    <row r="131" spans="1:13" ht="18" customHeight="1">
      <c r="A131" s="1">
        <v>130</v>
      </c>
      <c r="B131" s="44">
        <v>44307</v>
      </c>
      <c r="C131" s="34" t="s">
        <v>34</v>
      </c>
      <c r="D131" s="34" t="s">
        <v>10</v>
      </c>
      <c r="E131" s="34" t="s">
        <v>27</v>
      </c>
      <c r="F131" s="34" t="s">
        <v>49</v>
      </c>
      <c r="G131" s="21"/>
      <c r="H131" s="21"/>
      <c r="I131" s="21" t="s">
        <v>13</v>
      </c>
      <c r="J131" s="21" t="s">
        <v>20</v>
      </c>
      <c r="K131" s="9"/>
      <c r="M131" s="12"/>
    </row>
    <row r="132" spans="1:13" ht="18" customHeight="1">
      <c r="A132" s="1">
        <v>131</v>
      </c>
      <c r="B132" s="44">
        <v>44307</v>
      </c>
      <c r="C132" s="34" t="s">
        <v>46</v>
      </c>
      <c r="D132" s="34" t="s">
        <v>24</v>
      </c>
      <c r="E132" s="34" t="s">
        <v>50</v>
      </c>
      <c r="F132" s="34" t="s">
        <v>23</v>
      </c>
      <c r="G132" s="21"/>
      <c r="H132" s="21"/>
      <c r="I132" s="21" t="s">
        <v>19</v>
      </c>
      <c r="J132" s="21" t="s">
        <v>14</v>
      </c>
      <c r="K132" s="9"/>
      <c r="M132" s="12"/>
    </row>
    <row r="133" spans="1:13" ht="18" customHeight="1">
      <c r="A133" s="1">
        <v>132</v>
      </c>
      <c r="B133" s="44">
        <v>44307</v>
      </c>
      <c r="C133" s="34" t="s">
        <v>28</v>
      </c>
      <c r="D133" s="34" t="s">
        <v>30</v>
      </c>
      <c r="E133" s="34" t="s">
        <v>48</v>
      </c>
      <c r="F133" s="34" t="s">
        <v>29</v>
      </c>
      <c r="G133" s="21"/>
      <c r="H133" s="21"/>
      <c r="I133" s="21" t="s">
        <v>37</v>
      </c>
      <c r="J133" s="21" t="s">
        <v>38</v>
      </c>
      <c r="K133" s="9"/>
      <c r="M133" s="12"/>
    </row>
    <row r="134" spans="1:13" ht="18" customHeight="1">
      <c r="A134" s="1">
        <v>133</v>
      </c>
      <c r="B134" s="44">
        <v>44307</v>
      </c>
      <c r="C134" s="34" t="s">
        <v>57</v>
      </c>
      <c r="D134" s="34" t="s">
        <v>43</v>
      </c>
      <c r="E134" s="34" t="s">
        <v>7</v>
      </c>
      <c r="F134" s="34" t="s">
        <v>16</v>
      </c>
      <c r="G134" s="21"/>
      <c r="H134" s="21"/>
      <c r="I134" s="21" t="s">
        <v>26</v>
      </c>
      <c r="J134" s="21" t="s">
        <v>32</v>
      </c>
      <c r="K134" s="9"/>
      <c r="M134" s="12"/>
    </row>
    <row r="135" spans="1:13" ht="18" customHeight="1">
      <c r="A135" s="1">
        <v>134</v>
      </c>
      <c r="B135" s="44">
        <v>44308</v>
      </c>
      <c r="C135" s="34" t="s">
        <v>10</v>
      </c>
      <c r="D135" s="34" t="s">
        <v>27</v>
      </c>
      <c r="E135" s="34" t="s">
        <v>49</v>
      </c>
      <c r="F135" s="34" t="s">
        <v>56</v>
      </c>
      <c r="G135" s="21"/>
      <c r="H135" s="21"/>
      <c r="I135" s="21" t="s">
        <v>13</v>
      </c>
      <c r="J135" s="21" t="s">
        <v>20</v>
      </c>
      <c r="K135" s="9"/>
      <c r="M135" s="12"/>
    </row>
    <row r="136" spans="1:13" ht="18" customHeight="1">
      <c r="A136" s="1">
        <v>135</v>
      </c>
      <c r="B136" s="44">
        <v>44308</v>
      </c>
      <c r="C136" s="34" t="s">
        <v>36</v>
      </c>
      <c r="D136" s="34" t="s">
        <v>17</v>
      </c>
      <c r="E136" s="36" t="s">
        <v>60</v>
      </c>
      <c r="F136" s="34" t="s">
        <v>39</v>
      </c>
      <c r="G136" s="21"/>
      <c r="H136" s="21"/>
      <c r="I136" s="21" t="s">
        <v>8</v>
      </c>
      <c r="J136" s="21" t="s">
        <v>31</v>
      </c>
      <c r="K136" s="9"/>
      <c r="M136" s="12"/>
    </row>
    <row r="137" spans="1:13" ht="18" customHeight="1">
      <c r="A137" s="1">
        <v>136</v>
      </c>
      <c r="B137" s="44">
        <v>44308</v>
      </c>
      <c r="C137" s="34" t="s">
        <v>30</v>
      </c>
      <c r="D137" s="34" t="s">
        <v>48</v>
      </c>
      <c r="E137" s="34" t="s">
        <v>29</v>
      </c>
      <c r="F137" s="34" t="s">
        <v>21</v>
      </c>
      <c r="G137" s="21"/>
      <c r="H137" s="21"/>
      <c r="I137" s="21" t="s">
        <v>37</v>
      </c>
      <c r="J137" s="21" t="s">
        <v>38</v>
      </c>
      <c r="K137" s="9"/>
      <c r="M137" s="12"/>
    </row>
    <row r="138" spans="1:13" ht="18" customHeight="1">
      <c r="A138" s="1">
        <v>137</v>
      </c>
      <c r="B138" s="44">
        <v>44308</v>
      </c>
      <c r="C138" s="34" t="s">
        <v>43</v>
      </c>
      <c r="D138" s="34" t="s">
        <v>7</v>
      </c>
      <c r="E138" s="34" t="s">
        <v>16</v>
      </c>
      <c r="F138" s="34" t="s">
        <v>11</v>
      </c>
      <c r="G138" s="21"/>
      <c r="H138" s="21"/>
      <c r="I138" s="21" t="s">
        <v>26</v>
      </c>
      <c r="J138" s="21" t="s">
        <v>32</v>
      </c>
      <c r="K138" s="9"/>
      <c r="M138" s="12"/>
    </row>
    <row r="139" spans="1:13" ht="18" customHeight="1">
      <c r="A139" s="1">
        <v>138</v>
      </c>
      <c r="B139" s="44">
        <v>44308</v>
      </c>
      <c r="C139" s="34" t="s">
        <v>24</v>
      </c>
      <c r="D139" s="34" t="s">
        <v>50</v>
      </c>
      <c r="E139" s="34" t="s">
        <v>23</v>
      </c>
      <c r="F139" s="34" t="s">
        <v>15</v>
      </c>
      <c r="G139" s="21"/>
      <c r="H139" s="21"/>
      <c r="I139" s="21" t="s">
        <v>19</v>
      </c>
      <c r="J139" s="21" t="s">
        <v>14</v>
      </c>
      <c r="K139" s="9"/>
      <c r="M139" s="12"/>
    </row>
    <row r="140" spans="1:13" ht="18" customHeight="1">
      <c r="A140" s="1">
        <v>139</v>
      </c>
      <c r="B140" s="44">
        <v>44309</v>
      </c>
      <c r="C140" s="34" t="s">
        <v>6</v>
      </c>
      <c r="D140" s="34" t="s">
        <v>42</v>
      </c>
      <c r="E140" s="34" t="s">
        <v>33</v>
      </c>
      <c r="F140" s="34" t="s">
        <v>5</v>
      </c>
      <c r="G140" s="21"/>
      <c r="H140" s="21"/>
      <c r="I140" s="21" t="s">
        <v>37</v>
      </c>
      <c r="J140" s="21" t="s">
        <v>19</v>
      </c>
      <c r="K140" s="9"/>
      <c r="M140" s="12"/>
    </row>
    <row r="141" spans="1:13" ht="18" customHeight="1">
      <c r="A141" s="1">
        <v>140</v>
      </c>
      <c r="B141" s="44">
        <v>44309</v>
      </c>
      <c r="C141" s="34" t="s">
        <v>48</v>
      </c>
      <c r="D141" s="36" t="s">
        <v>29</v>
      </c>
      <c r="E141" s="34" t="s">
        <v>21</v>
      </c>
      <c r="F141" s="34" t="s">
        <v>28</v>
      </c>
      <c r="G141" s="21"/>
      <c r="H141" s="21"/>
      <c r="I141" s="21" t="s">
        <v>14</v>
      </c>
      <c r="J141" s="21" t="s">
        <v>20</v>
      </c>
      <c r="K141" s="9"/>
      <c r="M141" s="12"/>
    </row>
    <row r="142" spans="1:13" ht="18" customHeight="1">
      <c r="A142" s="1">
        <v>141</v>
      </c>
      <c r="B142" s="44">
        <v>44309</v>
      </c>
      <c r="C142" s="34" t="s">
        <v>50</v>
      </c>
      <c r="D142" s="34" t="s">
        <v>58</v>
      </c>
      <c r="E142" s="34" t="s">
        <v>15</v>
      </c>
      <c r="F142" s="34" t="s">
        <v>46</v>
      </c>
      <c r="G142" s="21"/>
      <c r="H142" s="21"/>
      <c r="I142" s="21" t="s">
        <v>38</v>
      </c>
      <c r="J142" s="21" t="s">
        <v>13</v>
      </c>
      <c r="K142" s="9"/>
      <c r="M142" s="12"/>
    </row>
    <row r="143" spans="1:13" ht="18" customHeight="1">
      <c r="A143" s="1">
        <v>142</v>
      </c>
      <c r="B143" s="44">
        <v>44309</v>
      </c>
      <c r="C143" s="34" t="s">
        <v>17</v>
      </c>
      <c r="D143" s="34" t="s">
        <v>22</v>
      </c>
      <c r="E143" s="34" t="s">
        <v>39</v>
      </c>
      <c r="F143" s="34" t="s">
        <v>55</v>
      </c>
      <c r="G143" s="21"/>
      <c r="H143" s="21"/>
      <c r="I143" s="21" t="s">
        <v>31</v>
      </c>
      <c r="J143" s="21" t="s">
        <v>26</v>
      </c>
      <c r="K143" s="9"/>
      <c r="M143" s="12"/>
    </row>
    <row r="144" spans="1:13" ht="18" customHeight="1">
      <c r="A144" s="1">
        <v>143</v>
      </c>
      <c r="B144" s="44">
        <v>44309</v>
      </c>
      <c r="C144" s="36" t="s">
        <v>27</v>
      </c>
      <c r="D144" s="34" t="s">
        <v>49</v>
      </c>
      <c r="E144" s="34" t="s">
        <v>56</v>
      </c>
      <c r="F144" s="34" t="s">
        <v>34</v>
      </c>
      <c r="G144" s="21"/>
      <c r="H144" s="21"/>
      <c r="I144" s="21" t="s">
        <v>9</v>
      </c>
      <c r="J144" s="21" t="s">
        <v>32</v>
      </c>
      <c r="K144" s="9"/>
      <c r="M144" s="13"/>
    </row>
    <row r="145" spans="1:13" ht="18" customHeight="1">
      <c r="A145" s="1">
        <v>144</v>
      </c>
      <c r="B145" s="44">
        <v>44309</v>
      </c>
      <c r="C145" s="34" t="s">
        <v>12</v>
      </c>
      <c r="D145" s="34" t="s">
        <v>60</v>
      </c>
      <c r="E145" s="34" t="s">
        <v>18</v>
      </c>
      <c r="F145" s="34" t="s">
        <v>41</v>
      </c>
      <c r="G145" s="21"/>
      <c r="H145" s="21"/>
      <c r="I145" s="21" t="s">
        <v>8</v>
      </c>
      <c r="J145" s="21" t="s">
        <v>25</v>
      </c>
      <c r="K145" s="9"/>
      <c r="M145" s="12"/>
    </row>
    <row r="146" spans="1:13" ht="18" customHeight="1">
      <c r="A146" s="1">
        <v>145</v>
      </c>
      <c r="B146" s="44">
        <v>44310</v>
      </c>
      <c r="C146" s="34" t="s">
        <v>45</v>
      </c>
      <c r="D146" s="34" t="s">
        <v>21</v>
      </c>
      <c r="E146" s="34" t="s">
        <v>28</v>
      </c>
      <c r="F146" s="34" t="s">
        <v>30</v>
      </c>
      <c r="G146" s="21"/>
      <c r="H146" s="21"/>
      <c r="I146" s="21" t="s">
        <v>14</v>
      </c>
      <c r="J146" s="21" t="s">
        <v>20</v>
      </c>
      <c r="K146" s="9"/>
      <c r="M146" s="12"/>
    </row>
    <row r="147" spans="1:13" ht="18" customHeight="1">
      <c r="A147" s="1">
        <v>146</v>
      </c>
      <c r="B147" s="44">
        <v>44310</v>
      </c>
      <c r="C147" s="34" t="s">
        <v>42</v>
      </c>
      <c r="D147" s="34" t="s">
        <v>33</v>
      </c>
      <c r="E147" s="34" t="s">
        <v>5</v>
      </c>
      <c r="F147" s="34" t="s">
        <v>40</v>
      </c>
      <c r="G147" s="21"/>
      <c r="H147" s="21"/>
      <c r="I147" s="21" t="s">
        <v>37</v>
      </c>
      <c r="J147" s="21" t="s">
        <v>19</v>
      </c>
      <c r="K147" s="9"/>
      <c r="M147" s="12"/>
    </row>
    <row r="148" spans="1:13" ht="18" customHeight="1">
      <c r="A148" s="1">
        <v>147</v>
      </c>
      <c r="B148" s="44">
        <v>44310</v>
      </c>
      <c r="C148" s="34" t="s">
        <v>49</v>
      </c>
      <c r="D148" s="34" t="s">
        <v>56</v>
      </c>
      <c r="E148" s="34" t="s">
        <v>34</v>
      </c>
      <c r="F148" s="34" t="s">
        <v>10</v>
      </c>
      <c r="G148" s="21"/>
      <c r="H148" s="21"/>
      <c r="I148" s="21" t="s">
        <v>9</v>
      </c>
      <c r="J148" s="21" t="s">
        <v>32</v>
      </c>
      <c r="K148" s="9"/>
      <c r="M148" s="12"/>
    </row>
    <row r="149" spans="1:13" ht="18" customHeight="1">
      <c r="A149" s="1">
        <v>148</v>
      </c>
      <c r="B149" s="44">
        <v>44310</v>
      </c>
      <c r="C149" s="34" t="s">
        <v>77</v>
      </c>
      <c r="D149" s="34" t="s">
        <v>18</v>
      </c>
      <c r="E149" s="34" t="s">
        <v>41</v>
      </c>
      <c r="F149" s="34" t="s">
        <v>4</v>
      </c>
      <c r="G149" s="21"/>
      <c r="H149" s="21"/>
      <c r="I149" s="21" t="s">
        <v>8</v>
      </c>
      <c r="J149" s="21" t="s">
        <v>25</v>
      </c>
      <c r="K149" s="9"/>
      <c r="M149" s="12"/>
    </row>
    <row r="150" spans="1:13" ht="18" customHeight="1">
      <c r="A150" s="1">
        <v>149</v>
      </c>
      <c r="B150" s="44">
        <v>44310</v>
      </c>
      <c r="C150" s="34" t="s">
        <v>58</v>
      </c>
      <c r="D150" s="34" t="s">
        <v>15</v>
      </c>
      <c r="E150" s="34" t="s">
        <v>46</v>
      </c>
      <c r="F150" s="34" t="s">
        <v>24</v>
      </c>
      <c r="G150" s="21"/>
      <c r="H150" s="21"/>
      <c r="I150" s="21" t="s">
        <v>38</v>
      </c>
      <c r="J150" s="21" t="s">
        <v>13</v>
      </c>
      <c r="K150" s="9"/>
      <c r="M150" s="12"/>
    </row>
    <row r="151" spans="1:13" ht="18" customHeight="1">
      <c r="A151" s="1">
        <v>150</v>
      </c>
      <c r="B151" s="44">
        <v>44310</v>
      </c>
      <c r="C151" s="34" t="s">
        <v>22</v>
      </c>
      <c r="D151" s="34" t="s">
        <v>39</v>
      </c>
      <c r="E151" s="34" t="s">
        <v>55</v>
      </c>
      <c r="F151" s="34" t="s">
        <v>36</v>
      </c>
      <c r="G151" s="21"/>
      <c r="H151" s="21"/>
      <c r="I151" s="21" t="s">
        <v>31</v>
      </c>
      <c r="J151" s="21" t="s">
        <v>26</v>
      </c>
      <c r="K151" s="9"/>
      <c r="M151" s="12"/>
    </row>
    <row r="152" spans="1:13" ht="18" customHeight="1">
      <c r="A152" s="1">
        <v>151</v>
      </c>
      <c r="B152" s="44">
        <v>44311</v>
      </c>
      <c r="C152" s="34" t="s">
        <v>39</v>
      </c>
      <c r="D152" s="34" t="s">
        <v>55</v>
      </c>
      <c r="E152" s="34" t="s">
        <v>36</v>
      </c>
      <c r="F152" s="34" t="s">
        <v>17</v>
      </c>
      <c r="G152" s="21"/>
      <c r="H152" s="21"/>
      <c r="I152" s="21" t="s">
        <v>31</v>
      </c>
      <c r="J152" s="21" t="s">
        <v>26</v>
      </c>
      <c r="K152" s="9"/>
      <c r="M152" s="12"/>
    </row>
    <row r="153" spans="1:13" ht="18" customHeight="1">
      <c r="A153" s="1">
        <v>152</v>
      </c>
      <c r="B153" s="44">
        <v>44311</v>
      </c>
      <c r="C153" s="34" t="s">
        <v>56</v>
      </c>
      <c r="D153" s="34" t="s">
        <v>34</v>
      </c>
      <c r="E153" s="34" t="s">
        <v>10</v>
      </c>
      <c r="F153" s="34" t="s">
        <v>27</v>
      </c>
      <c r="G153" s="21"/>
      <c r="H153" s="21"/>
      <c r="I153" s="21" t="s">
        <v>9</v>
      </c>
      <c r="J153" s="21" t="s">
        <v>32</v>
      </c>
      <c r="K153" s="9"/>
      <c r="M153" s="12"/>
    </row>
    <row r="154" spans="1:13" ht="18" customHeight="1">
      <c r="A154" s="1">
        <v>153</v>
      </c>
      <c r="B154" s="44">
        <v>44311</v>
      </c>
      <c r="C154" s="34" t="s">
        <v>15</v>
      </c>
      <c r="D154" s="34" t="s">
        <v>46</v>
      </c>
      <c r="E154" s="34" t="s">
        <v>24</v>
      </c>
      <c r="F154" s="34" t="s">
        <v>50</v>
      </c>
      <c r="G154" s="21"/>
      <c r="H154" s="21"/>
      <c r="I154" s="21" t="s">
        <v>38</v>
      </c>
      <c r="J154" s="21" t="s">
        <v>13</v>
      </c>
      <c r="K154" s="9"/>
      <c r="M154" s="12"/>
    </row>
    <row r="155" spans="1:13" ht="18" customHeight="1">
      <c r="A155" s="1">
        <v>154</v>
      </c>
      <c r="B155" s="44">
        <v>44311</v>
      </c>
      <c r="C155" s="34" t="s">
        <v>21</v>
      </c>
      <c r="D155" s="34" t="s">
        <v>28</v>
      </c>
      <c r="E155" s="34" t="s">
        <v>30</v>
      </c>
      <c r="F155" s="34" t="s">
        <v>48</v>
      </c>
      <c r="G155" s="21"/>
      <c r="H155" s="21"/>
      <c r="I155" s="21" t="s">
        <v>14</v>
      </c>
      <c r="J155" s="21" t="s">
        <v>20</v>
      </c>
      <c r="K155" s="9"/>
      <c r="M155" s="12"/>
    </row>
    <row r="156" spans="1:13" ht="18" customHeight="1">
      <c r="A156" s="1">
        <v>155</v>
      </c>
      <c r="B156" s="44">
        <v>44311</v>
      </c>
      <c r="C156" s="34" t="s">
        <v>18</v>
      </c>
      <c r="D156" s="34" t="s">
        <v>41</v>
      </c>
      <c r="E156" s="34" t="s">
        <v>4</v>
      </c>
      <c r="F156" s="34" t="s">
        <v>12</v>
      </c>
      <c r="G156" s="21"/>
      <c r="H156" s="21"/>
      <c r="I156" s="21" t="s">
        <v>8</v>
      </c>
      <c r="J156" s="21" t="s">
        <v>25</v>
      </c>
      <c r="K156" s="9"/>
      <c r="M156" s="12"/>
    </row>
    <row r="157" spans="1:13" ht="18" customHeight="1">
      <c r="A157" s="1">
        <v>156</v>
      </c>
      <c r="B157" s="44">
        <v>44311</v>
      </c>
      <c r="C157" s="34" t="s">
        <v>33</v>
      </c>
      <c r="D157" s="34" t="s">
        <v>5</v>
      </c>
      <c r="E157" s="34" t="s">
        <v>40</v>
      </c>
      <c r="F157" s="34" t="s">
        <v>6</v>
      </c>
      <c r="G157" s="21"/>
      <c r="H157" s="21"/>
      <c r="I157" s="21" t="s">
        <v>37</v>
      </c>
      <c r="J157" s="21" t="s">
        <v>19</v>
      </c>
      <c r="K157" s="9"/>
      <c r="L157" s="65"/>
      <c r="M157" s="12"/>
    </row>
    <row r="158" spans="1:13" ht="18" customHeight="1">
      <c r="A158" s="1">
        <v>157</v>
      </c>
      <c r="B158" s="44">
        <v>44313</v>
      </c>
      <c r="C158" s="34" t="s">
        <v>7</v>
      </c>
      <c r="D158" s="34" t="s">
        <v>16</v>
      </c>
      <c r="E158" s="34" t="s">
        <v>11</v>
      </c>
      <c r="F158" s="34" t="s">
        <v>72</v>
      </c>
      <c r="G158" s="21"/>
      <c r="H158" s="21"/>
      <c r="I158" s="21" t="s">
        <v>25</v>
      </c>
      <c r="J158" s="21" t="s">
        <v>31</v>
      </c>
      <c r="K158" s="9"/>
      <c r="L158" s="65"/>
      <c r="M158" s="12"/>
    </row>
    <row r="159" spans="1:13" ht="18" customHeight="1">
      <c r="A159" s="1">
        <v>158</v>
      </c>
      <c r="B159" s="44">
        <v>44313</v>
      </c>
      <c r="C159" s="34" t="s">
        <v>55</v>
      </c>
      <c r="D159" s="34" t="s">
        <v>36</v>
      </c>
      <c r="E159" s="36" t="s">
        <v>17</v>
      </c>
      <c r="F159" s="34" t="s">
        <v>22</v>
      </c>
      <c r="G159" s="21"/>
      <c r="H159" s="21"/>
      <c r="I159" s="21" t="s">
        <v>20</v>
      </c>
      <c r="J159" s="21" t="s">
        <v>38</v>
      </c>
      <c r="K159" s="9"/>
      <c r="L159" s="65"/>
      <c r="M159" s="12"/>
    </row>
    <row r="160" spans="1:13" ht="18" customHeight="1">
      <c r="A160" s="1">
        <v>159</v>
      </c>
      <c r="B160" s="44">
        <v>44313</v>
      </c>
      <c r="C160" s="34" t="s">
        <v>41</v>
      </c>
      <c r="D160" s="34" t="s">
        <v>4</v>
      </c>
      <c r="E160" s="34" t="s">
        <v>12</v>
      </c>
      <c r="F160" s="34" t="s">
        <v>45</v>
      </c>
      <c r="G160" s="21"/>
      <c r="H160" s="21"/>
      <c r="I160" s="21" t="s">
        <v>19</v>
      </c>
      <c r="J160" s="21" t="s">
        <v>13</v>
      </c>
      <c r="K160" s="9"/>
      <c r="L160" s="66"/>
      <c r="M160" s="12"/>
    </row>
    <row r="161" spans="1:13" ht="18" customHeight="1">
      <c r="A161" s="1">
        <v>160</v>
      </c>
      <c r="B161" s="44">
        <v>44313</v>
      </c>
      <c r="C161" s="34" t="s">
        <v>5</v>
      </c>
      <c r="D161" s="34" t="s">
        <v>40</v>
      </c>
      <c r="E161" s="34" t="s">
        <v>6</v>
      </c>
      <c r="F161" s="34" t="s">
        <v>42</v>
      </c>
      <c r="G161" s="21"/>
      <c r="H161" s="21"/>
      <c r="I161" s="21" t="s">
        <v>14</v>
      </c>
      <c r="J161" s="21" t="s">
        <v>37</v>
      </c>
      <c r="K161" s="9"/>
      <c r="L161" s="67"/>
      <c r="M161" s="12"/>
    </row>
    <row r="162" spans="1:13" ht="18" customHeight="1">
      <c r="A162" s="1">
        <v>161</v>
      </c>
      <c r="B162" s="44">
        <v>44313</v>
      </c>
      <c r="C162" s="34" t="s">
        <v>46</v>
      </c>
      <c r="D162" s="34" t="s">
        <v>24</v>
      </c>
      <c r="E162" s="34" t="s">
        <v>59</v>
      </c>
      <c r="F162" s="34" t="s">
        <v>23</v>
      </c>
      <c r="G162" s="21"/>
      <c r="H162" s="21"/>
      <c r="I162" s="21" t="s">
        <v>26</v>
      </c>
      <c r="J162" s="21" t="s">
        <v>9</v>
      </c>
      <c r="K162" s="9"/>
      <c r="M162" s="12"/>
    </row>
    <row r="163" spans="1:13" ht="18" customHeight="1">
      <c r="A163" s="1">
        <v>162</v>
      </c>
      <c r="B163" s="44">
        <v>44313</v>
      </c>
      <c r="C163" s="34" t="s">
        <v>28</v>
      </c>
      <c r="D163" s="34" t="s">
        <v>30</v>
      </c>
      <c r="E163" s="34" t="s">
        <v>65</v>
      </c>
      <c r="F163" s="34" t="s">
        <v>21</v>
      </c>
      <c r="G163" s="21"/>
      <c r="H163" s="21"/>
      <c r="I163" s="21" t="s">
        <v>32</v>
      </c>
      <c r="J163" s="21" t="s">
        <v>8</v>
      </c>
      <c r="K163" s="9"/>
      <c r="M163" s="12"/>
    </row>
    <row r="164" spans="1:13" ht="18" customHeight="1">
      <c r="A164" s="1">
        <v>163</v>
      </c>
      <c r="B164" s="44">
        <v>44314</v>
      </c>
      <c r="C164" s="34" t="s">
        <v>4</v>
      </c>
      <c r="D164" s="34" t="s">
        <v>12</v>
      </c>
      <c r="E164" s="34" t="s">
        <v>45</v>
      </c>
      <c r="F164" s="34" t="s">
        <v>18</v>
      </c>
      <c r="G164" s="21"/>
      <c r="H164" s="21"/>
      <c r="I164" s="21" t="s">
        <v>19</v>
      </c>
      <c r="J164" s="21" t="s">
        <v>13</v>
      </c>
      <c r="K164" s="9"/>
      <c r="M164" s="12"/>
    </row>
    <row r="165" spans="1:13" ht="18" customHeight="1">
      <c r="A165" s="1">
        <v>164</v>
      </c>
      <c r="B165" s="68">
        <v>44314</v>
      </c>
      <c r="C165" s="21" t="s">
        <v>40</v>
      </c>
      <c r="D165" s="21" t="s">
        <v>6</v>
      </c>
      <c r="E165" s="21" t="s">
        <v>42</v>
      </c>
      <c r="F165" s="21" t="s">
        <v>33</v>
      </c>
      <c r="G165" s="21"/>
      <c r="H165" s="21"/>
      <c r="I165" s="21" t="s">
        <v>14</v>
      </c>
      <c r="J165" s="21" t="s">
        <v>37</v>
      </c>
      <c r="K165" s="9"/>
    </row>
    <row r="166" spans="1:13" ht="18" customHeight="1">
      <c r="A166" s="1">
        <v>165</v>
      </c>
      <c r="B166" s="68">
        <v>44314</v>
      </c>
      <c r="C166" s="21" t="s">
        <v>36</v>
      </c>
      <c r="D166" s="21" t="s">
        <v>17</v>
      </c>
      <c r="E166" s="21" t="s">
        <v>22</v>
      </c>
      <c r="F166" s="21" t="s">
        <v>39</v>
      </c>
      <c r="G166" s="21"/>
      <c r="H166" s="21"/>
      <c r="I166" s="21" t="s">
        <v>20</v>
      </c>
      <c r="J166" s="21" t="s">
        <v>38</v>
      </c>
      <c r="K166" s="9"/>
    </row>
    <row r="167" spans="1:13" ht="18" customHeight="1">
      <c r="A167" s="1">
        <v>166</v>
      </c>
      <c r="B167" s="68">
        <v>44314</v>
      </c>
      <c r="C167" s="21" t="s">
        <v>30</v>
      </c>
      <c r="D167" s="21" t="s">
        <v>65</v>
      </c>
      <c r="E167" s="21" t="s">
        <v>21</v>
      </c>
      <c r="F167" s="21" t="s">
        <v>48</v>
      </c>
      <c r="G167" s="21"/>
      <c r="H167" s="21"/>
      <c r="I167" s="21" t="s">
        <v>32</v>
      </c>
      <c r="J167" s="21" t="s">
        <v>8</v>
      </c>
      <c r="K167" s="9"/>
    </row>
    <row r="168" spans="1:13" ht="18" customHeight="1">
      <c r="A168" s="1">
        <v>167</v>
      </c>
      <c r="B168" s="68">
        <v>44314</v>
      </c>
      <c r="C168" s="21" t="s">
        <v>24</v>
      </c>
      <c r="D168" s="21" t="s">
        <v>59</v>
      </c>
      <c r="E168" s="21" t="s">
        <v>23</v>
      </c>
      <c r="F168" s="21" t="s">
        <v>15</v>
      </c>
      <c r="G168" s="21"/>
      <c r="H168" s="21"/>
      <c r="I168" s="21" t="s">
        <v>26</v>
      </c>
      <c r="J168" s="21" t="s">
        <v>9</v>
      </c>
      <c r="K168" s="9"/>
    </row>
    <row r="169" spans="1:13" ht="18" customHeight="1">
      <c r="A169" s="1">
        <v>168</v>
      </c>
      <c r="B169" s="68">
        <v>44314</v>
      </c>
      <c r="C169" s="21" t="s">
        <v>16</v>
      </c>
      <c r="D169" s="21" t="s">
        <v>11</v>
      </c>
      <c r="E169" s="21" t="s">
        <v>72</v>
      </c>
      <c r="F169" s="21" t="s">
        <v>43</v>
      </c>
      <c r="G169" s="21"/>
      <c r="H169" s="21"/>
      <c r="I169" s="21" t="s">
        <v>25</v>
      </c>
      <c r="J169" s="21" t="s">
        <v>31</v>
      </c>
      <c r="K169" s="9"/>
    </row>
    <row r="170" spans="1:13" ht="18" customHeight="1">
      <c r="A170" s="1">
        <v>169</v>
      </c>
      <c r="B170" s="68">
        <v>44315</v>
      </c>
      <c r="C170" s="21" t="s">
        <v>65</v>
      </c>
      <c r="D170" s="36" t="s">
        <v>21</v>
      </c>
      <c r="E170" s="21" t="s">
        <v>48</v>
      </c>
      <c r="F170" s="21" t="s">
        <v>28</v>
      </c>
      <c r="G170" s="21"/>
      <c r="H170" s="21"/>
      <c r="I170" s="21" t="s">
        <v>32</v>
      </c>
      <c r="J170" s="21" t="s">
        <v>8</v>
      </c>
      <c r="K170" s="9"/>
    </row>
    <row r="171" spans="1:13" ht="18" customHeight="1">
      <c r="A171" s="1">
        <v>170</v>
      </c>
      <c r="B171" s="68">
        <v>44315</v>
      </c>
      <c r="C171" s="21" t="s">
        <v>11</v>
      </c>
      <c r="D171" s="21" t="s">
        <v>72</v>
      </c>
      <c r="E171" s="21" t="s">
        <v>43</v>
      </c>
      <c r="F171" s="21" t="s">
        <v>7</v>
      </c>
      <c r="G171" s="21"/>
      <c r="H171" s="21"/>
      <c r="I171" s="21" t="s">
        <v>25</v>
      </c>
      <c r="J171" s="21" t="s">
        <v>31</v>
      </c>
      <c r="K171" s="9"/>
    </row>
    <row r="172" spans="1:13" ht="18" customHeight="1">
      <c r="A172" s="1">
        <v>171</v>
      </c>
      <c r="B172" s="68">
        <v>44315</v>
      </c>
      <c r="C172" s="36" t="s">
        <v>17</v>
      </c>
      <c r="D172" s="21" t="s">
        <v>22</v>
      </c>
      <c r="E172" s="21" t="s">
        <v>39</v>
      </c>
      <c r="F172" s="21" t="s">
        <v>55</v>
      </c>
      <c r="G172" s="21"/>
      <c r="H172" s="21"/>
      <c r="I172" s="21" t="s">
        <v>20</v>
      </c>
      <c r="J172" s="21" t="s">
        <v>38</v>
      </c>
      <c r="K172" s="9"/>
      <c r="M172" s="13"/>
    </row>
    <row r="173" spans="1:13" ht="18" customHeight="1">
      <c r="A173" s="1">
        <v>172</v>
      </c>
      <c r="B173" s="68">
        <v>44315</v>
      </c>
      <c r="C173" s="21" t="s">
        <v>12</v>
      </c>
      <c r="D173" s="21" t="s">
        <v>45</v>
      </c>
      <c r="E173" s="21" t="s">
        <v>18</v>
      </c>
      <c r="F173" s="21" t="s">
        <v>41</v>
      </c>
      <c r="G173" s="21"/>
      <c r="H173" s="21"/>
      <c r="I173" s="21" t="s">
        <v>19</v>
      </c>
      <c r="J173" s="21" t="s">
        <v>13</v>
      </c>
      <c r="K173" s="9"/>
    </row>
    <row r="174" spans="1:13" ht="18" customHeight="1">
      <c r="A174" s="1">
        <v>173</v>
      </c>
      <c r="B174" s="68">
        <v>44316</v>
      </c>
      <c r="C174" s="21" t="s">
        <v>45</v>
      </c>
      <c r="D174" s="21" t="s">
        <v>18</v>
      </c>
      <c r="E174" s="21" t="s">
        <v>41</v>
      </c>
      <c r="F174" s="21" t="s">
        <v>4</v>
      </c>
      <c r="G174" s="21"/>
      <c r="H174" s="21"/>
      <c r="I174" s="21" t="s">
        <v>13</v>
      </c>
      <c r="J174" s="21" t="s">
        <v>14</v>
      </c>
      <c r="K174" s="9"/>
    </row>
    <row r="175" spans="1:13" ht="18" customHeight="1">
      <c r="A175" s="1">
        <v>174</v>
      </c>
      <c r="B175" s="68">
        <v>44316</v>
      </c>
      <c r="C175" s="21" t="s">
        <v>72</v>
      </c>
      <c r="D175" s="21" t="s">
        <v>43</v>
      </c>
      <c r="E175" s="21" t="s">
        <v>59</v>
      </c>
      <c r="F175" s="21" t="s">
        <v>58</v>
      </c>
      <c r="G175" s="21"/>
      <c r="H175" s="21"/>
      <c r="I175" s="21" t="s">
        <v>38</v>
      </c>
      <c r="J175" s="21" t="s">
        <v>19</v>
      </c>
      <c r="K175" s="9"/>
    </row>
    <row r="176" spans="1:13" ht="18" customHeight="1">
      <c r="A176" s="1">
        <v>175</v>
      </c>
      <c r="B176" s="68">
        <v>44316</v>
      </c>
      <c r="C176" s="21" t="s">
        <v>34</v>
      </c>
      <c r="D176" s="21" t="s">
        <v>10</v>
      </c>
      <c r="E176" s="21" t="s">
        <v>27</v>
      </c>
      <c r="F176" s="21" t="s">
        <v>49</v>
      </c>
      <c r="G176" s="21"/>
      <c r="H176" s="21"/>
      <c r="I176" s="21" t="s">
        <v>31</v>
      </c>
      <c r="J176" s="21" t="s">
        <v>32</v>
      </c>
      <c r="K176" s="9"/>
    </row>
    <row r="177" spans="1:13" ht="18" customHeight="1">
      <c r="A177" s="1">
        <v>176</v>
      </c>
      <c r="B177" s="44">
        <v>44316</v>
      </c>
      <c r="C177" s="34" t="s">
        <v>42</v>
      </c>
      <c r="D177" s="34" t="s">
        <v>33</v>
      </c>
      <c r="E177" s="34" t="s">
        <v>5</v>
      </c>
      <c r="F177" s="34" t="s">
        <v>60</v>
      </c>
      <c r="G177" s="21"/>
      <c r="H177" s="21"/>
      <c r="I177" s="21" t="s">
        <v>9</v>
      </c>
      <c r="J177" s="21" t="s">
        <v>8</v>
      </c>
      <c r="K177" s="9"/>
      <c r="M177" s="12"/>
    </row>
    <row r="178" spans="1:13" ht="18" customHeight="1">
      <c r="A178" s="1">
        <v>177</v>
      </c>
      <c r="B178" s="44">
        <v>44316</v>
      </c>
      <c r="C178" s="34" t="s">
        <v>23</v>
      </c>
      <c r="D178" s="34" t="s">
        <v>15</v>
      </c>
      <c r="E178" s="34" t="s">
        <v>57</v>
      </c>
      <c r="F178" s="34" t="s">
        <v>24</v>
      </c>
      <c r="G178" s="21"/>
      <c r="H178" s="21"/>
      <c r="I178" s="21" t="s">
        <v>26</v>
      </c>
      <c r="J178" s="21" t="s">
        <v>25</v>
      </c>
      <c r="K178" s="9"/>
      <c r="M178" s="12"/>
    </row>
    <row r="179" spans="1:13" ht="18" customHeight="1">
      <c r="A179" s="1">
        <v>178</v>
      </c>
      <c r="B179" s="44">
        <v>44316</v>
      </c>
      <c r="C179" s="34" t="s">
        <v>22</v>
      </c>
      <c r="D179" s="34" t="s">
        <v>39</v>
      </c>
      <c r="E179" s="34" t="s">
        <v>55</v>
      </c>
      <c r="F179" s="34" t="s">
        <v>36</v>
      </c>
      <c r="G179" s="21"/>
      <c r="H179" s="21"/>
      <c r="I179" s="21" t="s">
        <v>37</v>
      </c>
      <c r="J179" s="21" t="s">
        <v>20</v>
      </c>
      <c r="K179" s="9"/>
      <c r="M179" s="12"/>
    </row>
    <row r="180" spans="1:13" ht="18" customHeight="1">
      <c r="A180" s="1">
        <v>179</v>
      </c>
      <c r="B180" s="44">
        <v>44317</v>
      </c>
      <c r="C180" s="34" t="s">
        <v>39</v>
      </c>
      <c r="D180" s="34" t="s">
        <v>55</v>
      </c>
      <c r="E180" s="34" t="s">
        <v>36</v>
      </c>
      <c r="F180" s="34" t="s">
        <v>17</v>
      </c>
      <c r="G180" s="21"/>
      <c r="H180" s="21"/>
      <c r="I180" s="21" t="s">
        <v>37</v>
      </c>
      <c r="J180" s="21" t="s">
        <v>20</v>
      </c>
      <c r="K180" s="9"/>
      <c r="M180" s="12"/>
    </row>
    <row r="181" spans="1:13" ht="18" customHeight="1">
      <c r="A181" s="1">
        <v>180</v>
      </c>
      <c r="B181" s="44">
        <v>44317</v>
      </c>
      <c r="C181" s="34" t="s">
        <v>10</v>
      </c>
      <c r="D181" s="34" t="s">
        <v>27</v>
      </c>
      <c r="E181" s="34" t="s">
        <v>49</v>
      </c>
      <c r="F181" s="34" t="s">
        <v>56</v>
      </c>
      <c r="G181" s="21"/>
      <c r="H181" s="21"/>
      <c r="I181" s="21" t="s">
        <v>31</v>
      </c>
      <c r="J181" s="21" t="s">
        <v>32</v>
      </c>
      <c r="K181" s="9"/>
      <c r="M181" s="12"/>
    </row>
    <row r="182" spans="1:13" ht="18" customHeight="1">
      <c r="A182" s="1">
        <v>181</v>
      </c>
      <c r="B182" s="44">
        <v>44317</v>
      </c>
      <c r="C182" s="34" t="s">
        <v>15</v>
      </c>
      <c r="D182" s="34" t="s">
        <v>57</v>
      </c>
      <c r="E182" s="34" t="s">
        <v>24</v>
      </c>
      <c r="F182" s="34" t="s">
        <v>50</v>
      </c>
      <c r="G182" s="21"/>
      <c r="H182" s="21"/>
      <c r="I182" s="21" t="s">
        <v>26</v>
      </c>
      <c r="J182" s="21" t="s">
        <v>25</v>
      </c>
      <c r="K182" s="9"/>
      <c r="M182" s="12"/>
    </row>
    <row r="183" spans="1:13" ht="18" customHeight="1">
      <c r="A183" s="1">
        <v>182</v>
      </c>
      <c r="B183" s="44">
        <v>44317</v>
      </c>
      <c r="C183" s="34" t="s">
        <v>18</v>
      </c>
      <c r="D183" s="34" t="s">
        <v>41</v>
      </c>
      <c r="E183" s="34" t="s">
        <v>4</v>
      </c>
      <c r="F183" s="34" t="s">
        <v>12</v>
      </c>
      <c r="G183" s="21"/>
      <c r="H183" s="21"/>
      <c r="I183" s="21" t="s">
        <v>13</v>
      </c>
      <c r="J183" s="21" t="s">
        <v>14</v>
      </c>
      <c r="K183" s="9"/>
      <c r="M183" s="12"/>
    </row>
    <row r="184" spans="1:13" ht="18" customHeight="1">
      <c r="A184" s="1">
        <v>183</v>
      </c>
      <c r="B184" s="44">
        <v>44317</v>
      </c>
      <c r="C184" s="34" t="s">
        <v>33</v>
      </c>
      <c r="D184" s="34" t="s">
        <v>5</v>
      </c>
      <c r="E184" s="34" t="s">
        <v>60</v>
      </c>
      <c r="F184" s="34" t="s">
        <v>6</v>
      </c>
      <c r="G184" s="21"/>
      <c r="H184" s="21"/>
      <c r="I184" s="21" t="s">
        <v>9</v>
      </c>
      <c r="J184" s="21" t="s">
        <v>8</v>
      </c>
      <c r="K184" s="9"/>
      <c r="M184" s="12"/>
    </row>
    <row r="185" spans="1:13" ht="18" customHeight="1">
      <c r="A185" s="1">
        <v>184</v>
      </c>
      <c r="B185" s="44">
        <v>44318</v>
      </c>
      <c r="C185" s="34" t="s">
        <v>7</v>
      </c>
      <c r="D185" s="34" t="s">
        <v>58</v>
      </c>
      <c r="E185" s="34" t="s">
        <v>11</v>
      </c>
      <c r="F185" s="34" t="s">
        <v>72</v>
      </c>
      <c r="G185" s="21"/>
      <c r="H185" s="21"/>
      <c r="I185" s="21" t="s">
        <v>38</v>
      </c>
      <c r="J185" s="21" t="s">
        <v>19</v>
      </c>
      <c r="K185" s="9"/>
      <c r="M185" s="12"/>
    </row>
    <row r="186" spans="1:13" ht="18" customHeight="1">
      <c r="A186" s="1">
        <v>185</v>
      </c>
      <c r="B186" s="44">
        <v>44318</v>
      </c>
      <c r="C186" s="34" t="s">
        <v>41</v>
      </c>
      <c r="D186" s="34" t="s">
        <v>4</v>
      </c>
      <c r="E186" s="34" t="s">
        <v>12</v>
      </c>
      <c r="F186" s="34" t="s">
        <v>45</v>
      </c>
      <c r="G186" s="21"/>
      <c r="H186" s="21"/>
      <c r="I186" s="21" t="s">
        <v>13</v>
      </c>
      <c r="J186" s="21" t="s">
        <v>14</v>
      </c>
      <c r="K186" s="9"/>
      <c r="M186" s="12"/>
    </row>
    <row r="187" spans="1:13" ht="18" customHeight="1">
      <c r="A187" s="1">
        <v>186</v>
      </c>
      <c r="B187" s="44">
        <v>44318</v>
      </c>
      <c r="C187" s="34" t="s">
        <v>5</v>
      </c>
      <c r="D187" s="34" t="s">
        <v>60</v>
      </c>
      <c r="E187" s="34" t="s">
        <v>6</v>
      </c>
      <c r="F187" s="34" t="s">
        <v>42</v>
      </c>
      <c r="G187" s="21"/>
      <c r="H187" s="21"/>
      <c r="I187" s="21" t="s">
        <v>9</v>
      </c>
      <c r="J187" s="21" t="s">
        <v>8</v>
      </c>
      <c r="K187" s="9"/>
      <c r="M187" s="12"/>
    </row>
    <row r="188" spans="1:13" ht="18" customHeight="1">
      <c r="A188" s="1">
        <v>187</v>
      </c>
      <c r="B188" s="44">
        <v>44318</v>
      </c>
      <c r="C188" s="34" t="s">
        <v>57</v>
      </c>
      <c r="D188" s="34" t="s">
        <v>24</v>
      </c>
      <c r="E188" s="36" t="s">
        <v>50</v>
      </c>
      <c r="F188" s="34" t="s">
        <v>23</v>
      </c>
      <c r="G188" s="21"/>
      <c r="H188" s="21"/>
      <c r="I188" s="21" t="s">
        <v>26</v>
      </c>
      <c r="J188" s="21" t="s">
        <v>25</v>
      </c>
      <c r="K188" s="9"/>
      <c r="M188" s="12"/>
    </row>
    <row r="189" spans="1:13" ht="18" customHeight="1">
      <c r="A189" s="1">
        <v>188</v>
      </c>
      <c r="B189" s="44">
        <v>44319</v>
      </c>
      <c r="C189" s="34" t="s">
        <v>40</v>
      </c>
      <c r="D189" s="34" t="s">
        <v>6</v>
      </c>
      <c r="E189" s="34" t="s">
        <v>42</v>
      </c>
      <c r="F189" s="34" t="s">
        <v>33</v>
      </c>
      <c r="G189" s="21"/>
      <c r="H189" s="21"/>
      <c r="I189" s="21" t="s">
        <v>32</v>
      </c>
      <c r="J189" s="21" t="s">
        <v>26</v>
      </c>
      <c r="K189" s="9"/>
      <c r="M189" s="12"/>
    </row>
    <row r="190" spans="1:13" ht="18" customHeight="1">
      <c r="A190" s="1">
        <v>189</v>
      </c>
      <c r="B190" s="44">
        <v>44319</v>
      </c>
      <c r="C190" s="34" t="s">
        <v>29</v>
      </c>
      <c r="D190" s="34" t="s">
        <v>21</v>
      </c>
      <c r="E190" s="34" t="s">
        <v>28</v>
      </c>
      <c r="F190" s="34" t="s">
        <v>30</v>
      </c>
      <c r="G190" s="21"/>
      <c r="H190" s="21"/>
      <c r="I190" s="21" t="s">
        <v>25</v>
      </c>
      <c r="J190" s="21" t="s">
        <v>9</v>
      </c>
      <c r="K190" s="9"/>
      <c r="M190" s="12"/>
    </row>
    <row r="191" spans="1:13" ht="18" customHeight="1">
      <c r="A191" s="1">
        <v>190</v>
      </c>
      <c r="B191" s="44">
        <v>44319</v>
      </c>
      <c r="C191" s="34" t="s">
        <v>24</v>
      </c>
      <c r="D191" s="34" t="s">
        <v>50</v>
      </c>
      <c r="E191" s="34" t="s">
        <v>23</v>
      </c>
      <c r="F191" s="34" t="s">
        <v>15</v>
      </c>
      <c r="G191" s="21"/>
      <c r="H191" s="21"/>
      <c r="I191" s="21" t="s">
        <v>20</v>
      </c>
      <c r="J191" s="21" t="s">
        <v>13</v>
      </c>
      <c r="K191" s="9"/>
      <c r="M191" s="12"/>
    </row>
    <row r="192" spans="1:13" ht="18" customHeight="1">
      <c r="A192" s="1">
        <v>191</v>
      </c>
      <c r="B192" s="44">
        <v>44319</v>
      </c>
      <c r="C192" s="34" t="s">
        <v>16</v>
      </c>
      <c r="D192" s="34" t="s">
        <v>11</v>
      </c>
      <c r="E192" s="34" t="s">
        <v>72</v>
      </c>
      <c r="F192" s="34" t="s">
        <v>43</v>
      </c>
      <c r="G192" s="21"/>
      <c r="H192" s="21"/>
      <c r="I192" s="21" t="s">
        <v>19</v>
      </c>
      <c r="J192" s="21" t="s">
        <v>37</v>
      </c>
      <c r="K192" s="9"/>
      <c r="M192" s="12"/>
    </row>
    <row r="193" spans="1:13" ht="18" customHeight="1">
      <c r="A193" s="1">
        <v>192</v>
      </c>
      <c r="B193" s="44">
        <v>44320</v>
      </c>
      <c r="C193" s="34" t="s">
        <v>6</v>
      </c>
      <c r="D193" s="34" t="s">
        <v>42</v>
      </c>
      <c r="E193" s="34" t="s">
        <v>33</v>
      </c>
      <c r="F193" s="34" t="s">
        <v>5</v>
      </c>
      <c r="G193" s="21"/>
      <c r="H193" s="21"/>
      <c r="I193" s="21" t="s">
        <v>32</v>
      </c>
      <c r="J193" s="21" t="s">
        <v>26</v>
      </c>
      <c r="K193" s="9"/>
      <c r="M193" s="12"/>
    </row>
    <row r="194" spans="1:13" ht="18" customHeight="1">
      <c r="A194" s="1">
        <v>193</v>
      </c>
      <c r="B194" s="44">
        <v>44320</v>
      </c>
      <c r="C194" s="34" t="s">
        <v>50</v>
      </c>
      <c r="D194" s="34" t="s">
        <v>23</v>
      </c>
      <c r="E194" s="34" t="s">
        <v>15</v>
      </c>
      <c r="F194" s="34" t="s">
        <v>57</v>
      </c>
      <c r="G194" s="21"/>
      <c r="H194" s="21"/>
      <c r="I194" s="21" t="s">
        <v>20</v>
      </c>
      <c r="J194" s="21" t="s">
        <v>13</v>
      </c>
      <c r="K194" s="9"/>
      <c r="M194" s="12"/>
    </row>
    <row r="195" spans="1:13" ht="18" customHeight="1">
      <c r="A195" s="1">
        <v>194</v>
      </c>
      <c r="B195" s="44">
        <v>44320</v>
      </c>
      <c r="C195" s="34" t="s">
        <v>21</v>
      </c>
      <c r="D195" s="34" t="s">
        <v>28</v>
      </c>
      <c r="E195" s="34" t="s">
        <v>30</v>
      </c>
      <c r="F195" s="34" t="s">
        <v>48</v>
      </c>
      <c r="G195" s="21"/>
      <c r="H195" s="21"/>
      <c r="I195" s="21" t="s">
        <v>25</v>
      </c>
      <c r="J195" s="21" t="s">
        <v>9</v>
      </c>
      <c r="K195" s="9"/>
      <c r="M195" s="12"/>
    </row>
    <row r="196" spans="1:13" ht="18" customHeight="1">
      <c r="A196" s="1">
        <v>195</v>
      </c>
      <c r="B196" s="44">
        <v>44320</v>
      </c>
      <c r="C196" s="34" t="s">
        <v>11</v>
      </c>
      <c r="D196" s="34" t="s">
        <v>72</v>
      </c>
      <c r="E196" s="34" t="s">
        <v>43</v>
      </c>
      <c r="F196" s="34" t="s">
        <v>7</v>
      </c>
      <c r="G196" s="21"/>
      <c r="H196" s="21"/>
      <c r="I196" s="21" t="s">
        <v>19</v>
      </c>
      <c r="J196" s="21" t="s">
        <v>37</v>
      </c>
      <c r="K196" s="9"/>
      <c r="M196" s="12"/>
    </row>
    <row r="197" spans="1:13" ht="18" customHeight="1">
      <c r="A197" s="1">
        <v>196</v>
      </c>
      <c r="B197" s="44">
        <v>44320</v>
      </c>
      <c r="C197" s="34" t="s">
        <v>17</v>
      </c>
      <c r="D197" s="34" t="s">
        <v>22</v>
      </c>
      <c r="E197" s="34" t="s">
        <v>39</v>
      </c>
      <c r="F197" s="34" t="s">
        <v>51</v>
      </c>
      <c r="G197" s="21"/>
      <c r="H197" s="21"/>
      <c r="I197" s="21" t="s">
        <v>14</v>
      </c>
      <c r="J197" s="21" t="s">
        <v>38</v>
      </c>
      <c r="K197" s="9"/>
      <c r="M197" s="12"/>
    </row>
    <row r="198" spans="1:13" ht="18" customHeight="1">
      <c r="A198" s="1">
        <v>197</v>
      </c>
      <c r="B198" s="44">
        <v>44321</v>
      </c>
      <c r="C198" s="34" t="s">
        <v>72</v>
      </c>
      <c r="D198" s="34" t="s">
        <v>43</v>
      </c>
      <c r="E198" s="34" t="s">
        <v>7</v>
      </c>
      <c r="F198" s="34" t="s">
        <v>16</v>
      </c>
      <c r="G198" s="21"/>
      <c r="H198" s="21"/>
      <c r="I198" s="21" t="s">
        <v>19</v>
      </c>
      <c r="J198" s="21" t="s">
        <v>37</v>
      </c>
      <c r="K198" s="9"/>
      <c r="M198" s="12"/>
    </row>
    <row r="199" spans="1:13" ht="18" customHeight="1">
      <c r="A199" s="1">
        <v>198</v>
      </c>
      <c r="B199" s="44">
        <v>44321</v>
      </c>
      <c r="C199" s="34" t="s">
        <v>42</v>
      </c>
      <c r="D199" s="34" t="s">
        <v>33</v>
      </c>
      <c r="E199" s="34" t="s">
        <v>5</v>
      </c>
      <c r="F199" s="34" t="s">
        <v>40</v>
      </c>
      <c r="G199" s="21"/>
      <c r="H199" s="21"/>
      <c r="I199" s="21" t="s">
        <v>32</v>
      </c>
      <c r="J199" s="21" t="s">
        <v>26</v>
      </c>
      <c r="K199" s="9"/>
      <c r="M199" s="12"/>
    </row>
    <row r="200" spans="1:13" ht="18" customHeight="1">
      <c r="A200" s="1">
        <v>199</v>
      </c>
      <c r="B200" s="44">
        <v>44321</v>
      </c>
      <c r="C200" s="34" t="s">
        <v>28</v>
      </c>
      <c r="D200" s="34" t="s">
        <v>30</v>
      </c>
      <c r="E200" s="34" t="s">
        <v>48</v>
      </c>
      <c r="F200" s="34" t="s">
        <v>29</v>
      </c>
      <c r="G200" s="21"/>
      <c r="H200" s="21"/>
      <c r="I200" s="21" t="s">
        <v>25</v>
      </c>
      <c r="J200" s="21" t="s">
        <v>9</v>
      </c>
      <c r="K200" s="9"/>
      <c r="M200" s="12"/>
    </row>
    <row r="201" spans="1:13" ht="18" customHeight="1">
      <c r="A201" s="1">
        <v>200</v>
      </c>
      <c r="B201" s="44">
        <v>44321</v>
      </c>
      <c r="C201" s="34" t="s">
        <v>23</v>
      </c>
      <c r="D201" s="34" t="s">
        <v>15</v>
      </c>
      <c r="E201" s="34" t="s">
        <v>57</v>
      </c>
      <c r="F201" s="34" t="s">
        <v>24</v>
      </c>
      <c r="G201" s="21"/>
      <c r="H201" s="21"/>
      <c r="I201" s="21" t="s">
        <v>20</v>
      </c>
      <c r="J201" s="21" t="s">
        <v>13</v>
      </c>
      <c r="K201" s="9"/>
      <c r="M201" s="12"/>
    </row>
    <row r="202" spans="1:13" ht="18" customHeight="1">
      <c r="A202" s="1">
        <v>201</v>
      </c>
      <c r="B202" s="44">
        <v>44321</v>
      </c>
      <c r="C202" s="34" t="s">
        <v>22</v>
      </c>
      <c r="D202" s="34" t="s">
        <v>39</v>
      </c>
      <c r="E202" s="34" t="s">
        <v>51</v>
      </c>
      <c r="F202" s="34" t="s">
        <v>36</v>
      </c>
      <c r="G202" s="21"/>
      <c r="H202" s="21"/>
      <c r="I202" s="21" t="s">
        <v>14</v>
      </c>
      <c r="J202" s="21" t="s">
        <v>38</v>
      </c>
      <c r="K202" s="9"/>
      <c r="M202" s="12"/>
    </row>
    <row r="203" spans="1:13" ht="18" customHeight="1">
      <c r="A203" s="1">
        <v>202</v>
      </c>
      <c r="B203" s="44">
        <v>44323</v>
      </c>
      <c r="C203" s="34" t="s">
        <v>4</v>
      </c>
      <c r="D203" s="34" t="s">
        <v>12</v>
      </c>
      <c r="E203" s="34" t="s">
        <v>45</v>
      </c>
      <c r="F203" s="34" t="s">
        <v>18</v>
      </c>
      <c r="G203" s="21"/>
      <c r="H203" s="21"/>
      <c r="I203" s="21" t="s">
        <v>8</v>
      </c>
      <c r="J203" s="21" t="s">
        <v>26</v>
      </c>
      <c r="K203" s="9"/>
      <c r="M203" s="12"/>
    </row>
    <row r="204" spans="1:13" ht="18" customHeight="1">
      <c r="A204" s="1">
        <v>203</v>
      </c>
      <c r="B204" s="44">
        <v>44323</v>
      </c>
      <c r="C204" s="34" t="s">
        <v>10</v>
      </c>
      <c r="D204" s="34" t="s">
        <v>27</v>
      </c>
      <c r="E204" s="34" t="s">
        <v>49</v>
      </c>
      <c r="F204" s="34" t="s">
        <v>56</v>
      </c>
      <c r="G204" s="21"/>
      <c r="H204" s="21"/>
      <c r="I204" s="21" t="s">
        <v>37</v>
      </c>
      <c r="J204" s="21" t="s">
        <v>14</v>
      </c>
      <c r="K204" s="9"/>
      <c r="M204" s="12"/>
    </row>
    <row r="205" spans="1:13" ht="18" customHeight="1">
      <c r="A205" s="1">
        <v>204</v>
      </c>
      <c r="B205" s="44">
        <v>44323</v>
      </c>
      <c r="C205" s="34" t="s">
        <v>30</v>
      </c>
      <c r="D205" s="34" t="s">
        <v>48</v>
      </c>
      <c r="E205" s="34" t="s">
        <v>29</v>
      </c>
      <c r="F205" s="34" t="s">
        <v>21</v>
      </c>
      <c r="G205" s="21"/>
      <c r="H205" s="21"/>
      <c r="I205" s="21" t="s">
        <v>13</v>
      </c>
      <c r="J205" s="21" t="s">
        <v>38</v>
      </c>
      <c r="K205" s="9"/>
      <c r="M205" s="12"/>
    </row>
    <row r="206" spans="1:13" ht="18" customHeight="1">
      <c r="A206" s="1">
        <v>205</v>
      </c>
      <c r="B206" s="44">
        <v>44323</v>
      </c>
      <c r="C206" s="34" t="s">
        <v>43</v>
      </c>
      <c r="D206" s="34" t="s">
        <v>7</v>
      </c>
      <c r="E206" s="34" t="s">
        <v>16</v>
      </c>
      <c r="F206" s="34" t="s">
        <v>11</v>
      </c>
      <c r="G206" s="21"/>
      <c r="H206" s="21"/>
      <c r="I206" s="21" t="s">
        <v>31</v>
      </c>
      <c r="J206" s="21" t="s">
        <v>9</v>
      </c>
      <c r="K206" s="9"/>
      <c r="M206" s="12"/>
    </row>
    <row r="207" spans="1:13" ht="18" customHeight="1">
      <c r="A207" s="1">
        <v>206</v>
      </c>
      <c r="B207" s="44">
        <v>44323</v>
      </c>
      <c r="C207" s="34" t="s">
        <v>33</v>
      </c>
      <c r="D207" s="34" t="s">
        <v>5</v>
      </c>
      <c r="E207" s="34" t="s">
        <v>40</v>
      </c>
      <c r="F207" s="34" t="s">
        <v>6</v>
      </c>
      <c r="G207" s="21"/>
      <c r="H207" s="21"/>
      <c r="I207" s="21" t="s">
        <v>25</v>
      </c>
      <c r="J207" s="21" t="s">
        <v>32</v>
      </c>
      <c r="K207" s="9"/>
      <c r="M207" s="12"/>
    </row>
    <row r="208" spans="1:13" ht="18" customHeight="1">
      <c r="A208" s="1">
        <v>207</v>
      </c>
      <c r="B208" s="44">
        <v>44324</v>
      </c>
      <c r="C208" s="34" t="s">
        <v>60</v>
      </c>
      <c r="D208" s="34" t="s">
        <v>55</v>
      </c>
      <c r="E208" s="34" t="s">
        <v>36</v>
      </c>
      <c r="F208" s="34" t="s">
        <v>17</v>
      </c>
      <c r="G208" s="21"/>
      <c r="H208" s="21"/>
      <c r="I208" s="21" t="s">
        <v>20</v>
      </c>
      <c r="J208" s="21" t="s">
        <v>19</v>
      </c>
      <c r="K208" s="9"/>
      <c r="M208" s="12"/>
    </row>
    <row r="209" spans="1:13" ht="18" customHeight="1">
      <c r="A209" s="1">
        <v>208</v>
      </c>
      <c r="B209" s="44">
        <v>44324</v>
      </c>
      <c r="C209" s="34" t="s">
        <v>7</v>
      </c>
      <c r="D209" s="34" t="s">
        <v>16</v>
      </c>
      <c r="E209" s="34" t="s">
        <v>11</v>
      </c>
      <c r="F209" s="34" t="s">
        <v>72</v>
      </c>
      <c r="G209" s="21"/>
      <c r="H209" s="21"/>
      <c r="I209" s="21" t="s">
        <v>31</v>
      </c>
      <c r="J209" s="21" t="s">
        <v>9</v>
      </c>
      <c r="K209" s="9"/>
      <c r="M209" s="12"/>
    </row>
    <row r="210" spans="1:13" ht="18" customHeight="1">
      <c r="A210" s="1">
        <v>209</v>
      </c>
      <c r="B210" s="44">
        <v>44324</v>
      </c>
      <c r="C210" s="34" t="s">
        <v>5</v>
      </c>
      <c r="D210" s="34" t="s">
        <v>40</v>
      </c>
      <c r="E210" s="34" t="s">
        <v>6</v>
      </c>
      <c r="F210" s="34" t="s">
        <v>42</v>
      </c>
      <c r="G210" s="21"/>
      <c r="H210" s="21"/>
      <c r="I210" s="21" t="s">
        <v>25</v>
      </c>
      <c r="J210" s="21" t="s">
        <v>32</v>
      </c>
      <c r="K210" s="9"/>
      <c r="M210" s="12"/>
    </row>
    <row r="211" spans="1:13" ht="18" customHeight="1">
      <c r="A211" s="1">
        <v>210</v>
      </c>
      <c r="B211" s="44">
        <v>44324</v>
      </c>
      <c r="C211" s="34" t="s">
        <v>48</v>
      </c>
      <c r="D211" s="34" t="s">
        <v>29</v>
      </c>
      <c r="E211" s="34" t="s">
        <v>21</v>
      </c>
      <c r="F211" s="34" t="s">
        <v>28</v>
      </c>
      <c r="G211" s="21"/>
      <c r="H211" s="21"/>
      <c r="I211" s="21" t="s">
        <v>13</v>
      </c>
      <c r="J211" s="21" t="s">
        <v>38</v>
      </c>
      <c r="K211" s="9"/>
      <c r="M211" s="12"/>
    </row>
    <row r="212" spans="1:13" ht="18" customHeight="1">
      <c r="A212" s="1">
        <v>211</v>
      </c>
      <c r="B212" s="44">
        <v>44324</v>
      </c>
      <c r="C212" s="34" t="s">
        <v>12</v>
      </c>
      <c r="D212" s="34" t="s">
        <v>45</v>
      </c>
      <c r="E212" s="34" t="s">
        <v>18</v>
      </c>
      <c r="F212" s="34" t="s">
        <v>41</v>
      </c>
      <c r="G212" s="21"/>
      <c r="H212" s="21"/>
      <c r="I212" s="21" t="s">
        <v>8</v>
      </c>
      <c r="J212" s="21" t="s">
        <v>26</v>
      </c>
      <c r="K212" s="9"/>
      <c r="M212" s="12"/>
    </row>
    <row r="213" spans="1:13" ht="18" customHeight="1">
      <c r="A213" s="1">
        <v>212</v>
      </c>
      <c r="B213" s="44">
        <v>44325</v>
      </c>
      <c r="C213" s="34" t="s">
        <v>45</v>
      </c>
      <c r="D213" s="36" t="s">
        <v>18</v>
      </c>
      <c r="E213" s="34" t="s">
        <v>41</v>
      </c>
      <c r="F213" s="34" t="s">
        <v>4</v>
      </c>
      <c r="G213" s="21"/>
      <c r="H213" s="21"/>
      <c r="I213" s="21" t="s">
        <v>8</v>
      </c>
      <c r="J213" s="21" t="s">
        <v>26</v>
      </c>
      <c r="K213" s="9"/>
      <c r="M213" s="12"/>
    </row>
    <row r="214" spans="1:13" ht="18" customHeight="1">
      <c r="A214" s="1">
        <v>213</v>
      </c>
      <c r="B214" s="44">
        <v>44325</v>
      </c>
      <c r="C214" s="34" t="s">
        <v>40</v>
      </c>
      <c r="D214" s="34" t="s">
        <v>6</v>
      </c>
      <c r="E214" s="34" t="s">
        <v>42</v>
      </c>
      <c r="F214" s="34" t="s">
        <v>33</v>
      </c>
      <c r="G214" s="21"/>
      <c r="H214" s="21"/>
      <c r="I214" s="21" t="s">
        <v>25</v>
      </c>
      <c r="J214" s="21" t="s">
        <v>32</v>
      </c>
      <c r="K214" s="9"/>
      <c r="M214" s="12"/>
    </row>
    <row r="215" spans="1:13" ht="18" customHeight="1">
      <c r="A215" s="1">
        <v>214</v>
      </c>
      <c r="B215" s="44">
        <v>44325</v>
      </c>
      <c r="C215" s="34" t="s">
        <v>55</v>
      </c>
      <c r="D215" s="34" t="s">
        <v>36</v>
      </c>
      <c r="E215" s="34" t="s">
        <v>17</v>
      </c>
      <c r="F215" s="34" t="s">
        <v>22</v>
      </c>
      <c r="G215" s="21"/>
      <c r="H215" s="21"/>
      <c r="I215" s="21" t="s">
        <v>20</v>
      </c>
      <c r="J215" s="21" t="s">
        <v>19</v>
      </c>
      <c r="K215" s="9"/>
      <c r="M215" s="12"/>
    </row>
    <row r="216" spans="1:13" ht="18" customHeight="1">
      <c r="A216" s="1">
        <v>215</v>
      </c>
      <c r="B216" s="44">
        <v>44325</v>
      </c>
      <c r="C216" s="34" t="s">
        <v>49</v>
      </c>
      <c r="D216" s="34" t="s">
        <v>56</v>
      </c>
      <c r="E216" s="34" t="s">
        <v>34</v>
      </c>
      <c r="F216" s="34" t="s">
        <v>10</v>
      </c>
      <c r="G216" s="21"/>
      <c r="H216" s="21"/>
      <c r="I216" s="21" t="s">
        <v>37</v>
      </c>
      <c r="J216" s="21" t="s">
        <v>14</v>
      </c>
      <c r="K216" s="9"/>
      <c r="M216" s="12"/>
    </row>
    <row r="217" spans="1:13" ht="18" customHeight="1">
      <c r="A217" s="1">
        <v>216</v>
      </c>
      <c r="B217" s="44">
        <v>44325</v>
      </c>
      <c r="C217" s="34" t="s">
        <v>29</v>
      </c>
      <c r="D217" s="34" t="s">
        <v>21</v>
      </c>
      <c r="E217" s="34" t="s">
        <v>28</v>
      </c>
      <c r="F217" s="34" t="s">
        <v>30</v>
      </c>
      <c r="G217" s="21"/>
      <c r="H217" s="21"/>
      <c r="I217" s="21" t="s">
        <v>13</v>
      </c>
      <c r="J217" s="21" t="s">
        <v>38</v>
      </c>
      <c r="K217" s="9"/>
      <c r="M217" s="12"/>
    </row>
    <row r="218" spans="1:13" ht="18" customHeight="1">
      <c r="A218" s="1">
        <v>217</v>
      </c>
      <c r="B218" s="44">
        <v>44325</v>
      </c>
      <c r="C218" s="34" t="s">
        <v>16</v>
      </c>
      <c r="D218" s="34" t="s">
        <v>11</v>
      </c>
      <c r="E218" s="34" t="s">
        <v>72</v>
      </c>
      <c r="F218" s="34" t="s">
        <v>43</v>
      </c>
      <c r="G218" s="21"/>
      <c r="H218" s="21"/>
      <c r="I218" s="21" t="s">
        <v>31</v>
      </c>
      <c r="J218" s="21" t="s">
        <v>9</v>
      </c>
      <c r="K218" s="9"/>
      <c r="M218" s="12"/>
    </row>
    <row r="219" spans="1:13" ht="18" customHeight="1">
      <c r="A219" s="1">
        <v>218</v>
      </c>
      <c r="B219" s="44">
        <v>44327</v>
      </c>
      <c r="C219" s="34" t="s">
        <v>59</v>
      </c>
      <c r="D219" s="34" t="s">
        <v>72</v>
      </c>
      <c r="E219" s="34" t="s">
        <v>43</v>
      </c>
      <c r="F219" s="34" t="s">
        <v>7</v>
      </c>
      <c r="G219" s="21"/>
      <c r="H219" s="21"/>
      <c r="I219" s="21" t="s">
        <v>38</v>
      </c>
      <c r="J219" s="21" t="s">
        <v>20</v>
      </c>
      <c r="K219" s="9"/>
      <c r="M219" s="12"/>
    </row>
    <row r="220" spans="1:13" ht="18" customHeight="1">
      <c r="A220" s="1">
        <v>219</v>
      </c>
      <c r="B220" s="44">
        <v>44327</v>
      </c>
      <c r="C220" s="36" t="s">
        <v>36</v>
      </c>
      <c r="D220" s="34" t="s">
        <v>17</v>
      </c>
      <c r="E220" s="34" t="s">
        <v>22</v>
      </c>
      <c r="F220" s="34" t="s">
        <v>39</v>
      </c>
      <c r="G220" s="21"/>
      <c r="H220" s="21"/>
      <c r="I220" s="21" t="s">
        <v>13</v>
      </c>
      <c r="J220" s="21" t="s">
        <v>37</v>
      </c>
      <c r="K220" s="9"/>
      <c r="M220" s="13"/>
    </row>
    <row r="221" spans="1:13" ht="18" customHeight="1">
      <c r="A221" s="1">
        <v>220</v>
      </c>
      <c r="B221" s="44">
        <v>44327</v>
      </c>
      <c r="C221" s="34" t="s">
        <v>15</v>
      </c>
      <c r="D221" s="34" t="s">
        <v>46</v>
      </c>
      <c r="E221" s="34" t="s">
        <v>24</v>
      </c>
      <c r="F221" s="34" t="s">
        <v>50</v>
      </c>
      <c r="G221" s="21"/>
      <c r="H221" s="21"/>
      <c r="I221" s="21" t="s">
        <v>25</v>
      </c>
      <c r="J221" s="21" t="s">
        <v>8</v>
      </c>
      <c r="K221" s="9"/>
      <c r="M221" s="12"/>
    </row>
    <row r="222" spans="1:13" ht="18" customHeight="1">
      <c r="A222" s="1">
        <v>221</v>
      </c>
      <c r="B222" s="44">
        <v>44327</v>
      </c>
      <c r="C222" s="34" t="s">
        <v>21</v>
      </c>
      <c r="D222" s="34" t="s">
        <v>28</v>
      </c>
      <c r="E222" s="34" t="s">
        <v>30</v>
      </c>
      <c r="F222" s="34" t="s">
        <v>48</v>
      </c>
      <c r="G222" s="21"/>
      <c r="H222" s="21"/>
      <c r="I222" s="21" t="s">
        <v>9</v>
      </c>
      <c r="J222" s="21" t="s">
        <v>32</v>
      </c>
      <c r="K222" s="9"/>
      <c r="M222" s="12"/>
    </row>
    <row r="223" spans="1:13" ht="18" customHeight="1">
      <c r="A223" s="1">
        <v>222</v>
      </c>
      <c r="B223" s="44">
        <v>44327</v>
      </c>
      <c r="C223" s="34" t="s">
        <v>18</v>
      </c>
      <c r="D223" s="34" t="s">
        <v>41</v>
      </c>
      <c r="E223" s="34" t="s">
        <v>4</v>
      </c>
      <c r="F223" s="34" t="s">
        <v>12</v>
      </c>
      <c r="G223" s="21"/>
      <c r="H223" s="21"/>
      <c r="I223" s="21" t="s">
        <v>31</v>
      </c>
      <c r="J223" s="21" t="s">
        <v>26</v>
      </c>
      <c r="K223" s="9"/>
      <c r="M223" s="12"/>
    </row>
    <row r="224" spans="1:13" ht="18" customHeight="1">
      <c r="A224" s="1">
        <v>223</v>
      </c>
      <c r="B224" s="44">
        <v>44328</v>
      </c>
      <c r="C224" s="34" t="s">
        <v>41</v>
      </c>
      <c r="D224" s="34" t="s">
        <v>4</v>
      </c>
      <c r="E224" s="34" t="s">
        <v>12</v>
      </c>
      <c r="F224" s="34" t="s">
        <v>45</v>
      </c>
      <c r="G224" s="21"/>
      <c r="H224" s="21"/>
      <c r="I224" s="21" t="s">
        <v>31</v>
      </c>
      <c r="J224" s="21" t="s">
        <v>26</v>
      </c>
      <c r="K224" s="9"/>
      <c r="M224" s="12"/>
    </row>
    <row r="225" spans="1:13" ht="18" customHeight="1">
      <c r="A225" s="1">
        <v>224</v>
      </c>
      <c r="B225" s="44">
        <v>44328</v>
      </c>
      <c r="C225" s="34" t="s">
        <v>46</v>
      </c>
      <c r="D225" s="34" t="s">
        <v>24</v>
      </c>
      <c r="E225" s="34" t="s">
        <v>50</v>
      </c>
      <c r="F225" s="34" t="s">
        <v>23</v>
      </c>
      <c r="G225" s="21"/>
      <c r="H225" s="21"/>
      <c r="I225" s="21" t="s">
        <v>25</v>
      </c>
      <c r="J225" s="21" t="s">
        <v>8</v>
      </c>
      <c r="K225" s="9"/>
      <c r="M225" s="12"/>
    </row>
    <row r="226" spans="1:13" ht="18" customHeight="1">
      <c r="A226" s="1">
        <v>225</v>
      </c>
      <c r="B226" s="44">
        <v>44328</v>
      </c>
      <c r="C226" s="34" t="s">
        <v>6</v>
      </c>
      <c r="D226" s="34" t="s">
        <v>51</v>
      </c>
      <c r="E226" s="34" t="s">
        <v>33</v>
      </c>
      <c r="F226" s="34" t="s">
        <v>5</v>
      </c>
      <c r="G226" s="21"/>
      <c r="H226" s="21"/>
      <c r="I226" s="21" t="s">
        <v>14</v>
      </c>
      <c r="J226" s="21" t="s">
        <v>19</v>
      </c>
      <c r="K226" s="9"/>
      <c r="M226" s="12"/>
    </row>
    <row r="227" spans="1:13" ht="18" customHeight="1">
      <c r="A227" s="1">
        <v>226</v>
      </c>
      <c r="B227" s="44">
        <v>44328</v>
      </c>
      <c r="C227" s="34" t="s">
        <v>28</v>
      </c>
      <c r="D227" s="34" t="s">
        <v>30</v>
      </c>
      <c r="E227" s="34" t="s">
        <v>48</v>
      </c>
      <c r="F227" s="34" t="s">
        <v>29</v>
      </c>
      <c r="G227" s="21"/>
      <c r="H227" s="21"/>
      <c r="I227" s="21" t="s">
        <v>9</v>
      </c>
      <c r="J227" s="21" t="s">
        <v>32</v>
      </c>
      <c r="K227" s="9"/>
      <c r="M227" s="12"/>
    </row>
    <row r="228" spans="1:13" ht="18" customHeight="1">
      <c r="A228" s="1">
        <v>227</v>
      </c>
      <c r="B228" s="44">
        <v>44328</v>
      </c>
      <c r="C228" s="34" t="s">
        <v>17</v>
      </c>
      <c r="D228" s="34" t="s">
        <v>22</v>
      </c>
      <c r="E228" s="34" t="s">
        <v>39</v>
      </c>
      <c r="F228" s="34" t="s">
        <v>55</v>
      </c>
      <c r="G228" s="21"/>
      <c r="H228" s="21"/>
      <c r="I228" s="21" t="s">
        <v>13</v>
      </c>
      <c r="J228" s="21" t="s">
        <v>37</v>
      </c>
      <c r="K228" s="9"/>
      <c r="M228" s="12"/>
    </row>
    <row r="229" spans="1:13" ht="18" customHeight="1">
      <c r="A229" s="1">
        <v>228</v>
      </c>
      <c r="B229" s="44">
        <v>44329</v>
      </c>
      <c r="C229" s="34" t="s">
        <v>43</v>
      </c>
      <c r="D229" s="34" t="s">
        <v>7</v>
      </c>
      <c r="E229" s="34" t="s">
        <v>16</v>
      </c>
      <c r="F229" s="34" t="s">
        <v>59</v>
      </c>
      <c r="G229" s="21"/>
      <c r="H229" s="21"/>
      <c r="I229" s="21" t="s">
        <v>38</v>
      </c>
      <c r="J229" s="21" t="s">
        <v>20</v>
      </c>
      <c r="K229" s="9"/>
      <c r="M229" s="12"/>
    </row>
    <row r="230" spans="1:13" ht="18" customHeight="1">
      <c r="A230" s="1">
        <v>229</v>
      </c>
      <c r="B230" s="44">
        <v>44330</v>
      </c>
      <c r="C230" s="34" t="s">
        <v>4</v>
      </c>
      <c r="D230" s="34" t="s">
        <v>12</v>
      </c>
      <c r="E230" s="34" t="s">
        <v>45</v>
      </c>
      <c r="F230" s="34" t="s">
        <v>18</v>
      </c>
      <c r="G230" s="21"/>
      <c r="H230" s="21"/>
      <c r="I230" s="21" t="s">
        <v>37</v>
      </c>
      <c r="J230" s="21" t="s">
        <v>38</v>
      </c>
      <c r="K230" s="9"/>
      <c r="M230" s="12"/>
    </row>
    <row r="231" spans="1:13" ht="18" customHeight="1">
      <c r="A231" s="1">
        <v>230</v>
      </c>
      <c r="B231" s="44">
        <v>44330</v>
      </c>
      <c r="C231" s="34" t="s">
        <v>7</v>
      </c>
      <c r="D231" s="34" t="s">
        <v>16</v>
      </c>
      <c r="E231" s="34" t="s">
        <v>11</v>
      </c>
      <c r="F231" s="34" t="s">
        <v>72</v>
      </c>
      <c r="G231" s="21"/>
      <c r="H231" s="21"/>
      <c r="I231" s="21" t="s">
        <v>26</v>
      </c>
      <c r="J231" s="21" t="s">
        <v>9</v>
      </c>
      <c r="K231" s="9"/>
      <c r="M231" s="12"/>
    </row>
    <row r="232" spans="1:13" ht="18" customHeight="1">
      <c r="A232" s="1">
        <v>231</v>
      </c>
      <c r="B232" s="44">
        <v>44330</v>
      </c>
      <c r="C232" s="34" t="s">
        <v>66</v>
      </c>
      <c r="D232" s="34" t="s">
        <v>34</v>
      </c>
      <c r="E232" s="34" t="s">
        <v>10</v>
      </c>
      <c r="F232" s="34" t="s">
        <v>27</v>
      </c>
      <c r="G232" s="21"/>
      <c r="H232" s="21"/>
      <c r="I232" s="21" t="s">
        <v>20</v>
      </c>
      <c r="J232" s="21" t="s">
        <v>14</v>
      </c>
      <c r="K232" s="9"/>
      <c r="M232" s="12"/>
    </row>
    <row r="233" spans="1:13" ht="18" customHeight="1">
      <c r="A233" s="1">
        <v>232</v>
      </c>
      <c r="B233" s="44">
        <v>44330</v>
      </c>
      <c r="C233" s="34" t="s">
        <v>30</v>
      </c>
      <c r="D233" s="34" t="s">
        <v>48</v>
      </c>
      <c r="E233" s="34" t="s">
        <v>29</v>
      </c>
      <c r="F233" s="34" t="s">
        <v>21</v>
      </c>
      <c r="G233" s="21"/>
      <c r="H233" s="21"/>
      <c r="I233" s="21" t="s">
        <v>8</v>
      </c>
      <c r="J233" s="21" t="s">
        <v>32</v>
      </c>
      <c r="K233" s="9"/>
      <c r="M233" s="12"/>
    </row>
    <row r="234" spans="1:13" ht="18" customHeight="1">
      <c r="A234" s="1">
        <v>233</v>
      </c>
      <c r="B234" s="44">
        <v>44330</v>
      </c>
      <c r="C234" s="34" t="s">
        <v>24</v>
      </c>
      <c r="D234" s="34" t="s">
        <v>58</v>
      </c>
      <c r="E234" s="34" t="s">
        <v>23</v>
      </c>
      <c r="F234" s="34" t="s">
        <v>15</v>
      </c>
      <c r="G234" s="21"/>
      <c r="H234" s="21"/>
      <c r="I234" s="21" t="s">
        <v>19</v>
      </c>
      <c r="J234" s="21" t="s">
        <v>13</v>
      </c>
      <c r="K234" s="9"/>
      <c r="M234" s="12"/>
    </row>
    <row r="235" spans="1:13" ht="18" customHeight="1">
      <c r="A235" s="1">
        <v>234</v>
      </c>
      <c r="B235" s="44">
        <v>44330</v>
      </c>
      <c r="C235" s="34" t="s">
        <v>33</v>
      </c>
      <c r="D235" s="34" t="s">
        <v>5</v>
      </c>
      <c r="E235" s="36" t="s">
        <v>40</v>
      </c>
      <c r="F235" s="34" t="s">
        <v>6</v>
      </c>
      <c r="G235" s="21"/>
      <c r="H235" s="21"/>
      <c r="I235" s="21" t="s">
        <v>31</v>
      </c>
      <c r="J235" s="21" t="s">
        <v>25</v>
      </c>
      <c r="K235" s="9"/>
      <c r="M235" s="12"/>
    </row>
    <row r="236" spans="1:13" ht="18" customHeight="1">
      <c r="A236" s="1">
        <v>235</v>
      </c>
      <c r="B236" s="44">
        <v>44331</v>
      </c>
      <c r="C236" s="34" t="s">
        <v>34</v>
      </c>
      <c r="D236" s="34" t="s">
        <v>10</v>
      </c>
      <c r="E236" s="34" t="s">
        <v>27</v>
      </c>
      <c r="F236" s="34" t="s">
        <v>49</v>
      </c>
      <c r="G236" s="21"/>
      <c r="H236" s="21"/>
      <c r="I236" s="21" t="s">
        <v>20</v>
      </c>
      <c r="J236" s="21" t="s">
        <v>14</v>
      </c>
      <c r="K236" s="9"/>
      <c r="M236" s="12"/>
    </row>
    <row r="237" spans="1:13" ht="18" customHeight="1">
      <c r="A237" s="1">
        <v>236</v>
      </c>
      <c r="B237" s="44">
        <v>44331</v>
      </c>
      <c r="C237" s="34" t="s">
        <v>5</v>
      </c>
      <c r="D237" s="34" t="s">
        <v>40</v>
      </c>
      <c r="E237" s="34" t="s">
        <v>6</v>
      </c>
      <c r="F237" s="34" t="s">
        <v>42</v>
      </c>
      <c r="G237" s="21"/>
      <c r="H237" s="21"/>
      <c r="I237" s="21" t="s">
        <v>31</v>
      </c>
      <c r="J237" s="21" t="s">
        <v>25</v>
      </c>
      <c r="K237" s="9"/>
      <c r="M237" s="12"/>
    </row>
    <row r="238" spans="1:13" ht="18" customHeight="1">
      <c r="A238" s="1">
        <v>237</v>
      </c>
      <c r="B238" s="44">
        <v>44331</v>
      </c>
      <c r="C238" s="34" t="s">
        <v>48</v>
      </c>
      <c r="D238" s="34" t="s">
        <v>29</v>
      </c>
      <c r="E238" s="34" t="s">
        <v>21</v>
      </c>
      <c r="F238" s="34" t="s">
        <v>28</v>
      </c>
      <c r="G238" s="21"/>
      <c r="H238" s="21"/>
      <c r="I238" s="21" t="s">
        <v>8</v>
      </c>
      <c r="J238" s="21" t="s">
        <v>32</v>
      </c>
      <c r="K238" s="9"/>
      <c r="M238" s="12"/>
    </row>
    <row r="239" spans="1:13" ht="18" customHeight="1">
      <c r="A239" s="1">
        <v>238</v>
      </c>
      <c r="B239" s="44">
        <v>44331</v>
      </c>
      <c r="C239" s="34" t="s">
        <v>16</v>
      </c>
      <c r="D239" s="34" t="s">
        <v>11</v>
      </c>
      <c r="E239" s="34" t="s">
        <v>72</v>
      </c>
      <c r="F239" s="34" t="s">
        <v>43</v>
      </c>
      <c r="G239" s="21"/>
      <c r="H239" s="21"/>
      <c r="I239" s="21" t="s">
        <v>26</v>
      </c>
      <c r="J239" s="21" t="s">
        <v>9</v>
      </c>
      <c r="K239" s="9"/>
      <c r="M239" s="12"/>
    </row>
    <row r="240" spans="1:13" ht="18" customHeight="1">
      <c r="A240" s="1">
        <v>239</v>
      </c>
      <c r="B240" s="44">
        <v>44331</v>
      </c>
      <c r="C240" s="34" t="s">
        <v>12</v>
      </c>
      <c r="D240" s="34" t="s">
        <v>45</v>
      </c>
      <c r="E240" s="34" t="s">
        <v>18</v>
      </c>
      <c r="F240" s="34" t="s">
        <v>41</v>
      </c>
      <c r="G240" s="21"/>
      <c r="H240" s="21"/>
      <c r="I240" s="21" t="s">
        <v>37</v>
      </c>
      <c r="J240" s="21" t="s">
        <v>38</v>
      </c>
      <c r="K240" s="9"/>
      <c r="M240" s="12"/>
    </row>
    <row r="241" spans="1:13" ht="18" customHeight="1">
      <c r="A241" s="1">
        <v>240</v>
      </c>
      <c r="B241" s="44">
        <v>44332</v>
      </c>
      <c r="C241" s="34" t="s">
        <v>45</v>
      </c>
      <c r="D241" s="36" t="s">
        <v>18</v>
      </c>
      <c r="E241" s="34" t="s">
        <v>41</v>
      </c>
      <c r="F241" s="34" t="s">
        <v>4</v>
      </c>
      <c r="G241" s="21"/>
      <c r="H241" s="21"/>
      <c r="I241" s="21" t="s">
        <v>37</v>
      </c>
      <c r="J241" s="21" t="s">
        <v>38</v>
      </c>
      <c r="K241" s="9"/>
      <c r="M241" s="12"/>
    </row>
    <row r="242" spans="1:13" ht="18" customHeight="1">
      <c r="A242" s="1">
        <v>241</v>
      </c>
      <c r="B242" s="44">
        <v>44332</v>
      </c>
      <c r="C242" s="34" t="s">
        <v>40</v>
      </c>
      <c r="D242" s="34" t="s">
        <v>6</v>
      </c>
      <c r="E242" s="34" t="s">
        <v>42</v>
      </c>
      <c r="F242" s="34" t="s">
        <v>33</v>
      </c>
      <c r="G242" s="21"/>
      <c r="H242" s="21"/>
      <c r="I242" s="21" t="s">
        <v>31</v>
      </c>
      <c r="J242" s="21" t="s">
        <v>25</v>
      </c>
      <c r="K242" s="9"/>
      <c r="M242" s="12"/>
    </row>
    <row r="243" spans="1:13" ht="18" customHeight="1">
      <c r="A243" s="1">
        <v>242</v>
      </c>
      <c r="B243" s="44">
        <v>44332</v>
      </c>
      <c r="C243" s="34" t="s">
        <v>10</v>
      </c>
      <c r="D243" s="34" t="s">
        <v>27</v>
      </c>
      <c r="E243" s="34" t="s">
        <v>49</v>
      </c>
      <c r="F243" s="34" t="s">
        <v>66</v>
      </c>
      <c r="G243" s="21"/>
      <c r="H243" s="21"/>
      <c r="I243" s="21" t="s">
        <v>20</v>
      </c>
      <c r="J243" s="21" t="s">
        <v>14</v>
      </c>
      <c r="K243" s="9"/>
      <c r="M243" s="12"/>
    </row>
    <row r="244" spans="1:13" ht="18" customHeight="1">
      <c r="A244" s="1">
        <v>243</v>
      </c>
      <c r="B244" s="44">
        <v>44332</v>
      </c>
      <c r="C244" s="34" t="s">
        <v>29</v>
      </c>
      <c r="D244" s="34" t="s">
        <v>21</v>
      </c>
      <c r="E244" s="34" t="s">
        <v>28</v>
      </c>
      <c r="F244" s="34" t="s">
        <v>30</v>
      </c>
      <c r="G244" s="21"/>
      <c r="H244" s="21"/>
      <c r="I244" s="21" t="s">
        <v>8</v>
      </c>
      <c r="J244" s="21" t="s">
        <v>32</v>
      </c>
      <c r="K244" s="9"/>
      <c r="M244" s="12"/>
    </row>
    <row r="245" spans="1:13" ht="18" customHeight="1">
      <c r="A245" s="1">
        <v>244</v>
      </c>
      <c r="B245" s="44">
        <v>44332</v>
      </c>
      <c r="C245" s="34" t="s">
        <v>23</v>
      </c>
      <c r="D245" s="34" t="s">
        <v>15</v>
      </c>
      <c r="E245" s="34" t="s">
        <v>46</v>
      </c>
      <c r="F245" s="34" t="s">
        <v>24</v>
      </c>
      <c r="G245" s="21"/>
      <c r="H245" s="21"/>
      <c r="I245" s="21" t="s">
        <v>19</v>
      </c>
      <c r="J245" s="21" t="s">
        <v>13</v>
      </c>
      <c r="K245" s="9"/>
      <c r="M245" s="12"/>
    </row>
    <row r="246" spans="1:13" ht="18" customHeight="1">
      <c r="A246" s="1">
        <v>245</v>
      </c>
      <c r="B246" s="44">
        <v>44332</v>
      </c>
      <c r="C246" s="34" t="s">
        <v>11</v>
      </c>
      <c r="D246" s="34" t="s">
        <v>72</v>
      </c>
      <c r="E246" s="34" t="s">
        <v>43</v>
      </c>
      <c r="F246" s="34" t="s">
        <v>7</v>
      </c>
      <c r="G246" s="21"/>
      <c r="H246" s="21"/>
      <c r="I246" s="21" t="s">
        <v>26</v>
      </c>
      <c r="J246" s="21" t="s">
        <v>9</v>
      </c>
      <c r="K246" s="9"/>
      <c r="M246" s="12"/>
    </row>
    <row r="247" spans="1:13" ht="18" customHeight="1">
      <c r="A247" s="1">
        <v>246</v>
      </c>
      <c r="B247" s="44">
        <v>44334</v>
      </c>
      <c r="C247" s="34" t="s">
        <v>39</v>
      </c>
      <c r="D247" s="34" t="s">
        <v>55</v>
      </c>
      <c r="E247" s="34" t="s">
        <v>36</v>
      </c>
      <c r="F247" s="34" t="s">
        <v>17</v>
      </c>
      <c r="G247" s="21"/>
      <c r="H247" s="21"/>
      <c r="I247" s="21" t="s">
        <v>37</v>
      </c>
      <c r="J247" s="21" t="s">
        <v>19</v>
      </c>
      <c r="K247" s="9"/>
      <c r="M247" s="12"/>
    </row>
    <row r="248" spans="1:13" ht="18" customHeight="1">
      <c r="A248" s="1">
        <v>247</v>
      </c>
      <c r="B248" s="44">
        <v>44334</v>
      </c>
      <c r="C248" s="34" t="s">
        <v>15</v>
      </c>
      <c r="D248" s="34" t="s">
        <v>59</v>
      </c>
      <c r="E248" s="34" t="s">
        <v>24</v>
      </c>
      <c r="F248" s="34" t="s">
        <v>50</v>
      </c>
      <c r="G248" s="21"/>
      <c r="H248" s="21"/>
      <c r="I248" s="21" t="s">
        <v>26</v>
      </c>
      <c r="J248" s="21" t="s">
        <v>8</v>
      </c>
      <c r="K248" s="9"/>
      <c r="M248" s="12"/>
    </row>
    <row r="249" spans="1:13" ht="18" customHeight="1">
      <c r="A249" s="1">
        <v>248</v>
      </c>
      <c r="B249" s="44">
        <v>44334</v>
      </c>
      <c r="C249" s="34" t="s">
        <v>57</v>
      </c>
      <c r="D249" s="34" t="s">
        <v>43</v>
      </c>
      <c r="E249" s="34" t="s">
        <v>7</v>
      </c>
      <c r="F249" s="34" t="s">
        <v>16</v>
      </c>
      <c r="G249" s="21"/>
      <c r="H249" s="21"/>
      <c r="I249" s="21" t="s">
        <v>38</v>
      </c>
      <c r="J249" s="21" t="s">
        <v>14</v>
      </c>
      <c r="K249" s="9"/>
      <c r="M249" s="12"/>
    </row>
    <row r="250" spans="1:13" ht="18" customHeight="1">
      <c r="A250" s="1">
        <v>249</v>
      </c>
      <c r="B250" s="44">
        <v>44334</v>
      </c>
      <c r="C250" s="34" t="s">
        <v>21</v>
      </c>
      <c r="D250" s="34" t="s">
        <v>28</v>
      </c>
      <c r="E250" s="34" t="s">
        <v>30</v>
      </c>
      <c r="F250" s="34" t="s">
        <v>48</v>
      </c>
      <c r="G250" s="21"/>
      <c r="H250" s="21"/>
      <c r="I250" s="21" t="s">
        <v>13</v>
      </c>
      <c r="J250" s="21" t="s">
        <v>20</v>
      </c>
      <c r="K250" s="9"/>
      <c r="M250" s="12"/>
    </row>
    <row r="251" spans="1:13" ht="18" customHeight="1">
      <c r="A251" s="1">
        <v>250</v>
      </c>
      <c r="B251" s="44">
        <v>44334</v>
      </c>
      <c r="C251" s="34" t="s">
        <v>18</v>
      </c>
      <c r="D251" s="34" t="s">
        <v>41</v>
      </c>
      <c r="E251" s="34" t="s">
        <v>4</v>
      </c>
      <c r="F251" s="34" t="s">
        <v>12</v>
      </c>
      <c r="G251" s="21"/>
      <c r="H251" s="21"/>
      <c r="I251" s="21" t="s">
        <v>9</v>
      </c>
      <c r="J251" s="21" t="s">
        <v>31</v>
      </c>
      <c r="K251" s="9"/>
      <c r="M251" s="12"/>
    </row>
    <row r="252" spans="1:13" ht="18" customHeight="1">
      <c r="A252" s="1">
        <v>251</v>
      </c>
      <c r="B252" s="44">
        <v>44334</v>
      </c>
      <c r="C252" s="34" t="s">
        <v>27</v>
      </c>
      <c r="D252" s="34" t="s">
        <v>49</v>
      </c>
      <c r="E252" s="34" t="s">
        <v>56</v>
      </c>
      <c r="F252" s="34" t="s">
        <v>34</v>
      </c>
      <c r="G252" s="21"/>
      <c r="H252" s="21"/>
      <c r="I252" s="21" t="s">
        <v>32</v>
      </c>
      <c r="J252" s="21" t="s">
        <v>25</v>
      </c>
      <c r="K252" s="9"/>
      <c r="M252" s="12"/>
    </row>
    <row r="253" spans="1:13" ht="18" customHeight="1">
      <c r="A253" s="1">
        <v>252</v>
      </c>
      <c r="B253" s="68">
        <v>44335</v>
      </c>
      <c r="C253" s="21" t="s">
        <v>55</v>
      </c>
      <c r="D253" s="21" t="s">
        <v>36</v>
      </c>
      <c r="E253" s="21" t="s">
        <v>17</v>
      </c>
      <c r="F253" s="21" t="s">
        <v>22</v>
      </c>
      <c r="G253" s="21"/>
      <c r="H253" s="21"/>
      <c r="I253" s="21" t="s">
        <v>37</v>
      </c>
      <c r="J253" s="21" t="s">
        <v>19</v>
      </c>
      <c r="K253" s="9"/>
    </row>
    <row r="254" spans="1:13" ht="18" customHeight="1">
      <c r="A254" s="1">
        <v>253</v>
      </c>
      <c r="B254" s="68">
        <v>44335</v>
      </c>
      <c r="C254" s="21" t="s">
        <v>59</v>
      </c>
      <c r="D254" s="21" t="s">
        <v>24</v>
      </c>
      <c r="E254" s="21" t="s">
        <v>50</v>
      </c>
      <c r="F254" s="21" t="s">
        <v>23</v>
      </c>
      <c r="G254" s="21"/>
      <c r="H254" s="21"/>
      <c r="I254" s="21" t="s">
        <v>26</v>
      </c>
      <c r="J254" s="21" t="s">
        <v>8</v>
      </c>
      <c r="K254" s="9"/>
    </row>
    <row r="255" spans="1:13" ht="18" customHeight="1">
      <c r="A255" s="1">
        <v>254</v>
      </c>
      <c r="B255" s="68">
        <v>44335</v>
      </c>
      <c r="C255" s="21" t="s">
        <v>41</v>
      </c>
      <c r="D255" s="21" t="s">
        <v>4</v>
      </c>
      <c r="E255" s="21" t="s">
        <v>12</v>
      </c>
      <c r="F255" s="21" t="s">
        <v>45</v>
      </c>
      <c r="G255" s="21"/>
      <c r="H255" s="21"/>
      <c r="I255" s="21" t="s">
        <v>9</v>
      </c>
      <c r="J255" s="21" t="s">
        <v>31</v>
      </c>
      <c r="K255" s="9"/>
    </row>
    <row r="256" spans="1:13" ht="18" customHeight="1">
      <c r="A256" s="1">
        <v>255</v>
      </c>
      <c r="B256" s="68">
        <v>44335</v>
      </c>
      <c r="C256" s="21" t="s">
        <v>49</v>
      </c>
      <c r="D256" s="21" t="s">
        <v>56</v>
      </c>
      <c r="E256" s="21" t="s">
        <v>34</v>
      </c>
      <c r="F256" s="21" t="s">
        <v>10</v>
      </c>
      <c r="G256" s="21"/>
      <c r="H256" s="21"/>
      <c r="I256" s="21" t="s">
        <v>32</v>
      </c>
      <c r="J256" s="21" t="s">
        <v>25</v>
      </c>
      <c r="K256" s="9"/>
    </row>
    <row r="257" spans="1:13" ht="18" customHeight="1">
      <c r="A257" s="1">
        <v>256</v>
      </c>
      <c r="B257" s="68">
        <v>44335</v>
      </c>
      <c r="C257" s="21" t="s">
        <v>43</v>
      </c>
      <c r="D257" s="21" t="s">
        <v>7</v>
      </c>
      <c r="E257" s="21" t="s">
        <v>16</v>
      </c>
      <c r="F257" s="21" t="s">
        <v>11</v>
      </c>
      <c r="G257" s="21"/>
      <c r="H257" s="21"/>
      <c r="I257" s="21" t="s">
        <v>38</v>
      </c>
      <c r="J257" s="21" t="s">
        <v>14</v>
      </c>
      <c r="K257" s="9"/>
    </row>
    <row r="258" spans="1:13" ht="18" customHeight="1">
      <c r="A258" s="1">
        <v>257</v>
      </c>
      <c r="B258" s="68">
        <v>44336</v>
      </c>
      <c r="C258" s="36" t="s">
        <v>4</v>
      </c>
      <c r="D258" s="21" t="s">
        <v>12</v>
      </c>
      <c r="E258" s="21" t="s">
        <v>45</v>
      </c>
      <c r="F258" s="21" t="s">
        <v>18</v>
      </c>
      <c r="G258" s="21"/>
      <c r="H258" s="21"/>
      <c r="I258" s="21" t="s">
        <v>9</v>
      </c>
      <c r="J258" s="21" t="s">
        <v>31</v>
      </c>
      <c r="K258" s="9"/>
      <c r="M258" s="13"/>
    </row>
    <row r="259" spans="1:13" ht="18" customHeight="1">
      <c r="A259" s="1">
        <v>258</v>
      </c>
      <c r="B259" s="68">
        <v>44336</v>
      </c>
      <c r="C259" s="21" t="s">
        <v>56</v>
      </c>
      <c r="D259" s="21" t="s">
        <v>34</v>
      </c>
      <c r="E259" s="21" t="s">
        <v>10</v>
      </c>
      <c r="F259" s="21" t="s">
        <v>27</v>
      </c>
      <c r="G259" s="21"/>
      <c r="H259" s="21"/>
      <c r="I259" s="21" t="s">
        <v>32</v>
      </c>
      <c r="J259" s="21" t="s">
        <v>25</v>
      </c>
      <c r="K259" s="9"/>
    </row>
    <row r="260" spans="1:13" ht="18" customHeight="1">
      <c r="A260" s="1">
        <v>259</v>
      </c>
      <c r="B260" s="68">
        <v>44337</v>
      </c>
      <c r="C260" s="21" t="s">
        <v>6</v>
      </c>
      <c r="D260" s="21" t="s">
        <v>42</v>
      </c>
      <c r="E260" s="21" t="s">
        <v>33</v>
      </c>
      <c r="F260" s="21" t="s">
        <v>5</v>
      </c>
      <c r="G260" s="21"/>
      <c r="H260" s="21"/>
      <c r="I260" s="21" t="s">
        <v>8</v>
      </c>
      <c r="J260" s="21" t="s">
        <v>9</v>
      </c>
      <c r="K260" s="9"/>
    </row>
    <row r="261" spans="1:13" ht="18" customHeight="1">
      <c r="A261" s="1">
        <v>260</v>
      </c>
      <c r="B261" s="68">
        <v>44337</v>
      </c>
      <c r="C261" s="21" t="s">
        <v>48</v>
      </c>
      <c r="D261" s="21" t="s">
        <v>29</v>
      </c>
      <c r="E261" s="21" t="s">
        <v>21</v>
      </c>
      <c r="F261" s="21" t="s">
        <v>28</v>
      </c>
      <c r="G261" s="21"/>
      <c r="H261" s="21"/>
      <c r="I261" s="21" t="s">
        <v>14</v>
      </c>
      <c r="J261" s="21" t="s">
        <v>13</v>
      </c>
      <c r="K261" s="9"/>
    </row>
    <row r="262" spans="1:13" ht="18" customHeight="1">
      <c r="A262" s="1">
        <v>261</v>
      </c>
      <c r="B262" s="68">
        <v>44337</v>
      </c>
      <c r="C262" s="21" t="s">
        <v>16</v>
      </c>
      <c r="D262" s="21" t="s">
        <v>11</v>
      </c>
      <c r="E262" s="21" t="s">
        <v>72</v>
      </c>
      <c r="F262" s="21" t="s">
        <v>58</v>
      </c>
      <c r="G262" s="21"/>
      <c r="H262" s="21"/>
      <c r="I262" s="21" t="s">
        <v>20</v>
      </c>
      <c r="J262" s="21" t="s">
        <v>37</v>
      </c>
      <c r="K262" s="9"/>
    </row>
    <row r="263" spans="1:13" ht="18" customHeight="1">
      <c r="A263" s="1">
        <v>262</v>
      </c>
      <c r="B263" s="68">
        <v>44337</v>
      </c>
      <c r="C263" s="21" t="s">
        <v>12</v>
      </c>
      <c r="D263" s="21" t="s">
        <v>45</v>
      </c>
      <c r="E263" s="21" t="s">
        <v>60</v>
      </c>
      <c r="F263" s="21" t="s">
        <v>41</v>
      </c>
      <c r="G263" s="21"/>
      <c r="H263" s="21"/>
      <c r="I263" s="21" t="s">
        <v>32</v>
      </c>
      <c r="J263" s="21" t="s">
        <v>31</v>
      </c>
      <c r="K263" s="9"/>
    </row>
    <row r="264" spans="1:13" ht="18" customHeight="1">
      <c r="A264" s="1">
        <v>263</v>
      </c>
      <c r="B264" s="68">
        <v>44338</v>
      </c>
      <c r="C264" s="21" t="s">
        <v>45</v>
      </c>
      <c r="D264" s="21" t="s">
        <v>60</v>
      </c>
      <c r="E264" s="21" t="s">
        <v>41</v>
      </c>
      <c r="F264" s="21" t="s">
        <v>4</v>
      </c>
      <c r="G264" s="21"/>
      <c r="H264" s="21"/>
      <c r="I264" s="21" t="s">
        <v>32</v>
      </c>
      <c r="J264" s="21" t="s">
        <v>31</v>
      </c>
      <c r="K264" s="9"/>
    </row>
    <row r="265" spans="1:13" ht="18" customHeight="1">
      <c r="A265" s="1">
        <v>264</v>
      </c>
      <c r="B265" s="68">
        <v>44338</v>
      </c>
      <c r="C265" s="21" t="s">
        <v>34</v>
      </c>
      <c r="D265" s="21" t="s">
        <v>10</v>
      </c>
      <c r="E265" s="21" t="s">
        <v>27</v>
      </c>
      <c r="F265" s="21" t="s">
        <v>49</v>
      </c>
      <c r="G265" s="21"/>
      <c r="H265" s="21"/>
      <c r="I265" s="21" t="s">
        <v>25</v>
      </c>
      <c r="J265" s="21" t="s">
        <v>26</v>
      </c>
      <c r="K265" s="9"/>
    </row>
    <row r="266" spans="1:13" ht="18" customHeight="1">
      <c r="A266" s="1">
        <v>265</v>
      </c>
      <c r="B266" s="68">
        <v>44338</v>
      </c>
      <c r="C266" s="21" t="s">
        <v>42</v>
      </c>
      <c r="D266" s="21" t="s">
        <v>33</v>
      </c>
      <c r="E266" s="21" t="s">
        <v>5</v>
      </c>
      <c r="F266" s="21" t="s">
        <v>40</v>
      </c>
      <c r="G266" s="21"/>
      <c r="H266" s="21"/>
      <c r="I266" s="21" t="s">
        <v>8</v>
      </c>
      <c r="J266" s="21" t="s">
        <v>9</v>
      </c>
      <c r="K266" s="9"/>
    </row>
    <row r="267" spans="1:13" ht="18" customHeight="1">
      <c r="A267" s="1">
        <v>266</v>
      </c>
      <c r="B267" s="68">
        <v>44338</v>
      </c>
      <c r="C267" s="21" t="s">
        <v>29</v>
      </c>
      <c r="D267" s="21" t="s">
        <v>21</v>
      </c>
      <c r="E267" s="21" t="s">
        <v>28</v>
      </c>
      <c r="F267" s="21" t="s">
        <v>30</v>
      </c>
      <c r="G267" s="21"/>
      <c r="H267" s="21"/>
      <c r="I267" s="21" t="s">
        <v>14</v>
      </c>
      <c r="J267" s="21" t="s">
        <v>13</v>
      </c>
      <c r="K267" s="9"/>
    </row>
    <row r="268" spans="1:13" ht="18" customHeight="1">
      <c r="A268" s="1">
        <v>267</v>
      </c>
      <c r="B268" s="68">
        <v>44338</v>
      </c>
      <c r="C268" s="21" t="s">
        <v>11</v>
      </c>
      <c r="D268" s="21" t="s">
        <v>72</v>
      </c>
      <c r="E268" s="21" t="s">
        <v>58</v>
      </c>
      <c r="F268" s="21" t="s">
        <v>7</v>
      </c>
      <c r="G268" s="21"/>
      <c r="H268" s="21"/>
      <c r="I268" s="21" t="s">
        <v>20</v>
      </c>
      <c r="J268" s="21" t="s">
        <v>37</v>
      </c>
      <c r="K268" s="9"/>
    </row>
    <row r="269" spans="1:13" ht="18" customHeight="1">
      <c r="A269" s="1">
        <v>268</v>
      </c>
      <c r="B269" s="68">
        <v>44339</v>
      </c>
      <c r="C269" s="21" t="s">
        <v>60</v>
      </c>
      <c r="D269" s="21" t="s">
        <v>41</v>
      </c>
      <c r="E269" s="21" t="s">
        <v>4</v>
      </c>
      <c r="F269" s="21" t="s">
        <v>12</v>
      </c>
      <c r="G269" s="21"/>
      <c r="H269" s="21"/>
      <c r="I269" s="21" t="s">
        <v>32</v>
      </c>
      <c r="J269" s="21" t="s">
        <v>31</v>
      </c>
      <c r="K269" s="9"/>
    </row>
    <row r="270" spans="1:13" ht="18" customHeight="1">
      <c r="A270" s="1">
        <v>269</v>
      </c>
      <c r="B270" s="44">
        <v>44339</v>
      </c>
      <c r="C270" s="34" t="s">
        <v>72</v>
      </c>
      <c r="D270" s="34" t="s">
        <v>58</v>
      </c>
      <c r="E270" s="34" t="s">
        <v>7</v>
      </c>
      <c r="F270" s="34" t="s">
        <v>16</v>
      </c>
      <c r="G270" s="21"/>
      <c r="H270" s="21"/>
      <c r="I270" s="21" t="s">
        <v>20</v>
      </c>
      <c r="J270" s="21" t="s">
        <v>37</v>
      </c>
      <c r="K270" s="9"/>
      <c r="M270" s="12"/>
    </row>
    <row r="271" spans="1:13" ht="18" customHeight="1">
      <c r="A271" s="1">
        <v>270</v>
      </c>
      <c r="B271" s="44">
        <v>44339</v>
      </c>
      <c r="C271" s="34" t="s">
        <v>10</v>
      </c>
      <c r="D271" s="34" t="s">
        <v>27</v>
      </c>
      <c r="E271" s="34" t="s">
        <v>49</v>
      </c>
      <c r="F271" s="34" t="s">
        <v>56</v>
      </c>
      <c r="G271" s="21"/>
      <c r="H271" s="21"/>
      <c r="I271" s="21" t="s">
        <v>25</v>
      </c>
      <c r="J271" s="21" t="s">
        <v>26</v>
      </c>
      <c r="K271" s="9"/>
      <c r="M271" s="12"/>
    </row>
    <row r="272" spans="1:13" ht="18" customHeight="1">
      <c r="A272" s="1">
        <v>271</v>
      </c>
      <c r="B272" s="44">
        <v>44339</v>
      </c>
      <c r="C272" s="34" t="s">
        <v>21</v>
      </c>
      <c r="D272" s="34" t="s">
        <v>28</v>
      </c>
      <c r="E272" s="34" t="s">
        <v>30</v>
      </c>
      <c r="F272" s="34" t="s">
        <v>48</v>
      </c>
      <c r="G272" s="21"/>
      <c r="H272" s="21"/>
      <c r="I272" s="21" t="s">
        <v>14</v>
      </c>
      <c r="J272" s="21" t="s">
        <v>13</v>
      </c>
      <c r="K272" s="9"/>
      <c r="M272" s="12"/>
    </row>
    <row r="273" spans="1:13" ht="18" customHeight="1">
      <c r="A273" s="1">
        <v>272</v>
      </c>
      <c r="B273" s="44">
        <v>44339</v>
      </c>
      <c r="C273" s="34" t="s">
        <v>33</v>
      </c>
      <c r="D273" s="34" t="s">
        <v>5</v>
      </c>
      <c r="E273" s="34" t="s">
        <v>40</v>
      </c>
      <c r="F273" s="34" t="s">
        <v>6</v>
      </c>
      <c r="G273" s="21"/>
      <c r="H273" s="21"/>
      <c r="I273" s="21" t="s">
        <v>8</v>
      </c>
      <c r="J273" s="21" t="s">
        <v>9</v>
      </c>
      <c r="K273" s="9"/>
      <c r="M273" s="12"/>
    </row>
    <row r="274" spans="1:13" ht="18" customHeight="1">
      <c r="A274" s="1">
        <v>273</v>
      </c>
      <c r="B274" s="44">
        <v>44341</v>
      </c>
      <c r="C274" s="34" t="s">
        <v>41</v>
      </c>
      <c r="D274" s="34" t="s">
        <v>4</v>
      </c>
      <c r="E274" s="34" t="s">
        <v>12</v>
      </c>
      <c r="F274" s="34" t="s">
        <v>45</v>
      </c>
      <c r="G274" s="21"/>
      <c r="H274" s="21"/>
      <c r="I274" s="21" t="s">
        <v>13</v>
      </c>
      <c r="J274" s="21" t="s">
        <v>26</v>
      </c>
      <c r="K274" s="9"/>
      <c r="M274" s="12"/>
    </row>
    <row r="275" spans="1:13" ht="18" customHeight="1">
      <c r="A275" s="1">
        <v>274</v>
      </c>
      <c r="B275" s="44">
        <v>44341</v>
      </c>
      <c r="C275" s="34" t="s">
        <v>5</v>
      </c>
      <c r="D275" s="34" t="s">
        <v>40</v>
      </c>
      <c r="E275" s="34" t="s">
        <v>6</v>
      </c>
      <c r="F275" s="34" t="s">
        <v>42</v>
      </c>
      <c r="G275" s="21"/>
      <c r="H275" s="21"/>
      <c r="I275" s="21" t="s">
        <v>20</v>
      </c>
      <c r="J275" s="21" t="s">
        <v>25</v>
      </c>
      <c r="K275" s="9"/>
      <c r="M275" s="12"/>
    </row>
    <row r="276" spans="1:13" ht="18" customHeight="1">
      <c r="A276" s="1">
        <v>275</v>
      </c>
      <c r="B276" s="44">
        <v>44341</v>
      </c>
      <c r="C276" s="34" t="s">
        <v>58</v>
      </c>
      <c r="D276" s="34" t="s">
        <v>66</v>
      </c>
      <c r="E276" s="34" t="s">
        <v>36</v>
      </c>
      <c r="F276" s="34" t="s">
        <v>17</v>
      </c>
      <c r="G276" s="21"/>
      <c r="H276" s="21"/>
      <c r="I276" s="21" t="s">
        <v>38</v>
      </c>
      <c r="J276" s="21" t="s">
        <v>8</v>
      </c>
      <c r="K276" s="9"/>
      <c r="M276" s="12"/>
    </row>
    <row r="277" spans="1:13" ht="18" customHeight="1">
      <c r="A277" s="1">
        <v>276</v>
      </c>
      <c r="B277" s="44">
        <v>44341</v>
      </c>
      <c r="C277" s="34" t="s">
        <v>43</v>
      </c>
      <c r="D277" s="34" t="s">
        <v>7</v>
      </c>
      <c r="E277" s="34" t="s">
        <v>16</v>
      </c>
      <c r="F277" s="34" t="s">
        <v>11</v>
      </c>
      <c r="G277" s="21"/>
      <c r="H277" s="21"/>
      <c r="I277" s="21" t="s">
        <v>14</v>
      </c>
      <c r="J277" s="21" t="s">
        <v>31</v>
      </c>
      <c r="K277" s="9"/>
      <c r="M277" s="12"/>
    </row>
    <row r="278" spans="1:13" ht="18" customHeight="1">
      <c r="A278" s="1">
        <v>277</v>
      </c>
      <c r="B278" s="44">
        <v>44341</v>
      </c>
      <c r="C278" s="34" t="s">
        <v>24</v>
      </c>
      <c r="D278" s="34" t="s">
        <v>50</v>
      </c>
      <c r="E278" s="34" t="s">
        <v>23</v>
      </c>
      <c r="F278" s="34" t="s">
        <v>15</v>
      </c>
      <c r="G278" s="21"/>
      <c r="H278" s="21"/>
      <c r="I278" s="21" t="s">
        <v>37</v>
      </c>
      <c r="J278" s="21" t="s">
        <v>9</v>
      </c>
      <c r="K278" s="9"/>
      <c r="M278" s="12"/>
    </row>
    <row r="279" spans="1:13" ht="18" customHeight="1">
      <c r="A279" s="1">
        <v>278</v>
      </c>
      <c r="B279" s="44">
        <v>44342</v>
      </c>
      <c r="C279" s="34" t="s">
        <v>4</v>
      </c>
      <c r="D279" s="34" t="s">
        <v>12</v>
      </c>
      <c r="E279" s="36" t="s">
        <v>45</v>
      </c>
      <c r="F279" s="34" t="s">
        <v>18</v>
      </c>
      <c r="G279" s="21"/>
      <c r="H279" s="21"/>
      <c r="I279" s="21" t="s">
        <v>13</v>
      </c>
      <c r="J279" s="21" t="s">
        <v>26</v>
      </c>
      <c r="K279" s="9"/>
      <c r="M279" s="12"/>
    </row>
    <row r="280" spans="1:13" ht="18" customHeight="1">
      <c r="A280" s="1">
        <v>279</v>
      </c>
      <c r="B280" s="44">
        <v>44342</v>
      </c>
      <c r="C280" s="34" t="s">
        <v>7</v>
      </c>
      <c r="D280" s="34" t="s">
        <v>16</v>
      </c>
      <c r="E280" s="34" t="s">
        <v>11</v>
      </c>
      <c r="F280" s="34" t="s">
        <v>72</v>
      </c>
      <c r="G280" s="21"/>
      <c r="H280" s="21"/>
      <c r="I280" s="21" t="s">
        <v>14</v>
      </c>
      <c r="J280" s="21" t="s">
        <v>31</v>
      </c>
      <c r="K280" s="9"/>
      <c r="M280" s="12"/>
    </row>
    <row r="281" spans="1:13" ht="18" customHeight="1">
      <c r="A281" s="1">
        <v>280</v>
      </c>
      <c r="B281" s="44">
        <v>44342</v>
      </c>
      <c r="C281" s="34" t="s">
        <v>40</v>
      </c>
      <c r="D281" s="34" t="s">
        <v>6</v>
      </c>
      <c r="E281" s="34" t="s">
        <v>42</v>
      </c>
      <c r="F281" s="34" t="s">
        <v>33</v>
      </c>
      <c r="G281" s="21"/>
      <c r="H281" s="21"/>
      <c r="I281" s="21" t="s">
        <v>20</v>
      </c>
      <c r="J281" s="21" t="s">
        <v>25</v>
      </c>
      <c r="K281" s="9"/>
      <c r="M281" s="12"/>
    </row>
    <row r="282" spans="1:13" ht="18" customHeight="1">
      <c r="A282" s="1">
        <v>281</v>
      </c>
      <c r="B282" s="44">
        <v>44342</v>
      </c>
      <c r="C282" s="34" t="s">
        <v>66</v>
      </c>
      <c r="D282" s="34" t="s">
        <v>36</v>
      </c>
      <c r="E282" s="34" t="s">
        <v>17</v>
      </c>
      <c r="F282" s="34" t="s">
        <v>22</v>
      </c>
      <c r="G282" s="21"/>
      <c r="H282" s="21"/>
      <c r="I282" s="21" t="s">
        <v>38</v>
      </c>
      <c r="J282" s="21" t="s">
        <v>8</v>
      </c>
      <c r="K282" s="9"/>
      <c r="M282" s="12"/>
    </row>
    <row r="283" spans="1:13" ht="18" customHeight="1">
      <c r="A283" s="1">
        <v>282</v>
      </c>
      <c r="B283" s="44">
        <v>44342</v>
      </c>
      <c r="C283" s="34" t="s">
        <v>50</v>
      </c>
      <c r="D283" s="36" t="s">
        <v>23</v>
      </c>
      <c r="E283" s="34" t="s">
        <v>15</v>
      </c>
      <c r="F283" s="34" t="s">
        <v>46</v>
      </c>
      <c r="G283" s="21"/>
      <c r="H283" s="21"/>
      <c r="I283" s="21" t="s">
        <v>37</v>
      </c>
      <c r="J283" s="21" t="s">
        <v>9</v>
      </c>
      <c r="K283" s="9"/>
      <c r="M283" s="12"/>
    </row>
    <row r="284" spans="1:13" ht="18" customHeight="1">
      <c r="A284" s="1">
        <v>283</v>
      </c>
      <c r="B284" s="44">
        <v>44343</v>
      </c>
      <c r="C284" s="34" t="s">
        <v>36</v>
      </c>
      <c r="D284" s="34" t="s">
        <v>17</v>
      </c>
      <c r="E284" s="34" t="s">
        <v>22</v>
      </c>
      <c r="F284" s="34" t="s">
        <v>58</v>
      </c>
      <c r="G284" s="21"/>
      <c r="H284" s="21"/>
      <c r="I284" s="21" t="s">
        <v>38</v>
      </c>
      <c r="J284" s="21" t="s">
        <v>8</v>
      </c>
      <c r="K284" s="9"/>
      <c r="M284" s="12"/>
    </row>
    <row r="285" spans="1:13" ht="18" customHeight="1">
      <c r="A285" s="1">
        <v>284</v>
      </c>
      <c r="B285" s="44">
        <v>44343</v>
      </c>
      <c r="C285" s="34" t="s">
        <v>6</v>
      </c>
      <c r="D285" s="34" t="s">
        <v>42</v>
      </c>
      <c r="E285" s="34" t="s">
        <v>33</v>
      </c>
      <c r="F285" s="34" t="s">
        <v>5</v>
      </c>
      <c r="G285" s="21"/>
      <c r="H285" s="21"/>
      <c r="I285" s="21" t="s">
        <v>20</v>
      </c>
      <c r="J285" s="21" t="s">
        <v>25</v>
      </c>
      <c r="K285" s="9"/>
      <c r="M285" s="12"/>
    </row>
    <row r="286" spans="1:13" ht="18" customHeight="1">
      <c r="A286" s="1">
        <v>285</v>
      </c>
      <c r="B286" s="44">
        <v>44343</v>
      </c>
      <c r="C286" s="34" t="s">
        <v>23</v>
      </c>
      <c r="D286" s="34" t="s">
        <v>15</v>
      </c>
      <c r="E286" s="34" t="s">
        <v>46</v>
      </c>
      <c r="F286" s="34" t="s">
        <v>24</v>
      </c>
      <c r="G286" s="21"/>
      <c r="H286" s="21"/>
      <c r="I286" s="21" t="s">
        <v>37</v>
      </c>
      <c r="J286" s="21" t="s">
        <v>9</v>
      </c>
      <c r="K286" s="9"/>
      <c r="M286" s="12"/>
    </row>
    <row r="287" spans="1:13" ht="18" customHeight="1">
      <c r="A287" s="1">
        <v>286</v>
      </c>
      <c r="B287" s="44">
        <v>44343</v>
      </c>
      <c r="C287" s="36" t="s">
        <v>56</v>
      </c>
      <c r="D287" s="34" t="s">
        <v>34</v>
      </c>
      <c r="E287" s="34" t="s">
        <v>10</v>
      </c>
      <c r="F287" s="34" t="s">
        <v>27</v>
      </c>
      <c r="G287" s="21"/>
      <c r="H287" s="21"/>
      <c r="I287" s="21" t="s">
        <v>19</v>
      </c>
      <c r="J287" s="21" t="s">
        <v>32</v>
      </c>
      <c r="K287" s="9"/>
      <c r="M287" s="13"/>
    </row>
    <row r="288" spans="1:13" ht="18" customHeight="1">
      <c r="A288" s="1">
        <v>287</v>
      </c>
      <c r="B288" s="44">
        <v>44343</v>
      </c>
      <c r="C288" s="34" t="s">
        <v>16</v>
      </c>
      <c r="D288" s="34" t="s">
        <v>11</v>
      </c>
      <c r="E288" s="34" t="s">
        <v>72</v>
      </c>
      <c r="F288" s="34" t="s">
        <v>43</v>
      </c>
      <c r="G288" s="21"/>
      <c r="H288" s="21"/>
      <c r="I288" s="21" t="s">
        <v>14</v>
      </c>
      <c r="J288" s="21" t="s">
        <v>31</v>
      </c>
      <c r="K288" s="9"/>
      <c r="M288" s="12"/>
    </row>
    <row r="289" spans="1:13" ht="18" customHeight="1">
      <c r="A289" s="1">
        <v>288</v>
      </c>
      <c r="B289" s="44">
        <v>44343</v>
      </c>
      <c r="C289" s="34" t="s">
        <v>12</v>
      </c>
      <c r="D289" s="34" t="s">
        <v>45</v>
      </c>
      <c r="E289" s="34" t="s">
        <v>18</v>
      </c>
      <c r="F289" s="34" t="s">
        <v>41</v>
      </c>
      <c r="G289" s="21"/>
      <c r="H289" s="21"/>
      <c r="I289" s="21" t="s">
        <v>13</v>
      </c>
      <c r="J289" s="21" t="s">
        <v>26</v>
      </c>
      <c r="K289" s="9"/>
      <c r="M289" s="12"/>
    </row>
    <row r="290" spans="1:13" ht="18" customHeight="1">
      <c r="A290" s="1">
        <v>289</v>
      </c>
      <c r="B290" s="44">
        <v>44344</v>
      </c>
      <c r="C290" s="34" t="s">
        <v>34</v>
      </c>
      <c r="D290" s="34" t="s">
        <v>10</v>
      </c>
      <c r="E290" s="34" t="s">
        <v>27</v>
      </c>
      <c r="F290" s="34" t="s">
        <v>49</v>
      </c>
      <c r="G290" s="21"/>
      <c r="H290" s="21"/>
      <c r="I290" s="21" t="s">
        <v>26</v>
      </c>
      <c r="J290" s="21" t="s">
        <v>14</v>
      </c>
      <c r="K290" s="9"/>
      <c r="M290" s="12"/>
    </row>
    <row r="291" spans="1:13" ht="18" customHeight="1">
      <c r="A291" s="1">
        <v>290</v>
      </c>
      <c r="B291" s="44">
        <v>44344</v>
      </c>
      <c r="C291" s="34" t="s">
        <v>42</v>
      </c>
      <c r="D291" s="34" t="s">
        <v>33</v>
      </c>
      <c r="E291" s="34" t="s">
        <v>5</v>
      </c>
      <c r="F291" s="34" t="s">
        <v>40</v>
      </c>
      <c r="G291" s="21"/>
      <c r="H291" s="21"/>
      <c r="I291" s="21" t="s">
        <v>32</v>
      </c>
      <c r="J291" s="21" t="s">
        <v>38</v>
      </c>
      <c r="K291" s="9"/>
      <c r="M291" s="12"/>
    </row>
    <row r="292" spans="1:13" ht="18" customHeight="1">
      <c r="A292" s="1">
        <v>291</v>
      </c>
      <c r="B292" s="44">
        <v>44344</v>
      </c>
      <c r="C292" s="34" t="s">
        <v>28</v>
      </c>
      <c r="D292" s="34" t="s">
        <v>30</v>
      </c>
      <c r="E292" s="34" t="s">
        <v>48</v>
      </c>
      <c r="F292" s="34" t="s">
        <v>29</v>
      </c>
      <c r="G292" s="21"/>
      <c r="H292" s="21"/>
      <c r="I292" s="21" t="s">
        <v>25</v>
      </c>
      <c r="J292" s="21" t="s">
        <v>37</v>
      </c>
      <c r="K292" s="9"/>
      <c r="M292" s="12"/>
    </row>
    <row r="293" spans="1:13" ht="18" customHeight="1">
      <c r="A293" s="1">
        <v>292</v>
      </c>
      <c r="B293" s="44">
        <v>44344</v>
      </c>
      <c r="C293" s="34" t="s">
        <v>15</v>
      </c>
      <c r="D293" s="34" t="s">
        <v>46</v>
      </c>
      <c r="E293" s="34" t="s">
        <v>24</v>
      </c>
      <c r="F293" s="34" t="s">
        <v>50</v>
      </c>
      <c r="G293" s="21"/>
      <c r="H293" s="21"/>
      <c r="I293" s="21" t="s">
        <v>31</v>
      </c>
      <c r="J293" s="21" t="s">
        <v>20</v>
      </c>
      <c r="K293" s="9"/>
      <c r="M293" s="12"/>
    </row>
    <row r="294" spans="1:13" ht="18" customHeight="1">
      <c r="A294" s="1">
        <v>293</v>
      </c>
      <c r="B294" s="44">
        <v>44344</v>
      </c>
      <c r="C294" s="34" t="s">
        <v>11</v>
      </c>
      <c r="D294" s="34" t="s">
        <v>72</v>
      </c>
      <c r="E294" s="34" t="s">
        <v>43</v>
      </c>
      <c r="F294" s="34" t="s">
        <v>7</v>
      </c>
      <c r="G294" s="21"/>
      <c r="H294" s="21"/>
      <c r="I294" s="21" t="s">
        <v>9</v>
      </c>
      <c r="J294" s="21" t="s">
        <v>13</v>
      </c>
      <c r="K294" s="9"/>
      <c r="M294" s="12"/>
    </row>
    <row r="295" spans="1:13" ht="18" customHeight="1">
      <c r="A295" s="1">
        <v>294</v>
      </c>
      <c r="B295" s="44">
        <v>44344</v>
      </c>
      <c r="C295" s="34" t="s">
        <v>17</v>
      </c>
      <c r="D295" s="34" t="s">
        <v>22</v>
      </c>
      <c r="E295" s="34" t="s">
        <v>39</v>
      </c>
      <c r="F295" s="34" t="s">
        <v>55</v>
      </c>
      <c r="G295" s="21"/>
      <c r="H295" s="21"/>
      <c r="I295" s="21" t="s">
        <v>8</v>
      </c>
      <c r="J295" s="21" t="s">
        <v>19</v>
      </c>
      <c r="K295" s="9"/>
      <c r="M295" s="12"/>
    </row>
    <row r="296" spans="1:13" ht="18" customHeight="1">
      <c r="A296" s="1">
        <v>295</v>
      </c>
      <c r="B296" s="44">
        <v>44345</v>
      </c>
      <c r="C296" s="34" t="s">
        <v>72</v>
      </c>
      <c r="D296" s="34" t="s">
        <v>43</v>
      </c>
      <c r="E296" s="34" t="s">
        <v>7</v>
      </c>
      <c r="F296" s="34" t="s">
        <v>16</v>
      </c>
      <c r="G296" s="21"/>
      <c r="H296" s="21"/>
      <c r="I296" s="21" t="s">
        <v>9</v>
      </c>
      <c r="J296" s="21" t="s">
        <v>13</v>
      </c>
      <c r="K296" s="9"/>
      <c r="M296" s="12"/>
    </row>
    <row r="297" spans="1:13" ht="18" customHeight="1">
      <c r="A297" s="1">
        <v>296</v>
      </c>
      <c r="B297" s="44">
        <v>44345</v>
      </c>
      <c r="C297" s="34" t="s">
        <v>10</v>
      </c>
      <c r="D297" s="34" t="s">
        <v>27</v>
      </c>
      <c r="E297" s="34" t="s">
        <v>49</v>
      </c>
      <c r="F297" s="34" t="s">
        <v>56</v>
      </c>
      <c r="G297" s="21"/>
      <c r="H297" s="21"/>
      <c r="I297" s="21" t="s">
        <v>26</v>
      </c>
      <c r="J297" s="21" t="s">
        <v>14</v>
      </c>
      <c r="K297" s="9"/>
      <c r="M297" s="12"/>
    </row>
    <row r="298" spans="1:13" ht="18" customHeight="1">
      <c r="A298" s="1">
        <v>297</v>
      </c>
      <c r="B298" s="44">
        <v>44345</v>
      </c>
      <c r="C298" s="34" t="s">
        <v>46</v>
      </c>
      <c r="D298" s="34" t="s">
        <v>24</v>
      </c>
      <c r="E298" s="34" t="s">
        <v>50</v>
      </c>
      <c r="F298" s="34" t="s">
        <v>23</v>
      </c>
      <c r="G298" s="21"/>
      <c r="H298" s="21"/>
      <c r="I298" s="21" t="s">
        <v>31</v>
      </c>
      <c r="J298" s="21" t="s">
        <v>20</v>
      </c>
      <c r="K298" s="9"/>
      <c r="M298" s="12"/>
    </row>
    <row r="299" spans="1:13" ht="18" customHeight="1">
      <c r="A299" s="1">
        <v>298</v>
      </c>
      <c r="B299" s="44">
        <v>44345</v>
      </c>
      <c r="C299" s="34" t="s">
        <v>30</v>
      </c>
      <c r="D299" s="34" t="s">
        <v>48</v>
      </c>
      <c r="E299" s="34" t="s">
        <v>29</v>
      </c>
      <c r="F299" s="34" t="s">
        <v>21</v>
      </c>
      <c r="G299" s="21"/>
      <c r="H299" s="21"/>
      <c r="I299" s="21" t="s">
        <v>25</v>
      </c>
      <c r="J299" s="21" t="s">
        <v>37</v>
      </c>
      <c r="K299" s="9"/>
      <c r="M299" s="12"/>
    </row>
    <row r="300" spans="1:13" ht="18" customHeight="1">
      <c r="A300" s="1">
        <v>299</v>
      </c>
      <c r="B300" s="44">
        <v>44345</v>
      </c>
      <c r="C300" s="34" t="s">
        <v>33</v>
      </c>
      <c r="D300" s="34" t="s">
        <v>5</v>
      </c>
      <c r="E300" s="34" t="s">
        <v>40</v>
      </c>
      <c r="F300" s="34" t="s">
        <v>6</v>
      </c>
      <c r="G300" s="21"/>
      <c r="H300" s="21"/>
      <c r="I300" s="21" t="s">
        <v>32</v>
      </c>
      <c r="J300" s="21" t="s">
        <v>38</v>
      </c>
      <c r="K300" s="9"/>
      <c r="M300" s="12"/>
    </row>
    <row r="301" spans="1:13" ht="18" customHeight="1">
      <c r="A301" s="1">
        <v>300</v>
      </c>
      <c r="B301" s="44">
        <v>44345</v>
      </c>
      <c r="C301" s="34" t="s">
        <v>22</v>
      </c>
      <c r="D301" s="34" t="s">
        <v>39</v>
      </c>
      <c r="E301" s="34" t="s">
        <v>55</v>
      </c>
      <c r="F301" s="34" t="s">
        <v>60</v>
      </c>
      <c r="G301" s="21"/>
      <c r="H301" s="21"/>
      <c r="I301" s="21" t="s">
        <v>8</v>
      </c>
      <c r="J301" s="21" t="s">
        <v>19</v>
      </c>
      <c r="K301" s="9"/>
      <c r="M301" s="12"/>
    </row>
    <row r="302" spans="1:13" ht="18" customHeight="1">
      <c r="A302" s="1">
        <v>301</v>
      </c>
      <c r="B302" s="44">
        <v>44346</v>
      </c>
      <c r="C302" s="74" t="s">
        <v>39</v>
      </c>
      <c r="D302" s="74" t="s">
        <v>55</v>
      </c>
      <c r="E302" s="74" t="s">
        <v>60</v>
      </c>
      <c r="F302" s="74" t="s">
        <v>17</v>
      </c>
      <c r="G302" s="21"/>
      <c r="H302" s="21"/>
      <c r="I302" s="21" t="s">
        <v>8</v>
      </c>
      <c r="J302" s="21" t="s">
        <v>19</v>
      </c>
      <c r="K302" s="9"/>
      <c r="M302" s="12"/>
    </row>
    <row r="303" spans="1:13" ht="18" customHeight="1">
      <c r="A303" s="1">
        <v>302</v>
      </c>
      <c r="B303" s="44">
        <v>44346</v>
      </c>
      <c r="C303" s="74" t="s">
        <v>5</v>
      </c>
      <c r="D303" s="74" t="s">
        <v>40</v>
      </c>
      <c r="E303" s="74" t="s">
        <v>6</v>
      </c>
      <c r="F303" s="74" t="s">
        <v>42</v>
      </c>
      <c r="G303" s="21"/>
      <c r="H303" s="21"/>
      <c r="I303" s="21" t="s">
        <v>32</v>
      </c>
      <c r="J303" s="21" t="s">
        <v>38</v>
      </c>
      <c r="K303" s="9"/>
      <c r="M303" s="12"/>
    </row>
    <row r="304" spans="1:13" ht="18" customHeight="1">
      <c r="A304" s="1">
        <v>303</v>
      </c>
      <c r="B304" s="44">
        <v>44346</v>
      </c>
      <c r="C304" s="74" t="s">
        <v>48</v>
      </c>
      <c r="D304" s="74" t="s">
        <v>29</v>
      </c>
      <c r="E304" s="74" t="s">
        <v>21</v>
      </c>
      <c r="F304" s="74" t="s">
        <v>28</v>
      </c>
      <c r="G304" s="21"/>
      <c r="H304" s="21"/>
      <c r="I304" s="21" t="s">
        <v>25</v>
      </c>
      <c r="J304" s="21" t="s">
        <v>37</v>
      </c>
      <c r="K304" s="9"/>
      <c r="M304" s="12"/>
    </row>
    <row r="305" spans="1:13" ht="18" customHeight="1">
      <c r="A305" s="1">
        <v>304</v>
      </c>
      <c r="B305" s="44">
        <v>44346</v>
      </c>
      <c r="C305" s="74" t="s">
        <v>43</v>
      </c>
      <c r="D305" s="74" t="s">
        <v>7</v>
      </c>
      <c r="E305" s="74" t="s">
        <v>16</v>
      </c>
      <c r="F305" s="74" t="s">
        <v>11</v>
      </c>
      <c r="G305" s="21"/>
      <c r="H305" s="21"/>
      <c r="I305" s="21" t="s">
        <v>9</v>
      </c>
      <c r="J305" s="21" t="s">
        <v>13</v>
      </c>
      <c r="K305" s="9"/>
      <c r="M305" s="12"/>
    </row>
    <row r="306" spans="1:13" ht="18" customHeight="1">
      <c r="A306" s="1">
        <v>305</v>
      </c>
      <c r="B306" s="44">
        <v>44346</v>
      </c>
      <c r="C306" s="74" t="s">
        <v>24</v>
      </c>
      <c r="D306" s="74" t="s">
        <v>50</v>
      </c>
      <c r="E306" s="74" t="s">
        <v>23</v>
      </c>
      <c r="F306" s="74" t="s">
        <v>15</v>
      </c>
      <c r="G306" s="21"/>
      <c r="H306" s="21"/>
      <c r="I306" s="21" t="s">
        <v>31</v>
      </c>
      <c r="J306" s="21" t="s">
        <v>20</v>
      </c>
      <c r="K306" s="9"/>
      <c r="M306" s="12"/>
    </row>
    <row r="307" spans="1:13" ht="18" customHeight="1">
      <c r="A307" s="1">
        <v>306</v>
      </c>
      <c r="B307" s="44">
        <v>44346</v>
      </c>
      <c r="C307" s="74" t="s">
        <v>27</v>
      </c>
      <c r="D307" s="74" t="s">
        <v>49</v>
      </c>
      <c r="E307" s="74" t="s">
        <v>56</v>
      </c>
      <c r="F307" s="74" t="s">
        <v>34</v>
      </c>
      <c r="G307" s="21"/>
      <c r="H307" s="21"/>
      <c r="I307" s="21" t="s">
        <v>26</v>
      </c>
      <c r="J307" s="21" t="s">
        <v>14</v>
      </c>
      <c r="K307" s="9"/>
      <c r="M307" s="12"/>
    </row>
    <row r="308" spans="1:13" ht="18" customHeight="1">
      <c r="A308" s="1">
        <v>307</v>
      </c>
      <c r="B308" s="44">
        <v>44348</v>
      </c>
      <c r="C308" s="34" t="s">
        <v>40</v>
      </c>
      <c r="D308" s="34" t="s">
        <v>6</v>
      </c>
      <c r="E308" s="36" t="s">
        <v>42</v>
      </c>
      <c r="F308" s="34" t="s">
        <v>33</v>
      </c>
      <c r="G308" s="21"/>
      <c r="H308" s="21"/>
      <c r="I308" s="21" t="s">
        <v>19</v>
      </c>
      <c r="J308" s="21" t="s">
        <v>31</v>
      </c>
      <c r="K308" s="9"/>
      <c r="M308" s="12"/>
    </row>
    <row r="309" spans="1:13" ht="18" customHeight="1">
      <c r="A309" s="1">
        <v>308</v>
      </c>
      <c r="B309" s="44">
        <v>44348</v>
      </c>
      <c r="C309" s="34" t="s">
        <v>55</v>
      </c>
      <c r="D309" s="34" t="s">
        <v>36</v>
      </c>
      <c r="E309" s="34" t="s">
        <v>17</v>
      </c>
      <c r="F309" s="34" t="s">
        <v>22</v>
      </c>
      <c r="G309" s="21"/>
      <c r="H309" s="21"/>
      <c r="I309" s="21" t="s">
        <v>13</v>
      </c>
      <c r="J309" s="21" t="s">
        <v>25</v>
      </c>
      <c r="K309" s="9"/>
      <c r="M309" s="12"/>
    </row>
    <row r="310" spans="1:13" ht="18" customHeight="1">
      <c r="A310" s="1">
        <v>309</v>
      </c>
      <c r="B310" s="44">
        <v>44348</v>
      </c>
      <c r="C310" s="34" t="s">
        <v>49</v>
      </c>
      <c r="D310" s="34" t="s">
        <v>60</v>
      </c>
      <c r="E310" s="34" t="s">
        <v>34</v>
      </c>
      <c r="F310" s="34" t="s">
        <v>10</v>
      </c>
      <c r="G310" s="21"/>
      <c r="H310" s="21"/>
      <c r="I310" s="21" t="s">
        <v>14</v>
      </c>
      <c r="J310" s="21" t="s">
        <v>9</v>
      </c>
      <c r="K310" s="9"/>
      <c r="M310" s="12"/>
    </row>
    <row r="311" spans="1:13" ht="18" customHeight="1">
      <c r="A311" s="1">
        <v>310</v>
      </c>
      <c r="B311" s="44">
        <v>44348</v>
      </c>
      <c r="C311" s="34" t="s">
        <v>29</v>
      </c>
      <c r="D311" s="34" t="s">
        <v>21</v>
      </c>
      <c r="E311" s="34" t="s">
        <v>28</v>
      </c>
      <c r="F311" s="34" t="s">
        <v>30</v>
      </c>
      <c r="G311" s="21"/>
      <c r="H311" s="21"/>
      <c r="I311" s="21" t="s">
        <v>37</v>
      </c>
      <c r="J311" s="21" t="s">
        <v>32</v>
      </c>
      <c r="K311" s="9"/>
      <c r="M311" s="12"/>
    </row>
    <row r="312" spans="1:13" ht="18" customHeight="1">
      <c r="A312" s="1">
        <v>311</v>
      </c>
      <c r="B312" s="44">
        <v>44348</v>
      </c>
      <c r="C312" s="34" t="s">
        <v>51</v>
      </c>
      <c r="D312" s="34" t="s">
        <v>18</v>
      </c>
      <c r="E312" s="34" t="s">
        <v>41</v>
      </c>
      <c r="F312" s="34" t="s">
        <v>4</v>
      </c>
      <c r="G312" s="21"/>
      <c r="H312" s="21"/>
      <c r="I312" s="21" t="s">
        <v>20</v>
      </c>
      <c r="J312" s="21" t="s">
        <v>8</v>
      </c>
      <c r="K312" s="9"/>
      <c r="M312" s="12"/>
    </row>
    <row r="313" spans="1:13" ht="18" customHeight="1">
      <c r="A313" s="1">
        <v>312</v>
      </c>
      <c r="B313" s="44">
        <v>44348</v>
      </c>
      <c r="C313" s="34" t="s">
        <v>57</v>
      </c>
      <c r="D313" s="34" t="s">
        <v>23</v>
      </c>
      <c r="E313" s="34" t="s">
        <v>15</v>
      </c>
      <c r="F313" s="34" t="s">
        <v>46</v>
      </c>
      <c r="G313" s="21"/>
      <c r="H313" s="21"/>
      <c r="I313" s="21" t="s">
        <v>38</v>
      </c>
      <c r="J313" s="21" t="s">
        <v>26</v>
      </c>
      <c r="K313" s="9"/>
      <c r="M313" s="12"/>
    </row>
    <row r="314" spans="1:13" ht="18" customHeight="1">
      <c r="A314" s="1">
        <v>313</v>
      </c>
      <c r="B314" s="44">
        <v>44349</v>
      </c>
      <c r="C314" s="34" t="s">
        <v>60</v>
      </c>
      <c r="D314" s="34" t="s">
        <v>34</v>
      </c>
      <c r="E314" s="34" t="s">
        <v>10</v>
      </c>
      <c r="F314" s="34" t="s">
        <v>27</v>
      </c>
      <c r="G314" s="21"/>
      <c r="H314" s="21"/>
      <c r="I314" s="21" t="s">
        <v>14</v>
      </c>
      <c r="J314" s="21" t="s">
        <v>9</v>
      </c>
      <c r="K314" s="9"/>
      <c r="M314" s="12"/>
    </row>
    <row r="315" spans="1:13" ht="18" customHeight="1">
      <c r="A315" s="1">
        <v>314</v>
      </c>
      <c r="B315" s="44">
        <v>44349</v>
      </c>
      <c r="C315" s="34" t="s">
        <v>36</v>
      </c>
      <c r="D315" s="34" t="s">
        <v>17</v>
      </c>
      <c r="E315" s="34" t="s">
        <v>22</v>
      </c>
      <c r="F315" s="34" t="s">
        <v>39</v>
      </c>
      <c r="G315" s="21"/>
      <c r="H315" s="21"/>
      <c r="I315" s="21" t="s">
        <v>13</v>
      </c>
      <c r="J315" s="21" t="s">
        <v>25</v>
      </c>
      <c r="K315" s="9"/>
      <c r="M315" s="12"/>
    </row>
    <row r="316" spans="1:13" ht="18" customHeight="1">
      <c r="A316" s="1">
        <v>315</v>
      </c>
      <c r="B316" s="44">
        <v>44349</v>
      </c>
      <c r="C316" s="34" t="s">
        <v>6</v>
      </c>
      <c r="D316" s="34" t="s">
        <v>42</v>
      </c>
      <c r="E316" s="34" t="s">
        <v>33</v>
      </c>
      <c r="F316" s="34" t="s">
        <v>5</v>
      </c>
      <c r="G316" s="21"/>
      <c r="H316" s="21"/>
      <c r="I316" s="21" t="s">
        <v>19</v>
      </c>
      <c r="J316" s="21" t="s">
        <v>31</v>
      </c>
      <c r="K316" s="9"/>
      <c r="M316" s="12"/>
    </row>
    <row r="317" spans="1:13" ht="18" customHeight="1">
      <c r="A317" s="1">
        <v>316</v>
      </c>
      <c r="B317" s="44">
        <v>44349</v>
      </c>
      <c r="C317" s="34" t="s">
        <v>23</v>
      </c>
      <c r="D317" s="34" t="s">
        <v>15</v>
      </c>
      <c r="E317" s="34" t="s">
        <v>46</v>
      </c>
      <c r="F317" s="34" t="s">
        <v>24</v>
      </c>
      <c r="G317" s="21"/>
      <c r="H317" s="21"/>
      <c r="I317" s="21" t="s">
        <v>38</v>
      </c>
      <c r="J317" s="21" t="s">
        <v>26</v>
      </c>
      <c r="K317" s="9"/>
      <c r="M317" s="12"/>
    </row>
    <row r="318" spans="1:13" ht="18" customHeight="1">
      <c r="A318" s="1">
        <v>317</v>
      </c>
      <c r="B318" s="44">
        <v>44349</v>
      </c>
      <c r="C318" s="34" t="s">
        <v>21</v>
      </c>
      <c r="D318" s="34" t="s">
        <v>28</v>
      </c>
      <c r="E318" s="34" t="s">
        <v>30</v>
      </c>
      <c r="F318" s="34" t="s">
        <v>48</v>
      </c>
      <c r="G318" s="21"/>
      <c r="H318" s="21"/>
      <c r="I318" s="21" t="s">
        <v>37</v>
      </c>
      <c r="J318" s="21" t="s">
        <v>32</v>
      </c>
      <c r="K318" s="9"/>
      <c r="M318" s="12"/>
    </row>
    <row r="319" spans="1:13" ht="18" customHeight="1">
      <c r="A319" s="1">
        <v>318</v>
      </c>
      <c r="B319" s="44">
        <v>44349</v>
      </c>
      <c r="C319" s="34" t="s">
        <v>18</v>
      </c>
      <c r="D319" s="34" t="s">
        <v>41</v>
      </c>
      <c r="E319" s="34" t="s">
        <v>4</v>
      </c>
      <c r="F319" s="34" t="s">
        <v>12</v>
      </c>
      <c r="G319" s="21"/>
      <c r="H319" s="21"/>
      <c r="I319" s="21" t="s">
        <v>20</v>
      </c>
      <c r="J319" s="21" t="s">
        <v>8</v>
      </c>
      <c r="K319" s="9"/>
      <c r="M319" s="12"/>
    </row>
    <row r="320" spans="1:13" ht="18" customHeight="1">
      <c r="A320" s="1">
        <v>319</v>
      </c>
      <c r="B320" s="44">
        <v>44350</v>
      </c>
      <c r="C320" s="34" t="s">
        <v>34</v>
      </c>
      <c r="D320" s="34" t="s">
        <v>10</v>
      </c>
      <c r="E320" s="34" t="s">
        <v>27</v>
      </c>
      <c r="F320" s="34" t="s">
        <v>49</v>
      </c>
      <c r="G320" s="21"/>
      <c r="H320" s="21"/>
      <c r="I320" s="21" t="s">
        <v>14</v>
      </c>
      <c r="J320" s="21" t="s">
        <v>9</v>
      </c>
      <c r="K320" s="9"/>
      <c r="M320" s="12"/>
    </row>
    <row r="321" spans="1:13" ht="18" customHeight="1">
      <c r="A321" s="1">
        <v>320</v>
      </c>
      <c r="B321" s="44">
        <v>44350</v>
      </c>
      <c r="C321" s="34" t="s">
        <v>41</v>
      </c>
      <c r="D321" s="34" t="s">
        <v>4</v>
      </c>
      <c r="E321" s="34" t="s">
        <v>12</v>
      </c>
      <c r="F321" s="34" t="s">
        <v>51</v>
      </c>
      <c r="G321" s="21"/>
      <c r="H321" s="21"/>
      <c r="I321" s="21" t="s">
        <v>20</v>
      </c>
      <c r="J321" s="21" t="s">
        <v>8</v>
      </c>
      <c r="K321" s="9"/>
      <c r="M321" s="12"/>
    </row>
    <row r="322" spans="1:13" ht="18" customHeight="1">
      <c r="A322" s="1">
        <v>321</v>
      </c>
      <c r="B322" s="44">
        <v>44350</v>
      </c>
      <c r="C322" s="34" t="s">
        <v>28</v>
      </c>
      <c r="D322" s="34" t="s">
        <v>30</v>
      </c>
      <c r="E322" s="34" t="s">
        <v>48</v>
      </c>
      <c r="F322" s="34" t="s">
        <v>29</v>
      </c>
      <c r="G322" s="21"/>
      <c r="H322" s="21"/>
      <c r="I322" s="21" t="s">
        <v>37</v>
      </c>
      <c r="J322" s="21" t="s">
        <v>32</v>
      </c>
      <c r="K322" s="9"/>
      <c r="M322" s="12"/>
    </row>
    <row r="323" spans="1:13" ht="18" customHeight="1">
      <c r="A323" s="1">
        <v>322</v>
      </c>
      <c r="B323" s="44">
        <v>44350</v>
      </c>
      <c r="C323" s="34" t="s">
        <v>15</v>
      </c>
      <c r="D323" s="34" t="s">
        <v>46</v>
      </c>
      <c r="E323" s="34" t="s">
        <v>24</v>
      </c>
      <c r="F323" s="34" t="s">
        <v>57</v>
      </c>
      <c r="G323" s="21"/>
      <c r="H323" s="21"/>
      <c r="I323" s="21" t="s">
        <v>38</v>
      </c>
      <c r="J323" s="21" t="s">
        <v>26</v>
      </c>
      <c r="K323" s="9"/>
      <c r="M323" s="12"/>
    </row>
    <row r="324" spans="1:13" ht="18" customHeight="1">
      <c r="A324" s="1">
        <v>323</v>
      </c>
      <c r="B324" s="44">
        <v>44350</v>
      </c>
      <c r="C324" s="34" t="s">
        <v>17</v>
      </c>
      <c r="D324" s="34" t="s">
        <v>22</v>
      </c>
      <c r="E324" s="34" t="s">
        <v>39</v>
      </c>
      <c r="F324" s="34" t="s">
        <v>55</v>
      </c>
      <c r="G324" s="21"/>
      <c r="H324" s="21"/>
      <c r="I324" s="21" t="s">
        <v>13</v>
      </c>
      <c r="J324" s="21" t="s">
        <v>25</v>
      </c>
      <c r="K324" s="9"/>
      <c r="M324" s="12"/>
    </row>
    <row r="325" spans="1:13" ht="18" customHeight="1">
      <c r="A325" s="1">
        <v>324</v>
      </c>
      <c r="B325" s="44">
        <v>44351</v>
      </c>
      <c r="C325" s="34" t="s">
        <v>4</v>
      </c>
      <c r="D325" s="34" t="s">
        <v>12</v>
      </c>
      <c r="E325" s="34" t="s">
        <v>45</v>
      </c>
      <c r="F325" s="34" t="s">
        <v>18</v>
      </c>
      <c r="G325" s="21"/>
      <c r="H325" s="21"/>
      <c r="I325" s="21" t="s">
        <v>37</v>
      </c>
      <c r="J325" s="21" t="s">
        <v>31</v>
      </c>
      <c r="K325" s="9"/>
      <c r="M325" s="12"/>
    </row>
    <row r="326" spans="1:13" ht="18" customHeight="1">
      <c r="A326" s="1">
        <v>325</v>
      </c>
      <c r="B326" s="44">
        <v>44351</v>
      </c>
      <c r="C326" s="34" t="s">
        <v>7</v>
      </c>
      <c r="D326" s="34" t="s">
        <v>16</v>
      </c>
      <c r="E326" s="34" t="s">
        <v>11</v>
      </c>
      <c r="F326" s="34" t="s">
        <v>59</v>
      </c>
      <c r="G326" s="21"/>
      <c r="H326" s="21"/>
      <c r="I326" s="21" t="s">
        <v>38</v>
      </c>
      <c r="J326" s="21" t="s">
        <v>25</v>
      </c>
      <c r="K326" s="9"/>
      <c r="M326" s="12"/>
    </row>
    <row r="327" spans="1:13" ht="18" customHeight="1">
      <c r="A327" s="1">
        <v>326</v>
      </c>
      <c r="B327" s="44">
        <v>44351</v>
      </c>
      <c r="C327" s="34" t="s">
        <v>10</v>
      </c>
      <c r="D327" s="34" t="s">
        <v>27</v>
      </c>
      <c r="E327" s="34" t="s">
        <v>49</v>
      </c>
      <c r="F327" s="34" t="s">
        <v>56</v>
      </c>
      <c r="G327" s="21"/>
      <c r="H327" s="21"/>
      <c r="I327" s="21" t="s">
        <v>13</v>
      </c>
      <c r="J327" s="21" t="s">
        <v>8</v>
      </c>
      <c r="K327" s="9"/>
      <c r="M327" s="12"/>
    </row>
    <row r="328" spans="1:13" ht="18" customHeight="1">
      <c r="A328" s="1">
        <v>327</v>
      </c>
      <c r="B328" s="44">
        <v>44351</v>
      </c>
      <c r="C328" s="34" t="s">
        <v>46</v>
      </c>
      <c r="D328" s="34" t="s">
        <v>24</v>
      </c>
      <c r="E328" s="34" t="s">
        <v>57</v>
      </c>
      <c r="F328" s="34" t="s">
        <v>23</v>
      </c>
      <c r="G328" s="21"/>
      <c r="H328" s="21"/>
      <c r="I328" s="21" t="s">
        <v>20</v>
      </c>
      <c r="J328" s="21" t="s">
        <v>26</v>
      </c>
      <c r="K328" s="9"/>
      <c r="M328" s="12"/>
    </row>
    <row r="329" spans="1:13" ht="18" customHeight="1">
      <c r="A329" s="1">
        <v>328</v>
      </c>
      <c r="B329" s="44">
        <v>44351</v>
      </c>
      <c r="C329" s="34" t="s">
        <v>30</v>
      </c>
      <c r="D329" s="36" t="s">
        <v>65</v>
      </c>
      <c r="E329" s="34" t="s">
        <v>51</v>
      </c>
      <c r="F329" s="34" t="s">
        <v>29</v>
      </c>
      <c r="G329" s="21"/>
      <c r="H329" s="21"/>
      <c r="I329" s="21" t="s">
        <v>14</v>
      </c>
      <c r="J329" s="21" t="s">
        <v>32</v>
      </c>
      <c r="K329" s="9"/>
      <c r="M329" s="12"/>
    </row>
    <row r="330" spans="1:13" ht="18" customHeight="1">
      <c r="A330" s="1">
        <v>329</v>
      </c>
      <c r="B330" s="44">
        <v>44351</v>
      </c>
      <c r="C330" s="36" t="s">
        <v>33</v>
      </c>
      <c r="D330" s="34" t="s">
        <v>5</v>
      </c>
      <c r="E330" s="34" t="s">
        <v>40</v>
      </c>
      <c r="F330" s="34" t="s">
        <v>6</v>
      </c>
      <c r="G330" s="21"/>
      <c r="H330" s="21"/>
      <c r="I330" s="21" t="s">
        <v>19</v>
      </c>
      <c r="J330" s="21" t="s">
        <v>9</v>
      </c>
      <c r="K330" s="9"/>
      <c r="M330" s="13"/>
    </row>
    <row r="331" spans="1:13" ht="18" customHeight="1">
      <c r="A331" s="1">
        <v>330</v>
      </c>
      <c r="B331" s="44">
        <v>44352</v>
      </c>
      <c r="C331" s="34" t="s">
        <v>5</v>
      </c>
      <c r="D331" s="34" t="s">
        <v>40</v>
      </c>
      <c r="E331" s="34" t="s">
        <v>6</v>
      </c>
      <c r="F331" s="34" t="s">
        <v>42</v>
      </c>
      <c r="G331" s="21"/>
      <c r="H331" s="21"/>
      <c r="I331" s="21" t="s">
        <v>19</v>
      </c>
      <c r="J331" s="21" t="s">
        <v>9</v>
      </c>
      <c r="K331" s="9"/>
      <c r="M331" s="12"/>
    </row>
    <row r="332" spans="1:13" ht="18" customHeight="1">
      <c r="A332" s="1">
        <v>331</v>
      </c>
      <c r="B332" s="44">
        <v>44352</v>
      </c>
      <c r="C332" s="34" t="s">
        <v>65</v>
      </c>
      <c r="D332" s="34" t="s">
        <v>51</v>
      </c>
      <c r="E332" s="34" t="s">
        <v>29</v>
      </c>
      <c r="F332" s="34" t="s">
        <v>28</v>
      </c>
      <c r="G332" s="21"/>
      <c r="H332" s="21"/>
      <c r="I332" s="21" t="s">
        <v>14</v>
      </c>
      <c r="J332" s="21" t="s">
        <v>32</v>
      </c>
      <c r="K332" s="9"/>
      <c r="M332" s="12"/>
    </row>
    <row r="333" spans="1:13" ht="18" customHeight="1">
      <c r="A333" s="1">
        <v>332</v>
      </c>
      <c r="B333" s="44">
        <v>44352</v>
      </c>
      <c r="C333" s="34" t="s">
        <v>24</v>
      </c>
      <c r="D333" s="34" t="s">
        <v>57</v>
      </c>
      <c r="E333" s="34" t="s">
        <v>23</v>
      </c>
      <c r="F333" s="34" t="s">
        <v>15</v>
      </c>
      <c r="G333" s="21"/>
      <c r="H333" s="21"/>
      <c r="I333" s="21" t="s">
        <v>20</v>
      </c>
      <c r="J333" s="21" t="s">
        <v>26</v>
      </c>
      <c r="K333" s="9"/>
      <c r="M333" s="12"/>
    </row>
    <row r="334" spans="1:13" ht="18" customHeight="1">
      <c r="A334" s="1">
        <v>333</v>
      </c>
      <c r="B334" s="44">
        <v>44352</v>
      </c>
      <c r="C334" s="34" t="s">
        <v>27</v>
      </c>
      <c r="D334" s="34" t="s">
        <v>49</v>
      </c>
      <c r="E334" s="34" t="s">
        <v>56</v>
      </c>
      <c r="F334" s="34" t="s">
        <v>34</v>
      </c>
      <c r="G334" s="21"/>
      <c r="H334" s="21"/>
      <c r="I334" s="21" t="s">
        <v>13</v>
      </c>
      <c r="J334" s="21" t="s">
        <v>8</v>
      </c>
      <c r="K334" s="9"/>
      <c r="M334" s="12"/>
    </row>
    <row r="335" spans="1:13" ht="18" customHeight="1">
      <c r="A335" s="1">
        <v>334</v>
      </c>
      <c r="B335" s="44">
        <v>44352</v>
      </c>
      <c r="C335" s="34" t="s">
        <v>16</v>
      </c>
      <c r="D335" s="34" t="s">
        <v>11</v>
      </c>
      <c r="E335" s="34" t="s">
        <v>59</v>
      </c>
      <c r="F335" s="34" t="s">
        <v>43</v>
      </c>
      <c r="G335" s="21"/>
      <c r="H335" s="21"/>
      <c r="I335" s="21" t="s">
        <v>38</v>
      </c>
      <c r="J335" s="21" t="s">
        <v>25</v>
      </c>
      <c r="K335" s="9"/>
      <c r="M335" s="12"/>
    </row>
    <row r="336" spans="1:13" ht="18" customHeight="1">
      <c r="A336" s="1">
        <v>335</v>
      </c>
      <c r="B336" s="44">
        <v>44352</v>
      </c>
      <c r="C336" s="34" t="s">
        <v>12</v>
      </c>
      <c r="D336" s="34" t="s">
        <v>45</v>
      </c>
      <c r="E336" s="34" t="s">
        <v>18</v>
      </c>
      <c r="F336" s="34" t="s">
        <v>41</v>
      </c>
      <c r="G336" s="21"/>
      <c r="H336" s="21"/>
      <c r="I336" s="21" t="s">
        <v>37</v>
      </c>
      <c r="J336" s="21" t="s">
        <v>31</v>
      </c>
      <c r="K336" s="9"/>
      <c r="M336" s="12"/>
    </row>
    <row r="337" spans="1:13" ht="18" customHeight="1">
      <c r="A337" s="1">
        <v>336</v>
      </c>
      <c r="B337" s="44">
        <v>44353</v>
      </c>
      <c r="C337" s="34" t="s">
        <v>45</v>
      </c>
      <c r="D337" s="34" t="s">
        <v>18</v>
      </c>
      <c r="E337" s="34" t="s">
        <v>41</v>
      </c>
      <c r="F337" s="34" t="s">
        <v>4</v>
      </c>
      <c r="G337" s="21"/>
      <c r="H337" s="21"/>
      <c r="I337" s="21" t="s">
        <v>37</v>
      </c>
      <c r="J337" s="21" t="s">
        <v>31</v>
      </c>
      <c r="K337" s="9"/>
      <c r="M337" s="12"/>
    </row>
    <row r="338" spans="1:13" ht="18" customHeight="1">
      <c r="A338" s="1">
        <v>337</v>
      </c>
      <c r="B338" s="44">
        <v>44353</v>
      </c>
      <c r="C338" s="34" t="s">
        <v>40</v>
      </c>
      <c r="D338" s="34" t="s">
        <v>6</v>
      </c>
      <c r="E338" s="34" t="s">
        <v>42</v>
      </c>
      <c r="F338" s="34" t="s">
        <v>33</v>
      </c>
      <c r="G338" s="21"/>
      <c r="H338" s="21"/>
      <c r="I338" s="21" t="s">
        <v>19</v>
      </c>
      <c r="J338" s="21" t="s">
        <v>9</v>
      </c>
      <c r="K338" s="9"/>
      <c r="M338" s="12"/>
    </row>
    <row r="339" spans="1:13" ht="18" customHeight="1">
      <c r="A339" s="1">
        <v>338</v>
      </c>
      <c r="B339" s="44">
        <v>44353</v>
      </c>
      <c r="C339" s="34" t="s">
        <v>49</v>
      </c>
      <c r="D339" s="34" t="s">
        <v>56</v>
      </c>
      <c r="E339" s="34" t="s">
        <v>34</v>
      </c>
      <c r="F339" s="34" t="s">
        <v>10</v>
      </c>
      <c r="G339" s="21"/>
      <c r="H339" s="21"/>
      <c r="I339" s="21" t="s">
        <v>13</v>
      </c>
      <c r="J339" s="21" t="s">
        <v>8</v>
      </c>
      <c r="K339" s="9"/>
      <c r="M339" s="12"/>
    </row>
    <row r="340" spans="1:13" ht="18" customHeight="1">
      <c r="A340" s="1">
        <v>339</v>
      </c>
      <c r="B340" s="44">
        <v>44353</v>
      </c>
      <c r="C340" s="34" t="s">
        <v>51</v>
      </c>
      <c r="D340" s="34" t="s">
        <v>29</v>
      </c>
      <c r="E340" s="34" t="s">
        <v>28</v>
      </c>
      <c r="F340" s="34" t="s">
        <v>30</v>
      </c>
      <c r="G340" s="21"/>
      <c r="H340" s="21"/>
      <c r="I340" s="21" t="s">
        <v>14</v>
      </c>
      <c r="J340" s="21" t="s">
        <v>32</v>
      </c>
      <c r="K340" s="9"/>
      <c r="M340" s="12"/>
    </row>
    <row r="341" spans="1:13" ht="18" customHeight="1">
      <c r="A341" s="1">
        <v>340</v>
      </c>
      <c r="B341" s="44">
        <v>44353</v>
      </c>
      <c r="C341" s="34" t="s">
        <v>57</v>
      </c>
      <c r="D341" s="34" t="s">
        <v>23</v>
      </c>
      <c r="E341" s="34" t="s">
        <v>15</v>
      </c>
      <c r="F341" s="34" t="s">
        <v>46</v>
      </c>
      <c r="G341" s="21"/>
      <c r="H341" s="21"/>
      <c r="I341" s="21" t="s">
        <v>20</v>
      </c>
      <c r="J341" s="21" t="s">
        <v>26</v>
      </c>
      <c r="K341" s="9"/>
      <c r="M341" s="12"/>
    </row>
    <row r="342" spans="1:13" ht="18" customHeight="1">
      <c r="A342" s="1">
        <v>341</v>
      </c>
      <c r="B342" s="44">
        <v>44353</v>
      </c>
      <c r="C342" s="34" t="s">
        <v>11</v>
      </c>
      <c r="D342" s="34" t="s">
        <v>59</v>
      </c>
      <c r="E342" s="34" t="s">
        <v>43</v>
      </c>
      <c r="F342" s="34" t="s">
        <v>7</v>
      </c>
      <c r="G342" s="21"/>
      <c r="H342" s="21"/>
      <c r="I342" s="21" t="s">
        <v>38</v>
      </c>
      <c r="J342" s="21" t="s">
        <v>25</v>
      </c>
      <c r="K342" s="9"/>
      <c r="M342" s="12"/>
    </row>
    <row r="343" spans="1:13" ht="18" customHeight="1">
      <c r="A343" s="1">
        <v>342</v>
      </c>
      <c r="B343" s="44">
        <v>44355</v>
      </c>
      <c r="C343" s="34" t="s">
        <v>72</v>
      </c>
      <c r="D343" s="34" t="s">
        <v>43</v>
      </c>
      <c r="E343" s="34" t="s">
        <v>7</v>
      </c>
      <c r="F343" s="34" t="s">
        <v>16</v>
      </c>
      <c r="G343" s="21"/>
      <c r="H343" s="21"/>
      <c r="I343" s="21" t="s">
        <v>26</v>
      </c>
      <c r="J343" s="21" t="s">
        <v>37</v>
      </c>
      <c r="K343" s="9"/>
      <c r="M343" s="12"/>
    </row>
    <row r="344" spans="1:13" ht="18" customHeight="1">
      <c r="A344" s="1">
        <v>343</v>
      </c>
      <c r="B344" s="44">
        <v>44355</v>
      </c>
      <c r="C344" s="34" t="s">
        <v>6</v>
      </c>
      <c r="D344" s="34" t="s">
        <v>42</v>
      </c>
      <c r="E344" s="34" t="s">
        <v>33</v>
      </c>
      <c r="F344" s="34" t="s">
        <v>5</v>
      </c>
      <c r="G344" s="21"/>
      <c r="H344" s="21"/>
      <c r="I344" s="21" t="s">
        <v>8</v>
      </c>
      <c r="J344" s="21" t="s">
        <v>14</v>
      </c>
      <c r="K344" s="9"/>
      <c r="M344" s="12"/>
    </row>
    <row r="345" spans="1:13" ht="18" customHeight="1">
      <c r="A345" s="1">
        <v>344</v>
      </c>
      <c r="B345" s="44">
        <v>44355</v>
      </c>
      <c r="C345" s="34" t="s">
        <v>29</v>
      </c>
      <c r="D345" s="34" t="s">
        <v>28</v>
      </c>
      <c r="E345" s="34" t="s">
        <v>30</v>
      </c>
      <c r="F345" s="34" t="s">
        <v>48</v>
      </c>
      <c r="G345" s="21"/>
      <c r="H345" s="21"/>
      <c r="I345" s="21" t="s">
        <v>31</v>
      </c>
      <c r="J345" s="21" t="s">
        <v>38</v>
      </c>
      <c r="K345" s="9"/>
      <c r="M345" s="12"/>
    </row>
    <row r="346" spans="1:13" ht="18" customHeight="1">
      <c r="A346" s="1">
        <v>345</v>
      </c>
      <c r="B346" s="44">
        <v>44355</v>
      </c>
      <c r="C346" s="34" t="s">
        <v>23</v>
      </c>
      <c r="D346" s="34" t="s">
        <v>15</v>
      </c>
      <c r="E346" s="34" t="s">
        <v>58</v>
      </c>
      <c r="F346" s="34" t="s">
        <v>24</v>
      </c>
      <c r="G346" s="21"/>
      <c r="H346" s="21"/>
      <c r="I346" s="21" t="s">
        <v>25</v>
      </c>
      <c r="J346" s="21" t="s">
        <v>19</v>
      </c>
      <c r="K346" s="9"/>
      <c r="M346" s="12"/>
    </row>
    <row r="347" spans="1:13" ht="18" customHeight="1">
      <c r="A347" s="1">
        <v>346</v>
      </c>
      <c r="B347" s="44">
        <v>44355</v>
      </c>
      <c r="C347" s="34" t="s">
        <v>18</v>
      </c>
      <c r="D347" s="34" t="s">
        <v>41</v>
      </c>
      <c r="E347" s="34" t="s">
        <v>4</v>
      </c>
      <c r="F347" s="34" t="s">
        <v>12</v>
      </c>
      <c r="G347" s="21"/>
      <c r="H347" s="21"/>
      <c r="I347" s="21" t="s">
        <v>9</v>
      </c>
      <c r="J347" s="21" t="s">
        <v>20</v>
      </c>
      <c r="K347" s="9"/>
      <c r="M347" s="12"/>
    </row>
    <row r="348" spans="1:13" ht="18" customHeight="1">
      <c r="A348" s="1">
        <v>347</v>
      </c>
      <c r="B348" s="44">
        <v>44355</v>
      </c>
      <c r="C348" s="34" t="s">
        <v>22</v>
      </c>
      <c r="D348" s="34" t="s">
        <v>39</v>
      </c>
      <c r="E348" s="34" t="s">
        <v>27</v>
      </c>
      <c r="F348" s="34" t="s">
        <v>36</v>
      </c>
      <c r="G348" s="21"/>
      <c r="H348" s="21"/>
      <c r="I348" s="21" t="s">
        <v>32</v>
      </c>
      <c r="J348" s="21" t="s">
        <v>13</v>
      </c>
      <c r="K348" s="9"/>
      <c r="M348" s="12"/>
    </row>
    <row r="349" spans="1:13" ht="18" customHeight="1">
      <c r="A349" s="1">
        <v>348</v>
      </c>
      <c r="B349" s="44">
        <v>44356</v>
      </c>
      <c r="C349" s="34" t="s">
        <v>39</v>
      </c>
      <c r="D349" s="34" t="s">
        <v>27</v>
      </c>
      <c r="E349" s="34" t="s">
        <v>36</v>
      </c>
      <c r="F349" s="34" t="s">
        <v>17</v>
      </c>
      <c r="G349" s="21"/>
      <c r="H349" s="21"/>
      <c r="I349" s="21" t="s">
        <v>32</v>
      </c>
      <c r="J349" s="21" t="s">
        <v>13</v>
      </c>
      <c r="K349" s="9"/>
      <c r="M349" s="12"/>
    </row>
    <row r="350" spans="1:13" ht="18" customHeight="1">
      <c r="A350" s="1">
        <v>349</v>
      </c>
      <c r="B350" s="44">
        <v>44356</v>
      </c>
      <c r="C350" s="34" t="s">
        <v>41</v>
      </c>
      <c r="D350" s="34" t="s">
        <v>4</v>
      </c>
      <c r="E350" s="34" t="s">
        <v>12</v>
      </c>
      <c r="F350" s="34" t="s">
        <v>45</v>
      </c>
      <c r="G350" s="21"/>
      <c r="H350" s="21"/>
      <c r="I350" s="21" t="s">
        <v>9</v>
      </c>
      <c r="J350" s="21" t="s">
        <v>20</v>
      </c>
      <c r="K350" s="9"/>
      <c r="M350" s="12"/>
    </row>
    <row r="351" spans="1:13" ht="18" customHeight="1">
      <c r="A351" s="1">
        <v>350</v>
      </c>
      <c r="B351" s="44">
        <v>44356</v>
      </c>
      <c r="C351" s="34" t="s">
        <v>42</v>
      </c>
      <c r="D351" s="34" t="s">
        <v>33</v>
      </c>
      <c r="E351" s="34" t="s">
        <v>5</v>
      </c>
      <c r="F351" s="34" t="s">
        <v>40</v>
      </c>
      <c r="G351" s="21"/>
      <c r="H351" s="21"/>
      <c r="I351" s="21" t="s">
        <v>8</v>
      </c>
      <c r="J351" s="21" t="s">
        <v>14</v>
      </c>
      <c r="K351" s="9"/>
      <c r="M351" s="12"/>
    </row>
    <row r="352" spans="1:13" ht="18" customHeight="1">
      <c r="A352" s="1">
        <v>351</v>
      </c>
      <c r="B352" s="44">
        <v>44356</v>
      </c>
      <c r="C352" s="34" t="s">
        <v>28</v>
      </c>
      <c r="D352" s="34" t="s">
        <v>30</v>
      </c>
      <c r="E352" s="34" t="s">
        <v>48</v>
      </c>
      <c r="F352" s="34" t="s">
        <v>49</v>
      </c>
      <c r="G352" s="21"/>
      <c r="H352" s="21"/>
      <c r="I352" s="21" t="s">
        <v>31</v>
      </c>
      <c r="J352" s="21" t="s">
        <v>38</v>
      </c>
      <c r="K352" s="9"/>
      <c r="M352" s="12"/>
    </row>
    <row r="353" spans="1:13" ht="18" customHeight="1">
      <c r="A353" s="1">
        <v>352</v>
      </c>
      <c r="B353" s="44">
        <v>44356</v>
      </c>
      <c r="C353" s="34" t="s">
        <v>43</v>
      </c>
      <c r="D353" s="34" t="s">
        <v>7</v>
      </c>
      <c r="E353" s="34" t="s">
        <v>16</v>
      </c>
      <c r="F353" s="34" t="s">
        <v>11</v>
      </c>
      <c r="G353" s="21"/>
      <c r="H353" s="21"/>
      <c r="I353" s="21" t="s">
        <v>26</v>
      </c>
      <c r="J353" s="21" t="s">
        <v>37</v>
      </c>
      <c r="K353" s="9"/>
      <c r="M353" s="12"/>
    </row>
    <row r="354" spans="1:13" ht="18" customHeight="1">
      <c r="A354" s="1">
        <v>353</v>
      </c>
      <c r="B354" s="44">
        <v>44356</v>
      </c>
      <c r="C354" s="34" t="s">
        <v>15</v>
      </c>
      <c r="D354" s="34" t="s">
        <v>58</v>
      </c>
      <c r="E354" s="34" t="s">
        <v>24</v>
      </c>
      <c r="F354" s="34" t="s">
        <v>50</v>
      </c>
      <c r="G354" s="21"/>
      <c r="H354" s="21"/>
      <c r="I354" s="21" t="s">
        <v>25</v>
      </c>
      <c r="J354" s="21" t="s">
        <v>19</v>
      </c>
      <c r="K354" s="9"/>
      <c r="M354" s="12"/>
    </row>
    <row r="355" spans="1:13" ht="18" customHeight="1">
      <c r="A355" s="1">
        <v>354</v>
      </c>
      <c r="B355" s="44">
        <v>44357</v>
      </c>
      <c r="C355" s="34" t="s">
        <v>4</v>
      </c>
      <c r="D355" s="34" t="s">
        <v>12</v>
      </c>
      <c r="E355" s="34" t="s">
        <v>45</v>
      </c>
      <c r="F355" s="34" t="s">
        <v>18</v>
      </c>
      <c r="G355" s="21"/>
      <c r="H355" s="21"/>
      <c r="I355" s="21" t="s">
        <v>9</v>
      </c>
      <c r="J355" s="21" t="s">
        <v>20</v>
      </c>
      <c r="K355" s="9"/>
      <c r="M355" s="12"/>
    </row>
    <row r="356" spans="1:13" ht="18" customHeight="1">
      <c r="A356" s="1">
        <v>355</v>
      </c>
      <c r="B356" s="44">
        <v>44357</v>
      </c>
      <c r="C356" s="34" t="s">
        <v>7</v>
      </c>
      <c r="D356" s="34" t="s">
        <v>16</v>
      </c>
      <c r="E356" s="34" t="s">
        <v>11</v>
      </c>
      <c r="F356" s="34" t="s">
        <v>72</v>
      </c>
      <c r="G356" s="21"/>
      <c r="H356" s="21"/>
      <c r="I356" s="21" t="s">
        <v>26</v>
      </c>
      <c r="J356" s="21" t="s">
        <v>37</v>
      </c>
      <c r="K356" s="9"/>
      <c r="M356" s="12"/>
    </row>
    <row r="357" spans="1:13" ht="18" customHeight="1">
      <c r="A357" s="1">
        <v>356</v>
      </c>
      <c r="B357" s="44">
        <v>44357</v>
      </c>
      <c r="C357" s="34" t="s">
        <v>58</v>
      </c>
      <c r="D357" s="34" t="s">
        <v>24</v>
      </c>
      <c r="E357" s="34" t="s">
        <v>50</v>
      </c>
      <c r="F357" s="34" t="s">
        <v>23</v>
      </c>
      <c r="G357" s="21"/>
      <c r="H357" s="21"/>
      <c r="I357" s="21" t="s">
        <v>25</v>
      </c>
      <c r="J357" s="21" t="s">
        <v>19</v>
      </c>
      <c r="K357" s="9"/>
      <c r="M357" s="12"/>
    </row>
    <row r="358" spans="1:13" ht="18" customHeight="1">
      <c r="A358" s="1">
        <v>357</v>
      </c>
      <c r="B358" s="44">
        <v>44357</v>
      </c>
      <c r="C358" s="34" t="s">
        <v>30</v>
      </c>
      <c r="D358" s="34" t="s">
        <v>48</v>
      </c>
      <c r="E358" s="34" t="s">
        <v>49</v>
      </c>
      <c r="F358" s="34" t="s">
        <v>29</v>
      </c>
      <c r="G358" s="21"/>
      <c r="H358" s="21"/>
      <c r="I358" s="21" t="s">
        <v>31</v>
      </c>
      <c r="J358" s="21" t="s">
        <v>38</v>
      </c>
      <c r="K358" s="9"/>
      <c r="M358" s="12"/>
    </row>
    <row r="359" spans="1:13" ht="18" customHeight="1">
      <c r="A359" s="1">
        <v>358</v>
      </c>
      <c r="B359" s="44">
        <v>44357</v>
      </c>
      <c r="C359" s="34" t="s">
        <v>27</v>
      </c>
      <c r="D359" s="34" t="s">
        <v>36</v>
      </c>
      <c r="E359" s="34" t="s">
        <v>17</v>
      </c>
      <c r="F359" s="34" t="s">
        <v>22</v>
      </c>
      <c r="G359" s="21"/>
      <c r="H359" s="21"/>
      <c r="I359" s="21" t="s">
        <v>32</v>
      </c>
      <c r="J359" s="21" t="s">
        <v>13</v>
      </c>
      <c r="K359" s="9"/>
      <c r="M359" s="12"/>
    </row>
    <row r="360" spans="1:13" ht="18" customHeight="1">
      <c r="A360" s="1">
        <v>359</v>
      </c>
      <c r="B360" s="44">
        <v>44357</v>
      </c>
      <c r="C360" s="34" t="s">
        <v>33</v>
      </c>
      <c r="D360" s="34" t="s">
        <v>5</v>
      </c>
      <c r="E360" s="34" t="s">
        <v>40</v>
      </c>
      <c r="F360" s="34" t="s">
        <v>6</v>
      </c>
      <c r="G360" s="21"/>
      <c r="H360" s="21"/>
      <c r="I360" s="21" t="s">
        <v>8</v>
      </c>
      <c r="J360" s="21" t="s">
        <v>14</v>
      </c>
      <c r="K360" s="9"/>
      <c r="M360" s="12"/>
    </row>
    <row r="361" spans="1:13" ht="18" customHeight="1">
      <c r="A361" s="1">
        <v>360</v>
      </c>
      <c r="B361" s="44">
        <v>44358</v>
      </c>
      <c r="C361" s="34" t="s">
        <v>36</v>
      </c>
      <c r="D361" s="34" t="s">
        <v>17</v>
      </c>
      <c r="E361" s="34" t="s">
        <v>22</v>
      </c>
      <c r="F361" s="34" t="s">
        <v>39</v>
      </c>
      <c r="G361" s="21"/>
      <c r="H361" s="21"/>
      <c r="I361" s="21" t="s">
        <v>8</v>
      </c>
      <c r="J361" s="21" t="s">
        <v>37</v>
      </c>
      <c r="K361" s="9"/>
      <c r="M361" s="12"/>
    </row>
    <row r="362" spans="1:13" ht="18" customHeight="1">
      <c r="A362" s="1">
        <v>361</v>
      </c>
      <c r="B362" s="44">
        <v>44358</v>
      </c>
      <c r="C362" s="34" t="s">
        <v>48</v>
      </c>
      <c r="D362" s="34" t="s">
        <v>49</v>
      </c>
      <c r="E362" s="34" t="s">
        <v>29</v>
      </c>
      <c r="F362" s="34" t="s">
        <v>28</v>
      </c>
      <c r="G362" s="21"/>
      <c r="H362" s="21"/>
      <c r="I362" s="21" t="s">
        <v>31</v>
      </c>
      <c r="J362" s="21" t="s">
        <v>13</v>
      </c>
      <c r="K362" s="9"/>
      <c r="M362" s="12"/>
    </row>
    <row r="363" spans="1:13" ht="18" customHeight="1">
      <c r="A363" s="1">
        <v>362</v>
      </c>
      <c r="B363" s="44">
        <v>44358</v>
      </c>
      <c r="C363" s="34" t="s">
        <v>56</v>
      </c>
      <c r="D363" s="34" t="s">
        <v>34</v>
      </c>
      <c r="E363" s="34" t="s">
        <v>10</v>
      </c>
      <c r="F363" s="34" t="s">
        <v>27</v>
      </c>
      <c r="G363" s="21"/>
      <c r="H363" s="21"/>
      <c r="I363" s="21" t="s">
        <v>32</v>
      </c>
      <c r="J363" s="21" t="s">
        <v>20</v>
      </c>
      <c r="K363" s="9"/>
      <c r="M363" s="12"/>
    </row>
    <row r="364" spans="1:13" ht="18" customHeight="1">
      <c r="A364" s="1">
        <v>363</v>
      </c>
      <c r="B364" s="44">
        <v>44358</v>
      </c>
      <c r="C364" s="34" t="s">
        <v>24</v>
      </c>
      <c r="D364" s="34" t="s">
        <v>50</v>
      </c>
      <c r="E364" s="34" t="s">
        <v>23</v>
      </c>
      <c r="F364" s="34" t="s">
        <v>15</v>
      </c>
      <c r="G364" s="21"/>
      <c r="H364" s="21"/>
      <c r="I364" s="21" t="s">
        <v>26</v>
      </c>
      <c r="J364" s="21" t="s">
        <v>19</v>
      </c>
      <c r="K364" s="9"/>
      <c r="M364" s="12"/>
    </row>
    <row r="365" spans="1:13" ht="18" customHeight="1">
      <c r="A365" s="1">
        <v>364</v>
      </c>
      <c r="B365" s="44">
        <v>44358</v>
      </c>
      <c r="C365" s="34" t="s">
        <v>16</v>
      </c>
      <c r="D365" s="34" t="s">
        <v>11</v>
      </c>
      <c r="E365" s="34" t="s">
        <v>59</v>
      </c>
      <c r="F365" s="34" t="s">
        <v>43</v>
      </c>
      <c r="G365" s="21"/>
      <c r="H365" s="21"/>
      <c r="I365" s="21" t="s">
        <v>25</v>
      </c>
      <c r="J365" s="21" t="s">
        <v>14</v>
      </c>
      <c r="K365" s="9"/>
      <c r="M365" s="12"/>
    </row>
    <row r="366" spans="1:13" ht="18" customHeight="1">
      <c r="A366" s="1">
        <v>365</v>
      </c>
      <c r="B366" s="44">
        <v>44358</v>
      </c>
      <c r="C366" s="34" t="s">
        <v>12</v>
      </c>
      <c r="D366" s="34" t="s">
        <v>45</v>
      </c>
      <c r="E366" s="34" t="s">
        <v>18</v>
      </c>
      <c r="F366" s="34" t="s">
        <v>41</v>
      </c>
      <c r="G366" s="21"/>
      <c r="H366" s="21"/>
      <c r="I366" s="21" t="s">
        <v>9</v>
      </c>
      <c r="J366" s="21" t="s">
        <v>38</v>
      </c>
      <c r="K366" s="9"/>
      <c r="M366" s="12"/>
    </row>
    <row r="367" spans="1:13" ht="18" customHeight="1">
      <c r="A367" s="1">
        <v>366</v>
      </c>
      <c r="B367" s="44">
        <v>44359</v>
      </c>
      <c r="C367" s="34" t="s">
        <v>45</v>
      </c>
      <c r="D367" s="34" t="s">
        <v>18</v>
      </c>
      <c r="E367" s="34" t="s">
        <v>41</v>
      </c>
      <c r="F367" s="34" t="s">
        <v>4</v>
      </c>
      <c r="G367" s="21"/>
      <c r="H367" s="21"/>
      <c r="I367" s="21" t="s">
        <v>9</v>
      </c>
      <c r="J367" s="21" t="s">
        <v>38</v>
      </c>
      <c r="K367" s="9"/>
      <c r="M367" s="12"/>
    </row>
    <row r="368" spans="1:13" ht="18" customHeight="1">
      <c r="A368" s="1">
        <v>367</v>
      </c>
      <c r="B368" s="44">
        <v>44359</v>
      </c>
      <c r="C368" s="34" t="s">
        <v>34</v>
      </c>
      <c r="D368" s="34" t="s">
        <v>10</v>
      </c>
      <c r="E368" s="36" t="s">
        <v>27</v>
      </c>
      <c r="F368" s="34" t="s">
        <v>65</v>
      </c>
      <c r="G368" s="21"/>
      <c r="H368" s="21"/>
      <c r="I368" s="21" t="s">
        <v>32</v>
      </c>
      <c r="J368" s="21" t="s">
        <v>20</v>
      </c>
      <c r="K368" s="9"/>
      <c r="M368" s="12"/>
    </row>
    <row r="369" spans="1:13" ht="18" customHeight="1">
      <c r="A369" s="1">
        <v>368</v>
      </c>
      <c r="B369" s="44">
        <v>44359</v>
      </c>
      <c r="C369" s="34" t="s">
        <v>49</v>
      </c>
      <c r="D369" s="34" t="s">
        <v>29</v>
      </c>
      <c r="E369" s="34" t="s">
        <v>28</v>
      </c>
      <c r="F369" s="34" t="s">
        <v>30</v>
      </c>
      <c r="G369" s="21"/>
      <c r="H369" s="21"/>
      <c r="I369" s="21" t="s">
        <v>31</v>
      </c>
      <c r="J369" s="21" t="s">
        <v>13</v>
      </c>
      <c r="K369" s="9"/>
      <c r="M369" s="12"/>
    </row>
    <row r="370" spans="1:13" ht="18" customHeight="1">
      <c r="A370" s="1">
        <v>369</v>
      </c>
      <c r="B370" s="44">
        <v>44359</v>
      </c>
      <c r="C370" s="34" t="s">
        <v>50</v>
      </c>
      <c r="D370" s="34" t="s">
        <v>23</v>
      </c>
      <c r="E370" s="34" t="s">
        <v>15</v>
      </c>
      <c r="F370" s="34" t="s">
        <v>46</v>
      </c>
      <c r="G370" s="21"/>
      <c r="H370" s="21"/>
      <c r="I370" s="21" t="s">
        <v>26</v>
      </c>
      <c r="J370" s="21" t="s">
        <v>19</v>
      </c>
      <c r="K370" s="9"/>
      <c r="M370" s="12"/>
    </row>
    <row r="371" spans="1:13" ht="18" customHeight="1">
      <c r="A371" s="1">
        <v>370</v>
      </c>
      <c r="B371" s="44">
        <v>44359</v>
      </c>
      <c r="C371" s="34" t="s">
        <v>11</v>
      </c>
      <c r="D371" s="34" t="s">
        <v>59</v>
      </c>
      <c r="E371" s="34" t="s">
        <v>43</v>
      </c>
      <c r="F371" s="34" t="s">
        <v>7</v>
      </c>
      <c r="G371" s="21"/>
      <c r="H371" s="21"/>
      <c r="I371" s="21" t="s">
        <v>25</v>
      </c>
      <c r="J371" s="21" t="s">
        <v>14</v>
      </c>
      <c r="K371" s="9"/>
      <c r="M371" s="12"/>
    </row>
    <row r="372" spans="1:13" ht="18" customHeight="1">
      <c r="A372" s="1">
        <v>371</v>
      </c>
      <c r="B372" s="44">
        <v>44359</v>
      </c>
      <c r="C372" s="34" t="s">
        <v>17</v>
      </c>
      <c r="D372" s="34" t="s">
        <v>22</v>
      </c>
      <c r="E372" s="34" t="s">
        <v>39</v>
      </c>
      <c r="F372" s="34" t="s">
        <v>33</v>
      </c>
      <c r="G372" s="21"/>
      <c r="H372" s="21"/>
      <c r="I372" s="21" t="s">
        <v>8</v>
      </c>
      <c r="J372" s="21" t="s">
        <v>37</v>
      </c>
      <c r="K372" s="9"/>
      <c r="M372" s="12"/>
    </row>
    <row r="373" spans="1:13" ht="18" customHeight="1">
      <c r="A373" s="1">
        <v>372</v>
      </c>
      <c r="B373" s="44">
        <v>44360</v>
      </c>
      <c r="C373" s="34" t="s">
        <v>59</v>
      </c>
      <c r="D373" s="34" t="s">
        <v>43</v>
      </c>
      <c r="E373" s="34" t="s">
        <v>7</v>
      </c>
      <c r="F373" s="34" t="s">
        <v>16</v>
      </c>
      <c r="G373" s="21"/>
      <c r="H373" s="21"/>
      <c r="I373" s="21" t="s">
        <v>25</v>
      </c>
      <c r="J373" s="21" t="s">
        <v>14</v>
      </c>
      <c r="K373" s="9"/>
      <c r="M373" s="12"/>
    </row>
    <row r="374" spans="1:13" ht="18" customHeight="1">
      <c r="A374" s="1">
        <v>373</v>
      </c>
      <c r="B374" s="44">
        <v>44360</v>
      </c>
      <c r="C374" s="34" t="s">
        <v>10</v>
      </c>
      <c r="D374" s="34" t="s">
        <v>27</v>
      </c>
      <c r="E374" s="34" t="s">
        <v>65</v>
      </c>
      <c r="F374" s="34" t="s">
        <v>56</v>
      </c>
      <c r="G374" s="21"/>
      <c r="H374" s="21"/>
      <c r="I374" s="21" t="s">
        <v>32</v>
      </c>
      <c r="J374" s="21" t="s">
        <v>20</v>
      </c>
      <c r="K374" s="9"/>
      <c r="M374" s="12"/>
    </row>
    <row r="375" spans="1:13" ht="18" customHeight="1">
      <c r="A375" s="1">
        <v>374</v>
      </c>
      <c r="B375" s="44">
        <v>44360</v>
      </c>
      <c r="C375" s="34" t="s">
        <v>29</v>
      </c>
      <c r="D375" s="36" t="s">
        <v>28</v>
      </c>
      <c r="E375" s="34" t="s">
        <v>30</v>
      </c>
      <c r="F375" s="34" t="s">
        <v>48</v>
      </c>
      <c r="G375" s="21"/>
      <c r="H375" s="21"/>
      <c r="I375" s="21" t="s">
        <v>31</v>
      </c>
      <c r="J375" s="21" t="s">
        <v>13</v>
      </c>
      <c r="K375" s="9"/>
      <c r="M375" s="12"/>
    </row>
    <row r="376" spans="1:13" ht="18" customHeight="1">
      <c r="A376" s="1">
        <v>375</v>
      </c>
      <c r="B376" s="44">
        <v>44360</v>
      </c>
      <c r="C376" s="34" t="s">
        <v>23</v>
      </c>
      <c r="D376" s="34" t="s">
        <v>15</v>
      </c>
      <c r="E376" s="34" t="s">
        <v>46</v>
      </c>
      <c r="F376" s="34" t="s">
        <v>24</v>
      </c>
      <c r="G376" s="21"/>
      <c r="H376" s="21"/>
      <c r="I376" s="21" t="s">
        <v>26</v>
      </c>
      <c r="J376" s="21" t="s">
        <v>19</v>
      </c>
      <c r="K376" s="9"/>
      <c r="M376" s="12"/>
    </row>
    <row r="377" spans="1:13" ht="18" customHeight="1">
      <c r="A377" s="1">
        <v>376</v>
      </c>
      <c r="B377" s="44">
        <v>44360</v>
      </c>
      <c r="C377" s="34" t="s">
        <v>18</v>
      </c>
      <c r="D377" s="34" t="s">
        <v>41</v>
      </c>
      <c r="E377" s="34" t="s">
        <v>4</v>
      </c>
      <c r="F377" s="34" t="s">
        <v>12</v>
      </c>
      <c r="G377" s="21"/>
      <c r="H377" s="21"/>
      <c r="I377" s="21" t="s">
        <v>9</v>
      </c>
      <c r="J377" s="21" t="s">
        <v>38</v>
      </c>
      <c r="K377" s="9"/>
      <c r="M377" s="12"/>
    </row>
    <row r="378" spans="1:13" ht="18" customHeight="1">
      <c r="A378" s="1">
        <v>377</v>
      </c>
      <c r="B378" s="44">
        <v>44360</v>
      </c>
      <c r="C378" s="36" t="s">
        <v>22</v>
      </c>
      <c r="D378" s="34" t="s">
        <v>39</v>
      </c>
      <c r="E378" s="34" t="s">
        <v>33</v>
      </c>
      <c r="F378" s="34" t="s">
        <v>36</v>
      </c>
      <c r="G378" s="21"/>
      <c r="H378" s="21"/>
      <c r="I378" s="21" t="s">
        <v>8</v>
      </c>
      <c r="J378" s="21" t="s">
        <v>37</v>
      </c>
      <c r="K378" s="9"/>
      <c r="M378" s="13"/>
    </row>
    <row r="379" spans="1:13" ht="18" customHeight="1">
      <c r="A379" s="1">
        <v>378</v>
      </c>
      <c r="B379" s="44">
        <v>44361</v>
      </c>
      <c r="C379" s="34" t="s">
        <v>43</v>
      </c>
      <c r="D379" s="34" t="s">
        <v>58</v>
      </c>
      <c r="E379" s="34" t="s">
        <v>72</v>
      </c>
      <c r="F379" s="34" t="s">
        <v>7</v>
      </c>
      <c r="G379" s="21"/>
      <c r="H379" s="21"/>
      <c r="I379" s="21" t="s">
        <v>19</v>
      </c>
      <c r="J379" s="21" t="s">
        <v>32</v>
      </c>
      <c r="K379" s="9"/>
      <c r="M379" s="12"/>
    </row>
    <row r="380" spans="1:13" ht="18" customHeight="1">
      <c r="A380" s="1">
        <v>379</v>
      </c>
      <c r="B380" s="44">
        <v>44362</v>
      </c>
      <c r="C380" s="34" t="s">
        <v>58</v>
      </c>
      <c r="D380" s="34" t="s">
        <v>72</v>
      </c>
      <c r="E380" s="34" t="s">
        <v>7</v>
      </c>
      <c r="F380" s="34" t="s">
        <v>16</v>
      </c>
      <c r="G380" s="21"/>
      <c r="H380" s="21"/>
      <c r="I380" s="21" t="s">
        <v>19</v>
      </c>
      <c r="J380" s="21" t="s">
        <v>32</v>
      </c>
      <c r="K380" s="9"/>
      <c r="M380" s="12"/>
    </row>
    <row r="381" spans="1:13" ht="18" customHeight="1">
      <c r="A381" s="1">
        <v>380</v>
      </c>
      <c r="B381" s="44">
        <v>44363</v>
      </c>
      <c r="C381" s="34" t="s">
        <v>72</v>
      </c>
      <c r="D381" s="34" t="s">
        <v>7</v>
      </c>
      <c r="E381" s="34" t="s">
        <v>16</v>
      </c>
      <c r="F381" s="34" t="s">
        <v>43</v>
      </c>
      <c r="G381" s="21"/>
      <c r="H381" s="21"/>
      <c r="I381" s="21" t="s">
        <v>19</v>
      </c>
      <c r="J381" s="21" t="s">
        <v>31</v>
      </c>
      <c r="K381" s="9"/>
      <c r="M381" s="12"/>
    </row>
    <row r="382" spans="1:13" ht="18" customHeight="1">
      <c r="A382" s="1">
        <v>381</v>
      </c>
      <c r="B382" s="44">
        <v>44365</v>
      </c>
      <c r="C382" s="34" t="s">
        <v>41</v>
      </c>
      <c r="D382" s="34" t="s">
        <v>4</v>
      </c>
      <c r="E382" s="34" t="s">
        <v>12</v>
      </c>
      <c r="F382" s="34" t="s">
        <v>11</v>
      </c>
      <c r="G382" s="21"/>
      <c r="H382" s="21"/>
      <c r="I382" s="21" t="s">
        <v>13</v>
      </c>
      <c r="J382" s="21" t="s">
        <v>19</v>
      </c>
      <c r="K382" s="9"/>
      <c r="M382" s="12"/>
    </row>
    <row r="383" spans="1:13" ht="18" customHeight="1">
      <c r="A383" s="1">
        <v>382</v>
      </c>
      <c r="B383" s="44">
        <v>44365</v>
      </c>
      <c r="C383" s="34" t="s">
        <v>5</v>
      </c>
      <c r="D383" s="34" t="s">
        <v>40</v>
      </c>
      <c r="E383" s="34" t="s">
        <v>6</v>
      </c>
      <c r="F383" s="34" t="s">
        <v>42</v>
      </c>
      <c r="G383" s="21"/>
      <c r="H383" s="21"/>
      <c r="I383" s="21" t="s">
        <v>9</v>
      </c>
      <c r="J383" s="21" t="s">
        <v>26</v>
      </c>
      <c r="K383" s="9"/>
      <c r="M383" s="12" t="s">
        <v>279</v>
      </c>
    </row>
    <row r="384" spans="1:13" ht="18" customHeight="1">
      <c r="A384" s="1">
        <v>383</v>
      </c>
      <c r="B384" s="44">
        <v>44365</v>
      </c>
      <c r="C384" s="34" t="s">
        <v>28</v>
      </c>
      <c r="D384" s="34" t="s">
        <v>30</v>
      </c>
      <c r="E384" s="34" t="s">
        <v>48</v>
      </c>
      <c r="F384" s="34" t="s">
        <v>29</v>
      </c>
      <c r="G384" s="21"/>
      <c r="H384" s="21"/>
      <c r="I384" s="21" t="s">
        <v>32</v>
      </c>
      <c r="J384" s="21" t="s">
        <v>8</v>
      </c>
      <c r="K384" s="9"/>
      <c r="M384" s="12"/>
    </row>
    <row r="385" spans="1:13" ht="18" customHeight="1">
      <c r="A385" s="1">
        <v>384</v>
      </c>
      <c r="B385" s="44">
        <v>44365</v>
      </c>
      <c r="C385" s="34" t="s">
        <v>43</v>
      </c>
      <c r="D385" s="34" t="s">
        <v>7</v>
      </c>
      <c r="E385" s="34" t="s">
        <v>16</v>
      </c>
      <c r="F385" s="34" t="s">
        <v>34</v>
      </c>
      <c r="G385" s="21"/>
      <c r="H385" s="21"/>
      <c r="I385" s="21" t="s">
        <v>25</v>
      </c>
      <c r="J385" s="21" t="s">
        <v>31</v>
      </c>
      <c r="K385" s="9"/>
      <c r="M385" s="12"/>
    </row>
    <row r="386" spans="1:13" ht="18" customHeight="1">
      <c r="A386" s="1">
        <v>385</v>
      </c>
      <c r="B386" s="44">
        <v>44365</v>
      </c>
      <c r="C386" s="34" t="s">
        <v>15</v>
      </c>
      <c r="D386" s="34" t="s">
        <v>46</v>
      </c>
      <c r="E386" s="34" t="s">
        <v>50</v>
      </c>
      <c r="F386" s="34" t="s">
        <v>45</v>
      </c>
      <c r="G386" s="21"/>
      <c r="H386" s="21"/>
      <c r="I386" s="21" t="s">
        <v>38</v>
      </c>
      <c r="J386" s="21" t="s">
        <v>37</v>
      </c>
      <c r="K386" s="9"/>
      <c r="M386" s="12"/>
    </row>
    <row r="387" spans="1:13" ht="18" customHeight="1">
      <c r="A387" s="1">
        <v>386</v>
      </c>
      <c r="B387" s="44">
        <v>44365</v>
      </c>
      <c r="C387" s="34" t="s">
        <v>27</v>
      </c>
      <c r="D387" s="34" t="s">
        <v>49</v>
      </c>
      <c r="E387" s="34" t="s">
        <v>56</v>
      </c>
      <c r="F387" s="34" t="s">
        <v>24</v>
      </c>
      <c r="G387" s="21"/>
      <c r="H387" s="21"/>
      <c r="I387" s="21" t="s">
        <v>14</v>
      </c>
      <c r="J387" s="21" t="s">
        <v>20</v>
      </c>
      <c r="K387" s="9"/>
      <c r="M387" s="12"/>
    </row>
    <row r="388" spans="1:13" ht="18" customHeight="1">
      <c r="A388" s="1">
        <v>387</v>
      </c>
      <c r="B388" s="44">
        <v>44366</v>
      </c>
      <c r="C388" s="34" t="s">
        <v>4</v>
      </c>
      <c r="D388" s="34" t="s">
        <v>12</v>
      </c>
      <c r="E388" s="34" t="s">
        <v>11</v>
      </c>
      <c r="F388" s="34" t="s">
        <v>18</v>
      </c>
      <c r="G388" s="21"/>
      <c r="H388" s="21"/>
      <c r="I388" s="21" t="s">
        <v>13</v>
      </c>
      <c r="J388" s="21" t="s">
        <v>19</v>
      </c>
      <c r="K388" s="9"/>
      <c r="M388" s="12"/>
    </row>
    <row r="389" spans="1:13" ht="18" customHeight="1">
      <c r="A389" s="1">
        <v>388</v>
      </c>
      <c r="B389" s="44">
        <v>44366</v>
      </c>
      <c r="C389" s="34" t="s">
        <v>7</v>
      </c>
      <c r="D389" s="34" t="s">
        <v>16</v>
      </c>
      <c r="E389" s="34" t="s">
        <v>34</v>
      </c>
      <c r="F389" s="34" t="s">
        <v>72</v>
      </c>
      <c r="G389" s="21"/>
      <c r="H389" s="21"/>
      <c r="I389" s="21" t="s">
        <v>25</v>
      </c>
      <c r="J389" s="21" t="s">
        <v>31</v>
      </c>
      <c r="K389" s="9"/>
      <c r="M389" s="12"/>
    </row>
    <row r="390" spans="1:13" ht="18" customHeight="1">
      <c r="A390" s="1">
        <v>389</v>
      </c>
      <c r="B390" s="44">
        <v>44366</v>
      </c>
      <c r="C390" s="34" t="s">
        <v>49</v>
      </c>
      <c r="D390" s="34" t="s">
        <v>56</v>
      </c>
      <c r="E390" s="34" t="s">
        <v>24</v>
      </c>
      <c r="F390" s="34" t="s">
        <v>10</v>
      </c>
      <c r="G390" s="21"/>
      <c r="H390" s="21"/>
      <c r="I390" s="21" t="s">
        <v>14</v>
      </c>
      <c r="J390" s="21" t="s">
        <v>20</v>
      </c>
      <c r="K390" s="9"/>
      <c r="M390" s="12"/>
    </row>
    <row r="391" spans="1:13" ht="18" customHeight="1">
      <c r="A391" s="1">
        <v>390</v>
      </c>
      <c r="B391" s="44">
        <v>44366</v>
      </c>
      <c r="C391" s="34" t="s">
        <v>46</v>
      </c>
      <c r="D391" s="34" t="s">
        <v>50</v>
      </c>
      <c r="E391" s="34" t="s">
        <v>45</v>
      </c>
      <c r="F391" s="34" t="s">
        <v>23</v>
      </c>
      <c r="G391" s="21"/>
      <c r="H391" s="21"/>
      <c r="I391" s="21" t="s">
        <v>38</v>
      </c>
      <c r="J391" s="21" t="s">
        <v>37</v>
      </c>
      <c r="K391" s="9"/>
      <c r="M391" s="12"/>
    </row>
    <row r="392" spans="1:13" ht="18" customHeight="1">
      <c r="A392" s="1">
        <v>391</v>
      </c>
      <c r="B392" s="44">
        <v>44366</v>
      </c>
      <c r="C392" s="34" t="s">
        <v>30</v>
      </c>
      <c r="D392" s="34" t="s">
        <v>48</v>
      </c>
      <c r="E392" s="34" t="s">
        <v>29</v>
      </c>
      <c r="F392" s="34" t="s">
        <v>21</v>
      </c>
      <c r="G392" s="21"/>
      <c r="H392" s="21"/>
      <c r="I392" s="21" t="s">
        <v>32</v>
      </c>
      <c r="J392" s="21" t="s">
        <v>8</v>
      </c>
      <c r="K392" s="9"/>
      <c r="M392" s="12"/>
    </row>
    <row r="393" spans="1:13" ht="18" customHeight="1">
      <c r="A393" s="1">
        <v>392</v>
      </c>
      <c r="B393" s="44">
        <v>44367</v>
      </c>
      <c r="C393" s="34" t="s">
        <v>40</v>
      </c>
      <c r="D393" s="34" t="s">
        <v>6</v>
      </c>
      <c r="E393" s="34" t="s">
        <v>42</v>
      </c>
      <c r="F393" s="34" t="s">
        <v>33</v>
      </c>
      <c r="G393" s="21"/>
      <c r="H393" s="21"/>
      <c r="I393" s="21" t="s">
        <v>9</v>
      </c>
      <c r="J393" s="21" t="s">
        <v>26</v>
      </c>
      <c r="K393" s="9"/>
      <c r="M393" s="12"/>
    </row>
    <row r="394" spans="1:13" ht="18" customHeight="1">
      <c r="A394" s="1">
        <v>393</v>
      </c>
      <c r="B394" s="44">
        <v>44367</v>
      </c>
      <c r="C394" s="34" t="s">
        <v>48</v>
      </c>
      <c r="D394" s="34" t="s">
        <v>29</v>
      </c>
      <c r="E394" s="34" t="s">
        <v>21</v>
      </c>
      <c r="F394" s="34" t="s">
        <v>28</v>
      </c>
      <c r="G394" s="21"/>
      <c r="H394" s="21"/>
      <c r="I394" s="21" t="s">
        <v>32</v>
      </c>
      <c r="J394" s="21" t="s">
        <v>8</v>
      </c>
      <c r="K394" s="9"/>
      <c r="M394" s="12"/>
    </row>
    <row r="395" spans="1:13" ht="18" customHeight="1">
      <c r="A395" s="1">
        <v>394</v>
      </c>
      <c r="B395" s="44">
        <v>44367</v>
      </c>
      <c r="C395" s="36" t="s">
        <v>56</v>
      </c>
      <c r="D395" s="34" t="s">
        <v>24</v>
      </c>
      <c r="E395" s="34" t="s">
        <v>10</v>
      </c>
      <c r="F395" s="34" t="s">
        <v>27</v>
      </c>
      <c r="G395" s="21"/>
      <c r="H395" s="21"/>
      <c r="I395" s="21" t="s">
        <v>14</v>
      </c>
      <c r="J395" s="21" t="s">
        <v>20</v>
      </c>
      <c r="K395" s="9"/>
      <c r="M395" s="13"/>
    </row>
    <row r="396" spans="1:13" ht="18" customHeight="1">
      <c r="A396" s="1">
        <v>395</v>
      </c>
      <c r="B396" s="44">
        <v>44367</v>
      </c>
      <c r="C396" s="34" t="s">
        <v>50</v>
      </c>
      <c r="D396" s="34" t="s">
        <v>45</v>
      </c>
      <c r="E396" s="34" t="s">
        <v>23</v>
      </c>
      <c r="F396" s="34" t="s">
        <v>15</v>
      </c>
      <c r="G396" s="21"/>
      <c r="H396" s="21"/>
      <c r="I396" s="21" t="s">
        <v>38</v>
      </c>
      <c r="J396" s="21" t="s">
        <v>37</v>
      </c>
      <c r="K396" s="9"/>
      <c r="M396" s="12"/>
    </row>
    <row r="397" spans="1:13" ht="18" customHeight="1">
      <c r="A397" s="1">
        <v>396</v>
      </c>
      <c r="B397" s="44">
        <v>44367</v>
      </c>
      <c r="C397" s="34" t="s">
        <v>16</v>
      </c>
      <c r="D397" s="34" t="s">
        <v>34</v>
      </c>
      <c r="E397" s="34" t="s">
        <v>72</v>
      </c>
      <c r="F397" s="34" t="s">
        <v>43</v>
      </c>
      <c r="G397" s="21"/>
      <c r="H397" s="21"/>
      <c r="I397" s="21" t="s">
        <v>25</v>
      </c>
      <c r="J397" s="21" t="s">
        <v>31</v>
      </c>
      <c r="K397" s="9"/>
      <c r="M397" s="12"/>
    </row>
    <row r="398" spans="1:13" ht="18" customHeight="1">
      <c r="A398" s="1">
        <v>397</v>
      </c>
      <c r="B398" s="44">
        <v>44367</v>
      </c>
      <c r="C398" s="34" t="s">
        <v>12</v>
      </c>
      <c r="D398" s="34" t="s">
        <v>11</v>
      </c>
      <c r="E398" s="34" t="s">
        <v>18</v>
      </c>
      <c r="F398" s="34" t="s">
        <v>41</v>
      </c>
      <c r="G398" s="21"/>
      <c r="H398" s="21"/>
      <c r="I398" s="21" t="s">
        <v>13</v>
      </c>
      <c r="J398" s="21" t="s">
        <v>19</v>
      </c>
      <c r="K398" s="9"/>
      <c r="M398" s="12"/>
    </row>
    <row r="399" spans="1:13" ht="18" customHeight="1">
      <c r="A399" s="1">
        <v>398</v>
      </c>
      <c r="B399" s="44">
        <v>44368</v>
      </c>
      <c r="C399" s="27" t="s">
        <v>6</v>
      </c>
      <c r="D399" s="27" t="s">
        <v>42</v>
      </c>
      <c r="E399" s="27" t="s">
        <v>33</v>
      </c>
      <c r="F399" s="27" t="s">
        <v>5</v>
      </c>
      <c r="G399" s="21"/>
      <c r="H399" s="21"/>
      <c r="I399" s="21" t="s">
        <v>9</v>
      </c>
      <c r="J399" s="21" t="s">
        <v>26</v>
      </c>
      <c r="K399" s="9"/>
      <c r="M399" s="12"/>
    </row>
    <row r="400" spans="1:13" ht="18" customHeight="1">
      <c r="A400" s="1">
        <v>399</v>
      </c>
      <c r="B400" s="44">
        <v>44369</v>
      </c>
      <c r="C400" s="34" t="s">
        <v>45</v>
      </c>
      <c r="D400" s="34" t="s">
        <v>23</v>
      </c>
      <c r="E400" s="34" t="s">
        <v>15</v>
      </c>
      <c r="F400" s="34" t="s">
        <v>46</v>
      </c>
      <c r="G400" s="21"/>
      <c r="H400" s="21"/>
      <c r="I400" s="21" t="s">
        <v>37</v>
      </c>
      <c r="J400" s="21" t="s">
        <v>13</v>
      </c>
      <c r="K400" s="9"/>
      <c r="M400" s="12"/>
    </row>
    <row r="401" spans="1:13" ht="18" customHeight="1">
      <c r="A401" s="1">
        <v>400</v>
      </c>
      <c r="B401" s="44">
        <v>44369</v>
      </c>
      <c r="C401" s="34" t="s">
        <v>39</v>
      </c>
      <c r="D401" s="34" t="s">
        <v>65</v>
      </c>
      <c r="E401" s="34" t="s">
        <v>36</v>
      </c>
      <c r="F401" s="34" t="s">
        <v>17</v>
      </c>
      <c r="G401" s="21"/>
      <c r="H401" s="21"/>
      <c r="I401" s="21" t="s">
        <v>32</v>
      </c>
      <c r="J401" s="21" t="s">
        <v>9</v>
      </c>
      <c r="K401" s="9"/>
      <c r="M401" s="12"/>
    </row>
    <row r="402" spans="1:13" ht="18" customHeight="1">
      <c r="A402" s="1">
        <v>401</v>
      </c>
      <c r="B402" s="44">
        <v>44369</v>
      </c>
      <c r="C402" s="34" t="s">
        <v>59</v>
      </c>
      <c r="D402" s="34" t="s">
        <v>58</v>
      </c>
      <c r="E402" s="34" t="s">
        <v>43</v>
      </c>
      <c r="F402" s="34" t="s">
        <v>7</v>
      </c>
      <c r="G402" s="21"/>
      <c r="H402" s="21"/>
      <c r="I402" s="21" t="s">
        <v>26</v>
      </c>
      <c r="J402" s="21" t="s">
        <v>31</v>
      </c>
      <c r="K402" s="9"/>
      <c r="M402" s="12"/>
    </row>
    <row r="403" spans="1:13" ht="18" customHeight="1">
      <c r="A403" s="1">
        <v>402</v>
      </c>
      <c r="B403" s="44">
        <v>44369</v>
      </c>
      <c r="C403" s="34" t="s">
        <v>29</v>
      </c>
      <c r="D403" s="34" t="s">
        <v>21</v>
      </c>
      <c r="E403" s="34" t="s">
        <v>28</v>
      </c>
      <c r="F403" s="34" t="s">
        <v>30</v>
      </c>
      <c r="G403" s="21"/>
      <c r="H403" s="21"/>
      <c r="I403" s="21" t="s">
        <v>19</v>
      </c>
      <c r="J403" s="21" t="s">
        <v>14</v>
      </c>
      <c r="K403" s="9"/>
      <c r="M403" s="12"/>
    </row>
    <row r="404" spans="1:13" ht="18" customHeight="1">
      <c r="A404" s="1">
        <v>403</v>
      </c>
      <c r="B404" s="44">
        <v>44369</v>
      </c>
      <c r="C404" s="34" t="s">
        <v>24</v>
      </c>
      <c r="D404" s="34" t="s">
        <v>51</v>
      </c>
      <c r="E404" s="34" t="s">
        <v>27</v>
      </c>
      <c r="F404" s="34" t="s">
        <v>49</v>
      </c>
      <c r="G404" s="21"/>
      <c r="H404" s="21"/>
      <c r="I404" s="21" t="s">
        <v>8</v>
      </c>
      <c r="J404" s="21" t="s">
        <v>25</v>
      </c>
      <c r="K404" s="9"/>
      <c r="M404" s="12"/>
    </row>
    <row r="405" spans="1:13" ht="18" customHeight="1">
      <c r="A405" s="1">
        <v>404</v>
      </c>
      <c r="B405" s="44">
        <v>44369</v>
      </c>
      <c r="C405" s="34" t="s">
        <v>11</v>
      </c>
      <c r="D405" s="34" t="s">
        <v>18</v>
      </c>
      <c r="E405" s="34" t="s">
        <v>41</v>
      </c>
      <c r="F405" s="34" t="s">
        <v>4</v>
      </c>
      <c r="G405" s="21"/>
      <c r="H405" s="21"/>
      <c r="I405" s="21" t="s">
        <v>20</v>
      </c>
      <c r="J405" s="21" t="s">
        <v>38</v>
      </c>
      <c r="K405" s="9"/>
      <c r="M405" s="12"/>
    </row>
    <row r="406" spans="1:13" ht="18" customHeight="1">
      <c r="A406" s="1">
        <v>405</v>
      </c>
      <c r="B406" s="44">
        <v>44370</v>
      </c>
      <c r="C406" s="34" t="s">
        <v>58</v>
      </c>
      <c r="D406" s="34" t="s">
        <v>43</v>
      </c>
      <c r="E406" s="34" t="s">
        <v>7</v>
      </c>
      <c r="F406" s="34" t="s">
        <v>16</v>
      </c>
      <c r="G406" s="21"/>
      <c r="H406" s="21"/>
      <c r="I406" s="21" t="s">
        <v>26</v>
      </c>
      <c r="J406" s="21" t="s">
        <v>31</v>
      </c>
      <c r="K406" s="9"/>
      <c r="M406" s="12"/>
    </row>
    <row r="407" spans="1:13" ht="18" customHeight="1">
      <c r="A407" s="1">
        <v>406</v>
      </c>
      <c r="B407" s="68">
        <v>44370</v>
      </c>
      <c r="C407" s="21" t="s">
        <v>65</v>
      </c>
      <c r="D407" s="21" t="s">
        <v>36</v>
      </c>
      <c r="E407" s="21" t="s">
        <v>17</v>
      </c>
      <c r="F407" s="21" t="s">
        <v>22</v>
      </c>
      <c r="G407" s="21"/>
      <c r="H407" s="21"/>
      <c r="I407" s="21" t="s">
        <v>32</v>
      </c>
      <c r="J407" s="21" t="s">
        <v>9</v>
      </c>
      <c r="K407" s="9"/>
      <c r="M407" s="12"/>
    </row>
    <row r="408" spans="1:13" ht="18" customHeight="1">
      <c r="A408" s="1">
        <v>407</v>
      </c>
      <c r="B408" s="44">
        <v>44370</v>
      </c>
      <c r="C408" s="34" t="s">
        <v>23</v>
      </c>
      <c r="D408" s="34" t="s">
        <v>15</v>
      </c>
      <c r="E408" s="34" t="s">
        <v>46</v>
      </c>
      <c r="F408" s="34" t="s">
        <v>50</v>
      </c>
      <c r="G408" s="21"/>
      <c r="H408" s="21"/>
      <c r="I408" s="21" t="s">
        <v>37</v>
      </c>
      <c r="J408" s="21" t="s">
        <v>13</v>
      </c>
      <c r="K408" s="9"/>
      <c r="M408" s="12"/>
    </row>
    <row r="409" spans="1:13" ht="18" customHeight="1">
      <c r="A409" s="1">
        <v>408</v>
      </c>
      <c r="B409" s="44">
        <v>44370</v>
      </c>
      <c r="C409" s="34" t="s">
        <v>51</v>
      </c>
      <c r="D409" s="34" t="s">
        <v>27</v>
      </c>
      <c r="E409" s="34" t="s">
        <v>49</v>
      </c>
      <c r="F409" s="34" t="s">
        <v>56</v>
      </c>
      <c r="G409" s="21"/>
      <c r="H409" s="21"/>
      <c r="I409" s="21" t="s">
        <v>8</v>
      </c>
      <c r="J409" s="21" t="s">
        <v>25</v>
      </c>
      <c r="K409" s="9"/>
      <c r="M409" s="12"/>
    </row>
    <row r="410" spans="1:13" ht="18" customHeight="1">
      <c r="A410" s="1">
        <v>409</v>
      </c>
      <c r="B410" s="44">
        <v>44370</v>
      </c>
      <c r="C410" s="34" t="s">
        <v>21</v>
      </c>
      <c r="D410" s="34" t="s">
        <v>28</v>
      </c>
      <c r="E410" s="34" t="s">
        <v>30</v>
      </c>
      <c r="F410" s="34" t="s">
        <v>48</v>
      </c>
      <c r="G410" s="21"/>
      <c r="H410" s="21"/>
      <c r="I410" s="21" t="s">
        <v>19</v>
      </c>
      <c r="J410" s="21" t="s">
        <v>14</v>
      </c>
      <c r="K410" s="9"/>
      <c r="M410" s="12"/>
    </row>
    <row r="411" spans="1:13" ht="18" customHeight="1">
      <c r="A411" s="1">
        <v>410</v>
      </c>
      <c r="B411" s="44">
        <v>44370</v>
      </c>
      <c r="C411" s="34" t="s">
        <v>18</v>
      </c>
      <c r="D411" s="34" t="s">
        <v>41</v>
      </c>
      <c r="E411" s="34" t="s">
        <v>4</v>
      </c>
      <c r="F411" s="34" t="s">
        <v>12</v>
      </c>
      <c r="G411" s="21"/>
      <c r="H411" s="21"/>
      <c r="I411" s="21" t="s">
        <v>20</v>
      </c>
      <c r="J411" s="21" t="s">
        <v>38</v>
      </c>
      <c r="K411" s="9"/>
      <c r="M411" s="12"/>
    </row>
    <row r="412" spans="1:13" ht="18" customHeight="1">
      <c r="A412" s="1">
        <v>411</v>
      </c>
      <c r="B412" s="44">
        <v>44371</v>
      </c>
      <c r="C412" s="34" t="s">
        <v>41</v>
      </c>
      <c r="D412" s="34" t="s">
        <v>4</v>
      </c>
      <c r="E412" s="34" t="s">
        <v>12</v>
      </c>
      <c r="F412" s="34" t="s">
        <v>11</v>
      </c>
      <c r="G412" s="21"/>
      <c r="H412" s="21"/>
      <c r="I412" s="21" t="s">
        <v>20</v>
      </c>
      <c r="J412" s="21" t="s">
        <v>38</v>
      </c>
      <c r="K412" s="9"/>
      <c r="M412" s="12"/>
    </row>
    <row r="413" spans="1:13" ht="18" customHeight="1">
      <c r="A413" s="1">
        <v>412</v>
      </c>
      <c r="B413" s="44">
        <v>44371</v>
      </c>
      <c r="C413" s="34" t="s">
        <v>28</v>
      </c>
      <c r="D413" s="34" t="s">
        <v>30</v>
      </c>
      <c r="E413" s="36" t="s">
        <v>48</v>
      </c>
      <c r="F413" s="34" t="s">
        <v>29</v>
      </c>
      <c r="G413" s="21"/>
      <c r="H413" s="21"/>
      <c r="I413" s="21" t="s">
        <v>19</v>
      </c>
      <c r="J413" s="21" t="s">
        <v>14</v>
      </c>
      <c r="K413" s="9"/>
      <c r="M413" s="12"/>
    </row>
    <row r="414" spans="1:13" ht="18" customHeight="1">
      <c r="A414" s="1">
        <v>413</v>
      </c>
      <c r="B414" s="44">
        <v>44371</v>
      </c>
      <c r="C414" s="34" t="s">
        <v>43</v>
      </c>
      <c r="D414" s="34" t="s">
        <v>7</v>
      </c>
      <c r="E414" s="34" t="s">
        <v>16</v>
      </c>
      <c r="F414" s="34" t="s">
        <v>59</v>
      </c>
      <c r="G414" s="21"/>
      <c r="H414" s="21"/>
      <c r="I414" s="21" t="s">
        <v>26</v>
      </c>
      <c r="J414" s="21" t="s">
        <v>31</v>
      </c>
      <c r="K414" s="9"/>
      <c r="M414" s="12"/>
    </row>
    <row r="415" spans="1:13" ht="18" customHeight="1">
      <c r="A415" s="1">
        <v>414</v>
      </c>
      <c r="B415" s="44">
        <v>44371</v>
      </c>
      <c r="C415" s="34" t="s">
        <v>27</v>
      </c>
      <c r="D415" s="34" t="s">
        <v>49</v>
      </c>
      <c r="E415" s="34" t="s">
        <v>56</v>
      </c>
      <c r="F415" s="34" t="s">
        <v>24</v>
      </c>
      <c r="G415" s="21"/>
      <c r="H415" s="21"/>
      <c r="I415" s="21" t="s">
        <v>8</v>
      </c>
      <c r="J415" s="21" t="s">
        <v>25</v>
      </c>
      <c r="K415" s="9"/>
      <c r="M415" s="12"/>
    </row>
    <row r="416" spans="1:13" ht="18" customHeight="1">
      <c r="A416" s="1">
        <v>415</v>
      </c>
      <c r="B416" s="44">
        <v>44372</v>
      </c>
      <c r="C416" s="34" t="s">
        <v>7</v>
      </c>
      <c r="D416" s="34" t="s">
        <v>16</v>
      </c>
      <c r="E416" s="34" t="s">
        <v>34</v>
      </c>
      <c r="F416" s="34" t="s">
        <v>72</v>
      </c>
      <c r="G416" s="21"/>
      <c r="H416" s="21"/>
      <c r="I416" s="21" t="s">
        <v>38</v>
      </c>
      <c r="J416" s="21" t="s">
        <v>13</v>
      </c>
      <c r="K416" s="9"/>
      <c r="M416" s="12"/>
    </row>
    <row r="417" spans="1:13" ht="18" customHeight="1">
      <c r="A417" s="1">
        <v>416</v>
      </c>
      <c r="B417" s="44">
        <v>44372</v>
      </c>
      <c r="C417" s="34" t="s">
        <v>42</v>
      </c>
      <c r="D417" s="34" t="s">
        <v>33</v>
      </c>
      <c r="E417" s="34" t="s">
        <v>5</v>
      </c>
      <c r="F417" s="34" t="s">
        <v>40</v>
      </c>
      <c r="G417" s="21"/>
      <c r="H417" s="21"/>
      <c r="I417" s="21" t="s">
        <v>14</v>
      </c>
      <c r="J417" s="21" t="s">
        <v>37</v>
      </c>
      <c r="K417" s="9"/>
      <c r="M417" s="12"/>
    </row>
    <row r="418" spans="1:13" ht="18" customHeight="1">
      <c r="A418" s="1">
        <v>417</v>
      </c>
      <c r="B418" s="44">
        <v>44372</v>
      </c>
      <c r="C418" s="34" t="s">
        <v>36</v>
      </c>
      <c r="D418" s="34" t="s">
        <v>17</v>
      </c>
      <c r="E418" s="34" t="s">
        <v>22</v>
      </c>
      <c r="F418" s="34" t="s">
        <v>39</v>
      </c>
      <c r="G418" s="21"/>
      <c r="H418" s="21"/>
      <c r="I418" s="21" t="s">
        <v>9</v>
      </c>
      <c r="J418" s="21" t="s">
        <v>25</v>
      </c>
      <c r="K418" s="9"/>
      <c r="M418" s="12"/>
    </row>
    <row r="419" spans="1:13" ht="18" customHeight="1">
      <c r="A419" s="1">
        <v>418</v>
      </c>
      <c r="B419" s="44">
        <v>44372</v>
      </c>
      <c r="C419" s="34" t="s">
        <v>30</v>
      </c>
      <c r="D419" s="34" t="s">
        <v>48</v>
      </c>
      <c r="E419" s="34" t="s">
        <v>29</v>
      </c>
      <c r="F419" s="34" t="s">
        <v>21</v>
      </c>
      <c r="G419" s="21"/>
      <c r="H419" s="21"/>
      <c r="I419" s="21" t="s">
        <v>19</v>
      </c>
      <c r="J419" s="21" t="s">
        <v>20</v>
      </c>
      <c r="K419" s="9"/>
      <c r="M419" s="12"/>
    </row>
    <row r="420" spans="1:13" ht="18" customHeight="1">
      <c r="A420" s="1">
        <v>419</v>
      </c>
      <c r="B420" s="44">
        <v>44372</v>
      </c>
      <c r="C420" s="34" t="s">
        <v>15</v>
      </c>
      <c r="D420" s="34" t="s">
        <v>46</v>
      </c>
      <c r="E420" s="34" t="s">
        <v>50</v>
      </c>
      <c r="F420" s="34" t="s">
        <v>57</v>
      </c>
      <c r="G420" s="21"/>
      <c r="H420" s="21"/>
      <c r="I420" s="21" t="s">
        <v>26</v>
      </c>
      <c r="J420" s="21" t="s">
        <v>32</v>
      </c>
      <c r="K420" s="9"/>
      <c r="M420" s="12"/>
    </row>
    <row r="421" spans="1:13" ht="18" customHeight="1">
      <c r="A421" s="1">
        <v>420</v>
      </c>
      <c r="B421" s="44">
        <v>44373</v>
      </c>
      <c r="C421" s="34" t="s">
        <v>10</v>
      </c>
      <c r="D421" s="34" t="s">
        <v>12</v>
      </c>
      <c r="E421" s="34" t="s">
        <v>11</v>
      </c>
      <c r="F421" s="34" t="s">
        <v>18</v>
      </c>
      <c r="G421" s="21"/>
      <c r="H421" s="21"/>
      <c r="I421" s="21" t="s">
        <v>31</v>
      </c>
      <c r="J421" s="21" t="s">
        <v>8</v>
      </c>
      <c r="K421" s="9"/>
      <c r="M421" s="12"/>
    </row>
    <row r="422" spans="1:13" ht="18" customHeight="1">
      <c r="A422" s="1">
        <v>421</v>
      </c>
      <c r="B422" s="44">
        <v>44373</v>
      </c>
      <c r="C422" s="34" t="s">
        <v>46</v>
      </c>
      <c r="D422" s="34" t="s">
        <v>50</v>
      </c>
      <c r="E422" s="34" t="s">
        <v>57</v>
      </c>
      <c r="F422" s="34" t="s">
        <v>23</v>
      </c>
      <c r="G422" s="21"/>
      <c r="H422" s="21"/>
      <c r="I422" s="21" t="s">
        <v>26</v>
      </c>
      <c r="J422" s="21" t="s">
        <v>32</v>
      </c>
      <c r="K422" s="9"/>
      <c r="M422" s="12"/>
    </row>
    <row r="423" spans="1:13" ht="18" customHeight="1">
      <c r="A423" s="1">
        <v>422</v>
      </c>
      <c r="B423" s="44">
        <v>44373</v>
      </c>
      <c r="C423" s="34" t="s">
        <v>48</v>
      </c>
      <c r="D423" s="34" t="s">
        <v>29</v>
      </c>
      <c r="E423" s="34" t="s">
        <v>21</v>
      </c>
      <c r="F423" s="34" t="s">
        <v>28</v>
      </c>
      <c r="G423" s="21"/>
      <c r="H423" s="21"/>
      <c r="I423" s="21" t="s">
        <v>19</v>
      </c>
      <c r="J423" s="21" t="s">
        <v>20</v>
      </c>
      <c r="K423" s="9"/>
      <c r="M423" s="12"/>
    </row>
    <row r="424" spans="1:13" ht="18" customHeight="1">
      <c r="A424" s="1">
        <v>423</v>
      </c>
      <c r="B424" s="44">
        <v>44373</v>
      </c>
      <c r="C424" s="34" t="s">
        <v>17</v>
      </c>
      <c r="D424" s="34" t="s">
        <v>22</v>
      </c>
      <c r="E424" s="34" t="s">
        <v>39</v>
      </c>
      <c r="F424" s="34" t="s">
        <v>55</v>
      </c>
      <c r="G424" s="21"/>
      <c r="H424" s="21"/>
      <c r="I424" s="21" t="s">
        <v>9</v>
      </c>
      <c r="J424" s="21" t="s">
        <v>25</v>
      </c>
      <c r="K424" s="9"/>
      <c r="M424" s="12"/>
    </row>
    <row r="425" spans="1:13" ht="18" customHeight="1">
      <c r="A425" s="1">
        <v>424</v>
      </c>
      <c r="B425" s="44">
        <v>44373</v>
      </c>
      <c r="C425" s="34" t="s">
        <v>33</v>
      </c>
      <c r="D425" s="34" t="s">
        <v>5</v>
      </c>
      <c r="E425" s="34" t="s">
        <v>40</v>
      </c>
      <c r="F425" s="34" t="s">
        <v>6</v>
      </c>
      <c r="G425" s="21"/>
      <c r="H425" s="21"/>
      <c r="I425" s="21" t="s">
        <v>14</v>
      </c>
      <c r="J425" s="21" t="s">
        <v>37</v>
      </c>
      <c r="K425" s="9"/>
      <c r="M425" s="12"/>
    </row>
    <row r="426" spans="1:13" ht="18" customHeight="1">
      <c r="A426" s="1">
        <v>425</v>
      </c>
      <c r="B426" s="44">
        <v>44373</v>
      </c>
      <c r="C426" s="34" t="s">
        <v>16</v>
      </c>
      <c r="D426" s="34" t="s">
        <v>34</v>
      </c>
      <c r="E426" s="34" t="s">
        <v>72</v>
      </c>
      <c r="F426" s="34" t="s">
        <v>43</v>
      </c>
      <c r="G426" s="21"/>
      <c r="H426" s="21"/>
      <c r="I426" s="21" t="s">
        <v>38</v>
      </c>
      <c r="J426" s="21" t="s">
        <v>13</v>
      </c>
      <c r="K426" s="9"/>
      <c r="M426" s="12"/>
    </row>
    <row r="427" spans="1:13" ht="18" customHeight="1">
      <c r="A427" s="1">
        <v>426</v>
      </c>
      <c r="B427" s="44">
        <v>44374</v>
      </c>
      <c r="C427" s="34" t="s">
        <v>34</v>
      </c>
      <c r="D427" s="34" t="s">
        <v>72</v>
      </c>
      <c r="E427" s="34" t="s">
        <v>43</v>
      </c>
      <c r="F427" s="34" t="s">
        <v>7</v>
      </c>
      <c r="G427" s="21"/>
      <c r="H427" s="21"/>
      <c r="I427" s="21" t="s">
        <v>38</v>
      </c>
      <c r="J427" s="21" t="s">
        <v>13</v>
      </c>
      <c r="K427" s="9"/>
      <c r="M427" s="12"/>
    </row>
    <row r="428" spans="1:13" ht="18" customHeight="1">
      <c r="A428" s="1">
        <v>427</v>
      </c>
      <c r="B428" s="44">
        <v>44374</v>
      </c>
      <c r="C428" s="34" t="s">
        <v>5</v>
      </c>
      <c r="D428" s="34" t="s">
        <v>40</v>
      </c>
      <c r="E428" s="34" t="s">
        <v>6</v>
      </c>
      <c r="F428" s="34" t="s">
        <v>42</v>
      </c>
      <c r="G428" s="21"/>
      <c r="H428" s="21"/>
      <c r="I428" s="21" t="s">
        <v>14</v>
      </c>
      <c r="J428" s="21" t="s">
        <v>37</v>
      </c>
      <c r="K428" s="9"/>
      <c r="M428" s="12"/>
    </row>
    <row r="429" spans="1:13" ht="18" customHeight="1">
      <c r="A429" s="1">
        <v>428</v>
      </c>
      <c r="B429" s="44">
        <v>44374</v>
      </c>
      <c r="C429" s="34" t="s">
        <v>29</v>
      </c>
      <c r="D429" s="34" t="s">
        <v>21</v>
      </c>
      <c r="E429" s="34" t="s">
        <v>28</v>
      </c>
      <c r="F429" s="34" t="s">
        <v>30</v>
      </c>
      <c r="G429" s="21"/>
      <c r="H429" s="21"/>
      <c r="I429" s="21" t="s">
        <v>19</v>
      </c>
      <c r="J429" s="21" t="s">
        <v>20</v>
      </c>
      <c r="K429" s="9"/>
      <c r="M429" s="12"/>
    </row>
    <row r="430" spans="1:13" ht="18" customHeight="1">
      <c r="A430" s="1">
        <v>429</v>
      </c>
      <c r="B430" s="44">
        <v>44374</v>
      </c>
      <c r="C430" s="34" t="s">
        <v>50</v>
      </c>
      <c r="D430" s="34" t="s">
        <v>57</v>
      </c>
      <c r="E430" s="34" t="s">
        <v>23</v>
      </c>
      <c r="F430" s="34" t="s">
        <v>15</v>
      </c>
      <c r="G430" s="21"/>
      <c r="H430" s="21"/>
      <c r="I430" s="21" t="s">
        <v>26</v>
      </c>
      <c r="J430" s="21" t="s">
        <v>32</v>
      </c>
      <c r="K430" s="9"/>
      <c r="M430" s="12"/>
    </row>
    <row r="431" spans="1:13" ht="18" customHeight="1">
      <c r="A431" s="1">
        <v>430</v>
      </c>
      <c r="B431" s="44">
        <v>44374</v>
      </c>
      <c r="C431" s="34" t="s">
        <v>22</v>
      </c>
      <c r="D431" s="34" t="s">
        <v>39</v>
      </c>
      <c r="E431" s="34" t="s">
        <v>55</v>
      </c>
      <c r="F431" s="34" t="s">
        <v>36</v>
      </c>
      <c r="G431" s="21"/>
      <c r="H431" s="21"/>
      <c r="I431" s="21" t="s">
        <v>9</v>
      </c>
      <c r="J431" s="21" t="s">
        <v>25</v>
      </c>
      <c r="K431" s="9"/>
      <c r="M431" s="12"/>
    </row>
    <row r="432" spans="1:13" ht="18" customHeight="1">
      <c r="A432" s="1">
        <v>431</v>
      </c>
      <c r="B432" s="44">
        <v>44374</v>
      </c>
      <c r="C432" s="34" t="s">
        <v>12</v>
      </c>
      <c r="D432" s="34" t="s">
        <v>11</v>
      </c>
      <c r="E432" s="34" t="s">
        <v>18</v>
      </c>
      <c r="F432" s="34" t="s">
        <v>65</v>
      </c>
      <c r="G432" s="21"/>
      <c r="H432" s="21"/>
      <c r="I432" s="21" t="s">
        <v>31</v>
      </c>
      <c r="J432" s="21" t="s">
        <v>8</v>
      </c>
      <c r="K432" s="9"/>
      <c r="M432" s="12" t="s">
        <v>282</v>
      </c>
    </row>
    <row r="433" spans="1:13" ht="18" customHeight="1">
      <c r="A433" s="1">
        <v>432</v>
      </c>
      <c r="B433" s="44">
        <v>44375</v>
      </c>
      <c r="C433" s="34" t="s">
        <v>57</v>
      </c>
      <c r="D433" s="34" t="s">
        <v>23</v>
      </c>
      <c r="E433" s="34" t="s">
        <v>15</v>
      </c>
      <c r="F433" s="34" t="s">
        <v>46</v>
      </c>
      <c r="G433" s="21"/>
      <c r="H433" s="21"/>
      <c r="I433" s="21" t="s">
        <v>25</v>
      </c>
      <c r="J433" s="21" t="s">
        <v>32</v>
      </c>
      <c r="K433" s="9"/>
      <c r="M433" s="12"/>
    </row>
    <row r="434" spans="1:13" ht="18" customHeight="1">
      <c r="A434" s="1">
        <v>433</v>
      </c>
      <c r="B434" s="44">
        <v>44376</v>
      </c>
      <c r="C434" s="34" t="s">
        <v>72</v>
      </c>
      <c r="D434" s="34" t="s">
        <v>43</v>
      </c>
      <c r="E434" s="34" t="s">
        <v>7</v>
      </c>
      <c r="F434" s="34" t="s">
        <v>16</v>
      </c>
      <c r="G434" s="21"/>
      <c r="H434" s="21"/>
      <c r="I434" s="21" t="s">
        <v>26</v>
      </c>
      <c r="J434" s="21" t="s">
        <v>8</v>
      </c>
      <c r="K434" s="9"/>
      <c r="M434" s="12"/>
    </row>
    <row r="435" spans="1:13" ht="18" customHeight="1">
      <c r="A435" s="1">
        <v>434</v>
      </c>
      <c r="B435" s="44">
        <v>44376</v>
      </c>
      <c r="C435" s="34" t="s">
        <v>39</v>
      </c>
      <c r="D435" s="34" t="s">
        <v>55</v>
      </c>
      <c r="E435" s="34" t="s">
        <v>36</v>
      </c>
      <c r="F435" s="34" t="s">
        <v>17</v>
      </c>
      <c r="G435" s="21"/>
      <c r="H435" s="21"/>
      <c r="I435" s="21" t="s">
        <v>37</v>
      </c>
      <c r="J435" s="21" t="s">
        <v>19</v>
      </c>
      <c r="K435" s="9"/>
      <c r="M435" s="12"/>
    </row>
    <row r="436" spans="1:13" ht="18" customHeight="1">
      <c r="A436" s="1">
        <v>435</v>
      </c>
      <c r="B436" s="44">
        <v>44376</v>
      </c>
      <c r="C436" s="34" t="s">
        <v>40</v>
      </c>
      <c r="D436" s="34" t="s">
        <v>60</v>
      </c>
      <c r="E436" s="34" t="s">
        <v>42</v>
      </c>
      <c r="F436" s="34" t="s">
        <v>33</v>
      </c>
      <c r="G436" s="21"/>
      <c r="H436" s="21"/>
      <c r="I436" s="21" t="s">
        <v>9</v>
      </c>
      <c r="J436" s="21" t="s">
        <v>31</v>
      </c>
      <c r="K436" s="9"/>
      <c r="M436" s="12"/>
    </row>
    <row r="437" spans="1:13" ht="18" customHeight="1">
      <c r="A437" s="1">
        <v>436</v>
      </c>
      <c r="B437" s="44">
        <v>44376</v>
      </c>
      <c r="C437" s="34" t="s">
        <v>23</v>
      </c>
      <c r="D437" s="34" t="s">
        <v>15</v>
      </c>
      <c r="E437" s="36" t="s">
        <v>58</v>
      </c>
      <c r="F437" s="34" t="s">
        <v>50</v>
      </c>
      <c r="G437" s="21"/>
      <c r="H437" s="21"/>
      <c r="I437" s="21" t="s">
        <v>38</v>
      </c>
      <c r="J437" s="21" t="s">
        <v>14</v>
      </c>
      <c r="K437" s="9"/>
      <c r="M437" s="12"/>
    </row>
    <row r="438" spans="1:13" ht="18" customHeight="1">
      <c r="A438" s="1">
        <v>437</v>
      </c>
      <c r="B438" s="44">
        <v>44376</v>
      </c>
      <c r="C438" s="34" t="s">
        <v>11</v>
      </c>
      <c r="D438" s="34" t="s">
        <v>18</v>
      </c>
      <c r="E438" s="34" t="s">
        <v>41</v>
      </c>
      <c r="F438" s="34" t="s">
        <v>4</v>
      </c>
      <c r="G438" s="21"/>
      <c r="H438" s="21"/>
      <c r="I438" s="21" t="s">
        <v>13</v>
      </c>
      <c r="J438" s="21" t="s">
        <v>20</v>
      </c>
      <c r="K438" s="9"/>
      <c r="M438" s="12"/>
    </row>
    <row r="439" spans="1:13" ht="18" customHeight="1">
      <c r="A439" s="1">
        <v>438</v>
      </c>
      <c r="B439" s="44">
        <v>44377</v>
      </c>
      <c r="C439" s="34" t="s">
        <v>60</v>
      </c>
      <c r="D439" s="34" t="s">
        <v>42</v>
      </c>
      <c r="E439" s="34" t="s">
        <v>33</v>
      </c>
      <c r="F439" s="34" t="s">
        <v>5</v>
      </c>
      <c r="G439" s="21"/>
      <c r="H439" s="21"/>
      <c r="I439" s="21" t="s">
        <v>9</v>
      </c>
      <c r="J439" s="21" t="s">
        <v>31</v>
      </c>
      <c r="K439" s="9"/>
      <c r="M439" s="12"/>
    </row>
    <row r="440" spans="1:13" ht="18" customHeight="1">
      <c r="A440" s="1">
        <v>439</v>
      </c>
      <c r="B440" s="44">
        <v>44377</v>
      </c>
      <c r="C440" s="34" t="s">
        <v>55</v>
      </c>
      <c r="D440" s="34" t="s">
        <v>36</v>
      </c>
      <c r="E440" s="34" t="s">
        <v>17</v>
      </c>
      <c r="F440" s="34" t="s">
        <v>22</v>
      </c>
      <c r="G440" s="21"/>
      <c r="H440" s="21"/>
      <c r="I440" s="21" t="s">
        <v>37</v>
      </c>
      <c r="J440" s="21" t="s">
        <v>19</v>
      </c>
      <c r="K440" s="9"/>
      <c r="M440" s="12"/>
    </row>
    <row r="441" spans="1:13" ht="18" customHeight="1">
      <c r="A441" s="1">
        <v>440</v>
      </c>
      <c r="B441" s="44">
        <v>44377</v>
      </c>
      <c r="C441" s="34" t="s">
        <v>49</v>
      </c>
      <c r="D441" s="36" t="s">
        <v>56</v>
      </c>
      <c r="E441" s="34" t="s">
        <v>24</v>
      </c>
      <c r="F441" s="34" t="s">
        <v>10</v>
      </c>
      <c r="G441" s="21"/>
      <c r="H441" s="21"/>
      <c r="I441" s="21" t="s">
        <v>25</v>
      </c>
      <c r="J441" s="21" t="s">
        <v>32</v>
      </c>
      <c r="K441" s="9"/>
      <c r="M441" s="12"/>
    </row>
    <row r="442" spans="1:13" ht="18" customHeight="1">
      <c r="A442" s="1">
        <v>441</v>
      </c>
      <c r="B442" s="44">
        <v>44377</v>
      </c>
      <c r="C442" s="34" t="s">
        <v>43</v>
      </c>
      <c r="D442" s="34" t="s">
        <v>7</v>
      </c>
      <c r="E442" s="34" t="s">
        <v>16</v>
      </c>
      <c r="F442" s="34" t="s">
        <v>34</v>
      </c>
      <c r="G442" s="21"/>
      <c r="H442" s="21"/>
      <c r="I442" s="21" t="s">
        <v>26</v>
      </c>
      <c r="J442" s="21" t="s">
        <v>8</v>
      </c>
      <c r="K442" s="9"/>
      <c r="M442" s="12"/>
    </row>
    <row r="443" spans="1:13" ht="18" customHeight="1">
      <c r="A443" s="1">
        <v>442</v>
      </c>
      <c r="B443" s="44">
        <v>44377</v>
      </c>
      <c r="C443" s="34" t="s">
        <v>15</v>
      </c>
      <c r="D443" s="34" t="s">
        <v>58</v>
      </c>
      <c r="E443" s="34" t="s">
        <v>50</v>
      </c>
      <c r="F443" s="34" t="s">
        <v>45</v>
      </c>
      <c r="G443" s="21"/>
      <c r="H443" s="21"/>
      <c r="I443" s="21" t="s">
        <v>38</v>
      </c>
      <c r="J443" s="21" t="s">
        <v>14</v>
      </c>
      <c r="K443" s="9"/>
      <c r="M443" s="12"/>
    </row>
    <row r="444" spans="1:13" ht="18" customHeight="1">
      <c r="A444" s="1">
        <v>443</v>
      </c>
      <c r="B444" s="44">
        <v>44377</v>
      </c>
      <c r="C444" s="34" t="s">
        <v>18</v>
      </c>
      <c r="D444" s="34" t="s">
        <v>41</v>
      </c>
      <c r="E444" s="34" t="s">
        <v>4</v>
      </c>
      <c r="F444" s="34" t="s">
        <v>12</v>
      </c>
      <c r="G444" s="21"/>
      <c r="H444" s="21"/>
      <c r="I444" s="21" t="s">
        <v>13</v>
      </c>
      <c r="J444" s="21" t="s">
        <v>20</v>
      </c>
      <c r="K444" s="9"/>
      <c r="M444" s="12"/>
    </row>
    <row r="445" spans="1:13" ht="18" customHeight="1">
      <c r="A445" s="1">
        <v>444</v>
      </c>
      <c r="B445" s="44">
        <v>44378</v>
      </c>
      <c r="C445" s="34" t="s">
        <v>42</v>
      </c>
      <c r="D445" s="34" t="s">
        <v>33</v>
      </c>
      <c r="E445" s="34" t="s">
        <v>5</v>
      </c>
      <c r="F445" s="34" t="s">
        <v>40</v>
      </c>
      <c r="G445" s="21"/>
      <c r="H445" s="21"/>
      <c r="I445" s="21" t="s">
        <v>9</v>
      </c>
      <c r="J445" s="21" t="s">
        <v>31</v>
      </c>
      <c r="K445" s="9"/>
      <c r="M445" s="12"/>
    </row>
    <row r="446" spans="1:13" ht="18" customHeight="1">
      <c r="A446" s="1">
        <v>445</v>
      </c>
      <c r="B446" s="44">
        <v>44378</v>
      </c>
      <c r="C446" s="34" t="s">
        <v>36</v>
      </c>
      <c r="D446" s="34" t="s">
        <v>17</v>
      </c>
      <c r="E446" s="34" t="s">
        <v>22</v>
      </c>
      <c r="F446" s="34" t="s">
        <v>39</v>
      </c>
      <c r="G446" s="21"/>
      <c r="H446" s="21"/>
      <c r="I446" s="21" t="s">
        <v>37</v>
      </c>
      <c r="J446" s="21" t="s">
        <v>19</v>
      </c>
      <c r="K446" s="9"/>
      <c r="M446" s="12"/>
    </row>
    <row r="447" spans="1:13" ht="18" customHeight="1">
      <c r="A447" s="1">
        <v>446</v>
      </c>
      <c r="B447" s="44">
        <v>44378</v>
      </c>
      <c r="C447" s="34" t="s">
        <v>58</v>
      </c>
      <c r="D447" s="34" t="s">
        <v>50</v>
      </c>
      <c r="E447" s="34" t="s">
        <v>45</v>
      </c>
      <c r="F447" s="34" t="s">
        <v>23</v>
      </c>
      <c r="G447" s="21"/>
      <c r="H447" s="21"/>
      <c r="I447" s="21" t="s">
        <v>38</v>
      </c>
      <c r="J447" s="21" t="s">
        <v>14</v>
      </c>
      <c r="K447" s="9"/>
      <c r="M447" s="12"/>
    </row>
    <row r="448" spans="1:13" ht="18" customHeight="1">
      <c r="A448" s="1">
        <v>447</v>
      </c>
      <c r="B448" s="44">
        <v>44378</v>
      </c>
      <c r="C448" s="34" t="s">
        <v>56</v>
      </c>
      <c r="D448" s="34" t="s">
        <v>24</v>
      </c>
      <c r="E448" s="34" t="s">
        <v>10</v>
      </c>
      <c r="F448" s="34" t="s">
        <v>27</v>
      </c>
      <c r="G448" s="21"/>
      <c r="H448" s="21"/>
      <c r="I448" s="21" t="s">
        <v>25</v>
      </c>
      <c r="J448" s="21" t="s">
        <v>32</v>
      </c>
      <c r="K448" s="9"/>
      <c r="M448" s="12"/>
    </row>
    <row r="449" spans="1:13" ht="18" customHeight="1">
      <c r="A449" s="1">
        <v>448</v>
      </c>
      <c r="B449" s="44">
        <v>44379</v>
      </c>
      <c r="C449" s="34" t="s">
        <v>7</v>
      </c>
      <c r="D449" s="34" t="s">
        <v>16</v>
      </c>
      <c r="E449" s="34" t="s">
        <v>34</v>
      </c>
      <c r="F449" s="34" t="s">
        <v>72</v>
      </c>
      <c r="G449" s="21"/>
      <c r="H449" s="21"/>
      <c r="I449" s="21" t="s">
        <v>20</v>
      </c>
      <c r="J449" s="21" t="s">
        <v>14</v>
      </c>
      <c r="K449" s="9"/>
      <c r="M449" s="12"/>
    </row>
    <row r="450" spans="1:13" ht="18" customHeight="1">
      <c r="A450" s="1">
        <v>449</v>
      </c>
      <c r="B450" s="44">
        <v>44379</v>
      </c>
      <c r="C450" s="34" t="s">
        <v>50</v>
      </c>
      <c r="D450" s="34" t="s">
        <v>45</v>
      </c>
      <c r="E450" s="34" t="s">
        <v>23</v>
      </c>
      <c r="F450" s="34" t="s">
        <v>15</v>
      </c>
      <c r="G450" s="21"/>
      <c r="H450" s="21"/>
      <c r="I450" s="21" t="s">
        <v>19</v>
      </c>
      <c r="J450" s="21" t="s">
        <v>38</v>
      </c>
      <c r="K450" s="9"/>
      <c r="M450" s="12"/>
    </row>
    <row r="451" spans="1:13" ht="18" customHeight="1">
      <c r="A451" s="1">
        <v>450</v>
      </c>
      <c r="B451" s="44">
        <v>44379</v>
      </c>
      <c r="C451" s="34" t="s">
        <v>17</v>
      </c>
      <c r="D451" s="34" t="s">
        <v>22</v>
      </c>
      <c r="E451" s="34" t="s">
        <v>39</v>
      </c>
      <c r="F451" s="34" t="s">
        <v>60</v>
      </c>
      <c r="G451" s="21"/>
      <c r="H451" s="21"/>
      <c r="I451" s="21" t="s">
        <v>32</v>
      </c>
      <c r="J451" s="21" t="s">
        <v>26</v>
      </c>
      <c r="K451" s="9"/>
      <c r="M451" s="12"/>
    </row>
    <row r="452" spans="1:13" ht="18" customHeight="1">
      <c r="A452" s="1">
        <v>451</v>
      </c>
      <c r="B452" s="44">
        <v>44380</v>
      </c>
      <c r="C452" s="34" t="s">
        <v>45</v>
      </c>
      <c r="D452" s="34" t="s">
        <v>23</v>
      </c>
      <c r="E452" s="34" t="s">
        <v>15</v>
      </c>
      <c r="F452" s="34" t="s">
        <v>46</v>
      </c>
      <c r="G452" s="21"/>
      <c r="H452" s="21"/>
      <c r="I452" s="21" t="s">
        <v>19</v>
      </c>
      <c r="J452" s="21" t="s">
        <v>38</v>
      </c>
      <c r="K452" s="9"/>
      <c r="M452" s="12"/>
    </row>
    <row r="453" spans="1:13" ht="18" customHeight="1">
      <c r="A453" s="1">
        <v>452</v>
      </c>
      <c r="B453" s="44">
        <v>44380</v>
      </c>
      <c r="C453" s="34" t="s">
        <v>5</v>
      </c>
      <c r="D453" s="34" t="s">
        <v>40</v>
      </c>
      <c r="E453" s="34" t="s">
        <v>6</v>
      </c>
      <c r="F453" s="34" t="s">
        <v>42</v>
      </c>
      <c r="G453" s="21"/>
      <c r="H453" s="21"/>
      <c r="I453" s="21" t="s">
        <v>13</v>
      </c>
      <c r="J453" s="21" t="s">
        <v>37</v>
      </c>
      <c r="K453" s="9"/>
      <c r="M453" s="12"/>
    </row>
    <row r="454" spans="1:13" ht="18" customHeight="1">
      <c r="A454" s="1">
        <v>453</v>
      </c>
      <c r="B454" s="44">
        <v>44380</v>
      </c>
      <c r="C454" s="34" t="s">
        <v>24</v>
      </c>
      <c r="D454" s="34" t="s">
        <v>10</v>
      </c>
      <c r="E454" s="34" t="s">
        <v>27</v>
      </c>
      <c r="F454" s="34" t="s">
        <v>49</v>
      </c>
      <c r="G454" s="21"/>
      <c r="H454" s="21"/>
      <c r="I454" s="21" t="s">
        <v>31</v>
      </c>
      <c r="J454" s="21" t="s">
        <v>25</v>
      </c>
      <c r="K454" s="9"/>
      <c r="M454" s="12"/>
    </row>
    <row r="455" spans="1:13" ht="18" customHeight="1">
      <c r="A455" s="1">
        <v>454</v>
      </c>
      <c r="B455" s="44">
        <v>44380</v>
      </c>
      <c r="C455" s="34" t="s">
        <v>21</v>
      </c>
      <c r="D455" s="34" t="s">
        <v>28</v>
      </c>
      <c r="E455" s="34" t="s">
        <v>30</v>
      </c>
      <c r="F455" s="34" t="s">
        <v>48</v>
      </c>
      <c r="G455" s="21"/>
      <c r="H455" s="21"/>
      <c r="I455" s="21" t="s">
        <v>8</v>
      </c>
      <c r="J455" s="21" t="s">
        <v>8</v>
      </c>
      <c r="K455" s="9"/>
      <c r="M455" s="12"/>
    </row>
    <row r="456" spans="1:13" ht="18" customHeight="1">
      <c r="A456" s="1">
        <v>455</v>
      </c>
      <c r="B456" s="44">
        <v>44380</v>
      </c>
      <c r="C456" s="34" t="s">
        <v>22</v>
      </c>
      <c r="D456" s="34" t="s">
        <v>39</v>
      </c>
      <c r="E456" s="34" t="s">
        <v>60</v>
      </c>
      <c r="F456" s="34" t="s">
        <v>36</v>
      </c>
      <c r="G456" s="21"/>
      <c r="H456" s="21"/>
      <c r="I456" s="21" t="s">
        <v>32</v>
      </c>
      <c r="J456" s="21" t="s">
        <v>26</v>
      </c>
      <c r="K456" s="9"/>
      <c r="M456" s="12"/>
    </row>
    <row r="457" spans="1:13" ht="18" customHeight="1">
      <c r="A457" s="1">
        <v>456</v>
      </c>
      <c r="B457" s="44">
        <v>44380</v>
      </c>
      <c r="C457" s="34" t="s">
        <v>16</v>
      </c>
      <c r="D457" s="34" t="s">
        <v>34</v>
      </c>
      <c r="E457" s="36" t="s">
        <v>72</v>
      </c>
      <c r="F457" s="34" t="s">
        <v>43</v>
      </c>
      <c r="G457" s="21"/>
      <c r="H457" s="21"/>
      <c r="I457" s="21" t="s">
        <v>20</v>
      </c>
      <c r="J457" s="21" t="s">
        <v>14</v>
      </c>
      <c r="K457" s="9"/>
      <c r="M457" s="12"/>
    </row>
    <row r="458" spans="1:13" ht="18" customHeight="1">
      <c r="A458" s="1">
        <v>457</v>
      </c>
      <c r="B458" s="44">
        <v>44381</v>
      </c>
      <c r="C458" s="34" t="s">
        <v>39</v>
      </c>
      <c r="D458" s="34" t="s">
        <v>60</v>
      </c>
      <c r="E458" s="34" t="s">
        <v>36</v>
      </c>
      <c r="F458" s="34" t="s">
        <v>17</v>
      </c>
      <c r="G458" s="21"/>
      <c r="H458" s="21"/>
      <c r="I458" s="21" t="s">
        <v>32</v>
      </c>
      <c r="J458" s="21" t="s">
        <v>26</v>
      </c>
      <c r="K458" s="9"/>
      <c r="M458" s="12"/>
    </row>
    <row r="459" spans="1:13" ht="18" customHeight="1">
      <c r="A459" s="1">
        <v>458</v>
      </c>
      <c r="B459" s="44">
        <v>44381</v>
      </c>
      <c r="C459" s="34" t="s">
        <v>40</v>
      </c>
      <c r="D459" s="34" t="s">
        <v>6</v>
      </c>
      <c r="E459" s="34" t="s">
        <v>42</v>
      </c>
      <c r="F459" s="34" t="s">
        <v>33</v>
      </c>
      <c r="G459" s="21"/>
      <c r="H459" s="21"/>
      <c r="I459" s="21" t="s">
        <v>13</v>
      </c>
      <c r="J459" s="21" t="s">
        <v>37</v>
      </c>
      <c r="K459" s="9"/>
      <c r="M459" s="12"/>
    </row>
    <row r="460" spans="1:13" ht="18" customHeight="1">
      <c r="A460" s="1">
        <v>459</v>
      </c>
      <c r="B460" s="44">
        <v>44381</v>
      </c>
      <c r="C460" s="34" t="s">
        <v>34</v>
      </c>
      <c r="D460" s="34" t="s">
        <v>72</v>
      </c>
      <c r="E460" s="34" t="s">
        <v>43</v>
      </c>
      <c r="F460" s="34" t="s">
        <v>7</v>
      </c>
      <c r="G460" s="21"/>
      <c r="H460" s="21"/>
      <c r="I460" s="21" t="s">
        <v>20</v>
      </c>
      <c r="J460" s="21" t="s">
        <v>14</v>
      </c>
      <c r="K460" s="9"/>
      <c r="M460" s="12"/>
    </row>
    <row r="461" spans="1:13" ht="18" customHeight="1">
      <c r="A461" s="1">
        <v>460</v>
      </c>
      <c r="B461" s="44">
        <v>44381</v>
      </c>
      <c r="C461" s="34" t="s">
        <v>10</v>
      </c>
      <c r="D461" s="34" t="s">
        <v>27</v>
      </c>
      <c r="E461" s="34" t="s">
        <v>49</v>
      </c>
      <c r="F461" s="34" t="s">
        <v>56</v>
      </c>
      <c r="G461" s="21"/>
      <c r="H461" s="21"/>
      <c r="I461" s="21" t="s">
        <v>31</v>
      </c>
      <c r="J461" s="21" t="s">
        <v>25</v>
      </c>
      <c r="K461" s="9"/>
      <c r="M461" s="12"/>
    </row>
    <row r="462" spans="1:13" ht="18" customHeight="1">
      <c r="A462" s="1">
        <v>461</v>
      </c>
      <c r="B462" s="44">
        <v>44381</v>
      </c>
      <c r="C462" s="34" t="s">
        <v>28</v>
      </c>
      <c r="D462" s="34" t="s">
        <v>30</v>
      </c>
      <c r="E462" s="34" t="s">
        <v>48</v>
      </c>
      <c r="F462" s="34" t="s">
        <v>29</v>
      </c>
      <c r="G462" s="21"/>
      <c r="H462" s="21"/>
      <c r="I462" s="21" t="s">
        <v>8</v>
      </c>
      <c r="J462" s="21" t="s">
        <v>9</v>
      </c>
      <c r="K462" s="9"/>
      <c r="M462" s="12"/>
    </row>
    <row r="463" spans="1:13" ht="18" customHeight="1">
      <c r="A463" s="1">
        <v>462</v>
      </c>
      <c r="B463" s="44">
        <v>44381</v>
      </c>
      <c r="C463" s="34" t="s">
        <v>23</v>
      </c>
      <c r="D463" s="34" t="s">
        <v>15</v>
      </c>
      <c r="E463" s="34" t="s">
        <v>46</v>
      </c>
      <c r="F463" s="34" t="s">
        <v>50</v>
      </c>
      <c r="G463" s="21"/>
      <c r="H463" s="21"/>
      <c r="I463" s="21" t="s">
        <v>19</v>
      </c>
      <c r="J463" s="21" t="s">
        <v>38</v>
      </c>
      <c r="K463" s="9"/>
      <c r="M463" s="12"/>
    </row>
    <row r="464" spans="1:13" ht="18" customHeight="1">
      <c r="A464" s="1">
        <v>463</v>
      </c>
      <c r="B464" s="44">
        <v>44382</v>
      </c>
      <c r="C464" s="34" t="s">
        <v>30</v>
      </c>
      <c r="D464" s="34" t="s">
        <v>48</v>
      </c>
      <c r="E464" s="34" t="s">
        <v>29</v>
      </c>
      <c r="F464" s="34" t="s">
        <v>21</v>
      </c>
      <c r="G464" s="21"/>
      <c r="H464" s="21"/>
      <c r="I464" s="21" t="s">
        <v>8</v>
      </c>
      <c r="J464" s="21" t="s">
        <v>9</v>
      </c>
      <c r="K464" s="9"/>
      <c r="M464" s="12"/>
    </row>
    <row r="465" spans="1:13" ht="18" customHeight="1">
      <c r="A465" s="1">
        <v>464</v>
      </c>
      <c r="B465" s="44">
        <v>44383</v>
      </c>
      <c r="C465" s="34" t="s">
        <v>55</v>
      </c>
      <c r="D465" s="34" t="s">
        <v>36</v>
      </c>
      <c r="E465" s="34" t="s">
        <v>17</v>
      </c>
      <c r="F465" s="34" t="s">
        <v>22</v>
      </c>
      <c r="G465" s="21"/>
      <c r="H465" s="21"/>
      <c r="I465" s="21" t="s">
        <v>19</v>
      </c>
      <c r="J465" s="21" t="s">
        <v>13</v>
      </c>
      <c r="K465" s="9"/>
      <c r="M465" s="12"/>
    </row>
    <row r="466" spans="1:13" ht="18" customHeight="1">
      <c r="A466" s="1">
        <v>465</v>
      </c>
      <c r="B466" s="44">
        <v>44383</v>
      </c>
      <c r="C466" s="34" t="s">
        <v>41</v>
      </c>
      <c r="D466" s="34" t="s">
        <v>4</v>
      </c>
      <c r="E466" s="34" t="s">
        <v>12</v>
      </c>
      <c r="F466" s="34" t="s">
        <v>11</v>
      </c>
      <c r="G466" s="21"/>
      <c r="H466" s="21"/>
      <c r="I466" s="21" t="s">
        <v>31</v>
      </c>
      <c r="J466" s="21" t="s">
        <v>32</v>
      </c>
      <c r="K466" s="9"/>
      <c r="M466" s="12"/>
    </row>
    <row r="467" spans="1:13" ht="18" customHeight="1">
      <c r="A467" s="1">
        <v>466</v>
      </c>
      <c r="B467" s="44">
        <v>44383</v>
      </c>
      <c r="C467" s="34" t="s">
        <v>66</v>
      </c>
      <c r="D467" s="34" t="s">
        <v>43</v>
      </c>
      <c r="E467" s="34" t="s">
        <v>7</v>
      </c>
      <c r="F467" s="34" t="s">
        <v>59</v>
      </c>
      <c r="G467" s="21"/>
      <c r="H467" s="21"/>
      <c r="I467" s="21" t="s">
        <v>26</v>
      </c>
      <c r="J467" s="21" t="s">
        <v>9</v>
      </c>
      <c r="K467" s="9"/>
      <c r="M467" s="12"/>
    </row>
    <row r="468" spans="1:13" ht="18" customHeight="1">
      <c r="A468" s="1">
        <v>467</v>
      </c>
      <c r="B468" s="44">
        <v>44383</v>
      </c>
      <c r="C468" s="34" t="s">
        <v>6</v>
      </c>
      <c r="D468" s="34" t="s">
        <v>42</v>
      </c>
      <c r="E468" s="34" t="s">
        <v>33</v>
      </c>
      <c r="F468" s="34" t="s">
        <v>5</v>
      </c>
      <c r="G468" s="21"/>
      <c r="H468" s="21"/>
      <c r="I468" s="21" t="s">
        <v>8</v>
      </c>
      <c r="J468" s="21" t="s">
        <v>25</v>
      </c>
      <c r="K468" s="9"/>
      <c r="M468" s="12"/>
    </row>
    <row r="469" spans="1:13" ht="18" customHeight="1">
      <c r="A469" s="1">
        <v>468</v>
      </c>
      <c r="B469" s="44">
        <v>44383</v>
      </c>
      <c r="C469" s="34" t="s">
        <v>48</v>
      </c>
      <c r="D469" s="34" t="s">
        <v>29</v>
      </c>
      <c r="E469" s="34" t="s">
        <v>21</v>
      </c>
      <c r="F469" s="34" t="s">
        <v>28</v>
      </c>
      <c r="G469" s="21"/>
      <c r="H469" s="21"/>
      <c r="I469" s="21" t="s">
        <v>37</v>
      </c>
      <c r="J469" s="21" t="s">
        <v>20</v>
      </c>
      <c r="K469" s="9"/>
      <c r="M469" s="12"/>
    </row>
    <row r="470" spans="1:13" ht="18" customHeight="1">
      <c r="A470" s="1">
        <v>469</v>
      </c>
      <c r="B470" s="44">
        <v>44383</v>
      </c>
      <c r="C470" s="34" t="s">
        <v>27</v>
      </c>
      <c r="D470" s="34" t="s">
        <v>49</v>
      </c>
      <c r="E470" s="34" t="s">
        <v>56</v>
      </c>
      <c r="F470" s="34" t="s">
        <v>24</v>
      </c>
      <c r="G470" s="21"/>
      <c r="H470" s="21"/>
      <c r="I470" s="21" t="s">
        <v>14</v>
      </c>
      <c r="J470" s="21" t="s">
        <v>38</v>
      </c>
      <c r="K470" s="9"/>
      <c r="M470" s="12"/>
    </row>
    <row r="471" spans="1:13" ht="18" customHeight="1">
      <c r="A471" s="1">
        <v>470</v>
      </c>
      <c r="B471" s="44">
        <v>44384</v>
      </c>
      <c r="C471" s="34" t="s">
        <v>4</v>
      </c>
      <c r="D471" s="34" t="s">
        <v>12</v>
      </c>
      <c r="E471" s="34" t="s">
        <v>11</v>
      </c>
      <c r="F471" s="34" t="s">
        <v>18</v>
      </c>
      <c r="G471" s="21"/>
      <c r="H471" s="21"/>
      <c r="I471" s="21" t="s">
        <v>31</v>
      </c>
      <c r="J471" s="21" t="s">
        <v>32</v>
      </c>
      <c r="K471" s="9"/>
      <c r="M471" s="12"/>
    </row>
    <row r="472" spans="1:13" ht="18" customHeight="1">
      <c r="A472" s="1">
        <v>471</v>
      </c>
      <c r="B472" s="44">
        <v>44384</v>
      </c>
      <c r="C472" s="34" t="s">
        <v>42</v>
      </c>
      <c r="D472" s="34" t="s">
        <v>33</v>
      </c>
      <c r="E472" s="34" t="s">
        <v>5</v>
      </c>
      <c r="F472" s="34" t="s">
        <v>40</v>
      </c>
      <c r="G472" s="21"/>
      <c r="H472" s="21"/>
      <c r="I472" s="21" t="s">
        <v>8</v>
      </c>
      <c r="J472" s="21" t="s">
        <v>25</v>
      </c>
      <c r="K472" s="9"/>
      <c r="M472" s="12"/>
    </row>
    <row r="473" spans="1:13" ht="18" customHeight="1">
      <c r="A473" s="1">
        <v>472</v>
      </c>
      <c r="B473" s="44">
        <v>44384</v>
      </c>
      <c r="C473" s="34" t="s">
        <v>49</v>
      </c>
      <c r="D473" s="34" t="s">
        <v>56</v>
      </c>
      <c r="E473" s="34" t="s">
        <v>24</v>
      </c>
      <c r="F473" s="34" t="s">
        <v>10</v>
      </c>
      <c r="G473" s="21"/>
      <c r="H473" s="21"/>
      <c r="I473" s="21" t="s">
        <v>14</v>
      </c>
      <c r="J473" s="21" t="s">
        <v>38</v>
      </c>
      <c r="K473" s="9"/>
      <c r="M473" s="12"/>
    </row>
    <row r="474" spans="1:13" ht="18" customHeight="1">
      <c r="A474" s="1">
        <v>473</v>
      </c>
      <c r="B474" s="44">
        <v>44384</v>
      </c>
      <c r="C474" s="34" t="s">
        <v>36</v>
      </c>
      <c r="D474" s="34" t="s">
        <v>17</v>
      </c>
      <c r="E474" s="34" t="s">
        <v>22</v>
      </c>
      <c r="F474" s="34" t="s">
        <v>39</v>
      </c>
      <c r="G474" s="21"/>
      <c r="H474" s="21"/>
      <c r="I474" s="21" t="s">
        <v>19</v>
      </c>
      <c r="J474" s="21" t="s">
        <v>13</v>
      </c>
      <c r="K474" s="9"/>
      <c r="M474" s="12"/>
    </row>
    <row r="475" spans="1:13" ht="18" customHeight="1">
      <c r="A475" s="1">
        <v>474</v>
      </c>
      <c r="B475" s="44">
        <v>44384</v>
      </c>
      <c r="C475" s="34" t="s">
        <v>29</v>
      </c>
      <c r="D475" s="34" t="s">
        <v>21</v>
      </c>
      <c r="E475" s="34" t="s">
        <v>28</v>
      </c>
      <c r="F475" s="34" t="s">
        <v>51</v>
      </c>
      <c r="G475" s="21"/>
      <c r="H475" s="21"/>
      <c r="I475" s="21" t="s">
        <v>37</v>
      </c>
      <c r="J475" s="21" t="s">
        <v>20</v>
      </c>
      <c r="K475" s="9"/>
      <c r="M475" s="12"/>
    </row>
    <row r="476" spans="1:13" ht="18" customHeight="1">
      <c r="A476" s="1">
        <v>475</v>
      </c>
      <c r="B476" s="44">
        <v>44384</v>
      </c>
      <c r="C476" s="34" t="s">
        <v>43</v>
      </c>
      <c r="D476" s="34" t="s">
        <v>7</v>
      </c>
      <c r="E476" s="34" t="s">
        <v>59</v>
      </c>
      <c r="F476" s="34" t="s">
        <v>34</v>
      </c>
      <c r="G476" s="21"/>
      <c r="H476" s="21"/>
      <c r="I476" s="21" t="s">
        <v>26</v>
      </c>
      <c r="J476" s="21" t="s">
        <v>9</v>
      </c>
      <c r="K476" s="9"/>
      <c r="M476" s="12"/>
    </row>
    <row r="477" spans="1:13" ht="18" customHeight="1">
      <c r="A477" s="1">
        <v>476</v>
      </c>
      <c r="B477" s="44">
        <v>44385</v>
      </c>
      <c r="C477" s="34" t="s">
        <v>7</v>
      </c>
      <c r="D477" s="34" t="s">
        <v>59</v>
      </c>
      <c r="E477" s="34" t="s">
        <v>34</v>
      </c>
      <c r="F477" s="34" t="s">
        <v>66</v>
      </c>
      <c r="G477" s="21"/>
      <c r="H477" s="21"/>
      <c r="I477" s="21" t="s">
        <v>26</v>
      </c>
      <c r="J477" s="21" t="s">
        <v>9</v>
      </c>
      <c r="K477" s="9"/>
      <c r="M477" s="12"/>
    </row>
    <row r="478" spans="1:13" ht="18" customHeight="1">
      <c r="A478" s="1">
        <v>477</v>
      </c>
      <c r="B478" s="44">
        <v>44385</v>
      </c>
      <c r="C478" s="34" t="s">
        <v>56</v>
      </c>
      <c r="D478" s="34" t="s">
        <v>24</v>
      </c>
      <c r="E478" s="34" t="s">
        <v>10</v>
      </c>
      <c r="F478" s="34" t="s">
        <v>27</v>
      </c>
      <c r="G478" s="21"/>
      <c r="H478" s="21"/>
      <c r="I478" s="21" t="s">
        <v>14</v>
      </c>
      <c r="J478" s="21" t="s">
        <v>38</v>
      </c>
      <c r="K478" s="9"/>
      <c r="M478" s="12"/>
    </row>
    <row r="479" spans="1:13" ht="18" customHeight="1">
      <c r="A479" s="1">
        <v>478</v>
      </c>
      <c r="B479" s="44">
        <v>44385</v>
      </c>
      <c r="C479" s="34" t="s">
        <v>21</v>
      </c>
      <c r="D479" s="34" t="s">
        <v>28</v>
      </c>
      <c r="E479" s="34" t="s">
        <v>51</v>
      </c>
      <c r="F479" s="34" t="s">
        <v>48</v>
      </c>
      <c r="G479" s="21"/>
      <c r="H479" s="21"/>
      <c r="I479" s="21" t="s">
        <v>37</v>
      </c>
      <c r="J479" s="21" t="s">
        <v>20</v>
      </c>
      <c r="K479" s="9"/>
      <c r="M479" s="12"/>
    </row>
    <row r="480" spans="1:13" ht="18" customHeight="1">
      <c r="A480" s="1">
        <v>479</v>
      </c>
      <c r="B480" s="44">
        <v>44385</v>
      </c>
      <c r="C480" s="34" t="s">
        <v>17</v>
      </c>
      <c r="D480" s="34" t="s">
        <v>22</v>
      </c>
      <c r="E480" s="34" t="s">
        <v>39</v>
      </c>
      <c r="F480" s="34" t="s">
        <v>55</v>
      </c>
      <c r="G480" s="21"/>
      <c r="H480" s="21"/>
      <c r="I480" s="21" t="s">
        <v>19</v>
      </c>
      <c r="J480" s="21" t="s">
        <v>13</v>
      </c>
      <c r="K480" s="9"/>
      <c r="M480" s="12"/>
    </row>
    <row r="481" spans="1:13" ht="18" customHeight="1">
      <c r="A481" s="1">
        <v>480</v>
      </c>
      <c r="B481" s="44">
        <v>44386</v>
      </c>
      <c r="C481" s="34" t="s">
        <v>59</v>
      </c>
      <c r="D481" s="34" t="s">
        <v>46</v>
      </c>
      <c r="E481" s="36" t="s">
        <v>57</v>
      </c>
      <c r="F481" s="34" t="s">
        <v>45</v>
      </c>
      <c r="G481" s="21"/>
      <c r="H481" s="21"/>
      <c r="I481" s="21" t="s">
        <v>20</v>
      </c>
      <c r="J481" s="21" t="s">
        <v>13</v>
      </c>
      <c r="K481" s="9"/>
      <c r="M481" s="12"/>
    </row>
    <row r="482" spans="1:13" ht="18" customHeight="1">
      <c r="A482" s="1">
        <v>481</v>
      </c>
      <c r="B482" s="44">
        <v>44386</v>
      </c>
      <c r="C482" s="34" t="s">
        <v>24</v>
      </c>
      <c r="D482" s="34" t="s">
        <v>10</v>
      </c>
      <c r="E482" s="34" t="s">
        <v>27</v>
      </c>
      <c r="F482" s="34" t="s">
        <v>49</v>
      </c>
      <c r="G482" s="21"/>
      <c r="H482" s="21"/>
      <c r="I482" s="21" t="s">
        <v>8</v>
      </c>
      <c r="J482" s="21" t="s">
        <v>31</v>
      </c>
      <c r="K482" s="9"/>
      <c r="M482" s="12"/>
    </row>
    <row r="483" spans="1:13" ht="18" customHeight="1">
      <c r="A483" s="1">
        <v>482</v>
      </c>
      <c r="B483" s="44">
        <v>44386</v>
      </c>
      <c r="C483" s="34" t="s">
        <v>22</v>
      </c>
      <c r="D483" s="34" t="s">
        <v>39</v>
      </c>
      <c r="E483" s="34" t="s">
        <v>55</v>
      </c>
      <c r="F483" s="34" t="s">
        <v>36</v>
      </c>
      <c r="G483" s="21"/>
      <c r="H483" s="21"/>
      <c r="I483" s="21" t="s">
        <v>25</v>
      </c>
      <c r="J483" s="21" t="s">
        <v>26</v>
      </c>
      <c r="K483" s="9"/>
      <c r="M483" s="12"/>
    </row>
    <row r="484" spans="1:13" ht="18" customHeight="1">
      <c r="A484" s="1">
        <v>483</v>
      </c>
      <c r="B484" s="44">
        <v>44386</v>
      </c>
      <c r="C484" s="34" t="s">
        <v>16</v>
      </c>
      <c r="D484" s="34" t="s">
        <v>34</v>
      </c>
      <c r="E484" s="34" t="s">
        <v>72</v>
      </c>
      <c r="F484" s="34" t="s">
        <v>43</v>
      </c>
      <c r="G484" s="21"/>
      <c r="H484" s="21"/>
      <c r="I484" s="21" t="s">
        <v>38</v>
      </c>
      <c r="J484" s="21" t="s">
        <v>37</v>
      </c>
      <c r="K484" s="9"/>
      <c r="M484" s="12"/>
    </row>
    <row r="485" spans="1:13" ht="18" customHeight="1">
      <c r="A485" s="1">
        <v>484</v>
      </c>
      <c r="B485" s="44">
        <v>44386</v>
      </c>
      <c r="C485" s="34" t="s">
        <v>12</v>
      </c>
      <c r="D485" s="34" t="s">
        <v>11</v>
      </c>
      <c r="E485" s="34" t="s">
        <v>18</v>
      </c>
      <c r="F485" s="34" t="s">
        <v>41</v>
      </c>
      <c r="G485" s="21"/>
      <c r="H485" s="21"/>
      <c r="I485" s="21" t="s">
        <v>14</v>
      </c>
      <c r="J485" s="21" t="s">
        <v>19</v>
      </c>
      <c r="K485" s="9"/>
      <c r="M485" s="12"/>
    </row>
    <row r="486" spans="1:13" ht="18" customHeight="1">
      <c r="A486" s="1">
        <v>485</v>
      </c>
      <c r="B486" s="44">
        <v>44387</v>
      </c>
      <c r="C486" s="34" t="s">
        <v>39</v>
      </c>
      <c r="D486" s="34" t="s">
        <v>55</v>
      </c>
      <c r="E486" s="34" t="s">
        <v>36</v>
      </c>
      <c r="F486" s="34" t="s">
        <v>17</v>
      </c>
      <c r="G486" s="21"/>
      <c r="H486" s="21"/>
      <c r="I486" s="21" t="s">
        <v>25</v>
      </c>
      <c r="J486" s="21" t="s">
        <v>26</v>
      </c>
      <c r="K486" s="9"/>
      <c r="M486" s="12"/>
    </row>
    <row r="487" spans="1:13" ht="18" customHeight="1">
      <c r="A487" s="1">
        <v>486</v>
      </c>
      <c r="B487" s="44">
        <v>44387</v>
      </c>
      <c r="C487" s="34" t="s">
        <v>34</v>
      </c>
      <c r="D487" s="34" t="s">
        <v>72</v>
      </c>
      <c r="E487" s="34" t="s">
        <v>43</v>
      </c>
      <c r="F487" s="34" t="s">
        <v>7</v>
      </c>
      <c r="G487" s="21"/>
      <c r="H487" s="21"/>
      <c r="I487" s="21" t="s">
        <v>38</v>
      </c>
      <c r="J487" s="21" t="s">
        <v>37</v>
      </c>
      <c r="K487" s="9"/>
      <c r="M487" s="12"/>
    </row>
    <row r="488" spans="1:13" ht="18" customHeight="1">
      <c r="A488" s="1">
        <v>487</v>
      </c>
      <c r="B488" s="44">
        <v>44387</v>
      </c>
      <c r="C488" s="34" t="s">
        <v>10</v>
      </c>
      <c r="D488" s="34" t="s">
        <v>27</v>
      </c>
      <c r="E488" s="34" t="s">
        <v>49</v>
      </c>
      <c r="F488" s="34" t="s">
        <v>60</v>
      </c>
      <c r="G488" s="21"/>
      <c r="H488" s="21"/>
      <c r="I488" s="21" t="s">
        <v>8</v>
      </c>
      <c r="J488" s="21" t="s">
        <v>31</v>
      </c>
      <c r="K488" s="9"/>
      <c r="M488" s="12"/>
    </row>
    <row r="489" spans="1:13" ht="18" customHeight="1">
      <c r="A489" s="1">
        <v>488</v>
      </c>
      <c r="B489" s="44">
        <v>44387</v>
      </c>
      <c r="C489" s="34" t="s">
        <v>46</v>
      </c>
      <c r="D489" s="34" t="s">
        <v>57</v>
      </c>
      <c r="E489" s="34" t="s">
        <v>45</v>
      </c>
      <c r="F489" s="34" t="s">
        <v>23</v>
      </c>
      <c r="G489" s="21"/>
      <c r="H489" s="21"/>
      <c r="I489" s="21" t="s">
        <v>20</v>
      </c>
      <c r="J489" s="21" t="s">
        <v>13</v>
      </c>
      <c r="K489" s="9"/>
      <c r="M489" s="12"/>
    </row>
    <row r="490" spans="1:13" ht="18" customHeight="1">
      <c r="A490" s="1">
        <v>489</v>
      </c>
      <c r="B490" s="44">
        <v>44387</v>
      </c>
      <c r="C490" s="34" t="s">
        <v>28</v>
      </c>
      <c r="D490" s="34" t="s">
        <v>30</v>
      </c>
      <c r="E490" s="34" t="s">
        <v>48</v>
      </c>
      <c r="F490" s="34" t="s">
        <v>29</v>
      </c>
      <c r="G490" s="21"/>
      <c r="H490" s="21"/>
      <c r="I490" s="21" t="s">
        <v>9</v>
      </c>
      <c r="J490" s="21" t="s">
        <v>32</v>
      </c>
      <c r="K490" s="9"/>
      <c r="M490" s="12"/>
    </row>
    <row r="491" spans="1:13" ht="18" customHeight="1">
      <c r="A491" s="1">
        <v>490</v>
      </c>
      <c r="B491" s="44">
        <v>44387</v>
      </c>
      <c r="C491" s="34" t="s">
        <v>11</v>
      </c>
      <c r="D491" s="34" t="s">
        <v>18</v>
      </c>
      <c r="E491" s="34" t="s">
        <v>41</v>
      </c>
      <c r="F491" s="34" t="s">
        <v>4</v>
      </c>
      <c r="G491" s="21"/>
      <c r="H491" s="21"/>
      <c r="I491" s="21" t="s">
        <v>14</v>
      </c>
      <c r="J491" s="21" t="s">
        <v>19</v>
      </c>
      <c r="K491" s="9"/>
      <c r="M491" s="12"/>
    </row>
    <row r="492" spans="1:13" ht="18" customHeight="1">
      <c r="A492" s="1">
        <v>491</v>
      </c>
      <c r="B492" s="44">
        <v>44388</v>
      </c>
      <c r="C492" s="34" t="s">
        <v>72</v>
      </c>
      <c r="D492" s="36" t="s">
        <v>43</v>
      </c>
      <c r="E492" s="34" t="s">
        <v>7</v>
      </c>
      <c r="F492" s="34" t="s">
        <v>16</v>
      </c>
      <c r="G492" s="21"/>
      <c r="H492" s="21"/>
      <c r="I492" s="21" t="s">
        <v>38</v>
      </c>
      <c r="J492" s="21" t="s">
        <v>37</v>
      </c>
      <c r="K492" s="9"/>
      <c r="M492" s="12"/>
    </row>
    <row r="493" spans="1:13" ht="18" customHeight="1">
      <c r="A493" s="1">
        <v>492</v>
      </c>
      <c r="B493" s="44">
        <v>44388</v>
      </c>
      <c r="C493" s="34" t="s">
        <v>55</v>
      </c>
      <c r="D493" s="34" t="s">
        <v>36</v>
      </c>
      <c r="E493" s="34" t="s">
        <v>17</v>
      </c>
      <c r="F493" s="34" t="s">
        <v>22</v>
      </c>
      <c r="G493" s="21"/>
      <c r="H493" s="21"/>
      <c r="I493" s="21" t="s">
        <v>25</v>
      </c>
      <c r="J493" s="21" t="s">
        <v>26</v>
      </c>
      <c r="K493" s="9"/>
      <c r="M493" s="12"/>
    </row>
    <row r="494" spans="1:13" ht="18" customHeight="1">
      <c r="A494" s="1">
        <v>493</v>
      </c>
      <c r="B494" s="44">
        <v>44388</v>
      </c>
      <c r="C494" s="34" t="s">
        <v>30</v>
      </c>
      <c r="D494" s="34" t="s">
        <v>48</v>
      </c>
      <c r="E494" s="34" t="s">
        <v>29</v>
      </c>
      <c r="F494" s="34" t="s">
        <v>21</v>
      </c>
      <c r="G494" s="21"/>
      <c r="H494" s="21"/>
      <c r="I494" s="21" t="s">
        <v>9</v>
      </c>
      <c r="J494" s="21" t="s">
        <v>32</v>
      </c>
      <c r="K494" s="9"/>
      <c r="M494" s="12"/>
    </row>
    <row r="495" spans="1:13" ht="18" customHeight="1">
      <c r="A495" s="1">
        <v>494</v>
      </c>
      <c r="B495" s="44">
        <v>44388</v>
      </c>
      <c r="C495" s="34" t="s">
        <v>57</v>
      </c>
      <c r="D495" s="34" t="s">
        <v>45</v>
      </c>
      <c r="E495" s="34" t="s">
        <v>23</v>
      </c>
      <c r="F495" s="34" t="s">
        <v>59</v>
      </c>
      <c r="G495" s="21"/>
      <c r="H495" s="21"/>
      <c r="I495" s="21" t="s">
        <v>20</v>
      </c>
      <c r="J495" s="21" t="s">
        <v>13</v>
      </c>
      <c r="K495" s="9"/>
      <c r="M495" s="12"/>
    </row>
    <row r="496" spans="1:13" ht="18" customHeight="1">
      <c r="A496" s="1">
        <v>495</v>
      </c>
      <c r="B496" s="44">
        <v>44389</v>
      </c>
      <c r="C496" s="34" t="s">
        <v>45</v>
      </c>
      <c r="D496" s="34" t="s">
        <v>23</v>
      </c>
      <c r="E496" s="34" t="s">
        <v>15</v>
      </c>
      <c r="F496" s="34" t="s">
        <v>58</v>
      </c>
      <c r="G496" s="21"/>
      <c r="H496" s="21"/>
      <c r="I496" s="21" t="s">
        <v>38</v>
      </c>
      <c r="J496" s="21" t="s">
        <v>13</v>
      </c>
      <c r="K496" s="9"/>
      <c r="M496" s="12"/>
    </row>
    <row r="497" spans="1:13" ht="18" customHeight="1">
      <c r="A497" s="1">
        <v>496</v>
      </c>
      <c r="B497" s="44">
        <v>44389</v>
      </c>
      <c r="C497" s="34" t="s">
        <v>5</v>
      </c>
      <c r="D497" s="34" t="s">
        <v>40</v>
      </c>
      <c r="E497" s="34" t="s">
        <v>6</v>
      </c>
      <c r="F497" s="34" t="s">
        <v>42</v>
      </c>
      <c r="G497" s="21"/>
      <c r="H497" s="21"/>
      <c r="I497" s="21" t="s">
        <v>19</v>
      </c>
      <c r="J497" s="21" t="s">
        <v>20</v>
      </c>
      <c r="K497" s="9"/>
      <c r="M497" s="12"/>
    </row>
    <row r="498" spans="1:13" ht="18" customHeight="1">
      <c r="A498" s="1">
        <v>497</v>
      </c>
      <c r="B498" s="44">
        <v>44389</v>
      </c>
      <c r="C498" s="34" t="s">
        <v>36</v>
      </c>
      <c r="D498" s="34" t="s">
        <v>17</v>
      </c>
      <c r="E498" s="34" t="s">
        <v>22</v>
      </c>
      <c r="F498" s="34" t="s">
        <v>39</v>
      </c>
      <c r="G498" s="21"/>
      <c r="H498" s="21"/>
      <c r="I498" s="21" t="s">
        <v>25</v>
      </c>
      <c r="J498" s="21" t="s">
        <v>26</v>
      </c>
      <c r="K498" s="9"/>
      <c r="M498" s="12"/>
    </row>
    <row r="499" spans="1:13" ht="18" customHeight="1">
      <c r="A499" s="1">
        <v>498</v>
      </c>
      <c r="B499" s="44">
        <v>44390</v>
      </c>
      <c r="C499" s="34" t="s">
        <v>60</v>
      </c>
      <c r="D499" s="34" t="s">
        <v>29</v>
      </c>
      <c r="E499" s="34" t="s">
        <v>21</v>
      </c>
      <c r="F499" s="34" t="s">
        <v>28</v>
      </c>
      <c r="G499" s="21"/>
      <c r="H499" s="21"/>
      <c r="I499" s="21" t="s">
        <v>32</v>
      </c>
      <c r="J499" s="21" t="s">
        <v>8</v>
      </c>
      <c r="K499" s="9"/>
      <c r="M499" s="12"/>
    </row>
    <row r="500" spans="1:13" ht="18" customHeight="1">
      <c r="A500" s="1">
        <v>499</v>
      </c>
      <c r="B500" s="44">
        <v>44390</v>
      </c>
      <c r="C500" s="34" t="s">
        <v>40</v>
      </c>
      <c r="D500" s="34" t="s">
        <v>6</v>
      </c>
      <c r="E500" s="34" t="s">
        <v>42</v>
      </c>
      <c r="F500" s="34" t="s">
        <v>33</v>
      </c>
      <c r="G500" s="21"/>
      <c r="H500" s="21"/>
      <c r="I500" s="21" t="s">
        <v>19</v>
      </c>
      <c r="J500" s="21" t="s">
        <v>20</v>
      </c>
      <c r="K500" s="9"/>
      <c r="M500" s="12"/>
    </row>
    <row r="501" spans="1:13" ht="18" customHeight="1">
      <c r="A501" s="1">
        <v>500</v>
      </c>
      <c r="B501" s="44">
        <v>44390</v>
      </c>
      <c r="C501" s="34" t="s">
        <v>41</v>
      </c>
      <c r="D501" s="34" t="s">
        <v>4</v>
      </c>
      <c r="E501" s="34" t="s">
        <v>12</v>
      </c>
      <c r="F501" s="34" t="s">
        <v>11</v>
      </c>
      <c r="G501" s="21"/>
      <c r="H501" s="21"/>
      <c r="I501" s="21" t="s">
        <v>37</v>
      </c>
      <c r="J501" s="21" t="s">
        <v>14</v>
      </c>
      <c r="K501" s="9"/>
      <c r="M501" s="12"/>
    </row>
    <row r="502" spans="1:13" ht="18" customHeight="1">
      <c r="A502" s="1">
        <v>501</v>
      </c>
      <c r="B502" s="44">
        <v>44390</v>
      </c>
      <c r="C502" s="34" t="s">
        <v>49</v>
      </c>
      <c r="D502" s="34" t="s">
        <v>51</v>
      </c>
      <c r="E502" s="34" t="s">
        <v>24</v>
      </c>
      <c r="F502" s="34" t="s">
        <v>10</v>
      </c>
      <c r="G502" s="21"/>
      <c r="H502" s="21"/>
      <c r="I502" s="21" t="s">
        <v>31</v>
      </c>
      <c r="J502" s="21" t="s">
        <v>26</v>
      </c>
      <c r="K502" s="9"/>
      <c r="M502" s="12"/>
    </row>
    <row r="503" spans="1:13" ht="18" customHeight="1">
      <c r="A503" s="1">
        <v>502</v>
      </c>
      <c r="B503" s="44">
        <v>44390</v>
      </c>
      <c r="C503" s="34" t="s">
        <v>23</v>
      </c>
      <c r="D503" s="34" t="s">
        <v>15</v>
      </c>
      <c r="E503" s="34" t="s">
        <v>58</v>
      </c>
      <c r="F503" s="34" t="s">
        <v>57</v>
      </c>
      <c r="G503" s="21"/>
      <c r="H503" s="21"/>
      <c r="I503" s="21" t="s">
        <v>38</v>
      </c>
      <c r="J503" s="21" t="s">
        <v>13</v>
      </c>
      <c r="K503" s="9"/>
      <c r="M503" s="12"/>
    </row>
    <row r="504" spans="1:13" ht="18" customHeight="1">
      <c r="A504" s="1">
        <v>503</v>
      </c>
      <c r="B504" s="44">
        <v>44390</v>
      </c>
      <c r="C504" s="34" t="s">
        <v>17</v>
      </c>
      <c r="D504" s="34" t="s">
        <v>22</v>
      </c>
      <c r="E504" s="34" t="s">
        <v>39</v>
      </c>
      <c r="F504" s="34" t="s">
        <v>55</v>
      </c>
      <c r="G504" s="21"/>
      <c r="H504" s="21"/>
      <c r="I504" s="21" t="s">
        <v>25</v>
      </c>
      <c r="J504" s="21" t="s">
        <v>9</v>
      </c>
      <c r="K504" s="9"/>
      <c r="M504" s="12"/>
    </row>
    <row r="505" spans="1:13" ht="18" customHeight="1">
      <c r="A505" s="1">
        <v>504</v>
      </c>
      <c r="B505" s="44">
        <v>44391</v>
      </c>
      <c r="C505" s="34" t="s">
        <v>4</v>
      </c>
      <c r="D505" s="34" t="s">
        <v>12</v>
      </c>
      <c r="E505" s="34" t="s">
        <v>11</v>
      </c>
      <c r="F505" s="34" t="s">
        <v>18</v>
      </c>
      <c r="G505" s="21"/>
      <c r="H505" s="21"/>
      <c r="I505" s="21" t="s">
        <v>37</v>
      </c>
      <c r="J505" s="21" t="s">
        <v>14</v>
      </c>
      <c r="K505" s="9"/>
      <c r="M505" s="12"/>
    </row>
    <row r="506" spans="1:13" ht="18" customHeight="1">
      <c r="A506" s="1">
        <v>505</v>
      </c>
      <c r="B506" s="44">
        <v>44391</v>
      </c>
      <c r="C506" s="34" t="s">
        <v>6</v>
      </c>
      <c r="D506" s="34" t="s">
        <v>42</v>
      </c>
      <c r="E506" s="34" t="s">
        <v>33</v>
      </c>
      <c r="F506" s="34" t="s">
        <v>5</v>
      </c>
      <c r="G506" s="21"/>
      <c r="H506" s="21"/>
      <c r="I506" s="21" t="s">
        <v>19</v>
      </c>
      <c r="J506" s="21" t="s">
        <v>20</v>
      </c>
      <c r="K506" s="9"/>
      <c r="M506" s="12"/>
    </row>
    <row r="507" spans="1:13" ht="18" customHeight="1">
      <c r="A507" s="1">
        <v>506</v>
      </c>
      <c r="B507" s="44">
        <v>44391</v>
      </c>
      <c r="C507" s="34" t="s">
        <v>29</v>
      </c>
      <c r="D507" s="34" t="s">
        <v>21</v>
      </c>
      <c r="E507" s="34" t="s">
        <v>28</v>
      </c>
      <c r="F507" s="34" t="s">
        <v>30</v>
      </c>
      <c r="G507" s="21"/>
      <c r="H507" s="21"/>
      <c r="I507" s="21" t="s">
        <v>32</v>
      </c>
      <c r="J507" s="21" t="s">
        <v>8</v>
      </c>
      <c r="K507" s="9"/>
      <c r="M507" s="12"/>
    </row>
    <row r="508" spans="1:13" ht="18" customHeight="1">
      <c r="A508" s="1">
        <v>507</v>
      </c>
      <c r="B508" s="44">
        <v>44391</v>
      </c>
      <c r="C508" s="34" t="s">
        <v>51</v>
      </c>
      <c r="D508" s="34" t="s">
        <v>24</v>
      </c>
      <c r="E508" s="34" t="s">
        <v>10</v>
      </c>
      <c r="F508" s="34" t="s">
        <v>27</v>
      </c>
      <c r="G508" s="21"/>
      <c r="H508" s="21"/>
      <c r="I508" s="21" t="s">
        <v>31</v>
      </c>
      <c r="J508" s="21" t="s">
        <v>26</v>
      </c>
      <c r="K508" s="9"/>
      <c r="M508" s="12"/>
    </row>
    <row r="509" spans="1:13" ht="18" customHeight="1">
      <c r="A509" s="1">
        <v>508</v>
      </c>
      <c r="B509" s="44">
        <v>44391</v>
      </c>
      <c r="C509" s="34" t="s">
        <v>15</v>
      </c>
      <c r="D509" s="34" t="s">
        <v>58</v>
      </c>
      <c r="E509" s="34" t="s">
        <v>57</v>
      </c>
      <c r="F509" s="34" t="s">
        <v>45</v>
      </c>
      <c r="G509" s="21"/>
      <c r="H509" s="21"/>
      <c r="I509" s="21" t="s">
        <v>38</v>
      </c>
      <c r="J509" s="21" t="s">
        <v>13</v>
      </c>
      <c r="K509" s="9"/>
      <c r="M509" s="12"/>
    </row>
    <row r="510" spans="1:13" ht="18" customHeight="1">
      <c r="A510" s="1">
        <v>509</v>
      </c>
      <c r="B510" s="44">
        <v>44391</v>
      </c>
      <c r="C510" s="34" t="s">
        <v>22</v>
      </c>
      <c r="D510" s="34" t="s">
        <v>39</v>
      </c>
      <c r="E510" s="34" t="s">
        <v>55</v>
      </c>
      <c r="F510" s="34" t="s">
        <v>36</v>
      </c>
      <c r="G510" s="21"/>
      <c r="H510" s="21"/>
      <c r="I510" s="21" t="s">
        <v>25</v>
      </c>
      <c r="J510" s="21" t="s">
        <v>9</v>
      </c>
      <c r="K510" s="9"/>
      <c r="M510" s="12"/>
    </row>
    <row r="511" spans="1:13" ht="18" customHeight="1">
      <c r="A511" s="1">
        <v>510</v>
      </c>
      <c r="B511" s="44">
        <v>44393</v>
      </c>
      <c r="C511" s="34" t="s">
        <v>7</v>
      </c>
      <c r="D511" s="34" t="s">
        <v>5</v>
      </c>
      <c r="E511" s="34" t="s">
        <v>33</v>
      </c>
      <c r="F511" s="34" t="s">
        <v>22</v>
      </c>
      <c r="G511" s="21" t="s">
        <v>12</v>
      </c>
      <c r="H511" s="21" t="s">
        <v>56</v>
      </c>
      <c r="I511" s="21" t="s">
        <v>133</v>
      </c>
      <c r="J511" s="21" t="s">
        <v>134</v>
      </c>
      <c r="K511" s="9"/>
      <c r="M511" s="12"/>
    </row>
    <row r="512" spans="1:13" ht="18" customHeight="1">
      <c r="A512" s="1">
        <v>511</v>
      </c>
      <c r="B512" s="44">
        <v>44394</v>
      </c>
      <c r="C512" s="34" t="s">
        <v>56</v>
      </c>
      <c r="D512" s="34" t="s">
        <v>12</v>
      </c>
      <c r="E512" s="34" t="s">
        <v>22</v>
      </c>
      <c r="F512" s="34" t="s">
        <v>33</v>
      </c>
      <c r="G512" s="21" t="s">
        <v>5</v>
      </c>
      <c r="H512" s="21" t="s">
        <v>7</v>
      </c>
      <c r="I512" s="21" t="s">
        <v>133</v>
      </c>
      <c r="J512" s="21" t="s">
        <v>134</v>
      </c>
      <c r="K512" s="9"/>
      <c r="M512" s="12"/>
    </row>
    <row r="513" spans="1:13" ht="18" customHeight="1">
      <c r="A513" s="1">
        <v>512</v>
      </c>
      <c r="B513" s="44">
        <v>44421</v>
      </c>
      <c r="C513" s="34" t="s">
        <v>34</v>
      </c>
      <c r="D513" s="34" t="s">
        <v>72</v>
      </c>
      <c r="E513" s="34" t="s">
        <v>43</v>
      </c>
      <c r="F513" s="34" t="s">
        <v>7</v>
      </c>
      <c r="G513" s="21"/>
      <c r="H513" s="21"/>
      <c r="I513" s="21" t="s">
        <v>38</v>
      </c>
      <c r="J513" s="21" t="s">
        <v>19</v>
      </c>
      <c r="K513" s="9"/>
      <c r="M513" s="12"/>
    </row>
    <row r="514" spans="1:13" ht="18" customHeight="1">
      <c r="A514" s="1">
        <v>513</v>
      </c>
      <c r="B514" s="44">
        <v>44421</v>
      </c>
      <c r="C514" s="34" t="s">
        <v>6</v>
      </c>
      <c r="D514" s="34" t="s">
        <v>5</v>
      </c>
      <c r="E514" s="34" t="s">
        <v>40</v>
      </c>
      <c r="F514" s="34" t="s">
        <v>33</v>
      </c>
      <c r="G514" s="21"/>
      <c r="H514" s="21"/>
      <c r="I514" s="21" t="s">
        <v>37</v>
      </c>
      <c r="J514" s="21" t="s">
        <v>20</v>
      </c>
      <c r="K514" s="9"/>
      <c r="M514" s="12"/>
    </row>
    <row r="515" spans="1:13" ht="18" customHeight="1">
      <c r="A515" s="1">
        <v>514</v>
      </c>
      <c r="B515" s="44">
        <v>44421</v>
      </c>
      <c r="C515" s="34" t="s">
        <v>11</v>
      </c>
      <c r="D515" s="34" t="s">
        <v>36</v>
      </c>
      <c r="E515" s="34" t="s">
        <v>55</v>
      </c>
      <c r="F515" s="34" t="s">
        <v>17</v>
      </c>
      <c r="G515" s="21"/>
      <c r="H515" s="21"/>
      <c r="I515" s="21" t="s">
        <v>8</v>
      </c>
      <c r="J515" s="21" t="s">
        <v>26</v>
      </c>
      <c r="K515" s="9"/>
      <c r="M515" s="12"/>
    </row>
    <row r="516" spans="1:13" ht="18" customHeight="1">
      <c r="A516" s="1">
        <v>515</v>
      </c>
      <c r="B516" s="44">
        <v>44421</v>
      </c>
      <c r="C516" s="34" t="s">
        <v>24</v>
      </c>
      <c r="D516" s="34" t="s">
        <v>56</v>
      </c>
      <c r="E516" s="34" t="s">
        <v>27</v>
      </c>
      <c r="F516" s="34" t="s">
        <v>49</v>
      </c>
      <c r="G516" s="21"/>
      <c r="H516" s="21"/>
      <c r="I516" s="21" t="s">
        <v>32</v>
      </c>
      <c r="J516" s="21" t="s">
        <v>9</v>
      </c>
      <c r="K516" s="9"/>
      <c r="M516" s="12"/>
    </row>
    <row r="517" spans="1:13" ht="18" customHeight="1">
      <c r="A517" s="1">
        <v>516</v>
      </c>
      <c r="B517" s="44">
        <v>44421</v>
      </c>
      <c r="C517" s="36" t="s">
        <v>46</v>
      </c>
      <c r="D517" s="34" t="s">
        <v>57</v>
      </c>
      <c r="E517" s="34" t="s">
        <v>45</v>
      </c>
      <c r="F517" s="34" t="s">
        <v>15</v>
      </c>
      <c r="G517" s="21"/>
      <c r="H517" s="21"/>
      <c r="I517" s="21" t="s">
        <v>25</v>
      </c>
      <c r="J517" s="21" t="s">
        <v>31</v>
      </c>
      <c r="K517" s="9"/>
      <c r="M517" s="13"/>
    </row>
    <row r="518" spans="1:13" ht="18" customHeight="1">
      <c r="A518" s="1">
        <v>517</v>
      </c>
      <c r="B518" s="44">
        <v>44422</v>
      </c>
      <c r="C518" s="34" t="s">
        <v>57</v>
      </c>
      <c r="D518" s="34" t="s">
        <v>45</v>
      </c>
      <c r="E518" s="34" t="s">
        <v>15</v>
      </c>
      <c r="F518" s="34" t="s">
        <v>50</v>
      </c>
      <c r="G518" s="21"/>
      <c r="H518" s="21"/>
      <c r="I518" s="21" t="s">
        <v>25</v>
      </c>
      <c r="J518" s="21" t="s">
        <v>31</v>
      </c>
      <c r="K518" s="9"/>
      <c r="M518" s="12"/>
    </row>
    <row r="519" spans="1:13" ht="18" customHeight="1">
      <c r="A519" s="1">
        <v>518</v>
      </c>
      <c r="B519" s="44">
        <v>44422</v>
      </c>
      <c r="C519" s="34" t="s">
        <v>5</v>
      </c>
      <c r="D519" s="34" t="s">
        <v>40</v>
      </c>
      <c r="E519" s="34" t="s">
        <v>33</v>
      </c>
      <c r="F519" s="34" t="s">
        <v>42</v>
      </c>
      <c r="G519" s="21"/>
      <c r="H519" s="21"/>
      <c r="I519" s="21" t="s">
        <v>37</v>
      </c>
      <c r="J519" s="21" t="s">
        <v>20</v>
      </c>
      <c r="K519" s="9"/>
      <c r="M519" s="12"/>
    </row>
    <row r="520" spans="1:13" ht="18" customHeight="1">
      <c r="A520" s="1">
        <v>519</v>
      </c>
      <c r="B520" s="44">
        <v>44422</v>
      </c>
      <c r="C520" s="34" t="s">
        <v>36</v>
      </c>
      <c r="D520" s="34" t="s">
        <v>55</v>
      </c>
      <c r="E520" s="34" t="s">
        <v>17</v>
      </c>
      <c r="F520" s="34" t="s">
        <v>22</v>
      </c>
      <c r="G520" s="21"/>
      <c r="H520" s="21"/>
      <c r="I520" s="21" t="s">
        <v>8</v>
      </c>
      <c r="J520" s="21" t="s">
        <v>26</v>
      </c>
      <c r="K520" s="9"/>
      <c r="M520" s="12"/>
    </row>
    <row r="521" spans="1:13" ht="18" customHeight="1">
      <c r="A521" s="1">
        <v>520</v>
      </c>
      <c r="B521" s="44">
        <v>44422</v>
      </c>
      <c r="C521" s="34" t="s">
        <v>72</v>
      </c>
      <c r="D521" s="34" t="s">
        <v>43</v>
      </c>
      <c r="E521" s="34" t="s">
        <v>7</v>
      </c>
      <c r="F521" s="34" t="s">
        <v>58</v>
      </c>
      <c r="G521" s="21"/>
      <c r="H521" s="21"/>
      <c r="I521" s="21" t="s">
        <v>38</v>
      </c>
      <c r="J521" s="21" t="s">
        <v>19</v>
      </c>
      <c r="K521" s="9"/>
      <c r="M521" s="12"/>
    </row>
    <row r="522" spans="1:13" ht="18" customHeight="1">
      <c r="A522" s="1">
        <v>521</v>
      </c>
      <c r="B522" s="44">
        <v>44422</v>
      </c>
      <c r="C522" s="34" t="s">
        <v>56</v>
      </c>
      <c r="D522" s="34" t="s">
        <v>27</v>
      </c>
      <c r="E522" s="34" t="s">
        <v>49</v>
      </c>
      <c r="F522" s="34" t="s">
        <v>60</v>
      </c>
      <c r="G522" s="21"/>
      <c r="H522" s="21"/>
      <c r="I522" s="21" t="s">
        <v>32</v>
      </c>
      <c r="J522" s="21" t="s">
        <v>301</v>
      </c>
      <c r="K522" s="9"/>
      <c r="M522" s="12"/>
    </row>
    <row r="523" spans="1:13" ht="18" customHeight="1">
      <c r="A523" s="1">
        <v>522</v>
      </c>
      <c r="B523" s="44">
        <v>44423</v>
      </c>
      <c r="C523" s="34" t="s">
        <v>43</v>
      </c>
      <c r="D523" s="34" t="s">
        <v>7</v>
      </c>
      <c r="E523" s="34" t="s">
        <v>58</v>
      </c>
      <c r="F523" s="34" t="s">
        <v>34</v>
      </c>
      <c r="G523" s="21"/>
      <c r="H523" s="21"/>
      <c r="I523" s="21" t="s">
        <v>38</v>
      </c>
      <c r="J523" s="21" t="s">
        <v>19</v>
      </c>
      <c r="K523" s="9"/>
      <c r="M523" s="12"/>
    </row>
    <row r="524" spans="1:13" ht="18" customHeight="1">
      <c r="A524" s="1">
        <v>523</v>
      </c>
      <c r="B524" s="44">
        <v>44423</v>
      </c>
      <c r="C524" s="34" t="s">
        <v>27</v>
      </c>
      <c r="D524" s="34" t="s">
        <v>49</v>
      </c>
      <c r="E524" s="34" t="s">
        <v>60</v>
      </c>
      <c r="F524" s="34" t="s">
        <v>24</v>
      </c>
      <c r="G524" s="21"/>
      <c r="H524" s="21"/>
      <c r="I524" s="21" t="s">
        <v>32</v>
      </c>
      <c r="J524" s="21" t="s">
        <v>9</v>
      </c>
      <c r="K524" s="9"/>
      <c r="M524" s="12"/>
    </row>
    <row r="525" spans="1:13" ht="18" customHeight="1">
      <c r="A525" s="1">
        <v>524</v>
      </c>
      <c r="B525" s="44">
        <v>44423</v>
      </c>
      <c r="C525" s="34" t="s">
        <v>45</v>
      </c>
      <c r="D525" s="34" t="s">
        <v>15</v>
      </c>
      <c r="E525" s="34" t="s">
        <v>50</v>
      </c>
      <c r="F525" s="34" t="s">
        <v>46</v>
      </c>
      <c r="G525" s="21"/>
      <c r="H525" s="21"/>
      <c r="I525" s="21" t="s">
        <v>25</v>
      </c>
      <c r="J525" s="21" t="s">
        <v>31</v>
      </c>
      <c r="K525" s="9"/>
      <c r="M525" s="12"/>
    </row>
    <row r="526" spans="1:13" ht="18" customHeight="1">
      <c r="A526" s="1">
        <v>525</v>
      </c>
      <c r="B526" s="44">
        <v>44423</v>
      </c>
      <c r="C526" s="34" t="s">
        <v>48</v>
      </c>
      <c r="D526" s="34" t="s">
        <v>21</v>
      </c>
      <c r="E526" s="34" t="s">
        <v>30</v>
      </c>
      <c r="F526" s="34" t="s">
        <v>28</v>
      </c>
      <c r="G526" s="21"/>
      <c r="H526" s="21"/>
      <c r="I526" s="21" t="s">
        <v>13</v>
      </c>
      <c r="J526" s="21" t="s">
        <v>14</v>
      </c>
      <c r="K526" s="9"/>
      <c r="M526" s="12"/>
    </row>
    <row r="527" spans="1:13" ht="18" customHeight="1">
      <c r="A527" s="1">
        <v>526</v>
      </c>
      <c r="B527" s="44">
        <v>44423</v>
      </c>
      <c r="C527" s="34" t="s">
        <v>55</v>
      </c>
      <c r="D527" s="34" t="s">
        <v>17</v>
      </c>
      <c r="E527" s="34" t="s">
        <v>22</v>
      </c>
      <c r="F527" s="34" t="s">
        <v>11</v>
      </c>
      <c r="G527" s="21"/>
      <c r="H527" s="21"/>
      <c r="I527" s="21" t="s">
        <v>8</v>
      </c>
      <c r="J527" s="21" t="s">
        <v>26</v>
      </c>
      <c r="K527" s="9"/>
      <c r="M527" s="12"/>
    </row>
    <row r="528" spans="1:13" ht="18" customHeight="1">
      <c r="A528" s="1">
        <v>527</v>
      </c>
      <c r="B528" s="44">
        <v>44423</v>
      </c>
      <c r="C528" s="34" t="s">
        <v>40</v>
      </c>
      <c r="D528" s="34" t="s">
        <v>33</v>
      </c>
      <c r="E528" s="34" t="s">
        <v>42</v>
      </c>
      <c r="F528" s="34" t="s">
        <v>6</v>
      </c>
      <c r="G528" s="21"/>
      <c r="H528" s="21"/>
      <c r="I528" s="21" t="s">
        <v>37</v>
      </c>
      <c r="J528" s="21" t="s">
        <v>20</v>
      </c>
      <c r="K528" s="9"/>
      <c r="M528" s="12"/>
    </row>
    <row r="529" spans="1:13" ht="18" customHeight="1">
      <c r="A529" s="1">
        <v>528</v>
      </c>
      <c r="B529" s="44">
        <v>44425</v>
      </c>
      <c r="C529" s="34" t="s">
        <v>21</v>
      </c>
      <c r="D529" s="34" t="s">
        <v>30</v>
      </c>
      <c r="E529" s="34" t="s">
        <v>28</v>
      </c>
      <c r="F529" s="34" t="s">
        <v>29</v>
      </c>
      <c r="G529" s="21"/>
      <c r="H529" s="21"/>
      <c r="I529" s="21" t="s">
        <v>8</v>
      </c>
      <c r="J529" s="21" t="s">
        <v>32</v>
      </c>
      <c r="K529" s="9"/>
      <c r="M529" s="12"/>
    </row>
    <row r="530" spans="1:13" ht="18" customHeight="1">
      <c r="A530" s="1">
        <v>529</v>
      </c>
      <c r="B530" s="44">
        <v>44425</v>
      </c>
      <c r="C530" s="34" t="s">
        <v>12</v>
      </c>
      <c r="D530" s="34" t="s">
        <v>18</v>
      </c>
      <c r="E530" s="34" t="s">
        <v>11</v>
      </c>
      <c r="F530" s="34" t="s">
        <v>41</v>
      </c>
      <c r="G530" s="21"/>
      <c r="H530" s="21"/>
      <c r="I530" s="21" t="s">
        <v>13</v>
      </c>
      <c r="J530" s="21" t="s">
        <v>38</v>
      </c>
      <c r="K530" s="9"/>
      <c r="M530" s="12"/>
    </row>
    <row r="531" spans="1:13" ht="18" customHeight="1">
      <c r="A531" s="1">
        <v>530</v>
      </c>
      <c r="B531" s="44">
        <v>44425</v>
      </c>
      <c r="C531" s="34" t="s">
        <v>17</v>
      </c>
      <c r="D531" s="34" t="s">
        <v>22</v>
      </c>
      <c r="E531" s="34" t="s">
        <v>24</v>
      </c>
      <c r="F531" s="34" t="s">
        <v>36</v>
      </c>
      <c r="G531" s="21"/>
      <c r="H531" s="21"/>
      <c r="I531" s="21" t="s">
        <v>20</v>
      </c>
      <c r="J531" s="21" t="s">
        <v>19</v>
      </c>
      <c r="K531" s="9"/>
      <c r="M531" s="12"/>
    </row>
    <row r="532" spans="1:13" ht="18" customHeight="1">
      <c r="A532" s="1">
        <v>531</v>
      </c>
      <c r="B532" s="44">
        <v>44425</v>
      </c>
      <c r="C532" s="34" t="s">
        <v>7</v>
      </c>
      <c r="D532" s="34" t="s">
        <v>16</v>
      </c>
      <c r="E532" s="34" t="s">
        <v>34</v>
      </c>
      <c r="F532" s="34" t="s">
        <v>72</v>
      </c>
      <c r="G532" s="21"/>
      <c r="H532" s="21"/>
      <c r="I532" s="21" t="s">
        <v>14</v>
      </c>
      <c r="J532" s="21" t="s">
        <v>37</v>
      </c>
      <c r="K532" s="9"/>
      <c r="M532" s="12"/>
    </row>
    <row r="533" spans="1:13" ht="18" customHeight="1">
      <c r="A533" s="1">
        <v>532</v>
      </c>
      <c r="B533" s="44">
        <v>44426</v>
      </c>
      <c r="C533" s="34" t="s">
        <v>16</v>
      </c>
      <c r="D533" s="34" t="s">
        <v>34</v>
      </c>
      <c r="E533" s="34" t="s">
        <v>72</v>
      </c>
      <c r="F533" s="34" t="s">
        <v>43</v>
      </c>
      <c r="G533" s="21"/>
      <c r="H533" s="21"/>
      <c r="I533" s="21" t="s">
        <v>14</v>
      </c>
      <c r="J533" s="21" t="s">
        <v>37</v>
      </c>
      <c r="K533" s="9"/>
      <c r="M533" s="12"/>
    </row>
    <row r="534" spans="1:13" ht="18" customHeight="1">
      <c r="A534" s="1">
        <v>533</v>
      </c>
      <c r="B534" s="44">
        <v>44426</v>
      </c>
      <c r="C534" s="34" t="s">
        <v>42</v>
      </c>
      <c r="D534" s="34" t="s">
        <v>6</v>
      </c>
      <c r="E534" s="34" t="s">
        <v>5</v>
      </c>
      <c r="F534" s="34" t="s">
        <v>40</v>
      </c>
      <c r="G534" s="21"/>
      <c r="H534" s="21"/>
      <c r="I534" s="21" t="s">
        <v>9</v>
      </c>
      <c r="J534" s="21" t="s">
        <v>25</v>
      </c>
      <c r="K534" s="9"/>
      <c r="M534" s="12"/>
    </row>
    <row r="535" spans="1:13" ht="18" customHeight="1">
      <c r="A535" s="1">
        <v>534</v>
      </c>
      <c r="B535" s="44">
        <v>44426</v>
      </c>
      <c r="C535" s="34" t="s">
        <v>30</v>
      </c>
      <c r="D535" s="34" t="s">
        <v>28</v>
      </c>
      <c r="E535" s="36" t="s">
        <v>29</v>
      </c>
      <c r="F535" s="34" t="s">
        <v>48</v>
      </c>
      <c r="G535" s="21"/>
      <c r="H535" s="21"/>
      <c r="I535" s="21" t="s">
        <v>8</v>
      </c>
      <c r="J535" s="21" t="s">
        <v>32</v>
      </c>
      <c r="K535" s="9"/>
      <c r="M535" s="12"/>
    </row>
    <row r="536" spans="1:13" ht="18" customHeight="1">
      <c r="A536" s="1">
        <v>535</v>
      </c>
      <c r="B536" s="44">
        <v>44426</v>
      </c>
      <c r="C536" s="34" t="s">
        <v>22</v>
      </c>
      <c r="D536" s="34" t="s">
        <v>24</v>
      </c>
      <c r="E536" s="34" t="s">
        <v>36</v>
      </c>
      <c r="F536" s="34" t="s">
        <v>55</v>
      </c>
      <c r="G536" s="21"/>
      <c r="H536" s="21"/>
      <c r="I536" s="21" t="s">
        <v>20</v>
      </c>
      <c r="J536" s="21" t="s">
        <v>19</v>
      </c>
      <c r="K536" s="9"/>
      <c r="M536" s="12"/>
    </row>
    <row r="537" spans="1:13" ht="18" customHeight="1">
      <c r="A537" s="1">
        <v>536</v>
      </c>
      <c r="B537" s="44">
        <v>44426</v>
      </c>
      <c r="C537" s="34" t="s">
        <v>15</v>
      </c>
      <c r="D537" s="34" t="s">
        <v>50</v>
      </c>
      <c r="E537" s="34" t="s">
        <v>46</v>
      </c>
      <c r="F537" s="34" t="s">
        <v>23</v>
      </c>
      <c r="G537" s="21"/>
      <c r="H537" s="21"/>
      <c r="I537" s="21" t="s">
        <v>26</v>
      </c>
      <c r="J537" s="21" t="s">
        <v>31</v>
      </c>
      <c r="K537" s="9"/>
      <c r="M537" s="12"/>
    </row>
    <row r="538" spans="1:13" ht="18" customHeight="1">
      <c r="A538" s="1">
        <v>537</v>
      </c>
      <c r="B538" s="44">
        <v>44426</v>
      </c>
      <c r="C538" s="34" t="s">
        <v>18</v>
      </c>
      <c r="D538" s="34" t="s">
        <v>11</v>
      </c>
      <c r="E538" s="34" t="s">
        <v>41</v>
      </c>
      <c r="F538" s="34" t="s">
        <v>4</v>
      </c>
      <c r="G538" s="21"/>
      <c r="H538" s="21"/>
      <c r="I538" s="21" t="s">
        <v>13</v>
      </c>
      <c r="J538" s="21" t="s">
        <v>38</v>
      </c>
      <c r="K538" s="9"/>
      <c r="M538" s="12"/>
    </row>
    <row r="539" spans="1:13" ht="18" customHeight="1">
      <c r="A539" s="1">
        <v>538</v>
      </c>
      <c r="B539" s="44">
        <v>44427</v>
      </c>
      <c r="C539" s="34" t="s">
        <v>11</v>
      </c>
      <c r="D539" s="34" t="s">
        <v>41</v>
      </c>
      <c r="E539" s="34" t="s">
        <v>4</v>
      </c>
      <c r="F539" s="34" t="s">
        <v>12</v>
      </c>
      <c r="G539" s="21"/>
      <c r="H539" s="21"/>
      <c r="I539" s="21" t="s">
        <v>13</v>
      </c>
      <c r="J539" s="21" t="s">
        <v>38</v>
      </c>
      <c r="K539" s="9"/>
      <c r="M539" s="12"/>
    </row>
    <row r="540" spans="1:13" ht="18" customHeight="1">
      <c r="A540" s="1">
        <v>539</v>
      </c>
      <c r="B540" s="44">
        <v>44427</v>
      </c>
      <c r="C540" s="34" t="s">
        <v>24</v>
      </c>
      <c r="D540" s="34" t="s">
        <v>36</v>
      </c>
      <c r="E540" s="34" t="s">
        <v>55</v>
      </c>
      <c r="F540" s="34" t="s">
        <v>17</v>
      </c>
      <c r="G540" s="21"/>
      <c r="H540" s="21"/>
      <c r="I540" s="21" t="s">
        <v>20</v>
      </c>
      <c r="J540" s="21" t="s">
        <v>19</v>
      </c>
      <c r="K540" s="9"/>
      <c r="M540" s="12"/>
    </row>
    <row r="541" spans="1:13" ht="18" customHeight="1">
      <c r="A541" s="1">
        <v>540</v>
      </c>
      <c r="B541" s="44">
        <v>44427</v>
      </c>
      <c r="C541" s="34" t="s">
        <v>28</v>
      </c>
      <c r="D541" s="34" t="s">
        <v>29</v>
      </c>
      <c r="E541" s="34" t="s">
        <v>48</v>
      </c>
      <c r="F541" s="34" t="s">
        <v>21</v>
      </c>
      <c r="G541" s="21"/>
      <c r="H541" s="21"/>
      <c r="I541" s="21" t="s">
        <v>8</v>
      </c>
      <c r="J541" s="21" t="s">
        <v>32</v>
      </c>
      <c r="K541" s="9"/>
      <c r="M541" s="12"/>
    </row>
    <row r="542" spans="1:13" ht="18" customHeight="1">
      <c r="A542" s="1">
        <v>541</v>
      </c>
      <c r="B542" s="44">
        <v>44428</v>
      </c>
      <c r="C542" s="34" t="s">
        <v>41</v>
      </c>
      <c r="D542" s="34" t="s">
        <v>4</v>
      </c>
      <c r="E542" s="34" t="s">
        <v>12</v>
      </c>
      <c r="F542" s="34" t="s">
        <v>18</v>
      </c>
      <c r="G542" s="21"/>
      <c r="H542" s="21"/>
      <c r="I542" s="21" t="s">
        <v>20</v>
      </c>
      <c r="J542" s="21" t="s">
        <v>38</v>
      </c>
      <c r="K542" s="9"/>
      <c r="M542" s="12"/>
    </row>
    <row r="543" spans="1:13" ht="18" customHeight="1">
      <c r="A543" s="1">
        <v>542</v>
      </c>
      <c r="B543" s="44">
        <v>44428</v>
      </c>
      <c r="C543" s="34" t="s">
        <v>6</v>
      </c>
      <c r="D543" s="34" t="s">
        <v>5</v>
      </c>
      <c r="E543" s="34" t="s">
        <v>40</v>
      </c>
      <c r="F543" s="34" t="s">
        <v>33</v>
      </c>
      <c r="G543" s="21"/>
      <c r="H543" s="21"/>
      <c r="I543" s="21" t="s">
        <v>31</v>
      </c>
      <c r="J543" s="21" t="s">
        <v>9</v>
      </c>
      <c r="K543" s="9"/>
      <c r="M543" s="12"/>
    </row>
    <row r="544" spans="1:13" ht="18" customHeight="1">
      <c r="A544" s="1">
        <v>543</v>
      </c>
      <c r="B544" s="44">
        <v>44428</v>
      </c>
      <c r="C544" s="34" t="s">
        <v>49</v>
      </c>
      <c r="D544" s="34" t="s">
        <v>10</v>
      </c>
      <c r="E544" s="34" t="s">
        <v>51</v>
      </c>
      <c r="F544" s="34" t="s">
        <v>56</v>
      </c>
      <c r="G544" s="21"/>
      <c r="H544" s="21"/>
      <c r="I544" s="21" t="s">
        <v>25</v>
      </c>
      <c r="J544" s="21" t="s">
        <v>8</v>
      </c>
      <c r="K544" s="9"/>
      <c r="M544" s="12"/>
    </row>
    <row r="545" spans="1:13" ht="18" customHeight="1">
      <c r="A545" s="1">
        <v>544</v>
      </c>
      <c r="B545" s="44">
        <v>44428</v>
      </c>
      <c r="C545" s="34" t="s">
        <v>34</v>
      </c>
      <c r="D545" s="34" t="s">
        <v>66</v>
      </c>
      <c r="E545" s="34" t="s">
        <v>43</v>
      </c>
      <c r="F545" s="34" t="s">
        <v>7</v>
      </c>
      <c r="G545" s="21"/>
      <c r="H545" s="21"/>
      <c r="I545" s="21" t="s">
        <v>19</v>
      </c>
      <c r="J545" s="21" t="s">
        <v>14</v>
      </c>
      <c r="K545" s="9"/>
      <c r="M545" s="12"/>
    </row>
    <row r="546" spans="1:13" ht="18" customHeight="1">
      <c r="A546" s="1">
        <v>545</v>
      </c>
      <c r="B546" s="44">
        <v>44428</v>
      </c>
      <c r="C546" s="34" t="s">
        <v>29</v>
      </c>
      <c r="D546" s="34" t="s">
        <v>48</v>
      </c>
      <c r="E546" s="34" t="s">
        <v>21</v>
      </c>
      <c r="F546" s="34" t="s">
        <v>30</v>
      </c>
      <c r="G546" s="21"/>
      <c r="H546" s="21"/>
      <c r="I546" s="21" t="s">
        <v>37</v>
      </c>
      <c r="J546" s="21" t="s">
        <v>13</v>
      </c>
      <c r="K546" s="9"/>
      <c r="M546" s="12"/>
    </row>
    <row r="547" spans="1:13" ht="18" customHeight="1">
      <c r="A547" s="1">
        <v>546</v>
      </c>
      <c r="B547" s="44">
        <v>44428</v>
      </c>
      <c r="C547" s="34" t="s">
        <v>58</v>
      </c>
      <c r="D547" s="34" t="s">
        <v>23</v>
      </c>
      <c r="E547" s="34" t="s">
        <v>45</v>
      </c>
      <c r="F547" s="34" t="s">
        <v>15</v>
      </c>
      <c r="G547" s="21"/>
      <c r="H547" s="21"/>
      <c r="I547" s="21" t="s">
        <v>26</v>
      </c>
      <c r="J547" s="21" t="s">
        <v>32</v>
      </c>
      <c r="K547" s="9"/>
      <c r="M547" s="12"/>
    </row>
    <row r="548" spans="1:13" ht="18" customHeight="1">
      <c r="A548" s="1">
        <v>547</v>
      </c>
      <c r="B548" s="44">
        <v>44429</v>
      </c>
      <c r="C548" s="34" t="s">
        <v>23</v>
      </c>
      <c r="D548" s="34" t="s">
        <v>45</v>
      </c>
      <c r="E548" s="34" t="s">
        <v>15</v>
      </c>
      <c r="F548" s="34" t="s">
        <v>50</v>
      </c>
      <c r="G548" s="21"/>
      <c r="H548" s="21"/>
      <c r="I548" s="21" t="s">
        <v>26</v>
      </c>
      <c r="J548" s="21" t="s">
        <v>32</v>
      </c>
      <c r="K548" s="9"/>
      <c r="M548" s="12"/>
    </row>
    <row r="549" spans="1:13" ht="18" customHeight="1">
      <c r="A549" s="1">
        <v>548</v>
      </c>
      <c r="B549" s="44">
        <v>44429</v>
      </c>
      <c r="C549" s="34" t="s">
        <v>5</v>
      </c>
      <c r="D549" s="34" t="s">
        <v>40</v>
      </c>
      <c r="E549" s="34" t="s">
        <v>33</v>
      </c>
      <c r="F549" s="34" t="s">
        <v>42</v>
      </c>
      <c r="G549" s="21"/>
      <c r="H549" s="21"/>
      <c r="I549" s="21" t="s">
        <v>31</v>
      </c>
      <c r="J549" s="21" t="s">
        <v>9</v>
      </c>
      <c r="K549" s="9"/>
      <c r="M549" s="12"/>
    </row>
    <row r="550" spans="1:13" ht="18" customHeight="1">
      <c r="A550" s="1">
        <v>549</v>
      </c>
      <c r="B550" s="44">
        <v>44429</v>
      </c>
      <c r="C550" s="34" t="s">
        <v>10</v>
      </c>
      <c r="D550" s="34" t="s">
        <v>51</v>
      </c>
      <c r="E550" s="34" t="s">
        <v>56</v>
      </c>
      <c r="F550" s="34" t="s">
        <v>27</v>
      </c>
      <c r="G550" s="21"/>
      <c r="H550" s="21"/>
      <c r="I550" s="21" t="s">
        <v>25</v>
      </c>
      <c r="J550" s="21" t="s">
        <v>8</v>
      </c>
      <c r="K550" s="9"/>
      <c r="M550" s="12"/>
    </row>
    <row r="551" spans="1:13" ht="18" customHeight="1">
      <c r="A551" s="1">
        <v>550</v>
      </c>
      <c r="B551" s="44">
        <v>44429</v>
      </c>
      <c r="C551" s="34" t="s">
        <v>66</v>
      </c>
      <c r="D551" s="34" t="s">
        <v>43</v>
      </c>
      <c r="E551" s="34" t="s">
        <v>7</v>
      </c>
      <c r="F551" s="34" t="s">
        <v>16</v>
      </c>
      <c r="G551" s="21"/>
      <c r="H551" s="21"/>
      <c r="I551" s="21" t="s">
        <v>19</v>
      </c>
      <c r="J551" s="21" t="s">
        <v>14</v>
      </c>
      <c r="K551" s="9"/>
      <c r="M551" s="12"/>
    </row>
    <row r="552" spans="1:13" ht="18" customHeight="1">
      <c r="A552" s="1">
        <v>551</v>
      </c>
      <c r="B552" s="44">
        <v>44429</v>
      </c>
      <c r="C552" s="34" t="s">
        <v>48</v>
      </c>
      <c r="D552" s="34" t="s">
        <v>21</v>
      </c>
      <c r="E552" s="34" t="s">
        <v>30</v>
      </c>
      <c r="F552" s="34" t="s">
        <v>28</v>
      </c>
      <c r="G552" s="21"/>
      <c r="H552" s="21"/>
      <c r="I552" s="21" t="s">
        <v>37</v>
      </c>
      <c r="J552" s="21" t="s">
        <v>13</v>
      </c>
      <c r="K552" s="9"/>
      <c r="M552" s="12"/>
    </row>
    <row r="553" spans="1:13" ht="18" customHeight="1">
      <c r="A553" s="1">
        <v>552</v>
      </c>
      <c r="B553" s="44">
        <v>44429</v>
      </c>
      <c r="C553" s="34" t="s">
        <v>4</v>
      </c>
      <c r="D553" s="34" t="s">
        <v>12</v>
      </c>
      <c r="E553" s="34" t="s">
        <v>18</v>
      </c>
      <c r="F553" s="34" t="s">
        <v>11</v>
      </c>
      <c r="G553" s="21"/>
      <c r="H553" s="21"/>
      <c r="I553" s="21" t="s">
        <v>20</v>
      </c>
      <c r="J553" s="21" t="s">
        <v>38</v>
      </c>
      <c r="K553" s="9"/>
      <c r="M553" s="12"/>
    </row>
    <row r="554" spans="1:13" ht="18" customHeight="1">
      <c r="A554" s="1">
        <v>553</v>
      </c>
      <c r="B554" s="44">
        <v>44430</v>
      </c>
      <c r="C554" s="34" t="s">
        <v>51</v>
      </c>
      <c r="D554" s="34" t="s">
        <v>56</v>
      </c>
      <c r="E554" s="34" t="s">
        <v>27</v>
      </c>
      <c r="F554" s="34" t="s">
        <v>49</v>
      </c>
      <c r="G554" s="21"/>
      <c r="H554" s="21"/>
      <c r="I554" s="21" t="s">
        <v>25</v>
      </c>
      <c r="J554" s="21" t="s">
        <v>8</v>
      </c>
      <c r="K554" s="9"/>
      <c r="M554" s="12"/>
    </row>
    <row r="555" spans="1:13" ht="18" customHeight="1">
      <c r="A555" s="1">
        <v>554</v>
      </c>
      <c r="B555" s="44">
        <v>44430</v>
      </c>
      <c r="C555" s="34" t="s">
        <v>21</v>
      </c>
      <c r="D555" s="34" t="s">
        <v>30</v>
      </c>
      <c r="E555" s="34" t="s">
        <v>28</v>
      </c>
      <c r="F555" s="34" t="s">
        <v>29</v>
      </c>
      <c r="G555" s="21"/>
      <c r="H555" s="21"/>
      <c r="I555" s="21" t="s">
        <v>37</v>
      </c>
      <c r="J555" s="21" t="s">
        <v>13</v>
      </c>
      <c r="K555" s="9"/>
      <c r="M555" s="12"/>
    </row>
    <row r="556" spans="1:13" ht="18" customHeight="1">
      <c r="A556" s="1">
        <v>555</v>
      </c>
      <c r="B556" s="44">
        <v>44430</v>
      </c>
      <c r="C556" s="34" t="s">
        <v>45</v>
      </c>
      <c r="D556" s="34" t="s">
        <v>15</v>
      </c>
      <c r="E556" s="34" t="s">
        <v>50</v>
      </c>
      <c r="F556" s="34" t="s">
        <v>58</v>
      </c>
      <c r="G556" s="21"/>
      <c r="H556" s="21"/>
      <c r="I556" s="21" t="s">
        <v>26</v>
      </c>
      <c r="J556" s="21" t="s">
        <v>32</v>
      </c>
      <c r="K556" s="9"/>
      <c r="M556" s="12"/>
    </row>
    <row r="557" spans="1:13" ht="18" customHeight="1">
      <c r="A557" s="1">
        <v>556</v>
      </c>
      <c r="B557" s="44">
        <v>44430</v>
      </c>
      <c r="C557" s="34" t="s">
        <v>12</v>
      </c>
      <c r="D557" s="34" t="s">
        <v>18</v>
      </c>
      <c r="E557" s="34" t="s">
        <v>11</v>
      </c>
      <c r="F557" s="34" t="s">
        <v>41</v>
      </c>
      <c r="G557" s="21"/>
      <c r="H557" s="21"/>
      <c r="I557" s="21" t="s">
        <v>20</v>
      </c>
      <c r="J557" s="21" t="s">
        <v>38</v>
      </c>
      <c r="K557" s="9"/>
      <c r="M557" s="12"/>
    </row>
    <row r="558" spans="1:13" ht="18" customHeight="1">
      <c r="A558" s="1">
        <v>557</v>
      </c>
      <c r="B558" s="44">
        <v>44430</v>
      </c>
      <c r="C558" s="34" t="s">
        <v>40</v>
      </c>
      <c r="D558" s="34" t="s">
        <v>33</v>
      </c>
      <c r="E558" s="34" t="s">
        <v>42</v>
      </c>
      <c r="F558" s="34" t="s">
        <v>6</v>
      </c>
      <c r="G558" s="21"/>
      <c r="H558" s="21"/>
      <c r="I558" s="21" t="s">
        <v>31</v>
      </c>
      <c r="J558" s="21" t="s">
        <v>9</v>
      </c>
      <c r="K558" s="9"/>
      <c r="M558" s="12"/>
    </row>
    <row r="559" spans="1:13" ht="18" customHeight="1">
      <c r="A559" s="1">
        <v>558</v>
      </c>
      <c r="B559" s="44">
        <v>44432</v>
      </c>
      <c r="C559" s="34" t="s">
        <v>60</v>
      </c>
      <c r="D559" s="34" t="s">
        <v>42</v>
      </c>
      <c r="E559" s="34" t="s">
        <v>6</v>
      </c>
      <c r="F559" s="34" t="s">
        <v>5</v>
      </c>
      <c r="G559" s="21"/>
      <c r="H559" s="21"/>
      <c r="I559" s="21" t="s">
        <v>32</v>
      </c>
      <c r="J559" s="21" t="s">
        <v>25</v>
      </c>
      <c r="K559" s="9"/>
      <c r="M559" s="12"/>
    </row>
    <row r="560" spans="1:13" ht="18" customHeight="1">
      <c r="A560" s="1">
        <v>559</v>
      </c>
      <c r="B560" s="44">
        <v>44432</v>
      </c>
      <c r="C560" s="34" t="s">
        <v>30</v>
      </c>
      <c r="D560" s="34" t="s">
        <v>28</v>
      </c>
      <c r="E560" s="34" t="s">
        <v>29</v>
      </c>
      <c r="F560" s="34" t="s">
        <v>65</v>
      </c>
      <c r="G560" s="21"/>
      <c r="H560" s="21"/>
      <c r="I560" s="21" t="s">
        <v>14</v>
      </c>
      <c r="J560" s="21" t="s">
        <v>20</v>
      </c>
      <c r="K560" s="9"/>
      <c r="M560" s="12"/>
    </row>
    <row r="561" spans="1:13" ht="18" customHeight="1">
      <c r="A561" s="1">
        <v>560</v>
      </c>
      <c r="B561" s="44">
        <v>44432</v>
      </c>
      <c r="C561" s="34" t="s">
        <v>18</v>
      </c>
      <c r="D561" s="34" t="s">
        <v>11</v>
      </c>
      <c r="E561" s="34" t="s">
        <v>41</v>
      </c>
      <c r="F561" s="34" t="s">
        <v>4</v>
      </c>
      <c r="G561" s="21"/>
      <c r="H561" s="21"/>
      <c r="I561" s="21" t="s">
        <v>31</v>
      </c>
      <c r="J561" s="21" t="s">
        <v>8</v>
      </c>
      <c r="K561" s="9"/>
      <c r="M561" s="12"/>
    </row>
    <row r="562" spans="1:13" ht="18" customHeight="1">
      <c r="A562" s="1">
        <v>561</v>
      </c>
      <c r="B562" s="44">
        <v>44432</v>
      </c>
      <c r="C562" s="36" t="s">
        <v>56</v>
      </c>
      <c r="D562" s="34" t="s">
        <v>27</v>
      </c>
      <c r="E562" s="34" t="s">
        <v>49</v>
      </c>
      <c r="F562" s="34" t="s">
        <v>10</v>
      </c>
      <c r="G562" s="21"/>
      <c r="H562" s="21"/>
      <c r="I562" s="21" t="s">
        <v>37</v>
      </c>
      <c r="J562" s="21" t="s">
        <v>19</v>
      </c>
      <c r="K562" s="9"/>
      <c r="M562" s="13"/>
    </row>
    <row r="563" spans="1:13" ht="18" customHeight="1">
      <c r="A563" s="1">
        <v>562</v>
      </c>
      <c r="B563" s="44">
        <v>44432</v>
      </c>
      <c r="C563" s="34" t="s">
        <v>7</v>
      </c>
      <c r="D563" s="34" t="s">
        <v>16</v>
      </c>
      <c r="E563" s="34" t="s">
        <v>58</v>
      </c>
      <c r="F563" s="34" t="s">
        <v>72</v>
      </c>
      <c r="G563" s="21"/>
      <c r="H563" s="21"/>
      <c r="I563" s="21" t="s">
        <v>38</v>
      </c>
      <c r="J563" s="21" t="s">
        <v>13</v>
      </c>
      <c r="K563" s="9"/>
      <c r="M563" s="12"/>
    </row>
    <row r="564" spans="1:13" ht="18" customHeight="1">
      <c r="A564" s="1">
        <v>563</v>
      </c>
      <c r="B564" s="44">
        <v>44433</v>
      </c>
      <c r="C564" s="34" t="s">
        <v>11</v>
      </c>
      <c r="D564" s="34" t="s">
        <v>41</v>
      </c>
      <c r="E564" s="34" t="s">
        <v>4</v>
      </c>
      <c r="F564" s="34" t="s">
        <v>12</v>
      </c>
      <c r="G564" s="21"/>
      <c r="H564" s="21"/>
      <c r="I564" s="21" t="s">
        <v>31</v>
      </c>
      <c r="J564" s="21" t="s">
        <v>8</v>
      </c>
      <c r="K564" s="9"/>
      <c r="M564" s="12"/>
    </row>
    <row r="565" spans="1:13" ht="18" customHeight="1">
      <c r="A565" s="1">
        <v>564</v>
      </c>
      <c r="B565" s="44">
        <v>44433</v>
      </c>
      <c r="C565" s="34" t="s">
        <v>27</v>
      </c>
      <c r="D565" s="34" t="s">
        <v>49</v>
      </c>
      <c r="E565" s="34" t="s">
        <v>10</v>
      </c>
      <c r="F565" s="34" t="s">
        <v>24</v>
      </c>
      <c r="G565" s="21"/>
      <c r="H565" s="21"/>
      <c r="I565" s="21" t="s">
        <v>37</v>
      </c>
      <c r="J565" s="21" t="s">
        <v>19</v>
      </c>
      <c r="K565" s="9"/>
      <c r="M565" s="12"/>
    </row>
    <row r="566" spans="1:13" ht="18" customHeight="1">
      <c r="A566" s="1">
        <v>565</v>
      </c>
      <c r="B566" s="44">
        <v>44433</v>
      </c>
      <c r="C566" s="34" t="s">
        <v>16</v>
      </c>
      <c r="D566" s="34" t="s">
        <v>58</v>
      </c>
      <c r="E566" s="34" t="s">
        <v>72</v>
      </c>
      <c r="F566" s="34" t="s">
        <v>43</v>
      </c>
      <c r="G566" s="21"/>
      <c r="H566" s="21"/>
      <c r="I566" s="21" t="s">
        <v>302</v>
      </c>
      <c r="J566" s="21" t="s">
        <v>13</v>
      </c>
      <c r="K566" s="9"/>
      <c r="M566" s="12"/>
    </row>
    <row r="567" spans="1:13" ht="18" customHeight="1">
      <c r="A567" s="1">
        <v>566</v>
      </c>
      <c r="B567" s="44">
        <v>44433</v>
      </c>
      <c r="C567" s="34" t="s">
        <v>42</v>
      </c>
      <c r="D567" s="34" t="s">
        <v>6</v>
      </c>
      <c r="E567" s="34" t="s">
        <v>5</v>
      </c>
      <c r="F567" s="34" t="s">
        <v>40</v>
      </c>
      <c r="G567" s="21"/>
      <c r="H567" s="21"/>
      <c r="I567" s="21" t="s">
        <v>32</v>
      </c>
      <c r="J567" s="21" t="s">
        <v>25</v>
      </c>
      <c r="K567" s="9"/>
      <c r="M567" s="12"/>
    </row>
    <row r="568" spans="1:13" ht="18" customHeight="1">
      <c r="A568" s="1">
        <v>567</v>
      </c>
      <c r="B568" s="44">
        <v>44433</v>
      </c>
      <c r="C568" s="34" t="s">
        <v>28</v>
      </c>
      <c r="D568" s="34" t="s">
        <v>29</v>
      </c>
      <c r="E568" s="34" t="s">
        <v>65</v>
      </c>
      <c r="F568" s="34" t="s">
        <v>21</v>
      </c>
      <c r="G568" s="21"/>
      <c r="H568" s="21"/>
      <c r="I568" s="21" t="s">
        <v>14</v>
      </c>
      <c r="J568" s="21" t="s">
        <v>20</v>
      </c>
      <c r="K568" s="9"/>
      <c r="M568" s="12"/>
    </row>
    <row r="569" spans="1:13" ht="18" customHeight="1">
      <c r="A569" s="1">
        <v>568</v>
      </c>
      <c r="B569" s="44">
        <v>44433</v>
      </c>
      <c r="C569" s="34" t="s">
        <v>55</v>
      </c>
      <c r="D569" s="34" t="s">
        <v>17</v>
      </c>
      <c r="E569" s="34" t="s">
        <v>22</v>
      </c>
      <c r="F569" s="34" t="s">
        <v>39</v>
      </c>
      <c r="G569" s="21"/>
      <c r="H569" s="21"/>
      <c r="I569" s="21" t="s">
        <v>9</v>
      </c>
      <c r="J569" s="21" t="s">
        <v>26</v>
      </c>
      <c r="K569" s="9"/>
      <c r="M569" s="12"/>
    </row>
    <row r="570" spans="1:13" ht="18" customHeight="1">
      <c r="A570" s="1">
        <v>569</v>
      </c>
      <c r="B570" s="44">
        <v>44434</v>
      </c>
      <c r="C570" s="34" t="s">
        <v>58</v>
      </c>
      <c r="D570" s="34" t="s">
        <v>72</v>
      </c>
      <c r="E570" s="34" t="s">
        <v>43</v>
      </c>
      <c r="F570" s="34" t="s">
        <v>7</v>
      </c>
      <c r="G570" s="21"/>
      <c r="H570" s="21"/>
      <c r="I570" s="21" t="s">
        <v>38</v>
      </c>
      <c r="J570" s="21" t="s">
        <v>13</v>
      </c>
      <c r="K570" s="9"/>
      <c r="M570" s="12"/>
    </row>
    <row r="571" spans="1:13" ht="18" customHeight="1">
      <c r="A571" s="1">
        <v>570</v>
      </c>
      <c r="B571" s="44">
        <v>44434</v>
      </c>
      <c r="C571" s="34" t="s">
        <v>6</v>
      </c>
      <c r="D571" s="34" t="s">
        <v>5</v>
      </c>
      <c r="E571" s="34" t="s">
        <v>40</v>
      </c>
      <c r="F571" s="34" t="s">
        <v>60</v>
      </c>
      <c r="G571" s="21"/>
      <c r="H571" s="21"/>
      <c r="I571" s="21" t="s">
        <v>32</v>
      </c>
      <c r="J571" s="21" t="s">
        <v>25</v>
      </c>
      <c r="K571" s="9"/>
      <c r="M571" s="12"/>
    </row>
    <row r="572" spans="1:13" ht="18" customHeight="1">
      <c r="A572" s="1">
        <v>571</v>
      </c>
      <c r="B572" s="44">
        <v>44434</v>
      </c>
      <c r="C572" s="34" t="s">
        <v>49</v>
      </c>
      <c r="D572" s="34" t="s">
        <v>10</v>
      </c>
      <c r="E572" s="34" t="s">
        <v>24</v>
      </c>
      <c r="F572" s="34" t="s">
        <v>56</v>
      </c>
      <c r="G572" s="21"/>
      <c r="H572" s="21"/>
      <c r="I572" s="21" t="s">
        <v>37</v>
      </c>
      <c r="J572" s="21" t="s">
        <v>19</v>
      </c>
      <c r="K572" s="9"/>
      <c r="M572" s="12"/>
    </row>
    <row r="573" spans="1:13" ht="18" customHeight="1">
      <c r="A573" s="1">
        <v>572</v>
      </c>
      <c r="B573" s="44">
        <v>44434</v>
      </c>
      <c r="C573" s="34" t="s">
        <v>17</v>
      </c>
      <c r="D573" s="34" t="s">
        <v>22</v>
      </c>
      <c r="E573" s="34" t="s">
        <v>39</v>
      </c>
      <c r="F573" s="34" t="s">
        <v>36</v>
      </c>
      <c r="G573" s="21"/>
      <c r="H573" s="21"/>
      <c r="I573" s="21" t="s">
        <v>9</v>
      </c>
      <c r="J573" s="21" t="s">
        <v>26</v>
      </c>
      <c r="K573" s="9"/>
      <c r="M573" s="12"/>
    </row>
    <row r="574" spans="1:13" ht="18" customHeight="1">
      <c r="A574" s="1">
        <v>573</v>
      </c>
      <c r="B574" s="44">
        <v>44435</v>
      </c>
      <c r="C574" s="34" t="s">
        <v>41</v>
      </c>
      <c r="D574" s="34" t="s">
        <v>4</v>
      </c>
      <c r="E574" s="34" t="s">
        <v>12</v>
      </c>
      <c r="F574" s="34" t="s">
        <v>18</v>
      </c>
      <c r="G574" s="21"/>
      <c r="H574" s="21"/>
      <c r="I574" s="21" t="s">
        <v>32</v>
      </c>
      <c r="J574" s="21" t="s">
        <v>31</v>
      </c>
      <c r="K574" s="9"/>
      <c r="M574" s="12"/>
    </row>
    <row r="575" spans="1:13" ht="18" customHeight="1">
      <c r="A575" s="1">
        <v>574</v>
      </c>
      <c r="B575" s="44">
        <v>44435</v>
      </c>
      <c r="C575" s="34" t="s">
        <v>22</v>
      </c>
      <c r="D575" s="34" t="s">
        <v>39</v>
      </c>
      <c r="E575" s="34" t="s">
        <v>36</v>
      </c>
      <c r="F575" s="34" t="s">
        <v>55</v>
      </c>
      <c r="G575" s="21"/>
      <c r="H575" s="21"/>
      <c r="I575" s="21" t="s">
        <v>9</v>
      </c>
      <c r="J575" s="21" t="s">
        <v>8</v>
      </c>
      <c r="K575" s="9"/>
      <c r="M575" s="12"/>
    </row>
    <row r="576" spans="1:13" ht="18" customHeight="1">
      <c r="A576" s="1">
        <v>575</v>
      </c>
      <c r="B576" s="44">
        <v>44435</v>
      </c>
      <c r="C576" s="34" t="s">
        <v>5</v>
      </c>
      <c r="D576" s="34" t="s">
        <v>40</v>
      </c>
      <c r="E576" s="34" t="s">
        <v>33</v>
      </c>
      <c r="F576" s="34" t="s">
        <v>42</v>
      </c>
      <c r="G576" s="21"/>
      <c r="H576" s="21"/>
      <c r="I576" s="21" t="s">
        <v>20</v>
      </c>
      <c r="J576" s="21" t="s">
        <v>37</v>
      </c>
      <c r="K576" s="9"/>
      <c r="M576" s="12"/>
    </row>
    <row r="577" spans="1:13" ht="18" customHeight="1">
      <c r="A577" s="1">
        <v>576</v>
      </c>
      <c r="B577" s="44">
        <v>44435</v>
      </c>
      <c r="C577" s="34" t="s">
        <v>72</v>
      </c>
      <c r="D577" s="34" t="s">
        <v>43</v>
      </c>
      <c r="E577" s="34" t="s">
        <v>57</v>
      </c>
      <c r="F577" s="34" t="s">
        <v>16</v>
      </c>
      <c r="G577" s="21"/>
      <c r="H577" s="21"/>
      <c r="I577" s="21" t="s">
        <v>26</v>
      </c>
      <c r="J577" s="21" t="s">
        <v>25</v>
      </c>
      <c r="K577" s="9"/>
      <c r="M577" s="12"/>
    </row>
    <row r="578" spans="1:13" ht="18" customHeight="1">
      <c r="A578" s="1">
        <v>577</v>
      </c>
      <c r="B578" s="44">
        <v>44435</v>
      </c>
      <c r="C578" s="34" t="s">
        <v>10</v>
      </c>
      <c r="D578" s="34" t="s">
        <v>24</v>
      </c>
      <c r="E578" s="34" t="s">
        <v>65</v>
      </c>
      <c r="F578" s="34" t="s">
        <v>27</v>
      </c>
      <c r="G578" s="21"/>
      <c r="H578" s="21"/>
      <c r="I578" s="21" t="s">
        <v>14</v>
      </c>
      <c r="J578" s="21" t="s">
        <v>13</v>
      </c>
      <c r="K578" s="9"/>
      <c r="M578" s="12"/>
    </row>
    <row r="579" spans="1:13" ht="18" customHeight="1">
      <c r="A579" s="1">
        <v>578</v>
      </c>
      <c r="B579" s="44">
        <v>44435</v>
      </c>
      <c r="C579" s="34" t="s">
        <v>15</v>
      </c>
      <c r="D579" s="34" t="s">
        <v>50</v>
      </c>
      <c r="E579" s="34" t="s">
        <v>46</v>
      </c>
      <c r="F579" s="34" t="s">
        <v>23</v>
      </c>
      <c r="G579" s="21"/>
      <c r="H579" s="21"/>
      <c r="I579" s="21" t="s">
        <v>19</v>
      </c>
      <c r="J579" s="21" t="s">
        <v>38</v>
      </c>
      <c r="K579" s="9"/>
      <c r="M579" s="12"/>
    </row>
    <row r="580" spans="1:13" ht="18" customHeight="1">
      <c r="A580" s="1">
        <v>579</v>
      </c>
      <c r="B580" s="44">
        <v>44436</v>
      </c>
      <c r="C580" s="34" t="s">
        <v>39</v>
      </c>
      <c r="D580" s="34" t="s">
        <v>36</v>
      </c>
      <c r="E580" s="34" t="s">
        <v>55</v>
      </c>
      <c r="F580" s="34" t="s">
        <v>17</v>
      </c>
      <c r="G580" s="21"/>
      <c r="H580" s="21"/>
      <c r="I580" s="21" t="s">
        <v>9</v>
      </c>
      <c r="J580" s="21" t="s">
        <v>8</v>
      </c>
      <c r="K580" s="9"/>
      <c r="M580" s="12"/>
    </row>
    <row r="581" spans="1:13" ht="18" customHeight="1">
      <c r="A581" s="1">
        <v>580</v>
      </c>
      <c r="B581" s="44">
        <v>44436</v>
      </c>
      <c r="C581" s="34" t="s">
        <v>50</v>
      </c>
      <c r="D581" s="34" t="s">
        <v>46</v>
      </c>
      <c r="E581" s="34" t="s">
        <v>23</v>
      </c>
      <c r="F581" s="34" t="s">
        <v>45</v>
      </c>
      <c r="G581" s="21"/>
      <c r="H581" s="21"/>
      <c r="I581" s="21" t="s">
        <v>19</v>
      </c>
      <c r="J581" s="21" t="s">
        <v>38</v>
      </c>
      <c r="K581" s="9"/>
      <c r="M581" s="12"/>
    </row>
    <row r="582" spans="1:13" ht="18" customHeight="1">
      <c r="A582" s="1">
        <v>581</v>
      </c>
      <c r="B582" s="44">
        <v>44436</v>
      </c>
      <c r="C582" s="34" t="s">
        <v>24</v>
      </c>
      <c r="D582" s="34" t="s">
        <v>65</v>
      </c>
      <c r="E582" s="34" t="s">
        <v>27</v>
      </c>
      <c r="F582" s="34" t="s">
        <v>49</v>
      </c>
      <c r="G582" s="21"/>
      <c r="H582" s="21"/>
      <c r="I582" s="21" t="s">
        <v>14</v>
      </c>
      <c r="J582" s="21" t="s">
        <v>13</v>
      </c>
      <c r="K582" s="9"/>
      <c r="M582" s="12"/>
    </row>
    <row r="583" spans="1:13" ht="18" customHeight="1">
      <c r="A583" s="1">
        <v>582</v>
      </c>
      <c r="B583" s="44">
        <v>44436</v>
      </c>
      <c r="C583" s="34" t="s">
        <v>43</v>
      </c>
      <c r="D583" s="34" t="s">
        <v>57</v>
      </c>
      <c r="E583" s="34" t="s">
        <v>16</v>
      </c>
      <c r="F583" s="34" t="s">
        <v>34</v>
      </c>
      <c r="G583" s="21"/>
      <c r="H583" s="21"/>
      <c r="I583" s="21" t="s">
        <v>26</v>
      </c>
      <c r="J583" s="21" t="s">
        <v>25</v>
      </c>
      <c r="K583" s="9"/>
      <c r="M583" s="12"/>
    </row>
    <row r="584" spans="1:13" ht="18" customHeight="1">
      <c r="A584" s="1">
        <v>583</v>
      </c>
      <c r="B584" s="44">
        <v>44436</v>
      </c>
      <c r="C584" s="34" t="s">
        <v>40</v>
      </c>
      <c r="D584" s="34" t="s">
        <v>33</v>
      </c>
      <c r="E584" s="34" t="s">
        <v>42</v>
      </c>
      <c r="F584" s="34" t="s">
        <v>58</v>
      </c>
      <c r="G584" s="21"/>
      <c r="H584" s="21"/>
      <c r="I584" s="21" t="s">
        <v>20</v>
      </c>
      <c r="J584" s="21" t="s">
        <v>37</v>
      </c>
      <c r="K584" s="9"/>
      <c r="M584" s="12"/>
    </row>
    <row r="585" spans="1:13" ht="18" customHeight="1">
      <c r="A585" s="1">
        <v>584</v>
      </c>
      <c r="B585" s="44">
        <v>44436</v>
      </c>
      <c r="C585" s="34" t="s">
        <v>4</v>
      </c>
      <c r="D585" s="34" t="s">
        <v>12</v>
      </c>
      <c r="E585" s="34" t="s">
        <v>18</v>
      </c>
      <c r="F585" s="34" t="s">
        <v>11</v>
      </c>
      <c r="G585" s="21"/>
      <c r="H585" s="21"/>
      <c r="I585" s="21" t="s">
        <v>32</v>
      </c>
      <c r="J585" s="21" t="s">
        <v>31</v>
      </c>
      <c r="K585" s="9"/>
      <c r="M585" s="12"/>
    </row>
    <row r="586" spans="1:13" ht="18" customHeight="1">
      <c r="A586" s="1">
        <v>585</v>
      </c>
      <c r="B586" s="44">
        <v>44437</v>
      </c>
      <c r="C586" s="34" t="s">
        <v>36</v>
      </c>
      <c r="D586" s="34" t="s">
        <v>55</v>
      </c>
      <c r="E586" s="34" t="s">
        <v>17</v>
      </c>
      <c r="F586" s="34" t="s">
        <v>22</v>
      </c>
      <c r="G586" s="21"/>
      <c r="H586" s="21"/>
      <c r="I586" s="21" t="s">
        <v>9</v>
      </c>
      <c r="J586" s="21" t="s">
        <v>8</v>
      </c>
      <c r="K586" s="9"/>
      <c r="M586" s="12"/>
    </row>
    <row r="587" spans="1:13" ht="18" customHeight="1">
      <c r="A587" s="1">
        <v>586</v>
      </c>
      <c r="B587" s="44">
        <v>44437</v>
      </c>
      <c r="C587" s="34" t="s">
        <v>33</v>
      </c>
      <c r="D587" s="34" t="s">
        <v>42</v>
      </c>
      <c r="E587" s="34" t="s">
        <v>58</v>
      </c>
      <c r="F587" s="34" t="s">
        <v>5</v>
      </c>
      <c r="G587" s="21"/>
      <c r="H587" s="21"/>
      <c r="I587" s="21" t="s">
        <v>20</v>
      </c>
      <c r="J587" s="21" t="s">
        <v>37</v>
      </c>
      <c r="K587" s="9"/>
      <c r="M587" s="12"/>
    </row>
    <row r="588" spans="1:13" ht="18" customHeight="1">
      <c r="A588" s="1">
        <v>587</v>
      </c>
      <c r="B588" s="44">
        <v>44437</v>
      </c>
      <c r="C588" s="34" t="s">
        <v>46</v>
      </c>
      <c r="D588" s="34" t="s">
        <v>23</v>
      </c>
      <c r="E588" s="34" t="s">
        <v>45</v>
      </c>
      <c r="F588" s="34" t="s">
        <v>15</v>
      </c>
      <c r="G588" s="21"/>
      <c r="H588" s="21"/>
      <c r="I588" s="21" t="s">
        <v>19</v>
      </c>
      <c r="J588" s="21" t="s">
        <v>38</v>
      </c>
      <c r="K588" s="9"/>
      <c r="M588" s="12"/>
    </row>
    <row r="589" spans="1:13" ht="18" customHeight="1">
      <c r="A589" s="1">
        <v>588</v>
      </c>
      <c r="B589" s="44">
        <v>44437</v>
      </c>
      <c r="C589" s="34" t="s">
        <v>12</v>
      </c>
      <c r="D589" s="34" t="s">
        <v>18</v>
      </c>
      <c r="E589" s="34" t="s">
        <v>11</v>
      </c>
      <c r="F589" s="34" t="s">
        <v>41</v>
      </c>
      <c r="G589" s="21"/>
      <c r="H589" s="21"/>
      <c r="I589" s="21" t="s">
        <v>32</v>
      </c>
      <c r="J589" s="21" t="s">
        <v>31</v>
      </c>
      <c r="K589" s="9"/>
      <c r="M589" s="12"/>
    </row>
    <row r="590" spans="1:13" ht="18" customHeight="1">
      <c r="A590" s="1">
        <v>589</v>
      </c>
      <c r="B590" s="44">
        <v>44437</v>
      </c>
      <c r="C590" s="34" t="s">
        <v>65</v>
      </c>
      <c r="D590" s="34" t="s">
        <v>27</v>
      </c>
      <c r="E590" s="34" t="s">
        <v>49</v>
      </c>
      <c r="F590" s="34" t="s">
        <v>10</v>
      </c>
      <c r="G590" s="21"/>
      <c r="H590" s="21"/>
      <c r="I590" s="21" t="s">
        <v>14</v>
      </c>
      <c r="J590" s="21" t="s">
        <v>13</v>
      </c>
      <c r="K590" s="9"/>
      <c r="M590" s="12"/>
    </row>
    <row r="591" spans="1:13" ht="18" customHeight="1">
      <c r="A591" s="1">
        <v>590</v>
      </c>
      <c r="B591" s="44">
        <v>44437</v>
      </c>
      <c r="C591" s="34" t="s">
        <v>57</v>
      </c>
      <c r="D591" s="34" t="s">
        <v>16</v>
      </c>
      <c r="E591" s="34" t="s">
        <v>34</v>
      </c>
      <c r="F591" s="34" t="s">
        <v>72</v>
      </c>
      <c r="G591" s="21"/>
      <c r="H591" s="21"/>
      <c r="I591" s="21" t="s">
        <v>26</v>
      </c>
      <c r="J591" s="21" t="s">
        <v>25</v>
      </c>
      <c r="K591" s="9"/>
      <c r="M591" s="12"/>
    </row>
    <row r="592" spans="1:13" ht="18" customHeight="1">
      <c r="A592" s="1">
        <v>591</v>
      </c>
      <c r="B592" s="44">
        <v>44439</v>
      </c>
      <c r="C592" s="34" t="s">
        <v>23</v>
      </c>
      <c r="D592" s="34" t="s">
        <v>45</v>
      </c>
      <c r="E592" s="34" t="s">
        <v>15</v>
      </c>
      <c r="F592" s="34" t="s">
        <v>57</v>
      </c>
      <c r="G592" s="21"/>
      <c r="H592" s="21"/>
      <c r="I592" s="21" t="s">
        <v>37</v>
      </c>
      <c r="J592" s="21" t="s">
        <v>14</v>
      </c>
      <c r="K592" s="9"/>
      <c r="M592" s="12"/>
    </row>
    <row r="593" spans="1:13" ht="18" customHeight="1">
      <c r="A593" s="1">
        <v>592</v>
      </c>
      <c r="B593" s="44">
        <v>44439</v>
      </c>
      <c r="C593" s="34" t="s">
        <v>27</v>
      </c>
      <c r="D593" s="34" t="s">
        <v>49</v>
      </c>
      <c r="E593" s="34" t="s">
        <v>10</v>
      </c>
      <c r="F593" s="34" t="s">
        <v>24</v>
      </c>
      <c r="G593" s="21"/>
      <c r="H593" s="21"/>
      <c r="I593" s="21" t="s">
        <v>31</v>
      </c>
      <c r="J593" s="21" t="s">
        <v>26</v>
      </c>
      <c r="K593" s="9"/>
      <c r="M593" s="12"/>
    </row>
    <row r="594" spans="1:13" ht="18" customHeight="1">
      <c r="A594" s="1">
        <v>593</v>
      </c>
      <c r="B594" s="44">
        <v>44439</v>
      </c>
      <c r="C594" s="34" t="s">
        <v>59</v>
      </c>
      <c r="D594" s="34" t="s">
        <v>6</v>
      </c>
      <c r="E594" s="34" t="s">
        <v>60</v>
      </c>
      <c r="F594" s="34" t="s">
        <v>50</v>
      </c>
      <c r="G594" s="21"/>
      <c r="H594" s="21"/>
      <c r="I594" s="21" t="s">
        <v>38</v>
      </c>
      <c r="J594" s="21" t="s">
        <v>20</v>
      </c>
      <c r="K594" s="9"/>
      <c r="M594" s="12"/>
    </row>
    <row r="595" spans="1:13" ht="18" customHeight="1">
      <c r="A595" s="1">
        <v>594</v>
      </c>
      <c r="B595" s="44">
        <v>44439</v>
      </c>
      <c r="C595" s="34" t="s">
        <v>29</v>
      </c>
      <c r="D595" s="34" t="s">
        <v>48</v>
      </c>
      <c r="E595" s="36" t="s">
        <v>21</v>
      </c>
      <c r="F595" s="34" t="s">
        <v>30</v>
      </c>
      <c r="G595" s="21"/>
      <c r="H595" s="21"/>
      <c r="I595" s="21" t="s">
        <v>25</v>
      </c>
      <c r="J595" s="21" t="s">
        <v>9</v>
      </c>
      <c r="K595" s="9"/>
      <c r="M595" s="12"/>
    </row>
    <row r="596" spans="1:13" ht="18" customHeight="1">
      <c r="A596" s="1">
        <v>595</v>
      </c>
      <c r="B596" s="44">
        <v>44439</v>
      </c>
      <c r="C596" s="34" t="s">
        <v>18</v>
      </c>
      <c r="D596" s="34" t="s">
        <v>11</v>
      </c>
      <c r="E596" s="34" t="s">
        <v>41</v>
      </c>
      <c r="F596" s="34" t="s">
        <v>4</v>
      </c>
      <c r="G596" s="21"/>
      <c r="H596" s="21"/>
      <c r="I596" s="21" t="s">
        <v>8</v>
      </c>
      <c r="J596" s="21" t="s">
        <v>32</v>
      </c>
      <c r="K596" s="9"/>
      <c r="M596" s="12"/>
    </row>
    <row r="597" spans="1:13" ht="18" customHeight="1">
      <c r="A597" s="1">
        <v>596</v>
      </c>
      <c r="B597" s="44">
        <v>44439</v>
      </c>
      <c r="C597" s="34" t="s">
        <v>55</v>
      </c>
      <c r="D597" s="34" t="s">
        <v>17</v>
      </c>
      <c r="E597" s="34" t="s">
        <v>22</v>
      </c>
      <c r="F597" s="34" t="s">
        <v>39</v>
      </c>
      <c r="G597" s="21"/>
      <c r="H597" s="21"/>
      <c r="I597" s="21" t="s">
        <v>13</v>
      </c>
      <c r="J597" s="21" t="s">
        <v>19</v>
      </c>
      <c r="K597" s="9"/>
      <c r="M597" s="12"/>
    </row>
    <row r="598" spans="1:13" ht="18" customHeight="1">
      <c r="A598" s="1">
        <v>597</v>
      </c>
      <c r="B598" s="44">
        <v>44440</v>
      </c>
      <c r="C598" s="34" t="s">
        <v>6</v>
      </c>
      <c r="D598" s="34" t="s">
        <v>60</v>
      </c>
      <c r="E598" s="34" t="s">
        <v>50</v>
      </c>
      <c r="F598" s="34" t="s">
        <v>72</v>
      </c>
      <c r="G598" s="21"/>
      <c r="H598" s="21"/>
      <c r="I598" s="21" t="s">
        <v>38</v>
      </c>
      <c r="J598" s="21" t="s">
        <v>20</v>
      </c>
      <c r="K598" s="9"/>
      <c r="M598" s="12"/>
    </row>
    <row r="599" spans="1:13" ht="18" customHeight="1">
      <c r="A599" s="1">
        <v>598</v>
      </c>
      <c r="B599" s="44">
        <v>44440</v>
      </c>
      <c r="C599" s="34" t="s">
        <v>11</v>
      </c>
      <c r="D599" s="34" t="s">
        <v>41</v>
      </c>
      <c r="E599" s="34" t="s">
        <v>4</v>
      </c>
      <c r="F599" s="34" t="s">
        <v>12</v>
      </c>
      <c r="G599" s="21"/>
      <c r="H599" s="21"/>
      <c r="I599" s="21" t="s">
        <v>8</v>
      </c>
      <c r="J599" s="21" t="s">
        <v>32</v>
      </c>
      <c r="K599" s="9"/>
      <c r="M599" s="12"/>
    </row>
    <row r="600" spans="1:13" ht="18" customHeight="1">
      <c r="A600" s="1">
        <v>599</v>
      </c>
      <c r="B600" s="44">
        <v>44440</v>
      </c>
      <c r="C600" s="34" t="s">
        <v>49</v>
      </c>
      <c r="D600" s="34" t="s">
        <v>10</v>
      </c>
      <c r="E600" s="34" t="s">
        <v>24</v>
      </c>
      <c r="F600" s="34" t="s">
        <v>56</v>
      </c>
      <c r="G600" s="21"/>
      <c r="H600" s="21"/>
      <c r="I600" s="21" t="s">
        <v>31</v>
      </c>
      <c r="J600" s="21" t="s">
        <v>26</v>
      </c>
      <c r="K600" s="9"/>
      <c r="M600" s="12"/>
    </row>
    <row r="601" spans="1:13" ht="18" customHeight="1">
      <c r="A601" s="1">
        <v>600</v>
      </c>
      <c r="B601" s="44">
        <v>44440</v>
      </c>
      <c r="C601" s="34" t="s">
        <v>45</v>
      </c>
      <c r="D601" s="36" t="s">
        <v>15</v>
      </c>
      <c r="E601" s="34" t="s">
        <v>57</v>
      </c>
      <c r="F601" s="34" t="s">
        <v>46</v>
      </c>
      <c r="G601" s="21"/>
      <c r="H601" s="21"/>
      <c r="I601" s="21" t="s">
        <v>37</v>
      </c>
      <c r="J601" s="21" t="s">
        <v>14</v>
      </c>
      <c r="K601" s="9"/>
      <c r="M601" s="12"/>
    </row>
    <row r="602" spans="1:13" ht="18" customHeight="1">
      <c r="A602" s="1">
        <v>601</v>
      </c>
      <c r="B602" s="44">
        <v>44440</v>
      </c>
      <c r="C602" s="34" t="s">
        <v>17</v>
      </c>
      <c r="D602" s="34" t="s">
        <v>22</v>
      </c>
      <c r="E602" s="34" t="s">
        <v>39</v>
      </c>
      <c r="F602" s="34" t="s">
        <v>36</v>
      </c>
      <c r="G602" s="21"/>
      <c r="H602" s="21"/>
      <c r="I602" s="21" t="s">
        <v>13</v>
      </c>
      <c r="J602" s="21" t="s">
        <v>19</v>
      </c>
      <c r="K602" s="9"/>
      <c r="M602" s="12"/>
    </row>
    <row r="603" spans="1:13" ht="18" customHeight="1">
      <c r="A603" s="1">
        <v>602</v>
      </c>
      <c r="B603" s="44">
        <v>44441</v>
      </c>
      <c r="C603" s="34" t="s">
        <v>22</v>
      </c>
      <c r="D603" s="34" t="s">
        <v>39</v>
      </c>
      <c r="E603" s="34" t="s">
        <v>36</v>
      </c>
      <c r="F603" s="34" t="s">
        <v>55</v>
      </c>
      <c r="G603" s="21"/>
      <c r="H603" s="21"/>
      <c r="I603" s="21" t="s">
        <v>13</v>
      </c>
      <c r="J603" s="21" t="s">
        <v>19</v>
      </c>
      <c r="K603" s="9"/>
      <c r="M603" s="12"/>
    </row>
    <row r="604" spans="1:13" ht="18" customHeight="1">
      <c r="A604" s="1">
        <v>603</v>
      </c>
      <c r="B604" s="44">
        <v>44441</v>
      </c>
      <c r="C604" s="36" t="s">
        <v>15</v>
      </c>
      <c r="D604" s="34" t="s">
        <v>57</v>
      </c>
      <c r="E604" s="34" t="s">
        <v>46</v>
      </c>
      <c r="F604" s="34" t="s">
        <v>23</v>
      </c>
      <c r="G604" s="21"/>
      <c r="H604" s="21"/>
      <c r="I604" s="21" t="s">
        <v>37</v>
      </c>
      <c r="J604" s="21" t="s">
        <v>14</v>
      </c>
      <c r="K604" s="9"/>
      <c r="M604" s="13"/>
    </row>
    <row r="605" spans="1:13" ht="18" customHeight="1">
      <c r="A605" s="1">
        <v>604</v>
      </c>
      <c r="B605" s="44">
        <v>44441</v>
      </c>
      <c r="C605" s="34" t="s">
        <v>10</v>
      </c>
      <c r="D605" s="34" t="s">
        <v>24</v>
      </c>
      <c r="E605" s="34" t="s">
        <v>56</v>
      </c>
      <c r="F605" s="34" t="s">
        <v>27</v>
      </c>
      <c r="G605" s="21"/>
      <c r="H605" s="21"/>
      <c r="I605" s="21" t="s">
        <v>31</v>
      </c>
      <c r="J605" s="21" t="s">
        <v>26</v>
      </c>
      <c r="K605" s="9"/>
      <c r="M605" s="12"/>
    </row>
    <row r="606" spans="1:13" ht="18" customHeight="1">
      <c r="A606" s="1">
        <v>605</v>
      </c>
      <c r="B606" s="44">
        <v>44441</v>
      </c>
      <c r="C606" s="34" t="s">
        <v>48</v>
      </c>
      <c r="D606" s="34" t="s">
        <v>21</v>
      </c>
      <c r="E606" s="34" t="s">
        <v>30</v>
      </c>
      <c r="F606" s="34" t="s">
        <v>28</v>
      </c>
      <c r="G606" s="21"/>
      <c r="H606" s="21"/>
      <c r="I606" s="21" t="s">
        <v>25</v>
      </c>
      <c r="J606" s="21" t="s">
        <v>9</v>
      </c>
      <c r="K606" s="9"/>
      <c r="M606" s="12"/>
    </row>
    <row r="607" spans="1:13" ht="18" customHeight="1">
      <c r="A607" s="1">
        <v>606</v>
      </c>
      <c r="B607" s="44">
        <v>44442</v>
      </c>
      <c r="C607" s="34" t="s">
        <v>16</v>
      </c>
      <c r="D607" s="34" t="s">
        <v>72</v>
      </c>
      <c r="E607" s="34" t="s">
        <v>59</v>
      </c>
      <c r="F607" s="34" t="s">
        <v>43</v>
      </c>
      <c r="G607" s="21"/>
      <c r="H607" s="21"/>
      <c r="I607" s="21" t="s">
        <v>20</v>
      </c>
      <c r="J607" s="21" t="s">
        <v>13</v>
      </c>
      <c r="K607" s="9"/>
      <c r="M607" s="12"/>
    </row>
    <row r="608" spans="1:13" ht="18" customHeight="1">
      <c r="A608" s="1">
        <v>607</v>
      </c>
      <c r="B608" s="44">
        <v>44442</v>
      </c>
      <c r="C608" s="34" t="s">
        <v>39</v>
      </c>
      <c r="D608" s="34" t="s">
        <v>36</v>
      </c>
      <c r="E608" s="34" t="s">
        <v>51</v>
      </c>
      <c r="F608" s="34" t="s">
        <v>17</v>
      </c>
      <c r="G608" s="21"/>
      <c r="H608" s="21"/>
      <c r="I608" s="21" t="s">
        <v>14</v>
      </c>
      <c r="J608" s="21" t="s">
        <v>19</v>
      </c>
      <c r="K608" s="9"/>
      <c r="M608" s="12"/>
    </row>
    <row r="609" spans="1:13" ht="18" customHeight="1">
      <c r="A609" s="1">
        <v>608</v>
      </c>
      <c r="B609" s="44">
        <v>44442</v>
      </c>
      <c r="C609" s="34" t="s">
        <v>50</v>
      </c>
      <c r="D609" s="34" t="s">
        <v>46</v>
      </c>
      <c r="E609" s="34" t="s">
        <v>23</v>
      </c>
      <c r="F609" s="34" t="s">
        <v>45</v>
      </c>
      <c r="G609" s="21"/>
      <c r="H609" s="21"/>
      <c r="I609" s="21" t="s">
        <v>38</v>
      </c>
      <c r="J609" s="21" t="s">
        <v>37</v>
      </c>
      <c r="K609" s="9"/>
      <c r="M609" s="12"/>
    </row>
    <row r="610" spans="1:13" ht="18" customHeight="1">
      <c r="A610" s="1">
        <v>609</v>
      </c>
      <c r="B610" s="44">
        <v>44442</v>
      </c>
      <c r="C610" s="34" t="s">
        <v>24</v>
      </c>
      <c r="D610" s="34" t="s">
        <v>56</v>
      </c>
      <c r="E610" s="34" t="s">
        <v>27</v>
      </c>
      <c r="F610" s="34" t="s">
        <v>49</v>
      </c>
      <c r="G610" s="21"/>
      <c r="H610" s="21"/>
      <c r="I610" s="21" t="s">
        <v>9</v>
      </c>
      <c r="J610" s="21" t="s">
        <v>32</v>
      </c>
      <c r="K610" s="9"/>
      <c r="M610" s="12"/>
    </row>
    <row r="611" spans="1:13" ht="18" customHeight="1">
      <c r="A611" s="1">
        <v>610</v>
      </c>
      <c r="B611" s="44">
        <v>44442</v>
      </c>
      <c r="C611" s="34" t="s">
        <v>21</v>
      </c>
      <c r="D611" s="34" t="s">
        <v>30</v>
      </c>
      <c r="E611" s="34" t="s">
        <v>28</v>
      </c>
      <c r="F611" s="34" t="s">
        <v>29</v>
      </c>
      <c r="G611" s="21"/>
      <c r="H611" s="21"/>
      <c r="I611" s="21" t="s">
        <v>25</v>
      </c>
      <c r="J611" s="21" t="s">
        <v>26</v>
      </c>
      <c r="K611" s="9"/>
      <c r="M611" s="12"/>
    </row>
    <row r="612" spans="1:13" ht="18" customHeight="1">
      <c r="A612" s="1">
        <v>611</v>
      </c>
      <c r="B612" s="44">
        <v>44442</v>
      </c>
      <c r="C612" s="34" t="s">
        <v>4</v>
      </c>
      <c r="D612" s="34" t="s">
        <v>12</v>
      </c>
      <c r="E612" s="34" t="s">
        <v>18</v>
      </c>
      <c r="F612" s="34" t="s">
        <v>11</v>
      </c>
      <c r="G612" s="21"/>
      <c r="H612" s="21"/>
      <c r="I612" s="21" t="s">
        <v>8</v>
      </c>
      <c r="J612" s="21" t="s">
        <v>31</v>
      </c>
      <c r="K612" s="9"/>
      <c r="M612" s="12"/>
    </row>
    <row r="613" spans="1:13" ht="18" customHeight="1">
      <c r="A613" s="1">
        <v>612</v>
      </c>
      <c r="B613" s="44">
        <v>44443</v>
      </c>
      <c r="C613" s="34" t="s">
        <v>72</v>
      </c>
      <c r="D613" s="34" t="s">
        <v>59</v>
      </c>
      <c r="E613" s="34" t="s">
        <v>43</v>
      </c>
      <c r="F613" s="34" t="s">
        <v>7</v>
      </c>
      <c r="G613" s="21"/>
      <c r="H613" s="21"/>
      <c r="I613" s="21" t="s">
        <v>20</v>
      </c>
      <c r="J613" s="21" t="s">
        <v>13</v>
      </c>
      <c r="K613" s="9"/>
      <c r="M613" s="12"/>
    </row>
    <row r="614" spans="1:13" ht="18" customHeight="1">
      <c r="A614" s="1">
        <v>613</v>
      </c>
      <c r="B614" s="44">
        <v>44443</v>
      </c>
      <c r="C614" s="34" t="s">
        <v>30</v>
      </c>
      <c r="D614" s="34" t="s">
        <v>28</v>
      </c>
      <c r="E614" s="34" t="s">
        <v>29</v>
      </c>
      <c r="F614" s="34" t="s">
        <v>48</v>
      </c>
      <c r="G614" s="21"/>
      <c r="H614" s="21"/>
      <c r="I614" s="21" t="s">
        <v>25</v>
      </c>
      <c r="J614" s="21" t="s">
        <v>26</v>
      </c>
      <c r="K614" s="9"/>
      <c r="M614" s="12"/>
    </row>
    <row r="615" spans="1:13" ht="18" customHeight="1">
      <c r="A615" s="1">
        <v>614</v>
      </c>
      <c r="B615" s="44">
        <v>44443</v>
      </c>
      <c r="C615" s="34" t="s">
        <v>46</v>
      </c>
      <c r="D615" s="34" t="s">
        <v>23</v>
      </c>
      <c r="E615" s="34" t="s">
        <v>45</v>
      </c>
      <c r="F615" s="34" t="s">
        <v>15</v>
      </c>
      <c r="G615" s="21"/>
      <c r="H615" s="21"/>
      <c r="I615" s="21" t="s">
        <v>38</v>
      </c>
      <c r="J615" s="21" t="s">
        <v>37</v>
      </c>
      <c r="K615" s="9"/>
      <c r="M615" s="12"/>
    </row>
    <row r="616" spans="1:13" ht="18" customHeight="1">
      <c r="A616" s="1">
        <v>615</v>
      </c>
      <c r="B616" s="44">
        <v>44443</v>
      </c>
      <c r="C616" s="34" t="s">
        <v>36</v>
      </c>
      <c r="D616" s="34" t="s">
        <v>51</v>
      </c>
      <c r="E616" s="34" t="s">
        <v>17</v>
      </c>
      <c r="F616" s="34" t="s">
        <v>60</v>
      </c>
      <c r="G616" s="21"/>
      <c r="H616" s="21"/>
      <c r="I616" s="21" t="s">
        <v>14</v>
      </c>
      <c r="J616" s="21" t="s">
        <v>19</v>
      </c>
      <c r="K616" s="9"/>
      <c r="M616" s="12"/>
    </row>
    <row r="617" spans="1:13" ht="18" customHeight="1">
      <c r="A617" s="1">
        <v>616</v>
      </c>
      <c r="B617" s="44">
        <v>44443</v>
      </c>
      <c r="C617" s="34" t="s">
        <v>12</v>
      </c>
      <c r="D617" s="34" t="s">
        <v>18</v>
      </c>
      <c r="E617" s="34" t="s">
        <v>11</v>
      </c>
      <c r="F617" s="34" t="s">
        <v>41</v>
      </c>
      <c r="G617" s="21"/>
      <c r="H617" s="21"/>
      <c r="I617" s="21" t="s">
        <v>8</v>
      </c>
      <c r="J617" s="21" t="s">
        <v>31</v>
      </c>
      <c r="K617" s="9"/>
      <c r="M617" s="12"/>
    </row>
    <row r="618" spans="1:13" ht="18" customHeight="1">
      <c r="A618" s="1">
        <v>617</v>
      </c>
      <c r="B618" s="44">
        <v>44443</v>
      </c>
      <c r="C618" s="34" t="s">
        <v>56</v>
      </c>
      <c r="D618" s="34" t="s">
        <v>27</v>
      </c>
      <c r="E618" s="34" t="s">
        <v>49</v>
      </c>
      <c r="F618" s="34" t="s">
        <v>10</v>
      </c>
      <c r="G618" s="21"/>
      <c r="H618" s="21"/>
      <c r="I618" s="21" t="s">
        <v>9</v>
      </c>
      <c r="J618" s="21" t="s">
        <v>32</v>
      </c>
      <c r="K618" s="9"/>
      <c r="M618" s="12"/>
    </row>
    <row r="619" spans="1:13" ht="18" customHeight="1">
      <c r="A619" s="1">
        <v>618</v>
      </c>
      <c r="B619" s="44">
        <v>44444</v>
      </c>
      <c r="C619" s="34" t="s">
        <v>23</v>
      </c>
      <c r="D619" s="34" t="s">
        <v>45</v>
      </c>
      <c r="E619" s="34" t="s">
        <v>15</v>
      </c>
      <c r="F619" s="34" t="s">
        <v>50</v>
      </c>
      <c r="G619" s="21"/>
      <c r="H619" s="21"/>
      <c r="I619" s="21" t="s">
        <v>38</v>
      </c>
      <c r="J619" s="21" t="s">
        <v>37</v>
      </c>
      <c r="K619" s="9"/>
      <c r="M619" s="12"/>
    </row>
    <row r="620" spans="1:13" ht="18" customHeight="1">
      <c r="A620" s="1">
        <v>619</v>
      </c>
      <c r="B620" s="44">
        <v>44444</v>
      </c>
      <c r="C620" s="34" t="s">
        <v>27</v>
      </c>
      <c r="D620" s="34" t="s">
        <v>49</v>
      </c>
      <c r="E620" s="34" t="s">
        <v>10</v>
      </c>
      <c r="F620" s="34" t="s">
        <v>24</v>
      </c>
      <c r="G620" s="21"/>
      <c r="H620" s="21"/>
      <c r="I620" s="21" t="s">
        <v>9</v>
      </c>
      <c r="J620" s="21" t="s">
        <v>32</v>
      </c>
      <c r="K620" s="9"/>
      <c r="M620" s="12"/>
    </row>
    <row r="621" spans="1:13" ht="18" customHeight="1">
      <c r="A621" s="1">
        <v>620</v>
      </c>
      <c r="B621" s="44">
        <v>44444</v>
      </c>
      <c r="C621" s="34" t="s">
        <v>28</v>
      </c>
      <c r="D621" s="34" t="s">
        <v>29</v>
      </c>
      <c r="E621" s="34" t="s">
        <v>48</v>
      </c>
      <c r="F621" s="34" t="s">
        <v>21</v>
      </c>
      <c r="G621" s="21"/>
      <c r="H621" s="21"/>
      <c r="I621" s="21" t="s">
        <v>25</v>
      </c>
      <c r="J621" s="21" t="s">
        <v>26</v>
      </c>
      <c r="K621" s="9"/>
      <c r="M621" s="12"/>
    </row>
    <row r="622" spans="1:13" ht="18" customHeight="1">
      <c r="A622" s="1">
        <v>621</v>
      </c>
      <c r="B622" s="44">
        <v>44444</v>
      </c>
      <c r="C622" s="34" t="s">
        <v>59</v>
      </c>
      <c r="D622" s="34" t="s">
        <v>43</v>
      </c>
      <c r="E622" s="34" t="s">
        <v>7</v>
      </c>
      <c r="F622" s="34" t="s">
        <v>16</v>
      </c>
      <c r="G622" s="21"/>
      <c r="H622" s="21"/>
      <c r="I622" s="21" t="s">
        <v>20</v>
      </c>
      <c r="J622" s="21" t="s">
        <v>13</v>
      </c>
      <c r="K622" s="9"/>
      <c r="M622" s="12"/>
    </row>
    <row r="623" spans="1:13" ht="18" customHeight="1">
      <c r="A623" s="1">
        <v>622</v>
      </c>
      <c r="B623" s="44">
        <v>44444</v>
      </c>
      <c r="C623" s="34" t="s">
        <v>18</v>
      </c>
      <c r="D623" s="34" t="s">
        <v>11</v>
      </c>
      <c r="E623" s="34" t="s">
        <v>41</v>
      </c>
      <c r="F623" s="34" t="s">
        <v>4</v>
      </c>
      <c r="G623" s="21"/>
      <c r="H623" s="21"/>
      <c r="I623" s="21" t="s">
        <v>8</v>
      </c>
      <c r="J623" s="21" t="s">
        <v>31</v>
      </c>
      <c r="K623" s="9"/>
      <c r="M623" s="12"/>
    </row>
    <row r="624" spans="1:13" ht="18" customHeight="1">
      <c r="A624" s="1">
        <v>623</v>
      </c>
      <c r="B624" s="44">
        <v>44444</v>
      </c>
      <c r="C624" s="34" t="s">
        <v>51</v>
      </c>
      <c r="D624" s="34" t="s">
        <v>17</v>
      </c>
      <c r="E624" s="34" t="s">
        <v>60</v>
      </c>
      <c r="F624" s="34" t="s">
        <v>39</v>
      </c>
      <c r="G624" s="21"/>
      <c r="H624" s="21"/>
      <c r="I624" s="21" t="s">
        <v>14</v>
      </c>
      <c r="J624" s="21" t="s">
        <v>19</v>
      </c>
      <c r="K624" s="9"/>
      <c r="M624" s="12"/>
    </row>
    <row r="625" spans="1:13" ht="18" customHeight="1">
      <c r="A625" s="1">
        <v>624</v>
      </c>
      <c r="B625" s="44">
        <v>44446</v>
      </c>
      <c r="C625" s="34" t="s">
        <v>6</v>
      </c>
      <c r="D625" s="34" t="s">
        <v>60</v>
      </c>
      <c r="E625" s="34" t="s">
        <v>5</v>
      </c>
      <c r="F625" s="34" t="s">
        <v>40</v>
      </c>
      <c r="G625" s="21"/>
      <c r="H625" s="21"/>
      <c r="I625" s="21" t="s">
        <v>32</v>
      </c>
      <c r="J625" s="21" t="s">
        <v>25</v>
      </c>
      <c r="K625" s="9"/>
      <c r="M625" s="12"/>
    </row>
    <row r="626" spans="1:13" ht="18" customHeight="1">
      <c r="A626" s="1">
        <v>625</v>
      </c>
      <c r="B626" s="44">
        <v>44446</v>
      </c>
      <c r="C626" s="34" t="s">
        <v>72</v>
      </c>
      <c r="D626" s="34" t="s">
        <v>7</v>
      </c>
      <c r="E626" s="34" t="s">
        <v>16</v>
      </c>
      <c r="F626" s="34" t="s">
        <v>58</v>
      </c>
      <c r="G626" s="21"/>
      <c r="H626" s="21"/>
      <c r="I626" s="21" t="s">
        <v>38</v>
      </c>
      <c r="J626" s="21" t="s">
        <v>14</v>
      </c>
      <c r="K626" s="9"/>
      <c r="M626" s="12"/>
    </row>
    <row r="627" spans="1:13" ht="18" customHeight="1">
      <c r="A627" s="1">
        <v>626</v>
      </c>
      <c r="B627" s="44">
        <v>44446</v>
      </c>
      <c r="C627" s="34" t="s">
        <v>17</v>
      </c>
      <c r="D627" s="34" t="s">
        <v>55</v>
      </c>
      <c r="E627" s="34" t="s">
        <v>39</v>
      </c>
      <c r="F627" s="34" t="s">
        <v>36</v>
      </c>
      <c r="G627" s="21"/>
      <c r="H627" s="21"/>
      <c r="I627" s="21" t="s">
        <v>31</v>
      </c>
      <c r="J627" s="21" t="s">
        <v>9</v>
      </c>
      <c r="K627" s="9"/>
      <c r="M627" s="12"/>
    </row>
    <row r="628" spans="1:13" ht="18" customHeight="1">
      <c r="A628" s="1">
        <v>627</v>
      </c>
      <c r="B628" s="44">
        <v>44446</v>
      </c>
      <c r="C628" s="34" t="s">
        <v>49</v>
      </c>
      <c r="D628" s="34" t="s">
        <v>10</v>
      </c>
      <c r="E628" s="34" t="s">
        <v>43</v>
      </c>
      <c r="F628" s="34" t="s">
        <v>56</v>
      </c>
      <c r="G628" s="21"/>
      <c r="H628" s="21"/>
      <c r="I628" s="21" t="s">
        <v>13</v>
      </c>
      <c r="J628" s="21" t="s">
        <v>37</v>
      </c>
      <c r="K628" s="9"/>
      <c r="M628" s="12"/>
    </row>
    <row r="629" spans="1:13" ht="18" customHeight="1">
      <c r="A629" s="1">
        <v>628</v>
      </c>
      <c r="B629" s="44">
        <v>44446</v>
      </c>
      <c r="C629" s="34" t="s">
        <v>45</v>
      </c>
      <c r="D629" s="34" t="s">
        <v>15</v>
      </c>
      <c r="E629" s="34" t="s">
        <v>57</v>
      </c>
      <c r="F629" s="34" t="s">
        <v>11</v>
      </c>
      <c r="G629" s="21"/>
      <c r="H629" s="21"/>
      <c r="I629" s="21" t="s">
        <v>26</v>
      </c>
      <c r="J629" s="21" t="s">
        <v>8</v>
      </c>
      <c r="K629" s="9"/>
      <c r="M629" s="12"/>
    </row>
    <row r="630" spans="1:13" ht="18" customHeight="1">
      <c r="A630" s="1">
        <v>629</v>
      </c>
      <c r="B630" s="44">
        <v>44446</v>
      </c>
      <c r="C630" s="34" t="s">
        <v>4</v>
      </c>
      <c r="D630" s="34" t="s">
        <v>12</v>
      </c>
      <c r="E630" s="34" t="s">
        <v>18</v>
      </c>
      <c r="F630" s="34" t="s">
        <v>41</v>
      </c>
      <c r="G630" s="21"/>
      <c r="H630" s="21"/>
      <c r="I630" s="21" t="s">
        <v>19</v>
      </c>
      <c r="J630" s="21" t="s">
        <v>20</v>
      </c>
      <c r="K630" s="9"/>
      <c r="M630" s="12"/>
    </row>
    <row r="631" spans="1:13" ht="18" customHeight="1">
      <c r="A631" s="1">
        <v>630</v>
      </c>
      <c r="B631" s="44">
        <v>44447</v>
      </c>
      <c r="C631" s="34" t="s">
        <v>55</v>
      </c>
      <c r="D631" s="34" t="s">
        <v>39</v>
      </c>
      <c r="E631" s="34" t="s">
        <v>36</v>
      </c>
      <c r="F631" s="34" t="s">
        <v>22</v>
      </c>
      <c r="G631" s="21"/>
      <c r="H631" s="21"/>
      <c r="I631" s="21" t="s">
        <v>31</v>
      </c>
      <c r="J631" s="21" t="s">
        <v>9</v>
      </c>
      <c r="K631" s="9"/>
      <c r="M631" s="12"/>
    </row>
    <row r="632" spans="1:13" ht="18" customHeight="1">
      <c r="A632" s="1">
        <v>631</v>
      </c>
      <c r="B632" s="44">
        <v>44447</v>
      </c>
      <c r="C632" s="34" t="s">
        <v>60</v>
      </c>
      <c r="D632" s="34" t="s">
        <v>5</v>
      </c>
      <c r="E632" s="34" t="s">
        <v>40</v>
      </c>
      <c r="F632" s="34" t="s">
        <v>42</v>
      </c>
      <c r="G632" s="21"/>
      <c r="H632" s="21"/>
      <c r="I632" s="21" t="s">
        <v>32</v>
      </c>
      <c r="J632" s="21" t="s">
        <v>25</v>
      </c>
      <c r="K632" s="9"/>
      <c r="M632" s="12"/>
    </row>
    <row r="633" spans="1:13" ht="18" customHeight="1">
      <c r="A633" s="1">
        <v>632</v>
      </c>
      <c r="B633" s="44">
        <v>44447</v>
      </c>
      <c r="C633" s="34" t="s">
        <v>10</v>
      </c>
      <c r="D633" s="34" t="s">
        <v>43</v>
      </c>
      <c r="E633" s="34" t="s">
        <v>56</v>
      </c>
      <c r="F633" s="34" t="s">
        <v>27</v>
      </c>
      <c r="G633" s="21"/>
      <c r="H633" s="21"/>
      <c r="I633" s="21" t="s">
        <v>13</v>
      </c>
      <c r="J633" s="21" t="s">
        <v>37</v>
      </c>
      <c r="K633" s="9"/>
      <c r="M633" s="12"/>
    </row>
    <row r="634" spans="1:13" ht="18" customHeight="1">
      <c r="A634" s="1">
        <v>633</v>
      </c>
      <c r="B634" s="44">
        <v>44447</v>
      </c>
      <c r="C634" s="34" t="s">
        <v>15</v>
      </c>
      <c r="D634" s="34" t="s">
        <v>57</v>
      </c>
      <c r="E634" s="34" t="s">
        <v>11</v>
      </c>
      <c r="F634" s="34" t="s">
        <v>23</v>
      </c>
      <c r="G634" s="21"/>
      <c r="H634" s="21"/>
      <c r="I634" s="21" t="s">
        <v>26</v>
      </c>
      <c r="J634" s="21" t="s">
        <v>8</v>
      </c>
      <c r="K634" s="9"/>
      <c r="M634" s="12"/>
    </row>
    <row r="635" spans="1:13" ht="18" customHeight="1">
      <c r="A635" s="1">
        <v>634</v>
      </c>
      <c r="B635" s="44">
        <v>44447</v>
      </c>
      <c r="C635" s="34" t="s">
        <v>12</v>
      </c>
      <c r="D635" s="34" t="s">
        <v>18</v>
      </c>
      <c r="E635" s="34" t="s">
        <v>41</v>
      </c>
      <c r="F635" s="34" t="s">
        <v>46</v>
      </c>
      <c r="G635" s="21"/>
      <c r="H635" s="21"/>
      <c r="I635" s="21" t="s">
        <v>19</v>
      </c>
      <c r="J635" s="21" t="s">
        <v>20</v>
      </c>
      <c r="K635" s="9"/>
      <c r="M635" s="12"/>
    </row>
    <row r="636" spans="1:13" ht="18" customHeight="1">
      <c r="A636" s="1">
        <v>635</v>
      </c>
      <c r="B636" s="44">
        <v>44447</v>
      </c>
      <c r="C636" s="34" t="s">
        <v>7</v>
      </c>
      <c r="D636" s="34" t="s">
        <v>16</v>
      </c>
      <c r="E636" s="34" t="s">
        <v>58</v>
      </c>
      <c r="F636" s="34" t="s">
        <v>24</v>
      </c>
      <c r="G636" s="21"/>
      <c r="H636" s="21"/>
      <c r="I636" s="21" t="s">
        <v>38</v>
      </c>
      <c r="J636" s="21" t="s">
        <v>14</v>
      </c>
      <c r="K636" s="9"/>
      <c r="M636" s="12"/>
    </row>
    <row r="637" spans="1:13" ht="18" customHeight="1">
      <c r="A637" s="1">
        <v>636</v>
      </c>
      <c r="B637" s="44">
        <v>44448</v>
      </c>
      <c r="C637" s="34" t="s">
        <v>18</v>
      </c>
      <c r="D637" s="34" t="s">
        <v>41</v>
      </c>
      <c r="E637" s="34" t="s">
        <v>46</v>
      </c>
      <c r="F637" s="34" t="s">
        <v>4</v>
      </c>
      <c r="G637" s="21"/>
      <c r="H637" s="21"/>
      <c r="I637" s="21" t="s">
        <v>19</v>
      </c>
      <c r="J637" s="21" t="s">
        <v>20</v>
      </c>
      <c r="K637" s="9"/>
      <c r="M637" s="12"/>
    </row>
    <row r="638" spans="1:13" ht="18" customHeight="1">
      <c r="A638" s="1">
        <v>637</v>
      </c>
      <c r="B638" s="44">
        <v>44448</v>
      </c>
      <c r="C638" s="34" t="s">
        <v>39</v>
      </c>
      <c r="D638" s="34" t="s">
        <v>36</v>
      </c>
      <c r="E638" s="34" t="s">
        <v>22</v>
      </c>
      <c r="F638" s="34" t="s">
        <v>17</v>
      </c>
      <c r="G638" s="21"/>
      <c r="H638" s="21"/>
      <c r="I638" s="21" t="s">
        <v>31</v>
      </c>
      <c r="J638" s="21" t="s">
        <v>9</v>
      </c>
      <c r="K638" s="9"/>
      <c r="M638" s="12"/>
    </row>
    <row r="639" spans="1:13" ht="18" customHeight="1">
      <c r="A639" s="1">
        <v>638</v>
      </c>
      <c r="B639" s="44">
        <v>44448</v>
      </c>
      <c r="C639" s="34" t="s">
        <v>16</v>
      </c>
      <c r="D639" s="34" t="s">
        <v>58</v>
      </c>
      <c r="E639" s="36" t="s">
        <v>24</v>
      </c>
      <c r="F639" s="34" t="s">
        <v>72</v>
      </c>
      <c r="G639" s="21"/>
      <c r="H639" s="21"/>
      <c r="I639" s="21" t="s">
        <v>38</v>
      </c>
      <c r="J639" s="21" t="s">
        <v>14</v>
      </c>
      <c r="K639" s="9"/>
      <c r="M639" s="12"/>
    </row>
    <row r="640" spans="1:13" ht="18" customHeight="1">
      <c r="A640" s="1">
        <v>639</v>
      </c>
      <c r="B640" s="44">
        <v>44448</v>
      </c>
      <c r="C640" s="34" t="s">
        <v>43</v>
      </c>
      <c r="D640" s="34" t="s">
        <v>56</v>
      </c>
      <c r="E640" s="34" t="s">
        <v>27</v>
      </c>
      <c r="F640" s="34" t="s">
        <v>49</v>
      </c>
      <c r="G640" s="21"/>
      <c r="H640" s="21"/>
      <c r="I640" s="21" t="s">
        <v>13</v>
      </c>
      <c r="J640" s="21" t="s">
        <v>37</v>
      </c>
      <c r="K640" s="9"/>
      <c r="M640" s="12"/>
    </row>
    <row r="641" spans="1:13" ht="18" customHeight="1">
      <c r="A641" s="1">
        <v>640</v>
      </c>
      <c r="B641" s="44">
        <v>44448</v>
      </c>
      <c r="C641" s="34" t="s">
        <v>57</v>
      </c>
      <c r="D641" s="34" t="s">
        <v>11</v>
      </c>
      <c r="E641" s="34" t="s">
        <v>23</v>
      </c>
      <c r="F641" s="34" t="s">
        <v>45</v>
      </c>
      <c r="G641" s="21"/>
      <c r="H641" s="21"/>
      <c r="I641" s="21" t="s">
        <v>26</v>
      </c>
      <c r="J641" s="21" t="s">
        <v>8</v>
      </c>
      <c r="K641" s="9"/>
      <c r="M641" s="12"/>
    </row>
    <row r="642" spans="1:13" ht="18" customHeight="1">
      <c r="A642" s="1">
        <v>641</v>
      </c>
      <c r="B642" s="44">
        <v>44449</v>
      </c>
      <c r="C642" s="34" t="s">
        <v>5</v>
      </c>
      <c r="D642" s="36" t="s">
        <v>40</v>
      </c>
      <c r="E642" s="34" t="s">
        <v>42</v>
      </c>
      <c r="F642" s="34" t="s">
        <v>6</v>
      </c>
      <c r="G642" s="21"/>
      <c r="H642" s="21"/>
      <c r="I642" s="21" t="s">
        <v>32</v>
      </c>
      <c r="J642" s="21" t="s">
        <v>26</v>
      </c>
      <c r="K642" s="9"/>
      <c r="M642" s="12"/>
    </row>
    <row r="643" spans="1:13" ht="18" customHeight="1">
      <c r="A643" s="1">
        <v>642</v>
      </c>
      <c r="B643" s="44">
        <v>44449</v>
      </c>
      <c r="C643" s="34" t="s">
        <v>41</v>
      </c>
      <c r="D643" s="34" t="s">
        <v>46</v>
      </c>
      <c r="E643" s="34" t="s">
        <v>4</v>
      </c>
      <c r="F643" s="34" t="s">
        <v>12</v>
      </c>
      <c r="G643" s="21"/>
      <c r="H643" s="21"/>
      <c r="I643" s="21" t="s">
        <v>19</v>
      </c>
      <c r="J643" s="21" t="s">
        <v>38</v>
      </c>
      <c r="K643" s="9"/>
      <c r="M643" s="12"/>
    </row>
    <row r="644" spans="1:13" ht="18" customHeight="1">
      <c r="A644" s="1">
        <v>643</v>
      </c>
      <c r="B644" s="44">
        <v>44449</v>
      </c>
      <c r="C644" s="34" t="s">
        <v>58</v>
      </c>
      <c r="D644" s="34" t="s">
        <v>24</v>
      </c>
      <c r="E644" s="34" t="s">
        <v>72</v>
      </c>
      <c r="F644" s="34" t="s">
        <v>7</v>
      </c>
      <c r="G644" s="21"/>
      <c r="H644" s="21"/>
      <c r="I644" s="21" t="s">
        <v>26</v>
      </c>
      <c r="J644" s="21" t="s">
        <v>9</v>
      </c>
      <c r="K644" s="9"/>
      <c r="M644" s="12"/>
    </row>
    <row r="645" spans="1:13" ht="18" customHeight="1">
      <c r="A645" s="1">
        <v>644</v>
      </c>
      <c r="B645" s="44">
        <v>44449</v>
      </c>
      <c r="C645" s="34" t="s">
        <v>56</v>
      </c>
      <c r="D645" s="34" t="s">
        <v>27</v>
      </c>
      <c r="E645" s="34" t="s">
        <v>49</v>
      </c>
      <c r="F645" s="34" t="s">
        <v>10</v>
      </c>
      <c r="G645" s="21"/>
      <c r="H645" s="21"/>
      <c r="I645" s="21" t="s">
        <v>37</v>
      </c>
      <c r="J645" s="21" t="s">
        <v>20</v>
      </c>
      <c r="K645" s="9"/>
      <c r="M645" s="12"/>
    </row>
    <row r="646" spans="1:13" ht="18" customHeight="1">
      <c r="A646" s="1">
        <v>645</v>
      </c>
      <c r="B646" s="44">
        <v>44449</v>
      </c>
      <c r="C646" s="34" t="s">
        <v>36</v>
      </c>
      <c r="D646" s="34" t="s">
        <v>22</v>
      </c>
      <c r="E646" s="34" t="s">
        <v>17</v>
      </c>
      <c r="F646" s="34" t="s">
        <v>55</v>
      </c>
      <c r="G646" s="21"/>
      <c r="H646" s="21"/>
      <c r="I646" s="21" t="s">
        <v>31</v>
      </c>
      <c r="J646" s="21" t="s">
        <v>25</v>
      </c>
      <c r="K646" s="9"/>
      <c r="M646" s="12"/>
    </row>
    <row r="647" spans="1:13" ht="18" customHeight="1">
      <c r="A647" s="1">
        <v>646</v>
      </c>
      <c r="B647" s="44">
        <v>44450</v>
      </c>
      <c r="C647" s="34" t="s">
        <v>46</v>
      </c>
      <c r="D647" s="34" t="s">
        <v>4</v>
      </c>
      <c r="E647" s="34" t="s">
        <v>12</v>
      </c>
      <c r="F647" s="34" t="s">
        <v>18</v>
      </c>
      <c r="G647" s="21"/>
      <c r="H647" s="21"/>
      <c r="I647" s="21" t="s">
        <v>19</v>
      </c>
      <c r="J647" s="21" t="s">
        <v>38</v>
      </c>
      <c r="K647" s="9"/>
      <c r="M647" s="12"/>
    </row>
    <row r="648" spans="1:13" ht="18" customHeight="1">
      <c r="A648" s="1">
        <v>647</v>
      </c>
      <c r="B648" s="44">
        <v>44450</v>
      </c>
      <c r="C648" s="34" t="s">
        <v>24</v>
      </c>
      <c r="D648" s="34" t="s">
        <v>72</v>
      </c>
      <c r="E648" s="34" t="s">
        <v>7</v>
      </c>
      <c r="F648" s="34" t="s">
        <v>16</v>
      </c>
      <c r="G648" s="21"/>
      <c r="H648" s="21"/>
      <c r="I648" s="21" t="s">
        <v>8</v>
      </c>
      <c r="J648" s="21" t="s">
        <v>9</v>
      </c>
      <c r="K648" s="9"/>
      <c r="M648" s="12"/>
    </row>
    <row r="649" spans="1:13" ht="18" customHeight="1">
      <c r="A649" s="1">
        <v>648</v>
      </c>
      <c r="B649" s="44">
        <v>44450</v>
      </c>
      <c r="C649" s="34" t="s">
        <v>40</v>
      </c>
      <c r="D649" s="34" t="s">
        <v>42</v>
      </c>
      <c r="E649" s="34" t="s">
        <v>6</v>
      </c>
      <c r="F649" s="34" t="s">
        <v>43</v>
      </c>
      <c r="G649" s="21"/>
      <c r="H649" s="21"/>
      <c r="I649" s="21" t="s">
        <v>32</v>
      </c>
      <c r="J649" s="21" t="s">
        <v>26</v>
      </c>
      <c r="K649" s="9"/>
      <c r="M649" s="12"/>
    </row>
    <row r="650" spans="1:13" ht="18" customHeight="1">
      <c r="A650" s="1">
        <v>649</v>
      </c>
      <c r="B650" s="44">
        <v>44450</v>
      </c>
      <c r="C650" s="34" t="s">
        <v>27</v>
      </c>
      <c r="D650" s="34" t="s">
        <v>49</v>
      </c>
      <c r="E650" s="34" t="s">
        <v>10</v>
      </c>
      <c r="F650" s="34" t="s">
        <v>60</v>
      </c>
      <c r="G650" s="21"/>
      <c r="H650" s="21"/>
      <c r="I650" s="21" t="s">
        <v>37</v>
      </c>
      <c r="J650" s="21" t="s">
        <v>20</v>
      </c>
      <c r="K650" s="9"/>
      <c r="M650" s="12"/>
    </row>
    <row r="651" spans="1:13" ht="18" customHeight="1">
      <c r="A651" s="1">
        <v>650</v>
      </c>
      <c r="B651" s="44">
        <v>44450</v>
      </c>
      <c r="C651" s="34" t="s">
        <v>48</v>
      </c>
      <c r="D651" s="34" t="s">
        <v>21</v>
      </c>
      <c r="E651" s="34" t="s">
        <v>30</v>
      </c>
      <c r="F651" s="34" t="s">
        <v>28</v>
      </c>
      <c r="G651" s="21"/>
      <c r="H651" s="21"/>
      <c r="I651" s="21" t="s">
        <v>14</v>
      </c>
      <c r="J651" s="21" t="s">
        <v>13</v>
      </c>
      <c r="K651" s="9"/>
      <c r="M651" s="12"/>
    </row>
    <row r="652" spans="1:13" ht="18" customHeight="1">
      <c r="A652" s="1">
        <v>651</v>
      </c>
      <c r="B652" s="44">
        <v>44450</v>
      </c>
      <c r="C652" s="34" t="s">
        <v>22</v>
      </c>
      <c r="D652" s="34" t="s">
        <v>17</v>
      </c>
      <c r="E652" s="34" t="s">
        <v>55</v>
      </c>
      <c r="F652" s="34" t="s">
        <v>39</v>
      </c>
      <c r="G652" s="21"/>
      <c r="H652" s="21"/>
      <c r="I652" s="21" t="s">
        <v>31</v>
      </c>
      <c r="J652" s="21" t="s">
        <v>25</v>
      </c>
      <c r="K652" s="9"/>
      <c r="M652" s="12"/>
    </row>
    <row r="653" spans="1:13" ht="18" customHeight="1">
      <c r="A653" s="1">
        <v>652</v>
      </c>
      <c r="B653" s="44">
        <v>44451</v>
      </c>
      <c r="C653" s="34" t="s">
        <v>72</v>
      </c>
      <c r="D653" s="34" t="s">
        <v>7</v>
      </c>
      <c r="E653" s="34" t="s">
        <v>16</v>
      </c>
      <c r="F653" s="34" t="s">
        <v>58</v>
      </c>
      <c r="G653" s="21"/>
      <c r="H653" s="21"/>
      <c r="I653" s="21" t="s">
        <v>8</v>
      </c>
      <c r="J653" s="21" t="s">
        <v>9</v>
      </c>
      <c r="K653" s="9"/>
      <c r="M653" s="12"/>
    </row>
    <row r="654" spans="1:13" ht="18" customHeight="1">
      <c r="A654" s="1">
        <v>653</v>
      </c>
      <c r="B654" s="44">
        <v>44451</v>
      </c>
      <c r="C654" s="34" t="s">
        <v>17</v>
      </c>
      <c r="D654" s="34" t="s">
        <v>55</v>
      </c>
      <c r="E654" s="34" t="s">
        <v>39</v>
      </c>
      <c r="F654" s="34" t="s">
        <v>36</v>
      </c>
      <c r="G654" s="21"/>
      <c r="H654" s="21"/>
      <c r="I654" s="21" t="s">
        <v>31</v>
      </c>
      <c r="J654" s="21" t="s">
        <v>25</v>
      </c>
      <c r="K654" s="9"/>
      <c r="M654" s="12"/>
    </row>
    <row r="655" spans="1:13" ht="18" customHeight="1">
      <c r="A655" s="1">
        <v>654</v>
      </c>
      <c r="B655" s="44">
        <v>44451</v>
      </c>
      <c r="C655" s="34" t="s">
        <v>42</v>
      </c>
      <c r="D655" s="34" t="s">
        <v>6</v>
      </c>
      <c r="E655" s="34" t="s">
        <v>43</v>
      </c>
      <c r="F655" s="34" t="s">
        <v>5</v>
      </c>
      <c r="G655" s="21"/>
      <c r="H655" s="21"/>
      <c r="I655" s="21" t="s">
        <v>32</v>
      </c>
      <c r="J655" s="21" t="s">
        <v>26</v>
      </c>
      <c r="K655" s="9"/>
      <c r="M655" s="12"/>
    </row>
    <row r="656" spans="1:13" ht="18" customHeight="1">
      <c r="A656" s="1">
        <v>655</v>
      </c>
      <c r="B656" s="44">
        <v>44451</v>
      </c>
      <c r="C656" s="34" t="s">
        <v>11</v>
      </c>
      <c r="D656" s="34" t="s">
        <v>23</v>
      </c>
      <c r="E656" s="34" t="s">
        <v>66</v>
      </c>
      <c r="F656" s="34" t="s">
        <v>15</v>
      </c>
      <c r="G656" s="21"/>
      <c r="H656" s="21"/>
      <c r="I656" s="21" t="s">
        <v>20</v>
      </c>
      <c r="J656" s="21" t="s">
        <v>14</v>
      </c>
      <c r="K656" s="9"/>
      <c r="M656" s="12"/>
    </row>
    <row r="657" spans="1:13" ht="18" customHeight="1">
      <c r="A657" s="1">
        <v>656</v>
      </c>
      <c r="B657" s="44">
        <v>44451</v>
      </c>
      <c r="C657" s="34" t="s">
        <v>21</v>
      </c>
      <c r="D657" s="34" t="s">
        <v>30</v>
      </c>
      <c r="E657" s="34" t="s">
        <v>28</v>
      </c>
      <c r="F657" s="34" t="s">
        <v>29</v>
      </c>
      <c r="G657" s="21"/>
      <c r="H657" s="21"/>
      <c r="I657" s="21" t="s">
        <v>13</v>
      </c>
      <c r="J657" s="21" t="s">
        <v>38</v>
      </c>
      <c r="K657" s="9"/>
      <c r="M657" s="12"/>
    </row>
    <row r="658" spans="1:13" ht="18" customHeight="1">
      <c r="A658" s="1">
        <v>657</v>
      </c>
      <c r="B658" s="44">
        <v>44451</v>
      </c>
      <c r="C658" s="34" t="s">
        <v>4</v>
      </c>
      <c r="D658" s="34" t="s">
        <v>12</v>
      </c>
      <c r="E658" s="34" t="s">
        <v>18</v>
      </c>
      <c r="F658" s="34" t="s">
        <v>41</v>
      </c>
      <c r="G658" s="21"/>
      <c r="H658" s="21"/>
      <c r="I658" s="21" t="s">
        <v>19</v>
      </c>
      <c r="J658" s="21" t="s">
        <v>37</v>
      </c>
      <c r="K658" s="9"/>
      <c r="M658" s="12"/>
    </row>
    <row r="659" spans="1:13" ht="18" customHeight="1">
      <c r="A659" s="1">
        <v>658</v>
      </c>
      <c r="B659" s="44">
        <v>44452</v>
      </c>
      <c r="C659" s="34" t="s">
        <v>23</v>
      </c>
      <c r="D659" s="34" t="s">
        <v>66</v>
      </c>
      <c r="E659" s="34" t="s">
        <v>15</v>
      </c>
      <c r="F659" s="34" t="s">
        <v>50</v>
      </c>
      <c r="G659" s="21"/>
      <c r="H659" s="21"/>
      <c r="I659" s="21" t="s">
        <v>20</v>
      </c>
      <c r="J659" s="21" t="s">
        <v>14</v>
      </c>
      <c r="K659" s="9"/>
      <c r="M659" s="12"/>
    </row>
    <row r="660" spans="1:13" ht="18" customHeight="1">
      <c r="A660" s="1">
        <v>659</v>
      </c>
      <c r="B660" s="44">
        <v>44453</v>
      </c>
      <c r="C660" s="34" t="s">
        <v>55</v>
      </c>
      <c r="D660" s="34" t="s">
        <v>39</v>
      </c>
      <c r="E660" s="34" t="s">
        <v>36</v>
      </c>
      <c r="F660" s="34" t="s">
        <v>22</v>
      </c>
      <c r="G660" s="21"/>
      <c r="H660" s="21"/>
      <c r="I660" s="21" t="s">
        <v>14</v>
      </c>
      <c r="J660" s="21" t="s">
        <v>38</v>
      </c>
      <c r="K660" s="9"/>
      <c r="M660" s="12"/>
    </row>
    <row r="661" spans="1:13" ht="18" customHeight="1">
      <c r="A661" s="1">
        <v>660</v>
      </c>
      <c r="B661" s="44">
        <v>44453</v>
      </c>
      <c r="C661" s="34" t="s">
        <v>6</v>
      </c>
      <c r="D661" s="34" t="s">
        <v>5</v>
      </c>
      <c r="E661" s="34" t="s">
        <v>40</v>
      </c>
      <c r="F661" s="34" t="s">
        <v>18</v>
      </c>
      <c r="G661" s="21"/>
      <c r="H661" s="21"/>
      <c r="I661" s="21" t="s">
        <v>37</v>
      </c>
      <c r="J661" s="21" t="s">
        <v>13</v>
      </c>
      <c r="K661" s="9"/>
      <c r="M661" s="12"/>
    </row>
    <row r="662" spans="1:13" ht="18" customHeight="1">
      <c r="A662" s="1">
        <v>661</v>
      </c>
      <c r="B662" s="44">
        <v>44453</v>
      </c>
      <c r="C662" s="34" t="s">
        <v>49</v>
      </c>
      <c r="D662" s="34" t="s">
        <v>10</v>
      </c>
      <c r="E662" s="34" t="s">
        <v>65</v>
      </c>
      <c r="F662" s="34" t="s">
        <v>51</v>
      </c>
      <c r="G662" s="21"/>
      <c r="H662" s="21"/>
      <c r="I662" s="21" t="s">
        <v>32</v>
      </c>
      <c r="J662" s="21" t="s">
        <v>31</v>
      </c>
      <c r="K662" s="9"/>
      <c r="M662" s="12"/>
    </row>
    <row r="663" spans="1:13" ht="18" customHeight="1">
      <c r="A663" s="1">
        <v>662</v>
      </c>
      <c r="B663" s="44">
        <v>44453</v>
      </c>
      <c r="C663" s="34" t="s">
        <v>28</v>
      </c>
      <c r="D663" s="34" t="s">
        <v>29</v>
      </c>
      <c r="E663" s="34" t="s">
        <v>48</v>
      </c>
      <c r="F663" s="34" t="s">
        <v>21</v>
      </c>
      <c r="G663" s="21"/>
      <c r="H663" s="21"/>
      <c r="I663" s="21" t="s">
        <v>9</v>
      </c>
      <c r="J663" s="21" t="s">
        <v>26</v>
      </c>
      <c r="K663" s="9"/>
      <c r="M663" s="12"/>
    </row>
    <row r="664" spans="1:13" ht="18" customHeight="1">
      <c r="A664" s="1">
        <v>663</v>
      </c>
      <c r="B664" s="44">
        <v>44453</v>
      </c>
      <c r="C664" s="34" t="s">
        <v>66</v>
      </c>
      <c r="D664" s="34" t="s">
        <v>15</v>
      </c>
      <c r="E664" s="34" t="s">
        <v>50</v>
      </c>
      <c r="F664" s="34" t="s">
        <v>11</v>
      </c>
      <c r="G664" s="21"/>
      <c r="H664" s="21"/>
      <c r="I664" s="21" t="s">
        <v>20</v>
      </c>
      <c r="J664" s="21" t="s">
        <v>19</v>
      </c>
      <c r="K664" s="9"/>
      <c r="M664" s="12"/>
    </row>
    <row r="665" spans="1:13" ht="18" customHeight="1">
      <c r="A665" s="1">
        <v>664</v>
      </c>
      <c r="B665" s="44">
        <v>44453</v>
      </c>
      <c r="C665" s="34" t="s">
        <v>59</v>
      </c>
      <c r="D665" s="34" t="s">
        <v>16</v>
      </c>
      <c r="E665" s="34" t="s">
        <v>43</v>
      </c>
      <c r="F665" s="34" t="s">
        <v>24</v>
      </c>
      <c r="G665" s="21"/>
      <c r="H665" s="21"/>
      <c r="I665" s="21" t="s">
        <v>25</v>
      </c>
      <c r="J665" s="21" t="s">
        <v>8</v>
      </c>
      <c r="K665" s="9"/>
      <c r="M665" s="12"/>
    </row>
    <row r="666" spans="1:13" ht="18" customHeight="1">
      <c r="A666" s="1">
        <v>665</v>
      </c>
      <c r="B666" s="44">
        <v>44454</v>
      </c>
      <c r="C666" s="34" t="s">
        <v>5</v>
      </c>
      <c r="D666" s="34" t="s">
        <v>40</v>
      </c>
      <c r="E666" s="34" t="s">
        <v>18</v>
      </c>
      <c r="F666" s="34" t="s">
        <v>42</v>
      </c>
      <c r="G666" s="21"/>
      <c r="H666" s="21"/>
      <c r="I666" s="21" t="s">
        <v>37</v>
      </c>
      <c r="J666" s="21" t="s">
        <v>13</v>
      </c>
      <c r="K666" s="9"/>
      <c r="M666" s="12"/>
    </row>
    <row r="667" spans="1:13" ht="18" customHeight="1">
      <c r="A667" s="1">
        <v>666</v>
      </c>
      <c r="B667" s="44">
        <v>44454</v>
      </c>
      <c r="C667" s="36" t="s">
        <v>39</v>
      </c>
      <c r="D667" s="34" t="s">
        <v>36</v>
      </c>
      <c r="E667" s="34" t="s">
        <v>22</v>
      </c>
      <c r="F667" s="34" t="s">
        <v>17</v>
      </c>
      <c r="G667" s="21"/>
      <c r="H667" s="21"/>
      <c r="I667" s="21" t="s">
        <v>14</v>
      </c>
      <c r="J667" s="21" t="s">
        <v>38</v>
      </c>
      <c r="K667" s="9"/>
      <c r="M667" s="13"/>
    </row>
    <row r="668" spans="1:13" ht="18" customHeight="1">
      <c r="A668" s="1">
        <v>667</v>
      </c>
      <c r="B668" s="44">
        <v>44454</v>
      </c>
      <c r="C668" s="34" t="s">
        <v>10</v>
      </c>
      <c r="D668" s="34" t="s">
        <v>65</v>
      </c>
      <c r="E668" s="34" t="s">
        <v>51</v>
      </c>
      <c r="F668" s="34" t="s">
        <v>27</v>
      </c>
      <c r="G668" s="21"/>
      <c r="H668" s="21"/>
      <c r="I668" s="21" t="s">
        <v>32</v>
      </c>
      <c r="J668" s="21" t="s">
        <v>31</v>
      </c>
      <c r="K668" s="9"/>
      <c r="M668" s="12"/>
    </row>
    <row r="669" spans="1:13" ht="18" customHeight="1">
      <c r="A669" s="1">
        <v>668</v>
      </c>
      <c r="B669" s="44">
        <v>44454</v>
      </c>
      <c r="C669" s="34" t="s">
        <v>29</v>
      </c>
      <c r="D669" s="34" t="s">
        <v>48</v>
      </c>
      <c r="E669" s="34" t="s">
        <v>21</v>
      </c>
      <c r="F669" s="34" t="s">
        <v>30</v>
      </c>
      <c r="G669" s="21"/>
      <c r="H669" s="21"/>
      <c r="I669" s="21" t="s">
        <v>9</v>
      </c>
      <c r="J669" s="21" t="s">
        <v>26</v>
      </c>
      <c r="K669" s="9"/>
      <c r="M669" s="12"/>
    </row>
    <row r="670" spans="1:13" ht="18" customHeight="1">
      <c r="A670" s="1">
        <v>669</v>
      </c>
      <c r="B670" s="44">
        <v>44454</v>
      </c>
      <c r="C670" s="34" t="s">
        <v>16</v>
      </c>
      <c r="D670" s="34" t="s">
        <v>43</v>
      </c>
      <c r="E670" s="34" t="s">
        <v>24</v>
      </c>
      <c r="F670" s="34" t="s">
        <v>72</v>
      </c>
      <c r="G670" s="21"/>
      <c r="H670" s="21"/>
      <c r="I670" s="21" t="s">
        <v>25</v>
      </c>
      <c r="J670" s="21" t="s">
        <v>8</v>
      </c>
      <c r="K670" s="9"/>
      <c r="M670" s="12"/>
    </row>
    <row r="671" spans="1:13" ht="18" customHeight="1">
      <c r="A671" s="1">
        <v>670</v>
      </c>
      <c r="B671" s="44">
        <v>44454</v>
      </c>
      <c r="C671" s="34" t="s">
        <v>15</v>
      </c>
      <c r="D671" s="34" t="s">
        <v>50</v>
      </c>
      <c r="E671" s="34" t="s">
        <v>11</v>
      </c>
      <c r="F671" s="34" t="s">
        <v>23</v>
      </c>
      <c r="G671" s="21"/>
      <c r="H671" s="21"/>
      <c r="I671" s="21" t="s">
        <v>20</v>
      </c>
      <c r="J671" s="21" t="s">
        <v>19</v>
      </c>
      <c r="K671" s="9"/>
      <c r="M671" s="12"/>
    </row>
    <row r="672" spans="1:13" ht="18" customHeight="1">
      <c r="A672" s="1">
        <v>671</v>
      </c>
      <c r="B672" s="44">
        <v>44455</v>
      </c>
      <c r="C672" s="34" t="s">
        <v>65</v>
      </c>
      <c r="D672" s="34" t="s">
        <v>51</v>
      </c>
      <c r="E672" s="34" t="s">
        <v>27</v>
      </c>
      <c r="F672" s="34" t="s">
        <v>49</v>
      </c>
      <c r="G672" s="21"/>
      <c r="H672" s="21"/>
      <c r="I672" s="21" t="s">
        <v>32</v>
      </c>
      <c r="J672" s="21" t="s">
        <v>31</v>
      </c>
      <c r="K672" s="9"/>
      <c r="M672" s="12"/>
    </row>
    <row r="673" spans="1:13" ht="18" customHeight="1">
      <c r="A673" s="1">
        <v>672</v>
      </c>
      <c r="B673" s="44">
        <v>44455</v>
      </c>
      <c r="C673" s="34" t="s">
        <v>43</v>
      </c>
      <c r="D673" s="34" t="s">
        <v>24</v>
      </c>
      <c r="E673" s="34" t="s">
        <v>72</v>
      </c>
      <c r="F673" s="34" t="s">
        <v>59</v>
      </c>
      <c r="G673" s="21"/>
      <c r="H673" s="21"/>
      <c r="I673" s="21" t="s">
        <v>25</v>
      </c>
      <c r="J673" s="21" t="s">
        <v>8</v>
      </c>
      <c r="K673" s="9"/>
      <c r="M673" s="12"/>
    </row>
    <row r="674" spans="1:13" ht="18" customHeight="1">
      <c r="A674" s="1">
        <v>673</v>
      </c>
      <c r="B674" s="44">
        <v>44455</v>
      </c>
      <c r="C674" s="34" t="s">
        <v>48</v>
      </c>
      <c r="D674" s="34" t="s">
        <v>21</v>
      </c>
      <c r="E674" s="34" t="s">
        <v>30</v>
      </c>
      <c r="F674" s="34" t="s">
        <v>28</v>
      </c>
      <c r="G674" s="21"/>
      <c r="H674" s="21"/>
      <c r="I674" s="21" t="s">
        <v>9</v>
      </c>
      <c r="J674" s="21" t="s">
        <v>26</v>
      </c>
      <c r="K674" s="9"/>
      <c r="M674" s="12"/>
    </row>
    <row r="675" spans="1:13" ht="18" customHeight="1">
      <c r="A675" s="1">
        <v>674</v>
      </c>
      <c r="B675" s="44">
        <v>44456</v>
      </c>
      <c r="C675" s="34" t="s">
        <v>12</v>
      </c>
      <c r="D675" s="34" t="s">
        <v>18</v>
      </c>
      <c r="E675" s="34" t="s">
        <v>41</v>
      </c>
      <c r="F675" s="34" t="s">
        <v>46</v>
      </c>
      <c r="G675" s="21"/>
      <c r="H675" s="21"/>
      <c r="I675" s="21" t="s">
        <v>37</v>
      </c>
      <c r="J675" s="21" t="s">
        <v>14</v>
      </c>
      <c r="K675" s="9"/>
      <c r="M675" s="12"/>
    </row>
    <row r="676" spans="1:13" ht="18" customHeight="1">
      <c r="A676" s="1">
        <v>675</v>
      </c>
      <c r="B676" s="44">
        <v>44457</v>
      </c>
      <c r="C676" s="34" t="s">
        <v>24</v>
      </c>
      <c r="D676" s="34" t="s">
        <v>72</v>
      </c>
      <c r="E676" s="34" t="s">
        <v>7</v>
      </c>
      <c r="F676" s="34" t="s">
        <v>313</v>
      </c>
      <c r="G676" s="21"/>
      <c r="H676" s="21"/>
      <c r="I676" s="21" t="s">
        <v>26</v>
      </c>
      <c r="J676" s="21" t="s">
        <v>32</v>
      </c>
      <c r="K676" s="9"/>
      <c r="M676" s="12"/>
    </row>
    <row r="677" spans="1:13" ht="18" customHeight="1">
      <c r="A677" s="1">
        <v>676</v>
      </c>
      <c r="B677" s="44">
        <v>44457</v>
      </c>
      <c r="C677" s="34" t="s">
        <v>18</v>
      </c>
      <c r="D677" s="34" t="s">
        <v>41</v>
      </c>
      <c r="E677" s="34" t="s">
        <v>46</v>
      </c>
      <c r="F677" s="34" t="s">
        <v>4</v>
      </c>
      <c r="G677" s="21"/>
      <c r="H677" s="21"/>
      <c r="I677" s="21" t="s">
        <v>37</v>
      </c>
      <c r="J677" s="21" t="s">
        <v>14</v>
      </c>
      <c r="K677" s="9"/>
      <c r="M677" s="12"/>
    </row>
    <row r="678" spans="1:13" ht="18" customHeight="1">
      <c r="A678" s="1">
        <v>677</v>
      </c>
      <c r="B678" s="44">
        <v>44457</v>
      </c>
      <c r="C678" s="34" t="s">
        <v>27</v>
      </c>
      <c r="D678" s="34" t="s">
        <v>49</v>
      </c>
      <c r="E678" s="34" t="s">
        <v>10</v>
      </c>
      <c r="F678" s="34" t="s">
        <v>43</v>
      </c>
      <c r="G678" s="21"/>
      <c r="H678" s="21"/>
      <c r="I678" s="21" t="s">
        <v>19</v>
      </c>
      <c r="J678" s="21" t="s">
        <v>13</v>
      </c>
      <c r="K678" s="9"/>
      <c r="M678" s="12"/>
    </row>
    <row r="679" spans="1:13" ht="18" customHeight="1">
      <c r="A679" s="1">
        <v>678</v>
      </c>
      <c r="B679" s="44">
        <v>44457</v>
      </c>
      <c r="C679" s="34" t="s">
        <v>11</v>
      </c>
      <c r="D679" s="34" t="s">
        <v>23</v>
      </c>
      <c r="E679" s="34" t="s">
        <v>45</v>
      </c>
      <c r="F679" s="34" t="s">
        <v>15</v>
      </c>
      <c r="G679" s="21"/>
      <c r="H679" s="21"/>
      <c r="I679" s="21" t="s">
        <v>38</v>
      </c>
      <c r="J679" s="21" t="s">
        <v>20</v>
      </c>
      <c r="K679" s="9"/>
      <c r="M679" s="12"/>
    </row>
    <row r="680" spans="1:13" ht="18" customHeight="1">
      <c r="A680" s="1">
        <v>679</v>
      </c>
      <c r="B680" s="44">
        <v>44457</v>
      </c>
      <c r="C680" s="34" t="s">
        <v>40</v>
      </c>
      <c r="D680" s="34" t="s">
        <v>56</v>
      </c>
      <c r="E680" s="34" t="s">
        <v>60</v>
      </c>
      <c r="F680" s="34" t="s">
        <v>6</v>
      </c>
      <c r="G680" s="21"/>
      <c r="H680" s="21"/>
      <c r="I680" s="21" t="s">
        <v>31</v>
      </c>
      <c r="J680" s="21" t="s">
        <v>8</v>
      </c>
      <c r="K680" s="9"/>
      <c r="M680" s="12"/>
    </row>
    <row r="681" spans="1:13" ht="18" customHeight="1">
      <c r="A681" s="1">
        <v>680</v>
      </c>
      <c r="B681" s="44">
        <v>44458</v>
      </c>
      <c r="C681" s="34" t="s">
        <v>23</v>
      </c>
      <c r="D681" s="34" t="s">
        <v>45</v>
      </c>
      <c r="E681" s="34" t="s">
        <v>15</v>
      </c>
      <c r="F681" s="34" t="s">
        <v>50</v>
      </c>
      <c r="G681" s="21"/>
      <c r="H681" s="21"/>
      <c r="I681" s="21" t="s">
        <v>38</v>
      </c>
      <c r="J681" s="21" t="s">
        <v>37</v>
      </c>
      <c r="K681" s="9"/>
      <c r="M681" s="12"/>
    </row>
    <row r="682" spans="1:13" ht="18" customHeight="1">
      <c r="A682" s="1">
        <v>681</v>
      </c>
      <c r="B682" s="44">
        <v>44458</v>
      </c>
      <c r="C682" s="34" t="s">
        <v>56</v>
      </c>
      <c r="D682" s="34" t="s">
        <v>60</v>
      </c>
      <c r="E682" s="34" t="s">
        <v>6</v>
      </c>
      <c r="F682" s="34" t="s">
        <v>5</v>
      </c>
      <c r="G682" s="21"/>
      <c r="H682" s="21"/>
      <c r="I682" s="21" t="s">
        <v>31</v>
      </c>
      <c r="J682" s="21" t="s">
        <v>8</v>
      </c>
      <c r="K682" s="9"/>
      <c r="M682" s="12"/>
    </row>
    <row r="683" spans="1:13" ht="18" customHeight="1">
      <c r="A683" s="1">
        <v>682</v>
      </c>
      <c r="B683" s="44">
        <v>44458</v>
      </c>
      <c r="C683" s="34" t="s">
        <v>72</v>
      </c>
      <c r="D683" s="34" t="s">
        <v>7</v>
      </c>
      <c r="E683" s="34" t="s">
        <v>16</v>
      </c>
      <c r="F683" s="34" t="s">
        <v>66</v>
      </c>
      <c r="G683" s="21"/>
      <c r="H683" s="21"/>
      <c r="I683" s="21" t="s">
        <v>26</v>
      </c>
      <c r="J683" s="21" t="s">
        <v>32</v>
      </c>
      <c r="K683" s="9"/>
      <c r="M683" s="12"/>
    </row>
    <row r="684" spans="1:13" ht="18" customHeight="1">
      <c r="A684" s="1">
        <v>683</v>
      </c>
      <c r="B684" s="44">
        <v>44458</v>
      </c>
      <c r="C684" s="34" t="s">
        <v>49</v>
      </c>
      <c r="D684" s="34" t="s">
        <v>10</v>
      </c>
      <c r="E684" s="34" t="s">
        <v>43</v>
      </c>
      <c r="F684" s="34" t="s">
        <v>51</v>
      </c>
      <c r="G684" s="21"/>
      <c r="H684" s="21"/>
      <c r="I684" s="21" t="s">
        <v>14</v>
      </c>
      <c r="J684" s="21" t="s">
        <v>19</v>
      </c>
      <c r="K684" s="9"/>
      <c r="M684" s="12"/>
    </row>
    <row r="685" spans="1:13" ht="18" customHeight="1">
      <c r="A685" s="1">
        <v>684</v>
      </c>
      <c r="B685" s="44">
        <v>44458</v>
      </c>
      <c r="C685" s="34" t="s">
        <v>41</v>
      </c>
      <c r="D685" s="34" t="s">
        <v>46</v>
      </c>
      <c r="E685" s="34" t="s">
        <v>4</v>
      </c>
      <c r="F685" s="34" t="s">
        <v>12</v>
      </c>
      <c r="G685" s="21"/>
      <c r="H685" s="21"/>
      <c r="I685" s="21" t="s">
        <v>13</v>
      </c>
      <c r="J685" s="21" t="s">
        <v>20</v>
      </c>
      <c r="K685" s="9"/>
      <c r="M685" s="12"/>
    </row>
    <row r="686" spans="1:13" ht="18" customHeight="1">
      <c r="A686" s="1">
        <v>685</v>
      </c>
      <c r="B686" s="44">
        <v>44458</v>
      </c>
      <c r="C686" s="34" t="s">
        <v>22</v>
      </c>
      <c r="D686" s="34" t="s">
        <v>17</v>
      </c>
      <c r="E686" s="36" t="s">
        <v>55</v>
      </c>
      <c r="F686" s="34" t="s">
        <v>39</v>
      </c>
      <c r="G686" s="21"/>
      <c r="H686" s="21"/>
      <c r="I686" s="21" t="s">
        <v>9</v>
      </c>
      <c r="J686" s="21" t="s">
        <v>25</v>
      </c>
      <c r="K686" s="9"/>
      <c r="M686" s="12"/>
    </row>
    <row r="687" spans="1:13" ht="18" customHeight="1">
      <c r="A687" s="1">
        <v>686</v>
      </c>
      <c r="B687" s="44">
        <v>44459</v>
      </c>
      <c r="C687" s="34" t="s">
        <v>46</v>
      </c>
      <c r="D687" s="34" t="s">
        <v>4</v>
      </c>
      <c r="E687" s="34" t="s">
        <v>12</v>
      </c>
      <c r="F687" s="34" t="s">
        <v>18</v>
      </c>
      <c r="G687" s="21"/>
      <c r="H687" s="21"/>
      <c r="I687" s="21" t="s">
        <v>13</v>
      </c>
      <c r="J687" s="21" t="s">
        <v>20</v>
      </c>
      <c r="K687" s="9"/>
      <c r="M687" s="12"/>
    </row>
    <row r="688" spans="1:13" ht="18" customHeight="1">
      <c r="A688" s="1">
        <v>687</v>
      </c>
      <c r="B688" s="44">
        <v>44459</v>
      </c>
      <c r="C688" s="34" t="s">
        <v>17</v>
      </c>
      <c r="D688" s="34" t="s">
        <v>55</v>
      </c>
      <c r="E688" s="34" t="s">
        <v>39</v>
      </c>
      <c r="F688" s="34" t="s">
        <v>36</v>
      </c>
      <c r="G688" s="21"/>
      <c r="H688" s="21"/>
      <c r="I688" s="21" t="s">
        <v>9</v>
      </c>
      <c r="J688" s="21" t="s">
        <v>25</v>
      </c>
      <c r="K688" s="9"/>
      <c r="M688" s="12"/>
    </row>
    <row r="689" spans="1:13" ht="18" customHeight="1">
      <c r="A689" s="1">
        <v>688</v>
      </c>
      <c r="B689" s="44">
        <v>44459</v>
      </c>
      <c r="C689" s="34" t="s">
        <v>60</v>
      </c>
      <c r="D689" s="34" t="s">
        <v>6</v>
      </c>
      <c r="E689" s="34" t="s">
        <v>5</v>
      </c>
      <c r="F689" s="34" t="s">
        <v>40</v>
      </c>
      <c r="G689" s="21"/>
      <c r="H689" s="21"/>
      <c r="I689" s="21" t="s">
        <v>31</v>
      </c>
      <c r="J689" s="21" t="s">
        <v>8</v>
      </c>
      <c r="K689" s="9"/>
      <c r="M689" s="12"/>
    </row>
    <row r="690" spans="1:13" ht="18" customHeight="1">
      <c r="A690" s="1">
        <v>689</v>
      </c>
      <c r="B690" s="44">
        <v>44459</v>
      </c>
      <c r="C690" s="34" t="s">
        <v>10</v>
      </c>
      <c r="D690" s="34" t="s">
        <v>43</v>
      </c>
      <c r="E690" s="34" t="s">
        <v>51</v>
      </c>
      <c r="F690" s="34" t="s">
        <v>27</v>
      </c>
      <c r="G690" s="21"/>
      <c r="H690" s="21"/>
      <c r="I690" s="21" t="s">
        <v>14</v>
      </c>
      <c r="J690" s="21" t="s">
        <v>19</v>
      </c>
      <c r="K690" s="9"/>
      <c r="M690" s="12"/>
    </row>
    <row r="691" spans="1:13" ht="18" customHeight="1">
      <c r="A691" s="1">
        <v>690</v>
      </c>
      <c r="B691" s="44">
        <v>44459</v>
      </c>
      <c r="C691" s="34" t="s">
        <v>7</v>
      </c>
      <c r="D691" s="34" t="s">
        <v>16</v>
      </c>
      <c r="E691" s="34" t="s">
        <v>66</v>
      </c>
      <c r="F691" s="34" t="s">
        <v>24</v>
      </c>
      <c r="G691" s="21"/>
      <c r="H691" s="21"/>
      <c r="I691" s="21" t="s">
        <v>26</v>
      </c>
      <c r="J691" s="21" t="s">
        <v>32</v>
      </c>
      <c r="K691" s="9"/>
      <c r="M691" s="12"/>
    </row>
    <row r="692" spans="1:13" ht="18" customHeight="1">
      <c r="A692" s="1">
        <v>691</v>
      </c>
      <c r="B692" s="44">
        <v>44460</v>
      </c>
      <c r="C692" s="34" t="s">
        <v>21</v>
      </c>
      <c r="D692" s="34" t="s">
        <v>30</v>
      </c>
      <c r="E692" s="34" t="s">
        <v>28</v>
      </c>
      <c r="F692" s="34" t="s">
        <v>29</v>
      </c>
      <c r="G692" s="21"/>
      <c r="H692" s="21"/>
      <c r="I692" s="21" t="s">
        <v>20</v>
      </c>
      <c r="J692" s="21" t="s">
        <v>38</v>
      </c>
      <c r="K692" s="9"/>
      <c r="M692" s="12"/>
    </row>
    <row r="693" spans="1:13" ht="18" customHeight="1">
      <c r="A693" s="1">
        <v>692</v>
      </c>
      <c r="B693" s="44">
        <v>44460</v>
      </c>
      <c r="C693" s="34" t="s">
        <v>15</v>
      </c>
      <c r="D693" s="34" t="s">
        <v>50</v>
      </c>
      <c r="E693" s="34" t="s">
        <v>11</v>
      </c>
      <c r="F693" s="34" t="s">
        <v>23</v>
      </c>
      <c r="G693" s="21"/>
      <c r="H693" s="21"/>
      <c r="I693" s="21" t="s">
        <v>19</v>
      </c>
      <c r="J693" s="21" t="s">
        <v>37</v>
      </c>
      <c r="K693" s="9"/>
      <c r="M693" s="12"/>
    </row>
    <row r="694" spans="1:13" ht="18" customHeight="1">
      <c r="A694" s="1">
        <v>693</v>
      </c>
      <c r="B694" s="44">
        <v>44460</v>
      </c>
      <c r="C694" s="34" t="s">
        <v>6</v>
      </c>
      <c r="D694" s="36" t="s">
        <v>5</v>
      </c>
      <c r="E694" s="34" t="s">
        <v>40</v>
      </c>
      <c r="F694" s="34" t="s">
        <v>60</v>
      </c>
      <c r="G694" s="21"/>
      <c r="H694" s="21"/>
      <c r="I694" s="21" t="s">
        <v>13</v>
      </c>
      <c r="J694" s="21" t="s">
        <v>14</v>
      </c>
      <c r="K694" s="9"/>
      <c r="M694" s="12"/>
    </row>
    <row r="695" spans="1:13" ht="18" customHeight="1">
      <c r="A695" s="1">
        <v>694</v>
      </c>
      <c r="B695" s="44">
        <v>44461</v>
      </c>
      <c r="C695" s="34" t="s">
        <v>51</v>
      </c>
      <c r="D695" s="34" t="s">
        <v>39</v>
      </c>
      <c r="E695" s="34" t="s">
        <v>36</v>
      </c>
      <c r="F695" s="34" t="s">
        <v>22</v>
      </c>
      <c r="G695" s="21"/>
      <c r="H695" s="21"/>
      <c r="I695" s="21" t="s">
        <v>32</v>
      </c>
      <c r="J695" s="21" t="s">
        <v>9</v>
      </c>
      <c r="K695" s="9"/>
      <c r="M695" s="12"/>
    </row>
    <row r="696" spans="1:13" ht="18" customHeight="1">
      <c r="A696" s="1">
        <v>695</v>
      </c>
      <c r="B696" s="44">
        <v>44461</v>
      </c>
      <c r="C696" s="36" t="s">
        <v>5</v>
      </c>
      <c r="D696" s="34" t="s">
        <v>40</v>
      </c>
      <c r="E696" s="34" t="s">
        <v>60</v>
      </c>
      <c r="F696" s="34" t="s">
        <v>42</v>
      </c>
      <c r="G696" s="21"/>
      <c r="H696" s="21"/>
      <c r="I696" s="21" t="s">
        <v>13</v>
      </c>
      <c r="J696" s="21" t="s">
        <v>14</v>
      </c>
      <c r="K696" s="9"/>
      <c r="M696" s="13"/>
    </row>
    <row r="697" spans="1:13" ht="18" customHeight="1">
      <c r="A697" s="1">
        <v>696</v>
      </c>
      <c r="B697" s="44">
        <v>44461</v>
      </c>
      <c r="C697" s="34" t="s">
        <v>59</v>
      </c>
      <c r="D697" s="34" t="s">
        <v>58</v>
      </c>
      <c r="E697" s="34" t="s">
        <v>72</v>
      </c>
      <c r="F697" s="34" t="s">
        <v>7</v>
      </c>
      <c r="G697" s="21"/>
      <c r="H697" s="21"/>
      <c r="I697" s="21" t="s">
        <v>26</v>
      </c>
      <c r="J697" s="21" t="s">
        <v>31</v>
      </c>
      <c r="K697" s="9"/>
      <c r="M697" s="12"/>
    </row>
    <row r="698" spans="1:13" ht="18" customHeight="1">
      <c r="A698" s="1">
        <v>697</v>
      </c>
      <c r="B698" s="44">
        <v>44461</v>
      </c>
      <c r="C698" s="34" t="s">
        <v>30</v>
      </c>
      <c r="D698" s="34" t="s">
        <v>28</v>
      </c>
      <c r="E698" s="34" t="s">
        <v>29</v>
      </c>
      <c r="F698" s="34" t="s">
        <v>48</v>
      </c>
      <c r="G698" s="21"/>
      <c r="H698" s="21"/>
      <c r="I698" s="21" t="s">
        <v>20</v>
      </c>
      <c r="J698" s="21" t="s">
        <v>38</v>
      </c>
      <c r="K698" s="9"/>
      <c r="M698" s="12"/>
    </row>
    <row r="699" spans="1:13" ht="18" customHeight="1">
      <c r="A699" s="1">
        <v>698</v>
      </c>
      <c r="B699" s="44">
        <v>44461</v>
      </c>
      <c r="C699" s="34" t="s">
        <v>43</v>
      </c>
      <c r="D699" s="34" t="s">
        <v>56</v>
      </c>
      <c r="E699" s="34" t="s">
        <v>27</v>
      </c>
      <c r="F699" s="34" t="s">
        <v>49</v>
      </c>
      <c r="G699" s="21"/>
      <c r="H699" s="21"/>
      <c r="I699" s="21" t="s">
        <v>8</v>
      </c>
      <c r="J699" s="21" t="s">
        <v>25</v>
      </c>
      <c r="K699" s="9"/>
      <c r="M699" s="12"/>
    </row>
    <row r="700" spans="1:13" ht="18" customHeight="1">
      <c r="A700" s="1">
        <v>699</v>
      </c>
      <c r="B700" s="44">
        <v>44461</v>
      </c>
      <c r="C700" s="34" t="s">
        <v>50</v>
      </c>
      <c r="D700" s="34" t="s">
        <v>11</v>
      </c>
      <c r="E700" s="34" t="s">
        <v>23</v>
      </c>
      <c r="F700" s="34" t="s">
        <v>45</v>
      </c>
      <c r="G700" s="21"/>
      <c r="H700" s="21"/>
      <c r="I700" s="21" t="s">
        <v>19</v>
      </c>
      <c r="J700" s="21" t="s">
        <v>37</v>
      </c>
      <c r="K700" s="9"/>
      <c r="M700" s="12"/>
    </row>
    <row r="701" spans="1:13" ht="18" customHeight="1">
      <c r="A701" s="1">
        <v>700</v>
      </c>
      <c r="B701" s="44">
        <v>44462</v>
      </c>
      <c r="C701" s="34" t="s">
        <v>40</v>
      </c>
      <c r="D701" s="34" t="s">
        <v>60</v>
      </c>
      <c r="E701" s="34" t="s">
        <v>42</v>
      </c>
      <c r="F701" s="34" t="s">
        <v>6</v>
      </c>
      <c r="G701" s="21"/>
      <c r="H701" s="21"/>
      <c r="I701" s="21" t="s">
        <v>13</v>
      </c>
      <c r="J701" s="21" t="s">
        <v>14</v>
      </c>
      <c r="K701" s="9"/>
      <c r="M701" s="12"/>
    </row>
    <row r="702" spans="1:13" ht="18" customHeight="1">
      <c r="A702" s="1">
        <v>701</v>
      </c>
      <c r="B702" s="44">
        <v>44462</v>
      </c>
      <c r="C702" s="34" t="s">
        <v>58</v>
      </c>
      <c r="D702" s="34" t="s">
        <v>72</v>
      </c>
      <c r="E702" s="34" t="s">
        <v>7</v>
      </c>
      <c r="F702" s="34" t="s">
        <v>16</v>
      </c>
      <c r="G702" s="21"/>
      <c r="H702" s="21"/>
      <c r="I702" s="21" t="s">
        <v>26</v>
      </c>
      <c r="J702" s="21" t="s">
        <v>31</v>
      </c>
      <c r="K702" s="9"/>
      <c r="M702" s="12"/>
    </row>
    <row r="703" spans="1:13" ht="18" customHeight="1">
      <c r="A703" s="1">
        <v>702</v>
      </c>
      <c r="B703" s="44">
        <v>44462</v>
      </c>
      <c r="C703" s="34" t="s">
        <v>28</v>
      </c>
      <c r="D703" s="34" t="s">
        <v>29</v>
      </c>
      <c r="E703" s="34" t="s">
        <v>48</v>
      </c>
      <c r="F703" s="34" t="s">
        <v>21</v>
      </c>
      <c r="G703" s="21"/>
      <c r="H703" s="21"/>
      <c r="I703" s="21" t="s">
        <v>20</v>
      </c>
      <c r="J703" s="21" t="s">
        <v>38</v>
      </c>
      <c r="K703" s="9"/>
      <c r="M703" s="12"/>
    </row>
    <row r="704" spans="1:13" ht="18" customHeight="1">
      <c r="A704" s="1">
        <v>703</v>
      </c>
      <c r="B704" s="44">
        <v>44462</v>
      </c>
      <c r="C704" s="34" t="s">
        <v>11</v>
      </c>
      <c r="D704" s="34" t="s">
        <v>23</v>
      </c>
      <c r="E704" s="34" t="s">
        <v>45</v>
      </c>
      <c r="F704" s="34" t="s">
        <v>15</v>
      </c>
      <c r="G704" s="21"/>
      <c r="H704" s="21"/>
      <c r="I704" s="21" t="s">
        <v>19</v>
      </c>
      <c r="J704" s="21" t="s">
        <v>37</v>
      </c>
      <c r="K704" s="9"/>
      <c r="M704" s="12"/>
    </row>
    <row r="705" spans="1:13" ht="18" customHeight="1">
      <c r="A705" s="1">
        <v>704</v>
      </c>
      <c r="B705" s="44">
        <v>44462</v>
      </c>
      <c r="C705" s="34" t="s">
        <v>56</v>
      </c>
      <c r="D705" s="34" t="s">
        <v>27</v>
      </c>
      <c r="E705" s="34" t="s">
        <v>49</v>
      </c>
      <c r="F705" s="34" t="s">
        <v>10</v>
      </c>
      <c r="G705" s="21"/>
      <c r="H705" s="21"/>
      <c r="I705" s="21" t="s">
        <v>8</v>
      </c>
      <c r="J705" s="21" t="s">
        <v>25</v>
      </c>
      <c r="K705" s="9"/>
      <c r="M705" s="12"/>
    </row>
    <row r="706" spans="1:13" ht="18" customHeight="1">
      <c r="A706" s="1">
        <v>705</v>
      </c>
      <c r="B706" s="44">
        <v>44462</v>
      </c>
      <c r="C706" s="34" t="s">
        <v>39</v>
      </c>
      <c r="D706" s="34" t="s">
        <v>36</v>
      </c>
      <c r="E706" s="34" t="s">
        <v>22</v>
      </c>
      <c r="F706" s="34" t="s">
        <v>17</v>
      </c>
      <c r="G706" s="21"/>
      <c r="H706" s="21"/>
      <c r="I706" s="21" t="s">
        <v>32</v>
      </c>
      <c r="J706" s="21" t="s">
        <v>9</v>
      </c>
      <c r="K706" s="9"/>
      <c r="M706" s="12"/>
    </row>
    <row r="707" spans="1:13" ht="18" customHeight="1">
      <c r="A707" s="1">
        <v>706</v>
      </c>
      <c r="B707" s="44">
        <v>44463</v>
      </c>
      <c r="C707" s="34" t="s">
        <v>4</v>
      </c>
      <c r="D707" s="34" t="s">
        <v>12</v>
      </c>
      <c r="E707" s="34" t="s">
        <v>18</v>
      </c>
      <c r="F707" s="34" t="s">
        <v>41</v>
      </c>
      <c r="G707" s="21"/>
      <c r="H707" s="21"/>
      <c r="I707" s="21" t="s">
        <v>37</v>
      </c>
      <c r="J707" s="21" t="s">
        <v>38</v>
      </c>
      <c r="K707" s="9"/>
      <c r="M707" s="12"/>
    </row>
    <row r="708" spans="1:13" ht="18" customHeight="1">
      <c r="A708" s="1">
        <v>707</v>
      </c>
      <c r="B708" s="44">
        <v>44463</v>
      </c>
      <c r="C708" s="34" t="s">
        <v>36</v>
      </c>
      <c r="D708" s="34" t="s">
        <v>22</v>
      </c>
      <c r="E708" s="34" t="s">
        <v>17</v>
      </c>
      <c r="F708" s="34" t="s">
        <v>55</v>
      </c>
      <c r="G708" s="21"/>
      <c r="H708" s="21"/>
      <c r="I708" s="21" t="s">
        <v>13</v>
      </c>
      <c r="J708" s="21" t="s">
        <v>19</v>
      </c>
      <c r="K708" s="9"/>
      <c r="M708" s="12"/>
    </row>
    <row r="709" spans="1:13" ht="18" customHeight="1">
      <c r="A709" s="1">
        <v>708</v>
      </c>
      <c r="B709" s="44">
        <v>44463</v>
      </c>
      <c r="C709" s="34" t="s">
        <v>29</v>
      </c>
      <c r="D709" s="34" t="s">
        <v>48</v>
      </c>
      <c r="E709" s="34" t="s">
        <v>21</v>
      </c>
      <c r="F709" s="34" t="s">
        <v>30</v>
      </c>
      <c r="G709" s="21"/>
      <c r="H709" s="21"/>
      <c r="I709" s="21" t="s">
        <v>32</v>
      </c>
      <c r="J709" s="21" t="s">
        <v>8</v>
      </c>
      <c r="K709" s="9"/>
      <c r="M709" s="12"/>
    </row>
    <row r="710" spans="1:13" ht="18" customHeight="1">
      <c r="A710" s="1">
        <v>709</v>
      </c>
      <c r="B710" s="44">
        <v>44463</v>
      </c>
      <c r="C710" s="34" t="s">
        <v>23</v>
      </c>
      <c r="D710" s="34" t="s">
        <v>45</v>
      </c>
      <c r="E710" s="34" t="s">
        <v>15</v>
      </c>
      <c r="F710" s="34" t="s">
        <v>59</v>
      </c>
      <c r="G710" s="21"/>
      <c r="H710" s="21"/>
      <c r="I710" s="21" t="s">
        <v>26</v>
      </c>
      <c r="J710" s="21" t="s">
        <v>9</v>
      </c>
      <c r="K710" s="9"/>
      <c r="M710" s="12"/>
    </row>
    <row r="711" spans="1:13" ht="18" customHeight="1">
      <c r="A711" s="1">
        <v>710</v>
      </c>
      <c r="B711" s="44">
        <v>44463</v>
      </c>
      <c r="C711" s="34" t="s">
        <v>27</v>
      </c>
      <c r="D711" s="34" t="s">
        <v>65</v>
      </c>
      <c r="E711" s="34" t="s">
        <v>10</v>
      </c>
      <c r="F711" s="34" t="s">
        <v>43</v>
      </c>
      <c r="G711" s="21"/>
      <c r="H711" s="21"/>
      <c r="I711" s="21" t="s">
        <v>14</v>
      </c>
      <c r="J711" s="21" t="s">
        <v>20</v>
      </c>
      <c r="K711" s="9"/>
      <c r="M711" s="12"/>
    </row>
    <row r="712" spans="1:13" ht="18" customHeight="1">
      <c r="A712" s="1">
        <v>711</v>
      </c>
      <c r="B712" s="44">
        <v>44463</v>
      </c>
      <c r="C712" s="34" t="s">
        <v>33</v>
      </c>
      <c r="D712" s="34" t="s">
        <v>42</v>
      </c>
      <c r="E712" s="34" t="s">
        <v>6</v>
      </c>
      <c r="F712" s="34" t="s">
        <v>5</v>
      </c>
      <c r="G712" s="21"/>
      <c r="H712" s="21"/>
      <c r="I712" s="21" t="s">
        <v>25</v>
      </c>
      <c r="J712" s="21" t="s">
        <v>31</v>
      </c>
      <c r="K712" s="9"/>
      <c r="M712" s="12"/>
    </row>
    <row r="713" spans="1:13" ht="18" customHeight="1">
      <c r="A713" s="1">
        <v>712</v>
      </c>
      <c r="B713" s="44">
        <v>44464</v>
      </c>
      <c r="C713" s="34" t="s">
        <v>45</v>
      </c>
      <c r="D713" s="34" t="s">
        <v>15</v>
      </c>
      <c r="E713" s="34" t="s">
        <v>59</v>
      </c>
      <c r="F713" s="34" t="s">
        <v>11</v>
      </c>
      <c r="G713" s="21"/>
      <c r="H713" s="21"/>
      <c r="I713" s="21" t="s">
        <v>26</v>
      </c>
      <c r="J713" s="21" t="s">
        <v>9</v>
      </c>
      <c r="K713" s="9"/>
      <c r="M713" s="12"/>
    </row>
    <row r="714" spans="1:13" ht="18" customHeight="1">
      <c r="A714" s="1">
        <v>713</v>
      </c>
      <c r="B714" s="44">
        <v>44464</v>
      </c>
      <c r="C714" s="34" t="s">
        <v>48</v>
      </c>
      <c r="D714" s="34" t="s">
        <v>21</v>
      </c>
      <c r="E714" s="34" t="s">
        <v>30</v>
      </c>
      <c r="F714" s="34" t="s">
        <v>28</v>
      </c>
      <c r="G714" s="21"/>
      <c r="H714" s="21"/>
      <c r="I714" s="21" t="s">
        <v>32</v>
      </c>
      <c r="J714" s="21" t="s">
        <v>8</v>
      </c>
      <c r="K714" s="9"/>
      <c r="M714" s="12"/>
    </row>
    <row r="715" spans="1:13" ht="18" customHeight="1">
      <c r="A715" s="1">
        <v>714</v>
      </c>
      <c r="B715" s="44">
        <v>44464</v>
      </c>
      <c r="C715" s="34" t="s">
        <v>22</v>
      </c>
      <c r="D715" s="34" t="s">
        <v>17</v>
      </c>
      <c r="E715" s="34" t="s">
        <v>55</v>
      </c>
      <c r="F715" s="34" t="s">
        <v>39</v>
      </c>
      <c r="G715" s="21"/>
      <c r="H715" s="21"/>
      <c r="I715" s="21" t="s">
        <v>13</v>
      </c>
      <c r="J715" s="21" t="s">
        <v>19</v>
      </c>
      <c r="K715" s="9"/>
      <c r="M715" s="12"/>
    </row>
    <row r="716" spans="1:13" ht="18" customHeight="1">
      <c r="A716" s="1">
        <v>715</v>
      </c>
      <c r="B716" s="44">
        <v>44464</v>
      </c>
      <c r="C716" s="34" t="s">
        <v>42</v>
      </c>
      <c r="D716" s="34" t="s">
        <v>6</v>
      </c>
      <c r="E716" s="34" t="s">
        <v>5</v>
      </c>
      <c r="F716" s="34" t="s">
        <v>40</v>
      </c>
      <c r="G716" s="21"/>
      <c r="H716" s="21"/>
      <c r="I716" s="21" t="s">
        <v>25</v>
      </c>
      <c r="J716" s="21" t="s">
        <v>31</v>
      </c>
      <c r="K716" s="9"/>
      <c r="M716" s="12"/>
    </row>
    <row r="717" spans="1:13" ht="18" customHeight="1">
      <c r="A717" s="1">
        <v>716</v>
      </c>
      <c r="B717" s="44">
        <v>44464</v>
      </c>
      <c r="C717" s="34" t="s">
        <v>12</v>
      </c>
      <c r="D717" s="34" t="s">
        <v>18</v>
      </c>
      <c r="E717" s="34" t="s">
        <v>41</v>
      </c>
      <c r="F717" s="34" t="s">
        <v>46</v>
      </c>
      <c r="G717" s="21"/>
      <c r="H717" s="21"/>
      <c r="I717" s="21" t="s">
        <v>37</v>
      </c>
      <c r="J717" s="21" t="s">
        <v>38</v>
      </c>
      <c r="K717" s="9"/>
      <c r="M717" s="12"/>
    </row>
    <row r="718" spans="1:13" ht="18" customHeight="1">
      <c r="A718" s="1">
        <v>717</v>
      </c>
      <c r="B718" s="44">
        <v>44464</v>
      </c>
      <c r="C718" s="34" t="s">
        <v>65</v>
      </c>
      <c r="D718" s="34" t="s">
        <v>10</v>
      </c>
      <c r="E718" s="34" t="s">
        <v>43</v>
      </c>
      <c r="F718" s="34" t="s">
        <v>56</v>
      </c>
      <c r="G718" s="21"/>
      <c r="H718" s="21"/>
      <c r="I718" s="21" t="s">
        <v>14</v>
      </c>
      <c r="J718" s="21" t="s">
        <v>20</v>
      </c>
      <c r="K718" s="9"/>
      <c r="M718" s="12"/>
    </row>
    <row r="719" spans="1:13" ht="18" customHeight="1">
      <c r="A719" s="1">
        <v>718</v>
      </c>
      <c r="B719" s="44">
        <v>44465</v>
      </c>
      <c r="C719" s="34" t="s">
        <v>15</v>
      </c>
      <c r="D719" s="34" t="s">
        <v>59</v>
      </c>
      <c r="E719" s="34" t="s">
        <v>11</v>
      </c>
      <c r="F719" s="34" t="s">
        <v>23</v>
      </c>
      <c r="G719" s="21"/>
      <c r="H719" s="21"/>
      <c r="I719" s="21" t="s">
        <v>26</v>
      </c>
      <c r="J719" s="21" t="s">
        <v>9</v>
      </c>
      <c r="K719" s="9"/>
      <c r="M719" s="12"/>
    </row>
    <row r="720" spans="1:13" ht="18" customHeight="1">
      <c r="A720" s="1">
        <v>719</v>
      </c>
      <c r="B720" s="44">
        <v>44465</v>
      </c>
      <c r="C720" s="34" t="s">
        <v>18</v>
      </c>
      <c r="D720" s="34" t="s">
        <v>41</v>
      </c>
      <c r="E720" s="36" t="s">
        <v>46</v>
      </c>
      <c r="F720" s="34" t="s">
        <v>4</v>
      </c>
      <c r="G720" s="21"/>
      <c r="H720" s="21"/>
      <c r="I720" s="21" t="s">
        <v>37</v>
      </c>
      <c r="J720" s="21" t="s">
        <v>38</v>
      </c>
      <c r="K720" s="9"/>
      <c r="M720" s="12"/>
    </row>
    <row r="721" spans="1:13" ht="18" customHeight="1">
      <c r="A721" s="1">
        <v>720</v>
      </c>
      <c r="B721" s="44">
        <v>44465</v>
      </c>
      <c r="C721" s="34" t="s">
        <v>6</v>
      </c>
      <c r="D721" s="34" t="s">
        <v>5</v>
      </c>
      <c r="E721" s="34" t="s">
        <v>40</v>
      </c>
      <c r="F721" s="34" t="s">
        <v>33</v>
      </c>
      <c r="G721" s="21"/>
      <c r="H721" s="21"/>
      <c r="I721" s="21" t="s">
        <v>25</v>
      </c>
      <c r="J721" s="21" t="s">
        <v>31</v>
      </c>
      <c r="K721" s="9"/>
      <c r="M721" s="12"/>
    </row>
    <row r="722" spans="1:13" ht="18" customHeight="1">
      <c r="A722" s="1">
        <v>721</v>
      </c>
      <c r="B722" s="44">
        <v>44465</v>
      </c>
      <c r="C722" s="34" t="s">
        <v>21</v>
      </c>
      <c r="D722" s="36" t="s">
        <v>30</v>
      </c>
      <c r="E722" s="34" t="s">
        <v>28</v>
      </c>
      <c r="F722" s="34" t="s">
        <v>29</v>
      </c>
      <c r="G722" s="21"/>
      <c r="H722" s="21"/>
      <c r="I722" s="21" t="s">
        <v>32</v>
      </c>
      <c r="J722" s="21" t="s">
        <v>8</v>
      </c>
      <c r="K722" s="9"/>
      <c r="M722" s="12"/>
    </row>
    <row r="723" spans="1:13" ht="18" customHeight="1">
      <c r="A723" s="1">
        <v>722</v>
      </c>
      <c r="B723" s="44">
        <v>44465</v>
      </c>
      <c r="C723" s="34" t="s">
        <v>10</v>
      </c>
      <c r="D723" s="34" t="s">
        <v>43</v>
      </c>
      <c r="E723" s="34" t="s">
        <v>56</v>
      </c>
      <c r="F723" s="34" t="s">
        <v>27</v>
      </c>
      <c r="G723" s="21"/>
      <c r="H723" s="21"/>
      <c r="I723" s="21" t="s">
        <v>14</v>
      </c>
      <c r="J723" s="21" t="s">
        <v>20</v>
      </c>
      <c r="K723" s="9"/>
      <c r="M723" s="12"/>
    </row>
    <row r="724" spans="1:13" ht="18" customHeight="1">
      <c r="A724" s="1">
        <v>723</v>
      </c>
      <c r="B724" s="44">
        <v>44465</v>
      </c>
      <c r="C724" s="34" t="s">
        <v>17</v>
      </c>
      <c r="D724" s="34" t="s">
        <v>55</v>
      </c>
      <c r="E724" s="34" t="s">
        <v>39</v>
      </c>
      <c r="F724" s="34" t="s">
        <v>36</v>
      </c>
      <c r="G724" s="21"/>
      <c r="H724" s="21"/>
      <c r="I724" s="21" t="s">
        <v>13</v>
      </c>
      <c r="J724" s="21" t="s">
        <v>19</v>
      </c>
      <c r="K724" s="9"/>
      <c r="M724" s="12"/>
    </row>
    <row r="725" spans="1:13" ht="18" customHeight="1">
      <c r="A725" s="1">
        <v>724</v>
      </c>
      <c r="B725" s="44">
        <v>44467</v>
      </c>
      <c r="C725" s="34" t="s">
        <v>43</v>
      </c>
      <c r="D725" s="34" t="s">
        <v>56</v>
      </c>
      <c r="E725" s="34" t="s">
        <v>27</v>
      </c>
      <c r="F725" s="34" t="s">
        <v>49</v>
      </c>
      <c r="G725" s="21"/>
      <c r="H725" s="21"/>
      <c r="I725" s="21" t="s">
        <v>9</v>
      </c>
      <c r="J725" s="21" t="s">
        <v>31</v>
      </c>
      <c r="K725" s="9"/>
      <c r="M725" s="12"/>
    </row>
    <row r="726" spans="1:13" ht="18" customHeight="1">
      <c r="A726" s="1">
        <v>725</v>
      </c>
      <c r="B726" s="44">
        <v>44467</v>
      </c>
      <c r="C726" s="34" t="s">
        <v>41</v>
      </c>
      <c r="D726" s="34" t="s">
        <v>57</v>
      </c>
      <c r="E726" s="34" t="s">
        <v>4</v>
      </c>
      <c r="F726" s="34" t="s">
        <v>12</v>
      </c>
      <c r="G726" s="21"/>
      <c r="H726" s="21"/>
      <c r="I726" s="21" t="s">
        <v>25</v>
      </c>
      <c r="J726" s="21" t="s">
        <v>32</v>
      </c>
      <c r="K726" s="9"/>
      <c r="M726" s="12"/>
    </row>
    <row r="727" spans="1:13" ht="18" customHeight="1">
      <c r="A727" s="1">
        <v>726</v>
      </c>
      <c r="B727" s="44">
        <v>44467</v>
      </c>
      <c r="C727" s="34" t="s">
        <v>55</v>
      </c>
      <c r="D727" s="34" t="s">
        <v>39</v>
      </c>
      <c r="E727" s="34" t="s">
        <v>36</v>
      </c>
      <c r="F727" s="34" t="s">
        <v>22</v>
      </c>
      <c r="G727" s="21"/>
      <c r="H727" s="21"/>
      <c r="I727" s="21" t="s">
        <v>8</v>
      </c>
      <c r="J727" s="21" t="s">
        <v>26</v>
      </c>
      <c r="K727" s="9"/>
      <c r="M727" s="12"/>
    </row>
    <row r="728" spans="1:13" ht="18" customHeight="1">
      <c r="A728" s="1">
        <v>727</v>
      </c>
      <c r="B728" s="44">
        <v>44467</v>
      </c>
      <c r="C728" s="34" t="s">
        <v>30</v>
      </c>
      <c r="D728" s="34" t="s">
        <v>28</v>
      </c>
      <c r="E728" s="34" t="s">
        <v>29</v>
      </c>
      <c r="F728" s="34" t="s">
        <v>48</v>
      </c>
      <c r="G728" s="21"/>
      <c r="H728" s="21"/>
      <c r="I728" s="21" t="s">
        <v>14</v>
      </c>
      <c r="J728" s="21" t="s">
        <v>13</v>
      </c>
      <c r="K728" s="9"/>
      <c r="M728" s="12"/>
    </row>
    <row r="729" spans="1:13" ht="18" customHeight="1">
      <c r="A729" s="1">
        <v>728</v>
      </c>
      <c r="B729" s="44">
        <v>44467</v>
      </c>
      <c r="C729" s="34" t="s">
        <v>59</v>
      </c>
      <c r="D729" s="34" t="s">
        <v>7</v>
      </c>
      <c r="E729" s="34" t="s">
        <v>16</v>
      </c>
      <c r="F729" s="34" t="s">
        <v>34</v>
      </c>
      <c r="G729" s="21"/>
      <c r="H729" s="21"/>
      <c r="I729" s="21" t="s">
        <v>38</v>
      </c>
      <c r="J729" s="21" t="s">
        <v>19</v>
      </c>
      <c r="K729" s="9"/>
      <c r="M729" s="12"/>
    </row>
    <row r="730" spans="1:13" ht="18" customHeight="1">
      <c r="A730" s="1">
        <v>729</v>
      </c>
      <c r="B730" s="44">
        <v>44467</v>
      </c>
      <c r="C730" s="34" t="s">
        <v>5</v>
      </c>
      <c r="D730" s="34" t="s">
        <v>40</v>
      </c>
      <c r="E730" s="34" t="s">
        <v>33</v>
      </c>
      <c r="F730" s="34" t="s">
        <v>42</v>
      </c>
      <c r="G730" s="21"/>
      <c r="H730" s="21"/>
      <c r="I730" s="21" t="s">
        <v>20</v>
      </c>
      <c r="J730" s="21" t="s">
        <v>37</v>
      </c>
      <c r="K730" s="9"/>
      <c r="M730" s="12"/>
    </row>
    <row r="731" spans="1:13" ht="18" customHeight="1">
      <c r="A731" s="1">
        <v>730</v>
      </c>
      <c r="B731" s="44">
        <v>44468</v>
      </c>
      <c r="C731" s="36" t="s">
        <v>39</v>
      </c>
      <c r="D731" s="34" t="s">
        <v>36</v>
      </c>
      <c r="E731" s="34" t="s">
        <v>22</v>
      </c>
      <c r="F731" s="34" t="s">
        <v>17</v>
      </c>
      <c r="G731" s="21"/>
      <c r="H731" s="21"/>
      <c r="I731" s="21" t="s">
        <v>8</v>
      </c>
      <c r="J731" s="21" t="s">
        <v>26</v>
      </c>
      <c r="K731" s="9"/>
      <c r="M731" s="13"/>
    </row>
    <row r="732" spans="1:13" ht="18" customHeight="1">
      <c r="A732" s="1">
        <v>731</v>
      </c>
      <c r="B732" s="44">
        <v>44468</v>
      </c>
      <c r="C732" s="34" t="s">
        <v>56</v>
      </c>
      <c r="D732" s="34" t="s">
        <v>27</v>
      </c>
      <c r="E732" s="34" t="s">
        <v>49</v>
      </c>
      <c r="F732" s="34" t="s">
        <v>10</v>
      </c>
      <c r="G732" s="21"/>
      <c r="H732" s="21"/>
      <c r="I732" s="21" t="s">
        <v>9</v>
      </c>
      <c r="J732" s="21" t="s">
        <v>31</v>
      </c>
      <c r="K732" s="9"/>
      <c r="M732" s="12"/>
    </row>
    <row r="733" spans="1:13" ht="18" customHeight="1">
      <c r="A733" s="1">
        <v>732</v>
      </c>
      <c r="B733" s="44">
        <v>44468</v>
      </c>
      <c r="C733" s="34" t="s">
        <v>40</v>
      </c>
      <c r="D733" s="34" t="s">
        <v>33</v>
      </c>
      <c r="E733" s="34" t="s">
        <v>42</v>
      </c>
      <c r="F733" s="34" t="s">
        <v>6</v>
      </c>
      <c r="G733" s="21"/>
      <c r="H733" s="21"/>
      <c r="I733" s="21" t="s">
        <v>20</v>
      </c>
      <c r="J733" s="21" t="s">
        <v>37</v>
      </c>
      <c r="K733" s="9"/>
      <c r="M733" s="12"/>
    </row>
    <row r="734" spans="1:13" ht="18" customHeight="1">
      <c r="A734" s="1">
        <v>733</v>
      </c>
      <c r="B734" s="44">
        <v>44468</v>
      </c>
      <c r="C734" s="34" t="s">
        <v>7</v>
      </c>
      <c r="D734" s="34" t="s">
        <v>16</v>
      </c>
      <c r="E734" s="34" t="s">
        <v>34</v>
      </c>
      <c r="F734" s="34" t="s">
        <v>24</v>
      </c>
      <c r="G734" s="21"/>
      <c r="H734" s="21"/>
      <c r="I734" s="21" t="s">
        <v>38</v>
      </c>
      <c r="J734" s="21" t="s">
        <v>19</v>
      </c>
      <c r="K734" s="9"/>
      <c r="M734" s="12"/>
    </row>
    <row r="735" spans="1:13" ht="18" customHeight="1">
      <c r="A735" s="1">
        <v>734</v>
      </c>
      <c r="B735" s="44">
        <v>44468</v>
      </c>
      <c r="C735" s="34" t="s">
        <v>57</v>
      </c>
      <c r="D735" s="34" t="s">
        <v>4</v>
      </c>
      <c r="E735" s="34" t="s">
        <v>12</v>
      </c>
      <c r="F735" s="34" t="s">
        <v>18</v>
      </c>
      <c r="G735" s="21"/>
      <c r="H735" s="21"/>
      <c r="I735" s="21" t="s">
        <v>25</v>
      </c>
      <c r="J735" s="21" t="s">
        <v>32</v>
      </c>
      <c r="K735" s="9"/>
      <c r="M735" s="12"/>
    </row>
    <row r="736" spans="1:13" ht="18" customHeight="1">
      <c r="A736" s="1">
        <v>735</v>
      </c>
      <c r="B736" s="44">
        <v>44468</v>
      </c>
      <c r="C736" s="34" t="s">
        <v>28</v>
      </c>
      <c r="D736" s="34" t="s">
        <v>29</v>
      </c>
      <c r="E736" s="34" t="s">
        <v>48</v>
      </c>
      <c r="F736" s="34" t="s">
        <v>60</v>
      </c>
      <c r="G736" s="21"/>
      <c r="H736" s="21"/>
      <c r="I736" s="21" t="s">
        <v>14</v>
      </c>
      <c r="J736" s="21" t="s">
        <v>13</v>
      </c>
      <c r="K736" s="9"/>
      <c r="M736" s="12"/>
    </row>
    <row r="737" spans="1:13" ht="18" customHeight="1">
      <c r="A737" s="1">
        <v>736</v>
      </c>
      <c r="B737" s="44">
        <v>44469</v>
      </c>
      <c r="C737" s="34" t="s">
        <v>16</v>
      </c>
      <c r="D737" s="34" t="s">
        <v>34</v>
      </c>
      <c r="E737" s="34" t="s">
        <v>24</v>
      </c>
      <c r="F737" s="34" t="s">
        <v>59</v>
      </c>
      <c r="G737" s="21"/>
      <c r="H737" s="21"/>
      <c r="I737" s="21" t="s">
        <v>38</v>
      </c>
      <c r="J737" s="21" t="s">
        <v>19</v>
      </c>
      <c r="K737" s="9"/>
      <c r="M737" s="12"/>
    </row>
    <row r="738" spans="1:13" ht="18" customHeight="1">
      <c r="A738" s="1">
        <v>737</v>
      </c>
      <c r="B738" s="44">
        <v>44469</v>
      </c>
      <c r="C738" s="34" t="s">
        <v>33</v>
      </c>
      <c r="D738" s="34" t="s">
        <v>42</v>
      </c>
      <c r="E738" s="34" t="s">
        <v>6</v>
      </c>
      <c r="F738" s="34" t="s">
        <v>5</v>
      </c>
      <c r="G738" s="21"/>
      <c r="H738" s="21"/>
      <c r="I738" s="21" t="s">
        <v>20</v>
      </c>
      <c r="J738" s="21" t="s">
        <v>37</v>
      </c>
      <c r="K738" s="9"/>
      <c r="M738" s="12"/>
    </row>
    <row r="739" spans="1:13" ht="18" customHeight="1">
      <c r="A739" s="1">
        <v>738</v>
      </c>
      <c r="B739" s="44">
        <v>44469</v>
      </c>
      <c r="C739" s="34" t="s">
        <v>29</v>
      </c>
      <c r="D739" s="34" t="s">
        <v>48</v>
      </c>
      <c r="E739" s="34" t="s">
        <v>60</v>
      </c>
      <c r="F739" s="34" t="s">
        <v>30</v>
      </c>
      <c r="G739" s="21"/>
      <c r="H739" s="21"/>
      <c r="I739" s="21" t="s">
        <v>14</v>
      </c>
      <c r="J739" s="21" t="s">
        <v>13</v>
      </c>
      <c r="K739" s="9"/>
      <c r="M739" s="12"/>
    </row>
    <row r="740" spans="1:13" ht="18" customHeight="1">
      <c r="A740" s="1">
        <v>739</v>
      </c>
      <c r="B740" s="44">
        <v>44469</v>
      </c>
      <c r="C740" s="34" t="s">
        <v>36</v>
      </c>
      <c r="D740" s="34" t="s">
        <v>22</v>
      </c>
      <c r="E740" s="34" t="s">
        <v>17</v>
      </c>
      <c r="F740" s="34" t="s">
        <v>55</v>
      </c>
      <c r="G740" s="21"/>
      <c r="H740" s="21"/>
      <c r="I740" s="21" t="s">
        <v>8</v>
      </c>
      <c r="J740" s="21" t="s">
        <v>26</v>
      </c>
      <c r="K740" s="9"/>
      <c r="M740" s="12"/>
    </row>
    <row r="741" spans="1:13" ht="18" customHeight="1">
      <c r="A741" s="1">
        <v>740</v>
      </c>
      <c r="B741" s="44">
        <v>44469</v>
      </c>
      <c r="C741" s="34" t="s">
        <v>4</v>
      </c>
      <c r="D741" s="34" t="s">
        <v>12</v>
      </c>
      <c r="E741" s="34" t="s">
        <v>18</v>
      </c>
      <c r="F741" s="34" t="s">
        <v>41</v>
      </c>
      <c r="G741" s="21"/>
      <c r="H741" s="21"/>
      <c r="I741" s="21" t="s">
        <v>25</v>
      </c>
      <c r="J741" s="21" t="s">
        <v>32</v>
      </c>
      <c r="K741" s="9"/>
      <c r="M741" s="12"/>
    </row>
    <row r="742" spans="1:13" ht="18" customHeight="1">
      <c r="A742" s="1">
        <v>741</v>
      </c>
      <c r="B742" s="44">
        <v>44469</v>
      </c>
      <c r="C742" s="34" t="s">
        <v>27</v>
      </c>
      <c r="D742" s="34" t="s">
        <v>49</v>
      </c>
      <c r="E742" s="34" t="s">
        <v>10</v>
      </c>
      <c r="F742" s="34" t="s">
        <v>43</v>
      </c>
      <c r="G742" s="21"/>
      <c r="H742" s="21"/>
      <c r="I742" s="21" t="s">
        <v>9</v>
      </c>
      <c r="J742" s="21" t="s">
        <v>31</v>
      </c>
      <c r="K742" s="9"/>
      <c r="M742" s="12"/>
    </row>
    <row r="743" spans="1:13" ht="18" customHeight="1">
      <c r="A743" s="1">
        <v>742</v>
      </c>
      <c r="B743" s="44">
        <v>44470</v>
      </c>
      <c r="C743" s="34" t="s">
        <v>48</v>
      </c>
      <c r="D743" s="34" t="s">
        <v>21</v>
      </c>
      <c r="E743" s="34" t="s">
        <v>30</v>
      </c>
      <c r="F743" s="34" t="s">
        <v>28</v>
      </c>
      <c r="G743" s="21"/>
      <c r="H743" s="21"/>
      <c r="I743" s="21" t="s">
        <v>31</v>
      </c>
      <c r="J743" s="21" t="s">
        <v>32</v>
      </c>
      <c r="K743" s="9"/>
      <c r="M743" s="12"/>
    </row>
    <row r="744" spans="1:13" ht="18" customHeight="1">
      <c r="A744" s="1">
        <v>743</v>
      </c>
      <c r="B744" s="44">
        <v>44470</v>
      </c>
      <c r="C744" s="34" t="s">
        <v>50</v>
      </c>
      <c r="D744" s="34" t="s">
        <v>11</v>
      </c>
      <c r="E744" s="34" t="s">
        <v>23</v>
      </c>
      <c r="F744" s="34" t="s">
        <v>45</v>
      </c>
      <c r="G744" s="21"/>
      <c r="H744" s="21"/>
      <c r="I744" s="21" t="s">
        <v>38</v>
      </c>
      <c r="J744" s="21" t="s">
        <v>20</v>
      </c>
      <c r="K744" s="9"/>
      <c r="M744" s="12"/>
    </row>
    <row r="745" spans="1:13" ht="18" customHeight="1">
      <c r="A745" s="1">
        <v>744</v>
      </c>
      <c r="B745" s="44">
        <v>44470</v>
      </c>
      <c r="C745" s="34" t="s">
        <v>12</v>
      </c>
      <c r="D745" s="34" t="s">
        <v>18</v>
      </c>
      <c r="E745" s="34" t="s">
        <v>41</v>
      </c>
      <c r="F745" s="34" t="s">
        <v>57</v>
      </c>
      <c r="G745" s="21"/>
      <c r="H745" s="21"/>
      <c r="I745" s="21" t="s">
        <v>26</v>
      </c>
      <c r="J745" s="21" t="s">
        <v>25</v>
      </c>
      <c r="K745" s="9"/>
      <c r="M745" s="12"/>
    </row>
    <row r="746" spans="1:13" ht="18" customHeight="1">
      <c r="A746" s="1">
        <v>745</v>
      </c>
      <c r="B746" s="44">
        <v>44470</v>
      </c>
      <c r="C746" s="34" t="s">
        <v>22</v>
      </c>
      <c r="D746" s="34" t="s">
        <v>17</v>
      </c>
      <c r="E746" s="34" t="s">
        <v>55</v>
      </c>
      <c r="F746" s="34" t="s">
        <v>39</v>
      </c>
      <c r="G746" s="21"/>
      <c r="H746" s="21"/>
      <c r="I746" s="21" t="s">
        <v>37</v>
      </c>
      <c r="J746" s="21" t="s">
        <v>13</v>
      </c>
      <c r="K746" s="9"/>
      <c r="M746" s="12"/>
    </row>
    <row r="747" spans="1:13" ht="18" customHeight="1">
      <c r="A747" s="1">
        <v>746</v>
      </c>
      <c r="B747" s="44">
        <v>44470</v>
      </c>
      <c r="C747" s="34" t="s">
        <v>34</v>
      </c>
      <c r="D747" s="34" t="s">
        <v>24</v>
      </c>
      <c r="E747" s="34" t="s">
        <v>58</v>
      </c>
      <c r="F747" s="34" t="s">
        <v>7</v>
      </c>
      <c r="G747" s="21"/>
      <c r="H747" s="21"/>
      <c r="I747" s="21" t="s">
        <v>19</v>
      </c>
      <c r="J747" s="21" t="s">
        <v>14</v>
      </c>
      <c r="K747" s="9"/>
      <c r="M747" s="12"/>
    </row>
    <row r="748" spans="1:13" ht="18" customHeight="1">
      <c r="A748" s="1">
        <v>747</v>
      </c>
      <c r="B748" s="44">
        <v>44471</v>
      </c>
      <c r="C748" s="34" t="s">
        <v>18</v>
      </c>
      <c r="D748" s="34" t="s">
        <v>41</v>
      </c>
      <c r="E748" s="34" t="s">
        <v>57</v>
      </c>
      <c r="F748" s="34" t="s">
        <v>4</v>
      </c>
      <c r="G748" s="21"/>
      <c r="H748" s="21"/>
      <c r="I748" s="21" t="s">
        <v>26</v>
      </c>
      <c r="J748" s="21" t="s">
        <v>25</v>
      </c>
      <c r="K748" s="9"/>
      <c r="M748" s="12"/>
    </row>
    <row r="749" spans="1:13" ht="18" customHeight="1">
      <c r="A749" s="1">
        <v>748</v>
      </c>
      <c r="B749" s="44">
        <v>44471</v>
      </c>
      <c r="C749" s="34" t="s">
        <v>24</v>
      </c>
      <c r="D749" s="34" t="s">
        <v>58</v>
      </c>
      <c r="E749" s="34" t="s">
        <v>7</v>
      </c>
      <c r="F749" s="34" t="s">
        <v>16</v>
      </c>
      <c r="G749" s="21"/>
      <c r="H749" s="21"/>
      <c r="I749" s="21" t="s">
        <v>19</v>
      </c>
      <c r="J749" s="21" t="s">
        <v>14</v>
      </c>
      <c r="K749" s="9"/>
      <c r="M749" s="12"/>
    </row>
    <row r="750" spans="1:13" ht="18" customHeight="1">
      <c r="A750" s="1">
        <v>749</v>
      </c>
      <c r="B750" s="44">
        <v>44471</v>
      </c>
      <c r="C750" s="34" t="s">
        <v>11</v>
      </c>
      <c r="D750" s="34" t="s">
        <v>23</v>
      </c>
      <c r="E750" s="34" t="s">
        <v>45</v>
      </c>
      <c r="F750" s="34" t="s">
        <v>15</v>
      </c>
      <c r="G750" s="21"/>
      <c r="H750" s="21"/>
      <c r="I750" s="21" t="s">
        <v>38</v>
      </c>
      <c r="J750" s="21" t="s">
        <v>20</v>
      </c>
      <c r="K750" s="9"/>
      <c r="M750" s="12"/>
    </row>
    <row r="751" spans="1:13" ht="18" customHeight="1">
      <c r="A751" s="1">
        <v>750</v>
      </c>
      <c r="B751" s="44">
        <v>44471</v>
      </c>
      <c r="C751" s="34" t="s">
        <v>21</v>
      </c>
      <c r="D751" s="34" t="s">
        <v>30</v>
      </c>
      <c r="E751" s="34" t="s">
        <v>28</v>
      </c>
      <c r="F751" s="34" t="s">
        <v>29</v>
      </c>
      <c r="G751" s="21"/>
      <c r="H751" s="21"/>
      <c r="I751" s="21" t="s">
        <v>31</v>
      </c>
      <c r="J751" s="21" t="s">
        <v>32</v>
      </c>
      <c r="K751" s="9"/>
      <c r="M751" s="12"/>
    </row>
    <row r="752" spans="1:13" ht="18" customHeight="1">
      <c r="A752" s="1">
        <v>751</v>
      </c>
      <c r="B752" s="44">
        <v>44471</v>
      </c>
      <c r="C752" s="34" t="s">
        <v>10</v>
      </c>
      <c r="D752" s="34" t="s">
        <v>43</v>
      </c>
      <c r="E752" s="34" t="s">
        <v>56</v>
      </c>
      <c r="F752" s="34" t="s">
        <v>27</v>
      </c>
      <c r="G752" s="21"/>
      <c r="H752" s="21"/>
      <c r="I752" s="21" t="s">
        <v>9</v>
      </c>
      <c r="J752" s="21" t="s">
        <v>8</v>
      </c>
      <c r="K752" s="9"/>
      <c r="M752" s="12"/>
    </row>
    <row r="753" spans="1:13" ht="18" customHeight="1">
      <c r="A753" s="1">
        <v>752</v>
      </c>
      <c r="B753" s="44">
        <v>44471</v>
      </c>
      <c r="C753" s="34" t="s">
        <v>17</v>
      </c>
      <c r="D753" s="34" t="s">
        <v>55</v>
      </c>
      <c r="E753" s="34" t="s">
        <v>39</v>
      </c>
      <c r="F753" s="34" t="s">
        <v>36</v>
      </c>
      <c r="G753" s="21"/>
      <c r="H753" s="21"/>
      <c r="I753" s="21" t="s">
        <v>37</v>
      </c>
      <c r="J753" s="21" t="s">
        <v>13</v>
      </c>
      <c r="K753" s="9"/>
      <c r="M753" s="12"/>
    </row>
    <row r="754" spans="1:13" ht="18" customHeight="1">
      <c r="A754" s="1">
        <v>753</v>
      </c>
      <c r="B754" s="44">
        <v>44472</v>
      </c>
      <c r="C754" s="34" t="s">
        <v>23</v>
      </c>
      <c r="D754" s="34" t="s">
        <v>45</v>
      </c>
      <c r="E754" s="34" t="s">
        <v>15</v>
      </c>
      <c r="F754" s="34" t="s">
        <v>50</v>
      </c>
      <c r="G754" s="21"/>
      <c r="H754" s="21"/>
      <c r="I754" s="21" t="s">
        <v>38</v>
      </c>
      <c r="J754" s="21" t="s">
        <v>20</v>
      </c>
      <c r="K754" s="9"/>
      <c r="M754" s="12"/>
    </row>
    <row r="755" spans="1:13" ht="18" customHeight="1">
      <c r="A755" s="1">
        <v>754</v>
      </c>
      <c r="B755" s="44">
        <v>44472</v>
      </c>
      <c r="C755" s="34" t="s">
        <v>41</v>
      </c>
      <c r="D755" s="34" t="s">
        <v>57</v>
      </c>
      <c r="E755" s="34" t="s">
        <v>4</v>
      </c>
      <c r="F755" s="34" t="s">
        <v>12</v>
      </c>
      <c r="G755" s="21"/>
      <c r="H755" s="21"/>
      <c r="I755" s="21" t="s">
        <v>26</v>
      </c>
      <c r="J755" s="21" t="s">
        <v>25</v>
      </c>
      <c r="K755" s="9"/>
      <c r="M755" s="12"/>
    </row>
    <row r="756" spans="1:13" ht="18" customHeight="1">
      <c r="A756" s="1">
        <v>755</v>
      </c>
      <c r="B756" s="44">
        <v>44472</v>
      </c>
      <c r="C756" s="34" t="s">
        <v>58</v>
      </c>
      <c r="D756" s="34" t="s">
        <v>7</v>
      </c>
      <c r="E756" s="34" t="s">
        <v>16</v>
      </c>
      <c r="F756" s="34" t="s">
        <v>34</v>
      </c>
      <c r="G756" s="21"/>
      <c r="H756" s="21"/>
      <c r="I756" s="21" t="s">
        <v>19</v>
      </c>
      <c r="J756" s="21" t="s">
        <v>14</v>
      </c>
      <c r="K756" s="9"/>
      <c r="M756" s="12"/>
    </row>
    <row r="757" spans="1:13" ht="18" customHeight="1">
      <c r="A757" s="1">
        <v>756</v>
      </c>
      <c r="B757" s="44">
        <v>44472</v>
      </c>
      <c r="C757" s="34" t="s">
        <v>55</v>
      </c>
      <c r="D757" s="34" t="s">
        <v>39</v>
      </c>
      <c r="E757" s="34" t="s">
        <v>36</v>
      </c>
      <c r="F757" s="34" t="s">
        <v>22</v>
      </c>
      <c r="G757" s="21"/>
      <c r="H757" s="21"/>
      <c r="I757" s="21" t="s">
        <v>37</v>
      </c>
      <c r="J757" s="21" t="s">
        <v>13</v>
      </c>
      <c r="K757" s="9"/>
      <c r="M757" s="12"/>
    </row>
    <row r="758" spans="1:13" ht="18" customHeight="1">
      <c r="A758" s="1">
        <v>757</v>
      </c>
      <c r="B758" s="44">
        <v>44472</v>
      </c>
      <c r="C758" s="34" t="s">
        <v>43</v>
      </c>
      <c r="D758" s="34" t="s">
        <v>56</v>
      </c>
      <c r="E758" s="34" t="s">
        <v>27</v>
      </c>
      <c r="F758" s="34" t="s">
        <v>49</v>
      </c>
      <c r="G758" s="21"/>
      <c r="H758" s="21"/>
      <c r="I758" s="21" t="s">
        <v>9</v>
      </c>
      <c r="J758" s="21" t="s">
        <v>8</v>
      </c>
      <c r="K758" s="9"/>
      <c r="M758" s="12"/>
    </row>
    <row r="759" spans="1:13" ht="18" customHeight="1">
      <c r="A759" s="1">
        <v>758</v>
      </c>
      <c r="B759" s="44">
        <v>44472</v>
      </c>
      <c r="C759" s="34" t="s">
        <v>30</v>
      </c>
      <c r="D759" s="34" t="s">
        <v>28</v>
      </c>
      <c r="E759" s="36" t="s">
        <v>29</v>
      </c>
      <c r="F759" s="34" t="s">
        <v>48</v>
      </c>
      <c r="G759" s="21"/>
      <c r="H759" s="21"/>
      <c r="I759" s="21" t="s">
        <v>31</v>
      </c>
      <c r="J759" s="21" t="s">
        <v>32</v>
      </c>
      <c r="K759" s="9"/>
      <c r="M759" s="12"/>
    </row>
    <row r="760" spans="1:13" ht="18" customHeight="1">
      <c r="A760" s="1">
        <v>759</v>
      </c>
      <c r="B760" s="44">
        <v>44474</v>
      </c>
      <c r="C760" s="34" t="s">
        <v>46</v>
      </c>
      <c r="D760" s="34" t="s">
        <v>4</v>
      </c>
      <c r="E760" s="34" t="s">
        <v>12</v>
      </c>
      <c r="F760" s="34" t="s">
        <v>18</v>
      </c>
      <c r="G760" s="21"/>
      <c r="H760" s="21"/>
      <c r="I760" s="21" t="s">
        <v>14</v>
      </c>
      <c r="J760" s="21" t="s">
        <v>37</v>
      </c>
      <c r="K760" s="9"/>
      <c r="M760" s="12"/>
    </row>
    <row r="761" spans="1:13" ht="18" customHeight="1">
      <c r="A761" s="1">
        <v>760</v>
      </c>
      <c r="B761" s="44">
        <v>44474</v>
      </c>
      <c r="C761" s="34" t="s">
        <v>42</v>
      </c>
      <c r="D761" s="34" t="s">
        <v>6</v>
      </c>
      <c r="E761" s="34" t="s">
        <v>5</v>
      </c>
      <c r="F761" s="34" t="s">
        <v>40</v>
      </c>
      <c r="G761" s="21"/>
      <c r="H761" s="21"/>
      <c r="I761" s="21" t="s">
        <v>13</v>
      </c>
      <c r="J761" s="21" t="s">
        <v>38</v>
      </c>
      <c r="K761" s="9"/>
      <c r="M761" s="12"/>
    </row>
    <row r="762" spans="1:13" ht="18" customHeight="1">
      <c r="A762" s="1">
        <v>761</v>
      </c>
      <c r="B762" s="44">
        <v>44474</v>
      </c>
      <c r="C762" s="34" t="s">
        <v>28</v>
      </c>
      <c r="D762" s="34" t="s">
        <v>29</v>
      </c>
      <c r="E762" s="34" t="s">
        <v>48</v>
      </c>
      <c r="F762" s="34" t="s">
        <v>21</v>
      </c>
      <c r="G762" s="21"/>
      <c r="H762" s="21"/>
      <c r="I762" s="21" t="s">
        <v>8</v>
      </c>
      <c r="J762" s="21" t="s">
        <v>32</v>
      </c>
      <c r="K762" s="9"/>
      <c r="M762" s="12"/>
    </row>
    <row r="763" spans="1:13" ht="18" customHeight="1">
      <c r="A763" s="1">
        <v>762</v>
      </c>
      <c r="B763" s="44">
        <v>44474</v>
      </c>
      <c r="C763" s="34" t="s">
        <v>45</v>
      </c>
      <c r="D763" s="34" t="s">
        <v>15</v>
      </c>
      <c r="E763" s="34" t="s">
        <v>59</v>
      </c>
      <c r="F763" s="34" t="s">
        <v>11</v>
      </c>
      <c r="G763" s="21"/>
      <c r="H763" s="21"/>
      <c r="I763" s="21" t="s">
        <v>25</v>
      </c>
      <c r="J763" s="21" t="s">
        <v>9</v>
      </c>
      <c r="K763" s="9"/>
      <c r="M763" s="12"/>
    </row>
    <row r="764" spans="1:13" ht="18" customHeight="1">
      <c r="A764" s="1">
        <v>763</v>
      </c>
      <c r="B764" s="44">
        <v>44474</v>
      </c>
      <c r="C764" s="34" t="s">
        <v>7</v>
      </c>
      <c r="D764" s="34" t="s">
        <v>16</v>
      </c>
      <c r="E764" s="34" t="s">
        <v>34</v>
      </c>
      <c r="F764" s="34" t="s">
        <v>24</v>
      </c>
      <c r="G764" s="21"/>
      <c r="H764" s="21"/>
      <c r="I764" s="21" t="s">
        <v>26</v>
      </c>
      <c r="J764" s="21" t="s">
        <v>31</v>
      </c>
      <c r="K764" s="9"/>
      <c r="M764" s="12"/>
    </row>
    <row r="765" spans="1:13" ht="18" customHeight="1">
      <c r="A765" s="1">
        <v>764</v>
      </c>
      <c r="B765" s="44">
        <v>44474</v>
      </c>
      <c r="C765" s="34" t="s">
        <v>39</v>
      </c>
      <c r="D765" s="34" t="s">
        <v>36</v>
      </c>
      <c r="E765" s="34" t="s">
        <v>22</v>
      </c>
      <c r="F765" s="34" t="s">
        <v>51</v>
      </c>
      <c r="G765" s="21"/>
      <c r="H765" s="21"/>
      <c r="I765" s="21" t="s">
        <v>20</v>
      </c>
      <c r="J765" s="21" t="s">
        <v>19</v>
      </c>
      <c r="K765" s="9"/>
      <c r="M765" s="12"/>
    </row>
    <row r="766" spans="1:13" ht="18" customHeight="1">
      <c r="A766" s="1">
        <v>765</v>
      </c>
      <c r="B766" s="44">
        <v>44475</v>
      </c>
      <c r="C766" s="34" t="s">
        <v>16</v>
      </c>
      <c r="D766" s="34" t="s">
        <v>34</v>
      </c>
      <c r="E766" s="34" t="s">
        <v>24</v>
      </c>
      <c r="F766" s="34" t="s">
        <v>58</v>
      </c>
      <c r="G766" s="21"/>
      <c r="H766" s="21"/>
      <c r="I766" s="21" t="s">
        <v>26</v>
      </c>
      <c r="J766" s="21" t="s">
        <v>31</v>
      </c>
      <c r="K766" s="9"/>
      <c r="M766" s="12"/>
    </row>
    <row r="767" spans="1:13" ht="18" customHeight="1">
      <c r="A767" s="1">
        <v>766</v>
      </c>
      <c r="B767" s="44">
        <v>44475</v>
      </c>
      <c r="C767" s="34" t="s">
        <v>6</v>
      </c>
      <c r="D767" s="34" t="s">
        <v>5</v>
      </c>
      <c r="E767" s="34" t="s">
        <v>40</v>
      </c>
      <c r="F767" s="34" t="s">
        <v>33</v>
      </c>
      <c r="G767" s="21"/>
      <c r="H767" s="21"/>
      <c r="I767" s="21" t="s">
        <v>13</v>
      </c>
      <c r="J767" s="21" t="s">
        <v>38</v>
      </c>
      <c r="K767" s="9"/>
      <c r="M767" s="12"/>
    </row>
    <row r="768" spans="1:13" ht="18" customHeight="1">
      <c r="A768" s="1">
        <v>767</v>
      </c>
      <c r="B768" s="44">
        <v>44475</v>
      </c>
      <c r="C768" s="34" t="s">
        <v>36</v>
      </c>
      <c r="D768" s="34" t="s">
        <v>22</v>
      </c>
      <c r="E768" s="34" t="s">
        <v>51</v>
      </c>
      <c r="F768" s="34" t="s">
        <v>55</v>
      </c>
      <c r="G768" s="21"/>
      <c r="H768" s="21"/>
      <c r="I768" s="21" t="s">
        <v>20</v>
      </c>
      <c r="J768" s="21" t="s">
        <v>19</v>
      </c>
      <c r="K768" s="9"/>
      <c r="M768" s="12"/>
    </row>
    <row r="769" spans="1:13" ht="18" customHeight="1">
      <c r="A769" s="1">
        <v>768</v>
      </c>
      <c r="B769" s="44">
        <v>44475</v>
      </c>
      <c r="C769" s="34" t="s">
        <v>4</v>
      </c>
      <c r="D769" s="34" t="s">
        <v>12</v>
      </c>
      <c r="E769" s="34" t="s">
        <v>18</v>
      </c>
      <c r="F769" s="34" t="s">
        <v>41</v>
      </c>
      <c r="G769" s="21"/>
      <c r="H769" s="21"/>
      <c r="I769" s="21" t="s">
        <v>14</v>
      </c>
      <c r="J769" s="21" t="s">
        <v>37</v>
      </c>
      <c r="K769" s="9"/>
      <c r="M769" s="12"/>
    </row>
    <row r="770" spans="1:13" ht="18" customHeight="1">
      <c r="A770" s="1">
        <v>769</v>
      </c>
      <c r="B770" s="44">
        <v>44475</v>
      </c>
      <c r="C770" s="34" t="s">
        <v>15</v>
      </c>
      <c r="D770" s="34" t="s">
        <v>59</v>
      </c>
      <c r="E770" s="34" t="s">
        <v>11</v>
      </c>
      <c r="F770" s="34" t="s">
        <v>23</v>
      </c>
      <c r="G770" s="21"/>
      <c r="H770" s="21"/>
      <c r="I770" s="21" t="s">
        <v>25</v>
      </c>
      <c r="J770" s="21" t="s">
        <v>9</v>
      </c>
      <c r="K770" s="9"/>
      <c r="M770" s="12"/>
    </row>
    <row r="771" spans="1:13" ht="18" customHeight="1">
      <c r="A771" s="1">
        <v>770</v>
      </c>
      <c r="B771" s="44">
        <v>44475</v>
      </c>
      <c r="C771" s="34" t="s">
        <v>29</v>
      </c>
      <c r="D771" s="34" t="s">
        <v>48</v>
      </c>
      <c r="E771" s="34" t="s">
        <v>21</v>
      </c>
      <c r="F771" s="34" t="s">
        <v>30</v>
      </c>
      <c r="G771" s="21"/>
      <c r="H771" s="21"/>
      <c r="I771" s="21" t="s">
        <v>8</v>
      </c>
      <c r="J771" s="21" t="s">
        <v>32</v>
      </c>
      <c r="K771" s="9"/>
      <c r="M771" s="12"/>
    </row>
    <row r="772" spans="1:13" ht="18" customHeight="1">
      <c r="A772" s="1">
        <v>771</v>
      </c>
      <c r="B772" s="44">
        <v>44476</v>
      </c>
      <c r="C772" s="34" t="s">
        <v>5</v>
      </c>
      <c r="D772" s="34" t="s">
        <v>40</v>
      </c>
      <c r="E772" s="34" t="s">
        <v>33</v>
      </c>
      <c r="F772" s="34" t="s">
        <v>42</v>
      </c>
      <c r="G772" s="21"/>
      <c r="H772" s="21"/>
      <c r="I772" s="21" t="s">
        <v>13</v>
      </c>
      <c r="J772" s="21" t="s">
        <v>38</v>
      </c>
      <c r="K772" s="9"/>
      <c r="M772" s="12"/>
    </row>
    <row r="773" spans="1:13" ht="18" customHeight="1">
      <c r="A773" s="1">
        <v>772</v>
      </c>
      <c r="B773" s="44">
        <v>44476</v>
      </c>
      <c r="C773" s="34" t="s">
        <v>22</v>
      </c>
      <c r="D773" s="34" t="s">
        <v>51</v>
      </c>
      <c r="E773" s="34" t="s">
        <v>55</v>
      </c>
      <c r="F773" s="34" t="s">
        <v>39</v>
      </c>
      <c r="G773" s="21"/>
      <c r="H773" s="21"/>
      <c r="I773" s="21" t="s">
        <v>20</v>
      </c>
      <c r="J773" s="21" t="s">
        <v>19</v>
      </c>
      <c r="K773" s="9"/>
      <c r="M773" s="12"/>
    </row>
    <row r="774" spans="1:13" ht="18" customHeight="1">
      <c r="A774" s="1">
        <v>773</v>
      </c>
      <c r="B774" s="44">
        <v>44476</v>
      </c>
      <c r="C774" s="34" t="s">
        <v>12</v>
      </c>
      <c r="D774" s="36" t="s">
        <v>18</v>
      </c>
      <c r="E774" s="34" t="s">
        <v>41</v>
      </c>
      <c r="F774" s="34" t="s">
        <v>46</v>
      </c>
      <c r="G774" s="21"/>
      <c r="H774" s="21"/>
      <c r="I774" s="21" t="s">
        <v>14</v>
      </c>
      <c r="J774" s="21" t="s">
        <v>37</v>
      </c>
      <c r="K774" s="9"/>
      <c r="M774" s="12"/>
    </row>
    <row r="775" spans="1:13" ht="18" customHeight="1">
      <c r="A775" s="1">
        <v>774</v>
      </c>
      <c r="B775" s="44">
        <v>44476</v>
      </c>
      <c r="C775" s="34" t="s">
        <v>48</v>
      </c>
      <c r="D775" s="34" t="s">
        <v>21</v>
      </c>
      <c r="E775" s="34" t="s">
        <v>30</v>
      </c>
      <c r="F775" s="34" t="s">
        <v>28</v>
      </c>
      <c r="G775" s="21"/>
      <c r="H775" s="21"/>
      <c r="I775" s="21" t="s">
        <v>8</v>
      </c>
      <c r="J775" s="21" t="s">
        <v>9</v>
      </c>
      <c r="K775" s="9"/>
      <c r="M775" s="12"/>
    </row>
    <row r="776" spans="1:13" ht="18" customHeight="1">
      <c r="A776" s="1">
        <v>775</v>
      </c>
      <c r="B776" s="44">
        <v>44476</v>
      </c>
      <c r="C776" s="34" t="s">
        <v>56</v>
      </c>
      <c r="D776" s="34" t="s">
        <v>27</v>
      </c>
      <c r="E776" s="34" t="s">
        <v>49</v>
      </c>
      <c r="F776" s="34" t="s">
        <v>10</v>
      </c>
      <c r="G776" s="21"/>
      <c r="H776" s="21"/>
      <c r="I776" s="21" t="s">
        <v>32</v>
      </c>
      <c r="J776" s="21" t="s">
        <v>25</v>
      </c>
      <c r="K776" s="9"/>
      <c r="M776" s="12"/>
    </row>
    <row r="777" spans="1:13" ht="18" customHeight="1">
      <c r="A777" s="1">
        <v>776</v>
      </c>
      <c r="B777" s="44">
        <v>44476</v>
      </c>
      <c r="C777" s="34" t="s">
        <v>34</v>
      </c>
      <c r="D777" s="34" t="s">
        <v>24</v>
      </c>
      <c r="E777" s="34" t="s">
        <v>58</v>
      </c>
      <c r="F777" s="34" t="s">
        <v>7</v>
      </c>
      <c r="G777" s="21"/>
      <c r="H777" s="21"/>
      <c r="I777" s="21" t="s">
        <v>26</v>
      </c>
      <c r="J777" s="21" t="s">
        <v>31</v>
      </c>
      <c r="K777" s="9"/>
      <c r="M777" s="12"/>
    </row>
    <row r="778" spans="1:13" ht="18" customHeight="1">
      <c r="A778" s="1">
        <v>777</v>
      </c>
      <c r="B778" s="44">
        <v>44477</v>
      </c>
      <c r="C778" s="34" t="s">
        <v>27</v>
      </c>
      <c r="D778" s="34" t="s">
        <v>49</v>
      </c>
      <c r="E778" s="34" t="s">
        <v>10</v>
      </c>
      <c r="F778" s="34" t="s">
        <v>65</v>
      </c>
      <c r="G778" s="21"/>
      <c r="H778" s="21"/>
      <c r="I778" s="21" t="s">
        <v>32</v>
      </c>
      <c r="J778" s="21" t="s">
        <v>25</v>
      </c>
      <c r="K778" s="9"/>
      <c r="M778" s="12"/>
    </row>
    <row r="779" spans="1:13" ht="18" customHeight="1">
      <c r="A779" s="1">
        <v>778</v>
      </c>
      <c r="B779" s="44">
        <v>44477</v>
      </c>
      <c r="C779" s="34" t="s">
        <v>21</v>
      </c>
      <c r="D779" s="34" t="s">
        <v>30</v>
      </c>
      <c r="E779" s="34" t="s">
        <v>28</v>
      </c>
      <c r="F779" s="34" t="s">
        <v>29</v>
      </c>
      <c r="G779" s="21"/>
      <c r="H779" s="21"/>
      <c r="I779" s="21" t="s">
        <v>14</v>
      </c>
      <c r="J779" s="21" t="s">
        <v>38</v>
      </c>
      <c r="K779" s="9"/>
      <c r="M779" s="12"/>
    </row>
    <row r="780" spans="1:13" ht="18" customHeight="1">
      <c r="A780" s="1">
        <v>779</v>
      </c>
      <c r="B780" s="44">
        <v>44477</v>
      </c>
      <c r="C780" s="34" t="s">
        <v>40</v>
      </c>
      <c r="D780" s="34" t="s">
        <v>33</v>
      </c>
      <c r="E780" s="34" t="s">
        <v>42</v>
      </c>
      <c r="F780" s="34" t="s">
        <v>6</v>
      </c>
      <c r="G780" s="21"/>
      <c r="H780" s="21"/>
      <c r="I780" s="21" t="s">
        <v>31</v>
      </c>
      <c r="J780" s="21" t="s">
        <v>8</v>
      </c>
      <c r="K780" s="9"/>
      <c r="M780" s="12"/>
    </row>
    <row r="781" spans="1:13" ht="18" customHeight="1">
      <c r="A781" s="1">
        <v>780</v>
      </c>
      <c r="B781" s="44">
        <v>44477</v>
      </c>
      <c r="C781" s="34" t="s">
        <v>18</v>
      </c>
      <c r="D781" s="34" t="s">
        <v>41</v>
      </c>
      <c r="E781" s="34" t="s">
        <v>46</v>
      </c>
      <c r="F781" s="34" t="s">
        <v>4</v>
      </c>
      <c r="G781" s="21"/>
      <c r="H781" s="21"/>
      <c r="I781" s="21" t="s">
        <v>13</v>
      </c>
      <c r="J781" s="21" t="s">
        <v>20</v>
      </c>
      <c r="K781" s="9"/>
      <c r="M781" s="12"/>
    </row>
    <row r="782" spans="1:13" ht="18" customHeight="1">
      <c r="A782" s="1">
        <v>781</v>
      </c>
      <c r="B782" s="44">
        <v>44477</v>
      </c>
      <c r="C782" s="34" t="s">
        <v>50</v>
      </c>
      <c r="D782" s="34" t="s">
        <v>11</v>
      </c>
      <c r="E782" s="34" t="s">
        <v>23</v>
      </c>
      <c r="F782" s="34" t="s">
        <v>45</v>
      </c>
      <c r="G782" s="21"/>
      <c r="H782" s="21"/>
      <c r="I782" s="21" t="s">
        <v>19</v>
      </c>
      <c r="J782" s="21" t="s">
        <v>37</v>
      </c>
      <c r="K782" s="9"/>
      <c r="M782" s="12"/>
    </row>
    <row r="783" spans="1:13" ht="18" customHeight="1">
      <c r="A783" s="1">
        <v>782</v>
      </c>
      <c r="B783" s="44">
        <v>44478</v>
      </c>
      <c r="C783" s="34" t="s">
        <v>17</v>
      </c>
      <c r="D783" s="34" t="s">
        <v>55</v>
      </c>
      <c r="E783" s="34" t="s">
        <v>39</v>
      </c>
      <c r="F783" s="34" t="s">
        <v>36</v>
      </c>
      <c r="G783" s="21"/>
      <c r="H783" s="21"/>
      <c r="I783" s="21" t="s">
        <v>32</v>
      </c>
      <c r="J783" s="21" t="s">
        <v>9</v>
      </c>
      <c r="K783" s="9"/>
      <c r="M783" s="12"/>
    </row>
    <row r="784" spans="1:13" ht="18" customHeight="1">
      <c r="A784" s="1">
        <v>783</v>
      </c>
      <c r="B784" s="44">
        <v>44478</v>
      </c>
      <c r="C784" s="34" t="s">
        <v>33</v>
      </c>
      <c r="D784" s="34" t="s">
        <v>42</v>
      </c>
      <c r="E784" s="34" t="s">
        <v>6</v>
      </c>
      <c r="F784" s="34" t="s">
        <v>5</v>
      </c>
      <c r="G784" s="21"/>
      <c r="H784" s="21"/>
      <c r="I784" s="21" t="s">
        <v>31</v>
      </c>
      <c r="J784" s="21" t="s">
        <v>8</v>
      </c>
      <c r="K784" s="9"/>
      <c r="M784" s="12"/>
    </row>
    <row r="785" spans="1:13" ht="18" customHeight="1">
      <c r="A785" s="1">
        <v>784</v>
      </c>
      <c r="B785" s="44">
        <v>44478</v>
      </c>
      <c r="C785" s="34" t="s">
        <v>30</v>
      </c>
      <c r="D785" s="34" t="s">
        <v>28</v>
      </c>
      <c r="E785" s="34" t="s">
        <v>29</v>
      </c>
      <c r="F785" s="34" t="s">
        <v>48</v>
      </c>
      <c r="G785" s="21"/>
      <c r="H785" s="21"/>
      <c r="I785" s="21" t="s">
        <v>14</v>
      </c>
      <c r="J785" s="21" t="s">
        <v>38</v>
      </c>
      <c r="K785" s="9"/>
      <c r="M785" s="12"/>
    </row>
    <row r="786" spans="1:13" ht="18" customHeight="1">
      <c r="A786" s="1">
        <v>785</v>
      </c>
      <c r="B786" s="44">
        <v>44478</v>
      </c>
      <c r="C786" s="34" t="s">
        <v>11</v>
      </c>
      <c r="D786" s="34" t="s">
        <v>23</v>
      </c>
      <c r="E786" s="34" t="s">
        <v>45</v>
      </c>
      <c r="F786" s="34" t="s">
        <v>15</v>
      </c>
      <c r="G786" s="21"/>
      <c r="H786" s="21"/>
      <c r="I786" s="21" t="s">
        <v>19</v>
      </c>
      <c r="J786" s="21" t="s">
        <v>37</v>
      </c>
      <c r="K786" s="9"/>
      <c r="M786" s="12"/>
    </row>
    <row r="787" spans="1:13" ht="18" customHeight="1">
      <c r="A787" s="1">
        <v>786</v>
      </c>
      <c r="B787" s="44">
        <v>44478</v>
      </c>
      <c r="C787" s="34" t="s">
        <v>24</v>
      </c>
      <c r="D787" s="34" t="s">
        <v>72</v>
      </c>
      <c r="E787" s="34" t="s">
        <v>7</v>
      </c>
      <c r="F787" s="34" t="s">
        <v>16</v>
      </c>
      <c r="G787" s="21"/>
      <c r="H787" s="21"/>
      <c r="I787" s="21" t="s">
        <v>25</v>
      </c>
      <c r="J787" s="21" t="s">
        <v>26</v>
      </c>
      <c r="K787" s="9"/>
      <c r="M787" s="12"/>
    </row>
    <row r="788" spans="1:13" ht="18" customHeight="1">
      <c r="A788" s="1">
        <v>787</v>
      </c>
      <c r="B788" s="44">
        <v>44478</v>
      </c>
      <c r="C788" s="34" t="s">
        <v>41</v>
      </c>
      <c r="D788" s="34" t="s">
        <v>46</v>
      </c>
      <c r="E788" s="34" t="s">
        <v>4</v>
      </c>
      <c r="F788" s="34" t="s">
        <v>60</v>
      </c>
      <c r="G788" s="21"/>
      <c r="H788" s="21"/>
      <c r="I788" s="21" t="s">
        <v>13</v>
      </c>
      <c r="J788" s="21" t="s">
        <v>20</v>
      </c>
      <c r="K788" s="9"/>
      <c r="M788" s="12"/>
    </row>
    <row r="789" spans="1:13" ht="18" customHeight="1">
      <c r="A789" s="1">
        <v>788</v>
      </c>
      <c r="B789" s="44">
        <v>44479</v>
      </c>
      <c r="C789" s="34" t="s">
        <v>23</v>
      </c>
      <c r="D789" s="34" t="s">
        <v>45</v>
      </c>
      <c r="E789" s="34" t="s">
        <v>15</v>
      </c>
      <c r="F789" s="34" t="s">
        <v>50</v>
      </c>
      <c r="G789" s="21"/>
      <c r="H789" s="21"/>
      <c r="I789" s="21" t="s">
        <v>19</v>
      </c>
      <c r="J789" s="21" t="s">
        <v>37</v>
      </c>
      <c r="K789" s="9"/>
      <c r="M789" s="12"/>
    </row>
    <row r="790" spans="1:13" ht="18" customHeight="1">
      <c r="A790" s="1">
        <v>789</v>
      </c>
      <c r="B790" s="44">
        <v>44479</v>
      </c>
      <c r="C790" s="34" t="s">
        <v>42</v>
      </c>
      <c r="D790" s="34" t="s">
        <v>6</v>
      </c>
      <c r="E790" s="34" t="s">
        <v>5</v>
      </c>
      <c r="F790" s="34" t="s">
        <v>40</v>
      </c>
      <c r="G790" s="21"/>
      <c r="H790" s="21"/>
      <c r="I790" s="21" t="s">
        <v>31</v>
      </c>
      <c r="J790" s="21" t="s">
        <v>8</v>
      </c>
      <c r="K790" s="9"/>
      <c r="M790" s="12"/>
    </row>
    <row r="791" spans="1:13" ht="18" customHeight="1">
      <c r="A791" s="1">
        <v>790</v>
      </c>
      <c r="B791" s="44">
        <v>44479</v>
      </c>
      <c r="C791" s="34" t="s">
        <v>28</v>
      </c>
      <c r="D791" s="34" t="s">
        <v>29</v>
      </c>
      <c r="E791" s="34" t="s">
        <v>48</v>
      </c>
      <c r="F791" s="34" t="s">
        <v>21</v>
      </c>
      <c r="G791" s="21"/>
      <c r="H791" s="21"/>
      <c r="I791" s="21" t="s">
        <v>14</v>
      </c>
      <c r="J791" s="21" t="s">
        <v>38</v>
      </c>
      <c r="K791" s="9"/>
      <c r="M791" s="12"/>
    </row>
    <row r="792" spans="1:13" ht="18" customHeight="1">
      <c r="A792" s="1">
        <v>791</v>
      </c>
      <c r="B792" s="44">
        <v>44479</v>
      </c>
      <c r="C792" s="34" t="s">
        <v>72</v>
      </c>
      <c r="D792" s="34" t="s">
        <v>7</v>
      </c>
      <c r="E792" s="34" t="s">
        <v>16</v>
      </c>
      <c r="F792" s="34" t="s">
        <v>34</v>
      </c>
      <c r="G792" s="21"/>
      <c r="H792" s="21"/>
      <c r="I792" s="21" t="s">
        <v>25</v>
      </c>
      <c r="J792" s="21" t="s">
        <v>26</v>
      </c>
      <c r="K792" s="9"/>
      <c r="M792" s="12"/>
    </row>
    <row r="793" spans="1:13" ht="18" customHeight="1">
      <c r="A793" s="1">
        <v>792</v>
      </c>
      <c r="B793" s="44">
        <v>44479</v>
      </c>
      <c r="C793" s="34" t="s">
        <v>46</v>
      </c>
      <c r="D793" s="34" t="s">
        <v>4</v>
      </c>
      <c r="E793" s="34" t="s">
        <v>60</v>
      </c>
      <c r="F793" s="34" t="s">
        <v>18</v>
      </c>
      <c r="G793" s="21"/>
      <c r="H793" s="21"/>
      <c r="I793" s="21" t="s">
        <v>13</v>
      </c>
      <c r="J793" s="21" t="s">
        <v>20</v>
      </c>
      <c r="K793" s="9"/>
      <c r="M793" s="12"/>
    </row>
    <row r="794" spans="1:13" ht="18" customHeight="1">
      <c r="A794" s="1">
        <v>793</v>
      </c>
      <c r="B794" s="44">
        <v>44479</v>
      </c>
      <c r="C794" s="34" t="s">
        <v>55</v>
      </c>
      <c r="D794" s="34" t="s">
        <v>39</v>
      </c>
      <c r="E794" s="34" t="s">
        <v>36</v>
      </c>
      <c r="F794" s="34" t="s">
        <v>22</v>
      </c>
      <c r="G794" s="21"/>
      <c r="H794" s="21"/>
      <c r="I794" s="21" t="s">
        <v>32</v>
      </c>
      <c r="J794" s="21" t="s">
        <v>9</v>
      </c>
      <c r="K794" s="9"/>
      <c r="M794" s="12"/>
    </row>
    <row r="795" spans="1:13" ht="18" customHeight="1">
      <c r="A795" s="1">
        <v>794</v>
      </c>
      <c r="B795" s="44">
        <v>44481</v>
      </c>
      <c r="C795" s="34" t="s">
        <v>49</v>
      </c>
      <c r="D795" s="34" t="s">
        <v>10</v>
      </c>
      <c r="E795" s="34" t="s">
        <v>43</v>
      </c>
      <c r="F795" s="34" t="s">
        <v>56</v>
      </c>
      <c r="G795" s="21"/>
      <c r="H795" s="21"/>
      <c r="I795" s="21" t="s">
        <v>31</v>
      </c>
      <c r="J795" s="21" t="s">
        <v>25</v>
      </c>
      <c r="K795" s="9"/>
      <c r="M795" s="12"/>
    </row>
    <row r="796" spans="1:13" ht="18" customHeight="1">
      <c r="A796" s="1">
        <v>795</v>
      </c>
      <c r="B796" s="44">
        <v>44481</v>
      </c>
      <c r="C796" s="34" t="s">
        <v>39</v>
      </c>
      <c r="D796" s="34" t="s">
        <v>36</v>
      </c>
      <c r="E796" s="34" t="s">
        <v>22</v>
      </c>
      <c r="F796" s="34" t="s">
        <v>17</v>
      </c>
      <c r="G796" s="21"/>
      <c r="H796" s="21"/>
      <c r="I796" s="21" t="s">
        <v>37</v>
      </c>
      <c r="J796" s="21" t="s">
        <v>38</v>
      </c>
      <c r="K796" s="9"/>
      <c r="M796" s="12"/>
    </row>
    <row r="797" spans="1:13" ht="18" customHeight="1">
      <c r="A797" s="1">
        <v>796</v>
      </c>
      <c r="B797" s="44">
        <v>44481</v>
      </c>
      <c r="C797" s="34" t="s">
        <v>45</v>
      </c>
      <c r="D797" s="34" t="s">
        <v>15</v>
      </c>
      <c r="E797" s="34" t="s">
        <v>50</v>
      </c>
      <c r="F797" s="34" t="s">
        <v>11</v>
      </c>
      <c r="G797" s="21"/>
      <c r="H797" s="21"/>
      <c r="I797" s="21" t="s">
        <v>26</v>
      </c>
      <c r="J797" s="21" t="s">
        <v>8</v>
      </c>
      <c r="K797" s="9"/>
      <c r="M797" s="12"/>
    </row>
    <row r="798" spans="1:13" ht="18" customHeight="1">
      <c r="A798" s="1">
        <v>797</v>
      </c>
      <c r="B798" s="44">
        <v>44481</v>
      </c>
      <c r="C798" s="34" t="s">
        <v>7</v>
      </c>
      <c r="D798" s="34" t="s">
        <v>16</v>
      </c>
      <c r="E798" s="34" t="s">
        <v>34</v>
      </c>
      <c r="F798" s="34" t="s">
        <v>24</v>
      </c>
      <c r="G798" s="21"/>
      <c r="H798" s="21"/>
      <c r="I798" s="21" t="s">
        <v>19</v>
      </c>
      <c r="J798" s="21" t="s">
        <v>13</v>
      </c>
      <c r="K798" s="9"/>
      <c r="M798" s="12"/>
    </row>
    <row r="799" spans="1:13" ht="18" customHeight="1">
      <c r="A799" s="1">
        <v>798</v>
      </c>
      <c r="B799" s="44">
        <v>44481</v>
      </c>
      <c r="C799" s="34" t="s">
        <v>4</v>
      </c>
      <c r="D799" s="34" t="s">
        <v>12</v>
      </c>
      <c r="E799" s="34" t="s">
        <v>18</v>
      </c>
      <c r="F799" s="34" t="s">
        <v>41</v>
      </c>
      <c r="G799" s="21"/>
      <c r="H799" s="21"/>
      <c r="I799" s="21" t="s">
        <v>20</v>
      </c>
      <c r="J799" s="21" t="s">
        <v>14</v>
      </c>
      <c r="K799" s="9"/>
      <c r="M799" s="12"/>
    </row>
    <row r="800" spans="1:13" ht="18" customHeight="1">
      <c r="A800" s="1">
        <v>799</v>
      </c>
      <c r="B800" s="44">
        <v>44482</v>
      </c>
      <c r="C800" s="34" t="s">
        <v>16</v>
      </c>
      <c r="D800" s="34" t="s">
        <v>34</v>
      </c>
      <c r="E800" s="36" t="s">
        <v>24</v>
      </c>
      <c r="F800" s="34" t="s">
        <v>57</v>
      </c>
      <c r="G800" s="21"/>
      <c r="H800" s="21"/>
      <c r="I800" s="21" t="s">
        <v>19</v>
      </c>
      <c r="J800" s="21" t="s">
        <v>13</v>
      </c>
      <c r="K800" s="9"/>
      <c r="M800" s="12"/>
    </row>
    <row r="801" spans="1:13" ht="18" customHeight="1">
      <c r="A801" s="1">
        <v>800</v>
      </c>
      <c r="B801" s="44">
        <v>44482</v>
      </c>
      <c r="C801" s="34" t="s">
        <v>15</v>
      </c>
      <c r="D801" s="34" t="s">
        <v>50</v>
      </c>
      <c r="E801" s="34" t="s">
        <v>11</v>
      </c>
      <c r="F801" s="34" t="s">
        <v>23</v>
      </c>
      <c r="G801" s="21"/>
      <c r="H801" s="21"/>
      <c r="I801" s="21" t="s">
        <v>26</v>
      </c>
      <c r="J801" s="21" t="s">
        <v>8</v>
      </c>
      <c r="K801" s="9"/>
      <c r="M801" s="12"/>
    </row>
    <row r="802" spans="1:13" ht="18" customHeight="1">
      <c r="A802" s="1">
        <v>801</v>
      </c>
      <c r="B802" s="44">
        <v>44482</v>
      </c>
      <c r="C802" s="34" t="s">
        <v>12</v>
      </c>
      <c r="D802" s="34" t="s">
        <v>18</v>
      </c>
      <c r="E802" s="34" t="s">
        <v>41</v>
      </c>
      <c r="F802" s="34" t="s">
        <v>46</v>
      </c>
      <c r="G802" s="21"/>
      <c r="H802" s="21"/>
      <c r="I802" s="21" t="s">
        <v>20</v>
      </c>
      <c r="J802" s="21" t="s">
        <v>14</v>
      </c>
      <c r="K802" s="9"/>
      <c r="M802" s="12"/>
    </row>
    <row r="803" spans="1:13" ht="18" customHeight="1">
      <c r="A803" s="1">
        <v>802</v>
      </c>
      <c r="B803" s="44">
        <v>44482</v>
      </c>
      <c r="C803" s="34" t="s">
        <v>36</v>
      </c>
      <c r="D803" s="34" t="s">
        <v>22</v>
      </c>
      <c r="E803" s="34" t="s">
        <v>17</v>
      </c>
      <c r="F803" s="34" t="s">
        <v>55</v>
      </c>
      <c r="G803" s="21"/>
      <c r="H803" s="21"/>
      <c r="I803" s="21" t="s">
        <v>37</v>
      </c>
      <c r="J803" s="21" t="s">
        <v>38</v>
      </c>
      <c r="K803" s="9"/>
      <c r="M803" s="12"/>
    </row>
    <row r="804" spans="1:13" ht="18" customHeight="1">
      <c r="A804" s="1">
        <v>803</v>
      </c>
      <c r="B804" s="44">
        <v>44482</v>
      </c>
      <c r="C804" s="34" t="s">
        <v>29</v>
      </c>
      <c r="D804" s="34" t="s">
        <v>48</v>
      </c>
      <c r="E804" s="34" t="s">
        <v>21</v>
      </c>
      <c r="F804" s="34" t="s">
        <v>30</v>
      </c>
      <c r="G804" s="21"/>
      <c r="H804" s="21"/>
      <c r="I804" s="21" t="s">
        <v>9</v>
      </c>
      <c r="J804" s="21" t="s">
        <v>25</v>
      </c>
      <c r="K804" s="9"/>
      <c r="M804" s="12"/>
    </row>
    <row r="805" spans="1:13" ht="18" customHeight="1">
      <c r="A805" s="1">
        <v>804</v>
      </c>
      <c r="B805" s="44">
        <v>44482</v>
      </c>
      <c r="C805" s="34" t="s">
        <v>10</v>
      </c>
      <c r="D805" s="36" t="s">
        <v>43</v>
      </c>
      <c r="E805" s="34" t="s">
        <v>56</v>
      </c>
      <c r="F805" s="34" t="s">
        <v>27</v>
      </c>
      <c r="G805" s="21"/>
      <c r="H805" s="21"/>
      <c r="I805" s="21" t="s">
        <v>31</v>
      </c>
      <c r="J805" s="21" t="s">
        <v>32</v>
      </c>
      <c r="K805" s="9"/>
      <c r="M805" s="12"/>
    </row>
    <row r="806" spans="1:13" ht="18" customHeight="1">
      <c r="A806" s="1">
        <v>805</v>
      </c>
      <c r="B806" s="44">
        <v>44483</v>
      </c>
      <c r="C806" s="34" t="s">
        <v>18</v>
      </c>
      <c r="D806" s="34" t="s">
        <v>41</v>
      </c>
      <c r="E806" s="34" t="s">
        <v>46</v>
      </c>
      <c r="F806" s="34" t="s">
        <v>4</v>
      </c>
      <c r="G806" s="21"/>
      <c r="H806" s="21"/>
      <c r="I806" s="21" t="s">
        <v>20</v>
      </c>
      <c r="J806" s="21" t="s">
        <v>14</v>
      </c>
      <c r="K806" s="9"/>
      <c r="M806" s="12"/>
    </row>
    <row r="807" spans="1:13" ht="18" customHeight="1">
      <c r="A807" s="1">
        <v>806</v>
      </c>
      <c r="B807" s="44">
        <v>44483</v>
      </c>
      <c r="C807" s="34" t="s">
        <v>43</v>
      </c>
      <c r="D807" s="34" t="s">
        <v>56</v>
      </c>
      <c r="E807" s="34" t="s">
        <v>27</v>
      </c>
      <c r="F807" s="34" t="s">
        <v>49</v>
      </c>
      <c r="G807" s="21"/>
      <c r="H807" s="21"/>
      <c r="I807" s="21" t="s">
        <v>31</v>
      </c>
      <c r="J807" s="21" t="s">
        <v>32</v>
      </c>
      <c r="K807" s="9"/>
      <c r="M807" s="12"/>
    </row>
    <row r="808" spans="1:13" ht="18" customHeight="1">
      <c r="A808" s="1">
        <v>807</v>
      </c>
      <c r="B808" s="44">
        <v>44483</v>
      </c>
      <c r="C808" s="34" t="s">
        <v>34</v>
      </c>
      <c r="D808" s="34" t="s">
        <v>24</v>
      </c>
      <c r="E808" s="34" t="s">
        <v>57</v>
      </c>
      <c r="F808" s="34" t="s">
        <v>7</v>
      </c>
      <c r="G808" s="21"/>
      <c r="H808" s="21"/>
      <c r="I808" s="21" t="s">
        <v>19</v>
      </c>
      <c r="J808" s="21" t="s">
        <v>13</v>
      </c>
      <c r="K808" s="9"/>
      <c r="M808" s="12"/>
    </row>
    <row r="809" spans="1:13" ht="18" customHeight="1">
      <c r="A809" s="1">
        <v>808</v>
      </c>
      <c r="B809" s="44">
        <v>44483</v>
      </c>
      <c r="C809" s="34" t="s">
        <v>48</v>
      </c>
      <c r="D809" s="34" t="s">
        <v>21</v>
      </c>
      <c r="E809" s="34" t="s">
        <v>30</v>
      </c>
      <c r="F809" s="34" t="s">
        <v>28</v>
      </c>
      <c r="G809" s="21"/>
      <c r="H809" s="21"/>
      <c r="I809" s="21" t="s">
        <v>9</v>
      </c>
      <c r="J809" s="21" t="s">
        <v>25</v>
      </c>
      <c r="K809" s="9"/>
      <c r="M809" s="12"/>
    </row>
    <row r="810" spans="1:13" ht="18" customHeight="1">
      <c r="A810" s="1">
        <v>809</v>
      </c>
      <c r="B810" s="44">
        <v>44483</v>
      </c>
      <c r="C810" s="34" t="s">
        <v>50</v>
      </c>
      <c r="D810" s="34" t="s">
        <v>11</v>
      </c>
      <c r="E810" s="34" t="s">
        <v>23</v>
      </c>
      <c r="F810" s="34" t="s">
        <v>45</v>
      </c>
      <c r="G810" s="21"/>
      <c r="H810" s="21"/>
      <c r="I810" s="21" t="s">
        <v>26</v>
      </c>
      <c r="J810" s="21" t="s">
        <v>8</v>
      </c>
      <c r="K810" s="9"/>
      <c r="M810" s="12"/>
    </row>
    <row r="811" spans="1:13" ht="18" customHeight="1">
      <c r="A811" s="1">
        <v>810</v>
      </c>
      <c r="B811" s="44">
        <v>44483</v>
      </c>
      <c r="C811" s="34" t="s">
        <v>22</v>
      </c>
      <c r="D811" s="34" t="s">
        <v>17</v>
      </c>
      <c r="E811" s="34" t="s">
        <v>55</v>
      </c>
      <c r="F811" s="34" t="s">
        <v>39</v>
      </c>
      <c r="G811" s="21"/>
      <c r="H811" s="21"/>
      <c r="I811" s="21" t="s">
        <v>37</v>
      </c>
      <c r="J811" s="21" t="s">
        <v>38</v>
      </c>
      <c r="K811" s="9"/>
      <c r="M811" s="12"/>
    </row>
    <row r="812" spans="1:13" ht="18" customHeight="1">
      <c r="A812" s="1">
        <v>811</v>
      </c>
      <c r="B812" s="44">
        <v>44484</v>
      </c>
      <c r="C812" s="34" t="s">
        <v>17</v>
      </c>
      <c r="D812" s="34" t="s">
        <v>55</v>
      </c>
      <c r="E812" s="34" t="s">
        <v>39</v>
      </c>
      <c r="F812" s="34" t="s">
        <v>36</v>
      </c>
      <c r="G812" s="21"/>
      <c r="H812" s="21"/>
      <c r="I812" s="21" t="s">
        <v>14</v>
      </c>
      <c r="J812" s="21" t="s">
        <v>37</v>
      </c>
      <c r="K812" s="9"/>
      <c r="M812" s="12"/>
    </row>
    <row r="813" spans="1:13" ht="18" customHeight="1">
      <c r="A813" s="1">
        <v>812</v>
      </c>
      <c r="B813" s="44">
        <v>44484</v>
      </c>
      <c r="C813" s="34" t="s">
        <v>21</v>
      </c>
      <c r="D813" s="34" t="s">
        <v>30</v>
      </c>
      <c r="E813" s="34" t="s">
        <v>28</v>
      </c>
      <c r="F813" s="34" t="s">
        <v>29</v>
      </c>
      <c r="G813" s="21"/>
      <c r="H813" s="21"/>
      <c r="I813" s="21" t="s">
        <v>9</v>
      </c>
      <c r="J813" s="21" t="s">
        <v>32</v>
      </c>
      <c r="K813" s="9"/>
      <c r="M813" s="12"/>
    </row>
    <row r="814" spans="1:13" ht="18" customHeight="1">
      <c r="A814" s="1">
        <v>813</v>
      </c>
      <c r="B814" s="44">
        <v>44484</v>
      </c>
      <c r="C814" s="34" t="s">
        <v>56</v>
      </c>
      <c r="D814" s="34" t="s">
        <v>27</v>
      </c>
      <c r="E814" s="34" t="s">
        <v>49</v>
      </c>
      <c r="F814" s="34" t="s">
        <v>10</v>
      </c>
      <c r="G814" s="21"/>
      <c r="H814" s="21"/>
      <c r="I814" s="21" t="s">
        <v>31</v>
      </c>
      <c r="J814" s="21" t="s">
        <v>26</v>
      </c>
      <c r="K814" s="9"/>
      <c r="M814" s="12"/>
    </row>
    <row r="815" spans="1:13" ht="18" customHeight="1">
      <c r="A815" s="1">
        <v>814</v>
      </c>
      <c r="B815" s="44">
        <v>44484</v>
      </c>
      <c r="C815" s="34" t="s">
        <v>6</v>
      </c>
      <c r="D815" s="34" t="s">
        <v>5</v>
      </c>
      <c r="E815" s="34" t="s">
        <v>40</v>
      </c>
      <c r="F815" s="34" t="s">
        <v>33</v>
      </c>
      <c r="G815" s="21"/>
      <c r="H815" s="21"/>
      <c r="I815" s="21" t="s">
        <v>8</v>
      </c>
      <c r="J815" s="21" t="s">
        <v>25</v>
      </c>
      <c r="K815" s="9"/>
      <c r="M815" s="12"/>
    </row>
    <row r="816" spans="1:13" ht="18" customHeight="1">
      <c r="A816" s="1">
        <v>815</v>
      </c>
      <c r="B816" s="44">
        <v>44485</v>
      </c>
      <c r="C816" s="34" t="s">
        <v>55</v>
      </c>
      <c r="D816" s="34" t="s">
        <v>39</v>
      </c>
      <c r="E816" s="34" t="s">
        <v>36</v>
      </c>
      <c r="F816" s="34" t="s">
        <v>22</v>
      </c>
      <c r="G816" s="21"/>
      <c r="H816" s="21"/>
      <c r="I816" s="21" t="s">
        <v>14</v>
      </c>
      <c r="J816" s="21" t="s">
        <v>20</v>
      </c>
      <c r="K816" s="9"/>
      <c r="M816" s="12"/>
    </row>
    <row r="817" spans="1:13" ht="18" customHeight="1">
      <c r="A817" s="1">
        <v>816</v>
      </c>
      <c r="B817" s="44">
        <v>44485</v>
      </c>
      <c r="C817" s="34" t="s">
        <v>5</v>
      </c>
      <c r="D817" s="34" t="s">
        <v>40</v>
      </c>
      <c r="E817" s="34" t="s">
        <v>33</v>
      </c>
      <c r="F817" s="34" t="s">
        <v>42</v>
      </c>
      <c r="G817" s="21"/>
      <c r="H817" s="21"/>
      <c r="I817" s="21" t="s">
        <v>8</v>
      </c>
      <c r="J817" s="21" t="s">
        <v>25</v>
      </c>
      <c r="K817" s="9"/>
      <c r="M817" s="12"/>
    </row>
    <row r="818" spans="1:13" ht="18" customHeight="1">
      <c r="A818" s="1">
        <v>817</v>
      </c>
      <c r="B818" s="44">
        <v>44485</v>
      </c>
      <c r="C818" s="34" t="s">
        <v>27</v>
      </c>
      <c r="D818" s="34" t="s">
        <v>49</v>
      </c>
      <c r="E818" s="34" t="s">
        <v>10</v>
      </c>
      <c r="F818" s="34" t="s">
        <v>43</v>
      </c>
      <c r="G818" s="21"/>
      <c r="H818" s="21"/>
      <c r="I818" s="21" t="s">
        <v>31</v>
      </c>
      <c r="J818" s="21" t="s">
        <v>26</v>
      </c>
      <c r="K818" s="9"/>
      <c r="M818" s="12"/>
    </row>
    <row r="819" spans="1:13" ht="18" customHeight="1">
      <c r="A819" s="1">
        <v>818</v>
      </c>
      <c r="B819" s="44">
        <v>44485</v>
      </c>
      <c r="C819" s="34" t="s">
        <v>30</v>
      </c>
      <c r="D819" s="34" t="s">
        <v>28</v>
      </c>
      <c r="E819" s="34" t="s">
        <v>29</v>
      </c>
      <c r="F819" s="34" t="s">
        <v>48</v>
      </c>
      <c r="G819" s="21"/>
      <c r="H819" s="21"/>
      <c r="I819" s="21" t="s">
        <v>9</v>
      </c>
      <c r="J819" s="21" t="s">
        <v>32</v>
      </c>
      <c r="K819" s="9"/>
      <c r="M819" s="12"/>
    </row>
    <row r="820" spans="1:13" ht="18" customHeight="1">
      <c r="A820" s="1">
        <v>819</v>
      </c>
      <c r="B820" s="44">
        <v>44485</v>
      </c>
      <c r="C820" s="34" t="s">
        <v>41</v>
      </c>
      <c r="D820" s="34" t="s">
        <v>46</v>
      </c>
      <c r="E820" s="34" t="s">
        <v>4</v>
      </c>
      <c r="F820" s="34" t="s">
        <v>12</v>
      </c>
      <c r="G820" s="21"/>
      <c r="H820" s="21"/>
      <c r="I820" s="21" t="s">
        <v>37</v>
      </c>
      <c r="J820" s="21" t="s">
        <v>19</v>
      </c>
      <c r="K820" s="9"/>
      <c r="M820" s="12"/>
    </row>
    <row r="821" spans="1:13" ht="18" customHeight="1">
      <c r="A821" s="1">
        <v>820</v>
      </c>
      <c r="B821" s="44">
        <v>44486</v>
      </c>
      <c r="C821" s="34" t="s">
        <v>49</v>
      </c>
      <c r="D821" s="34" t="s">
        <v>10</v>
      </c>
      <c r="E821" s="34" t="s">
        <v>43</v>
      </c>
      <c r="F821" s="34" t="s">
        <v>56</v>
      </c>
      <c r="G821" s="21"/>
      <c r="H821" s="21"/>
      <c r="I821" s="21" t="s">
        <v>31</v>
      </c>
      <c r="J821" s="21" t="s">
        <v>26</v>
      </c>
      <c r="K821" s="9"/>
      <c r="M821" s="12"/>
    </row>
    <row r="822" spans="1:13" ht="18" customHeight="1">
      <c r="A822" s="1">
        <v>821</v>
      </c>
      <c r="B822" s="44">
        <v>44486</v>
      </c>
      <c r="C822" s="34" t="s">
        <v>28</v>
      </c>
      <c r="D822" s="34" t="s">
        <v>29</v>
      </c>
      <c r="E822" s="34" t="s">
        <v>48</v>
      </c>
      <c r="F822" s="34" t="s">
        <v>21</v>
      </c>
      <c r="G822" s="21"/>
      <c r="H822" s="21"/>
      <c r="I822" s="21" t="s">
        <v>9</v>
      </c>
      <c r="J822" s="21" t="s">
        <v>32</v>
      </c>
      <c r="K822" s="9"/>
      <c r="M822" s="12"/>
    </row>
    <row r="823" spans="1:13" ht="18" customHeight="1">
      <c r="A823" s="1">
        <v>822</v>
      </c>
      <c r="B823" s="44">
        <v>44486</v>
      </c>
      <c r="C823" s="34" t="s">
        <v>11</v>
      </c>
      <c r="D823" s="34" t="s">
        <v>23</v>
      </c>
      <c r="E823" s="34" t="s">
        <v>45</v>
      </c>
      <c r="F823" s="34" t="s">
        <v>15</v>
      </c>
      <c r="G823" s="21"/>
      <c r="H823" s="21"/>
      <c r="I823" s="21" t="s">
        <v>38</v>
      </c>
      <c r="J823" s="21" t="s">
        <v>19</v>
      </c>
      <c r="K823" s="9"/>
      <c r="M823" s="12"/>
    </row>
    <row r="824" spans="1:13" ht="18" customHeight="1">
      <c r="A824" s="1">
        <v>823</v>
      </c>
      <c r="B824" s="44">
        <v>44486</v>
      </c>
      <c r="C824" s="34" t="s">
        <v>39</v>
      </c>
      <c r="D824" s="34" t="s">
        <v>36</v>
      </c>
      <c r="E824" s="34" t="s">
        <v>22</v>
      </c>
      <c r="F824" s="34" t="s">
        <v>17</v>
      </c>
      <c r="G824" s="21"/>
      <c r="H824" s="21"/>
      <c r="I824" s="21" t="s">
        <v>13</v>
      </c>
      <c r="J824" s="21" t="s">
        <v>14</v>
      </c>
      <c r="K824" s="9"/>
      <c r="M824" s="12"/>
    </row>
    <row r="825" spans="1:13" ht="18" customHeight="1">
      <c r="A825" s="1">
        <v>824</v>
      </c>
      <c r="B825" s="44">
        <v>44487</v>
      </c>
      <c r="C825" s="34" t="s">
        <v>23</v>
      </c>
      <c r="D825" s="34" t="s">
        <v>45</v>
      </c>
      <c r="E825" s="34" t="s">
        <v>15</v>
      </c>
      <c r="F825" s="34" t="s">
        <v>58</v>
      </c>
      <c r="G825" s="21"/>
      <c r="H825" s="21"/>
      <c r="I825" s="21" t="s">
        <v>38</v>
      </c>
      <c r="J825" s="21" t="s">
        <v>19</v>
      </c>
      <c r="K825" s="9"/>
      <c r="M825" s="12"/>
    </row>
    <row r="826" spans="1:13" ht="18" customHeight="1">
      <c r="A826" s="1">
        <v>825</v>
      </c>
      <c r="B826" s="44">
        <v>44487</v>
      </c>
      <c r="C826" s="34" t="s">
        <v>46</v>
      </c>
      <c r="D826" s="34" t="s">
        <v>60</v>
      </c>
      <c r="E826" s="34" t="s">
        <v>12</v>
      </c>
      <c r="F826" s="34" t="s">
        <v>18</v>
      </c>
      <c r="G826" s="21"/>
      <c r="H826" s="21"/>
      <c r="I826" s="21" t="s">
        <v>32</v>
      </c>
      <c r="J826" s="21" t="s">
        <v>8</v>
      </c>
      <c r="K826" s="9"/>
      <c r="M826" s="12"/>
    </row>
    <row r="827" spans="1:13" ht="18" customHeight="1">
      <c r="A827" s="1">
        <v>826</v>
      </c>
      <c r="B827" s="44">
        <v>44487</v>
      </c>
      <c r="C827" s="34" t="s">
        <v>29</v>
      </c>
      <c r="D827" s="34" t="s">
        <v>48</v>
      </c>
      <c r="E827" s="34" t="s">
        <v>21</v>
      </c>
      <c r="F827" s="34" t="s">
        <v>30</v>
      </c>
      <c r="G827" s="21"/>
      <c r="H827" s="21"/>
      <c r="I827" s="21" t="s">
        <v>9</v>
      </c>
      <c r="J827" s="21" t="s">
        <v>31</v>
      </c>
      <c r="K827" s="9"/>
      <c r="M827" s="12"/>
    </row>
    <row r="828" spans="1:13" ht="18" customHeight="1">
      <c r="A828" s="1">
        <v>827</v>
      </c>
      <c r="B828" s="44">
        <v>44488</v>
      </c>
      <c r="C828" s="34" t="s">
        <v>24</v>
      </c>
      <c r="D828" s="34" t="s">
        <v>72</v>
      </c>
      <c r="E828" s="34" t="s">
        <v>7</v>
      </c>
      <c r="F828" s="34" t="s">
        <v>16</v>
      </c>
      <c r="G828" s="21"/>
      <c r="H828" s="21"/>
      <c r="I828" s="21" t="s">
        <v>38</v>
      </c>
      <c r="J828" s="21" t="s">
        <v>14</v>
      </c>
      <c r="K828" s="9"/>
      <c r="M828" s="12"/>
    </row>
    <row r="829" spans="1:13" ht="18" customHeight="1">
      <c r="A829" s="1">
        <v>828</v>
      </c>
      <c r="B829" s="44">
        <v>44488</v>
      </c>
      <c r="C829" s="34" t="s">
        <v>10</v>
      </c>
      <c r="D829" s="34" t="s">
        <v>43</v>
      </c>
      <c r="E829" s="34" t="s">
        <v>56</v>
      </c>
      <c r="F829" s="34" t="s">
        <v>27</v>
      </c>
      <c r="G829" s="21"/>
      <c r="H829" s="21"/>
      <c r="I829" s="21" t="s">
        <v>13</v>
      </c>
      <c r="J829" s="21" t="s">
        <v>37</v>
      </c>
      <c r="K829" s="9"/>
      <c r="M829" s="12"/>
    </row>
    <row r="830" spans="1:13" ht="18" customHeight="1">
      <c r="A830" s="1">
        <v>829</v>
      </c>
      <c r="B830" s="44">
        <v>44488</v>
      </c>
      <c r="C830" s="34" t="s">
        <v>45</v>
      </c>
      <c r="D830" s="34" t="s">
        <v>15</v>
      </c>
      <c r="E830" s="34" t="s">
        <v>57</v>
      </c>
      <c r="F830" s="34" t="s">
        <v>11</v>
      </c>
      <c r="G830" s="21"/>
      <c r="H830" s="21"/>
      <c r="I830" s="21" t="s">
        <v>26</v>
      </c>
      <c r="J830" s="21" t="s">
        <v>9</v>
      </c>
      <c r="K830" s="9"/>
      <c r="M830" s="12"/>
    </row>
    <row r="831" spans="1:13" ht="18" customHeight="1">
      <c r="A831" s="1">
        <v>830</v>
      </c>
      <c r="B831" s="44">
        <v>44488</v>
      </c>
      <c r="C831" s="34" t="s">
        <v>60</v>
      </c>
      <c r="D831" s="34" t="s">
        <v>12</v>
      </c>
      <c r="E831" s="34" t="s">
        <v>18</v>
      </c>
      <c r="F831" s="34" t="s">
        <v>41</v>
      </c>
      <c r="G831" s="21"/>
      <c r="H831" s="21"/>
      <c r="I831" s="21" t="s">
        <v>32</v>
      </c>
      <c r="J831" s="21" t="s">
        <v>31</v>
      </c>
      <c r="K831" s="9"/>
      <c r="M831" s="12"/>
    </row>
    <row r="832" spans="1:13" ht="18" customHeight="1">
      <c r="A832" s="1">
        <v>831</v>
      </c>
      <c r="B832" s="44">
        <v>44488</v>
      </c>
      <c r="C832" s="34" t="s">
        <v>36</v>
      </c>
      <c r="D832" s="34" t="s">
        <v>22</v>
      </c>
      <c r="E832" s="34" t="s">
        <v>17</v>
      </c>
      <c r="F832" s="34" t="s">
        <v>55</v>
      </c>
      <c r="G832" s="21"/>
      <c r="H832" s="21"/>
      <c r="I832" s="21" t="s">
        <v>25</v>
      </c>
      <c r="J832" s="21" t="s">
        <v>8</v>
      </c>
      <c r="K832" s="9"/>
      <c r="M832" s="12"/>
    </row>
    <row r="833" spans="1:13" ht="18" customHeight="1">
      <c r="A833" s="1">
        <v>832</v>
      </c>
      <c r="B833" s="44">
        <v>44489</v>
      </c>
      <c r="C833" s="34" t="s">
        <v>72</v>
      </c>
      <c r="D833" s="34" t="s">
        <v>7</v>
      </c>
      <c r="E833" s="34" t="s">
        <v>16</v>
      </c>
      <c r="F833" s="34" t="s">
        <v>34</v>
      </c>
      <c r="G833" s="21"/>
      <c r="H833" s="21"/>
      <c r="I833" s="21" t="s">
        <v>38</v>
      </c>
      <c r="J833" s="21" t="s">
        <v>14</v>
      </c>
      <c r="K833" s="9"/>
      <c r="M833" s="12"/>
    </row>
    <row r="834" spans="1:13" ht="18" customHeight="1">
      <c r="A834" s="1">
        <v>833</v>
      </c>
      <c r="B834" s="44">
        <v>44489</v>
      </c>
      <c r="C834" s="34" t="s">
        <v>43</v>
      </c>
      <c r="D834" s="34" t="s">
        <v>56</v>
      </c>
      <c r="E834" s="34" t="s">
        <v>27</v>
      </c>
      <c r="F834" s="34" t="s">
        <v>49</v>
      </c>
      <c r="G834" s="21"/>
      <c r="H834" s="21"/>
      <c r="I834" s="21" t="s">
        <v>13</v>
      </c>
      <c r="J834" s="21" t="s">
        <v>37</v>
      </c>
      <c r="K834" s="9"/>
      <c r="M834" s="12"/>
    </row>
    <row r="835" spans="1:13" ht="18" customHeight="1">
      <c r="A835" s="1">
        <v>834</v>
      </c>
      <c r="B835" s="44">
        <v>44489</v>
      </c>
      <c r="C835" s="34" t="s">
        <v>15</v>
      </c>
      <c r="D835" s="34" t="s">
        <v>57</v>
      </c>
      <c r="E835" s="34" t="s">
        <v>11</v>
      </c>
      <c r="F835" s="34" t="s">
        <v>23</v>
      </c>
      <c r="G835" s="21"/>
      <c r="H835" s="21"/>
      <c r="I835" s="21" t="s">
        <v>26</v>
      </c>
      <c r="J835" s="21" t="s">
        <v>9</v>
      </c>
      <c r="K835" s="9"/>
      <c r="M835" s="12"/>
    </row>
    <row r="836" spans="1:13" ht="18" customHeight="1">
      <c r="A836" s="1">
        <v>835</v>
      </c>
      <c r="B836" s="44">
        <v>44489</v>
      </c>
      <c r="C836" s="34" t="s">
        <v>12</v>
      </c>
      <c r="D836" s="34" t="s">
        <v>18</v>
      </c>
      <c r="E836" s="34" t="s">
        <v>41</v>
      </c>
      <c r="F836" s="34" t="s">
        <v>46</v>
      </c>
      <c r="G836" s="21"/>
      <c r="H836" s="21"/>
      <c r="I836" s="21" t="s">
        <v>32</v>
      </c>
      <c r="J836" s="21" t="s">
        <v>31</v>
      </c>
      <c r="K836" s="9"/>
      <c r="M836" s="12"/>
    </row>
    <row r="837" spans="1:13" ht="18" customHeight="1">
      <c r="A837" s="1">
        <v>836</v>
      </c>
      <c r="B837" s="44">
        <v>44490</v>
      </c>
      <c r="C837" s="34" t="s">
        <v>33</v>
      </c>
      <c r="D837" s="34" t="s">
        <v>42</v>
      </c>
      <c r="E837" s="34" t="s">
        <v>6</v>
      </c>
      <c r="F837" s="34" t="s">
        <v>5</v>
      </c>
      <c r="G837" s="21"/>
      <c r="H837" s="21"/>
      <c r="I837" s="21" t="s">
        <v>14</v>
      </c>
      <c r="J837" s="21" t="s">
        <v>19</v>
      </c>
      <c r="K837" s="9"/>
      <c r="M837" s="12"/>
    </row>
    <row r="838" spans="1:13" ht="18" customHeight="1">
      <c r="A838" s="1">
        <v>837</v>
      </c>
      <c r="B838" s="44">
        <v>44490</v>
      </c>
      <c r="C838" s="34" t="s">
        <v>50</v>
      </c>
      <c r="D838" s="34" t="s">
        <v>11</v>
      </c>
      <c r="E838" s="34" t="s">
        <v>23</v>
      </c>
      <c r="F838" s="34" t="s">
        <v>59</v>
      </c>
      <c r="G838" s="21"/>
      <c r="H838" s="21"/>
      <c r="I838" s="21" t="s">
        <v>38</v>
      </c>
      <c r="J838" s="21" t="s">
        <v>20</v>
      </c>
      <c r="K838" s="9"/>
      <c r="M838" s="12"/>
    </row>
    <row r="839" spans="1:13" ht="18" customHeight="1">
      <c r="A839" s="1">
        <v>838</v>
      </c>
      <c r="B839" s="44">
        <v>44490</v>
      </c>
      <c r="C839" s="34" t="s">
        <v>22</v>
      </c>
      <c r="D839" s="34" t="s">
        <v>17</v>
      </c>
      <c r="E839" s="34" t="s">
        <v>55</v>
      </c>
      <c r="F839" s="34" t="s">
        <v>39</v>
      </c>
      <c r="G839" s="21"/>
      <c r="H839" s="21"/>
      <c r="I839" s="21" t="s">
        <v>25</v>
      </c>
      <c r="J839" s="21" t="s">
        <v>31</v>
      </c>
      <c r="K839" s="9"/>
      <c r="M839" s="12"/>
    </row>
    <row r="840" spans="1:13" ht="18" customHeight="1">
      <c r="A840" s="1">
        <v>839</v>
      </c>
      <c r="B840" s="44">
        <v>44490</v>
      </c>
      <c r="C840" s="34" t="s">
        <v>7</v>
      </c>
      <c r="D840" s="34" t="s">
        <v>16</v>
      </c>
      <c r="E840" s="34" t="s">
        <v>34</v>
      </c>
      <c r="F840" s="34" t="s">
        <v>24</v>
      </c>
      <c r="G840" s="21"/>
      <c r="H840" s="21"/>
      <c r="I840" s="21" t="s">
        <v>26</v>
      </c>
      <c r="J840" s="21" t="s">
        <v>32</v>
      </c>
      <c r="K840" s="9"/>
      <c r="M840" s="12"/>
    </row>
    <row r="841" spans="1:13" ht="18" customHeight="1">
      <c r="A841" s="1">
        <v>840</v>
      </c>
      <c r="B841" s="44">
        <v>44491</v>
      </c>
      <c r="C841" s="34" t="s">
        <v>48</v>
      </c>
      <c r="D841" s="34" t="s">
        <v>21</v>
      </c>
      <c r="E841" s="36" t="s">
        <v>30</v>
      </c>
      <c r="F841" s="34" t="s">
        <v>28</v>
      </c>
      <c r="G841" s="21"/>
      <c r="H841" s="21"/>
      <c r="I841" s="21" t="s">
        <v>13</v>
      </c>
      <c r="J841" s="21" t="s">
        <v>20</v>
      </c>
      <c r="K841" s="9"/>
      <c r="M841" s="12"/>
    </row>
    <row r="842" spans="1:13" ht="18" customHeight="1">
      <c r="A842" s="1">
        <v>841</v>
      </c>
      <c r="B842" s="44">
        <v>44492</v>
      </c>
      <c r="C842" s="34" t="s">
        <v>16</v>
      </c>
      <c r="D842" s="34" t="s">
        <v>34</v>
      </c>
      <c r="E842" s="34" t="s">
        <v>24</v>
      </c>
      <c r="F842" s="34" t="s">
        <v>72</v>
      </c>
      <c r="G842" s="21"/>
      <c r="H842" s="21"/>
      <c r="I842" s="21" t="s">
        <v>19</v>
      </c>
      <c r="J842" s="21" t="s">
        <v>38</v>
      </c>
      <c r="K842" s="9"/>
      <c r="M842" s="12"/>
    </row>
    <row r="843" spans="1:13" ht="18" customHeight="1">
      <c r="A843" s="1">
        <v>842</v>
      </c>
      <c r="B843" s="44">
        <v>44492</v>
      </c>
      <c r="C843" s="34" t="s">
        <v>6</v>
      </c>
      <c r="D843" s="34" t="s">
        <v>5</v>
      </c>
      <c r="E843" s="34" t="s">
        <v>40</v>
      </c>
      <c r="F843" s="34" t="s">
        <v>33</v>
      </c>
      <c r="G843" s="21"/>
      <c r="H843" s="21"/>
      <c r="I843" s="21" t="s">
        <v>37</v>
      </c>
      <c r="J843" s="21" t="s">
        <v>14</v>
      </c>
      <c r="K843" s="9"/>
      <c r="M843" s="12"/>
    </row>
    <row r="844" spans="1:13" ht="18" customHeight="1">
      <c r="A844" s="1">
        <v>843</v>
      </c>
      <c r="B844" s="44">
        <v>44492</v>
      </c>
      <c r="C844" s="34" t="s">
        <v>11</v>
      </c>
      <c r="D844" s="34" t="s">
        <v>23</v>
      </c>
      <c r="E844" s="34" t="s">
        <v>45</v>
      </c>
      <c r="F844" s="34" t="s">
        <v>58</v>
      </c>
      <c r="G844" s="21"/>
      <c r="H844" s="21"/>
      <c r="I844" s="21" t="s">
        <v>9</v>
      </c>
      <c r="J844" s="21" t="s">
        <v>25</v>
      </c>
      <c r="K844" s="9"/>
      <c r="M844" s="12"/>
    </row>
    <row r="845" spans="1:13" ht="18" customHeight="1">
      <c r="A845" s="1">
        <v>844</v>
      </c>
      <c r="B845" s="44">
        <v>44492</v>
      </c>
      <c r="C845" s="34" t="s">
        <v>21</v>
      </c>
      <c r="D845" s="34" t="s">
        <v>30</v>
      </c>
      <c r="E845" s="34" t="s">
        <v>28</v>
      </c>
      <c r="F845" s="34" t="s">
        <v>29</v>
      </c>
      <c r="G845" s="21"/>
      <c r="H845" s="21"/>
      <c r="I845" s="21" t="s">
        <v>13</v>
      </c>
      <c r="J845" s="21" t="s">
        <v>20</v>
      </c>
      <c r="K845" s="9"/>
      <c r="M845" s="12"/>
    </row>
    <row r="846" spans="1:13" ht="18" customHeight="1">
      <c r="A846" s="1">
        <v>845</v>
      </c>
      <c r="B846" s="44">
        <v>44492</v>
      </c>
      <c r="C846" s="34" t="s">
        <v>56</v>
      </c>
      <c r="D846" s="36" t="s">
        <v>27</v>
      </c>
      <c r="E846" s="34" t="s">
        <v>49</v>
      </c>
      <c r="F846" s="34" t="s">
        <v>10</v>
      </c>
      <c r="G846" s="21"/>
      <c r="H846" s="21"/>
      <c r="I846" s="21" t="s">
        <v>8</v>
      </c>
      <c r="J846" s="21" t="s">
        <v>31</v>
      </c>
      <c r="K846" s="9"/>
      <c r="M846" s="12"/>
    </row>
    <row r="847" spans="1:13" ht="18" customHeight="1">
      <c r="A847" s="1">
        <v>846</v>
      </c>
      <c r="B847" s="44">
        <v>44493</v>
      </c>
      <c r="C847" s="34" t="s">
        <v>23</v>
      </c>
      <c r="D847" s="34" t="s">
        <v>45</v>
      </c>
      <c r="E847" s="34" t="s">
        <v>58</v>
      </c>
      <c r="F847" s="34" t="s">
        <v>50</v>
      </c>
      <c r="G847" s="21"/>
      <c r="H847" s="21"/>
      <c r="I847" s="21" t="s">
        <v>9</v>
      </c>
      <c r="J847" s="21" t="s">
        <v>25</v>
      </c>
      <c r="K847" s="9"/>
      <c r="M847" s="12"/>
    </row>
    <row r="848" spans="1:13" ht="18" customHeight="1">
      <c r="A848" s="1">
        <v>847</v>
      </c>
      <c r="B848" s="44">
        <v>44493</v>
      </c>
      <c r="C848" s="34" t="s">
        <v>5</v>
      </c>
      <c r="D848" s="34" t="s">
        <v>40</v>
      </c>
      <c r="E848" s="34" t="s">
        <v>33</v>
      </c>
      <c r="F848" s="34" t="s">
        <v>42</v>
      </c>
      <c r="G848" s="21"/>
      <c r="H848" s="21"/>
      <c r="I848" s="21" t="s">
        <v>14</v>
      </c>
      <c r="J848" s="21" t="s">
        <v>37</v>
      </c>
      <c r="K848" s="9"/>
      <c r="M848" s="12"/>
    </row>
    <row r="849" spans="1:13" ht="18" customHeight="1">
      <c r="A849" s="1">
        <v>848</v>
      </c>
      <c r="B849" s="44">
        <v>44493</v>
      </c>
      <c r="C849" s="34" t="s">
        <v>27</v>
      </c>
      <c r="D849" s="34" t="s">
        <v>49</v>
      </c>
      <c r="E849" s="34" t="s">
        <v>10</v>
      </c>
      <c r="F849" s="34" t="s">
        <v>60</v>
      </c>
      <c r="G849" s="21"/>
      <c r="H849" s="21"/>
      <c r="I849" s="21" t="s">
        <v>8</v>
      </c>
      <c r="J849" s="21" t="s">
        <v>31</v>
      </c>
      <c r="K849" s="9"/>
      <c r="M849" s="12"/>
    </row>
    <row r="850" spans="1:13" ht="18" customHeight="1">
      <c r="A850" s="1">
        <v>849</v>
      </c>
      <c r="B850" s="44">
        <v>44493</v>
      </c>
      <c r="C850" s="34" t="s">
        <v>34</v>
      </c>
      <c r="D850" s="34" t="s">
        <v>24</v>
      </c>
      <c r="E850" s="34" t="s">
        <v>72</v>
      </c>
      <c r="F850" s="34" t="s">
        <v>7</v>
      </c>
      <c r="G850" s="21"/>
      <c r="H850" s="21"/>
      <c r="I850" s="21" t="s">
        <v>19</v>
      </c>
      <c r="J850" s="21" t="s">
        <v>38</v>
      </c>
      <c r="K850" s="9"/>
      <c r="M850" s="12"/>
    </row>
    <row r="851" spans="1:13" ht="18" customHeight="1">
      <c r="A851" s="1">
        <v>850</v>
      </c>
      <c r="B851" s="44">
        <v>44494</v>
      </c>
      <c r="C851" s="34" t="s">
        <v>49</v>
      </c>
      <c r="D851" s="34" t="s">
        <v>10</v>
      </c>
      <c r="E851" s="34" t="s">
        <v>60</v>
      </c>
      <c r="F851" s="34" t="s">
        <v>56</v>
      </c>
      <c r="G851" s="21"/>
      <c r="H851" s="21"/>
      <c r="I851" s="21" t="s">
        <v>8</v>
      </c>
      <c r="J851" s="21" t="s">
        <v>25</v>
      </c>
      <c r="K851" s="9"/>
      <c r="M851" s="12"/>
    </row>
    <row r="852" spans="1:13" ht="18" customHeight="1">
      <c r="A852" s="1">
        <v>851</v>
      </c>
      <c r="B852" s="44">
        <v>44494</v>
      </c>
      <c r="C852" s="34" t="s">
        <v>45</v>
      </c>
      <c r="D852" s="34" t="s">
        <v>58</v>
      </c>
      <c r="E852" s="34" t="s">
        <v>50</v>
      </c>
      <c r="F852" s="34" t="s">
        <v>11</v>
      </c>
      <c r="G852" s="21"/>
      <c r="H852" s="21"/>
      <c r="I852" s="21" t="s">
        <v>9</v>
      </c>
      <c r="J852" s="21" t="s">
        <v>26</v>
      </c>
      <c r="K852" s="9"/>
      <c r="M852" s="12"/>
    </row>
    <row r="853" spans="1:13" ht="18" customHeight="1">
      <c r="A853" s="1">
        <v>852</v>
      </c>
      <c r="B853" s="44">
        <v>44495</v>
      </c>
      <c r="C853" s="36" t="s">
        <v>24</v>
      </c>
      <c r="D853" s="34" t="s">
        <v>57</v>
      </c>
      <c r="E853" s="34" t="s">
        <v>59</v>
      </c>
      <c r="F853" s="34" t="s">
        <v>16</v>
      </c>
      <c r="G853" s="21"/>
      <c r="H853" s="21"/>
      <c r="I853" s="21" t="s">
        <v>38</v>
      </c>
      <c r="J853" s="21" t="s">
        <v>20</v>
      </c>
      <c r="K853" s="9"/>
      <c r="M853" s="13"/>
    </row>
    <row r="854" spans="1:13" ht="18" customHeight="1">
      <c r="A854" s="1">
        <v>853</v>
      </c>
      <c r="B854" s="44">
        <v>44495</v>
      </c>
      <c r="C854" s="34" t="s">
        <v>10</v>
      </c>
      <c r="D854" s="34" t="s">
        <v>60</v>
      </c>
      <c r="E854" s="34" t="s">
        <v>56</v>
      </c>
      <c r="F854" s="34" t="s">
        <v>27</v>
      </c>
      <c r="G854" s="21"/>
      <c r="H854" s="21"/>
      <c r="I854" s="21" t="s">
        <v>13</v>
      </c>
      <c r="J854" s="21" t="s">
        <v>14</v>
      </c>
      <c r="K854" s="9"/>
      <c r="M854" s="12"/>
    </row>
    <row r="855" spans="1:13" ht="18" customHeight="1">
      <c r="A855" s="1">
        <v>854</v>
      </c>
      <c r="B855" s="44">
        <v>44495</v>
      </c>
      <c r="C855" s="34" t="s">
        <v>18</v>
      </c>
      <c r="D855" s="34" t="s">
        <v>41</v>
      </c>
      <c r="E855" s="34" t="s">
        <v>46</v>
      </c>
      <c r="F855" s="34" t="s">
        <v>4</v>
      </c>
      <c r="G855" s="21"/>
      <c r="H855" s="21"/>
      <c r="I855" s="21" t="s">
        <v>31</v>
      </c>
      <c r="J855" s="21" t="s">
        <v>32</v>
      </c>
      <c r="K855" s="9"/>
      <c r="M855" s="12"/>
    </row>
    <row r="856" spans="1:13" ht="18" customHeight="1">
      <c r="A856" s="1">
        <v>855</v>
      </c>
      <c r="B856" s="44">
        <v>44496</v>
      </c>
      <c r="C856" s="34" t="s">
        <v>58</v>
      </c>
      <c r="D856" s="34" t="s">
        <v>50</v>
      </c>
      <c r="E856" s="34" t="s">
        <v>11</v>
      </c>
      <c r="F856" s="34" t="s">
        <v>23</v>
      </c>
      <c r="G856" s="21"/>
      <c r="H856" s="21"/>
      <c r="I856" s="21" t="s">
        <v>9</v>
      </c>
      <c r="J856" s="21" t="s">
        <v>8</v>
      </c>
      <c r="K856" s="9"/>
      <c r="M856" s="12"/>
    </row>
    <row r="857" spans="1:13" ht="18" customHeight="1">
      <c r="A857" s="1">
        <v>856</v>
      </c>
      <c r="B857" s="44">
        <v>44497</v>
      </c>
      <c r="C857" s="34" t="s">
        <v>33</v>
      </c>
      <c r="D857" s="34" t="s">
        <v>42</v>
      </c>
      <c r="E857" s="34" t="s">
        <v>6</v>
      </c>
      <c r="F857" s="34" t="s">
        <v>5</v>
      </c>
      <c r="G857" s="21"/>
      <c r="H857" s="21"/>
      <c r="I857" s="21" t="s">
        <v>19</v>
      </c>
      <c r="J857" s="21" t="s">
        <v>13</v>
      </c>
      <c r="K857" s="9"/>
      <c r="M857" s="12"/>
    </row>
    <row r="858" spans="1:13" ht="18" customHeight="1">
      <c r="A858" s="1">
        <v>857</v>
      </c>
      <c r="B858" s="44">
        <v>44498</v>
      </c>
      <c r="C858" s="34" t="s">
        <v>42</v>
      </c>
      <c r="D858" s="34" t="s">
        <v>6</v>
      </c>
      <c r="E858" s="34" t="s">
        <v>5</v>
      </c>
      <c r="F858" s="34" t="s">
        <v>40</v>
      </c>
      <c r="G858" s="21"/>
      <c r="H858" s="21"/>
      <c r="I858" s="21" t="s">
        <v>19</v>
      </c>
      <c r="J858" s="21" t="s">
        <v>14</v>
      </c>
      <c r="K858" s="9"/>
      <c r="M858" s="12"/>
    </row>
    <row r="859" spans="1:13" ht="18" customHeight="1">
      <c r="A859" s="1">
        <v>858</v>
      </c>
      <c r="B859" s="44">
        <v>44498</v>
      </c>
      <c r="C859" s="34" t="s">
        <v>17</v>
      </c>
      <c r="D859" s="34" t="s">
        <v>55</v>
      </c>
      <c r="E859" s="34" t="s">
        <v>39</v>
      </c>
      <c r="F859" s="34" t="s">
        <v>36</v>
      </c>
      <c r="G859" s="21"/>
      <c r="H859" s="21"/>
      <c r="I859" s="21" t="s">
        <v>8</v>
      </c>
      <c r="J859" s="21" t="s">
        <v>31</v>
      </c>
      <c r="K859" s="9"/>
      <c r="M859" s="12"/>
    </row>
    <row r="860" spans="1:13" ht="18" customHeight="1">
      <c r="A860" s="1">
        <v>859</v>
      </c>
      <c r="B860" s="44">
        <v>44499</v>
      </c>
      <c r="C860" s="34" t="s">
        <v>55</v>
      </c>
      <c r="D860" s="34" t="s">
        <v>39</v>
      </c>
      <c r="E860" s="34" t="s">
        <v>36</v>
      </c>
      <c r="F860" s="34" t="s">
        <v>22</v>
      </c>
      <c r="G860" s="21"/>
      <c r="H860" s="21"/>
      <c r="I860" s="21" t="s">
        <v>8</v>
      </c>
      <c r="J860" s="21" t="s">
        <v>31</v>
      </c>
      <c r="K860" s="9"/>
      <c r="M860" s="12"/>
    </row>
    <row r="861" spans="1:13" ht="18" customHeight="1">
      <c r="A861" s="1">
        <v>860</v>
      </c>
      <c r="B861" s="44">
        <v>44501</v>
      </c>
      <c r="C861" s="34" t="s">
        <v>6</v>
      </c>
      <c r="D861" s="34" t="s">
        <v>5</v>
      </c>
      <c r="E861" s="34" t="s">
        <v>40</v>
      </c>
      <c r="F861" s="34" t="s">
        <v>33</v>
      </c>
      <c r="G861" s="21"/>
      <c r="H861" s="21"/>
      <c r="I861" s="21" t="s">
        <v>14</v>
      </c>
      <c r="J861" s="21" t="s">
        <v>19</v>
      </c>
      <c r="K861" s="9"/>
      <c r="M861" s="12"/>
    </row>
    <row r="862" spans="1:13" ht="18" customHeight="1">
      <c r="A862" s="1">
        <v>861</v>
      </c>
      <c r="B862" s="44">
        <v>44506</v>
      </c>
      <c r="C862" s="34" t="s">
        <v>24</v>
      </c>
      <c r="D862" s="34" t="s">
        <v>39</v>
      </c>
      <c r="E862" s="34" t="s">
        <v>29</v>
      </c>
      <c r="F862" s="34" t="s">
        <v>41</v>
      </c>
      <c r="G862" s="21" t="s">
        <v>5</v>
      </c>
      <c r="H862" s="21" t="s">
        <v>7</v>
      </c>
      <c r="I862" s="21" t="s">
        <v>8</v>
      </c>
      <c r="J862" s="21" t="s">
        <v>9</v>
      </c>
      <c r="K862" s="9"/>
      <c r="M862" s="12"/>
    </row>
    <row r="863" spans="1:13" ht="18" customHeight="1">
      <c r="A863" s="1">
        <v>862</v>
      </c>
      <c r="B863" s="44">
        <v>44506</v>
      </c>
      <c r="C863" s="34" t="s">
        <v>36</v>
      </c>
      <c r="D863" s="34" t="s">
        <v>43</v>
      </c>
      <c r="E863" s="34" t="s">
        <v>12</v>
      </c>
      <c r="F863" s="34" t="s">
        <v>18</v>
      </c>
      <c r="G863" s="21" t="s">
        <v>48</v>
      </c>
      <c r="H863" s="21" t="s">
        <v>22</v>
      </c>
      <c r="I863" s="21" t="s">
        <v>38</v>
      </c>
      <c r="J863" s="21" t="s">
        <v>37</v>
      </c>
      <c r="K863" s="9"/>
      <c r="M863" s="12"/>
    </row>
    <row r="864" spans="1:13" ht="18" customHeight="1">
      <c r="A864" s="1">
        <v>863</v>
      </c>
      <c r="B864" s="44">
        <v>44507</v>
      </c>
      <c r="C864" s="34" t="s">
        <v>41</v>
      </c>
      <c r="D864" s="34" t="s">
        <v>29</v>
      </c>
      <c r="E864" s="34" t="s">
        <v>5</v>
      </c>
      <c r="F864" s="34" t="s">
        <v>7</v>
      </c>
      <c r="G864" s="21" t="s">
        <v>56</v>
      </c>
      <c r="H864" s="21" t="s">
        <v>39</v>
      </c>
      <c r="I864" s="21" t="s">
        <v>8</v>
      </c>
      <c r="J864" s="21" t="s">
        <v>9</v>
      </c>
      <c r="K864" s="9"/>
      <c r="M864" s="12"/>
    </row>
    <row r="865" spans="1:13" ht="18" customHeight="1">
      <c r="A865" s="1">
        <v>864</v>
      </c>
      <c r="B865" s="44">
        <v>44507</v>
      </c>
      <c r="C865" s="34" t="s">
        <v>18</v>
      </c>
      <c r="D865" s="34" t="s">
        <v>12</v>
      </c>
      <c r="E865" s="34" t="s">
        <v>48</v>
      </c>
      <c r="F865" s="34" t="s">
        <v>22</v>
      </c>
      <c r="G865" s="21" t="s">
        <v>21</v>
      </c>
      <c r="H865" s="21" t="s">
        <v>43</v>
      </c>
      <c r="I865" s="21" t="s">
        <v>38</v>
      </c>
      <c r="J865" s="21" t="s">
        <v>37</v>
      </c>
      <c r="K865" s="9"/>
      <c r="M865" s="12"/>
    </row>
    <row r="866" spans="1:13" ht="18" customHeight="1">
      <c r="A866" s="1">
        <v>865</v>
      </c>
      <c r="B866" s="44">
        <v>44510</v>
      </c>
      <c r="C866" s="34" t="s">
        <v>27</v>
      </c>
      <c r="D866" s="34" t="s">
        <v>28</v>
      </c>
      <c r="E866" s="34" t="s">
        <v>23</v>
      </c>
      <c r="F866" s="34" t="s">
        <v>55</v>
      </c>
      <c r="G866" s="21" t="s">
        <v>34</v>
      </c>
      <c r="H866" s="21" t="s">
        <v>42</v>
      </c>
      <c r="I866" s="21" t="s">
        <v>14</v>
      </c>
      <c r="J866" s="21" t="s">
        <v>37</v>
      </c>
      <c r="K866" s="9"/>
      <c r="M866" s="12"/>
    </row>
    <row r="867" spans="1:13" ht="18" customHeight="1">
      <c r="A867" s="1">
        <v>866</v>
      </c>
      <c r="B867" s="44">
        <v>44510</v>
      </c>
      <c r="C867" s="34" t="s">
        <v>30</v>
      </c>
      <c r="D867" s="34" t="s">
        <v>11</v>
      </c>
      <c r="E867" s="34" t="s">
        <v>16</v>
      </c>
      <c r="F867" s="34" t="s">
        <v>45</v>
      </c>
      <c r="G867" s="34" t="s">
        <v>33</v>
      </c>
      <c r="H867" s="34" t="s">
        <v>40</v>
      </c>
      <c r="I867" s="34" t="s">
        <v>26</v>
      </c>
      <c r="J867" s="34" t="s">
        <v>8</v>
      </c>
      <c r="K867" s="12"/>
      <c r="M867" s="12"/>
    </row>
    <row r="868" spans="1:13" ht="18" customHeight="1">
      <c r="A868" s="1">
        <v>867</v>
      </c>
      <c r="B868" s="44">
        <v>44511</v>
      </c>
      <c r="C868" s="34" t="s">
        <v>55</v>
      </c>
      <c r="D868" s="34" t="s">
        <v>23</v>
      </c>
      <c r="E868" s="34" t="s">
        <v>34</v>
      </c>
      <c r="F868" s="34" t="s">
        <v>42</v>
      </c>
      <c r="G868" s="34" t="s">
        <v>17</v>
      </c>
      <c r="H868" s="34" t="s">
        <v>28</v>
      </c>
      <c r="I868" s="34" t="s">
        <v>14</v>
      </c>
      <c r="J868" s="34" t="s">
        <v>37</v>
      </c>
      <c r="K868" s="12"/>
      <c r="M868" s="12"/>
    </row>
    <row r="869" spans="1:13" ht="18" customHeight="1">
      <c r="A869" s="1">
        <v>868</v>
      </c>
      <c r="B869" s="44">
        <v>44511</v>
      </c>
      <c r="C869" s="34" t="s">
        <v>45</v>
      </c>
      <c r="D869" s="34" t="s">
        <v>16</v>
      </c>
      <c r="E869" s="34" t="s">
        <v>33</v>
      </c>
      <c r="F869" s="34" t="s">
        <v>40</v>
      </c>
      <c r="G869" s="34" t="s">
        <v>49</v>
      </c>
      <c r="H869" s="34" t="s">
        <v>11</v>
      </c>
      <c r="I869" s="34" t="s">
        <v>26</v>
      </c>
      <c r="J869" s="34" t="s">
        <v>8</v>
      </c>
      <c r="K869" s="12"/>
      <c r="M869" s="12"/>
    </row>
    <row r="870" spans="1:13" ht="18" customHeight="1">
      <c r="A870" s="1">
        <v>869</v>
      </c>
      <c r="B870" s="44">
        <v>44512</v>
      </c>
      <c r="C870" s="34" t="s">
        <v>42</v>
      </c>
      <c r="D870" s="34" t="s">
        <v>34</v>
      </c>
      <c r="E870" s="34" t="s">
        <v>17</v>
      </c>
      <c r="F870" s="34" t="s">
        <v>28</v>
      </c>
      <c r="G870" s="34" t="s">
        <v>27</v>
      </c>
      <c r="H870" s="34" t="s">
        <v>23</v>
      </c>
      <c r="I870" s="34" t="s">
        <v>14</v>
      </c>
      <c r="J870" s="34" t="s">
        <v>37</v>
      </c>
      <c r="K870" s="12"/>
      <c r="M870" s="12"/>
    </row>
    <row r="871" spans="1:13" ht="18" customHeight="1">
      <c r="A871" s="1">
        <v>870</v>
      </c>
      <c r="B871" s="44">
        <v>44512</v>
      </c>
      <c r="C871" s="34" t="s">
        <v>40</v>
      </c>
      <c r="D871" s="34" t="s">
        <v>33</v>
      </c>
      <c r="E871" s="34" t="s">
        <v>49</v>
      </c>
      <c r="F871" s="34" t="s">
        <v>11</v>
      </c>
      <c r="G871" s="34" t="s">
        <v>30</v>
      </c>
      <c r="H871" s="34" t="s">
        <v>16</v>
      </c>
      <c r="I871" s="34" t="s">
        <v>26</v>
      </c>
      <c r="J871" s="34" t="s">
        <v>8</v>
      </c>
      <c r="K871" s="12"/>
      <c r="M871" s="12"/>
    </row>
    <row r="872" spans="1:13" ht="18" customHeight="1">
      <c r="A872" s="1">
        <v>871</v>
      </c>
      <c r="B872" s="44">
        <v>44520</v>
      </c>
      <c r="C872" s="34" t="s">
        <v>36</v>
      </c>
      <c r="D872" s="34" t="s">
        <v>24</v>
      </c>
      <c r="E872" s="34" t="s">
        <v>6</v>
      </c>
      <c r="F872" s="34" t="s">
        <v>41</v>
      </c>
      <c r="G872" s="34" t="s">
        <v>7</v>
      </c>
      <c r="H872" s="34" t="s">
        <v>18</v>
      </c>
      <c r="I872" s="34" t="s">
        <v>26</v>
      </c>
      <c r="J872" s="34" t="s">
        <v>14</v>
      </c>
      <c r="K872" s="12"/>
      <c r="M872" s="12"/>
    </row>
    <row r="873" spans="1:13" ht="18" customHeight="1">
      <c r="A873" s="1">
        <v>872</v>
      </c>
      <c r="B873" s="44">
        <v>44521</v>
      </c>
      <c r="C873" s="34" t="s">
        <v>41</v>
      </c>
      <c r="D873" s="34" t="s">
        <v>6</v>
      </c>
      <c r="E873" s="34" t="s">
        <v>7</v>
      </c>
      <c r="F873" s="34" t="s">
        <v>18</v>
      </c>
      <c r="G873" s="34" t="s">
        <v>22</v>
      </c>
      <c r="H873" s="34" t="s">
        <v>24</v>
      </c>
      <c r="I873" s="34" t="s">
        <v>26</v>
      </c>
      <c r="J873" s="34" t="s">
        <v>14</v>
      </c>
      <c r="K873" s="12"/>
      <c r="M873" s="12"/>
    </row>
    <row r="874" spans="1:13" ht="18" customHeight="1">
      <c r="A874" s="1">
        <v>873</v>
      </c>
      <c r="B874" s="44">
        <v>44523</v>
      </c>
      <c r="C874" s="34" t="s">
        <v>18</v>
      </c>
      <c r="D874" s="34" t="s">
        <v>7</v>
      </c>
      <c r="E874" s="34" t="s">
        <v>22</v>
      </c>
      <c r="F874" s="34" t="s">
        <v>24</v>
      </c>
      <c r="G874" s="34" t="s">
        <v>36</v>
      </c>
      <c r="H874" s="34" t="s">
        <v>6</v>
      </c>
      <c r="I874" s="34" t="s">
        <v>14</v>
      </c>
      <c r="J874" s="34" t="s">
        <v>26</v>
      </c>
      <c r="K874" s="12"/>
      <c r="M874" s="12"/>
    </row>
    <row r="875" spans="1:13" ht="18" customHeight="1">
      <c r="A875" s="1">
        <v>874</v>
      </c>
      <c r="B875" s="44">
        <v>44524</v>
      </c>
      <c r="C875" s="34" t="s">
        <v>24</v>
      </c>
      <c r="D875" s="34" t="s">
        <v>22</v>
      </c>
      <c r="E875" s="34" t="s">
        <v>36</v>
      </c>
      <c r="F875" s="34" t="s">
        <v>6</v>
      </c>
      <c r="G875" s="34" t="s">
        <v>41</v>
      </c>
      <c r="H875" s="34" t="s">
        <v>7</v>
      </c>
      <c r="I875" s="34" t="s">
        <v>14</v>
      </c>
      <c r="J875" s="34" t="s">
        <v>26</v>
      </c>
      <c r="K875" s="12"/>
      <c r="M875" s="12"/>
    </row>
    <row r="876" spans="1:13" ht="18" customHeight="1">
      <c r="A876" s="1">
        <v>875</v>
      </c>
      <c r="B876" s="44">
        <v>44525</v>
      </c>
      <c r="C876" s="34" t="s">
        <v>6</v>
      </c>
      <c r="D876" s="34" t="s">
        <v>36</v>
      </c>
      <c r="E876" s="34" t="s">
        <v>41</v>
      </c>
      <c r="F876" s="34" t="s">
        <v>7</v>
      </c>
      <c r="G876" s="34" t="s">
        <v>18</v>
      </c>
      <c r="H876" s="34" t="s">
        <v>22</v>
      </c>
      <c r="I876" s="34" t="s">
        <v>14</v>
      </c>
      <c r="J876" s="34" t="s">
        <v>26</v>
      </c>
      <c r="K876" s="12"/>
      <c r="M876" s="12"/>
    </row>
    <row r="877" spans="1:13" ht="18" customHeight="1">
      <c r="A877" s="1">
        <v>876</v>
      </c>
      <c r="B877" s="44">
        <v>44527</v>
      </c>
      <c r="C877" s="34" t="s">
        <v>7</v>
      </c>
      <c r="D877" s="34" t="s">
        <v>41</v>
      </c>
      <c r="E877" s="34" t="s">
        <v>18</v>
      </c>
      <c r="F877" s="34" t="s">
        <v>22</v>
      </c>
      <c r="G877" s="34" t="s">
        <v>24</v>
      </c>
      <c r="H877" s="34" t="s">
        <v>36</v>
      </c>
      <c r="I877" s="34" t="s">
        <v>26</v>
      </c>
      <c r="J877" s="34" t="s">
        <v>14</v>
      </c>
      <c r="K877" s="12"/>
      <c r="M877" s="12"/>
    </row>
    <row r="878" spans="1:13" ht="18" customHeight="1">
      <c r="B878" s="75"/>
      <c r="C878" s="5">
        <f>SUBTOTAL(3,C2:C877)</f>
        <v>876</v>
      </c>
      <c r="D878" s="5">
        <f t="shared" ref="D878:J878" si="3">SUBTOTAL(3,D2:D877)</f>
        <v>876</v>
      </c>
      <c r="E878" s="5">
        <f t="shared" si="3"/>
        <v>876</v>
      </c>
      <c r="F878" s="5">
        <f t="shared" si="3"/>
        <v>876</v>
      </c>
      <c r="G878" s="5">
        <f t="shared" si="3"/>
        <v>18</v>
      </c>
      <c r="H878" s="5">
        <f t="shared" si="3"/>
        <v>18</v>
      </c>
      <c r="I878" s="5">
        <f t="shared" si="3"/>
        <v>876</v>
      </c>
      <c r="J878" s="5">
        <f t="shared" si="3"/>
        <v>876</v>
      </c>
    </row>
    <row r="879" spans="1:13" ht="18" customHeight="1">
      <c r="C879" s="7"/>
      <c r="D879" s="7"/>
      <c r="E879" s="7"/>
      <c r="F879" s="7"/>
      <c r="G879" s="7"/>
      <c r="H879" s="7"/>
      <c r="I879" s="77" t="s">
        <v>127</v>
      </c>
      <c r="J879" s="6">
        <f>C878+D878+E878+F878+G878+H878</f>
        <v>3540</v>
      </c>
    </row>
  </sheetData>
  <sortState xmlns:xlrd2="http://schemas.microsoft.com/office/spreadsheetml/2017/richdata2" ref="M2:W55">
    <sortCondition descending="1" ref="N2:N55"/>
  </sortState>
  <mergeCells count="1">
    <mergeCell ref="L1:V1"/>
  </mergeCells>
  <phoneticPr fontId="1"/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656AC-CDD7-4CEA-B13B-514EFCB7538F}">
  <dimension ref="A1:X791"/>
  <sheetViews>
    <sheetView workbookViewId="0">
      <selection activeCell="V30" sqref="Q30:V30"/>
    </sheetView>
  </sheetViews>
  <sheetFormatPr defaultColWidth="9" defaultRowHeight="18" customHeight="1"/>
  <cols>
    <col min="1" max="1" width="4.5" style="20" bestFit="1" customWidth="1"/>
    <col min="2" max="2" width="11.625" style="49" bestFit="1" customWidth="1"/>
    <col min="3" max="8" width="11.625" style="9" bestFit="1" customWidth="1"/>
    <col min="9" max="10" width="9.75" style="9" bestFit="1" customWidth="1"/>
    <col min="11" max="11" width="2.625" style="9" customWidth="1"/>
    <col min="12" max="12" width="4.5" style="20" bestFit="1" customWidth="1"/>
    <col min="13" max="13" width="13" style="9" bestFit="1" customWidth="1"/>
    <col min="14" max="15" width="6.5" style="9" bestFit="1" customWidth="1"/>
    <col min="16" max="16" width="2.625" style="9" customWidth="1"/>
    <col min="17" max="22" width="5.5" style="9" bestFit="1" customWidth="1"/>
    <col min="23" max="16384" width="9" style="9"/>
  </cols>
  <sheetData>
    <row r="1" spans="1:24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4"/>
      <c r="M1" s="99" t="s">
        <v>364</v>
      </c>
      <c r="N1" s="100"/>
      <c r="O1" s="100"/>
      <c r="P1" s="100"/>
      <c r="Q1" s="100"/>
      <c r="R1" s="100"/>
      <c r="S1" s="100"/>
      <c r="T1" s="100"/>
      <c r="U1" s="100"/>
      <c r="V1" s="101"/>
    </row>
    <row r="2" spans="1:24" ht="18" customHeight="1">
      <c r="A2" s="4">
        <v>1</v>
      </c>
      <c r="B2" s="35">
        <v>34433</v>
      </c>
      <c r="C2" s="36" t="s">
        <v>170</v>
      </c>
      <c r="D2" s="36" t="s">
        <v>72</v>
      </c>
      <c r="E2" s="36" t="s">
        <v>180</v>
      </c>
      <c r="F2" s="36" t="s">
        <v>175</v>
      </c>
      <c r="G2" s="21"/>
      <c r="H2" s="21"/>
      <c r="I2" s="21" t="s">
        <v>37</v>
      </c>
      <c r="J2" s="21" t="s">
        <v>19</v>
      </c>
      <c r="L2" s="4"/>
      <c r="M2" s="3" t="s">
        <v>125</v>
      </c>
      <c r="N2" s="47" t="s">
        <v>127</v>
      </c>
      <c r="O2" s="47" t="s">
        <v>127</v>
      </c>
      <c r="P2" s="22"/>
      <c r="Q2" s="47" t="s">
        <v>68</v>
      </c>
      <c r="R2" s="47" t="s">
        <v>69</v>
      </c>
      <c r="S2" s="47" t="s">
        <v>70</v>
      </c>
      <c r="T2" s="47" t="s">
        <v>71</v>
      </c>
      <c r="U2" s="47" t="s">
        <v>128</v>
      </c>
      <c r="V2" s="47" t="s">
        <v>129</v>
      </c>
      <c r="X2" s="9" t="s">
        <v>140</v>
      </c>
    </row>
    <row r="3" spans="1:24" ht="18" customHeight="1">
      <c r="A3" s="4">
        <v>2</v>
      </c>
      <c r="B3" s="35">
        <v>34433</v>
      </c>
      <c r="C3" s="36" t="s">
        <v>190</v>
      </c>
      <c r="D3" s="36" t="s">
        <v>191</v>
      </c>
      <c r="E3" s="36" t="s">
        <v>167</v>
      </c>
      <c r="F3" s="36" t="s">
        <v>166</v>
      </c>
      <c r="G3" s="21"/>
      <c r="H3" s="21"/>
      <c r="I3" s="21" t="s">
        <v>14</v>
      </c>
      <c r="J3" s="21" t="s">
        <v>38</v>
      </c>
      <c r="L3" s="4">
        <v>1</v>
      </c>
      <c r="M3" s="34" t="s">
        <v>164</v>
      </c>
      <c r="N3" s="10">
        <f>COUNTIF($C$2:$H$789,"友寄正人")</f>
        <v>113</v>
      </c>
      <c r="O3" s="10">
        <f t="shared" ref="O3:O25" si="0">SUM(Q3:V3)</f>
        <v>113</v>
      </c>
      <c r="P3" s="24"/>
      <c r="Q3" s="10">
        <f>COUNTIF($C$2:$C$789,"友寄正人")</f>
        <v>29</v>
      </c>
      <c r="R3" s="10">
        <f>COUNTIF($D$2:$D$789,"友寄正人")</f>
        <v>27</v>
      </c>
      <c r="S3" s="10">
        <f>COUNTIF($E$2:$E$789,"友寄正人")</f>
        <v>26</v>
      </c>
      <c r="T3" s="10">
        <f>COUNTIF($F$2:$F$789,"友寄正人")</f>
        <v>29</v>
      </c>
      <c r="U3" s="10">
        <f>COUNTIF($G$2:$G$789,"友寄正人")</f>
        <v>0</v>
      </c>
      <c r="V3" s="10">
        <f>COUNTIF($H$2:$H$789,"友寄正人")</f>
        <v>2</v>
      </c>
    </row>
    <row r="4" spans="1:24" ht="18" customHeight="1">
      <c r="A4" s="4">
        <v>3</v>
      </c>
      <c r="B4" s="35">
        <v>34433</v>
      </c>
      <c r="C4" s="36" t="s">
        <v>213</v>
      </c>
      <c r="D4" s="36" t="s">
        <v>179</v>
      </c>
      <c r="E4" s="36" t="s">
        <v>165</v>
      </c>
      <c r="F4" s="36" t="s">
        <v>185</v>
      </c>
      <c r="G4" s="21" t="s">
        <v>186</v>
      </c>
      <c r="H4" s="21" t="s">
        <v>174</v>
      </c>
      <c r="I4" s="21" t="s">
        <v>32</v>
      </c>
      <c r="J4" s="21" t="s">
        <v>227</v>
      </c>
      <c r="L4" s="4">
        <v>2</v>
      </c>
      <c r="M4" s="21" t="s">
        <v>166</v>
      </c>
      <c r="N4" s="10">
        <f>COUNTIF($C$2:$H$789,"井野修")</f>
        <v>112</v>
      </c>
      <c r="O4" s="10">
        <f t="shared" si="0"/>
        <v>112</v>
      </c>
      <c r="P4" s="24"/>
      <c r="Q4" s="10">
        <f>COUNTIF($C$2:$C$789,"井野修")</f>
        <v>27</v>
      </c>
      <c r="R4" s="10">
        <f>COUNTIF($D$2:$D$789,"井野修")</f>
        <v>29</v>
      </c>
      <c r="S4" s="10">
        <f>COUNTIF($E$2:$E$789,"井野修")</f>
        <v>26</v>
      </c>
      <c r="T4" s="10">
        <f>COUNTIF($F$2:$F$789,"井野修")</f>
        <v>27</v>
      </c>
      <c r="U4" s="10">
        <f>COUNTIF($G$2:$G$789,"井野修")</f>
        <v>2</v>
      </c>
      <c r="V4" s="10">
        <f>COUNTIF($H$2:$H$789,"井野修")</f>
        <v>1</v>
      </c>
    </row>
    <row r="5" spans="1:24" ht="18" customHeight="1">
      <c r="A5" s="4">
        <v>4</v>
      </c>
      <c r="B5" s="35">
        <v>34433</v>
      </c>
      <c r="C5" s="36" t="s">
        <v>181</v>
      </c>
      <c r="D5" s="36" t="s">
        <v>172</v>
      </c>
      <c r="E5" s="36" t="s">
        <v>142</v>
      </c>
      <c r="F5" s="36" t="s">
        <v>173</v>
      </c>
      <c r="G5" s="21" t="s">
        <v>146</v>
      </c>
      <c r="H5" s="21" t="s">
        <v>161</v>
      </c>
      <c r="I5" s="21" t="s">
        <v>26</v>
      </c>
      <c r="J5" s="21" t="s">
        <v>228</v>
      </c>
      <c r="L5" s="4">
        <v>3</v>
      </c>
      <c r="M5" s="21" t="s">
        <v>230</v>
      </c>
      <c r="N5" s="10">
        <f>COUNTIF($C$2:$H$789,"小林毅二")</f>
        <v>111</v>
      </c>
      <c r="O5" s="10">
        <f t="shared" si="0"/>
        <v>111</v>
      </c>
      <c r="P5" s="24"/>
      <c r="Q5" s="10">
        <f>COUNTIF($C$2:$C$789,"小林毅二")</f>
        <v>28</v>
      </c>
      <c r="R5" s="10">
        <f>COUNTIF($D$2:$D$789,"小林毅二")</f>
        <v>26</v>
      </c>
      <c r="S5" s="10">
        <f>COUNTIF($E$2:$E$789,"小林毅二")</f>
        <v>29</v>
      </c>
      <c r="T5" s="10">
        <f>COUNTIF($F$2:$F$789,"小林毅二")</f>
        <v>27</v>
      </c>
      <c r="U5" s="10">
        <f>COUNTIF($G$2:$G$789,"小林毅二")</f>
        <v>1</v>
      </c>
      <c r="V5" s="10">
        <f>COUNTIF($H$2:$H$789,"小林毅二")</f>
        <v>0</v>
      </c>
    </row>
    <row r="6" spans="1:24" ht="18" customHeight="1">
      <c r="A6" s="4">
        <v>5</v>
      </c>
      <c r="B6" s="35">
        <v>34433</v>
      </c>
      <c r="C6" s="36" t="s">
        <v>188</v>
      </c>
      <c r="D6" s="36" t="s">
        <v>182</v>
      </c>
      <c r="E6" s="36" t="s">
        <v>184</v>
      </c>
      <c r="F6" s="36" t="s">
        <v>131</v>
      </c>
      <c r="G6" s="21" t="s">
        <v>178</v>
      </c>
      <c r="H6" s="21" t="s">
        <v>211</v>
      </c>
      <c r="I6" s="21" t="s">
        <v>31</v>
      </c>
      <c r="J6" s="21" t="s">
        <v>8</v>
      </c>
      <c r="L6" s="4">
        <v>4</v>
      </c>
      <c r="M6" s="21" t="s">
        <v>242</v>
      </c>
      <c r="N6" s="10">
        <f>COUNTIF($C$2:$H$789,"井上忠行")</f>
        <v>108</v>
      </c>
      <c r="O6" s="10">
        <f t="shared" si="0"/>
        <v>108</v>
      </c>
      <c r="P6" s="24"/>
      <c r="Q6" s="10">
        <f>COUNTIF($C$2:$C$789,"井上忠行")</f>
        <v>26</v>
      </c>
      <c r="R6" s="10">
        <f>COUNTIF($D$2:$D$789,"井上忠行")</f>
        <v>28</v>
      </c>
      <c r="S6" s="10">
        <f>COUNTIF($E$2:$E$789,"井上忠行")</f>
        <v>26</v>
      </c>
      <c r="T6" s="10">
        <f>COUNTIF($F$2:$F$789,"井上忠行")</f>
        <v>26</v>
      </c>
      <c r="U6" s="10">
        <f>COUNTIF($G$2:$G$789,"井上忠行")</f>
        <v>1</v>
      </c>
      <c r="V6" s="10">
        <f>COUNTIF($H$2:$H$789,"井上忠行")</f>
        <v>1</v>
      </c>
    </row>
    <row r="7" spans="1:24" ht="18" customHeight="1">
      <c r="A7" s="4">
        <v>6</v>
      </c>
      <c r="B7" s="35">
        <v>34433</v>
      </c>
      <c r="C7" s="36" t="s">
        <v>176</v>
      </c>
      <c r="D7" s="36" t="s">
        <v>144</v>
      </c>
      <c r="E7" s="36" t="s">
        <v>163</v>
      </c>
      <c r="F7" s="36" t="s">
        <v>171</v>
      </c>
      <c r="G7" s="21"/>
      <c r="H7" s="21"/>
      <c r="I7" s="21" t="s">
        <v>20</v>
      </c>
      <c r="J7" s="21" t="s">
        <v>13</v>
      </c>
      <c r="L7" s="4">
        <v>5</v>
      </c>
      <c r="M7" s="21" t="s">
        <v>249</v>
      </c>
      <c r="N7" s="10">
        <f>COUNTIF($C$2:$H$789,"田中俊幸")</f>
        <v>105</v>
      </c>
      <c r="O7" s="10">
        <f t="shared" si="0"/>
        <v>105</v>
      </c>
      <c r="P7" s="24"/>
      <c r="Q7" s="10">
        <f>COUNTIF($C$2:$C$789,"田中俊幸")</f>
        <v>26</v>
      </c>
      <c r="R7" s="10">
        <f>COUNTIF($D$2:$D$789,"田中俊幸")</f>
        <v>26</v>
      </c>
      <c r="S7" s="10">
        <f>COUNTIF($E$2:$E$789,"田中俊幸")</f>
        <v>28</v>
      </c>
      <c r="T7" s="10">
        <f>COUNTIF($F$2:$F$789,"田中俊幸")</f>
        <v>25</v>
      </c>
      <c r="U7" s="10">
        <f>COUNTIF($G$2:$G$789,"田中俊幸")</f>
        <v>0</v>
      </c>
      <c r="V7" s="10">
        <f>COUNTIF($H$2:$H$789,"田中俊幸")</f>
        <v>0</v>
      </c>
    </row>
    <row r="8" spans="1:24" ht="18" customHeight="1">
      <c r="A8" s="4">
        <v>7</v>
      </c>
      <c r="B8" s="35">
        <v>34434</v>
      </c>
      <c r="C8" s="36" t="s">
        <v>166</v>
      </c>
      <c r="D8" s="36" t="s">
        <v>168</v>
      </c>
      <c r="E8" s="36" t="s">
        <v>191</v>
      </c>
      <c r="F8" s="36" t="s">
        <v>167</v>
      </c>
      <c r="G8" s="21"/>
      <c r="H8" s="21"/>
      <c r="I8" s="21" t="s">
        <v>14</v>
      </c>
      <c r="J8" s="21" t="s">
        <v>38</v>
      </c>
      <c r="L8" s="4">
        <v>6</v>
      </c>
      <c r="M8" s="21" t="s">
        <v>247</v>
      </c>
      <c r="N8" s="10">
        <f>COUNTIF($C$2:$H$789,"久保田治")</f>
        <v>102</v>
      </c>
      <c r="O8" s="10">
        <f t="shared" si="0"/>
        <v>102</v>
      </c>
      <c r="P8" s="24"/>
      <c r="Q8" s="10">
        <f>COUNTIF($C$2:$C$789,"久保田治")</f>
        <v>28</v>
      </c>
      <c r="R8" s="10">
        <f>COUNTIF($D$2:$D$789,"久保田治")</f>
        <v>23</v>
      </c>
      <c r="S8" s="10">
        <f>COUNTIF($E$2:$E$789,"久保田治")</f>
        <v>24</v>
      </c>
      <c r="T8" s="10">
        <f>COUNTIF($F$2:$F$789,"久保田治")</f>
        <v>27</v>
      </c>
      <c r="U8" s="10">
        <f>COUNTIF($G$2:$G$789,"久保田治")</f>
        <v>0</v>
      </c>
      <c r="V8" s="10">
        <f>COUNTIF($H$2:$H$789,"久保田治")</f>
        <v>0</v>
      </c>
    </row>
    <row r="9" spans="1:24" ht="18" customHeight="1">
      <c r="A9" s="4">
        <v>8</v>
      </c>
      <c r="B9" s="35">
        <v>34434</v>
      </c>
      <c r="C9" s="36" t="s">
        <v>161</v>
      </c>
      <c r="D9" s="36" t="s">
        <v>194</v>
      </c>
      <c r="E9" s="36" t="s">
        <v>187</v>
      </c>
      <c r="F9" s="36" t="s">
        <v>183</v>
      </c>
      <c r="G9" s="21" t="s">
        <v>142</v>
      </c>
      <c r="H9" s="21" t="s">
        <v>181</v>
      </c>
      <c r="I9" s="21" t="s">
        <v>26</v>
      </c>
      <c r="J9" s="21" t="s">
        <v>228</v>
      </c>
      <c r="L9" s="4">
        <v>7</v>
      </c>
      <c r="M9" s="21" t="s">
        <v>257</v>
      </c>
      <c r="N9" s="10">
        <f>COUNTIF($C$2:$H$789,"久保友之")</f>
        <v>99</v>
      </c>
      <c r="O9" s="10">
        <f t="shared" si="0"/>
        <v>99</v>
      </c>
      <c r="P9" s="24"/>
      <c r="Q9" s="10">
        <f>COUNTIF($C$2:$C$789,"久保友之")</f>
        <v>26</v>
      </c>
      <c r="R9" s="10">
        <f>COUNTIF($D$2:$D$789,"久保友之")</f>
        <v>24</v>
      </c>
      <c r="S9" s="10">
        <f>COUNTIF($E$2:$E$789,"久保友之")</f>
        <v>25</v>
      </c>
      <c r="T9" s="10">
        <f>COUNTIF($F$2:$F$789,"久保友之")</f>
        <v>24</v>
      </c>
      <c r="U9" s="10">
        <f>COUNTIF($G$2:$G$789,"久保友之")</f>
        <v>0</v>
      </c>
      <c r="V9" s="10">
        <f>COUNTIF($H$2:$H$789,"久保友之")</f>
        <v>0</v>
      </c>
    </row>
    <row r="10" spans="1:24" ht="18" customHeight="1">
      <c r="A10" s="4">
        <v>9</v>
      </c>
      <c r="B10" s="35">
        <v>34434</v>
      </c>
      <c r="C10" s="36" t="s">
        <v>171</v>
      </c>
      <c r="D10" s="36" t="s">
        <v>177</v>
      </c>
      <c r="E10" s="36" t="s">
        <v>144</v>
      </c>
      <c r="F10" s="36" t="s">
        <v>163</v>
      </c>
      <c r="G10" s="21"/>
      <c r="H10" s="21"/>
      <c r="I10" s="21" t="s">
        <v>20</v>
      </c>
      <c r="J10" s="21" t="s">
        <v>13</v>
      </c>
      <c r="L10" s="4">
        <v>8</v>
      </c>
      <c r="M10" s="34" t="s">
        <v>145</v>
      </c>
      <c r="N10" s="10">
        <f>COUNTIF($C$2:$H$789,"渡田均")</f>
        <v>98</v>
      </c>
      <c r="O10" s="10">
        <f t="shared" si="0"/>
        <v>98</v>
      </c>
      <c r="P10" s="24"/>
      <c r="Q10" s="10">
        <f>COUNTIF($C$2:$C$789,"渡田均")</f>
        <v>26</v>
      </c>
      <c r="R10" s="10">
        <f>COUNTIF($D$2:$D$789,"渡田均")</f>
        <v>23</v>
      </c>
      <c r="S10" s="10">
        <f>COUNTIF($E$2:$E$789,"渡田均")</f>
        <v>24</v>
      </c>
      <c r="T10" s="10">
        <f>COUNTIF($F$2:$F$789,"渡田均")</f>
        <v>25</v>
      </c>
      <c r="U10" s="10">
        <f>COUNTIF($G$2:$G$789,"渡田均")</f>
        <v>0</v>
      </c>
      <c r="V10" s="10">
        <f>COUNTIF($H$2:$H$789,"渡田均")</f>
        <v>0</v>
      </c>
    </row>
    <row r="11" spans="1:24" ht="18" customHeight="1">
      <c r="A11" s="4">
        <v>10</v>
      </c>
      <c r="B11" s="35">
        <v>34434</v>
      </c>
      <c r="C11" s="36" t="s">
        <v>175</v>
      </c>
      <c r="D11" s="36" t="s">
        <v>46</v>
      </c>
      <c r="E11" s="36" t="s">
        <v>72</v>
      </c>
      <c r="F11" s="36" t="s">
        <v>180</v>
      </c>
      <c r="G11" s="21"/>
      <c r="H11" s="21"/>
      <c r="I11" s="21" t="s">
        <v>37</v>
      </c>
      <c r="J11" s="21" t="s">
        <v>19</v>
      </c>
      <c r="L11" s="4">
        <v>9</v>
      </c>
      <c r="M11" s="21" t="s">
        <v>256</v>
      </c>
      <c r="N11" s="10">
        <f>COUNTIF($C$2:$H$789,"山本文男")</f>
        <v>96</v>
      </c>
      <c r="O11" s="10">
        <f t="shared" si="0"/>
        <v>96</v>
      </c>
      <c r="P11" s="24"/>
      <c r="Q11" s="10">
        <f>COUNTIF($C$2:$C$789,"山本文男")</f>
        <v>25</v>
      </c>
      <c r="R11" s="10">
        <f>COUNTIF($D$2:$D$789,"山本文男")</f>
        <v>22</v>
      </c>
      <c r="S11" s="10">
        <f>COUNTIF($E$2:$E$789,"山本文男")</f>
        <v>25</v>
      </c>
      <c r="T11" s="10">
        <f>COUNTIF($F$2:$F$789,"山本文男")</f>
        <v>24</v>
      </c>
      <c r="U11" s="10">
        <f>COUNTIF($G$2:$G$789,"山本文男")</f>
        <v>0</v>
      </c>
      <c r="V11" s="10">
        <f>COUNTIF($H$2:$H$789,"山本文男")</f>
        <v>0</v>
      </c>
    </row>
    <row r="12" spans="1:24" ht="18" customHeight="1">
      <c r="A12" s="4">
        <v>11</v>
      </c>
      <c r="B12" s="35">
        <v>34434</v>
      </c>
      <c r="C12" s="36" t="s">
        <v>186</v>
      </c>
      <c r="D12" s="36" t="s">
        <v>185</v>
      </c>
      <c r="E12" s="36" t="s">
        <v>179</v>
      </c>
      <c r="F12" s="36" t="s">
        <v>165</v>
      </c>
      <c r="G12" s="21" t="s">
        <v>148</v>
      </c>
      <c r="H12" s="21" t="s">
        <v>213</v>
      </c>
      <c r="I12" s="21" t="s">
        <v>32</v>
      </c>
      <c r="J12" s="21" t="s">
        <v>227</v>
      </c>
      <c r="L12" s="4">
        <v>10</v>
      </c>
      <c r="M12" s="21" t="s">
        <v>255</v>
      </c>
      <c r="N12" s="10">
        <f>COUNTIF($C$2:$H$789,"福井宏")</f>
        <v>95</v>
      </c>
      <c r="O12" s="10">
        <f t="shared" si="0"/>
        <v>95</v>
      </c>
      <c r="P12" s="24"/>
      <c r="Q12" s="10">
        <f>COUNTIF($C$2:$C$789,"福井宏")</f>
        <v>24</v>
      </c>
      <c r="R12" s="10">
        <f>COUNTIF($D$2:$D$789,"福井宏")</f>
        <v>23</v>
      </c>
      <c r="S12" s="10">
        <f>COUNTIF($E$2:$E$789,"福井宏")</f>
        <v>25</v>
      </c>
      <c r="T12" s="10">
        <f>COUNTIF($F$2:$F$789,"福井宏")</f>
        <v>23</v>
      </c>
      <c r="U12" s="10">
        <f>COUNTIF($G$2:$G$789,"福井宏")</f>
        <v>0</v>
      </c>
      <c r="V12" s="10">
        <f>COUNTIF($H$2:$H$789,"福井宏")</f>
        <v>0</v>
      </c>
    </row>
    <row r="13" spans="1:24" ht="18" customHeight="1">
      <c r="A13" s="4">
        <v>12</v>
      </c>
      <c r="B13" s="35">
        <v>34434</v>
      </c>
      <c r="C13" s="36" t="s">
        <v>131</v>
      </c>
      <c r="D13" s="36" t="s">
        <v>178</v>
      </c>
      <c r="E13" s="36" t="s">
        <v>211</v>
      </c>
      <c r="F13" s="36" t="s">
        <v>184</v>
      </c>
      <c r="G13" s="21" t="s">
        <v>182</v>
      </c>
      <c r="H13" s="21" t="s">
        <v>188</v>
      </c>
      <c r="I13" s="21" t="s">
        <v>31</v>
      </c>
      <c r="J13" s="21" t="s">
        <v>8</v>
      </c>
      <c r="L13" s="4">
        <v>11</v>
      </c>
      <c r="M13" s="36" t="s">
        <v>67</v>
      </c>
      <c r="N13" s="10">
        <f>COUNTIF($C$2:$H$789,"橘髙淳")</f>
        <v>94</v>
      </c>
      <c r="O13" s="10">
        <f t="shared" si="0"/>
        <v>94</v>
      </c>
      <c r="P13" s="24"/>
      <c r="Q13" s="10">
        <f>COUNTIF($C$2:$C$789,"橘髙淳")</f>
        <v>26</v>
      </c>
      <c r="R13" s="10">
        <f>COUNTIF($D$2:$D$789,"橘髙淳")</f>
        <v>24</v>
      </c>
      <c r="S13" s="10">
        <f>COUNTIF($E$2:$E$789,"橘髙淳")</f>
        <v>22</v>
      </c>
      <c r="T13" s="10">
        <f>COUNTIF($F$2:$F$789,"橘髙淳")</f>
        <v>22</v>
      </c>
      <c r="U13" s="10">
        <f>COUNTIF($G$2:$G$789,"橘髙淳")</f>
        <v>0</v>
      </c>
      <c r="V13" s="10">
        <f>COUNTIF($H$2:$H$789,"橘髙淳")</f>
        <v>0</v>
      </c>
    </row>
    <row r="14" spans="1:24" ht="18" customHeight="1">
      <c r="A14" s="4">
        <v>13</v>
      </c>
      <c r="B14" s="35">
        <v>34436</v>
      </c>
      <c r="C14" s="36" t="s">
        <v>165</v>
      </c>
      <c r="D14" s="36" t="s">
        <v>174</v>
      </c>
      <c r="E14" s="36" t="s">
        <v>178</v>
      </c>
      <c r="F14" s="36" t="s">
        <v>213</v>
      </c>
      <c r="G14" s="21" t="s">
        <v>131</v>
      </c>
      <c r="H14" s="21" t="s">
        <v>148</v>
      </c>
      <c r="I14" s="21" t="s">
        <v>31</v>
      </c>
      <c r="J14" s="21" t="s">
        <v>26</v>
      </c>
      <c r="L14" s="4">
        <v>12</v>
      </c>
      <c r="M14" s="21" t="s">
        <v>224</v>
      </c>
      <c r="N14" s="10">
        <f>COUNTIF($C$2:$H$789,"上本孝一")</f>
        <v>82</v>
      </c>
      <c r="O14" s="10">
        <f t="shared" si="0"/>
        <v>82</v>
      </c>
      <c r="P14" s="24"/>
      <c r="Q14" s="10">
        <f>COUNTIF($C$2:$C$789,"上本孝一")</f>
        <v>18</v>
      </c>
      <c r="R14" s="10">
        <f>COUNTIF($D$2:$D$789,"上本孝一")</f>
        <v>21</v>
      </c>
      <c r="S14" s="10">
        <f>COUNTIF($E$2:$E$789,"上本孝一")</f>
        <v>21</v>
      </c>
      <c r="T14" s="10">
        <f>COUNTIF($F$2:$F$789,"上本孝一")</f>
        <v>22</v>
      </c>
      <c r="U14" s="10">
        <f>COUNTIF($G$2:$G$789,"上本孝一")</f>
        <v>0</v>
      </c>
      <c r="V14" s="10">
        <f>COUNTIF($H$2:$H$789,"上本孝一")</f>
        <v>0</v>
      </c>
    </row>
    <row r="15" spans="1:24" ht="18" customHeight="1">
      <c r="A15" s="4">
        <v>14</v>
      </c>
      <c r="B15" s="35">
        <v>34436</v>
      </c>
      <c r="C15" s="36" t="s">
        <v>180</v>
      </c>
      <c r="D15" s="36" t="s">
        <v>170</v>
      </c>
      <c r="E15" s="36" t="s">
        <v>46</v>
      </c>
      <c r="F15" s="36" t="s">
        <v>72</v>
      </c>
      <c r="G15" s="21"/>
      <c r="H15" s="21"/>
      <c r="I15" s="21" t="s">
        <v>13</v>
      </c>
      <c r="J15" s="21" t="s">
        <v>37</v>
      </c>
      <c r="L15" s="4">
        <v>13</v>
      </c>
      <c r="M15" s="36" t="s">
        <v>90</v>
      </c>
      <c r="N15" s="10">
        <f>COUNTIF($C$2:$H$789,"杉永政信")</f>
        <v>77</v>
      </c>
      <c r="O15" s="10">
        <f t="shared" si="0"/>
        <v>77</v>
      </c>
      <c r="P15" s="24"/>
      <c r="Q15" s="10">
        <f>COUNTIF($C$2:$C$789,"杉永政信")</f>
        <v>18</v>
      </c>
      <c r="R15" s="10">
        <f>COUNTIF($D$2:$D$789,"杉永政信")</f>
        <v>19</v>
      </c>
      <c r="S15" s="10">
        <f>COUNTIF($E$2:$E$789,"杉永政信")</f>
        <v>21</v>
      </c>
      <c r="T15" s="10">
        <f>COUNTIF($F$2:$F$789,"杉永政信")</f>
        <v>19</v>
      </c>
      <c r="U15" s="10">
        <f>COUNTIF($G$2:$G$789,"杉永政信")</f>
        <v>0</v>
      </c>
      <c r="V15" s="10">
        <f>COUNTIF($H$2:$H$789,"杉永政信")</f>
        <v>0</v>
      </c>
    </row>
    <row r="16" spans="1:24" ht="18" customHeight="1">
      <c r="A16" s="4">
        <v>15</v>
      </c>
      <c r="B16" s="35">
        <v>34436</v>
      </c>
      <c r="C16" s="36" t="s">
        <v>142</v>
      </c>
      <c r="D16" s="36" t="s">
        <v>181</v>
      </c>
      <c r="E16" s="36" t="s">
        <v>161</v>
      </c>
      <c r="F16" s="36" t="s">
        <v>179</v>
      </c>
      <c r="G16" s="21" t="s">
        <v>172</v>
      </c>
      <c r="H16" s="21" t="s">
        <v>182</v>
      </c>
      <c r="I16" s="21" t="s">
        <v>228</v>
      </c>
      <c r="J16" s="21" t="s">
        <v>32</v>
      </c>
      <c r="L16" s="4">
        <v>14</v>
      </c>
      <c r="M16" s="34" t="s">
        <v>205</v>
      </c>
      <c r="N16" s="10">
        <f>COUNTIF($C$2:$H$789,"谷博")</f>
        <v>73</v>
      </c>
      <c r="O16" s="10">
        <f t="shared" si="0"/>
        <v>73</v>
      </c>
      <c r="P16" s="24"/>
      <c r="Q16" s="10">
        <f>COUNTIF($C$2:$C$789,"谷博")</f>
        <v>17</v>
      </c>
      <c r="R16" s="10">
        <f>COUNTIF($D$2:$D$789,"谷博")</f>
        <v>18</v>
      </c>
      <c r="S16" s="10">
        <f>COUNTIF($E$2:$E$789,"谷博")</f>
        <v>18</v>
      </c>
      <c r="T16" s="10">
        <f>COUNTIF($F$2:$F$789,"谷博")</f>
        <v>20</v>
      </c>
      <c r="U16" s="10">
        <f>COUNTIF($G$2:$G$789,"谷博")</f>
        <v>0</v>
      </c>
      <c r="V16" s="10">
        <f>COUNTIF($H$2:$H$789,"谷博")</f>
        <v>0</v>
      </c>
    </row>
    <row r="17" spans="1:22" ht="18" customHeight="1">
      <c r="A17" s="4">
        <v>16</v>
      </c>
      <c r="B17" s="35">
        <v>34437</v>
      </c>
      <c r="C17" s="36" t="s">
        <v>179</v>
      </c>
      <c r="D17" s="36" t="s">
        <v>161</v>
      </c>
      <c r="E17" s="36" t="s">
        <v>172</v>
      </c>
      <c r="F17" s="36" t="s">
        <v>182</v>
      </c>
      <c r="G17" s="21" t="s">
        <v>181</v>
      </c>
      <c r="H17" s="21" t="s">
        <v>142</v>
      </c>
      <c r="I17" s="21" t="s">
        <v>228</v>
      </c>
      <c r="J17" s="21" t="s">
        <v>32</v>
      </c>
      <c r="L17" s="4">
        <v>15</v>
      </c>
      <c r="M17" s="21" t="s">
        <v>258</v>
      </c>
      <c r="N17" s="10">
        <f>COUNTIF($C$2:$H$789,"鷲谷亘")</f>
        <v>70</v>
      </c>
      <c r="O17" s="10">
        <f t="shared" si="0"/>
        <v>70</v>
      </c>
      <c r="P17" s="24"/>
      <c r="Q17" s="10">
        <f>COUNTIF($C$2:$C$789,"鷲谷亘")</f>
        <v>19</v>
      </c>
      <c r="R17" s="10">
        <f>COUNTIF($D$2:$D$789,"鷲谷亘")</f>
        <v>19</v>
      </c>
      <c r="S17" s="10">
        <f>COUNTIF($E$2:$E$789,"鷲谷亘")</f>
        <v>17</v>
      </c>
      <c r="T17" s="10">
        <f>COUNTIF($F$2:$F$789,"鷲谷亘")</f>
        <v>15</v>
      </c>
      <c r="U17" s="10">
        <f>COUNTIF($G$2:$G$789,"鷲谷亘")</f>
        <v>0</v>
      </c>
      <c r="V17" s="10">
        <f>COUNTIF($H$2:$H$789,"鷲谷亘")</f>
        <v>0</v>
      </c>
    </row>
    <row r="18" spans="1:22" ht="18" customHeight="1">
      <c r="A18" s="4">
        <v>17</v>
      </c>
      <c r="B18" s="35">
        <v>34437</v>
      </c>
      <c r="C18" s="36" t="s">
        <v>72</v>
      </c>
      <c r="D18" s="36" t="s">
        <v>175</v>
      </c>
      <c r="E18" s="36" t="s">
        <v>170</v>
      </c>
      <c r="F18" s="36" t="s">
        <v>46</v>
      </c>
      <c r="G18" s="21"/>
      <c r="H18" s="21"/>
      <c r="I18" s="21" t="s">
        <v>13</v>
      </c>
      <c r="J18" s="21" t="s">
        <v>37</v>
      </c>
      <c r="L18" s="4">
        <v>16</v>
      </c>
      <c r="M18" s="36" t="s">
        <v>126</v>
      </c>
      <c r="N18" s="10">
        <f>COUNTIF($C$2:$H$789,"笠原昌春")</f>
        <v>67</v>
      </c>
      <c r="O18" s="10">
        <f t="shared" si="0"/>
        <v>67</v>
      </c>
      <c r="P18" s="24"/>
      <c r="Q18" s="10">
        <f>COUNTIF($C$2:$C$789,"笠原昌春")</f>
        <v>14</v>
      </c>
      <c r="R18" s="10">
        <f>COUNTIF($D$2:$D$789,"笠原昌春")</f>
        <v>18</v>
      </c>
      <c r="S18" s="10">
        <f>COUNTIF($E$2:$E$789,"笠原昌春")</f>
        <v>16</v>
      </c>
      <c r="T18" s="10">
        <f>COUNTIF($F$2:$F$789,"笠原昌春")</f>
        <v>19</v>
      </c>
      <c r="U18" s="10">
        <f>COUNTIF($G$2:$G$789,"笠原昌春")</f>
        <v>0</v>
      </c>
      <c r="V18" s="10">
        <f>COUNTIF($H$2:$H$789,"笠原昌春")</f>
        <v>0</v>
      </c>
    </row>
    <row r="19" spans="1:22" ht="18" customHeight="1">
      <c r="A19" s="4">
        <v>18</v>
      </c>
      <c r="B19" s="35">
        <v>34437</v>
      </c>
      <c r="C19" s="36" t="s">
        <v>173</v>
      </c>
      <c r="D19" s="36" t="s">
        <v>187</v>
      </c>
      <c r="E19" s="36" t="s">
        <v>185</v>
      </c>
      <c r="F19" s="36" t="s">
        <v>183</v>
      </c>
      <c r="G19" s="21" t="s">
        <v>146</v>
      </c>
      <c r="H19" s="21" t="s">
        <v>194</v>
      </c>
      <c r="I19" s="21" t="s">
        <v>227</v>
      </c>
      <c r="J19" s="21" t="s">
        <v>8</v>
      </c>
      <c r="L19" s="4">
        <v>17</v>
      </c>
      <c r="M19" s="36" t="s">
        <v>10</v>
      </c>
      <c r="N19" s="10">
        <f>COUNTIF($C$2:$H$789,"森健次郎")</f>
        <v>41</v>
      </c>
      <c r="O19" s="10">
        <f t="shared" si="0"/>
        <v>41</v>
      </c>
      <c r="P19" s="24"/>
      <c r="Q19" s="10">
        <f>COUNTIF($C$2:$C$789,"森健次郎")</f>
        <v>6</v>
      </c>
      <c r="R19" s="10">
        <f>COUNTIF($D$2:$D$789,"森健次郎")</f>
        <v>12</v>
      </c>
      <c r="S19" s="10">
        <f>COUNTIF($E$2:$E$789,"森健次郎")</f>
        <v>13</v>
      </c>
      <c r="T19" s="10">
        <f>COUNTIF($F$2:$F$789,"森健次郎")</f>
        <v>10</v>
      </c>
      <c r="U19" s="10">
        <f>COUNTIF($G$2:$G$789,"森健次郎")</f>
        <v>0</v>
      </c>
      <c r="V19" s="10">
        <f>COUNTIF($H$2:$H$789,"森健次郎")</f>
        <v>0</v>
      </c>
    </row>
    <row r="20" spans="1:22" ht="18" customHeight="1">
      <c r="A20" s="4">
        <v>19</v>
      </c>
      <c r="B20" s="35">
        <v>34437</v>
      </c>
      <c r="C20" s="36" t="s">
        <v>178</v>
      </c>
      <c r="D20" s="36" t="s">
        <v>184</v>
      </c>
      <c r="E20" s="36" t="s">
        <v>211</v>
      </c>
      <c r="F20" s="36" t="s">
        <v>188</v>
      </c>
      <c r="G20" s="21" t="s">
        <v>174</v>
      </c>
      <c r="H20" s="21" t="s">
        <v>186</v>
      </c>
      <c r="I20" s="21" t="s">
        <v>31</v>
      </c>
      <c r="J20" s="21" t="s">
        <v>26</v>
      </c>
      <c r="L20" s="4">
        <v>18</v>
      </c>
      <c r="M20" s="21" t="s">
        <v>254</v>
      </c>
      <c r="N20" s="10">
        <f>COUNTIF($C$2:$H$789,"篠宮慎一")</f>
        <v>38</v>
      </c>
      <c r="O20" s="10">
        <f t="shared" si="0"/>
        <v>38</v>
      </c>
      <c r="P20" s="24"/>
      <c r="Q20" s="10">
        <f>COUNTIF($C$2:$C$789,"篠宮慎一")</f>
        <v>9</v>
      </c>
      <c r="R20" s="10">
        <f>COUNTIF($D$2:$D$789,"篠宮慎一")</f>
        <v>12</v>
      </c>
      <c r="S20" s="10">
        <f>COUNTIF($E$2:$E$789,"篠宮慎一")</f>
        <v>8</v>
      </c>
      <c r="T20" s="10">
        <f>COUNTIF($F$2:$F$789,"篠宮慎一")</f>
        <v>9</v>
      </c>
      <c r="U20" s="10">
        <f>COUNTIF($G$2:$G$789,"篠宮慎一")</f>
        <v>0</v>
      </c>
      <c r="V20" s="10">
        <f>COUNTIF($H$2:$H$789,"篠宮慎一")</f>
        <v>0</v>
      </c>
    </row>
    <row r="21" spans="1:22" ht="18" customHeight="1">
      <c r="A21" s="4">
        <v>20</v>
      </c>
      <c r="B21" s="35">
        <v>34437</v>
      </c>
      <c r="C21" s="36" t="s">
        <v>144</v>
      </c>
      <c r="D21" s="36" t="s">
        <v>171</v>
      </c>
      <c r="E21" s="36" t="s">
        <v>176</v>
      </c>
      <c r="F21" s="36" t="s">
        <v>177</v>
      </c>
      <c r="G21" s="21"/>
      <c r="H21" s="21"/>
      <c r="I21" s="21" t="s">
        <v>38</v>
      </c>
      <c r="J21" s="21" t="s">
        <v>20</v>
      </c>
      <c r="L21" s="4">
        <v>19</v>
      </c>
      <c r="M21" s="36" t="s">
        <v>80</v>
      </c>
      <c r="N21" s="10">
        <f>COUNTIF($C$2:$H$789,"眞鍋勝已")</f>
        <v>1</v>
      </c>
      <c r="O21" s="10">
        <f t="shared" si="0"/>
        <v>1</v>
      </c>
      <c r="P21" s="24"/>
      <c r="Q21" s="10">
        <f>COUNTIF($C$2:$C$789,"眞鍋勝已")</f>
        <v>0</v>
      </c>
      <c r="R21" s="10">
        <f>COUNTIF($D$2:$D$789,"眞鍋勝已")</f>
        <v>0</v>
      </c>
      <c r="S21" s="10">
        <f>COUNTIF($E$2:$E$789,"眞鍋勝已")</f>
        <v>0</v>
      </c>
      <c r="T21" s="10">
        <f>COUNTIF($F$2:$F$789,"眞鍋勝已")</f>
        <v>1</v>
      </c>
      <c r="U21" s="10">
        <f>COUNTIF($G$2:$G$789,"眞鍋勝已")</f>
        <v>0</v>
      </c>
      <c r="V21" s="10">
        <f>COUNTIF($H$2:$H$789,"眞鍋勝已")</f>
        <v>0</v>
      </c>
    </row>
    <row r="22" spans="1:22" ht="18" customHeight="1">
      <c r="A22" s="4">
        <v>21</v>
      </c>
      <c r="B22" s="35">
        <v>34437</v>
      </c>
      <c r="C22" s="36" t="s">
        <v>191</v>
      </c>
      <c r="D22" s="36" t="s">
        <v>166</v>
      </c>
      <c r="E22" s="36" t="s">
        <v>190</v>
      </c>
      <c r="F22" s="36" t="s">
        <v>168</v>
      </c>
      <c r="G22" s="21"/>
      <c r="H22" s="21"/>
      <c r="I22" s="21" t="s">
        <v>19</v>
      </c>
      <c r="J22" s="21" t="s">
        <v>14</v>
      </c>
      <c r="L22" s="4">
        <v>20</v>
      </c>
      <c r="M22" s="36" t="s">
        <v>78</v>
      </c>
      <c r="N22" s="10">
        <f>COUNTIF($C$2:$H$789,"西本欣司")</f>
        <v>0</v>
      </c>
      <c r="O22" s="10">
        <f t="shared" si="0"/>
        <v>0</v>
      </c>
      <c r="P22" s="24"/>
      <c r="Q22" s="10">
        <f>COUNTIF($C$2:$C$789,"西本欣司")</f>
        <v>0</v>
      </c>
      <c r="R22" s="10">
        <f>COUNTIF($D$2:$D$789,"西本欣司")</f>
        <v>0</v>
      </c>
      <c r="S22" s="10">
        <f>COUNTIF($E$2:$E$789,"西本欣司")</f>
        <v>0</v>
      </c>
      <c r="T22" s="10">
        <f>COUNTIF($F$2:$F$789,"西本欣司")</f>
        <v>0</v>
      </c>
      <c r="U22" s="10">
        <f>COUNTIF($G$2:$G$789,"西本欣司")</f>
        <v>0</v>
      </c>
      <c r="V22" s="10">
        <f>COUNTIF($H$2:$H$789,"西本欣司")</f>
        <v>0</v>
      </c>
    </row>
    <row r="23" spans="1:22" ht="18" customHeight="1">
      <c r="A23" s="4">
        <v>22</v>
      </c>
      <c r="B23" s="35">
        <v>34438</v>
      </c>
      <c r="C23" s="36" t="s">
        <v>148</v>
      </c>
      <c r="D23" s="36" t="s">
        <v>165</v>
      </c>
      <c r="E23" s="36" t="s">
        <v>184</v>
      </c>
      <c r="F23" s="36" t="s">
        <v>186</v>
      </c>
      <c r="G23" s="21" t="s">
        <v>213</v>
      </c>
      <c r="H23" s="21" t="s">
        <v>174</v>
      </c>
      <c r="I23" s="21" t="s">
        <v>31</v>
      </c>
      <c r="J23" s="21" t="s">
        <v>26</v>
      </c>
      <c r="L23" s="4">
        <v>21</v>
      </c>
      <c r="M23" s="36" t="s">
        <v>79</v>
      </c>
      <c r="N23" s="10">
        <f>COUNTIF($C$2:$H$789,"有隅昭二")</f>
        <v>0</v>
      </c>
      <c r="O23" s="10">
        <f t="shared" si="0"/>
        <v>0</v>
      </c>
      <c r="P23" s="24"/>
      <c r="Q23" s="10">
        <f>COUNTIF($C$2:$C$789,"有隅昭二")</f>
        <v>0</v>
      </c>
      <c r="R23" s="10">
        <f>COUNTIF($D$2:$D$789,"有隅昭二")</f>
        <v>0</v>
      </c>
      <c r="S23" s="10">
        <f>COUNTIF($E$2:$E$789,"有隅昭二")</f>
        <v>0</v>
      </c>
      <c r="T23" s="10">
        <f>COUNTIF($F$2:$F$789,"有隅昭二")</f>
        <v>0</v>
      </c>
      <c r="U23" s="10">
        <f>COUNTIF($G$2:$G$789,"有隅昭二")</f>
        <v>0</v>
      </c>
      <c r="V23" s="10">
        <f>COUNTIF($H$2:$H$789,"有隅昭二")</f>
        <v>0</v>
      </c>
    </row>
    <row r="24" spans="1:22" ht="18" customHeight="1">
      <c r="A24" s="4">
        <v>23</v>
      </c>
      <c r="B24" s="35">
        <v>34438</v>
      </c>
      <c r="C24" s="36" t="s">
        <v>182</v>
      </c>
      <c r="D24" s="36" t="s">
        <v>142</v>
      </c>
      <c r="E24" s="36" t="s">
        <v>181</v>
      </c>
      <c r="F24" s="36" t="s">
        <v>172</v>
      </c>
      <c r="G24" s="21" t="s">
        <v>161</v>
      </c>
      <c r="H24" s="21" t="s">
        <v>179</v>
      </c>
      <c r="I24" s="21" t="s">
        <v>228</v>
      </c>
      <c r="J24" s="21" t="s">
        <v>32</v>
      </c>
      <c r="L24" s="4">
        <v>22</v>
      </c>
      <c r="M24" s="36" t="s">
        <v>83</v>
      </c>
      <c r="N24" s="10">
        <f>COUNTIF($C$2:$H$789,"小林和公")</f>
        <v>0</v>
      </c>
      <c r="O24" s="10">
        <f t="shared" si="0"/>
        <v>0</v>
      </c>
      <c r="P24" s="24"/>
      <c r="Q24" s="10">
        <f>COUNTIF($C$2:$C$789,"小林和公")</f>
        <v>0</v>
      </c>
      <c r="R24" s="10">
        <f>COUNTIF($D$2:$D$789,"小林和公")</f>
        <v>0</v>
      </c>
      <c r="S24" s="10">
        <f>COUNTIF($E$2:$E$789,"小林和公")</f>
        <v>0</v>
      </c>
      <c r="T24" s="10">
        <f>COUNTIF($F$2:$F$789,"小林和公")</f>
        <v>0</v>
      </c>
      <c r="U24" s="10">
        <f>COUNTIF($G$2:$G$789,"小林和公")</f>
        <v>0</v>
      </c>
      <c r="V24" s="10">
        <f>COUNTIF($H$2:$H$789,"小林和公")</f>
        <v>0</v>
      </c>
    </row>
    <row r="25" spans="1:22" ht="18" customHeight="1">
      <c r="A25" s="4">
        <v>24</v>
      </c>
      <c r="B25" s="35">
        <v>34438</v>
      </c>
      <c r="C25" s="36" t="s">
        <v>177</v>
      </c>
      <c r="D25" s="36" t="s">
        <v>163</v>
      </c>
      <c r="E25" s="36" t="s">
        <v>171</v>
      </c>
      <c r="F25" s="36" t="s">
        <v>176</v>
      </c>
      <c r="G25" s="21"/>
      <c r="H25" s="21"/>
      <c r="I25" s="21" t="s">
        <v>38</v>
      </c>
      <c r="J25" s="21" t="s">
        <v>20</v>
      </c>
      <c r="L25" s="4">
        <v>23</v>
      </c>
      <c r="M25" s="36" t="s">
        <v>84</v>
      </c>
      <c r="N25" s="10">
        <f>COUNTIF($C$2:$H$789,"本田英志")</f>
        <v>0</v>
      </c>
      <c r="O25" s="10">
        <f t="shared" si="0"/>
        <v>0</v>
      </c>
      <c r="P25" s="24"/>
      <c r="Q25" s="10">
        <f>COUNTIF($C$2:$C$789,"本田英志")</f>
        <v>0</v>
      </c>
      <c r="R25" s="10">
        <f>COUNTIF($D$2:$D$789,"本田英志")</f>
        <v>0</v>
      </c>
      <c r="S25" s="10">
        <f>COUNTIF($E$2:$E$789,"本田英志")</f>
        <v>0</v>
      </c>
      <c r="T25" s="10">
        <f>COUNTIF($F$2:$F$789,"本田英志")</f>
        <v>0</v>
      </c>
      <c r="U25" s="10">
        <f>COUNTIF($G$2:$G$789,"本田英志")</f>
        <v>0</v>
      </c>
      <c r="V25" s="10">
        <f>COUNTIF($H$2:$H$789,"本田英志")</f>
        <v>0</v>
      </c>
    </row>
    <row r="26" spans="1:22" ht="18" customHeight="1">
      <c r="A26" s="4">
        <v>25</v>
      </c>
      <c r="B26" s="35">
        <v>34438</v>
      </c>
      <c r="C26" s="36" t="s">
        <v>168</v>
      </c>
      <c r="D26" s="36" t="s">
        <v>167</v>
      </c>
      <c r="E26" s="36" t="s">
        <v>166</v>
      </c>
      <c r="F26" s="36" t="s">
        <v>190</v>
      </c>
      <c r="G26" s="21"/>
      <c r="H26" s="21"/>
      <c r="I26" s="21" t="s">
        <v>19</v>
      </c>
      <c r="J26" s="21" t="s">
        <v>14</v>
      </c>
      <c r="L26" s="4">
        <v>24</v>
      </c>
      <c r="M26" s="21" t="s">
        <v>350</v>
      </c>
      <c r="N26" s="10">
        <f>COUNTIF($C$2:$H$789,"佐々木昌信")</f>
        <v>0</v>
      </c>
      <c r="O26" s="10">
        <f>SUM(Q26:V26)</f>
        <v>0</v>
      </c>
      <c r="P26" s="10"/>
      <c r="Q26" s="10">
        <f>COUNTIF($C$2:$C$789,"佐々木昌信")</f>
        <v>0</v>
      </c>
      <c r="R26" s="10">
        <f>COUNTIF($D$2:$D$789,"佐々木昌信")</f>
        <v>0</v>
      </c>
      <c r="S26" s="10">
        <f>COUNTIF($E$2:$E$789,"佐々木昌信")</f>
        <v>0</v>
      </c>
      <c r="T26" s="10">
        <f>COUNTIF($F$2:$F$789,"佐々木昌信")</f>
        <v>0</v>
      </c>
      <c r="U26" s="10">
        <f>COUNTIF($G$2:$G$789,"佐々木昌信")</f>
        <v>0</v>
      </c>
      <c r="V26" s="10">
        <f>COUNTIF($H$2:$H$789,"佐々木昌信")</f>
        <v>0</v>
      </c>
    </row>
    <row r="27" spans="1:22" ht="18" customHeight="1">
      <c r="A27" s="4">
        <v>26</v>
      </c>
      <c r="B27" s="35">
        <v>34438</v>
      </c>
      <c r="C27" s="36" t="s">
        <v>46</v>
      </c>
      <c r="D27" s="36" t="s">
        <v>180</v>
      </c>
      <c r="E27" s="36" t="s">
        <v>175</v>
      </c>
      <c r="F27" s="36" t="s">
        <v>170</v>
      </c>
      <c r="G27" s="21"/>
      <c r="H27" s="21"/>
      <c r="I27" s="21" t="s">
        <v>13</v>
      </c>
      <c r="J27" s="21" t="s">
        <v>37</v>
      </c>
      <c r="L27" s="4">
        <v>25</v>
      </c>
      <c r="M27" s="21" t="s">
        <v>341</v>
      </c>
      <c r="N27" s="10">
        <f>COUNTIF($C$2:$H$789,"酒井猛寿")</f>
        <v>0</v>
      </c>
      <c r="O27" s="10">
        <f>SUM(Q27:V27)</f>
        <v>0</v>
      </c>
      <c r="P27" s="10"/>
      <c r="Q27" s="10">
        <f>COUNTIF($C$2:$C$789,"酒井猛寿")</f>
        <v>0</v>
      </c>
      <c r="R27" s="10">
        <f>COUNTIF($D$2:$D$789,"酒井猛寿")</f>
        <v>0</v>
      </c>
      <c r="S27" s="10">
        <f>COUNTIF($E$2:$E$789,"酒井猛寿")</f>
        <v>0</v>
      </c>
      <c r="T27" s="10">
        <f>COUNTIF($F$2:$F$789,"酒井猛寿")</f>
        <v>0</v>
      </c>
      <c r="U27" s="10">
        <f>COUNTIF($G$2:$G$789,"酒井猛寿")</f>
        <v>0</v>
      </c>
      <c r="V27" s="10">
        <f>COUNTIF($H$2:$H$789,"酒井猛寿")</f>
        <v>0</v>
      </c>
    </row>
    <row r="28" spans="1:22" ht="18" customHeight="1">
      <c r="A28" s="4">
        <v>27</v>
      </c>
      <c r="B28" s="35">
        <v>34438</v>
      </c>
      <c r="C28" s="36" t="s">
        <v>146</v>
      </c>
      <c r="D28" s="36" t="s">
        <v>194</v>
      </c>
      <c r="E28" s="36" t="s">
        <v>183</v>
      </c>
      <c r="F28" s="36" t="s">
        <v>185</v>
      </c>
      <c r="G28" s="21" t="s">
        <v>187</v>
      </c>
      <c r="H28" s="21" t="s">
        <v>173</v>
      </c>
      <c r="I28" s="21" t="s">
        <v>227</v>
      </c>
      <c r="J28" s="21" t="s">
        <v>8</v>
      </c>
      <c r="L28" s="4">
        <v>26</v>
      </c>
      <c r="M28" s="51" t="s">
        <v>246</v>
      </c>
      <c r="N28" s="52">
        <f>COUNTIF($C$2:$H$789,"鶴田秀康")</f>
        <v>0</v>
      </c>
      <c r="O28" s="52">
        <f>SUM(Q28:V28)</f>
        <v>0</v>
      </c>
      <c r="P28" s="52"/>
      <c r="Q28" s="52">
        <f>COUNTIF($C$2:$C$789,"鶴田秀康")</f>
        <v>0</v>
      </c>
      <c r="R28" s="52">
        <f>COUNTIF($D$2:$D$789,"鶴田秀康")</f>
        <v>0</v>
      </c>
      <c r="S28" s="52">
        <f>COUNTIF($E$2:$E$789,"鶴田秀康")</f>
        <v>0</v>
      </c>
      <c r="T28" s="52">
        <f>COUNTIF($F$2:$F$789,"鶴田秀康")</f>
        <v>0</v>
      </c>
      <c r="U28" s="52">
        <f>COUNTIF($G$2:$G$789,"鶴田秀康")</f>
        <v>0</v>
      </c>
      <c r="V28" s="52">
        <f>COUNTIF($H$2:$H$789,"鶴田秀康")</f>
        <v>0</v>
      </c>
    </row>
    <row r="29" spans="1:22" ht="18" customHeight="1">
      <c r="A29" s="4">
        <v>28</v>
      </c>
      <c r="B29" s="35">
        <v>34439</v>
      </c>
      <c r="C29" s="36" t="s">
        <v>170</v>
      </c>
      <c r="D29" s="36" t="s">
        <v>72</v>
      </c>
      <c r="E29" s="36" t="s">
        <v>180</v>
      </c>
      <c r="F29" s="36" t="s">
        <v>175</v>
      </c>
      <c r="G29" s="21"/>
      <c r="H29" s="21"/>
      <c r="I29" s="21" t="s">
        <v>37</v>
      </c>
      <c r="J29" s="21" t="s">
        <v>14</v>
      </c>
      <c r="L29" s="4">
        <v>27</v>
      </c>
      <c r="M29" s="21" t="s">
        <v>223</v>
      </c>
      <c r="N29" s="10">
        <f>COUNTIF($C$2:$H$789,"渡真利克則")</f>
        <v>0</v>
      </c>
      <c r="O29" s="10">
        <f>SUM(Q29:V29)</f>
        <v>0</v>
      </c>
      <c r="P29" s="10"/>
      <c r="Q29" s="10">
        <f>COUNTIF($C$2:$C$789,"渡真利克則")</f>
        <v>0</v>
      </c>
      <c r="R29" s="10">
        <f>COUNTIF($D$2:$D$789,"渡真利克則")</f>
        <v>0</v>
      </c>
      <c r="S29" s="10">
        <f>COUNTIF($E$2:$E$789,"渡真利克則")</f>
        <v>0</v>
      </c>
      <c r="T29" s="10">
        <f>COUNTIF($F$2:$F$789,"渡真利克則")</f>
        <v>0</v>
      </c>
      <c r="U29" s="10">
        <f>COUNTIF($G$2:$G$789,"渡真利克則")</f>
        <v>0</v>
      </c>
      <c r="V29" s="10">
        <f>COUNTIF($H$2:$H$789,"渡真利克則")</f>
        <v>0</v>
      </c>
    </row>
    <row r="30" spans="1:22" ht="18" customHeight="1">
      <c r="A30" s="4">
        <v>29</v>
      </c>
      <c r="B30" s="35">
        <v>34439</v>
      </c>
      <c r="C30" s="36" t="s">
        <v>190</v>
      </c>
      <c r="D30" s="36" t="s">
        <v>191</v>
      </c>
      <c r="E30" s="36" t="s">
        <v>167</v>
      </c>
      <c r="F30" s="36" t="s">
        <v>166</v>
      </c>
      <c r="G30" s="21"/>
      <c r="H30" s="21"/>
      <c r="I30" s="21" t="s">
        <v>19</v>
      </c>
      <c r="J30" s="21" t="s">
        <v>20</v>
      </c>
      <c r="L30" s="4"/>
      <c r="M30" s="21" t="s">
        <v>127</v>
      </c>
      <c r="N30" s="10"/>
      <c r="O30" s="10"/>
      <c r="P30" s="10"/>
      <c r="Q30" s="10">
        <f>SUM(Q3:Q29)</f>
        <v>392</v>
      </c>
      <c r="R30" s="10">
        <f t="shared" ref="R30:V30" si="1">SUM(R3:R29)</f>
        <v>394</v>
      </c>
      <c r="S30" s="10">
        <f t="shared" si="1"/>
        <v>394</v>
      </c>
      <c r="T30" s="10">
        <f t="shared" si="1"/>
        <v>394</v>
      </c>
      <c r="U30" s="10">
        <f t="shared" si="1"/>
        <v>4</v>
      </c>
      <c r="V30" s="10">
        <f t="shared" si="1"/>
        <v>4</v>
      </c>
    </row>
    <row r="31" spans="1:22" ht="18" customHeight="1">
      <c r="A31" s="4">
        <v>30</v>
      </c>
      <c r="B31" s="35">
        <v>34439</v>
      </c>
      <c r="C31" s="36" t="s">
        <v>174</v>
      </c>
      <c r="D31" s="36" t="s">
        <v>211</v>
      </c>
      <c r="E31" s="36" t="s">
        <v>165</v>
      </c>
      <c r="F31" s="36" t="s">
        <v>148</v>
      </c>
      <c r="G31" s="21" t="s">
        <v>179</v>
      </c>
      <c r="H31" s="21" t="s">
        <v>181</v>
      </c>
      <c r="I31" s="21" t="s">
        <v>8</v>
      </c>
      <c r="J31" s="21" t="s">
        <v>228</v>
      </c>
      <c r="N31" s="24"/>
      <c r="O31" s="24"/>
      <c r="P31" s="24"/>
      <c r="Q31" s="24"/>
      <c r="R31" s="24"/>
      <c r="S31" s="24"/>
      <c r="T31" s="24"/>
      <c r="U31" s="24"/>
      <c r="V31" s="24"/>
    </row>
    <row r="32" spans="1:22" ht="18" customHeight="1">
      <c r="A32" s="4">
        <v>31</v>
      </c>
      <c r="B32" s="35">
        <v>34439</v>
      </c>
      <c r="C32" s="36" t="s">
        <v>184</v>
      </c>
      <c r="D32" s="36" t="s">
        <v>131</v>
      </c>
      <c r="E32" s="36" t="s">
        <v>213</v>
      </c>
      <c r="F32" s="36" t="s">
        <v>188</v>
      </c>
      <c r="G32" s="21" t="s">
        <v>186</v>
      </c>
      <c r="H32" s="21" t="s">
        <v>178</v>
      </c>
      <c r="I32" s="21" t="s">
        <v>32</v>
      </c>
      <c r="J32" s="21" t="s">
        <v>26</v>
      </c>
      <c r="N32" s="24"/>
      <c r="O32" s="24"/>
      <c r="P32" s="24"/>
      <c r="Q32" s="24"/>
      <c r="R32" s="24"/>
      <c r="S32" s="24"/>
      <c r="T32" s="24"/>
      <c r="U32" s="24"/>
      <c r="V32" s="24"/>
    </row>
    <row r="33" spans="1:22" ht="18" customHeight="1">
      <c r="A33" s="4">
        <v>32</v>
      </c>
      <c r="B33" s="35">
        <v>34439</v>
      </c>
      <c r="C33" s="36" t="s">
        <v>185</v>
      </c>
      <c r="D33" s="36" t="s">
        <v>183</v>
      </c>
      <c r="E33" s="36" t="s">
        <v>173</v>
      </c>
      <c r="F33" s="36" t="s">
        <v>187</v>
      </c>
      <c r="G33" s="21" t="s">
        <v>194</v>
      </c>
      <c r="H33" s="21" t="s">
        <v>146</v>
      </c>
      <c r="I33" s="21" t="s">
        <v>227</v>
      </c>
      <c r="J33" s="21" t="s">
        <v>31</v>
      </c>
    </row>
    <row r="34" spans="1:22" ht="18" customHeight="1">
      <c r="A34" s="4">
        <v>33</v>
      </c>
      <c r="B34" s="35">
        <v>34439</v>
      </c>
      <c r="C34" s="36" t="s">
        <v>176</v>
      </c>
      <c r="D34" s="36" t="s">
        <v>144</v>
      </c>
      <c r="E34" s="36" t="s">
        <v>163</v>
      </c>
      <c r="F34" s="36" t="s">
        <v>171</v>
      </c>
      <c r="G34" s="21"/>
      <c r="H34" s="21"/>
      <c r="I34" s="21" t="s">
        <v>38</v>
      </c>
      <c r="J34" s="21" t="s">
        <v>13</v>
      </c>
      <c r="L34" s="108" t="s">
        <v>365</v>
      </c>
      <c r="M34" s="108"/>
      <c r="N34" s="108"/>
      <c r="O34" s="108"/>
      <c r="P34" s="108"/>
      <c r="Q34" s="108"/>
      <c r="R34" s="108"/>
      <c r="S34" s="108"/>
      <c r="T34" s="108"/>
      <c r="U34" s="108"/>
      <c r="V34" s="108"/>
    </row>
    <row r="35" spans="1:22" ht="18" customHeight="1">
      <c r="A35" s="4">
        <v>34</v>
      </c>
      <c r="B35" s="35">
        <v>34440</v>
      </c>
      <c r="C35" s="36" t="s">
        <v>166</v>
      </c>
      <c r="D35" s="36" t="s">
        <v>168</v>
      </c>
      <c r="E35" s="36" t="s">
        <v>191</v>
      </c>
      <c r="F35" s="36" t="s">
        <v>167</v>
      </c>
      <c r="G35" s="21"/>
      <c r="H35" s="21"/>
      <c r="I35" s="21" t="s">
        <v>19</v>
      </c>
      <c r="J35" s="21" t="s">
        <v>20</v>
      </c>
      <c r="L35" s="4"/>
      <c r="M35" s="3" t="s">
        <v>125</v>
      </c>
      <c r="N35" s="47" t="s">
        <v>127</v>
      </c>
      <c r="O35" s="47" t="s">
        <v>127</v>
      </c>
      <c r="P35" s="22"/>
      <c r="Q35" s="47" t="s">
        <v>68</v>
      </c>
      <c r="R35" s="47" t="s">
        <v>69</v>
      </c>
      <c r="S35" s="47" t="s">
        <v>70</v>
      </c>
      <c r="T35" s="47" t="s">
        <v>71</v>
      </c>
      <c r="U35" s="47" t="s">
        <v>128</v>
      </c>
      <c r="V35" s="47" t="s">
        <v>129</v>
      </c>
    </row>
    <row r="36" spans="1:22" ht="18" customHeight="1">
      <c r="A36" s="4">
        <v>35</v>
      </c>
      <c r="B36" s="37">
        <v>34440</v>
      </c>
      <c r="C36" s="34" t="s">
        <v>161</v>
      </c>
      <c r="D36" s="34" t="s">
        <v>213</v>
      </c>
      <c r="E36" s="34" t="s">
        <v>186</v>
      </c>
      <c r="F36" s="34" t="s">
        <v>184</v>
      </c>
      <c r="G36" s="21" t="s">
        <v>188</v>
      </c>
      <c r="H36" s="21" t="s">
        <v>131</v>
      </c>
      <c r="I36" s="21" t="s">
        <v>32</v>
      </c>
      <c r="J36" s="21" t="s">
        <v>26</v>
      </c>
      <c r="L36" s="4">
        <v>1</v>
      </c>
      <c r="M36" s="21" t="s">
        <v>241</v>
      </c>
      <c r="N36" s="10">
        <f>COUNTIF($C$2:$H$789,"寺本勇")</f>
        <v>121</v>
      </c>
      <c r="O36" s="10">
        <f t="shared" ref="O36:O67" si="2">SUM(Q36:V36)</f>
        <v>121</v>
      </c>
      <c r="P36" s="24"/>
      <c r="Q36" s="10">
        <f>COUNTIF($C$2:$C$789,"寺本勇")</f>
        <v>18</v>
      </c>
      <c r="R36" s="10">
        <f>COUNTIF($D$2:$D$789,"寺本勇")</f>
        <v>22</v>
      </c>
      <c r="S36" s="10">
        <f>COUNTIF($E$2:$E$789,"寺本勇")</f>
        <v>24</v>
      </c>
      <c r="T36" s="10">
        <f>COUNTIF($F$2:$F$789,"寺本勇")</f>
        <v>25</v>
      </c>
      <c r="U36" s="10">
        <f>COUNTIF($G$2:$G$789,"寺本勇")</f>
        <v>18</v>
      </c>
      <c r="V36" s="10">
        <f>COUNTIF($H$2:$H$789,"寺本勇")</f>
        <v>14</v>
      </c>
    </row>
    <row r="37" spans="1:22" ht="18" customHeight="1">
      <c r="A37" s="4">
        <v>36</v>
      </c>
      <c r="B37" s="37">
        <v>34440</v>
      </c>
      <c r="C37" s="34" t="s">
        <v>171</v>
      </c>
      <c r="D37" s="34" t="s">
        <v>177</v>
      </c>
      <c r="E37" s="34" t="s">
        <v>144</v>
      </c>
      <c r="F37" s="34" t="s">
        <v>163</v>
      </c>
      <c r="G37" s="21"/>
      <c r="H37" s="21"/>
      <c r="I37" s="21" t="s">
        <v>38</v>
      </c>
      <c r="J37" s="21" t="s">
        <v>13</v>
      </c>
      <c r="L37" s="4">
        <v>2</v>
      </c>
      <c r="M37" s="34" t="s">
        <v>143</v>
      </c>
      <c r="N37" s="10">
        <f>COUNTIF($C$2:$H$789,"東利夫")</f>
        <v>117</v>
      </c>
      <c r="O37" s="10">
        <f t="shared" si="2"/>
        <v>117</v>
      </c>
      <c r="P37" s="24"/>
      <c r="Q37" s="10">
        <f>COUNTIF($C$2:$C$789,"東利夫")</f>
        <v>19</v>
      </c>
      <c r="R37" s="10">
        <f>COUNTIF($D$2:$D$789,"東利夫")</f>
        <v>20</v>
      </c>
      <c r="S37" s="10">
        <f>COUNTIF($E$2:$E$789,"東利夫")</f>
        <v>19</v>
      </c>
      <c r="T37" s="10">
        <f>COUNTIF($F$2:$F$789,"東利夫")</f>
        <v>20</v>
      </c>
      <c r="U37" s="10">
        <f>COUNTIF($G$2:$G$789,"東利夫")</f>
        <v>20</v>
      </c>
      <c r="V37" s="10">
        <f>COUNTIF($H$2:$H$789,"東利夫")</f>
        <v>19</v>
      </c>
    </row>
    <row r="38" spans="1:22" ht="18" customHeight="1">
      <c r="A38" s="4">
        <v>37</v>
      </c>
      <c r="B38" s="37">
        <v>34440</v>
      </c>
      <c r="C38" s="34" t="s">
        <v>211</v>
      </c>
      <c r="D38" s="34" t="s">
        <v>181</v>
      </c>
      <c r="E38" s="34" t="s">
        <v>179</v>
      </c>
      <c r="F38" s="34" t="s">
        <v>165</v>
      </c>
      <c r="G38" s="21" t="s">
        <v>174</v>
      </c>
      <c r="H38" s="21" t="s">
        <v>148</v>
      </c>
      <c r="I38" s="21" t="s">
        <v>8</v>
      </c>
      <c r="J38" s="21" t="s">
        <v>228</v>
      </c>
      <c r="L38" s="4">
        <v>3</v>
      </c>
      <c r="M38" s="21" t="s">
        <v>219</v>
      </c>
      <c r="N38" s="10">
        <f>COUNTIF($C$2:$H$789,"永見武司")</f>
        <v>117</v>
      </c>
      <c r="O38" s="10">
        <f t="shared" si="2"/>
        <v>117</v>
      </c>
      <c r="P38" s="24"/>
      <c r="Q38" s="10">
        <f>COUNTIF($C$2:$C$789,"永見武司")</f>
        <v>21</v>
      </c>
      <c r="R38" s="10">
        <f>COUNTIF($D$2:$D$789,"永見武司")</f>
        <v>19</v>
      </c>
      <c r="S38" s="10">
        <f>COUNTIF($E$2:$E$789,"永見武司")</f>
        <v>19</v>
      </c>
      <c r="T38" s="10">
        <f>COUNTIF($F$2:$F$789,"永見武司")</f>
        <v>18</v>
      </c>
      <c r="U38" s="10">
        <f>COUNTIF($G$2:$G$789,"永見武司")</f>
        <v>20</v>
      </c>
      <c r="V38" s="10">
        <f>COUNTIF($H$2:$H$789,"永見武司")</f>
        <v>20</v>
      </c>
    </row>
    <row r="39" spans="1:22" ht="18" customHeight="1">
      <c r="A39" s="4">
        <v>38</v>
      </c>
      <c r="B39" s="37">
        <v>34440</v>
      </c>
      <c r="C39" s="34" t="s">
        <v>175</v>
      </c>
      <c r="D39" s="34" t="s">
        <v>46</v>
      </c>
      <c r="E39" s="34" t="s">
        <v>72</v>
      </c>
      <c r="F39" s="34" t="s">
        <v>180</v>
      </c>
      <c r="G39" s="21"/>
      <c r="H39" s="21"/>
      <c r="I39" s="21" t="s">
        <v>37</v>
      </c>
      <c r="J39" s="21" t="s">
        <v>14</v>
      </c>
      <c r="L39" s="4">
        <v>4</v>
      </c>
      <c r="M39" s="34" t="s">
        <v>162</v>
      </c>
      <c r="N39" s="10">
        <f>COUNTIF($C$2:$H$789,"柿木園悟")</f>
        <v>114</v>
      </c>
      <c r="O39" s="10">
        <f t="shared" si="2"/>
        <v>114</v>
      </c>
      <c r="P39" s="24"/>
      <c r="Q39" s="10">
        <f>COUNTIF($C$2:$C$789,"柿木園悟")</f>
        <v>20</v>
      </c>
      <c r="R39" s="10">
        <f>COUNTIF($D$2:$D$789,"柿木園悟")</f>
        <v>19</v>
      </c>
      <c r="S39" s="10">
        <f>COUNTIF($E$2:$E$789,"柿木園悟")</f>
        <v>19</v>
      </c>
      <c r="T39" s="10">
        <f>COUNTIF($F$2:$F$789,"柿木園悟")</f>
        <v>19</v>
      </c>
      <c r="U39" s="10">
        <f>COUNTIF($G$2:$G$789,"柿木園悟")</f>
        <v>18</v>
      </c>
      <c r="V39" s="10">
        <f>COUNTIF($H$2:$H$789,"柿木園悟")</f>
        <v>19</v>
      </c>
    </row>
    <row r="40" spans="1:22" ht="18" customHeight="1">
      <c r="A40" s="4">
        <v>39</v>
      </c>
      <c r="B40" s="37">
        <v>34440</v>
      </c>
      <c r="C40" s="34" t="s">
        <v>194</v>
      </c>
      <c r="D40" s="34" t="s">
        <v>182</v>
      </c>
      <c r="E40" s="34" t="s">
        <v>146</v>
      </c>
      <c r="F40" s="34" t="s">
        <v>142</v>
      </c>
      <c r="G40" s="21" t="s">
        <v>183</v>
      </c>
      <c r="H40" s="21" t="s">
        <v>187</v>
      </c>
      <c r="I40" s="21" t="s">
        <v>227</v>
      </c>
      <c r="J40" s="21" t="s">
        <v>31</v>
      </c>
      <c r="L40" s="4">
        <v>5</v>
      </c>
      <c r="M40" s="21" t="s">
        <v>221</v>
      </c>
      <c r="N40" s="10">
        <f>COUNTIF($C$2:$H$789,"前田亨")</f>
        <v>113</v>
      </c>
      <c r="O40" s="10">
        <f t="shared" si="2"/>
        <v>113</v>
      </c>
      <c r="P40" s="24"/>
      <c r="Q40" s="10">
        <f>COUNTIF($C$2:$C$789,"前田亨")</f>
        <v>19</v>
      </c>
      <c r="R40" s="10">
        <f>COUNTIF($D$2:$D$789,"前田亨")</f>
        <v>20</v>
      </c>
      <c r="S40" s="10">
        <f>COUNTIF($E$2:$E$789,"前田亨")</f>
        <v>17</v>
      </c>
      <c r="T40" s="10">
        <f>COUNTIF($F$2:$F$789,"前田亨")</f>
        <v>18</v>
      </c>
      <c r="U40" s="10">
        <f>COUNTIF($G$2:$G$789,"前田亨")</f>
        <v>20</v>
      </c>
      <c r="V40" s="10">
        <f>COUNTIF($H$2:$H$789,"前田亨")</f>
        <v>19</v>
      </c>
    </row>
    <row r="41" spans="1:22" ht="18" customHeight="1">
      <c r="A41" s="4">
        <v>40</v>
      </c>
      <c r="B41" s="37">
        <v>34441</v>
      </c>
      <c r="C41" s="34" t="s">
        <v>167</v>
      </c>
      <c r="D41" s="34" t="s">
        <v>190</v>
      </c>
      <c r="E41" s="34" t="s">
        <v>168</v>
      </c>
      <c r="F41" s="34" t="s">
        <v>191</v>
      </c>
      <c r="G41" s="21"/>
      <c r="H41" s="21"/>
      <c r="I41" s="21" t="s">
        <v>19</v>
      </c>
      <c r="J41" s="21" t="s">
        <v>20</v>
      </c>
      <c r="L41" s="4">
        <v>6</v>
      </c>
      <c r="M41" s="21" t="s">
        <v>250</v>
      </c>
      <c r="N41" s="10">
        <f>COUNTIF($C$2:$H$789,"五十嵐洋一")</f>
        <v>111</v>
      </c>
      <c r="O41" s="10">
        <f t="shared" si="2"/>
        <v>111</v>
      </c>
      <c r="P41" s="24"/>
      <c r="Q41" s="10">
        <f>COUNTIF($C$2:$C$789,"五十嵐洋一")</f>
        <v>20</v>
      </c>
      <c r="R41" s="10">
        <f>COUNTIF($D$2:$D$789,"五十嵐洋一")</f>
        <v>23</v>
      </c>
      <c r="S41" s="10">
        <f>COUNTIF($E$2:$E$789,"五十嵐洋一")</f>
        <v>26</v>
      </c>
      <c r="T41" s="10">
        <f>COUNTIF($F$2:$F$789,"五十嵐洋一")</f>
        <v>20</v>
      </c>
      <c r="U41" s="10">
        <f>COUNTIF($G$2:$G$789,"五十嵐洋一")</f>
        <v>9</v>
      </c>
      <c r="V41" s="10">
        <f>COUNTIF($H$2:$H$789,"五十嵐洋一")</f>
        <v>13</v>
      </c>
    </row>
    <row r="42" spans="1:22" ht="18" customHeight="1">
      <c r="A42" s="4">
        <v>41</v>
      </c>
      <c r="B42" s="37">
        <v>34441</v>
      </c>
      <c r="C42" s="34" t="s">
        <v>172</v>
      </c>
      <c r="D42" s="34" t="s">
        <v>146</v>
      </c>
      <c r="E42" s="34" t="s">
        <v>182</v>
      </c>
      <c r="F42" s="34" t="s">
        <v>183</v>
      </c>
      <c r="G42" s="21" t="s">
        <v>142</v>
      </c>
      <c r="H42" s="21" t="s">
        <v>173</v>
      </c>
      <c r="I42" s="21" t="s">
        <v>227</v>
      </c>
      <c r="J42" s="21" t="s">
        <v>31</v>
      </c>
      <c r="L42" s="4">
        <v>7</v>
      </c>
      <c r="M42" s="34" t="s">
        <v>139</v>
      </c>
      <c r="N42" s="10">
        <f>COUNTIF($C$2:$H$789,"中村稔")</f>
        <v>109</v>
      </c>
      <c r="O42" s="10">
        <f t="shared" si="2"/>
        <v>109</v>
      </c>
      <c r="P42" s="24"/>
      <c r="Q42" s="10">
        <f>COUNTIF($C$2:$C$789,"中村稔")</f>
        <v>21</v>
      </c>
      <c r="R42" s="10">
        <f>COUNTIF($D$2:$D$789,"中村稔")</f>
        <v>17</v>
      </c>
      <c r="S42" s="10">
        <f>COUNTIF($E$2:$E$789,"中村稔")</f>
        <v>18</v>
      </c>
      <c r="T42" s="10">
        <f>COUNTIF($F$2:$F$789,"中村稔")</f>
        <v>18</v>
      </c>
      <c r="U42" s="10">
        <f>COUNTIF($G$2:$G$789,"中村稔")</f>
        <v>20</v>
      </c>
      <c r="V42" s="10">
        <f>COUNTIF($H$2:$H$789,"中村稔")</f>
        <v>15</v>
      </c>
    </row>
    <row r="43" spans="1:22" ht="18" customHeight="1">
      <c r="A43" s="4">
        <v>42</v>
      </c>
      <c r="B43" s="37">
        <v>34441</v>
      </c>
      <c r="C43" s="34" t="s">
        <v>213</v>
      </c>
      <c r="D43" s="34" t="s">
        <v>186</v>
      </c>
      <c r="E43" s="34" t="s">
        <v>188</v>
      </c>
      <c r="F43" s="34" t="s">
        <v>131</v>
      </c>
      <c r="G43" s="21" t="s">
        <v>184</v>
      </c>
      <c r="H43" s="21" t="s">
        <v>161</v>
      </c>
      <c r="I43" s="21" t="s">
        <v>32</v>
      </c>
      <c r="J43" s="21" t="s">
        <v>26</v>
      </c>
      <c r="L43" s="4">
        <v>8</v>
      </c>
      <c r="M43" s="34" t="s">
        <v>204</v>
      </c>
      <c r="N43" s="10">
        <f>COUNTIF($C$2:$H$789,"山﨑夏生")</f>
        <v>108</v>
      </c>
      <c r="O43" s="10">
        <f t="shared" si="2"/>
        <v>108</v>
      </c>
      <c r="P43" s="24"/>
      <c r="Q43" s="10">
        <f>COUNTIF($C$2:$C$789,"山﨑夏生")</f>
        <v>17</v>
      </c>
      <c r="R43" s="10">
        <f>COUNTIF($D$2:$D$789,"山﨑夏生")</f>
        <v>16</v>
      </c>
      <c r="S43" s="10">
        <f>COUNTIF($E$2:$E$789,"山﨑夏生")</f>
        <v>17</v>
      </c>
      <c r="T43" s="10">
        <f>COUNTIF($F$2:$F$789,"山﨑夏生")</f>
        <v>21</v>
      </c>
      <c r="U43" s="10">
        <f>COUNTIF($G$2:$G$789,"山﨑夏生")</f>
        <v>15</v>
      </c>
      <c r="V43" s="10">
        <f>COUNTIF($H$2:$H$789,"山﨑夏生")</f>
        <v>22</v>
      </c>
    </row>
    <row r="44" spans="1:22" ht="18" customHeight="1">
      <c r="A44" s="4">
        <v>43</v>
      </c>
      <c r="B44" s="37">
        <v>34441</v>
      </c>
      <c r="C44" s="34" t="s">
        <v>181</v>
      </c>
      <c r="D44" s="34" t="s">
        <v>179</v>
      </c>
      <c r="E44" s="34" t="s">
        <v>148</v>
      </c>
      <c r="F44" s="34" t="s">
        <v>178</v>
      </c>
      <c r="G44" s="21" t="s">
        <v>211</v>
      </c>
      <c r="H44" s="21" t="s">
        <v>165</v>
      </c>
      <c r="I44" s="21" t="s">
        <v>8</v>
      </c>
      <c r="J44" s="21" t="s">
        <v>228</v>
      </c>
      <c r="L44" s="4">
        <v>9</v>
      </c>
      <c r="M44" s="21" t="s">
        <v>183</v>
      </c>
      <c r="N44" s="10">
        <f>COUNTIF($C$2:$H$789,"藤本典征")</f>
        <v>108</v>
      </c>
      <c r="O44" s="10">
        <f t="shared" si="2"/>
        <v>108</v>
      </c>
      <c r="P44" s="24"/>
      <c r="Q44" s="10">
        <f>COUNTIF($C$2:$C$789,"藤本典征")</f>
        <v>19</v>
      </c>
      <c r="R44" s="10">
        <f>COUNTIF($D$2:$D$789,"藤本典征")</f>
        <v>18</v>
      </c>
      <c r="S44" s="10">
        <f>COUNTIF($E$2:$E$789,"藤本典征")</f>
        <v>19</v>
      </c>
      <c r="T44" s="10">
        <f>COUNTIF($F$2:$F$789,"藤本典征")</f>
        <v>23</v>
      </c>
      <c r="U44" s="10">
        <f>COUNTIF($G$2:$G$789,"藤本典征")</f>
        <v>15</v>
      </c>
      <c r="V44" s="10">
        <f>COUNTIF($H$2:$H$789,"藤本典征")</f>
        <v>14</v>
      </c>
    </row>
    <row r="45" spans="1:22" ht="18" customHeight="1">
      <c r="A45" s="4">
        <v>44</v>
      </c>
      <c r="B45" s="37">
        <v>34441</v>
      </c>
      <c r="C45" s="34" t="s">
        <v>180</v>
      </c>
      <c r="D45" s="34" t="s">
        <v>170</v>
      </c>
      <c r="E45" s="34" t="s">
        <v>46</v>
      </c>
      <c r="F45" s="34" t="s">
        <v>72</v>
      </c>
      <c r="G45" s="21"/>
      <c r="H45" s="21"/>
      <c r="I45" s="21" t="s">
        <v>37</v>
      </c>
      <c r="J45" s="21" t="s">
        <v>14</v>
      </c>
      <c r="L45" s="4">
        <v>10</v>
      </c>
      <c r="M45" s="21" t="s">
        <v>248</v>
      </c>
      <c r="N45" s="10">
        <f>COUNTIF($C$2:$H$789,"桃井進")</f>
        <v>107</v>
      </c>
      <c r="O45" s="10">
        <f t="shared" si="2"/>
        <v>107</v>
      </c>
      <c r="P45" s="24"/>
      <c r="Q45" s="10">
        <f>COUNTIF($C$2:$C$789,"桃井進")</f>
        <v>18</v>
      </c>
      <c r="R45" s="10">
        <f>COUNTIF($D$2:$D$789,"桃井進")</f>
        <v>16</v>
      </c>
      <c r="S45" s="10">
        <f>COUNTIF($E$2:$E$789,"桃井進")</f>
        <v>14</v>
      </c>
      <c r="T45" s="10">
        <f>COUNTIF($F$2:$F$789,"桃井進")</f>
        <v>16</v>
      </c>
      <c r="U45" s="10">
        <f>COUNTIF($G$2:$G$789,"桃井進")</f>
        <v>25</v>
      </c>
      <c r="V45" s="10">
        <f>COUNTIF($H$2:$H$789,"桃井進")</f>
        <v>18</v>
      </c>
    </row>
    <row r="46" spans="1:22" ht="18" customHeight="1">
      <c r="A46" s="4">
        <v>45</v>
      </c>
      <c r="B46" s="37">
        <v>34441</v>
      </c>
      <c r="C46" s="34" t="s">
        <v>163</v>
      </c>
      <c r="D46" s="34" t="s">
        <v>176</v>
      </c>
      <c r="E46" s="34" t="s">
        <v>177</v>
      </c>
      <c r="F46" s="34" t="s">
        <v>144</v>
      </c>
      <c r="G46" s="21"/>
      <c r="H46" s="21"/>
      <c r="I46" s="21" t="s">
        <v>38</v>
      </c>
      <c r="J46" s="21" t="s">
        <v>13</v>
      </c>
      <c r="L46" s="4">
        <v>11</v>
      </c>
      <c r="M46" s="21" t="s">
        <v>225</v>
      </c>
      <c r="N46" s="10">
        <f>COUNTIF($C$2:$H$789,"新屋晃")</f>
        <v>106</v>
      </c>
      <c r="O46" s="10">
        <f t="shared" si="2"/>
        <v>106</v>
      </c>
      <c r="P46" s="24"/>
      <c r="Q46" s="10">
        <f>COUNTIF($C$2:$C$789,"新屋晃")</f>
        <v>11</v>
      </c>
      <c r="R46" s="10">
        <f>COUNTIF($D$2:$D$789,"新屋晃")</f>
        <v>18</v>
      </c>
      <c r="S46" s="10">
        <f>COUNTIF($E$2:$E$789,"新屋晃")</f>
        <v>18</v>
      </c>
      <c r="T46" s="10">
        <f>COUNTIF($F$2:$F$789,"新屋晃")</f>
        <v>18</v>
      </c>
      <c r="U46" s="10">
        <f>COUNTIF($G$2:$G$789,"新屋晃")</f>
        <v>19</v>
      </c>
      <c r="V46" s="10">
        <f>COUNTIF($H$2:$H$789,"新屋晃")</f>
        <v>22</v>
      </c>
    </row>
    <row r="47" spans="1:22" ht="18" customHeight="1">
      <c r="A47" s="4">
        <v>46</v>
      </c>
      <c r="B47" s="37">
        <v>34443</v>
      </c>
      <c r="C47" s="34" t="s">
        <v>72</v>
      </c>
      <c r="D47" s="34" t="s">
        <v>175</v>
      </c>
      <c r="E47" s="34" t="s">
        <v>170</v>
      </c>
      <c r="F47" s="34" t="s">
        <v>46</v>
      </c>
      <c r="G47" s="21"/>
      <c r="H47" s="21"/>
      <c r="I47" s="21" t="s">
        <v>38</v>
      </c>
      <c r="J47" s="21" t="s">
        <v>19</v>
      </c>
      <c r="L47" s="4">
        <v>12</v>
      </c>
      <c r="M47" s="21" t="s">
        <v>220</v>
      </c>
      <c r="N47" s="10">
        <f>COUNTIF($C$2:$H$789,"小寺昌治")</f>
        <v>106</v>
      </c>
      <c r="O47" s="10">
        <f t="shared" si="2"/>
        <v>106</v>
      </c>
      <c r="P47" s="24"/>
      <c r="Q47" s="10">
        <f>COUNTIF($C$2:$C$789,"小寺昌治")</f>
        <v>19</v>
      </c>
      <c r="R47" s="10">
        <f>COUNTIF($D$2:$D$789,"小寺昌治")</f>
        <v>18</v>
      </c>
      <c r="S47" s="10">
        <f>COUNTIF($E$2:$E$789,"小寺昌治")</f>
        <v>16</v>
      </c>
      <c r="T47" s="10">
        <f>COUNTIF($F$2:$F$789,"小寺昌治")</f>
        <v>17</v>
      </c>
      <c r="U47" s="10">
        <f>COUNTIF($G$2:$G$789,"小寺昌治")</f>
        <v>19</v>
      </c>
      <c r="V47" s="10">
        <f>COUNTIF($H$2:$H$789,"小寺昌治")</f>
        <v>17</v>
      </c>
    </row>
    <row r="48" spans="1:22" ht="18" customHeight="1">
      <c r="A48" s="4">
        <v>47</v>
      </c>
      <c r="B48" s="37">
        <v>34443</v>
      </c>
      <c r="C48" s="34" t="s">
        <v>47</v>
      </c>
      <c r="D48" s="34" t="s">
        <v>142</v>
      </c>
      <c r="E48" s="34" t="s">
        <v>185</v>
      </c>
      <c r="F48" s="34" t="s">
        <v>181</v>
      </c>
      <c r="G48" s="21" t="s">
        <v>146</v>
      </c>
      <c r="H48" s="21" t="s">
        <v>161</v>
      </c>
      <c r="I48" s="21" t="s">
        <v>26</v>
      </c>
      <c r="J48" s="21" t="s">
        <v>8</v>
      </c>
      <c r="L48" s="4">
        <v>13</v>
      </c>
      <c r="M48" s="21" t="s">
        <v>184</v>
      </c>
      <c r="N48" s="10">
        <f>COUNTIF($C$2:$H$789,"前川芳男")</f>
        <v>106</v>
      </c>
      <c r="O48" s="10">
        <f t="shared" si="2"/>
        <v>106</v>
      </c>
      <c r="P48" s="24"/>
      <c r="Q48" s="10">
        <f>COUNTIF($C$2:$C$789,"前川芳男")</f>
        <v>19</v>
      </c>
      <c r="R48" s="10">
        <f>COUNTIF($D$2:$D$789,"前川芳男")</f>
        <v>20</v>
      </c>
      <c r="S48" s="10">
        <f>COUNTIF($E$2:$E$789,"前川芳男")</f>
        <v>29</v>
      </c>
      <c r="T48" s="10">
        <f>COUNTIF($F$2:$F$789,"前川芳男")</f>
        <v>21</v>
      </c>
      <c r="U48" s="10">
        <f>COUNTIF($G$2:$G$789,"前川芳男")</f>
        <v>9</v>
      </c>
      <c r="V48" s="10">
        <f>COUNTIF($H$2:$H$789,"前川芳男")</f>
        <v>8</v>
      </c>
    </row>
    <row r="49" spans="1:22" ht="18" customHeight="1">
      <c r="A49" s="4">
        <v>48</v>
      </c>
      <c r="B49" s="37">
        <v>34443</v>
      </c>
      <c r="C49" s="34" t="s">
        <v>131</v>
      </c>
      <c r="D49" s="34" t="s">
        <v>184</v>
      </c>
      <c r="E49" s="34" t="s">
        <v>178</v>
      </c>
      <c r="F49" s="34" t="s">
        <v>211</v>
      </c>
      <c r="G49" s="21" t="s">
        <v>213</v>
      </c>
      <c r="H49" s="21" t="s">
        <v>179</v>
      </c>
      <c r="I49" s="21" t="s">
        <v>31</v>
      </c>
      <c r="J49" s="21" t="s">
        <v>32</v>
      </c>
      <c r="L49" s="4">
        <v>14</v>
      </c>
      <c r="M49" s="21" t="s">
        <v>235</v>
      </c>
      <c r="N49" s="10">
        <f>COUNTIF($C$2:$H$789,"橘修")</f>
        <v>104</v>
      </c>
      <c r="O49" s="10">
        <f t="shared" si="2"/>
        <v>104</v>
      </c>
      <c r="P49" s="24"/>
      <c r="Q49" s="10">
        <f>COUNTIF($C$2:$C$789,"橘修")</f>
        <v>19</v>
      </c>
      <c r="R49" s="10">
        <f>COUNTIF($D$2:$D$789,"橘修")</f>
        <v>18</v>
      </c>
      <c r="S49" s="10">
        <f>COUNTIF($E$2:$E$789,"橘修")</f>
        <v>19</v>
      </c>
      <c r="T49" s="10">
        <f>COUNTIF($F$2:$F$789,"橘修")</f>
        <v>19</v>
      </c>
      <c r="U49" s="10">
        <f>COUNTIF($G$2:$G$789,"橘修")</f>
        <v>15</v>
      </c>
      <c r="V49" s="10">
        <f>COUNTIF($H$2:$H$789,"橘修")</f>
        <v>14</v>
      </c>
    </row>
    <row r="50" spans="1:22" ht="18" customHeight="1">
      <c r="A50" s="4">
        <v>49</v>
      </c>
      <c r="B50" s="37">
        <v>34443</v>
      </c>
      <c r="C50" s="34" t="s">
        <v>144</v>
      </c>
      <c r="D50" s="34" t="s">
        <v>171</v>
      </c>
      <c r="E50" s="34" t="s">
        <v>176</v>
      </c>
      <c r="F50" s="34" t="s">
        <v>177</v>
      </c>
      <c r="G50" s="21"/>
      <c r="H50" s="21"/>
      <c r="I50" s="21" t="s">
        <v>14</v>
      </c>
      <c r="J50" s="21" t="s">
        <v>13</v>
      </c>
      <c r="L50" s="4">
        <v>15</v>
      </c>
      <c r="M50" s="34" t="s">
        <v>203</v>
      </c>
      <c r="N50" s="10">
        <f>COUNTIF($C$2:$H$789,"山本隆造")</f>
        <v>103</v>
      </c>
      <c r="O50" s="10">
        <f t="shared" si="2"/>
        <v>103</v>
      </c>
      <c r="P50" s="24"/>
      <c r="Q50" s="10">
        <f>COUNTIF($C$2:$C$789,"山本隆造")</f>
        <v>19</v>
      </c>
      <c r="R50" s="10">
        <f>COUNTIF($D$2:$D$789,"山本隆造")</f>
        <v>20</v>
      </c>
      <c r="S50" s="10">
        <f>COUNTIF($E$2:$E$789,"山本隆造")</f>
        <v>16</v>
      </c>
      <c r="T50" s="10">
        <f>COUNTIF($F$2:$F$789,"山本隆造")</f>
        <v>14</v>
      </c>
      <c r="U50" s="10">
        <f>COUNTIF($G$2:$G$789,"山本隆造")</f>
        <v>16</v>
      </c>
      <c r="V50" s="10">
        <f>COUNTIF($H$2:$H$789,"山本隆造")</f>
        <v>18</v>
      </c>
    </row>
    <row r="51" spans="1:22" ht="18" customHeight="1">
      <c r="A51" s="4">
        <v>50</v>
      </c>
      <c r="B51" s="37">
        <v>34443</v>
      </c>
      <c r="C51" s="34" t="s">
        <v>183</v>
      </c>
      <c r="D51" s="34" t="s">
        <v>187</v>
      </c>
      <c r="E51" s="34" t="s">
        <v>194</v>
      </c>
      <c r="F51" s="34" t="s">
        <v>174</v>
      </c>
      <c r="G51" s="21" t="s">
        <v>182</v>
      </c>
      <c r="H51" s="21" t="s">
        <v>172</v>
      </c>
      <c r="I51" s="21" t="s">
        <v>228</v>
      </c>
      <c r="J51" s="21" t="s">
        <v>227</v>
      </c>
      <c r="L51" s="4">
        <v>16</v>
      </c>
      <c r="M51" s="36" t="s">
        <v>206</v>
      </c>
      <c r="N51" s="10">
        <f>COUNTIF($C$2:$H$789,"林忠良")</f>
        <v>91</v>
      </c>
      <c r="O51" s="10">
        <f t="shared" si="2"/>
        <v>91</v>
      </c>
      <c r="P51" s="24"/>
      <c r="Q51" s="10">
        <f>COUNTIF($C$2:$C$789,"林忠良")</f>
        <v>16</v>
      </c>
      <c r="R51" s="10">
        <f>COUNTIF($D$2:$D$789,"林忠良")</f>
        <v>18</v>
      </c>
      <c r="S51" s="10">
        <f>COUNTIF($E$2:$E$789,"林忠良")</f>
        <v>15</v>
      </c>
      <c r="T51" s="10">
        <f>COUNTIF($F$2:$F$789,"林忠良")</f>
        <v>14</v>
      </c>
      <c r="U51" s="10">
        <f>COUNTIF($G$2:$G$789,"林忠良")</f>
        <v>14</v>
      </c>
      <c r="V51" s="10">
        <f>COUNTIF($H$2:$H$789,"林忠良")</f>
        <v>14</v>
      </c>
    </row>
    <row r="52" spans="1:22" ht="18" customHeight="1">
      <c r="A52" s="4">
        <v>51</v>
      </c>
      <c r="B52" s="37">
        <v>34443</v>
      </c>
      <c r="C52" s="34" t="s">
        <v>191</v>
      </c>
      <c r="D52" s="34" t="s">
        <v>166</v>
      </c>
      <c r="E52" s="34" t="s">
        <v>190</v>
      </c>
      <c r="F52" s="34" t="s">
        <v>168</v>
      </c>
      <c r="G52" s="21"/>
      <c r="H52" s="21"/>
      <c r="I52" s="21" t="s">
        <v>20</v>
      </c>
      <c r="J52" s="21" t="s">
        <v>37</v>
      </c>
      <c r="L52" s="4">
        <v>17</v>
      </c>
      <c r="M52" s="21" t="s">
        <v>237</v>
      </c>
      <c r="N52" s="10">
        <f>COUNTIF($C$2:$H$789,"村越茶美雄")</f>
        <v>90</v>
      </c>
      <c r="O52" s="10">
        <f t="shared" si="2"/>
        <v>90</v>
      </c>
      <c r="P52" s="24"/>
      <c r="Q52" s="10">
        <f>COUNTIF($C$2:$C$789,"村越茶美雄")</f>
        <v>17</v>
      </c>
      <c r="R52" s="10">
        <f>COUNTIF($D$2:$D$789,"村越茶美雄")</f>
        <v>17</v>
      </c>
      <c r="S52" s="10">
        <f>COUNTIF($E$2:$E$789,"村越茶美雄")</f>
        <v>15</v>
      </c>
      <c r="T52" s="10">
        <f>COUNTIF($F$2:$F$789,"村越茶美雄")</f>
        <v>13</v>
      </c>
      <c r="U52" s="10">
        <f>COUNTIF($G$2:$G$789,"村越茶美雄")</f>
        <v>13</v>
      </c>
      <c r="V52" s="10">
        <f>COUNTIF($H$2:$H$789,"村越茶美雄")</f>
        <v>15</v>
      </c>
    </row>
    <row r="53" spans="1:22" ht="18" customHeight="1">
      <c r="A53" s="4">
        <v>52</v>
      </c>
      <c r="B53" s="37">
        <v>34444</v>
      </c>
      <c r="C53" s="34" t="s">
        <v>177</v>
      </c>
      <c r="D53" s="34" t="s">
        <v>163</v>
      </c>
      <c r="E53" s="34" t="s">
        <v>171</v>
      </c>
      <c r="F53" s="34" t="s">
        <v>176</v>
      </c>
      <c r="G53" s="21"/>
      <c r="H53" s="21"/>
      <c r="I53" s="21" t="s">
        <v>14</v>
      </c>
      <c r="J53" s="21" t="s">
        <v>13</v>
      </c>
      <c r="L53" s="4">
        <v>18</v>
      </c>
      <c r="M53" s="34" t="s">
        <v>147</v>
      </c>
      <c r="N53" s="10">
        <f>COUNTIF($C$2:$H$789,"良川昌美")</f>
        <v>90</v>
      </c>
      <c r="O53" s="10">
        <f t="shared" si="2"/>
        <v>90</v>
      </c>
      <c r="P53" s="24"/>
      <c r="Q53" s="10">
        <f>COUNTIF($C$2:$C$789,"良川昌美")</f>
        <v>18</v>
      </c>
      <c r="R53" s="10">
        <f>COUNTIF($D$2:$D$789,"良川昌美")</f>
        <v>15</v>
      </c>
      <c r="S53" s="10">
        <f>COUNTIF($E$2:$E$789,"良川昌美")</f>
        <v>13</v>
      </c>
      <c r="T53" s="10">
        <f>COUNTIF($F$2:$F$789,"良川昌美")</f>
        <v>11</v>
      </c>
      <c r="U53" s="10">
        <f>COUNTIF($G$2:$G$789,"良川昌美")</f>
        <v>16</v>
      </c>
      <c r="V53" s="10">
        <f>COUNTIF($H$2:$H$789,"良川昌美")</f>
        <v>17</v>
      </c>
    </row>
    <row r="54" spans="1:22" ht="18" customHeight="1">
      <c r="A54" s="4">
        <v>53</v>
      </c>
      <c r="B54" s="37">
        <v>34444</v>
      </c>
      <c r="C54" s="34" t="s">
        <v>174</v>
      </c>
      <c r="D54" s="34" t="s">
        <v>194</v>
      </c>
      <c r="E54" s="34" t="s">
        <v>172</v>
      </c>
      <c r="F54" s="34" t="s">
        <v>182</v>
      </c>
      <c r="G54" s="21" t="s">
        <v>187</v>
      </c>
      <c r="H54" s="21" t="s">
        <v>183</v>
      </c>
      <c r="I54" s="21" t="s">
        <v>228</v>
      </c>
      <c r="J54" s="21" t="s">
        <v>227</v>
      </c>
      <c r="L54" s="4">
        <v>19</v>
      </c>
      <c r="M54" s="21" t="s">
        <v>251</v>
      </c>
      <c r="N54" s="10">
        <f>COUNTIF($C$2:$H$789,"村田康一")</f>
        <v>88</v>
      </c>
      <c r="O54" s="10">
        <f t="shared" si="2"/>
        <v>88</v>
      </c>
      <c r="P54" s="24"/>
      <c r="Q54" s="10">
        <f>COUNTIF($C$2:$C$789,"村田康一")</f>
        <v>11</v>
      </c>
      <c r="R54" s="10">
        <f>COUNTIF($D$2:$D$789,"村田康一")</f>
        <v>15</v>
      </c>
      <c r="S54" s="10">
        <f>COUNTIF($E$2:$E$789,"村田康一")</f>
        <v>18</v>
      </c>
      <c r="T54" s="10">
        <f>COUNTIF($F$2:$F$789,"村田康一")</f>
        <v>16</v>
      </c>
      <c r="U54" s="10">
        <f>COUNTIF($G$2:$G$789,"村田康一")</f>
        <v>15</v>
      </c>
      <c r="V54" s="10">
        <f>COUNTIF($H$2:$H$789,"村田康一")</f>
        <v>13</v>
      </c>
    </row>
    <row r="55" spans="1:22" ht="18" customHeight="1">
      <c r="A55" s="4">
        <v>54</v>
      </c>
      <c r="B55" s="37">
        <v>34444</v>
      </c>
      <c r="C55" s="34" t="s">
        <v>168</v>
      </c>
      <c r="D55" s="34" t="s">
        <v>167</v>
      </c>
      <c r="E55" s="34" t="s">
        <v>166</v>
      </c>
      <c r="F55" s="34" t="s">
        <v>190</v>
      </c>
      <c r="G55" s="21"/>
      <c r="H55" s="21"/>
      <c r="I55" s="21" t="s">
        <v>20</v>
      </c>
      <c r="J55" s="21" t="s">
        <v>37</v>
      </c>
      <c r="L55" s="4">
        <v>20</v>
      </c>
      <c r="M55" s="21" t="s">
        <v>261</v>
      </c>
      <c r="N55" s="10">
        <f>COUNTIF($C$2:$H$789,"小林晋")</f>
        <v>82</v>
      </c>
      <c r="O55" s="10">
        <f t="shared" si="2"/>
        <v>82</v>
      </c>
      <c r="P55" s="24"/>
      <c r="Q55" s="10">
        <f>COUNTIF($C$2:$C$789,"小林晋")</f>
        <v>12</v>
      </c>
      <c r="R55" s="10">
        <f>COUNTIF($D$2:$D$789,"小林晋")</f>
        <v>10</v>
      </c>
      <c r="S55" s="10">
        <f>COUNTIF($E$2:$E$789,"小林晋")</f>
        <v>8</v>
      </c>
      <c r="T55" s="10">
        <f>COUNTIF($F$2:$F$789,"小林晋")</f>
        <v>14</v>
      </c>
      <c r="U55" s="10">
        <f>COUNTIF($G$2:$G$789,"小林晋")</f>
        <v>18</v>
      </c>
      <c r="V55" s="10">
        <f>COUNTIF($H$2:$H$789,"小林晋")</f>
        <v>20</v>
      </c>
    </row>
    <row r="56" spans="1:22" ht="18" customHeight="1">
      <c r="A56" s="4">
        <v>55</v>
      </c>
      <c r="B56" s="37">
        <v>34444</v>
      </c>
      <c r="C56" s="34" t="s">
        <v>46</v>
      </c>
      <c r="D56" s="34" t="s">
        <v>180</v>
      </c>
      <c r="E56" s="34" t="s">
        <v>175</v>
      </c>
      <c r="F56" s="34" t="s">
        <v>170</v>
      </c>
      <c r="G56" s="21"/>
      <c r="H56" s="21"/>
      <c r="I56" s="21" t="s">
        <v>38</v>
      </c>
      <c r="J56" s="21" t="s">
        <v>19</v>
      </c>
      <c r="L56" s="4">
        <v>21</v>
      </c>
      <c r="M56" s="21" t="s">
        <v>262</v>
      </c>
      <c r="N56" s="10">
        <f>COUNTIF($C$2:$H$789,"久保山和夫")</f>
        <v>81</v>
      </c>
      <c r="O56" s="10">
        <f t="shared" si="2"/>
        <v>81</v>
      </c>
      <c r="P56" s="24"/>
      <c r="Q56" s="10">
        <f>COUNTIF($C$2:$C$789,"久保山和夫")</f>
        <v>8</v>
      </c>
      <c r="R56" s="10">
        <f>COUNTIF($D$2:$D$789,"久保山和夫")</f>
        <v>15</v>
      </c>
      <c r="S56" s="10">
        <f>COUNTIF($E$2:$E$789,"久保山和夫")</f>
        <v>15</v>
      </c>
      <c r="T56" s="10">
        <f>COUNTIF($F$2:$F$789,"久保山和夫")</f>
        <v>15</v>
      </c>
      <c r="U56" s="10">
        <f>COUNTIF($G$2:$G$789,"久保山和夫")</f>
        <v>14</v>
      </c>
      <c r="V56" s="10">
        <f>COUNTIF($H$2:$H$789,"久保山和夫")</f>
        <v>14</v>
      </c>
    </row>
    <row r="57" spans="1:22" ht="18" customHeight="1">
      <c r="A57" s="4">
        <v>56</v>
      </c>
      <c r="B57" s="37">
        <v>34444</v>
      </c>
      <c r="C57" s="34" t="s">
        <v>185</v>
      </c>
      <c r="D57" s="34" t="s">
        <v>173</v>
      </c>
      <c r="E57" s="34" t="s">
        <v>161</v>
      </c>
      <c r="F57" s="34" t="s">
        <v>142</v>
      </c>
      <c r="G57" s="21" t="s">
        <v>181</v>
      </c>
      <c r="H57" s="21" t="s">
        <v>189</v>
      </c>
      <c r="I57" s="21" t="s">
        <v>26</v>
      </c>
      <c r="J57" s="21" t="s">
        <v>8</v>
      </c>
      <c r="L57" s="4">
        <v>22</v>
      </c>
      <c r="M57" s="34" t="s">
        <v>149</v>
      </c>
      <c r="N57" s="10">
        <f>COUNTIF($C$2:$H$789,"栄村孝康")</f>
        <v>73</v>
      </c>
      <c r="O57" s="10">
        <f t="shared" si="2"/>
        <v>73</v>
      </c>
      <c r="P57" s="24"/>
      <c r="Q57" s="10">
        <f>COUNTIF($C$2:$C$789,"栄村孝康")</f>
        <v>12</v>
      </c>
      <c r="R57" s="10">
        <f>COUNTIF($D$2:$D$789,"栄村孝康")</f>
        <v>5</v>
      </c>
      <c r="S57" s="10">
        <f>COUNTIF($E$2:$E$789,"栄村孝康")</f>
        <v>8</v>
      </c>
      <c r="T57" s="10">
        <f>COUNTIF($F$2:$F$789,"栄村孝康")</f>
        <v>9</v>
      </c>
      <c r="U57" s="10">
        <f>COUNTIF($G$2:$G$789,"栄村孝康")</f>
        <v>19</v>
      </c>
      <c r="V57" s="10">
        <f>COUNTIF($H$2:$H$789,"栄村孝康")</f>
        <v>20</v>
      </c>
    </row>
    <row r="58" spans="1:22" ht="18" customHeight="1">
      <c r="A58" s="4">
        <v>57</v>
      </c>
      <c r="B58" s="37">
        <v>34444</v>
      </c>
      <c r="C58" s="34" t="s">
        <v>186</v>
      </c>
      <c r="D58" s="34" t="s">
        <v>178</v>
      </c>
      <c r="E58" s="34" t="s">
        <v>184</v>
      </c>
      <c r="F58" s="34" t="s">
        <v>179</v>
      </c>
      <c r="G58" s="21" t="s">
        <v>148</v>
      </c>
      <c r="H58" s="21" t="s">
        <v>165</v>
      </c>
      <c r="I58" s="21" t="s">
        <v>31</v>
      </c>
      <c r="J58" s="21" t="s">
        <v>32</v>
      </c>
      <c r="L58" s="4">
        <v>23</v>
      </c>
      <c r="M58" s="34" t="s">
        <v>53</v>
      </c>
      <c r="N58" s="10">
        <f>COUNTIF($C$2:$H$789,"佐藤純一")</f>
        <v>38</v>
      </c>
      <c r="O58" s="10">
        <f t="shared" si="2"/>
        <v>38</v>
      </c>
      <c r="P58" s="24"/>
      <c r="Q58" s="10">
        <f>COUNTIF($C$2:$C$789,"佐藤純一")</f>
        <v>10</v>
      </c>
      <c r="R58" s="10">
        <f>COUNTIF($D$2:$D$789,"佐藤純一")</f>
        <v>4</v>
      </c>
      <c r="S58" s="10">
        <f>COUNTIF($E$2:$E$789,"佐藤純一")</f>
        <v>3</v>
      </c>
      <c r="T58" s="10">
        <f>COUNTIF($F$2:$F$789,"佐藤純一")</f>
        <v>6</v>
      </c>
      <c r="U58" s="10">
        <f>COUNTIF($G$2:$G$789,"佐藤純一")</f>
        <v>9</v>
      </c>
      <c r="V58" s="10">
        <f>COUNTIF($H$2:$H$789,"佐藤純一")</f>
        <v>6</v>
      </c>
    </row>
    <row r="59" spans="1:22" ht="18" customHeight="1">
      <c r="A59" s="4">
        <v>58</v>
      </c>
      <c r="B59" s="37">
        <v>34445</v>
      </c>
      <c r="C59" s="34" t="s">
        <v>182</v>
      </c>
      <c r="D59" s="34" t="s">
        <v>183</v>
      </c>
      <c r="E59" s="34" t="s">
        <v>187</v>
      </c>
      <c r="F59" s="34" t="s">
        <v>172</v>
      </c>
      <c r="G59" s="21" t="s">
        <v>174</v>
      </c>
      <c r="H59" s="21" t="s">
        <v>194</v>
      </c>
      <c r="I59" s="21" t="s">
        <v>228</v>
      </c>
      <c r="J59" s="21" t="s">
        <v>227</v>
      </c>
      <c r="L59" s="4">
        <v>24</v>
      </c>
      <c r="M59" s="34" t="s">
        <v>154</v>
      </c>
      <c r="N59" s="10">
        <f>COUNTIF($C$2:$H$789,"山村達也")</f>
        <v>35</v>
      </c>
      <c r="O59" s="10">
        <f t="shared" si="2"/>
        <v>35</v>
      </c>
      <c r="P59" s="24"/>
      <c r="Q59" s="10">
        <f>COUNTIF($C$2:$C$789,"山村達也")</f>
        <v>10</v>
      </c>
      <c r="R59" s="10">
        <f>COUNTIF($D$2:$D$789,"山村達也")</f>
        <v>3</v>
      </c>
      <c r="S59" s="10">
        <f>COUNTIF($E$2:$E$789,"山村達也")</f>
        <v>4</v>
      </c>
      <c r="T59" s="10">
        <f>COUNTIF($F$2:$F$789,"山村達也")</f>
        <v>5</v>
      </c>
      <c r="U59" s="10">
        <f>COUNTIF($G$2:$G$789,"山村達也")</f>
        <v>6</v>
      </c>
      <c r="V59" s="10">
        <f>COUNTIF($H$2:$H$789,"山村達也")</f>
        <v>7</v>
      </c>
    </row>
    <row r="60" spans="1:22" ht="18" customHeight="1">
      <c r="A60" s="4">
        <v>59</v>
      </c>
      <c r="B60" s="37">
        <v>34445</v>
      </c>
      <c r="C60" s="34" t="s">
        <v>170</v>
      </c>
      <c r="D60" s="34" t="s">
        <v>72</v>
      </c>
      <c r="E60" s="34" t="s">
        <v>180</v>
      </c>
      <c r="F60" s="34" t="s">
        <v>175</v>
      </c>
      <c r="G60" s="21"/>
      <c r="H60" s="21"/>
      <c r="I60" s="21" t="s">
        <v>38</v>
      </c>
      <c r="J60" s="21" t="s">
        <v>19</v>
      </c>
      <c r="L60" s="4">
        <v>25</v>
      </c>
      <c r="M60" s="21" t="s">
        <v>266</v>
      </c>
      <c r="N60" s="10">
        <f>COUNTIF($C$2:$H$789,"牧野伸")</f>
        <v>31</v>
      </c>
      <c r="O60" s="10">
        <f t="shared" si="2"/>
        <v>31</v>
      </c>
      <c r="P60" s="24"/>
      <c r="Q60" s="10">
        <f>COUNTIF($C$2:$C$789,"牧野伸")</f>
        <v>3</v>
      </c>
      <c r="R60" s="10">
        <f>COUNTIF($D$2:$D$789,"牧野伸")</f>
        <v>8</v>
      </c>
      <c r="S60" s="10">
        <f>COUNTIF($E$2:$E$789,"牧野伸")</f>
        <v>5</v>
      </c>
      <c r="T60" s="10">
        <f>COUNTIF($F$2:$F$789,"牧野伸")</f>
        <v>4</v>
      </c>
      <c r="U60" s="10">
        <f>COUNTIF($G$2:$G$789,"牧野伸")</f>
        <v>5</v>
      </c>
      <c r="V60" s="10">
        <f>COUNTIF($H$2:$H$789,"牧野伸")</f>
        <v>6</v>
      </c>
    </row>
    <row r="61" spans="1:22" ht="18" customHeight="1">
      <c r="A61" s="4">
        <v>60</v>
      </c>
      <c r="B61" s="37">
        <v>34445</v>
      </c>
      <c r="C61" s="34" t="s">
        <v>165</v>
      </c>
      <c r="D61" s="34" t="s">
        <v>188</v>
      </c>
      <c r="E61" s="34" t="s">
        <v>131</v>
      </c>
      <c r="F61" s="34" t="s">
        <v>213</v>
      </c>
      <c r="G61" s="21" t="s">
        <v>211</v>
      </c>
      <c r="H61" s="21" t="s">
        <v>148</v>
      </c>
      <c r="I61" s="21" t="s">
        <v>31</v>
      </c>
      <c r="J61" s="21" t="s">
        <v>32</v>
      </c>
      <c r="L61" s="4">
        <v>26</v>
      </c>
      <c r="M61" s="21" t="s">
        <v>264</v>
      </c>
      <c r="N61" s="10">
        <f>COUNTIF($C$2:$H$789,"木村孝一")</f>
        <v>6</v>
      </c>
      <c r="O61" s="10">
        <f t="shared" si="2"/>
        <v>6</v>
      </c>
      <c r="P61" s="24"/>
      <c r="Q61" s="10">
        <f>COUNTIF($C$2:$C$789,"木村孝一")</f>
        <v>0</v>
      </c>
      <c r="R61" s="10">
        <f>COUNTIF($D$2:$D$789,"木村孝一")</f>
        <v>0</v>
      </c>
      <c r="S61" s="10">
        <f>COUNTIF($E$2:$E$789,"木村孝一")</f>
        <v>0</v>
      </c>
      <c r="T61" s="10">
        <f>COUNTIF($F$2:$F$789,"木村孝一")</f>
        <v>0</v>
      </c>
      <c r="U61" s="10">
        <f>COUNTIF($G$2:$G$789,"木村孝一")</f>
        <v>2</v>
      </c>
      <c r="V61" s="10">
        <f>COUNTIF($H$2:$H$789,"木村孝一")</f>
        <v>4</v>
      </c>
    </row>
    <row r="62" spans="1:22" ht="18" customHeight="1">
      <c r="A62" s="4">
        <v>61</v>
      </c>
      <c r="B62" s="37">
        <v>34445</v>
      </c>
      <c r="C62" s="34" t="s">
        <v>153</v>
      </c>
      <c r="D62" s="34" t="s">
        <v>181</v>
      </c>
      <c r="E62" s="34" t="s">
        <v>142</v>
      </c>
      <c r="F62" s="34" t="s">
        <v>161</v>
      </c>
      <c r="G62" s="21" t="s">
        <v>263</v>
      </c>
      <c r="H62" s="21" t="s">
        <v>185</v>
      </c>
      <c r="I62" s="21" t="s">
        <v>26</v>
      </c>
      <c r="J62" s="21" t="s">
        <v>8</v>
      </c>
      <c r="L62" s="4">
        <v>27</v>
      </c>
      <c r="M62" s="21" t="s">
        <v>240</v>
      </c>
      <c r="N62" s="10">
        <f>COUNTIF($C$2:$H$789,"古堅正一")</f>
        <v>5</v>
      </c>
      <c r="O62" s="10">
        <f t="shared" si="2"/>
        <v>5</v>
      </c>
      <c r="P62" s="24"/>
      <c r="Q62" s="10">
        <f>COUNTIF($C$2:$C$789,"古堅正一")</f>
        <v>0</v>
      </c>
      <c r="R62" s="10">
        <f>COUNTIF($D$2:$D$789,"古堅正一")</f>
        <v>0</v>
      </c>
      <c r="S62" s="10">
        <f>COUNTIF($E$2:$E$789,"古堅正一")</f>
        <v>0</v>
      </c>
      <c r="T62" s="10">
        <f>COUNTIF($F$2:$F$789,"古堅正一")</f>
        <v>0</v>
      </c>
      <c r="U62" s="10">
        <f>COUNTIF($G$2:$G$789,"古堅正一")</f>
        <v>2</v>
      </c>
      <c r="V62" s="10">
        <f>COUNTIF($H$2:$H$789,"古堅正一")</f>
        <v>3</v>
      </c>
    </row>
    <row r="63" spans="1:22" ht="18" customHeight="1">
      <c r="A63" s="4">
        <v>62</v>
      </c>
      <c r="B63" s="37">
        <v>34445</v>
      </c>
      <c r="C63" s="34" t="s">
        <v>190</v>
      </c>
      <c r="D63" s="34" t="s">
        <v>191</v>
      </c>
      <c r="E63" s="34" t="s">
        <v>167</v>
      </c>
      <c r="F63" s="34" t="s">
        <v>166</v>
      </c>
      <c r="G63" s="21"/>
      <c r="H63" s="21"/>
      <c r="I63" s="21" t="s">
        <v>20</v>
      </c>
      <c r="J63" s="21" t="s">
        <v>37</v>
      </c>
      <c r="L63" s="4">
        <v>28</v>
      </c>
      <c r="M63" s="21" t="s">
        <v>259</v>
      </c>
      <c r="N63" s="10">
        <f>COUNTIF($C$2:$H$789,"山田進")</f>
        <v>5</v>
      </c>
      <c r="O63" s="10">
        <f t="shared" si="2"/>
        <v>5</v>
      </c>
      <c r="P63" s="24"/>
      <c r="Q63" s="10">
        <f>COUNTIF($C$2:$C$789,"山田進")</f>
        <v>0</v>
      </c>
      <c r="R63" s="10">
        <f>COUNTIF($D$2:$D$789,"山田進")</f>
        <v>0</v>
      </c>
      <c r="S63" s="10">
        <f>COUNTIF($E$2:$E$789,"山田進")</f>
        <v>0</v>
      </c>
      <c r="T63" s="10">
        <f>COUNTIF($F$2:$F$789,"山田進")</f>
        <v>0</v>
      </c>
      <c r="U63" s="10">
        <f>COUNTIF($G$2:$G$789,"山田進")</f>
        <v>2</v>
      </c>
      <c r="V63" s="10">
        <f>COUNTIF($H$2:$H$789,"山田進")</f>
        <v>3</v>
      </c>
    </row>
    <row r="64" spans="1:22" ht="18" customHeight="1">
      <c r="A64" s="4">
        <v>63</v>
      </c>
      <c r="B64" s="37">
        <v>34445</v>
      </c>
      <c r="C64" s="34" t="s">
        <v>176</v>
      </c>
      <c r="D64" s="34" t="s">
        <v>144</v>
      </c>
      <c r="E64" s="34" t="s">
        <v>163</v>
      </c>
      <c r="F64" s="34" t="s">
        <v>171</v>
      </c>
      <c r="G64" s="21"/>
      <c r="H64" s="21"/>
      <c r="I64" s="21" t="s">
        <v>14</v>
      </c>
      <c r="J64" s="21" t="s">
        <v>13</v>
      </c>
      <c r="L64" s="4">
        <v>29</v>
      </c>
      <c r="M64" s="36" t="s">
        <v>81</v>
      </c>
      <c r="N64" s="10">
        <f>COUNTIF($C$2:$H$789,"丹波幸一")</f>
        <v>1</v>
      </c>
      <c r="O64" s="10">
        <f t="shared" si="2"/>
        <v>1</v>
      </c>
      <c r="P64" s="24"/>
      <c r="Q64" s="10">
        <f>COUNTIF($C$2:$C$789,"丹波幸一")</f>
        <v>0</v>
      </c>
      <c r="R64" s="10">
        <f>COUNTIF($D$2:$D$789,"丹波幸一")</f>
        <v>0</v>
      </c>
      <c r="S64" s="10">
        <f>COUNTIF($E$2:$E$789,"丹波幸一")</f>
        <v>0</v>
      </c>
      <c r="T64" s="10">
        <f>COUNTIF($F$2:$F$789,"丹波幸一")</f>
        <v>0</v>
      </c>
      <c r="U64" s="10">
        <f>COUNTIF($G$2:$G$789,"丹波幸一")</f>
        <v>1</v>
      </c>
      <c r="V64" s="10">
        <f>COUNTIF($H$2:$H$789,"丹波幸一")</f>
        <v>0</v>
      </c>
    </row>
    <row r="65" spans="1:22" ht="18" customHeight="1">
      <c r="A65" s="4">
        <v>64</v>
      </c>
      <c r="B65" s="37">
        <v>34446</v>
      </c>
      <c r="C65" s="34" t="s">
        <v>166</v>
      </c>
      <c r="D65" s="34" t="s">
        <v>168</v>
      </c>
      <c r="E65" s="34" t="s">
        <v>191</v>
      </c>
      <c r="F65" s="34" t="s">
        <v>167</v>
      </c>
      <c r="G65" s="21"/>
      <c r="H65" s="21"/>
      <c r="I65" s="21" t="s">
        <v>13</v>
      </c>
      <c r="J65" s="21" t="s">
        <v>19</v>
      </c>
      <c r="L65" s="4">
        <v>30</v>
      </c>
      <c r="M65" s="21" t="s">
        <v>222</v>
      </c>
      <c r="N65" s="10">
        <f>COUNTIF($C$2:$H$789,"金子栄")</f>
        <v>0</v>
      </c>
      <c r="O65" s="10">
        <f t="shared" si="2"/>
        <v>0</v>
      </c>
      <c r="P65" s="24"/>
      <c r="Q65" s="10">
        <f>COUNTIF($C$2:$C$789,"金子栄")</f>
        <v>0</v>
      </c>
      <c r="R65" s="10">
        <f>COUNTIF($D$2:$D$789,"金子栄")</f>
        <v>0</v>
      </c>
      <c r="S65" s="10">
        <f>COUNTIF($E$2:$E$789,"金子栄")</f>
        <v>0</v>
      </c>
      <c r="T65" s="10">
        <f>COUNTIF($F$2:$F$789,"金子栄")</f>
        <v>0</v>
      </c>
      <c r="U65" s="10">
        <f>COUNTIF($G$2:$G$789,"金子栄")</f>
        <v>0</v>
      </c>
      <c r="V65" s="10">
        <f>COUNTIF($H$2:$H$789,"金子栄")</f>
        <v>0</v>
      </c>
    </row>
    <row r="66" spans="1:22" ht="18" customHeight="1">
      <c r="A66" s="4">
        <v>65</v>
      </c>
      <c r="B66" s="37">
        <v>34446</v>
      </c>
      <c r="C66" s="34" t="s">
        <v>161</v>
      </c>
      <c r="D66" s="34" t="s">
        <v>185</v>
      </c>
      <c r="E66" s="36" t="s">
        <v>181</v>
      </c>
      <c r="F66" s="34" t="s">
        <v>47</v>
      </c>
      <c r="G66" s="21" t="s">
        <v>182</v>
      </c>
      <c r="H66" s="21" t="s">
        <v>153</v>
      </c>
      <c r="I66" s="21" t="s">
        <v>227</v>
      </c>
      <c r="J66" s="21" t="s">
        <v>26</v>
      </c>
      <c r="L66" s="4">
        <v>31</v>
      </c>
      <c r="M66" s="36" t="s">
        <v>82</v>
      </c>
      <c r="N66" s="10">
        <f>COUNTIF($C$2:$H$789,"川口亘太")</f>
        <v>0</v>
      </c>
      <c r="O66" s="10">
        <f t="shared" si="2"/>
        <v>0</v>
      </c>
      <c r="P66" s="10"/>
      <c r="Q66" s="10">
        <f>COUNTIF($C$2:$C$789,"川口亘太")</f>
        <v>0</v>
      </c>
      <c r="R66" s="10">
        <f>COUNTIF($D$2:$D$789,"川口亘太")</f>
        <v>0</v>
      </c>
      <c r="S66" s="10">
        <f>COUNTIF($E$2:$E$789,"川口亘太")</f>
        <v>0</v>
      </c>
      <c r="T66" s="10">
        <f>COUNTIF($F$2:$F$789,"川口亘太")</f>
        <v>0</v>
      </c>
      <c r="U66" s="10">
        <f>COUNTIF($G$2:$G$789,"川口亘太")</f>
        <v>0</v>
      </c>
      <c r="V66" s="10">
        <f>COUNTIF($H$2:$H$789,"川口亘太")</f>
        <v>0</v>
      </c>
    </row>
    <row r="67" spans="1:22" ht="18" customHeight="1">
      <c r="A67" s="4">
        <v>66</v>
      </c>
      <c r="B67" s="37">
        <v>34446</v>
      </c>
      <c r="C67" s="34" t="s">
        <v>171</v>
      </c>
      <c r="D67" s="34" t="s">
        <v>177</v>
      </c>
      <c r="E67" s="34" t="s">
        <v>144</v>
      </c>
      <c r="F67" s="34" t="s">
        <v>163</v>
      </c>
      <c r="G67" s="21"/>
      <c r="H67" s="21"/>
      <c r="I67" s="21" t="s">
        <v>37</v>
      </c>
      <c r="J67" s="21" t="s">
        <v>38</v>
      </c>
      <c r="L67" s="4">
        <v>32</v>
      </c>
      <c r="M67" s="21" t="s">
        <v>239</v>
      </c>
      <c r="N67" s="10">
        <f>COUNTIF($C$2:$H$789,"平林岳")</f>
        <v>0</v>
      </c>
      <c r="O67" s="10">
        <f t="shared" si="2"/>
        <v>0</v>
      </c>
      <c r="P67" s="10"/>
      <c r="Q67" s="10">
        <f>COUNTIF($C$2:$C$789,"平林岳")</f>
        <v>0</v>
      </c>
      <c r="R67" s="10">
        <f>COUNTIF($D$2:$D$789,"平林岳")</f>
        <v>0</v>
      </c>
      <c r="S67" s="10">
        <f>COUNTIF($E$2:$E$789,"平林岳")</f>
        <v>0</v>
      </c>
      <c r="T67" s="10">
        <f>COUNTIF($F$2:$F$789,"平林岳")</f>
        <v>0</v>
      </c>
      <c r="U67" s="10">
        <f>COUNTIF($G$2:$G$789,"平林岳")</f>
        <v>0</v>
      </c>
      <c r="V67" s="10">
        <f>COUNTIF($H$2:$H$789,"平林岳")</f>
        <v>0</v>
      </c>
    </row>
    <row r="68" spans="1:22" ht="18" customHeight="1">
      <c r="A68" s="4">
        <v>67</v>
      </c>
      <c r="B68" s="37">
        <v>34446</v>
      </c>
      <c r="C68" s="34" t="s">
        <v>211</v>
      </c>
      <c r="D68" s="34" t="s">
        <v>213</v>
      </c>
      <c r="E68" s="34" t="s">
        <v>148</v>
      </c>
      <c r="F68" s="34" t="s">
        <v>184</v>
      </c>
      <c r="G68" s="21" t="s">
        <v>131</v>
      </c>
      <c r="H68" s="21" t="s">
        <v>178</v>
      </c>
      <c r="I68" s="21" t="s">
        <v>8</v>
      </c>
      <c r="J68" s="21" t="s">
        <v>31</v>
      </c>
      <c r="L68" s="4"/>
      <c r="M68" s="21" t="s">
        <v>127</v>
      </c>
      <c r="N68" s="10"/>
      <c r="O68" s="10"/>
      <c r="P68" s="10"/>
      <c r="Q68" s="10">
        <f>SUM(Q36:Q67)</f>
        <v>396</v>
      </c>
      <c r="R68" s="10">
        <f t="shared" ref="R68:V68" si="3">SUM(R36:R67)</f>
        <v>394</v>
      </c>
      <c r="S68" s="10">
        <f t="shared" si="3"/>
        <v>394</v>
      </c>
      <c r="T68" s="10">
        <f t="shared" si="3"/>
        <v>394</v>
      </c>
      <c r="U68" s="10">
        <f t="shared" si="3"/>
        <v>394</v>
      </c>
      <c r="V68" s="10">
        <f t="shared" si="3"/>
        <v>394</v>
      </c>
    </row>
    <row r="69" spans="1:22" ht="18" customHeight="1">
      <c r="A69" s="4">
        <v>68</v>
      </c>
      <c r="B69" s="37">
        <v>34446</v>
      </c>
      <c r="C69" s="34" t="s">
        <v>175</v>
      </c>
      <c r="D69" s="34" t="s">
        <v>46</v>
      </c>
      <c r="E69" s="34" t="s">
        <v>72</v>
      </c>
      <c r="F69" s="34" t="s">
        <v>180</v>
      </c>
      <c r="G69" s="21"/>
      <c r="H69" s="21"/>
      <c r="I69" s="21" t="s">
        <v>14</v>
      </c>
      <c r="J69" s="21" t="s">
        <v>20</v>
      </c>
      <c r="L69" s="4"/>
      <c r="M69" s="21" t="s">
        <v>346</v>
      </c>
      <c r="N69" s="10"/>
      <c r="O69" s="10"/>
      <c r="P69" s="10"/>
      <c r="Q69" s="10">
        <f>Q30+Q68</f>
        <v>788</v>
      </c>
      <c r="R69" s="10">
        <f t="shared" ref="R69:V69" si="4">R30+R68</f>
        <v>788</v>
      </c>
      <c r="S69" s="10">
        <f t="shared" si="4"/>
        <v>788</v>
      </c>
      <c r="T69" s="10">
        <f t="shared" si="4"/>
        <v>788</v>
      </c>
      <c r="U69" s="10">
        <f t="shared" si="4"/>
        <v>398</v>
      </c>
      <c r="V69" s="10">
        <f t="shared" si="4"/>
        <v>398</v>
      </c>
    </row>
    <row r="70" spans="1:22" ht="18" customHeight="1">
      <c r="A70" s="4">
        <v>69</v>
      </c>
      <c r="B70" s="37">
        <v>34446</v>
      </c>
      <c r="C70" s="34" t="s">
        <v>188</v>
      </c>
      <c r="D70" s="34" t="s">
        <v>165</v>
      </c>
      <c r="E70" s="34" t="s">
        <v>179</v>
      </c>
      <c r="F70" s="34" t="s">
        <v>186</v>
      </c>
      <c r="G70" s="21" t="s">
        <v>173</v>
      </c>
      <c r="H70" s="21" t="s">
        <v>174</v>
      </c>
      <c r="I70" s="21" t="s">
        <v>32</v>
      </c>
      <c r="J70" s="21" t="s">
        <v>228</v>
      </c>
    </row>
    <row r="71" spans="1:22" ht="18" customHeight="1">
      <c r="A71" s="4">
        <v>70</v>
      </c>
      <c r="B71" s="37">
        <v>34447</v>
      </c>
      <c r="C71" s="34" t="s">
        <v>167</v>
      </c>
      <c r="D71" s="34" t="s">
        <v>190</v>
      </c>
      <c r="E71" s="34" t="s">
        <v>168</v>
      </c>
      <c r="F71" s="34" t="s">
        <v>191</v>
      </c>
      <c r="G71" s="21"/>
      <c r="H71" s="21"/>
      <c r="I71" s="21" t="s">
        <v>13</v>
      </c>
      <c r="J71" s="21" t="s">
        <v>19</v>
      </c>
    </row>
    <row r="72" spans="1:22" ht="18" customHeight="1">
      <c r="A72" s="4">
        <v>71</v>
      </c>
      <c r="B72" s="37">
        <v>34447</v>
      </c>
      <c r="C72" s="34" t="s">
        <v>179</v>
      </c>
      <c r="D72" s="34" t="s">
        <v>186</v>
      </c>
      <c r="E72" s="34" t="s">
        <v>165</v>
      </c>
      <c r="F72" s="34" t="s">
        <v>174</v>
      </c>
      <c r="G72" s="21" t="s">
        <v>188</v>
      </c>
      <c r="H72" s="21" t="s">
        <v>173</v>
      </c>
      <c r="I72" s="21" t="s">
        <v>32</v>
      </c>
      <c r="J72" s="21" t="s">
        <v>228</v>
      </c>
    </row>
    <row r="73" spans="1:22" ht="18" customHeight="1">
      <c r="A73" s="4">
        <v>72</v>
      </c>
      <c r="B73" s="37">
        <v>34447</v>
      </c>
      <c r="C73" s="34" t="s">
        <v>180</v>
      </c>
      <c r="D73" s="34" t="s">
        <v>170</v>
      </c>
      <c r="E73" s="34" t="s">
        <v>46</v>
      </c>
      <c r="F73" s="34" t="s">
        <v>72</v>
      </c>
      <c r="G73" s="21"/>
      <c r="H73" s="21"/>
      <c r="I73" s="21" t="s">
        <v>14</v>
      </c>
      <c r="J73" s="21" t="s">
        <v>20</v>
      </c>
    </row>
    <row r="74" spans="1:22" ht="18" customHeight="1">
      <c r="A74" s="4">
        <v>73</v>
      </c>
      <c r="B74" s="37">
        <v>34447</v>
      </c>
      <c r="C74" s="34" t="s">
        <v>142</v>
      </c>
      <c r="D74" s="36" t="s">
        <v>148</v>
      </c>
      <c r="E74" s="34" t="s">
        <v>184</v>
      </c>
      <c r="F74" s="34" t="s">
        <v>131</v>
      </c>
      <c r="G74" s="21" t="s">
        <v>211</v>
      </c>
      <c r="H74" s="21" t="s">
        <v>213</v>
      </c>
      <c r="I74" s="21" t="s">
        <v>8</v>
      </c>
      <c r="J74" s="21" t="s">
        <v>31</v>
      </c>
    </row>
    <row r="75" spans="1:22" ht="18" customHeight="1">
      <c r="A75" s="4">
        <v>74</v>
      </c>
      <c r="B75" s="37">
        <v>34447</v>
      </c>
      <c r="C75" s="34" t="s">
        <v>163</v>
      </c>
      <c r="D75" s="34" t="s">
        <v>176</v>
      </c>
      <c r="E75" s="34" t="s">
        <v>177</v>
      </c>
      <c r="F75" s="34" t="s">
        <v>144</v>
      </c>
      <c r="G75" s="21"/>
      <c r="H75" s="21"/>
      <c r="I75" s="21" t="s">
        <v>37</v>
      </c>
      <c r="J75" s="21" t="s">
        <v>38</v>
      </c>
    </row>
    <row r="76" spans="1:22" ht="18" customHeight="1">
      <c r="A76" s="4">
        <v>75</v>
      </c>
      <c r="B76" s="37">
        <v>34448</v>
      </c>
      <c r="C76" s="34" t="s">
        <v>72</v>
      </c>
      <c r="D76" s="34" t="s">
        <v>175</v>
      </c>
      <c r="E76" s="34" t="s">
        <v>170</v>
      </c>
      <c r="F76" s="34" t="s">
        <v>46</v>
      </c>
      <c r="G76" s="21"/>
      <c r="H76" s="21"/>
      <c r="I76" s="21" t="s">
        <v>14</v>
      </c>
      <c r="J76" s="21" t="s">
        <v>20</v>
      </c>
    </row>
    <row r="77" spans="1:22" ht="18" customHeight="1">
      <c r="A77" s="4">
        <v>76</v>
      </c>
      <c r="B77" s="37">
        <v>34448</v>
      </c>
      <c r="C77" s="36" t="s">
        <v>173</v>
      </c>
      <c r="D77" s="34" t="s">
        <v>188</v>
      </c>
      <c r="E77" s="34" t="s">
        <v>186</v>
      </c>
      <c r="F77" s="34" t="s">
        <v>165</v>
      </c>
      <c r="G77" s="21" t="s">
        <v>178</v>
      </c>
      <c r="H77" s="21" t="s">
        <v>179</v>
      </c>
      <c r="I77" s="21" t="s">
        <v>32</v>
      </c>
      <c r="J77" s="21" t="s">
        <v>228</v>
      </c>
    </row>
    <row r="78" spans="1:22" ht="18" customHeight="1">
      <c r="A78" s="4">
        <v>77</v>
      </c>
      <c r="B78" s="37">
        <v>34448</v>
      </c>
      <c r="C78" s="34" t="s">
        <v>184</v>
      </c>
      <c r="D78" s="34" t="s">
        <v>131</v>
      </c>
      <c r="E78" s="34" t="s">
        <v>213</v>
      </c>
      <c r="F78" s="34" t="s">
        <v>211</v>
      </c>
      <c r="G78" s="21" t="s">
        <v>142</v>
      </c>
      <c r="H78" s="21" t="s">
        <v>148</v>
      </c>
      <c r="I78" s="21" t="s">
        <v>8</v>
      </c>
      <c r="J78" s="21" t="s">
        <v>31</v>
      </c>
    </row>
    <row r="79" spans="1:22" ht="18" customHeight="1">
      <c r="A79" s="4">
        <v>78</v>
      </c>
      <c r="B79" s="37">
        <v>34448</v>
      </c>
      <c r="C79" s="34" t="s">
        <v>187</v>
      </c>
      <c r="D79" s="34" t="s">
        <v>182</v>
      </c>
      <c r="E79" s="34" t="s">
        <v>194</v>
      </c>
      <c r="F79" s="34" t="s">
        <v>183</v>
      </c>
      <c r="G79" s="21" t="s">
        <v>185</v>
      </c>
      <c r="H79" s="21" t="s">
        <v>47</v>
      </c>
      <c r="I79" s="21" t="s">
        <v>227</v>
      </c>
      <c r="J79" s="21" t="s">
        <v>26</v>
      </c>
    </row>
    <row r="80" spans="1:22" ht="18" customHeight="1">
      <c r="A80" s="4">
        <v>79</v>
      </c>
      <c r="B80" s="37">
        <v>34448</v>
      </c>
      <c r="C80" s="34" t="s">
        <v>144</v>
      </c>
      <c r="D80" s="34" t="s">
        <v>171</v>
      </c>
      <c r="E80" s="34" t="s">
        <v>176</v>
      </c>
      <c r="F80" s="34" t="s">
        <v>177</v>
      </c>
      <c r="G80" s="21"/>
      <c r="H80" s="21"/>
      <c r="I80" s="21" t="s">
        <v>37</v>
      </c>
      <c r="J80" s="21" t="s">
        <v>38</v>
      </c>
    </row>
    <row r="81" spans="1:22" ht="18" customHeight="1">
      <c r="A81" s="4">
        <v>80</v>
      </c>
      <c r="B81" s="37">
        <v>34448</v>
      </c>
      <c r="C81" s="34" t="s">
        <v>191</v>
      </c>
      <c r="D81" s="34" t="s">
        <v>166</v>
      </c>
      <c r="E81" s="34" t="s">
        <v>190</v>
      </c>
      <c r="F81" s="34" t="s">
        <v>168</v>
      </c>
      <c r="G81" s="21"/>
      <c r="H81" s="21"/>
      <c r="I81" s="21" t="s">
        <v>13</v>
      </c>
      <c r="J81" s="21" t="s">
        <v>19</v>
      </c>
    </row>
    <row r="82" spans="1:22" ht="18" customHeight="1">
      <c r="A82" s="4">
        <v>81</v>
      </c>
      <c r="B82" s="37">
        <v>34450</v>
      </c>
      <c r="C82" s="34" t="s">
        <v>213</v>
      </c>
      <c r="D82" s="34" t="s">
        <v>184</v>
      </c>
      <c r="E82" s="34" t="s">
        <v>131</v>
      </c>
      <c r="F82" s="34" t="s">
        <v>179</v>
      </c>
      <c r="G82" s="21" t="s">
        <v>185</v>
      </c>
      <c r="H82" s="21" t="s">
        <v>148</v>
      </c>
      <c r="I82" s="21" t="s">
        <v>32</v>
      </c>
      <c r="J82" s="21" t="s">
        <v>8</v>
      </c>
    </row>
    <row r="83" spans="1:22" ht="18" customHeight="1">
      <c r="A83" s="4">
        <v>82</v>
      </c>
      <c r="B83" s="37">
        <v>34450</v>
      </c>
      <c r="C83" s="34" t="s">
        <v>168</v>
      </c>
      <c r="D83" s="34" t="s">
        <v>167</v>
      </c>
      <c r="E83" s="34" t="s">
        <v>166</v>
      </c>
      <c r="F83" s="34" t="s">
        <v>190</v>
      </c>
      <c r="G83" s="21"/>
      <c r="H83" s="21"/>
      <c r="I83" s="21" t="s">
        <v>38</v>
      </c>
      <c r="J83" s="21" t="s">
        <v>14</v>
      </c>
    </row>
    <row r="84" spans="1:22" ht="18" customHeight="1">
      <c r="A84" s="4">
        <v>83</v>
      </c>
      <c r="B84" s="37">
        <v>34450</v>
      </c>
      <c r="C84" s="34" t="s">
        <v>46</v>
      </c>
      <c r="D84" s="34" t="s">
        <v>180</v>
      </c>
      <c r="E84" s="34" t="s">
        <v>175</v>
      </c>
      <c r="F84" s="34" t="s">
        <v>170</v>
      </c>
      <c r="G84" s="21"/>
      <c r="H84" s="21"/>
      <c r="I84" s="21" t="s">
        <v>13</v>
      </c>
      <c r="J84" s="21" t="s">
        <v>20</v>
      </c>
    </row>
    <row r="85" spans="1:22" ht="18" customHeight="1">
      <c r="A85" s="4">
        <v>84</v>
      </c>
      <c r="B85" s="37">
        <v>34450</v>
      </c>
      <c r="C85" s="34" t="s">
        <v>186</v>
      </c>
      <c r="D85" s="34" t="s">
        <v>165</v>
      </c>
      <c r="E85" s="34" t="s">
        <v>161</v>
      </c>
      <c r="F85" s="34" t="s">
        <v>188</v>
      </c>
      <c r="G85" s="21" t="s">
        <v>174</v>
      </c>
      <c r="H85" s="21" t="s">
        <v>178</v>
      </c>
      <c r="I85" s="21" t="s">
        <v>31</v>
      </c>
      <c r="J85" s="21" t="s">
        <v>227</v>
      </c>
    </row>
    <row r="86" spans="1:22" ht="18" customHeight="1">
      <c r="A86" s="4">
        <v>85</v>
      </c>
      <c r="B86" s="37">
        <v>34450</v>
      </c>
      <c r="C86" s="34" t="s">
        <v>183</v>
      </c>
      <c r="D86" s="34" t="s">
        <v>146</v>
      </c>
      <c r="E86" s="34" t="s">
        <v>181</v>
      </c>
      <c r="F86" s="34" t="s">
        <v>172</v>
      </c>
      <c r="G86" s="21" t="s">
        <v>173</v>
      </c>
      <c r="H86" s="21" t="s">
        <v>194</v>
      </c>
      <c r="I86" s="21" t="s">
        <v>228</v>
      </c>
      <c r="J86" s="21" t="s">
        <v>26</v>
      </c>
    </row>
    <row r="87" spans="1:22" ht="18" customHeight="1">
      <c r="A87" s="4">
        <v>86</v>
      </c>
      <c r="B87" s="37">
        <v>34450</v>
      </c>
      <c r="C87" s="34" t="s">
        <v>176</v>
      </c>
      <c r="D87" s="34" t="s">
        <v>4</v>
      </c>
      <c r="E87" s="34" t="s">
        <v>171</v>
      </c>
      <c r="F87" s="34" t="s">
        <v>163</v>
      </c>
      <c r="G87" s="21"/>
      <c r="H87" s="21"/>
      <c r="I87" s="21" t="s">
        <v>19</v>
      </c>
      <c r="J87" s="21" t="s">
        <v>37</v>
      </c>
    </row>
    <row r="88" spans="1:22" ht="18" customHeight="1">
      <c r="A88" s="4">
        <v>87</v>
      </c>
      <c r="B88" s="37">
        <v>34451</v>
      </c>
      <c r="C88" s="34" t="s">
        <v>161</v>
      </c>
      <c r="D88" s="34" t="s">
        <v>188</v>
      </c>
      <c r="E88" s="34" t="s">
        <v>165</v>
      </c>
      <c r="F88" s="34" t="s">
        <v>178</v>
      </c>
      <c r="G88" s="21" t="s">
        <v>186</v>
      </c>
      <c r="H88" s="21" t="s">
        <v>211</v>
      </c>
      <c r="I88" s="21" t="s">
        <v>31</v>
      </c>
      <c r="J88" s="21" t="s">
        <v>227</v>
      </c>
      <c r="M88" s="13"/>
      <c r="N88" s="24"/>
      <c r="O88" s="24"/>
      <c r="P88" s="24"/>
      <c r="Q88" s="24"/>
      <c r="R88" s="24"/>
      <c r="S88" s="24"/>
      <c r="T88" s="24"/>
      <c r="U88" s="24"/>
      <c r="V88" s="24"/>
    </row>
    <row r="89" spans="1:22" ht="18" customHeight="1">
      <c r="A89" s="4">
        <v>88</v>
      </c>
      <c r="B89" s="37">
        <v>34451</v>
      </c>
      <c r="C89" s="34" t="s">
        <v>172</v>
      </c>
      <c r="D89" s="34" t="s">
        <v>173</v>
      </c>
      <c r="E89" s="34" t="s">
        <v>194</v>
      </c>
      <c r="F89" s="34" t="s">
        <v>183</v>
      </c>
      <c r="G89" s="21" t="s">
        <v>181</v>
      </c>
      <c r="H89" s="21" t="s">
        <v>146</v>
      </c>
      <c r="I89" s="21" t="s">
        <v>228</v>
      </c>
      <c r="J89" s="21" t="s">
        <v>26</v>
      </c>
      <c r="M89" s="13"/>
      <c r="N89" s="24"/>
      <c r="O89" s="24"/>
      <c r="P89" s="24"/>
      <c r="Q89" s="24"/>
      <c r="R89" s="24"/>
      <c r="S89" s="24"/>
      <c r="T89" s="24"/>
      <c r="U89" s="24"/>
      <c r="V89" s="24"/>
    </row>
    <row r="90" spans="1:22" ht="18" customHeight="1">
      <c r="A90" s="4">
        <v>89</v>
      </c>
      <c r="B90" s="37">
        <v>34451</v>
      </c>
      <c r="C90" s="34" t="s">
        <v>170</v>
      </c>
      <c r="D90" s="34" t="s">
        <v>72</v>
      </c>
      <c r="E90" s="34" t="s">
        <v>180</v>
      </c>
      <c r="F90" s="34" t="s">
        <v>175</v>
      </c>
      <c r="G90" s="21"/>
      <c r="H90" s="21"/>
      <c r="I90" s="21" t="s">
        <v>13</v>
      </c>
      <c r="J90" s="21" t="s">
        <v>20</v>
      </c>
      <c r="M90" s="13"/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34451</v>
      </c>
      <c r="C91" s="34" t="s">
        <v>171</v>
      </c>
      <c r="D91" s="34" t="s">
        <v>163</v>
      </c>
      <c r="E91" s="34" t="s">
        <v>4</v>
      </c>
      <c r="F91" s="34" t="s">
        <v>144</v>
      </c>
      <c r="G91" s="21"/>
      <c r="H91" s="21"/>
      <c r="I91" s="21" t="s">
        <v>19</v>
      </c>
      <c r="J91" s="21" t="s">
        <v>37</v>
      </c>
      <c r="M91" s="13"/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34451</v>
      </c>
      <c r="C92" s="34" t="s">
        <v>190</v>
      </c>
      <c r="D92" s="34" t="s">
        <v>191</v>
      </c>
      <c r="E92" s="34" t="s">
        <v>167</v>
      </c>
      <c r="F92" s="34" t="s">
        <v>166</v>
      </c>
      <c r="G92" s="21"/>
      <c r="H92" s="21"/>
      <c r="I92" s="21" t="s">
        <v>38</v>
      </c>
      <c r="J92" s="21" t="s">
        <v>14</v>
      </c>
      <c r="M92" s="13"/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34451</v>
      </c>
      <c r="C93" s="34" t="s">
        <v>131</v>
      </c>
      <c r="D93" s="34" t="s">
        <v>179</v>
      </c>
      <c r="E93" s="34" t="s">
        <v>184</v>
      </c>
      <c r="F93" s="34" t="s">
        <v>185</v>
      </c>
      <c r="G93" s="21" t="s">
        <v>148</v>
      </c>
      <c r="H93" s="21" t="s">
        <v>213</v>
      </c>
      <c r="I93" s="21" t="s">
        <v>32</v>
      </c>
      <c r="J93" s="21" t="s">
        <v>8</v>
      </c>
      <c r="M93" s="13"/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34452</v>
      </c>
      <c r="C94" s="34" t="s">
        <v>166</v>
      </c>
      <c r="D94" s="34" t="s">
        <v>168</v>
      </c>
      <c r="E94" s="34" t="s">
        <v>191</v>
      </c>
      <c r="F94" s="34" t="s">
        <v>167</v>
      </c>
      <c r="G94" s="21"/>
      <c r="H94" s="21"/>
      <c r="I94" s="21" t="s">
        <v>38</v>
      </c>
      <c r="J94" s="21" t="s">
        <v>14</v>
      </c>
      <c r="M94" s="13"/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34452</v>
      </c>
      <c r="C95" s="34" t="s">
        <v>175</v>
      </c>
      <c r="D95" s="34" t="s">
        <v>46</v>
      </c>
      <c r="E95" s="36" t="s">
        <v>72</v>
      </c>
      <c r="F95" s="34" t="s">
        <v>180</v>
      </c>
      <c r="G95" s="21"/>
      <c r="H95" s="21"/>
      <c r="I95" s="21" t="s">
        <v>13</v>
      </c>
      <c r="J95" s="21" t="s">
        <v>20</v>
      </c>
      <c r="M95" s="13"/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34452</v>
      </c>
      <c r="C96" s="34" t="s">
        <v>174</v>
      </c>
      <c r="D96" s="34" t="s">
        <v>186</v>
      </c>
      <c r="E96" s="34" t="s">
        <v>178</v>
      </c>
      <c r="F96" s="34" t="s">
        <v>165</v>
      </c>
      <c r="G96" s="21" t="s">
        <v>161</v>
      </c>
      <c r="H96" s="21" t="s">
        <v>188</v>
      </c>
      <c r="I96" s="21" t="s">
        <v>31</v>
      </c>
      <c r="J96" s="21" t="s">
        <v>227</v>
      </c>
      <c r="M96" s="13"/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34452</v>
      </c>
      <c r="C97" s="34" t="s">
        <v>185</v>
      </c>
      <c r="D97" s="34" t="s">
        <v>148</v>
      </c>
      <c r="E97" s="34" t="s">
        <v>213</v>
      </c>
      <c r="F97" s="34" t="s">
        <v>184</v>
      </c>
      <c r="G97" s="21" t="s">
        <v>131</v>
      </c>
      <c r="H97" s="21" t="s">
        <v>179</v>
      </c>
      <c r="I97" s="21" t="s">
        <v>32</v>
      </c>
      <c r="J97" s="21" t="s">
        <v>8</v>
      </c>
      <c r="M97" s="13"/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34452</v>
      </c>
      <c r="C98" s="34" t="s">
        <v>163</v>
      </c>
      <c r="D98" s="34" t="s">
        <v>176</v>
      </c>
      <c r="E98" s="34" t="s">
        <v>144</v>
      </c>
      <c r="F98" s="34" t="s">
        <v>4</v>
      </c>
      <c r="G98" s="21"/>
      <c r="H98" s="21"/>
      <c r="I98" s="21" t="s">
        <v>19</v>
      </c>
      <c r="J98" s="21" t="s">
        <v>37</v>
      </c>
      <c r="M98" s="13"/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34452</v>
      </c>
      <c r="C99" s="34" t="s">
        <v>146</v>
      </c>
      <c r="D99" s="34" t="s">
        <v>181</v>
      </c>
      <c r="E99" s="34" t="s">
        <v>173</v>
      </c>
      <c r="F99" s="34" t="s">
        <v>194</v>
      </c>
      <c r="G99" s="21" t="s">
        <v>172</v>
      </c>
      <c r="H99" s="21" t="s">
        <v>183</v>
      </c>
      <c r="I99" s="21" t="s">
        <v>228</v>
      </c>
      <c r="J99" s="21" t="s">
        <v>26</v>
      </c>
      <c r="M99" s="13"/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34453</v>
      </c>
      <c r="C100" s="34" t="s">
        <v>167</v>
      </c>
      <c r="D100" s="34" t="s">
        <v>190</v>
      </c>
      <c r="E100" s="34" t="s">
        <v>168</v>
      </c>
      <c r="F100" s="34" t="s">
        <v>191</v>
      </c>
      <c r="G100" s="21"/>
      <c r="H100" s="21"/>
      <c r="I100" s="21" t="s">
        <v>38</v>
      </c>
      <c r="J100" s="21" t="s">
        <v>37</v>
      </c>
      <c r="M100" s="13"/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34453</v>
      </c>
      <c r="C101" s="34" t="s">
        <v>182</v>
      </c>
      <c r="D101" s="36" t="s">
        <v>187</v>
      </c>
      <c r="E101" s="34" t="s">
        <v>153</v>
      </c>
      <c r="F101" s="34" t="s">
        <v>181</v>
      </c>
      <c r="G101" s="21" t="s">
        <v>47</v>
      </c>
      <c r="H101" s="21" t="s">
        <v>263</v>
      </c>
      <c r="I101" s="21" t="s">
        <v>227</v>
      </c>
      <c r="J101" s="21" t="s">
        <v>32</v>
      </c>
      <c r="M101" s="13"/>
      <c r="N101" s="24"/>
      <c r="O101" s="24"/>
      <c r="P101" s="24"/>
      <c r="Q101" s="24"/>
      <c r="R101" s="24"/>
      <c r="S101" s="24"/>
      <c r="T101" s="24"/>
      <c r="U101" s="24"/>
      <c r="V101" s="24"/>
    </row>
    <row r="102" spans="1:22" ht="18" customHeight="1">
      <c r="A102" s="4">
        <v>101</v>
      </c>
      <c r="B102" s="37">
        <v>34453</v>
      </c>
      <c r="C102" s="34" t="s">
        <v>4</v>
      </c>
      <c r="D102" s="34" t="s">
        <v>171</v>
      </c>
      <c r="E102" s="34" t="s">
        <v>176</v>
      </c>
      <c r="F102" s="34" t="s">
        <v>144</v>
      </c>
      <c r="G102" s="21"/>
      <c r="H102" s="21"/>
      <c r="I102" s="21" t="s">
        <v>13</v>
      </c>
      <c r="J102" s="21" t="s">
        <v>14</v>
      </c>
      <c r="M102" s="13"/>
      <c r="N102" s="24"/>
      <c r="O102" s="24"/>
      <c r="P102" s="24"/>
      <c r="Q102" s="24"/>
      <c r="R102" s="24"/>
      <c r="S102" s="24"/>
      <c r="T102" s="24"/>
      <c r="U102" s="24"/>
      <c r="V102" s="24"/>
    </row>
    <row r="103" spans="1:22" ht="18" customHeight="1">
      <c r="A103" s="4">
        <v>102</v>
      </c>
      <c r="B103" s="37">
        <v>34453</v>
      </c>
      <c r="C103" s="34" t="s">
        <v>165</v>
      </c>
      <c r="D103" s="34" t="s">
        <v>213</v>
      </c>
      <c r="E103" s="34" t="s">
        <v>188</v>
      </c>
      <c r="F103" s="34" t="s">
        <v>131</v>
      </c>
      <c r="G103" s="21" t="s">
        <v>174</v>
      </c>
      <c r="H103" s="21" t="s">
        <v>185</v>
      </c>
      <c r="I103" s="21" t="s">
        <v>31</v>
      </c>
      <c r="J103" s="21" t="s">
        <v>228</v>
      </c>
      <c r="M103" s="13"/>
      <c r="N103" s="24"/>
      <c r="O103" s="24"/>
      <c r="P103" s="24"/>
      <c r="Q103" s="24"/>
      <c r="R103" s="24"/>
      <c r="S103" s="24"/>
      <c r="T103" s="24"/>
      <c r="U103" s="24"/>
      <c r="V103" s="24"/>
    </row>
    <row r="104" spans="1:22" ht="18" customHeight="1">
      <c r="A104" s="4">
        <v>103</v>
      </c>
      <c r="B104" s="37">
        <v>34453</v>
      </c>
      <c r="C104" s="34" t="s">
        <v>211</v>
      </c>
      <c r="D104" s="34" t="s">
        <v>161</v>
      </c>
      <c r="E104" s="34" t="s">
        <v>184</v>
      </c>
      <c r="F104" s="34" t="s">
        <v>148</v>
      </c>
      <c r="G104" s="21" t="s">
        <v>179</v>
      </c>
      <c r="H104" s="21" t="s">
        <v>186</v>
      </c>
      <c r="I104" s="21" t="s">
        <v>8</v>
      </c>
      <c r="J104" s="21" t="s">
        <v>26</v>
      </c>
      <c r="M104" s="13"/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34453</v>
      </c>
      <c r="C105" s="34" t="s">
        <v>180</v>
      </c>
      <c r="D105" s="34" t="s">
        <v>170</v>
      </c>
      <c r="E105" s="34" t="s">
        <v>46</v>
      </c>
      <c r="F105" s="34" t="s">
        <v>72</v>
      </c>
      <c r="G105" s="21"/>
      <c r="H105" s="21"/>
      <c r="I105" s="21" t="s">
        <v>20</v>
      </c>
      <c r="J105" s="21" t="s">
        <v>19</v>
      </c>
      <c r="M105" s="13"/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34454</v>
      </c>
      <c r="C106" s="34" t="s">
        <v>148</v>
      </c>
      <c r="D106" s="34" t="s">
        <v>211</v>
      </c>
      <c r="E106" s="34" t="s">
        <v>179</v>
      </c>
      <c r="F106" s="34" t="s">
        <v>184</v>
      </c>
      <c r="G106" s="21" t="s">
        <v>186</v>
      </c>
      <c r="H106" s="21" t="s">
        <v>161</v>
      </c>
      <c r="I106" s="21" t="s">
        <v>8</v>
      </c>
      <c r="J106" s="21" t="s">
        <v>26</v>
      </c>
      <c r="M106" s="13"/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34454</v>
      </c>
      <c r="C107" s="34" t="s">
        <v>72</v>
      </c>
      <c r="D107" s="34" t="s">
        <v>175</v>
      </c>
      <c r="E107" s="34" t="s">
        <v>170</v>
      </c>
      <c r="F107" s="34" t="s">
        <v>46</v>
      </c>
      <c r="G107" s="21"/>
      <c r="H107" s="21"/>
      <c r="I107" s="21" t="s">
        <v>20</v>
      </c>
      <c r="J107" s="21" t="s">
        <v>19</v>
      </c>
      <c r="M107" s="13"/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34454</v>
      </c>
      <c r="C108" s="34" t="s">
        <v>178</v>
      </c>
      <c r="D108" s="34" t="s">
        <v>131</v>
      </c>
      <c r="E108" s="34" t="s">
        <v>185</v>
      </c>
      <c r="F108" s="34" t="s">
        <v>213</v>
      </c>
      <c r="G108" s="21" t="s">
        <v>188</v>
      </c>
      <c r="H108" s="21" t="s">
        <v>165</v>
      </c>
      <c r="I108" s="21" t="s">
        <v>31</v>
      </c>
      <c r="J108" s="21" t="s">
        <v>228</v>
      </c>
      <c r="M108" s="13"/>
      <c r="N108" s="24"/>
      <c r="O108" s="24"/>
      <c r="P108" s="24"/>
      <c r="Q108" s="24"/>
      <c r="R108" s="24"/>
      <c r="S108" s="24"/>
      <c r="T108" s="24"/>
      <c r="U108" s="24"/>
      <c r="V108" s="24"/>
    </row>
    <row r="109" spans="1:22" ht="18" customHeight="1">
      <c r="A109" s="4">
        <v>108</v>
      </c>
      <c r="B109" s="37">
        <v>34454</v>
      </c>
      <c r="C109" s="34" t="s">
        <v>144</v>
      </c>
      <c r="D109" s="34" t="s">
        <v>163</v>
      </c>
      <c r="E109" s="34" t="s">
        <v>171</v>
      </c>
      <c r="F109" s="34" t="s">
        <v>176</v>
      </c>
      <c r="G109" s="21"/>
      <c r="H109" s="21"/>
      <c r="I109" s="21" t="s">
        <v>13</v>
      </c>
      <c r="J109" s="21" t="s">
        <v>14</v>
      </c>
      <c r="M109" s="13"/>
      <c r="N109" s="24"/>
      <c r="O109" s="24"/>
      <c r="P109" s="24"/>
      <c r="Q109" s="24"/>
      <c r="R109" s="24"/>
      <c r="S109" s="24"/>
      <c r="T109" s="24"/>
      <c r="U109" s="24"/>
      <c r="V109" s="24"/>
    </row>
    <row r="110" spans="1:22" ht="18" customHeight="1">
      <c r="A110" s="4">
        <v>109</v>
      </c>
      <c r="B110" s="37">
        <v>34454</v>
      </c>
      <c r="C110" s="34" t="s">
        <v>142</v>
      </c>
      <c r="D110" s="34" t="s">
        <v>183</v>
      </c>
      <c r="E110" s="34" t="s">
        <v>47</v>
      </c>
      <c r="F110" s="34" t="s">
        <v>173</v>
      </c>
      <c r="G110" s="21" t="s">
        <v>187</v>
      </c>
      <c r="H110" s="21" t="s">
        <v>172</v>
      </c>
      <c r="I110" s="21" t="s">
        <v>227</v>
      </c>
      <c r="J110" s="21" t="s">
        <v>32</v>
      </c>
      <c r="M110" s="12"/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34454</v>
      </c>
      <c r="C111" s="34" t="s">
        <v>191</v>
      </c>
      <c r="D111" s="34" t="s">
        <v>166</v>
      </c>
      <c r="E111" s="34" t="s">
        <v>190</v>
      </c>
      <c r="F111" s="34" t="s">
        <v>168</v>
      </c>
      <c r="G111" s="21"/>
      <c r="H111" s="21"/>
      <c r="I111" s="21" t="s">
        <v>38</v>
      </c>
      <c r="J111" s="21" t="s">
        <v>37</v>
      </c>
      <c r="M111" s="12"/>
      <c r="N111" s="24"/>
      <c r="O111" s="24"/>
      <c r="P111" s="24"/>
      <c r="Q111" s="24"/>
      <c r="R111" s="24"/>
      <c r="S111" s="24"/>
      <c r="T111" s="24"/>
      <c r="U111" s="24"/>
      <c r="V111" s="24"/>
    </row>
    <row r="112" spans="1:22" ht="18" customHeight="1">
      <c r="A112" s="4">
        <v>111</v>
      </c>
      <c r="B112" s="37">
        <v>34455</v>
      </c>
      <c r="C112" s="34" t="s">
        <v>179</v>
      </c>
      <c r="D112" s="34" t="s">
        <v>184</v>
      </c>
      <c r="E112" s="34" t="s">
        <v>186</v>
      </c>
      <c r="F112" s="34" t="s">
        <v>211</v>
      </c>
      <c r="G112" s="21" t="s">
        <v>161</v>
      </c>
      <c r="H112" s="21" t="s">
        <v>148</v>
      </c>
      <c r="I112" s="21" t="s">
        <v>8</v>
      </c>
      <c r="J112" s="21" t="s">
        <v>26</v>
      </c>
      <c r="M112" s="12"/>
      <c r="N112" s="24"/>
      <c r="O112" s="24"/>
      <c r="P112" s="24"/>
      <c r="Q112" s="24"/>
      <c r="R112" s="24"/>
      <c r="S112" s="24"/>
      <c r="T112" s="24"/>
      <c r="U112" s="24"/>
      <c r="V112" s="24"/>
    </row>
    <row r="113" spans="1:22" ht="18" customHeight="1">
      <c r="A113" s="4">
        <v>112</v>
      </c>
      <c r="B113" s="37">
        <v>34455</v>
      </c>
      <c r="C113" s="34" t="s">
        <v>181</v>
      </c>
      <c r="D113" s="34" t="s">
        <v>194</v>
      </c>
      <c r="E113" s="34" t="s">
        <v>182</v>
      </c>
      <c r="F113" s="34" t="s">
        <v>214</v>
      </c>
      <c r="G113" s="21" t="s">
        <v>153</v>
      </c>
      <c r="H113" s="21" t="s">
        <v>142</v>
      </c>
      <c r="I113" s="21" t="s">
        <v>227</v>
      </c>
      <c r="J113" s="21" t="s">
        <v>32</v>
      </c>
      <c r="M113" s="12"/>
      <c r="N113" s="24"/>
      <c r="O113" s="24"/>
      <c r="P113" s="24"/>
      <c r="Q113" s="24"/>
      <c r="R113" s="24"/>
      <c r="S113" s="24"/>
      <c r="T113" s="24"/>
      <c r="U113" s="24"/>
      <c r="V113" s="24"/>
    </row>
    <row r="114" spans="1:22" ht="18" customHeight="1">
      <c r="A114" s="4">
        <v>113</v>
      </c>
      <c r="B114" s="37">
        <v>34455</v>
      </c>
      <c r="C114" s="34" t="s">
        <v>168</v>
      </c>
      <c r="D114" s="34" t="s">
        <v>167</v>
      </c>
      <c r="E114" s="34" t="s">
        <v>166</v>
      </c>
      <c r="F114" s="34" t="s">
        <v>190</v>
      </c>
      <c r="G114" s="21"/>
      <c r="H114" s="21"/>
      <c r="I114" s="21" t="s">
        <v>38</v>
      </c>
      <c r="J114" s="21" t="s">
        <v>37</v>
      </c>
      <c r="M114" s="12"/>
      <c r="N114" s="24"/>
      <c r="O114" s="24"/>
      <c r="P114" s="24"/>
      <c r="Q114" s="24"/>
      <c r="R114" s="24"/>
      <c r="S114" s="24"/>
      <c r="T114" s="24"/>
      <c r="U114" s="24"/>
      <c r="V114" s="24"/>
    </row>
    <row r="115" spans="1:22" ht="18" customHeight="1">
      <c r="A115" s="4">
        <v>114</v>
      </c>
      <c r="B115" s="37">
        <v>34455</v>
      </c>
      <c r="C115" s="34" t="s">
        <v>46</v>
      </c>
      <c r="D115" s="34" t="s">
        <v>180</v>
      </c>
      <c r="E115" s="34" t="s">
        <v>175</v>
      </c>
      <c r="F115" s="34" t="s">
        <v>170</v>
      </c>
      <c r="G115" s="21"/>
      <c r="H115" s="21"/>
      <c r="I115" s="21" t="s">
        <v>20</v>
      </c>
      <c r="J115" s="21" t="s">
        <v>19</v>
      </c>
      <c r="M115" s="12"/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34455</v>
      </c>
      <c r="C116" s="34" t="s">
        <v>188</v>
      </c>
      <c r="D116" s="34" t="s">
        <v>185</v>
      </c>
      <c r="E116" s="34" t="s">
        <v>165</v>
      </c>
      <c r="F116" s="34" t="s">
        <v>178</v>
      </c>
      <c r="G116" s="21" t="s">
        <v>213</v>
      </c>
      <c r="H116" s="21" t="s">
        <v>131</v>
      </c>
      <c r="I116" s="21" t="s">
        <v>31</v>
      </c>
      <c r="J116" s="21" t="s">
        <v>228</v>
      </c>
      <c r="M116" s="12"/>
      <c r="N116" s="24"/>
      <c r="O116" s="24"/>
      <c r="P116" s="24"/>
      <c r="Q116" s="24"/>
      <c r="R116" s="24"/>
      <c r="S116" s="24"/>
      <c r="T116" s="24"/>
      <c r="U116" s="24"/>
      <c r="V116" s="24"/>
    </row>
    <row r="117" spans="1:22" ht="18" customHeight="1">
      <c r="A117" s="4">
        <v>116</v>
      </c>
      <c r="B117" s="37">
        <v>34455</v>
      </c>
      <c r="C117" s="34" t="s">
        <v>176</v>
      </c>
      <c r="D117" s="34" t="s">
        <v>4</v>
      </c>
      <c r="E117" s="34" t="s">
        <v>163</v>
      </c>
      <c r="F117" s="34" t="s">
        <v>171</v>
      </c>
      <c r="G117" s="21"/>
      <c r="H117" s="21"/>
      <c r="I117" s="21" t="s">
        <v>13</v>
      </c>
      <c r="J117" s="21" t="s">
        <v>14</v>
      </c>
      <c r="M117" s="12"/>
      <c r="N117" s="24"/>
      <c r="O117" s="24"/>
      <c r="P117" s="24"/>
      <c r="Q117" s="24"/>
      <c r="R117" s="24"/>
      <c r="S117" s="24"/>
      <c r="T117" s="24"/>
      <c r="U117" s="24"/>
      <c r="V117" s="24"/>
    </row>
    <row r="118" spans="1:22" ht="18" customHeight="1">
      <c r="A118" s="4">
        <v>117</v>
      </c>
      <c r="B118" s="37">
        <v>34457</v>
      </c>
      <c r="C118" s="34" t="s">
        <v>170</v>
      </c>
      <c r="D118" s="34" t="s">
        <v>72</v>
      </c>
      <c r="E118" s="34" t="s">
        <v>180</v>
      </c>
      <c r="F118" s="34" t="s">
        <v>175</v>
      </c>
      <c r="G118" s="21"/>
      <c r="H118" s="21"/>
      <c r="I118" s="21" t="s">
        <v>19</v>
      </c>
      <c r="J118" s="21" t="s">
        <v>38</v>
      </c>
      <c r="M118" s="12"/>
      <c r="N118" s="24"/>
      <c r="O118" s="24"/>
      <c r="P118" s="24"/>
      <c r="Q118" s="24"/>
      <c r="R118" s="24"/>
      <c r="S118" s="24"/>
      <c r="T118" s="24"/>
      <c r="U118" s="24"/>
      <c r="V118" s="24"/>
    </row>
    <row r="119" spans="1:22" ht="18" customHeight="1">
      <c r="A119" s="4">
        <v>118</v>
      </c>
      <c r="B119" s="37">
        <v>34457</v>
      </c>
      <c r="C119" s="36" t="s">
        <v>171</v>
      </c>
      <c r="D119" s="34" t="s">
        <v>144</v>
      </c>
      <c r="E119" s="34" t="s">
        <v>4</v>
      </c>
      <c r="F119" s="34" t="s">
        <v>163</v>
      </c>
      <c r="G119" s="21"/>
      <c r="H119" s="21"/>
      <c r="I119" s="21" t="s">
        <v>20</v>
      </c>
      <c r="J119" s="21" t="s">
        <v>14</v>
      </c>
      <c r="M119" s="12"/>
      <c r="N119" s="24"/>
      <c r="O119" s="24"/>
      <c r="P119" s="24"/>
      <c r="Q119" s="24"/>
      <c r="R119" s="24"/>
      <c r="S119" s="24"/>
      <c r="T119" s="24"/>
      <c r="U119" s="24"/>
      <c r="V119" s="24"/>
    </row>
    <row r="120" spans="1:22" ht="18" customHeight="1">
      <c r="A120" s="4">
        <v>119</v>
      </c>
      <c r="B120" s="37">
        <v>34457</v>
      </c>
      <c r="C120" s="34" t="s">
        <v>153</v>
      </c>
      <c r="D120" s="34" t="s">
        <v>182</v>
      </c>
      <c r="E120" s="34" t="s">
        <v>161</v>
      </c>
      <c r="F120" s="34" t="s">
        <v>181</v>
      </c>
      <c r="G120" s="21" t="s">
        <v>185</v>
      </c>
      <c r="H120" s="21" t="s">
        <v>172</v>
      </c>
      <c r="I120" s="21" t="s">
        <v>26</v>
      </c>
      <c r="J120" s="21" t="s">
        <v>227</v>
      </c>
      <c r="M120" s="12"/>
      <c r="N120" s="24"/>
      <c r="O120" s="24"/>
      <c r="P120" s="24"/>
      <c r="Q120" s="24"/>
      <c r="R120" s="24"/>
      <c r="S120" s="24"/>
      <c r="T120" s="24"/>
      <c r="U120" s="24"/>
      <c r="V120" s="24"/>
    </row>
    <row r="121" spans="1:22" ht="18" customHeight="1">
      <c r="A121" s="4">
        <v>120</v>
      </c>
      <c r="B121" s="37">
        <v>34457</v>
      </c>
      <c r="C121" s="34" t="s">
        <v>190</v>
      </c>
      <c r="D121" s="34" t="s">
        <v>191</v>
      </c>
      <c r="E121" s="34" t="s">
        <v>167</v>
      </c>
      <c r="F121" s="34" t="s">
        <v>166</v>
      </c>
      <c r="G121" s="21"/>
      <c r="H121" s="21"/>
      <c r="I121" s="21" t="s">
        <v>37</v>
      </c>
      <c r="J121" s="21" t="s">
        <v>13</v>
      </c>
      <c r="M121" s="12"/>
      <c r="N121" s="24"/>
      <c r="O121" s="24"/>
      <c r="P121" s="24"/>
      <c r="Q121" s="24"/>
      <c r="R121" s="24"/>
      <c r="S121" s="24"/>
      <c r="T121" s="24"/>
      <c r="U121" s="24"/>
      <c r="V121" s="24"/>
    </row>
    <row r="122" spans="1:22" ht="18" customHeight="1">
      <c r="A122" s="4">
        <v>121</v>
      </c>
      <c r="B122" s="37">
        <v>34457</v>
      </c>
      <c r="C122" s="34" t="s">
        <v>184</v>
      </c>
      <c r="D122" s="34" t="s">
        <v>186</v>
      </c>
      <c r="E122" s="34" t="s">
        <v>211</v>
      </c>
      <c r="F122" s="34" t="s">
        <v>174</v>
      </c>
      <c r="G122" s="21" t="s">
        <v>178</v>
      </c>
      <c r="H122" s="21" t="s">
        <v>188</v>
      </c>
      <c r="I122" s="21" t="s">
        <v>32</v>
      </c>
      <c r="J122" s="21" t="s">
        <v>31</v>
      </c>
      <c r="M122" s="12"/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34457</v>
      </c>
      <c r="C123" s="34" t="s">
        <v>214</v>
      </c>
      <c r="D123" s="34" t="s">
        <v>131</v>
      </c>
      <c r="E123" s="34" t="s">
        <v>183</v>
      </c>
      <c r="F123" s="34" t="s">
        <v>142</v>
      </c>
      <c r="G123" s="21" t="s">
        <v>194</v>
      </c>
      <c r="H123" s="21" t="s">
        <v>187</v>
      </c>
      <c r="I123" s="21" t="s">
        <v>228</v>
      </c>
      <c r="J123" s="21" t="s">
        <v>8</v>
      </c>
      <c r="M123" s="12"/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34458</v>
      </c>
      <c r="C124" s="34" t="s">
        <v>166</v>
      </c>
      <c r="D124" s="34" t="s">
        <v>10</v>
      </c>
      <c r="E124" s="34" t="s">
        <v>191</v>
      </c>
      <c r="F124" s="34" t="s">
        <v>167</v>
      </c>
      <c r="G124" s="21"/>
      <c r="H124" s="21"/>
      <c r="I124" s="21" t="s">
        <v>37</v>
      </c>
      <c r="J124" s="21" t="s">
        <v>13</v>
      </c>
      <c r="M124" s="12"/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34458</v>
      </c>
      <c r="C125" s="34" t="s">
        <v>213</v>
      </c>
      <c r="D125" s="34" t="s">
        <v>179</v>
      </c>
      <c r="E125" s="34" t="s">
        <v>178</v>
      </c>
      <c r="F125" s="34" t="s">
        <v>211</v>
      </c>
      <c r="G125" s="21" t="s">
        <v>184</v>
      </c>
      <c r="H125" s="21" t="s">
        <v>148</v>
      </c>
      <c r="I125" s="21" t="s">
        <v>32</v>
      </c>
      <c r="J125" s="21" t="s">
        <v>31</v>
      </c>
      <c r="M125" s="12"/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34458</v>
      </c>
      <c r="C126" s="34" t="s">
        <v>173</v>
      </c>
      <c r="D126" s="34" t="s">
        <v>172</v>
      </c>
      <c r="E126" s="34" t="s">
        <v>181</v>
      </c>
      <c r="F126" s="34" t="s">
        <v>185</v>
      </c>
      <c r="G126" s="21" t="s">
        <v>182</v>
      </c>
      <c r="H126" s="21" t="s">
        <v>161</v>
      </c>
      <c r="I126" s="21" t="s">
        <v>26</v>
      </c>
      <c r="J126" s="21" t="s">
        <v>227</v>
      </c>
      <c r="M126" s="12"/>
      <c r="N126" s="24"/>
      <c r="O126" s="24"/>
      <c r="P126" s="24"/>
      <c r="Q126" s="24"/>
      <c r="R126" s="24"/>
      <c r="S126" s="24"/>
      <c r="T126" s="24"/>
      <c r="U126" s="24"/>
      <c r="V126" s="24"/>
    </row>
    <row r="127" spans="1:22" ht="18" customHeight="1">
      <c r="A127" s="4">
        <v>126</v>
      </c>
      <c r="B127" s="37">
        <v>34458</v>
      </c>
      <c r="C127" s="34" t="s">
        <v>175</v>
      </c>
      <c r="D127" s="34" t="s">
        <v>46</v>
      </c>
      <c r="E127" s="34" t="s">
        <v>72</v>
      </c>
      <c r="F127" s="34" t="s">
        <v>180</v>
      </c>
      <c r="G127" s="21"/>
      <c r="H127" s="21"/>
      <c r="I127" s="21" t="s">
        <v>19</v>
      </c>
      <c r="J127" s="21" t="s">
        <v>38</v>
      </c>
      <c r="M127" s="12"/>
      <c r="N127" s="24"/>
      <c r="O127" s="24"/>
      <c r="P127" s="24"/>
      <c r="Q127" s="24"/>
      <c r="R127" s="24"/>
      <c r="S127" s="24"/>
      <c r="T127" s="24"/>
      <c r="U127" s="24"/>
      <c r="V127" s="24"/>
    </row>
    <row r="128" spans="1:22" ht="18" customHeight="1">
      <c r="A128" s="4">
        <v>127</v>
      </c>
      <c r="B128" s="37">
        <v>34458</v>
      </c>
      <c r="C128" s="34" t="s">
        <v>187</v>
      </c>
      <c r="D128" s="34" t="s">
        <v>142</v>
      </c>
      <c r="E128" s="34" t="s">
        <v>194</v>
      </c>
      <c r="F128" s="34" t="s">
        <v>131</v>
      </c>
      <c r="G128" s="21" t="s">
        <v>183</v>
      </c>
      <c r="H128" s="21" t="s">
        <v>214</v>
      </c>
      <c r="I128" s="21" t="s">
        <v>228</v>
      </c>
      <c r="J128" s="21" t="s">
        <v>8</v>
      </c>
      <c r="M128" s="12"/>
      <c r="N128" s="24"/>
      <c r="O128" s="24"/>
      <c r="P128" s="24"/>
      <c r="Q128" s="24"/>
      <c r="R128" s="24"/>
      <c r="S128" s="24"/>
      <c r="T128" s="24"/>
      <c r="U128" s="24"/>
      <c r="V128" s="24"/>
    </row>
    <row r="129" spans="1:22" ht="18" customHeight="1">
      <c r="A129" s="4">
        <v>128</v>
      </c>
      <c r="B129" s="37">
        <v>34458</v>
      </c>
      <c r="C129" s="34" t="s">
        <v>163</v>
      </c>
      <c r="D129" s="34" t="s">
        <v>176</v>
      </c>
      <c r="E129" s="34" t="s">
        <v>144</v>
      </c>
      <c r="F129" s="34" t="s">
        <v>4</v>
      </c>
      <c r="G129" s="21"/>
      <c r="H129" s="21"/>
      <c r="I129" s="21" t="s">
        <v>20</v>
      </c>
      <c r="J129" s="21" t="s">
        <v>14</v>
      </c>
      <c r="M129" s="12"/>
      <c r="N129" s="24"/>
      <c r="O129" s="24"/>
      <c r="P129" s="24"/>
      <c r="Q129" s="24"/>
      <c r="R129" s="24"/>
      <c r="S129" s="24"/>
      <c r="T129" s="24"/>
      <c r="U129" s="24"/>
      <c r="V129" s="24"/>
    </row>
    <row r="130" spans="1:22" ht="18" customHeight="1">
      <c r="A130" s="4">
        <v>129</v>
      </c>
      <c r="B130" s="37">
        <v>34459</v>
      </c>
      <c r="C130" s="34" t="s">
        <v>167</v>
      </c>
      <c r="D130" s="34" t="s">
        <v>190</v>
      </c>
      <c r="E130" s="34" t="s">
        <v>10</v>
      </c>
      <c r="F130" s="34" t="s">
        <v>191</v>
      </c>
      <c r="G130" s="21"/>
      <c r="H130" s="21"/>
      <c r="I130" s="21" t="s">
        <v>37</v>
      </c>
      <c r="J130" s="21" t="s">
        <v>13</v>
      </c>
      <c r="M130" s="12"/>
      <c r="N130" s="24"/>
      <c r="O130" s="24"/>
      <c r="P130" s="24"/>
      <c r="Q130" s="24"/>
      <c r="R130" s="24"/>
      <c r="S130" s="24"/>
      <c r="T130" s="24"/>
      <c r="U130" s="24"/>
      <c r="V130" s="24"/>
    </row>
    <row r="131" spans="1:22" ht="18" customHeight="1">
      <c r="A131" s="4">
        <v>130</v>
      </c>
      <c r="B131" s="37">
        <v>34459</v>
      </c>
      <c r="C131" s="34" t="s">
        <v>182</v>
      </c>
      <c r="D131" s="34" t="s">
        <v>161</v>
      </c>
      <c r="E131" s="34" t="s">
        <v>185</v>
      </c>
      <c r="F131" s="34" t="s">
        <v>172</v>
      </c>
      <c r="G131" s="21" t="s">
        <v>173</v>
      </c>
      <c r="H131" s="21" t="s">
        <v>181</v>
      </c>
      <c r="I131" s="21" t="s">
        <v>26</v>
      </c>
      <c r="J131" s="21" t="s">
        <v>227</v>
      </c>
      <c r="N131" s="24"/>
      <c r="O131" s="24"/>
      <c r="P131" s="24"/>
      <c r="Q131" s="24"/>
      <c r="R131" s="24"/>
      <c r="S131" s="24"/>
      <c r="T131" s="24"/>
      <c r="U131" s="24"/>
      <c r="V131" s="24"/>
    </row>
    <row r="132" spans="1:22" ht="18" customHeight="1">
      <c r="A132" s="4">
        <v>131</v>
      </c>
      <c r="B132" s="37">
        <v>34459</v>
      </c>
      <c r="C132" s="34" t="s">
        <v>4</v>
      </c>
      <c r="D132" s="34" t="s">
        <v>171</v>
      </c>
      <c r="E132" s="34" t="s">
        <v>176</v>
      </c>
      <c r="F132" s="34" t="s">
        <v>144</v>
      </c>
      <c r="G132" s="21"/>
      <c r="H132" s="21"/>
      <c r="I132" s="21" t="s">
        <v>20</v>
      </c>
      <c r="J132" s="21" t="s">
        <v>14</v>
      </c>
      <c r="M132" s="12"/>
      <c r="N132" s="24"/>
      <c r="O132" s="24"/>
      <c r="P132" s="24"/>
      <c r="Q132" s="24"/>
      <c r="R132" s="24"/>
      <c r="S132" s="24"/>
      <c r="T132" s="24"/>
      <c r="U132" s="24"/>
      <c r="V132" s="24"/>
    </row>
    <row r="133" spans="1:22" ht="18" customHeight="1">
      <c r="A133" s="4">
        <v>132</v>
      </c>
      <c r="B133" s="37">
        <v>34459</v>
      </c>
      <c r="C133" s="34" t="s">
        <v>165</v>
      </c>
      <c r="D133" s="34" t="s">
        <v>178</v>
      </c>
      <c r="E133" s="34" t="s">
        <v>188</v>
      </c>
      <c r="F133" s="34" t="s">
        <v>186</v>
      </c>
      <c r="G133" s="21" t="s">
        <v>213</v>
      </c>
      <c r="H133" s="21" t="s">
        <v>211</v>
      </c>
      <c r="I133" s="21" t="s">
        <v>32</v>
      </c>
      <c r="J133" s="21" t="s">
        <v>31</v>
      </c>
      <c r="M133" s="12"/>
      <c r="N133" s="24"/>
      <c r="O133" s="24"/>
      <c r="P133" s="24"/>
      <c r="Q133" s="24"/>
      <c r="R133" s="24"/>
      <c r="S133" s="24"/>
      <c r="T133" s="24"/>
      <c r="U133" s="24"/>
      <c r="V133" s="24"/>
    </row>
    <row r="134" spans="1:22" ht="18" customHeight="1">
      <c r="A134" s="4">
        <v>133</v>
      </c>
      <c r="B134" s="37">
        <v>34459</v>
      </c>
      <c r="C134" s="34" t="s">
        <v>180</v>
      </c>
      <c r="D134" s="34" t="s">
        <v>170</v>
      </c>
      <c r="E134" s="34" t="s">
        <v>46</v>
      </c>
      <c r="F134" s="34" t="s">
        <v>72</v>
      </c>
      <c r="G134" s="21"/>
      <c r="H134" s="21"/>
      <c r="I134" s="21" t="s">
        <v>19</v>
      </c>
      <c r="J134" s="21" t="s">
        <v>38</v>
      </c>
      <c r="M134" s="12"/>
      <c r="N134" s="24"/>
      <c r="O134" s="24"/>
      <c r="P134" s="24"/>
      <c r="Q134" s="24"/>
      <c r="R134" s="24"/>
      <c r="S134" s="24"/>
      <c r="T134" s="24"/>
      <c r="U134" s="24"/>
      <c r="V134" s="24"/>
    </row>
    <row r="135" spans="1:22" ht="18" customHeight="1">
      <c r="A135" s="4">
        <v>134</v>
      </c>
      <c r="B135" s="37">
        <v>34459</v>
      </c>
      <c r="C135" s="34" t="s">
        <v>183</v>
      </c>
      <c r="D135" s="34" t="s">
        <v>194</v>
      </c>
      <c r="E135" s="34" t="s">
        <v>214</v>
      </c>
      <c r="F135" s="34" t="s">
        <v>187</v>
      </c>
      <c r="G135" s="21" t="s">
        <v>142</v>
      </c>
      <c r="H135" s="21" t="s">
        <v>131</v>
      </c>
      <c r="I135" s="21" t="s">
        <v>228</v>
      </c>
      <c r="J135" s="21" t="s">
        <v>8</v>
      </c>
      <c r="M135" s="12"/>
      <c r="N135" s="24"/>
      <c r="O135" s="24"/>
      <c r="P135" s="24"/>
      <c r="Q135" s="24"/>
      <c r="R135" s="24"/>
      <c r="S135" s="24"/>
      <c r="T135" s="24"/>
      <c r="U135" s="24"/>
      <c r="V135" s="24"/>
    </row>
    <row r="136" spans="1:22" ht="18" customHeight="1">
      <c r="A136" s="4">
        <v>135</v>
      </c>
      <c r="B136" s="37">
        <v>34460</v>
      </c>
      <c r="C136" s="34" t="s">
        <v>72</v>
      </c>
      <c r="D136" s="34" t="s">
        <v>175</v>
      </c>
      <c r="E136" s="36" t="s">
        <v>144</v>
      </c>
      <c r="F136" s="34" t="s">
        <v>170</v>
      </c>
      <c r="G136" s="21"/>
      <c r="H136" s="21"/>
      <c r="I136" s="21" t="s">
        <v>37</v>
      </c>
      <c r="J136" s="21" t="s">
        <v>20</v>
      </c>
      <c r="M136" s="12"/>
      <c r="N136" s="24"/>
      <c r="O136" s="24"/>
      <c r="P136" s="24"/>
      <c r="Q136" s="24"/>
      <c r="R136" s="24"/>
      <c r="S136" s="24"/>
      <c r="T136" s="24"/>
      <c r="U136" s="24"/>
      <c r="V136" s="24"/>
    </row>
    <row r="137" spans="1:22" ht="18" customHeight="1">
      <c r="A137" s="4">
        <v>136</v>
      </c>
      <c r="B137" s="37">
        <v>34460</v>
      </c>
      <c r="C137" s="34" t="s">
        <v>177</v>
      </c>
      <c r="D137" s="34" t="s">
        <v>163</v>
      </c>
      <c r="E137" s="34" t="s">
        <v>171</v>
      </c>
      <c r="F137" s="34" t="s">
        <v>176</v>
      </c>
      <c r="G137" s="21"/>
      <c r="H137" s="21"/>
      <c r="I137" s="21" t="s">
        <v>13</v>
      </c>
      <c r="J137" s="21" t="s">
        <v>38</v>
      </c>
      <c r="M137" s="12"/>
      <c r="N137" s="24"/>
      <c r="O137" s="24"/>
      <c r="P137" s="24"/>
      <c r="Q137" s="24"/>
      <c r="R137" s="24"/>
      <c r="S137" s="24"/>
      <c r="T137" s="24"/>
      <c r="U137" s="24"/>
      <c r="V137" s="24"/>
    </row>
    <row r="138" spans="1:22" ht="18" customHeight="1">
      <c r="A138" s="4">
        <v>137</v>
      </c>
      <c r="B138" s="37">
        <v>34460</v>
      </c>
      <c r="C138" s="34" t="s">
        <v>185</v>
      </c>
      <c r="D138" s="34" t="s">
        <v>214</v>
      </c>
      <c r="E138" s="34" t="s">
        <v>181</v>
      </c>
      <c r="F138" s="34" t="s">
        <v>182</v>
      </c>
      <c r="G138" s="21" t="s">
        <v>161</v>
      </c>
      <c r="H138" s="21" t="s">
        <v>142</v>
      </c>
      <c r="I138" s="21" t="s">
        <v>26</v>
      </c>
      <c r="J138" s="21" t="s">
        <v>31</v>
      </c>
      <c r="N138" s="24"/>
      <c r="O138" s="24"/>
      <c r="P138" s="24"/>
      <c r="Q138" s="24"/>
      <c r="R138" s="24"/>
      <c r="S138" s="24"/>
      <c r="T138" s="24"/>
      <c r="U138" s="24"/>
      <c r="V138" s="24"/>
    </row>
    <row r="139" spans="1:22" ht="18" customHeight="1">
      <c r="A139" s="4">
        <v>138</v>
      </c>
      <c r="B139" s="37">
        <v>34460</v>
      </c>
      <c r="C139" s="34" t="s">
        <v>188</v>
      </c>
      <c r="D139" s="34" t="s">
        <v>211</v>
      </c>
      <c r="E139" s="34" t="s">
        <v>179</v>
      </c>
      <c r="F139" s="34" t="s">
        <v>165</v>
      </c>
      <c r="G139" s="21" t="s">
        <v>174</v>
      </c>
      <c r="H139" s="21" t="s">
        <v>186</v>
      </c>
      <c r="I139" s="21" t="s">
        <v>8</v>
      </c>
      <c r="J139" s="21" t="s">
        <v>32</v>
      </c>
      <c r="N139" s="24"/>
      <c r="O139" s="24"/>
      <c r="P139" s="24"/>
      <c r="Q139" s="24"/>
      <c r="R139" s="24"/>
      <c r="S139" s="24"/>
      <c r="T139" s="24"/>
      <c r="U139" s="24"/>
      <c r="V139" s="24"/>
    </row>
    <row r="140" spans="1:22" ht="18" customHeight="1">
      <c r="A140" s="4">
        <v>139</v>
      </c>
      <c r="B140" s="37">
        <v>34460</v>
      </c>
      <c r="C140" s="34" t="s">
        <v>146</v>
      </c>
      <c r="D140" s="34" t="s">
        <v>173</v>
      </c>
      <c r="E140" s="34" t="s">
        <v>131</v>
      </c>
      <c r="F140" s="34" t="s">
        <v>183</v>
      </c>
      <c r="G140" s="21" t="s">
        <v>187</v>
      </c>
      <c r="H140" s="21" t="s">
        <v>194</v>
      </c>
      <c r="I140" s="21" t="s">
        <v>227</v>
      </c>
      <c r="J140" s="21" t="s">
        <v>228</v>
      </c>
      <c r="M140" s="19"/>
      <c r="N140" s="24"/>
      <c r="O140" s="24"/>
      <c r="P140" s="24"/>
      <c r="Q140" s="24"/>
      <c r="R140" s="24"/>
      <c r="S140" s="24"/>
      <c r="T140" s="24"/>
      <c r="U140" s="24"/>
      <c r="V140" s="24"/>
    </row>
    <row r="141" spans="1:22" ht="18" customHeight="1">
      <c r="A141" s="4">
        <v>140</v>
      </c>
      <c r="B141" s="37">
        <v>34460</v>
      </c>
      <c r="C141" s="34" t="s">
        <v>191</v>
      </c>
      <c r="D141" s="36" t="s">
        <v>166</v>
      </c>
      <c r="E141" s="34" t="s">
        <v>190</v>
      </c>
      <c r="F141" s="34" t="s">
        <v>10</v>
      </c>
      <c r="G141" s="21"/>
      <c r="H141" s="21"/>
      <c r="I141" s="21" t="s">
        <v>14</v>
      </c>
      <c r="J141" s="21" t="s">
        <v>19</v>
      </c>
      <c r="N141" s="24"/>
      <c r="O141" s="24"/>
      <c r="P141" s="24"/>
      <c r="Q141" s="24"/>
      <c r="R141" s="24"/>
      <c r="S141" s="24"/>
      <c r="T141" s="24"/>
      <c r="U141" s="24"/>
      <c r="V141" s="24"/>
    </row>
    <row r="142" spans="1:22" ht="18" customHeight="1">
      <c r="A142" s="4">
        <v>141</v>
      </c>
      <c r="B142" s="37">
        <v>34461</v>
      </c>
      <c r="C142" s="34" t="s">
        <v>161</v>
      </c>
      <c r="D142" s="34" t="s">
        <v>142</v>
      </c>
      <c r="E142" s="34" t="s">
        <v>172</v>
      </c>
      <c r="F142" s="34" t="s">
        <v>214</v>
      </c>
      <c r="G142" s="21" t="s">
        <v>181</v>
      </c>
      <c r="H142" s="21" t="s">
        <v>182</v>
      </c>
      <c r="I142" s="21" t="s">
        <v>26</v>
      </c>
      <c r="J142" s="21" t="s">
        <v>31</v>
      </c>
      <c r="N142" s="24"/>
      <c r="O142" s="24"/>
      <c r="P142" s="24"/>
      <c r="Q142" s="24"/>
      <c r="R142" s="24"/>
      <c r="S142" s="24"/>
      <c r="T142" s="24"/>
      <c r="U142" s="24"/>
      <c r="V142" s="24"/>
    </row>
    <row r="143" spans="1:22" ht="18" customHeight="1">
      <c r="A143" s="4">
        <v>142</v>
      </c>
      <c r="B143" s="37">
        <v>34461</v>
      </c>
      <c r="C143" s="34" t="s">
        <v>10</v>
      </c>
      <c r="D143" s="34" t="s">
        <v>167</v>
      </c>
      <c r="E143" s="34" t="s">
        <v>166</v>
      </c>
      <c r="F143" s="34" t="s">
        <v>190</v>
      </c>
      <c r="G143" s="21"/>
      <c r="H143" s="21"/>
      <c r="I143" s="21" t="s">
        <v>14</v>
      </c>
      <c r="J143" s="21" t="s">
        <v>19</v>
      </c>
      <c r="N143" s="24"/>
      <c r="O143" s="24"/>
      <c r="P143" s="24"/>
      <c r="Q143" s="24"/>
      <c r="R143" s="24"/>
      <c r="S143" s="24"/>
      <c r="T143" s="24"/>
      <c r="U143" s="24"/>
      <c r="V143" s="24"/>
    </row>
    <row r="144" spans="1:22" ht="18" customHeight="1">
      <c r="A144" s="4">
        <v>143</v>
      </c>
      <c r="B144" s="37">
        <v>34461</v>
      </c>
      <c r="C144" s="36" t="s">
        <v>186</v>
      </c>
      <c r="D144" s="34" t="s">
        <v>213</v>
      </c>
      <c r="E144" s="34" t="s">
        <v>165</v>
      </c>
      <c r="F144" s="34" t="s">
        <v>184</v>
      </c>
      <c r="G144" s="21" t="s">
        <v>179</v>
      </c>
      <c r="H144" s="21" t="s">
        <v>174</v>
      </c>
      <c r="I144" s="21" t="s">
        <v>8</v>
      </c>
      <c r="J144" s="21" t="s">
        <v>32</v>
      </c>
      <c r="N144" s="24"/>
      <c r="O144" s="24"/>
      <c r="P144" s="24"/>
      <c r="Q144" s="24"/>
      <c r="R144" s="24"/>
      <c r="S144" s="24"/>
      <c r="T144" s="24"/>
      <c r="U144" s="24"/>
      <c r="V144" s="24"/>
    </row>
    <row r="145" spans="1:22" ht="18" customHeight="1">
      <c r="A145" s="4">
        <v>144</v>
      </c>
      <c r="B145" s="37">
        <v>34461</v>
      </c>
      <c r="C145" s="34" t="s">
        <v>131</v>
      </c>
      <c r="D145" s="34" t="s">
        <v>187</v>
      </c>
      <c r="E145" s="34" t="s">
        <v>173</v>
      </c>
      <c r="F145" s="34" t="s">
        <v>194</v>
      </c>
      <c r="G145" s="21" t="s">
        <v>146</v>
      </c>
      <c r="H145" s="21" t="s">
        <v>183</v>
      </c>
      <c r="I145" s="21" t="s">
        <v>227</v>
      </c>
      <c r="J145" s="21" t="s">
        <v>228</v>
      </c>
      <c r="N145" s="24"/>
      <c r="O145" s="24"/>
      <c r="P145" s="24"/>
      <c r="Q145" s="24"/>
      <c r="R145" s="24"/>
      <c r="S145" s="24"/>
      <c r="T145" s="24"/>
      <c r="U145" s="24"/>
      <c r="V145" s="24"/>
    </row>
    <row r="146" spans="1:22" ht="18" customHeight="1">
      <c r="A146" s="4">
        <v>145</v>
      </c>
      <c r="B146" s="37">
        <v>34461</v>
      </c>
      <c r="C146" s="34" t="s">
        <v>144</v>
      </c>
      <c r="D146" s="34" t="s">
        <v>180</v>
      </c>
      <c r="E146" s="34" t="s">
        <v>170</v>
      </c>
      <c r="F146" s="34" t="s">
        <v>175</v>
      </c>
      <c r="G146" s="21"/>
      <c r="H146" s="21"/>
      <c r="I146" s="21" t="s">
        <v>37</v>
      </c>
      <c r="J146" s="21" t="s">
        <v>20</v>
      </c>
      <c r="N146" s="24"/>
      <c r="O146" s="24"/>
      <c r="P146" s="24"/>
      <c r="Q146" s="24"/>
      <c r="R146" s="24"/>
      <c r="S146" s="24"/>
      <c r="T146" s="24"/>
      <c r="U146" s="24"/>
      <c r="V146" s="24"/>
    </row>
    <row r="147" spans="1:22" ht="18" customHeight="1">
      <c r="A147" s="4">
        <v>146</v>
      </c>
      <c r="B147" s="37">
        <v>34461</v>
      </c>
      <c r="C147" s="34" t="s">
        <v>176</v>
      </c>
      <c r="D147" s="34" t="s">
        <v>4</v>
      </c>
      <c r="E147" s="34" t="s">
        <v>163</v>
      </c>
      <c r="F147" s="34" t="s">
        <v>171</v>
      </c>
      <c r="G147" s="21"/>
      <c r="H147" s="21"/>
      <c r="I147" s="21" t="s">
        <v>13</v>
      </c>
      <c r="J147" s="21" t="s">
        <v>38</v>
      </c>
      <c r="N147" s="24"/>
      <c r="O147" s="24"/>
      <c r="P147" s="24"/>
      <c r="Q147" s="24"/>
      <c r="R147" s="24"/>
      <c r="S147" s="24"/>
      <c r="T147" s="24"/>
      <c r="U147" s="24"/>
      <c r="V147" s="24"/>
    </row>
    <row r="148" spans="1:22" ht="18" customHeight="1">
      <c r="A148" s="4">
        <v>147</v>
      </c>
      <c r="B148" s="37">
        <v>34462</v>
      </c>
      <c r="C148" s="34" t="s">
        <v>179</v>
      </c>
      <c r="D148" s="34" t="s">
        <v>174</v>
      </c>
      <c r="E148" s="34" t="s">
        <v>184</v>
      </c>
      <c r="F148" s="34" t="s">
        <v>211</v>
      </c>
      <c r="G148" s="21" t="s">
        <v>188</v>
      </c>
      <c r="H148" s="21" t="s">
        <v>213</v>
      </c>
      <c r="I148" s="21" t="s">
        <v>8</v>
      </c>
      <c r="J148" s="21" t="s">
        <v>32</v>
      </c>
      <c r="N148" s="24"/>
      <c r="O148" s="24"/>
      <c r="P148" s="24"/>
      <c r="Q148" s="24"/>
      <c r="R148" s="24"/>
      <c r="S148" s="24"/>
      <c r="T148" s="24"/>
      <c r="U148" s="24"/>
      <c r="V148" s="24"/>
    </row>
    <row r="149" spans="1:22" ht="18" customHeight="1">
      <c r="A149" s="4">
        <v>148</v>
      </c>
      <c r="B149" s="37">
        <v>34462</v>
      </c>
      <c r="C149" s="34" t="s">
        <v>170</v>
      </c>
      <c r="D149" s="34" t="s">
        <v>72</v>
      </c>
      <c r="E149" s="34" t="s">
        <v>175</v>
      </c>
      <c r="F149" s="34" t="s">
        <v>180</v>
      </c>
      <c r="G149" s="21"/>
      <c r="H149" s="21"/>
      <c r="I149" s="21" t="s">
        <v>37</v>
      </c>
      <c r="J149" s="21" t="s">
        <v>20</v>
      </c>
      <c r="N149" s="24"/>
      <c r="O149" s="24"/>
      <c r="P149" s="24"/>
      <c r="Q149" s="24"/>
      <c r="R149" s="24"/>
      <c r="S149" s="24"/>
      <c r="T149" s="24"/>
      <c r="U149" s="24"/>
      <c r="V149" s="24"/>
    </row>
    <row r="150" spans="1:22" ht="18" customHeight="1">
      <c r="A150" s="4">
        <v>149</v>
      </c>
      <c r="B150" s="37">
        <v>34462</v>
      </c>
      <c r="C150" s="34" t="s">
        <v>171</v>
      </c>
      <c r="D150" s="34" t="s">
        <v>177</v>
      </c>
      <c r="E150" s="34" t="s">
        <v>4</v>
      </c>
      <c r="F150" s="34" t="s">
        <v>163</v>
      </c>
      <c r="G150" s="21"/>
      <c r="H150" s="21"/>
      <c r="I150" s="21" t="s">
        <v>13</v>
      </c>
      <c r="J150" s="21" t="s">
        <v>38</v>
      </c>
      <c r="N150" s="24"/>
      <c r="O150" s="24"/>
      <c r="P150" s="24"/>
      <c r="Q150" s="24"/>
      <c r="R150" s="24"/>
      <c r="S150" s="24"/>
      <c r="T150" s="24"/>
      <c r="U150" s="24"/>
      <c r="V150" s="24"/>
    </row>
    <row r="151" spans="1:22" ht="18" customHeight="1">
      <c r="A151" s="4">
        <v>150</v>
      </c>
      <c r="B151" s="37">
        <v>34462</v>
      </c>
      <c r="C151" s="34" t="s">
        <v>47</v>
      </c>
      <c r="D151" s="34" t="s">
        <v>181</v>
      </c>
      <c r="E151" s="34" t="s">
        <v>182</v>
      </c>
      <c r="F151" s="34" t="s">
        <v>142</v>
      </c>
      <c r="G151" s="21" t="s">
        <v>214</v>
      </c>
      <c r="H151" s="21" t="s">
        <v>185</v>
      </c>
      <c r="I151" s="21" t="s">
        <v>26</v>
      </c>
      <c r="J151" s="21" t="s">
        <v>31</v>
      </c>
      <c r="N151" s="24"/>
      <c r="O151" s="24"/>
      <c r="P151" s="24"/>
      <c r="Q151" s="24"/>
      <c r="R151" s="24"/>
      <c r="S151" s="24"/>
      <c r="T151" s="24"/>
      <c r="U151" s="24"/>
      <c r="V151" s="24"/>
    </row>
    <row r="152" spans="1:22" ht="18" customHeight="1">
      <c r="A152" s="4">
        <v>151</v>
      </c>
      <c r="B152" s="37">
        <v>34462</v>
      </c>
      <c r="C152" s="34" t="s">
        <v>213</v>
      </c>
      <c r="D152" s="34" t="s">
        <v>191</v>
      </c>
      <c r="E152" s="34" t="s">
        <v>167</v>
      </c>
      <c r="F152" s="34" t="s">
        <v>166</v>
      </c>
      <c r="G152" s="21"/>
      <c r="H152" s="21"/>
      <c r="I152" s="21" t="s">
        <v>14</v>
      </c>
      <c r="J152" s="21" t="s">
        <v>19</v>
      </c>
      <c r="N152" s="24"/>
      <c r="O152" s="24"/>
      <c r="P152" s="24"/>
      <c r="Q152" s="24"/>
      <c r="R152" s="24"/>
      <c r="S152" s="24"/>
      <c r="T152" s="24"/>
      <c r="U152" s="24"/>
      <c r="V152" s="24"/>
    </row>
    <row r="153" spans="1:22" ht="18" customHeight="1">
      <c r="A153" s="4">
        <v>152</v>
      </c>
      <c r="B153" s="37">
        <v>34462</v>
      </c>
      <c r="C153" s="34" t="s">
        <v>194</v>
      </c>
      <c r="D153" s="34" t="s">
        <v>183</v>
      </c>
      <c r="E153" s="34" t="s">
        <v>187</v>
      </c>
      <c r="F153" s="34" t="s">
        <v>146</v>
      </c>
      <c r="G153" s="21" t="s">
        <v>131</v>
      </c>
      <c r="H153" s="21" t="s">
        <v>173</v>
      </c>
      <c r="I153" s="21" t="s">
        <v>227</v>
      </c>
      <c r="J153" s="21" t="s">
        <v>228</v>
      </c>
      <c r="N153" s="24"/>
      <c r="O153" s="24"/>
      <c r="P153" s="24"/>
      <c r="Q153" s="24"/>
      <c r="R153" s="24"/>
      <c r="S153" s="24"/>
      <c r="T153" s="24"/>
      <c r="U153" s="24"/>
      <c r="V153" s="24"/>
    </row>
    <row r="154" spans="1:22" ht="18" customHeight="1">
      <c r="A154" s="4">
        <v>153</v>
      </c>
      <c r="B154" s="37">
        <v>34464</v>
      </c>
      <c r="C154" s="34" t="s">
        <v>166</v>
      </c>
      <c r="D154" s="34" t="s">
        <v>10</v>
      </c>
      <c r="E154" s="34" t="s">
        <v>191</v>
      </c>
      <c r="F154" s="34" t="s">
        <v>167</v>
      </c>
      <c r="G154" s="21"/>
      <c r="H154" s="21"/>
      <c r="I154" s="21" t="s">
        <v>20</v>
      </c>
      <c r="J154" s="21" t="s">
        <v>38</v>
      </c>
      <c r="N154" s="24"/>
      <c r="O154" s="24"/>
      <c r="P154" s="24"/>
      <c r="Q154" s="24"/>
      <c r="R154" s="24"/>
      <c r="S154" s="24"/>
      <c r="T154" s="24"/>
      <c r="U154" s="24"/>
      <c r="V154" s="24"/>
    </row>
    <row r="155" spans="1:22" ht="18" customHeight="1">
      <c r="A155" s="4">
        <v>154</v>
      </c>
      <c r="B155" s="37">
        <v>34464</v>
      </c>
      <c r="C155" s="34" t="s">
        <v>211</v>
      </c>
      <c r="D155" s="34" t="s">
        <v>186</v>
      </c>
      <c r="E155" s="34" t="s">
        <v>148</v>
      </c>
      <c r="F155" s="34" t="s">
        <v>165</v>
      </c>
      <c r="G155" s="21" t="s">
        <v>213</v>
      </c>
      <c r="H155" s="21" t="s">
        <v>178</v>
      </c>
      <c r="I155" s="21" t="s">
        <v>8</v>
      </c>
      <c r="J155" s="21" t="s">
        <v>227</v>
      </c>
      <c r="N155" s="24"/>
      <c r="O155" s="24"/>
      <c r="P155" s="24"/>
      <c r="Q155" s="24"/>
      <c r="R155" s="24"/>
      <c r="S155" s="24"/>
      <c r="T155" s="24"/>
      <c r="U155" s="24"/>
      <c r="V155" s="24"/>
    </row>
    <row r="156" spans="1:22" ht="18" customHeight="1">
      <c r="A156" s="4">
        <v>155</v>
      </c>
      <c r="B156" s="37">
        <v>34464</v>
      </c>
      <c r="C156" s="34" t="s">
        <v>181</v>
      </c>
      <c r="D156" s="34" t="s">
        <v>161</v>
      </c>
      <c r="E156" s="34" t="s">
        <v>188</v>
      </c>
      <c r="F156" s="34" t="s">
        <v>172</v>
      </c>
      <c r="G156" s="21" t="s">
        <v>185</v>
      </c>
      <c r="H156" s="21" t="s">
        <v>142</v>
      </c>
      <c r="I156" s="21" t="s">
        <v>228</v>
      </c>
      <c r="J156" s="21" t="s">
        <v>31</v>
      </c>
      <c r="N156" s="24"/>
      <c r="O156" s="24"/>
      <c r="P156" s="24"/>
      <c r="Q156" s="24"/>
      <c r="R156" s="24"/>
      <c r="S156" s="24"/>
      <c r="T156" s="24"/>
      <c r="U156" s="24"/>
      <c r="V156" s="24"/>
    </row>
    <row r="157" spans="1:22" ht="18" customHeight="1">
      <c r="A157" s="4">
        <v>156</v>
      </c>
      <c r="B157" s="37">
        <v>34464</v>
      </c>
      <c r="C157" s="34" t="s">
        <v>173</v>
      </c>
      <c r="D157" s="34" t="s">
        <v>146</v>
      </c>
      <c r="E157" s="34" t="s">
        <v>214</v>
      </c>
      <c r="F157" s="34" t="s">
        <v>183</v>
      </c>
      <c r="G157" s="21" t="s">
        <v>194</v>
      </c>
      <c r="H157" s="21" t="s">
        <v>182</v>
      </c>
      <c r="I157" s="21" t="s">
        <v>26</v>
      </c>
      <c r="J157" s="21" t="s">
        <v>32</v>
      </c>
      <c r="L157" s="53"/>
      <c r="M157" s="12"/>
    </row>
    <row r="158" spans="1:22" ht="18" customHeight="1">
      <c r="A158" s="4">
        <v>157</v>
      </c>
      <c r="B158" s="37">
        <v>34464</v>
      </c>
      <c r="C158" s="34" t="s">
        <v>175</v>
      </c>
      <c r="D158" s="34" t="s">
        <v>144</v>
      </c>
      <c r="E158" s="34" t="s">
        <v>180</v>
      </c>
      <c r="F158" s="34" t="s">
        <v>72</v>
      </c>
      <c r="G158" s="21"/>
      <c r="H158" s="21"/>
      <c r="I158" s="21" t="s">
        <v>14</v>
      </c>
      <c r="J158" s="21" t="s">
        <v>37</v>
      </c>
      <c r="L158" s="53"/>
      <c r="M158" s="12"/>
    </row>
    <row r="159" spans="1:22" ht="18" customHeight="1">
      <c r="A159" s="4">
        <v>158</v>
      </c>
      <c r="B159" s="37">
        <v>34464</v>
      </c>
      <c r="C159" s="34" t="s">
        <v>163</v>
      </c>
      <c r="D159" s="34" t="s">
        <v>176</v>
      </c>
      <c r="E159" s="36" t="s">
        <v>177</v>
      </c>
      <c r="F159" s="34" t="s">
        <v>4</v>
      </c>
      <c r="G159" s="21"/>
      <c r="H159" s="21"/>
      <c r="I159" s="21" t="s">
        <v>19</v>
      </c>
      <c r="J159" s="21" t="s">
        <v>13</v>
      </c>
      <c r="L159" s="53"/>
      <c r="M159" s="12"/>
    </row>
    <row r="160" spans="1:22" ht="18" customHeight="1">
      <c r="A160" s="4">
        <v>159</v>
      </c>
      <c r="B160" s="37">
        <v>34465</v>
      </c>
      <c r="C160" s="34" t="s">
        <v>172</v>
      </c>
      <c r="D160" s="34" t="s">
        <v>185</v>
      </c>
      <c r="E160" s="34" t="s">
        <v>161</v>
      </c>
      <c r="F160" s="34" t="s">
        <v>142</v>
      </c>
      <c r="G160" s="21" t="s">
        <v>181</v>
      </c>
      <c r="H160" s="21" t="s">
        <v>188</v>
      </c>
      <c r="I160" s="21" t="s">
        <v>228</v>
      </c>
      <c r="J160" s="21" t="s">
        <v>31</v>
      </c>
      <c r="L160" s="53"/>
      <c r="M160" s="12"/>
    </row>
    <row r="161" spans="1:13" ht="18" customHeight="1">
      <c r="A161" s="4">
        <v>160</v>
      </c>
      <c r="B161" s="37">
        <v>34465</v>
      </c>
      <c r="C161" s="34" t="s">
        <v>180</v>
      </c>
      <c r="D161" s="34" t="s">
        <v>170</v>
      </c>
      <c r="E161" s="34" t="s">
        <v>72</v>
      </c>
      <c r="F161" s="34" t="s">
        <v>144</v>
      </c>
      <c r="G161" s="21"/>
      <c r="H161" s="21"/>
      <c r="I161" s="21" t="s">
        <v>14</v>
      </c>
      <c r="J161" s="21" t="s">
        <v>37</v>
      </c>
      <c r="L161" s="53"/>
      <c r="M161" s="12"/>
    </row>
    <row r="162" spans="1:13" ht="18" customHeight="1">
      <c r="A162" s="4">
        <v>161</v>
      </c>
      <c r="B162" s="37">
        <v>34466</v>
      </c>
      <c r="C162" s="34" t="s">
        <v>72</v>
      </c>
      <c r="D162" s="34" t="s">
        <v>175</v>
      </c>
      <c r="E162" s="34" t="s">
        <v>144</v>
      </c>
      <c r="F162" s="34" t="s">
        <v>170</v>
      </c>
      <c r="G162" s="21"/>
      <c r="H162" s="21"/>
      <c r="I162" s="21" t="s">
        <v>14</v>
      </c>
      <c r="J162" s="21" t="s">
        <v>37</v>
      </c>
      <c r="M162" s="12"/>
    </row>
    <row r="163" spans="1:13" ht="18" customHeight="1">
      <c r="A163" s="4">
        <v>162</v>
      </c>
      <c r="B163" s="37">
        <v>34466</v>
      </c>
      <c r="C163" s="34" t="s">
        <v>177</v>
      </c>
      <c r="D163" s="34" t="s">
        <v>163</v>
      </c>
      <c r="E163" s="34" t="s">
        <v>171</v>
      </c>
      <c r="F163" s="34" t="s">
        <v>176</v>
      </c>
      <c r="G163" s="21"/>
      <c r="H163" s="21"/>
      <c r="I163" s="21" t="s">
        <v>19</v>
      </c>
      <c r="J163" s="21" t="s">
        <v>13</v>
      </c>
      <c r="M163" s="12"/>
    </row>
    <row r="164" spans="1:13" ht="18" customHeight="1">
      <c r="A164" s="4">
        <v>163</v>
      </c>
      <c r="B164" s="37">
        <v>34466</v>
      </c>
      <c r="C164" s="34" t="s">
        <v>184</v>
      </c>
      <c r="D164" s="34" t="s">
        <v>131</v>
      </c>
      <c r="E164" s="34" t="s">
        <v>174</v>
      </c>
      <c r="F164" s="34" t="s">
        <v>213</v>
      </c>
      <c r="G164" s="21" t="s">
        <v>179</v>
      </c>
      <c r="H164" s="21" t="s">
        <v>211</v>
      </c>
      <c r="I164" s="21" t="s">
        <v>8</v>
      </c>
      <c r="J164" s="21" t="s">
        <v>227</v>
      </c>
      <c r="M164" s="12"/>
    </row>
    <row r="165" spans="1:13" ht="18" customHeight="1">
      <c r="A165" s="4">
        <v>164</v>
      </c>
      <c r="B165" s="38">
        <v>34466</v>
      </c>
      <c r="C165" s="21" t="s">
        <v>142</v>
      </c>
      <c r="D165" s="21" t="s">
        <v>181</v>
      </c>
      <c r="E165" s="21" t="s">
        <v>185</v>
      </c>
      <c r="F165" s="21" t="s">
        <v>188</v>
      </c>
      <c r="G165" s="21" t="s">
        <v>172</v>
      </c>
      <c r="H165" s="21" t="s">
        <v>161</v>
      </c>
      <c r="I165" s="21" t="s">
        <v>228</v>
      </c>
      <c r="J165" s="21" t="s">
        <v>31</v>
      </c>
    </row>
    <row r="166" spans="1:13" ht="18" customHeight="1">
      <c r="A166" s="4">
        <v>165</v>
      </c>
      <c r="B166" s="38">
        <v>34466</v>
      </c>
      <c r="C166" s="21" t="s">
        <v>191</v>
      </c>
      <c r="D166" s="21" t="s">
        <v>166</v>
      </c>
      <c r="E166" s="21" t="s">
        <v>190</v>
      </c>
      <c r="F166" s="21" t="s">
        <v>10</v>
      </c>
      <c r="G166" s="21"/>
      <c r="H166" s="21"/>
      <c r="I166" s="21" t="s">
        <v>20</v>
      </c>
      <c r="J166" s="21" t="s">
        <v>38</v>
      </c>
    </row>
    <row r="167" spans="1:13" ht="18" customHeight="1">
      <c r="A167" s="4">
        <v>166</v>
      </c>
      <c r="B167" s="38">
        <v>34467</v>
      </c>
      <c r="C167" s="21" t="s">
        <v>148</v>
      </c>
      <c r="D167" s="21" t="s">
        <v>4</v>
      </c>
      <c r="E167" s="21" t="s">
        <v>163</v>
      </c>
      <c r="F167" s="21" t="s">
        <v>171</v>
      </c>
      <c r="G167" s="21"/>
      <c r="H167" s="21"/>
      <c r="I167" s="21" t="s">
        <v>38</v>
      </c>
      <c r="J167" s="21" t="s">
        <v>14</v>
      </c>
    </row>
    <row r="168" spans="1:13" ht="18" customHeight="1">
      <c r="A168" s="4">
        <v>167</v>
      </c>
      <c r="B168" s="38">
        <v>34467</v>
      </c>
      <c r="C168" s="21" t="s">
        <v>170</v>
      </c>
      <c r="D168" s="21" t="s">
        <v>180</v>
      </c>
      <c r="E168" s="21" t="s">
        <v>175</v>
      </c>
      <c r="F168" s="21" t="s">
        <v>144</v>
      </c>
      <c r="G168" s="21"/>
      <c r="H168" s="21"/>
      <c r="I168" s="21" t="s">
        <v>13</v>
      </c>
      <c r="J168" s="21" t="s">
        <v>37</v>
      </c>
    </row>
    <row r="169" spans="1:13" ht="18" customHeight="1">
      <c r="A169" s="4">
        <v>168</v>
      </c>
      <c r="B169" s="38">
        <v>34467</v>
      </c>
      <c r="C169" s="21" t="s">
        <v>165</v>
      </c>
      <c r="D169" s="21" t="s">
        <v>211</v>
      </c>
      <c r="E169" s="21" t="s">
        <v>179</v>
      </c>
      <c r="F169" s="21" t="s">
        <v>187</v>
      </c>
      <c r="G169" s="21" t="s">
        <v>214</v>
      </c>
      <c r="H169" s="21" t="s">
        <v>174</v>
      </c>
      <c r="I169" s="21" t="s">
        <v>31</v>
      </c>
      <c r="J169" s="21" t="s">
        <v>26</v>
      </c>
    </row>
    <row r="170" spans="1:13" ht="18" customHeight="1">
      <c r="A170" s="4">
        <v>169</v>
      </c>
      <c r="B170" s="38">
        <v>34467</v>
      </c>
      <c r="C170" s="21" t="s">
        <v>10</v>
      </c>
      <c r="D170" s="36" t="s">
        <v>167</v>
      </c>
      <c r="E170" s="21" t="s">
        <v>166</v>
      </c>
      <c r="F170" s="21" t="s">
        <v>190</v>
      </c>
      <c r="G170" s="21"/>
      <c r="H170" s="21"/>
      <c r="I170" s="21" t="s">
        <v>20</v>
      </c>
      <c r="J170" s="21" t="s">
        <v>19</v>
      </c>
    </row>
    <row r="171" spans="1:13" ht="18" customHeight="1">
      <c r="A171" s="4">
        <v>170</v>
      </c>
      <c r="B171" s="38">
        <v>34467</v>
      </c>
      <c r="C171" s="21" t="s">
        <v>131</v>
      </c>
      <c r="D171" s="21" t="s">
        <v>184</v>
      </c>
      <c r="E171" s="21" t="s">
        <v>213</v>
      </c>
      <c r="F171" s="21" t="s">
        <v>186</v>
      </c>
      <c r="G171" s="21" t="s">
        <v>182</v>
      </c>
      <c r="H171" s="21" t="s">
        <v>178</v>
      </c>
      <c r="I171" s="21" t="s">
        <v>32</v>
      </c>
      <c r="J171" s="21" t="s">
        <v>227</v>
      </c>
    </row>
    <row r="172" spans="1:13" ht="18" customHeight="1">
      <c r="A172" s="4">
        <v>171</v>
      </c>
      <c r="B172" s="38">
        <v>34468</v>
      </c>
      <c r="C172" s="36" t="s">
        <v>171</v>
      </c>
      <c r="D172" s="21" t="s">
        <v>177</v>
      </c>
      <c r="E172" s="21" t="s">
        <v>4</v>
      </c>
      <c r="F172" s="21" t="s">
        <v>163</v>
      </c>
      <c r="G172" s="21"/>
      <c r="H172" s="21"/>
      <c r="I172" s="21" t="s">
        <v>38</v>
      </c>
      <c r="J172" s="21" t="s">
        <v>14</v>
      </c>
      <c r="M172" s="13"/>
    </row>
    <row r="173" spans="1:13" ht="18" customHeight="1">
      <c r="A173" s="4">
        <v>172</v>
      </c>
      <c r="B173" s="38">
        <v>34468</v>
      </c>
      <c r="C173" s="21" t="s">
        <v>190</v>
      </c>
      <c r="D173" s="21" t="s">
        <v>191</v>
      </c>
      <c r="E173" s="21" t="s">
        <v>167</v>
      </c>
      <c r="F173" s="21" t="s">
        <v>166</v>
      </c>
      <c r="G173" s="21"/>
      <c r="H173" s="21"/>
      <c r="I173" s="21" t="s">
        <v>20</v>
      </c>
      <c r="J173" s="21" t="s">
        <v>19</v>
      </c>
    </row>
    <row r="174" spans="1:13" ht="18" customHeight="1">
      <c r="A174" s="4">
        <v>173</v>
      </c>
      <c r="B174" s="38">
        <v>34468</v>
      </c>
      <c r="C174" s="21" t="s">
        <v>213</v>
      </c>
      <c r="D174" s="21" t="s">
        <v>178</v>
      </c>
      <c r="E174" s="21" t="s">
        <v>184</v>
      </c>
      <c r="F174" s="21" t="s">
        <v>182</v>
      </c>
      <c r="G174" s="21" t="s">
        <v>131</v>
      </c>
      <c r="H174" s="21" t="s">
        <v>186</v>
      </c>
      <c r="I174" s="21" t="s">
        <v>32</v>
      </c>
      <c r="J174" s="21" t="s">
        <v>227</v>
      </c>
    </row>
    <row r="175" spans="1:13" ht="18" customHeight="1">
      <c r="A175" s="4">
        <v>174</v>
      </c>
      <c r="B175" s="38">
        <v>34468</v>
      </c>
      <c r="C175" s="21" t="s">
        <v>174</v>
      </c>
      <c r="D175" s="21" t="s">
        <v>179</v>
      </c>
      <c r="E175" s="21" t="s">
        <v>211</v>
      </c>
      <c r="F175" s="21" t="s">
        <v>214</v>
      </c>
      <c r="G175" s="21" t="s">
        <v>187</v>
      </c>
      <c r="H175" s="21" t="s">
        <v>165</v>
      </c>
      <c r="I175" s="21" t="s">
        <v>31</v>
      </c>
      <c r="J175" s="21" t="s">
        <v>26</v>
      </c>
    </row>
    <row r="176" spans="1:13" ht="18" customHeight="1">
      <c r="A176" s="4">
        <v>175</v>
      </c>
      <c r="B176" s="38">
        <v>34468</v>
      </c>
      <c r="C176" s="21" t="s">
        <v>144</v>
      </c>
      <c r="D176" s="21" t="s">
        <v>72</v>
      </c>
      <c r="E176" s="21" t="s">
        <v>180</v>
      </c>
      <c r="F176" s="21" t="s">
        <v>175</v>
      </c>
      <c r="G176" s="21"/>
      <c r="H176" s="21"/>
      <c r="I176" s="21" t="s">
        <v>13</v>
      </c>
      <c r="J176" s="21" t="s">
        <v>37</v>
      </c>
    </row>
    <row r="177" spans="1:13" ht="18" customHeight="1">
      <c r="A177" s="4">
        <v>176</v>
      </c>
      <c r="B177" s="37">
        <v>34468</v>
      </c>
      <c r="C177" s="34" t="s">
        <v>188</v>
      </c>
      <c r="D177" s="34" t="s">
        <v>172</v>
      </c>
      <c r="E177" s="34" t="s">
        <v>181</v>
      </c>
      <c r="F177" s="34" t="s">
        <v>161</v>
      </c>
      <c r="G177" s="21" t="s">
        <v>142</v>
      </c>
      <c r="H177" s="21" t="s">
        <v>185</v>
      </c>
      <c r="I177" s="21" t="s">
        <v>228</v>
      </c>
      <c r="J177" s="21" t="s">
        <v>8</v>
      </c>
      <c r="M177" s="12"/>
    </row>
    <row r="178" spans="1:13" ht="18" customHeight="1">
      <c r="A178" s="4">
        <v>177</v>
      </c>
      <c r="B178" s="37">
        <v>34469</v>
      </c>
      <c r="C178" s="34" t="s">
        <v>182</v>
      </c>
      <c r="D178" s="34" t="s">
        <v>186</v>
      </c>
      <c r="E178" s="34" t="s">
        <v>131</v>
      </c>
      <c r="F178" s="34" t="s">
        <v>178</v>
      </c>
      <c r="G178" s="21" t="s">
        <v>213</v>
      </c>
      <c r="H178" s="21" t="s">
        <v>184</v>
      </c>
      <c r="I178" s="21" t="s">
        <v>32</v>
      </c>
      <c r="J178" s="21" t="s">
        <v>227</v>
      </c>
      <c r="M178" s="12"/>
    </row>
    <row r="179" spans="1:13" ht="18" customHeight="1">
      <c r="A179" s="4">
        <v>178</v>
      </c>
      <c r="B179" s="37">
        <v>34469</v>
      </c>
      <c r="C179" s="34" t="s">
        <v>185</v>
      </c>
      <c r="D179" s="34" t="s">
        <v>161</v>
      </c>
      <c r="E179" s="34" t="s">
        <v>142</v>
      </c>
      <c r="F179" s="34" t="s">
        <v>181</v>
      </c>
      <c r="G179" s="21" t="s">
        <v>188</v>
      </c>
      <c r="H179" s="21" t="s">
        <v>172</v>
      </c>
      <c r="I179" s="21" t="s">
        <v>228</v>
      </c>
      <c r="J179" s="21" t="s">
        <v>8</v>
      </c>
      <c r="M179" s="12"/>
    </row>
    <row r="180" spans="1:13" ht="18" customHeight="1">
      <c r="A180" s="4">
        <v>179</v>
      </c>
      <c r="B180" s="37">
        <v>34469</v>
      </c>
      <c r="C180" s="34" t="s">
        <v>163</v>
      </c>
      <c r="D180" s="34" t="s">
        <v>176</v>
      </c>
      <c r="E180" s="34" t="s">
        <v>177</v>
      </c>
      <c r="F180" s="34" t="s">
        <v>4</v>
      </c>
      <c r="G180" s="21"/>
      <c r="H180" s="21"/>
      <c r="I180" s="21" t="s">
        <v>38</v>
      </c>
      <c r="J180" s="21" t="s">
        <v>14</v>
      </c>
      <c r="M180" s="12"/>
    </row>
    <row r="181" spans="1:13" ht="18" customHeight="1">
      <c r="A181" s="4">
        <v>180</v>
      </c>
      <c r="B181" s="37">
        <v>34469</v>
      </c>
      <c r="C181" s="34" t="s">
        <v>214</v>
      </c>
      <c r="D181" s="34" t="s">
        <v>165</v>
      </c>
      <c r="E181" s="34" t="s">
        <v>187</v>
      </c>
      <c r="F181" s="34" t="s">
        <v>179</v>
      </c>
      <c r="G181" s="21" t="s">
        <v>174</v>
      </c>
      <c r="H181" s="21" t="s">
        <v>211</v>
      </c>
      <c r="I181" s="21" t="s">
        <v>31</v>
      </c>
      <c r="J181" s="21" t="s">
        <v>26</v>
      </c>
      <c r="M181" s="12"/>
    </row>
    <row r="182" spans="1:13" ht="18" customHeight="1">
      <c r="A182" s="4">
        <v>181</v>
      </c>
      <c r="B182" s="37">
        <v>34471</v>
      </c>
      <c r="C182" s="34" t="s">
        <v>167</v>
      </c>
      <c r="D182" s="34" t="s">
        <v>190</v>
      </c>
      <c r="E182" s="34" t="s">
        <v>10</v>
      </c>
      <c r="F182" s="34" t="s">
        <v>191</v>
      </c>
      <c r="G182" s="21"/>
      <c r="H182" s="21"/>
      <c r="I182" s="21" t="s">
        <v>37</v>
      </c>
      <c r="J182" s="21" t="s">
        <v>19</v>
      </c>
      <c r="M182" s="12"/>
    </row>
    <row r="183" spans="1:13" ht="18" customHeight="1">
      <c r="A183" s="4">
        <v>182</v>
      </c>
      <c r="B183" s="37">
        <v>34471</v>
      </c>
      <c r="C183" s="34" t="s">
        <v>4</v>
      </c>
      <c r="D183" s="34" t="s">
        <v>168</v>
      </c>
      <c r="E183" s="34" t="s">
        <v>170</v>
      </c>
      <c r="F183" s="34" t="s">
        <v>46</v>
      </c>
      <c r="G183" s="21"/>
      <c r="H183" s="21"/>
      <c r="I183" s="21" t="s">
        <v>38</v>
      </c>
      <c r="J183" s="21" t="s">
        <v>13</v>
      </c>
      <c r="M183" s="12"/>
    </row>
    <row r="184" spans="1:13" ht="18" customHeight="1">
      <c r="A184" s="4">
        <v>183</v>
      </c>
      <c r="B184" s="37">
        <v>34471</v>
      </c>
      <c r="C184" s="34" t="s">
        <v>211</v>
      </c>
      <c r="D184" s="34" t="s">
        <v>184</v>
      </c>
      <c r="E184" s="34" t="s">
        <v>188</v>
      </c>
      <c r="F184" s="34" t="s">
        <v>187</v>
      </c>
      <c r="G184" s="21" t="s">
        <v>148</v>
      </c>
      <c r="H184" s="21" t="s">
        <v>178</v>
      </c>
      <c r="I184" s="21" t="s">
        <v>8</v>
      </c>
      <c r="J184" s="21" t="s">
        <v>26</v>
      </c>
      <c r="M184" s="12"/>
    </row>
    <row r="185" spans="1:13" ht="18" customHeight="1">
      <c r="A185" s="4">
        <v>184</v>
      </c>
      <c r="B185" s="37">
        <v>34471</v>
      </c>
      <c r="C185" s="34" t="s">
        <v>186</v>
      </c>
      <c r="D185" s="34" t="s">
        <v>131</v>
      </c>
      <c r="E185" s="34" t="s">
        <v>165</v>
      </c>
      <c r="F185" s="34" t="s">
        <v>213</v>
      </c>
      <c r="G185" s="21" t="s">
        <v>179</v>
      </c>
      <c r="H185" s="21" t="s">
        <v>214</v>
      </c>
      <c r="I185" s="21" t="s">
        <v>32</v>
      </c>
      <c r="J185" s="21" t="s">
        <v>31</v>
      </c>
      <c r="M185" s="12"/>
    </row>
    <row r="186" spans="1:13" ht="18" customHeight="1">
      <c r="A186" s="4">
        <v>185</v>
      </c>
      <c r="B186" s="37">
        <v>34471</v>
      </c>
      <c r="C186" s="34" t="s">
        <v>180</v>
      </c>
      <c r="D186" s="34" t="s">
        <v>171</v>
      </c>
      <c r="E186" s="34" t="s">
        <v>176</v>
      </c>
      <c r="F186" s="34" t="s">
        <v>177</v>
      </c>
      <c r="G186" s="21"/>
      <c r="H186" s="21"/>
      <c r="I186" s="21" t="s">
        <v>14</v>
      </c>
      <c r="J186" s="21" t="s">
        <v>20</v>
      </c>
      <c r="M186" s="12"/>
    </row>
    <row r="187" spans="1:13" ht="18" customHeight="1">
      <c r="A187" s="4">
        <v>186</v>
      </c>
      <c r="B187" s="37">
        <v>34471</v>
      </c>
      <c r="C187" s="34" t="s">
        <v>194</v>
      </c>
      <c r="D187" s="34" t="s">
        <v>183</v>
      </c>
      <c r="E187" s="34" t="s">
        <v>173</v>
      </c>
      <c r="F187" s="34" t="s">
        <v>142</v>
      </c>
      <c r="G187" s="21" t="s">
        <v>146</v>
      </c>
      <c r="H187" s="21" t="s">
        <v>182</v>
      </c>
      <c r="I187" s="21" t="s">
        <v>227</v>
      </c>
      <c r="J187" s="21" t="s">
        <v>228</v>
      </c>
      <c r="M187" s="12"/>
    </row>
    <row r="188" spans="1:13" ht="18" customHeight="1">
      <c r="A188" s="4">
        <v>187</v>
      </c>
      <c r="B188" s="37">
        <v>34472</v>
      </c>
      <c r="C188" s="34" t="s">
        <v>179</v>
      </c>
      <c r="D188" s="34" t="s">
        <v>213</v>
      </c>
      <c r="E188" s="36" t="s">
        <v>214</v>
      </c>
      <c r="F188" s="34" t="s">
        <v>165</v>
      </c>
      <c r="G188" s="21" t="s">
        <v>186</v>
      </c>
      <c r="H188" s="21" t="s">
        <v>131</v>
      </c>
      <c r="I188" s="21" t="s">
        <v>32</v>
      </c>
      <c r="J188" s="21" t="s">
        <v>31</v>
      </c>
      <c r="M188" s="12"/>
    </row>
    <row r="189" spans="1:13" ht="18" customHeight="1">
      <c r="A189" s="4">
        <v>188</v>
      </c>
      <c r="B189" s="37">
        <v>34472</v>
      </c>
      <c r="C189" s="34" t="s">
        <v>177</v>
      </c>
      <c r="D189" s="34" t="s">
        <v>163</v>
      </c>
      <c r="E189" s="34" t="s">
        <v>171</v>
      </c>
      <c r="F189" s="34" t="s">
        <v>176</v>
      </c>
      <c r="G189" s="21"/>
      <c r="H189" s="21"/>
      <c r="I189" s="21" t="s">
        <v>14</v>
      </c>
      <c r="J189" s="21" t="s">
        <v>20</v>
      </c>
      <c r="M189" s="12"/>
    </row>
    <row r="190" spans="1:13" ht="18" customHeight="1">
      <c r="A190" s="4">
        <v>189</v>
      </c>
      <c r="B190" s="37">
        <v>34472</v>
      </c>
      <c r="C190" s="34" t="s">
        <v>46</v>
      </c>
      <c r="D190" s="34" t="s">
        <v>175</v>
      </c>
      <c r="E190" s="34" t="s">
        <v>168</v>
      </c>
      <c r="F190" s="34" t="s">
        <v>170</v>
      </c>
      <c r="G190" s="21"/>
      <c r="H190" s="21"/>
      <c r="I190" s="21" t="s">
        <v>38</v>
      </c>
      <c r="J190" s="21" t="s">
        <v>13</v>
      </c>
      <c r="M190" s="12"/>
    </row>
    <row r="191" spans="1:13" ht="18" customHeight="1">
      <c r="A191" s="4">
        <v>190</v>
      </c>
      <c r="B191" s="37">
        <v>34472</v>
      </c>
      <c r="C191" s="34" t="s">
        <v>187</v>
      </c>
      <c r="D191" s="34" t="s">
        <v>148</v>
      </c>
      <c r="E191" s="34" t="s">
        <v>184</v>
      </c>
      <c r="F191" s="34" t="s">
        <v>178</v>
      </c>
      <c r="G191" s="21" t="s">
        <v>211</v>
      </c>
      <c r="H191" s="21" t="s">
        <v>188</v>
      </c>
      <c r="I191" s="21" t="s">
        <v>8</v>
      </c>
      <c r="J191" s="21" t="s">
        <v>26</v>
      </c>
      <c r="M191" s="12"/>
    </row>
    <row r="192" spans="1:13" ht="18" customHeight="1">
      <c r="A192" s="4">
        <v>191</v>
      </c>
      <c r="B192" s="37">
        <v>34472</v>
      </c>
      <c r="C192" s="34" t="s">
        <v>146</v>
      </c>
      <c r="D192" s="34" t="s">
        <v>161</v>
      </c>
      <c r="E192" s="34" t="s">
        <v>185</v>
      </c>
      <c r="F192" s="34" t="s">
        <v>183</v>
      </c>
      <c r="G192" s="21" t="s">
        <v>173</v>
      </c>
      <c r="H192" s="21" t="s">
        <v>142</v>
      </c>
      <c r="I192" s="21" t="s">
        <v>227</v>
      </c>
      <c r="J192" s="21" t="s">
        <v>228</v>
      </c>
      <c r="M192" s="12"/>
    </row>
    <row r="193" spans="1:13" ht="18" customHeight="1">
      <c r="A193" s="4">
        <v>192</v>
      </c>
      <c r="B193" s="37">
        <v>34472</v>
      </c>
      <c r="C193" s="34" t="s">
        <v>191</v>
      </c>
      <c r="D193" s="34" t="s">
        <v>166</v>
      </c>
      <c r="E193" s="34" t="s">
        <v>190</v>
      </c>
      <c r="F193" s="34" t="s">
        <v>10</v>
      </c>
      <c r="G193" s="21"/>
      <c r="H193" s="21"/>
      <c r="I193" s="21" t="s">
        <v>37</v>
      </c>
      <c r="J193" s="21" t="s">
        <v>19</v>
      </c>
      <c r="M193" s="12"/>
    </row>
    <row r="194" spans="1:13" ht="18" customHeight="1">
      <c r="A194" s="4">
        <v>193</v>
      </c>
      <c r="B194" s="37">
        <v>34473</v>
      </c>
      <c r="C194" s="34" t="s">
        <v>170</v>
      </c>
      <c r="D194" s="34" t="s">
        <v>4</v>
      </c>
      <c r="E194" s="34" t="s">
        <v>175</v>
      </c>
      <c r="F194" s="34" t="s">
        <v>168</v>
      </c>
      <c r="G194" s="21"/>
      <c r="H194" s="21"/>
      <c r="I194" s="21" t="s">
        <v>38</v>
      </c>
      <c r="J194" s="21" t="s">
        <v>13</v>
      </c>
      <c r="M194" s="12"/>
    </row>
    <row r="195" spans="1:13" ht="18" customHeight="1">
      <c r="A195" s="4">
        <v>194</v>
      </c>
      <c r="B195" s="37">
        <v>34473</v>
      </c>
      <c r="C195" s="34" t="s">
        <v>165</v>
      </c>
      <c r="D195" s="34" t="s">
        <v>214</v>
      </c>
      <c r="E195" s="34" t="s">
        <v>186</v>
      </c>
      <c r="F195" s="34" t="s">
        <v>131</v>
      </c>
      <c r="G195" s="21" t="s">
        <v>213</v>
      </c>
      <c r="H195" s="21" t="s">
        <v>179</v>
      </c>
      <c r="I195" s="21" t="s">
        <v>32</v>
      </c>
      <c r="J195" s="21" t="s">
        <v>31</v>
      </c>
      <c r="M195" s="12"/>
    </row>
    <row r="196" spans="1:13" ht="18" customHeight="1">
      <c r="A196" s="4">
        <v>195</v>
      </c>
      <c r="B196" s="37">
        <v>34473</v>
      </c>
      <c r="C196" s="34" t="s">
        <v>181</v>
      </c>
      <c r="D196" s="34" t="s">
        <v>142</v>
      </c>
      <c r="E196" s="34" t="s">
        <v>182</v>
      </c>
      <c r="F196" s="34" t="s">
        <v>172</v>
      </c>
      <c r="G196" s="21" t="s">
        <v>194</v>
      </c>
      <c r="H196" s="21" t="s">
        <v>185</v>
      </c>
      <c r="I196" s="21" t="s">
        <v>227</v>
      </c>
      <c r="J196" s="21" t="s">
        <v>228</v>
      </c>
      <c r="M196" s="12"/>
    </row>
    <row r="197" spans="1:13" ht="18" customHeight="1">
      <c r="A197" s="4">
        <v>196</v>
      </c>
      <c r="B197" s="37">
        <v>34473</v>
      </c>
      <c r="C197" s="34" t="s">
        <v>188</v>
      </c>
      <c r="D197" s="34" t="s">
        <v>211</v>
      </c>
      <c r="E197" s="34" t="s">
        <v>178</v>
      </c>
      <c r="F197" s="34" t="s">
        <v>184</v>
      </c>
      <c r="G197" s="21" t="s">
        <v>174</v>
      </c>
      <c r="H197" s="21" t="s">
        <v>148</v>
      </c>
      <c r="I197" s="21" t="s">
        <v>8</v>
      </c>
      <c r="J197" s="21" t="s">
        <v>26</v>
      </c>
      <c r="M197" s="12"/>
    </row>
    <row r="198" spans="1:13" ht="18" customHeight="1">
      <c r="A198" s="4">
        <v>197</v>
      </c>
      <c r="B198" s="37">
        <v>34473</v>
      </c>
      <c r="C198" s="34" t="s">
        <v>176</v>
      </c>
      <c r="D198" s="34" t="s">
        <v>180</v>
      </c>
      <c r="E198" s="34" t="s">
        <v>163</v>
      </c>
      <c r="F198" s="34" t="s">
        <v>171</v>
      </c>
      <c r="G198" s="21"/>
      <c r="H198" s="21"/>
      <c r="I198" s="21" t="s">
        <v>14</v>
      </c>
      <c r="J198" s="21" t="s">
        <v>20</v>
      </c>
      <c r="M198" s="12"/>
    </row>
    <row r="199" spans="1:13" ht="18" customHeight="1">
      <c r="A199" s="4">
        <v>198</v>
      </c>
      <c r="B199" s="37">
        <v>34474</v>
      </c>
      <c r="C199" s="34" t="s">
        <v>161</v>
      </c>
      <c r="D199" s="34" t="s">
        <v>182</v>
      </c>
      <c r="E199" s="34" t="s">
        <v>146</v>
      </c>
      <c r="F199" s="34" t="s">
        <v>181</v>
      </c>
      <c r="G199" s="21" t="s">
        <v>185</v>
      </c>
      <c r="H199" s="21" t="s">
        <v>243</v>
      </c>
      <c r="I199" s="21" t="s">
        <v>26</v>
      </c>
      <c r="J199" s="21" t="s">
        <v>228</v>
      </c>
      <c r="M199" s="12"/>
    </row>
    <row r="200" spans="1:13" ht="18" customHeight="1">
      <c r="A200" s="4">
        <v>199</v>
      </c>
      <c r="B200" s="37">
        <v>34474</v>
      </c>
      <c r="C200" s="34" t="s">
        <v>173</v>
      </c>
      <c r="D200" s="34" t="s">
        <v>183</v>
      </c>
      <c r="E200" s="34" t="s">
        <v>172</v>
      </c>
      <c r="F200" s="34" t="s">
        <v>194</v>
      </c>
      <c r="G200" s="21" t="s">
        <v>142</v>
      </c>
      <c r="H200" s="21" t="s">
        <v>187</v>
      </c>
      <c r="I200" s="21" t="s">
        <v>227</v>
      </c>
      <c r="J200" s="21" t="s">
        <v>31</v>
      </c>
      <c r="M200" s="12"/>
    </row>
    <row r="201" spans="1:13" ht="18" customHeight="1">
      <c r="A201" s="4">
        <v>200</v>
      </c>
      <c r="B201" s="37">
        <v>34474</v>
      </c>
      <c r="C201" s="34" t="s">
        <v>168</v>
      </c>
      <c r="D201" s="34" t="s">
        <v>46</v>
      </c>
      <c r="E201" s="34" t="s">
        <v>10</v>
      </c>
      <c r="F201" s="34" t="s">
        <v>175</v>
      </c>
      <c r="G201" s="21"/>
      <c r="H201" s="21"/>
      <c r="I201" s="21" t="s">
        <v>20</v>
      </c>
      <c r="J201" s="21" t="s">
        <v>38</v>
      </c>
      <c r="M201" s="12"/>
    </row>
    <row r="202" spans="1:13" ht="18" customHeight="1">
      <c r="A202" s="4">
        <v>201</v>
      </c>
      <c r="B202" s="37">
        <v>34474</v>
      </c>
      <c r="C202" s="34" t="s">
        <v>184</v>
      </c>
      <c r="D202" s="34" t="s">
        <v>179</v>
      </c>
      <c r="E202" s="34" t="s">
        <v>211</v>
      </c>
      <c r="F202" s="34" t="s">
        <v>148</v>
      </c>
      <c r="G202" s="21" t="s">
        <v>178</v>
      </c>
      <c r="H202" s="21" t="s">
        <v>186</v>
      </c>
      <c r="I202" s="21" t="s">
        <v>8</v>
      </c>
      <c r="J202" s="21" t="s">
        <v>32</v>
      </c>
      <c r="M202" s="12"/>
    </row>
    <row r="203" spans="1:13" ht="18" customHeight="1">
      <c r="A203" s="4">
        <v>202</v>
      </c>
      <c r="B203" s="37">
        <v>34474</v>
      </c>
      <c r="C203" s="34" t="s">
        <v>144</v>
      </c>
      <c r="D203" s="34" t="s">
        <v>167</v>
      </c>
      <c r="E203" s="34" t="s">
        <v>166</v>
      </c>
      <c r="F203" s="34" t="s">
        <v>190</v>
      </c>
      <c r="G203" s="21"/>
      <c r="H203" s="21"/>
      <c r="I203" s="21" t="s">
        <v>37</v>
      </c>
      <c r="J203" s="21" t="s">
        <v>14</v>
      </c>
      <c r="M203" s="12"/>
    </row>
    <row r="204" spans="1:13" ht="18" customHeight="1">
      <c r="A204" s="4">
        <v>203</v>
      </c>
      <c r="B204" s="37">
        <v>34475</v>
      </c>
      <c r="C204" s="34" t="s">
        <v>171</v>
      </c>
      <c r="D204" s="34" t="s">
        <v>72</v>
      </c>
      <c r="E204" s="34" t="s">
        <v>180</v>
      </c>
      <c r="F204" s="34" t="s">
        <v>163</v>
      </c>
      <c r="G204" s="21"/>
      <c r="H204" s="21"/>
      <c r="I204" s="21" t="s">
        <v>13</v>
      </c>
      <c r="J204" s="21" t="s">
        <v>19</v>
      </c>
      <c r="M204" s="12"/>
    </row>
    <row r="205" spans="1:13" ht="18" customHeight="1">
      <c r="A205" s="4">
        <v>204</v>
      </c>
      <c r="B205" s="37">
        <v>34475</v>
      </c>
      <c r="C205" s="34" t="s">
        <v>190</v>
      </c>
      <c r="D205" s="34" t="s">
        <v>191</v>
      </c>
      <c r="E205" s="34" t="s">
        <v>167</v>
      </c>
      <c r="F205" s="34" t="s">
        <v>166</v>
      </c>
      <c r="G205" s="21"/>
      <c r="H205" s="21"/>
      <c r="I205" s="21" t="s">
        <v>37</v>
      </c>
      <c r="J205" s="21" t="s">
        <v>14</v>
      </c>
      <c r="M205" s="12"/>
    </row>
    <row r="206" spans="1:13" ht="18" customHeight="1">
      <c r="A206" s="4">
        <v>205</v>
      </c>
      <c r="B206" s="37">
        <v>34475</v>
      </c>
      <c r="C206" s="34" t="s">
        <v>175</v>
      </c>
      <c r="D206" s="34" t="s">
        <v>170</v>
      </c>
      <c r="E206" s="34" t="s">
        <v>46</v>
      </c>
      <c r="F206" s="34" t="s">
        <v>10</v>
      </c>
      <c r="G206" s="21"/>
      <c r="H206" s="21"/>
      <c r="I206" s="21" t="s">
        <v>20</v>
      </c>
      <c r="J206" s="21" t="s">
        <v>38</v>
      </c>
      <c r="M206" s="12"/>
    </row>
    <row r="207" spans="1:13" ht="18" customHeight="1">
      <c r="A207" s="4">
        <v>206</v>
      </c>
      <c r="B207" s="37">
        <v>34475</v>
      </c>
      <c r="C207" s="34" t="s">
        <v>185</v>
      </c>
      <c r="D207" s="34" t="s">
        <v>146</v>
      </c>
      <c r="E207" s="34" t="s">
        <v>181</v>
      </c>
      <c r="F207" s="34" t="s">
        <v>182</v>
      </c>
      <c r="G207" s="21" t="s">
        <v>214</v>
      </c>
      <c r="H207" s="21" t="s">
        <v>161</v>
      </c>
      <c r="I207" s="21" t="s">
        <v>26</v>
      </c>
      <c r="J207" s="21" t="s">
        <v>228</v>
      </c>
      <c r="M207" s="12"/>
    </row>
    <row r="208" spans="1:13" ht="18" customHeight="1">
      <c r="A208" s="4">
        <v>207</v>
      </c>
      <c r="B208" s="37">
        <v>34475</v>
      </c>
      <c r="C208" s="34" t="s">
        <v>131</v>
      </c>
      <c r="D208" s="34" t="s">
        <v>165</v>
      </c>
      <c r="E208" s="34" t="s">
        <v>213</v>
      </c>
      <c r="F208" s="34" t="s">
        <v>211</v>
      </c>
      <c r="G208" s="21" t="s">
        <v>188</v>
      </c>
      <c r="H208" s="21" t="s">
        <v>178</v>
      </c>
      <c r="I208" s="21" t="s">
        <v>8</v>
      </c>
      <c r="J208" s="21" t="s">
        <v>32</v>
      </c>
      <c r="M208" s="12"/>
    </row>
    <row r="209" spans="1:13" ht="18" customHeight="1">
      <c r="A209" s="4">
        <v>208</v>
      </c>
      <c r="B209" s="37">
        <v>34475</v>
      </c>
      <c r="C209" s="34" t="s">
        <v>142</v>
      </c>
      <c r="D209" s="34" t="s">
        <v>187</v>
      </c>
      <c r="E209" s="34" t="s">
        <v>194</v>
      </c>
      <c r="F209" s="34" t="s">
        <v>173</v>
      </c>
      <c r="G209" s="21" t="s">
        <v>172</v>
      </c>
      <c r="H209" s="21" t="s">
        <v>183</v>
      </c>
      <c r="I209" s="21" t="s">
        <v>227</v>
      </c>
      <c r="J209" s="21" t="s">
        <v>31</v>
      </c>
      <c r="M209" s="12"/>
    </row>
    <row r="210" spans="1:13" ht="18" customHeight="1">
      <c r="A210" s="4">
        <v>209</v>
      </c>
      <c r="B210" s="37">
        <v>34476</v>
      </c>
      <c r="C210" s="34" t="s">
        <v>166</v>
      </c>
      <c r="D210" s="34" t="s">
        <v>144</v>
      </c>
      <c r="E210" s="34" t="s">
        <v>191</v>
      </c>
      <c r="F210" s="34" t="s">
        <v>167</v>
      </c>
      <c r="G210" s="21"/>
      <c r="H210" s="21"/>
      <c r="I210" s="21" t="s">
        <v>37</v>
      </c>
      <c r="J210" s="21" t="s">
        <v>14</v>
      </c>
      <c r="M210" s="12"/>
    </row>
    <row r="211" spans="1:13" ht="18" customHeight="1">
      <c r="A211" s="4">
        <v>210</v>
      </c>
      <c r="B211" s="37">
        <v>34476</v>
      </c>
      <c r="C211" s="34" t="s">
        <v>182</v>
      </c>
      <c r="D211" s="34" t="s">
        <v>172</v>
      </c>
      <c r="E211" s="34" t="s">
        <v>183</v>
      </c>
      <c r="F211" s="34" t="s">
        <v>187</v>
      </c>
      <c r="G211" s="21" t="s">
        <v>173</v>
      </c>
      <c r="H211" s="21" t="s">
        <v>194</v>
      </c>
      <c r="I211" s="21" t="s">
        <v>227</v>
      </c>
      <c r="J211" s="21" t="s">
        <v>31</v>
      </c>
      <c r="M211" s="12"/>
    </row>
    <row r="212" spans="1:13" ht="18" customHeight="1">
      <c r="A212" s="4">
        <v>211</v>
      </c>
      <c r="B212" s="37">
        <v>34476</v>
      </c>
      <c r="C212" s="34" t="s">
        <v>213</v>
      </c>
      <c r="D212" s="34" t="s">
        <v>186</v>
      </c>
      <c r="E212" s="34" t="s">
        <v>165</v>
      </c>
      <c r="F212" s="34" t="s">
        <v>179</v>
      </c>
      <c r="G212" s="21" t="s">
        <v>148</v>
      </c>
      <c r="H212" s="21" t="s">
        <v>211</v>
      </c>
      <c r="I212" s="21" t="s">
        <v>8</v>
      </c>
      <c r="J212" s="21" t="s">
        <v>32</v>
      </c>
      <c r="M212" s="12"/>
    </row>
    <row r="213" spans="1:13" ht="18" customHeight="1">
      <c r="A213" s="4">
        <v>212</v>
      </c>
      <c r="B213" s="37">
        <v>34476</v>
      </c>
      <c r="C213" s="34" t="s">
        <v>10</v>
      </c>
      <c r="D213" s="36" t="s">
        <v>168</v>
      </c>
      <c r="E213" s="34" t="s">
        <v>170</v>
      </c>
      <c r="F213" s="34" t="s">
        <v>46</v>
      </c>
      <c r="G213" s="21"/>
      <c r="H213" s="21"/>
      <c r="I213" s="21" t="s">
        <v>20</v>
      </c>
      <c r="J213" s="21" t="s">
        <v>38</v>
      </c>
      <c r="M213" s="12"/>
    </row>
    <row r="214" spans="1:13" ht="18" customHeight="1">
      <c r="A214" s="4">
        <v>213</v>
      </c>
      <c r="B214" s="37">
        <v>34476</v>
      </c>
      <c r="C214" s="34" t="s">
        <v>163</v>
      </c>
      <c r="D214" s="34" t="s">
        <v>176</v>
      </c>
      <c r="E214" s="34" t="s">
        <v>72</v>
      </c>
      <c r="F214" s="34" t="s">
        <v>180</v>
      </c>
      <c r="G214" s="21"/>
      <c r="H214" s="21"/>
      <c r="I214" s="21" t="s">
        <v>13</v>
      </c>
      <c r="J214" s="21" t="s">
        <v>19</v>
      </c>
      <c r="M214" s="12"/>
    </row>
    <row r="215" spans="1:13" ht="18" customHeight="1">
      <c r="A215" s="4">
        <v>214</v>
      </c>
      <c r="B215" s="37">
        <v>34476</v>
      </c>
      <c r="C215" s="34" t="s">
        <v>214</v>
      </c>
      <c r="D215" s="34" t="s">
        <v>181</v>
      </c>
      <c r="E215" s="34" t="s">
        <v>161</v>
      </c>
      <c r="F215" s="34" t="s">
        <v>185</v>
      </c>
      <c r="G215" s="21" t="s">
        <v>142</v>
      </c>
      <c r="H215" s="21" t="s">
        <v>146</v>
      </c>
      <c r="I215" s="21" t="s">
        <v>26</v>
      </c>
      <c r="J215" s="21" t="s">
        <v>228</v>
      </c>
      <c r="M215" s="12"/>
    </row>
    <row r="216" spans="1:13" ht="18" customHeight="1">
      <c r="A216" s="4">
        <v>215</v>
      </c>
      <c r="B216" s="37">
        <v>34478</v>
      </c>
      <c r="C216" s="34" t="s">
        <v>167</v>
      </c>
      <c r="D216" s="34" t="s">
        <v>190</v>
      </c>
      <c r="E216" s="34" t="s">
        <v>168</v>
      </c>
      <c r="F216" s="34" t="s">
        <v>191</v>
      </c>
      <c r="G216" s="21"/>
      <c r="H216" s="21"/>
      <c r="I216" s="21" t="s">
        <v>14</v>
      </c>
      <c r="J216" s="21" t="s">
        <v>13</v>
      </c>
      <c r="M216" s="12"/>
    </row>
    <row r="217" spans="1:13" ht="18" customHeight="1">
      <c r="A217" s="4">
        <v>216</v>
      </c>
      <c r="B217" s="37">
        <v>34478</v>
      </c>
      <c r="C217" s="34" t="s">
        <v>178</v>
      </c>
      <c r="D217" s="34" t="s">
        <v>184</v>
      </c>
      <c r="E217" s="34" t="s">
        <v>131</v>
      </c>
      <c r="F217" s="34" t="s">
        <v>174</v>
      </c>
      <c r="G217" s="21" t="s">
        <v>211</v>
      </c>
      <c r="H217" s="21" t="s">
        <v>186</v>
      </c>
      <c r="I217" s="21" t="s">
        <v>31</v>
      </c>
      <c r="J217" s="21" t="s">
        <v>8</v>
      </c>
      <c r="M217" s="12"/>
    </row>
    <row r="218" spans="1:13" ht="18" customHeight="1">
      <c r="A218" s="4">
        <v>217</v>
      </c>
      <c r="B218" s="37">
        <v>34478</v>
      </c>
      <c r="C218" s="34" t="s">
        <v>46</v>
      </c>
      <c r="D218" s="34" t="s">
        <v>175</v>
      </c>
      <c r="E218" s="34" t="s">
        <v>144</v>
      </c>
      <c r="F218" s="34" t="s">
        <v>170</v>
      </c>
      <c r="G218" s="21"/>
      <c r="H218" s="21"/>
      <c r="I218" s="21" t="s">
        <v>19</v>
      </c>
      <c r="J218" s="21" t="s">
        <v>20</v>
      </c>
      <c r="M218" s="12"/>
    </row>
    <row r="219" spans="1:13" ht="18" customHeight="1">
      <c r="A219" s="4">
        <v>218</v>
      </c>
      <c r="B219" s="37">
        <v>34478</v>
      </c>
      <c r="C219" s="34" t="s">
        <v>180</v>
      </c>
      <c r="D219" s="34" t="s">
        <v>171</v>
      </c>
      <c r="E219" s="34" t="s">
        <v>176</v>
      </c>
      <c r="F219" s="34" t="s">
        <v>72</v>
      </c>
      <c r="G219" s="21"/>
      <c r="H219" s="21"/>
      <c r="I219" s="21" t="s">
        <v>38</v>
      </c>
      <c r="J219" s="21" t="s">
        <v>37</v>
      </c>
      <c r="M219" s="12"/>
    </row>
    <row r="220" spans="1:13" ht="18" customHeight="1">
      <c r="A220" s="4">
        <v>219</v>
      </c>
      <c r="B220" s="37">
        <v>34478</v>
      </c>
      <c r="C220" s="36" t="s">
        <v>183</v>
      </c>
      <c r="D220" s="34" t="s">
        <v>142</v>
      </c>
      <c r="E220" s="34" t="s">
        <v>213</v>
      </c>
      <c r="F220" s="34" t="s">
        <v>214</v>
      </c>
      <c r="G220" s="21" t="s">
        <v>161</v>
      </c>
      <c r="H220" s="21" t="s">
        <v>182</v>
      </c>
      <c r="I220" s="21" t="s">
        <v>228</v>
      </c>
      <c r="J220" s="21" t="s">
        <v>32</v>
      </c>
      <c r="M220" s="13"/>
    </row>
    <row r="221" spans="1:13" ht="18" customHeight="1">
      <c r="A221" s="4">
        <v>220</v>
      </c>
      <c r="B221" s="37">
        <v>34478</v>
      </c>
      <c r="C221" s="34" t="s">
        <v>146</v>
      </c>
      <c r="D221" s="34" t="s">
        <v>185</v>
      </c>
      <c r="E221" s="34" t="s">
        <v>173</v>
      </c>
      <c r="F221" s="34" t="s">
        <v>181</v>
      </c>
      <c r="G221" s="21" t="s">
        <v>194</v>
      </c>
      <c r="H221" s="21" t="s">
        <v>165</v>
      </c>
      <c r="I221" s="21" t="s">
        <v>26</v>
      </c>
      <c r="J221" s="21" t="s">
        <v>227</v>
      </c>
      <c r="M221" s="12"/>
    </row>
    <row r="222" spans="1:13" ht="18" customHeight="1">
      <c r="A222" s="4">
        <v>221</v>
      </c>
      <c r="B222" s="37">
        <v>34479</v>
      </c>
      <c r="C222" s="34" t="s">
        <v>161</v>
      </c>
      <c r="D222" s="34" t="s">
        <v>214</v>
      </c>
      <c r="E222" s="34" t="s">
        <v>182</v>
      </c>
      <c r="F222" s="34" t="s">
        <v>142</v>
      </c>
      <c r="G222" s="21" t="s">
        <v>183</v>
      </c>
      <c r="H222" s="21" t="s">
        <v>213</v>
      </c>
      <c r="I222" s="21" t="s">
        <v>228</v>
      </c>
      <c r="J222" s="21" t="s">
        <v>32</v>
      </c>
      <c r="M222" s="12"/>
    </row>
    <row r="223" spans="1:13" ht="18" customHeight="1">
      <c r="A223" s="4">
        <v>222</v>
      </c>
      <c r="B223" s="37">
        <v>34479</v>
      </c>
      <c r="C223" s="34" t="s">
        <v>72</v>
      </c>
      <c r="D223" s="34" t="s">
        <v>163</v>
      </c>
      <c r="E223" s="34" t="s">
        <v>171</v>
      </c>
      <c r="F223" s="34" t="s">
        <v>176</v>
      </c>
      <c r="G223" s="21"/>
      <c r="H223" s="21"/>
      <c r="I223" s="21" t="s">
        <v>38</v>
      </c>
      <c r="J223" s="21" t="s">
        <v>37</v>
      </c>
      <c r="M223" s="12"/>
    </row>
    <row r="224" spans="1:13" ht="18" customHeight="1">
      <c r="A224" s="4">
        <v>223</v>
      </c>
      <c r="B224" s="37">
        <v>34479</v>
      </c>
      <c r="C224" s="34" t="s">
        <v>170</v>
      </c>
      <c r="D224" s="34" t="s">
        <v>10</v>
      </c>
      <c r="E224" s="34" t="s">
        <v>175</v>
      </c>
      <c r="F224" s="34" t="s">
        <v>144</v>
      </c>
      <c r="G224" s="21"/>
      <c r="H224" s="21"/>
      <c r="I224" s="21" t="s">
        <v>19</v>
      </c>
      <c r="J224" s="21" t="s">
        <v>20</v>
      </c>
      <c r="M224" s="12"/>
    </row>
    <row r="225" spans="1:13" ht="18" customHeight="1">
      <c r="A225" s="4">
        <v>224</v>
      </c>
      <c r="B225" s="37">
        <v>34479</v>
      </c>
      <c r="C225" s="34" t="s">
        <v>165</v>
      </c>
      <c r="D225" s="34" t="s">
        <v>194</v>
      </c>
      <c r="E225" s="34" t="s">
        <v>181</v>
      </c>
      <c r="F225" s="34" t="s">
        <v>173</v>
      </c>
      <c r="G225" s="21" t="s">
        <v>146</v>
      </c>
      <c r="H225" s="21" t="s">
        <v>185</v>
      </c>
      <c r="I225" s="21" t="s">
        <v>26</v>
      </c>
      <c r="J225" s="21" t="s">
        <v>227</v>
      </c>
      <c r="M225" s="12"/>
    </row>
    <row r="226" spans="1:13" ht="18" customHeight="1">
      <c r="A226" s="4">
        <v>225</v>
      </c>
      <c r="B226" s="37">
        <v>34479</v>
      </c>
      <c r="C226" s="34" t="s">
        <v>186</v>
      </c>
      <c r="D226" s="34" t="s">
        <v>188</v>
      </c>
      <c r="E226" s="34" t="s">
        <v>184</v>
      </c>
      <c r="F226" s="34" t="s">
        <v>179</v>
      </c>
      <c r="G226" s="21" t="s">
        <v>178</v>
      </c>
      <c r="H226" s="21" t="s">
        <v>211</v>
      </c>
      <c r="I226" s="21" t="s">
        <v>31</v>
      </c>
      <c r="J226" s="21" t="s">
        <v>8</v>
      </c>
      <c r="M226" s="12"/>
    </row>
    <row r="227" spans="1:13" ht="18" customHeight="1">
      <c r="A227" s="4">
        <v>226</v>
      </c>
      <c r="B227" s="37">
        <v>34479</v>
      </c>
      <c r="C227" s="34" t="s">
        <v>191</v>
      </c>
      <c r="D227" s="34" t="s">
        <v>166</v>
      </c>
      <c r="E227" s="34" t="s">
        <v>190</v>
      </c>
      <c r="F227" s="34" t="s">
        <v>168</v>
      </c>
      <c r="G227" s="21"/>
      <c r="H227" s="21"/>
      <c r="I227" s="21" t="s">
        <v>14</v>
      </c>
      <c r="J227" s="21" t="s">
        <v>13</v>
      </c>
      <c r="M227" s="12"/>
    </row>
    <row r="228" spans="1:13" ht="18" customHeight="1">
      <c r="A228" s="4">
        <v>227</v>
      </c>
      <c r="B228" s="37">
        <v>34480</v>
      </c>
      <c r="C228" s="34" t="s">
        <v>148</v>
      </c>
      <c r="D228" s="34" t="s">
        <v>174</v>
      </c>
      <c r="E228" s="34" t="s">
        <v>211</v>
      </c>
      <c r="F228" s="34" t="s">
        <v>184</v>
      </c>
      <c r="G228" s="21" t="s">
        <v>131</v>
      </c>
      <c r="H228" s="21" t="s">
        <v>188</v>
      </c>
      <c r="I228" s="21" t="s">
        <v>31</v>
      </c>
      <c r="J228" s="21" t="s">
        <v>8</v>
      </c>
      <c r="M228" s="12"/>
    </row>
    <row r="229" spans="1:13" ht="18" customHeight="1">
      <c r="A229" s="4">
        <v>228</v>
      </c>
      <c r="B229" s="37">
        <v>34481</v>
      </c>
      <c r="C229" s="34" t="s">
        <v>4</v>
      </c>
      <c r="D229" s="34" t="s">
        <v>170</v>
      </c>
      <c r="E229" s="34" t="s">
        <v>175</v>
      </c>
      <c r="F229" s="34" t="s">
        <v>177</v>
      </c>
      <c r="G229" s="21"/>
      <c r="H229" s="21"/>
      <c r="I229" s="21" t="s">
        <v>14</v>
      </c>
      <c r="J229" s="21" t="s">
        <v>38</v>
      </c>
      <c r="M229" s="12"/>
    </row>
    <row r="230" spans="1:13" ht="18" customHeight="1">
      <c r="A230" s="4">
        <v>229</v>
      </c>
      <c r="B230" s="37">
        <v>34481</v>
      </c>
      <c r="C230" s="34" t="s">
        <v>179</v>
      </c>
      <c r="D230" s="34" t="s">
        <v>165</v>
      </c>
      <c r="E230" s="34" t="s">
        <v>188</v>
      </c>
      <c r="F230" s="34" t="s">
        <v>211</v>
      </c>
      <c r="G230" s="21" t="s">
        <v>174</v>
      </c>
      <c r="H230" s="21" t="s">
        <v>148</v>
      </c>
      <c r="I230" s="21" t="s">
        <v>31</v>
      </c>
      <c r="J230" s="21" t="s">
        <v>228</v>
      </c>
      <c r="M230" s="12"/>
    </row>
    <row r="231" spans="1:13" ht="18" customHeight="1">
      <c r="A231" s="4">
        <v>230</v>
      </c>
      <c r="B231" s="37">
        <v>34481</v>
      </c>
      <c r="C231" s="34" t="s">
        <v>172</v>
      </c>
      <c r="D231" s="34" t="s">
        <v>183</v>
      </c>
      <c r="E231" s="34" t="s">
        <v>214</v>
      </c>
      <c r="F231" s="34" t="s">
        <v>185</v>
      </c>
      <c r="G231" s="21" t="s">
        <v>142</v>
      </c>
      <c r="H231" s="21" t="s">
        <v>161</v>
      </c>
      <c r="I231" s="21" t="s">
        <v>227</v>
      </c>
      <c r="J231" s="21" t="s">
        <v>8</v>
      </c>
      <c r="M231" s="12"/>
    </row>
    <row r="232" spans="1:13" ht="18" customHeight="1">
      <c r="A232" s="4">
        <v>231</v>
      </c>
      <c r="B232" s="37">
        <v>34481</v>
      </c>
      <c r="C232" s="34" t="s">
        <v>171</v>
      </c>
      <c r="D232" s="34" t="s">
        <v>191</v>
      </c>
      <c r="E232" s="34" t="s">
        <v>180</v>
      </c>
      <c r="F232" s="34" t="s">
        <v>163</v>
      </c>
      <c r="G232" s="21"/>
      <c r="H232" s="21"/>
      <c r="I232" s="21" t="s">
        <v>19</v>
      </c>
      <c r="J232" s="21" t="s">
        <v>37</v>
      </c>
      <c r="M232" s="12"/>
    </row>
    <row r="233" spans="1:13" ht="18" customHeight="1">
      <c r="A233" s="4">
        <v>232</v>
      </c>
      <c r="B233" s="37">
        <v>34481</v>
      </c>
      <c r="C233" s="34" t="s">
        <v>190</v>
      </c>
      <c r="D233" s="34" t="s">
        <v>72</v>
      </c>
      <c r="E233" s="34" t="s">
        <v>167</v>
      </c>
      <c r="F233" s="34" t="s">
        <v>166</v>
      </c>
      <c r="G233" s="21"/>
      <c r="H233" s="21"/>
      <c r="I233" s="21" t="s">
        <v>20</v>
      </c>
      <c r="J233" s="21" t="s">
        <v>13</v>
      </c>
      <c r="M233" s="12"/>
    </row>
    <row r="234" spans="1:13" ht="18" customHeight="1">
      <c r="A234" s="4">
        <v>233</v>
      </c>
      <c r="B234" s="37">
        <v>34481</v>
      </c>
      <c r="C234" s="34" t="s">
        <v>131</v>
      </c>
      <c r="D234" s="34" t="s">
        <v>178</v>
      </c>
      <c r="E234" s="34" t="s">
        <v>184</v>
      </c>
      <c r="F234" s="34" t="s">
        <v>186</v>
      </c>
      <c r="G234" s="21" t="s">
        <v>181</v>
      </c>
      <c r="H234" s="21" t="s">
        <v>213</v>
      </c>
      <c r="I234" s="21" t="s">
        <v>32</v>
      </c>
      <c r="J234" s="21" t="s">
        <v>26</v>
      </c>
      <c r="M234" s="12"/>
    </row>
    <row r="235" spans="1:13" ht="18" customHeight="1">
      <c r="A235" s="4">
        <v>234</v>
      </c>
      <c r="B235" s="37">
        <v>34482</v>
      </c>
      <c r="C235" s="34" t="s">
        <v>166</v>
      </c>
      <c r="D235" s="34" t="s">
        <v>168</v>
      </c>
      <c r="E235" s="36" t="s">
        <v>72</v>
      </c>
      <c r="F235" s="34" t="s">
        <v>167</v>
      </c>
      <c r="G235" s="21"/>
      <c r="H235" s="21"/>
      <c r="I235" s="21" t="s">
        <v>20</v>
      </c>
      <c r="J235" s="21" t="s">
        <v>13</v>
      </c>
      <c r="M235" s="12"/>
    </row>
    <row r="236" spans="1:13" ht="18" customHeight="1">
      <c r="A236" s="4">
        <v>235</v>
      </c>
      <c r="B236" s="37">
        <v>34482</v>
      </c>
      <c r="C236" s="34" t="s">
        <v>211</v>
      </c>
      <c r="D236" s="34" t="s">
        <v>188</v>
      </c>
      <c r="E236" s="34" t="s">
        <v>165</v>
      </c>
      <c r="F236" s="34" t="s">
        <v>194</v>
      </c>
      <c r="G236" s="21" t="s">
        <v>179</v>
      </c>
      <c r="H236" s="21" t="s">
        <v>174</v>
      </c>
      <c r="I236" s="21" t="s">
        <v>31</v>
      </c>
      <c r="J236" s="21" t="s">
        <v>228</v>
      </c>
      <c r="M236" s="12"/>
    </row>
    <row r="237" spans="1:13" ht="18" customHeight="1">
      <c r="A237" s="4">
        <v>236</v>
      </c>
      <c r="B237" s="37">
        <v>34482</v>
      </c>
      <c r="C237" s="34" t="s">
        <v>175</v>
      </c>
      <c r="D237" s="34" t="s">
        <v>144</v>
      </c>
      <c r="E237" s="34" t="s">
        <v>177</v>
      </c>
      <c r="F237" s="34" t="s">
        <v>170</v>
      </c>
      <c r="G237" s="21"/>
      <c r="H237" s="21"/>
      <c r="I237" s="21" t="s">
        <v>14</v>
      </c>
      <c r="J237" s="21" t="s">
        <v>38</v>
      </c>
      <c r="M237" s="12"/>
    </row>
    <row r="238" spans="1:13" ht="18" customHeight="1">
      <c r="A238" s="4">
        <v>237</v>
      </c>
      <c r="B238" s="37">
        <v>34482</v>
      </c>
      <c r="C238" s="34" t="s">
        <v>184</v>
      </c>
      <c r="D238" s="34" t="s">
        <v>131</v>
      </c>
      <c r="E238" s="34" t="s">
        <v>178</v>
      </c>
      <c r="F238" s="34" t="s">
        <v>213</v>
      </c>
      <c r="G238" s="21" t="s">
        <v>186</v>
      </c>
      <c r="H238" s="21" t="s">
        <v>181</v>
      </c>
      <c r="I238" s="21" t="s">
        <v>32</v>
      </c>
      <c r="J238" s="21" t="s">
        <v>26</v>
      </c>
      <c r="M238" s="12"/>
    </row>
    <row r="239" spans="1:13" ht="18" customHeight="1">
      <c r="A239" s="4">
        <v>238</v>
      </c>
      <c r="B239" s="37">
        <v>34482</v>
      </c>
      <c r="C239" s="34" t="s">
        <v>187</v>
      </c>
      <c r="D239" s="34" t="s">
        <v>182</v>
      </c>
      <c r="E239" s="34" t="s">
        <v>146</v>
      </c>
      <c r="F239" s="34" t="s">
        <v>173</v>
      </c>
      <c r="G239" s="21" t="s">
        <v>172</v>
      </c>
      <c r="H239" s="21" t="s">
        <v>183</v>
      </c>
      <c r="I239" s="21" t="s">
        <v>227</v>
      </c>
      <c r="J239" s="21" t="s">
        <v>8</v>
      </c>
      <c r="M239" s="12"/>
    </row>
    <row r="240" spans="1:13" ht="18" customHeight="1">
      <c r="A240" s="4">
        <v>239</v>
      </c>
      <c r="B240" s="37">
        <v>34482</v>
      </c>
      <c r="C240" s="34" t="s">
        <v>163</v>
      </c>
      <c r="D240" s="34" t="s">
        <v>176</v>
      </c>
      <c r="E240" s="34" t="s">
        <v>191</v>
      </c>
      <c r="F240" s="34" t="s">
        <v>180</v>
      </c>
      <c r="G240" s="21"/>
      <c r="H240" s="21"/>
      <c r="I240" s="21" t="s">
        <v>19</v>
      </c>
      <c r="J240" s="21" t="s">
        <v>37</v>
      </c>
      <c r="M240" s="12"/>
    </row>
    <row r="241" spans="1:13" ht="18" customHeight="1">
      <c r="A241" s="4">
        <v>240</v>
      </c>
      <c r="B241" s="37">
        <v>34483</v>
      </c>
      <c r="C241" s="34" t="s">
        <v>167</v>
      </c>
      <c r="D241" s="36" t="s">
        <v>190</v>
      </c>
      <c r="E241" s="34" t="s">
        <v>168</v>
      </c>
      <c r="F241" s="34" t="s">
        <v>72</v>
      </c>
      <c r="G241" s="21"/>
      <c r="H241" s="21"/>
      <c r="I241" s="21" t="s">
        <v>20</v>
      </c>
      <c r="J241" s="21" t="s">
        <v>13</v>
      </c>
      <c r="M241" s="12"/>
    </row>
    <row r="242" spans="1:13" ht="18" customHeight="1">
      <c r="A242" s="4">
        <v>241</v>
      </c>
      <c r="B242" s="37">
        <v>34483</v>
      </c>
      <c r="C242" s="34" t="s">
        <v>181</v>
      </c>
      <c r="D242" s="34" t="s">
        <v>186</v>
      </c>
      <c r="E242" s="34" t="s">
        <v>213</v>
      </c>
      <c r="F242" s="34" t="s">
        <v>178</v>
      </c>
      <c r="G242" s="21" t="s">
        <v>131</v>
      </c>
      <c r="H242" s="21" t="s">
        <v>184</v>
      </c>
      <c r="I242" s="21" t="s">
        <v>32</v>
      </c>
      <c r="J242" s="21" t="s">
        <v>26</v>
      </c>
      <c r="M242" s="12"/>
    </row>
    <row r="243" spans="1:13" ht="18" customHeight="1">
      <c r="A243" s="4">
        <v>242</v>
      </c>
      <c r="B243" s="37">
        <v>34483</v>
      </c>
      <c r="C243" s="34" t="s">
        <v>177</v>
      </c>
      <c r="D243" s="34" t="s">
        <v>4</v>
      </c>
      <c r="E243" s="34" t="s">
        <v>170</v>
      </c>
      <c r="F243" s="34" t="s">
        <v>144</v>
      </c>
      <c r="G243" s="21"/>
      <c r="H243" s="21"/>
      <c r="I243" s="21" t="s">
        <v>14</v>
      </c>
      <c r="J243" s="21" t="s">
        <v>38</v>
      </c>
      <c r="M243" s="12"/>
    </row>
    <row r="244" spans="1:13" ht="18" customHeight="1">
      <c r="A244" s="4">
        <v>243</v>
      </c>
      <c r="B244" s="37">
        <v>34483</v>
      </c>
      <c r="C244" s="34" t="s">
        <v>173</v>
      </c>
      <c r="D244" s="34" t="s">
        <v>146</v>
      </c>
      <c r="E244" s="34" t="s">
        <v>142</v>
      </c>
      <c r="F244" s="34" t="s">
        <v>183</v>
      </c>
      <c r="G244" s="21" t="s">
        <v>182</v>
      </c>
      <c r="H244" s="21" t="s">
        <v>187</v>
      </c>
      <c r="I244" s="21" t="s">
        <v>227</v>
      </c>
      <c r="J244" s="21" t="s">
        <v>8</v>
      </c>
      <c r="M244" s="12"/>
    </row>
    <row r="245" spans="1:13" ht="18" customHeight="1">
      <c r="A245" s="4">
        <v>244</v>
      </c>
      <c r="B245" s="37">
        <v>34483</v>
      </c>
      <c r="C245" s="34" t="s">
        <v>174</v>
      </c>
      <c r="D245" s="34" t="s">
        <v>194</v>
      </c>
      <c r="E245" s="34" t="s">
        <v>179</v>
      </c>
      <c r="F245" s="34" t="s">
        <v>165</v>
      </c>
      <c r="G245" s="21" t="s">
        <v>211</v>
      </c>
      <c r="H245" s="21" t="s">
        <v>188</v>
      </c>
      <c r="I245" s="21" t="s">
        <v>31</v>
      </c>
      <c r="J245" s="21" t="s">
        <v>228</v>
      </c>
      <c r="M245" s="12"/>
    </row>
    <row r="246" spans="1:13" ht="18" customHeight="1">
      <c r="A246" s="4">
        <v>245</v>
      </c>
      <c r="B246" s="37">
        <v>34483</v>
      </c>
      <c r="C246" s="34" t="s">
        <v>180</v>
      </c>
      <c r="D246" s="34" t="s">
        <v>171</v>
      </c>
      <c r="E246" s="34" t="s">
        <v>176</v>
      </c>
      <c r="F246" s="34" t="s">
        <v>191</v>
      </c>
      <c r="G246" s="21"/>
      <c r="H246" s="21"/>
      <c r="I246" s="21" t="s">
        <v>19</v>
      </c>
      <c r="J246" s="21" t="s">
        <v>37</v>
      </c>
      <c r="M246" s="12"/>
    </row>
    <row r="247" spans="1:13" ht="18" customHeight="1">
      <c r="A247" s="4">
        <v>246</v>
      </c>
      <c r="B247" s="37">
        <v>34485</v>
      </c>
      <c r="C247" s="34" t="s">
        <v>161</v>
      </c>
      <c r="D247" s="34" t="s">
        <v>214</v>
      </c>
      <c r="E247" s="34" t="s">
        <v>181</v>
      </c>
      <c r="F247" s="34" t="s">
        <v>146</v>
      </c>
      <c r="G247" s="21" t="s">
        <v>185</v>
      </c>
      <c r="H247" s="21" t="s">
        <v>173</v>
      </c>
      <c r="I247" s="21" t="s">
        <v>26</v>
      </c>
      <c r="J247" s="21" t="s">
        <v>31</v>
      </c>
      <c r="M247" s="12"/>
    </row>
    <row r="248" spans="1:13" ht="18" customHeight="1">
      <c r="A248" s="4">
        <v>247</v>
      </c>
      <c r="B248" s="37">
        <v>34485</v>
      </c>
      <c r="C248" s="34" t="s">
        <v>72</v>
      </c>
      <c r="D248" s="34" t="s">
        <v>166</v>
      </c>
      <c r="E248" s="34" t="s">
        <v>190</v>
      </c>
      <c r="F248" s="34" t="s">
        <v>210</v>
      </c>
      <c r="G248" s="21"/>
      <c r="H248" s="21"/>
      <c r="I248" s="21" t="s">
        <v>38</v>
      </c>
      <c r="J248" s="21" t="s">
        <v>19</v>
      </c>
      <c r="M248" s="12"/>
    </row>
    <row r="249" spans="1:13" ht="18" customHeight="1">
      <c r="A249" s="4">
        <v>248</v>
      </c>
      <c r="B249" s="37">
        <v>34485</v>
      </c>
      <c r="C249" s="34" t="s">
        <v>144</v>
      </c>
      <c r="D249" s="34" t="s">
        <v>175</v>
      </c>
      <c r="E249" s="34" t="s">
        <v>171</v>
      </c>
      <c r="F249" s="34" t="s">
        <v>170</v>
      </c>
      <c r="G249" s="21"/>
      <c r="H249" s="21"/>
      <c r="I249" s="21" t="s">
        <v>37</v>
      </c>
      <c r="J249" s="21" t="s">
        <v>20</v>
      </c>
      <c r="M249" s="12"/>
    </row>
    <row r="250" spans="1:13" ht="18" customHeight="1">
      <c r="A250" s="4">
        <v>249</v>
      </c>
      <c r="B250" s="37">
        <v>34485</v>
      </c>
      <c r="C250" s="34" t="s">
        <v>188</v>
      </c>
      <c r="D250" s="34" t="s">
        <v>179</v>
      </c>
      <c r="E250" s="34" t="s">
        <v>184</v>
      </c>
      <c r="F250" s="34" t="s">
        <v>131</v>
      </c>
      <c r="G250" s="21" t="s">
        <v>165</v>
      </c>
      <c r="H250" s="21" t="s">
        <v>213</v>
      </c>
      <c r="I250" s="21" t="s">
        <v>8</v>
      </c>
      <c r="J250" s="21" t="s">
        <v>228</v>
      </c>
      <c r="M250" s="12"/>
    </row>
    <row r="251" spans="1:13" ht="18" customHeight="1">
      <c r="A251" s="4">
        <v>250</v>
      </c>
      <c r="B251" s="37">
        <v>34485</v>
      </c>
      <c r="C251" s="34" t="s">
        <v>183</v>
      </c>
      <c r="D251" s="34" t="s">
        <v>187</v>
      </c>
      <c r="E251" s="34" t="s">
        <v>172</v>
      </c>
      <c r="F251" s="34" t="s">
        <v>142</v>
      </c>
      <c r="G251" s="21" t="s">
        <v>182</v>
      </c>
      <c r="H251" s="21" t="s">
        <v>194</v>
      </c>
      <c r="I251" s="21" t="s">
        <v>227</v>
      </c>
      <c r="J251" s="21" t="s">
        <v>32</v>
      </c>
      <c r="M251" s="12"/>
    </row>
    <row r="252" spans="1:13" ht="18" customHeight="1">
      <c r="A252" s="4">
        <v>251</v>
      </c>
      <c r="B252" s="37">
        <v>34485</v>
      </c>
      <c r="C252" s="34" t="s">
        <v>191</v>
      </c>
      <c r="D252" s="34" t="s">
        <v>163</v>
      </c>
      <c r="E252" s="34" t="s">
        <v>168</v>
      </c>
      <c r="F252" s="34" t="s">
        <v>176</v>
      </c>
      <c r="G252" s="21"/>
      <c r="H252" s="21"/>
      <c r="I252" s="21" t="s">
        <v>13</v>
      </c>
      <c r="J252" s="21" t="s">
        <v>14</v>
      </c>
      <c r="M252" s="12"/>
    </row>
    <row r="253" spans="1:13" ht="18" customHeight="1">
      <c r="A253" s="4">
        <v>252</v>
      </c>
      <c r="B253" s="38">
        <v>34486</v>
      </c>
      <c r="C253" s="21" t="s">
        <v>170</v>
      </c>
      <c r="D253" s="21" t="s">
        <v>177</v>
      </c>
      <c r="E253" s="21" t="s">
        <v>175</v>
      </c>
      <c r="F253" s="21" t="s">
        <v>171</v>
      </c>
      <c r="G253" s="21"/>
      <c r="H253" s="21"/>
      <c r="I253" s="21" t="s">
        <v>37</v>
      </c>
      <c r="J253" s="21" t="s">
        <v>20</v>
      </c>
    </row>
    <row r="254" spans="1:13" ht="18" customHeight="1">
      <c r="A254" s="4">
        <v>253</v>
      </c>
      <c r="B254" s="38">
        <v>34486</v>
      </c>
      <c r="C254" s="21" t="s">
        <v>165</v>
      </c>
      <c r="D254" s="21" t="s">
        <v>213</v>
      </c>
      <c r="E254" s="21" t="s">
        <v>179</v>
      </c>
      <c r="F254" s="21" t="s">
        <v>188</v>
      </c>
      <c r="G254" s="21" t="s">
        <v>184</v>
      </c>
      <c r="H254" s="21" t="s">
        <v>131</v>
      </c>
      <c r="I254" s="21" t="s">
        <v>8</v>
      </c>
      <c r="J254" s="21" t="s">
        <v>228</v>
      </c>
    </row>
    <row r="255" spans="1:13" ht="18" customHeight="1">
      <c r="A255" s="4">
        <v>254</v>
      </c>
      <c r="B255" s="38">
        <v>34486</v>
      </c>
      <c r="C255" s="21" t="s">
        <v>185</v>
      </c>
      <c r="D255" s="21" t="s">
        <v>194</v>
      </c>
      <c r="E255" s="21" t="s">
        <v>187</v>
      </c>
      <c r="F255" s="21" t="s">
        <v>182</v>
      </c>
      <c r="G255" s="21" t="s">
        <v>183</v>
      </c>
      <c r="H255" s="21" t="s">
        <v>263</v>
      </c>
      <c r="I255" s="21" t="s">
        <v>227</v>
      </c>
      <c r="J255" s="21" t="s">
        <v>32</v>
      </c>
    </row>
    <row r="256" spans="1:13" ht="18" customHeight="1">
      <c r="A256" s="4">
        <v>255</v>
      </c>
      <c r="B256" s="38">
        <v>34486</v>
      </c>
      <c r="C256" s="21" t="s">
        <v>210</v>
      </c>
      <c r="D256" s="21" t="s">
        <v>180</v>
      </c>
      <c r="E256" s="21" t="s">
        <v>166</v>
      </c>
      <c r="F256" s="21" t="s">
        <v>190</v>
      </c>
      <c r="G256" s="21"/>
      <c r="H256" s="21"/>
      <c r="I256" s="21" t="s">
        <v>38</v>
      </c>
      <c r="J256" s="21" t="s">
        <v>19</v>
      </c>
    </row>
    <row r="257" spans="1:13" ht="18" customHeight="1">
      <c r="A257" s="4">
        <v>256</v>
      </c>
      <c r="B257" s="38">
        <v>34486</v>
      </c>
      <c r="C257" s="34" t="s">
        <v>176</v>
      </c>
      <c r="D257" s="21" t="s">
        <v>167</v>
      </c>
      <c r="E257" s="21" t="s">
        <v>163</v>
      </c>
      <c r="F257" s="21" t="s">
        <v>168</v>
      </c>
      <c r="G257" s="21"/>
      <c r="H257" s="21"/>
      <c r="I257" s="21" t="s">
        <v>13</v>
      </c>
      <c r="J257" s="21" t="s">
        <v>14</v>
      </c>
    </row>
    <row r="258" spans="1:13" ht="18" customHeight="1">
      <c r="A258" s="4">
        <v>257</v>
      </c>
      <c r="B258" s="38">
        <v>34486</v>
      </c>
      <c r="C258" s="36" t="s">
        <v>146</v>
      </c>
      <c r="D258" s="21" t="s">
        <v>181</v>
      </c>
      <c r="E258" s="21" t="s">
        <v>214</v>
      </c>
      <c r="F258" s="21" t="s">
        <v>173</v>
      </c>
      <c r="G258" s="21" t="s">
        <v>161</v>
      </c>
      <c r="H258" s="21" t="s">
        <v>142</v>
      </c>
      <c r="I258" s="21" t="s">
        <v>26</v>
      </c>
      <c r="J258" s="21" t="s">
        <v>31</v>
      </c>
      <c r="M258" s="13"/>
    </row>
    <row r="259" spans="1:13" ht="18" customHeight="1">
      <c r="A259" s="4">
        <v>258</v>
      </c>
      <c r="B259" s="38">
        <v>34487</v>
      </c>
      <c r="C259" s="21" t="s">
        <v>182</v>
      </c>
      <c r="D259" s="21" t="s">
        <v>173</v>
      </c>
      <c r="E259" s="21" t="s">
        <v>183</v>
      </c>
      <c r="F259" s="21" t="s">
        <v>185</v>
      </c>
      <c r="G259" s="21" t="s">
        <v>189</v>
      </c>
      <c r="H259" s="21" t="s">
        <v>146</v>
      </c>
      <c r="I259" s="21" t="s">
        <v>227</v>
      </c>
      <c r="J259" s="21" t="s">
        <v>32</v>
      </c>
    </row>
    <row r="260" spans="1:13" ht="18" customHeight="1">
      <c r="A260" s="4">
        <v>259</v>
      </c>
      <c r="B260" s="38">
        <v>34487</v>
      </c>
      <c r="C260" s="34" t="s">
        <v>172</v>
      </c>
      <c r="D260" s="21" t="s">
        <v>142</v>
      </c>
      <c r="E260" s="21" t="s">
        <v>161</v>
      </c>
      <c r="F260" s="21" t="s">
        <v>181</v>
      </c>
      <c r="G260" s="21" t="s">
        <v>23</v>
      </c>
      <c r="H260" s="21" t="s">
        <v>214</v>
      </c>
      <c r="I260" s="21" t="s">
        <v>26</v>
      </c>
      <c r="J260" s="21" t="s">
        <v>31</v>
      </c>
    </row>
    <row r="261" spans="1:13" ht="18" customHeight="1">
      <c r="A261" s="4">
        <v>260</v>
      </c>
      <c r="B261" s="38">
        <v>34487</v>
      </c>
      <c r="C261" s="21" t="s">
        <v>190</v>
      </c>
      <c r="D261" s="21" t="s">
        <v>72</v>
      </c>
      <c r="E261" s="21" t="s">
        <v>180</v>
      </c>
      <c r="F261" s="21" t="s">
        <v>166</v>
      </c>
      <c r="G261" s="21"/>
      <c r="H261" s="21"/>
      <c r="I261" s="21" t="s">
        <v>38</v>
      </c>
      <c r="J261" s="21" t="s">
        <v>19</v>
      </c>
    </row>
    <row r="262" spans="1:13" ht="18" customHeight="1">
      <c r="A262" s="4">
        <v>261</v>
      </c>
      <c r="B262" s="38">
        <v>34487</v>
      </c>
      <c r="C262" s="21" t="s">
        <v>168</v>
      </c>
      <c r="D262" s="21" t="s">
        <v>191</v>
      </c>
      <c r="E262" s="21" t="s">
        <v>167</v>
      </c>
      <c r="F262" s="21" t="s">
        <v>163</v>
      </c>
      <c r="G262" s="21"/>
      <c r="H262" s="21"/>
      <c r="I262" s="21" t="s">
        <v>13</v>
      </c>
      <c r="J262" s="21" t="s">
        <v>14</v>
      </c>
    </row>
    <row r="263" spans="1:13" ht="18" customHeight="1">
      <c r="A263" s="4">
        <v>262</v>
      </c>
      <c r="B263" s="38">
        <v>34488</v>
      </c>
      <c r="C263" s="21" t="s">
        <v>166</v>
      </c>
      <c r="D263" s="21" t="s">
        <v>210</v>
      </c>
      <c r="E263" s="21" t="s">
        <v>72</v>
      </c>
      <c r="F263" s="21" t="s">
        <v>180</v>
      </c>
      <c r="G263" s="21"/>
      <c r="H263" s="21"/>
      <c r="I263" s="21" t="s">
        <v>38</v>
      </c>
      <c r="J263" s="21" t="s">
        <v>20</v>
      </c>
    </row>
    <row r="264" spans="1:13" ht="18" customHeight="1">
      <c r="A264" s="4">
        <v>263</v>
      </c>
      <c r="B264" s="38">
        <v>34488</v>
      </c>
      <c r="C264" s="21" t="s">
        <v>187</v>
      </c>
      <c r="D264" s="21" t="s">
        <v>183</v>
      </c>
      <c r="E264" s="21" t="s">
        <v>173</v>
      </c>
      <c r="F264" s="21" t="s">
        <v>153</v>
      </c>
      <c r="G264" s="21" t="s">
        <v>47</v>
      </c>
      <c r="H264" s="21" t="s">
        <v>182</v>
      </c>
      <c r="I264" s="21" t="s">
        <v>228</v>
      </c>
      <c r="J264" s="21" t="s">
        <v>227</v>
      </c>
    </row>
    <row r="265" spans="1:13" ht="18" customHeight="1">
      <c r="A265" s="4">
        <v>264</v>
      </c>
      <c r="B265" s="38">
        <v>34488</v>
      </c>
      <c r="C265" s="21" t="s">
        <v>131</v>
      </c>
      <c r="D265" s="21" t="s">
        <v>178</v>
      </c>
      <c r="E265" s="21" t="s">
        <v>186</v>
      </c>
      <c r="F265" s="21" t="s">
        <v>184</v>
      </c>
      <c r="G265" s="21" t="s">
        <v>188</v>
      </c>
      <c r="H265" s="21" t="s">
        <v>174</v>
      </c>
      <c r="I265" s="21" t="s">
        <v>8</v>
      </c>
      <c r="J265" s="21" t="s">
        <v>31</v>
      </c>
    </row>
    <row r="266" spans="1:13" ht="18" customHeight="1">
      <c r="A266" s="4">
        <v>265</v>
      </c>
      <c r="B266" s="38">
        <v>34488</v>
      </c>
      <c r="C266" s="21" t="s">
        <v>163</v>
      </c>
      <c r="D266" s="21" t="s">
        <v>176</v>
      </c>
      <c r="E266" s="21" t="s">
        <v>191</v>
      </c>
      <c r="F266" s="21" t="s">
        <v>167</v>
      </c>
      <c r="G266" s="21"/>
      <c r="H266" s="21"/>
      <c r="I266" s="21" t="s">
        <v>37</v>
      </c>
      <c r="J266" s="21" t="s">
        <v>13</v>
      </c>
    </row>
    <row r="267" spans="1:13" ht="18" customHeight="1">
      <c r="A267" s="4">
        <v>266</v>
      </c>
      <c r="B267" s="38">
        <v>34488</v>
      </c>
      <c r="C267" s="21" t="s">
        <v>214</v>
      </c>
      <c r="D267" s="21" t="s">
        <v>161</v>
      </c>
      <c r="E267" s="21" t="s">
        <v>181</v>
      </c>
      <c r="F267" s="21" t="s">
        <v>172</v>
      </c>
      <c r="G267" s="21" t="s">
        <v>146</v>
      </c>
      <c r="H267" s="21" t="s">
        <v>243</v>
      </c>
      <c r="I267" s="21" t="s">
        <v>26</v>
      </c>
      <c r="J267" s="21" t="s">
        <v>32</v>
      </c>
    </row>
    <row r="268" spans="1:13" ht="18" customHeight="1">
      <c r="A268" s="4">
        <v>267</v>
      </c>
      <c r="B268" s="38">
        <v>34489</v>
      </c>
      <c r="C268" s="21" t="s">
        <v>167</v>
      </c>
      <c r="D268" s="21" t="s">
        <v>168</v>
      </c>
      <c r="E268" s="21" t="s">
        <v>176</v>
      </c>
      <c r="F268" s="21" t="s">
        <v>191</v>
      </c>
      <c r="G268" s="21"/>
      <c r="H268" s="21"/>
      <c r="I268" s="21" t="s">
        <v>37</v>
      </c>
      <c r="J268" s="21" t="s">
        <v>13</v>
      </c>
    </row>
    <row r="269" spans="1:13" ht="18" customHeight="1">
      <c r="A269" s="4">
        <v>268</v>
      </c>
      <c r="B269" s="38">
        <v>34489</v>
      </c>
      <c r="C269" s="21" t="s">
        <v>171</v>
      </c>
      <c r="D269" s="21" t="s">
        <v>144</v>
      </c>
      <c r="E269" s="21" t="s">
        <v>177</v>
      </c>
      <c r="F269" s="21" t="s">
        <v>175</v>
      </c>
      <c r="G269" s="21"/>
      <c r="H269" s="21"/>
      <c r="I269" s="21" t="s">
        <v>19</v>
      </c>
      <c r="J269" s="21" t="s">
        <v>14</v>
      </c>
    </row>
    <row r="270" spans="1:13" ht="18" customHeight="1">
      <c r="A270" s="4">
        <v>269</v>
      </c>
      <c r="B270" s="37">
        <v>34489</v>
      </c>
      <c r="C270" s="34" t="s">
        <v>153</v>
      </c>
      <c r="D270" s="34" t="s">
        <v>182</v>
      </c>
      <c r="E270" s="34" t="s">
        <v>183</v>
      </c>
      <c r="F270" s="34" t="s">
        <v>47</v>
      </c>
      <c r="G270" s="21" t="s">
        <v>173</v>
      </c>
      <c r="H270" s="21" t="s">
        <v>187</v>
      </c>
      <c r="I270" s="21" t="s">
        <v>228</v>
      </c>
      <c r="J270" s="21" t="s">
        <v>227</v>
      </c>
      <c r="M270" s="12"/>
    </row>
    <row r="271" spans="1:13" ht="18" customHeight="1">
      <c r="A271" s="4">
        <v>270</v>
      </c>
      <c r="B271" s="37">
        <v>34489</v>
      </c>
      <c r="C271" s="34" t="s">
        <v>213</v>
      </c>
      <c r="D271" s="34" t="s">
        <v>188</v>
      </c>
      <c r="E271" s="34" t="s">
        <v>184</v>
      </c>
      <c r="F271" s="34" t="s">
        <v>174</v>
      </c>
      <c r="G271" s="21" t="s">
        <v>178</v>
      </c>
      <c r="H271" s="21" t="s">
        <v>131</v>
      </c>
      <c r="I271" s="21" t="s">
        <v>8</v>
      </c>
      <c r="J271" s="21" t="s">
        <v>31</v>
      </c>
      <c r="M271" s="12"/>
    </row>
    <row r="272" spans="1:13" ht="18" customHeight="1">
      <c r="A272" s="4">
        <v>271</v>
      </c>
      <c r="B272" s="37">
        <v>34489</v>
      </c>
      <c r="C272" s="34" t="s">
        <v>181</v>
      </c>
      <c r="D272" s="34" t="s">
        <v>185</v>
      </c>
      <c r="E272" s="34" t="s">
        <v>142</v>
      </c>
      <c r="F272" s="34" t="s">
        <v>161</v>
      </c>
      <c r="G272" s="21" t="s">
        <v>214</v>
      </c>
      <c r="H272" s="21" t="s">
        <v>172</v>
      </c>
      <c r="I272" s="21" t="s">
        <v>26</v>
      </c>
      <c r="J272" s="21" t="s">
        <v>32</v>
      </c>
      <c r="M272" s="12"/>
    </row>
    <row r="273" spans="1:13" ht="18" customHeight="1">
      <c r="A273" s="4">
        <v>272</v>
      </c>
      <c r="B273" s="37">
        <v>34489</v>
      </c>
      <c r="C273" s="34" t="s">
        <v>180</v>
      </c>
      <c r="D273" s="34" t="s">
        <v>190</v>
      </c>
      <c r="E273" s="34" t="s">
        <v>210</v>
      </c>
      <c r="F273" s="34" t="s">
        <v>72</v>
      </c>
      <c r="G273" s="21"/>
      <c r="H273" s="21"/>
      <c r="I273" s="21" t="s">
        <v>38</v>
      </c>
      <c r="J273" s="21" t="s">
        <v>20</v>
      </c>
      <c r="M273" s="12"/>
    </row>
    <row r="274" spans="1:13" ht="18" customHeight="1">
      <c r="A274" s="4">
        <v>273</v>
      </c>
      <c r="B274" s="37">
        <v>34490</v>
      </c>
      <c r="C274" s="34" t="s">
        <v>72</v>
      </c>
      <c r="D274" s="34" t="s">
        <v>166</v>
      </c>
      <c r="E274" s="34" t="s">
        <v>190</v>
      </c>
      <c r="F274" s="34" t="s">
        <v>210</v>
      </c>
      <c r="G274" s="21"/>
      <c r="H274" s="21"/>
      <c r="I274" s="21" t="s">
        <v>38</v>
      </c>
      <c r="J274" s="21" t="s">
        <v>20</v>
      </c>
      <c r="M274" s="12"/>
    </row>
    <row r="275" spans="1:13" ht="18" customHeight="1">
      <c r="A275" s="4">
        <v>274</v>
      </c>
      <c r="B275" s="37">
        <v>34490</v>
      </c>
      <c r="C275" s="34" t="s">
        <v>47</v>
      </c>
      <c r="D275" s="34" t="s">
        <v>173</v>
      </c>
      <c r="E275" s="34" t="s">
        <v>182</v>
      </c>
      <c r="F275" s="34" t="s">
        <v>183</v>
      </c>
      <c r="G275" s="21" t="s">
        <v>187</v>
      </c>
      <c r="H275" s="21" t="s">
        <v>153</v>
      </c>
      <c r="I275" s="21" t="s">
        <v>228</v>
      </c>
      <c r="J275" s="21" t="s">
        <v>227</v>
      </c>
      <c r="M275" s="12"/>
    </row>
    <row r="276" spans="1:13" ht="18" customHeight="1">
      <c r="A276" s="4">
        <v>275</v>
      </c>
      <c r="B276" s="37">
        <v>34490</v>
      </c>
      <c r="C276" s="34" t="s">
        <v>175</v>
      </c>
      <c r="D276" s="34" t="s">
        <v>170</v>
      </c>
      <c r="E276" s="34" t="s">
        <v>144</v>
      </c>
      <c r="F276" s="34" t="s">
        <v>177</v>
      </c>
      <c r="G276" s="21"/>
      <c r="H276" s="21"/>
      <c r="I276" s="21" t="s">
        <v>19</v>
      </c>
      <c r="J276" s="21" t="s">
        <v>14</v>
      </c>
      <c r="M276" s="12"/>
    </row>
    <row r="277" spans="1:13" ht="18" customHeight="1">
      <c r="A277" s="4">
        <v>276</v>
      </c>
      <c r="B277" s="37">
        <v>34490</v>
      </c>
      <c r="C277" s="34" t="s">
        <v>178</v>
      </c>
      <c r="D277" s="34" t="s">
        <v>186</v>
      </c>
      <c r="E277" s="34" t="s">
        <v>165</v>
      </c>
      <c r="F277" s="34" t="s">
        <v>179</v>
      </c>
      <c r="G277" s="21" t="s">
        <v>174</v>
      </c>
      <c r="H277" s="21" t="s">
        <v>188</v>
      </c>
      <c r="I277" s="21" t="s">
        <v>8</v>
      </c>
      <c r="J277" s="21" t="s">
        <v>31</v>
      </c>
      <c r="M277" s="12"/>
    </row>
    <row r="278" spans="1:13" ht="18" customHeight="1">
      <c r="A278" s="4">
        <v>277</v>
      </c>
      <c r="B278" s="37">
        <v>34490</v>
      </c>
      <c r="C278" s="34" t="s">
        <v>142</v>
      </c>
      <c r="D278" s="34" t="s">
        <v>214</v>
      </c>
      <c r="E278" s="34" t="s">
        <v>146</v>
      </c>
      <c r="F278" s="34" t="s">
        <v>185</v>
      </c>
      <c r="G278" s="21" t="s">
        <v>181</v>
      </c>
      <c r="H278" s="21" t="s">
        <v>161</v>
      </c>
      <c r="I278" s="21" t="s">
        <v>26</v>
      </c>
      <c r="J278" s="21" t="s">
        <v>32</v>
      </c>
      <c r="M278" s="12"/>
    </row>
    <row r="279" spans="1:13" ht="18" customHeight="1">
      <c r="A279" s="4">
        <v>278</v>
      </c>
      <c r="B279" s="37">
        <v>34490</v>
      </c>
      <c r="C279" s="34" t="s">
        <v>191</v>
      </c>
      <c r="D279" s="34" t="s">
        <v>163</v>
      </c>
      <c r="E279" s="36" t="s">
        <v>168</v>
      </c>
      <c r="F279" s="34" t="s">
        <v>176</v>
      </c>
      <c r="G279" s="21"/>
      <c r="H279" s="21"/>
      <c r="I279" s="21" t="s">
        <v>37</v>
      </c>
      <c r="J279" s="21" t="s">
        <v>13</v>
      </c>
      <c r="M279" s="12"/>
    </row>
    <row r="280" spans="1:13" ht="18" customHeight="1">
      <c r="A280" s="4">
        <v>279</v>
      </c>
      <c r="B280" s="37">
        <v>34492</v>
      </c>
      <c r="C280" s="34" t="s">
        <v>179</v>
      </c>
      <c r="D280" s="34" t="s">
        <v>131</v>
      </c>
      <c r="E280" s="34" t="s">
        <v>184</v>
      </c>
      <c r="F280" s="34" t="s">
        <v>178</v>
      </c>
      <c r="G280" s="21" t="s">
        <v>148</v>
      </c>
      <c r="H280" s="21" t="s">
        <v>213</v>
      </c>
      <c r="I280" s="21" t="s">
        <v>31</v>
      </c>
      <c r="J280" s="21" t="s">
        <v>32</v>
      </c>
      <c r="M280" s="12"/>
    </row>
    <row r="281" spans="1:13" ht="18" customHeight="1">
      <c r="A281" s="4">
        <v>280</v>
      </c>
      <c r="B281" s="37">
        <v>34492</v>
      </c>
      <c r="C281" s="34" t="s">
        <v>211</v>
      </c>
      <c r="D281" s="34" t="s">
        <v>165</v>
      </c>
      <c r="E281" s="34" t="s">
        <v>186</v>
      </c>
      <c r="F281" s="34" t="s">
        <v>188</v>
      </c>
      <c r="G281" s="21" t="s">
        <v>142</v>
      </c>
      <c r="H281" s="21" t="s">
        <v>185</v>
      </c>
      <c r="I281" s="21" t="s">
        <v>8</v>
      </c>
      <c r="J281" s="21" t="s">
        <v>227</v>
      </c>
      <c r="M281" s="12"/>
    </row>
    <row r="282" spans="1:13" ht="18" customHeight="1">
      <c r="A282" s="4">
        <v>281</v>
      </c>
      <c r="B282" s="37">
        <v>34492</v>
      </c>
      <c r="C282" s="34" t="s">
        <v>177</v>
      </c>
      <c r="D282" s="34" t="s">
        <v>171</v>
      </c>
      <c r="E282" s="34" t="s">
        <v>170</v>
      </c>
      <c r="F282" s="34" t="s">
        <v>144</v>
      </c>
      <c r="G282" s="21"/>
      <c r="H282" s="21"/>
      <c r="I282" s="21" t="s">
        <v>13</v>
      </c>
      <c r="J282" s="21" t="s">
        <v>20</v>
      </c>
      <c r="M282" s="12"/>
    </row>
    <row r="283" spans="1:13" ht="18" customHeight="1">
      <c r="A283" s="4">
        <v>282</v>
      </c>
      <c r="B283" s="37">
        <v>34492</v>
      </c>
      <c r="C283" s="34" t="s">
        <v>173</v>
      </c>
      <c r="D283" s="36" t="s">
        <v>161</v>
      </c>
      <c r="E283" s="34" t="s">
        <v>187</v>
      </c>
      <c r="F283" s="34" t="s">
        <v>182</v>
      </c>
      <c r="G283" s="21" t="s">
        <v>183</v>
      </c>
      <c r="H283" s="21" t="s">
        <v>214</v>
      </c>
      <c r="I283" s="21" t="s">
        <v>228</v>
      </c>
      <c r="J283" s="21" t="s">
        <v>26</v>
      </c>
      <c r="M283" s="12"/>
    </row>
    <row r="284" spans="1:13" ht="18" customHeight="1">
      <c r="A284" s="4">
        <v>283</v>
      </c>
      <c r="B284" s="37">
        <v>34492</v>
      </c>
      <c r="C284" s="34" t="s">
        <v>210</v>
      </c>
      <c r="D284" s="34" t="s">
        <v>180</v>
      </c>
      <c r="E284" s="34" t="s">
        <v>166</v>
      </c>
      <c r="F284" s="34" t="s">
        <v>190</v>
      </c>
      <c r="G284" s="21"/>
      <c r="H284" s="21"/>
      <c r="I284" s="21" t="s">
        <v>14</v>
      </c>
      <c r="J284" s="21" t="s">
        <v>37</v>
      </c>
      <c r="M284" s="12"/>
    </row>
    <row r="285" spans="1:13" ht="18" customHeight="1">
      <c r="A285" s="4">
        <v>284</v>
      </c>
      <c r="B285" s="37">
        <v>34492</v>
      </c>
      <c r="C285" s="34" t="s">
        <v>176</v>
      </c>
      <c r="D285" s="34" t="s">
        <v>167</v>
      </c>
      <c r="E285" s="34" t="s">
        <v>163</v>
      </c>
      <c r="F285" s="34" t="s">
        <v>10</v>
      </c>
      <c r="G285" s="21"/>
      <c r="H285" s="21"/>
      <c r="I285" s="21" t="s">
        <v>19</v>
      </c>
      <c r="J285" s="21" t="s">
        <v>38</v>
      </c>
      <c r="M285" s="12"/>
    </row>
    <row r="286" spans="1:13" ht="18" customHeight="1">
      <c r="A286" s="4">
        <v>285</v>
      </c>
      <c r="B286" s="37">
        <v>34493</v>
      </c>
      <c r="C286" s="34" t="s">
        <v>190</v>
      </c>
      <c r="D286" s="34" t="s">
        <v>72</v>
      </c>
      <c r="E286" s="34" t="s">
        <v>180</v>
      </c>
      <c r="F286" s="34" t="s">
        <v>166</v>
      </c>
      <c r="G286" s="21"/>
      <c r="H286" s="21"/>
      <c r="I286" s="21" t="s">
        <v>14</v>
      </c>
      <c r="J286" s="21" t="s">
        <v>37</v>
      </c>
      <c r="M286" s="12"/>
    </row>
    <row r="287" spans="1:13" ht="18" customHeight="1">
      <c r="A287" s="4">
        <v>286</v>
      </c>
      <c r="B287" s="37">
        <v>34493</v>
      </c>
      <c r="C287" s="36" t="s">
        <v>184</v>
      </c>
      <c r="D287" s="34" t="s">
        <v>213</v>
      </c>
      <c r="E287" s="34" t="s">
        <v>131</v>
      </c>
      <c r="F287" s="34" t="s">
        <v>148</v>
      </c>
      <c r="G287" s="21" t="s">
        <v>179</v>
      </c>
      <c r="H287" s="21" t="s">
        <v>174</v>
      </c>
      <c r="I287" s="21" t="s">
        <v>31</v>
      </c>
      <c r="J287" s="21" t="s">
        <v>32</v>
      </c>
      <c r="M287" s="13"/>
    </row>
    <row r="288" spans="1:13" ht="18" customHeight="1">
      <c r="A288" s="4">
        <v>287</v>
      </c>
      <c r="B288" s="37">
        <v>34493</v>
      </c>
      <c r="C288" s="34" t="s">
        <v>186</v>
      </c>
      <c r="D288" s="34" t="s">
        <v>142</v>
      </c>
      <c r="E288" s="34" t="s">
        <v>211</v>
      </c>
      <c r="F288" s="34" t="s">
        <v>185</v>
      </c>
      <c r="G288" s="21" t="s">
        <v>188</v>
      </c>
      <c r="H288" s="21" t="s">
        <v>165</v>
      </c>
      <c r="I288" s="21" t="s">
        <v>8</v>
      </c>
      <c r="J288" s="21" t="s">
        <v>227</v>
      </c>
      <c r="M288" s="12"/>
    </row>
    <row r="289" spans="1:13" ht="18" customHeight="1">
      <c r="A289" s="4">
        <v>288</v>
      </c>
      <c r="B289" s="37">
        <v>34493</v>
      </c>
      <c r="C289" s="34" t="s">
        <v>144</v>
      </c>
      <c r="D289" s="34" t="s">
        <v>175</v>
      </c>
      <c r="E289" s="34" t="s">
        <v>171</v>
      </c>
      <c r="F289" s="34" t="s">
        <v>170</v>
      </c>
      <c r="G289" s="21"/>
      <c r="H289" s="21"/>
      <c r="I289" s="21" t="s">
        <v>13</v>
      </c>
      <c r="J289" s="21" t="s">
        <v>20</v>
      </c>
      <c r="M289" s="12"/>
    </row>
    <row r="290" spans="1:13" ht="18" customHeight="1">
      <c r="A290" s="4">
        <v>289</v>
      </c>
      <c r="B290" s="37">
        <v>34493</v>
      </c>
      <c r="C290" s="34" t="s">
        <v>183</v>
      </c>
      <c r="D290" s="34" t="s">
        <v>187</v>
      </c>
      <c r="E290" s="34" t="s">
        <v>214</v>
      </c>
      <c r="F290" s="34" t="s">
        <v>161</v>
      </c>
      <c r="G290" s="21" t="s">
        <v>182</v>
      </c>
      <c r="H290" s="21" t="s">
        <v>173</v>
      </c>
      <c r="I290" s="21" t="s">
        <v>228</v>
      </c>
      <c r="J290" s="21" t="s">
        <v>26</v>
      </c>
      <c r="M290" s="12"/>
    </row>
    <row r="291" spans="1:13" ht="18" customHeight="1">
      <c r="A291" s="4">
        <v>290</v>
      </c>
      <c r="B291" s="37">
        <v>34494</v>
      </c>
      <c r="C291" s="34" t="s">
        <v>163</v>
      </c>
      <c r="D291" s="34" t="s">
        <v>176</v>
      </c>
      <c r="E291" s="34" t="s">
        <v>4</v>
      </c>
      <c r="F291" s="34" t="s">
        <v>167</v>
      </c>
      <c r="G291" s="21"/>
      <c r="H291" s="21"/>
      <c r="I291" s="21" t="s">
        <v>19</v>
      </c>
      <c r="J291" s="21" t="s">
        <v>38</v>
      </c>
      <c r="M291" s="12"/>
    </row>
    <row r="292" spans="1:13" ht="18" customHeight="1">
      <c r="A292" s="4">
        <v>291</v>
      </c>
      <c r="B292" s="37">
        <v>34495</v>
      </c>
      <c r="C292" s="34" t="s">
        <v>148</v>
      </c>
      <c r="D292" s="34" t="s">
        <v>186</v>
      </c>
      <c r="E292" s="34" t="s">
        <v>185</v>
      </c>
      <c r="F292" s="34" t="s">
        <v>184</v>
      </c>
      <c r="G292" s="21" t="s">
        <v>178</v>
      </c>
      <c r="H292" s="21" t="s">
        <v>174</v>
      </c>
      <c r="I292" s="21" t="s">
        <v>31</v>
      </c>
      <c r="J292" s="21" t="s">
        <v>227</v>
      </c>
      <c r="M292" s="12"/>
    </row>
    <row r="293" spans="1:13" ht="18" customHeight="1">
      <c r="A293" s="4">
        <v>292</v>
      </c>
      <c r="B293" s="37">
        <v>34495</v>
      </c>
      <c r="C293" s="34" t="s">
        <v>171</v>
      </c>
      <c r="D293" s="34" t="s">
        <v>144</v>
      </c>
      <c r="E293" s="34" t="s">
        <v>46</v>
      </c>
      <c r="F293" s="34" t="s">
        <v>175</v>
      </c>
      <c r="G293" s="21"/>
      <c r="H293" s="21"/>
      <c r="I293" s="21" t="s">
        <v>14</v>
      </c>
      <c r="J293" s="21" t="s">
        <v>19</v>
      </c>
      <c r="M293" s="12"/>
    </row>
    <row r="294" spans="1:13" ht="18" customHeight="1">
      <c r="A294" s="4">
        <v>293</v>
      </c>
      <c r="B294" s="37">
        <v>34495</v>
      </c>
      <c r="C294" s="34" t="s">
        <v>180</v>
      </c>
      <c r="D294" s="34" t="s">
        <v>190</v>
      </c>
      <c r="E294" s="34" t="s">
        <v>210</v>
      </c>
      <c r="F294" s="34" t="s">
        <v>72</v>
      </c>
      <c r="G294" s="21"/>
      <c r="H294" s="21"/>
      <c r="I294" s="21" t="s">
        <v>20</v>
      </c>
      <c r="J294" s="21" t="s">
        <v>37</v>
      </c>
      <c r="M294" s="12"/>
    </row>
    <row r="295" spans="1:13" ht="18" customHeight="1">
      <c r="A295" s="4">
        <v>294</v>
      </c>
      <c r="B295" s="37">
        <v>34495</v>
      </c>
      <c r="C295" s="34" t="s">
        <v>142</v>
      </c>
      <c r="D295" s="34" t="s">
        <v>179</v>
      </c>
      <c r="E295" s="34" t="s">
        <v>165</v>
      </c>
      <c r="F295" s="34" t="s">
        <v>211</v>
      </c>
      <c r="G295" s="21" t="s">
        <v>131</v>
      </c>
      <c r="H295" s="21" t="s">
        <v>213</v>
      </c>
      <c r="I295" s="21" t="s">
        <v>32</v>
      </c>
      <c r="J295" s="21" t="s">
        <v>228</v>
      </c>
      <c r="M295" s="12"/>
    </row>
    <row r="296" spans="1:13" ht="18" customHeight="1">
      <c r="A296" s="4">
        <v>295</v>
      </c>
      <c r="B296" s="37">
        <v>34495</v>
      </c>
      <c r="C296" s="34" t="s">
        <v>214</v>
      </c>
      <c r="D296" s="34" t="s">
        <v>182</v>
      </c>
      <c r="E296" s="34" t="s">
        <v>161</v>
      </c>
      <c r="F296" s="34" t="s">
        <v>172</v>
      </c>
      <c r="G296" s="21" t="s">
        <v>173</v>
      </c>
      <c r="H296" s="21" t="s">
        <v>181</v>
      </c>
      <c r="I296" s="21" t="s">
        <v>26</v>
      </c>
      <c r="J296" s="21" t="s">
        <v>8</v>
      </c>
      <c r="M296" s="12"/>
    </row>
    <row r="297" spans="1:13" ht="18" customHeight="1">
      <c r="A297" s="4">
        <v>296</v>
      </c>
      <c r="B297" s="37">
        <v>34496</v>
      </c>
      <c r="C297" s="34" t="s">
        <v>167</v>
      </c>
      <c r="D297" s="34" t="s">
        <v>10</v>
      </c>
      <c r="E297" s="34" t="s">
        <v>176</v>
      </c>
      <c r="F297" s="34" t="s">
        <v>4</v>
      </c>
      <c r="G297" s="21"/>
      <c r="H297" s="21"/>
      <c r="I297" s="21" t="s">
        <v>13</v>
      </c>
      <c r="J297" s="21" t="s">
        <v>38</v>
      </c>
      <c r="M297" s="12"/>
    </row>
    <row r="298" spans="1:13" ht="18" customHeight="1">
      <c r="A298" s="4">
        <v>297</v>
      </c>
      <c r="B298" s="37">
        <v>34496</v>
      </c>
      <c r="C298" s="34" t="s">
        <v>72</v>
      </c>
      <c r="D298" s="34" t="s">
        <v>166</v>
      </c>
      <c r="E298" s="34" t="s">
        <v>190</v>
      </c>
      <c r="F298" s="34" t="s">
        <v>210</v>
      </c>
      <c r="G298" s="21"/>
      <c r="H298" s="21"/>
      <c r="I298" s="21" t="s">
        <v>20</v>
      </c>
      <c r="J298" s="21" t="s">
        <v>37</v>
      </c>
      <c r="M298" s="12"/>
    </row>
    <row r="299" spans="1:13" ht="18" customHeight="1">
      <c r="A299" s="4">
        <v>298</v>
      </c>
      <c r="B299" s="37">
        <v>34496</v>
      </c>
      <c r="C299" s="34" t="s">
        <v>165</v>
      </c>
      <c r="D299" s="34" t="s">
        <v>211</v>
      </c>
      <c r="E299" s="34" t="s">
        <v>179</v>
      </c>
      <c r="F299" s="34" t="s">
        <v>131</v>
      </c>
      <c r="G299" s="21" t="s">
        <v>213</v>
      </c>
      <c r="H299" s="21" t="s">
        <v>142</v>
      </c>
      <c r="I299" s="21" t="s">
        <v>32</v>
      </c>
      <c r="J299" s="21" t="s">
        <v>228</v>
      </c>
      <c r="M299" s="12"/>
    </row>
    <row r="300" spans="1:13" ht="18" customHeight="1">
      <c r="A300" s="4">
        <v>299</v>
      </c>
      <c r="B300" s="37">
        <v>34496</v>
      </c>
      <c r="C300" s="34" t="s">
        <v>175</v>
      </c>
      <c r="D300" s="34" t="s">
        <v>170</v>
      </c>
      <c r="E300" s="34" t="s">
        <v>144</v>
      </c>
      <c r="F300" s="34" t="s">
        <v>46</v>
      </c>
      <c r="G300" s="21"/>
      <c r="H300" s="21"/>
      <c r="I300" s="21" t="s">
        <v>14</v>
      </c>
      <c r="J300" s="21" t="s">
        <v>19</v>
      </c>
      <c r="M300" s="12"/>
    </row>
    <row r="301" spans="1:13" ht="18" customHeight="1">
      <c r="A301" s="4">
        <v>300</v>
      </c>
      <c r="B301" s="37">
        <v>34496</v>
      </c>
      <c r="C301" s="34" t="s">
        <v>185</v>
      </c>
      <c r="D301" s="34" t="s">
        <v>184</v>
      </c>
      <c r="E301" s="34" t="s">
        <v>174</v>
      </c>
      <c r="F301" s="34" t="s">
        <v>186</v>
      </c>
      <c r="G301" s="21" t="s">
        <v>148</v>
      </c>
      <c r="H301" s="21" t="s">
        <v>178</v>
      </c>
      <c r="I301" s="21" t="s">
        <v>31</v>
      </c>
      <c r="J301" s="21" t="s">
        <v>227</v>
      </c>
      <c r="M301" s="12"/>
    </row>
    <row r="302" spans="1:13" ht="18" customHeight="1">
      <c r="A302" s="4">
        <v>301</v>
      </c>
      <c r="B302" s="37">
        <v>34496</v>
      </c>
      <c r="C302" s="34" t="s">
        <v>146</v>
      </c>
      <c r="D302" s="34" t="s">
        <v>187</v>
      </c>
      <c r="E302" s="34" t="s">
        <v>183</v>
      </c>
      <c r="F302" s="34" t="s">
        <v>161</v>
      </c>
      <c r="G302" s="21" t="s">
        <v>214</v>
      </c>
      <c r="H302" s="21" t="s">
        <v>182</v>
      </c>
      <c r="I302" s="21" t="s">
        <v>26</v>
      </c>
      <c r="J302" s="21" t="s">
        <v>8</v>
      </c>
      <c r="M302" s="12"/>
    </row>
    <row r="303" spans="1:13" ht="18" customHeight="1">
      <c r="A303" s="4">
        <v>302</v>
      </c>
      <c r="B303" s="37">
        <v>34497</v>
      </c>
      <c r="C303" s="34" t="s">
        <v>4</v>
      </c>
      <c r="D303" s="34" t="s">
        <v>163</v>
      </c>
      <c r="E303" s="34" t="s">
        <v>10</v>
      </c>
      <c r="F303" s="34" t="s">
        <v>176</v>
      </c>
      <c r="G303" s="21"/>
      <c r="H303" s="21"/>
      <c r="I303" s="21" t="s">
        <v>13</v>
      </c>
      <c r="J303" s="21" t="s">
        <v>38</v>
      </c>
      <c r="M303" s="12"/>
    </row>
    <row r="304" spans="1:13" ht="18" customHeight="1">
      <c r="A304" s="4">
        <v>303</v>
      </c>
      <c r="B304" s="37">
        <v>34497</v>
      </c>
      <c r="C304" s="34" t="s">
        <v>181</v>
      </c>
      <c r="D304" s="34" t="s">
        <v>214</v>
      </c>
      <c r="E304" s="34" t="s">
        <v>173</v>
      </c>
      <c r="F304" s="34" t="s">
        <v>182</v>
      </c>
      <c r="G304" s="21" t="s">
        <v>183</v>
      </c>
      <c r="H304" s="21" t="s">
        <v>146</v>
      </c>
      <c r="I304" s="21" t="s">
        <v>26</v>
      </c>
      <c r="J304" s="21" t="s">
        <v>8</v>
      </c>
      <c r="M304" s="12"/>
    </row>
    <row r="305" spans="1:13" ht="18" customHeight="1">
      <c r="A305" s="4">
        <v>304</v>
      </c>
      <c r="B305" s="37">
        <v>34497</v>
      </c>
      <c r="C305" s="34" t="s">
        <v>178</v>
      </c>
      <c r="D305" s="34" t="s">
        <v>188</v>
      </c>
      <c r="E305" s="34" t="s">
        <v>184</v>
      </c>
      <c r="F305" s="34" t="s">
        <v>148</v>
      </c>
      <c r="G305" s="21" t="s">
        <v>185</v>
      </c>
      <c r="H305" s="21" t="s">
        <v>186</v>
      </c>
      <c r="I305" s="21" t="s">
        <v>31</v>
      </c>
      <c r="J305" s="21" t="s">
        <v>227</v>
      </c>
      <c r="M305" s="12"/>
    </row>
    <row r="306" spans="1:13" ht="18" customHeight="1">
      <c r="A306" s="4">
        <v>305</v>
      </c>
      <c r="B306" s="37">
        <v>34497</v>
      </c>
      <c r="C306" s="34" t="s">
        <v>210</v>
      </c>
      <c r="D306" s="34" t="s">
        <v>180</v>
      </c>
      <c r="E306" s="34" t="s">
        <v>166</v>
      </c>
      <c r="F306" s="34" t="s">
        <v>190</v>
      </c>
      <c r="G306" s="21"/>
      <c r="H306" s="21"/>
      <c r="I306" s="21" t="s">
        <v>20</v>
      </c>
      <c r="J306" s="21" t="s">
        <v>37</v>
      </c>
      <c r="M306" s="12"/>
    </row>
    <row r="307" spans="1:13" ht="18" customHeight="1">
      <c r="A307" s="4">
        <v>306</v>
      </c>
      <c r="B307" s="37">
        <v>34497</v>
      </c>
      <c r="C307" s="34" t="s">
        <v>131</v>
      </c>
      <c r="D307" s="34" t="s">
        <v>165</v>
      </c>
      <c r="E307" s="34" t="s">
        <v>213</v>
      </c>
      <c r="F307" s="34" t="s">
        <v>142</v>
      </c>
      <c r="G307" s="21" t="s">
        <v>211</v>
      </c>
      <c r="H307" s="21" t="s">
        <v>179</v>
      </c>
      <c r="I307" s="21" t="s">
        <v>32</v>
      </c>
      <c r="J307" s="21" t="s">
        <v>228</v>
      </c>
      <c r="M307" s="12"/>
    </row>
    <row r="308" spans="1:13" ht="18" customHeight="1">
      <c r="A308" s="4">
        <v>307</v>
      </c>
      <c r="B308" s="37">
        <v>34499</v>
      </c>
      <c r="C308" s="34" t="s">
        <v>182</v>
      </c>
      <c r="D308" s="34" t="s">
        <v>165</v>
      </c>
      <c r="E308" s="36" t="s">
        <v>214</v>
      </c>
      <c r="F308" s="34" t="s">
        <v>181</v>
      </c>
      <c r="G308" s="21" t="s">
        <v>161</v>
      </c>
      <c r="H308" s="21" t="s">
        <v>172</v>
      </c>
      <c r="I308" s="21" t="s">
        <v>228</v>
      </c>
      <c r="J308" s="21" t="s">
        <v>31</v>
      </c>
      <c r="M308" s="12"/>
    </row>
    <row r="309" spans="1:13" ht="18" customHeight="1">
      <c r="A309" s="4">
        <v>308</v>
      </c>
      <c r="B309" s="37">
        <v>34499</v>
      </c>
      <c r="C309" s="34" t="s">
        <v>153</v>
      </c>
      <c r="D309" s="34" t="s">
        <v>185</v>
      </c>
      <c r="E309" s="34" t="s">
        <v>142</v>
      </c>
      <c r="F309" s="34" t="s">
        <v>183</v>
      </c>
      <c r="G309" s="21" t="s">
        <v>187</v>
      </c>
      <c r="H309" s="21" t="s">
        <v>173</v>
      </c>
      <c r="I309" s="21" t="s">
        <v>227</v>
      </c>
      <c r="J309" s="21" t="s">
        <v>26</v>
      </c>
      <c r="M309" s="12"/>
    </row>
    <row r="310" spans="1:13" ht="18" customHeight="1">
      <c r="A310" s="4">
        <v>309</v>
      </c>
      <c r="B310" s="37">
        <v>34499</v>
      </c>
      <c r="C310" s="34" t="s">
        <v>190</v>
      </c>
      <c r="D310" s="34" t="s">
        <v>72</v>
      </c>
      <c r="E310" s="34" t="s">
        <v>180</v>
      </c>
      <c r="F310" s="34" t="s">
        <v>166</v>
      </c>
      <c r="G310" s="21"/>
      <c r="H310" s="21"/>
      <c r="I310" s="21" t="s">
        <v>19</v>
      </c>
      <c r="J310" s="21" t="s">
        <v>13</v>
      </c>
      <c r="M310" s="12"/>
    </row>
    <row r="311" spans="1:13" ht="18" customHeight="1">
      <c r="A311" s="4">
        <v>310</v>
      </c>
      <c r="B311" s="37">
        <v>34499</v>
      </c>
      <c r="C311" s="34" t="s">
        <v>213</v>
      </c>
      <c r="D311" s="34" t="s">
        <v>178</v>
      </c>
      <c r="E311" s="34" t="s">
        <v>188</v>
      </c>
      <c r="F311" s="34" t="s">
        <v>184</v>
      </c>
      <c r="G311" s="21" t="s">
        <v>148</v>
      </c>
      <c r="H311" s="21" t="s">
        <v>211</v>
      </c>
      <c r="I311" s="21" t="s">
        <v>32</v>
      </c>
      <c r="J311" s="21" t="s">
        <v>8</v>
      </c>
      <c r="M311" s="12"/>
    </row>
    <row r="312" spans="1:13" ht="18" customHeight="1">
      <c r="A312" s="4">
        <v>311</v>
      </c>
      <c r="B312" s="37">
        <v>34499</v>
      </c>
      <c r="C312" s="34" t="s">
        <v>144</v>
      </c>
      <c r="D312" s="34" t="s">
        <v>175</v>
      </c>
      <c r="E312" s="34" t="s">
        <v>171</v>
      </c>
      <c r="F312" s="34" t="s">
        <v>170</v>
      </c>
      <c r="G312" s="21"/>
      <c r="H312" s="21"/>
      <c r="I312" s="21" t="s">
        <v>37</v>
      </c>
      <c r="J312" s="21" t="s">
        <v>38</v>
      </c>
      <c r="M312" s="12"/>
    </row>
    <row r="313" spans="1:13" ht="18" customHeight="1">
      <c r="A313" s="4">
        <v>312</v>
      </c>
      <c r="B313" s="37">
        <v>34499</v>
      </c>
      <c r="C313" s="34" t="s">
        <v>176</v>
      </c>
      <c r="D313" s="34" t="s">
        <v>167</v>
      </c>
      <c r="E313" s="34" t="s">
        <v>163</v>
      </c>
      <c r="F313" s="34" t="s">
        <v>191</v>
      </c>
      <c r="G313" s="21"/>
      <c r="H313" s="21"/>
      <c r="I313" s="21" t="s">
        <v>20</v>
      </c>
      <c r="J313" s="21" t="s">
        <v>14</v>
      </c>
      <c r="M313" s="12"/>
    </row>
    <row r="314" spans="1:13" ht="18" customHeight="1">
      <c r="A314" s="4">
        <v>313</v>
      </c>
      <c r="B314" s="37">
        <v>34500</v>
      </c>
      <c r="C314" s="34" t="s">
        <v>166</v>
      </c>
      <c r="D314" s="34" t="s">
        <v>210</v>
      </c>
      <c r="E314" s="34" t="s">
        <v>72</v>
      </c>
      <c r="F314" s="34" t="s">
        <v>180</v>
      </c>
      <c r="G314" s="21"/>
      <c r="H314" s="21"/>
      <c r="I314" s="21" t="s">
        <v>19</v>
      </c>
      <c r="J314" s="21" t="s">
        <v>13</v>
      </c>
      <c r="M314" s="12"/>
    </row>
    <row r="315" spans="1:13" ht="18" customHeight="1">
      <c r="A315" s="4">
        <v>314</v>
      </c>
      <c r="B315" s="37">
        <v>34500</v>
      </c>
      <c r="C315" s="34" t="s">
        <v>161</v>
      </c>
      <c r="D315" s="34" t="s">
        <v>172</v>
      </c>
      <c r="E315" s="34" t="s">
        <v>181</v>
      </c>
      <c r="F315" s="34" t="s">
        <v>214</v>
      </c>
      <c r="G315" s="21" t="s">
        <v>165</v>
      </c>
      <c r="H315" s="21" t="s">
        <v>182</v>
      </c>
      <c r="I315" s="21" t="s">
        <v>228</v>
      </c>
      <c r="J315" s="21" t="s">
        <v>31</v>
      </c>
      <c r="M315" s="12"/>
    </row>
    <row r="316" spans="1:13" ht="18" customHeight="1">
      <c r="A316" s="4">
        <v>315</v>
      </c>
      <c r="B316" s="37">
        <v>34500</v>
      </c>
      <c r="C316" s="34" t="s">
        <v>170</v>
      </c>
      <c r="D316" s="34" t="s">
        <v>46</v>
      </c>
      <c r="E316" s="34" t="s">
        <v>175</v>
      </c>
      <c r="F316" s="34" t="s">
        <v>171</v>
      </c>
      <c r="G316" s="21"/>
      <c r="H316" s="21"/>
      <c r="I316" s="21" t="s">
        <v>37</v>
      </c>
      <c r="J316" s="21" t="s">
        <v>38</v>
      </c>
      <c r="M316" s="12"/>
    </row>
    <row r="317" spans="1:13" ht="18" customHeight="1">
      <c r="A317" s="4">
        <v>316</v>
      </c>
      <c r="B317" s="37">
        <v>34500</v>
      </c>
      <c r="C317" s="34" t="s">
        <v>186</v>
      </c>
      <c r="D317" s="34" t="s">
        <v>174</v>
      </c>
      <c r="E317" s="34" t="s">
        <v>184</v>
      </c>
      <c r="F317" s="34" t="s">
        <v>211</v>
      </c>
      <c r="G317" s="21" t="s">
        <v>188</v>
      </c>
      <c r="H317" s="21" t="s">
        <v>178</v>
      </c>
      <c r="I317" s="21" t="s">
        <v>32</v>
      </c>
      <c r="J317" s="21" t="s">
        <v>8</v>
      </c>
      <c r="M317" s="12"/>
    </row>
    <row r="318" spans="1:13" ht="18" customHeight="1">
      <c r="A318" s="4">
        <v>317</v>
      </c>
      <c r="B318" s="37">
        <v>34500</v>
      </c>
      <c r="C318" s="34" t="s">
        <v>183</v>
      </c>
      <c r="D318" s="34" t="s">
        <v>142</v>
      </c>
      <c r="E318" s="34" t="s">
        <v>187</v>
      </c>
      <c r="F318" s="34" t="s">
        <v>173</v>
      </c>
      <c r="G318" s="21" t="s">
        <v>47</v>
      </c>
      <c r="H318" s="21" t="s">
        <v>185</v>
      </c>
      <c r="I318" s="21" t="s">
        <v>227</v>
      </c>
      <c r="J318" s="21" t="s">
        <v>26</v>
      </c>
      <c r="M318" s="12"/>
    </row>
    <row r="319" spans="1:13" ht="18" customHeight="1">
      <c r="A319" s="4">
        <v>318</v>
      </c>
      <c r="B319" s="37">
        <v>34500</v>
      </c>
      <c r="C319" s="34" t="s">
        <v>191</v>
      </c>
      <c r="D319" s="34" t="s">
        <v>4</v>
      </c>
      <c r="E319" s="34" t="s">
        <v>167</v>
      </c>
      <c r="F319" s="34" t="s">
        <v>163</v>
      </c>
      <c r="G319" s="21"/>
      <c r="H319" s="21"/>
      <c r="I319" s="21" t="s">
        <v>20</v>
      </c>
      <c r="J319" s="21" t="s">
        <v>14</v>
      </c>
      <c r="M319" s="12"/>
    </row>
    <row r="320" spans="1:13" ht="18" customHeight="1">
      <c r="A320" s="4">
        <v>319</v>
      </c>
      <c r="B320" s="37">
        <v>34501</v>
      </c>
      <c r="C320" s="34" t="s">
        <v>179</v>
      </c>
      <c r="D320" s="34" t="s">
        <v>213</v>
      </c>
      <c r="E320" s="34" t="s">
        <v>131</v>
      </c>
      <c r="F320" s="34" t="s">
        <v>174</v>
      </c>
      <c r="G320" s="21" t="s">
        <v>184</v>
      </c>
      <c r="H320" s="21" t="s">
        <v>148</v>
      </c>
      <c r="I320" s="21" t="s">
        <v>32</v>
      </c>
      <c r="J320" s="21" t="s">
        <v>8</v>
      </c>
      <c r="M320" s="12"/>
    </row>
    <row r="321" spans="1:13" ht="18" customHeight="1">
      <c r="A321" s="4">
        <v>320</v>
      </c>
      <c r="B321" s="37">
        <v>34501</v>
      </c>
      <c r="C321" s="34" t="s">
        <v>171</v>
      </c>
      <c r="D321" s="34" t="s">
        <v>144</v>
      </c>
      <c r="E321" s="34" t="s">
        <v>46</v>
      </c>
      <c r="F321" s="34" t="s">
        <v>175</v>
      </c>
      <c r="G321" s="21"/>
      <c r="H321" s="21"/>
      <c r="I321" s="21" t="s">
        <v>37</v>
      </c>
      <c r="J321" s="21" t="s">
        <v>38</v>
      </c>
      <c r="M321" s="12"/>
    </row>
    <row r="322" spans="1:13" ht="18" customHeight="1">
      <c r="A322" s="4">
        <v>321</v>
      </c>
      <c r="B322" s="37">
        <v>34501</v>
      </c>
      <c r="C322" s="34" t="s">
        <v>187</v>
      </c>
      <c r="D322" s="34" t="s">
        <v>173</v>
      </c>
      <c r="E322" s="34" t="s">
        <v>185</v>
      </c>
      <c r="F322" s="34" t="s">
        <v>146</v>
      </c>
      <c r="G322" s="21" t="s">
        <v>183</v>
      </c>
      <c r="H322" s="21" t="s">
        <v>142</v>
      </c>
      <c r="I322" s="21" t="s">
        <v>227</v>
      </c>
      <c r="J322" s="21" t="s">
        <v>26</v>
      </c>
      <c r="M322" s="12"/>
    </row>
    <row r="323" spans="1:13" ht="18" customHeight="1">
      <c r="A323" s="4">
        <v>322</v>
      </c>
      <c r="B323" s="37">
        <v>34501</v>
      </c>
      <c r="C323" s="34" t="s">
        <v>180</v>
      </c>
      <c r="D323" s="34" t="s">
        <v>190</v>
      </c>
      <c r="E323" s="34" t="s">
        <v>210</v>
      </c>
      <c r="F323" s="34" t="s">
        <v>72</v>
      </c>
      <c r="G323" s="21"/>
      <c r="H323" s="21"/>
      <c r="I323" s="21" t="s">
        <v>19</v>
      </c>
      <c r="J323" s="21" t="s">
        <v>13</v>
      </c>
      <c r="M323" s="12"/>
    </row>
    <row r="324" spans="1:13" ht="18" customHeight="1">
      <c r="A324" s="4">
        <v>323</v>
      </c>
      <c r="B324" s="37">
        <v>34501</v>
      </c>
      <c r="C324" s="34" t="s">
        <v>163</v>
      </c>
      <c r="D324" s="34" t="s">
        <v>176</v>
      </c>
      <c r="E324" s="34" t="s">
        <v>4</v>
      </c>
      <c r="F324" s="34" t="s">
        <v>167</v>
      </c>
      <c r="G324" s="21"/>
      <c r="H324" s="21"/>
      <c r="I324" s="21" t="s">
        <v>20</v>
      </c>
      <c r="J324" s="21" t="s">
        <v>14</v>
      </c>
      <c r="M324" s="12"/>
    </row>
    <row r="325" spans="1:13" ht="18" customHeight="1">
      <c r="A325" s="4">
        <v>324</v>
      </c>
      <c r="B325" s="37">
        <v>34502</v>
      </c>
      <c r="C325" s="34" t="s">
        <v>167</v>
      </c>
      <c r="D325" s="34" t="s">
        <v>191</v>
      </c>
      <c r="E325" s="34" t="s">
        <v>176</v>
      </c>
      <c r="F325" s="34" t="s">
        <v>4</v>
      </c>
      <c r="G325" s="21"/>
      <c r="H325" s="21"/>
      <c r="I325" s="21" t="s">
        <v>38</v>
      </c>
      <c r="J325" s="21" t="s">
        <v>13</v>
      </c>
      <c r="M325" s="12"/>
    </row>
    <row r="326" spans="1:13" ht="18" customHeight="1">
      <c r="A326" s="4">
        <v>325</v>
      </c>
      <c r="B326" s="37">
        <v>34502</v>
      </c>
      <c r="C326" s="34" t="s">
        <v>72</v>
      </c>
      <c r="D326" s="34" t="s">
        <v>166</v>
      </c>
      <c r="E326" s="34" t="s">
        <v>190</v>
      </c>
      <c r="F326" s="34" t="s">
        <v>210</v>
      </c>
      <c r="G326" s="21"/>
      <c r="H326" s="21"/>
      <c r="I326" s="21" t="s">
        <v>19</v>
      </c>
      <c r="J326" s="21" t="s">
        <v>20</v>
      </c>
      <c r="M326" s="12"/>
    </row>
    <row r="327" spans="1:13" ht="18" customHeight="1">
      <c r="A327" s="4">
        <v>326</v>
      </c>
      <c r="B327" s="37">
        <v>34502</v>
      </c>
      <c r="C327" s="34" t="s">
        <v>188</v>
      </c>
      <c r="D327" s="34" t="s">
        <v>184</v>
      </c>
      <c r="E327" s="34" t="s">
        <v>186</v>
      </c>
      <c r="F327" s="34" t="s">
        <v>179</v>
      </c>
      <c r="G327" s="21" t="s">
        <v>131</v>
      </c>
      <c r="H327" s="21" t="s">
        <v>174</v>
      </c>
      <c r="I327" s="21" t="s">
        <v>8</v>
      </c>
      <c r="J327" s="21" t="s">
        <v>228</v>
      </c>
      <c r="M327" s="12"/>
    </row>
    <row r="328" spans="1:13" ht="18" customHeight="1">
      <c r="A328" s="4">
        <v>327</v>
      </c>
      <c r="B328" s="37">
        <v>34502</v>
      </c>
      <c r="C328" s="34" t="s">
        <v>214</v>
      </c>
      <c r="D328" s="34" t="s">
        <v>181</v>
      </c>
      <c r="E328" s="34" t="s">
        <v>182</v>
      </c>
      <c r="F328" s="34" t="s">
        <v>185</v>
      </c>
      <c r="G328" s="21" t="s">
        <v>142</v>
      </c>
      <c r="H328" s="21" t="s">
        <v>161</v>
      </c>
      <c r="I328" s="21" t="s">
        <v>26</v>
      </c>
      <c r="J328" s="21" t="s">
        <v>32</v>
      </c>
      <c r="M328" s="12"/>
    </row>
    <row r="329" spans="1:13" ht="18" customHeight="1">
      <c r="A329" s="4">
        <v>328</v>
      </c>
      <c r="B329" s="37">
        <v>34503</v>
      </c>
      <c r="C329" s="34" t="s">
        <v>173</v>
      </c>
      <c r="D329" s="36" t="s">
        <v>183</v>
      </c>
      <c r="E329" s="34" t="s">
        <v>146</v>
      </c>
      <c r="F329" s="34" t="s">
        <v>187</v>
      </c>
      <c r="G329" s="21" t="s">
        <v>172</v>
      </c>
      <c r="H329" s="21" t="s">
        <v>211</v>
      </c>
      <c r="I329" s="21" t="s">
        <v>227</v>
      </c>
      <c r="J329" s="21" t="s">
        <v>31</v>
      </c>
      <c r="M329" s="12"/>
    </row>
    <row r="330" spans="1:13" ht="18" customHeight="1">
      <c r="A330" s="4">
        <v>329</v>
      </c>
      <c r="B330" s="37">
        <v>34503</v>
      </c>
      <c r="C330" s="36" t="s">
        <v>175</v>
      </c>
      <c r="D330" s="34" t="s">
        <v>170</v>
      </c>
      <c r="E330" s="34" t="s">
        <v>10</v>
      </c>
      <c r="F330" s="34" t="s">
        <v>46</v>
      </c>
      <c r="G330" s="21"/>
      <c r="H330" s="21"/>
      <c r="I330" s="21" t="s">
        <v>37</v>
      </c>
      <c r="J330" s="21" t="s">
        <v>14</v>
      </c>
      <c r="M330" s="13"/>
    </row>
    <row r="331" spans="1:13" ht="18" customHeight="1">
      <c r="A331" s="4">
        <v>330</v>
      </c>
      <c r="B331" s="37">
        <v>34503</v>
      </c>
      <c r="C331" s="34" t="s">
        <v>131</v>
      </c>
      <c r="D331" s="34" t="s">
        <v>179</v>
      </c>
      <c r="E331" s="34" t="s">
        <v>178</v>
      </c>
      <c r="F331" s="34" t="s">
        <v>184</v>
      </c>
      <c r="G331" s="21" t="s">
        <v>188</v>
      </c>
      <c r="H331" s="21" t="s">
        <v>186</v>
      </c>
      <c r="I331" s="21" t="s">
        <v>8</v>
      </c>
      <c r="J331" s="21" t="s">
        <v>228</v>
      </c>
      <c r="M331" s="12"/>
    </row>
    <row r="332" spans="1:13" ht="18" customHeight="1">
      <c r="A332" s="4">
        <v>331</v>
      </c>
      <c r="B332" s="37">
        <v>34504</v>
      </c>
      <c r="C332" s="34" t="s">
        <v>190</v>
      </c>
      <c r="D332" s="34" t="s">
        <v>72</v>
      </c>
      <c r="E332" s="34" t="s">
        <v>180</v>
      </c>
      <c r="F332" s="34" t="s">
        <v>166</v>
      </c>
      <c r="G332" s="21"/>
      <c r="H332" s="21"/>
      <c r="I332" s="21" t="s">
        <v>19</v>
      </c>
      <c r="J332" s="21" t="s">
        <v>20</v>
      </c>
      <c r="M332" s="12"/>
    </row>
    <row r="333" spans="1:13" ht="18" customHeight="1">
      <c r="A333" s="4">
        <v>332</v>
      </c>
      <c r="B333" s="37">
        <v>34504</v>
      </c>
      <c r="C333" s="34" t="s">
        <v>46</v>
      </c>
      <c r="D333" s="34" t="s">
        <v>171</v>
      </c>
      <c r="E333" s="34" t="s">
        <v>170</v>
      </c>
      <c r="F333" s="34" t="s">
        <v>10</v>
      </c>
      <c r="G333" s="21"/>
      <c r="H333" s="21"/>
      <c r="I333" s="21" t="s">
        <v>37</v>
      </c>
      <c r="J333" s="21" t="s">
        <v>14</v>
      </c>
      <c r="M333" s="12"/>
    </row>
    <row r="334" spans="1:13" ht="18" customHeight="1">
      <c r="A334" s="4">
        <v>333</v>
      </c>
      <c r="B334" s="37">
        <v>34504</v>
      </c>
      <c r="C334" s="34" t="s">
        <v>176</v>
      </c>
      <c r="D334" s="34" t="s">
        <v>167</v>
      </c>
      <c r="E334" s="34" t="s">
        <v>163</v>
      </c>
      <c r="F334" s="34" t="s">
        <v>191</v>
      </c>
      <c r="G334" s="21"/>
      <c r="H334" s="21"/>
      <c r="I334" s="21" t="s">
        <v>38</v>
      </c>
      <c r="J334" s="21" t="s">
        <v>13</v>
      </c>
      <c r="M334" s="12"/>
    </row>
    <row r="335" spans="1:13" ht="18" customHeight="1">
      <c r="A335" s="4">
        <v>334</v>
      </c>
      <c r="B335" s="37">
        <v>34506</v>
      </c>
      <c r="C335" s="34" t="s">
        <v>166</v>
      </c>
      <c r="D335" s="34" t="s">
        <v>4</v>
      </c>
      <c r="E335" s="34" t="s">
        <v>167</v>
      </c>
      <c r="F335" s="34" t="s">
        <v>163</v>
      </c>
      <c r="G335" s="21"/>
      <c r="H335" s="21"/>
      <c r="I335" s="21" t="s">
        <v>37</v>
      </c>
      <c r="J335" s="21" t="s">
        <v>19</v>
      </c>
      <c r="M335" s="12"/>
    </row>
    <row r="336" spans="1:13" ht="18" customHeight="1">
      <c r="A336" s="4">
        <v>335</v>
      </c>
      <c r="B336" s="37">
        <v>34506</v>
      </c>
      <c r="C336" s="34" t="s">
        <v>211</v>
      </c>
      <c r="D336" s="34" t="s">
        <v>131</v>
      </c>
      <c r="E336" s="34" t="s">
        <v>179</v>
      </c>
      <c r="F336" s="34" t="s">
        <v>174</v>
      </c>
      <c r="G336" s="21" t="s">
        <v>165</v>
      </c>
      <c r="H336" s="21" t="s">
        <v>178</v>
      </c>
      <c r="I336" s="21" t="s">
        <v>8</v>
      </c>
      <c r="J336" s="21" t="s">
        <v>26</v>
      </c>
      <c r="M336" s="12"/>
    </row>
    <row r="337" spans="1:13" ht="18" customHeight="1">
      <c r="A337" s="4">
        <v>336</v>
      </c>
      <c r="B337" s="37">
        <v>34506</v>
      </c>
      <c r="C337" s="34" t="s">
        <v>181</v>
      </c>
      <c r="D337" s="34" t="s">
        <v>185</v>
      </c>
      <c r="E337" s="34" t="s">
        <v>161</v>
      </c>
      <c r="F337" s="34" t="s">
        <v>182</v>
      </c>
      <c r="G337" s="21" t="s">
        <v>214</v>
      </c>
      <c r="H337" s="21" t="s">
        <v>142</v>
      </c>
      <c r="I337" s="21" t="s">
        <v>228</v>
      </c>
      <c r="J337" s="21" t="s">
        <v>227</v>
      </c>
      <c r="M337" s="12"/>
    </row>
    <row r="338" spans="1:13" ht="18" customHeight="1">
      <c r="A338" s="4">
        <v>337</v>
      </c>
      <c r="B338" s="37">
        <v>34506</v>
      </c>
      <c r="C338" s="34" t="s">
        <v>10</v>
      </c>
      <c r="D338" s="34" t="s">
        <v>175</v>
      </c>
      <c r="E338" s="34" t="s">
        <v>171</v>
      </c>
      <c r="F338" s="34" t="s">
        <v>170</v>
      </c>
      <c r="G338" s="21"/>
      <c r="H338" s="21"/>
      <c r="I338" s="21" t="s">
        <v>20</v>
      </c>
      <c r="J338" s="21" t="s">
        <v>13</v>
      </c>
      <c r="M338" s="12"/>
    </row>
    <row r="339" spans="1:13" ht="18" customHeight="1">
      <c r="A339" s="4">
        <v>338</v>
      </c>
      <c r="B339" s="37">
        <v>34506</v>
      </c>
      <c r="C339" s="34" t="s">
        <v>184</v>
      </c>
      <c r="D339" s="34" t="s">
        <v>183</v>
      </c>
      <c r="E339" s="34" t="s">
        <v>186</v>
      </c>
      <c r="F339" s="34" t="s">
        <v>213</v>
      </c>
      <c r="G339" s="21" t="s">
        <v>173</v>
      </c>
      <c r="H339" s="21" t="s">
        <v>148</v>
      </c>
      <c r="I339" s="21" t="s">
        <v>32</v>
      </c>
      <c r="J339" s="21" t="s">
        <v>31</v>
      </c>
      <c r="M339" s="12"/>
    </row>
    <row r="340" spans="1:13" ht="18" customHeight="1">
      <c r="A340" s="4">
        <v>339</v>
      </c>
      <c r="B340" s="37">
        <v>34506</v>
      </c>
      <c r="C340" s="34" t="s">
        <v>191</v>
      </c>
      <c r="D340" s="34" t="s">
        <v>210</v>
      </c>
      <c r="E340" s="34" t="s">
        <v>72</v>
      </c>
      <c r="F340" s="34" t="s">
        <v>180</v>
      </c>
      <c r="G340" s="21"/>
      <c r="H340" s="21"/>
      <c r="I340" s="21" t="s">
        <v>38</v>
      </c>
      <c r="J340" s="21" t="s">
        <v>14</v>
      </c>
      <c r="M340" s="12"/>
    </row>
    <row r="341" spans="1:13" ht="18" customHeight="1">
      <c r="A341" s="4">
        <v>340</v>
      </c>
      <c r="B341" s="37">
        <v>34507</v>
      </c>
      <c r="C341" s="34" t="s">
        <v>170</v>
      </c>
      <c r="D341" s="34" t="s">
        <v>46</v>
      </c>
      <c r="E341" s="34" t="s">
        <v>175</v>
      </c>
      <c r="F341" s="34" t="s">
        <v>171</v>
      </c>
      <c r="G341" s="21"/>
      <c r="H341" s="21"/>
      <c r="I341" s="21" t="s">
        <v>20</v>
      </c>
      <c r="J341" s="21" t="s">
        <v>13</v>
      </c>
      <c r="M341" s="12"/>
    </row>
    <row r="342" spans="1:13" ht="18" customHeight="1">
      <c r="A342" s="4">
        <v>341</v>
      </c>
      <c r="B342" s="37">
        <v>34507</v>
      </c>
      <c r="C342" s="34" t="s">
        <v>213</v>
      </c>
      <c r="D342" s="34" t="s">
        <v>173</v>
      </c>
      <c r="E342" s="34" t="s">
        <v>148</v>
      </c>
      <c r="F342" s="34" t="s">
        <v>183</v>
      </c>
      <c r="G342" s="21" t="s">
        <v>186</v>
      </c>
      <c r="H342" s="21" t="s">
        <v>184</v>
      </c>
      <c r="I342" s="21" t="s">
        <v>32</v>
      </c>
      <c r="J342" s="21" t="s">
        <v>31</v>
      </c>
      <c r="M342" s="12"/>
    </row>
    <row r="343" spans="1:13" ht="18" customHeight="1">
      <c r="A343" s="4">
        <v>342</v>
      </c>
      <c r="B343" s="37">
        <v>34507</v>
      </c>
      <c r="C343" s="34" t="s">
        <v>174</v>
      </c>
      <c r="D343" s="34" t="s">
        <v>188</v>
      </c>
      <c r="E343" s="34" t="s">
        <v>165</v>
      </c>
      <c r="F343" s="34" t="s">
        <v>131</v>
      </c>
      <c r="G343" s="21" t="s">
        <v>178</v>
      </c>
      <c r="H343" s="21" t="s">
        <v>211</v>
      </c>
      <c r="I343" s="21" t="s">
        <v>8</v>
      </c>
      <c r="J343" s="21" t="s">
        <v>26</v>
      </c>
      <c r="M343" s="12"/>
    </row>
    <row r="344" spans="1:13" ht="18" customHeight="1">
      <c r="A344" s="4">
        <v>343</v>
      </c>
      <c r="B344" s="37">
        <v>34507</v>
      </c>
      <c r="C344" s="34" t="s">
        <v>180</v>
      </c>
      <c r="D344" s="34" t="s">
        <v>190</v>
      </c>
      <c r="E344" s="34" t="s">
        <v>210</v>
      </c>
      <c r="F344" s="34" t="s">
        <v>72</v>
      </c>
      <c r="G344" s="21"/>
      <c r="H344" s="21"/>
      <c r="I344" s="21" t="s">
        <v>38</v>
      </c>
      <c r="J344" s="21" t="s">
        <v>14</v>
      </c>
      <c r="M344" s="12"/>
    </row>
    <row r="345" spans="1:13" ht="18" customHeight="1">
      <c r="A345" s="4">
        <v>344</v>
      </c>
      <c r="B345" s="37">
        <v>34507</v>
      </c>
      <c r="C345" s="34" t="s">
        <v>142</v>
      </c>
      <c r="D345" s="34" t="s">
        <v>214</v>
      </c>
      <c r="E345" s="34" t="s">
        <v>185</v>
      </c>
      <c r="F345" s="34" t="s">
        <v>161</v>
      </c>
      <c r="G345" s="21" t="s">
        <v>181</v>
      </c>
      <c r="H345" s="21" t="s">
        <v>182</v>
      </c>
      <c r="I345" s="21" t="s">
        <v>228</v>
      </c>
      <c r="J345" s="21" t="s">
        <v>227</v>
      </c>
      <c r="M345" s="12"/>
    </row>
    <row r="346" spans="1:13" ht="18" customHeight="1">
      <c r="A346" s="4">
        <v>345</v>
      </c>
      <c r="B346" s="37">
        <v>34507</v>
      </c>
      <c r="C346" s="34" t="s">
        <v>163</v>
      </c>
      <c r="D346" s="34" t="s">
        <v>176</v>
      </c>
      <c r="E346" s="34" t="s">
        <v>4</v>
      </c>
      <c r="F346" s="34" t="s">
        <v>167</v>
      </c>
      <c r="G346" s="21"/>
      <c r="H346" s="21"/>
      <c r="I346" s="21" t="s">
        <v>37</v>
      </c>
      <c r="J346" s="21" t="s">
        <v>19</v>
      </c>
      <c r="M346" s="12"/>
    </row>
    <row r="347" spans="1:13" ht="18" customHeight="1">
      <c r="A347" s="4">
        <v>346</v>
      </c>
      <c r="B347" s="37">
        <v>34508</v>
      </c>
      <c r="C347" s="34" t="s">
        <v>167</v>
      </c>
      <c r="D347" s="34" t="s">
        <v>166</v>
      </c>
      <c r="E347" s="34" t="s">
        <v>176</v>
      </c>
      <c r="F347" s="34" t="s">
        <v>4</v>
      </c>
      <c r="G347" s="21"/>
      <c r="H347" s="21"/>
      <c r="I347" s="21" t="s">
        <v>37</v>
      </c>
      <c r="J347" s="21" t="s">
        <v>19</v>
      </c>
      <c r="M347" s="12"/>
    </row>
    <row r="348" spans="1:13" ht="18" customHeight="1">
      <c r="A348" s="4">
        <v>347</v>
      </c>
      <c r="B348" s="37">
        <v>34508</v>
      </c>
      <c r="C348" s="34" t="s">
        <v>72</v>
      </c>
      <c r="D348" s="34" t="s">
        <v>191</v>
      </c>
      <c r="E348" s="34" t="s">
        <v>190</v>
      </c>
      <c r="F348" s="34" t="s">
        <v>210</v>
      </c>
      <c r="G348" s="21"/>
      <c r="H348" s="21"/>
      <c r="I348" s="21" t="s">
        <v>38</v>
      </c>
      <c r="J348" s="21" t="s">
        <v>14</v>
      </c>
      <c r="M348" s="12"/>
    </row>
    <row r="349" spans="1:13" ht="18" customHeight="1">
      <c r="A349" s="4">
        <v>348</v>
      </c>
      <c r="B349" s="37">
        <v>34508</v>
      </c>
      <c r="C349" s="34" t="s">
        <v>171</v>
      </c>
      <c r="D349" s="34" t="s">
        <v>10</v>
      </c>
      <c r="E349" s="34" t="s">
        <v>46</v>
      </c>
      <c r="F349" s="34" t="s">
        <v>175</v>
      </c>
      <c r="G349" s="21"/>
      <c r="H349" s="21"/>
      <c r="I349" s="21" t="s">
        <v>20</v>
      </c>
      <c r="J349" s="21" t="s">
        <v>13</v>
      </c>
      <c r="M349" s="12"/>
    </row>
    <row r="350" spans="1:13" ht="18" customHeight="1">
      <c r="A350" s="4">
        <v>349</v>
      </c>
      <c r="B350" s="37">
        <v>34508</v>
      </c>
      <c r="C350" s="34" t="s">
        <v>165</v>
      </c>
      <c r="D350" s="34" t="s">
        <v>211</v>
      </c>
      <c r="E350" s="34" t="s">
        <v>178</v>
      </c>
      <c r="F350" s="34" t="s">
        <v>188</v>
      </c>
      <c r="G350" s="21" t="s">
        <v>179</v>
      </c>
      <c r="H350" s="21" t="s">
        <v>131</v>
      </c>
      <c r="I350" s="21" t="s">
        <v>8</v>
      </c>
      <c r="J350" s="21" t="s">
        <v>26</v>
      </c>
      <c r="M350" s="12"/>
    </row>
    <row r="351" spans="1:13" ht="18" customHeight="1">
      <c r="A351" s="4">
        <v>350</v>
      </c>
      <c r="B351" s="37">
        <v>34509</v>
      </c>
      <c r="C351" s="34" t="s">
        <v>148</v>
      </c>
      <c r="D351" s="34" t="s">
        <v>165</v>
      </c>
      <c r="E351" s="34" t="s">
        <v>172</v>
      </c>
      <c r="F351" s="34" t="s">
        <v>213</v>
      </c>
      <c r="G351" s="21" t="s">
        <v>188</v>
      </c>
      <c r="H351" s="21" t="s">
        <v>174</v>
      </c>
      <c r="I351" s="21" t="s">
        <v>31</v>
      </c>
      <c r="J351" s="21" t="s">
        <v>26</v>
      </c>
      <c r="M351" s="12"/>
    </row>
    <row r="352" spans="1:13" ht="18" customHeight="1">
      <c r="A352" s="4">
        <v>351</v>
      </c>
      <c r="B352" s="37">
        <v>34509</v>
      </c>
      <c r="C352" s="34" t="s">
        <v>47</v>
      </c>
      <c r="D352" s="34" t="s">
        <v>187</v>
      </c>
      <c r="E352" s="34" t="s">
        <v>181</v>
      </c>
      <c r="F352" s="34" t="s">
        <v>146</v>
      </c>
      <c r="G352" s="21" t="s">
        <v>185</v>
      </c>
      <c r="H352" s="21" t="s">
        <v>161</v>
      </c>
      <c r="I352" s="21" t="s">
        <v>227</v>
      </c>
      <c r="J352" s="21" t="s">
        <v>8</v>
      </c>
      <c r="M352" s="12"/>
    </row>
    <row r="353" spans="1:13" ht="18" customHeight="1">
      <c r="A353" s="4">
        <v>352</v>
      </c>
      <c r="B353" s="37">
        <v>34509</v>
      </c>
      <c r="C353" s="34" t="s">
        <v>177</v>
      </c>
      <c r="D353" s="34" t="s">
        <v>163</v>
      </c>
      <c r="E353" s="34" t="s">
        <v>10</v>
      </c>
      <c r="F353" s="34" t="s">
        <v>176</v>
      </c>
      <c r="G353" s="21"/>
      <c r="H353" s="21"/>
      <c r="I353" s="21" t="s">
        <v>20</v>
      </c>
      <c r="J353" s="21" t="s">
        <v>38</v>
      </c>
      <c r="M353" s="12"/>
    </row>
    <row r="354" spans="1:13" ht="18" customHeight="1">
      <c r="A354" s="4">
        <v>353</v>
      </c>
      <c r="B354" s="37">
        <v>34509</v>
      </c>
      <c r="C354" s="34" t="s">
        <v>175</v>
      </c>
      <c r="D354" s="34" t="s">
        <v>170</v>
      </c>
      <c r="E354" s="34" t="s">
        <v>4</v>
      </c>
      <c r="F354" s="34" t="s">
        <v>144</v>
      </c>
      <c r="G354" s="21"/>
      <c r="H354" s="21"/>
      <c r="I354" s="21" t="s">
        <v>13</v>
      </c>
      <c r="J354" s="21" t="s">
        <v>37</v>
      </c>
      <c r="M354" s="12"/>
    </row>
    <row r="355" spans="1:13" ht="18" customHeight="1">
      <c r="A355" s="4">
        <v>354</v>
      </c>
      <c r="B355" s="37">
        <v>34509</v>
      </c>
      <c r="C355" s="34" t="s">
        <v>183</v>
      </c>
      <c r="D355" s="34" t="s">
        <v>178</v>
      </c>
      <c r="E355" s="34" t="s">
        <v>184</v>
      </c>
      <c r="F355" s="34" t="s">
        <v>179</v>
      </c>
      <c r="G355" s="21" t="s">
        <v>131</v>
      </c>
      <c r="H355" s="21" t="s">
        <v>186</v>
      </c>
      <c r="I355" s="21" t="s">
        <v>32</v>
      </c>
      <c r="J355" s="21" t="s">
        <v>228</v>
      </c>
      <c r="M355" s="12"/>
    </row>
    <row r="356" spans="1:13" ht="18" customHeight="1">
      <c r="A356" s="4">
        <v>355</v>
      </c>
      <c r="B356" s="37">
        <v>34510</v>
      </c>
      <c r="C356" s="34" t="s">
        <v>4</v>
      </c>
      <c r="D356" s="34" t="s">
        <v>171</v>
      </c>
      <c r="E356" s="34" t="s">
        <v>144</v>
      </c>
      <c r="F356" s="34" t="s">
        <v>170</v>
      </c>
      <c r="G356" s="21"/>
      <c r="H356" s="21"/>
      <c r="I356" s="21" t="s">
        <v>13</v>
      </c>
      <c r="J356" s="21" t="s">
        <v>37</v>
      </c>
      <c r="M356" s="12"/>
    </row>
    <row r="357" spans="1:13" ht="18" customHeight="1">
      <c r="A357" s="4">
        <v>356</v>
      </c>
      <c r="B357" s="37">
        <v>34510</v>
      </c>
      <c r="C357" s="34" t="s">
        <v>172</v>
      </c>
      <c r="D357" s="34" t="s">
        <v>174</v>
      </c>
      <c r="E357" s="34" t="s">
        <v>188</v>
      </c>
      <c r="F357" s="34" t="s">
        <v>165</v>
      </c>
      <c r="G357" s="21" t="s">
        <v>213</v>
      </c>
      <c r="H357" s="21" t="s">
        <v>211</v>
      </c>
      <c r="I357" s="21" t="s">
        <v>31</v>
      </c>
      <c r="J357" s="21" t="s">
        <v>26</v>
      </c>
      <c r="M357" s="12"/>
    </row>
    <row r="358" spans="1:13" ht="18" customHeight="1">
      <c r="A358" s="4">
        <v>357</v>
      </c>
      <c r="B358" s="37">
        <v>34510</v>
      </c>
      <c r="C358" s="34" t="s">
        <v>210</v>
      </c>
      <c r="D358" s="34" t="s">
        <v>180</v>
      </c>
      <c r="E358" s="34" t="s">
        <v>166</v>
      </c>
      <c r="F358" s="34" t="s">
        <v>190</v>
      </c>
      <c r="G358" s="21"/>
      <c r="H358" s="21"/>
      <c r="I358" s="21" t="s">
        <v>14</v>
      </c>
      <c r="J358" s="21" t="s">
        <v>19</v>
      </c>
      <c r="M358" s="12"/>
    </row>
    <row r="359" spans="1:13" ht="18" customHeight="1">
      <c r="A359" s="4">
        <v>358</v>
      </c>
      <c r="B359" s="37">
        <v>34510</v>
      </c>
      <c r="C359" s="34" t="s">
        <v>176</v>
      </c>
      <c r="D359" s="34" t="s">
        <v>167</v>
      </c>
      <c r="E359" s="34" t="s">
        <v>163</v>
      </c>
      <c r="F359" s="34" t="s">
        <v>10</v>
      </c>
      <c r="G359" s="21"/>
      <c r="H359" s="21"/>
      <c r="I359" s="21" t="s">
        <v>20</v>
      </c>
      <c r="J359" s="21" t="s">
        <v>38</v>
      </c>
      <c r="M359" s="12"/>
    </row>
    <row r="360" spans="1:13" ht="18" customHeight="1">
      <c r="A360" s="4">
        <v>359</v>
      </c>
      <c r="B360" s="37">
        <v>34510</v>
      </c>
      <c r="C360" s="34" t="s">
        <v>214</v>
      </c>
      <c r="D360" s="34" t="s">
        <v>173</v>
      </c>
      <c r="E360" s="34" t="s">
        <v>182</v>
      </c>
      <c r="F360" s="34" t="s">
        <v>142</v>
      </c>
      <c r="G360" s="21" t="s">
        <v>187</v>
      </c>
      <c r="H360" s="21" t="s">
        <v>181</v>
      </c>
      <c r="I360" s="21" t="s">
        <v>227</v>
      </c>
      <c r="J360" s="21" t="s">
        <v>8</v>
      </c>
      <c r="M360" s="12"/>
    </row>
    <row r="361" spans="1:13" ht="18" customHeight="1">
      <c r="A361" s="4">
        <v>360</v>
      </c>
      <c r="B361" s="37">
        <v>34511</v>
      </c>
      <c r="C361" s="34" t="s">
        <v>161</v>
      </c>
      <c r="D361" s="34" t="s">
        <v>181</v>
      </c>
      <c r="E361" s="34" t="s">
        <v>173</v>
      </c>
      <c r="F361" s="34" t="s">
        <v>185</v>
      </c>
      <c r="G361" s="21" t="s">
        <v>182</v>
      </c>
      <c r="H361" s="21" t="s">
        <v>142</v>
      </c>
      <c r="I361" s="21" t="s">
        <v>227</v>
      </c>
      <c r="J361" s="21" t="s">
        <v>8</v>
      </c>
      <c r="M361" s="12"/>
    </row>
    <row r="362" spans="1:13" ht="18" customHeight="1">
      <c r="A362" s="4">
        <v>361</v>
      </c>
      <c r="B362" s="37">
        <v>34511</v>
      </c>
      <c r="C362" s="34" t="s">
        <v>190</v>
      </c>
      <c r="D362" s="34" t="s">
        <v>72</v>
      </c>
      <c r="E362" s="34" t="s">
        <v>180</v>
      </c>
      <c r="F362" s="34" t="s">
        <v>166</v>
      </c>
      <c r="G362" s="21"/>
      <c r="H362" s="21"/>
      <c r="I362" s="21" t="s">
        <v>14</v>
      </c>
      <c r="J362" s="21" t="s">
        <v>19</v>
      </c>
      <c r="M362" s="12"/>
    </row>
    <row r="363" spans="1:13" ht="18" customHeight="1">
      <c r="A363" s="4">
        <v>362</v>
      </c>
      <c r="B363" s="37">
        <v>34511</v>
      </c>
      <c r="C363" s="34" t="s">
        <v>10</v>
      </c>
      <c r="D363" s="34" t="s">
        <v>177</v>
      </c>
      <c r="E363" s="34" t="s">
        <v>167</v>
      </c>
      <c r="F363" s="34" t="s">
        <v>163</v>
      </c>
      <c r="G363" s="21"/>
      <c r="H363" s="21"/>
      <c r="I363" s="21" t="s">
        <v>20</v>
      </c>
      <c r="J363" s="21" t="s">
        <v>38</v>
      </c>
      <c r="M363" s="12"/>
    </row>
    <row r="364" spans="1:13" ht="18" customHeight="1">
      <c r="A364" s="4">
        <v>363</v>
      </c>
      <c r="B364" s="37">
        <v>34511</v>
      </c>
      <c r="C364" s="34" t="s">
        <v>186</v>
      </c>
      <c r="D364" s="34" t="s">
        <v>184</v>
      </c>
      <c r="E364" s="34" t="s">
        <v>131</v>
      </c>
      <c r="F364" s="34" t="s">
        <v>183</v>
      </c>
      <c r="G364" s="21" t="s">
        <v>178</v>
      </c>
      <c r="H364" s="21" t="s">
        <v>179</v>
      </c>
      <c r="I364" s="21" t="s">
        <v>32</v>
      </c>
      <c r="J364" s="21" t="s">
        <v>228</v>
      </c>
      <c r="M364" s="12"/>
    </row>
    <row r="365" spans="1:13" ht="18" customHeight="1">
      <c r="A365" s="4">
        <v>364</v>
      </c>
      <c r="B365" s="37">
        <v>34511</v>
      </c>
      <c r="C365" s="34" t="s">
        <v>144</v>
      </c>
      <c r="D365" s="34" t="s">
        <v>175</v>
      </c>
      <c r="E365" s="34" t="s">
        <v>170</v>
      </c>
      <c r="F365" s="34" t="s">
        <v>171</v>
      </c>
      <c r="G365" s="21"/>
      <c r="H365" s="21"/>
      <c r="I365" s="21" t="s">
        <v>13</v>
      </c>
      <c r="J365" s="21" t="s">
        <v>37</v>
      </c>
      <c r="M365" s="12"/>
    </row>
    <row r="366" spans="1:13" ht="18" customHeight="1">
      <c r="A366" s="4">
        <v>365</v>
      </c>
      <c r="B366" s="37">
        <v>34511</v>
      </c>
      <c r="C366" s="34" t="s">
        <v>188</v>
      </c>
      <c r="D366" s="34" t="s">
        <v>213</v>
      </c>
      <c r="E366" s="34" t="s">
        <v>165</v>
      </c>
      <c r="F366" s="34" t="s">
        <v>211</v>
      </c>
      <c r="G366" s="21" t="s">
        <v>174</v>
      </c>
      <c r="H366" s="21" t="s">
        <v>172</v>
      </c>
      <c r="I366" s="21" t="s">
        <v>31</v>
      </c>
      <c r="J366" s="21" t="s">
        <v>26</v>
      </c>
      <c r="M366" s="12"/>
    </row>
    <row r="367" spans="1:13" ht="18" customHeight="1">
      <c r="A367" s="4">
        <v>366</v>
      </c>
      <c r="B367" s="37">
        <v>34513</v>
      </c>
      <c r="C367" s="34" t="s">
        <v>166</v>
      </c>
      <c r="D367" s="34" t="s">
        <v>210</v>
      </c>
      <c r="E367" s="34" t="s">
        <v>72</v>
      </c>
      <c r="F367" s="34" t="s">
        <v>180</v>
      </c>
      <c r="G367" s="21"/>
      <c r="H367" s="21"/>
      <c r="I367" s="21" t="s">
        <v>37</v>
      </c>
      <c r="J367" s="21" t="s">
        <v>38</v>
      </c>
      <c r="M367" s="12"/>
    </row>
    <row r="368" spans="1:13" ht="18" customHeight="1">
      <c r="A368" s="4">
        <v>367</v>
      </c>
      <c r="B368" s="37">
        <v>34513</v>
      </c>
      <c r="C368" s="34" t="s">
        <v>170</v>
      </c>
      <c r="D368" s="34" t="s">
        <v>168</v>
      </c>
      <c r="E368" s="36" t="s">
        <v>171</v>
      </c>
      <c r="F368" s="34" t="s">
        <v>175</v>
      </c>
      <c r="G368" s="21"/>
      <c r="H368" s="21"/>
      <c r="I368" s="21" t="s">
        <v>20</v>
      </c>
      <c r="J368" s="21" t="s">
        <v>19</v>
      </c>
      <c r="M368" s="12"/>
    </row>
    <row r="369" spans="1:13" ht="18" customHeight="1">
      <c r="A369" s="4">
        <v>368</v>
      </c>
      <c r="B369" s="37">
        <v>34513</v>
      </c>
      <c r="C369" s="34" t="s">
        <v>173</v>
      </c>
      <c r="D369" s="34" t="s">
        <v>182</v>
      </c>
      <c r="E369" s="34" t="s">
        <v>183</v>
      </c>
      <c r="F369" s="34" t="s">
        <v>161</v>
      </c>
      <c r="G369" s="21" t="s">
        <v>47</v>
      </c>
      <c r="H369" s="21" t="s">
        <v>214</v>
      </c>
      <c r="I369" s="21" t="s">
        <v>227</v>
      </c>
      <c r="J369" s="21" t="s">
        <v>26</v>
      </c>
      <c r="M369" s="12"/>
    </row>
    <row r="370" spans="1:13" ht="18" customHeight="1">
      <c r="A370" s="4">
        <v>369</v>
      </c>
      <c r="B370" s="37">
        <v>34513</v>
      </c>
      <c r="C370" s="34" t="s">
        <v>185</v>
      </c>
      <c r="D370" s="34" t="s">
        <v>172</v>
      </c>
      <c r="E370" s="34" t="s">
        <v>187</v>
      </c>
      <c r="F370" s="34" t="s">
        <v>181</v>
      </c>
      <c r="G370" s="21" t="s">
        <v>142</v>
      </c>
      <c r="H370" s="21" t="s">
        <v>146</v>
      </c>
      <c r="I370" s="21" t="s">
        <v>228</v>
      </c>
      <c r="J370" s="21" t="s">
        <v>31</v>
      </c>
      <c r="M370" s="12"/>
    </row>
    <row r="371" spans="1:13" ht="18" customHeight="1">
      <c r="A371" s="4">
        <v>370</v>
      </c>
      <c r="B371" s="37">
        <v>34514</v>
      </c>
      <c r="C371" s="34" t="s">
        <v>167</v>
      </c>
      <c r="D371" s="34" t="s">
        <v>10</v>
      </c>
      <c r="E371" s="34" t="s">
        <v>176</v>
      </c>
      <c r="F371" s="34" t="s">
        <v>177</v>
      </c>
      <c r="G371" s="21"/>
      <c r="H371" s="21"/>
      <c r="I371" s="21" t="s">
        <v>14</v>
      </c>
      <c r="J371" s="21" t="s">
        <v>13</v>
      </c>
      <c r="M371" s="12"/>
    </row>
    <row r="372" spans="1:13" ht="18" customHeight="1">
      <c r="A372" s="4">
        <v>371</v>
      </c>
      <c r="B372" s="37">
        <v>34514</v>
      </c>
      <c r="C372" s="34" t="s">
        <v>171</v>
      </c>
      <c r="D372" s="34" t="s">
        <v>144</v>
      </c>
      <c r="E372" s="34" t="s">
        <v>175</v>
      </c>
      <c r="F372" s="34" t="s">
        <v>168</v>
      </c>
      <c r="G372" s="21"/>
      <c r="H372" s="21"/>
      <c r="I372" s="21" t="s">
        <v>20</v>
      </c>
      <c r="J372" s="21" t="s">
        <v>19</v>
      </c>
      <c r="M372" s="12"/>
    </row>
    <row r="373" spans="1:13" ht="18" customHeight="1">
      <c r="A373" s="4">
        <v>372</v>
      </c>
      <c r="B373" s="37">
        <v>34514</v>
      </c>
      <c r="C373" s="34" t="s">
        <v>47</v>
      </c>
      <c r="D373" s="34" t="s">
        <v>214</v>
      </c>
      <c r="E373" s="34" t="s">
        <v>182</v>
      </c>
      <c r="F373" s="34" t="s">
        <v>183</v>
      </c>
      <c r="G373" s="21" t="s">
        <v>173</v>
      </c>
      <c r="H373" s="21" t="s">
        <v>161</v>
      </c>
      <c r="I373" s="21" t="s">
        <v>227</v>
      </c>
      <c r="J373" s="21" t="s">
        <v>26</v>
      </c>
      <c r="M373" s="12"/>
    </row>
    <row r="374" spans="1:13" ht="18" customHeight="1">
      <c r="A374" s="4">
        <v>373</v>
      </c>
      <c r="B374" s="37">
        <v>34514</v>
      </c>
      <c r="C374" s="34" t="s">
        <v>184</v>
      </c>
      <c r="D374" s="34" t="s">
        <v>174</v>
      </c>
      <c r="E374" s="34" t="s">
        <v>211</v>
      </c>
      <c r="F374" s="34" t="s">
        <v>186</v>
      </c>
      <c r="G374" s="21" t="s">
        <v>131</v>
      </c>
      <c r="H374" s="21" t="s">
        <v>213</v>
      </c>
      <c r="I374" s="21" t="s">
        <v>8</v>
      </c>
      <c r="J374" s="21" t="s">
        <v>32</v>
      </c>
      <c r="M374" s="12"/>
    </row>
    <row r="375" spans="1:13" ht="18" customHeight="1">
      <c r="A375" s="4">
        <v>374</v>
      </c>
      <c r="B375" s="37">
        <v>34514</v>
      </c>
      <c r="C375" s="34" t="s">
        <v>180</v>
      </c>
      <c r="D375" s="36" t="s">
        <v>190</v>
      </c>
      <c r="E375" s="34" t="s">
        <v>210</v>
      </c>
      <c r="F375" s="34" t="s">
        <v>72</v>
      </c>
      <c r="G375" s="21"/>
      <c r="H375" s="21"/>
      <c r="I375" s="21" t="s">
        <v>37</v>
      </c>
      <c r="J375" s="21" t="s">
        <v>38</v>
      </c>
      <c r="M375" s="12"/>
    </row>
    <row r="376" spans="1:13" ht="18" customHeight="1">
      <c r="A376" s="4">
        <v>375</v>
      </c>
      <c r="B376" s="37">
        <v>34514</v>
      </c>
      <c r="C376" s="34" t="s">
        <v>146</v>
      </c>
      <c r="D376" s="34" t="s">
        <v>181</v>
      </c>
      <c r="E376" s="34" t="s">
        <v>142</v>
      </c>
      <c r="F376" s="34" t="s">
        <v>185</v>
      </c>
      <c r="G376" s="21" t="s">
        <v>172</v>
      </c>
      <c r="H376" s="21" t="s">
        <v>187</v>
      </c>
      <c r="I376" s="21" t="s">
        <v>228</v>
      </c>
      <c r="J376" s="21" t="s">
        <v>31</v>
      </c>
      <c r="M376" s="12"/>
    </row>
    <row r="377" spans="1:13" ht="18" customHeight="1">
      <c r="A377" s="4">
        <v>376</v>
      </c>
      <c r="B377" s="37">
        <v>34515</v>
      </c>
      <c r="C377" s="34" t="s">
        <v>177</v>
      </c>
      <c r="D377" s="34" t="s">
        <v>163</v>
      </c>
      <c r="E377" s="34" t="s">
        <v>10</v>
      </c>
      <c r="F377" s="34" t="s">
        <v>176</v>
      </c>
      <c r="G377" s="21"/>
      <c r="H377" s="21"/>
      <c r="I377" s="21" t="s">
        <v>14</v>
      </c>
      <c r="J377" s="21" t="s">
        <v>13</v>
      </c>
      <c r="M377" s="12"/>
    </row>
    <row r="378" spans="1:13" ht="18" customHeight="1">
      <c r="A378" s="4">
        <v>377</v>
      </c>
      <c r="B378" s="37">
        <v>34515</v>
      </c>
      <c r="C378" s="36" t="s">
        <v>187</v>
      </c>
      <c r="D378" s="34" t="s">
        <v>142</v>
      </c>
      <c r="E378" s="34" t="s">
        <v>172</v>
      </c>
      <c r="F378" s="34" t="s">
        <v>146</v>
      </c>
      <c r="G378" s="21" t="s">
        <v>181</v>
      </c>
      <c r="H378" s="21" t="s">
        <v>185</v>
      </c>
      <c r="I378" s="21" t="s">
        <v>228</v>
      </c>
      <c r="J378" s="21" t="s">
        <v>31</v>
      </c>
      <c r="M378" s="13"/>
    </row>
    <row r="379" spans="1:13" ht="18" customHeight="1">
      <c r="A379" s="4">
        <v>378</v>
      </c>
      <c r="B379" s="37">
        <v>34516</v>
      </c>
      <c r="C379" s="34" t="s">
        <v>72</v>
      </c>
      <c r="D379" s="34" t="s">
        <v>166</v>
      </c>
      <c r="E379" s="34" t="s">
        <v>190</v>
      </c>
      <c r="F379" s="34" t="s">
        <v>210</v>
      </c>
      <c r="G379" s="21"/>
      <c r="H379" s="21"/>
      <c r="I379" s="21" t="s">
        <v>14</v>
      </c>
      <c r="J379" s="21" t="s">
        <v>37</v>
      </c>
      <c r="M379" s="12"/>
    </row>
    <row r="380" spans="1:13" ht="18" customHeight="1">
      <c r="A380" s="4">
        <v>379</v>
      </c>
      <c r="B380" s="37">
        <v>34516</v>
      </c>
      <c r="C380" s="34" t="s">
        <v>175</v>
      </c>
      <c r="D380" s="34" t="s">
        <v>170</v>
      </c>
      <c r="E380" s="34" t="s">
        <v>168</v>
      </c>
      <c r="F380" s="34" t="s">
        <v>144</v>
      </c>
      <c r="G380" s="21"/>
      <c r="H380" s="21"/>
      <c r="I380" s="21" t="s">
        <v>19</v>
      </c>
      <c r="J380" s="21" t="s">
        <v>38</v>
      </c>
      <c r="M380" s="12"/>
    </row>
    <row r="381" spans="1:13" ht="18" customHeight="1">
      <c r="A381" s="4">
        <v>380</v>
      </c>
      <c r="B381" s="37">
        <v>34516</v>
      </c>
      <c r="C381" s="34" t="s">
        <v>131</v>
      </c>
      <c r="D381" s="34" t="s">
        <v>213</v>
      </c>
      <c r="E381" s="34" t="s">
        <v>165</v>
      </c>
      <c r="F381" s="34" t="s">
        <v>179</v>
      </c>
      <c r="G381" s="21" t="s">
        <v>186</v>
      </c>
      <c r="H381" s="21" t="s">
        <v>174</v>
      </c>
      <c r="I381" s="21" t="s">
        <v>32</v>
      </c>
      <c r="J381" s="21" t="s">
        <v>227</v>
      </c>
      <c r="M381" s="12"/>
    </row>
    <row r="382" spans="1:13" ht="18" customHeight="1">
      <c r="A382" s="4">
        <v>381</v>
      </c>
      <c r="B382" s="37">
        <v>34516</v>
      </c>
      <c r="C382" s="34" t="s">
        <v>176</v>
      </c>
      <c r="D382" s="34" t="s">
        <v>167</v>
      </c>
      <c r="E382" s="34" t="s">
        <v>163</v>
      </c>
      <c r="F382" s="34" t="s">
        <v>10</v>
      </c>
      <c r="G382" s="21"/>
      <c r="H382" s="21"/>
      <c r="I382" s="21" t="s">
        <v>13</v>
      </c>
      <c r="J382" s="21" t="s">
        <v>20</v>
      </c>
      <c r="M382" s="12"/>
    </row>
    <row r="383" spans="1:13" ht="18" customHeight="1">
      <c r="A383" s="4">
        <v>382</v>
      </c>
      <c r="B383" s="37">
        <v>34517</v>
      </c>
      <c r="C383" s="34" t="s">
        <v>182</v>
      </c>
      <c r="D383" s="34" t="s">
        <v>185</v>
      </c>
      <c r="E383" s="34" t="s">
        <v>181</v>
      </c>
      <c r="F383" s="34" t="s">
        <v>161</v>
      </c>
      <c r="G383" s="21" t="s">
        <v>183</v>
      </c>
      <c r="H383" s="21" t="s">
        <v>142</v>
      </c>
      <c r="I383" s="21" t="s">
        <v>26</v>
      </c>
      <c r="J383" s="21" t="s">
        <v>228</v>
      </c>
      <c r="M383" s="12"/>
    </row>
    <row r="384" spans="1:13" ht="18" customHeight="1">
      <c r="A384" s="4">
        <v>383</v>
      </c>
      <c r="B384" s="37">
        <v>34517</v>
      </c>
      <c r="C384" s="34" t="s">
        <v>213</v>
      </c>
      <c r="D384" s="34" t="s">
        <v>186</v>
      </c>
      <c r="E384" s="34" t="s">
        <v>179</v>
      </c>
      <c r="F384" s="34" t="s">
        <v>174</v>
      </c>
      <c r="G384" s="21" t="s">
        <v>131</v>
      </c>
      <c r="H384" s="21" t="s">
        <v>165</v>
      </c>
      <c r="I384" s="21" t="s">
        <v>32</v>
      </c>
      <c r="J384" s="21" t="s">
        <v>227</v>
      </c>
      <c r="M384" s="12"/>
    </row>
    <row r="385" spans="1:13" ht="18" customHeight="1">
      <c r="A385" s="4">
        <v>384</v>
      </c>
      <c r="B385" s="37">
        <v>34517</v>
      </c>
      <c r="C385" s="34" t="s">
        <v>168</v>
      </c>
      <c r="D385" s="34" t="s">
        <v>171</v>
      </c>
      <c r="E385" s="34" t="s">
        <v>144</v>
      </c>
      <c r="F385" s="34" t="s">
        <v>170</v>
      </c>
      <c r="G385" s="21"/>
      <c r="H385" s="21"/>
      <c r="I385" s="21" t="s">
        <v>19</v>
      </c>
      <c r="J385" s="21" t="s">
        <v>38</v>
      </c>
      <c r="M385" s="12"/>
    </row>
    <row r="386" spans="1:13" ht="18" customHeight="1">
      <c r="A386" s="4">
        <v>385</v>
      </c>
      <c r="B386" s="37">
        <v>34517</v>
      </c>
      <c r="C386" s="34" t="s">
        <v>178</v>
      </c>
      <c r="D386" s="34" t="s">
        <v>146</v>
      </c>
      <c r="E386" s="34" t="s">
        <v>184</v>
      </c>
      <c r="F386" s="34" t="s">
        <v>211</v>
      </c>
      <c r="G386" s="21" t="s">
        <v>188</v>
      </c>
      <c r="H386" s="21" t="s">
        <v>173</v>
      </c>
      <c r="I386" s="21" t="s">
        <v>31</v>
      </c>
      <c r="J386" s="21" t="s">
        <v>8</v>
      </c>
      <c r="M386" s="12"/>
    </row>
    <row r="387" spans="1:13" ht="18" customHeight="1">
      <c r="A387" s="4">
        <v>386</v>
      </c>
      <c r="B387" s="37">
        <v>34517</v>
      </c>
      <c r="C387" s="34" t="s">
        <v>10</v>
      </c>
      <c r="D387" s="34" t="s">
        <v>191</v>
      </c>
      <c r="E387" s="34" t="s">
        <v>167</v>
      </c>
      <c r="F387" s="34" t="s">
        <v>163</v>
      </c>
      <c r="G387" s="21"/>
      <c r="H387" s="21"/>
      <c r="I387" s="21" t="s">
        <v>13</v>
      </c>
      <c r="J387" s="21" t="s">
        <v>20</v>
      </c>
      <c r="M387" s="12"/>
    </row>
    <row r="388" spans="1:13" ht="18" customHeight="1">
      <c r="A388" s="4">
        <v>387</v>
      </c>
      <c r="B388" s="37">
        <v>34517</v>
      </c>
      <c r="C388" s="34" t="s">
        <v>210</v>
      </c>
      <c r="D388" s="34" t="s">
        <v>180</v>
      </c>
      <c r="E388" s="34" t="s">
        <v>166</v>
      </c>
      <c r="F388" s="34" t="s">
        <v>190</v>
      </c>
      <c r="G388" s="21"/>
      <c r="H388" s="21"/>
      <c r="I388" s="21" t="s">
        <v>14</v>
      </c>
      <c r="J388" s="21" t="s">
        <v>37</v>
      </c>
      <c r="M388" s="12"/>
    </row>
    <row r="389" spans="1:13" ht="18" customHeight="1">
      <c r="A389" s="4">
        <v>388</v>
      </c>
      <c r="B389" s="37">
        <v>34518</v>
      </c>
      <c r="C389" s="34" t="s">
        <v>179</v>
      </c>
      <c r="D389" s="34" t="s">
        <v>131</v>
      </c>
      <c r="E389" s="34" t="s">
        <v>148</v>
      </c>
      <c r="F389" s="34" t="s">
        <v>165</v>
      </c>
      <c r="G389" s="21" t="s">
        <v>213</v>
      </c>
      <c r="H389" s="21" t="s">
        <v>186</v>
      </c>
      <c r="I389" s="21" t="s">
        <v>32</v>
      </c>
      <c r="J389" s="21" t="s">
        <v>227</v>
      </c>
      <c r="M389" s="12"/>
    </row>
    <row r="390" spans="1:13" ht="18" customHeight="1">
      <c r="A390" s="4">
        <v>389</v>
      </c>
      <c r="B390" s="37">
        <v>34518</v>
      </c>
      <c r="C390" s="34" t="s">
        <v>190</v>
      </c>
      <c r="D390" s="34" t="s">
        <v>72</v>
      </c>
      <c r="E390" s="34" t="s">
        <v>180</v>
      </c>
      <c r="F390" s="34" t="s">
        <v>166</v>
      </c>
      <c r="G390" s="21"/>
      <c r="H390" s="21"/>
      <c r="I390" s="21" t="s">
        <v>14</v>
      </c>
      <c r="J390" s="21" t="s">
        <v>37</v>
      </c>
      <c r="M390" s="12"/>
    </row>
    <row r="391" spans="1:13" ht="18" customHeight="1">
      <c r="A391" s="4">
        <v>390</v>
      </c>
      <c r="B391" s="37">
        <v>34518</v>
      </c>
      <c r="C391" s="34" t="s">
        <v>173</v>
      </c>
      <c r="D391" s="34" t="s">
        <v>184</v>
      </c>
      <c r="E391" s="34" t="s">
        <v>146</v>
      </c>
      <c r="F391" s="34" t="s">
        <v>188</v>
      </c>
      <c r="G391" s="21" t="s">
        <v>211</v>
      </c>
      <c r="H391" s="21" t="s">
        <v>178</v>
      </c>
      <c r="I391" s="21" t="s">
        <v>31</v>
      </c>
      <c r="J391" s="21" t="s">
        <v>8</v>
      </c>
      <c r="M391" s="12"/>
    </row>
    <row r="392" spans="1:13" ht="18" customHeight="1">
      <c r="A392" s="4">
        <v>391</v>
      </c>
      <c r="B392" s="37">
        <v>34518</v>
      </c>
      <c r="C392" s="34" t="s">
        <v>144</v>
      </c>
      <c r="D392" s="34" t="s">
        <v>175</v>
      </c>
      <c r="E392" s="34" t="s">
        <v>170</v>
      </c>
      <c r="F392" s="34" t="s">
        <v>171</v>
      </c>
      <c r="G392" s="21"/>
      <c r="H392" s="21"/>
      <c r="I392" s="21" t="s">
        <v>19</v>
      </c>
      <c r="J392" s="21" t="s">
        <v>38</v>
      </c>
      <c r="M392" s="12"/>
    </row>
    <row r="393" spans="1:13" ht="18" customHeight="1">
      <c r="A393" s="4">
        <v>392</v>
      </c>
      <c r="B393" s="37">
        <v>34518</v>
      </c>
      <c r="C393" s="34" t="s">
        <v>142</v>
      </c>
      <c r="D393" s="34" t="s">
        <v>183</v>
      </c>
      <c r="E393" s="34" t="s">
        <v>161</v>
      </c>
      <c r="F393" s="34" t="s">
        <v>181</v>
      </c>
      <c r="G393" s="21" t="s">
        <v>185</v>
      </c>
      <c r="H393" s="21" t="s">
        <v>182</v>
      </c>
      <c r="I393" s="21" t="s">
        <v>26</v>
      </c>
      <c r="J393" s="21" t="s">
        <v>228</v>
      </c>
      <c r="M393" s="12"/>
    </row>
    <row r="394" spans="1:13" ht="18" customHeight="1">
      <c r="A394" s="4">
        <v>393</v>
      </c>
      <c r="B394" s="37">
        <v>34518</v>
      </c>
      <c r="C394" s="34" t="s">
        <v>163</v>
      </c>
      <c r="D394" s="34" t="s">
        <v>176</v>
      </c>
      <c r="E394" s="34" t="s">
        <v>191</v>
      </c>
      <c r="F394" s="34" t="s">
        <v>167</v>
      </c>
      <c r="G394" s="21"/>
      <c r="H394" s="21"/>
      <c r="I394" s="21" t="s">
        <v>13</v>
      </c>
      <c r="J394" s="21" t="s">
        <v>20</v>
      </c>
      <c r="M394" s="12"/>
    </row>
    <row r="395" spans="1:13" ht="18" customHeight="1">
      <c r="A395" s="4">
        <v>394</v>
      </c>
      <c r="B395" s="37">
        <v>34520</v>
      </c>
      <c r="C395" s="36" t="s">
        <v>167</v>
      </c>
      <c r="D395" s="34" t="s">
        <v>10</v>
      </c>
      <c r="E395" s="34" t="s">
        <v>176</v>
      </c>
      <c r="F395" s="34" t="s">
        <v>191</v>
      </c>
      <c r="G395" s="21"/>
      <c r="H395" s="21"/>
      <c r="I395" s="21" t="s">
        <v>20</v>
      </c>
      <c r="J395" s="21" t="s">
        <v>14</v>
      </c>
      <c r="M395" s="13"/>
    </row>
    <row r="396" spans="1:13" ht="18" customHeight="1">
      <c r="A396" s="4">
        <v>395</v>
      </c>
      <c r="B396" s="37">
        <v>34520</v>
      </c>
      <c r="C396" s="34" t="s">
        <v>166</v>
      </c>
      <c r="D396" s="34" t="s">
        <v>210</v>
      </c>
      <c r="E396" s="34" t="s">
        <v>72</v>
      </c>
      <c r="F396" s="34" t="s">
        <v>180</v>
      </c>
      <c r="G396" s="21"/>
      <c r="H396" s="21"/>
      <c r="I396" s="21" t="s">
        <v>19</v>
      </c>
      <c r="J396" s="21" t="s">
        <v>13</v>
      </c>
      <c r="M396" s="12"/>
    </row>
    <row r="397" spans="1:13" ht="18" customHeight="1">
      <c r="A397" s="4">
        <v>396</v>
      </c>
      <c r="B397" s="37">
        <v>34520</v>
      </c>
      <c r="C397" s="34" t="s">
        <v>161</v>
      </c>
      <c r="D397" s="34" t="s">
        <v>187</v>
      </c>
      <c r="E397" s="34" t="s">
        <v>185</v>
      </c>
      <c r="F397" s="34" t="s">
        <v>142</v>
      </c>
      <c r="G397" s="21" t="s">
        <v>214</v>
      </c>
      <c r="H397" s="21" t="s">
        <v>181</v>
      </c>
      <c r="I397" s="21" t="s">
        <v>228</v>
      </c>
      <c r="J397" s="21" t="s">
        <v>8</v>
      </c>
      <c r="M397" s="12"/>
    </row>
    <row r="398" spans="1:13" ht="18" customHeight="1">
      <c r="A398" s="4">
        <v>397</v>
      </c>
      <c r="B398" s="37">
        <v>34520</v>
      </c>
      <c r="C398" s="34" t="s">
        <v>170</v>
      </c>
      <c r="D398" s="34" t="s">
        <v>168</v>
      </c>
      <c r="E398" s="34" t="s">
        <v>171</v>
      </c>
      <c r="F398" s="34" t="s">
        <v>175</v>
      </c>
      <c r="G398" s="21"/>
      <c r="H398" s="21"/>
      <c r="I398" s="21" t="s">
        <v>38</v>
      </c>
      <c r="J398" s="21" t="s">
        <v>37</v>
      </c>
      <c r="M398" s="12"/>
    </row>
    <row r="399" spans="1:13" ht="18" customHeight="1">
      <c r="A399" s="4">
        <v>398</v>
      </c>
      <c r="B399" s="37">
        <v>34520</v>
      </c>
      <c r="C399" s="21" t="s">
        <v>165</v>
      </c>
      <c r="D399" s="21" t="s">
        <v>179</v>
      </c>
      <c r="E399" s="21" t="s">
        <v>186</v>
      </c>
      <c r="F399" s="21" t="s">
        <v>131</v>
      </c>
      <c r="G399" s="21" t="s">
        <v>178</v>
      </c>
      <c r="H399" s="21" t="s">
        <v>211</v>
      </c>
      <c r="I399" s="21" t="s">
        <v>32</v>
      </c>
      <c r="J399" s="21" t="s">
        <v>26</v>
      </c>
      <c r="M399" s="12"/>
    </row>
    <row r="400" spans="1:13" ht="18" customHeight="1">
      <c r="A400" s="4">
        <v>399</v>
      </c>
      <c r="B400" s="37">
        <v>34520</v>
      </c>
      <c r="C400" s="34" t="s">
        <v>146</v>
      </c>
      <c r="D400" s="34" t="s">
        <v>188</v>
      </c>
      <c r="E400" s="34" t="s">
        <v>213</v>
      </c>
      <c r="F400" s="34" t="s">
        <v>173</v>
      </c>
      <c r="G400" s="21" t="s">
        <v>148</v>
      </c>
      <c r="H400" s="21" t="s">
        <v>184</v>
      </c>
      <c r="I400" s="21" t="s">
        <v>31</v>
      </c>
      <c r="J400" s="21" t="s">
        <v>227</v>
      </c>
      <c r="M400" s="12"/>
    </row>
    <row r="401" spans="1:13" ht="18" customHeight="1">
      <c r="A401" s="4">
        <v>400</v>
      </c>
      <c r="B401" s="37">
        <v>34521</v>
      </c>
      <c r="C401" s="34" t="s">
        <v>148</v>
      </c>
      <c r="D401" s="34" t="s">
        <v>213</v>
      </c>
      <c r="E401" s="34" t="s">
        <v>173</v>
      </c>
      <c r="F401" s="34" t="s">
        <v>184</v>
      </c>
      <c r="G401" s="21" t="s">
        <v>188</v>
      </c>
      <c r="H401" s="21" t="s">
        <v>146</v>
      </c>
      <c r="I401" s="21" t="s">
        <v>31</v>
      </c>
      <c r="J401" s="21" t="s">
        <v>227</v>
      </c>
      <c r="M401" s="12"/>
    </row>
    <row r="402" spans="1:13" ht="18" customHeight="1">
      <c r="A402" s="4">
        <v>401</v>
      </c>
      <c r="B402" s="37">
        <v>34521</v>
      </c>
      <c r="C402" s="34" t="s">
        <v>171</v>
      </c>
      <c r="D402" s="34" t="s">
        <v>144</v>
      </c>
      <c r="E402" s="34" t="s">
        <v>175</v>
      </c>
      <c r="F402" s="34" t="s">
        <v>168</v>
      </c>
      <c r="G402" s="21"/>
      <c r="H402" s="21"/>
      <c r="I402" s="21" t="s">
        <v>38</v>
      </c>
      <c r="J402" s="21" t="s">
        <v>37</v>
      </c>
      <c r="M402" s="12"/>
    </row>
    <row r="403" spans="1:13" ht="18" customHeight="1">
      <c r="A403" s="4">
        <v>402</v>
      </c>
      <c r="B403" s="37">
        <v>34521</v>
      </c>
      <c r="C403" s="34" t="s">
        <v>181</v>
      </c>
      <c r="D403" s="34" t="s">
        <v>185</v>
      </c>
      <c r="E403" s="34" t="s">
        <v>142</v>
      </c>
      <c r="F403" s="34" t="s">
        <v>214</v>
      </c>
      <c r="G403" s="21" t="s">
        <v>187</v>
      </c>
      <c r="H403" s="21" t="s">
        <v>161</v>
      </c>
      <c r="I403" s="21" t="s">
        <v>228</v>
      </c>
      <c r="J403" s="21" t="s">
        <v>8</v>
      </c>
      <c r="M403" s="12"/>
    </row>
    <row r="404" spans="1:13" ht="18" customHeight="1">
      <c r="A404" s="4">
        <v>403</v>
      </c>
      <c r="B404" s="37">
        <v>34521</v>
      </c>
      <c r="C404" s="34" t="s">
        <v>186</v>
      </c>
      <c r="D404" s="34" t="s">
        <v>178</v>
      </c>
      <c r="E404" s="34" t="s">
        <v>131</v>
      </c>
      <c r="F404" s="34" t="s">
        <v>179</v>
      </c>
      <c r="G404" s="21" t="s">
        <v>211</v>
      </c>
      <c r="H404" s="21" t="s">
        <v>165</v>
      </c>
      <c r="I404" s="21" t="s">
        <v>32</v>
      </c>
      <c r="J404" s="21" t="s">
        <v>26</v>
      </c>
      <c r="M404" s="12"/>
    </row>
    <row r="405" spans="1:13" ht="18" customHeight="1">
      <c r="A405" s="4">
        <v>404</v>
      </c>
      <c r="B405" s="37">
        <v>34521</v>
      </c>
      <c r="C405" s="34" t="s">
        <v>180</v>
      </c>
      <c r="D405" s="34" t="s">
        <v>190</v>
      </c>
      <c r="E405" s="34" t="s">
        <v>210</v>
      </c>
      <c r="F405" s="34" t="s">
        <v>72</v>
      </c>
      <c r="G405" s="21"/>
      <c r="H405" s="21"/>
      <c r="I405" s="21" t="s">
        <v>19</v>
      </c>
      <c r="J405" s="21" t="s">
        <v>13</v>
      </c>
      <c r="M405" s="12"/>
    </row>
    <row r="406" spans="1:13" ht="18" customHeight="1">
      <c r="A406" s="4">
        <v>405</v>
      </c>
      <c r="B406" s="37">
        <v>34521</v>
      </c>
      <c r="C406" s="34" t="s">
        <v>191</v>
      </c>
      <c r="D406" s="34" t="s">
        <v>163</v>
      </c>
      <c r="E406" s="34" t="s">
        <v>10</v>
      </c>
      <c r="F406" s="34" t="s">
        <v>176</v>
      </c>
      <c r="G406" s="21"/>
      <c r="H406" s="21"/>
      <c r="I406" s="21" t="s">
        <v>20</v>
      </c>
      <c r="J406" s="21" t="s">
        <v>14</v>
      </c>
      <c r="M406" s="12"/>
    </row>
    <row r="407" spans="1:13" ht="18" customHeight="1">
      <c r="A407" s="4">
        <v>406</v>
      </c>
      <c r="B407" s="38">
        <v>34522</v>
      </c>
      <c r="C407" s="21" t="s">
        <v>72</v>
      </c>
      <c r="D407" s="21" t="s">
        <v>166</v>
      </c>
      <c r="E407" s="21" t="s">
        <v>190</v>
      </c>
      <c r="F407" s="21" t="s">
        <v>210</v>
      </c>
      <c r="G407" s="21"/>
      <c r="H407" s="21"/>
      <c r="I407" s="21" t="s">
        <v>19</v>
      </c>
      <c r="J407" s="21" t="s">
        <v>13</v>
      </c>
      <c r="M407" s="12"/>
    </row>
    <row r="408" spans="1:13" ht="18" customHeight="1">
      <c r="A408" s="4">
        <v>407</v>
      </c>
      <c r="B408" s="37">
        <v>34522</v>
      </c>
      <c r="C408" s="34" t="s">
        <v>175</v>
      </c>
      <c r="D408" s="34" t="s">
        <v>170</v>
      </c>
      <c r="E408" s="34" t="s">
        <v>168</v>
      </c>
      <c r="F408" s="34" t="s">
        <v>144</v>
      </c>
      <c r="G408" s="21"/>
      <c r="H408" s="21"/>
      <c r="I408" s="21" t="s">
        <v>38</v>
      </c>
      <c r="J408" s="21" t="s">
        <v>37</v>
      </c>
      <c r="M408" s="12"/>
    </row>
    <row r="409" spans="1:13" ht="18" customHeight="1">
      <c r="A409" s="4">
        <v>408</v>
      </c>
      <c r="B409" s="37">
        <v>34522</v>
      </c>
      <c r="C409" s="34" t="s">
        <v>174</v>
      </c>
      <c r="D409" s="34" t="s">
        <v>165</v>
      </c>
      <c r="E409" s="34" t="s">
        <v>184</v>
      </c>
      <c r="F409" s="34" t="s">
        <v>178</v>
      </c>
      <c r="G409" s="21" t="s">
        <v>179</v>
      </c>
      <c r="H409" s="21" t="s">
        <v>188</v>
      </c>
      <c r="I409" s="21" t="s">
        <v>31</v>
      </c>
      <c r="J409" s="21" t="s">
        <v>227</v>
      </c>
      <c r="M409" s="12"/>
    </row>
    <row r="410" spans="1:13" ht="18" customHeight="1">
      <c r="A410" s="4">
        <v>409</v>
      </c>
      <c r="B410" s="37">
        <v>34522</v>
      </c>
      <c r="C410" s="34" t="s">
        <v>176</v>
      </c>
      <c r="D410" s="34" t="s">
        <v>167</v>
      </c>
      <c r="E410" s="34" t="s">
        <v>163</v>
      </c>
      <c r="F410" s="34" t="s">
        <v>10</v>
      </c>
      <c r="G410" s="21"/>
      <c r="H410" s="21"/>
      <c r="I410" s="21" t="s">
        <v>20</v>
      </c>
      <c r="J410" s="21" t="s">
        <v>14</v>
      </c>
      <c r="M410" s="12"/>
    </row>
    <row r="411" spans="1:13" ht="18" customHeight="1">
      <c r="A411" s="4">
        <v>410</v>
      </c>
      <c r="B411" s="37">
        <v>34522</v>
      </c>
      <c r="C411" s="34" t="s">
        <v>214</v>
      </c>
      <c r="D411" s="34" t="s">
        <v>161</v>
      </c>
      <c r="E411" s="34" t="s">
        <v>187</v>
      </c>
      <c r="F411" s="34" t="s">
        <v>181</v>
      </c>
      <c r="G411" s="21" t="s">
        <v>142</v>
      </c>
      <c r="H411" s="21" t="s">
        <v>185</v>
      </c>
      <c r="I411" s="21" t="s">
        <v>228</v>
      </c>
      <c r="J411" s="21" t="s">
        <v>8</v>
      </c>
      <c r="M411" s="12"/>
    </row>
    <row r="412" spans="1:13" ht="18" customHeight="1">
      <c r="A412" s="4">
        <v>411</v>
      </c>
      <c r="B412" s="37">
        <v>34523</v>
      </c>
      <c r="C412" s="34" t="s">
        <v>153</v>
      </c>
      <c r="D412" s="34" t="s">
        <v>181</v>
      </c>
      <c r="E412" s="34" t="s">
        <v>146</v>
      </c>
      <c r="F412" s="34" t="s">
        <v>187</v>
      </c>
      <c r="G412" s="21" t="s">
        <v>161</v>
      </c>
      <c r="H412" s="21" t="s">
        <v>214</v>
      </c>
      <c r="I412" s="21" t="s">
        <v>26</v>
      </c>
      <c r="J412" s="21" t="s">
        <v>8</v>
      </c>
      <c r="M412" s="12"/>
    </row>
    <row r="413" spans="1:13" ht="18" customHeight="1">
      <c r="A413" s="4">
        <v>412</v>
      </c>
      <c r="B413" s="37">
        <v>34523</v>
      </c>
      <c r="C413" s="34" t="s">
        <v>46</v>
      </c>
      <c r="D413" s="34" t="s">
        <v>191</v>
      </c>
      <c r="E413" s="36" t="s">
        <v>167</v>
      </c>
      <c r="F413" s="34" t="s">
        <v>163</v>
      </c>
      <c r="G413" s="21"/>
      <c r="H413" s="21"/>
      <c r="I413" s="21" t="s">
        <v>38</v>
      </c>
      <c r="J413" s="21" t="s">
        <v>20</v>
      </c>
      <c r="M413" s="12"/>
    </row>
    <row r="414" spans="1:13" ht="18" customHeight="1">
      <c r="A414" s="4">
        <v>413</v>
      </c>
      <c r="B414" s="37">
        <v>34523</v>
      </c>
      <c r="C414" s="34" t="s">
        <v>210</v>
      </c>
      <c r="D414" s="34" t="s">
        <v>180</v>
      </c>
      <c r="E414" s="34" t="s">
        <v>166</v>
      </c>
      <c r="F414" s="34" t="s">
        <v>190</v>
      </c>
      <c r="G414" s="21"/>
      <c r="H414" s="21"/>
      <c r="I414" s="21" t="s">
        <v>19</v>
      </c>
      <c r="J414" s="21" t="s">
        <v>37</v>
      </c>
      <c r="M414" s="12"/>
    </row>
    <row r="415" spans="1:13" ht="18" customHeight="1">
      <c r="A415" s="4">
        <v>414</v>
      </c>
      <c r="B415" s="37">
        <v>34523</v>
      </c>
      <c r="C415" s="34" t="s">
        <v>188</v>
      </c>
      <c r="D415" s="34" t="s">
        <v>186</v>
      </c>
      <c r="E415" s="34" t="s">
        <v>184</v>
      </c>
      <c r="F415" s="34" t="s">
        <v>178</v>
      </c>
      <c r="G415" s="21" t="s">
        <v>174</v>
      </c>
      <c r="H415" s="21" t="s">
        <v>179</v>
      </c>
      <c r="I415" s="21" t="s">
        <v>31</v>
      </c>
      <c r="J415" s="21" t="s">
        <v>228</v>
      </c>
      <c r="M415" s="12"/>
    </row>
    <row r="416" spans="1:13" ht="18" customHeight="1">
      <c r="A416" s="4">
        <v>415</v>
      </c>
      <c r="B416" s="37">
        <v>34523</v>
      </c>
      <c r="C416" s="34" t="s">
        <v>183</v>
      </c>
      <c r="D416" s="34" t="s">
        <v>213</v>
      </c>
      <c r="E416" s="34" t="s">
        <v>182</v>
      </c>
      <c r="F416" s="34" t="s">
        <v>131</v>
      </c>
      <c r="G416" s="21" t="s">
        <v>173</v>
      </c>
      <c r="H416" s="21" t="s">
        <v>142</v>
      </c>
      <c r="I416" s="21" t="s">
        <v>227</v>
      </c>
      <c r="J416" s="21" t="s">
        <v>32</v>
      </c>
      <c r="M416" s="12"/>
    </row>
    <row r="417" spans="1:13" ht="18" customHeight="1">
      <c r="A417" s="4">
        <v>416</v>
      </c>
      <c r="B417" s="37">
        <v>34524</v>
      </c>
      <c r="C417" s="34" t="s">
        <v>190</v>
      </c>
      <c r="D417" s="34" t="s">
        <v>72</v>
      </c>
      <c r="E417" s="34" t="s">
        <v>180</v>
      </c>
      <c r="F417" s="34" t="s">
        <v>166</v>
      </c>
      <c r="G417" s="21"/>
      <c r="H417" s="21"/>
      <c r="I417" s="21" t="s">
        <v>19</v>
      </c>
      <c r="J417" s="21" t="s">
        <v>37</v>
      </c>
      <c r="M417" s="12"/>
    </row>
    <row r="418" spans="1:13" ht="18" customHeight="1">
      <c r="A418" s="4">
        <v>417</v>
      </c>
      <c r="B418" s="37">
        <v>34524</v>
      </c>
      <c r="C418" s="34" t="s">
        <v>184</v>
      </c>
      <c r="D418" s="34" t="s">
        <v>211</v>
      </c>
      <c r="E418" s="34" t="s">
        <v>165</v>
      </c>
      <c r="F418" s="34" t="s">
        <v>174</v>
      </c>
      <c r="G418" s="21" t="s">
        <v>186</v>
      </c>
      <c r="H418" s="21" t="s">
        <v>178</v>
      </c>
      <c r="I418" s="21" t="s">
        <v>31</v>
      </c>
      <c r="J418" s="21" t="s">
        <v>228</v>
      </c>
      <c r="M418" s="12"/>
    </row>
    <row r="419" spans="1:13" ht="18" customHeight="1">
      <c r="A419" s="4">
        <v>418</v>
      </c>
      <c r="B419" s="37">
        <v>34524</v>
      </c>
      <c r="C419" s="34" t="s">
        <v>185</v>
      </c>
      <c r="D419" s="34" t="s">
        <v>146</v>
      </c>
      <c r="E419" s="34" t="s">
        <v>214</v>
      </c>
      <c r="F419" s="34" t="s">
        <v>161</v>
      </c>
      <c r="G419" s="21" t="s">
        <v>172</v>
      </c>
      <c r="H419" s="21" t="s">
        <v>181</v>
      </c>
      <c r="I419" s="21" t="s">
        <v>26</v>
      </c>
      <c r="J419" s="21" t="s">
        <v>8</v>
      </c>
      <c r="M419" s="12"/>
    </row>
    <row r="420" spans="1:13" ht="18" customHeight="1">
      <c r="A420" s="4">
        <v>419</v>
      </c>
      <c r="B420" s="37">
        <v>34524</v>
      </c>
      <c r="C420" s="34" t="s">
        <v>131</v>
      </c>
      <c r="D420" s="34" t="s">
        <v>182</v>
      </c>
      <c r="E420" s="34" t="s">
        <v>173</v>
      </c>
      <c r="F420" s="34" t="s">
        <v>142</v>
      </c>
      <c r="G420" s="21" t="s">
        <v>183</v>
      </c>
      <c r="H420" s="21" t="s">
        <v>213</v>
      </c>
      <c r="I420" s="21" t="s">
        <v>227</v>
      </c>
      <c r="J420" s="21" t="s">
        <v>32</v>
      </c>
      <c r="M420" s="12"/>
    </row>
    <row r="421" spans="1:13" ht="18" customHeight="1">
      <c r="A421" s="4">
        <v>420</v>
      </c>
      <c r="B421" s="37">
        <v>34524</v>
      </c>
      <c r="C421" s="34" t="s">
        <v>144</v>
      </c>
      <c r="D421" s="34" t="s">
        <v>171</v>
      </c>
      <c r="E421" s="34" t="s">
        <v>170</v>
      </c>
      <c r="F421" s="34" t="s">
        <v>168</v>
      </c>
      <c r="G421" s="21"/>
      <c r="H421" s="21"/>
      <c r="I421" s="21" t="s">
        <v>13</v>
      </c>
      <c r="J421" s="21" t="s">
        <v>14</v>
      </c>
      <c r="M421" s="12"/>
    </row>
    <row r="422" spans="1:13" ht="18" customHeight="1">
      <c r="A422" s="4">
        <v>421</v>
      </c>
      <c r="B422" s="37">
        <v>34524</v>
      </c>
      <c r="C422" s="34" t="s">
        <v>163</v>
      </c>
      <c r="D422" s="34" t="s">
        <v>176</v>
      </c>
      <c r="E422" s="34" t="s">
        <v>191</v>
      </c>
      <c r="F422" s="34" t="s">
        <v>167</v>
      </c>
      <c r="G422" s="21"/>
      <c r="H422" s="21"/>
      <c r="I422" s="21" t="s">
        <v>38</v>
      </c>
      <c r="J422" s="21" t="s">
        <v>20</v>
      </c>
      <c r="M422" s="12"/>
    </row>
    <row r="423" spans="1:13" ht="18" customHeight="1">
      <c r="A423" s="4">
        <v>422</v>
      </c>
      <c r="B423" s="37">
        <v>34525</v>
      </c>
      <c r="C423" s="34" t="s">
        <v>167</v>
      </c>
      <c r="D423" s="34" t="s">
        <v>46</v>
      </c>
      <c r="E423" s="34" t="s">
        <v>176</v>
      </c>
      <c r="F423" s="34" t="s">
        <v>191</v>
      </c>
      <c r="G423" s="21"/>
      <c r="H423" s="21"/>
      <c r="I423" s="21" t="s">
        <v>38</v>
      </c>
      <c r="J423" s="21" t="s">
        <v>20</v>
      </c>
      <c r="M423" s="12"/>
    </row>
    <row r="424" spans="1:13" ht="18" customHeight="1">
      <c r="A424" s="4">
        <v>423</v>
      </c>
      <c r="B424" s="37">
        <v>34525</v>
      </c>
      <c r="C424" s="34" t="s">
        <v>166</v>
      </c>
      <c r="D424" s="34" t="s">
        <v>210</v>
      </c>
      <c r="E424" s="34" t="s">
        <v>72</v>
      </c>
      <c r="F424" s="34" t="s">
        <v>180</v>
      </c>
      <c r="G424" s="21"/>
      <c r="H424" s="21"/>
      <c r="I424" s="21" t="s">
        <v>19</v>
      </c>
      <c r="J424" s="21" t="s">
        <v>37</v>
      </c>
      <c r="M424" s="12"/>
    </row>
    <row r="425" spans="1:13" ht="18" customHeight="1">
      <c r="A425" s="4">
        <v>424</v>
      </c>
      <c r="B425" s="37">
        <v>34525</v>
      </c>
      <c r="C425" s="34" t="s">
        <v>172</v>
      </c>
      <c r="D425" s="34" t="s">
        <v>214</v>
      </c>
      <c r="E425" s="34" t="s">
        <v>181</v>
      </c>
      <c r="F425" s="34" t="s">
        <v>185</v>
      </c>
      <c r="G425" s="21" t="s">
        <v>187</v>
      </c>
      <c r="H425" s="21" t="s">
        <v>161</v>
      </c>
      <c r="I425" s="21" t="s">
        <v>26</v>
      </c>
      <c r="J425" s="21" t="s">
        <v>8</v>
      </c>
      <c r="M425" s="12"/>
    </row>
    <row r="426" spans="1:13" ht="18" customHeight="1">
      <c r="A426" s="4">
        <v>425</v>
      </c>
      <c r="B426" s="37">
        <v>34525</v>
      </c>
      <c r="C426" s="34" t="s">
        <v>211</v>
      </c>
      <c r="D426" s="34" t="s">
        <v>165</v>
      </c>
      <c r="E426" s="34" t="s">
        <v>178</v>
      </c>
      <c r="F426" s="34" t="s">
        <v>179</v>
      </c>
      <c r="G426" s="21" t="s">
        <v>188</v>
      </c>
      <c r="H426" s="21" t="s">
        <v>174</v>
      </c>
      <c r="I426" s="21" t="s">
        <v>31</v>
      </c>
      <c r="J426" s="21" t="s">
        <v>228</v>
      </c>
      <c r="M426" s="12"/>
    </row>
    <row r="427" spans="1:13" ht="18" customHeight="1">
      <c r="A427" s="4">
        <v>426</v>
      </c>
      <c r="B427" s="37">
        <v>34525</v>
      </c>
      <c r="C427" s="34" t="s">
        <v>142</v>
      </c>
      <c r="D427" s="34" t="s">
        <v>183</v>
      </c>
      <c r="E427" s="34" t="s">
        <v>213</v>
      </c>
      <c r="F427" s="34" t="s">
        <v>173</v>
      </c>
      <c r="G427" s="21" t="s">
        <v>131</v>
      </c>
      <c r="H427" s="21" t="s">
        <v>182</v>
      </c>
      <c r="I427" s="21" t="s">
        <v>227</v>
      </c>
      <c r="J427" s="21" t="s">
        <v>32</v>
      </c>
      <c r="M427" s="12"/>
    </row>
    <row r="428" spans="1:13" ht="18" customHeight="1">
      <c r="A428" s="4">
        <v>427</v>
      </c>
      <c r="B428" s="37">
        <v>34527</v>
      </c>
      <c r="C428" s="34" t="s">
        <v>170</v>
      </c>
      <c r="D428" s="34" t="s">
        <v>144</v>
      </c>
      <c r="E428" s="34" t="s">
        <v>175</v>
      </c>
      <c r="F428" s="34" t="s">
        <v>171</v>
      </c>
      <c r="G428" s="21"/>
      <c r="H428" s="21"/>
      <c r="I428" s="21" t="s">
        <v>37</v>
      </c>
      <c r="J428" s="21" t="s">
        <v>20</v>
      </c>
      <c r="M428" s="12"/>
    </row>
    <row r="429" spans="1:13" ht="18" customHeight="1">
      <c r="A429" s="4">
        <v>428</v>
      </c>
      <c r="B429" s="37">
        <v>34527</v>
      </c>
      <c r="C429" s="34" t="s">
        <v>178</v>
      </c>
      <c r="D429" s="34" t="s">
        <v>131</v>
      </c>
      <c r="E429" s="34" t="s">
        <v>183</v>
      </c>
      <c r="F429" s="34" t="s">
        <v>188</v>
      </c>
      <c r="G429" s="21" t="s">
        <v>184</v>
      </c>
      <c r="H429" s="21" t="s">
        <v>173</v>
      </c>
      <c r="I429" s="21" t="s">
        <v>8</v>
      </c>
      <c r="J429" s="21" t="s">
        <v>227</v>
      </c>
      <c r="M429" s="12"/>
    </row>
    <row r="430" spans="1:13" ht="18" customHeight="1">
      <c r="A430" s="4">
        <v>429</v>
      </c>
      <c r="B430" s="37">
        <v>34527</v>
      </c>
      <c r="C430" s="34" t="s">
        <v>191</v>
      </c>
      <c r="D430" s="34" t="s">
        <v>163</v>
      </c>
      <c r="E430" s="34" t="s">
        <v>46</v>
      </c>
      <c r="F430" s="34" t="s">
        <v>176</v>
      </c>
      <c r="G430" s="21"/>
      <c r="H430" s="21"/>
      <c r="I430" s="21" t="s">
        <v>19</v>
      </c>
      <c r="J430" s="21" t="s">
        <v>14</v>
      </c>
      <c r="M430" s="12"/>
    </row>
    <row r="431" spans="1:13" ht="18" customHeight="1">
      <c r="A431" s="4">
        <v>430</v>
      </c>
      <c r="B431" s="37">
        <v>34528</v>
      </c>
      <c r="C431" s="34" t="s">
        <v>72</v>
      </c>
      <c r="D431" s="34" t="s">
        <v>166</v>
      </c>
      <c r="E431" s="34" t="s">
        <v>190</v>
      </c>
      <c r="F431" s="34" t="s">
        <v>210</v>
      </c>
      <c r="G431" s="21"/>
      <c r="H431" s="21"/>
      <c r="I431" s="21" t="s">
        <v>13</v>
      </c>
      <c r="J431" s="21" t="s">
        <v>38</v>
      </c>
      <c r="M431" s="12"/>
    </row>
    <row r="432" spans="1:13" ht="18" customHeight="1">
      <c r="A432" s="4">
        <v>431</v>
      </c>
      <c r="B432" s="37">
        <v>34528</v>
      </c>
      <c r="C432" s="34" t="s">
        <v>171</v>
      </c>
      <c r="D432" s="34" t="s">
        <v>168</v>
      </c>
      <c r="E432" s="34" t="s">
        <v>144</v>
      </c>
      <c r="F432" s="34" t="s">
        <v>175</v>
      </c>
      <c r="G432" s="21"/>
      <c r="H432" s="21"/>
      <c r="I432" s="21" t="s">
        <v>37</v>
      </c>
      <c r="J432" s="21" t="s">
        <v>20</v>
      </c>
      <c r="M432" s="12"/>
    </row>
    <row r="433" spans="1:13" ht="18" customHeight="1">
      <c r="A433" s="4">
        <v>432</v>
      </c>
      <c r="B433" s="37">
        <v>34528</v>
      </c>
      <c r="C433" s="34" t="s">
        <v>213</v>
      </c>
      <c r="D433" s="34" t="s">
        <v>179</v>
      </c>
      <c r="E433" s="34" t="s">
        <v>211</v>
      </c>
      <c r="F433" s="34" t="s">
        <v>165</v>
      </c>
      <c r="G433" s="21" t="s">
        <v>148</v>
      </c>
      <c r="H433" s="21" t="s">
        <v>172</v>
      </c>
      <c r="I433" s="21" t="s">
        <v>31</v>
      </c>
      <c r="J433" s="21" t="s">
        <v>32</v>
      </c>
      <c r="M433" s="12"/>
    </row>
    <row r="434" spans="1:13" ht="18" customHeight="1">
      <c r="A434" s="4">
        <v>433</v>
      </c>
      <c r="B434" s="37">
        <v>34528</v>
      </c>
      <c r="C434" s="34" t="s">
        <v>186</v>
      </c>
      <c r="D434" s="34" t="s">
        <v>187</v>
      </c>
      <c r="E434" s="34" t="s">
        <v>185</v>
      </c>
      <c r="F434" s="34" t="s">
        <v>214</v>
      </c>
      <c r="G434" s="21" t="s">
        <v>181</v>
      </c>
      <c r="H434" s="21" t="s">
        <v>182</v>
      </c>
      <c r="I434" s="21" t="s">
        <v>228</v>
      </c>
      <c r="J434" s="21" t="s">
        <v>26</v>
      </c>
      <c r="M434" s="12"/>
    </row>
    <row r="435" spans="1:13" ht="18" customHeight="1">
      <c r="A435" s="4">
        <v>434</v>
      </c>
      <c r="B435" s="37">
        <v>34528</v>
      </c>
      <c r="C435" s="34" t="s">
        <v>188</v>
      </c>
      <c r="D435" s="34" t="s">
        <v>173</v>
      </c>
      <c r="E435" s="34" t="s">
        <v>184</v>
      </c>
      <c r="F435" s="34" t="s">
        <v>131</v>
      </c>
      <c r="G435" s="21" t="s">
        <v>178</v>
      </c>
      <c r="H435" s="21" t="s">
        <v>183</v>
      </c>
      <c r="I435" s="21" t="s">
        <v>8</v>
      </c>
      <c r="J435" s="21" t="s">
        <v>227</v>
      </c>
      <c r="M435" s="12"/>
    </row>
    <row r="436" spans="1:13" ht="18" customHeight="1">
      <c r="A436" s="4">
        <v>435</v>
      </c>
      <c r="B436" s="37">
        <v>34528</v>
      </c>
      <c r="C436" s="34" t="s">
        <v>176</v>
      </c>
      <c r="D436" s="34" t="s">
        <v>167</v>
      </c>
      <c r="E436" s="34" t="s">
        <v>163</v>
      </c>
      <c r="F436" s="34" t="s">
        <v>46</v>
      </c>
      <c r="G436" s="21"/>
      <c r="H436" s="21"/>
      <c r="I436" s="21" t="s">
        <v>19</v>
      </c>
      <c r="J436" s="21" t="s">
        <v>14</v>
      </c>
      <c r="M436" s="12"/>
    </row>
    <row r="437" spans="1:13" ht="18" customHeight="1">
      <c r="A437" s="4">
        <v>436</v>
      </c>
      <c r="B437" s="37">
        <v>34529</v>
      </c>
      <c r="C437" s="34" t="s">
        <v>179</v>
      </c>
      <c r="D437" s="34" t="s">
        <v>172</v>
      </c>
      <c r="E437" s="36" t="s">
        <v>165</v>
      </c>
      <c r="F437" s="34" t="s">
        <v>211</v>
      </c>
      <c r="G437" s="21" t="s">
        <v>213</v>
      </c>
      <c r="H437" s="21" t="s">
        <v>148</v>
      </c>
      <c r="I437" s="21" t="s">
        <v>31</v>
      </c>
      <c r="J437" s="21" t="s">
        <v>32</v>
      </c>
      <c r="M437" s="12"/>
    </row>
    <row r="438" spans="1:13" ht="18" customHeight="1">
      <c r="A438" s="4">
        <v>437</v>
      </c>
      <c r="B438" s="37">
        <v>34529</v>
      </c>
      <c r="C438" s="34" t="s">
        <v>175</v>
      </c>
      <c r="D438" s="34" t="s">
        <v>170</v>
      </c>
      <c r="E438" s="34" t="s">
        <v>168</v>
      </c>
      <c r="F438" s="34" t="s">
        <v>144</v>
      </c>
      <c r="G438" s="21"/>
      <c r="H438" s="21"/>
      <c r="I438" s="21" t="s">
        <v>37</v>
      </c>
      <c r="J438" s="21" t="s">
        <v>20</v>
      </c>
      <c r="M438" s="12"/>
    </row>
    <row r="439" spans="1:13" ht="18" customHeight="1">
      <c r="A439" s="4">
        <v>438</v>
      </c>
      <c r="B439" s="37">
        <v>34529</v>
      </c>
      <c r="C439" s="34" t="s">
        <v>46</v>
      </c>
      <c r="D439" s="34" t="s">
        <v>191</v>
      </c>
      <c r="E439" s="34" t="s">
        <v>167</v>
      </c>
      <c r="F439" s="34" t="s">
        <v>163</v>
      </c>
      <c r="G439" s="21"/>
      <c r="H439" s="21"/>
      <c r="I439" s="21" t="s">
        <v>19</v>
      </c>
      <c r="J439" s="21" t="s">
        <v>14</v>
      </c>
      <c r="M439" s="12"/>
    </row>
    <row r="440" spans="1:13" ht="18" customHeight="1">
      <c r="A440" s="4">
        <v>439</v>
      </c>
      <c r="B440" s="37">
        <v>34529</v>
      </c>
      <c r="C440" s="34" t="s">
        <v>185</v>
      </c>
      <c r="D440" s="34" t="s">
        <v>181</v>
      </c>
      <c r="E440" s="34" t="s">
        <v>182</v>
      </c>
      <c r="F440" s="34" t="s">
        <v>187</v>
      </c>
      <c r="G440" s="21" t="s">
        <v>214</v>
      </c>
      <c r="H440" s="21" t="s">
        <v>186</v>
      </c>
      <c r="I440" s="21" t="s">
        <v>228</v>
      </c>
      <c r="J440" s="21" t="s">
        <v>26</v>
      </c>
      <c r="M440" s="12"/>
    </row>
    <row r="441" spans="1:13" ht="18" customHeight="1">
      <c r="A441" s="4">
        <v>440</v>
      </c>
      <c r="B441" s="37">
        <v>34529</v>
      </c>
      <c r="C441" s="34" t="s">
        <v>210</v>
      </c>
      <c r="D441" s="36" t="s">
        <v>180</v>
      </c>
      <c r="E441" s="34" t="s">
        <v>166</v>
      </c>
      <c r="F441" s="34" t="s">
        <v>190</v>
      </c>
      <c r="G441" s="21"/>
      <c r="H441" s="21"/>
      <c r="I441" s="21" t="s">
        <v>13</v>
      </c>
      <c r="J441" s="21" t="s">
        <v>38</v>
      </c>
      <c r="M441" s="12"/>
    </row>
    <row r="442" spans="1:13" ht="18" customHeight="1">
      <c r="A442" s="4">
        <v>441</v>
      </c>
      <c r="B442" s="37">
        <v>34530</v>
      </c>
      <c r="C442" s="34" t="s">
        <v>211</v>
      </c>
      <c r="D442" s="34" t="s">
        <v>184</v>
      </c>
      <c r="E442" s="34" t="s">
        <v>174</v>
      </c>
      <c r="F442" s="34" t="s">
        <v>213</v>
      </c>
      <c r="G442" s="21" t="s">
        <v>179</v>
      </c>
      <c r="H442" s="21" t="s">
        <v>188</v>
      </c>
      <c r="I442" s="21" t="s">
        <v>8</v>
      </c>
      <c r="J442" s="21" t="s">
        <v>31</v>
      </c>
      <c r="M442" s="12"/>
    </row>
    <row r="443" spans="1:13" ht="18" customHeight="1">
      <c r="A443" s="4">
        <v>442</v>
      </c>
      <c r="B443" s="37">
        <v>34530</v>
      </c>
      <c r="C443" s="34" t="s">
        <v>181</v>
      </c>
      <c r="D443" s="34" t="s">
        <v>214</v>
      </c>
      <c r="E443" s="34" t="s">
        <v>186</v>
      </c>
      <c r="F443" s="34" t="s">
        <v>182</v>
      </c>
      <c r="G443" s="21" t="s">
        <v>187</v>
      </c>
      <c r="H443" s="21" t="s">
        <v>185</v>
      </c>
      <c r="I443" s="21" t="s">
        <v>228</v>
      </c>
      <c r="J443" s="21" t="s">
        <v>32</v>
      </c>
      <c r="M443" s="12"/>
    </row>
    <row r="444" spans="1:13" ht="18" customHeight="1">
      <c r="A444" s="4">
        <v>443</v>
      </c>
      <c r="B444" s="37">
        <v>34530</v>
      </c>
      <c r="C444" s="34" t="s">
        <v>173</v>
      </c>
      <c r="D444" s="34" t="s">
        <v>183</v>
      </c>
      <c r="E444" s="34" t="s">
        <v>146</v>
      </c>
      <c r="F444" s="34" t="s">
        <v>161</v>
      </c>
      <c r="G444" s="21" t="s">
        <v>142</v>
      </c>
      <c r="H444" s="21" t="s">
        <v>153</v>
      </c>
      <c r="I444" s="21" t="s">
        <v>26</v>
      </c>
      <c r="J444" s="21" t="s">
        <v>227</v>
      </c>
      <c r="M444" s="12"/>
    </row>
    <row r="445" spans="1:13" ht="18" customHeight="1">
      <c r="A445" s="4">
        <v>444</v>
      </c>
      <c r="B445" s="37">
        <v>34530</v>
      </c>
      <c r="C445" s="34" t="s">
        <v>163</v>
      </c>
      <c r="D445" s="34" t="s">
        <v>176</v>
      </c>
      <c r="E445" s="34" t="s">
        <v>191</v>
      </c>
      <c r="F445" s="34" t="s">
        <v>167</v>
      </c>
      <c r="G445" s="21"/>
      <c r="H445" s="21"/>
      <c r="I445" s="21" t="s">
        <v>38</v>
      </c>
      <c r="J445" s="21" t="s">
        <v>19</v>
      </c>
      <c r="M445" s="12"/>
    </row>
    <row r="446" spans="1:13" ht="18" customHeight="1">
      <c r="A446" s="4">
        <v>445</v>
      </c>
      <c r="B446" s="37">
        <v>34531</v>
      </c>
      <c r="C446" s="34" t="s">
        <v>167</v>
      </c>
      <c r="D446" s="34" t="s">
        <v>46</v>
      </c>
      <c r="E446" s="34" t="s">
        <v>176</v>
      </c>
      <c r="F446" s="34" t="s">
        <v>191</v>
      </c>
      <c r="G446" s="21"/>
      <c r="H446" s="21"/>
      <c r="I446" s="21" t="s">
        <v>38</v>
      </c>
      <c r="J446" s="21" t="s">
        <v>19</v>
      </c>
      <c r="M446" s="12"/>
    </row>
    <row r="447" spans="1:13" ht="18" customHeight="1">
      <c r="A447" s="4">
        <v>446</v>
      </c>
      <c r="B447" s="37">
        <v>34531</v>
      </c>
      <c r="C447" s="34" t="s">
        <v>148</v>
      </c>
      <c r="D447" s="34" t="s">
        <v>213</v>
      </c>
      <c r="E447" s="34" t="s">
        <v>179</v>
      </c>
      <c r="F447" s="34" t="s">
        <v>178</v>
      </c>
      <c r="G447" s="21" t="s">
        <v>165</v>
      </c>
      <c r="H447" s="21" t="s">
        <v>131</v>
      </c>
      <c r="I447" s="21" t="s">
        <v>8</v>
      </c>
      <c r="J447" s="21" t="s">
        <v>31</v>
      </c>
      <c r="M447" s="12"/>
    </row>
    <row r="448" spans="1:13" ht="18" customHeight="1">
      <c r="A448" s="4">
        <v>447</v>
      </c>
      <c r="B448" s="37">
        <v>34531</v>
      </c>
      <c r="C448" s="34" t="s">
        <v>182</v>
      </c>
      <c r="D448" s="34" t="s">
        <v>186</v>
      </c>
      <c r="E448" s="34" t="s">
        <v>187</v>
      </c>
      <c r="F448" s="34" t="s">
        <v>181</v>
      </c>
      <c r="G448" s="21" t="s">
        <v>185</v>
      </c>
      <c r="H448" s="21" t="s">
        <v>214</v>
      </c>
      <c r="I448" s="21" t="s">
        <v>228</v>
      </c>
      <c r="J448" s="21" t="s">
        <v>32</v>
      </c>
      <c r="M448" s="12"/>
    </row>
    <row r="449" spans="1:13" ht="18" customHeight="1">
      <c r="A449" s="4">
        <v>448</v>
      </c>
      <c r="B449" s="37">
        <v>34531</v>
      </c>
      <c r="C449" s="34" t="s">
        <v>161</v>
      </c>
      <c r="D449" s="34" t="s">
        <v>146</v>
      </c>
      <c r="E449" s="34" t="s">
        <v>142</v>
      </c>
      <c r="F449" s="34" t="s">
        <v>47</v>
      </c>
      <c r="G449" s="21" t="s">
        <v>173</v>
      </c>
      <c r="H449" s="21" t="s">
        <v>183</v>
      </c>
      <c r="I449" s="21" t="s">
        <v>26</v>
      </c>
      <c r="J449" s="21" t="s">
        <v>227</v>
      </c>
      <c r="M449" s="12"/>
    </row>
    <row r="450" spans="1:13" ht="18" customHeight="1">
      <c r="A450" s="4">
        <v>449</v>
      </c>
      <c r="B450" s="37">
        <v>34531</v>
      </c>
      <c r="C450" s="34" t="s">
        <v>190</v>
      </c>
      <c r="D450" s="34" t="s">
        <v>72</v>
      </c>
      <c r="E450" s="34" t="s">
        <v>180</v>
      </c>
      <c r="F450" s="34" t="s">
        <v>166</v>
      </c>
      <c r="G450" s="21"/>
      <c r="H450" s="21"/>
      <c r="I450" s="21" t="s">
        <v>37</v>
      </c>
      <c r="J450" s="21" t="s">
        <v>13</v>
      </c>
      <c r="M450" s="12"/>
    </row>
    <row r="451" spans="1:13" ht="18" customHeight="1">
      <c r="A451" s="4">
        <v>450</v>
      </c>
      <c r="B451" s="37">
        <v>34531</v>
      </c>
      <c r="C451" s="34" t="s">
        <v>144</v>
      </c>
      <c r="D451" s="34" t="s">
        <v>171</v>
      </c>
      <c r="E451" s="34" t="s">
        <v>170</v>
      </c>
      <c r="F451" s="34" t="s">
        <v>168</v>
      </c>
      <c r="G451" s="21"/>
      <c r="H451" s="21"/>
      <c r="I451" s="21" t="s">
        <v>14</v>
      </c>
      <c r="J451" s="21" t="s">
        <v>20</v>
      </c>
      <c r="M451" s="12"/>
    </row>
    <row r="452" spans="1:13" ht="18" customHeight="1">
      <c r="A452" s="4">
        <v>451</v>
      </c>
      <c r="B452" s="37">
        <v>34532</v>
      </c>
      <c r="C452" s="34" t="s">
        <v>166</v>
      </c>
      <c r="D452" s="34" t="s">
        <v>210</v>
      </c>
      <c r="E452" s="34" t="s">
        <v>72</v>
      </c>
      <c r="F452" s="34" t="s">
        <v>180</v>
      </c>
      <c r="G452" s="21"/>
      <c r="H452" s="21"/>
      <c r="I452" s="21" t="s">
        <v>37</v>
      </c>
      <c r="J452" s="21" t="s">
        <v>13</v>
      </c>
      <c r="M452" s="12"/>
    </row>
    <row r="453" spans="1:13" ht="18" customHeight="1">
      <c r="A453" s="4">
        <v>452</v>
      </c>
      <c r="B453" s="37">
        <v>34532</v>
      </c>
      <c r="C453" s="34" t="s">
        <v>165</v>
      </c>
      <c r="D453" s="34" t="s">
        <v>211</v>
      </c>
      <c r="E453" s="34" t="s">
        <v>178</v>
      </c>
      <c r="F453" s="34" t="s">
        <v>188</v>
      </c>
      <c r="G453" s="21" t="s">
        <v>148</v>
      </c>
      <c r="H453" s="21" t="s">
        <v>174</v>
      </c>
      <c r="I453" s="21" t="s">
        <v>8</v>
      </c>
      <c r="J453" s="21" t="s">
        <v>31</v>
      </c>
      <c r="M453" s="12"/>
    </row>
    <row r="454" spans="1:13" ht="18" customHeight="1">
      <c r="A454" s="4">
        <v>453</v>
      </c>
      <c r="B454" s="37">
        <v>34532</v>
      </c>
      <c r="C454" s="34" t="s">
        <v>168</v>
      </c>
      <c r="D454" s="34" t="s">
        <v>175</v>
      </c>
      <c r="E454" s="34" t="s">
        <v>171</v>
      </c>
      <c r="F454" s="34" t="s">
        <v>170</v>
      </c>
      <c r="G454" s="21"/>
      <c r="H454" s="21"/>
      <c r="I454" s="21" t="s">
        <v>14</v>
      </c>
      <c r="J454" s="21" t="s">
        <v>20</v>
      </c>
      <c r="M454" s="12"/>
    </row>
    <row r="455" spans="1:13" ht="18" customHeight="1">
      <c r="A455" s="4">
        <v>454</v>
      </c>
      <c r="B455" s="37">
        <v>34532</v>
      </c>
      <c r="C455" s="34" t="s">
        <v>183</v>
      </c>
      <c r="D455" s="34" t="s">
        <v>142</v>
      </c>
      <c r="E455" s="34" t="s">
        <v>172</v>
      </c>
      <c r="F455" s="34" t="s">
        <v>153</v>
      </c>
      <c r="G455" s="21" t="s">
        <v>161</v>
      </c>
      <c r="H455" s="21" t="s">
        <v>47</v>
      </c>
      <c r="I455" s="21" t="s">
        <v>26</v>
      </c>
      <c r="J455" s="21" t="s">
        <v>227</v>
      </c>
      <c r="M455" s="12"/>
    </row>
    <row r="456" spans="1:13" ht="18" customHeight="1">
      <c r="A456" s="4">
        <v>455</v>
      </c>
      <c r="B456" s="37">
        <v>34532</v>
      </c>
      <c r="C456" s="34" t="s">
        <v>214</v>
      </c>
      <c r="D456" s="34" t="s">
        <v>185</v>
      </c>
      <c r="E456" s="34" t="s">
        <v>181</v>
      </c>
      <c r="F456" s="34" t="s">
        <v>186</v>
      </c>
      <c r="G456" s="21" t="s">
        <v>182</v>
      </c>
      <c r="H456" s="21" t="s">
        <v>187</v>
      </c>
      <c r="I456" s="21" t="s">
        <v>228</v>
      </c>
      <c r="J456" s="21" t="s">
        <v>32</v>
      </c>
      <c r="M456" s="12"/>
    </row>
    <row r="457" spans="1:13" ht="18" customHeight="1">
      <c r="A457" s="4">
        <v>456</v>
      </c>
      <c r="B457" s="37">
        <v>34532</v>
      </c>
      <c r="C457" s="34" t="s">
        <v>191</v>
      </c>
      <c r="D457" s="34" t="s">
        <v>163</v>
      </c>
      <c r="E457" s="36" t="s">
        <v>46</v>
      </c>
      <c r="F457" s="34" t="s">
        <v>176</v>
      </c>
      <c r="G457" s="21"/>
      <c r="H457" s="21"/>
      <c r="I457" s="21" t="s">
        <v>38</v>
      </c>
      <c r="J457" s="21" t="s">
        <v>19</v>
      </c>
      <c r="M457" s="12"/>
    </row>
    <row r="458" spans="1:13" ht="18" customHeight="1">
      <c r="A458" s="4">
        <v>457</v>
      </c>
      <c r="B458" s="37">
        <v>34534</v>
      </c>
      <c r="C458" s="34" t="s">
        <v>163</v>
      </c>
      <c r="D458" s="34" t="s">
        <v>161</v>
      </c>
      <c r="E458" s="34" t="s">
        <v>170</v>
      </c>
      <c r="F458" s="34" t="s">
        <v>178</v>
      </c>
      <c r="G458" s="21" t="s">
        <v>166</v>
      </c>
      <c r="H458" s="21" t="s">
        <v>186</v>
      </c>
      <c r="I458" s="21" t="s">
        <v>133</v>
      </c>
      <c r="J458" s="21" t="s">
        <v>134</v>
      </c>
      <c r="M458" s="12"/>
    </row>
    <row r="459" spans="1:13" ht="18" customHeight="1">
      <c r="A459" s="4">
        <v>458</v>
      </c>
      <c r="B459" s="37">
        <v>34535</v>
      </c>
      <c r="C459" s="34" t="s">
        <v>142</v>
      </c>
      <c r="D459" s="34" t="s">
        <v>166</v>
      </c>
      <c r="E459" s="34" t="s">
        <v>186</v>
      </c>
      <c r="F459" s="34" t="s">
        <v>175</v>
      </c>
      <c r="G459" s="21" t="s">
        <v>161</v>
      </c>
      <c r="H459" s="21" t="s">
        <v>163</v>
      </c>
      <c r="I459" s="21" t="s">
        <v>134</v>
      </c>
      <c r="J459" s="21" t="s">
        <v>133</v>
      </c>
      <c r="M459" s="12"/>
    </row>
    <row r="460" spans="1:13" ht="18" customHeight="1">
      <c r="A460" s="4">
        <v>459</v>
      </c>
      <c r="B460" s="37">
        <v>34538</v>
      </c>
      <c r="C460" s="34" t="s">
        <v>170</v>
      </c>
      <c r="D460" s="34" t="s">
        <v>168</v>
      </c>
      <c r="E460" s="34" t="s">
        <v>210</v>
      </c>
      <c r="F460" s="34" t="s">
        <v>171</v>
      </c>
      <c r="G460" s="21"/>
      <c r="H460" s="21"/>
      <c r="I460" s="21" t="s">
        <v>14</v>
      </c>
      <c r="J460" s="21" t="s">
        <v>38</v>
      </c>
      <c r="M460" s="12"/>
    </row>
    <row r="461" spans="1:13" ht="18" customHeight="1">
      <c r="A461" s="4">
        <v>460</v>
      </c>
      <c r="B461" s="37">
        <v>34538</v>
      </c>
      <c r="C461" s="34" t="s">
        <v>173</v>
      </c>
      <c r="D461" s="34" t="s">
        <v>182</v>
      </c>
      <c r="E461" s="34" t="s">
        <v>172</v>
      </c>
      <c r="F461" s="34" t="s">
        <v>153</v>
      </c>
      <c r="G461" s="21" t="s">
        <v>187</v>
      </c>
      <c r="H461" s="21" t="s">
        <v>183</v>
      </c>
      <c r="I461" s="21" t="s">
        <v>227</v>
      </c>
      <c r="J461" s="21" t="s">
        <v>228</v>
      </c>
      <c r="M461" s="12"/>
    </row>
    <row r="462" spans="1:13" ht="18" customHeight="1">
      <c r="A462" s="4">
        <v>461</v>
      </c>
      <c r="B462" s="37">
        <v>34538</v>
      </c>
      <c r="C462" s="34" t="s">
        <v>185</v>
      </c>
      <c r="D462" s="34" t="s">
        <v>214</v>
      </c>
      <c r="E462" s="34" t="s">
        <v>161</v>
      </c>
      <c r="F462" s="34" t="s">
        <v>181</v>
      </c>
      <c r="G462" s="21" t="s">
        <v>146</v>
      </c>
      <c r="H462" s="21" t="s">
        <v>142</v>
      </c>
      <c r="I462" s="21" t="s">
        <v>26</v>
      </c>
      <c r="J462" s="21" t="s">
        <v>31</v>
      </c>
      <c r="M462" s="12"/>
    </row>
    <row r="463" spans="1:13" ht="18" customHeight="1">
      <c r="A463" s="4">
        <v>462</v>
      </c>
      <c r="B463" s="37">
        <v>34538</v>
      </c>
      <c r="C463" s="34" t="s">
        <v>180</v>
      </c>
      <c r="D463" s="34" t="s">
        <v>144</v>
      </c>
      <c r="E463" s="34" t="s">
        <v>163</v>
      </c>
      <c r="F463" s="34" t="s">
        <v>4</v>
      </c>
      <c r="G463" s="21"/>
      <c r="H463" s="21"/>
      <c r="I463" s="21" t="s">
        <v>13</v>
      </c>
      <c r="J463" s="21" t="s">
        <v>19</v>
      </c>
      <c r="M463" s="12"/>
    </row>
    <row r="464" spans="1:13" ht="18" customHeight="1">
      <c r="A464" s="4">
        <v>463</v>
      </c>
      <c r="B464" s="37">
        <v>34538</v>
      </c>
      <c r="C464" s="34" t="s">
        <v>188</v>
      </c>
      <c r="D464" s="34" t="s">
        <v>131</v>
      </c>
      <c r="E464" s="34" t="s">
        <v>184</v>
      </c>
      <c r="F464" s="34" t="s">
        <v>179</v>
      </c>
      <c r="G464" s="21" t="s">
        <v>213</v>
      </c>
      <c r="H464" s="21" t="s">
        <v>148</v>
      </c>
      <c r="I464" s="21" t="s">
        <v>32</v>
      </c>
      <c r="J464" s="21" t="s">
        <v>8</v>
      </c>
      <c r="M464" s="12"/>
    </row>
    <row r="465" spans="1:13" ht="18" customHeight="1">
      <c r="A465" s="4">
        <v>464</v>
      </c>
      <c r="B465" s="37">
        <v>34538</v>
      </c>
      <c r="C465" s="34" t="s">
        <v>176</v>
      </c>
      <c r="D465" s="34" t="s">
        <v>167</v>
      </c>
      <c r="E465" s="34" t="s">
        <v>166</v>
      </c>
      <c r="F465" s="34" t="s">
        <v>72</v>
      </c>
      <c r="G465" s="21"/>
      <c r="H465" s="21"/>
      <c r="I465" s="21" t="s">
        <v>20</v>
      </c>
      <c r="J465" s="21" t="s">
        <v>37</v>
      </c>
      <c r="M465" s="12"/>
    </row>
    <row r="466" spans="1:13" ht="18" customHeight="1">
      <c r="A466" s="4">
        <v>465</v>
      </c>
      <c r="B466" s="37">
        <v>34539</v>
      </c>
      <c r="C466" s="34" t="s">
        <v>4</v>
      </c>
      <c r="D466" s="34" t="s">
        <v>175</v>
      </c>
      <c r="E466" s="34" t="s">
        <v>144</v>
      </c>
      <c r="F466" s="34" t="s">
        <v>163</v>
      </c>
      <c r="G466" s="21"/>
      <c r="H466" s="21"/>
      <c r="I466" s="21" t="s">
        <v>13</v>
      </c>
      <c r="J466" s="21" t="s">
        <v>19</v>
      </c>
      <c r="M466" s="12"/>
    </row>
    <row r="467" spans="1:13" ht="18" customHeight="1">
      <c r="A467" s="4">
        <v>466</v>
      </c>
      <c r="B467" s="37">
        <v>34539</v>
      </c>
      <c r="C467" s="34" t="s">
        <v>72</v>
      </c>
      <c r="D467" s="34" t="s">
        <v>46</v>
      </c>
      <c r="E467" s="34" t="s">
        <v>167</v>
      </c>
      <c r="F467" s="34" t="s">
        <v>166</v>
      </c>
      <c r="G467" s="21"/>
      <c r="H467" s="21"/>
      <c r="I467" s="21" t="s">
        <v>20</v>
      </c>
      <c r="J467" s="21" t="s">
        <v>37</v>
      </c>
      <c r="M467" s="12"/>
    </row>
    <row r="468" spans="1:13" ht="18" customHeight="1">
      <c r="A468" s="4">
        <v>467</v>
      </c>
      <c r="B468" s="37">
        <v>34539</v>
      </c>
      <c r="C468" s="34" t="s">
        <v>171</v>
      </c>
      <c r="D468" s="34" t="s">
        <v>191</v>
      </c>
      <c r="E468" s="34" t="s">
        <v>168</v>
      </c>
      <c r="F468" s="34" t="s">
        <v>210</v>
      </c>
      <c r="G468" s="21"/>
      <c r="H468" s="21"/>
      <c r="I468" s="21" t="s">
        <v>14</v>
      </c>
      <c r="J468" s="21" t="s">
        <v>38</v>
      </c>
      <c r="M468" s="12"/>
    </row>
    <row r="469" spans="1:13" ht="18" customHeight="1">
      <c r="A469" s="4">
        <v>468</v>
      </c>
      <c r="B469" s="37">
        <v>34539</v>
      </c>
      <c r="C469" s="34" t="s">
        <v>153</v>
      </c>
      <c r="D469" s="34" t="s">
        <v>187</v>
      </c>
      <c r="E469" s="34" t="s">
        <v>183</v>
      </c>
      <c r="F469" s="34" t="s">
        <v>47</v>
      </c>
      <c r="G469" s="21" t="s">
        <v>173</v>
      </c>
      <c r="H469" s="21" t="s">
        <v>182</v>
      </c>
      <c r="I469" s="21" t="s">
        <v>227</v>
      </c>
      <c r="J469" s="21" t="s">
        <v>228</v>
      </c>
      <c r="M469" s="12"/>
    </row>
    <row r="470" spans="1:13" ht="18" customHeight="1">
      <c r="A470" s="4">
        <v>469</v>
      </c>
      <c r="B470" s="37">
        <v>34539</v>
      </c>
      <c r="C470" s="34" t="s">
        <v>181</v>
      </c>
      <c r="D470" s="34" t="s">
        <v>146</v>
      </c>
      <c r="E470" s="34" t="s">
        <v>142</v>
      </c>
      <c r="F470" s="34" t="s">
        <v>185</v>
      </c>
      <c r="G470" s="21" t="s">
        <v>161</v>
      </c>
      <c r="H470" s="21" t="s">
        <v>214</v>
      </c>
      <c r="I470" s="21" t="s">
        <v>26</v>
      </c>
      <c r="J470" s="21" t="s">
        <v>31</v>
      </c>
      <c r="M470" s="12"/>
    </row>
    <row r="471" spans="1:13" ht="18" customHeight="1">
      <c r="A471" s="4">
        <v>470</v>
      </c>
      <c r="B471" s="37">
        <v>34539</v>
      </c>
      <c r="C471" s="34" t="s">
        <v>184</v>
      </c>
      <c r="D471" s="34" t="s">
        <v>179</v>
      </c>
      <c r="E471" s="34" t="s">
        <v>213</v>
      </c>
      <c r="F471" s="34" t="s">
        <v>148</v>
      </c>
      <c r="G471" s="21" t="s">
        <v>131</v>
      </c>
      <c r="H471" s="21" t="s">
        <v>188</v>
      </c>
      <c r="I471" s="21" t="s">
        <v>32</v>
      </c>
      <c r="J471" s="21" t="s">
        <v>8</v>
      </c>
      <c r="M471" s="12"/>
    </row>
    <row r="472" spans="1:13" ht="18" customHeight="1">
      <c r="A472" s="4">
        <v>471</v>
      </c>
      <c r="B472" s="37">
        <v>34540</v>
      </c>
      <c r="C472" s="34" t="s">
        <v>210</v>
      </c>
      <c r="D472" s="34" t="s">
        <v>170</v>
      </c>
      <c r="E472" s="34" t="s">
        <v>191</v>
      </c>
      <c r="F472" s="34" t="s">
        <v>168</v>
      </c>
      <c r="G472" s="21"/>
      <c r="H472" s="21"/>
      <c r="I472" s="21" t="s">
        <v>14</v>
      </c>
      <c r="J472" s="21" t="s">
        <v>38</v>
      </c>
      <c r="M472" s="12"/>
    </row>
    <row r="473" spans="1:13" ht="18" customHeight="1">
      <c r="A473" s="4">
        <v>472</v>
      </c>
      <c r="B473" s="37">
        <v>34540</v>
      </c>
      <c r="C473" s="34" t="s">
        <v>131</v>
      </c>
      <c r="D473" s="34" t="s">
        <v>174</v>
      </c>
      <c r="E473" s="34" t="s">
        <v>148</v>
      </c>
      <c r="F473" s="34" t="s">
        <v>188</v>
      </c>
      <c r="G473" s="21" t="s">
        <v>184</v>
      </c>
      <c r="H473" s="21" t="s">
        <v>211</v>
      </c>
      <c r="I473" s="21" t="s">
        <v>32</v>
      </c>
      <c r="J473" s="21" t="s">
        <v>8</v>
      </c>
      <c r="M473" s="12"/>
    </row>
    <row r="474" spans="1:13" ht="18" customHeight="1">
      <c r="A474" s="4">
        <v>473</v>
      </c>
      <c r="B474" s="37">
        <v>34540</v>
      </c>
      <c r="C474" s="34" t="s">
        <v>183</v>
      </c>
      <c r="D474" s="34" t="s">
        <v>173</v>
      </c>
      <c r="E474" s="34" t="s">
        <v>182</v>
      </c>
      <c r="F474" s="34" t="s">
        <v>187</v>
      </c>
      <c r="G474" s="21" t="s">
        <v>47</v>
      </c>
      <c r="H474" s="21" t="s">
        <v>172</v>
      </c>
      <c r="I474" s="21" t="s">
        <v>227</v>
      </c>
      <c r="J474" s="21" t="s">
        <v>228</v>
      </c>
      <c r="M474" s="12"/>
    </row>
    <row r="475" spans="1:13" ht="18" customHeight="1">
      <c r="A475" s="4">
        <v>474</v>
      </c>
      <c r="B475" s="37">
        <v>34540</v>
      </c>
      <c r="C475" s="34" t="s">
        <v>163</v>
      </c>
      <c r="D475" s="34" t="s">
        <v>180</v>
      </c>
      <c r="E475" s="34" t="s">
        <v>175</v>
      </c>
      <c r="F475" s="34" t="s">
        <v>144</v>
      </c>
      <c r="G475" s="21"/>
      <c r="H475" s="21"/>
      <c r="I475" s="21" t="s">
        <v>13</v>
      </c>
      <c r="J475" s="21" t="s">
        <v>19</v>
      </c>
      <c r="M475" s="12"/>
    </row>
    <row r="476" spans="1:13" ht="18" customHeight="1">
      <c r="A476" s="4">
        <v>475</v>
      </c>
      <c r="B476" s="37">
        <v>34540</v>
      </c>
      <c r="C476" s="34" t="s">
        <v>214</v>
      </c>
      <c r="D476" s="34" t="s">
        <v>142</v>
      </c>
      <c r="E476" s="34" t="s">
        <v>146</v>
      </c>
      <c r="F476" s="34" t="s">
        <v>161</v>
      </c>
      <c r="G476" s="21" t="s">
        <v>181</v>
      </c>
      <c r="H476" s="21" t="s">
        <v>185</v>
      </c>
      <c r="I476" s="21" t="s">
        <v>26</v>
      </c>
      <c r="J476" s="21" t="s">
        <v>31</v>
      </c>
      <c r="M476" s="12"/>
    </row>
    <row r="477" spans="1:13" ht="18" customHeight="1">
      <c r="A477" s="4">
        <v>476</v>
      </c>
      <c r="B477" s="37">
        <v>34541</v>
      </c>
      <c r="C477" s="34" t="s">
        <v>167</v>
      </c>
      <c r="D477" s="34" t="s">
        <v>171</v>
      </c>
      <c r="E477" s="34" t="s">
        <v>170</v>
      </c>
      <c r="F477" s="34" t="s">
        <v>175</v>
      </c>
      <c r="G477" s="21"/>
      <c r="H477" s="21"/>
      <c r="I477" s="21" t="s">
        <v>38</v>
      </c>
      <c r="J477" s="21" t="s">
        <v>37</v>
      </c>
      <c r="M477" s="12"/>
    </row>
    <row r="478" spans="1:13" ht="18" customHeight="1">
      <c r="A478" s="4">
        <v>477</v>
      </c>
      <c r="B478" s="37">
        <v>34541</v>
      </c>
      <c r="C478" s="34" t="s">
        <v>166</v>
      </c>
      <c r="D478" s="34" t="s">
        <v>176</v>
      </c>
      <c r="E478" s="34" t="s">
        <v>168</v>
      </c>
      <c r="F478" s="34" t="s">
        <v>46</v>
      </c>
      <c r="G478" s="21"/>
      <c r="H478" s="21"/>
      <c r="I478" s="21" t="s">
        <v>14</v>
      </c>
      <c r="J478" s="21" t="s">
        <v>19</v>
      </c>
      <c r="M478" s="12"/>
    </row>
    <row r="479" spans="1:13" ht="18" customHeight="1">
      <c r="A479" s="4">
        <v>478</v>
      </c>
      <c r="B479" s="37">
        <v>34541</v>
      </c>
      <c r="C479" s="34" t="s">
        <v>161</v>
      </c>
      <c r="D479" s="34" t="s">
        <v>185</v>
      </c>
      <c r="E479" s="34" t="s">
        <v>181</v>
      </c>
      <c r="F479" s="34" t="s">
        <v>214</v>
      </c>
      <c r="G479" s="21" t="s">
        <v>142</v>
      </c>
      <c r="H479" s="21" t="s">
        <v>146</v>
      </c>
      <c r="I479" s="21" t="s">
        <v>26</v>
      </c>
      <c r="J479" s="21" t="s">
        <v>228</v>
      </c>
      <c r="M479" s="12"/>
    </row>
    <row r="480" spans="1:13" ht="18" customHeight="1">
      <c r="A480" s="4">
        <v>479</v>
      </c>
      <c r="B480" s="37">
        <v>34541</v>
      </c>
      <c r="C480" s="34" t="s">
        <v>47</v>
      </c>
      <c r="D480" s="34" t="s">
        <v>172</v>
      </c>
      <c r="E480" s="34" t="s">
        <v>173</v>
      </c>
      <c r="F480" s="34" t="s">
        <v>183</v>
      </c>
      <c r="G480" s="21" t="s">
        <v>182</v>
      </c>
      <c r="H480" s="21" t="s">
        <v>187</v>
      </c>
      <c r="I480" s="21" t="s">
        <v>227</v>
      </c>
      <c r="J480" s="21" t="s">
        <v>8</v>
      </c>
      <c r="M480" s="12"/>
    </row>
    <row r="481" spans="1:13" ht="18" customHeight="1">
      <c r="A481" s="4">
        <v>480</v>
      </c>
      <c r="B481" s="37">
        <v>34541</v>
      </c>
      <c r="C481" s="34" t="s">
        <v>186</v>
      </c>
      <c r="D481" s="34" t="s">
        <v>184</v>
      </c>
      <c r="E481" s="36" t="s">
        <v>178</v>
      </c>
      <c r="F481" s="34" t="s">
        <v>211</v>
      </c>
      <c r="G481" s="21" t="s">
        <v>131</v>
      </c>
      <c r="H481" s="21" t="s">
        <v>174</v>
      </c>
      <c r="I481" s="21" t="s">
        <v>32</v>
      </c>
      <c r="J481" s="21" t="s">
        <v>31</v>
      </c>
      <c r="M481" s="12"/>
    </row>
    <row r="482" spans="1:13" ht="18" customHeight="1">
      <c r="A482" s="4">
        <v>481</v>
      </c>
      <c r="B482" s="37">
        <v>34541</v>
      </c>
      <c r="C482" s="34" t="s">
        <v>144</v>
      </c>
      <c r="D482" s="34" t="s">
        <v>4</v>
      </c>
      <c r="E482" s="34" t="s">
        <v>190</v>
      </c>
      <c r="F482" s="34" t="s">
        <v>191</v>
      </c>
      <c r="G482" s="21"/>
      <c r="H482" s="21"/>
      <c r="I482" s="21" t="s">
        <v>20</v>
      </c>
      <c r="J482" s="21" t="s">
        <v>13</v>
      </c>
      <c r="M482" s="12"/>
    </row>
    <row r="483" spans="1:13" ht="18" customHeight="1">
      <c r="A483" s="4">
        <v>482</v>
      </c>
      <c r="B483" s="37">
        <v>34542</v>
      </c>
      <c r="C483" s="34" t="s">
        <v>182</v>
      </c>
      <c r="D483" s="34" t="s">
        <v>183</v>
      </c>
      <c r="E483" s="34" t="s">
        <v>187</v>
      </c>
      <c r="F483" s="34" t="s">
        <v>173</v>
      </c>
      <c r="G483" s="21" t="s">
        <v>172</v>
      </c>
      <c r="H483" s="21" t="s">
        <v>47</v>
      </c>
      <c r="I483" s="21" t="s">
        <v>227</v>
      </c>
      <c r="J483" s="21" t="s">
        <v>8</v>
      </c>
      <c r="M483" s="12"/>
    </row>
    <row r="484" spans="1:13" ht="18" customHeight="1">
      <c r="A484" s="4">
        <v>483</v>
      </c>
      <c r="B484" s="37">
        <v>34542</v>
      </c>
      <c r="C484" s="34" t="s">
        <v>211</v>
      </c>
      <c r="D484" s="34" t="s">
        <v>165</v>
      </c>
      <c r="E484" s="34" t="s">
        <v>184</v>
      </c>
      <c r="F484" s="34" t="s">
        <v>131</v>
      </c>
      <c r="G484" s="21" t="s">
        <v>148</v>
      </c>
      <c r="H484" s="21" t="s">
        <v>186</v>
      </c>
      <c r="I484" s="21" t="s">
        <v>32</v>
      </c>
      <c r="J484" s="21" t="s">
        <v>31</v>
      </c>
      <c r="M484" s="12"/>
    </row>
    <row r="485" spans="1:13" ht="18" customHeight="1">
      <c r="A485" s="4">
        <v>484</v>
      </c>
      <c r="B485" s="37">
        <v>34542</v>
      </c>
      <c r="C485" s="34" t="s">
        <v>175</v>
      </c>
      <c r="D485" s="34" t="s">
        <v>210</v>
      </c>
      <c r="E485" s="34" t="s">
        <v>171</v>
      </c>
      <c r="F485" s="34" t="s">
        <v>170</v>
      </c>
      <c r="G485" s="21"/>
      <c r="H485" s="21"/>
      <c r="I485" s="21" t="s">
        <v>38</v>
      </c>
      <c r="J485" s="21" t="s">
        <v>37</v>
      </c>
      <c r="M485" s="12"/>
    </row>
    <row r="486" spans="1:13" ht="18" customHeight="1">
      <c r="A486" s="4">
        <v>485</v>
      </c>
      <c r="B486" s="37">
        <v>34542</v>
      </c>
      <c r="C486" s="34" t="s">
        <v>46</v>
      </c>
      <c r="D486" s="34" t="s">
        <v>72</v>
      </c>
      <c r="E486" s="34" t="s">
        <v>176</v>
      </c>
      <c r="F486" s="34" t="s">
        <v>168</v>
      </c>
      <c r="G486" s="21"/>
      <c r="H486" s="21"/>
      <c r="I486" s="21" t="s">
        <v>14</v>
      </c>
      <c r="J486" s="21" t="s">
        <v>19</v>
      </c>
      <c r="M486" s="12"/>
    </row>
    <row r="487" spans="1:13" ht="18" customHeight="1">
      <c r="A487" s="4">
        <v>486</v>
      </c>
      <c r="B487" s="37">
        <v>34542</v>
      </c>
      <c r="C487" s="34" t="s">
        <v>142</v>
      </c>
      <c r="D487" s="34" t="s">
        <v>181</v>
      </c>
      <c r="E487" s="34" t="s">
        <v>214</v>
      </c>
      <c r="F487" s="34" t="s">
        <v>146</v>
      </c>
      <c r="G487" s="21" t="s">
        <v>185</v>
      </c>
      <c r="H487" s="21" t="s">
        <v>161</v>
      </c>
      <c r="I487" s="21" t="s">
        <v>26</v>
      </c>
      <c r="J487" s="21" t="s">
        <v>228</v>
      </c>
      <c r="M487" s="12"/>
    </row>
    <row r="488" spans="1:13" ht="18" customHeight="1">
      <c r="A488" s="4">
        <v>487</v>
      </c>
      <c r="B488" s="37">
        <v>34542</v>
      </c>
      <c r="C488" s="34" t="s">
        <v>191</v>
      </c>
      <c r="D488" s="34" t="s">
        <v>163</v>
      </c>
      <c r="E488" s="34" t="s">
        <v>4</v>
      </c>
      <c r="F488" s="34" t="s">
        <v>190</v>
      </c>
      <c r="G488" s="21"/>
      <c r="H488" s="21"/>
      <c r="I488" s="21" t="s">
        <v>20</v>
      </c>
      <c r="J488" s="21" t="s">
        <v>13</v>
      </c>
      <c r="M488" s="12"/>
    </row>
    <row r="489" spans="1:13" ht="18" customHeight="1">
      <c r="A489" s="4">
        <v>488</v>
      </c>
      <c r="B489" s="37">
        <v>34543</v>
      </c>
      <c r="C489" s="34" t="s">
        <v>179</v>
      </c>
      <c r="D489" s="34" t="s">
        <v>213</v>
      </c>
      <c r="E489" s="34" t="s">
        <v>188</v>
      </c>
      <c r="F489" s="34" t="s">
        <v>186</v>
      </c>
      <c r="G489" s="21" t="s">
        <v>178</v>
      </c>
      <c r="H489" s="21" t="s">
        <v>165</v>
      </c>
      <c r="I489" s="21" t="s">
        <v>32</v>
      </c>
      <c r="J489" s="21" t="s">
        <v>31</v>
      </c>
      <c r="M489" s="12"/>
    </row>
    <row r="490" spans="1:13" ht="18" customHeight="1">
      <c r="A490" s="4">
        <v>489</v>
      </c>
      <c r="B490" s="37">
        <v>34543</v>
      </c>
      <c r="C490" s="34" t="s">
        <v>170</v>
      </c>
      <c r="D490" s="34" t="s">
        <v>167</v>
      </c>
      <c r="E490" s="34" t="s">
        <v>210</v>
      </c>
      <c r="F490" s="34" t="s">
        <v>171</v>
      </c>
      <c r="G490" s="21"/>
      <c r="H490" s="21"/>
      <c r="I490" s="21" t="s">
        <v>38</v>
      </c>
      <c r="J490" s="21" t="s">
        <v>37</v>
      </c>
      <c r="M490" s="12"/>
    </row>
    <row r="491" spans="1:13" ht="18" customHeight="1">
      <c r="A491" s="4">
        <v>490</v>
      </c>
      <c r="B491" s="37">
        <v>34543</v>
      </c>
      <c r="C491" s="34" t="s">
        <v>190</v>
      </c>
      <c r="D491" s="34" t="s">
        <v>144</v>
      </c>
      <c r="E491" s="34" t="s">
        <v>163</v>
      </c>
      <c r="F491" s="34" t="s">
        <v>4</v>
      </c>
      <c r="G491" s="21"/>
      <c r="H491" s="21"/>
      <c r="I491" s="21" t="s">
        <v>20</v>
      </c>
      <c r="J491" s="21" t="s">
        <v>13</v>
      </c>
      <c r="M491" s="12"/>
    </row>
    <row r="492" spans="1:13" ht="18" customHeight="1">
      <c r="A492" s="4">
        <v>491</v>
      </c>
      <c r="B492" s="37">
        <v>34543</v>
      </c>
      <c r="C492" s="34" t="s">
        <v>168</v>
      </c>
      <c r="D492" s="36" t="s">
        <v>166</v>
      </c>
      <c r="E492" s="34" t="s">
        <v>72</v>
      </c>
      <c r="F492" s="34" t="s">
        <v>176</v>
      </c>
      <c r="G492" s="21"/>
      <c r="H492" s="21"/>
      <c r="I492" s="21" t="s">
        <v>14</v>
      </c>
      <c r="J492" s="21" t="s">
        <v>19</v>
      </c>
      <c r="M492" s="12"/>
    </row>
    <row r="493" spans="1:13" ht="18" customHeight="1">
      <c r="A493" s="4">
        <v>492</v>
      </c>
      <c r="B493" s="37">
        <v>34543</v>
      </c>
      <c r="C493" s="34" t="s">
        <v>187</v>
      </c>
      <c r="D493" s="34" t="s">
        <v>153</v>
      </c>
      <c r="E493" s="34" t="s">
        <v>47</v>
      </c>
      <c r="F493" s="34" t="s">
        <v>182</v>
      </c>
      <c r="G493" s="21" t="s">
        <v>183</v>
      </c>
      <c r="H493" s="21" t="s">
        <v>189</v>
      </c>
      <c r="I493" s="21" t="s">
        <v>227</v>
      </c>
      <c r="J493" s="21" t="s">
        <v>8</v>
      </c>
      <c r="M493" s="12"/>
    </row>
    <row r="494" spans="1:13" ht="18" customHeight="1">
      <c r="A494" s="4">
        <v>493</v>
      </c>
      <c r="B494" s="37">
        <v>34543</v>
      </c>
      <c r="C494" s="34" t="s">
        <v>146</v>
      </c>
      <c r="D494" s="34" t="s">
        <v>161</v>
      </c>
      <c r="E494" s="34" t="s">
        <v>142</v>
      </c>
      <c r="F494" s="34" t="s">
        <v>181</v>
      </c>
      <c r="G494" s="21" t="s">
        <v>214</v>
      </c>
      <c r="H494" s="21" t="s">
        <v>263</v>
      </c>
      <c r="I494" s="21" t="s">
        <v>26</v>
      </c>
      <c r="J494" s="21" t="s">
        <v>228</v>
      </c>
      <c r="M494" s="12"/>
    </row>
    <row r="495" spans="1:13" ht="18" customHeight="1">
      <c r="A495" s="4">
        <v>494</v>
      </c>
      <c r="B495" s="37">
        <v>34544</v>
      </c>
      <c r="C495" s="34" t="s">
        <v>4</v>
      </c>
      <c r="D495" s="34" t="s">
        <v>175</v>
      </c>
      <c r="E495" s="34" t="s">
        <v>144</v>
      </c>
      <c r="F495" s="34" t="s">
        <v>163</v>
      </c>
      <c r="G495" s="21"/>
      <c r="H495" s="21"/>
      <c r="I495" s="21" t="s">
        <v>19</v>
      </c>
      <c r="J495" s="21" t="s">
        <v>20</v>
      </c>
      <c r="M495" s="12"/>
    </row>
    <row r="496" spans="1:13" ht="18" customHeight="1">
      <c r="A496" s="4">
        <v>495</v>
      </c>
      <c r="B496" s="37">
        <v>34544</v>
      </c>
      <c r="C496" s="34" t="s">
        <v>171</v>
      </c>
      <c r="D496" s="34" t="s">
        <v>46</v>
      </c>
      <c r="E496" s="34" t="s">
        <v>167</v>
      </c>
      <c r="F496" s="34" t="s">
        <v>210</v>
      </c>
      <c r="G496" s="21"/>
      <c r="H496" s="21"/>
      <c r="I496" s="21" t="s">
        <v>38</v>
      </c>
      <c r="J496" s="21" t="s">
        <v>13</v>
      </c>
      <c r="M496" s="12"/>
    </row>
    <row r="497" spans="1:13" ht="18" customHeight="1">
      <c r="A497" s="4">
        <v>496</v>
      </c>
      <c r="B497" s="37">
        <v>34544</v>
      </c>
      <c r="C497" s="34" t="s">
        <v>173</v>
      </c>
      <c r="D497" s="34" t="s">
        <v>214</v>
      </c>
      <c r="E497" s="34" t="s">
        <v>183</v>
      </c>
      <c r="F497" s="34" t="s">
        <v>161</v>
      </c>
      <c r="G497" s="21" t="s">
        <v>142</v>
      </c>
      <c r="H497" s="21" t="s">
        <v>172</v>
      </c>
      <c r="I497" s="21" t="s">
        <v>228</v>
      </c>
      <c r="J497" s="21" t="s">
        <v>8</v>
      </c>
      <c r="M497" s="12"/>
    </row>
    <row r="498" spans="1:13" ht="18" customHeight="1">
      <c r="A498" s="4">
        <v>497</v>
      </c>
      <c r="B498" s="37">
        <v>34545</v>
      </c>
      <c r="C498" s="34" t="s">
        <v>72</v>
      </c>
      <c r="D498" s="34" t="s">
        <v>168</v>
      </c>
      <c r="E498" s="34" t="s">
        <v>180</v>
      </c>
      <c r="F498" s="34" t="s">
        <v>166</v>
      </c>
      <c r="G498" s="21"/>
      <c r="H498" s="21"/>
      <c r="I498" s="21" t="s">
        <v>14</v>
      </c>
      <c r="J498" s="21" t="s">
        <v>37</v>
      </c>
      <c r="M498" s="12"/>
    </row>
    <row r="499" spans="1:13" ht="18" customHeight="1">
      <c r="A499" s="4">
        <v>498</v>
      </c>
      <c r="B499" s="37">
        <v>34545</v>
      </c>
      <c r="C499" s="34" t="s">
        <v>172</v>
      </c>
      <c r="D499" s="34" t="s">
        <v>142</v>
      </c>
      <c r="E499" s="34" t="s">
        <v>161</v>
      </c>
      <c r="F499" s="34" t="s">
        <v>183</v>
      </c>
      <c r="G499" s="21" t="s">
        <v>173</v>
      </c>
      <c r="H499" s="21" t="s">
        <v>214</v>
      </c>
      <c r="I499" s="21" t="s">
        <v>228</v>
      </c>
      <c r="J499" s="21" t="s">
        <v>8</v>
      </c>
      <c r="M499" s="12"/>
    </row>
    <row r="500" spans="1:13" ht="18" customHeight="1">
      <c r="A500" s="4">
        <v>499</v>
      </c>
      <c r="B500" s="37">
        <v>34545</v>
      </c>
      <c r="C500" s="34" t="s">
        <v>153</v>
      </c>
      <c r="D500" s="34" t="s">
        <v>131</v>
      </c>
      <c r="E500" s="34" t="s">
        <v>181</v>
      </c>
      <c r="F500" s="34" t="s">
        <v>179</v>
      </c>
      <c r="G500" s="21" t="s">
        <v>174</v>
      </c>
      <c r="H500" s="21" t="s">
        <v>211</v>
      </c>
      <c r="I500" s="21" t="s">
        <v>31</v>
      </c>
      <c r="J500" s="21" t="s">
        <v>227</v>
      </c>
      <c r="M500" s="12"/>
    </row>
    <row r="501" spans="1:13" ht="18" customHeight="1">
      <c r="A501" s="4">
        <v>500</v>
      </c>
      <c r="B501" s="37">
        <v>34545</v>
      </c>
      <c r="C501" s="34" t="s">
        <v>185</v>
      </c>
      <c r="D501" s="34" t="s">
        <v>188</v>
      </c>
      <c r="E501" s="34" t="s">
        <v>186</v>
      </c>
      <c r="F501" s="34" t="s">
        <v>178</v>
      </c>
      <c r="G501" s="21" t="s">
        <v>165</v>
      </c>
      <c r="H501" s="21" t="s">
        <v>213</v>
      </c>
      <c r="I501" s="21" t="s">
        <v>32</v>
      </c>
      <c r="J501" s="21" t="s">
        <v>26</v>
      </c>
      <c r="M501" s="12"/>
    </row>
    <row r="502" spans="1:13" ht="18" customHeight="1">
      <c r="A502" s="4">
        <v>501</v>
      </c>
      <c r="B502" s="37">
        <v>34545</v>
      </c>
      <c r="C502" s="34" t="s">
        <v>210</v>
      </c>
      <c r="D502" s="34" t="s">
        <v>170</v>
      </c>
      <c r="E502" s="34" t="s">
        <v>46</v>
      </c>
      <c r="F502" s="34" t="s">
        <v>167</v>
      </c>
      <c r="G502" s="21"/>
      <c r="H502" s="21"/>
      <c r="I502" s="21" t="s">
        <v>38</v>
      </c>
      <c r="J502" s="21" t="s">
        <v>13</v>
      </c>
      <c r="M502" s="12"/>
    </row>
    <row r="503" spans="1:13" ht="18" customHeight="1">
      <c r="A503" s="4">
        <v>502</v>
      </c>
      <c r="B503" s="37">
        <v>34545</v>
      </c>
      <c r="C503" s="34" t="s">
        <v>163</v>
      </c>
      <c r="D503" s="34" t="s">
        <v>190</v>
      </c>
      <c r="E503" s="34" t="s">
        <v>175</v>
      </c>
      <c r="F503" s="34" t="s">
        <v>144</v>
      </c>
      <c r="G503" s="21"/>
      <c r="H503" s="21"/>
      <c r="I503" s="21" t="s">
        <v>19</v>
      </c>
      <c r="J503" s="21" t="s">
        <v>20</v>
      </c>
      <c r="M503" s="12"/>
    </row>
    <row r="504" spans="1:13" ht="18" customHeight="1">
      <c r="A504" s="4">
        <v>503</v>
      </c>
      <c r="B504" s="37">
        <v>34546</v>
      </c>
      <c r="C504" s="34" t="s">
        <v>167</v>
      </c>
      <c r="D504" s="34" t="s">
        <v>171</v>
      </c>
      <c r="E504" s="34" t="s">
        <v>170</v>
      </c>
      <c r="F504" s="34" t="s">
        <v>46</v>
      </c>
      <c r="G504" s="21"/>
      <c r="H504" s="21"/>
      <c r="I504" s="21" t="s">
        <v>38</v>
      </c>
      <c r="J504" s="21" t="s">
        <v>13</v>
      </c>
      <c r="M504" s="12"/>
    </row>
    <row r="505" spans="1:13" ht="18" customHeight="1">
      <c r="A505" s="4">
        <v>504</v>
      </c>
      <c r="B505" s="37">
        <v>34546</v>
      </c>
      <c r="C505" s="34" t="s">
        <v>166</v>
      </c>
      <c r="D505" s="34" t="s">
        <v>176</v>
      </c>
      <c r="E505" s="34" t="s">
        <v>168</v>
      </c>
      <c r="F505" s="34" t="s">
        <v>180</v>
      </c>
      <c r="G505" s="21"/>
      <c r="H505" s="21"/>
      <c r="I505" s="21" t="s">
        <v>14</v>
      </c>
      <c r="J505" s="21" t="s">
        <v>37</v>
      </c>
      <c r="M505" s="12"/>
    </row>
    <row r="506" spans="1:13" ht="18" customHeight="1">
      <c r="A506" s="4">
        <v>505</v>
      </c>
      <c r="B506" s="37">
        <v>34546</v>
      </c>
      <c r="C506" s="34" t="s">
        <v>213</v>
      </c>
      <c r="D506" s="34" t="s">
        <v>165</v>
      </c>
      <c r="E506" s="34" t="s">
        <v>178</v>
      </c>
      <c r="F506" s="34" t="s">
        <v>186</v>
      </c>
      <c r="G506" s="21" t="s">
        <v>185</v>
      </c>
      <c r="H506" s="21" t="s">
        <v>188</v>
      </c>
      <c r="I506" s="21" t="s">
        <v>32</v>
      </c>
      <c r="J506" s="21" t="s">
        <v>26</v>
      </c>
      <c r="M506" s="12"/>
    </row>
    <row r="507" spans="1:13" ht="18" customHeight="1">
      <c r="A507" s="4">
        <v>506</v>
      </c>
      <c r="B507" s="37">
        <v>34546</v>
      </c>
      <c r="C507" s="34" t="s">
        <v>174</v>
      </c>
      <c r="D507" s="34" t="s">
        <v>211</v>
      </c>
      <c r="E507" s="34" t="s">
        <v>179</v>
      </c>
      <c r="F507" s="34" t="s">
        <v>131</v>
      </c>
      <c r="G507" s="21" t="s">
        <v>153</v>
      </c>
      <c r="H507" s="21" t="s">
        <v>181</v>
      </c>
      <c r="I507" s="21" t="s">
        <v>31</v>
      </c>
      <c r="J507" s="21" t="s">
        <v>227</v>
      </c>
      <c r="M507" s="12"/>
    </row>
    <row r="508" spans="1:13" ht="18" customHeight="1">
      <c r="A508" s="4">
        <v>507</v>
      </c>
      <c r="B508" s="37">
        <v>34546</v>
      </c>
      <c r="C508" s="34" t="s">
        <v>144</v>
      </c>
      <c r="D508" s="34" t="s">
        <v>4</v>
      </c>
      <c r="E508" s="34" t="s">
        <v>190</v>
      </c>
      <c r="F508" s="34" t="s">
        <v>175</v>
      </c>
      <c r="G508" s="21"/>
      <c r="H508" s="21"/>
      <c r="I508" s="21" t="s">
        <v>19</v>
      </c>
      <c r="J508" s="21" t="s">
        <v>20</v>
      </c>
      <c r="M508" s="12"/>
    </row>
    <row r="509" spans="1:13" ht="18" customHeight="1">
      <c r="A509" s="4">
        <v>508</v>
      </c>
      <c r="B509" s="37">
        <v>34546</v>
      </c>
      <c r="C509" s="34" t="s">
        <v>214</v>
      </c>
      <c r="D509" s="34" t="s">
        <v>173</v>
      </c>
      <c r="E509" s="34" t="s">
        <v>142</v>
      </c>
      <c r="F509" s="34" t="s">
        <v>172</v>
      </c>
      <c r="G509" s="21" t="s">
        <v>161</v>
      </c>
      <c r="H509" s="21" t="s">
        <v>183</v>
      </c>
      <c r="I509" s="21" t="s">
        <v>228</v>
      </c>
      <c r="J509" s="21" t="s">
        <v>8</v>
      </c>
      <c r="M509" s="12"/>
    </row>
    <row r="510" spans="1:13" ht="18" customHeight="1">
      <c r="A510" s="4">
        <v>509</v>
      </c>
      <c r="B510" s="37">
        <v>34548</v>
      </c>
      <c r="C510" s="34" t="s">
        <v>161</v>
      </c>
      <c r="D510" s="34" t="s">
        <v>181</v>
      </c>
      <c r="E510" s="34" t="s">
        <v>185</v>
      </c>
      <c r="F510" s="34" t="s">
        <v>146</v>
      </c>
      <c r="G510" s="21" t="s">
        <v>182</v>
      </c>
      <c r="H510" s="21" t="s">
        <v>142</v>
      </c>
      <c r="I510" s="21" t="s">
        <v>227</v>
      </c>
      <c r="J510" s="21" t="s">
        <v>228</v>
      </c>
      <c r="M510" s="12"/>
    </row>
    <row r="511" spans="1:13" ht="18" customHeight="1">
      <c r="A511" s="4">
        <v>510</v>
      </c>
      <c r="B511" s="37">
        <v>34548</v>
      </c>
      <c r="C511" s="34" t="s">
        <v>175</v>
      </c>
      <c r="D511" s="34" t="s">
        <v>163</v>
      </c>
      <c r="E511" s="34" t="s">
        <v>4</v>
      </c>
      <c r="F511" s="34" t="s">
        <v>190</v>
      </c>
      <c r="G511" s="21"/>
      <c r="H511" s="21"/>
      <c r="I511" s="21" t="s">
        <v>37</v>
      </c>
      <c r="J511" s="21" t="s">
        <v>19</v>
      </c>
      <c r="M511" s="12"/>
    </row>
    <row r="512" spans="1:13" ht="18" customHeight="1">
      <c r="A512" s="4">
        <v>511</v>
      </c>
      <c r="B512" s="37">
        <v>34548</v>
      </c>
      <c r="C512" s="34" t="s">
        <v>46</v>
      </c>
      <c r="D512" s="34" t="s">
        <v>210</v>
      </c>
      <c r="E512" s="34" t="s">
        <v>171</v>
      </c>
      <c r="F512" s="34" t="s">
        <v>170</v>
      </c>
      <c r="G512" s="21"/>
      <c r="H512" s="21"/>
      <c r="I512" s="21" t="s">
        <v>13</v>
      </c>
      <c r="J512" s="21" t="s">
        <v>14</v>
      </c>
      <c r="M512" s="12"/>
    </row>
    <row r="513" spans="1:13" ht="18" customHeight="1">
      <c r="A513" s="4">
        <v>512</v>
      </c>
      <c r="B513" s="37">
        <v>34548</v>
      </c>
      <c r="C513" s="34" t="s">
        <v>180</v>
      </c>
      <c r="D513" s="34" t="s">
        <v>72</v>
      </c>
      <c r="E513" s="34" t="s">
        <v>176</v>
      </c>
      <c r="F513" s="34" t="s">
        <v>168</v>
      </c>
      <c r="G513" s="21"/>
      <c r="H513" s="21"/>
      <c r="I513" s="21" t="s">
        <v>38</v>
      </c>
      <c r="J513" s="21" t="s">
        <v>20</v>
      </c>
      <c r="M513" s="12"/>
    </row>
    <row r="514" spans="1:13" ht="18" customHeight="1">
      <c r="A514" s="4">
        <v>513</v>
      </c>
      <c r="B514" s="37">
        <v>34548</v>
      </c>
      <c r="C514" s="34" t="s">
        <v>188</v>
      </c>
      <c r="D514" s="34" t="s">
        <v>211</v>
      </c>
      <c r="E514" s="34" t="s">
        <v>165</v>
      </c>
      <c r="F514" s="34" t="s">
        <v>213</v>
      </c>
      <c r="G514" s="21" t="s">
        <v>186</v>
      </c>
      <c r="H514" s="21" t="s">
        <v>174</v>
      </c>
      <c r="I514" s="21" t="s">
        <v>8</v>
      </c>
      <c r="J514" s="21" t="s">
        <v>32</v>
      </c>
      <c r="M514" s="12"/>
    </row>
    <row r="515" spans="1:13" ht="18" customHeight="1">
      <c r="A515" s="4">
        <v>514</v>
      </c>
      <c r="B515" s="37">
        <v>34548</v>
      </c>
      <c r="C515" s="34" t="s">
        <v>183</v>
      </c>
      <c r="D515" s="34" t="s">
        <v>172</v>
      </c>
      <c r="E515" s="34" t="s">
        <v>187</v>
      </c>
      <c r="F515" s="34" t="s">
        <v>214</v>
      </c>
      <c r="G515" s="21" t="s">
        <v>178</v>
      </c>
      <c r="H515" s="21" t="s">
        <v>173</v>
      </c>
      <c r="I515" s="21" t="s">
        <v>26</v>
      </c>
      <c r="J515" s="21" t="s">
        <v>31</v>
      </c>
      <c r="M515" s="12"/>
    </row>
    <row r="516" spans="1:13" ht="18" customHeight="1">
      <c r="A516" s="4">
        <v>515</v>
      </c>
      <c r="B516" s="37">
        <v>34549</v>
      </c>
      <c r="C516" s="34" t="s">
        <v>182</v>
      </c>
      <c r="D516" s="34" t="s">
        <v>185</v>
      </c>
      <c r="E516" s="34" t="s">
        <v>153</v>
      </c>
      <c r="F516" s="34" t="s">
        <v>142</v>
      </c>
      <c r="G516" s="21" t="s">
        <v>146</v>
      </c>
      <c r="H516" s="21" t="s">
        <v>181</v>
      </c>
      <c r="I516" s="21" t="s">
        <v>227</v>
      </c>
      <c r="J516" s="21" t="s">
        <v>228</v>
      </c>
      <c r="M516" s="12"/>
    </row>
    <row r="517" spans="1:13" ht="18" customHeight="1">
      <c r="A517" s="4">
        <v>516</v>
      </c>
      <c r="B517" s="37">
        <v>34549</v>
      </c>
      <c r="C517" s="36" t="s">
        <v>170</v>
      </c>
      <c r="D517" s="34" t="s">
        <v>10</v>
      </c>
      <c r="E517" s="34" t="s">
        <v>210</v>
      </c>
      <c r="F517" s="34" t="s">
        <v>171</v>
      </c>
      <c r="G517" s="21"/>
      <c r="H517" s="21"/>
      <c r="I517" s="21" t="s">
        <v>13</v>
      </c>
      <c r="J517" s="21" t="s">
        <v>14</v>
      </c>
      <c r="M517" s="13"/>
    </row>
    <row r="518" spans="1:13" ht="18" customHeight="1">
      <c r="A518" s="4">
        <v>517</v>
      </c>
      <c r="B518" s="37">
        <v>34549</v>
      </c>
      <c r="C518" s="34" t="s">
        <v>165</v>
      </c>
      <c r="D518" s="34" t="s">
        <v>186</v>
      </c>
      <c r="E518" s="34" t="s">
        <v>211</v>
      </c>
      <c r="F518" s="34" t="s">
        <v>174</v>
      </c>
      <c r="G518" s="21" t="s">
        <v>188</v>
      </c>
      <c r="H518" s="21" t="s">
        <v>213</v>
      </c>
      <c r="I518" s="21" t="s">
        <v>8</v>
      </c>
      <c r="J518" s="21" t="s">
        <v>32</v>
      </c>
      <c r="M518" s="12"/>
    </row>
    <row r="519" spans="1:13" ht="18" customHeight="1">
      <c r="A519" s="4">
        <v>518</v>
      </c>
      <c r="B519" s="37">
        <v>34549</v>
      </c>
      <c r="C519" s="34" t="s">
        <v>190</v>
      </c>
      <c r="D519" s="34" t="s">
        <v>144</v>
      </c>
      <c r="E519" s="34" t="s">
        <v>163</v>
      </c>
      <c r="F519" s="34" t="s">
        <v>4</v>
      </c>
      <c r="G519" s="21"/>
      <c r="H519" s="21"/>
      <c r="I519" s="21" t="s">
        <v>37</v>
      </c>
      <c r="J519" s="21" t="s">
        <v>19</v>
      </c>
      <c r="M519" s="12"/>
    </row>
    <row r="520" spans="1:13" ht="18" customHeight="1">
      <c r="A520" s="4">
        <v>519</v>
      </c>
      <c r="B520" s="37">
        <v>34549</v>
      </c>
      <c r="C520" s="34" t="s">
        <v>168</v>
      </c>
      <c r="D520" s="34" t="s">
        <v>166</v>
      </c>
      <c r="E520" s="34" t="s">
        <v>72</v>
      </c>
      <c r="F520" s="34" t="s">
        <v>176</v>
      </c>
      <c r="G520" s="21"/>
      <c r="H520" s="21"/>
      <c r="I520" s="21" t="s">
        <v>38</v>
      </c>
      <c r="J520" s="21" t="s">
        <v>20</v>
      </c>
      <c r="M520" s="12"/>
    </row>
    <row r="521" spans="1:13" ht="18" customHeight="1">
      <c r="A521" s="4">
        <v>520</v>
      </c>
      <c r="B521" s="37">
        <v>34549</v>
      </c>
      <c r="C521" s="34" t="s">
        <v>178</v>
      </c>
      <c r="D521" s="34" t="s">
        <v>187</v>
      </c>
      <c r="E521" s="34" t="s">
        <v>173</v>
      </c>
      <c r="F521" s="34" t="s">
        <v>183</v>
      </c>
      <c r="G521" s="21" t="s">
        <v>172</v>
      </c>
      <c r="H521" s="21" t="s">
        <v>214</v>
      </c>
      <c r="I521" s="21" t="s">
        <v>26</v>
      </c>
      <c r="J521" s="21" t="s">
        <v>31</v>
      </c>
      <c r="M521" s="12"/>
    </row>
    <row r="522" spans="1:13" ht="18" customHeight="1">
      <c r="A522" s="4">
        <v>521</v>
      </c>
      <c r="B522" s="37">
        <v>34550</v>
      </c>
      <c r="C522" s="34" t="s">
        <v>4</v>
      </c>
      <c r="D522" s="34" t="s">
        <v>175</v>
      </c>
      <c r="E522" s="34" t="s">
        <v>144</v>
      </c>
      <c r="F522" s="34" t="s">
        <v>163</v>
      </c>
      <c r="G522" s="21"/>
      <c r="H522" s="21"/>
      <c r="I522" s="21" t="s">
        <v>37</v>
      </c>
      <c r="J522" s="21" t="s">
        <v>19</v>
      </c>
      <c r="M522" s="12"/>
    </row>
    <row r="523" spans="1:13" ht="18" customHeight="1">
      <c r="A523" s="4">
        <v>522</v>
      </c>
      <c r="B523" s="37">
        <v>34550</v>
      </c>
      <c r="C523" s="34" t="s">
        <v>171</v>
      </c>
      <c r="D523" s="34" t="s">
        <v>46</v>
      </c>
      <c r="E523" s="34" t="s">
        <v>10</v>
      </c>
      <c r="F523" s="34" t="s">
        <v>210</v>
      </c>
      <c r="G523" s="21"/>
      <c r="H523" s="21"/>
      <c r="I523" s="21" t="s">
        <v>13</v>
      </c>
      <c r="J523" s="21" t="s">
        <v>14</v>
      </c>
      <c r="M523" s="12"/>
    </row>
    <row r="524" spans="1:13" ht="18" customHeight="1">
      <c r="A524" s="4">
        <v>523</v>
      </c>
      <c r="B524" s="37">
        <v>34550</v>
      </c>
      <c r="C524" s="34" t="s">
        <v>47</v>
      </c>
      <c r="D524" s="34" t="s">
        <v>142</v>
      </c>
      <c r="E524" s="34" t="s">
        <v>181</v>
      </c>
      <c r="F524" s="34" t="s">
        <v>182</v>
      </c>
      <c r="G524" s="21" t="s">
        <v>185</v>
      </c>
      <c r="H524" s="21" t="s">
        <v>161</v>
      </c>
      <c r="I524" s="21" t="s">
        <v>227</v>
      </c>
      <c r="J524" s="21" t="s">
        <v>228</v>
      </c>
      <c r="M524" s="12"/>
    </row>
    <row r="525" spans="1:13" ht="18" customHeight="1">
      <c r="A525" s="4">
        <v>524</v>
      </c>
      <c r="B525" s="37">
        <v>34550</v>
      </c>
      <c r="C525" s="34" t="s">
        <v>186</v>
      </c>
      <c r="D525" s="34" t="s">
        <v>213</v>
      </c>
      <c r="E525" s="34" t="s">
        <v>179</v>
      </c>
      <c r="F525" s="34" t="s">
        <v>165</v>
      </c>
      <c r="G525" s="21" t="s">
        <v>174</v>
      </c>
      <c r="H525" s="21" t="s">
        <v>211</v>
      </c>
      <c r="I525" s="21" t="s">
        <v>8</v>
      </c>
      <c r="J525" s="21" t="s">
        <v>32</v>
      </c>
      <c r="M525" s="12"/>
    </row>
    <row r="526" spans="1:13" ht="18" customHeight="1">
      <c r="A526" s="4">
        <v>525</v>
      </c>
      <c r="B526" s="37">
        <v>34550</v>
      </c>
      <c r="C526" s="34" t="s">
        <v>176</v>
      </c>
      <c r="D526" s="34" t="s">
        <v>180</v>
      </c>
      <c r="E526" s="34" t="s">
        <v>166</v>
      </c>
      <c r="F526" s="34" t="s">
        <v>72</v>
      </c>
      <c r="G526" s="21"/>
      <c r="H526" s="21"/>
      <c r="I526" s="21" t="s">
        <v>38</v>
      </c>
      <c r="J526" s="21" t="s">
        <v>20</v>
      </c>
      <c r="M526" s="12"/>
    </row>
    <row r="527" spans="1:13" ht="18" customHeight="1">
      <c r="A527" s="4">
        <v>526</v>
      </c>
      <c r="B527" s="37">
        <v>34551</v>
      </c>
      <c r="C527" s="34" t="s">
        <v>72</v>
      </c>
      <c r="D527" s="34" t="s">
        <v>168</v>
      </c>
      <c r="E527" s="34" t="s">
        <v>180</v>
      </c>
      <c r="F527" s="34" t="s">
        <v>166</v>
      </c>
      <c r="G527" s="21"/>
      <c r="H527" s="21"/>
      <c r="I527" s="21" t="s">
        <v>19</v>
      </c>
      <c r="J527" s="21" t="s">
        <v>13</v>
      </c>
      <c r="M527" s="12"/>
    </row>
    <row r="528" spans="1:13" ht="18" customHeight="1">
      <c r="A528" s="4">
        <v>527</v>
      </c>
      <c r="B528" s="37">
        <v>34551</v>
      </c>
      <c r="C528" s="34" t="s">
        <v>181</v>
      </c>
      <c r="D528" s="34" t="s">
        <v>172</v>
      </c>
      <c r="E528" s="34" t="s">
        <v>142</v>
      </c>
      <c r="F528" s="34" t="s">
        <v>185</v>
      </c>
      <c r="G528" s="21" t="s">
        <v>47</v>
      </c>
      <c r="H528" s="21" t="s">
        <v>182</v>
      </c>
      <c r="I528" s="21" t="s">
        <v>227</v>
      </c>
      <c r="J528" s="21" t="s">
        <v>32</v>
      </c>
      <c r="M528" s="12"/>
    </row>
    <row r="529" spans="1:13" ht="18" customHeight="1">
      <c r="A529" s="4">
        <v>528</v>
      </c>
      <c r="B529" s="37">
        <v>34551</v>
      </c>
      <c r="C529" s="34" t="s">
        <v>210</v>
      </c>
      <c r="D529" s="34" t="s">
        <v>170</v>
      </c>
      <c r="E529" s="34" t="s">
        <v>46</v>
      </c>
      <c r="F529" s="34" t="s">
        <v>167</v>
      </c>
      <c r="G529" s="21"/>
      <c r="H529" s="21"/>
      <c r="I529" s="21" t="s">
        <v>20</v>
      </c>
      <c r="J529" s="21" t="s">
        <v>37</v>
      </c>
      <c r="M529" s="12"/>
    </row>
    <row r="530" spans="1:13" ht="18" customHeight="1">
      <c r="A530" s="4">
        <v>529</v>
      </c>
      <c r="B530" s="37">
        <v>34551</v>
      </c>
      <c r="C530" s="34" t="s">
        <v>131</v>
      </c>
      <c r="D530" s="34" t="s">
        <v>179</v>
      </c>
      <c r="E530" s="34" t="s">
        <v>165</v>
      </c>
      <c r="F530" s="34" t="s">
        <v>211</v>
      </c>
      <c r="G530" s="21" t="s">
        <v>213</v>
      </c>
      <c r="H530" s="21" t="s">
        <v>174</v>
      </c>
      <c r="I530" s="21" t="s">
        <v>8</v>
      </c>
      <c r="J530" s="21" t="s">
        <v>31</v>
      </c>
      <c r="M530" s="12"/>
    </row>
    <row r="531" spans="1:13" ht="18" customHeight="1">
      <c r="A531" s="4">
        <v>530</v>
      </c>
      <c r="B531" s="37">
        <v>34551</v>
      </c>
      <c r="C531" s="34" t="s">
        <v>163</v>
      </c>
      <c r="D531" s="34" t="s">
        <v>190</v>
      </c>
      <c r="E531" s="34" t="s">
        <v>175</v>
      </c>
      <c r="F531" s="34" t="s">
        <v>144</v>
      </c>
      <c r="G531" s="21"/>
      <c r="H531" s="21"/>
      <c r="I531" s="21" t="s">
        <v>14</v>
      </c>
      <c r="J531" s="21" t="s">
        <v>38</v>
      </c>
      <c r="M531" s="12"/>
    </row>
    <row r="532" spans="1:13" ht="18" customHeight="1">
      <c r="A532" s="4">
        <v>531</v>
      </c>
      <c r="B532" s="37">
        <v>34551</v>
      </c>
      <c r="C532" s="34" t="s">
        <v>146</v>
      </c>
      <c r="D532" s="34" t="s">
        <v>183</v>
      </c>
      <c r="E532" s="34" t="s">
        <v>214</v>
      </c>
      <c r="F532" s="34" t="s">
        <v>187</v>
      </c>
      <c r="G532" s="21" t="s">
        <v>173</v>
      </c>
      <c r="H532" s="21" t="s">
        <v>178</v>
      </c>
      <c r="I532" s="21" t="s">
        <v>228</v>
      </c>
      <c r="J532" s="21" t="s">
        <v>26</v>
      </c>
      <c r="M532" s="12"/>
    </row>
    <row r="533" spans="1:13" ht="18" customHeight="1">
      <c r="A533" s="4">
        <v>532</v>
      </c>
      <c r="B533" s="37">
        <v>34552</v>
      </c>
      <c r="C533" s="34" t="s">
        <v>167</v>
      </c>
      <c r="D533" s="34" t="s">
        <v>171</v>
      </c>
      <c r="E533" s="34" t="s">
        <v>170</v>
      </c>
      <c r="F533" s="34" t="s">
        <v>46</v>
      </c>
      <c r="G533" s="21"/>
      <c r="H533" s="21"/>
      <c r="I533" s="21" t="s">
        <v>20</v>
      </c>
      <c r="J533" s="21" t="s">
        <v>37</v>
      </c>
      <c r="M533" s="12"/>
    </row>
    <row r="534" spans="1:13" ht="18" customHeight="1">
      <c r="A534" s="4">
        <v>533</v>
      </c>
      <c r="B534" s="37">
        <v>34552</v>
      </c>
      <c r="C534" s="34" t="s">
        <v>166</v>
      </c>
      <c r="D534" s="34" t="s">
        <v>191</v>
      </c>
      <c r="E534" s="34" t="s">
        <v>168</v>
      </c>
      <c r="F534" s="34" t="s">
        <v>180</v>
      </c>
      <c r="G534" s="21"/>
      <c r="H534" s="21"/>
      <c r="I534" s="21" t="s">
        <v>19</v>
      </c>
      <c r="J534" s="21" t="s">
        <v>13</v>
      </c>
      <c r="M534" s="12"/>
    </row>
    <row r="535" spans="1:13" ht="18" customHeight="1">
      <c r="A535" s="4">
        <v>534</v>
      </c>
      <c r="B535" s="37">
        <v>34552</v>
      </c>
      <c r="C535" s="34" t="s">
        <v>211</v>
      </c>
      <c r="D535" s="34" t="s">
        <v>165</v>
      </c>
      <c r="E535" s="36" t="s">
        <v>174</v>
      </c>
      <c r="F535" s="34" t="s">
        <v>179</v>
      </c>
      <c r="G535" s="21" t="s">
        <v>188</v>
      </c>
      <c r="H535" s="21" t="s">
        <v>131</v>
      </c>
      <c r="I535" s="21" t="s">
        <v>8</v>
      </c>
      <c r="J535" s="21" t="s">
        <v>31</v>
      </c>
      <c r="M535" s="12"/>
    </row>
    <row r="536" spans="1:13" ht="18" customHeight="1">
      <c r="A536" s="4">
        <v>535</v>
      </c>
      <c r="B536" s="37">
        <v>34552</v>
      </c>
      <c r="C536" s="34" t="s">
        <v>173</v>
      </c>
      <c r="D536" s="34" t="s">
        <v>178</v>
      </c>
      <c r="E536" s="34" t="s">
        <v>187</v>
      </c>
      <c r="F536" s="34" t="s">
        <v>183</v>
      </c>
      <c r="G536" s="21" t="s">
        <v>214</v>
      </c>
      <c r="H536" s="21" t="s">
        <v>146</v>
      </c>
      <c r="I536" s="21" t="s">
        <v>228</v>
      </c>
      <c r="J536" s="21" t="s">
        <v>26</v>
      </c>
      <c r="M536" s="12"/>
    </row>
    <row r="537" spans="1:13" ht="18" customHeight="1">
      <c r="A537" s="4">
        <v>536</v>
      </c>
      <c r="B537" s="37">
        <v>34552</v>
      </c>
      <c r="C537" s="34" t="s">
        <v>144</v>
      </c>
      <c r="D537" s="34" t="s">
        <v>4</v>
      </c>
      <c r="E537" s="34" t="s">
        <v>190</v>
      </c>
      <c r="F537" s="34" t="s">
        <v>175</v>
      </c>
      <c r="G537" s="21"/>
      <c r="H537" s="21"/>
      <c r="I537" s="21" t="s">
        <v>14</v>
      </c>
      <c r="J537" s="21" t="s">
        <v>38</v>
      </c>
      <c r="M537" s="12"/>
    </row>
    <row r="538" spans="1:13" ht="18" customHeight="1">
      <c r="A538" s="4">
        <v>537</v>
      </c>
      <c r="B538" s="37">
        <v>34552</v>
      </c>
      <c r="C538" s="34" t="s">
        <v>142</v>
      </c>
      <c r="D538" s="34" t="s">
        <v>47</v>
      </c>
      <c r="E538" s="34" t="s">
        <v>182</v>
      </c>
      <c r="F538" s="34" t="s">
        <v>161</v>
      </c>
      <c r="G538" s="21" t="s">
        <v>181</v>
      </c>
      <c r="H538" s="21" t="s">
        <v>185</v>
      </c>
      <c r="I538" s="21" t="s">
        <v>227</v>
      </c>
      <c r="J538" s="21" t="s">
        <v>32</v>
      </c>
      <c r="M538" s="12"/>
    </row>
    <row r="539" spans="1:13" ht="18" customHeight="1">
      <c r="A539" s="4">
        <v>538</v>
      </c>
      <c r="B539" s="37">
        <v>34553</v>
      </c>
      <c r="C539" s="34" t="s">
        <v>175</v>
      </c>
      <c r="D539" s="34" t="s">
        <v>163</v>
      </c>
      <c r="E539" s="34" t="s">
        <v>4</v>
      </c>
      <c r="F539" s="34" t="s">
        <v>190</v>
      </c>
      <c r="G539" s="21"/>
      <c r="H539" s="21"/>
      <c r="I539" s="21" t="s">
        <v>14</v>
      </c>
      <c r="J539" s="21" t="s">
        <v>38</v>
      </c>
      <c r="M539" s="12"/>
    </row>
    <row r="540" spans="1:13" ht="18" customHeight="1">
      <c r="A540" s="4">
        <v>539</v>
      </c>
      <c r="B540" s="37">
        <v>34553</v>
      </c>
      <c r="C540" s="34" t="s">
        <v>174</v>
      </c>
      <c r="D540" s="34" t="s">
        <v>188</v>
      </c>
      <c r="E540" s="34" t="s">
        <v>131</v>
      </c>
      <c r="F540" s="34" t="s">
        <v>165</v>
      </c>
      <c r="G540" s="21" t="s">
        <v>211</v>
      </c>
      <c r="H540" s="21" t="s">
        <v>179</v>
      </c>
      <c r="I540" s="21" t="s">
        <v>8</v>
      </c>
      <c r="J540" s="21" t="s">
        <v>31</v>
      </c>
      <c r="M540" s="12"/>
    </row>
    <row r="541" spans="1:13" ht="18" customHeight="1">
      <c r="A541" s="4">
        <v>540</v>
      </c>
      <c r="B541" s="37">
        <v>34553</v>
      </c>
      <c r="C541" s="34" t="s">
        <v>46</v>
      </c>
      <c r="D541" s="34" t="s">
        <v>210</v>
      </c>
      <c r="E541" s="34" t="s">
        <v>171</v>
      </c>
      <c r="F541" s="34" t="s">
        <v>170</v>
      </c>
      <c r="G541" s="21"/>
      <c r="H541" s="21"/>
      <c r="I541" s="21" t="s">
        <v>20</v>
      </c>
      <c r="J541" s="21" t="s">
        <v>37</v>
      </c>
      <c r="M541" s="12"/>
    </row>
    <row r="542" spans="1:13" ht="18" customHeight="1">
      <c r="A542" s="4">
        <v>541</v>
      </c>
      <c r="B542" s="37">
        <v>34553</v>
      </c>
      <c r="C542" s="34" t="s">
        <v>185</v>
      </c>
      <c r="D542" s="34" t="s">
        <v>182</v>
      </c>
      <c r="E542" s="34" t="s">
        <v>172</v>
      </c>
      <c r="F542" s="34" t="s">
        <v>181</v>
      </c>
      <c r="G542" s="21" t="s">
        <v>142</v>
      </c>
      <c r="H542" s="21" t="s">
        <v>47</v>
      </c>
      <c r="I542" s="21" t="s">
        <v>227</v>
      </c>
      <c r="J542" s="21" t="s">
        <v>32</v>
      </c>
      <c r="M542" s="12"/>
    </row>
    <row r="543" spans="1:13" ht="18" customHeight="1">
      <c r="A543" s="4">
        <v>542</v>
      </c>
      <c r="B543" s="37">
        <v>34553</v>
      </c>
      <c r="C543" s="34" t="s">
        <v>180</v>
      </c>
      <c r="D543" s="34" t="s">
        <v>72</v>
      </c>
      <c r="E543" s="34" t="s">
        <v>191</v>
      </c>
      <c r="F543" s="34" t="s">
        <v>168</v>
      </c>
      <c r="G543" s="21"/>
      <c r="H543" s="21"/>
      <c r="I543" s="21" t="s">
        <v>19</v>
      </c>
      <c r="J543" s="21" t="s">
        <v>13</v>
      </c>
      <c r="M543" s="12"/>
    </row>
    <row r="544" spans="1:13" ht="18" customHeight="1">
      <c r="A544" s="4">
        <v>543</v>
      </c>
      <c r="B544" s="37">
        <v>34553</v>
      </c>
      <c r="C544" s="34" t="s">
        <v>214</v>
      </c>
      <c r="D544" s="34" t="s">
        <v>146</v>
      </c>
      <c r="E544" s="34" t="s">
        <v>178</v>
      </c>
      <c r="F544" s="34" t="s">
        <v>173</v>
      </c>
      <c r="G544" s="21" t="s">
        <v>183</v>
      </c>
      <c r="H544" s="21" t="s">
        <v>187</v>
      </c>
      <c r="I544" s="21" t="s">
        <v>228</v>
      </c>
      <c r="J544" s="21" t="s">
        <v>26</v>
      </c>
      <c r="M544" s="12"/>
    </row>
    <row r="545" spans="1:13" ht="18" customHeight="1">
      <c r="A545" s="4">
        <v>544</v>
      </c>
      <c r="B545" s="37">
        <v>34555</v>
      </c>
      <c r="C545" s="34" t="s">
        <v>182</v>
      </c>
      <c r="D545" s="34" t="s">
        <v>161</v>
      </c>
      <c r="E545" s="34" t="s">
        <v>165</v>
      </c>
      <c r="F545" s="34" t="s">
        <v>178</v>
      </c>
      <c r="G545" s="21" t="s">
        <v>179</v>
      </c>
      <c r="H545" s="21" t="s">
        <v>186</v>
      </c>
      <c r="I545" s="21" t="s">
        <v>32</v>
      </c>
      <c r="J545" s="21" t="s">
        <v>228</v>
      </c>
      <c r="M545" s="12"/>
    </row>
    <row r="546" spans="1:13" ht="18" customHeight="1">
      <c r="A546" s="4">
        <v>545</v>
      </c>
      <c r="B546" s="37">
        <v>34555</v>
      </c>
      <c r="C546" s="34" t="s">
        <v>170</v>
      </c>
      <c r="D546" s="34" t="s">
        <v>167</v>
      </c>
      <c r="E546" s="34" t="s">
        <v>210</v>
      </c>
      <c r="F546" s="34" t="s">
        <v>171</v>
      </c>
      <c r="G546" s="21"/>
      <c r="H546" s="21"/>
      <c r="I546" s="21" t="s">
        <v>19</v>
      </c>
      <c r="J546" s="21" t="s">
        <v>38</v>
      </c>
      <c r="M546" s="12"/>
    </row>
    <row r="547" spans="1:13" ht="18" customHeight="1">
      <c r="A547" s="4">
        <v>546</v>
      </c>
      <c r="B547" s="37">
        <v>34555</v>
      </c>
      <c r="C547" s="34" t="s">
        <v>190</v>
      </c>
      <c r="D547" s="34" t="s">
        <v>144</v>
      </c>
      <c r="E547" s="34" t="s">
        <v>163</v>
      </c>
      <c r="F547" s="34" t="s">
        <v>4</v>
      </c>
      <c r="G547" s="21"/>
      <c r="H547" s="21"/>
      <c r="I547" s="21" t="s">
        <v>37</v>
      </c>
      <c r="J547" s="21" t="s">
        <v>13</v>
      </c>
      <c r="M547" s="12"/>
    </row>
    <row r="548" spans="1:13" ht="18" customHeight="1">
      <c r="A548" s="4">
        <v>547</v>
      </c>
      <c r="B548" s="37">
        <v>34555</v>
      </c>
      <c r="C548" s="34" t="s">
        <v>213</v>
      </c>
      <c r="D548" s="34" t="s">
        <v>173</v>
      </c>
      <c r="E548" s="34" t="s">
        <v>146</v>
      </c>
      <c r="F548" s="34" t="s">
        <v>172</v>
      </c>
      <c r="G548" s="21" t="s">
        <v>188</v>
      </c>
      <c r="H548" s="21" t="s">
        <v>181</v>
      </c>
      <c r="I548" s="21" t="s">
        <v>31</v>
      </c>
      <c r="J548" s="21" t="s">
        <v>26</v>
      </c>
      <c r="M548" s="12"/>
    </row>
    <row r="549" spans="1:13" ht="18" customHeight="1">
      <c r="A549" s="4">
        <v>548</v>
      </c>
      <c r="B549" s="37">
        <v>34555</v>
      </c>
      <c r="C549" s="34" t="s">
        <v>168</v>
      </c>
      <c r="D549" s="34" t="s">
        <v>166</v>
      </c>
      <c r="E549" s="34" t="s">
        <v>72</v>
      </c>
      <c r="F549" s="34" t="s">
        <v>176</v>
      </c>
      <c r="G549" s="21"/>
      <c r="H549" s="21"/>
      <c r="I549" s="21" t="s">
        <v>20</v>
      </c>
      <c r="J549" s="21" t="s">
        <v>14</v>
      </c>
      <c r="M549" s="12"/>
    </row>
    <row r="550" spans="1:13" ht="18" customHeight="1">
      <c r="A550" s="4">
        <v>549</v>
      </c>
      <c r="B550" s="37">
        <v>34555</v>
      </c>
      <c r="C550" s="34" t="s">
        <v>184</v>
      </c>
      <c r="D550" s="34" t="s">
        <v>131</v>
      </c>
      <c r="E550" s="34" t="s">
        <v>185</v>
      </c>
      <c r="F550" s="34" t="s">
        <v>211</v>
      </c>
      <c r="G550" s="21" t="s">
        <v>142</v>
      </c>
      <c r="H550" s="21" t="s">
        <v>148</v>
      </c>
      <c r="I550" s="21" t="s">
        <v>8</v>
      </c>
      <c r="J550" s="21" t="s">
        <v>227</v>
      </c>
      <c r="M550" s="12"/>
    </row>
    <row r="551" spans="1:13" ht="18" customHeight="1">
      <c r="A551" s="4">
        <v>550</v>
      </c>
      <c r="B551" s="37">
        <v>34556</v>
      </c>
      <c r="C551" s="34" t="s">
        <v>148</v>
      </c>
      <c r="D551" s="34" t="s">
        <v>142</v>
      </c>
      <c r="E551" s="34" t="s">
        <v>131</v>
      </c>
      <c r="F551" s="34" t="s">
        <v>184</v>
      </c>
      <c r="G551" s="21" t="s">
        <v>185</v>
      </c>
      <c r="H551" s="21" t="s">
        <v>211</v>
      </c>
      <c r="I551" s="21" t="s">
        <v>8</v>
      </c>
      <c r="J551" s="21" t="s">
        <v>227</v>
      </c>
      <c r="M551" s="12"/>
    </row>
    <row r="552" spans="1:13" ht="18" customHeight="1">
      <c r="A552" s="4">
        <v>551</v>
      </c>
      <c r="B552" s="37">
        <v>34556</v>
      </c>
      <c r="C552" s="34" t="s">
        <v>4</v>
      </c>
      <c r="D552" s="34" t="s">
        <v>175</v>
      </c>
      <c r="E552" s="34" t="s">
        <v>144</v>
      </c>
      <c r="F552" s="34" t="s">
        <v>163</v>
      </c>
      <c r="G552" s="21"/>
      <c r="H552" s="21"/>
      <c r="I552" s="21" t="s">
        <v>37</v>
      </c>
      <c r="J552" s="21" t="s">
        <v>13</v>
      </c>
      <c r="M552" s="12"/>
    </row>
    <row r="553" spans="1:13" ht="18" customHeight="1">
      <c r="A553" s="4">
        <v>552</v>
      </c>
      <c r="B553" s="37">
        <v>34556</v>
      </c>
      <c r="C553" s="34" t="s">
        <v>171</v>
      </c>
      <c r="D553" s="34" t="s">
        <v>46</v>
      </c>
      <c r="E553" s="34" t="s">
        <v>167</v>
      </c>
      <c r="F553" s="34" t="s">
        <v>210</v>
      </c>
      <c r="G553" s="21"/>
      <c r="H553" s="21"/>
      <c r="I553" s="21" t="s">
        <v>19</v>
      </c>
      <c r="J553" s="21" t="s">
        <v>38</v>
      </c>
      <c r="M553" s="12"/>
    </row>
    <row r="554" spans="1:13" ht="18" customHeight="1">
      <c r="A554" s="4">
        <v>553</v>
      </c>
      <c r="B554" s="37">
        <v>34556</v>
      </c>
      <c r="C554" s="34" t="s">
        <v>186</v>
      </c>
      <c r="D554" s="34" t="s">
        <v>178</v>
      </c>
      <c r="E554" s="34" t="s">
        <v>179</v>
      </c>
      <c r="F554" s="34" t="s">
        <v>165</v>
      </c>
      <c r="G554" s="21" t="s">
        <v>161</v>
      </c>
      <c r="H554" s="21" t="s">
        <v>182</v>
      </c>
      <c r="I554" s="21" t="s">
        <v>32</v>
      </c>
      <c r="J554" s="21" t="s">
        <v>228</v>
      </c>
      <c r="M554" s="12"/>
    </row>
    <row r="555" spans="1:13" ht="18" customHeight="1">
      <c r="A555" s="4">
        <v>554</v>
      </c>
      <c r="B555" s="37">
        <v>34556</v>
      </c>
      <c r="C555" s="34" t="s">
        <v>188</v>
      </c>
      <c r="D555" s="34" t="s">
        <v>172</v>
      </c>
      <c r="E555" s="34" t="s">
        <v>181</v>
      </c>
      <c r="F555" s="34" t="s">
        <v>173</v>
      </c>
      <c r="G555" s="21" t="s">
        <v>146</v>
      </c>
      <c r="H555" s="21" t="s">
        <v>213</v>
      </c>
      <c r="I555" s="21" t="s">
        <v>31</v>
      </c>
      <c r="J555" s="21" t="s">
        <v>26</v>
      </c>
      <c r="M555" s="12"/>
    </row>
    <row r="556" spans="1:13" ht="18" customHeight="1">
      <c r="A556" s="4">
        <v>555</v>
      </c>
      <c r="B556" s="37">
        <v>34556</v>
      </c>
      <c r="C556" s="34" t="s">
        <v>176</v>
      </c>
      <c r="D556" s="34" t="s">
        <v>180</v>
      </c>
      <c r="E556" s="34" t="s">
        <v>166</v>
      </c>
      <c r="F556" s="34" t="s">
        <v>72</v>
      </c>
      <c r="G556" s="21"/>
      <c r="H556" s="21"/>
      <c r="I556" s="21" t="s">
        <v>20</v>
      </c>
      <c r="J556" s="21" t="s">
        <v>14</v>
      </c>
      <c r="M556" s="12"/>
    </row>
    <row r="557" spans="1:13" ht="18" customHeight="1">
      <c r="A557" s="4">
        <v>556</v>
      </c>
      <c r="B557" s="37">
        <v>34557</v>
      </c>
      <c r="C557" s="34" t="s">
        <v>179</v>
      </c>
      <c r="D557" s="34" t="s">
        <v>165</v>
      </c>
      <c r="E557" s="34" t="s">
        <v>161</v>
      </c>
      <c r="F557" s="34" t="s">
        <v>182</v>
      </c>
      <c r="G557" s="21" t="s">
        <v>186</v>
      </c>
      <c r="H557" s="21" t="s">
        <v>178</v>
      </c>
      <c r="I557" s="21" t="s">
        <v>32</v>
      </c>
      <c r="J557" s="21" t="s">
        <v>228</v>
      </c>
      <c r="M557" s="12"/>
    </row>
    <row r="558" spans="1:13" ht="18" customHeight="1">
      <c r="A558" s="4">
        <v>557</v>
      </c>
      <c r="B558" s="37">
        <v>34557</v>
      </c>
      <c r="C558" s="34" t="s">
        <v>72</v>
      </c>
      <c r="D558" s="34" t="s">
        <v>168</v>
      </c>
      <c r="E558" s="34" t="s">
        <v>180</v>
      </c>
      <c r="F558" s="34" t="s">
        <v>166</v>
      </c>
      <c r="G558" s="21"/>
      <c r="H558" s="21"/>
      <c r="I558" s="21" t="s">
        <v>20</v>
      </c>
      <c r="J558" s="21" t="s">
        <v>14</v>
      </c>
      <c r="M558" s="12"/>
    </row>
    <row r="559" spans="1:13" ht="18" customHeight="1">
      <c r="A559" s="4">
        <v>558</v>
      </c>
      <c r="B559" s="37">
        <v>34557</v>
      </c>
      <c r="C559" s="34" t="s">
        <v>210</v>
      </c>
      <c r="D559" s="34" t="s">
        <v>170</v>
      </c>
      <c r="E559" s="34" t="s">
        <v>46</v>
      </c>
      <c r="F559" s="34" t="s">
        <v>167</v>
      </c>
      <c r="G559" s="21"/>
      <c r="H559" s="21"/>
      <c r="I559" s="21" t="s">
        <v>19</v>
      </c>
      <c r="J559" s="21" t="s">
        <v>38</v>
      </c>
      <c r="M559" s="12"/>
    </row>
    <row r="560" spans="1:13" ht="18" customHeight="1">
      <c r="A560" s="4">
        <v>559</v>
      </c>
      <c r="B560" s="37">
        <v>34557</v>
      </c>
      <c r="C560" s="34" t="s">
        <v>163</v>
      </c>
      <c r="D560" s="34" t="s">
        <v>190</v>
      </c>
      <c r="E560" s="34" t="s">
        <v>175</v>
      </c>
      <c r="F560" s="34" t="s">
        <v>144</v>
      </c>
      <c r="G560" s="21"/>
      <c r="H560" s="21"/>
      <c r="I560" s="21" t="s">
        <v>37</v>
      </c>
      <c r="J560" s="21" t="s">
        <v>13</v>
      </c>
      <c r="M560" s="12"/>
    </row>
    <row r="561" spans="1:13" ht="18" customHeight="1">
      <c r="A561" s="4">
        <v>560</v>
      </c>
      <c r="B561" s="37">
        <v>34558</v>
      </c>
      <c r="C561" s="34" t="s">
        <v>167</v>
      </c>
      <c r="D561" s="34" t="s">
        <v>171</v>
      </c>
      <c r="E561" s="34" t="s">
        <v>170</v>
      </c>
      <c r="F561" s="34" t="s">
        <v>46</v>
      </c>
      <c r="G561" s="21"/>
      <c r="H561" s="21"/>
      <c r="I561" s="21" t="s">
        <v>19</v>
      </c>
      <c r="J561" s="21" t="s">
        <v>14</v>
      </c>
      <c r="M561" s="12"/>
    </row>
    <row r="562" spans="1:13" ht="18" customHeight="1">
      <c r="A562" s="4">
        <v>561</v>
      </c>
      <c r="B562" s="37">
        <v>34558</v>
      </c>
      <c r="C562" s="36" t="s">
        <v>166</v>
      </c>
      <c r="D562" s="34" t="s">
        <v>176</v>
      </c>
      <c r="E562" s="34" t="s">
        <v>168</v>
      </c>
      <c r="F562" s="34" t="s">
        <v>180</v>
      </c>
      <c r="G562" s="21"/>
      <c r="H562" s="21"/>
      <c r="I562" s="21" t="s">
        <v>37</v>
      </c>
      <c r="J562" s="21" t="s">
        <v>38</v>
      </c>
      <c r="M562" s="13"/>
    </row>
    <row r="563" spans="1:13" ht="18" customHeight="1">
      <c r="A563" s="4">
        <v>562</v>
      </c>
      <c r="B563" s="37">
        <v>34558</v>
      </c>
      <c r="C563" s="34" t="s">
        <v>153</v>
      </c>
      <c r="D563" s="34" t="s">
        <v>183</v>
      </c>
      <c r="E563" s="34" t="s">
        <v>214</v>
      </c>
      <c r="F563" s="34" t="s">
        <v>179</v>
      </c>
      <c r="G563" s="21" t="s">
        <v>47</v>
      </c>
      <c r="H563" s="21" t="s">
        <v>187</v>
      </c>
      <c r="I563" s="21" t="s">
        <v>228</v>
      </c>
      <c r="J563" s="21" t="s">
        <v>31</v>
      </c>
      <c r="M563" s="12"/>
    </row>
    <row r="564" spans="1:13" ht="18" customHeight="1">
      <c r="A564" s="4">
        <v>563</v>
      </c>
      <c r="B564" s="37">
        <v>34558</v>
      </c>
      <c r="C564" s="34" t="s">
        <v>131</v>
      </c>
      <c r="D564" s="34" t="s">
        <v>186</v>
      </c>
      <c r="E564" s="34" t="s">
        <v>211</v>
      </c>
      <c r="F564" s="34" t="s">
        <v>174</v>
      </c>
      <c r="G564" s="21" t="s">
        <v>165</v>
      </c>
      <c r="H564" s="21" t="s">
        <v>178</v>
      </c>
      <c r="I564" s="21" t="s">
        <v>32</v>
      </c>
      <c r="J564" s="21" t="s">
        <v>8</v>
      </c>
      <c r="M564" s="12"/>
    </row>
    <row r="565" spans="1:13" ht="18" customHeight="1">
      <c r="A565" s="4">
        <v>564</v>
      </c>
      <c r="B565" s="37">
        <v>34558</v>
      </c>
      <c r="C565" s="34" t="s">
        <v>144</v>
      </c>
      <c r="D565" s="34" t="s">
        <v>4</v>
      </c>
      <c r="E565" s="34" t="s">
        <v>191</v>
      </c>
      <c r="F565" s="34" t="s">
        <v>175</v>
      </c>
      <c r="G565" s="21"/>
      <c r="H565" s="21"/>
      <c r="I565" s="21" t="s">
        <v>13</v>
      </c>
      <c r="J565" s="21" t="s">
        <v>20</v>
      </c>
      <c r="M565" s="12"/>
    </row>
    <row r="566" spans="1:13" ht="18" customHeight="1">
      <c r="A566" s="4">
        <v>565</v>
      </c>
      <c r="B566" s="37">
        <v>34558</v>
      </c>
      <c r="C566" s="34" t="s">
        <v>146</v>
      </c>
      <c r="D566" s="34" t="s">
        <v>172</v>
      </c>
      <c r="E566" s="34" t="s">
        <v>142</v>
      </c>
      <c r="F566" s="34" t="s">
        <v>181</v>
      </c>
      <c r="G566" s="21" t="s">
        <v>185</v>
      </c>
      <c r="H566" s="21" t="s">
        <v>173</v>
      </c>
      <c r="I566" s="21" t="s">
        <v>26</v>
      </c>
      <c r="J566" s="21" t="s">
        <v>227</v>
      </c>
      <c r="M566" s="12"/>
    </row>
    <row r="567" spans="1:13" ht="18" customHeight="1">
      <c r="A567" s="4">
        <v>566</v>
      </c>
      <c r="B567" s="37">
        <v>34559</v>
      </c>
      <c r="C567" s="34" t="s">
        <v>161</v>
      </c>
      <c r="D567" s="34" t="s">
        <v>181</v>
      </c>
      <c r="E567" s="34" t="s">
        <v>185</v>
      </c>
      <c r="F567" s="34" t="s">
        <v>182</v>
      </c>
      <c r="G567" s="21" t="s">
        <v>146</v>
      </c>
      <c r="H567" s="21" t="s">
        <v>142</v>
      </c>
      <c r="I567" s="21" t="s">
        <v>26</v>
      </c>
      <c r="J567" s="21" t="s">
        <v>227</v>
      </c>
      <c r="M567" s="12"/>
    </row>
    <row r="568" spans="1:13" ht="18" customHeight="1">
      <c r="A568" s="4">
        <v>567</v>
      </c>
      <c r="B568" s="37">
        <v>34559</v>
      </c>
      <c r="C568" s="34" t="s">
        <v>211</v>
      </c>
      <c r="D568" s="34" t="s">
        <v>174</v>
      </c>
      <c r="E568" s="34" t="s">
        <v>186</v>
      </c>
      <c r="F568" s="34" t="s">
        <v>178</v>
      </c>
      <c r="G568" s="21" t="s">
        <v>131</v>
      </c>
      <c r="H568" s="21" t="s">
        <v>165</v>
      </c>
      <c r="I568" s="21" t="s">
        <v>32</v>
      </c>
      <c r="J568" s="21" t="s">
        <v>8</v>
      </c>
      <c r="M568" s="12"/>
    </row>
    <row r="569" spans="1:13" ht="18" customHeight="1">
      <c r="A569" s="4">
        <v>568</v>
      </c>
      <c r="B569" s="37">
        <v>34559</v>
      </c>
      <c r="C569" s="34" t="s">
        <v>46</v>
      </c>
      <c r="D569" s="34" t="s">
        <v>210</v>
      </c>
      <c r="E569" s="34" t="s">
        <v>171</v>
      </c>
      <c r="F569" s="34" t="s">
        <v>170</v>
      </c>
      <c r="G569" s="21"/>
      <c r="H569" s="21"/>
      <c r="I569" s="21" t="s">
        <v>19</v>
      </c>
      <c r="J569" s="21" t="s">
        <v>14</v>
      </c>
      <c r="M569" s="12"/>
    </row>
    <row r="570" spans="1:13" ht="18" customHeight="1">
      <c r="A570" s="4">
        <v>569</v>
      </c>
      <c r="B570" s="37">
        <v>34559</v>
      </c>
      <c r="C570" s="34" t="s">
        <v>187</v>
      </c>
      <c r="D570" s="34" t="s">
        <v>214</v>
      </c>
      <c r="E570" s="34" t="s">
        <v>179</v>
      </c>
      <c r="F570" s="34" t="s">
        <v>47</v>
      </c>
      <c r="G570" s="21" t="s">
        <v>153</v>
      </c>
      <c r="H570" s="21" t="s">
        <v>183</v>
      </c>
      <c r="I570" s="21" t="s">
        <v>228</v>
      </c>
      <c r="J570" s="21" t="s">
        <v>31</v>
      </c>
      <c r="M570" s="12"/>
    </row>
    <row r="571" spans="1:13" ht="18" customHeight="1">
      <c r="A571" s="4">
        <v>570</v>
      </c>
      <c r="B571" s="37">
        <v>34559</v>
      </c>
      <c r="C571" s="34" t="s">
        <v>180</v>
      </c>
      <c r="D571" s="34" t="s">
        <v>72</v>
      </c>
      <c r="E571" s="34" t="s">
        <v>176</v>
      </c>
      <c r="F571" s="34" t="s">
        <v>168</v>
      </c>
      <c r="G571" s="21"/>
      <c r="H571" s="21"/>
      <c r="I571" s="21" t="s">
        <v>37</v>
      </c>
      <c r="J571" s="21" t="s">
        <v>38</v>
      </c>
      <c r="M571" s="12"/>
    </row>
    <row r="572" spans="1:13" ht="18" customHeight="1">
      <c r="A572" s="4">
        <v>571</v>
      </c>
      <c r="B572" s="37">
        <v>34559</v>
      </c>
      <c r="C572" s="34" t="s">
        <v>191</v>
      </c>
      <c r="D572" s="34" t="s">
        <v>163</v>
      </c>
      <c r="E572" s="34" t="s">
        <v>175</v>
      </c>
      <c r="F572" s="34" t="s">
        <v>4</v>
      </c>
      <c r="G572" s="21"/>
      <c r="H572" s="21"/>
      <c r="I572" s="21" t="s">
        <v>13</v>
      </c>
      <c r="J572" s="21" t="s">
        <v>20</v>
      </c>
      <c r="M572" s="12"/>
    </row>
    <row r="573" spans="1:13" ht="18" customHeight="1">
      <c r="A573" s="4">
        <v>572</v>
      </c>
      <c r="B573" s="37">
        <v>34560</v>
      </c>
      <c r="C573" s="34" t="s">
        <v>182</v>
      </c>
      <c r="D573" s="34" t="s">
        <v>185</v>
      </c>
      <c r="E573" s="34" t="s">
        <v>146</v>
      </c>
      <c r="F573" s="34" t="s">
        <v>161</v>
      </c>
      <c r="G573" s="21" t="s">
        <v>172</v>
      </c>
      <c r="H573" s="21" t="s">
        <v>181</v>
      </c>
      <c r="I573" s="21" t="s">
        <v>26</v>
      </c>
      <c r="J573" s="21" t="s">
        <v>227</v>
      </c>
      <c r="M573" s="12"/>
    </row>
    <row r="574" spans="1:13" ht="18" customHeight="1">
      <c r="A574" s="4">
        <v>573</v>
      </c>
      <c r="B574" s="37">
        <v>34560</v>
      </c>
      <c r="C574" s="34" t="s">
        <v>170</v>
      </c>
      <c r="D574" s="34" t="s">
        <v>167</v>
      </c>
      <c r="E574" s="34" t="s">
        <v>210</v>
      </c>
      <c r="F574" s="34" t="s">
        <v>171</v>
      </c>
      <c r="G574" s="21"/>
      <c r="H574" s="21"/>
      <c r="I574" s="21" t="s">
        <v>19</v>
      </c>
      <c r="J574" s="21" t="s">
        <v>14</v>
      </c>
      <c r="M574" s="12"/>
    </row>
    <row r="575" spans="1:13" ht="18" customHeight="1">
      <c r="A575" s="4">
        <v>574</v>
      </c>
      <c r="B575" s="37">
        <v>34560</v>
      </c>
      <c r="C575" s="34" t="s">
        <v>165</v>
      </c>
      <c r="D575" s="34" t="s">
        <v>131</v>
      </c>
      <c r="E575" s="34" t="s">
        <v>178</v>
      </c>
      <c r="F575" s="34" t="s">
        <v>186</v>
      </c>
      <c r="G575" s="21" t="s">
        <v>211</v>
      </c>
      <c r="H575" s="21" t="s">
        <v>148</v>
      </c>
      <c r="I575" s="21" t="s">
        <v>32</v>
      </c>
      <c r="J575" s="21" t="s">
        <v>8</v>
      </c>
      <c r="M575" s="12"/>
    </row>
    <row r="576" spans="1:13" ht="18" customHeight="1">
      <c r="A576" s="4">
        <v>575</v>
      </c>
      <c r="B576" s="37">
        <v>34560</v>
      </c>
      <c r="C576" s="34" t="s">
        <v>47</v>
      </c>
      <c r="D576" s="34" t="s">
        <v>153</v>
      </c>
      <c r="E576" s="34" t="s">
        <v>183</v>
      </c>
      <c r="F576" s="34" t="s">
        <v>187</v>
      </c>
      <c r="G576" s="21" t="s">
        <v>214</v>
      </c>
      <c r="H576" s="21" t="s">
        <v>179</v>
      </c>
      <c r="I576" s="21" t="s">
        <v>228</v>
      </c>
      <c r="J576" s="21" t="s">
        <v>31</v>
      </c>
      <c r="M576" s="12"/>
    </row>
    <row r="577" spans="1:13" ht="18" customHeight="1">
      <c r="A577" s="4">
        <v>576</v>
      </c>
      <c r="B577" s="37">
        <v>34560</v>
      </c>
      <c r="C577" s="34" t="s">
        <v>175</v>
      </c>
      <c r="D577" s="34" t="s">
        <v>144</v>
      </c>
      <c r="E577" s="34" t="s">
        <v>4</v>
      </c>
      <c r="F577" s="34" t="s">
        <v>163</v>
      </c>
      <c r="G577" s="21"/>
      <c r="H577" s="21"/>
      <c r="I577" s="21" t="s">
        <v>13</v>
      </c>
      <c r="J577" s="21" t="s">
        <v>20</v>
      </c>
      <c r="M577" s="12"/>
    </row>
    <row r="578" spans="1:13" ht="18" customHeight="1">
      <c r="A578" s="4">
        <v>577</v>
      </c>
      <c r="B578" s="37">
        <v>34560</v>
      </c>
      <c r="C578" s="34" t="s">
        <v>168</v>
      </c>
      <c r="D578" s="34" t="s">
        <v>166</v>
      </c>
      <c r="E578" s="34" t="s">
        <v>72</v>
      </c>
      <c r="F578" s="34" t="s">
        <v>176</v>
      </c>
      <c r="G578" s="21"/>
      <c r="H578" s="21"/>
      <c r="I578" s="21" t="s">
        <v>37</v>
      </c>
      <c r="J578" s="21" t="s">
        <v>38</v>
      </c>
      <c r="M578" s="12"/>
    </row>
    <row r="579" spans="1:13" ht="18" customHeight="1">
      <c r="A579" s="4">
        <v>578</v>
      </c>
      <c r="B579" s="37">
        <v>34562</v>
      </c>
      <c r="C579" s="34" t="s">
        <v>171</v>
      </c>
      <c r="D579" s="34" t="s">
        <v>46</v>
      </c>
      <c r="E579" s="34" t="s">
        <v>167</v>
      </c>
      <c r="F579" s="34" t="s">
        <v>210</v>
      </c>
      <c r="G579" s="21"/>
      <c r="H579" s="21"/>
      <c r="I579" s="21" t="s">
        <v>38</v>
      </c>
      <c r="J579" s="21" t="s">
        <v>14</v>
      </c>
      <c r="M579" s="12"/>
    </row>
    <row r="580" spans="1:13" ht="18" customHeight="1">
      <c r="A580" s="4">
        <v>579</v>
      </c>
      <c r="B580" s="37">
        <v>34562</v>
      </c>
      <c r="C580" s="34" t="s">
        <v>181</v>
      </c>
      <c r="D580" s="34" t="s">
        <v>161</v>
      </c>
      <c r="E580" s="34" t="s">
        <v>172</v>
      </c>
      <c r="F580" s="34" t="s">
        <v>146</v>
      </c>
      <c r="G580" s="21" t="s">
        <v>187</v>
      </c>
      <c r="H580" s="21" t="s">
        <v>153</v>
      </c>
      <c r="I580" s="21" t="s">
        <v>227</v>
      </c>
      <c r="J580" s="21" t="s">
        <v>31</v>
      </c>
      <c r="M580" s="12"/>
    </row>
    <row r="581" spans="1:13" ht="18" customHeight="1">
      <c r="A581" s="4">
        <v>580</v>
      </c>
      <c r="B581" s="37">
        <v>34562</v>
      </c>
      <c r="C581" s="34" t="s">
        <v>186</v>
      </c>
      <c r="D581" s="34" t="s">
        <v>213</v>
      </c>
      <c r="E581" s="34" t="s">
        <v>188</v>
      </c>
      <c r="F581" s="34" t="s">
        <v>178</v>
      </c>
      <c r="G581" s="21" t="s">
        <v>148</v>
      </c>
      <c r="H581" s="21" t="s">
        <v>184</v>
      </c>
      <c r="I581" s="21" t="s">
        <v>8</v>
      </c>
      <c r="J581" s="21" t="s">
        <v>26</v>
      </c>
      <c r="M581" s="12"/>
    </row>
    <row r="582" spans="1:13" ht="18" customHeight="1">
      <c r="A582" s="4">
        <v>581</v>
      </c>
      <c r="B582" s="37">
        <v>34562</v>
      </c>
      <c r="C582" s="34" t="s">
        <v>183</v>
      </c>
      <c r="D582" s="34" t="s">
        <v>179</v>
      </c>
      <c r="E582" s="34" t="s">
        <v>173</v>
      </c>
      <c r="F582" s="34" t="s">
        <v>142</v>
      </c>
      <c r="G582" s="21" t="s">
        <v>182</v>
      </c>
      <c r="H582" s="21" t="s">
        <v>214</v>
      </c>
      <c r="I582" s="21" t="s">
        <v>228</v>
      </c>
      <c r="J582" s="21" t="s">
        <v>32</v>
      </c>
      <c r="M582" s="12"/>
    </row>
    <row r="583" spans="1:13" ht="18" customHeight="1">
      <c r="A583" s="4">
        <v>582</v>
      </c>
      <c r="B583" s="37">
        <v>34562</v>
      </c>
      <c r="C583" s="34" t="s">
        <v>176</v>
      </c>
      <c r="D583" s="34" t="s">
        <v>180</v>
      </c>
      <c r="E583" s="34" t="s">
        <v>144</v>
      </c>
      <c r="F583" s="34" t="s">
        <v>72</v>
      </c>
      <c r="G583" s="21"/>
      <c r="H583" s="21"/>
      <c r="I583" s="21" t="s">
        <v>13</v>
      </c>
      <c r="J583" s="21" t="s">
        <v>19</v>
      </c>
      <c r="M583" s="12"/>
    </row>
    <row r="584" spans="1:13" ht="18" customHeight="1">
      <c r="A584" s="4">
        <v>583</v>
      </c>
      <c r="B584" s="37">
        <v>34562</v>
      </c>
      <c r="C584" s="34" t="s">
        <v>163</v>
      </c>
      <c r="D584" s="34" t="s">
        <v>191</v>
      </c>
      <c r="E584" s="34" t="s">
        <v>166</v>
      </c>
      <c r="F584" s="34" t="s">
        <v>190</v>
      </c>
      <c r="G584" s="21"/>
      <c r="H584" s="21"/>
      <c r="I584" s="21" t="s">
        <v>37</v>
      </c>
      <c r="J584" s="21" t="s">
        <v>20</v>
      </c>
      <c r="M584" s="12"/>
    </row>
    <row r="585" spans="1:13" ht="18" customHeight="1">
      <c r="A585" s="4">
        <v>584</v>
      </c>
      <c r="B585" s="37">
        <v>34563</v>
      </c>
      <c r="C585" s="34" t="s">
        <v>72</v>
      </c>
      <c r="D585" s="34" t="s">
        <v>10</v>
      </c>
      <c r="E585" s="34" t="s">
        <v>180</v>
      </c>
      <c r="F585" s="34" t="s">
        <v>144</v>
      </c>
      <c r="G585" s="21"/>
      <c r="H585" s="21"/>
      <c r="I585" s="21" t="s">
        <v>13</v>
      </c>
      <c r="J585" s="21" t="s">
        <v>19</v>
      </c>
      <c r="M585" s="12"/>
    </row>
    <row r="586" spans="1:13" ht="18" customHeight="1">
      <c r="A586" s="4">
        <v>585</v>
      </c>
      <c r="B586" s="37">
        <v>34563</v>
      </c>
      <c r="C586" s="34" t="s">
        <v>190</v>
      </c>
      <c r="D586" s="34" t="s">
        <v>175</v>
      </c>
      <c r="E586" s="34" t="s">
        <v>191</v>
      </c>
      <c r="F586" s="34" t="s">
        <v>166</v>
      </c>
      <c r="G586" s="21"/>
      <c r="H586" s="21"/>
      <c r="I586" s="21" t="s">
        <v>37</v>
      </c>
      <c r="J586" s="21" t="s">
        <v>20</v>
      </c>
      <c r="M586" s="12"/>
    </row>
    <row r="587" spans="1:13" ht="18" customHeight="1">
      <c r="A587" s="4">
        <v>586</v>
      </c>
      <c r="B587" s="37">
        <v>34563</v>
      </c>
      <c r="C587" s="34" t="s">
        <v>174</v>
      </c>
      <c r="D587" s="34" t="s">
        <v>188</v>
      </c>
      <c r="E587" s="34" t="s">
        <v>213</v>
      </c>
      <c r="F587" s="34" t="s">
        <v>184</v>
      </c>
      <c r="G587" s="21" t="s">
        <v>186</v>
      </c>
      <c r="H587" s="21" t="s">
        <v>178</v>
      </c>
      <c r="I587" s="21" t="s">
        <v>8</v>
      </c>
      <c r="J587" s="21" t="s">
        <v>26</v>
      </c>
      <c r="M587" s="12"/>
    </row>
    <row r="588" spans="1:13" ht="18" customHeight="1">
      <c r="A588" s="4">
        <v>587</v>
      </c>
      <c r="B588" s="37">
        <v>34563</v>
      </c>
      <c r="C588" s="34" t="s">
        <v>210</v>
      </c>
      <c r="D588" s="34" t="s">
        <v>177</v>
      </c>
      <c r="E588" s="34" t="s">
        <v>46</v>
      </c>
      <c r="F588" s="34" t="s">
        <v>167</v>
      </c>
      <c r="G588" s="21"/>
      <c r="H588" s="21"/>
      <c r="I588" s="21" t="s">
        <v>38</v>
      </c>
      <c r="J588" s="21" t="s">
        <v>14</v>
      </c>
      <c r="M588" s="12"/>
    </row>
    <row r="589" spans="1:13" ht="18" customHeight="1">
      <c r="A589" s="4">
        <v>588</v>
      </c>
      <c r="B589" s="37">
        <v>34563</v>
      </c>
      <c r="C589" s="34" t="s">
        <v>142</v>
      </c>
      <c r="D589" s="34" t="s">
        <v>182</v>
      </c>
      <c r="E589" s="34" t="s">
        <v>179</v>
      </c>
      <c r="F589" s="34" t="s">
        <v>214</v>
      </c>
      <c r="G589" s="21" t="s">
        <v>183</v>
      </c>
      <c r="H589" s="21" t="s">
        <v>173</v>
      </c>
      <c r="I589" s="21" t="s">
        <v>228</v>
      </c>
      <c r="J589" s="21" t="s">
        <v>32</v>
      </c>
      <c r="M589" s="12"/>
    </row>
    <row r="590" spans="1:13" ht="18" customHeight="1">
      <c r="A590" s="4">
        <v>589</v>
      </c>
      <c r="B590" s="37">
        <v>34563</v>
      </c>
      <c r="C590" s="34" t="s">
        <v>146</v>
      </c>
      <c r="D590" s="34" t="s">
        <v>187</v>
      </c>
      <c r="E590" s="34" t="s">
        <v>161</v>
      </c>
      <c r="F590" s="34" t="s">
        <v>153</v>
      </c>
      <c r="G590" s="21" t="s">
        <v>181</v>
      </c>
      <c r="H590" s="21" t="s">
        <v>172</v>
      </c>
      <c r="I590" s="21" t="s">
        <v>227</v>
      </c>
      <c r="J590" s="21" t="s">
        <v>31</v>
      </c>
      <c r="M590" s="12"/>
    </row>
    <row r="591" spans="1:13" ht="18" customHeight="1">
      <c r="A591" s="4">
        <v>590</v>
      </c>
      <c r="B591" s="37">
        <v>34564</v>
      </c>
      <c r="C591" s="34" t="s">
        <v>166</v>
      </c>
      <c r="D591" s="34" t="s">
        <v>163</v>
      </c>
      <c r="E591" s="34" t="s">
        <v>175</v>
      </c>
      <c r="F591" s="34" t="s">
        <v>191</v>
      </c>
      <c r="G591" s="21"/>
      <c r="H591" s="21"/>
      <c r="I591" s="21" t="s">
        <v>37</v>
      </c>
      <c r="J591" s="21" t="s">
        <v>20</v>
      </c>
      <c r="M591" s="12"/>
    </row>
    <row r="592" spans="1:13" ht="18" customHeight="1">
      <c r="A592" s="4">
        <v>591</v>
      </c>
      <c r="B592" s="37">
        <v>34564</v>
      </c>
      <c r="C592" s="34" t="s">
        <v>153</v>
      </c>
      <c r="D592" s="34" t="s">
        <v>172</v>
      </c>
      <c r="E592" s="34" t="s">
        <v>187</v>
      </c>
      <c r="F592" s="34" t="s">
        <v>181</v>
      </c>
      <c r="G592" s="21" t="s">
        <v>161</v>
      </c>
      <c r="H592" s="21" t="s">
        <v>146</v>
      </c>
      <c r="I592" s="21" t="s">
        <v>227</v>
      </c>
      <c r="J592" s="21" t="s">
        <v>31</v>
      </c>
      <c r="M592" s="12"/>
    </row>
    <row r="593" spans="1:13" ht="18" customHeight="1">
      <c r="A593" s="4">
        <v>592</v>
      </c>
      <c r="B593" s="37">
        <v>34564</v>
      </c>
      <c r="C593" s="34" t="s">
        <v>184</v>
      </c>
      <c r="D593" s="34" t="s">
        <v>178</v>
      </c>
      <c r="E593" s="34" t="s">
        <v>148</v>
      </c>
      <c r="F593" s="34" t="s">
        <v>213</v>
      </c>
      <c r="G593" s="21" t="s">
        <v>174</v>
      </c>
      <c r="H593" s="21" t="s">
        <v>188</v>
      </c>
      <c r="I593" s="21" t="s">
        <v>8</v>
      </c>
      <c r="J593" s="21" t="s">
        <v>26</v>
      </c>
      <c r="M593" s="12"/>
    </row>
    <row r="594" spans="1:13" ht="18" customHeight="1">
      <c r="A594" s="4">
        <v>593</v>
      </c>
      <c r="B594" s="37">
        <v>34564</v>
      </c>
      <c r="C594" s="34" t="s">
        <v>144</v>
      </c>
      <c r="D594" s="34" t="s">
        <v>176</v>
      </c>
      <c r="E594" s="34" t="s">
        <v>10</v>
      </c>
      <c r="F594" s="34" t="s">
        <v>180</v>
      </c>
      <c r="G594" s="21"/>
      <c r="H594" s="21"/>
      <c r="I594" s="21" t="s">
        <v>13</v>
      </c>
      <c r="J594" s="21" t="s">
        <v>19</v>
      </c>
      <c r="M594" s="12"/>
    </row>
    <row r="595" spans="1:13" ht="18" customHeight="1">
      <c r="A595" s="4">
        <v>594</v>
      </c>
      <c r="B595" s="37">
        <v>34564</v>
      </c>
      <c r="C595" s="34" t="s">
        <v>214</v>
      </c>
      <c r="D595" s="34" t="s">
        <v>183</v>
      </c>
      <c r="E595" s="36" t="s">
        <v>182</v>
      </c>
      <c r="F595" s="34" t="s">
        <v>173</v>
      </c>
      <c r="G595" s="21" t="s">
        <v>142</v>
      </c>
      <c r="H595" s="21" t="s">
        <v>179</v>
      </c>
      <c r="I595" s="21" t="s">
        <v>228</v>
      </c>
      <c r="J595" s="21" t="s">
        <v>32</v>
      </c>
      <c r="M595" s="12"/>
    </row>
    <row r="596" spans="1:13" ht="18" customHeight="1">
      <c r="A596" s="4">
        <v>595</v>
      </c>
      <c r="B596" s="37">
        <v>34565</v>
      </c>
      <c r="C596" s="34" t="s">
        <v>167</v>
      </c>
      <c r="D596" s="34" t="s">
        <v>171</v>
      </c>
      <c r="E596" s="34" t="s">
        <v>170</v>
      </c>
      <c r="F596" s="34" t="s">
        <v>46</v>
      </c>
      <c r="G596" s="21"/>
      <c r="H596" s="21"/>
      <c r="I596" s="21" t="s">
        <v>19</v>
      </c>
      <c r="J596" s="21" t="s">
        <v>37</v>
      </c>
      <c r="M596" s="12"/>
    </row>
    <row r="597" spans="1:13" ht="18" customHeight="1">
      <c r="A597" s="4">
        <v>596</v>
      </c>
      <c r="B597" s="37">
        <v>34565</v>
      </c>
      <c r="C597" s="34" t="s">
        <v>213</v>
      </c>
      <c r="D597" s="34" t="s">
        <v>184</v>
      </c>
      <c r="E597" s="34" t="s">
        <v>131</v>
      </c>
      <c r="F597" s="34" t="s">
        <v>211</v>
      </c>
      <c r="G597" s="21" t="s">
        <v>188</v>
      </c>
      <c r="H597" s="21" t="s">
        <v>148</v>
      </c>
      <c r="I597" s="21" t="s">
        <v>31</v>
      </c>
      <c r="J597" s="21" t="s">
        <v>8</v>
      </c>
      <c r="M597" s="12"/>
    </row>
    <row r="598" spans="1:13" ht="18" customHeight="1">
      <c r="A598" s="4">
        <v>597</v>
      </c>
      <c r="B598" s="37">
        <v>34565</v>
      </c>
      <c r="C598" s="34" t="s">
        <v>173</v>
      </c>
      <c r="D598" s="34" t="s">
        <v>142</v>
      </c>
      <c r="E598" s="34" t="s">
        <v>183</v>
      </c>
      <c r="F598" s="34" t="s">
        <v>142</v>
      </c>
      <c r="G598" s="21" t="s">
        <v>214</v>
      </c>
      <c r="H598" s="21" t="s">
        <v>182</v>
      </c>
      <c r="I598" s="21" t="s">
        <v>228</v>
      </c>
      <c r="J598" s="21" t="s">
        <v>227</v>
      </c>
      <c r="M598" s="12"/>
    </row>
    <row r="599" spans="1:13" ht="18" customHeight="1">
      <c r="A599" s="4">
        <v>598</v>
      </c>
      <c r="B599" s="37">
        <v>34565</v>
      </c>
      <c r="C599" s="34" t="s">
        <v>185</v>
      </c>
      <c r="D599" s="34" t="s">
        <v>181</v>
      </c>
      <c r="E599" s="34" t="s">
        <v>146</v>
      </c>
      <c r="F599" s="34" t="s">
        <v>161</v>
      </c>
      <c r="G599" s="21" t="s">
        <v>172</v>
      </c>
      <c r="H599" s="21" t="s">
        <v>187</v>
      </c>
      <c r="I599" s="21" t="s">
        <v>26</v>
      </c>
      <c r="J599" s="21" t="s">
        <v>32</v>
      </c>
      <c r="M599" s="12"/>
    </row>
    <row r="600" spans="1:13" ht="18" customHeight="1">
      <c r="A600" s="4">
        <v>599</v>
      </c>
      <c r="B600" s="37">
        <v>34565</v>
      </c>
      <c r="C600" s="34" t="s">
        <v>180</v>
      </c>
      <c r="D600" s="34" t="s">
        <v>72</v>
      </c>
      <c r="E600" s="34" t="s">
        <v>176</v>
      </c>
      <c r="F600" s="34" t="s">
        <v>4</v>
      </c>
      <c r="G600" s="21"/>
      <c r="H600" s="21"/>
      <c r="I600" s="21" t="s">
        <v>20</v>
      </c>
      <c r="J600" s="21" t="s">
        <v>38</v>
      </c>
      <c r="M600" s="12"/>
    </row>
    <row r="601" spans="1:13" ht="18" customHeight="1">
      <c r="A601" s="4">
        <v>600</v>
      </c>
      <c r="B601" s="37">
        <v>34566</v>
      </c>
      <c r="C601" s="34" t="s">
        <v>161</v>
      </c>
      <c r="D601" s="36" t="s">
        <v>146</v>
      </c>
      <c r="E601" s="34" t="s">
        <v>172</v>
      </c>
      <c r="F601" s="34" t="s">
        <v>187</v>
      </c>
      <c r="G601" s="21" t="s">
        <v>185</v>
      </c>
      <c r="H601" s="21" t="s">
        <v>181</v>
      </c>
      <c r="I601" s="21" t="s">
        <v>26</v>
      </c>
      <c r="J601" s="21" t="s">
        <v>32</v>
      </c>
      <c r="M601" s="12"/>
    </row>
    <row r="602" spans="1:13" ht="18" customHeight="1">
      <c r="A602" s="4">
        <v>601</v>
      </c>
      <c r="B602" s="37">
        <v>34566</v>
      </c>
      <c r="C602" s="34" t="s">
        <v>179</v>
      </c>
      <c r="D602" s="34" t="s">
        <v>214</v>
      </c>
      <c r="E602" s="34" t="s">
        <v>142</v>
      </c>
      <c r="F602" s="34" t="s">
        <v>182</v>
      </c>
      <c r="G602" s="21" t="s">
        <v>173</v>
      </c>
      <c r="H602" s="21" t="s">
        <v>183</v>
      </c>
      <c r="I602" s="21" t="s">
        <v>228</v>
      </c>
      <c r="J602" s="21" t="s">
        <v>227</v>
      </c>
      <c r="M602" s="12"/>
    </row>
    <row r="603" spans="1:13" ht="18" customHeight="1">
      <c r="A603" s="4">
        <v>602</v>
      </c>
      <c r="B603" s="37">
        <v>34566</v>
      </c>
      <c r="C603" s="34" t="s">
        <v>168</v>
      </c>
      <c r="D603" s="34" t="s">
        <v>190</v>
      </c>
      <c r="E603" s="34" t="s">
        <v>163</v>
      </c>
      <c r="F603" s="34" t="s">
        <v>175</v>
      </c>
      <c r="G603" s="21"/>
      <c r="H603" s="21"/>
      <c r="I603" s="21" t="s">
        <v>14</v>
      </c>
      <c r="J603" s="21" t="s">
        <v>13</v>
      </c>
      <c r="M603" s="12"/>
    </row>
    <row r="604" spans="1:13" ht="18" customHeight="1">
      <c r="A604" s="4">
        <v>603</v>
      </c>
      <c r="B604" s="37">
        <v>34566</v>
      </c>
      <c r="C604" s="36" t="s">
        <v>178</v>
      </c>
      <c r="D604" s="34" t="s">
        <v>211</v>
      </c>
      <c r="E604" s="34" t="s">
        <v>184</v>
      </c>
      <c r="F604" s="34" t="s">
        <v>165</v>
      </c>
      <c r="G604" s="21" t="s">
        <v>213</v>
      </c>
      <c r="H604" s="21" t="s">
        <v>131</v>
      </c>
      <c r="I604" s="21" t="s">
        <v>31</v>
      </c>
      <c r="J604" s="21" t="s">
        <v>8</v>
      </c>
      <c r="M604" s="13"/>
    </row>
    <row r="605" spans="1:13" ht="18" customHeight="1">
      <c r="A605" s="4">
        <v>604</v>
      </c>
      <c r="B605" s="37">
        <v>34566</v>
      </c>
      <c r="C605" s="34" t="s">
        <v>46</v>
      </c>
      <c r="D605" s="34" t="s">
        <v>210</v>
      </c>
      <c r="E605" s="34" t="s">
        <v>171</v>
      </c>
      <c r="F605" s="34" t="s">
        <v>170</v>
      </c>
      <c r="G605" s="21"/>
      <c r="H605" s="21"/>
      <c r="I605" s="21" t="s">
        <v>19</v>
      </c>
      <c r="J605" s="21" t="s">
        <v>37</v>
      </c>
      <c r="M605" s="12"/>
    </row>
    <row r="606" spans="1:13" ht="18" customHeight="1">
      <c r="A606" s="4">
        <v>605</v>
      </c>
      <c r="B606" s="37">
        <v>34567</v>
      </c>
      <c r="C606" s="34" t="s">
        <v>148</v>
      </c>
      <c r="D606" s="34" t="s">
        <v>165</v>
      </c>
      <c r="E606" s="34" t="s">
        <v>188</v>
      </c>
      <c r="F606" s="34" t="s">
        <v>184</v>
      </c>
      <c r="G606" s="21" t="s">
        <v>211</v>
      </c>
      <c r="H606" s="21" t="s">
        <v>213</v>
      </c>
      <c r="I606" s="21" t="s">
        <v>31</v>
      </c>
      <c r="J606" s="21" t="s">
        <v>8</v>
      </c>
      <c r="M606" s="12"/>
    </row>
    <row r="607" spans="1:13" ht="18" customHeight="1">
      <c r="A607" s="4">
        <v>606</v>
      </c>
      <c r="B607" s="37">
        <v>34567</v>
      </c>
      <c r="C607" s="34" t="s">
        <v>182</v>
      </c>
      <c r="D607" s="34" t="s">
        <v>173</v>
      </c>
      <c r="E607" s="34" t="s">
        <v>214</v>
      </c>
      <c r="F607" s="34" t="s">
        <v>183</v>
      </c>
      <c r="G607" s="21" t="s">
        <v>179</v>
      </c>
      <c r="H607" s="21" t="s">
        <v>142</v>
      </c>
      <c r="I607" s="21" t="s">
        <v>228</v>
      </c>
      <c r="J607" s="21" t="s">
        <v>227</v>
      </c>
      <c r="M607" s="12"/>
    </row>
    <row r="608" spans="1:13" ht="18" customHeight="1">
      <c r="A608" s="4">
        <v>607</v>
      </c>
      <c r="B608" s="37">
        <v>34567</v>
      </c>
      <c r="C608" s="34" t="s">
        <v>170</v>
      </c>
      <c r="D608" s="34" t="s">
        <v>167</v>
      </c>
      <c r="E608" s="34" t="s">
        <v>210</v>
      </c>
      <c r="F608" s="34" t="s">
        <v>171</v>
      </c>
      <c r="G608" s="21"/>
      <c r="H608" s="21"/>
      <c r="I608" s="21" t="s">
        <v>19</v>
      </c>
      <c r="J608" s="21" t="s">
        <v>37</v>
      </c>
      <c r="M608" s="12"/>
    </row>
    <row r="609" spans="1:13" ht="18" customHeight="1">
      <c r="A609" s="4">
        <v>608</v>
      </c>
      <c r="B609" s="37">
        <v>34567</v>
      </c>
      <c r="C609" s="34" t="s">
        <v>181</v>
      </c>
      <c r="D609" s="34" t="s">
        <v>185</v>
      </c>
      <c r="E609" s="34" t="s">
        <v>187</v>
      </c>
      <c r="F609" s="34" t="s">
        <v>172</v>
      </c>
      <c r="G609" s="21" t="s">
        <v>146</v>
      </c>
      <c r="H609" s="21" t="s">
        <v>161</v>
      </c>
      <c r="I609" s="21" t="s">
        <v>26</v>
      </c>
      <c r="J609" s="21" t="s">
        <v>32</v>
      </c>
      <c r="M609" s="12"/>
    </row>
    <row r="610" spans="1:13" ht="18" customHeight="1">
      <c r="A610" s="4">
        <v>609</v>
      </c>
      <c r="B610" s="37">
        <v>34567</v>
      </c>
      <c r="C610" s="34" t="s">
        <v>175</v>
      </c>
      <c r="D610" s="34" t="s">
        <v>166</v>
      </c>
      <c r="E610" s="34" t="s">
        <v>190</v>
      </c>
      <c r="F610" s="34" t="s">
        <v>163</v>
      </c>
      <c r="G610" s="21"/>
      <c r="H610" s="21"/>
      <c r="I610" s="21" t="s">
        <v>14</v>
      </c>
      <c r="J610" s="21" t="s">
        <v>13</v>
      </c>
      <c r="M610" s="12"/>
    </row>
    <row r="611" spans="1:13" ht="18" customHeight="1">
      <c r="A611" s="4">
        <v>610</v>
      </c>
      <c r="B611" s="37">
        <v>34567</v>
      </c>
      <c r="C611" s="34" t="s">
        <v>176</v>
      </c>
      <c r="D611" s="34" t="s">
        <v>180</v>
      </c>
      <c r="E611" s="34" t="s">
        <v>144</v>
      </c>
      <c r="F611" s="34" t="s">
        <v>72</v>
      </c>
      <c r="G611" s="21"/>
      <c r="H611" s="21"/>
      <c r="I611" s="21" t="s">
        <v>20</v>
      </c>
      <c r="J611" s="21" t="s">
        <v>38</v>
      </c>
      <c r="M611" s="12"/>
    </row>
    <row r="612" spans="1:13" ht="18" customHeight="1">
      <c r="A612" s="4">
        <v>611</v>
      </c>
      <c r="B612" s="37">
        <v>34569</v>
      </c>
      <c r="C612" s="34" t="s">
        <v>72</v>
      </c>
      <c r="D612" s="34" t="s">
        <v>4</v>
      </c>
      <c r="E612" s="34" t="s">
        <v>180</v>
      </c>
      <c r="F612" s="34" t="s">
        <v>144</v>
      </c>
      <c r="G612" s="21"/>
      <c r="H612" s="21"/>
      <c r="I612" s="21" t="s">
        <v>20</v>
      </c>
      <c r="J612" s="21" t="s">
        <v>19</v>
      </c>
      <c r="M612" s="12"/>
    </row>
    <row r="613" spans="1:13" ht="18" customHeight="1">
      <c r="A613" s="4">
        <v>612</v>
      </c>
      <c r="B613" s="37">
        <v>34569</v>
      </c>
      <c r="C613" s="34" t="s">
        <v>171</v>
      </c>
      <c r="D613" s="34" t="s">
        <v>46</v>
      </c>
      <c r="E613" s="34" t="s">
        <v>167</v>
      </c>
      <c r="F613" s="34" t="s">
        <v>210</v>
      </c>
      <c r="G613" s="21"/>
      <c r="H613" s="21"/>
      <c r="I613" s="21" t="s">
        <v>37</v>
      </c>
      <c r="J613" s="21" t="s">
        <v>14</v>
      </c>
      <c r="M613" s="12"/>
    </row>
    <row r="614" spans="1:13" ht="18" customHeight="1">
      <c r="A614" s="4">
        <v>613</v>
      </c>
      <c r="B614" s="37">
        <v>34569</v>
      </c>
      <c r="C614" s="34" t="s">
        <v>211</v>
      </c>
      <c r="D614" s="34" t="s">
        <v>186</v>
      </c>
      <c r="E614" s="34" t="s">
        <v>165</v>
      </c>
      <c r="F614" s="34" t="s">
        <v>185</v>
      </c>
      <c r="G614" s="21" t="s">
        <v>178</v>
      </c>
      <c r="H614" s="21" t="s">
        <v>47</v>
      </c>
      <c r="I614" s="21" t="s">
        <v>31</v>
      </c>
      <c r="J614" s="21" t="s">
        <v>228</v>
      </c>
      <c r="M614" s="12"/>
    </row>
    <row r="615" spans="1:13" ht="18" customHeight="1">
      <c r="A615" s="4">
        <v>614</v>
      </c>
      <c r="B615" s="37">
        <v>34569</v>
      </c>
      <c r="C615" s="34" t="s">
        <v>187</v>
      </c>
      <c r="D615" s="34" t="s">
        <v>161</v>
      </c>
      <c r="E615" s="34" t="s">
        <v>182</v>
      </c>
      <c r="F615" s="34" t="s">
        <v>181</v>
      </c>
      <c r="G615" s="21" t="s">
        <v>172</v>
      </c>
      <c r="H615" s="21" t="s">
        <v>146</v>
      </c>
      <c r="I615" s="21" t="s">
        <v>26</v>
      </c>
      <c r="J615" s="21" t="s">
        <v>8</v>
      </c>
      <c r="M615" s="12"/>
    </row>
    <row r="616" spans="1:13" ht="18" customHeight="1">
      <c r="A616" s="4">
        <v>615</v>
      </c>
      <c r="B616" s="37">
        <v>34569</v>
      </c>
      <c r="C616" s="34" t="s">
        <v>131</v>
      </c>
      <c r="D616" s="34" t="s">
        <v>184</v>
      </c>
      <c r="E616" s="34" t="s">
        <v>213</v>
      </c>
      <c r="F616" s="34" t="s">
        <v>174</v>
      </c>
      <c r="G616" s="21" t="s">
        <v>179</v>
      </c>
      <c r="H616" s="21" t="s">
        <v>188</v>
      </c>
      <c r="I616" s="21" t="s">
        <v>32</v>
      </c>
      <c r="J616" s="21" t="s">
        <v>227</v>
      </c>
      <c r="M616" s="12"/>
    </row>
    <row r="617" spans="1:13" ht="18" customHeight="1">
      <c r="A617" s="4">
        <v>616</v>
      </c>
      <c r="B617" s="37">
        <v>34569</v>
      </c>
      <c r="C617" s="34" t="s">
        <v>163</v>
      </c>
      <c r="D617" s="34" t="s">
        <v>168</v>
      </c>
      <c r="E617" s="34" t="s">
        <v>166</v>
      </c>
      <c r="F617" s="34" t="s">
        <v>190</v>
      </c>
      <c r="G617" s="21"/>
      <c r="H617" s="21"/>
      <c r="I617" s="21" t="s">
        <v>13</v>
      </c>
      <c r="J617" s="21" t="s">
        <v>38</v>
      </c>
      <c r="M617" s="12"/>
    </row>
    <row r="618" spans="1:13" ht="18" customHeight="1">
      <c r="A618" s="4">
        <v>617</v>
      </c>
      <c r="B618" s="37">
        <v>34570</v>
      </c>
      <c r="C618" s="34" t="s">
        <v>165</v>
      </c>
      <c r="D618" s="34" t="s">
        <v>178</v>
      </c>
      <c r="E618" s="34" t="s">
        <v>186</v>
      </c>
      <c r="F618" s="34" t="s">
        <v>47</v>
      </c>
      <c r="G618" s="21" t="s">
        <v>185</v>
      </c>
      <c r="H618" s="21" t="s">
        <v>211</v>
      </c>
      <c r="I618" s="21" t="s">
        <v>31</v>
      </c>
      <c r="J618" s="21" t="s">
        <v>228</v>
      </c>
      <c r="M618" s="12"/>
    </row>
    <row r="619" spans="1:13" ht="18" customHeight="1">
      <c r="A619" s="4">
        <v>618</v>
      </c>
      <c r="B619" s="37">
        <v>34570</v>
      </c>
      <c r="C619" s="34" t="s">
        <v>190</v>
      </c>
      <c r="D619" s="34" t="s">
        <v>175</v>
      </c>
      <c r="E619" s="34" t="s">
        <v>168</v>
      </c>
      <c r="F619" s="34" t="s">
        <v>166</v>
      </c>
      <c r="G619" s="21"/>
      <c r="H619" s="21"/>
      <c r="I619" s="21" t="s">
        <v>13</v>
      </c>
      <c r="J619" s="21" t="s">
        <v>38</v>
      </c>
      <c r="M619" s="12"/>
    </row>
    <row r="620" spans="1:13" ht="18" customHeight="1">
      <c r="A620" s="4">
        <v>619</v>
      </c>
      <c r="B620" s="37">
        <v>34570</v>
      </c>
      <c r="C620" s="34" t="s">
        <v>184</v>
      </c>
      <c r="D620" s="34" t="s">
        <v>213</v>
      </c>
      <c r="E620" s="34" t="s">
        <v>174</v>
      </c>
      <c r="F620" s="34" t="s">
        <v>131</v>
      </c>
      <c r="G620" s="21" t="s">
        <v>188</v>
      </c>
      <c r="H620" s="21" t="s">
        <v>179</v>
      </c>
      <c r="I620" s="21" t="s">
        <v>32</v>
      </c>
      <c r="J620" s="21" t="s">
        <v>227</v>
      </c>
      <c r="M620" s="12"/>
    </row>
    <row r="621" spans="1:13" ht="18" customHeight="1">
      <c r="A621" s="4">
        <v>620</v>
      </c>
      <c r="B621" s="37">
        <v>34570</v>
      </c>
      <c r="C621" s="34" t="s">
        <v>210</v>
      </c>
      <c r="D621" s="34" t="s">
        <v>170</v>
      </c>
      <c r="E621" s="34" t="s">
        <v>46</v>
      </c>
      <c r="F621" s="34" t="s">
        <v>167</v>
      </c>
      <c r="G621" s="21"/>
      <c r="H621" s="21"/>
      <c r="I621" s="21" t="s">
        <v>37</v>
      </c>
      <c r="J621" s="21" t="s">
        <v>14</v>
      </c>
      <c r="M621" s="12"/>
    </row>
    <row r="622" spans="1:13" ht="18" customHeight="1">
      <c r="A622" s="4">
        <v>621</v>
      </c>
      <c r="B622" s="37">
        <v>34570</v>
      </c>
      <c r="C622" s="34" t="s">
        <v>144</v>
      </c>
      <c r="D622" s="34" t="s">
        <v>10</v>
      </c>
      <c r="E622" s="34" t="s">
        <v>4</v>
      </c>
      <c r="F622" s="34" t="s">
        <v>180</v>
      </c>
      <c r="G622" s="21"/>
      <c r="H622" s="21"/>
      <c r="I622" s="21" t="s">
        <v>20</v>
      </c>
      <c r="J622" s="21" t="s">
        <v>19</v>
      </c>
      <c r="M622" s="12"/>
    </row>
    <row r="623" spans="1:13" ht="18" customHeight="1">
      <c r="A623" s="4">
        <v>622</v>
      </c>
      <c r="B623" s="37">
        <v>34570</v>
      </c>
      <c r="C623" s="34" t="s">
        <v>146</v>
      </c>
      <c r="D623" s="34" t="s">
        <v>172</v>
      </c>
      <c r="E623" s="34" t="s">
        <v>181</v>
      </c>
      <c r="F623" s="34" t="s">
        <v>161</v>
      </c>
      <c r="G623" s="21" t="s">
        <v>182</v>
      </c>
      <c r="H623" s="21" t="s">
        <v>187</v>
      </c>
      <c r="I623" s="21" t="s">
        <v>26</v>
      </c>
      <c r="J623" s="21" t="s">
        <v>8</v>
      </c>
      <c r="M623" s="12"/>
    </row>
    <row r="624" spans="1:13" ht="18" customHeight="1">
      <c r="A624" s="4">
        <v>623</v>
      </c>
      <c r="B624" s="37">
        <v>34571</v>
      </c>
      <c r="C624" s="34" t="s">
        <v>167</v>
      </c>
      <c r="D624" s="34" t="s">
        <v>171</v>
      </c>
      <c r="E624" s="34" t="s">
        <v>170</v>
      </c>
      <c r="F624" s="34" t="s">
        <v>46</v>
      </c>
      <c r="G624" s="21"/>
      <c r="H624" s="21"/>
      <c r="I624" s="21" t="s">
        <v>37</v>
      </c>
      <c r="J624" s="21" t="s">
        <v>14</v>
      </c>
      <c r="M624" s="12"/>
    </row>
    <row r="625" spans="1:13" ht="18" customHeight="1">
      <c r="A625" s="4">
        <v>624</v>
      </c>
      <c r="B625" s="37">
        <v>34571</v>
      </c>
      <c r="C625" s="34" t="s">
        <v>166</v>
      </c>
      <c r="D625" s="34" t="s">
        <v>163</v>
      </c>
      <c r="E625" s="34" t="s">
        <v>175</v>
      </c>
      <c r="F625" s="34" t="s">
        <v>168</v>
      </c>
      <c r="G625" s="21"/>
      <c r="H625" s="21"/>
      <c r="I625" s="21" t="s">
        <v>13</v>
      </c>
      <c r="J625" s="21" t="s">
        <v>38</v>
      </c>
      <c r="M625" s="12"/>
    </row>
    <row r="626" spans="1:13" ht="18" customHeight="1">
      <c r="A626" s="4">
        <v>625</v>
      </c>
      <c r="B626" s="37">
        <v>34571</v>
      </c>
      <c r="C626" s="34" t="s">
        <v>180</v>
      </c>
      <c r="D626" s="34" t="s">
        <v>72</v>
      </c>
      <c r="E626" s="34" t="s">
        <v>10</v>
      </c>
      <c r="F626" s="34" t="s">
        <v>4</v>
      </c>
      <c r="G626" s="21"/>
      <c r="H626" s="21"/>
      <c r="I626" s="21" t="s">
        <v>20</v>
      </c>
      <c r="J626" s="21" t="s">
        <v>19</v>
      </c>
      <c r="M626" s="12"/>
    </row>
    <row r="627" spans="1:13" ht="18" customHeight="1">
      <c r="A627" s="4">
        <v>626</v>
      </c>
      <c r="B627" s="37">
        <v>34571</v>
      </c>
      <c r="C627" s="34" t="s">
        <v>188</v>
      </c>
      <c r="D627" s="34" t="s">
        <v>179</v>
      </c>
      <c r="E627" s="34" t="s">
        <v>131</v>
      </c>
      <c r="F627" s="34" t="s">
        <v>213</v>
      </c>
      <c r="G627" s="21" t="s">
        <v>184</v>
      </c>
      <c r="H627" s="21" t="s">
        <v>148</v>
      </c>
      <c r="I627" s="21" t="s">
        <v>32</v>
      </c>
      <c r="J627" s="21" t="s">
        <v>227</v>
      </c>
      <c r="M627" s="12"/>
    </row>
    <row r="628" spans="1:13" ht="18" customHeight="1">
      <c r="A628" s="4">
        <v>627</v>
      </c>
      <c r="B628" s="37">
        <v>34572</v>
      </c>
      <c r="C628" s="34" t="s">
        <v>4</v>
      </c>
      <c r="D628" s="34" t="s">
        <v>144</v>
      </c>
      <c r="E628" s="34" t="s">
        <v>72</v>
      </c>
      <c r="F628" s="34" t="s">
        <v>176</v>
      </c>
      <c r="G628" s="21"/>
      <c r="H628" s="21"/>
      <c r="I628" s="21" t="s">
        <v>13</v>
      </c>
      <c r="J628" s="21" t="s">
        <v>37</v>
      </c>
      <c r="M628" s="12"/>
    </row>
    <row r="629" spans="1:13" ht="18" customHeight="1">
      <c r="A629" s="4">
        <v>628</v>
      </c>
      <c r="B629" s="37">
        <v>34572</v>
      </c>
      <c r="C629" s="34" t="s">
        <v>213</v>
      </c>
      <c r="D629" s="34" t="s">
        <v>184</v>
      </c>
      <c r="E629" s="34" t="s">
        <v>148</v>
      </c>
      <c r="F629" s="34" t="s">
        <v>179</v>
      </c>
      <c r="G629" s="21" t="s">
        <v>188</v>
      </c>
      <c r="H629" s="21" t="s">
        <v>131</v>
      </c>
      <c r="I629" s="21" t="s">
        <v>31</v>
      </c>
      <c r="J629" s="21" t="s">
        <v>32</v>
      </c>
      <c r="M629" s="12"/>
    </row>
    <row r="630" spans="1:13" ht="18" customHeight="1">
      <c r="A630" s="4">
        <v>629</v>
      </c>
      <c r="B630" s="37">
        <v>34572</v>
      </c>
      <c r="C630" s="34" t="s">
        <v>168</v>
      </c>
      <c r="D630" s="34" t="s">
        <v>190</v>
      </c>
      <c r="E630" s="34" t="s">
        <v>163</v>
      </c>
      <c r="F630" s="34" t="s">
        <v>175</v>
      </c>
      <c r="G630" s="21"/>
      <c r="H630" s="21"/>
      <c r="I630" s="21" t="s">
        <v>38</v>
      </c>
      <c r="J630" s="21" t="s">
        <v>19</v>
      </c>
      <c r="M630" s="12"/>
    </row>
    <row r="631" spans="1:13" ht="18" customHeight="1">
      <c r="A631" s="4">
        <v>630</v>
      </c>
      <c r="B631" s="37">
        <v>34572</v>
      </c>
      <c r="C631" s="34" t="s">
        <v>46</v>
      </c>
      <c r="D631" s="34" t="s">
        <v>210</v>
      </c>
      <c r="E631" s="34" t="s">
        <v>171</v>
      </c>
      <c r="F631" s="34" t="s">
        <v>170</v>
      </c>
      <c r="G631" s="21"/>
      <c r="H631" s="21"/>
      <c r="I631" s="21" t="s">
        <v>14</v>
      </c>
      <c r="J631" s="21" t="s">
        <v>20</v>
      </c>
      <c r="M631" s="12"/>
    </row>
    <row r="632" spans="1:13" ht="18" customHeight="1">
      <c r="A632" s="4">
        <v>631</v>
      </c>
      <c r="B632" s="37">
        <v>34572</v>
      </c>
      <c r="C632" s="34" t="s">
        <v>185</v>
      </c>
      <c r="D632" s="34" t="s">
        <v>211</v>
      </c>
      <c r="E632" s="34" t="s">
        <v>165</v>
      </c>
      <c r="F632" s="34" t="s">
        <v>186</v>
      </c>
      <c r="G632" s="21" t="s">
        <v>161</v>
      </c>
      <c r="H632" s="21" t="s">
        <v>178</v>
      </c>
      <c r="I632" s="21" t="s">
        <v>8</v>
      </c>
      <c r="J632" s="21" t="s">
        <v>228</v>
      </c>
      <c r="M632" s="12"/>
    </row>
    <row r="633" spans="1:13" ht="18" customHeight="1">
      <c r="A633" s="4">
        <v>632</v>
      </c>
      <c r="B633" s="37">
        <v>34572</v>
      </c>
      <c r="C633" s="34" t="s">
        <v>183</v>
      </c>
      <c r="D633" s="34" t="s">
        <v>182</v>
      </c>
      <c r="E633" s="34" t="s">
        <v>172</v>
      </c>
      <c r="F633" s="34" t="s">
        <v>173</v>
      </c>
      <c r="G633" s="21" t="s">
        <v>142</v>
      </c>
      <c r="H633" s="21" t="s">
        <v>181</v>
      </c>
      <c r="I633" s="21" t="s">
        <v>227</v>
      </c>
      <c r="J633" s="21" t="s">
        <v>26</v>
      </c>
      <c r="M633" s="12"/>
    </row>
    <row r="634" spans="1:13" ht="18" customHeight="1">
      <c r="A634" s="4">
        <v>633</v>
      </c>
      <c r="B634" s="37">
        <v>34573</v>
      </c>
      <c r="C634" s="34" t="s">
        <v>179</v>
      </c>
      <c r="D634" s="34" t="s">
        <v>188</v>
      </c>
      <c r="E634" s="34" t="s">
        <v>184</v>
      </c>
      <c r="F634" s="34" t="s">
        <v>131</v>
      </c>
      <c r="G634" s="21" t="s">
        <v>148</v>
      </c>
      <c r="H634" s="21" t="s">
        <v>213</v>
      </c>
      <c r="I634" s="21" t="s">
        <v>31</v>
      </c>
      <c r="J634" s="21" t="s">
        <v>32</v>
      </c>
      <c r="M634" s="12"/>
    </row>
    <row r="635" spans="1:13" ht="18" customHeight="1">
      <c r="A635" s="4">
        <v>634</v>
      </c>
      <c r="B635" s="37">
        <v>34573</v>
      </c>
      <c r="C635" s="34" t="s">
        <v>170</v>
      </c>
      <c r="D635" s="34" t="s">
        <v>167</v>
      </c>
      <c r="E635" s="34" t="s">
        <v>210</v>
      </c>
      <c r="F635" s="34" t="s">
        <v>171</v>
      </c>
      <c r="G635" s="21"/>
      <c r="H635" s="21"/>
      <c r="I635" s="21" t="s">
        <v>14</v>
      </c>
      <c r="J635" s="21" t="s">
        <v>20</v>
      </c>
      <c r="M635" s="12"/>
    </row>
    <row r="636" spans="1:13" ht="18" customHeight="1">
      <c r="A636" s="4">
        <v>635</v>
      </c>
      <c r="B636" s="37">
        <v>34573</v>
      </c>
      <c r="C636" s="34" t="s">
        <v>175</v>
      </c>
      <c r="D636" s="34" t="s">
        <v>166</v>
      </c>
      <c r="E636" s="34" t="s">
        <v>190</v>
      </c>
      <c r="F636" s="34" t="s">
        <v>163</v>
      </c>
      <c r="G636" s="21"/>
      <c r="H636" s="21"/>
      <c r="I636" s="21" t="s">
        <v>38</v>
      </c>
      <c r="J636" s="21" t="s">
        <v>19</v>
      </c>
      <c r="M636" s="12"/>
    </row>
    <row r="637" spans="1:13" ht="18" customHeight="1">
      <c r="A637" s="4">
        <v>636</v>
      </c>
      <c r="B637" s="37">
        <v>34573</v>
      </c>
      <c r="C637" s="34" t="s">
        <v>186</v>
      </c>
      <c r="D637" s="34" t="s">
        <v>165</v>
      </c>
      <c r="E637" s="34" t="s">
        <v>211</v>
      </c>
      <c r="F637" s="34" t="s">
        <v>161</v>
      </c>
      <c r="G637" s="21" t="s">
        <v>178</v>
      </c>
      <c r="H637" s="21" t="s">
        <v>185</v>
      </c>
      <c r="I637" s="21" t="s">
        <v>8</v>
      </c>
      <c r="J637" s="21" t="s">
        <v>228</v>
      </c>
      <c r="M637" s="12"/>
    </row>
    <row r="638" spans="1:13" ht="18" customHeight="1">
      <c r="A638" s="4">
        <v>637</v>
      </c>
      <c r="B638" s="37">
        <v>34573</v>
      </c>
      <c r="C638" s="34" t="s">
        <v>176</v>
      </c>
      <c r="D638" s="34" t="s">
        <v>180</v>
      </c>
      <c r="E638" s="34" t="s">
        <v>144</v>
      </c>
      <c r="F638" s="34" t="s">
        <v>72</v>
      </c>
      <c r="G638" s="21"/>
      <c r="H638" s="21"/>
      <c r="I638" s="21" t="s">
        <v>13</v>
      </c>
      <c r="J638" s="21" t="s">
        <v>37</v>
      </c>
      <c r="M638" s="12"/>
    </row>
    <row r="639" spans="1:13" ht="18" customHeight="1">
      <c r="A639" s="4">
        <v>638</v>
      </c>
      <c r="B639" s="37">
        <v>34573</v>
      </c>
      <c r="C639" s="34" t="s">
        <v>214</v>
      </c>
      <c r="D639" s="34" t="s">
        <v>173</v>
      </c>
      <c r="E639" s="36" t="s">
        <v>182</v>
      </c>
      <c r="F639" s="34" t="s">
        <v>187</v>
      </c>
      <c r="G639" s="21" t="s">
        <v>146</v>
      </c>
      <c r="H639" s="21" t="s">
        <v>183</v>
      </c>
      <c r="I639" s="21" t="s">
        <v>227</v>
      </c>
      <c r="J639" s="21" t="s">
        <v>26</v>
      </c>
      <c r="M639" s="12"/>
    </row>
    <row r="640" spans="1:13" ht="18" customHeight="1">
      <c r="A640" s="4">
        <v>639</v>
      </c>
      <c r="B640" s="37">
        <v>34574</v>
      </c>
      <c r="C640" s="34" t="s">
        <v>161</v>
      </c>
      <c r="D640" s="34" t="s">
        <v>185</v>
      </c>
      <c r="E640" s="34" t="s">
        <v>178</v>
      </c>
      <c r="F640" s="34" t="s">
        <v>211</v>
      </c>
      <c r="G640" s="21" t="s">
        <v>165</v>
      </c>
      <c r="H640" s="21" t="s">
        <v>186</v>
      </c>
      <c r="I640" s="21" t="s">
        <v>8</v>
      </c>
      <c r="J640" s="21" t="s">
        <v>228</v>
      </c>
      <c r="M640" s="12"/>
    </row>
    <row r="641" spans="1:13" ht="18" customHeight="1">
      <c r="A641" s="4">
        <v>640</v>
      </c>
      <c r="B641" s="37">
        <v>34574</v>
      </c>
      <c r="C641" s="34" t="s">
        <v>72</v>
      </c>
      <c r="D641" s="34" t="s">
        <v>4</v>
      </c>
      <c r="E641" s="34" t="s">
        <v>180</v>
      </c>
      <c r="F641" s="34" t="s">
        <v>144</v>
      </c>
      <c r="G641" s="21"/>
      <c r="H641" s="21"/>
      <c r="I641" s="21" t="s">
        <v>13</v>
      </c>
      <c r="J641" s="21" t="s">
        <v>37</v>
      </c>
      <c r="M641" s="12"/>
    </row>
    <row r="642" spans="1:13" ht="18" customHeight="1">
      <c r="A642" s="4">
        <v>641</v>
      </c>
      <c r="B642" s="37">
        <v>34574</v>
      </c>
      <c r="C642" s="34" t="s">
        <v>171</v>
      </c>
      <c r="D642" s="36" t="s">
        <v>46</v>
      </c>
      <c r="E642" s="34" t="s">
        <v>167</v>
      </c>
      <c r="F642" s="34" t="s">
        <v>210</v>
      </c>
      <c r="G642" s="21"/>
      <c r="H642" s="21"/>
      <c r="I642" s="21" t="s">
        <v>14</v>
      </c>
      <c r="J642" s="21" t="s">
        <v>20</v>
      </c>
      <c r="M642" s="12"/>
    </row>
    <row r="643" spans="1:13" ht="18" customHeight="1">
      <c r="A643" s="4">
        <v>642</v>
      </c>
      <c r="B643" s="37">
        <v>34574</v>
      </c>
      <c r="C643" s="34" t="s">
        <v>131</v>
      </c>
      <c r="D643" s="34" t="s">
        <v>174</v>
      </c>
      <c r="E643" s="34" t="s">
        <v>213</v>
      </c>
      <c r="F643" s="34" t="s">
        <v>148</v>
      </c>
      <c r="G643" s="21" t="s">
        <v>184</v>
      </c>
      <c r="H643" s="21" t="s">
        <v>188</v>
      </c>
      <c r="I643" s="21" t="s">
        <v>31</v>
      </c>
      <c r="J643" s="21" t="s">
        <v>32</v>
      </c>
      <c r="M643" s="12"/>
    </row>
    <row r="644" spans="1:13" ht="18" customHeight="1">
      <c r="A644" s="4">
        <v>643</v>
      </c>
      <c r="B644" s="37">
        <v>34574</v>
      </c>
      <c r="C644" s="34" t="s">
        <v>142</v>
      </c>
      <c r="D644" s="34" t="s">
        <v>146</v>
      </c>
      <c r="E644" s="34" t="s">
        <v>183</v>
      </c>
      <c r="F644" s="34" t="s">
        <v>172</v>
      </c>
      <c r="G644" s="21" t="s">
        <v>173</v>
      </c>
      <c r="H644" s="21" t="s">
        <v>182</v>
      </c>
      <c r="I644" s="21" t="s">
        <v>227</v>
      </c>
      <c r="J644" s="21" t="s">
        <v>26</v>
      </c>
      <c r="M644" s="12"/>
    </row>
    <row r="645" spans="1:13" ht="18" customHeight="1">
      <c r="A645" s="4">
        <v>644</v>
      </c>
      <c r="B645" s="37">
        <v>34574</v>
      </c>
      <c r="C645" s="34" t="s">
        <v>163</v>
      </c>
      <c r="D645" s="34" t="s">
        <v>168</v>
      </c>
      <c r="E645" s="34" t="s">
        <v>166</v>
      </c>
      <c r="F645" s="34" t="s">
        <v>190</v>
      </c>
      <c r="G645" s="21"/>
      <c r="H645" s="21"/>
      <c r="I645" s="21" t="s">
        <v>38</v>
      </c>
      <c r="J645" s="21" t="s">
        <v>19</v>
      </c>
      <c r="M645" s="12"/>
    </row>
    <row r="646" spans="1:13" ht="18" customHeight="1">
      <c r="A646" s="4">
        <v>645</v>
      </c>
      <c r="B646" s="37">
        <v>34576</v>
      </c>
      <c r="C646" s="34" t="s">
        <v>47</v>
      </c>
      <c r="D646" s="34" t="s">
        <v>214</v>
      </c>
      <c r="E646" s="34" t="s">
        <v>142</v>
      </c>
      <c r="F646" s="34" t="s">
        <v>181</v>
      </c>
      <c r="G646" s="21" t="s">
        <v>185</v>
      </c>
      <c r="H646" s="21" t="s">
        <v>161</v>
      </c>
      <c r="I646" s="21" t="s">
        <v>26</v>
      </c>
      <c r="J646" s="21" t="s">
        <v>31</v>
      </c>
      <c r="M646" s="12"/>
    </row>
    <row r="647" spans="1:13" ht="18" customHeight="1">
      <c r="A647" s="4">
        <v>646</v>
      </c>
      <c r="B647" s="37">
        <v>34576</v>
      </c>
      <c r="C647" s="34" t="s">
        <v>211</v>
      </c>
      <c r="D647" s="34" t="s">
        <v>178</v>
      </c>
      <c r="E647" s="34" t="s">
        <v>184</v>
      </c>
      <c r="F647" s="34" t="s">
        <v>186</v>
      </c>
      <c r="G647" s="21" t="s">
        <v>148</v>
      </c>
      <c r="H647" s="21" t="s">
        <v>131</v>
      </c>
      <c r="I647" s="21" t="s">
        <v>8</v>
      </c>
      <c r="J647" s="21" t="s">
        <v>32</v>
      </c>
      <c r="M647" s="12"/>
    </row>
    <row r="648" spans="1:13" ht="18" customHeight="1">
      <c r="A648" s="4">
        <v>647</v>
      </c>
      <c r="B648" s="37">
        <v>34576</v>
      </c>
      <c r="C648" s="34" t="s">
        <v>173</v>
      </c>
      <c r="D648" s="34" t="s">
        <v>183</v>
      </c>
      <c r="E648" s="34" t="s">
        <v>187</v>
      </c>
      <c r="F648" s="34" t="s">
        <v>146</v>
      </c>
      <c r="G648" s="21" t="s">
        <v>189</v>
      </c>
      <c r="H648" s="21" t="s">
        <v>172</v>
      </c>
      <c r="I648" s="21" t="s">
        <v>227</v>
      </c>
      <c r="J648" s="21" t="s">
        <v>228</v>
      </c>
      <c r="M648" s="12"/>
    </row>
    <row r="649" spans="1:13" ht="18" customHeight="1">
      <c r="A649" s="4">
        <v>648</v>
      </c>
      <c r="B649" s="37">
        <v>34576</v>
      </c>
      <c r="C649" s="34" t="s">
        <v>210</v>
      </c>
      <c r="D649" s="34" t="s">
        <v>177</v>
      </c>
      <c r="E649" s="34" t="s">
        <v>168</v>
      </c>
      <c r="F649" s="34" t="s">
        <v>166</v>
      </c>
      <c r="G649" s="21"/>
      <c r="H649" s="21"/>
      <c r="I649" s="21" t="s">
        <v>37</v>
      </c>
      <c r="J649" s="21" t="s">
        <v>20</v>
      </c>
      <c r="M649" s="12"/>
    </row>
    <row r="650" spans="1:13" ht="18" customHeight="1">
      <c r="A650" s="4">
        <v>649</v>
      </c>
      <c r="B650" s="37">
        <v>34576</v>
      </c>
      <c r="C650" s="34" t="s">
        <v>144</v>
      </c>
      <c r="D650" s="34" t="s">
        <v>175</v>
      </c>
      <c r="E650" s="34" t="s">
        <v>190</v>
      </c>
      <c r="F650" s="34" t="s">
        <v>4</v>
      </c>
      <c r="G650" s="21"/>
      <c r="H650" s="21"/>
      <c r="I650" s="21" t="s">
        <v>19</v>
      </c>
      <c r="J650" s="21" t="s">
        <v>13</v>
      </c>
      <c r="M650" s="12"/>
    </row>
    <row r="651" spans="1:13" ht="18" customHeight="1">
      <c r="A651" s="4">
        <v>650</v>
      </c>
      <c r="B651" s="37">
        <v>34576</v>
      </c>
      <c r="C651" s="34" t="s">
        <v>191</v>
      </c>
      <c r="D651" s="34" t="s">
        <v>176</v>
      </c>
      <c r="E651" s="34" t="s">
        <v>46</v>
      </c>
      <c r="F651" s="34" t="s">
        <v>167</v>
      </c>
      <c r="G651" s="21"/>
      <c r="H651" s="21"/>
      <c r="I651" s="21" t="s">
        <v>14</v>
      </c>
      <c r="J651" s="21" t="s">
        <v>38</v>
      </c>
      <c r="M651" s="12"/>
    </row>
    <row r="652" spans="1:13" ht="18" customHeight="1">
      <c r="A652" s="4">
        <v>651</v>
      </c>
      <c r="B652" s="37">
        <v>34577</v>
      </c>
      <c r="C652" s="34" t="s">
        <v>167</v>
      </c>
      <c r="D652" s="34" t="s">
        <v>171</v>
      </c>
      <c r="E652" s="34" t="s">
        <v>176</v>
      </c>
      <c r="F652" s="34" t="s">
        <v>46</v>
      </c>
      <c r="G652" s="21"/>
      <c r="H652" s="21"/>
      <c r="I652" s="21" t="s">
        <v>14</v>
      </c>
      <c r="J652" s="21" t="s">
        <v>38</v>
      </c>
      <c r="M652" s="12"/>
    </row>
    <row r="653" spans="1:13" ht="18" customHeight="1">
      <c r="A653" s="4">
        <v>652</v>
      </c>
      <c r="B653" s="37">
        <v>34577</v>
      </c>
      <c r="C653" s="34" t="s">
        <v>166</v>
      </c>
      <c r="D653" s="34" t="s">
        <v>180</v>
      </c>
      <c r="E653" s="34" t="s">
        <v>177</v>
      </c>
      <c r="F653" s="34" t="s">
        <v>168</v>
      </c>
      <c r="G653" s="21"/>
      <c r="H653" s="21"/>
      <c r="I653" s="21" t="s">
        <v>37</v>
      </c>
      <c r="J653" s="21" t="s">
        <v>20</v>
      </c>
      <c r="M653" s="12"/>
    </row>
    <row r="654" spans="1:13" ht="18" customHeight="1">
      <c r="A654" s="4">
        <v>653</v>
      </c>
      <c r="B654" s="37">
        <v>34577</v>
      </c>
      <c r="C654" s="34" t="s">
        <v>182</v>
      </c>
      <c r="D654" s="34" t="s">
        <v>142</v>
      </c>
      <c r="E654" s="34" t="s">
        <v>161</v>
      </c>
      <c r="F654" s="34" t="s">
        <v>183</v>
      </c>
      <c r="G654" s="21" t="s">
        <v>153</v>
      </c>
      <c r="H654" s="21" t="s">
        <v>214</v>
      </c>
      <c r="I654" s="21" t="s">
        <v>26</v>
      </c>
      <c r="J654" s="21" t="s">
        <v>31</v>
      </c>
      <c r="M654" s="12"/>
    </row>
    <row r="655" spans="1:13" ht="18" customHeight="1">
      <c r="A655" s="4">
        <v>654</v>
      </c>
      <c r="B655" s="37">
        <v>34577</v>
      </c>
      <c r="C655" s="34" t="s">
        <v>190</v>
      </c>
      <c r="D655" s="34" t="s">
        <v>163</v>
      </c>
      <c r="E655" s="34" t="s">
        <v>4</v>
      </c>
      <c r="F655" s="34" t="s">
        <v>175</v>
      </c>
      <c r="G655" s="21"/>
      <c r="H655" s="21"/>
      <c r="I655" s="21" t="s">
        <v>19</v>
      </c>
      <c r="J655" s="21" t="s">
        <v>13</v>
      </c>
      <c r="M655" s="12"/>
    </row>
    <row r="656" spans="1:13" ht="18" customHeight="1">
      <c r="A656" s="4">
        <v>655</v>
      </c>
      <c r="B656" s="37">
        <v>34577</v>
      </c>
      <c r="C656" s="34" t="s">
        <v>184</v>
      </c>
      <c r="D656" s="34" t="s">
        <v>131</v>
      </c>
      <c r="E656" s="34" t="s">
        <v>186</v>
      </c>
      <c r="F656" s="34" t="s">
        <v>188</v>
      </c>
      <c r="G656" s="21" t="s">
        <v>178</v>
      </c>
      <c r="H656" s="21" t="s">
        <v>211</v>
      </c>
      <c r="I656" s="21" t="s">
        <v>8</v>
      </c>
      <c r="J656" s="21" t="s">
        <v>32</v>
      </c>
      <c r="M656" s="12"/>
    </row>
    <row r="657" spans="1:13" ht="18" customHeight="1">
      <c r="A657" s="4">
        <v>656</v>
      </c>
      <c r="B657" s="37">
        <v>34579</v>
      </c>
      <c r="C657" s="34" t="s">
        <v>72</v>
      </c>
      <c r="D657" s="34" t="s">
        <v>191</v>
      </c>
      <c r="E657" s="34" t="s">
        <v>171</v>
      </c>
      <c r="F657" s="34" t="s">
        <v>176</v>
      </c>
      <c r="G657" s="21"/>
      <c r="H657" s="21"/>
      <c r="I657" s="21" t="s">
        <v>38</v>
      </c>
      <c r="J657" s="21" t="s">
        <v>37</v>
      </c>
      <c r="M657" s="12"/>
    </row>
    <row r="658" spans="1:13" ht="18" customHeight="1">
      <c r="A658" s="4">
        <v>657</v>
      </c>
      <c r="B658" s="37">
        <v>34579</v>
      </c>
      <c r="C658" s="34" t="s">
        <v>213</v>
      </c>
      <c r="D658" s="34" t="s">
        <v>184</v>
      </c>
      <c r="E658" s="34" t="s">
        <v>131</v>
      </c>
      <c r="F658" s="34" t="s">
        <v>179</v>
      </c>
      <c r="G658" s="21" t="s">
        <v>174</v>
      </c>
      <c r="H658" s="21" t="s">
        <v>188</v>
      </c>
      <c r="I658" s="21" t="s">
        <v>32</v>
      </c>
      <c r="J658" s="21" t="s">
        <v>26</v>
      </c>
      <c r="M658" s="12"/>
    </row>
    <row r="659" spans="1:13" ht="18" customHeight="1">
      <c r="A659" s="4">
        <v>658</v>
      </c>
      <c r="B659" s="37">
        <v>34579</v>
      </c>
      <c r="C659" s="34" t="s">
        <v>168</v>
      </c>
      <c r="D659" s="34" t="s">
        <v>210</v>
      </c>
      <c r="E659" s="34" t="s">
        <v>180</v>
      </c>
      <c r="F659" s="34" t="s">
        <v>170</v>
      </c>
      <c r="G659" s="21"/>
      <c r="H659" s="21"/>
      <c r="I659" s="21" t="s">
        <v>19</v>
      </c>
      <c r="J659" s="21" t="s">
        <v>14</v>
      </c>
      <c r="M659" s="12"/>
    </row>
    <row r="660" spans="1:13" ht="18" customHeight="1">
      <c r="A660" s="4">
        <v>659</v>
      </c>
      <c r="B660" s="37">
        <v>34580</v>
      </c>
      <c r="C660" s="34" t="s">
        <v>4</v>
      </c>
      <c r="D660" s="34" t="s">
        <v>144</v>
      </c>
      <c r="E660" s="34" t="s">
        <v>175</v>
      </c>
      <c r="F660" s="34" t="s">
        <v>163</v>
      </c>
      <c r="G660" s="21"/>
      <c r="H660" s="21"/>
      <c r="I660" s="21" t="s">
        <v>13</v>
      </c>
      <c r="J660" s="21" t="s">
        <v>20</v>
      </c>
      <c r="M660" s="12"/>
    </row>
    <row r="661" spans="1:13" ht="18" customHeight="1">
      <c r="A661" s="4">
        <v>660</v>
      </c>
      <c r="B661" s="37">
        <v>34580</v>
      </c>
      <c r="C661" s="34" t="s">
        <v>179</v>
      </c>
      <c r="D661" s="34" t="s">
        <v>142</v>
      </c>
      <c r="E661" s="34" t="s">
        <v>184</v>
      </c>
      <c r="F661" s="34" t="s">
        <v>188</v>
      </c>
      <c r="G661" s="21" t="s">
        <v>131</v>
      </c>
      <c r="H661" s="21" t="s">
        <v>213</v>
      </c>
      <c r="I661" s="21" t="s">
        <v>32</v>
      </c>
      <c r="J661" s="21" t="s">
        <v>26</v>
      </c>
      <c r="M661" s="12"/>
    </row>
    <row r="662" spans="1:13" ht="18" customHeight="1">
      <c r="A662" s="4">
        <v>661</v>
      </c>
      <c r="B662" s="37">
        <v>34580</v>
      </c>
      <c r="C662" s="34" t="s">
        <v>170</v>
      </c>
      <c r="D662" s="34" t="s">
        <v>166</v>
      </c>
      <c r="E662" s="34" t="s">
        <v>210</v>
      </c>
      <c r="F662" s="34" t="s">
        <v>180</v>
      </c>
      <c r="G662" s="21"/>
      <c r="H662" s="21"/>
      <c r="I662" s="21" t="s">
        <v>19</v>
      </c>
      <c r="J662" s="21" t="s">
        <v>14</v>
      </c>
      <c r="M662" s="12"/>
    </row>
    <row r="663" spans="1:13" ht="18" customHeight="1">
      <c r="A663" s="4">
        <v>662</v>
      </c>
      <c r="B663" s="37">
        <v>34580</v>
      </c>
      <c r="C663" s="34" t="s">
        <v>178</v>
      </c>
      <c r="D663" s="34" t="s">
        <v>186</v>
      </c>
      <c r="E663" s="34" t="s">
        <v>165</v>
      </c>
      <c r="F663" s="34" t="s">
        <v>181</v>
      </c>
      <c r="G663" s="21" t="s">
        <v>174</v>
      </c>
      <c r="H663" s="21" t="s">
        <v>211</v>
      </c>
      <c r="I663" s="21" t="s">
        <v>31</v>
      </c>
      <c r="J663" s="21" t="s">
        <v>227</v>
      </c>
      <c r="M663" s="12"/>
    </row>
    <row r="664" spans="1:13" ht="18" customHeight="1">
      <c r="A664" s="4">
        <v>663</v>
      </c>
      <c r="B664" s="37">
        <v>34580</v>
      </c>
      <c r="C664" s="34" t="s">
        <v>183</v>
      </c>
      <c r="D664" s="34" t="s">
        <v>161</v>
      </c>
      <c r="E664" s="34" t="s">
        <v>172</v>
      </c>
      <c r="F664" s="34" t="s">
        <v>185</v>
      </c>
      <c r="G664" s="21" t="s">
        <v>182</v>
      </c>
      <c r="H664" s="21" t="s">
        <v>173</v>
      </c>
      <c r="I664" s="21" t="s">
        <v>228</v>
      </c>
      <c r="J664" s="21" t="s">
        <v>8</v>
      </c>
      <c r="M664" s="12"/>
    </row>
    <row r="665" spans="1:13" ht="18" customHeight="1">
      <c r="A665" s="4">
        <v>664</v>
      </c>
      <c r="B665" s="37">
        <v>34580</v>
      </c>
      <c r="C665" s="34" t="s">
        <v>176</v>
      </c>
      <c r="D665" s="34" t="s">
        <v>167</v>
      </c>
      <c r="E665" s="34" t="s">
        <v>191</v>
      </c>
      <c r="F665" s="34" t="s">
        <v>171</v>
      </c>
      <c r="G665" s="21"/>
      <c r="H665" s="21"/>
      <c r="I665" s="21" t="s">
        <v>38</v>
      </c>
      <c r="J665" s="21" t="s">
        <v>37</v>
      </c>
      <c r="M665" s="12"/>
    </row>
    <row r="666" spans="1:13" ht="18" customHeight="1">
      <c r="A666" s="4">
        <v>665</v>
      </c>
      <c r="B666" s="37">
        <v>34581</v>
      </c>
      <c r="C666" s="34" t="s">
        <v>148</v>
      </c>
      <c r="D666" s="34" t="s">
        <v>211</v>
      </c>
      <c r="E666" s="34" t="s">
        <v>174</v>
      </c>
      <c r="F666" s="34" t="s">
        <v>165</v>
      </c>
      <c r="G666" s="21" t="s">
        <v>186</v>
      </c>
      <c r="H666" s="21" t="s">
        <v>178</v>
      </c>
      <c r="I666" s="21" t="s">
        <v>31</v>
      </c>
      <c r="J666" s="21" t="s">
        <v>227</v>
      </c>
      <c r="M666" s="12"/>
    </row>
    <row r="667" spans="1:13" ht="18" customHeight="1">
      <c r="A667" s="4">
        <v>666</v>
      </c>
      <c r="B667" s="37">
        <v>34581</v>
      </c>
      <c r="C667" s="36" t="s">
        <v>175</v>
      </c>
      <c r="D667" s="34" t="s">
        <v>190</v>
      </c>
      <c r="E667" s="34" t="s">
        <v>163</v>
      </c>
      <c r="F667" s="34" t="s">
        <v>144</v>
      </c>
      <c r="G667" s="21"/>
      <c r="H667" s="21"/>
      <c r="I667" s="21" t="s">
        <v>13</v>
      </c>
      <c r="J667" s="21" t="s">
        <v>20</v>
      </c>
      <c r="M667" s="13"/>
    </row>
    <row r="668" spans="1:13" ht="18" customHeight="1">
      <c r="A668" s="4">
        <v>667</v>
      </c>
      <c r="B668" s="37">
        <v>34581</v>
      </c>
      <c r="C668" s="34" t="s">
        <v>185</v>
      </c>
      <c r="D668" s="34" t="s">
        <v>182</v>
      </c>
      <c r="E668" s="34" t="s">
        <v>173</v>
      </c>
      <c r="F668" s="34" t="s">
        <v>173</v>
      </c>
      <c r="G668" s="21" t="s">
        <v>183</v>
      </c>
      <c r="H668" s="21" t="s">
        <v>172</v>
      </c>
      <c r="I668" s="21" t="s">
        <v>228</v>
      </c>
      <c r="J668" s="21" t="s">
        <v>8</v>
      </c>
      <c r="M668" s="12"/>
    </row>
    <row r="669" spans="1:13" ht="18" customHeight="1">
      <c r="A669" s="4">
        <v>668</v>
      </c>
      <c r="B669" s="37">
        <v>34581</v>
      </c>
      <c r="C669" s="34" t="s">
        <v>131</v>
      </c>
      <c r="D669" s="34" t="s">
        <v>213</v>
      </c>
      <c r="E669" s="34" t="s">
        <v>188</v>
      </c>
      <c r="F669" s="34" t="s">
        <v>142</v>
      </c>
      <c r="G669" s="21" t="s">
        <v>179</v>
      </c>
      <c r="H669" s="21" t="s">
        <v>184</v>
      </c>
      <c r="I669" s="21" t="s">
        <v>32</v>
      </c>
      <c r="J669" s="21" t="s">
        <v>26</v>
      </c>
      <c r="M669" s="12"/>
    </row>
    <row r="670" spans="1:13" ht="18" customHeight="1">
      <c r="A670" s="4">
        <v>669</v>
      </c>
      <c r="B670" s="37">
        <v>34581</v>
      </c>
      <c r="C670" s="34" t="s">
        <v>180</v>
      </c>
      <c r="D670" s="34" t="s">
        <v>168</v>
      </c>
      <c r="E670" s="34" t="s">
        <v>166</v>
      </c>
      <c r="F670" s="34" t="s">
        <v>210</v>
      </c>
      <c r="G670" s="21"/>
      <c r="H670" s="21"/>
      <c r="I670" s="21" t="s">
        <v>19</v>
      </c>
      <c r="J670" s="21" t="s">
        <v>14</v>
      </c>
      <c r="M670" s="12"/>
    </row>
    <row r="671" spans="1:13" ht="18" customHeight="1">
      <c r="A671" s="4">
        <v>670</v>
      </c>
      <c r="B671" s="37">
        <v>34583</v>
      </c>
      <c r="C671" s="34" t="s">
        <v>171</v>
      </c>
      <c r="D671" s="34" t="s">
        <v>177</v>
      </c>
      <c r="E671" s="34" t="s">
        <v>167</v>
      </c>
      <c r="F671" s="34" t="s">
        <v>10</v>
      </c>
      <c r="G671" s="21"/>
      <c r="H671" s="21"/>
      <c r="I671" s="21" t="s">
        <v>37</v>
      </c>
      <c r="J671" s="21" t="s">
        <v>13</v>
      </c>
      <c r="M671" s="12"/>
    </row>
    <row r="672" spans="1:13" ht="18" customHeight="1">
      <c r="A672" s="4">
        <v>671</v>
      </c>
      <c r="B672" s="37">
        <v>34583</v>
      </c>
      <c r="C672" s="34" t="s">
        <v>186</v>
      </c>
      <c r="D672" s="34" t="s">
        <v>179</v>
      </c>
      <c r="E672" s="34" t="s">
        <v>211</v>
      </c>
      <c r="F672" s="34" t="s">
        <v>184</v>
      </c>
      <c r="G672" s="21" t="s">
        <v>131</v>
      </c>
      <c r="H672" s="21" t="s">
        <v>148</v>
      </c>
      <c r="I672" s="21" t="s">
        <v>32</v>
      </c>
      <c r="J672" s="21" t="s">
        <v>31</v>
      </c>
      <c r="M672" s="12"/>
    </row>
    <row r="673" spans="1:13" ht="18" customHeight="1">
      <c r="A673" s="4">
        <v>672</v>
      </c>
      <c r="B673" s="37">
        <v>34583</v>
      </c>
      <c r="C673" s="34" t="s">
        <v>187</v>
      </c>
      <c r="D673" s="34" t="s">
        <v>173</v>
      </c>
      <c r="E673" s="34" t="s">
        <v>182</v>
      </c>
      <c r="F673" s="34" t="s">
        <v>172</v>
      </c>
      <c r="G673" s="21" t="s">
        <v>153</v>
      </c>
      <c r="H673" s="21" t="s">
        <v>183</v>
      </c>
      <c r="I673" s="21" t="s">
        <v>227</v>
      </c>
      <c r="J673" s="21" t="s">
        <v>8</v>
      </c>
      <c r="M673" s="12"/>
    </row>
    <row r="674" spans="1:13" ht="18" customHeight="1">
      <c r="A674" s="4">
        <v>673</v>
      </c>
      <c r="B674" s="37">
        <v>34583</v>
      </c>
      <c r="C674" s="34" t="s">
        <v>210</v>
      </c>
      <c r="D674" s="34" t="s">
        <v>170</v>
      </c>
      <c r="E674" s="34" t="s">
        <v>46</v>
      </c>
      <c r="F674" s="34" t="s">
        <v>166</v>
      </c>
      <c r="G674" s="21"/>
      <c r="H674" s="21"/>
      <c r="I674" s="21" t="s">
        <v>19</v>
      </c>
      <c r="J674" s="21" t="s">
        <v>38</v>
      </c>
      <c r="M674" s="12"/>
    </row>
    <row r="675" spans="1:13" ht="18" customHeight="1">
      <c r="A675" s="4">
        <v>674</v>
      </c>
      <c r="B675" s="37">
        <v>34583</v>
      </c>
      <c r="C675" s="34" t="s">
        <v>144</v>
      </c>
      <c r="D675" s="34" t="s">
        <v>4</v>
      </c>
      <c r="E675" s="34" t="s">
        <v>175</v>
      </c>
      <c r="F675" s="34" t="s">
        <v>163</v>
      </c>
      <c r="G675" s="21"/>
      <c r="H675" s="21"/>
      <c r="I675" s="21" t="s">
        <v>20</v>
      </c>
      <c r="J675" s="21" t="s">
        <v>14</v>
      </c>
      <c r="M675" s="12"/>
    </row>
    <row r="676" spans="1:13" ht="18" customHeight="1">
      <c r="A676" s="4">
        <v>675</v>
      </c>
      <c r="B676" s="37">
        <v>34583</v>
      </c>
      <c r="C676" s="34" t="s">
        <v>146</v>
      </c>
      <c r="D676" s="34" t="s">
        <v>181</v>
      </c>
      <c r="E676" s="34" t="s">
        <v>161</v>
      </c>
      <c r="F676" s="34" t="s">
        <v>142</v>
      </c>
      <c r="G676" s="21" t="s">
        <v>214</v>
      </c>
      <c r="H676" s="21" t="s">
        <v>185</v>
      </c>
      <c r="I676" s="21" t="s">
        <v>26</v>
      </c>
      <c r="J676" s="21" t="s">
        <v>228</v>
      </c>
      <c r="M676" s="12"/>
    </row>
    <row r="677" spans="1:13" ht="18" customHeight="1">
      <c r="A677" s="4">
        <v>676</v>
      </c>
      <c r="B677" s="37">
        <v>34584</v>
      </c>
      <c r="C677" s="34" t="s">
        <v>167</v>
      </c>
      <c r="D677" s="34" t="s">
        <v>176</v>
      </c>
      <c r="E677" s="34" t="s">
        <v>10</v>
      </c>
      <c r="F677" s="34" t="s">
        <v>177</v>
      </c>
      <c r="G677" s="21"/>
      <c r="H677" s="21"/>
      <c r="I677" s="21" t="s">
        <v>37</v>
      </c>
      <c r="J677" s="21" t="s">
        <v>13</v>
      </c>
      <c r="M677" s="12"/>
    </row>
    <row r="678" spans="1:13" ht="18" customHeight="1">
      <c r="A678" s="4">
        <v>677</v>
      </c>
      <c r="B678" s="37">
        <v>34584</v>
      </c>
      <c r="C678" s="34" t="s">
        <v>166</v>
      </c>
      <c r="D678" s="34" t="s">
        <v>180</v>
      </c>
      <c r="E678" s="34" t="s">
        <v>170</v>
      </c>
      <c r="F678" s="34" t="s">
        <v>46</v>
      </c>
      <c r="G678" s="21"/>
      <c r="H678" s="21"/>
      <c r="I678" s="21" t="s">
        <v>19</v>
      </c>
      <c r="J678" s="21" t="s">
        <v>38</v>
      </c>
      <c r="M678" s="12"/>
    </row>
    <row r="679" spans="1:13" ht="18" customHeight="1">
      <c r="A679" s="4">
        <v>678</v>
      </c>
      <c r="B679" s="37">
        <v>34584</v>
      </c>
      <c r="C679" s="34" t="s">
        <v>161</v>
      </c>
      <c r="D679" s="34" t="s">
        <v>214</v>
      </c>
      <c r="E679" s="34" t="s">
        <v>185</v>
      </c>
      <c r="F679" s="34" t="s">
        <v>146</v>
      </c>
      <c r="G679" s="21" t="s">
        <v>181</v>
      </c>
      <c r="H679" s="21" t="s">
        <v>142</v>
      </c>
      <c r="I679" s="21" t="s">
        <v>26</v>
      </c>
      <c r="J679" s="21" t="s">
        <v>228</v>
      </c>
      <c r="M679" s="12"/>
    </row>
    <row r="680" spans="1:13" ht="18" customHeight="1">
      <c r="A680" s="4">
        <v>679</v>
      </c>
      <c r="B680" s="37">
        <v>34584</v>
      </c>
      <c r="C680" s="34" t="s">
        <v>165</v>
      </c>
      <c r="D680" s="34" t="s">
        <v>188</v>
      </c>
      <c r="E680" s="34" t="s">
        <v>178</v>
      </c>
      <c r="F680" s="34" t="s">
        <v>213</v>
      </c>
      <c r="G680" s="21" t="s">
        <v>148</v>
      </c>
      <c r="H680" s="21" t="s">
        <v>179</v>
      </c>
      <c r="I680" s="21" t="s">
        <v>32</v>
      </c>
      <c r="J680" s="21" t="s">
        <v>31</v>
      </c>
      <c r="M680" s="12"/>
    </row>
    <row r="681" spans="1:13" ht="18" customHeight="1">
      <c r="A681" s="4">
        <v>680</v>
      </c>
      <c r="B681" s="37">
        <v>34584</v>
      </c>
      <c r="C681" s="34" t="s">
        <v>47</v>
      </c>
      <c r="D681" s="34" t="s">
        <v>182</v>
      </c>
      <c r="E681" s="34" t="s">
        <v>183</v>
      </c>
      <c r="F681" s="34" t="s">
        <v>173</v>
      </c>
      <c r="G681" s="21" t="s">
        <v>187</v>
      </c>
      <c r="H681" s="21" t="s">
        <v>153</v>
      </c>
      <c r="I681" s="21" t="s">
        <v>227</v>
      </c>
      <c r="J681" s="21" t="s">
        <v>8</v>
      </c>
      <c r="M681" s="12"/>
    </row>
    <row r="682" spans="1:13" ht="18" customHeight="1">
      <c r="A682" s="4">
        <v>681</v>
      </c>
      <c r="B682" s="37">
        <v>34585</v>
      </c>
      <c r="C682" s="34" t="s">
        <v>173</v>
      </c>
      <c r="D682" s="34" t="s">
        <v>185</v>
      </c>
      <c r="E682" s="34" t="s">
        <v>214</v>
      </c>
      <c r="F682" s="34" t="s">
        <v>183</v>
      </c>
      <c r="G682" s="21" t="s">
        <v>161</v>
      </c>
      <c r="H682" s="21" t="s">
        <v>146</v>
      </c>
      <c r="I682" s="21" t="s">
        <v>26</v>
      </c>
      <c r="J682" s="21" t="s">
        <v>228</v>
      </c>
      <c r="M682" s="12"/>
    </row>
    <row r="683" spans="1:13" ht="18" customHeight="1">
      <c r="A683" s="4">
        <v>682</v>
      </c>
      <c r="B683" s="37">
        <v>34586</v>
      </c>
      <c r="C683" s="34" t="s">
        <v>181</v>
      </c>
      <c r="D683" s="34" t="s">
        <v>161</v>
      </c>
      <c r="E683" s="34" t="s">
        <v>142</v>
      </c>
      <c r="F683" s="34" t="s">
        <v>172</v>
      </c>
      <c r="G683" s="21" t="s">
        <v>47</v>
      </c>
      <c r="H683" s="21" t="s">
        <v>173</v>
      </c>
      <c r="I683" s="21" t="s">
        <v>227</v>
      </c>
      <c r="J683" s="21" t="s">
        <v>26</v>
      </c>
      <c r="M683" s="12"/>
    </row>
    <row r="684" spans="1:13" ht="18" customHeight="1">
      <c r="A684" s="4">
        <v>683</v>
      </c>
      <c r="B684" s="37">
        <v>34586</v>
      </c>
      <c r="C684" s="34" t="s">
        <v>46</v>
      </c>
      <c r="D684" s="34" t="s">
        <v>210</v>
      </c>
      <c r="E684" s="34" t="s">
        <v>180</v>
      </c>
      <c r="F684" s="34" t="s">
        <v>170</v>
      </c>
      <c r="G684" s="21"/>
      <c r="H684" s="21"/>
      <c r="I684" s="21" t="s">
        <v>13</v>
      </c>
      <c r="J684" s="21" t="s">
        <v>14</v>
      </c>
      <c r="M684" s="12"/>
    </row>
    <row r="685" spans="1:13" ht="18" customHeight="1">
      <c r="A685" s="4">
        <v>684</v>
      </c>
      <c r="B685" s="37">
        <v>34586</v>
      </c>
      <c r="C685" s="34" t="s">
        <v>163</v>
      </c>
      <c r="D685" s="34" t="s">
        <v>72</v>
      </c>
      <c r="E685" s="34" t="s">
        <v>175</v>
      </c>
      <c r="F685" s="34" t="s">
        <v>4</v>
      </c>
      <c r="G685" s="21"/>
      <c r="H685" s="21"/>
      <c r="I685" s="21" t="s">
        <v>37</v>
      </c>
      <c r="J685" s="21" t="s">
        <v>19</v>
      </c>
      <c r="M685" s="12"/>
    </row>
    <row r="686" spans="1:13" ht="18" customHeight="1">
      <c r="A686" s="4">
        <v>685</v>
      </c>
      <c r="B686" s="37">
        <v>34586</v>
      </c>
      <c r="C686" s="34" t="s">
        <v>191</v>
      </c>
      <c r="D686" s="34" t="s">
        <v>171</v>
      </c>
      <c r="E686" s="36" t="s">
        <v>176</v>
      </c>
      <c r="F686" s="34" t="s">
        <v>190</v>
      </c>
      <c r="G686" s="21"/>
      <c r="H686" s="21"/>
      <c r="I686" s="21" t="s">
        <v>38</v>
      </c>
      <c r="J686" s="21" t="s">
        <v>20</v>
      </c>
      <c r="M686" s="12"/>
    </row>
    <row r="687" spans="1:13" ht="18" customHeight="1">
      <c r="A687" s="4">
        <v>686</v>
      </c>
      <c r="B687" s="37">
        <v>34587</v>
      </c>
      <c r="C687" s="34" t="s">
        <v>182</v>
      </c>
      <c r="D687" s="34" t="s">
        <v>153</v>
      </c>
      <c r="E687" s="34" t="s">
        <v>47</v>
      </c>
      <c r="F687" s="34" t="s">
        <v>181</v>
      </c>
      <c r="G687" s="21" t="s">
        <v>243</v>
      </c>
      <c r="H687" s="21" t="s">
        <v>189</v>
      </c>
      <c r="I687" s="21" t="s">
        <v>227</v>
      </c>
      <c r="J687" s="21" t="s">
        <v>26</v>
      </c>
      <c r="M687" s="12"/>
    </row>
    <row r="688" spans="1:13" ht="18" customHeight="1">
      <c r="A688" s="4">
        <v>687</v>
      </c>
      <c r="B688" s="37">
        <v>34587</v>
      </c>
      <c r="C688" s="34" t="s">
        <v>4</v>
      </c>
      <c r="D688" s="34" t="s">
        <v>168</v>
      </c>
      <c r="E688" s="34" t="s">
        <v>72</v>
      </c>
      <c r="F688" s="34" t="s">
        <v>175</v>
      </c>
      <c r="G688" s="21"/>
      <c r="H688" s="21"/>
      <c r="I688" s="21" t="s">
        <v>37</v>
      </c>
      <c r="J688" s="21" t="s">
        <v>19</v>
      </c>
      <c r="M688" s="12"/>
    </row>
    <row r="689" spans="1:13" ht="18" customHeight="1">
      <c r="A689" s="4">
        <v>688</v>
      </c>
      <c r="B689" s="37">
        <v>34587</v>
      </c>
      <c r="C689" s="34" t="s">
        <v>170</v>
      </c>
      <c r="D689" s="34" t="s">
        <v>166</v>
      </c>
      <c r="E689" s="34" t="s">
        <v>210</v>
      </c>
      <c r="F689" s="34" t="s">
        <v>180</v>
      </c>
      <c r="G689" s="21"/>
      <c r="H689" s="21"/>
      <c r="I689" s="21" t="s">
        <v>13</v>
      </c>
      <c r="J689" s="21" t="s">
        <v>14</v>
      </c>
      <c r="M689" s="12"/>
    </row>
    <row r="690" spans="1:13" ht="18" customHeight="1">
      <c r="A690" s="4">
        <v>689</v>
      </c>
      <c r="B690" s="37">
        <v>34587</v>
      </c>
      <c r="C690" s="34" t="s">
        <v>190</v>
      </c>
      <c r="D690" s="34" t="s">
        <v>167</v>
      </c>
      <c r="E690" s="34" t="s">
        <v>171</v>
      </c>
      <c r="F690" s="34" t="s">
        <v>176</v>
      </c>
      <c r="G690" s="21"/>
      <c r="H690" s="21"/>
      <c r="I690" s="21" t="s">
        <v>38</v>
      </c>
      <c r="J690" s="21" t="s">
        <v>20</v>
      </c>
      <c r="M690" s="12"/>
    </row>
    <row r="691" spans="1:13" ht="18" customHeight="1">
      <c r="A691" s="4">
        <v>690</v>
      </c>
      <c r="B691" s="37">
        <v>34587</v>
      </c>
      <c r="C691" s="34" t="s">
        <v>184</v>
      </c>
      <c r="D691" s="34" t="s">
        <v>146</v>
      </c>
      <c r="E691" s="34" t="s">
        <v>187</v>
      </c>
      <c r="F691" s="34" t="s">
        <v>214</v>
      </c>
      <c r="G691" s="21" t="s">
        <v>185</v>
      </c>
      <c r="H691" s="21" t="s">
        <v>183</v>
      </c>
      <c r="I691" s="21" t="s">
        <v>228</v>
      </c>
      <c r="J691" s="21" t="s">
        <v>32</v>
      </c>
      <c r="M691" s="12"/>
    </row>
    <row r="692" spans="1:13" ht="18" customHeight="1">
      <c r="A692" s="4">
        <v>691</v>
      </c>
      <c r="B692" s="37">
        <v>34588</v>
      </c>
      <c r="C692" s="34" t="s">
        <v>175</v>
      </c>
      <c r="D692" s="34" t="s">
        <v>163</v>
      </c>
      <c r="E692" s="34" t="s">
        <v>168</v>
      </c>
      <c r="F692" s="34" t="s">
        <v>72</v>
      </c>
      <c r="G692" s="21"/>
      <c r="H692" s="21"/>
      <c r="I692" s="21" t="s">
        <v>37</v>
      </c>
      <c r="J692" s="21" t="s">
        <v>19</v>
      </c>
      <c r="M692" s="12"/>
    </row>
    <row r="693" spans="1:13" ht="18" customHeight="1">
      <c r="A693" s="4">
        <v>692</v>
      </c>
      <c r="B693" s="37">
        <v>34588</v>
      </c>
      <c r="C693" s="34" t="s">
        <v>174</v>
      </c>
      <c r="D693" s="34" t="s">
        <v>178</v>
      </c>
      <c r="E693" s="34" t="s">
        <v>131</v>
      </c>
      <c r="F693" s="34" t="s">
        <v>211</v>
      </c>
      <c r="G693" s="21" t="s">
        <v>188</v>
      </c>
      <c r="H693" s="21" t="s">
        <v>165</v>
      </c>
      <c r="I693" s="21" t="s">
        <v>8</v>
      </c>
      <c r="J693" s="21" t="s">
        <v>31</v>
      </c>
      <c r="M693" s="12"/>
    </row>
    <row r="694" spans="1:13" ht="18" customHeight="1">
      <c r="A694" s="4">
        <v>693</v>
      </c>
      <c r="B694" s="37">
        <v>34588</v>
      </c>
      <c r="C694" s="34" t="s">
        <v>185</v>
      </c>
      <c r="D694" s="36" t="s">
        <v>214</v>
      </c>
      <c r="E694" s="34" t="s">
        <v>183</v>
      </c>
      <c r="F694" s="34" t="s">
        <v>187</v>
      </c>
      <c r="G694" s="21" t="s">
        <v>146</v>
      </c>
      <c r="H694" s="21" t="s">
        <v>184</v>
      </c>
      <c r="I694" s="21" t="s">
        <v>228</v>
      </c>
      <c r="J694" s="21" t="s">
        <v>32</v>
      </c>
      <c r="M694" s="12"/>
    </row>
    <row r="695" spans="1:13" ht="18" customHeight="1">
      <c r="A695" s="4">
        <v>694</v>
      </c>
      <c r="B695" s="37">
        <v>34588</v>
      </c>
      <c r="C695" s="34" t="s">
        <v>180</v>
      </c>
      <c r="D695" s="34" t="s">
        <v>46</v>
      </c>
      <c r="E695" s="34" t="s">
        <v>166</v>
      </c>
      <c r="F695" s="34" t="s">
        <v>210</v>
      </c>
      <c r="G695" s="21"/>
      <c r="H695" s="21"/>
      <c r="I695" s="21" t="s">
        <v>13</v>
      </c>
      <c r="J695" s="21" t="s">
        <v>14</v>
      </c>
      <c r="M695" s="12"/>
    </row>
    <row r="696" spans="1:13" ht="18" customHeight="1">
      <c r="A696" s="4">
        <v>695</v>
      </c>
      <c r="B696" s="37">
        <v>34588</v>
      </c>
      <c r="C696" s="36" t="s">
        <v>142</v>
      </c>
      <c r="D696" s="34" t="s">
        <v>172</v>
      </c>
      <c r="E696" s="34" t="s">
        <v>161</v>
      </c>
      <c r="F696" s="34" t="s">
        <v>173</v>
      </c>
      <c r="G696" s="21" t="s">
        <v>181</v>
      </c>
      <c r="H696" s="21" t="s">
        <v>153</v>
      </c>
      <c r="I696" s="21" t="s">
        <v>227</v>
      </c>
      <c r="J696" s="21" t="s">
        <v>26</v>
      </c>
      <c r="M696" s="13"/>
    </row>
    <row r="697" spans="1:13" ht="18" customHeight="1">
      <c r="A697" s="4">
        <v>696</v>
      </c>
      <c r="B697" s="37">
        <v>34590</v>
      </c>
      <c r="C697" s="34" t="s">
        <v>171</v>
      </c>
      <c r="D697" s="34" t="s">
        <v>177</v>
      </c>
      <c r="E697" s="34" t="s">
        <v>167</v>
      </c>
      <c r="F697" s="34" t="s">
        <v>144</v>
      </c>
      <c r="G697" s="21"/>
      <c r="H697" s="21"/>
      <c r="I697" s="21" t="s">
        <v>19</v>
      </c>
      <c r="J697" s="21" t="s">
        <v>20</v>
      </c>
      <c r="M697" s="12"/>
    </row>
    <row r="698" spans="1:13" ht="18" customHeight="1">
      <c r="A698" s="4">
        <v>697</v>
      </c>
      <c r="B698" s="37">
        <v>34591</v>
      </c>
      <c r="C698" s="34" t="s">
        <v>179</v>
      </c>
      <c r="D698" s="34" t="s">
        <v>165</v>
      </c>
      <c r="E698" s="34" t="s">
        <v>188</v>
      </c>
      <c r="F698" s="34" t="s">
        <v>131</v>
      </c>
      <c r="G698" s="21" t="s">
        <v>148</v>
      </c>
      <c r="H698" s="21" t="s">
        <v>211</v>
      </c>
      <c r="I698" s="21" t="s">
        <v>31</v>
      </c>
      <c r="J698" s="21" t="s">
        <v>26</v>
      </c>
      <c r="M698" s="12"/>
    </row>
    <row r="699" spans="1:13" ht="18" customHeight="1">
      <c r="A699" s="4">
        <v>698</v>
      </c>
      <c r="B699" s="37">
        <v>34591</v>
      </c>
      <c r="C699" s="34" t="s">
        <v>72</v>
      </c>
      <c r="D699" s="34" t="s">
        <v>175</v>
      </c>
      <c r="E699" s="34" t="s">
        <v>163</v>
      </c>
      <c r="F699" s="34" t="s">
        <v>46</v>
      </c>
      <c r="G699" s="21"/>
      <c r="H699" s="21"/>
      <c r="I699" s="21" t="s">
        <v>38</v>
      </c>
      <c r="J699" s="21" t="s">
        <v>13</v>
      </c>
      <c r="M699" s="12"/>
    </row>
    <row r="700" spans="1:13" ht="18" customHeight="1">
      <c r="A700" s="4">
        <v>699</v>
      </c>
      <c r="B700" s="37">
        <v>34591</v>
      </c>
      <c r="C700" s="34" t="s">
        <v>210</v>
      </c>
      <c r="D700" s="34" t="s">
        <v>180</v>
      </c>
      <c r="E700" s="34" t="s">
        <v>166</v>
      </c>
      <c r="F700" s="34" t="s">
        <v>170</v>
      </c>
      <c r="G700" s="21"/>
      <c r="H700" s="21"/>
      <c r="I700" s="21" t="s">
        <v>14</v>
      </c>
      <c r="J700" s="21" t="s">
        <v>37</v>
      </c>
      <c r="M700" s="12"/>
    </row>
    <row r="701" spans="1:13" ht="18" customHeight="1">
      <c r="A701" s="4">
        <v>700</v>
      </c>
      <c r="B701" s="37">
        <v>34591</v>
      </c>
      <c r="C701" s="34" t="s">
        <v>144</v>
      </c>
      <c r="D701" s="34" t="s">
        <v>10</v>
      </c>
      <c r="E701" s="34" t="s">
        <v>177</v>
      </c>
      <c r="F701" s="34" t="s">
        <v>167</v>
      </c>
      <c r="G701" s="21"/>
      <c r="H701" s="21"/>
      <c r="I701" s="21" t="s">
        <v>19</v>
      </c>
      <c r="J701" s="21" t="s">
        <v>20</v>
      </c>
      <c r="M701" s="12"/>
    </row>
    <row r="702" spans="1:13" ht="18" customHeight="1">
      <c r="A702" s="4">
        <v>701</v>
      </c>
      <c r="B702" s="37">
        <v>34591</v>
      </c>
      <c r="C702" s="34" t="s">
        <v>146</v>
      </c>
      <c r="D702" s="34" t="s">
        <v>181</v>
      </c>
      <c r="E702" s="34" t="s">
        <v>173</v>
      </c>
      <c r="F702" s="34" t="s">
        <v>142</v>
      </c>
      <c r="G702" s="21" t="s">
        <v>182</v>
      </c>
      <c r="H702" s="21" t="s">
        <v>161</v>
      </c>
      <c r="I702" s="21" t="s">
        <v>228</v>
      </c>
      <c r="J702" s="21" t="s">
        <v>227</v>
      </c>
      <c r="M702" s="12"/>
    </row>
    <row r="703" spans="1:13" ht="18" customHeight="1">
      <c r="A703" s="4">
        <v>702</v>
      </c>
      <c r="B703" s="37">
        <v>34592</v>
      </c>
      <c r="C703" s="34" t="s">
        <v>167</v>
      </c>
      <c r="D703" s="34" t="s">
        <v>171</v>
      </c>
      <c r="E703" s="34" t="s">
        <v>10</v>
      </c>
      <c r="F703" s="34" t="s">
        <v>177</v>
      </c>
      <c r="G703" s="21"/>
      <c r="H703" s="21"/>
      <c r="I703" s="21" t="s">
        <v>19</v>
      </c>
      <c r="J703" s="21" t="s">
        <v>20</v>
      </c>
      <c r="M703" s="12"/>
    </row>
    <row r="704" spans="1:13" ht="18" customHeight="1">
      <c r="A704" s="4">
        <v>703</v>
      </c>
      <c r="B704" s="37">
        <v>34592</v>
      </c>
      <c r="C704" s="34" t="s">
        <v>161</v>
      </c>
      <c r="D704" s="34" t="s">
        <v>182</v>
      </c>
      <c r="E704" s="34" t="s">
        <v>142</v>
      </c>
      <c r="F704" s="34" t="s">
        <v>181</v>
      </c>
      <c r="G704" s="21" t="s">
        <v>173</v>
      </c>
      <c r="H704" s="21" t="s">
        <v>146</v>
      </c>
      <c r="I704" s="21" t="s">
        <v>228</v>
      </c>
      <c r="J704" s="21" t="s">
        <v>227</v>
      </c>
      <c r="M704" s="12"/>
    </row>
    <row r="705" spans="1:13" ht="18" customHeight="1">
      <c r="A705" s="4">
        <v>704</v>
      </c>
      <c r="B705" s="37">
        <v>34592</v>
      </c>
      <c r="C705" s="34" t="s">
        <v>46</v>
      </c>
      <c r="D705" s="34" t="s">
        <v>190</v>
      </c>
      <c r="E705" s="34" t="s">
        <v>175</v>
      </c>
      <c r="F705" s="34" t="s">
        <v>163</v>
      </c>
      <c r="G705" s="21"/>
      <c r="H705" s="21"/>
      <c r="I705" s="21" t="s">
        <v>38</v>
      </c>
      <c r="J705" s="21" t="s">
        <v>13</v>
      </c>
      <c r="M705" s="12"/>
    </row>
    <row r="706" spans="1:13" ht="18" customHeight="1">
      <c r="A706" s="4">
        <v>705</v>
      </c>
      <c r="B706" s="37">
        <v>34592</v>
      </c>
      <c r="C706" s="34" t="s">
        <v>131</v>
      </c>
      <c r="D706" s="34" t="s">
        <v>211</v>
      </c>
      <c r="E706" s="34" t="s">
        <v>179</v>
      </c>
      <c r="F706" s="34" t="s">
        <v>178</v>
      </c>
      <c r="G706" s="21" t="s">
        <v>165</v>
      </c>
      <c r="H706" s="21" t="s">
        <v>187</v>
      </c>
      <c r="I706" s="21" t="s">
        <v>31</v>
      </c>
      <c r="J706" s="21" t="s">
        <v>26</v>
      </c>
      <c r="M706" s="12"/>
    </row>
    <row r="707" spans="1:13" ht="18" customHeight="1">
      <c r="A707" s="4">
        <v>706</v>
      </c>
      <c r="B707" s="37">
        <v>34593</v>
      </c>
      <c r="C707" s="34" t="s">
        <v>183</v>
      </c>
      <c r="D707" s="34" t="s">
        <v>142</v>
      </c>
      <c r="E707" s="34" t="s">
        <v>214</v>
      </c>
      <c r="F707" s="34" t="s">
        <v>185</v>
      </c>
      <c r="G707" s="21" t="s">
        <v>263</v>
      </c>
      <c r="H707" s="21" t="s">
        <v>182</v>
      </c>
      <c r="I707" s="21" t="s">
        <v>26</v>
      </c>
      <c r="J707" s="21" t="s">
        <v>32</v>
      </c>
      <c r="M707" s="12"/>
    </row>
    <row r="708" spans="1:13" ht="18" customHeight="1">
      <c r="A708" s="4">
        <v>707</v>
      </c>
      <c r="B708" s="37">
        <v>34594</v>
      </c>
      <c r="C708" s="34" t="s">
        <v>182</v>
      </c>
      <c r="D708" s="34" t="s">
        <v>161</v>
      </c>
      <c r="E708" s="34" t="s">
        <v>185</v>
      </c>
      <c r="F708" s="34" t="s">
        <v>183</v>
      </c>
      <c r="G708" s="21" t="s">
        <v>214</v>
      </c>
      <c r="H708" s="21" t="s">
        <v>243</v>
      </c>
      <c r="I708" s="21" t="s">
        <v>26</v>
      </c>
      <c r="J708" s="21" t="s">
        <v>32</v>
      </c>
      <c r="M708" s="12"/>
    </row>
    <row r="709" spans="1:13" ht="18" customHeight="1">
      <c r="A709" s="4">
        <v>708</v>
      </c>
      <c r="B709" s="37">
        <v>34594</v>
      </c>
      <c r="C709" s="34" t="s">
        <v>170</v>
      </c>
      <c r="D709" s="34" t="s">
        <v>144</v>
      </c>
      <c r="E709" s="34" t="s">
        <v>168</v>
      </c>
      <c r="F709" s="34" t="s">
        <v>171</v>
      </c>
      <c r="G709" s="21"/>
      <c r="H709" s="21"/>
      <c r="I709" s="21" t="s">
        <v>13</v>
      </c>
      <c r="J709" s="21" t="s">
        <v>19</v>
      </c>
      <c r="M709" s="12"/>
    </row>
    <row r="710" spans="1:13" ht="18" customHeight="1">
      <c r="A710" s="4">
        <v>709</v>
      </c>
      <c r="B710" s="37">
        <v>34594</v>
      </c>
      <c r="C710" s="34" t="s">
        <v>173</v>
      </c>
      <c r="D710" s="34" t="s">
        <v>47</v>
      </c>
      <c r="E710" s="34" t="s">
        <v>181</v>
      </c>
      <c r="F710" s="34" t="s">
        <v>146</v>
      </c>
      <c r="G710" s="21" t="s">
        <v>187</v>
      </c>
      <c r="H710" s="21" t="s">
        <v>153</v>
      </c>
      <c r="I710" s="21" t="s">
        <v>227</v>
      </c>
      <c r="J710" s="21" t="s">
        <v>31</v>
      </c>
      <c r="M710" s="12"/>
    </row>
    <row r="711" spans="1:13" ht="18" customHeight="1">
      <c r="A711" s="4">
        <v>710</v>
      </c>
      <c r="B711" s="37">
        <v>34594</v>
      </c>
      <c r="C711" s="34" t="s">
        <v>188</v>
      </c>
      <c r="D711" s="34" t="s">
        <v>213</v>
      </c>
      <c r="E711" s="34" t="s">
        <v>211</v>
      </c>
      <c r="F711" s="34" t="s">
        <v>184</v>
      </c>
      <c r="G711" s="21" t="s">
        <v>131</v>
      </c>
      <c r="H711" s="21" t="s">
        <v>174</v>
      </c>
      <c r="I711" s="21" t="s">
        <v>8</v>
      </c>
      <c r="J711" s="21" t="s">
        <v>228</v>
      </c>
      <c r="M711" s="12"/>
    </row>
    <row r="712" spans="1:13" ht="18" customHeight="1">
      <c r="A712" s="4">
        <v>711</v>
      </c>
      <c r="B712" s="37">
        <v>34594</v>
      </c>
      <c r="C712" s="34" t="s">
        <v>163</v>
      </c>
      <c r="D712" s="34" t="s">
        <v>166</v>
      </c>
      <c r="E712" s="34" t="s">
        <v>190</v>
      </c>
      <c r="F712" s="34" t="s">
        <v>175</v>
      </c>
      <c r="G712" s="21"/>
      <c r="H712" s="21"/>
      <c r="I712" s="21" t="s">
        <v>37</v>
      </c>
      <c r="J712" s="21" t="s">
        <v>38</v>
      </c>
      <c r="M712" s="12"/>
    </row>
    <row r="713" spans="1:13" ht="18" customHeight="1">
      <c r="A713" s="4">
        <v>712</v>
      </c>
      <c r="B713" s="37">
        <v>34595</v>
      </c>
      <c r="C713" s="34" t="s">
        <v>171</v>
      </c>
      <c r="D713" s="34" t="s">
        <v>177</v>
      </c>
      <c r="E713" s="34" t="s">
        <v>144</v>
      </c>
      <c r="F713" s="34" t="s">
        <v>168</v>
      </c>
      <c r="G713" s="21"/>
      <c r="H713" s="21"/>
      <c r="I713" s="21" t="s">
        <v>13</v>
      </c>
      <c r="J713" s="21" t="s">
        <v>19</v>
      </c>
      <c r="M713" s="12"/>
    </row>
    <row r="714" spans="1:13" ht="18" customHeight="1">
      <c r="A714" s="4">
        <v>713</v>
      </c>
      <c r="B714" s="37">
        <v>34595</v>
      </c>
      <c r="C714" s="34" t="s">
        <v>165</v>
      </c>
      <c r="D714" s="34" t="s">
        <v>148</v>
      </c>
      <c r="E714" s="36" t="s">
        <v>179</v>
      </c>
      <c r="F714" s="34" t="s">
        <v>131</v>
      </c>
      <c r="G714" s="21" t="s">
        <v>188</v>
      </c>
      <c r="H714" s="21" t="s">
        <v>178</v>
      </c>
      <c r="I714" s="21" t="s">
        <v>8</v>
      </c>
      <c r="J714" s="21" t="s">
        <v>228</v>
      </c>
      <c r="M714" s="12"/>
    </row>
    <row r="715" spans="1:13" ht="18" customHeight="1">
      <c r="A715" s="4">
        <v>714</v>
      </c>
      <c r="B715" s="37">
        <v>34595</v>
      </c>
      <c r="C715" s="34" t="s">
        <v>175</v>
      </c>
      <c r="D715" s="34" t="s">
        <v>167</v>
      </c>
      <c r="E715" s="34" t="s">
        <v>166</v>
      </c>
      <c r="F715" s="34" t="s">
        <v>190</v>
      </c>
      <c r="G715" s="21"/>
      <c r="H715" s="21"/>
      <c r="I715" s="21" t="s">
        <v>37</v>
      </c>
      <c r="J715" s="21" t="s">
        <v>38</v>
      </c>
      <c r="M715" s="12"/>
    </row>
    <row r="716" spans="1:13" ht="18" customHeight="1">
      <c r="A716" s="4">
        <v>715</v>
      </c>
      <c r="B716" s="37">
        <v>34595</v>
      </c>
      <c r="C716" s="34" t="s">
        <v>180</v>
      </c>
      <c r="D716" s="36" t="s">
        <v>10</v>
      </c>
      <c r="E716" s="34" t="s">
        <v>176</v>
      </c>
      <c r="F716" s="34" t="s">
        <v>210</v>
      </c>
      <c r="G716" s="21"/>
      <c r="H716" s="21"/>
      <c r="I716" s="21" t="s">
        <v>14</v>
      </c>
      <c r="J716" s="21" t="s">
        <v>20</v>
      </c>
      <c r="M716" s="12"/>
    </row>
    <row r="717" spans="1:13" ht="18" customHeight="1">
      <c r="A717" s="4">
        <v>716</v>
      </c>
      <c r="B717" s="37">
        <v>34595</v>
      </c>
      <c r="C717" s="34" t="s">
        <v>142</v>
      </c>
      <c r="D717" s="34" t="s">
        <v>187</v>
      </c>
      <c r="E717" s="34" t="s">
        <v>183</v>
      </c>
      <c r="F717" s="34" t="s">
        <v>182</v>
      </c>
      <c r="G717" s="21" t="s">
        <v>173</v>
      </c>
      <c r="H717" s="21" t="s">
        <v>146</v>
      </c>
      <c r="I717" s="21" t="s">
        <v>227</v>
      </c>
      <c r="J717" s="21" t="s">
        <v>31</v>
      </c>
      <c r="M717" s="12"/>
    </row>
    <row r="718" spans="1:13" ht="18" customHeight="1">
      <c r="A718" s="4">
        <v>717</v>
      </c>
      <c r="B718" s="37">
        <v>34595</v>
      </c>
      <c r="C718" s="34" t="s">
        <v>214</v>
      </c>
      <c r="D718" s="34" t="s">
        <v>185</v>
      </c>
      <c r="E718" s="34" t="s">
        <v>161</v>
      </c>
      <c r="F718" s="34" t="s">
        <v>153</v>
      </c>
      <c r="G718" s="21" t="s">
        <v>181</v>
      </c>
      <c r="H718" s="21" t="s">
        <v>263</v>
      </c>
      <c r="I718" s="21" t="s">
        <v>26</v>
      </c>
      <c r="J718" s="21" t="s">
        <v>32</v>
      </c>
      <c r="M718" s="12"/>
    </row>
    <row r="719" spans="1:13" ht="18" customHeight="1">
      <c r="A719" s="4">
        <v>718</v>
      </c>
      <c r="B719" s="37">
        <v>34596</v>
      </c>
      <c r="C719" s="34" t="s">
        <v>181</v>
      </c>
      <c r="D719" s="34" t="s">
        <v>173</v>
      </c>
      <c r="E719" s="34" t="s">
        <v>153</v>
      </c>
      <c r="F719" s="34" t="s">
        <v>214</v>
      </c>
      <c r="G719" s="21" t="s">
        <v>161</v>
      </c>
      <c r="H719" s="21" t="s">
        <v>185</v>
      </c>
      <c r="I719" s="21" t="s">
        <v>26</v>
      </c>
      <c r="J719" s="21" t="s">
        <v>32</v>
      </c>
      <c r="M719" s="12"/>
    </row>
    <row r="720" spans="1:13" ht="18" customHeight="1">
      <c r="A720" s="4">
        <v>719</v>
      </c>
      <c r="B720" s="37">
        <v>34597</v>
      </c>
      <c r="C720" s="34" t="s">
        <v>179</v>
      </c>
      <c r="D720" s="34" t="s">
        <v>178</v>
      </c>
      <c r="E720" s="34" t="s">
        <v>165</v>
      </c>
      <c r="F720" s="34" t="s">
        <v>188</v>
      </c>
      <c r="G720" s="21" t="s">
        <v>211</v>
      </c>
      <c r="H720" s="21" t="s">
        <v>148</v>
      </c>
      <c r="I720" s="21" t="s">
        <v>31</v>
      </c>
      <c r="J720" s="21" t="s">
        <v>228</v>
      </c>
      <c r="M720" s="12"/>
    </row>
    <row r="721" spans="1:13" ht="18" customHeight="1">
      <c r="A721" s="4">
        <v>720</v>
      </c>
      <c r="B721" s="37">
        <v>34597</v>
      </c>
      <c r="C721" s="34" t="s">
        <v>190</v>
      </c>
      <c r="D721" s="34" t="s">
        <v>163</v>
      </c>
      <c r="E721" s="34" t="s">
        <v>167</v>
      </c>
      <c r="F721" s="34" t="s">
        <v>166</v>
      </c>
      <c r="G721" s="21"/>
      <c r="H721" s="21"/>
      <c r="I721" s="21" t="s">
        <v>14</v>
      </c>
      <c r="J721" s="21" t="s">
        <v>13</v>
      </c>
      <c r="M721" s="12"/>
    </row>
    <row r="722" spans="1:13" ht="18" customHeight="1">
      <c r="A722" s="4">
        <v>721</v>
      </c>
      <c r="B722" s="37">
        <v>34597</v>
      </c>
      <c r="C722" s="34" t="s">
        <v>168</v>
      </c>
      <c r="D722" s="34" t="s">
        <v>170</v>
      </c>
      <c r="E722" s="34" t="s">
        <v>210</v>
      </c>
      <c r="F722" s="34" t="s">
        <v>144</v>
      </c>
      <c r="G722" s="21"/>
      <c r="H722" s="21"/>
      <c r="I722" s="21" t="s">
        <v>20</v>
      </c>
      <c r="J722" s="21" t="s">
        <v>38</v>
      </c>
      <c r="M722" s="12"/>
    </row>
    <row r="723" spans="1:13" ht="18" customHeight="1">
      <c r="A723" s="4">
        <v>722</v>
      </c>
      <c r="B723" s="37">
        <v>34597</v>
      </c>
      <c r="C723" s="34" t="s">
        <v>184</v>
      </c>
      <c r="D723" s="34" t="s">
        <v>182</v>
      </c>
      <c r="E723" s="34" t="s">
        <v>131</v>
      </c>
      <c r="F723" s="34" t="s">
        <v>183</v>
      </c>
      <c r="G723" s="21" t="s">
        <v>213</v>
      </c>
      <c r="H723" s="21" t="s">
        <v>173</v>
      </c>
      <c r="I723" s="21" t="s">
        <v>32</v>
      </c>
      <c r="J723" s="21" t="s">
        <v>227</v>
      </c>
      <c r="M723" s="12"/>
    </row>
    <row r="724" spans="1:13" ht="18" customHeight="1">
      <c r="A724" s="4">
        <v>723</v>
      </c>
      <c r="B724" s="37">
        <v>34597</v>
      </c>
      <c r="C724" s="34" t="s">
        <v>176</v>
      </c>
      <c r="D724" s="34" t="s">
        <v>4</v>
      </c>
      <c r="E724" s="34" t="s">
        <v>46</v>
      </c>
      <c r="F724" s="34" t="s">
        <v>72</v>
      </c>
      <c r="G724" s="21"/>
      <c r="H724" s="21"/>
      <c r="I724" s="21" t="s">
        <v>19</v>
      </c>
      <c r="J724" s="21" t="s">
        <v>37</v>
      </c>
      <c r="M724" s="12"/>
    </row>
    <row r="725" spans="1:13" ht="18" customHeight="1">
      <c r="A725" s="4">
        <v>724</v>
      </c>
      <c r="B725" s="37">
        <v>34597</v>
      </c>
      <c r="C725" s="36" t="s">
        <v>146</v>
      </c>
      <c r="D725" s="34" t="s">
        <v>47</v>
      </c>
      <c r="E725" s="34" t="s">
        <v>142</v>
      </c>
      <c r="F725" s="34" t="s">
        <v>181</v>
      </c>
      <c r="G725" s="21" t="s">
        <v>243</v>
      </c>
      <c r="H725" s="21" t="s">
        <v>214</v>
      </c>
      <c r="I725" s="21" t="s">
        <v>26</v>
      </c>
      <c r="J725" s="21" t="s">
        <v>8</v>
      </c>
      <c r="M725" s="13"/>
    </row>
    <row r="726" spans="1:13" ht="18" customHeight="1">
      <c r="A726" s="4">
        <v>725</v>
      </c>
      <c r="B726" s="37">
        <v>34598</v>
      </c>
      <c r="C726" s="34" t="s">
        <v>166</v>
      </c>
      <c r="D726" s="34" t="s">
        <v>175</v>
      </c>
      <c r="E726" s="34" t="s">
        <v>163</v>
      </c>
      <c r="F726" s="34" t="s">
        <v>167</v>
      </c>
      <c r="G726" s="21"/>
      <c r="H726" s="21"/>
      <c r="I726" s="21" t="s">
        <v>14</v>
      </c>
      <c r="J726" s="21" t="s">
        <v>13</v>
      </c>
      <c r="M726" s="12"/>
    </row>
    <row r="727" spans="1:13" ht="18" customHeight="1">
      <c r="A727" s="4">
        <v>726</v>
      </c>
      <c r="B727" s="37">
        <v>34598</v>
      </c>
      <c r="C727" s="34" t="s">
        <v>161</v>
      </c>
      <c r="D727" s="34" t="s">
        <v>181</v>
      </c>
      <c r="E727" s="34" t="s">
        <v>185</v>
      </c>
      <c r="F727" s="34" t="s">
        <v>214</v>
      </c>
      <c r="G727" s="21" t="s">
        <v>146</v>
      </c>
      <c r="H727" s="21" t="s">
        <v>142</v>
      </c>
      <c r="I727" s="21" t="s">
        <v>26</v>
      </c>
      <c r="J727" s="21" t="s">
        <v>8</v>
      </c>
      <c r="M727" s="12"/>
    </row>
    <row r="728" spans="1:13" ht="18" customHeight="1">
      <c r="A728" s="4">
        <v>727</v>
      </c>
      <c r="B728" s="37">
        <v>34598</v>
      </c>
      <c r="C728" s="34" t="s">
        <v>213</v>
      </c>
      <c r="D728" s="34" t="s">
        <v>173</v>
      </c>
      <c r="E728" s="34" t="s">
        <v>183</v>
      </c>
      <c r="F728" s="34" t="s">
        <v>184</v>
      </c>
      <c r="G728" s="21" t="s">
        <v>182</v>
      </c>
      <c r="H728" s="21" t="s">
        <v>131</v>
      </c>
      <c r="I728" s="21" t="s">
        <v>32</v>
      </c>
      <c r="J728" s="21" t="s">
        <v>227</v>
      </c>
      <c r="M728" s="12"/>
    </row>
    <row r="729" spans="1:13" ht="18" customHeight="1">
      <c r="A729" s="4">
        <v>728</v>
      </c>
      <c r="B729" s="37">
        <v>34598</v>
      </c>
      <c r="C729" s="34" t="s">
        <v>211</v>
      </c>
      <c r="D729" s="34" t="s">
        <v>165</v>
      </c>
      <c r="E729" s="34" t="s">
        <v>178</v>
      </c>
      <c r="F729" s="34" t="s">
        <v>148</v>
      </c>
      <c r="G729" s="21" t="s">
        <v>179</v>
      </c>
      <c r="H729" s="21" t="s">
        <v>188</v>
      </c>
      <c r="I729" s="21" t="s">
        <v>31</v>
      </c>
      <c r="J729" s="21" t="s">
        <v>228</v>
      </c>
      <c r="M729" s="12"/>
    </row>
    <row r="730" spans="1:13" ht="18" customHeight="1">
      <c r="A730" s="4">
        <v>729</v>
      </c>
      <c r="B730" s="37">
        <v>34598</v>
      </c>
      <c r="C730" s="34" t="s">
        <v>144</v>
      </c>
      <c r="D730" s="34" t="s">
        <v>180</v>
      </c>
      <c r="E730" s="34" t="s">
        <v>170</v>
      </c>
      <c r="F730" s="34" t="s">
        <v>210</v>
      </c>
      <c r="G730" s="21"/>
      <c r="H730" s="21"/>
      <c r="I730" s="21" t="s">
        <v>20</v>
      </c>
      <c r="J730" s="21" t="s">
        <v>38</v>
      </c>
      <c r="M730" s="12"/>
    </row>
    <row r="731" spans="1:13" ht="18" customHeight="1">
      <c r="A731" s="4">
        <v>730</v>
      </c>
      <c r="B731" s="37">
        <v>34599</v>
      </c>
      <c r="C731" s="34" t="s">
        <v>167</v>
      </c>
      <c r="D731" s="34" t="s">
        <v>190</v>
      </c>
      <c r="E731" s="34" t="s">
        <v>175</v>
      </c>
      <c r="F731" s="34" t="s">
        <v>163</v>
      </c>
      <c r="G731" s="21"/>
      <c r="H731" s="21"/>
      <c r="I731" s="21" t="s">
        <v>14</v>
      </c>
      <c r="J731" s="21" t="s">
        <v>13</v>
      </c>
      <c r="M731" s="12"/>
    </row>
    <row r="732" spans="1:13" ht="18" customHeight="1">
      <c r="A732" s="4">
        <v>731</v>
      </c>
      <c r="B732" s="37">
        <v>34600</v>
      </c>
      <c r="C732" s="34" t="s">
        <v>72</v>
      </c>
      <c r="D732" s="34" t="s">
        <v>171</v>
      </c>
      <c r="E732" s="34" t="s">
        <v>4</v>
      </c>
      <c r="F732" s="34" t="s">
        <v>46</v>
      </c>
      <c r="G732" s="21"/>
      <c r="H732" s="21"/>
      <c r="I732" s="21" t="s">
        <v>38</v>
      </c>
      <c r="J732" s="21" t="s">
        <v>14</v>
      </c>
      <c r="M732" s="12"/>
    </row>
    <row r="733" spans="1:13" ht="18" customHeight="1">
      <c r="A733" s="4">
        <v>732</v>
      </c>
      <c r="B733" s="37">
        <v>34600</v>
      </c>
      <c r="C733" s="34" t="s">
        <v>170</v>
      </c>
      <c r="D733" s="34" t="s">
        <v>144</v>
      </c>
      <c r="E733" s="34" t="s">
        <v>168</v>
      </c>
      <c r="F733" s="34" t="s">
        <v>180</v>
      </c>
      <c r="G733" s="21"/>
      <c r="H733" s="21"/>
      <c r="I733" s="21" t="s">
        <v>20</v>
      </c>
      <c r="J733" s="21" t="s">
        <v>19</v>
      </c>
      <c r="M733" s="12"/>
    </row>
    <row r="734" spans="1:13" ht="18" customHeight="1">
      <c r="A734" s="4">
        <v>733</v>
      </c>
      <c r="B734" s="37">
        <v>34600</v>
      </c>
      <c r="C734" s="34" t="s">
        <v>185</v>
      </c>
      <c r="D734" s="34" t="s">
        <v>146</v>
      </c>
      <c r="E734" s="34" t="s">
        <v>172</v>
      </c>
      <c r="F734" s="34" t="s">
        <v>142</v>
      </c>
      <c r="G734" s="21" t="s">
        <v>181</v>
      </c>
      <c r="H734" s="21" t="s">
        <v>214</v>
      </c>
      <c r="I734" s="21" t="s">
        <v>228</v>
      </c>
      <c r="J734" s="21" t="s">
        <v>26</v>
      </c>
      <c r="M734" s="12"/>
    </row>
    <row r="735" spans="1:13" ht="18" customHeight="1">
      <c r="A735" s="4">
        <v>734</v>
      </c>
      <c r="B735" s="37">
        <v>34600</v>
      </c>
      <c r="C735" s="34" t="s">
        <v>131</v>
      </c>
      <c r="D735" s="34" t="s">
        <v>184</v>
      </c>
      <c r="E735" s="34" t="s">
        <v>182</v>
      </c>
      <c r="F735" s="34" t="s">
        <v>213</v>
      </c>
      <c r="G735" s="21" t="s">
        <v>188</v>
      </c>
      <c r="H735" s="21" t="s">
        <v>178</v>
      </c>
      <c r="I735" s="21" t="s">
        <v>31</v>
      </c>
      <c r="J735" s="21" t="s">
        <v>32</v>
      </c>
      <c r="M735" s="12"/>
    </row>
    <row r="736" spans="1:13" ht="18" customHeight="1">
      <c r="A736" s="4">
        <v>735</v>
      </c>
      <c r="B736" s="37">
        <v>34600</v>
      </c>
      <c r="C736" s="34" t="s">
        <v>183</v>
      </c>
      <c r="D736" s="34" t="s">
        <v>179</v>
      </c>
      <c r="E736" s="34" t="s">
        <v>174</v>
      </c>
      <c r="F736" s="34" t="s">
        <v>165</v>
      </c>
      <c r="G736" s="21" t="s">
        <v>173</v>
      </c>
      <c r="H736" s="21" t="s">
        <v>211</v>
      </c>
      <c r="I736" s="21" t="s">
        <v>8</v>
      </c>
      <c r="J736" s="21" t="s">
        <v>227</v>
      </c>
      <c r="M736" s="12"/>
    </row>
    <row r="737" spans="1:13" ht="18" customHeight="1">
      <c r="A737" s="4">
        <v>736</v>
      </c>
      <c r="B737" s="37">
        <v>34600</v>
      </c>
      <c r="C737" s="34" t="s">
        <v>163</v>
      </c>
      <c r="D737" s="34" t="s">
        <v>166</v>
      </c>
      <c r="E737" s="34" t="s">
        <v>190</v>
      </c>
      <c r="F737" s="34" t="s">
        <v>175</v>
      </c>
      <c r="G737" s="21"/>
      <c r="H737" s="21"/>
      <c r="I737" s="21" t="s">
        <v>13</v>
      </c>
      <c r="J737" s="21" t="s">
        <v>37</v>
      </c>
      <c r="M737" s="12"/>
    </row>
    <row r="738" spans="1:13" ht="18" customHeight="1">
      <c r="A738" s="4">
        <v>737</v>
      </c>
      <c r="B738" s="37">
        <v>34601</v>
      </c>
      <c r="C738" s="34" t="s">
        <v>182</v>
      </c>
      <c r="D738" s="34" t="s">
        <v>213</v>
      </c>
      <c r="E738" s="34" t="s">
        <v>184</v>
      </c>
      <c r="F738" s="34" t="s">
        <v>188</v>
      </c>
      <c r="G738" s="21" t="s">
        <v>178</v>
      </c>
      <c r="H738" s="21" t="s">
        <v>131</v>
      </c>
      <c r="I738" s="21" t="s">
        <v>31</v>
      </c>
      <c r="J738" s="21" t="s">
        <v>32</v>
      </c>
      <c r="M738" s="12"/>
    </row>
    <row r="739" spans="1:13" ht="18" customHeight="1">
      <c r="A739" s="4">
        <v>738</v>
      </c>
      <c r="B739" s="37">
        <v>34601</v>
      </c>
      <c r="C739" s="34" t="s">
        <v>46</v>
      </c>
      <c r="D739" s="34" t="s">
        <v>176</v>
      </c>
      <c r="E739" s="34" t="s">
        <v>171</v>
      </c>
      <c r="F739" s="34" t="s">
        <v>4</v>
      </c>
      <c r="G739" s="21"/>
      <c r="H739" s="21"/>
      <c r="I739" s="21" t="s">
        <v>38</v>
      </c>
      <c r="J739" s="21" t="s">
        <v>14</v>
      </c>
      <c r="M739" s="12"/>
    </row>
    <row r="740" spans="1:13" ht="18" customHeight="1">
      <c r="A740" s="4">
        <v>739</v>
      </c>
      <c r="B740" s="37">
        <v>34601</v>
      </c>
      <c r="C740" s="34" t="s">
        <v>180</v>
      </c>
      <c r="D740" s="34" t="s">
        <v>210</v>
      </c>
      <c r="E740" s="34" t="s">
        <v>144</v>
      </c>
      <c r="F740" s="34" t="s">
        <v>168</v>
      </c>
      <c r="G740" s="21"/>
      <c r="H740" s="21"/>
      <c r="I740" s="21" t="s">
        <v>20</v>
      </c>
      <c r="J740" s="21" t="s">
        <v>19</v>
      </c>
      <c r="M740" s="12"/>
    </row>
    <row r="741" spans="1:13" ht="18" customHeight="1">
      <c r="A741" s="4">
        <v>740</v>
      </c>
      <c r="B741" s="37">
        <v>34601</v>
      </c>
      <c r="C741" s="34" t="s">
        <v>142</v>
      </c>
      <c r="D741" s="34" t="s">
        <v>214</v>
      </c>
      <c r="E741" s="34" t="s">
        <v>181</v>
      </c>
      <c r="F741" s="34" t="s">
        <v>172</v>
      </c>
      <c r="G741" s="21" t="s">
        <v>146</v>
      </c>
      <c r="H741" s="21" t="s">
        <v>185</v>
      </c>
      <c r="I741" s="21" t="s">
        <v>228</v>
      </c>
      <c r="J741" s="21" t="s">
        <v>26</v>
      </c>
      <c r="M741" s="12"/>
    </row>
    <row r="742" spans="1:13" ht="18" customHeight="1">
      <c r="A742" s="4">
        <v>741</v>
      </c>
      <c r="B742" s="37">
        <v>34602</v>
      </c>
      <c r="C742" s="34" t="s">
        <v>173</v>
      </c>
      <c r="D742" s="34" t="s">
        <v>174</v>
      </c>
      <c r="E742" s="34" t="s">
        <v>183</v>
      </c>
      <c r="F742" s="34" t="s">
        <v>211</v>
      </c>
      <c r="G742" s="21" t="s">
        <v>165</v>
      </c>
      <c r="H742" s="21" t="s">
        <v>179</v>
      </c>
      <c r="I742" s="21" t="s">
        <v>8</v>
      </c>
      <c r="J742" s="21" t="s">
        <v>227</v>
      </c>
      <c r="M742" s="12"/>
    </row>
    <row r="743" spans="1:13" ht="18" customHeight="1">
      <c r="A743" s="4">
        <v>742</v>
      </c>
      <c r="B743" s="37">
        <v>34602</v>
      </c>
      <c r="C743" s="34" t="s">
        <v>175</v>
      </c>
      <c r="D743" s="34" t="s">
        <v>167</v>
      </c>
      <c r="E743" s="34" t="s">
        <v>166</v>
      </c>
      <c r="F743" s="34" t="s">
        <v>190</v>
      </c>
      <c r="G743" s="21"/>
      <c r="H743" s="21"/>
      <c r="I743" s="21" t="s">
        <v>13</v>
      </c>
      <c r="J743" s="21" t="s">
        <v>37</v>
      </c>
      <c r="M743" s="12"/>
    </row>
    <row r="744" spans="1:13" ht="18" customHeight="1">
      <c r="A744" s="4">
        <v>743</v>
      </c>
      <c r="B744" s="37">
        <v>34602</v>
      </c>
      <c r="C744" s="34" t="s">
        <v>168</v>
      </c>
      <c r="D744" s="34" t="s">
        <v>170</v>
      </c>
      <c r="E744" s="34" t="s">
        <v>210</v>
      </c>
      <c r="F744" s="34" t="s">
        <v>144</v>
      </c>
      <c r="G744" s="21"/>
      <c r="H744" s="21"/>
      <c r="I744" s="21" t="s">
        <v>20</v>
      </c>
      <c r="J744" s="21" t="s">
        <v>19</v>
      </c>
      <c r="M744" s="12"/>
    </row>
    <row r="745" spans="1:13" ht="18" customHeight="1">
      <c r="A745" s="4">
        <v>744</v>
      </c>
      <c r="B745" s="37">
        <v>34602</v>
      </c>
      <c r="C745" s="34" t="s">
        <v>188</v>
      </c>
      <c r="D745" s="34" t="s">
        <v>178</v>
      </c>
      <c r="E745" s="34" t="s">
        <v>131</v>
      </c>
      <c r="F745" s="34" t="s">
        <v>184</v>
      </c>
      <c r="G745" s="21" t="s">
        <v>182</v>
      </c>
      <c r="H745" s="21" t="s">
        <v>213</v>
      </c>
      <c r="I745" s="21" t="s">
        <v>31</v>
      </c>
      <c r="J745" s="21" t="s">
        <v>32</v>
      </c>
      <c r="M745" s="12"/>
    </row>
    <row r="746" spans="1:13" ht="18" customHeight="1">
      <c r="A746" s="4">
        <v>745</v>
      </c>
      <c r="B746" s="37">
        <v>34602</v>
      </c>
      <c r="C746" s="34" t="s">
        <v>146</v>
      </c>
      <c r="D746" s="34" t="s">
        <v>185</v>
      </c>
      <c r="E746" s="34" t="s">
        <v>214</v>
      </c>
      <c r="F746" s="34" t="s">
        <v>181</v>
      </c>
      <c r="G746" s="21" t="s">
        <v>142</v>
      </c>
      <c r="H746" s="21" t="s">
        <v>172</v>
      </c>
      <c r="I746" s="21" t="s">
        <v>228</v>
      </c>
      <c r="J746" s="21" t="s">
        <v>26</v>
      </c>
      <c r="M746" s="12"/>
    </row>
    <row r="747" spans="1:13" ht="18" customHeight="1">
      <c r="A747" s="4">
        <v>746</v>
      </c>
      <c r="B747" s="37">
        <v>34603</v>
      </c>
      <c r="C747" s="34" t="s">
        <v>179</v>
      </c>
      <c r="D747" s="34" t="s">
        <v>165</v>
      </c>
      <c r="E747" s="34" t="s">
        <v>211</v>
      </c>
      <c r="F747" s="34" t="s">
        <v>174</v>
      </c>
      <c r="G747" s="21" t="s">
        <v>183</v>
      </c>
      <c r="H747" s="21" t="s">
        <v>173</v>
      </c>
      <c r="I747" s="21" t="s">
        <v>8</v>
      </c>
      <c r="J747" s="21" t="s">
        <v>227</v>
      </c>
      <c r="M747" s="12"/>
    </row>
    <row r="748" spans="1:13" ht="18" customHeight="1">
      <c r="A748" s="4">
        <v>747</v>
      </c>
      <c r="B748" s="37">
        <v>34604</v>
      </c>
      <c r="C748" s="34" t="s">
        <v>148</v>
      </c>
      <c r="D748" s="34" t="s">
        <v>182</v>
      </c>
      <c r="E748" s="34" t="s">
        <v>188</v>
      </c>
      <c r="F748" s="34" t="s">
        <v>165</v>
      </c>
      <c r="G748" s="21" t="s">
        <v>211</v>
      </c>
      <c r="H748" s="21" t="s">
        <v>178</v>
      </c>
      <c r="I748" s="21" t="s">
        <v>31</v>
      </c>
      <c r="J748" s="21" t="s">
        <v>8</v>
      </c>
      <c r="M748" s="12"/>
    </row>
    <row r="749" spans="1:13" ht="18" customHeight="1">
      <c r="A749" s="4">
        <v>748</v>
      </c>
      <c r="B749" s="37">
        <v>34604</v>
      </c>
      <c r="C749" s="34" t="s">
        <v>4</v>
      </c>
      <c r="D749" s="34" t="s">
        <v>180</v>
      </c>
      <c r="E749" s="34" t="s">
        <v>170</v>
      </c>
      <c r="F749" s="34" t="s">
        <v>210</v>
      </c>
      <c r="G749" s="21"/>
      <c r="H749" s="21"/>
      <c r="I749" s="21" t="s">
        <v>13</v>
      </c>
      <c r="J749" s="21" t="s">
        <v>38</v>
      </c>
      <c r="M749" s="12"/>
    </row>
    <row r="750" spans="1:13" ht="18" customHeight="1">
      <c r="A750" s="4">
        <v>749</v>
      </c>
      <c r="B750" s="37">
        <v>34604</v>
      </c>
      <c r="C750" s="34" t="s">
        <v>181</v>
      </c>
      <c r="D750" s="34" t="s">
        <v>161</v>
      </c>
      <c r="E750" s="34" t="s">
        <v>153</v>
      </c>
      <c r="F750" s="34" t="s">
        <v>142</v>
      </c>
      <c r="G750" s="21" t="s">
        <v>47</v>
      </c>
      <c r="H750" s="21" t="s">
        <v>146</v>
      </c>
      <c r="I750" s="21" t="s">
        <v>26</v>
      </c>
      <c r="J750" s="21" t="s">
        <v>227</v>
      </c>
      <c r="M750" s="12"/>
    </row>
    <row r="751" spans="1:13" ht="18" customHeight="1">
      <c r="A751" s="4">
        <v>750</v>
      </c>
      <c r="B751" s="37">
        <v>34604</v>
      </c>
      <c r="C751" s="34" t="s">
        <v>176</v>
      </c>
      <c r="D751" s="34" t="s">
        <v>168</v>
      </c>
      <c r="E751" s="34" t="s">
        <v>190</v>
      </c>
      <c r="F751" s="34" t="s">
        <v>171</v>
      </c>
      <c r="G751" s="21"/>
      <c r="H751" s="21"/>
      <c r="I751" s="21" t="s">
        <v>14</v>
      </c>
      <c r="J751" s="21" t="s">
        <v>19</v>
      </c>
      <c r="M751" s="12"/>
    </row>
    <row r="752" spans="1:13" ht="18" customHeight="1">
      <c r="A752" s="4">
        <v>751</v>
      </c>
      <c r="B752" s="37">
        <v>34605</v>
      </c>
      <c r="C752" s="34" t="s">
        <v>166</v>
      </c>
      <c r="D752" s="34" t="s">
        <v>163</v>
      </c>
      <c r="E752" s="34" t="s">
        <v>72</v>
      </c>
      <c r="F752" s="34" t="s">
        <v>167</v>
      </c>
      <c r="G752" s="21"/>
      <c r="H752" s="21"/>
      <c r="I752" s="21" t="s">
        <v>20</v>
      </c>
      <c r="J752" s="21" t="s">
        <v>37</v>
      </c>
      <c r="M752" s="12"/>
    </row>
    <row r="753" spans="1:13" ht="18" customHeight="1">
      <c r="A753" s="4">
        <v>752</v>
      </c>
      <c r="B753" s="37">
        <v>34605</v>
      </c>
      <c r="C753" s="34" t="s">
        <v>178</v>
      </c>
      <c r="D753" s="34" t="s">
        <v>188</v>
      </c>
      <c r="E753" s="36" t="s">
        <v>165</v>
      </c>
      <c r="F753" s="34" t="s">
        <v>211</v>
      </c>
      <c r="G753" s="21" t="s">
        <v>148</v>
      </c>
      <c r="H753" s="21" t="s">
        <v>182</v>
      </c>
      <c r="I753" s="21" t="s">
        <v>31</v>
      </c>
      <c r="J753" s="21" t="s">
        <v>8</v>
      </c>
      <c r="M753" s="12"/>
    </row>
    <row r="754" spans="1:13" ht="18" customHeight="1">
      <c r="A754" s="4">
        <v>753</v>
      </c>
      <c r="B754" s="37">
        <v>34606</v>
      </c>
      <c r="C754" s="34" t="s">
        <v>170</v>
      </c>
      <c r="D754" s="34" t="s">
        <v>4</v>
      </c>
      <c r="E754" s="34" t="s">
        <v>46</v>
      </c>
      <c r="F754" s="34" t="s">
        <v>180</v>
      </c>
      <c r="G754" s="21"/>
      <c r="H754" s="21"/>
      <c r="I754" s="21" t="s">
        <v>13</v>
      </c>
      <c r="J754" s="21" t="s">
        <v>38</v>
      </c>
      <c r="M754" s="12"/>
    </row>
    <row r="755" spans="1:13" ht="18" customHeight="1">
      <c r="A755" s="4">
        <v>754</v>
      </c>
      <c r="B755" s="37">
        <v>34606</v>
      </c>
      <c r="C755" s="34" t="s">
        <v>190</v>
      </c>
      <c r="D755" s="34" t="s">
        <v>176</v>
      </c>
      <c r="E755" s="34" t="s">
        <v>144</v>
      </c>
      <c r="F755" s="34" t="s">
        <v>168</v>
      </c>
      <c r="G755" s="21"/>
      <c r="H755" s="21"/>
      <c r="I755" s="21" t="s">
        <v>14</v>
      </c>
      <c r="J755" s="21" t="s">
        <v>19</v>
      </c>
      <c r="M755" s="12"/>
    </row>
    <row r="756" spans="1:13" ht="18" customHeight="1">
      <c r="A756" s="4">
        <v>755</v>
      </c>
      <c r="B756" s="37">
        <v>34606</v>
      </c>
      <c r="C756" s="34" t="s">
        <v>174</v>
      </c>
      <c r="D756" s="34" t="s">
        <v>211</v>
      </c>
      <c r="E756" s="34" t="s">
        <v>182</v>
      </c>
      <c r="F756" s="34" t="s">
        <v>178</v>
      </c>
      <c r="G756" s="21" t="s">
        <v>188</v>
      </c>
      <c r="H756" s="21" t="s">
        <v>165</v>
      </c>
      <c r="I756" s="21" t="s">
        <v>31</v>
      </c>
      <c r="J756" s="21" t="s">
        <v>8</v>
      </c>
      <c r="M756" s="12"/>
    </row>
    <row r="757" spans="1:13" ht="18" customHeight="1">
      <c r="A757" s="4">
        <v>756</v>
      </c>
      <c r="B757" s="37">
        <v>34608</v>
      </c>
      <c r="C757" s="34" t="s">
        <v>72</v>
      </c>
      <c r="D757" s="34" t="s">
        <v>46</v>
      </c>
      <c r="E757" s="34" t="s">
        <v>171</v>
      </c>
      <c r="F757" s="34" t="s">
        <v>16</v>
      </c>
      <c r="G757" s="21"/>
      <c r="H757" s="21"/>
      <c r="I757" s="21" t="s">
        <v>38</v>
      </c>
      <c r="J757" s="21" t="s">
        <v>19</v>
      </c>
      <c r="M757" s="12"/>
    </row>
    <row r="758" spans="1:13" ht="18" customHeight="1">
      <c r="A758" s="4">
        <v>757</v>
      </c>
      <c r="B758" s="37">
        <v>34608</v>
      </c>
      <c r="C758" s="34" t="s">
        <v>144</v>
      </c>
      <c r="D758" s="34" t="s">
        <v>210</v>
      </c>
      <c r="E758" s="34" t="s">
        <v>180</v>
      </c>
      <c r="F758" s="34" t="s">
        <v>4</v>
      </c>
      <c r="G758" s="21"/>
      <c r="H758" s="21"/>
      <c r="I758" s="21" t="s">
        <v>20</v>
      </c>
      <c r="J758" s="21" t="s">
        <v>13</v>
      </c>
      <c r="M758" s="12"/>
    </row>
    <row r="759" spans="1:13" ht="18" customHeight="1">
      <c r="A759" s="4">
        <v>758</v>
      </c>
      <c r="B759" s="37">
        <v>34608</v>
      </c>
      <c r="C759" s="34" t="s">
        <v>142</v>
      </c>
      <c r="D759" s="34" t="s">
        <v>161</v>
      </c>
      <c r="E759" s="34" t="s">
        <v>211</v>
      </c>
      <c r="F759" s="34" t="s">
        <v>187</v>
      </c>
      <c r="G759" s="21" t="s">
        <v>183</v>
      </c>
      <c r="H759" s="21" t="s">
        <v>146</v>
      </c>
      <c r="I759" s="21" t="s">
        <v>228</v>
      </c>
      <c r="J759" s="21" t="s">
        <v>31</v>
      </c>
      <c r="M759" s="12"/>
    </row>
    <row r="760" spans="1:13" ht="18" customHeight="1">
      <c r="A760" s="4">
        <v>759</v>
      </c>
      <c r="B760" s="37">
        <v>34608</v>
      </c>
      <c r="C760" s="34" t="s">
        <v>163</v>
      </c>
      <c r="D760" s="34" t="s">
        <v>166</v>
      </c>
      <c r="E760" s="34" t="s">
        <v>175</v>
      </c>
      <c r="F760" s="34" t="s">
        <v>176</v>
      </c>
      <c r="G760" s="21"/>
      <c r="H760" s="21"/>
      <c r="I760" s="21" t="s">
        <v>37</v>
      </c>
      <c r="J760" s="21" t="s">
        <v>14</v>
      </c>
      <c r="M760" s="12"/>
    </row>
    <row r="761" spans="1:13" ht="18" customHeight="1">
      <c r="A761" s="4">
        <v>760</v>
      </c>
      <c r="B761" s="37">
        <v>34609</v>
      </c>
      <c r="C761" s="34" t="s">
        <v>182</v>
      </c>
      <c r="D761" s="34" t="s">
        <v>181</v>
      </c>
      <c r="E761" s="34" t="s">
        <v>173</v>
      </c>
      <c r="F761" s="34" t="s">
        <v>214</v>
      </c>
      <c r="G761" s="21" t="s">
        <v>172</v>
      </c>
      <c r="H761" s="21" t="s">
        <v>185</v>
      </c>
      <c r="I761" s="21" t="s">
        <v>227</v>
      </c>
      <c r="J761" s="21" t="s">
        <v>32</v>
      </c>
      <c r="M761" s="12"/>
    </row>
    <row r="762" spans="1:13" ht="18" customHeight="1">
      <c r="A762" s="4">
        <v>761</v>
      </c>
      <c r="B762" s="37">
        <v>34609</v>
      </c>
      <c r="C762" s="34" t="s">
        <v>165</v>
      </c>
      <c r="D762" s="34" t="s">
        <v>148</v>
      </c>
      <c r="E762" s="34" t="s">
        <v>213</v>
      </c>
      <c r="F762" s="34" t="s">
        <v>178</v>
      </c>
      <c r="G762" s="21" t="s">
        <v>131</v>
      </c>
      <c r="H762" s="21" t="s">
        <v>174</v>
      </c>
      <c r="I762" s="21" t="s">
        <v>8</v>
      </c>
      <c r="J762" s="21" t="s">
        <v>26</v>
      </c>
      <c r="M762" s="12"/>
    </row>
    <row r="763" spans="1:13" ht="18" customHeight="1">
      <c r="A763" s="4">
        <v>762</v>
      </c>
      <c r="B763" s="37">
        <v>34609</v>
      </c>
      <c r="C763" s="34" t="s">
        <v>175</v>
      </c>
      <c r="D763" s="34" t="s">
        <v>167</v>
      </c>
      <c r="E763" s="34" t="s">
        <v>176</v>
      </c>
      <c r="F763" s="34" t="s">
        <v>166</v>
      </c>
      <c r="G763" s="21"/>
      <c r="H763" s="21"/>
      <c r="I763" s="21" t="s">
        <v>37</v>
      </c>
      <c r="J763" s="21" t="s">
        <v>14</v>
      </c>
      <c r="M763" s="12"/>
    </row>
    <row r="764" spans="1:13" ht="18" customHeight="1">
      <c r="A764" s="4">
        <v>763</v>
      </c>
      <c r="B764" s="37">
        <v>34609</v>
      </c>
      <c r="C764" s="34" t="s">
        <v>180</v>
      </c>
      <c r="D764" s="34" t="s">
        <v>4</v>
      </c>
      <c r="E764" s="34" t="s">
        <v>210</v>
      </c>
      <c r="F764" s="34" t="s">
        <v>170</v>
      </c>
      <c r="G764" s="21"/>
      <c r="H764" s="21"/>
      <c r="I764" s="21" t="s">
        <v>20</v>
      </c>
      <c r="J764" s="21" t="s">
        <v>13</v>
      </c>
      <c r="M764" s="12"/>
    </row>
    <row r="765" spans="1:13" ht="18" customHeight="1">
      <c r="A765" s="4">
        <v>764</v>
      </c>
      <c r="B765" s="37">
        <v>34609</v>
      </c>
      <c r="C765" s="34" t="s">
        <v>183</v>
      </c>
      <c r="D765" s="34" t="s">
        <v>146</v>
      </c>
      <c r="E765" s="34" t="s">
        <v>187</v>
      </c>
      <c r="F765" s="34" t="s">
        <v>161</v>
      </c>
      <c r="G765" s="21" t="s">
        <v>211</v>
      </c>
      <c r="H765" s="21" t="s">
        <v>142</v>
      </c>
      <c r="I765" s="21" t="s">
        <v>228</v>
      </c>
      <c r="J765" s="21" t="s">
        <v>31</v>
      </c>
      <c r="M765" s="12"/>
    </row>
    <row r="766" spans="1:13" ht="18" customHeight="1">
      <c r="A766" s="4">
        <v>765</v>
      </c>
      <c r="B766" s="37">
        <v>34611</v>
      </c>
      <c r="C766" s="34" t="s">
        <v>153</v>
      </c>
      <c r="D766" s="34" t="s">
        <v>47</v>
      </c>
      <c r="E766" s="34" t="s">
        <v>183</v>
      </c>
      <c r="F766" s="34" t="s">
        <v>187</v>
      </c>
      <c r="G766" s="21" t="s">
        <v>182</v>
      </c>
      <c r="H766" s="21" t="s">
        <v>173</v>
      </c>
      <c r="I766" s="21" t="s">
        <v>227</v>
      </c>
      <c r="J766" s="21" t="s">
        <v>31</v>
      </c>
      <c r="M766" s="12"/>
    </row>
    <row r="767" spans="1:13" ht="18" customHeight="1">
      <c r="A767" s="4">
        <v>766</v>
      </c>
      <c r="B767" s="37">
        <v>34611</v>
      </c>
      <c r="C767" s="34" t="s">
        <v>211</v>
      </c>
      <c r="D767" s="34" t="s">
        <v>131</v>
      </c>
      <c r="E767" s="34" t="s">
        <v>165</v>
      </c>
      <c r="F767" s="34" t="s">
        <v>188</v>
      </c>
      <c r="G767" s="21" t="s">
        <v>178</v>
      </c>
      <c r="H767" s="21" t="s">
        <v>148</v>
      </c>
      <c r="I767" s="21" t="s">
        <v>8</v>
      </c>
      <c r="J767" s="21" t="s">
        <v>228</v>
      </c>
      <c r="M767" s="12"/>
    </row>
    <row r="768" spans="1:13" ht="18" customHeight="1">
      <c r="A768" s="4">
        <v>767</v>
      </c>
      <c r="B768" s="37">
        <v>34611</v>
      </c>
      <c r="C768" s="34" t="s">
        <v>168</v>
      </c>
      <c r="D768" s="36" t="s">
        <v>144</v>
      </c>
      <c r="E768" s="34" t="s">
        <v>166</v>
      </c>
      <c r="F768" s="34" t="s">
        <v>180</v>
      </c>
      <c r="G768" s="21"/>
      <c r="H768" s="21"/>
      <c r="I768" s="21" t="s">
        <v>13</v>
      </c>
      <c r="J768" s="21" t="s">
        <v>38</v>
      </c>
      <c r="M768" s="12"/>
    </row>
    <row r="769" spans="1:13" ht="18" customHeight="1">
      <c r="A769" s="4">
        <v>768</v>
      </c>
      <c r="B769" s="37">
        <v>34611</v>
      </c>
      <c r="C769" s="34" t="s">
        <v>210</v>
      </c>
      <c r="D769" s="34" t="s">
        <v>163</v>
      </c>
      <c r="E769" s="34" t="s">
        <v>4</v>
      </c>
      <c r="F769" s="34" t="s">
        <v>167</v>
      </c>
      <c r="G769" s="21"/>
      <c r="H769" s="21"/>
      <c r="I769" s="21" t="s">
        <v>14</v>
      </c>
      <c r="J769" s="21" t="s">
        <v>20</v>
      </c>
      <c r="M769" s="12"/>
    </row>
    <row r="770" spans="1:13" ht="18" customHeight="1">
      <c r="A770" s="4">
        <v>769</v>
      </c>
      <c r="B770" s="37">
        <v>34611</v>
      </c>
      <c r="C770" s="34" t="s">
        <v>214</v>
      </c>
      <c r="D770" s="34" t="s">
        <v>142</v>
      </c>
      <c r="E770" s="34" t="s">
        <v>181</v>
      </c>
      <c r="F770" s="34" t="s">
        <v>161</v>
      </c>
      <c r="G770" s="21" t="s">
        <v>185</v>
      </c>
      <c r="H770" s="21" t="s">
        <v>146</v>
      </c>
      <c r="I770" s="21" t="s">
        <v>26</v>
      </c>
      <c r="J770" s="21" t="s">
        <v>32</v>
      </c>
      <c r="M770" s="12"/>
    </row>
    <row r="771" spans="1:13" ht="18" customHeight="1">
      <c r="A771" s="4">
        <v>770</v>
      </c>
      <c r="B771" s="37">
        <v>34612</v>
      </c>
      <c r="C771" s="34" t="s">
        <v>167</v>
      </c>
      <c r="D771" s="34" t="s">
        <v>175</v>
      </c>
      <c r="E771" s="34" t="s">
        <v>163</v>
      </c>
      <c r="F771" s="34" t="s">
        <v>4</v>
      </c>
      <c r="G771" s="21"/>
      <c r="H771" s="21"/>
      <c r="I771" s="21" t="s">
        <v>14</v>
      </c>
      <c r="J771" s="21" t="s">
        <v>37</v>
      </c>
      <c r="M771" s="12"/>
    </row>
    <row r="772" spans="1:13" ht="18" customHeight="1">
      <c r="A772" s="4">
        <v>771</v>
      </c>
      <c r="B772" s="37">
        <v>34613</v>
      </c>
      <c r="C772" s="34" t="s">
        <v>166</v>
      </c>
      <c r="D772" s="34" t="s">
        <v>210</v>
      </c>
      <c r="E772" s="34" t="s">
        <v>180</v>
      </c>
      <c r="F772" s="34" t="s">
        <v>163</v>
      </c>
      <c r="G772" s="21"/>
      <c r="H772" s="21"/>
      <c r="I772" s="21" t="s">
        <v>14</v>
      </c>
      <c r="J772" s="21" t="s">
        <v>37</v>
      </c>
      <c r="M772" s="12"/>
    </row>
    <row r="773" spans="1:13" ht="18" customHeight="1">
      <c r="A773" s="4">
        <v>772</v>
      </c>
      <c r="B773" s="37">
        <v>34613</v>
      </c>
      <c r="C773" s="34" t="s">
        <v>170</v>
      </c>
      <c r="D773" s="34" t="s">
        <v>190</v>
      </c>
      <c r="E773" s="34" t="s">
        <v>46</v>
      </c>
      <c r="F773" s="34" t="s">
        <v>171</v>
      </c>
      <c r="G773" s="21"/>
      <c r="H773" s="21"/>
      <c r="I773" s="21" t="s">
        <v>20</v>
      </c>
      <c r="J773" s="21" t="s">
        <v>38</v>
      </c>
      <c r="M773" s="12"/>
    </row>
    <row r="774" spans="1:13" ht="18" customHeight="1">
      <c r="A774" s="4">
        <v>773</v>
      </c>
      <c r="B774" s="37">
        <v>34613</v>
      </c>
      <c r="C774" s="34" t="s">
        <v>131</v>
      </c>
      <c r="D774" s="34" t="s">
        <v>184</v>
      </c>
      <c r="E774" s="34" t="s">
        <v>178</v>
      </c>
      <c r="F774" s="34" t="s">
        <v>148</v>
      </c>
      <c r="G774" s="21" t="s">
        <v>188</v>
      </c>
      <c r="H774" s="21" t="s">
        <v>211</v>
      </c>
      <c r="I774" s="21" t="s">
        <v>8</v>
      </c>
      <c r="J774" s="21" t="s">
        <v>227</v>
      </c>
      <c r="M774" s="12"/>
    </row>
    <row r="775" spans="1:13" ht="18" customHeight="1">
      <c r="A775" s="4">
        <v>774</v>
      </c>
      <c r="B775" s="37">
        <v>34614</v>
      </c>
      <c r="C775" s="34" t="s">
        <v>213</v>
      </c>
      <c r="D775" s="34" t="s">
        <v>179</v>
      </c>
      <c r="E775" s="34" t="s">
        <v>174</v>
      </c>
      <c r="F775" s="34" t="s">
        <v>165</v>
      </c>
      <c r="G775" s="21" t="s">
        <v>161</v>
      </c>
      <c r="H775" s="21" t="s">
        <v>185</v>
      </c>
      <c r="I775" s="21" t="s">
        <v>32</v>
      </c>
      <c r="J775" s="21" t="s">
        <v>228</v>
      </c>
      <c r="M775" s="12"/>
    </row>
    <row r="776" spans="1:13" ht="18" customHeight="1">
      <c r="A776" s="4">
        <v>775</v>
      </c>
      <c r="B776" s="37">
        <v>34614</v>
      </c>
      <c r="C776" s="34" t="s">
        <v>188</v>
      </c>
      <c r="D776" s="34" t="s">
        <v>178</v>
      </c>
      <c r="E776" s="34" t="s">
        <v>211</v>
      </c>
      <c r="F776" s="34" t="s">
        <v>184</v>
      </c>
      <c r="G776" s="21" t="s">
        <v>148</v>
      </c>
      <c r="H776" s="21" t="s">
        <v>131</v>
      </c>
      <c r="I776" s="21" t="s">
        <v>8</v>
      </c>
      <c r="J776" s="21" t="s">
        <v>227</v>
      </c>
      <c r="M776" s="12"/>
    </row>
    <row r="777" spans="1:13" ht="18" customHeight="1">
      <c r="A777" s="4">
        <v>776</v>
      </c>
      <c r="B777" s="37">
        <v>34615</v>
      </c>
      <c r="C777" s="34" t="s">
        <v>165</v>
      </c>
      <c r="D777" s="34" t="s">
        <v>185</v>
      </c>
      <c r="E777" s="34" t="s">
        <v>161</v>
      </c>
      <c r="F777" s="34" t="s">
        <v>179</v>
      </c>
      <c r="G777" s="21" t="s">
        <v>213</v>
      </c>
      <c r="H777" s="21" t="s">
        <v>174</v>
      </c>
      <c r="I777" s="21" t="s">
        <v>32</v>
      </c>
      <c r="J777" s="21" t="s">
        <v>228</v>
      </c>
      <c r="M777" s="12"/>
    </row>
    <row r="778" spans="1:13" ht="18" customHeight="1">
      <c r="A778" s="4">
        <v>777</v>
      </c>
      <c r="B778" s="37">
        <v>34615</v>
      </c>
      <c r="C778" s="34" t="s">
        <v>175</v>
      </c>
      <c r="D778" s="34" t="s">
        <v>167</v>
      </c>
      <c r="E778" s="34" t="s">
        <v>176</v>
      </c>
      <c r="F778" s="34" t="s">
        <v>190</v>
      </c>
      <c r="G778" s="21"/>
      <c r="H778" s="21"/>
      <c r="I778" s="21" t="s">
        <v>20</v>
      </c>
      <c r="J778" s="21" t="s">
        <v>37</v>
      </c>
      <c r="M778" s="12"/>
    </row>
    <row r="779" spans="1:13" ht="18" customHeight="1">
      <c r="A779" s="4">
        <v>778</v>
      </c>
      <c r="B779" s="37">
        <v>34615</v>
      </c>
      <c r="C779" s="34" t="s">
        <v>163</v>
      </c>
      <c r="D779" s="34" t="s">
        <v>180</v>
      </c>
      <c r="E779" s="34" t="s">
        <v>144</v>
      </c>
      <c r="F779" s="34" t="s">
        <v>168</v>
      </c>
      <c r="G779" s="21"/>
      <c r="H779" s="21"/>
      <c r="I779" s="21" t="s">
        <v>14</v>
      </c>
      <c r="J779" s="21" t="s">
        <v>19</v>
      </c>
      <c r="M779" s="12"/>
    </row>
    <row r="780" spans="1:13" ht="18" customHeight="1">
      <c r="A780" s="4">
        <v>779</v>
      </c>
      <c r="B780" s="37">
        <v>34616</v>
      </c>
      <c r="C780" s="34" t="s">
        <v>184</v>
      </c>
      <c r="D780" s="34" t="s">
        <v>188</v>
      </c>
      <c r="E780" s="34" t="s">
        <v>131</v>
      </c>
      <c r="F780" s="34" t="s">
        <v>211</v>
      </c>
      <c r="G780" s="21" t="s">
        <v>174</v>
      </c>
      <c r="H780" s="21" t="s">
        <v>178</v>
      </c>
      <c r="I780" s="21" t="s">
        <v>8</v>
      </c>
      <c r="J780" s="21" t="s">
        <v>32</v>
      </c>
      <c r="M780" s="12"/>
    </row>
    <row r="781" spans="1:13" ht="18" customHeight="1">
      <c r="A781" s="4">
        <v>780</v>
      </c>
      <c r="B781" s="37">
        <v>34616</v>
      </c>
      <c r="C781" s="34" t="s">
        <v>144</v>
      </c>
      <c r="D781" s="34" t="s">
        <v>168</v>
      </c>
      <c r="E781" s="34" t="s">
        <v>180</v>
      </c>
      <c r="F781" s="34" t="s">
        <v>170</v>
      </c>
      <c r="G781" s="21"/>
      <c r="H781" s="21"/>
      <c r="I781" s="21" t="s">
        <v>14</v>
      </c>
      <c r="J781" s="21" t="s">
        <v>13</v>
      </c>
      <c r="M781" s="12"/>
    </row>
    <row r="782" spans="1:13" ht="18" customHeight="1">
      <c r="A782" s="4">
        <v>781</v>
      </c>
      <c r="B782" s="37">
        <v>34616</v>
      </c>
      <c r="C782" s="34" t="s">
        <v>183</v>
      </c>
      <c r="D782" s="34" t="s">
        <v>173</v>
      </c>
      <c r="E782" s="34" t="s">
        <v>146</v>
      </c>
      <c r="F782" s="34" t="s">
        <v>182</v>
      </c>
      <c r="G782" s="21" t="s">
        <v>153</v>
      </c>
      <c r="H782" s="21" t="s">
        <v>47</v>
      </c>
      <c r="I782" s="21" t="s">
        <v>26</v>
      </c>
      <c r="J782" s="21" t="s">
        <v>227</v>
      </c>
      <c r="M782" s="12"/>
    </row>
    <row r="783" spans="1:13" ht="18" customHeight="1">
      <c r="A783" s="4">
        <v>782</v>
      </c>
      <c r="B783" s="37">
        <v>34617</v>
      </c>
      <c r="C783" s="34" t="s">
        <v>179</v>
      </c>
      <c r="D783" s="34" t="s">
        <v>165</v>
      </c>
      <c r="E783" s="34" t="s">
        <v>213</v>
      </c>
      <c r="F783" s="34" t="s">
        <v>174</v>
      </c>
      <c r="G783" s="21" t="s">
        <v>178</v>
      </c>
      <c r="H783" s="21" t="s">
        <v>188</v>
      </c>
      <c r="I783" s="21" t="s">
        <v>32</v>
      </c>
      <c r="J783" s="21" t="s">
        <v>8</v>
      </c>
      <c r="M783" s="12"/>
    </row>
    <row r="784" spans="1:13" ht="18" customHeight="1">
      <c r="A784" s="4">
        <v>783</v>
      </c>
      <c r="B784" s="37">
        <v>34629</v>
      </c>
      <c r="C784" s="34" t="s">
        <v>175</v>
      </c>
      <c r="D784" s="34" t="s">
        <v>165</v>
      </c>
      <c r="E784" s="34" t="s">
        <v>163</v>
      </c>
      <c r="F784" s="34" t="s">
        <v>182</v>
      </c>
      <c r="G784" s="21" t="s">
        <v>167</v>
      </c>
      <c r="H784" s="21" t="s">
        <v>184</v>
      </c>
      <c r="I784" s="21" t="s">
        <v>37</v>
      </c>
      <c r="J784" s="21" t="s">
        <v>32</v>
      </c>
      <c r="M784" s="12"/>
    </row>
    <row r="785" spans="1:13" ht="18" customHeight="1">
      <c r="A785" s="4">
        <v>784</v>
      </c>
      <c r="B785" s="37">
        <v>34630</v>
      </c>
      <c r="C785" s="34" t="s">
        <v>184</v>
      </c>
      <c r="D785" s="34" t="s">
        <v>167</v>
      </c>
      <c r="E785" s="34" t="s">
        <v>165</v>
      </c>
      <c r="F785" s="34" t="s">
        <v>163</v>
      </c>
      <c r="G785" s="21" t="s">
        <v>181</v>
      </c>
      <c r="H785" s="21" t="s">
        <v>166</v>
      </c>
      <c r="I785" s="21" t="s">
        <v>37</v>
      </c>
      <c r="J785" s="21" t="s">
        <v>32</v>
      </c>
      <c r="M785" s="12"/>
    </row>
    <row r="786" spans="1:13" ht="18" customHeight="1">
      <c r="A786" s="4">
        <v>785</v>
      </c>
      <c r="B786" s="37">
        <v>34632</v>
      </c>
      <c r="C786" s="34" t="s">
        <v>166</v>
      </c>
      <c r="D786" s="34" t="s">
        <v>181</v>
      </c>
      <c r="E786" s="34" t="s">
        <v>167</v>
      </c>
      <c r="F786" s="34" t="s">
        <v>165</v>
      </c>
      <c r="G786" s="21" t="s">
        <v>175</v>
      </c>
      <c r="H786" s="21" t="s">
        <v>182</v>
      </c>
      <c r="I786" s="21" t="s">
        <v>32</v>
      </c>
      <c r="J786" s="21" t="s">
        <v>37</v>
      </c>
      <c r="M786" s="12"/>
    </row>
    <row r="787" spans="1:13" ht="18" customHeight="1">
      <c r="A787" s="4">
        <v>786</v>
      </c>
      <c r="B787" s="37">
        <v>34633</v>
      </c>
      <c r="C787" s="34" t="s">
        <v>182</v>
      </c>
      <c r="D787" s="34" t="s">
        <v>175</v>
      </c>
      <c r="E787" s="34" t="s">
        <v>181</v>
      </c>
      <c r="F787" s="34" t="s">
        <v>167</v>
      </c>
      <c r="G787" s="21" t="s">
        <v>184</v>
      </c>
      <c r="H787" s="21" t="s">
        <v>163</v>
      </c>
      <c r="I787" s="21" t="s">
        <v>32</v>
      </c>
      <c r="J787" s="21" t="s">
        <v>37</v>
      </c>
      <c r="M787" s="12"/>
    </row>
    <row r="788" spans="1:13" ht="18" customHeight="1">
      <c r="A788" s="4">
        <v>787</v>
      </c>
      <c r="B788" s="37">
        <v>34634</v>
      </c>
      <c r="C788" s="34" t="s">
        <v>163</v>
      </c>
      <c r="D788" s="34" t="s">
        <v>184</v>
      </c>
      <c r="E788" s="34" t="s">
        <v>175</v>
      </c>
      <c r="F788" s="34" t="s">
        <v>181</v>
      </c>
      <c r="G788" s="21" t="s">
        <v>166</v>
      </c>
      <c r="H788" s="21" t="s">
        <v>165</v>
      </c>
      <c r="I788" s="21" t="s">
        <v>32</v>
      </c>
      <c r="J788" s="21" t="s">
        <v>37</v>
      </c>
      <c r="M788" s="12"/>
    </row>
    <row r="789" spans="1:13" ht="18" customHeight="1">
      <c r="A789" s="4">
        <v>788</v>
      </c>
      <c r="B789" s="37">
        <v>34636</v>
      </c>
      <c r="C789" s="34" t="s">
        <v>165</v>
      </c>
      <c r="D789" s="34" t="s">
        <v>166</v>
      </c>
      <c r="E789" s="34" t="s">
        <v>184</v>
      </c>
      <c r="F789" s="34" t="s">
        <v>175</v>
      </c>
      <c r="G789" s="21" t="s">
        <v>182</v>
      </c>
      <c r="H789" s="21" t="s">
        <v>167</v>
      </c>
      <c r="I789" s="21" t="s">
        <v>37</v>
      </c>
      <c r="J789" s="21" t="s">
        <v>32</v>
      </c>
      <c r="M789" s="12"/>
    </row>
    <row r="790" spans="1:13" ht="18" customHeight="1">
      <c r="B790" s="38"/>
      <c r="C790" s="21">
        <f t="shared" ref="C790:H790" si="5">SUBTOTAL(3,C2:C789)</f>
        <v>788</v>
      </c>
      <c r="D790" s="21">
        <f t="shared" si="5"/>
        <v>788</v>
      </c>
      <c r="E790" s="21">
        <f t="shared" si="5"/>
        <v>788</v>
      </c>
      <c r="F790" s="21">
        <f t="shared" si="5"/>
        <v>788</v>
      </c>
      <c r="G790" s="21">
        <f t="shared" si="5"/>
        <v>398</v>
      </c>
      <c r="H790" s="21">
        <f t="shared" si="5"/>
        <v>398</v>
      </c>
      <c r="I790" s="21"/>
      <c r="J790" s="21"/>
    </row>
    <row r="791" spans="1:13" ht="18" customHeight="1">
      <c r="I791" s="50" t="s">
        <v>127</v>
      </c>
      <c r="J791" s="10">
        <f>C790+D790+E790+F790+G790+H790</f>
        <v>3948</v>
      </c>
    </row>
  </sheetData>
  <sortState xmlns:xlrd2="http://schemas.microsoft.com/office/spreadsheetml/2017/richdata2" ref="M36:V67">
    <sortCondition descending="1" ref="N36:N67"/>
  </sortState>
  <mergeCells count="2">
    <mergeCell ref="M1:V1"/>
    <mergeCell ref="L34:V34"/>
  </mergeCells>
  <phoneticPr fontId="1"/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0CC61-DD7D-4F70-94AC-D195B81C12B2}">
  <dimension ref="A1:V796"/>
  <sheetViews>
    <sheetView workbookViewId="0">
      <selection activeCell="L28" sqref="L28:V28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8" width="13.5" style="9" bestFit="1" customWidth="1"/>
    <col min="9" max="9" width="11.25" style="9" bestFit="1" customWidth="1"/>
    <col min="10" max="10" width="10.5" style="9" bestFit="1" customWidth="1"/>
    <col min="11" max="11" width="4.625" style="9" customWidth="1"/>
    <col min="12" max="12" width="3.5" style="20" bestFit="1" customWidth="1"/>
    <col min="13" max="13" width="13" style="9" bestFit="1" customWidth="1"/>
    <col min="14" max="15" width="6.5" style="9" bestFit="1" customWidth="1"/>
    <col min="16" max="16" width="2.625" style="9" customWidth="1"/>
    <col min="17" max="22" width="5.5" style="9" bestFit="1" customWidth="1"/>
    <col min="23" max="16384" width="9" style="9"/>
  </cols>
  <sheetData>
    <row r="1" spans="1:22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4" t="s">
        <v>362</v>
      </c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2" ht="18" customHeight="1">
      <c r="A2" s="4">
        <v>1</v>
      </c>
      <c r="B2" s="35">
        <v>34069</v>
      </c>
      <c r="C2" s="36" t="s">
        <v>182</v>
      </c>
      <c r="D2" s="36" t="s">
        <v>194</v>
      </c>
      <c r="E2" s="36" t="s">
        <v>172</v>
      </c>
      <c r="F2" s="36" t="s">
        <v>183</v>
      </c>
      <c r="G2" s="21" t="s">
        <v>187</v>
      </c>
      <c r="H2" s="21" t="s">
        <v>173</v>
      </c>
      <c r="I2" s="21" t="s">
        <v>227</v>
      </c>
      <c r="J2" s="21" t="s">
        <v>31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</row>
    <row r="3" spans="1:22" ht="18" customHeight="1">
      <c r="A3" s="4">
        <v>2</v>
      </c>
      <c r="B3" s="35">
        <v>34069</v>
      </c>
      <c r="C3" s="36" t="s">
        <v>170</v>
      </c>
      <c r="D3" s="36" t="s">
        <v>177</v>
      </c>
      <c r="E3" s="36" t="s">
        <v>167</v>
      </c>
      <c r="F3" s="36" t="s">
        <v>163</v>
      </c>
      <c r="G3" s="21"/>
      <c r="H3" s="21"/>
      <c r="I3" s="21" t="s">
        <v>37</v>
      </c>
      <c r="J3" s="21" t="s">
        <v>13</v>
      </c>
      <c r="L3" s="4">
        <v>1</v>
      </c>
      <c r="M3" s="21" t="s">
        <v>249</v>
      </c>
      <c r="N3" s="10">
        <f>COUNTIF($C$2:$H$794,"田中俊幸")</f>
        <v>117</v>
      </c>
      <c r="O3" s="10">
        <f t="shared" ref="O3:O27" si="0">SUM(Q3:V3)</f>
        <v>117</v>
      </c>
      <c r="P3" s="24"/>
      <c r="Q3" s="10">
        <f>COUNTIF($C$2:$C$794,"田中俊幸")</f>
        <v>27</v>
      </c>
      <c r="R3" s="10">
        <f>COUNTIF($D$2:$D$794,"田中俊幸")</f>
        <v>25</v>
      </c>
      <c r="S3" s="10">
        <f>COUNTIF($E$2:$E$794,"田中俊幸")</f>
        <v>32</v>
      </c>
      <c r="T3" s="10">
        <f>COUNTIF($F$2:$F$794,"田中俊幸")</f>
        <v>30</v>
      </c>
      <c r="U3" s="10">
        <f>COUNTIF($G$2:$G$794,"田中俊幸")</f>
        <v>1</v>
      </c>
      <c r="V3" s="10">
        <f>COUNTIF($H$2:$H$794,"田中俊幸")</f>
        <v>2</v>
      </c>
    </row>
    <row r="4" spans="1:22" ht="18" customHeight="1">
      <c r="A4" s="4">
        <v>3</v>
      </c>
      <c r="B4" s="35">
        <v>34069</v>
      </c>
      <c r="C4" s="36" t="s">
        <v>210</v>
      </c>
      <c r="D4" s="36" t="s">
        <v>166</v>
      </c>
      <c r="E4" s="36" t="s">
        <v>180</v>
      </c>
      <c r="F4" s="36" t="s">
        <v>190</v>
      </c>
      <c r="G4" s="21"/>
      <c r="H4" s="21"/>
      <c r="I4" s="21" t="s">
        <v>38</v>
      </c>
      <c r="J4" s="21" t="s">
        <v>20</v>
      </c>
      <c r="L4" s="4">
        <v>2</v>
      </c>
      <c r="M4" s="34" t="s">
        <v>205</v>
      </c>
      <c r="N4" s="10">
        <f>COUNTIF($C$2:$H$794,"谷博")</f>
        <v>113</v>
      </c>
      <c r="O4" s="10">
        <f t="shared" si="0"/>
        <v>113</v>
      </c>
      <c r="P4" s="24"/>
      <c r="Q4" s="10">
        <f>COUNTIF($C$2:$C$794,"谷博")</f>
        <v>30</v>
      </c>
      <c r="R4" s="10">
        <f>COUNTIF($D$2:$D$794,"谷博")</f>
        <v>27</v>
      </c>
      <c r="S4" s="10">
        <f>COUNTIF($E$2:$E$794,"谷博")</f>
        <v>27</v>
      </c>
      <c r="T4" s="10">
        <f>COUNTIF($F$2:$F$794,"谷博")</f>
        <v>29</v>
      </c>
      <c r="U4" s="10">
        <f>COUNTIF($G$2:$G$794,"谷博")</f>
        <v>0</v>
      </c>
      <c r="V4" s="10">
        <f>COUNTIF($H$2:$H$794,"谷博")</f>
        <v>0</v>
      </c>
    </row>
    <row r="5" spans="1:22" ht="18" customHeight="1">
      <c r="A5" s="4">
        <v>4</v>
      </c>
      <c r="B5" s="35">
        <v>34069</v>
      </c>
      <c r="C5" s="36" t="s">
        <v>131</v>
      </c>
      <c r="D5" s="36" t="s">
        <v>186</v>
      </c>
      <c r="E5" s="36" t="s">
        <v>184</v>
      </c>
      <c r="F5" s="36" t="s">
        <v>197</v>
      </c>
      <c r="G5" s="21" t="s">
        <v>178</v>
      </c>
      <c r="H5" s="21" t="s">
        <v>211</v>
      </c>
      <c r="I5" s="21" t="s">
        <v>32</v>
      </c>
      <c r="J5" s="21" t="s">
        <v>228</v>
      </c>
      <c r="L5" s="4">
        <v>3</v>
      </c>
      <c r="M5" s="21" t="s">
        <v>230</v>
      </c>
      <c r="N5" s="10">
        <f>COUNTIF($C$2:$H$794,"小林毅二")</f>
        <v>113</v>
      </c>
      <c r="O5" s="10">
        <f t="shared" si="0"/>
        <v>113</v>
      </c>
      <c r="P5" s="24"/>
      <c r="Q5" s="10">
        <f>COUNTIF($C$2:$C$794,"小林毅二")</f>
        <v>29</v>
      </c>
      <c r="R5" s="10">
        <f>COUNTIF($D$2:$D$794,"小林毅二")</f>
        <v>28</v>
      </c>
      <c r="S5" s="10">
        <f>COUNTIF($E$2:$E$794,"小林毅二")</f>
        <v>29</v>
      </c>
      <c r="T5" s="10">
        <f>COUNTIF($F$2:$F$794,"小林毅二")</f>
        <v>26</v>
      </c>
      <c r="U5" s="10">
        <f>COUNTIF($G$2:$G$794,"小林毅二")</f>
        <v>0</v>
      </c>
      <c r="V5" s="10">
        <f>COUNTIF($H$2:$H$794,"小林毅二")</f>
        <v>1</v>
      </c>
    </row>
    <row r="6" spans="1:22" ht="18" customHeight="1">
      <c r="A6" s="4">
        <v>5</v>
      </c>
      <c r="B6" s="35">
        <v>34069</v>
      </c>
      <c r="C6" s="36" t="s">
        <v>176</v>
      </c>
      <c r="D6" s="36" t="s">
        <v>144</v>
      </c>
      <c r="E6" s="36" t="s">
        <v>175</v>
      </c>
      <c r="F6" s="36" t="s">
        <v>171</v>
      </c>
      <c r="G6" s="21"/>
      <c r="H6" s="21"/>
      <c r="I6" s="21" t="s">
        <v>14</v>
      </c>
      <c r="J6" s="21" t="s">
        <v>19</v>
      </c>
      <c r="L6" s="4">
        <v>4</v>
      </c>
      <c r="M6" s="34" t="s">
        <v>164</v>
      </c>
      <c r="N6" s="10">
        <f>COUNTIF($C$2:$H$794,"友寄正人")</f>
        <v>109</v>
      </c>
      <c r="O6" s="10">
        <f t="shared" si="0"/>
        <v>109</v>
      </c>
      <c r="P6" s="24"/>
      <c r="Q6" s="10">
        <f>COUNTIF($C$2:$C$794,"友寄正人")</f>
        <v>27</v>
      </c>
      <c r="R6" s="10">
        <f>COUNTIF($D$2:$D$794,"友寄正人")</f>
        <v>26</v>
      </c>
      <c r="S6" s="10">
        <f>COUNTIF($E$2:$E$794,"友寄正人")</f>
        <v>26</v>
      </c>
      <c r="T6" s="10">
        <f>COUNTIF($F$2:$F$794,"友寄正人")</f>
        <v>28</v>
      </c>
      <c r="U6" s="10">
        <f>COUNTIF($G$2:$G$794,"友寄正人")</f>
        <v>1</v>
      </c>
      <c r="V6" s="10">
        <f>COUNTIF($H$2:$H$794,"友寄正人")</f>
        <v>1</v>
      </c>
    </row>
    <row r="7" spans="1:22" ht="18" customHeight="1">
      <c r="A7" s="4">
        <v>6</v>
      </c>
      <c r="B7" s="35">
        <v>34069</v>
      </c>
      <c r="C7" s="36" t="s">
        <v>214</v>
      </c>
      <c r="D7" s="36" t="s">
        <v>269</v>
      </c>
      <c r="E7" s="36" t="s">
        <v>185</v>
      </c>
      <c r="F7" s="36" t="s">
        <v>181</v>
      </c>
      <c r="G7" s="21" t="s">
        <v>161</v>
      </c>
      <c r="H7" s="21" t="s">
        <v>142</v>
      </c>
      <c r="I7" s="21" t="s">
        <v>26</v>
      </c>
      <c r="J7" s="21" t="s">
        <v>8</v>
      </c>
      <c r="L7" s="4">
        <v>5</v>
      </c>
      <c r="M7" s="21" t="s">
        <v>255</v>
      </c>
      <c r="N7" s="10">
        <f>COUNTIF($C$2:$H$794,"福井宏")</f>
        <v>109</v>
      </c>
      <c r="O7" s="10">
        <f t="shared" si="0"/>
        <v>109</v>
      </c>
      <c r="P7" s="24"/>
      <c r="Q7" s="10">
        <f>COUNTIF($C$2:$C$794,"福井宏")</f>
        <v>26</v>
      </c>
      <c r="R7" s="10">
        <f>COUNTIF($D$2:$D$794,"福井宏")</f>
        <v>31</v>
      </c>
      <c r="S7" s="10">
        <f>COUNTIF($E$2:$E$794,"福井宏")</f>
        <v>25</v>
      </c>
      <c r="T7" s="10">
        <f>COUNTIF($F$2:$F$794,"福井宏")</f>
        <v>25</v>
      </c>
      <c r="U7" s="10">
        <f>COUNTIF($G$2:$G$794,"福井宏")</f>
        <v>1</v>
      </c>
      <c r="V7" s="10">
        <f>COUNTIF($H$2:$H$794,"福井宏")</f>
        <v>1</v>
      </c>
    </row>
    <row r="8" spans="1:22" ht="18" customHeight="1">
      <c r="A8" s="4">
        <v>7</v>
      </c>
      <c r="B8" s="35">
        <v>34070</v>
      </c>
      <c r="C8" s="36" t="s">
        <v>171</v>
      </c>
      <c r="D8" s="36" t="s">
        <v>191</v>
      </c>
      <c r="E8" s="36" t="s">
        <v>144</v>
      </c>
      <c r="F8" s="36" t="s">
        <v>175</v>
      </c>
      <c r="G8" s="21"/>
      <c r="H8" s="21"/>
      <c r="I8" s="21" t="s">
        <v>14</v>
      </c>
      <c r="J8" s="21" t="s">
        <v>19</v>
      </c>
      <c r="L8" s="4">
        <v>6</v>
      </c>
      <c r="M8" s="21" t="s">
        <v>247</v>
      </c>
      <c r="N8" s="10">
        <f>COUNTIF($C$2:$H$794,"久保田治")</f>
        <v>107</v>
      </c>
      <c r="O8" s="10">
        <f t="shared" si="0"/>
        <v>107</v>
      </c>
      <c r="P8" s="24"/>
      <c r="Q8" s="10">
        <f>COUNTIF($C$2:$C$794,"久保田治")</f>
        <v>26</v>
      </c>
      <c r="R8" s="10">
        <f>COUNTIF($D$2:$D$794,"久保田治")</f>
        <v>31</v>
      </c>
      <c r="S8" s="10">
        <f>COUNTIF($E$2:$E$794,"久保田治")</f>
        <v>25</v>
      </c>
      <c r="T8" s="10">
        <f>COUNTIF($F$2:$F$794,"久保田治")</f>
        <v>25</v>
      </c>
      <c r="U8" s="10">
        <f>COUNTIF($G$2:$G$794,"久保田治")</f>
        <v>0</v>
      </c>
      <c r="V8" s="10">
        <f>COUNTIF($H$2:$H$794,"久保田治")</f>
        <v>0</v>
      </c>
    </row>
    <row r="9" spans="1:22" ht="18" customHeight="1">
      <c r="A9" s="4">
        <v>8</v>
      </c>
      <c r="B9" s="35">
        <v>34070</v>
      </c>
      <c r="C9" s="36" t="s">
        <v>190</v>
      </c>
      <c r="D9" s="36" t="s">
        <v>72</v>
      </c>
      <c r="E9" s="36" t="s">
        <v>166</v>
      </c>
      <c r="F9" s="36" t="s">
        <v>180</v>
      </c>
      <c r="G9" s="21"/>
      <c r="H9" s="21"/>
      <c r="I9" s="21" t="s">
        <v>38</v>
      </c>
      <c r="J9" s="21" t="s">
        <v>20</v>
      </c>
      <c r="L9" s="4">
        <v>7</v>
      </c>
      <c r="M9" s="34" t="s">
        <v>145</v>
      </c>
      <c r="N9" s="10">
        <f>COUNTIF($C$2:$H$794,"渡田均")</f>
        <v>105</v>
      </c>
      <c r="O9" s="10">
        <f t="shared" si="0"/>
        <v>105</v>
      </c>
      <c r="P9" s="24"/>
      <c r="Q9" s="10">
        <f>COUNTIF($C$2:$C$794,"渡田均")</f>
        <v>27</v>
      </c>
      <c r="R9" s="10">
        <f>COUNTIF($D$2:$D$794,"渡田均")</f>
        <v>23</v>
      </c>
      <c r="S9" s="10">
        <f>COUNTIF($E$2:$E$794,"渡田均")</f>
        <v>29</v>
      </c>
      <c r="T9" s="10">
        <f>COUNTIF($F$2:$F$794,"渡田均")</f>
        <v>25</v>
      </c>
      <c r="U9" s="10">
        <f>COUNTIF($G$2:$G$794,"渡田均")</f>
        <v>1</v>
      </c>
      <c r="V9" s="10">
        <f>COUNTIF($H$2:$H$794,"渡田均")</f>
        <v>0</v>
      </c>
    </row>
    <row r="10" spans="1:22" ht="18" customHeight="1">
      <c r="A10" s="4">
        <v>9</v>
      </c>
      <c r="B10" s="35">
        <v>34070</v>
      </c>
      <c r="C10" s="36" t="s">
        <v>213</v>
      </c>
      <c r="D10" s="36" t="s">
        <v>179</v>
      </c>
      <c r="E10" s="36" t="s">
        <v>165</v>
      </c>
      <c r="F10" s="36" t="s">
        <v>188</v>
      </c>
      <c r="G10" s="21" t="s">
        <v>174</v>
      </c>
      <c r="H10" s="21" t="s">
        <v>197</v>
      </c>
      <c r="I10" s="21" t="s">
        <v>32</v>
      </c>
      <c r="J10" s="21" t="s">
        <v>228</v>
      </c>
      <c r="L10" s="4">
        <v>8</v>
      </c>
      <c r="M10" s="21" t="s">
        <v>257</v>
      </c>
      <c r="N10" s="10">
        <f>COUNTIF($C$2:$H$794,"久保友之")</f>
        <v>105</v>
      </c>
      <c r="O10" s="10">
        <f t="shared" si="0"/>
        <v>105</v>
      </c>
      <c r="P10" s="24"/>
      <c r="Q10" s="10">
        <f>COUNTIF($C$2:$C$794,"久保友之")</f>
        <v>25</v>
      </c>
      <c r="R10" s="10">
        <f>COUNTIF($D$2:$D$794,"久保友之")</f>
        <v>26</v>
      </c>
      <c r="S10" s="10">
        <f>COUNTIF($E$2:$E$794,"久保友之")</f>
        <v>24</v>
      </c>
      <c r="T10" s="10">
        <f>COUNTIF($F$2:$F$794,"久保友之")</f>
        <v>30</v>
      </c>
      <c r="U10" s="10">
        <f>COUNTIF($G$2:$G$794,"久保友之")</f>
        <v>0</v>
      </c>
      <c r="V10" s="10">
        <f>COUNTIF($H$2:$H$794,"久保友之")</f>
        <v>0</v>
      </c>
    </row>
    <row r="11" spans="1:22" ht="18" customHeight="1">
      <c r="A11" s="4">
        <v>10</v>
      </c>
      <c r="B11" s="35">
        <v>34070</v>
      </c>
      <c r="C11" s="36" t="s">
        <v>181</v>
      </c>
      <c r="D11" s="36" t="s">
        <v>161</v>
      </c>
      <c r="E11" s="36" t="s">
        <v>142</v>
      </c>
      <c r="F11" s="36" t="s">
        <v>185</v>
      </c>
      <c r="G11" s="21" t="s">
        <v>269</v>
      </c>
      <c r="H11" s="21" t="s">
        <v>214</v>
      </c>
      <c r="I11" s="21" t="s">
        <v>26</v>
      </c>
      <c r="J11" s="21" t="s">
        <v>8</v>
      </c>
      <c r="L11" s="4">
        <v>9</v>
      </c>
      <c r="M11" s="21" t="s">
        <v>258</v>
      </c>
      <c r="N11" s="10">
        <f>COUNTIF($C$2:$H$794,"鷲谷亘")</f>
        <v>102</v>
      </c>
      <c r="O11" s="10">
        <f t="shared" si="0"/>
        <v>102</v>
      </c>
      <c r="P11" s="24"/>
      <c r="Q11" s="10">
        <f>COUNTIF($C$2:$C$794,"鷲谷亘")</f>
        <v>23</v>
      </c>
      <c r="R11" s="10">
        <f>COUNTIF($D$2:$D$794,"鷲谷亘")</f>
        <v>29</v>
      </c>
      <c r="S11" s="10">
        <f>COUNTIF($E$2:$E$794,"鷲谷亘")</f>
        <v>28</v>
      </c>
      <c r="T11" s="10">
        <f>COUNTIF($F$2:$F$794,"鷲谷亘")</f>
        <v>22</v>
      </c>
      <c r="U11" s="10">
        <f>COUNTIF($G$2:$G$794,"鷲谷亘")</f>
        <v>0</v>
      </c>
      <c r="V11" s="10">
        <f>COUNTIF($H$2:$H$794,"鷲谷亘")</f>
        <v>0</v>
      </c>
    </row>
    <row r="12" spans="1:22" ht="18" customHeight="1">
      <c r="A12" s="4">
        <v>11</v>
      </c>
      <c r="B12" s="35">
        <v>34070</v>
      </c>
      <c r="C12" s="36" t="s">
        <v>183</v>
      </c>
      <c r="D12" s="36" t="s">
        <v>187</v>
      </c>
      <c r="E12" s="36" t="s">
        <v>173</v>
      </c>
      <c r="F12" s="36" t="s">
        <v>172</v>
      </c>
      <c r="G12" s="21" t="s">
        <v>194</v>
      </c>
      <c r="H12" s="21" t="s">
        <v>182</v>
      </c>
      <c r="I12" s="21" t="s">
        <v>227</v>
      </c>
      <c r="J12" s="21" t="s">
        <v>31</v>
      </c>
      <c r="L12" s="4">
        <v>10</v>
      </c>
      <c r="M12" s="21" t="s">
        <v>242</v>
      </c>
      <c r="N12" s="10">
        <f>COUNTIF($C$2:$H$794,"井上忠行")</f>
        <v>98</v>
      </c>
      <c r="O12" s="10">
        <f t="shared" si="0"/>
        <v>98</v>
      </c>
      <c r="P12" s="24"/>
      <c r="Q12" s="10">
        <f>COUNTIF($C$2:$C$794,"井上忠行")</f>
        <v>26</v>
      </c>
      <c r="R12" s="10">
        <f>COUNTIF($D$2:$D$794,"井上忠行")</f>
        <v>21</v>
      </c>
      <c r="S12" s="10">
        <f>COUNTIF($E$2:$E$794,"井上忠行")</f>
        <v>25</v>
      </c>
      <c r="T12" s="10">
        <f>COUNTIF($F$2:$F$794,"井上忠行")</f>
        <v>26</v>
      </c>
      <c r="U12" s="10">
        <f>COUNTIF($G$2:$G$794,"井上忠行")</f>
        <v>0</v>
      </c>
      <c r="V12" s="10">
        <f>COUNTIF($H$2:$H$794,"井上忠行")</f>
        <v>0</v>
      </c>
    </row>
    <row r="13" spans="1:22" ht="18" customHeight="1">
      <c r="A13" s="4">
        <v>12</v>
      </c>
      <c r="B13" s="35">
        <v>34070</v>
      </c>
      <c r="C13" s="36" t="s">
        <v>163</v>
      </c>
      <c r="D13" s="36" t="s">
        <v>195</v>
      </c>
      <c r="E13" s="36" t="s">
        <v>177</v>
      </c>
      <c r="F13" s="36" t="s">
        <v>167</v>
      </c>
      <c r="G13" s="21"/>
      <c r="H13" s="21"/>
      <c r="I13" s="21" t="s">
        <v>37</v>
      </c>
      <c r="J13" s="21" t="s">
        <v>13</v>
      </c>
      <c r="L13" s="4">
        <v>11</v>
      </c>
      <c r="M13" s="21" t="s">
        <v>166</v>
      </c>
      <c r="N13" s="10">
        <f>COUNTIF($C$2:$H$794,"井野修")</f>
        <v>97</v>
      </c>
      <c r="O13" s="10">
        <f t="shared" si="0"/>
        <v>97</v>
      </c>
      <c r="P13" s="24"/>
      <c r="Q13" s="10">
        <f>COUNTIF($C$2:$C$794,"井野修")</f>
        <v>22</v>
      </c>
      <c r="R13" s="10">
        <f>COUNTIF($D$2:$D$794,"井野修")</f>
        <v>23</v>
      </c>
      <c r="S13" s="10">
        <f>COUNTIF($E$2:$E$794,"井野修")</f>
        <v>25</v>
      </c>
      <c r="T13" s="10">
        <f>COUNTIF($F$2:$F$794,"井野修")</f>
        <v>27</v>
      </c>
      <c r="U13" s="10">
        <f>COUNTIF($G$2:$G$794,"井野修")</f>
        <v>0</v>
      </c>
      <c r="V13" s="10">
        <f>COUNTIF($H$2:$H$794,"井野修")</f>
        <v>0</v>
      </c>
    </row>
    <row r="14" spans="1:22" ht="18" customHeight="1">
      <c r="A14" s="4">
        <v>13</v>
      </c>
      <c r="B14" s="35">
        <v>34072</v>
      </c>
      <c r="C14" s="36" t="s">
        <v>167</v>
      </c>
      <c r="D14" s="36" t="s">
        <v>170</v>
      </c>
      <c r="E14" s="36" t="s">
        <v>195</v>
      </c>
      <c r="F14" s="36" t="s">
        <v>177</v>
      </c>
      <c r="G14" s="21"/>
      <c r="H14" s="21"/>
      <c r="I14" s="21" t="s">
        <v>38</v>
      </c>
      <c r="J14" s="21" t="s">
        <v>14</v>
      </c>
      <c r="L14" s="4">
        <v>12</v>
      </c>
      <c r="M14" s="36" t="s">
        <v>67</v>
      </c>
      <c r="N14" s="10">
        <f>COUNTIF($C$2:$H$794,"橘髙淳")</f>
        <v>95</v>
      </c>
      <c r="O14" s="10">
        <f t="shared" si="0"/>
        <v>95</v>
      </c>
      <c r="P14" s="24"/>
      <c r="Q14" s="10">
        <f>COUNTIF($C$2:$C$794,"橘髙淳")</f>
        <v>18</v>
      </c>
      <c r="R14" s="10">
        <f>COUNTIF($D$2:$D$794,"橘髙淳")</f>
        <v>25</v>
      </c>
      <c r="S14" s="10">
        <f>COUNTIF($E$2:$E$794,"橘髙淳")</f>
        <v>27</v>
      </c>
      <c r="T14" s="10">
        <f>COUNTIF($F$2:$F$794,"橘髙淳")</f>
        <v>25</v>
      </c>
      <c r="U14" s="10">
        <f>COUNTIF($G$2:$G$794,"橘髙淳")</f>
        <v>0</v>
      </c>
      <c r="V14" s="10">
        <f>COUNTIF($H$2:$H$794,"橘髙淳")</f>
        <v>0</v>
      </c>
    </row>
    <row r="15" spans="1:22" ht="18" customHeight="1">
      <c r="A15" s="4">
        <v>14</v>
      </c>
      <c r="B15" s="35">
        <v>34072</v>
      </c>
      <c r="C15" s="36" t="s">
        <v>161</v>
      </c>
      <c r="D15" s="36" t="s">
        <v>182</v>
      </c>
      <c r="E15" s="36" t="s">
        <v>181</v>
      </c>
      <c r="F15" s="36" t="s">
        <v>269</v>
      </c>
      <c r="G15" s="21" t="s">
        <v>185</v>
      </c>
      <c r="H15" s="21" t="s">
        <v>183</v>
      </c>
      <c r="I15" s="21" t="s">
        <v>26</v>
      </c>
      <c r="J15" s="21" t="s">
        <v>32</v>
      </c>
      <c r="L15" s="4">
        <v>13</v>
      </c>
      <c r="M15" s="21" t="s">
        <v>256</v>
      </c>
      <c r="N15" s="10">
        <f>COUNTIF($C$2:$H$794,"山本文男")</f>
        <v>89</v>
      </c>
      <c r="O15" s="10">
        <f t="shared" si="0"/>
        <v>89</v>
      </c>
      <c r="P15" s="24"/>
      <c r="Q15" s="10">
        <f>COUNTIF($C$2:$C$794,"山本文男")</f>
        <v>22</v>
      </c>
      <c r="R15" s="10">
        <f>COUNTIF($D$2:$D$794,"山本文男")</f>
        <v>23</v>
      </c>
      <c r="S15" s="10">
        <f>COUNTIF($E$2:$E$794,"山本文男")</f>
        <v>19</v>
      </c>
      <c r="T15" s="10">
        <f>COUNTIF($F$2:$F$794,"山本文男")</f>
        <v>25</v>
      </c>
      <c r="U15" s="10">
        <f>COUNTIF($G$2:$G$794,"山本文男")</f>
        <v>0</v>
      </c>
      <c r="V15" s="10">
        <f>COUNTIF($H$2:$H$794,"山本文男")</f>
        <v>0</v>
      </c>
    </row>
    <row r="16" spans="1:22" ht="18" customHeight="1">
      <c r="A16" s="4">
        <v>15</v>
      </c>
      <c r="B16" s="35">
        <v>34072</v>
      </c>
      <c r="C16" s="36" t="s">
        <v>179</v>
      </c>
      <c r="D16" s="36" t="s">
        <v>165</v>
      </c>
      <c r="E16" s="36" t="s">
        <v>186</v>
      </c>
      <c r="F16" s="36" t="s">
        <v>174</v>
      </c>
      <c r="G16" s="21" t="s">
        <v>131</v>
      </c>
      <c r="H16" s="21" t="s">
        <v>213</v>
      </c>
      <c r="I16" s="21" t="s">
        <v>31</v>
      </c>
      <c r="J16" s="21" t="s">
        <v>228</v>
      </c>
      <c r="L16" s="4">
        <v>14</v>
      </c>
      <c r="M16" s="21" t="s">
        <v>224</v>
      </c>
      <c r="N16" s="10">
        <f>COUNTIF($C$2:$H$794,"上本孝一")</f>
        <v>52</v>
      </c>
      <c r="O16" s="10">
        <f t="shared" si="0"/>
        <v>52</v>
      </c>
      <c r="P16" s="24"/>
      <c r="Q16" s="10">
        <f>COUNTIF($C$2:$C$794,"上本孝一")</f>
        <v>13</v>
      </c>
      <c r="R16" s="10">
        <f>COUNTIF($D$2:$D$794,"上本孝一")</f>
        <v>16</v>
      </c>
      <c r="S16" s="10">
        <f>COUNTIF($E$2:$E$794,"上本孝一")</f>
        <v>12</v>
      </c>
      <c r="T16" s="10">
        <f>COUNTIF($F$2:$F$794,"上本孝一")</f>
        <v>11</v>
      </c>
      <c r="U16" s="10">
        <f>COUNTIF($G$2:$G$794,"上本孝一")</f>
        <v>0</v>
      </c>
      <c r="V16" s="10">
        <f>COUNTIF($H$2:$H$794,"上本孝一")</f>
        <v>0</v>
      </c>
    </row>
    <row r="17" spans="1:22" ht="18" customHeight="1">
      <c r="A17" s="4">
        <v>16</v>
      </c>
      <c r="B17" s="35">
        <v>34072</v>
      </c>
      <c r="C17" s="36" t="s">
        <v>175</v>
      </c>
      <c r="D17" s="36" t="s">
        <v>176</v>
      </c>
      <c r="E17" s="36" t="s">
        <v>191</v>
      </c>
      <c r="F17" s="36" t="s">
        <v>144</v>
      </c>
      <c r="G17" s="21"/>
      <c r="H17" s="21"/>
      <c r="I17" s="21" t="s">
        <v>20</v>
      </c>
      <c r="J17" s="21" t="s">
        <v>37</v>
      </c>
      <c r="L17" s="4">
        <v>15</v>
      </c>
      <c r="M17" s="21" t="s">
        <v>254</v>
      </c>
      <c r="N17" s="10">
        <f>COUNTIF($C$2:$H$794,"篠宮慎一")</f>
        <v>45</v>
      </c>
      <c r="O17" s="10">
        <f t="shared" si="0"/>
        <v>45</v>
      </c>
      <c r="P17" s="24"/>
      <c r="Q17" s="10">
        <f>COUNTIF($C$2:$C$794,"篠宮慎一")</f>
        <v>14</v>
      </c>
      <c r="R17" s="10">
        <f>COUNTIF($D$2:$D$794,"篠宮慎一")</f>
        <v>11</v>
      </c>
      <c r="S17" s="10">
        <f>COUNTIF($E$2:$E$794,"篠宮慎一")</f>
        <v>8</v>
      </c>
      <c r="T17" s="10">
        <f>COUNTIF($F$2:$F$794,"篠宮慎一")</f>
        <v>12</v>
      </c>
      <c r="U17" s="10">
        <f>COUNTIF($G$2:$G$794,"篠宮慎一")</f>
        <v>0</v>
      </c>
      <c r="V17" s="10">
        <f>COUNTIF($H$2:$H$794,"篠宮慎一")</f>
        <v>0</v>
      </c>
    </row>
    <row r="18" spans="1:22" ht="18" customHeight="1">
      <c r="A18" s="4">
        <v>17</v>
      </c>
      <c r="B18" s="35">
        <v>34072</v>
      </c>
      <c r="C18" s="36" t="s">
        <v>180</v>
      </c>
      <c r="D18" s="36" t="s">
        <v>210</v>
      </c>
      <c r="E18" s="36" t="s">
        <v>72</v>
      </c>
      <c r="F18" s="36" t="s">
        <v>166</v>
      </c>
      <c r="G18" s="21"/>
      <c r="H18" s="21"/>
      <c r="I18" s="21" t="s">
        <v>13</v>
      </c>
      <c r="J18" s="21" t="s">
        <v>19</v>
      </c>
      <c r="L18" s="4">
        <v>16</v>
      </c>
      <c r="M18" s="36" t="s">
        <v>126</v>
      </c>
      <c r="N18" s="10">
        <f>COUNTIF($C$2:$H$794,"笠原昌春")</f>
        <v>32</v>
      </c>
      <c r="O18" s="10">
        <f t="shared" si="0"/>
        <v>32</v>
      </c>
      <c r="P18" s="24"/>
      <c r="Q18" s="10">
        <f>COUNTIF($C$2:$C$794,"笠原昌春")</f>
        <v>9</v>
      </c>
      <c r="R18" s="10">
        <f>COUNTIF($D$2:$D$794,"笠原昌春")</f>
        <v>9</v>
      </c>
      <c r="S18" s="10">
        <f>COUNTIF($E$2:$E$794,"笠原昌春")</f>
        <v>7</v>
      </c>
      <c r="T18" s="10">
        <f>COUNTIF($F$2:$F$794,"笠原昌春")</f>
        <v>7</v>
      </c>
      <c r="U18" s="10">
        <f>COUNTIF($G$2:$G$794,"笠原昌春")</f>
        <v>0</v>
      </c>
      <c r="V18" s="10">
        <f>COUNTIF($H$2:$H$794,"笠原昌春")</f>
        <v>0</v>
      </c>
    </row>
    <row r="19" spans="1:22" ht="18" customHeight="1">
      <c r="A19" s="4">
        <v>18</v>
      </c>
      <c r="B19" s="35">
        <v>34073</v>
      </c>
      <c r="C19" s="36" t="s">
        <v>166</v>
      </c>
      <c r="D19" s="36" t="s">
        <v>190</v>
      </c>
      <c r="E19" s="36" t="s">
        <v>210</v>
      </c>
      <c r="F19" s="36" t="s">
        <v>72</v>
      </c>
      <c r="G19" s="21"/>
      <c r="H19" s="21"/>
      <c r="I19" s="21" t="s">
        <v>13</v>
      </c>
      <c r="J19" s="21" t="s">
        <v>19</v>
      </c>
      <c r="L19" s="4">
        <v>17</v>
      </c>
      <c r="M19" s="36" t="s">
        <v>10</v>
      </c>
      <c r="N19" s="10">
        <f>COUNTIF($C$2:$H$794,"森健次郎")</f>
        <v>30</v>
      </c>
      <c r="O19" s="10">
        <f t="shared" si="0"/>
        <v>30</v>
      </c>
      <c r="P19" s="24"/>
      <c r="Q19" s="10">
        <f>COUNTIF($C$2:$C$794,"森健次郎")</f>
        <v>8</v>
      </c>
      <c r="R19" s="10">
        <f>COUNTIF($D$2:$D$794,"森健次郎")</f>
        <v>7</v>
      </c>
      <c r="S19" s="10">
        <f>COUNTIF($E$2:$E$794,"森健次郎")</f>
        <v>8</v>
      </c>
      <c r="T19" s="10">
        <f>COUNTIF($F$2:$F$794,"森健次郎")</f>
        <v>7</v>
      </c>
      <c r="U19" s="10">
        <f>COUNTIF($G$2:$G$794,"森健次郎")</f>
        <v>0</v>
      </c>
      <c r="V19" s="10">
        <f>COUNTIF($H$2:$H$794,"森健次郎")</f>
        <v>0</v>
      </c>
    </row>
    <row r="20" spans="1:22" ht="18" customHeight="1">
      <c r="A20" s="4">
        <v>19</v>
      </c>
      <c r="B20" s="35">
        <v>34073</v>
      </c>
      <c r="C20" s="36" t="s">
        <v>177</v>
      </c>
      <c r="D20" s="36" t="s">
        <v>163</v>
      </c>
      <c r="E20" s="36" t="s">
        <v>170</v>
      </c>
      <c r="F20" s="36" t="s">
        <v>195</v>
      </c>
      <c r="G20" s="21"/>
      <c r="H20" s="21"/>
      <c r="I20" s="21" t="s">
        <v>38</v>
      </c>
      <c r="J20" s="21" t="s">
        <v>14</v>
      </c>
      <c r="L20" s="4">
        <v>18</v>
      </c>
      <c r="M20" s="36" t="s">
        <v>90</v>
      </c>
      <c r="N20" s="10">
        <f>COUNTIF($C$2:$H$794,"杉永政信")</f>
        <v>26</v>
      </c>
      <c r="O20" s="10">
        <f t="shared" si="0"/>
        <v>26</v>
      </c>
      <c r="P20" s="24"/>
      <c r="Q20" s="10">
        <f>COUNTIF($C$2:$C$794,"杉永政信")</f>
        <v>9</v>
      </c>
      <c r="R20" s="10">
        <f>COUNTIF($D$2:$D$794,"杉永政信")</f>
        <v>6</v>
      </c>
      <c r="S20" s="10">
        <f>COUNTIF($E$2:$E$794,"杉永政信")</f>
        <v>5</v>
      </c>
      <c r="T20" s="10">
        <f>COUNTIF($F$2:$F$794,"杉永政信")</f>
        <v>6</v>
      </c>
      <c r="U20" s="10">
        <f>COUNTIF($G$2:$G$794,"杉永政信")</f>
        <v>0</v>
      </c>
      <c r="V20" s="10">
        <f>COUNTIF($H$2:$H$794,"杉永政信")</f>
        <v>0</v>
      </c>
    </row>
    <row r="21" spans="1:22" ht="18" customHeight="1">
      <c r="A21" s="4">
        <v>20</v>
      </c>
      <c r="B21" s="35">
        <v>34073</v>
      </c>
      <c r="C21" s="36" t="s">
        <v>174</v>
      </c>
      <c r="D21" s="36" t="s">
        <v>213</v>
      </c>
      <c r="E21" s="36" t="s">
        <v>131</v>
      </c>
      <c r="F21" s="36" t="s">
        <v>165</v>
      </c>
      <c r="G21" s="21" t="s">
        <v>179</v>
      </c>
      <c r="H21" s="21" t="s">
        <v>186</v>
      </c>
      <c r="I21" s="21" t="s">
        <v>31</v>
      </c>
      <c r="J21" s="21" t="s">
        <v>228</v>
      </c>
      <c r="L21" s="4">
        <v>19</v>
      </c>
      <c r="M21" s="36" t="s">
        <v>78</v>
      </c>
      <c r="N21" s="10">
        <f>COUNTIF($C$2:$H$794,"西本欣司")</f>
        <v>0</v>
      </c>
      <c r="O21" s="10">
        <f t="shared" si="0"/>
        <v>0</v>
      </c>
      <c r="P21" s="24"/>
      <c r="Q21" s="10">
        <f>COUNTIF($C$2:$C$794,"西本欣司")</f>
        <v>0</v>
      </c>
      <c r="R21" s="10">
        <f>COUNTIF($D$2:$D$794,"西本欣司")</f>
        <v>0</v>
      </c>
      <c r="S21" s="10">
        <f>COUNTIF($E$2:$E$794,"西本欣司")</f>
        <v>0</v>
      </c>
      <c r="T21" s="10">
        <f>COUNTIF($F$2:$F$794,"西本欣司")</f>
        <v>0</v>
      </c>
      <c r="U21" s="10">
        <f>COUNTIF($G$2:$G$794,"西本欣司")</f>
        <v>0</v>
      </c>
      <c r="V21" s="10">
        <f>COUNTIF($H$2:$H$794,"西本欣司")</f>
        <v>0</v>
      </c>
    </row>
    <row r="22" spans="1:22" ht="18" customHeight="1">
      <c r="A22" s="4">
        <v>21</v>
      </c>
      <c r="B22" s="35">
        <v>34073</v>
      </c>
      <c r="C22" s="36" t="s">
        <v>144</v>
      </c>
      <c r="D22" s="36" t="s">
        <v>171</v>
      </c>
      <c r="E22" s="36" t="s">
        <v>176</v>
      </c>
      <c r="F22" s="36" t="s">
        <v>191</v>
      </c>
      <c r="G22" s="21"/>
      <c r="H22" s="21"/>
      <c r="I22" s="21" t="s">
        <v>20</v>
      </c>
      <c r="J22" s="21" t="s">
        <v>37</v>
      </c>
      <c r="L22" s="4">
        <v>20</v>
      </c>
      <c r="M22" s="36" t="s">
        <v>79</v>
      </c>
      <c r="N22" s="10">
        <f>COUNTIF($C$2:$H$794,"有隅昭二")</f>
        <v>0</v>
      </c>
      <c r="O22" s="10">
        <f t="shared" si="0"/>
        <v>0</v>
      </c>
      <c r="P22" s="24"/>
      <c r="Q22" s="10">
        <f>COUNTIF($C$2:$C$794,"有隅昭二")</f>
        <v>0</v>
      </c>
      <c r="R22" s="10">
        <f>COUNTIF($D$2:$D$794,"有隅昭二")</f>
        <v>0</v>
      </c>
      <c r="S22" s="10">
        <f>COUNTIF($E$2:$E$794,"有隅昭二")</f>
        <v>0</v>
      </c>
      <c r="T22" s="10">
        <f>COUNTIF($F$2:$F$794,"有隅昭二")</f>
        <v>0</v>
      </c>
      <c r="U22" s="10">
        <f>COUNTIF($G$2:$G$794,"有隅昭二")</f>
        <v>0</v>
      </c>
      <c r="V22" s="10">
        <f>COUNTIF($H$2:$H$794,"有隅昭二")</f>
        <v>0</v>
      </c>
    </row>
    <row r="23" spans="1:22" ht="18" customHeight="1">
      <c r="A23" s="4">
        <v>22</v>
      </c>
      <c r="B23" s="35">
        <v>34073</v>
      </c>
      <c r="C23" s="36" t="s">
        <v>142</v>
      </c>
      <c r="D23" s="36" t="s">
        <v>214</v>
      </c>
      <c r="E23" s="36" t="s">
        <v>187</v>
      </c>
      <c r="F23" s="36" t="s">
        <v>181</v>
      </c>
      <c r="G23" s="21" t="s">
        <v>173</v>
      </c>
      <c r="H23" s="21" t="s">
        <v>161</v>
      </c>
      <c r="I23" s="21" t="s">
        <v>26</v>
      </c>
      <c r="J23" s="21" t="s">
        <v>32</v>
      </c>
      <c r="L23" s="4">
        <v>21</v>
      </c>
      <c r="M23" s="36" t="s">
        <v>80</v>
      </c>
      <c r="N23" s="10">
        <f>COUNTIF($C$2:$H$794,"眞鍋勝已")</f>
        <v>0</v>
      </c>
      <c r="O23" s="10">
        <f t="shared" si="0"/>
        <v>0</v>
      </c>
      <c r="P23" s="24"/>
      <c r="Q23" s="10">
        <f>COUNTIF($C$2:$C$794,"眞鍋勝已")</f>
        <v>0</v>
      </c>
      <c r="R23" s="10">
        <f>COUNTIF($D$2:$D$794,"眞鍋勝已")</f>
        <v>0</v>
      </c>
      <c r="S23" s="10">
        <f>COUNTIF($E$2:$E$794,"眞鍋勝已")</f>
        <v>0</v>
      </c>
      <c r="T23" s="10">
        <f>COUNTIF($F$2:$F$794,"眞鍋勝已")</f>
        <v>0</v>
      </c>
      <c r="U23" s="10">
        <f>COUNTIF($G$2:$G$794,"眞鍋勝已")</f>
        <v>0</v>
      </c>
      <c r="V23" s="10">
        <f>COUNTIF($H$2:$H$794,"眞鍋勝已")</f>
        <v>0</v>
      </c>
    </row>
    <row r="24" spans="1:22" ht="18" customHeight="1">
      <c r="A24" s="4">
        <v>23</v>
      </c>
      <c r="B24" s="35">
        <v>34073</v>
      </c>
      <c r="C24" s="36" t="s">
        <v>194</v>
      </c>
      <c r="D24" s="36" t="s">
        <v>172</v>
      </c>
      <c r="E24" s="36" t="s">
        <v>178</v>
      </c>
      <c r="F24" s="36" t="s">
        <v>184</v>
      </c>
      <c r="G24" s="21" t="s">
        <v>211</v>
      </c>
      <c r="H24" s="21" t="s">
        <v>197</v>
      </c>
      <c r="I24" s="21" t="s">
        <v>8</v>
      </c>
      <c r="J24" s="21" t="s">
        <v>227</v>
      </c>
      <c r="L24" s="4">
        <v>22</v>
      </c>
      <c r="M24" s="21" t="s">
        <v>350</v>
      </c>
      <c r="N24" s="10">
        <f>COUNTIF($C$2:$H$794,"佐々木昌信")</f>
        <v>0</v>
      </c>
      <c r="O24" s="10">
        <f t="shared" si="0"/>
        <v>0</v>
      </c>
      <c r="P24" s="10"/>
      <c r="Q24" s="10">
        <f>COUNTIF($C$2:$C$794,"佐々木昌信")</f>
        <v>0</v>
      </c>
      <c r="R24" s="10">
        <f>COUNTIF($D$2:$D$794,"佐々木昌信")</f>
        <v>0</v>
      </c>
      <c r="S24" s="10">
        <f>COUNTIF($E$2:$E$794,"佐々木昌信")</f>
        <v>0</v>
      </c>
      <c r="T24" s="10">
        <f>COUNTIF($F$2:$F$794,"佐々木昌信")</f>
        <v>0</v>
      </c>
      <c r="U24" s="10">
        <f>COUNTIF($G$2:$G$794,"佐々木昌信")</f>
        <v>0</v>
      </c>
      <c r="V24" s="10">
        <f>COUNTIF($H$2:$H$794,"佐々木昌信")</f>
        <v>0</v>
      </c>
    </row>
    <row r="25" spans="1:22" ht="18" customHeight="1">
      <c r="A25" s="4">
        <v>24</v>
      </c>
      <c r="B25" s="35">
        <v>34074</v>
      </c>
      <c r="C25" s="36" t="s">
        <v>72</v>
      </c>
      <c r="D25" s="36" t="s">
        <v>180</v>
      </c>
      <c r="E25" s="36" t="s">
        <v>190</v>
      </c>
      <c r="F25" s="36" t="s">
        <v>210</v>
      </c>
      <c r="G25" s="21"/>
      <c r="H25" s="21"/>
      <c r="I25" s="21" t="s">
        <v>13</v>
      </c>
      <c r="J25" s="21" t="s">
        <v>19</v>
      </c>
      <c r="L25" s="4">
        <v>23</v>
      </c>
      <c r="M25" s="21" t="s">
        <v>341</v>
      </c>
      <c r="N25" s="10">
        <f>COUNTIF($C$2:$H$794,"酒井猛寿")</f>
        <v>0</v>
      </c>
      <c r="O25" s="10">
        <f t="shared" si="0"/>
        <v>0</v>
      </c>
      <c r="P25" s="10"/>
      <c r="Q25" s="10">
        <f>COUNTIF($C$2:$C$794,"酒井猛寿")</f>
        <v>0</v>
      </c>
      <c r="R25" s="10">
        <f>COUNTIF($D$2:$D$794,"酒井猛寿")</f>
        <v>0</v>
      </c>
      <c r="S25" s="10">
        <f>COUNTIF($E$2:$E$794,"酒井猛寿")</f>
        <v>0</v>
      </c>
      <c r="T25" s="10">
        <f>COUNTIF($F$2:$F$794,"酒井猛寿")</f>
        <v>0</v>
      </c>
      <c r="U25" s="10">
        <f>COUNTIF($G$2:$G$794,"酒井猛寿")</f>
        <v>0</v>
      </c>
      <c r="V25" s="10">
        <f>COUNTIF($H$2:$H$794,"酒井猛寿")</f>
        <v>0</v>
      </c>
    </row>
    <row r="26" spans="1:22" ht="18" customHeight="1">
      <c r="A26" s="4">
        <v>25</v>
      </c>
      <c r="B26" s="35">
        <v>34074</v>
      </c>
      <c r="C26" s="36" t="s">
        <v>184</v>
      </c>
      <c r="D26" s="36" t="s">
        <v>197</v>
      </c>
      <c r="E26" s="36" t="s">
        <v>172</v>
      </c>
      <c r="F26" s="36" t="s">
        <v>211</v>
      </c>
      <c r="G26" s="21" t="s">
        <v>178</v>
      </c>
      <c r="H26" s="21" t="s">
        <v>194</v>
      </c>
      <c r="I26" s="21" t="s">
        <v>8</v>
      </c>
      <c r="J26" s="21" t="s">
        <v>227</v>
      </c>
      <c r="L26" s="4">
        <v>24</v>
      </c>
      <c r="M26" s="41" t="s">
        <v>83</v>
      </c>
      <c r="N26" s="40">
        <f>COUNTIF($C$2:$H$794,"小林和公")</f>
        <v>0</v>
      </c>
      <c r="O26" s="40">
        <f t="shared" si="0"/>
        <v>0</v>
      </c>
      <c r="P26" s="24"/>
      <c r="Q26" s="40">
        <f>COUNTIF($C$2:$C$794,"小林和公")</f>
        <v>0</v>
      </c>
      <c r="R26" s="40">
        <f>COUNTIF($D$2:$D$794,"小林和公")</f>
        <v>0</v>
      </c>
      <c r="S26" s="40">
        <f>COUNTIF($E$2:$E$794,"小林和公")</f>
        <v>0</v>
      </c>
      <c r="T26" s="40">
        <f>COUNTIF($F$2:$F$794,"小林和公")</f>
        <v>0</v>
      </c>
      <c r="U26" s="40">
        <f>COUNTIF($G$2:$G$794,"小林和公")</f>
        <v>0</v>
      </c>
      <c r="V26" s="40">
        <f>COUNTIF($H$2:$H$794,"小林和公")</f>
        <v>0</v>
      </c>
    </row>
    <row r="27" spans="1:22" ht="18" customHeight="1">
      <c r="A27" s="4">
        <v>26</v>
      </c>
      <c r="B27" s="35">
        <v>34074</v>
      </c>
      <c r="C27" s="36" t="s">
        <v>185</v>
      </c>
      <c r="D27" s="36" t="s">
        <v>181</v>
      </c>
      <c r="E27" s="36" t="s">
        <v>182</v>
      </c>
      <c r="F27" s="36" t="s">
        <v>142</v>
      </c>
      <c r="G27" s="21" t="s">
        <v>214</v>
      </c>
      <c r="H27" s="21" t="s">
        <v>269</v>
      </c>
      <c r="I27" s="21" t="s">
        <v>26</v>
      </c>
      <c r="J27" s="21" t="s">
        <v>32</v>
      </c>
      <c r="L27" s="4">
        <v>25</v>
      </c>
      <c r="M27" s="21" t="s">
        <v>223</v>
      </c>
      <c r="N27" s="10">
        <f>COUNTIF($C$2:$H$794,"渡真利克則")</f>
        <v>0</v>
      </c>
      <c r="O27" s="10">
        <f t="shared" si="0"/>
        <v>0</v>
      </c>
      <c r="P27" s="10"/>
      <c r="Q27" s="10">
        <f>COUNTIF($C$2:$C$794,"渡真利克則")</f>
        <v>0</v>
      </c>
      <c r="R27" s="10">
        <f>COUNTIF($D$2:$D$794,"渡真利克則")</f>
        <v>0</v>
      </c>
      <c r="S27" s="10">
        <f>COUNTIF($E$2:$E$794,"渡真利克則")</f>
        <v>0</v>
      </c>
      <c r="T27" s="10">
        <f>COUNTIF($F$2:$F$794,"渡真利克則")</f>
        <v>0</v>
      </c>
      <c r="U27" s="10">
        <f>COUNTIF($G$2:$G$794,"渡真利克則")</f>
        <v>0</v>
      </c>
      <c r="V27" s="10">
        <f>COUNTIF($H$2:$H$794,"渡真利克則")</f>
        <v>0</v>
      </c>
    </row>
    <row r="28" spans="1:22" ht="18" customHeight="1">
      <c r="A28" s="4">
        <v>27</v>
      </c>
      <c r="B28" s="35">
        <v>34074</v>
      </c>
      <c r="C28" s="36" t="s">
        <v>186</v>
      </c>
      <c r="D28" s="36" t="s">
        <v>131</v>
      </c>
      <c r="E28" s="36" t="s">
        <v>213</v>
      </c>
      <c r="F28" s="36" t="s">
        <v>179</v>
      </c>
      <c r="G28" s="21" t="s">
        <v>165</v>
      </c>
      <c r="H28" s="21" t="s">
        <v>188</v>
      </c>
      <c r="I28" s="21" t="s">
        <v>31</v>
      </c>
      <c r="J28" s="21" t="s">
        <v>228</v>
      </c>
      <c r="L28" s="4"/>
      <c r="M28" s="21" t="s">
        <v>127</v>
      </c>
      <c r="N28" s="10"/>
      <c r="O28" s="10"/>
      <c r="P28" s="10"/>
      <c r="Q28" s="10">
        <f>SUM(Q3:Q27)</f>
        <v>381</v>
      </c>
      <c r="R28" s="10">
        <f t="shared" ref="R28:V28" si="1">SUM(R3:R27)</f>
        <v>387</v>
      </c>
      <c r="S28" s="10">
        <f t="shared" si="1"/>
        <v>381</v>
      </c>
      <c r="T28" s="10">
        <f t="shared" si="1"/>
        <v>386</v>
      </c>
      <c r="U28" s="10">
        <f t="shared" si="1"/>
        <v>4</v>
      </c>
      <c r="V28" s="10">
        <f t="shared" si="1"/>
        <v>5</v>
      </c>
    </row>
    <row r="29" spans="1:22" ht="18" customHeight="1">
      <c r="A29" s="4">
        <v>28</v>
      </c>
      <c r="B29" s="35">
        <v>34074</v>
      </c>
      <c r="C29" s="36" t="s">
        <v>195</v>
      </c>
      <c r="D29" s="36" t="s">
        <v>167</v>
      </c>
      <c r="E29" s="36" t="s">
        <v>163</v>
      </c>
      <c r="F29" s="36" t="s">
        <v>170</v>
      </c>
      <c r="G29" s="21"/>
      <c r="H29" s="21"/>
      <c r="I29" s="21" t="s">
        <v>38</v>
      </c>
      <c r="J29" s="21" t="s">
        <v>14</v>
      </c>
      <c r="N29" s="24"/>
      <c r="O29" s="24"/>
      <c r="P29" s="24"/>
      <c r="Q29" s="24"/>
      <c r="R29" s="24"/>
      <c r="S29" s="24"/>
      <c r="T29" s="24"/>
      <c r="U29" s="24"/>
      <c r="V29" s="24"/>
    </row>
    <row r="30" spans="1:22" ht="18" customHeight="1">
      <c r="A30" s="4">
        <v>29</v>
      </c>
      <c r="B30" s="35">
        <v>34074</v>
      </c>
      <c r="C30" s="36" t="s">
        <v>191</v>
      </c>
      <c r="D30" s="36" t="s">
        <v>175</v>
      </c>
      <c r="E30" s="36" t="s">
        <v>171</v>
      </c>
      <c r="F30" s="36" t="s">
        <v>176</v>
      </c>
      <c r="G30" s="21"/>
      <c r="H30" s="21"/>
      <c r="I30" s="21" t="s">
        <v>20</v>
      </c>
      <c r="J30" s="21" t="s">
        <v>37</v>
      </c>
      <c r="N30" s="24"/>
      <c r="O30" s="24"/>
      <c r="P30" s="24"/>
      <c r="Q30" s="24"/>
      <c r="R30" s="24"/>
      <c r="S30" s="24"/>
      <c r="T30" s="24"/>
      <c r="U30" s="24"/>
      <c r="V30" s="24"/>
    </row>
    <row r="31" spans="1:22" ht="18" customHeight="1">
      <c r="A31" s="4">
        <v>30</v>
      </c>
      <c r="B31" s="35">
        <v>34075</v>
      </c>
      <c r="C31" s="36" t="s">
        <v>170</v>
      </c>
      <c r="D31" s="36" t="s">
        <v>168</v>
      </c>
      <c r="E31" s="36" t="s">
        <v>167</v>
      </c>
      <c r="F31" s="36" t="s">
        <v>163</v>
      </c>
      <c r="G31" s="21"/>
      <c r="H31" s="21"/>
      <c r="I31" s="21" t="s">
        <v>13</v>
      </c>
      <c r="J31" s="21" t="s">
        <v>38</v>
      </c>
    </row>
    <row r="32" spans="1:22" ht="18" customHeight="1">
      <c r="A32" s="4">
        <v>31</v>
      </c>
      <c r="B32" s="35">
        <v>34075</v>
      </c>
      <c r="C32" s="36" t="s">
        <v>165</v>
      </c>
      <c r="D32" s="36" t="s">
        <v>179</v>
      </c>
      <c r="E32" s="36" t="s">
        <v>174</v>
      </c>
      <c r="F32" s="36" t="s">
        <v>213</v>
      </c>
      <c r="G32" s="21" t="s">
        <v>186</v>
      </c>
      <c r="H32" s="21" t="s">
        <v>197</v>
      </c>
      <c r="I32" s="21" t="s">
        <v>31</v>
      </c>
      <c r="J32" s="21" t="s">
        <v>26</v>
      </c>
    </row>
    <row r="33" spans="1:22" ht="18" customHeight="1">
      <c r="A33" s="4">
        <v>32</v>
      </c>
      <c r="B33" s="35">
        <v>34075</v>
      </c>
      <c r="C33" s="36" t="s">
        <v>188</v>
      </c>
      <c r="D33" s="36" t="s">
        <v>178</v>
      </c>
      <c r="E33" s="36" t="s">
        <v>194</v>
      </c>
      <c r="F33" s="36" t="s">
        <v>172</v>
      </c>
      <c r="G33" s="21" t="s">
        <v>184</v>
      </c>
      <c r="H33" s="21" t="s">
        <v>131</v>
      </c>
      <c r="I33" s="21" t="s">
        <v>8</v>
      </c>
      <c r="J33" s="21" t="s">
        <v>32</v>
      </c>
    </row>
    <row r="34" spans="1:22" ht="18" customHeight="1">
      <c r="A34" s="4">
        <v>33</v>
      </c>
      <c r="B34" s="35">
        <v>34075</v>
      </c>
      <c r="C34" s="36" t="s">
        <v>176</v>
      </c>
      <c r="D34" s="36" t="s">
        <v>144</v>
      </c>
      <c r="E34" s="36" t="s">
        <v>175</v>
      </c>
      <c r="F34" s="36" t="s">
        <v>171</v>
      </c>
      <c r="G34" s="21"/>
      <c r="H34" s="21"/>
      <c r="I34" s="21" t="s">
        <v>20</v>
      </c>
      <c r="J34" s="21" t="s">
        <v>14</v>
      </c>
      <c r="L34" s="108" t="s">
        <v>359</v>
      </c>
      <c r="M34" s="108"/>
      <c r="N34" s="108"/>
      <c r="O34" s="108"/>
      <c r="P34" s="108"/>
      <c r="Q34" s="108"/>
      <c r="R34" s="108"/>
      <c r="S34" s="108"/>
      <c r="T34" s="108"/>
      <c r="U34" s="108"/>
      <c r="V34" s="108"/>
    </row>
    <row r="35" spans="1:22" ht="18" customHeight="1">
      <c r="A35" s="4">
        <v>34</v>
      </c>
      <c r="B35" s="35">
        <v>34076</v>
      </c>
      <c r="C35" s="36" t="s">
        <v>172</v>
      </c>
      <c r="D35" s="36" t="s">
        <v>194</v>
      </c>
      <c r="E35" s="36" t="s">
        <v>184</v>
      </c>
      <c r="F35" s="36" t="s">
        <v>131</v>
      </c>
      <c r="G35" s="21" t="s">
        <v>188</v>
      </c>
      <c r="H35" s="21" t="s">
        <v>174</v>
      </c>
      <c r="I35" s="21" t="s">
        <v>8</v>
      </c>
      <c r="J35" s="21" t="s">
        <v>32</v>
      </c>
      <c r="L35" s="4"/>
      <c r="M35" s="3" t="s">
        <v>125</v>
      </c>
      <c r="N35" s="47" t="s">
        <v>127</v>
      </c>
      <c r="O35" s="47" t="s">
        <v>127</v>
      </c>
      <c r="P35" s="47"/>
      <c r="Q35" s="47" t="s">
        <v>68</v>
      </c>
      <c r="R35" s="47" t="s">
        <v>69</v>
      </c>
      <c r="S35" s="47" t="s">
        <v>70</v>
      </c>
      <c r="T35" s="47" t="s">
        <v>71</v>
      </c>
      <c r="U35" s="47" t="s">
        <v>128</v>
      </c>
      <c r="V35" s="47" t="s">
        <v>129</v>
      </c>
    </row>
    <row r="36" spans="1:22" ht="18" customHeight="1">
      <c r="A36" s="4">
        <v>35</v>
      </c>
      <c r="B36" s="37">
        <v>34076</v>
      </c>
      <c r="C36" s="34" t="s">
        <v>171</v>
      </c>
      <c r="D36" s="34" t="s">
        <v>191</v>
      </c>
      <c r="E36" s="34" t="s">
        <v>144</v>
      </c>
      <c r="F36" s="34" t="s">
        <v>175</v>
      </c>
      <c r="G36" s="21"/>
      <c r="H36" s="21"/>
      <c r="I36" s="21" t="s">
        <v>20</v>
      </c>
      <c r="J36" s="21" t="s">
        <v>14</v>
      </c>
      <c r="L36" s="4">
        <v>1</v>
      </c>
      <c r="M36" s="36" t="s">
        <v>206</v>
      </c>
      <c r="N36" s="10">
        <f>COUNTIF($C$2:$H$794,"林忠良")</f>
        <v>115</v>
      </c>
      <c r="O36" s="10">
        <f t="shared" ref="O36:O72" si="2">SUM(Q36:V36)</f>
        <v>115</v>
      </c>
      <c r="P36" s="10"/>
      <c r="Q36" s="10">
        <f>COUNTIF($C$2:$C$794,"林忠良")</f>
        <v>22</v>
      </c>
      <c r="R36" s="10">
        <f>COUNTIF($D$2:$D$794,"林忠良")</f>
        <v>18</v>
      </c>
      <c r="S36" s="10">
        <f>COUNTIF($E$2:$E$794,"林忠良")</f>
        <v>18</v>
      </c>
      <c r="T36" s="10">
        <f>COUNTIF($F$2:$F$794,"林忠良")</f>
        <v>19</v>
      </c>
      <c r="U36" s="10">
        <f>COUNTIF($G$2:$G$794,"林忠良")</f>
        <v>20</v>
      </c>
      <c r="V36" s="10">
        <f>COUNTIF($H$2:$H$794,"林忠良")</f>
        <v>18</v>
      </c>
    </row>
    <row r="37" spans="1:22" ht="18" customHeight="1">
      <c r="A37" s="4">
        <v>36</v>
      </c>
      <c r="B37" s="37">
        <v>34076</v>
      </c>
      <c r="C37" s="34" t="s">
        <v>173</v>
      </c>
      <c r="D37" s="34" t="s">
        <v>183</v>
      </c>
      <c r="E37" s="34" t="s">
        <v>161</v>
      </c>
      <c r="F37" s="34" t="s">
        <v>214</v>
      </c>
      <c r="G37" s="21" t="s">
        <v>187</v>
      </c>
      <c r="H37" s="21" t="s">
        <v>185</v>
      </c>
      <c r="I37" s="21" t="s">
        <v>228</v>
      </c>
      <c r="J37" s="21" t="s">
        <v>227</v>
      </c>
      <c r="L37" s="4">
        <v>2</v>
      </c>
      <c r="M37" s="34" t="s">
        <v>139</v>
      </c>
      <c r="N37" s="10">
        <f>COUNTIF($C$2:$H$794,"中村稔")</f>
        <v>114</v>
      </c>
      <c r="O37" s="10">
        <f t="shared" si="2"/>
        <v>114</v>
      </c>
      <c r="P37" s="10"/>
      <c r="Q37" s="10">
        <f>COUNTIF($C$2:$C$794,"中村稔")</f>
        <v>21</v>
      </c>
      <c r="R37" s="10">
        <f>COUNTIF($D$2:$D$794,"中村稔")</f>
        <v>19</v>
      </c>
      <c r="S37" s="10">
        <f>COUNTIF($E$2:$E$794,"中村稔")</f>
        <v>20</v>
      </c>
      <c r="T37" s="10">
        <f>COUNTIF($F$2:$F$794,"中村稔")</f>
        <v>18</v>
      </c>
      <c r="U37" s="10">
        <f>COUNTIF($G$2:$G$794,"中村稔")</f>
        <v>20</v>
      </c>
      <c r="V37" s="10">
        <f>COUNTIF($H$2:$H$794,"中村稔")</f>
        <v>16</v>
      </c>
    </row>
    <row r="38" spans="1:22" ht="18" customHeight="1">
      <c r="A38" s="4">
        <v>37</v>
      </c>
      <c r="B38" s="37">
        <v>34076</v>
      </c>
      <c r="C38" s="34" t="s">
        <v>197</v>
      </c>
      <c r="D38" s="34" t="s">
        <v>186</v>
      </c>
      <c r="E38" s="34" t="s">
        <v>179</v>
      </c>
      <c r="F38" s="34" t="s">
        <v>178</v>
      </c>
      <c r="G38" s="21" t="s">
        <v>213</v>
      </c>
      <c r="H38" s="21" t="s">
        <v>165</v>
      </c>
      <c r="I38" s="21" t="s">
        <v>31</v>
      </c>
      <c r="J38" s="21" t="s">
        <v>26</v>
      </c>
      <c r="L38" s="4">
        <v>3</v>
      </c>
      <c r="M38" s="21" t="s">
        <v>184</v>
      </c>
      <c r="N38" s="10">
        <f>COUNTIF($C$2:$H$794,"前川芳男")</f>
        <v>111</v>
      </c>
      <c r="O38" s="10">
        <f t="shared" si="2"/>
        <v>111</v>
      </c>
      <c r="P38" s="10"/>
      <c r="Q38" s="10">
        <f>COUNTIF($C$2:$C$794,"前川芳男")</f>
        <v>17</v>
      </c>
      <c r="R38" s="10">
        <f>COUNTIF($D$2:$D$794,"前川芳男")</f>
        <v>17</v>
      </c>
      <c r="S38" s="10">
        <f>COUNTIF($E$2:$E$794,"前川芳男")</f>
        <v>31</v>
      </c>
      <c r="T38" s="10">
        <f>COUNTIF($F$2:$F$794,"前川芳男")</f>
        <v>32</v>
      </c>
      <c r="U38" s="10">
        <f>COUNTIF($G$2:$G$794,"前川芳男")</f>
        <v>6</v>
      </c>
      <c r="V38" s="10">
        <f>COUNTIF($H$2:$H$794,"前川芳男")</f>
        <v>8</v>
      </c>
    </row>
    <row r="39" spans="1:22" ht="18" customHeight="1">
      <c r="A39" s="4">
        <v>38</v>
      </c>
      <c r="B39" s="37">
        <v>34076</v>
      </c>
      <c r="C39" s="34" t="s">
        <v>168</v>
      </c>
      <c r="D39" s="34" t="s">
        <v>195</v>
      </c>
      <c r="E39" s="34" t="s">
        <v>163</v>
      </c>
      <c r="F39" s="34" t="s">
        <v>167</v>
      </c>
      <c r="G39" s="21"/>
      <c r="H39" s="21"/>
      <c r="I39" s="21" t="s">
        <v>13</v>
      </c>
      <c r="J39" s="21" t="s">
        <v>38</v>
      </c>
      <c r="L39" s="4">
        <v>4</v>
      </c>
      <c r="M39" s="34" t="s">
        <v>143</v>
      </c>
      <c r="N39" s="10">
        <f>COUNTIF($C$2:$H$794,"東利夫")</f>
        <v>110</v>
      </c>
      <c r="O39" s="10">
        <f t="shared" si="2"/>
        <v>110</v>
      </c>
      <c r="P39" s="10"/>
      <c r="Q39" s="10">
        <f>COUNTIF($C$2:$C$794,"東利夫")</f>
        <v>21</v>
      </c>
      <c r="R39" s="10">
        <f>COUNTIF($D$2:$D$794,"東利夫")</f>
        <v>21</v>
      </c>
      <c r="S39" s="10">
        <f>COUNTIF($E$2:$E$794,"東利夫")</f>
        <v>16</v>
      </c>
      <c r="T39" s="10">
        <f>COUNTIF($F$2:$F$794,"東利夫")</f>
        <v>17</v>
      </c>
      <c r="U39" s="10">
        <f>COUNTIF($G$2:$G$794,"東利夫")</f>
        <v>17</v>
      </c>
      <c r="V39" s="10">
        <f>COUNTIF($H$2:$H$794,"東利夫")</f>
        <v>18</v>
      </c>
    </row>
    <row r="40" spans="1:22" ht="18" customHeight="1">
      <c r="A40" s="4">
        <v>39</v>
      </c>
      <c r="B40" s="37">
        <v>34076</v>
      </c>
      <c r="C40" s="34" t="s">
        <v>210</v>
      </c>
      <c r="D40" s="34" t="s">
        <v>166</v>
      </c>
      <c r="E40" s="34" t="s">
        <v>180</v>
      </c>
      <c r="F40" s="34" t="s">
        <v>190</v>
      </c>
      <c r="G40" s="21"/>
      <c r="H40" s="21"/>
      <c r="I40" s="21" t="s">
        <v>19</v>
      </c>
      <c r="J40" s="21" t="s">
        <v>37</v>
      </c>
      <c r="L40" s="4">
        <v>5</v>
      </c>
      <c r="M40" s="21" t="s">
        <v>221</v>
      </c>
      <c r="N40" s="10">
        <f>COUNTIF($C$2:$H$794,"前田亨")</f>
        <v>110</v>
      </c>
      <c r="O40" s="10">
        <f t="shared" si="2"/>
        <v>110</v>
      </c>
      <c r="P40" s="10"/>
      <c r="Q40" s="10">
        <f>COUNTIF($C$2:$C$794,"前田亨")</f>
        <v>21</v>
      </c>
      <c r="R40" s="10">
        <f>COUNTIF($D$2:$D$794,"前田亨")</f>
        <v>18</v>
      </c>
      <c r="S40" s="10">
        <f>COUNTIF($E$2:$E$794,"前田亨")</f>
        <v>17</v>
      </c>
      <c r="T40" s="10">
        <f>COUNTIF($F$2:$F$794,"前田亨")</f>
        <v>18</v>
      </c>
      <c r="U40" s="10">
        <f>COUNTIF($G$2:$G$794,"前田亨")</f>
        <v>18</v>
      </c>
      <c r="V40" s="10">
        <f>COUNTIF($H$2:$H$794,"前田亨")</f>
        <v>18</v>
      </c>
    </row>
    <row r="41" spans="1:22" ht="18" customHeight="1">
      <c r="A41" s="4">
        <v>40</v>
      </c>
      <c r="B41" s="37">
        <v>34077</v>
      </c>
      <c r="C41" s="34" t="s">
        <v>190</v>
      </c>
      <c r="D41" s="34" t="s">
        <v>72</v>
      </c>
      <c r="E41" s="34" t="s">
        <v>166</v>
      </c>
      <c r="F41" s="34" t="s">
        <v>180</v>
      </c>
      <c r="G41" s="21"/>
      <c r="H41" s="21"/>
      <c r="I41" s="21" t="s">
        <v>19</v>
      </c>
      <c r="J41" s="21" t="s">
        <v>37</v>
      </c>
      <c r="L41" s="4">
        <v>6</v>
      </c>
      <c r="M41" s="21" t="s">
        <v>241</v>
      </c>
      <c r="N41" s="10">
        <f>COUNTIF($C$2:$H$794,"寺本勇")</f>
        <v>109</v>
      </c>
      <c r="O41" s="10">
        <f t="shared" si="2"/>
        <v>109</v>
      </c>
      <c r="P41" s="10"/>
      <c r="Q41" s="10">
        <f>COUNTIF($C$2:$C$794,"寺本勇")</f>
        <v>20</v>
      </c>
      <c r="R41" s="10">
        <f>COUNTIF($D$2:$D$794,"寺本勇")</f>
        <v>20</v>
      </c>
      <c r="S41" s="10">
        <f>COUNTIF($E$2:$E$794,"寺本勇")</f>
        <v>21</v>
      </c>
      <c r="T41" s="10">
        <f>COUNTIF($F$2:$F$794,"寺本勇")</f>
        <v>21</v>
      </c>
      <c r="U41" s="10">
        <f>COUNTIF($G$2:$G$794,"寺本勇")</f>
        <v>14</v>
      </c>
      <c r="V41" s="10">
        <f>COUNTIF($H$2:$H$794,"寺本勇")</f>
        <v>13</v>
      </c>
    </row>
    <row r="42" spans="1:22" ht="18" customHeight="1">
      <c r="A42" s="4">
        <v>41</v>
      </c>
      <c r="B42" s="37">
        <v>34077</v>
      </c>
      <c r="C42" s="34" t="s">
        <v>175</v>
      </c>
      <c r="D42" s="34" t="s">
        <v>176</v>
      </c>
      <c r="E42" s="34" t="s">
        <v>191</v>
      </c>
      <c r="F42" s="34" t="s">
        <v>144</v>
      </c>
      <c r="G42" s="21"/>
      <c r="H42" s="21"/>
      <c r="I42" s="21" t="s">
        <v>20</v>
      </c>
      <c r="J42" s="21" t="s">
        <v>14</v>
      </c>
      <c r="L42" s="4">
        <v>7</v>
      </c>
      <c r="M42" s="21" t="s">
        <v>250</v>
      </c>
      <c r="N42" s="10">
        <f>COUNTIF($C$2:$H$794,"五十嵐洋一")</f>
        <v>108</v>
      </c>
      <c r="O42" s="10">
        <f t="shared" si="2"/>
        <v>108</v>
      </c>
      <c r="P42" s="10"/>
      <c r="Q42" s="10">
        <f>COUNTIF($C$2:$C$794,"五十嵐洋一")</f>
        <v>16</v>
      </c>
      <c r="R42" s="10">
        <f>COUNTIF($D$2:$D$794,"五十嵐洋一")</f>
        <v>21</v>
      </c>
      <c r="S42" s="10">
        <f>COUNTIF($E$2:$E$794,"五十嵐洋一")</f>
        <v>24</v>
      </c>
      <c r="T42" s="10">
        <f>COUNTIF($F$2:$F$794,"五十嵐洋一")</f>
        <v>26</v>
      </c>
      <c r="U42" s="10">
        <f>COUNTIF($G$2:$G$794,"五十嵐洋一")</f>
        <v>9</v>
      </c>
      <c r="V42" s="10">
        <f>COUNTIF($H$2:$H$794,"五十嵐洋一")</f>
        <v>12</v>
      </c>
    </row>
    <row r="43" spans="1:22" ht="18" customHeight="1">
      <c r="A43" s="4">
        <v>42</v>
      </c>
      <c r="B43" s="37">
        <v>34077</v>
      </c>
      <c r="C43" s="34" t="s">
        <v>178</v>
      </c>
      <c r="D43" s="34" t="s">
        <v>165</v>
      </c>
      <c r="E43" s="34" t="s">
        <v>213</v>
      </c>
      <c r="F43" s="34" t="s">
        <v>186</v>
      </c>
      <c r="G43" s="21" t="s">
        <v>197</v>
      </c>
      <c r="H43" s="21" t="s">
        <v>179</v>
      </c>
      <c r="I43" s="21" t="s">
        <v>31</v>
      </c>
      <c r="J43" s="21" t="s">
        <v>26</v>
      </c>
      <c r="L43" s="4">
        <v>8</v>
      </c>
      <c r="M43" s="21" t="s">
        <v>219</v>
      </c>
      <c r="N43" s="10">
        <f>COUNTIF($C$2:$H$794,"永見武司")</f>
        <v>107</v>
      </c>
      <c r="O43" s="10">
        <f t="shared" si="2"/>
        <v>107</v>
      </c>
      <c r="P43" s="10"/>
      <c r="Q43" s="10">
        <f>COUNTIF($C$2:$C$794,"永見武司")</f>
        <v>19</v>
      </c>
      <c r="R43" s="10">
        <f>COUNTIF($D$2:$D$794,"永見武司")</f>
        <v>15</v>
      </c>
      <c r="S43" s="10">
        <f>COUNTIF($E$2:$E$794,"永見武司")</f>
        <v>15</v>
      </c>
      <c r="T43" s="10">
        <f>COUNTIF($F$2:$F$794,"永見武司")</f>
        <v>17</v>
      </c>
      <c r="U43" s="10">
        <f>COUNTIF($G$2:$G$794,"永見武司")</f>
        <v>22</v>
      </c>
      <c r="V43" s="10">
        <f>COUNTIF($H$2:$H$794,"永見武司")</f>
        <v>19</v>
      </c>
    </row>
    <row r="44" spans="1:22" ht="18" customHeight="1">
      <c r="A44" s="4">
        <v>43</v>
      </c>
      <c r="B44" s="37">
        <v>34077</v>
      </c>
      <c r="C44" s="34" t="s">
        <v>187</v>
      </c>
      <c r="D44" s="34" t="s">
        <v>161</v>
      </c>
      <c r="E44" s="34" t="s">
        <v>185</v>
      </c>
      <c r="F44" s="34" t="s">
        <v>183</v>
      </c>
      <c r="G44" s="21" t="s">
        <v>173</v>
      </c>
      <c r="H44" s="21" t="s">
        <v>214</v>
      </c>
      <c r="I44" s="21" t="s">
        <v>228</v>
      </c>
      <c r="J44" s="21" t="s">
        <v>227</v>
      </c>
      <c r="L44" s="4">
        <v>9</v>
      </c>
      <c r="M44" s="21" t="s">
        <v>183</v>
      </c>
      <c r="N44" s="10">
        <f>COUNTIF($C$2:$H$794,"藤本典征")</f>
        <v>106</v>
      </c>
      <c r="O44" s="10">
        <f t="shared" si="2"/>
        <v>106</v>
      </c>
      <c r="P44" s="10"/>
      <c r="Q44" s="10">
        <f>COUNTIF($C$2:$C$794,"藤本典征")</f>
        <v>20</v>
      </c>
      <c r="R44" s="10">
        <f>COUNTIF($D$2:$D$794,"藤本典征")</f>
        <v>18</v>
      </c>
      <c r="S44" s="10">
        <f>COUNTIF($E$2:$E$794,"藤本典征")</f>
        <v>17</v>
      </c>
      <c r="T44" s="10">
        <f>COUNTIF($F$2:$F$794,"藤本典征")</f>
        <v>20</v>
      </c>
      <c r="U44" s="10">
        <f>COUNTIF($G$2:$G$794,"藤本典征")</f>
        <v>17</v>
      </c>
      <c r="V44" s="10">
        <f>COUNTIF($H$2:$H$794,"藤本典征")</f>
        <v>14</v>
      </c>
    </row>
    <row r="45" spans="1:22" ht="18" customHeight="1">
      <c r="A45" s="4">
        <v>44</v>
      </c>
      <c r="B45" s="37">
        <v>34077</v>
      </c>
      <c r="C45" s="34" t="s">
        <v>131</v>
      </c>
      <c r="D45" s="34" t="s">
        <v>174</v>
      </c>
      <c r="E45" s="34" t="s">
        <v>188</v>
      </c>
      <c r="F45" s="34" t="s">
        <v>184</v>
      </c>
      <c r="G45" s="21" t="s">
        <v>194</v>
      </c>
      <c r="H45" s="21" t="s">
        <v>172</v>
      </c>
      <c r="I45" s="21" t="s">
        <v>8</v>
      </c>
      <c r="J45" s="21" t="s">
        <v>32</v>
      </c>
      <c r="L45" s="4">
        <v>10</v>
      </c>
      <c r="M45" s="21" t="s">
        <v>235</v>
      </c>
      <c r="N45" s="10">
        <f>COUNTIF($C$2:$H$794,"橘修")</f>
        <v>106</v>
      </c>
      <c r="O45" s="10">
        <f t="shared" si="2"/>
        <v>106</v>
      </c>
      <c r="P45" s="10"/>
      <c r="Q45" s="10">
        <f>COUNTIF($C$2:$C$794,"橘修")</f>
        <v>17</v>
      </c>
      <c r="R45" s="10">
        <f>COUNTIF($D$2:$D$794,"橘修")</f>
        <v>21</v>
      </c>
      <c r="S45" s="10">
        <f>COUNTIF($E$2:$E$794,"橘修")</f>
        <v>20</v>
      </c>
      <c r="T45" s="10">
        <f>COUNTIF($F$2:$F$794,"橘修")</f>
        <v>18</v>
      </c>
      <c r="U45" s="10">
        <f>COUNTIF($G$2:$G$794,"橘修")</f>
        <v>18</v>
      </c>
      <c r="V45" s="10">
        <f>COUNTIF($H$2:$H$794,"橘修")</f>
        <v>12</v>
      </c>
    </row>
    <row r="46" spans="1:22" ht="18" customHeight="1">
      <c r="A46" s="4">
        <v>45</v>
      </c>
      <c r="B46" s="37">
        <v>34077</v>
      </c>
      <c r="C46" s="34" t="s">
        <v>163</v>
      </c>
      <c r="D46" s="34" t="s">
        <v>167</v>
      </c>
      <c r="E46" s="34" t="s">
        <v>195</v>
      </c>
      <c r="F46" s="34" t="s">
        <v>170</v>
      </c>
      <c r="G46" s="21"/>
      <c r="H46" s="21"/>
      <c r="I46" s="21" t="s">
        <v>13</v>
      </c>
      <c r="J46" s="21" t="s">
        <v>38</v>
      </c>
      <c r="L46" s="4">
        <v>11</v>
      </c>
      <c r="M46" s="21" t="s">
        <v>237</v>
      </c>
      <c r="N46" s="10">
        <f>COUNTIF($C$2:$H$794,"村越茶美雄")</f>
        <v>105</v>
      </c>
      <c r="O46" s="10">
        <f t="shared" si="2"/>
        <v>105</v>
      </c>
      <c r="P46" s="10"/>
      <c r="Q46" s="10">
        <f>COUNTIF($C$2:$C$794,"村越茶美雄")</f>
        <v>19</v>
      </c>
      <c r="R46" s="10">
        <f>COUNTIF($D$2:$D$794,"村越茶美雄")</f>
        <v>20</v>
      </c>
      <c r="S46" s="10">
        <f>COUNTIF($E$2:$E$794,"村越茶美雄")</f>
        <v>15</v>
      </c>
      <c r="T46" s="10">
        <f>COUNTIF($F$2:$F$794,"村越茶美雄")</f>
        <v>17</v>
      </c>
      <c r="U46" s="10">
        <f>COUNTIF($G$2:$G$794,"村越茶美雄")</f>
        <v>14</v>
      </c>
      <c r="V46" s="10">
        <f>COUNTIF($H$2:$H$794,"村越茶美雄")</f>
        <v>20</v>
      </c>
    </row>
    <row r="47" spans="1:22" ht="18" customHeight="1">
      <c r="A47" s="4">
        <v>46</v>
      </c>
      <c r="B47" s="37">
        <v>34079</v>
      </c>
      <c r="C47" s="34" t="s">
        <v>167</v>
      </c>
      <c r="D47" s="34" t="s">
        <v>170</v>
      </c>
      <c r="E47" s="34" t="s">
        <v>168</v>
      </c>
      <c r="F47" s="34" t="s">
        <v>195</v>
      </c>
      <c r="G47" s="21"/>
      <c r="H47" s="21"/>
      <c r="I47" s="21" t="s">
        <v>14</v>
      </c>
      <c r="J47" s="21" t="s">
        <v>38</v>
      </c>
      <c r="L47" s="4">
        <v>12</v>
      </c>
      <c r="M47" s="34" t="s">
        <v>204</v>
      </c>
      <c r="N47" s="10">
        <f>COUNTIF($C$2:$H$794,"山﨑夏生")</f>
        <v>104</v>
      </c>
      <c r="O47" s="10">
        <f t="shared" si="2"/>
        <v>104</v>
      </c>
      <c r="P47" s="10"/>
      <c r="Q47" s="10">
        <f>COUNTIF($C$2:$C$794,"山﨑夏生")</f>
        <v>18</v>
      </c>
      <c r="R47" s="10">
        <f>COUNTIF($D$2:$D$794,"山﨑夏生")</f>
        <v>18</v>
      </c>
      <c r="S47" s="10">
        <f>COUNTIF($E$2:$E$794,"山﨑夏生")</f>
        <v>12</v>
      </c>
      <c r="T47" s="10">
        <f>COUNTIF($F$2:$F$794,"山﨑夏生")</f>
        <v>14</v>
      </c>
      <c r="U47" s="10">
        <f>COUNTIF($G$2:$G$794,"山﨑夏生")</f>
        <v>22</v>
      </c>
      <c r="V47" s="10">
        <f>COUNTIF($H$2:$H$794,"山﨑夏生")</f>
        <v>20</v>
      </c>
    </row>
    <row r="48" spans="1:22" ht="18" customHeight="1">
      <c r="A48" s="4">
        <v>47</v>
      </c>
      <c r="B48" s="37">
        <v>34079</v>
      </c>
      <c r="C48" s="34" t="s">
        <v>213</v>
      </c>
      <c r="D48" s="34" t="s">
        <v>186</v>
      </c>
      <c r="E48" s="34" t="s">
        <v>197</v>
      </c>
      <c r="F48" s="34" t="s">
        <v>184</v>
      </c>
      <c r="G48" s="21" t="s">
        <v>131</v>
      </c>
      <c r="H48" s="21" t="s">
        <v>188</v>
      </c>
      <c r="I48" s="21" t="s">
        <v>32</v>
      </c>
      <c r="J48" s="21" t="s">
        <v>31</v>
      </c>
      <c r="L48" s="4">
        <v>13</v>
      </c>
      <c r="M48" s="21" t="s">
        <v>220</v>
      </c>
      <c r="N48" s="10">
        <f>COUNTIF($C$2:$H$794,"小寺昌治")</f>
        <v>102</v>
      </c>
      <c r="O48" s="10">
        <f t="shared" si="2"/>
        <v>102</v>
      </c>
      <c r="P48" s="10"/>
      <c r="Q48" s="10">
        <f>COUNTIF($C$2:$C$794,"小寺昌治")</f>
        <v>18</v>
      </c>
      <c r="R48" s="10">
        <f>COUNTIF($D$2:$D$794,"小寺昌治")</f>
        <v>18</v>
      </c>
      <c r="S48" s="10">
        <f>COUNTIF($E$2:$E$794,"小寺昌治")</f>
        <v>15</v>
      </c>
      <c r="T48" s="10">
        <f>COUNTIF($F$2:$F$794,"小寺昌治")</f>
        <v>15</v>
      </c>
      <c r="U48" s="10">
        <f>COUNTIF($G$2:$G$794,"小寺昌治")</f>
        <v>17</v>
      </c>
      <c r="V48" s="10">
        <f>COUNTIF($H$2:$H$794,"小寺昌治")</f>
        <v>19</v>
      </c>
    </row>
    <row r="49" spans="1:22" ht="18" customHeight="1">
      <c r="A49" s="4">
        <v>48</v>
      </c>
      <c r="B49" s="37">
        <v>34079</v>
      </c>
      <c r="C49" s="34" t="s">
        <v>180</v>
      </c>
      <c r="D49" s="34" t="s">
        <v>210</v>
      </c>
      <c r="E49" s="34" t="s">
        <v>72</v>
      </c>
      <c r="F49" s="34" t="s">
        <v>166</v>
      </c>
      <c r="G49" s="21"/>
      <c r="H49" s="21"/>
      <c r="I49" s="21" t="s">
        <v>37</v>
      </c>
      <c r="J49" s="21" t="s">
        <v>20</v>
      </c>
      <c r="L49" s="4">
        <v>14</v>
      </c>
      <c r="M49" s="34" t="s">
        <v>203</v>
      </c>
      <c r="N49" s="10">
        <f>COUNTIF($C$2:$H$794,"山本隆造")</f>
        <v>101</v>
      </c>
      <c r="O49" s="10">
        <f t="shared" si="2"/>
        <v>101</v>
      </c>
      <c r="P49" s="10"/>
      <c r="Q49" s="10">
        <f>COUNTIF($C$2:$C$794,"山本隆造")</f>
        <v>16</v>
      </c>
      <c r="R49" s="10">
        <f>COUNTIF($D$2:$D$794,"山本隆造")</f>
        <v>15</v>
      </c>
      <c r="S49" s="10">
        <f>COUNTIF($E$2:$E$794,"山本隆造")</f>
        <v>20</v>
      </c>
      <c r="T49" s="10">
        <f>COUNTIF($F$2:$F$794,"山本隆造")</f>
        <v>13</v>
      </c>
      <c r="U49" s="10">
        <f>COUNTIF($G$2:$G$794,"山本隆造")</f>
        <v>19</v>
      </c>
      <c r="V49" s="10">
        <f>COUNTIF($H$2:$H$794,"山本隆造")</f>
        <v>18</v>
      </c>
    </row>
    <row r="50" spans="1:22" ht="18" customHeight="1">
      <c r="A50" s="4">
        <v>49</v>
      </c>
      <c r="B50" s="37">
        <v>34079</v>
      </c>
      <c r="C50" s="34" t="s">
        <v>144</v>
      </c>
      <c r="D50" s="34" t="s">
        <v>171</v>
      </c>
      <c r="E50" s="34" t="s">
        <v>176</v>
      </c>
      <c r="F50" s="34" t="s">
        <v>191</v>
      </c>
      <c r="G50" s="21"/>
      <c r="H50" s="21"/>
      <c r="I50" s="21" t="s">
        <v>19</v>
      </c>
      <c r="J50" s="21" t="s">
        <v>13</v>
      </c>
      <c r="L50" s="4">
        <v>15</v>
      </c>
      <c r="M50" s="34" t="s">
        <v>162</v>
      </c>
      <c r="N50" s="10">
        <f>COUNTIF($C$2:$H$794,"柿木園悟")</f>
        <v>100</v>
      </c>
      <c r="O50" s="10">
        <f t="shared" si="2"/>
        <v>100</v>
      </c>
      <c r="P50" s="10"/>
      <c r="Q50" s="10">
        <f>COUNTIF($C$2:$C$794,"柿木園悟")</f>
        <v>18</v>
      </c>
      <c r="R50" s="10">
        <f>COUNTIF($D$2:$D$794,"柿木園悟")</f>
        <v>17</v>
      </c>
      <c r="S50" s="10">
        <f>COUNTIF($E$2:$E$794,"柿木園悟")</f>
        <v>15</v>
      </c>
      <c r="T50" s="10">
        <f>COUNTIF($F$2:$F$794,"柿木園悟")</f>
        <v>16</v>
      </c>
      <c r="U50" s="10">
        <f>COUNTIF($G$2:$G$794,"柿木園悟")</f>
        <v>18</v>
      </c>
      <c r="V50" s="10">
        <f>COUNTIF($H$2:$H$794,"柿木園悟")</f>
        <v>16</v>
      </c>
    </row>
    <row r="51" spans="1:22" ht="18" customHeight="1">
      <c r="A51" s="4">
        <v>50</v>
      </c>
      <c r="B51" s="37">
        <v>34079</v>
      </c>
      <c r="C51" s="34" t="s">
        <v>183</v>
      </c>
      <c r="D51" s="34" t="s">
        <v>185</v>
      </c>
      <c r="E51" s="34" t="s">
        <v>214</v>
      </c>
      <c r="F51" s="34" t="s">
        <v>173</v>
      </c>
      <c r="G51" s="21" t="s">
        <v>161</v>
      </c>
      <c r="H51" s="21" t="s">
        <v>187</v>
      </c>
      <c r="I51" s="21" t="s">
        <v>228</v>
      </c>
      <c r="J51" s="21" t="s">
        <v>8</v>
      </c>
      <c r="L51" s="4">
        <v>16</v>
      </c>
      <c r="M51" s="21" t="s">
        <v>225</v>
      </c>
      <c r="N51" s="10">
        <f>COUNTIF($C$2:$H$794,"新屋晃")</f>
        <v>95</v>
      </c>
      <c r="O51" s="10">
        <f t="shared" si="2"/>
        <v>95</v>
      </c>
      <c r="P51" s="10"/>
      <c r="Q51" s="10">
        <f>COUNTIF($C$2:$C$794,"新屋晃")</f>
        <v>13</v>
      </c>
      <c r="R51" s="10">
        <f>COUNTIF($D$2:$D$794,"新屋晃")</f>
        <v>16</v>
      </c>
      <c r="S51" s="10">
        <f>COUNTIF($E$2:$E$794,"新屋晃")</f>
        <v>15</v>
      </c>
      <c r="T51" s="10">
        <f>COUNTIF($F$2:$F$794,"新屋晃")</f>
        <v>12</v>
      </c>
      <c r="U51" s="10">
        <f>COUNTIF($G$2:$G$794,"新屋晃")</f>
        <v>21</v>
      </c>
      <c r="V51" s="10">
        <f>COUNTIF($H$2:$H$794,"新屋晃")</f>
        <v>18</v>
      </c>
    </row>
    <row r="52" spans="1:22" ht="18" customHeight="1">
      <c r="A52" s="4">
        <v>51</v>
      </c>
      <c r="B52" s="37">
        <v>34079</v>
      </c>
      <c r="C52" s="34" t="s">
        <v>146</v>
      </c>
      <c r="D52" s="34" t="s">
        <v>181</v>
      </c>
      <c r="E52" s="34" t="s">
        <v>194</v>
      </c>
      <c r="F52" s="34" t="s">
        <v>172</v>
      </c>
      <c r="G52" s="21" t="s">
        <v>182</v>
      </c>
      <c r="H52" s="21" t="s">
        <v>142</v>
      </c>
      <c r="I52" s="21" t="s">
        <v>227</v>
      </c>
      <c r="J52" s="21" t="s">
        <v>26</v>
      </c>
      <c r="L52" s="4">
        <v>17</v>
      </c>
      <c r="M52" s="21" t="s">
        <v>248</v>
      </c>
      <c r="N52" s="10">
        <f>COUNTIF($C$2:$H$794,"桃井進")</f>
        <v>94</v>
      </c>
      <c r="O52" s="10">
        <f t="shared" si="2"/>
        <v>94</v>
      </c>
      <c r="P52" s="10"/>
      <c r="Q52" s="10">
        <f>COUNTIF($C$2:$C$794,"桃井進")</f>
        <v>15</v>
      </c>
      <c r="R52" s="10">
        <f>COUNTIF($D$2:$D$794,"桃井進")</f>
        <v>14</v>
      </c>
      <c r="S52" s="10">
        <f>COUNTIF($E$2:$E$794,"桃井進")</f>
        <v>13</v>
      </c>
      <c r="T52" s="10">
        <f>COUNTIF($F$2:$F$794,"桃井進")</f>
        <v>12</v>
      </c>
      <c r="U52" s="10">
        <f>COUNTIF($G$2:$G$794,"桃井進")</f>
        <v>21</v>
      </c>
      <c r="V52" s="10">
        <f>COUNTIF($H$2:$H$794,"桃井進")</f>
        <v>19</v>
      </c>
    </row>
    <row r="53" spans="1:22" ht="18" customHeight="1">
      <c r="A53" s="4">
        <v>52</v>
      </c>
      <c r="B53" s="37">
        <v>34080</v>
      </c>
      <c r="C53" s="34" t="s">
        <v>166</v>
      </c>
      <c r="D53" s="34" t="s">
        <v>190</v>
      </c>
      <c r="E53" s="34" t="s">
        <v>210</v>
      </c>
      <c r="F53" s="34" t="s">
        <v>72</v>
      </c>
      <c r="G53" s="21"/>
      <c r="H53" s="21"/>
      <c r="I53" s="21" t="s">
        <v>37</v>
      </c>
      <c r="J53" s="21" t="s">
        <v>20</v>
      </c>
      <c r="L53" s="4">
        <v>18</v>
      </c>
      <c r="M53" s="21" t="s">
        <v>266</v>
      </c>
      <c r="N53" s="10">
        <f>COUNTIF($C$2:$H$794,"牧野伸")</f>
        <v>86</v>
      </c>
      <c r="O53" s="10">
        <f t="shared" si="2"/>
        <v>86</v>
      </c>
      <c r="P53" s="10"/>
      <c r="Q53" s="10">
        <f>COUNTIF($C$2:$C$794,"牧野伸")</f>
        <v>12</v>
      </c>
      <c r="R53" s="10">
        <f>COUNTIF($D$2:$D$794,"牧野伸")</f>
        <v>15</v>
      </c>
      <c r="S53" s="10">
        <f>COUNTIF($E$2:$E$794,"牧野伸")</f>
        <v>17</v>
      </c>
      <c r="T53" s="10">
        <f>COUNTIF($F$2:$F$794,"牧野伸")</f>
        <v>14</v>
      </c>
      <c r="U53" s="10">
        <f>COUNTIF($G$2:$G$794,"牧野伸")</f>
        <v>14</v>
      </c>
      <c r="V53" s="10">
        <f>COUNTIF($H$2:$H$794,"牧野伸")</f>
        <v>14</v>
      </c>
    </row>
    <row r="54" spans="1:22" ht="18" customHeight="1">
      <c r="A54" s="4">
        <v>53</v>
      </c>
      <c r="B54" s="37">
        <v>34080</v>
      </c>
      <c r="C54" s="34" t="s">
        <v>269</v>
      </c>
      <c r="D54" s="34" t="s">
        <v>142</v>
      </c>
      <c r="E54" s="34" t="s">
        <v>181</v>
      </c>
      <c r="F54" s="34" t="s">
        <v>182</v>
      </c>
      <c r="G54" s="21" t="s">
        <v>146</v>
      </c>
      <c r="H54" s="21" t="s">
        <v>194</v>
      </c>
      <c r="I54" s="21" t="s">
        <v>227</v>
      </c>
      <c r="J54" s="21" t="s">
        <v>26</v>
      </c>
      <c r="L54" s="4">
        <v>19</v>
      </c>
      <c r="M54" s="21" t="s">
        <v>207</v>
      </c>
      <c r="N54" s="10">
        <f>COUNTIF($C$2:$H$794,"岡田哲男(豊）")</f>
        <v>86</v>
      </c>
      <c r="O54" s="10">
        <f t="shared" si="2"/>
        <v>86</v>
      </c>
      <c r="P54" s="10"/>
      <c r="Q54" s="10">
        <f>COUNTIF($C$2:$C$794,"岡田哲男(豊）")</f>
        <v>11</v>
      </c>
      <c r="R54" s="10">
        <f>COUNTIF($D$2:$D$794,"岡田哲男(豊）")</f>
        <v>15</v>
      </c>
      <c r="S54" s="10">
        <f>COUNTIF($E$2:$E$794,"岡田哲男(豊）")</f>
        <v>17</v>
      </c>
      <c r="T54" s="10">
        <f>COUNTIF($F$2:$F$794,"岡田哲男(豊）")</f>
        <v>13</v>
      </c>
      <c r="U54" s="10">
        <f>COUNTIF($G$2:$G$794,"岡田哲男(豊）")</f>
        <v>13</v>
      </c>
      <c r="V54" s="10">
        <f>COUNTIF($H$2:$H$794,"岡田哲男(豊）")</f>
        <v>17</v>
      </c>
    </row>
    <row r="55" spans="1:22" ht="18" customHeight="1">
      <c r="A55" s="4">
        <v>54</v>
      </c>
      <c r="B55" s="37">
        <v>34080</v>
      </c>
      <c r="C55" s="34" t="s">
        <v>179</v>
      </c>
      <c r="D55" s="34" t="s">
        <v>184</v>
      </c>
      <c r="E55" s="34" t="s">
        <v>165</v>
      </c>
      <c r="F55" s="34" t="s">
        <v>197</v>
      </c>
      <c r="G55" s="21" t="s">
        <v>211</v>
      </c>
      <c r="H55" s="21" t="s">
        <v>131</v>
      </c>
      <c r="I55" s="21" t="s">
        <v>32</v>
      </c>
      <c r="J55" s="21" t="s">
        <v>31</v>
      </c>
      <c r="L55" s="4">
        <v>20</v>
      </c>
      <c r="M55" s="21" t="s">
        <v>262</v>
      </c>
      <c r="N55" s="10">
        <f>COUNTIF($C$2:$H$794,"久保山和夫")</f>
        <v>84</v>
      </c>
      <c r="O55" s="10">
        <f t="shared" si="2"/>
        <v>84</v>
      </c>
      <c r="P55" s="10"/>
      <c r="Q55" s="10">
        <f>COUNTIF($C$2:$C$794,"久保山和夫")</f>
        <v>10</v>
      </c>
      <c r="R55" s="10">
        <f>COUNTIF($D$2:$D$794,"久保山和夫")</f>
        <v>12</v>
      </c>
      <c r="S55" s="10">
        <f>COUNTIF($E$2:$E$794,"久保山和夫")</f>
        <v>16</v>
      </c>
      <c r="T55" s="10">
        <f>COUNTIF($F$2:$F$794,"久保山和夫")</f>
        <v>15</v>
      </c>
      <c r="U55" s="10">
        <f>COUNTIF($G$2:$G$794,"久保山和夫")</f>
        <v>17</v>
      </c>
      <c r="V55" s="10">
        <f>COUNTIF($H$2:$H$794,"久保山和夫")</f>
        <v>14</v>
      </c>
    </row>
    <row r="56" spans="1:22" ht="18" customHeight="1">
      <c r="A56" s="4">
        <v>55</v>
      </c>
      <c r="B56" s="37">
        <v>34080</v>
      </c>
      <c r="C56" s="34" t="s">
        <v>214</v>
      </c>
      <c r="D56" s="34" t="s">
        <v>187</v>
      </c>
      <c r="E56" s="34" t="s">
        <v>173</v>
      </c>
      <c r="F56" s="34" t="s">
        <v>185</v>
      </c>
      <c r="G56" s="21" t="s">
        <v>183</v>
      </c>
      <c r="H56" s="21" t="s">
        <v>161</v>
      </c>
      <c r="I56" s="21" t="s">
        <v>228</v>
      </c>
      <c r="J56" s="21" t="s">
        <v>8</v>
      </c>
      <c r="L56" s="4">
        <v>21</v>
      </c>
      <c r="M56" s="21" t="s">
        <v>251</v>
      </c>
      <c r="N56" s="10">
        <f>COUNTIF($C$2:$H$794,"村田康一")</f>
        <v>83</v>
      </c>
      <c r="O56" s="10">
        <f t="shared" si="2"/>
        <v>83</v>
      </c>
      <c r="P56" s="10"/>
      <c r="Q56" s="10">
        <f>COUNTIF($C$2:$C$794,"村田康一")</f>
        <v>10</v>
      </c>
      <c r="R56" s="10">
        <f>COUNTIF($D$2:$D$794,"村田康一")</f>
        <v>14</v>
      </c>
      <c r="S56" s="10">
        <f>COUNTIF($E$2:$E$794,"村田康一")</f>
        <v>13</v>
      </c>
      <c r="T56" s="10">
        <f>COUNTIF($F$2:$F$794,"村田康一")</f>
        <v>14</v>
      </c>
      <c r="U56" s="10">
        <f>COUNTIF($G$2:$G$794,"村田康一")</f>
        <v>14</v>
      </c>
      <c r="V56" s="10">
        <f>COUNTIF($H$2:$H$794,"村田康一")</f>
        <v>18</v>
      </c>
    </row>
    <row r="57" spans="1:22" ht="18" customHeight="1">
      <c r="A57" s="4">
        <v>56</v>
      </c>
      <c r="B57" s="37">
        <v>34080</v>
      </c>
      <c r="C57" s="34" t="s">
        <v>195</v>
      </c>
      <c r="D57" s="34" t="s">
        <v>168</v>
      </c>
      <c r="E57" s="34" t="s">
        <v>163</v>
      </c>
      <c r="F57" s="34" t="s">
        <v>170</v>
      </c>
      <c r="G57" s="21"/>
      <c r="H57" s="21"/>
      <c r="I57" s="21" t="s">
        <v>14</v>
      </c>
      <c r="J57" s="21" t="s">
        <v>38</v>
      </c>
      <c r="L57" s="4">
        <v>22</v>
      </c>
      <c r="M57" s="21" t="s">
        <v>270</v>
      </c>
      <c r="N57" s="10">
        <f>COUNTIF($C$2:$H$794,"小林一夫")</f>
        <v>83</v>
      </c>
      <c r="O57" s="10">
        <f t="shared" si="2"/>
        <v>83</v>
      </c>
      <c r="P57" s="10"/>
      <c r="Q57" s="10">
        <f>COUNTIF($C$2:$C$794,"小林一夫")</f>
        <v>17</v>
      </c>
      <c r="R57" s="10">
        <f>COUNTIF($D$2:$D$794,"小林一夫")</f>
        <v>15</v>
      </c>
      <c r="S57" s="10">
        <f>COUNTIF($E$2:$E$794,"小林一夫")</f>
        <v>10</v>
      </c>
      <c r="T57" s="10">
        <f>COUNTIF($F$2:$F$794,"小林一夫")</f>
        <v>15</v>
      </c>
      <c r="U57" s="10">
        <f>COUNTIF($G$2:$G$794,"小林一夫")</f>
        <v>10</v>
      </c>
      <c r="V57" s="10">
        <f>COUNTIF($H$2:$H$794,"小林一夫")</f>
        <v>16</v>
      </c>
    </row>
    <row r="58" spans="1:22" ht="18" customHeight="1">
      <c r="A58" s="4">
        <v>57</v>
      </c>
      <c r="B58" s="37">
        <v>34080</v>
      </c>
      <c r="C58" s="34" t="s">
        <v>191</v>
      </c>
      <c r="D58" s="34" t="s">
        <v>175</v>
      </c>
      <c r="E58" s="34" t="s">
        <v>171</v>
      </c>
      <c r="F58" s="34" t="s">
        <v>176</v>
      </c>
      <c r="G58" s="21"/>
      <c r="H58" s="21"/>
      <c r="I58" s="21" t="s">
        <v>19</v>
      </c>
      <c r="J58" s="21" t="s">
        <v>13</v>
      </c>
      <c r="L58" s="4">
        <v>23</v>
      </c>
      <c r="M58" s="21" t="s">
        <v>261</v>
      </c>
      <c r="N58" s="10">
        <f>COUNTIF($C$2:$H$794,"小林晋")</f>
        <v>70</v>
      </c>
      <c r="O58" s="10">
        <f t="shared" si="2"/>
        <v>70</v>
      </c>
      <c r="P58" s="10"/>
      <c r="Q58" s="10">
        <f>COUNTIF($C$2:$C$794,"小林晋")</f>
        <v>11</v>
      </c>
      <c r="R58" s="10">
        <f>COUNTIF($D$2:$D$794,"小林晋")</f>
        <v>12</v>
      </c>
      <c r="S58" s="10">
        <f>COUNTIF($E$2:$E$794,"小林晋")</f>
        <v>8</v>
      </c>
      <c r="T58" s="10">
        <f>COUNTIF($F$2:$F$794,"小林晋")</f>
        <v>8</v>
      </c>
      <c r="U58" s="10">
        <f>COUNTIF($G$2:$G$794,"小林晋")</f>
        <v>14</v>
      </c>
      <c r="V58" s="10">
        <f>COUNTIF($H$2:$H$794,"小林晋")</f>
        <v>17</v>
      </c>
    </row>
    <row r="59" spans="1:22" ht="18" customHeight="1">
      <c r="A59" s="4">
        <v>58</v>
      </c>
      <c r="B59" s="37">
        <v>34081</v>
      </c>
      <c r="C59" s="34" t="s">
        <v>161</v>
      </c>
      <c r="D59" s="34" t="s">
        <v>173</v>
      </c>
      <c r="E59" s="34" t="s">
        <v>183</v>
      </c>
      <c r="F59" s="34" t="s">
        <v>187</v>
      </c>
      <c r="G59" s="21" t="s">
        <v>185</v>
      </c>
      <c r="H59" s="21" t="s">
        <v>214</v>
      </c>
      <c r="I59" s="21" t="s">
        <v>228</v>
      </c>
      <c r="J59" s="21" t="s">
        <v>8</v>
      </c>
      <c r="L59" s="4">
        <v>24</v>
      </c>
      <c r="M59" s="21" t="s">
        <v>267</v>
      </c>
      <c r="N59" s="10">
        <f>COUNTIF($C$2:$H$794,"鈴木徹")</f>
        <v>60</v>
      </c>
      <c r="O59" s="10">
        <f t="shared" si="2"/>
        <v>60</v>
      </c>
      <c r="P59" s="10"/>
      <c r="Q59" s="10">
        <f>COUNTIF($C$2:$C$794,"鈴木徹")</f>
        <v>17</v>
      </c>
      <c r="R59" s="10">
        <f>COUNTIF($D$2:$D$794,"鈴木徹")</f>
        <v>13</v>
      </c>
      <c r="S59" s="10">
        <f>COUNTIF($E$2:$E$794,"鈴木徹")</f>
        <v>17</v>
      </c>
      <c r="T59" s="10">
        <f>COUNTIF($F$2:$F$794,"鈴木徹")</f>
        <v>13</v>
      </c>
      <c r="U59" s="10">
        <f>COUNTIF($G$2:$G$794,"鈴木徹")</f>
        <v>0</v>
      </c>
      <c r="V59" s="10">
        <f>COUNTIF($H$2:$H$794,"鈴木徹")</f>
        <v>0</v>
      </c>
    </row>
    <row r="60" spans="1:22" ht="18" customHeight="1">
      <c r="A60" s="4">
        <v>59</v>
      </c>
      <c r="B60" s="37">
        <v>34081</v>
      </c>
      <c r="C60" s="34" t="s">
        <v>72</v>
      </c>
      <c r="D60" s="34" t="s">
        <v>180</v>
      </c>
      <c r="E60" s="34" t="s">
        <v>190</v>
      </c>
      <c r="F60" s="34" t="s">
        <v>210</v>
      </c>
      <c r="G60" s="21"/>
      <c r="H60" s="21"/>
      <c r="I60" s="21" t="s">
        <v>37</v>
      </c>
      <c r="J60" s="21" t="s">
        <v>20</v>
      </c>
      <c r="L60" s="4">
        <v>25</v>
      </c>
      <c r="M60" s="34" t="s">
        <v>147</v>
      </c>
      <c r="N60" s="10">
        <f>COUNTIF($C$2:$H$794,"良川昌美")</f>
        <v>45</v>
      </c>
      <c r="O60" s="10">
        <f t="shared" si="2"/>
        <v>45</v>
      </c>
      <c r="P60" s="10"/>
      <c r="Q60" s="10">
        <f>COUNTIF($C$2:$C$794,"良川昌美")</f>
        <v>12</v>
      </c>
      <c r="R60" s="10">
        <f>COUNTIF($D$2:$D$794,"良川昌美")</f>
        <v>4</v>
      </c>
      <c r="S60" s="10">
        <f>COUNTIF($E$2:$E$794,"良川昌美")</f>
        <v>9</v>
      </c>
      <c r="T60" s="10">
        <f>COUNTIF($F$2:$F$794,"良川昌美")</f>
        <v>6</v>
      </c>
      <c r="U60" s="10">
        <f>COUNTIF($G$2:$G$794,"良川昌美")</f>
        <v>6</v>
      </c>
      <c r="V60" s="10">
        <f>COUNTIF($H$2:$H$794,"良川昌美")</f>
        <v>8</v>
      </c>
    </row>
    <row r="61" spans="1:22" ht="18" customHeight="1">
      <c r="A61" s="4">
        <v>60</v>
      </c>
      <c r="B61" s="37">
        <v>34081</v>
      </c>
      <c r="C61" s="34" t="s">
        <v>176</v>
      </c>
      <c r="D61" s="34" t="s">
        <v>144</v>
      </c>
      <c r="E61" s="34" t="s">
        <v>175</v>
      </c>
      <c r="F61" s="34" t="s">
        <v>171</v>
      </c>
      <c r="G61" s="21"/>
      <c r="H61" s="21"/>
      <c r="I61" s="21" t="s">
        <v>19</v>
      </c>
      <c r="J61" s="21" t="s">
        <v>13</v>
      </c>
      <c r="L61" s="4">
        <v>26</v>
      </c>
      <c r="M61" s="34" t="s">
        <v>149</v>
      </c>
      <c r="N61" s="10">
        <f>COUNTIF($C$2:$H$794,"栄村孝康")</f>
        <v>13</v>
      </c>
      <c r="O61" s="10">
        <f t="shared" si="2"/>
        <v>13</v>
      </c>
      <c r="P61" s="10"/>
      <c r="Q61" s="10">
        <f>COUNTIF($C$2:$C$794,"栄村孝康")</f>
        <v>0</v>
      </c>
      <c r="R61" s="10">
        <f>COUNTIF($D$2:$D$794,"栄村孝康")</f>
        <v>0</v>
      </c>
      <c r="S61" s="10">
        <f>COUNTIF($E$2:$E$794,"栄村孝康")</f>
        <v>1</v>
      </c>
      <c r="T61" s="10">
        <f>COUNTIF($F$2:$F$794,"栄村孝康")</f>
        <v>3</v>
      </c>
      <c r="U61" s="10">
        <f>COUNTIF($G$2:$G$794,"栄村孝康")</f>
        <v>6</v>
      </c>
      <c r="V61" s="10">
        <f>COUNTIF($H$2:$H$794,"栄村孝康")</f>
        <v>3</v>
      </c>
    </row>
    <row r="62" spans="1:22" ht="18" customHeight="1">
      <c r="A62" s="4">
        <v>61</v>
      </c>
      <c r="B62" s="37">
        <v>34082</v>
      </c>
      <c r="C62" s="34" t="s">
        <v>171</v>
      </c>
      <c r="D62" s="34" t="s">
        <v>191</v>
      </c>
      <c r="E62" s="34" t="s">
        <v>144</v>
      </c>
      <c r="F62" s="34" t="s">
        <v>175</v>
      </c>
      <c r="G62" s="21"/>
      <c r="H62" s="21"/>
      <c r="I62" s="21" t="s">
        <v>38</v>
      </c>
      <c r="J62" s="21" t="s">
        <v>37</v>
      </c>
      <c r="L62" s="4">
        <v>27</v>
      </c>
      <c r="M62" s="21" t="s">
        <v>240</v>
      </c>
      <c r="N62" s="10">
        <f>COUNTIF($C$2:$H$794,"古堅正一")</f>
        <v>7</v>
      </c>
      <c r="O62" s="10">
        <f t="shared" si="2"/>
        <v>7</v>
      </c>
      <c r="P62" s="10"/>
      <c r="Q62" s="10">
        <f>COUNTIF($C$2:$C$794,"古堅正一")</f>
        <v>0</v>
      </c>
      <c r="R62" s="10">
        <f>COUNTIF($D$2:$D$794,"古堅正一")</f>
        <v>0</v>
      </c>
      <c r="S62" s="10">
        <f>COUNTIF($E$2:$E$794,"古堅正一")</f>
        <v>0</v>
      </c>
      <c r="T62" s="10">
        <f>COUNTIF($F$2:$F$794,"古堅正一")</f>
        <v>0</v>
      </c>
      <c r="U62" s="10">
        <f>COUNTIF($G$2:$G$794,"古堅正一")</f>
        <v>4</v>
      </c>
      <c r="V62" s="10">
        <f>COUNTIF($H$2:$H$794,"古堅正一")</f>
        <v>3</v>
      </c>
    </row>
    <row r="63" spans="1:22" ht="18" customHeight="1">
      <c r="A63" s="4">
        <v>62</v>
      </c>
      <c r="B63" s="37">
        <v>34082</v>
      </c>
      <c r="C63" s="34" t="s">
        <v>211</v>
      </c>
      <c r="D63" s="34" t="s">
        <v>179</v>
      </c>
      <c r="E63" s="34" t="s">
        <v>184</v>
      </c>
      <c r="F63" s="34" t="s">
        <v>148</v>
      </c>
      <c r="G63" s="21" t="s">
        <v>178</v>
      </c>
      <c r="H63" s="21" t="s">
        <v>174</v>
      </c>
      <c r="I63" s="21" t="s">
        <v>31</v>
      </c>
      <c r="J63" s="21" t="s">
        <v>8</v>
      </c>
      <c r="L63" s="4">
        <v>28</v>
      </c>
      <c r="M63" s="34" t="s">
        <v>53</v>
      </c>
      <c r="N63" s="10">
        <f>COUNTIF($C$2:$H$794,"佐藤純一")</f>
        <v>3</v>
      </c>
      <c r="O63" s="10">
        <f t="shared" si="2"/>
        <v>3</v>
      </c>
      <c r="P63" s="10"/>
      <c r="Q63" s="10">
        <f>COUNTIF($C$2:$C$794,"佐藤純一")</f>
        <v>0</v>
      </c>
      <c r="R63" s="10">
        <f>COUNTIF($D$2:$D$794,"佐藤純一")</f>
        <v>0</v>
      </c>
      <c r="S63" s="10">
        <f>COUNTIF($E$2:$E$794,"佐藤純一")</f>
        <v>0</v>
      </c>
      <c r="T63" s="10">
        <f>COUNTIF($F$2:$F$794,"佐藤純一")</f>
        <v>0</v>
      </c>
      <c r="U63" s="10">
        <f>COUNTIF($G$2:$G$794,"佐藤純一")</f>
        <v>1</v>
      </c>
      <c r="V63" s="10">
        <f>COUNTIF($H$2:$H$794,"佐藤純一")</f>
        <v>2</v>
      </c>
    </row>
    <row r="64" spans="1:22" ht="18" customHeight="1">
      <c r="A64" s="4">
        <v>63</v>
      </c>
      <c r="B64" s="37">
        <v>34082</v>
      </c>
      <c r="C64" s="34" t="s">
        <v>181</v>
      </c>
      <c r="D64" s="34" t="s">
        <v>214</v>
      </c>
      <c r="E64" s="34" t="s">
        <v>269</v>
      </c>
      <c r="F64" s="34" t="s">
        <v>194</v>
      </c>
      <c r="G64" s="21" t="s">
        <v>161</v>
      </c>
      <c r="H64" s="21" t="s">
        <v>173</v>
      </c>
      <c r="I64" s="21" t="s">
        <v>26</v>
      </c>
      <c r="J64" s="21" t="s">
        <v>228</v>
      </c>
      <c r="L64" s="4">
        <v>29</v>
      </c>
      <c r="M64" s="34" t="s">
        <v>154</v>
      </c>
      <c r="N64" s="10">
        <f>COUNTIF($C$2:$H$794,"山村達也")</f>
        <v>3</v>
      </c>
      <c r="O64" s="10">
        <f t="shared" si="2"/>
        <v>3</v>
      </c>
      <c r="P64" s="10"/>
      <c r="Q64" s="10">
        <f>COUNTIF($C$2:$C$794,"山村達也")</f>
        <v>1</v>
      </c>
      <c r="R64" s="10">
        <f>COUNTIF($D$2:$D$794,"山村達也")</f>
        <v>0</v>
      </c>
      <c r="S64" s="10">
        <f>COUNTIF($E$2:$E$794,"山村達也")</f>
        <v>0</v>
      </c>
      <c r="T64" s="10">
        <f>COUNTIF($F$2:$F$794,"山村達也")</f>
        <v>0</v>
      </c>
      <c r="U64" s="10">
        <f>COUNTIF($G$2:$G$794,"山村達也")</f>
        <v>1</v>
      </c>
      <c r="V64" s="10">
        <f>COUNTIF($H$2:$H$794,"山村達也")</f>
        <v>1</v>
      </c>
    </row>
    <row r="65" spans="1:22" ht="18" customHeight="1">
      <c r="A65" s="4">
        <v>64</v>
      </c>
      <c r="B65" s="37">
        <v>34082</v>
      </c>
      <c r="C65" s="34" t="s">
        <v>168</v>
      </c>
      <c r="D65" s="34" t="s">
        <v>167</v>
      </c>
      <c r="E65" s="34" t="s">
        <v>195</v>
      </c>
      <c r="F65" s="34" t="s">
        <v>163</v>
      </c>
      <c r="G65" s="21"/>
      <c r="H65" s="21"/>
      <c r="I65" s="21" t="s">
        <v>20</v>
      </c>
      <c r="J65" s="21" t="s">
        <v>19</v>
      </c>
      <c r="L65" s="4">
        <v>30</v>
      </c>
      <c r="M65" s="21" t="s">
        <v>259</v>
      </c>
      <c r="N65" s="10">
        <f>COUNTIF($C$2:$H$794,"山田進")</f>
        <v>2</v>
      </c>
      <c r="O65" s="10">
        <f t="shared" si="2"/>
        <v>2</v>
      </c>
      <c r="P65" s="10"/>
      <c r="Q65" s="10">
        <f>COUNTIF($C$2:$C$794,"山田進")</f>
        <v>0</v>
      </c>
      <c r="R65" s="10">
        <f>COUNTIF($D$2:$D$794,"山田進")</f>
        <v>0</v>
      </c>
      <c r="S65" s="10">
        <f>COUNTIF($E$2:$E$794,"山田進")</f>
        <v>0</v>
      </c>
      <c r="T65" s="10">
        <f>COUNTIF($F$2:$F$794,"山田進")</f>
        <v>0</v>
      </c>
      <c r="U65" s="10">
        <f>COUNTIF($G$2:$G$794,"山田進")</f>
        <v>1</v>
      </c>
      <c r="V65" s="10">
        <f>COUNTIF($H$2:$H$794,"山田進")</f>
        <v>1</v>
      </c>
    </row>
    <row r="66" spans="1:22" ht="18" customHeight="1">
      <c r="A66" s="4">
        <v>65</v>
      </c>
      <c r="B66" s="37">
        <v>34082</v>
      </c>
      <c r="C66" s="34" t="s">
        <v>210</v>
      </c>
      <c r="D66" s="34" t="s">
        <v>166</v>
      </c>
      <c r="E66" s="36" t="s">
        <v>180</v>
      </c>
      <c r="F66" s="34" t="s">
        <v>190</v>
      </c>
      <c r="G66" s="21"/>
      <c r="H66" s="21"/>
      <c r="I66" s="21" t="s">
        <v>14</v>
      </c>
      <c r="J66" s="21" t="s">
        <v>13</v>
      </c>
      <c r="L66" s="4">
        <v>31</v>
      </c>
      <c r="M66" s="21" t="s">
        <v>264</v>
      </c>
      <c r="N66" s="10">
        <f>COUNTIF($C$2:$H$794,"木村孝一")</f>
        <v>2</v>
      </c>
      <c r="O66" s="10">
        <f t="shared" si="2"/>
        <v>2</v>
      </c>
      <c r="P66" s="10"/>
      <c r="Q66" s="10">
        <f>COUNTIF($C$2:$C$794,"木村孝一")</f>
        <v>0</v>
      </c>
      <c r="R66" s="10">
        <f>COUNTIF($D$2:$D$794,"木村孝一")</f>
        <v>0</v>
      </c>
      <c r="S66" s="10">
        <f>COUNTIF($E$2:$E$794,"木村孝一")</f>
        <v>0</v>
      </c>
      <c r="T66" s="10">
        <f>COUNTIF($F$2:$F$794,"木村孝一")</f>
        <v>0</v>
      </c>
      <c r="U66" s="10">
        <f>COUNTIF($G$2:$G$794,"木村孝一")</f>
        <v>1</v>
      </c>
      <c r="V66" s="10">
        <f>COUNTIF($H$2:$H$794,"木村孝一")</f>
        <v>1</v>
      </c>
    </row>
    <row r="67" spans="1:22" ht="18" customHeight="1">
      <c r="A67" s="4">
        <v>66</v>
      </c>
      <c r="B67" s="37">
        <v>34082</v>
      </c>
      <c r="C67" s="34" t="s">
        <v>142</v>
      </c>
      <c r="D67" s="34" t="s">
        <v>183</v>
      </c>
      <c r="E67" s="34" t="s">
        <v>187</v>
      </c>
      <c r="F67" s="34" t="s">
        <v>185</v>
      </c>
      <c r="G67" s="21" t="s">
        <v>182</v>
      </c>
      <c r="H67" s="21" t="s">
        <v>146</v>
      </c>
      <c r="I67" s="21" t="s">
        <v>227</v>
      </c>
      <c r="J67" s="21" t="s">
        <v>32</v>
      </c>
      <c r="L67" s="4">
        <v>32</v>
      </c>
      <c r="M67" s="21" t="s">
        <v>268</v>
      </c>
      <c r="N67" s="10">
        <f>COUNTIF($C$2:$H$794,"林達也")</f>
        <v>2</v>
      </c>
      <c r="O67" s="10">
        <f t="shared" si="2"/>
        <v>2</v>
      </c>
      <c r="P67" s="10"/>
      <c r="Q67" s="10">
        <f>COUNTIF($C$2:$C$794,"林達也")</f>
        <v>0</v>
      </c>
      <c r="R67" s="10">
        <f>COUNTIF($D$2:$D$794,"林達也")</f>
        <v>0</v>
      </c>
      <c r="S67" s="10">
        <f>COUNTIF($E$2:$E$794,"林達也")</f>
        <v>0</v>
      </c>
      <c r="T67" s="10">
        <f>COUNTIF($F$2:$F$794,"林達也")</f>
        <v>1</v>
      </c>
      <c r="U67" s="10">
        <f>COUNTIF($G$2:$G$794,"林達也")</f>
        <v>0</v>
      </c>
      <c r="V67" s="10">
        <f>COUNTIF($H$2:$H$794,"林達也")</f>
        <v>1</v>
      </c>
    </row>
    <row r="68" spans="1:22" ht="18" customHeight="1">
      <c r="A68" s="4">
        <v>67</v>
      </c>
      <c r="B68" s="37">
        <v>34083</v>
      </c>
      <c r="C68" s="34" t="s">
        <v>190</v>
      </c>
      <c r="D68" s="34" t="s">
        <v>72</v>
      </c>
      <c r="E68" s="34" t="s">
        <v>166</v>
      </c>
      <c r="F68" s="34" t="s">
        <v>180</v>
      </c>
      <c r="G68" s="21"/>
      <c r="H68" s="21"/>
      <c r="I68" s="21" t="s">
        <v>14</v>
      </c>
      <c r="J68" s="21" t="s">
        <v>13</v>
      </c>
      <c r="L68" s="4">
        <v>33</v>
      </c>
      <c r="M68" s="36" t="s">
        <v>81</v>
      </c>
      <c r="N68" s="10">
        <f>COUNTIF($C$2:$H$794,"丹波幸一")</f>
        <v>0</v>
      </c>
      <c r="O68" s="10">
        <f t="shared" si="2"/>
        <v>0</v>
      </c>
      <c r="P68" s="10"/>
      <c r="Q68" s="10">
        <f>COUNTIF($C$2:$C$794,"丹波幸一")</f>
        <v>0</v>
      </c>
      <c r="R68" s="10">
        <f>COUNTIF($D$2:$D$794,"丹波幸一")</f>
        <v>0</v>
      </c>
      <c r="S68" s="10">
        <f>COUNTIF($E$2:$E$794,"丹波幸一")</f>
        <v>0</v>
      </c>
      <c r="T68" s="10">
        <f>COUNTIF($F$2:$F$794,"丹波幸一")</f>
        <v>0</v>
      </c>
      <c r="U68" s="10">
        <f>COUNTIF($G$2:$G$794,"丹波幸一")</f>
        <v>0</v>
      </c>
      <c r="V68" s="10">
        <f>COUNTIF($H$2:$H$794,"丹波幸一")</f>
        <v>0</v>
      </c>
    </row>
    <row r="69" spans="1:22" ht="18" customHeight="1">
      <c r="A69" s="4">
        <v>68</v>
      </c>
      <c r="B69" s="37">
        <v>34083</v>
      </c>
      <c r="C69" s="34" t="s">
        <v>197</v>
      </c>
      <c r="D69" s="34" t="s">
        <v>188</v>
      </c>
      <c r="E69" s="34" t="s">
        <v>213</v>
      </c>
      <c r="F69" s="34" t="s">
        <v>184</v>
      </c>
      <c r="G69" s="21" t="s">
        <v>186</v>
      </c>
      <c r="H69" s="21" t="s">
        <v>179</v>
      </c>
      <c r="I69" s="21" t="s">
        <v>31</v>
      </c>
      <c r="J69" s="21" t="s">
        <v>8</v>
      </c>
      <c r="L69" s="4">
        <v>34</v>
      </c>
      <c r="M69" s="36" t="s">
        <v>82</v>
      </c>
      <c r="N69" s="10">
        <f>COUNTIF($C$2:$H$794,"川口亘太")</f>
        <v>0</v>
      </c>
      <c r="O69" s="10">
        <f t="shared" si="2"/>
        <v>0</v>
      </c>
      <c r="P69" s="10"/>
      <c r="Q69" s="10">
        <f>COUNTIF($C$2:$C$794,"川口亘太")</f>
        <v>0</v>
      </c>
      <c r="R69" s="10">
        <f>COUNTIF($D$2:$D$794,"川口亘太")</f>
        <v>0</v>
      </c>
      <c r="S69" s="10">
        <f>COUNTIF($E$2:$E$794,"川口亘太")</f>
        <v>0</v>
      </c>
      <c r="T69" s="10">
        <f>COUNTIF($F$2:$F$794,"川口亘太")</f>
        <v>0</v>
      </c>
      <c r="U69" s="10">
        <f>COUNTIF($G$2:$G$794,"川口亘太")</f>
        <v>0</v>
      </c>
      <c r="V69" s="10">
        <f>COUNTIF($H$2:$H$794,"川口亘太")</f>
        <v>0</v>
      </c>
    </row>
    <row r="70" spans="1:22" ht="18" customHeight="1">
      <c r="A70" s="4">
        <v>69</v>
      </c>
      <c r="B70" s="37">
        <v>34083</v>
      </c>
      <c r="C70" s="34" t="s">
        <v>175</v>
      </c>
      <c r="D70" s="34" t="s">
        <v>176</v>
      </c>
      <c r="E70" s="34" t="s">
        <v>191</v>
      </c>
      <c r="F70" s="34" t="s">
        <v>144</v>
      </c>
      <c r="G70" s="21"/>
      <c r="H70" s="21"/>
      <c r="I70" s="21" t="s">
        <v>38</v>
      </c>
      <c r="J70" s="21" t="s">
        <v>37</v>
      </c>
      <c r="L70" s="4">
        <v>35</v>
      </c>
      <c r="M70" s="21" t="s">
        <v>239</v>
      </c>
      <c r="N70" s="10">
        <f>COUNTIF($C$2:$H$794,"平林岳")</f>
        <v>0</v>
      </c>
      <c r="O70" s="10">
        <f t="shared" si="2"/>
        <v>0</v>
      </c>
      <c r="P70" s="10"/>
      <c r="Q70" s="10">
        <f>COUNTIF($C$2:$C$794,"平林岳")</f>
        <v>0</v>
      </c>
      <c r="R70" s="10">
        <f>COUNTIF($D$2:$D$794,"平林岳")</f>
        <v>0</v>
      </c>
      <c r="S70" s="10">
        <f>COUNTIF($E$2:$E$794,"平林岳")</f>
        <v>0</v>
      </c>
      <c r="T70" s="10">
        <f>COUNTIF($F$2:$F$794,"平林岳")</f>
        <v>0</v>
      </c>
      <c r="U70" s="10">
        <f>COUNTIF($G$2:$G$794,"平林岳")</f>
        <v>0</v>
      </c>
      <c r="V70" s="10">
        <f>COUNTIF($H$2:$H$794,"平林岳")</f>
        <v>0</v>
      </c>
    </row>
    <row r="71" spans="1:22" ht="18" customHeight="1">
      <c r="A71" s="4">
        <v>70</v>
      </c>
      <c r="B71" s="37">
        <v>34083</v>
      </c>
      <c r="C71" s="34" t="s">
        <v>185</v>
      </c>
      <c r="D71" s="34" t="s">
        <v>182</v>
      </c>
      <c r="E71" s="34" t="s">
        <v>172</v>
      </c>
      <c r="F71" s="34" t="s">
        <v>187</v>
      </c>
      <c r="G71" s="21" t="s">
        <v>142</v>
      </c>
      <c r="H71" s="21" t="s">
        <v>183</v>
      </c>
      <c r="I71" s="21" t="s">
        <v>227</v>
      </c>
      <c r="J71" s="21" t="s">
        <v>32</v>
      </c>
      <c r="L71" s="4">
        <v>36</v>
      </c>
      <c r="M71" s="51" t="s">
        <v>265</v>
      </c>
      <c r="N71" s="52">
        <f>COUNTIF($C$2:$H$794,"斎田忠利")</f>
        <v>0</v>
      </c>
      <c r="O71" s="52">
        <f t="shared" si="2"/>
        <v>0</v>
      </c>
      <c r="P71" s="52"/>
      <c r="Q71" s="52">
        <f>COUNTIF($C$2:$C$794,"斎田忠利")</f>
        <v>0</v>
      </c>
      <c r="R71" s="52">
        <f>COUNTIF($D$2:$D$794,"斎田忠利")</f>
        <v>0</v>
      </c>
      <c r="S71" s="52">
        <f>COUNTIF($E$2:$E$794,"斎田忠利")</f>
        <v>0</v>
      </c>
      <c r="T71" s="52">
        <f>COUNTIF($F$2:$F$794,"斎田忠利")</f>
        <v>0</v>
      </c>
      <c r="U71" s="52">
        <f>COUNTIF($G$2:$G$794,"斎田忠利")</f>
        <v>0</v>
      </c>
      <c r="V71" s="52">
        <f>COUNTIF($H$2:$H$794,"斎田忠利")</f>
        <v>0</v>
      </c>
    </row>
    <row r="72" spans="1:22" ht="18" customHeight="1">
      <c r="A72" s="4">
        <v>71</v>
      </c>
      <c r="B72" s="37">
        <v>34083</v>
      </c>
      <c r="C72" s="34" t="s">
        <v>194</v>
      </c>
      <c r="D72" s="34" t="s">
        <v>161</v>
      </c>
      <c r="E72" s="34" t="s">
        <v>214</v>
      </c>
      <c r="F72" s="34" t="s">
        <v>173</v>
      </c>
      <c r="G72" s="21" t="s">
        <v>181</v>
      </c>
      <c r="H72" s="21" t="s">
        <v>269</v>
      </c>
      <c r="I72" s="21" t="s">
        <v>26</v>
      </c>
      <c r="J72" s="21" t="s">
        <v>228</v>
      </c>
      <c r="L72" s="4">
        <v>37</v>
      </c>
      <c r="M72" s="51" t="s">
        <v>222</v>
      </c>
      <c r="N72" s="52">
        <f>COUNTIF($C$2:$H$794,"金子栄")</f>
        <v>0</v>
      </c>
      <c r="O72" s="52">
        <f t="shared" si="2"/>
        <v>0</v>
      </c>
      <c r="P72" s="52"/>
      <c r="Q72" s="52">
        <f>COUNTIF($C$2:$C$794,"金子栄")</f>
        <v>0</v>
      </c>
      <c r="R72" s="52">
        <f>COUNTIF($D$2:$D$794,"金子栄")</f>
        <v>0</v>
      </c>
      <c r="S72" s="52">
        <f>COUNTIF($E$2:$E$794,"金子栄")</f>
        <v>0</v>
      </c>
      <c r="T72" s="52">
        <f>COUNTIF($F$2:$F$794,"金子栄")</f>
        <v>0</v>
      </c>
      <c r="U72" s="52">
        <f>COUNTIF($G$2:$G$794,"金子栄")</f>
        <v>0</v>
      </c>
      <c r="V72" s="52">
        <f>COUNTIF($H$2:$H$794,"金子栄")</f>
        <v>0</v>
      </c>
    </row>
    <row r="73" spans="1:22" ht="18" customHeight="1">
      <c r="A73" s="4">
        <v>72</v>
      </c>
      <c r="B73" s="37">
        <v>34084</v>
      </c>
      <c r="C73" s="34" t="s">
        <v>167</v>
      </c>
      <c r="D73" s="34" t="s">
        <v>170</v>
      </c>
      <c r="E73" s="34" t="s">
        <v>168</v>
      </c>
      <c r="F73" s="34" t="s">
        <v>195</v>
      </c>
      <c r="G73" s="21"/>
      <c r="H73" s="21"/>
      <c r="I73" s="21" t="s">
        <v>20</v>
      </c>
      <c r="J73" s="21" t="s">
        <v>19</v>
      </c>
      <c r="L73" s="4"/>
      <c r="M73" s="21" t="s">
        <v>127</v>
      </c>
      <c r="N73" s="10"/>
      <c r="O73" s="10"/>
      <c r="P73" s="10"/>
      <c r="Q73" s="10">
        <f>SUM(Q36:Q72)</f>
        <v>412</v>
      </c>
      <c r="R73" s="10">
        <f t="shared" ref="R73:V73" si="3">SUM(R36:R72)</f>
        <v>406</v>
      </c>
      <c r="S73" s="10">
        <f t="shared" si="3"/>
        <v>412</v>
      </c>
      <c r="T73" s="10">
        <f t="shared" si="3"/>
        <v>407</v>
      </c>
      <c r="U73" s="10">
        <f t="shared" si="3"/>
        <v>395</v>
      </c>
      <c r="V73" s="10">
        <f t="shared" si="3"/>
        <v>394</v>
      </c>
    </row>
    <row r="74" spans="1:22" ht="18" customHeight="1">
      <c r="A74" s="4">
        <v>73</v>
      </c>
      <c r="B74" s="37">
        <v>34084</v>
      </c>
      <c r="C74" s="34" t="s">
        <v>165</v>
      </c>
      <c r="D74" s="36" t="s">
        <v>131</v>
      </c>
      <c r="E74" s="34" t="s">
        <v>178</v>
      </c>
      <c r="F74" s="34" t="s">
        <v>179</v>
      </c>
      <c r="G74" s="21" t="s">
        <v>188</v>
      </c>
      <c r="H74" s="21" t="s">
        <v>211</v>
      </c>
      <c r="I74" s="21" t="s">
        <v>31</v>
      </c>
      <c r="J74" s="21" t="s">
        <v>8</v>
      </c>
      <c r="L74" s="4"/>
      <c r="M74" s="21" t="s">
        <v>346</v>
      </c>
      <c r="N74" s="10"/>
      <c r="O74" s="10"/>
      <c r="P74" s="10"/>
      <c r="Q74" s="10">
        <f>Q28+Q73</f>
        <v>793</v>
      </c>
      <c r="R74" s="10">
        <f t="shared" ref="R74:V74" si="4">R28+R73</f>
        <v>793</v>
      </c>
      <c r="S74" s="10">
        <f t="shared" si="4"/>
        <v>793</v>
      </c>
      <c r="T74" s="10">
        <f t="shared" si="4"/>
        <v>793</v>
      </c>
      <c r="U74" s="10">
        <f t="shared" si="4"/>
        <v>399</v>
      </c>
      <c r="V74" s="10">
        <f t="shared" si="4"/>
        <v>399</v>
      </c>
    </row>
    <row r="75" spans="1:22" ht="18" customHeight="1">
      <c r="A75" s="4">
        <v>74</v>
      </c>
      <c r="B75" s="37">
        <v>34084</v>
      </c>
      <c r="C75" s="34" t="s">
        <v>173</v>
      </c>
      <c r="D75" s="34" t="s">
        <v>269</v>
      </c>
      <c r="E75" s="34" t="s">
        <v>181</v>
      </c>
      <c r="F75" s="34" t="s">
        <v>161</v>
      </c>
      <c r="G75" s="21" t="s">
        <v>194</v>
      </c>
      <c r="H75" s="21" t="s">
        <v>185</v>
      </c>
      <c r="I75" s="21" t="s">
        <v>26</v>
      </c>
      <c r="J75" s="21" t="s">
        <v>228</v>
      </c>
      <c r="L75" s="9"/>
    </row>
    <row r="76" spans="1:22" ht="18" customHeight="1">
      <c r="A76" s="4">
        <v>75</v>
      </c>
      <c r="B76" s="37">
        <v>34084</v>
      </c>
      <c r="C76" s="34" t="s">
        <v>180</v>
      </c>
      <c r="D76" s="34" t="s">
        <v>210</v>
      </c>
      <c r="E76" s="34" t="s">
        <v>72</v>
      </c>
      <c r="F76" s="34" t="s">
        <v>166</v>
      </c>
      <c r="G76" s="21"/>
      <c r="H76" s="21"/>
      <c r="I76" s="21" t="s">
        <v>14</v>
      </c>
      <c r="J76" s="21" t="s">
        <v>13</v>
      </c>
    </row>
    <row r="77" spans="1:22" ht="18" customHeight="1">
      <c r="A77" s="4">
        <v>76</v>
      </c>
      <c r="B77" s="37">
        <v>34084</v>
      </c>
      <c r="C77" s="36" t="s">
        <v>144</v>
      </c>
      <c r="D77" s="34" t="s">
        <v>171</v>
      </c>
      <c r="E77" s="34" t="s">
        <v>176</v>
      </c>
      <c r="F77" s="34" t="s">
        <v>191</v>
      </c>
      <c r="G77" s="21"/>
      <c r="H77" s="21"/>
      <c r="I77" s="21" t="s">
        <v>38</v>
      </c>
      <c r="J77" s="21" t="s">
        <v>37</v>
      </c>
    </row>
    <row r="78" spans="1:22" ht="18" customHeight="1">
      <c r="A78" s="4">
        <v>77</v>
      </c>
      <c r="B78" s="37">
        <v>34084</v>
      </c>
      <c r="C78" s="34" t="s">
        <v>183</v>
      </c>
      <c r="D78" s="34" t="s">
        <v>142</v>
      </c>
      <c r="E78" s="34" t="s">
        <v>182</v>
      </c>
      <c r="F78" s="34" t="s">
        <v>146</v>
      </c>
      <c r="G78" s="21" t="s">
        <v>172</v>
      </c>
      <c r="H78" s="21" t="s">
        <v>187</v>
      </c>
      <c r="I78" s="21" t="s">
        <v>227</v>
      </c>
      <c r="J78" s="21" t="s">
        <v>32</v>
      </c>
    </row>
    <row r="79" spans="1:22" ht="18" customHeight="1">
      <c r="A79" s="4">
        <v>78</v>
      </c>
      <c r="B79" s="37">
        <v>34086</v>
      </c>
      <c r="C79" s="34" t="s">
        <v>166</v>
      </c>
      <c r="D79" s="34" t="s">
        <v>190</v>
      </c>
      <c r="E79" s="34" t="s">
        <v>210</v>
      </c>
      <c r="F79" s="34" t="s">
        <v>46</v>
      </c>
      <c r="G79" s="21"/>
      <c r="H79" s="21"/>
      <c r="I79" s="21" t="s">
        <v>19</v>
      </c>
      <c r="J79" s="21" t="s">
        <v>14</v>
      </c>
    </row>
    <row r="80" spans="1:22" ht="18" customHeight="1">
      <c r="A80" s="4">
        <v>79</v>
      </c>
      <c r="B80" s="37">
        <v>34086</v>
      </c>
      <c r="C80" s="34" t="s">
        <v>174</v>
      </c>
      <c r="D80" s="34" t="s">
        <v>197</v>
      </c>
      <c r="E80" s="34" t="s">
        <v>184</v>
      </c>
      <c r="F80" s="34" t="s">
        <v>211</v>
      </c>
      <c r="G80" s="21" t="s">
        <v>148</v>
      </c>
      <c r="H80" s="21" t="s">
        <v>186</v>
      </c>
      <c r="I80" s="21" t="s">
        <v>8</v>
      </c>
      <c r="J80" s="21" t="s">
        <v>26</v>
      </c>
    </row>
    <row r="81" spans="1:22" ht="18" customHeight="1">
      <c r="A81" s="4">
        <v>80</v>
      </c>
      <c r="B81" s="37">
        <v>34086</v>
      </c>
      <c r="C81" s="34" t="s">
        <v>188</v>
      </c>
      <c r="D81" s="34" t="s">
        <v>213</v>
      </c>
      <c r="E81" s="34" t="s">
        <v>131</v>
      </c>
      <c r="F81" s="34" t="s">
        <v>165</v>
      </c>
      <c r="G81" s="21" t="s">
        <v>179</v>
      </c>
      <c r="H81" s="21" t="s">
        <v>243</v>
      </c>
      <c r="I81" s="21" t="s">
        <v>31</v>
      </c>
      <c r="J81" s="21" t="s">
        <v>227</v>
      </c>
    </row>
    <row r="82" spans="1:22" ht="18" customHeight="1">
      <c r="A82" s="4">
        <v>81</v>
      </c>
      <c r="B82" s="37">
        <v>34086</v>
      </c>
      <c r="C82" s="34" t="s">
        <v>214</v>
      </c>
      <c r="D82" s="34" t="s">
        <v>185</v>
      </c>
      <c r="E82" s="34" t="s">
        <v>269</v>
      </c>
      <c r="F82" s="34" t="s">
        <v>181</v>
      </c>
      <c r="G82" s="21" t="s">
        <v>173</v>
      </c>
      <c r="H82" s="21" t="s">
        <v>182</v>
      </c>
      <c r="I82" s="21" t="s">
        <v>228</v>
      </c>
      <c r="J82" s="21" t="s">
        <v>32</v>
      </c>
    </row>
    <row r="83" spans="1:22" ht="18" customHeight="1">
      <c r="A83" s="4">
        <v>82</v>
      </c>
      <c r="B83" s="37">
        <v>34086</v>
      </c>
      <c r="C83" s="34" t="s">
        <v>195</v>
      </c>
      <c r="D83" s="34" t="s">
        <v>163</v>
      </c>
      <c r="E83" s="34" t="s">
        <v>170</v>
      </c>
      <c r="F83" s="34" t="s">
        <v>177</v>
      </c>
      <c r="G83" s="21"/>
      <c r="H83" s="21"/>
      <c r="I83" s="21" t="s">
        <v>20</v>
      </c>
      <c r="J83" s="21" t="s">
        <v>38</v>
      </c>
    </row>
    <row r="84" spans="1:22" ht="18" customHeight="1">
      <c r="A84" s="4">
        <v>83</v>
      </c>
      <c r="B84" s="37">
        <v>34086</v>
      </c>
      <c r="C84" s="34" t="s">
        <v>191</v>
      </c>
      <c r="D84" s="34" t="s">
        <v>175</v>
      </c>
      <c r="E84" s="34" t="s">
        <v>171</v>
      </c>
      <c r="F84" s="34" t="s">
        <v>176</v>
      </c>
      <c r="G84" s="21"/>
      <c r="H84" s="21"/>
      <c r="I84" s="21" t="s">
        <v>13</v>
      </c>
      <c r="J84" s="21" t="s">
        <v>37</v>
      </c>
    </row>
    <row r="85" spans="1:22" ht="18" customHeight="1">
      <c r="A85" s="4">
        <v>84</v>
      </c>
      <c r="B85" s="37">
        <v>34087</v>
      </c>
      <c r="C85" s="34" t="s">
        <v>182</v>
      </c>
      <c r="D85" s="34" t="s">
        <v>173</v>
      </c>
      <c r="E85" s="34" t="s">
        <v>185</v>
      </c>
      <c r="F85" s="34" t="s">
        <v>269</v>
      </c>
      <c r="G85" s="21" t="s">
        <v>214</v>
      </c>
      <c r="H85" s="21" t="s">
        <v>181</v>
      </c>
      <c r="I85" s="21" t="s">
        <v>228</v>
      </c>
      <c r="J85" s="21" t="s">
        <v>32</v>
      </c>
    </row>
    <row r="86" spans="1:22" ht="18" customHeight="1">
      <c r="A86" s="4">
        <v>85</v>
      </c>
      <c r="B86" s="37">
        <v>34087</v>
      </c>
      <c r="C86" s="34" t="s">
        <v>131</v>
      </c>
      <c r="D86" s="34" t="s">
        <v>178</v>
      </c>
      <c r="E86" s="34" t="s">
        <v>165</v>
      </c>
      <c r="F86" s="34" t="s">
        <v>179</v>
      </c>
      <c r="G86" s="21" t="s">
        <v>213</v>
      </c>
      <c r="H86" s="21" t="s">
        <v>188</v>
      </c>
      <c r="I86" s="21" t="s">
        <v>31</v>
      </c>
      <c r="J86" s="21" t="s">
        <v>227</v>
      </c>
    </row>
    <row r="87" spans="1:22" ht="18" customHeight="1">
      <c r="A87" s="4">
        <v>86</v>
      </c>
      <c r="B87" s="37">
        <v>34088</v>
      </c>
      <c r="C87" s="34" t="s">
        <v>170</v>
      </c>
      <c r="D87" s="34" t="s">
        <v>195</v>
      </c>
      <c r="E87" s="34" t="s">
        <v>167</v>
      </c>
      <c r="F87" s="34" t="s">
        <v>163</v>
      </c>
      <c r="G87" s="21"/>
      <c r="H87" s="21"/>
      <c r="I87" s="21" t="s">
        <v>20</v>
      </c>
      <c r="J87" s="21" t="s">
        <v>38</v>
      </c>
    </row>
    <row r="88" spans="1:22" ht="18" customHeight="1">
      <c r="A88" s="4">
        <v>87</v>
      </c>
      <c r="B88" s="37">
        <v>34088</v>
      </c>
      <c r="C88" s="34" t="s">
        <v>171</v>
      </c>
      <c r="D88" s="34" t="s">
        <v>191</v>
      </c>
      <c r="E88" s="34" t="s">
        <v>144</v>
      </c>
      <c r="F88" s="34" t="s">
        <v>175</v>
      </c>
      <c r="G88" s="21"/>
      <c r="H88" s="21"/>
      <c r="I88" s="21" t="s">
        <v>13</v>
      </c>
      <c r="J88" s="21" t="s">
        <v>37</v>
      </c>
    </row>
    <row r="89" spans="1:22" ht="18" customHeight="1">
      <c r="A89" s="4">
        <v>88</v>
      </c>
      <c r="B89" s="37">
        <v>34088</v>
      </c>
      <c r="C89" s="34" t="s">
        <v>213</v>
      </c>
      <c r="D89" s="34" t="s">
        <v>165</v>
      </c>
      <c r="E89" s="34" t="s">
        <v>179</v>
      </c>
      <c r="F89" s="34" t="s">
        <v>188</v>
      </c>
      <c r="G89" s="21" t="s">
        <v>131</v>
      </c>
      <c r="H89" s="21" t="s">
        <v>178</v>
      </c>
      <c r="I89" s="21" t="s">
        <v>31</v>
      </c>
      <c r="J89" s="21" t="s">
        <v>227</v>
      </c>
    </row>
    <row r="90" spans="1:22" ht="18" customHeight="1">
      <c r="A90" s="4">
        <v>89</v>
      </c>
      <c r="B90" s="37">
        <v>34088</v>
      </c>
      <c r="C90" s="34" t="s">
        <v>181</v>
      </c>
      <c r="D90" s="34" t="s">
        <v>214</v>
      </c>
      <c r="E90" s="34" t="s">
        <v>173</v>
      </c>
      <c r="F90" s="34" t="s">
        <v>182</v>
      </c>
      <c r="G90" s="21" t="s">
        <v>185</v>
      </c>
      <c r="H90" s="21" t="s">
        <v>269</v>
      </c>
      <c r="I90" s="21" t="s">
        <v>228</v>
      </c>
      <c r="J90" s="21" t="s">
        <v>32</v>
      </c>
      <c r="M90" s="12"/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34088</v>
      </c>
      <c r="C91" s="34" t="s">
        <v>210</v>
      </c>
      <c r="D91" s="34" t="s">
        <v>166</v>
      </c>
      <c r="E91" s="34" t="s">
        <v>180</v>
      </c>
      <c r="F91" s="34" t="s">
        <v>190</v>
      </c>
      <c r="G91" s="21"/>
      <c r="H91" s="21"/>
      <c r="I91" s="21" t="s">
        <v>19</v>
      </c>
      <c r="J91" s="21" t="s">
        <v>14</v>
      </c>
      <c r="M91" s="12"/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34089</v>
      </c>
      <c r="C92" s="34" t="s">
        <v>190</v>
      </c>
      <c r="D92" s="34" t="s">
        <v>46</v>
      </c>
      <c r="E92" s="34" t="s">
        <v>166</v>
      </c>
      <c r="F92" s="34" t="s">
        <v>180</v>
      </c>
      <c r="G92" s="21"/>
      <c r="H92" s="21"/>
      <c r="I92" s="21" t="s">
        <v>19</v>
      </c>
      <c r="J92" s="21" t="s">
        <v>38</v>
      </c>
      <c r="M92" s="12"/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34089</v>
      </c>
      <c r="C93" s="34" t="s">
        <v>175</v>
      </c>
      <c r="D93" s="34" t="s">
        <v>176</v>
      </c>
      <c r="E93" s="34" t="s">
        <v>191</v>
      </c>
      <c r="F93" s="34" t="s">
        <v>144</v>
      </c>
      <c r="G93" s="21"/>
      <c r="H93" s="21"/>
      <c r="I93" s="21" t="s">
        <v>13</v>
      </c>
      <c r="J93" s="21" t="s">
        <v>20</v>
      </c>
      <c r="M93" s="12"/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34089</v>
      </c>
      <c r="C94" s="34" t="s">
        <v>163</v>
      </c>
      <c r="D94" s="34" t="s">
        <v>177</v>
      </c>
      <c r="E94" s="34" t="s">
        <v>72</v>
      </c>
      <c r="F94" s="34" t="s">
        <v>167</v>
      </c>
      <c r="G94" s="21"/>
      <c r="H94" s="21"/>
      <c r="I94" s="21" t="s">
        <v>37</v>
      </c>
      <c r="J94" s="21" t="s">
        <v>14</v>
      </c>
      <c r="M94" s="12"/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34090</v>
      </c>
      <c r="C95" s="34" t="s">
        <v>167</v>
      </c>
      <c r="D95" s="34" t="s">
        <v>170</v>
      </c>
      <c r="E95" s="36" t="s">
        <v>177</v>
      </c>
      <c r="F95" s="34" t="s">
        <v>72</v>
      </c>
      <c r="G95" s="21"/>
      <c r="H95" s="21"/>
      <c r="I95" s="21" t="s">
        <v>37</v>
      </c>
      <c r="J95" s="21" t="s">
        <v>14</v>
      </c>
      <c r="M95" s="12"/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34090</v>
      </c>
      <c r="C96" s="34" t="s">
        <v>269</v>
      </c>
      <c r="D96" s="34" t="s">
        <v>146</v>
      </c>
      <c r="E96" s="34" t="s">
        <v>181</v>
      </c>
      <c r="F96" s="34" t="s">
        <v>214</v>
      </c>
      <c r="G96" s="21" t="s">
        <v>185</v>
      </c>
      <c r="H96" s="21" t="s">
        <v>161</v>
      </c>
      <c r="I96" s="21" t="s">
        <v>26</v>
      </c>
      <c r="J96" s="21" t="s">
        <v>31</v>
      </c>
      <c r="M96" s="12"/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34090</v>
      </c>
      <c r="C97" s="34" t="s">
        <v>179</v>
      </c>
      <c r="D97" s="34" t="s">
        <v>211</v>
      </c>
      <c r="E97" s="34" t="s">
        <v>178</v>
      </c>
      <c r="F97" s="34" t="s">
        <v>165</v>
      </c>
      <c r="G97" s="21" t="s">
        <v>243</v>
      </c>
      <c r="H97" s="21" t="s">
        <v>213</v>
      </c>
      <c r="I97" s="21" t="s">
        <v>32</v>
      </c>
      <c r="J97" s="21" t="s">
        <v>8</v>
      </c>
      <c r="M97" s="12"/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34090</v>
      </c>
      <c r="C98" s="34" t="s">
        <v>187</v>
      </c>
      <c r="D98" s="34" t="s">
        <v>194</v>
      </c>
      <c r="E98" s="34" t="s">
        <v>142</v>
      </c>
      <c r="F98" s="34" t="s">
        <v>182</v>
      </c>
      <c r="G98" s="21" t="s">
        <v>173</v>
      </c>
      <c r="H98" s="21" t="s">
        <v>183</v>
      </c>
      <c r="I98" s="21" t="s">
        <v>227</v>
      </c>
      <c r="J98" s="21" t="s">
        <v>228</v>
      </c>
      <c r="M98" s="12"/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34090</v>
      </c>
      <c r="C99" s="34" t="s">
        <v>180</v>
      </c>
      <c r="D99" s="34" t="s">
        <v>210</v>
      </c>
      <c r="E99" s="34" t="s">
        <v>46</v>
      </c>
      <c r="F99" s="34" t="s">
        <v>166</v>
      </c>
      <c r="G99" s="21"/>
      <c r="H99" s="21"/>
      <c r="I99" s="21" t="s">
        <v>19</v>
      </c>
      <c r="J99" s="21" t="s">
        <v>38</v>
      </c>
      <c r="M99" s="12"/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34090</v>
      </c>
      <c r="C100" s="34" t="s">
        <v>144</v>
      </c>
      <c r="D100" s="34" t="s">
        <v>171</v>
      </c>
      <c r="E100" s="34" t="s">
        <v>176</v>
      </c>
      <c r="F100" s="34" t="s">
        <v>191</v>
      </c>
      <c r="G100" s="21"/>
      <c r="H100" s="21"/>
      <c r="I100" s="21" t="s">
        <v>13</v>
      </c>
      <c r="J100" s="21" t="s">
        <v>20</v>
      </c>
      <c r="M100" s="12"/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34091</v>
      </c>
      <c r="C101" s="34" t="s">
        <v>72</v>
      </c>
      <c r="D101" s="36" t="s">
        <v>163</v>
      </c>
      <c r="E101" s="34" t="s">
        <v>170</v>
      </c>
      <c r="F101" s="34" t="s">
        <v>177</v>
      </c>
      <c r="G101" s="21"/>
      <c r="H101" s="21"/>
      <c r="I101" s="21" t="s">
        <v>37</v>
      </c>
      <c r="J101" s="21" t="s">
        <v>14</v>
      </c>
      <c r="M101" s="12"/>
      <c r="N101" s="24"/>
      <c r="O101" s="24"/>
      <c r="P101" s="24"/>
      <c r="Q101" s="24"/>
      <c r="R101" s="24"/>
      <c r="S101" s="24"/>
      <c r="T101" s="24"/>
      <c r="U101" s="24"/>
      <c r="V101" s="24"/>
    </row>
    <row r="102" spans="1:22" ht="18" customHeight="1">
      <c r="A102" s="4">
        <v>101</v>
      </c>
      <c r="B102" s="37">
        <v>34091</v>
      </c>
      <c r="C102" s="34" t="s">
        <v>191</v>
      </c>
      <c r="D102" s="34" t="s">
        <v>175</v>
      </c>
      <c r="E102" s="34" t="s">
        <v>171</v>
      </c>
      <c r="F102" s="34" t="s">
        <v>176</v>
      </c>
      <c r="G102" s="21"/>
      <c r="H102" s="21"/>
      <c r="I102" s="21" t="s">
        <v>13</v>
      </c>
      <c r="J102" s="21" t="s">
        <v>20</v>
      </c>
      <c r="M102" s="12"/>
      <c r="N102" s="24"/>
      <c r="O102" s="24"/>
      <c r="P102" s="24"/>
      <c r="Q102" s="24"/>
      <c r="R102" s="24"/>
      <c r="S102" s="24"/>
      <c r="T102" s="24"/>
      <c r="U102" s="24"/>
      <c r="V102" s="24"/>
    </row>
    <row r="103" spans="1:22" ht="18" customHeight="1">
      <c r="A103" s="4">
        <v>102</v>
      </c>
      <c r="B103" s="37">
        <v>34092</v>
      </c>
      <c r="C103" s="34" t="s">
        <v>177</v>
      </c>
      <c r="D103" s="34" t="s">
        <v>167</v>
      </c>
      <c r="E103" s="34" t="s">
        <v>163</v>
      </c>
      <c r="F103" s="34" t="s">
        <v>170</v>
      </c>
      <c r="G103" s="21"/>
      <c r="H103" s="21"/>
      <c r="I103" s="21" t="s">
        <v>14</v>
      </c>
      <c r="J103" s="21" t="s">
        <v>20</v>
      </c>
      <c r="M103" s="12"/>
      <c r="N103" s="24"/>
      <c r="O103" s="24"/>
      <c r="P103" s="24"/>
      <c r="Q103" s="24"/>
      <c r="R103" s="24"/>
      <c r="S103" s="24"/>
      <c r="T103" s="24"/>
      <c r="U103" s="24"/>
      <c r="V103" s="24"/>
    </row>
    <row r="104" spans="1:22" ht="18" customHeight="1">
      <c r="A104" s="4">
        <v>103</v>
      </c>
      <c r="B104" s="37">
        <v>34092</v>
      </c>
      <c r="C104" s="34" t="s">
        <v>197</v>
      </c>
      <c r="D104" s="34" t="s">
        <v>131</v>
      </c>
      <c r="E104" s="34" t="s">
        <v>174</v>
      </c>
      <c r="F104" s="34" t="s">
        <v>184</v>
      </c>
      <c r="G104" s="21" t="s">
        <v>213</v>
      </c>
      <c r="H104" s="21" t="s">
        <v>188</v>
      </c>
      <c r="I104" s="21" t="s">
        <v>32</v>
      </c>
      <c r="J104" s="21" t="s">
        <v>8</v>
      </c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34092</v>
      </c>
      <c r="C105" s="34" t="s">
        <v>46</v>
      </c>
      <c r="D105" s="34" t="s">
        <v>180</v>
      </c>
      <c r="E105" s="34" t="s">
        <v>190</v>
      </c>
      <c r="F105" s="34" t="s">
        <v>210</v>
      </c>
      <c r="G105" s="21"/>
      <c r="H105" s="21"/>
      <c r="I105" s="21" t="s">
        <v>38</v>
      </c>
      <c r="J105" s="21" t="s">
        <v>13</v>
      </c>
      <c r="M105" s="12"/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34092</v>
      </c>
      <c r="C106" s="34" t="s">
        <v>185</v>
      </c>
      <c r="D106" s="34" t="s">
        <v>214</v>
      </c>
      <c r="E106" s="34" t="s">
        <v>146</v>
      </c>
      <c r="F106" s="34" t="s">
        <v>181</v>
      </c>
      <c r="G106" s="21" t="s">
        <v>161</v>
      </c>
      <c r="H106" s="21" t="s">
        <v>263</v>
      </c>
      <c r="I106" s="21" t="s">
        <v>26</v>
      </c>
      <c r="J106" s="21" t="s">
        <v>31</v>
      </c>
      <c r="M106" s="12"/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34092</v>
      </c>
      <c r="C107" s="34" t="s">
        <v>183</v>
      </c>
      <c r="D107" s="34" t="s">
        <v>173</v>
      </c>
      <c r="E107" s="34" t="s">
        <v>187</v>
      </c>
      <c r="F107" s="34" t="s">
        <v>199</v>
      </c>
      <c r="G107" s="21" t="s">
        <v>182</v>
      </c>
      <c r="H107" s="21" t="s">
        <v>189</v>
      </c>
      <c r="I107" s="21" t="s">
        <v>227</v>
      </c>
      <c r="J107" s="21" t="s">
        <v>228</v>
      </c>
      <c r="M107" s="12"/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34092</v>
      </c>
      <c r="C108" s="34" t="s">
        <v>176</v>
      </c>
      <c r="D108" s="34" t="s">
        <v>144</v>
      </c>
      <c r="E108" s="34" t="s">
        <v>175</v>
      </c>
      <c r="F108" s="34" t="s">
        <v>171</v>
      </c>
      <c r="G108" s="21"/>
      <c r="H108" s="21"/>
      <c r="I108" s="21" t="s">
        <v>37</v>
      </c>
      <c r="J108" s="21" t="s">
        <v>19</v>
      </c>
      <c r="M108" s="12"/>
      <c r="N108" s="24"/>
      <c r="O108" s="24"/>
      <c r="P108" s="24"/>
      <c r="Q108" s="24"/>
      <c r="R108" s="24"/>
      <c r="S108" s="24"/>
      <c r="T108" s="24"/>
      <c r="U108" s="24"/>
      <c r="V108" s="24"/>
    </row>
    <row r="109" spans="1:22" ht="18" customHeight="1">
      <c r="A109" s="4">
        <v>108</v>
      </c>
      <c r="B109" s="37">
        <v>34093</v>
      </c>
      <c r="C109" s="34" t="s">
        <v>170</v>
      </c>
      <c r="D109" s="34" t="s">
        <v>72</v>
      </c>
      <c r="E109" s="34" t="s">
        <v>167</v>
      </c>
      <c r="F109" s="34" t="s">
        <v>163</v>
      </c>
      <c r="G109" s="21"/>
      <c r="H109" s="21"/>
      <c r="I109" s="21" t="s">
        <v>14</v>
      </c>
      <c r="J109" s="21" t="s">
        <v>20</v>
      </c>
      <c r="M109" s="12"/>
      <c r="N109" s="24"/>
      <c r="O109" s="24"/>
      <c r="P109" s="24"/>
      <c r="Q109" s="24"/>
      <c r="R109" s="24"/>
      <c r="S109" s="24"/>
      <c r="T109" s="24"/>
      <c r="U109" s="24"/>
      <c r="V109" s="24"/>
    </row>
    <row r="110" spans="1:22" ht="18" customHeight="1">
      <c r="A110" s="4">
        <v>109</v>
      </c>
      <c r="B110" s="37">
        <v>34093</v>
      </c>
      <c r="C110" s="34" t="s">
        <v>171</v>
      </c>
      <c r="D110" s="34" t="s">
        <v>191</v>
      </c>
      <c r="E110" s="34" t="s">
        <v>144</v>
      </c>
      <c r="F110" s="34" t="s">
        <v>175</v>
      </c>
      <c r="G110" s="21"/>
      <c r="H110" s="21"/>
      <c r="I110" s="21" t="s">
        <v>37</v>
      </c>
      <c r="J110" s="21" t="s">
        <v>19</v>
      </c>
      <c r="M110" s="12"/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34093</v>
      </c>
      <c r="C111" s="34" t="s">
        <v>174</v>
      </c>
      <c r="D111" s="34" t="s">
        <v>179</v>
      </c>
      <c r="E111" s="34" t="s">
        <v>188</v>
      </c>
      <c r="F111" s="34" t="s">
        <v>211</v>
      </c>
      <c r="G111" s="21" t="s">
        <v>181</v>
      </c>
      <c r="H111" s="21" t="s">
        <v>182</v>
      </c>
      <c r="I111" s="21" t="s">
        <v>8</v>
      </c>
      <c r="J111" s="21" t="s">
        <v>31</v>
      </c>
      <c r="N111" s="24"/>
      <c r="O111" s="24"/>
      <c r="P111" s="24"/>
      <c r="Q111" s="24"/>
      <c r="R111" s="24"/>
      <c r="S111" s="24"/>
      <c r="T111" s="24"/>
      <c r="U111" s="24"/>
      <c r="V111" s="24"/>
    </row>
    <row r="112" spans="1:22" ht="18" customHeight="1">
      <c r="A112" s="4">
        <v>111</v>
      </c>
      <c r="B112" s="37">
        <v>34093</v>
      </c>
      <c r="C112" s="34" t="s">
        <v>184</v>
      </c>
      <c r="D112" s="34" t="s">
        <v>186</v>
      </c>
      <c r="E112" s="34" t="s">
        <v>131</v>
      </c>
      <c r="F112" s="34" t="s">
        <v>213</v>
      </c>
      <c r="G112" s="21" t="s">
        <v>165</v>
      </c>
      <c r="H112" s="21" t="s">
        <v>197</v>
      </c>
      <c r="I112" s="21" t="s">
        <v>32</v>
      </c>
      <c r="J112" s="21" t="s">
        <v>227</v>
      </c>
      <c r="N112" s="24"/>
      <c r="O112" s="24"/>
      <c r="P112" s="24"/>
      <c r="Q112" s="24"/>
      <c r="R112" s="24"/>
      <c r="S112" s="24"/>
      <c r="T112" s="24"/>
      <c r="U112" s="24"/>
      <c r="V112" s="24"/>
    </row>
    <row r="113" spans="1:22" ht="18" customHeight="1">
      <c r="A113" s="4">
        <v>112</v>
      </c>
      <c r="B113" s="37">
        <v>34093</v>
      </c>
      <c r="C113" s="34" t="s">
        <v>210</v>
      </c>
      <c r="D113" s="34" t="s">
        <v>166</v>
      </c>
      <c r="E113" s="34" t="s">
        <v>180</v>
      </c>
      <c r="F113" s="34" t="s">
        <v>190</v>
      </c>
      <c r="G113" s="21"/>
      <c r="H113" s="21"/>
      <c r="I113" s="21" t="s">
        <v>38</v>
      </c>
      <c r="J113" s="21" t="s">
        <v>13</v>
      </c>
      <c r="M113" s="19"/>
      <c r="N113" s="24"/>
      <c r="O113" s="24"/>
      <c r="P113" s="24"/>
      <c r="Q113" s="24"/>
      <c r="R113" s="24"/>
      <c r="S113" s="24"/>
      <c r="T113" s="24"/>
      <c r="U113" s="24"/>
      <c r="V113" s="24"/>
    </row>
    <row r="114" spans="1:22" ht="18" customHeight="1">
      <c r="A114" s="4">
        <v>113</v>
      </c>
      <c r="B114" s="37">
        <v>34093</v>
      </c>
      <c r="C114" s="34" t="s">
        <v>194</v>
      </c>
      <c r="D114" s="34" t="s">
        <v>142</v>
      </c>
      <c r="E114" s="34" t="s">
        <v>161</v>
      </c>
      <c r="F114" s="34" t="s">
        <v>146</v>
      </c>
      <c r="G114" s="21" t="s">
        <v>183</v>
      </c>
      <c r="H114" s="21" t="s">
        <v>172</v>
      </c>
      <c r="I114" s="21" t="s">
        <v>228</v>
      </c>
      <c r="J114" s="21" t="s">
        <v>26</v>
      </c>
      <c r="N114" s="24"/>
      <c r="O114" s="24"/>
      <c r="P114" s="24"/>
      <c r="Q114" s="24"/>
      <c r="R114" s="24"/>
      <c r="S114" s="24"/>
      <c r="T114" s="24"/>
      <c r="U114" s="24"/>
      <c r="V114" s="24"/>
    </row>
    <row r="115" spans="1:22" ht="18" customHeight="1">
      <c r="A115" s="4">
        <v>114</v>
      </c>
      <c r="B115" s="37">
        <v>34094</v>
      </c>
      <c r="C115" s="34" t="s">
        <v>165</v>
      </c>
      <c r="D115" s="34" t="s">
        <v>197</v>
      </c>
      <c r="E115" s="34" t="s">
        <v>213</v>
      </c>
      <c r="F115" s="34" t="s">
        <v>131</v>
      </c>
      <c r="G115" s="21" t="s">
        <v>184</v>
      </c>
      <c r="H115" s="21" t="s">
        <v>186</v>
      </c>
      <c r="I115" s="21" t="s">
        <v>32</v>
      </c>
      <c r="J115" s="21" t="s">
        <v>227</v>
      </c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34094</v>
      </c>
      <c r="C116" s="34" t="s">
        <v>190</v>
      </c>
      <c r="D116" s="34" t="s">
        <v>46</v>
      </c>
      <c r="E116" s="34" t="s">
        <v>166</v>
      </c>
      <c r="F116" s="34" t="s">
        <v>180</v>
      </c>
      <c r="G116" s="21"/>
      <c r="H116" s="21"/>
      <c r="I116" s="21" t="s">
        <v>38</v>
      </c>
      <c r="J116" s="21" t="s">
        <v>13</v>
      </c>
      <c r="N116" s="24"/>
      <c r="O116" s="24"/>
      <c r="P116" s="24"/>
      <c r="Q116" s="24"/>
      <c r="R116" s="24"/>
      <c r="S116" s="24"/>
      <c r="T116" s="24"/>
      <c r="U116" s="24"/>
      <c r="V116" s="24"/>
    </row>
    <row r="117" spans="1:22" ht="18" customHeight="1">
      <c r="A117" s="4">
        <v>116</v>
      </c>
      <c r="B117" s="37">
        <v>34094</v>
      </c>
      <c r="C117" s="34" t="s">
        <v>211</v>
      </c>
      <c r="D117" s="34" t="s">
        <v>181</v>
      </c>
      <c r="E117" s="34" t="s">
        <v>179</v>
      </c>
      <c r="F117" s="34" t="s">
        <v>182</v>
      </c>
      <c r="G117" s="21" t="s">
        <v>188</v>
      </c>
      <c r="H117" s="21" t="s">
        <v>174</v>
      </c>
      <c r="I117" s="21" t="s">
        <v>8</v>
      </c>
      <c r="J117" s="21" t="s">
        <v>31</v>
      </c>
      <c r="N117" s="24"/>
      <c r="O117" s="24"/>
      <c r="P117" s="24"/>
      <c r="Q117" s="24"/>
      <c r="R117" s="24"/>
      <c r="S117" s="24"/>
      <c r="T117" s="24"/>
      <c r="U117" s="24"/>
      <c r="V117" s="24"/>
    </row>
    <row r="118" spans="1:22" ht="18" customHeight="1">
      <c r="A118" s="4">
        <v>117</v>
      </c>
      <c r="B118" s="37">
        <v>34094</v>
      </c>
      <c r="C118" s="34" t="s">
        <v>175</v>
      </c>
      <c r="D118" s="34" t="s">
        <v>176</v>
      </c>
      <c r="E118" s="34" t="s">
        <v>191</v>
      </c>
      <c r="F118" s="34" t="s">
        <v>144</v>
      </c>
      <c r="G118" s="21"/>
      <c r="H118" s="21"/>
      <c r="I118" s="21" t="s">
        <v>37</v>
      </c>
      <c r="J118" s="21" t="s">
        <v>19</v>
      </c>
      <c r="N118" s="24"/>
      <c r="O118" s="24"/>
      <c r="P118" s="24"/>
      <c r="Q118" s="24"/>
      <c r="R118" s="24"/>
      <c r="S118" s="24"/>
      <c r="T118" s="24"/>
      <c r="U118" s="24"/>
      <c r="V118" s="24"/>
    </row>
    <row r="119" spans="1:22" ht="18" customHeight="1">
      <c r="A119" s="4">
        <v>118</v>
      </c>
      <c r="B119" s="37">
        <v>34094</v>
      </c>
      <c r="C119" s="36" t="s">
        <v>163</v>
      </c>
      <c r="D119" s="34" t="s">
        <v>177</v>
      </c>
      <c r="E119" s="34" t="s">
        <v>72</v>
      </c>
      <c r="F119" s="34" t="s">
        <v>167</v>
      </c>
      <c r="G119" s="21"/>
      <c r="H119" s="21"/>
      <c r="I119" s="21" t="s">
        <v>14</v>
      </c>
      <c r="J119" s="21" t="s">
        <v>20</v>
      </c>
      <c r="N119" s="24"/>
      <c r="O119" s="24"/>
      <c r="P119" s="24"/>
      <c r="Q119" s="24"/>
      <c r="R119" s="24"/>
      <c r="S119" s="24"/>
      <c r="T119" s="24"/>
      <c r="U119" s="24"/>
      <c r="V119" s="24"/>
    </row>
    <row r="120" spans="1:22" ht="18" customHeight="1">
      <c r="A120" s="4">
        <v>119</v>
      </c>
      <c r="B120" s="37">
        <v>34094</v>
      </c>
      <c r="C120" s="34" t="s">
        <v>146</v>
      </c>
      <c r="D120" s="34" t="s">
        <v>172</v>
      </c>
      <c r="E120" s="34" t="s">
        <v>183</v>
      </c>
      <c r="F120" s="34" t="s">
        <v>161</v>
      </c>
      <c r="G120" s="21" t="s">
        <v>194</v>
      </c>
      <c r="H120" s="21" t="s">
        <v>142</v>
      </c>
      <c r="I120" s="21" t="s">
        <v>228</v>
      </c>
      <c r="J120" s="21" t="s">
        <v>26</v>
      </c>
      <c r="N120" s="24"/>
      <c r="O120" s="24"/>
      <c r="P120" s="24"/>
      <c r="Q120" s="24"/>
      <c r="R120" s="24"/>
      <c r="S120" s="24"/>
      <c r="T120" s="24"/>
      <c r="U120" s="24"/>
      <c r="V120" s="24"/>
    </row>
    <row r="121" spans="1:22" ht="18" customHeight="1">
      <c r="A121" s="4">
        <v>120</v>
      </c>
      <c r="B121" s="37">
        <v>34095</v>
      </c>
      <c r="C121" s="34" t="s">
        <v>181</v>
      </c>
      <c r="D121" s="34" t="s">
        <v>174</v>
      </c>
      <c r="E121" s="34" t="s">
        <v>182</v>
      </c>
      <c r="F121" s="34" t="s">
        <v>188</v>
      </c>
      <c r="G121" s="21" t="s">
        <v>211</v>
      </c>
      <c r="H121" s="21" t="s">
        <v>179</v>
      </c>
      <c r="I121" s="21" t="s">
        <v>8</v>
      </c>
      <c r="J121" s="21" t="s">
        <v>31</v>
      </c>
      <c r="N121" s="24"/>
      <c r="O121" s="24"/>
      <c r="P121" s="24"/>
      <c r="Q121" s="24"/>
      <c r="R121" s="24"/>
      <c r="S121" s="24"/>
      <c r="T121" s="24"/>
      <c r="U121" s="24"/>
      <c r="V121" s="24"/>
    </row>
    <row r="122" spans="1:22" ht="18" customHeight="1">
      <c r="A122" s="4">
        <v>121</v>
      </c>
      <c r="B122" s="37">
        <v>34095</v>
      </c>
      <c r="C122" s="34" t="s">
        <v>131</v>
      </c>
      <c r="D122" s="34" t="s">
        <v>213</v>
      </c>
      <c r="E122" s="34" t="s">
        <v>197</v>
      </c>
      <c r="F122" s="34" t="s">
        <v>184</v>
      </c>
      <c r="G122" s="21" t="s">
        <v>186</v>
      </c>
      <c r="H122" s="21" t="s">
        <v>165</v>
      </c>
      <c r="I122" s="21" t="s">
        <v>32</v>
      </c>
      <c r="J122" s="21" t="s">
        <v>227</v>
      </c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34095</v>
      </c>
      <c r="C123" s="34" t="s">
        <v>142</v>
      </c>
      <c r="D123" s="34" t="s">
        <v>183</v>
      </c>
      <c r="E123" s="34" t="s">
        <v>172</v>
      </c>
      <c r="F123" s="34" t="s">
        <v>194</v>
      </c>
      <c r="G123" s="21" t="s">
        <v>146</v>
      </c>
      <c r="H123" s="21" t="s">
        <v>161</v>
      </c>
      <c r="I123" s="21" t="s">
        <v>228</v>
      </c>
      <c r="J123" s="21" t="s">
        <v>26</v>
      </c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34096</v>
      </c>
      <c r="C124" s="34" t="s">
        <v>167</v>
      </c>
      <c r="D124" s="34" t="s">
        <v>170</v>
      </c>
      <c r="E124" s="34" t="s">
        <v>195</v>
      </c>
      <c r="F124" s="34" t="s">
        <v>72</v>
      </c>
      <c r="G124" s="21"/>
      <c r="H124" s="21"/>
      <c r="I124" s="21" t="s">
        <v>38</v>
      </c>
      <c r="J124" s="21" t="s">
        <v>19</v>
      </c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34096</v>
      </c>
      <c r="C125" s="34" t="s">
        <v>182</v>
      </c>
      <c r="D125" s="34" t="s">
        <v>188</v>
      </c>
      <c r="E125" s="34" t="s">
        <v>211</v>
      </c>
      <c r="F125" s="34" t="s">
        <v>178</v>
      </c>
      <c r="G125" s="21" t="s">
        <v>165</v>
      </c>
      <c r="H125" s="21" t="s">
        <v>181</v>
      </c>
      <c r="I125" s="21" t="s">
        <v>8</v>
      </c>
      <c r="J125" s="21" t="s">
        <v>228</v>
      </c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34096</v>
      </c>
      <c r="C126" s="34" t="s">
        <v>213</v>
      </c>
      <c r="D126" s="34" t="s">
        <v>184</v>
      </c>
      <c r="E126" s="34" t="s">
        <v>186</v>
      </c>
      <c r="F126" s="34" t="s">
        <v>179</v>
      </c>
      <c r="G126" s="21" t="s">
        <v>131</v>
      </c>
      <c r="H126" s="21" t="s">
        <v>197</v>
      </c>
      <c r="I126" s="21" t="s">
        <v>31</v>
      </c>
      <c r="J126" s="21" t="s">
        <v>32</v>
      </c>
      <c r="N126" s="24"/>
      <c r="O126" s="24"/>
      <c r="P126" s="24"/>
      <c r="Q126" s="24"/>
      <c r="R126" s="24"/>
      <c r="S126" s="24"/>
      <c r="T126" s="24"/>
      <c r="U126" s="24"/>
      <c r="V126" s="24"/>
    </row>
    <row r="127" spans="1:22" ht="18" customHeight="1">
      <c r="A127" s="4">
        <v>126</v>
      </c>
      <c r="B127" s="37">
        <v>34096</v>
      </c>
      <c r="C127" s="34" t="s">
        <v>173</v>
      </c>
      <c r="D127" s="34" t="s">
        <v>185</v>
      </c>
      <c r="E127" s="34" t="s">
        <v>187</v>
      </c>
      <c r="F127" s="34" t="s">
        <v>214</v>
      </c>
      <c r="G127" s="21" t="s">
        <v>161</v>
      </c>
      <c r="H127" s="21" t="s">
        <v>183</v>
      </c>
      <c r="I127" s="21" t="s">
        <v>26</v>
      </c>
      <c r="J127" s="21" t="s">
        <v>227</v>
      </c>
      <c r="N127" s="24"/>
      <c r="O127" s="24"/>
      <c r="P127" s="24"/>
      <c r="Q127" s="24"/>
      <c r="R127" s="24"/>
      <c r="S127" s="24"/>
      <c r="T127" s="24"/>
      <c r="U127" s="24"/>
      <c r="V127" s="24"/>
    </row>
    <row r="128" spans="1:22" ht="18" customHeight="1">
      <c r="A128" s="4">
        <v>127</v>
      </c>
      <c r="B128" s="37">
        <v>34096</v>
      </c>
      <c r="C128" s="34" t="s">
        <v>10</v>
      </c>
      <c r="D128" s="34" t="s">
        <v>171</v>
      </c>
      <c r="E128" s="34" t="s">
        <v>176</v>
      </c>
      <c r="F128" s="34" t="s">
        <v>191</v>
      </c>
      <c r="G128" s="21"/>
      <c r="H128" s="21"/>
      <c r="I128" s="21" t="s">
        <v>20</v>
      </c>
      <c r="J128" s="21" t="s">
        <v>13</v>
      </c>
      <c r="M128" s="12"/>
    </row>
    <row r="129" spans="1:13" ht="18" customHeight="1">
      <c r="A129" s="4">
        <v>128</v>
      </c>
      <c r="B129" s="37">
        <v>34096</v>
      </c>
      <c r="C129" s="34" t="s">
        <v>180</v>
      </c>
      <c r="D129" s="34" t="s">
        <v>210</v>
      </c>
      <c r="E129" s="34" t="s">
        <v>144</v>
      </c>
      <c r="F129" s="34" t="s">
        <v>166</v>
      </c>
      <c r="G129" s="21"/>
      <c r="H129" s="21"/>
      <c r="I129" s="21" t="s">
        <v>14</v>
      </c>
      <c r="J129" s="21" t="s">
        <v>37</v>
      </c>
      <c r="M129" s="13"/>
    </row>
    <row r="130" spans="1:13" ht="18" customHeight="1">
      <c r="A130" s="4">
        <v>129</v>
      </c>
      <c r="B130" s="37">
        <v>34097</v>
      </c>
      <c r="C130" s="34" t="s">
        <v>179</v>
      </c>
      <c r="D130" s="34" t="s">
        <v>131</v>
      </c>
      <c r="E130" s="34" t="s">
        <v>184</v>
      </c>
      <c r="F130" s="34" t="s">
        <v>186</v>
      </c>
      <c r="G130" s="21" t="s">
        <v>197</v>
      </c>
      <c r="H130" s="21" t="s">
        <v>213</v>
      </c>
      <c r="I130" s="21" t="s">
        <v>31</v>
      </c>
      <c r="J130" s="21" t="s">
        <v>32</v>
      </c>
      <c r="M130" s="12"/>
    </row>
    <row r="131" spans="1:13" ht="18" customHeight="1">
      <c r="A131" s="4">
        <v>130</v>
      </c>
      <c r="B131" s="37">
        <v>34097</v>
      </c>
      <c r="C131" s="34" t="s">
        <v>72</v>
      </c>
      <c r="D131" s="34" t="s">
        <v>163</v>
      </c>
      <c r="E131" s="34" t="s">
        <v>170</v>
      </c>
      <c r="F131" s="34" t="s">
        <v>195</v>
      </c>
      <c r="G131" s="21"/>
      <c r="H131" s="21"/>
      <c r="I131" s="21" t="s">
        <v>38</v>
      </c>
      <c r="J131" s="21" t="s">
        <v>19</v>
      </c>
      <c r="M131" s="12"/>
    </row>
    <row r="132" spans="1:13" ht="18" customHeight="1">
      <c r="A132" s="4">
        <v>131</v>
      </c>
      <c r="B132" s="37">
        <v>34097</v>
      </c>
      <c r="C132" s="34" t="s">
        <v>178</v>
      </c>
      <c r="D132" s="34" t="s">
        <v>211</v>
      </c>
      <c r="E132" s="34" t="s">
        <v>181</v>
      </c>
      <c r="F132" s="34" t="s">
        <v>165</v>
      </c>
      <c r="G132" s="21" t="s">
        <v>182</v>
      </c>
      <c r="H132" s="21" t="s">
        <v>188</v>
      </c>
      <c r="I132" s="21" t="s">
        <v>8</v>
      </c>
      <c r="J132" s="21" t="s">
        <v>228</v>
      </c>
      <c r="M132" s="12"/>
    </row>
    <row r="133" spans="1:13" ht="18" customHeight="1">
      <c r="A133" s="4">
        <v>132</v>
      </c>
      <c r="B133" s="37">
        <v>34097</v>
      </c>
      <c r="C133" s="34" t="s">
        <v>144</v>
      </c>
      <c r="D133" s="34" t="s">
        <v>190</v>
      </c>
      <c r="E133" s="34" t="s">
        <v>166</v>
      </c>
      <c r="F133" s="34" t="s">
        <v>210</v>
      </c>
      <c r="G133" s="21"/>
      <c r="H133" s="21"/>
      <c r="I133" s="21" t="s">
        <v>14</v>
      </c>
      <c r="J133" s="21" t="s">
        <v>37</v>
      </c>
      <c r="M133" s="12"/>
    </row>
    <row r="134" spans="1:13" ht="18" customHeight="1">
      <c r="A134" s="4">
        <v>133</v>
      </c>
      <c r="B134" s="37">
        <v>34097</v>
      </c>
      <c r="C134" s="34" t="s">
        <v>214</v>
      </c>
      <c r="D134" s="34" t="s">
        <v>142</v>
      </c>
      <c r="E134" s="34" t="s">
        <v>183</v>
      </c>
      <c r="F134" s="34" t="s">
        <v>161</v>
      </c>
      <c r="G134" s="21" t="s">
        <v>172</v>
      </c>
      <c r="H134" s="21" t="s">
        <v>194</v>
      </c>
      <c r="I134" s="21" t="s">
        <v>26</v>
      </c>
      <c r="J134" s="21" t="s">
        <v>227</v>
      </c>
      <c r="M134" s="12"/>
    </row>
    <row r="135" spans="1:13" ht="18" customHeight="1">
      <c r="A135" s="4">
        <v>134</v>
      </c>
      <c r="B135" s="37">
        <v>34097</v>
      </c>
      <c r="C135" s="34" t="s">
        <v>191</v>
      </c>
      <c r="D135" s="34" t="s">
        <v>175</v>
      </c>
      <c r="E135" s="34" t="s">
        <v>171</v>
      </c>
      <c r="F135" s="34" t="s">
        <v>176</v>
      </c>
      <c r="G135" s="21"/>
      <c r="H135" s="21"/>
      <c r="I135" s="21" t="s">
        <v>20</v>
      </c>
      <c r="J135" s="21" t="s">
        <v>13</v>
      </c>
      <c r="M135" s="12"/>
    </row>
    <row r="136" spans="1:13" ht="18" customHeight="1">
      <c r="A136" s="4">
        <v>135</v>
      </c>
      <c r="B136" s="37">
        <v>34098</v>
      </c>
      <c r="C136" s="34" t="s">
        <v>166</v>
      </c>
      <c r="D136" s="34" t="s">
        <v>180</v>
      </c>
      <c r="E136" s="36" t="s">
        <v>210</v>
      </c>
      <c r="F136" s="34" t="s">
        <v>190</v>
      </c>
      <c r="G136" s="21"/>
      <c r="H136" s="21"/>
      <c r="I136" s="21" t="s">
        <v>14</v>
      </c>
      <c r="J136" s="21" t="s">
        <v>37</v>
      </c>
    </row>
    <row r="137" spans="1:13" ht="18" customHeight="1">
      <c r="A137" s="4">
        <v>136</v>
      </c>
      <c r="B137" s="37">
        <v>34098</v>
      </c>
      <c r="C137" s="34" t="s">
        <v>185</v>
      </c>
      <c r="D137" s="34" t="s">
        <v>161</v>
      </c>
      <c r="E137" s="34" t="s">
        <v>142</v>
      </c>
      <c r="F137" s="34" t="s">
        <v>183</v>
      </c>
      <c r="G137" s="21" t="s">
        <v>173</v>
      </c>
      <c r="H137" s="21" t="s">
        <v>214</v>
      </c>
      <c r="I137" s="21" t="s">
        <v>26</v>
      </c>
      <c r="J137" s="21" t="s">
        <v>227</v>
      </c>
      <c r="M137" s="12"/>
    </row>
    <row r="138" spans="1:13" ht="18" customHeight="1">
      <c r="A138" s="4">
        <v>137</v>
      </c>
      <c r="B138" s="37">
        <v>34098</v>
      </c>
      <c r="C138" s="34" t="s">
        <v>186</v>
      </c>
      <c r="D138" s="34" t="s">
        <v>213</v>
      </c>
      <c r="E138" s="34" t="s">
        <v>197</v>
      </c>
      <c r="F138" s="34" t="s">
        <v>184</v>
      </c>
      <c r="G138" s="21" t="s">
        <v>179</v>
      </c>
      <c r="H138" s="21" t="s">
        <v>131</v>
      </c>
      <c r="I138" s="21" t="s">
        <v>31</v>
      </c>
      <c r="J138" s="21" t="s">
        <v>32</v>
      </c>
      <c r="M138" s="12"/>
    </row>
    <row r="139" spans="1:13" ht="18" customHeight="1">
      <c r="A139" s="4">
        <v>138</v>
      </c>
      <c r="B139" s="37">
        <v>34098</v>
      </c>
      <c r="C139" s="34" t="s">
        <v>188</v>
      </c>
      <c r="D139" s="34" t="s">
        <v>182</v>
      </c>
      <c r="E139" s="34" t="s">
        <v>165</v>
      </c>
      <c r="F139" s="34" t="s">
        <v>181</v>
      </c>
      <c r="G139" s="21" t="s">
        <v>178</v>
      </c>
      <c r="H139" s="21" t="s">
        <v>211</v>
      </c>
      <c r="I139" s="21" t="s">
        <v>8</v>
      </c>
      <c r="J139" s="21" t="s">
        <v>228</v>
      </c>
      <c r="M139" s="12"/>
    </row>
    <row r="140" spans="1:13" ht="18" customHeight="1">
      <c r="A140" s="4">
        <v>139</v>
      </c>
      <c r="B140" s="37">
        <v>34098</v>
      </c>
      <c r="C140" s="34" t="s">
        <v>176</v>
      </c>
      <c r="D140" s="34" t="s">
        <v>10</v>
      </c>
      <c r="E140" s="34" t="s">
        <v>175</v>
      </c>
      <c r="F140" s="34" t="s">
        <v>171</v>
      </c>
      <c r="G140" s="21"/>
      <c r="H140" s="21"/>
      <c r="I140" s="21" t="s">
        <v>20</v>
      </c>
      <c r="J140" s="21" t="s">
        <v>13</v>
      </c>
      <c r="M140" s="12"/>
    </row>
    <row r="141" spans="1:13" ht="18" customHeight="1">
      <c r="A141" s="4">
        <v>140</v>
      </c>
      <c r="B141" s="37">
        <v>34098</v>
      </c>
      <c r="C141" s="34" t="s">
        <v>195</v>
      </c>
      <c r="D141" s="36" t="s">
        <v>167</v>
      </c>
      <c r="E141" s="34" t="s">
        <v>163</v>
      </c>
      <c r="F141" s="34" t="s">
        <v>170</v>
      </c>
      <c r="G141" s="21"/>
      <c r="H141" s="21"/>
      <c r="I141" s="21" t="s">
        <v>38</v>
      </c>
      <c r="J141" s="21" t="s">
        <v>19</v>
      </c>
      <c r="M141" s="12"/>
    </row>
    <row r="142" spans="1:13" ht="18" customHeight="1">
      <c r="A142" s="4">
        <v>141</v>
      </c>
      <c r="B142" s="37">
        <v>34100</v>
      </c>
      <c r="C142" s="34" t="s">
        <v>172</v>
      </c>
      <c r="D142" s="34" t="s">
        <v>194</v>
      </c>
      <c r="E142" s="34" t="s">
        <v>214</v>
      </c>
      <c r="F142" s="34" t="s">
        <v>142</v>
      </c>
      <c r="G142" s="21" t="s">
        <v>181</v>
      </c>
      <c r="H142" s="21" t="s">
        <v>269</v>
      </c>
      <c r="I142" s="21" t="s">
        <v>227</v>
      </c>
      <c r="J142" s="21" t="s">
        <v>8</v>
      </c>
      <c r="M142" s="12"/>
    </row>
    <row r="143" spans="1:13" ht="18" customHeight="1">
      <c r="A143" s="4">
        <v>142</v>
      </c>
      <c r="B143" s="37">
        <v>34100</v>
      </c>
      <c r="C143" s="34" t="s">
        <v>170</v>
      </c>
      <c r="D143" s="34" t="s">
        <v>72</v>
      </c>
      <c r="E143" s="34" t="s">
        <v>167</v>
      </c>
      <c r="F143" s="34" t="s">
        <v>163</v>
      </c>
      <c r="G143" s="21"/>
      <c r="H143" s="21"/>
      <c r="I143" s="21" t="s">
        <v>13</v>
      </c>
      <c r="J143" s="21" t="s">
        <v>14</v>
      </c>
      <c r="M143" s="12"/>
    </row>
    <row r="144" spans="1:13" ht="18" customHeight="1">
      <c r="A144" s="4">
        <v>143</v>
      </c>
      <c r="B144" s="37">
        <v>34100</v>
      </c>
      <c r="C144" s="36" t="s">
        <v>171</v>
      </c>
      <c r="D144" s="34" t="s">
        <v>191</v>
      </c>
      <c r="E144" s="34" t="s">
        <v>10</v>
      </c>
      <c r="F144" s="34" t="s">
        <v>175</v>
      </c>
      <c r="G144" s="21"/>
      <c r="H144" s="21"/>
      <c r="I144" s="21" t="s">
        <v>19</v>
      </c>
      <c r="J144" s="21" t="s">
        <v>20</v>
      </c>
      <c r="M144" s="13"/>
    </row>
    <row r="145" spans="1:13" ht="18" customHeight="1">
      <c r="A145" s="4">
        <v>144</v>
      </c>
      <c r="B145" s="37">
        <v>34100</v>
      </c>
      <c r="C145" s="34" t="s">
        <v>211</v>
      </c>
      <c r="D145" s="34" t="s">
        <v>187</v>
      </c>
      <c r="E145" s="34" t="s">
        <v>183</v>
      </c>
      <c r="F145" s="34" t="s">
        <v>165</v>
      </c>
      <c r="G145" s="21" t="s">
        <v>185</v>
      </c>
      <c r="H145" s="21" t="s">
        <v>173</v>
      </c>
      <c r="I145" s="21" t="s">
        <v>228</v>
      </c>
      <c r="J145" s="21" t="s">
        <v>31</v>
      </c>
      <c r="M145" s="12"/>
    </row>
    <row r="146" spans="1:13" ht="18" customHeight="1">
      <c r="A146" s="4">
        <v>145</v>
      </c>
      <c r="B146" s="37">
        <v>34100</v>
      </c>
      <c r="C146" s="34" t="s">
        <v>184</v>
      </c>
      <c r="D146" s="34" t="s">
        <v>179</v>
      </c>
      <c r="E146" s="34" t="s">
        <v>213</v>
      </c>
      <c r="F146" s="34" t="s">
        <v>131</v>
      </c>
      <c r="G146" s="21" t="s">
        <v>188</v>
      </c>
      <c r="H146" s="21" t="s">
        <v>174</v>
      </c>
      <c r="I146" s="21" t="s">
        <v>32</v>
      </c>
      <c r="J146" s="21" t="s">
        <v>26</v>
      </c>
      <c r="M146" s="12"/>
    </row>
    <row r="147" spans="1:13" ht="18" customHeight="1">
      <c r="A147" s="4">
        <v>146</v>
      </c>
      <c r="B147" s="37">
        <v>34100</v>
      </c>
      <c r="C147" s="34" t="s">
        <v>210</v>
      </c>
      <c r="D147" s="34" t="s">
        <v>144</v>
      </c>
      <c r="E147" s="34" t="s">
        <v>166</v>
      </c>
      <c r="F147" s="34" t="s">
        <v>180</v>
      </c>
      <c r="G147" s="21"/>
      <c r="H147" s="21"/>
      <c r="I147" s="21" t="s">
        <v>37</v>
      </c>
      <c r="J147" s="21" t="s">
        <v>38</v>
      </c>
      <c r="M147" s="12"/>
    </row>
    <row r="148" spans="1:13" ht="18" customHeight="1">
      <c r="A148" s="4">
        <v>147</v>
      </c>
      <c r="B148" s="37">
        <v>34101</v>
      </c>
      <c r="C148" s="34" t="s">
        <v>161</v>
      </c>
      <c r="D148" s="34" t="s">
        <v>214</v>
      </c>
      <c r="E148" s="34" t="s">
        <v>142</v>
      </c>
      <c r="F148" s="34" t="s">
        <v>181</v>
      </c>
      <c r="G148" s="21" t="s">
        <v>182</v>
      </c>
      <c r="H148" s="21" t="s">
        <v>194</v>
      </c>
      <c r="I148" s="21" t="s">
        <v>227</v>
      </c>
      <c r="J148" s="21" t="s">
        <v>8</v>
      </c>
      <c r="M148" s="12"/>
    </row>
    <row r="149" spans="1:13" ht="18" customHeight="1">
      <c r="A149" s="4">
        <v>148</v>
      </c>
      <c r="B149" s="37">
        <v>34101</v>
      </c>
      <c r="C149" s="34" t="s">
        <v>165</v>
      </c>
      <c r="D149" s="34" t="s">
        <v>185</v>
      </c>
      <c r="E149" s="34" t="s">
        <v>187</v>
      </c>
      <c r="F149" s="34" t="s">
        <v>173</v>
      </c>
      <c r="G149" s="21" t="s">
        <v>183</v>
      </c>
      <c r="H149" s="21" t="s">
        <v>211</v>
      </c>
      <c r="I149" s="21" t="s">
        <v>228</v>
      </c>
      <c r="J149" s="21" t="s">
        <v>31</v>
      </c>
      <c r="M149" s="12"/>
    </row>
    <row r="150" spans="1:13" ht="18" customHeight="1">
      <c r="A150" s="4">
        <v>149</v>
      </c>
      <c r="B150" s="37">
        <v>34101</v>
      </c>
      <c r="C150" s="34" t="s">
        <v>190</v>
      </c>
      <c r="D150" s="34" t="s">
        <v>166</v>
      </c>
      <c r="E150" s="34" t="s">
        <v>180</v>
      </c>
      <c r="F150" s="34" t="s">
        <v>144</v>
      </c>
      <c r="G150" s="21"/>
      <c r="H150" s="21"/>
      <c r="I150" s="21" t="s">
        <v>37</v>
      </c>
      <c r="J150" s="21" t="s">
        <v>38</v>
      </c>
      <c r="M150" s="12"/>
    </row>
    <row r="151" spans="1:13" ht="18" customHeight="1">
      <c r="A151" s="4">
        <v>150</v>
      </c>
      <c r="B151" s="37">
        <v>34101</v>
      </c>
      <c r="C151" s="34" t="s">
        <v>197</v>
      </c>
      <c r="D151" s="34" t="s">
        <v>174</v>
      </c>
      <c r="E151" s="34" t="s">
        <v>184</v>
      </c>
      <c r="F151" s="34" t="s">
        <v>188</v>
      </c>
      <c r="G151" s="21" t="s">
        <v>131</v>
      </c>
      <c r="H151" s="21" t="s">
        <v>186</v>
      </c>
      <c r="I151" s="21" t="s">
        <v>32</v>
      </c>
      <c r="J151" s="21" t="s">
        <v>26</v>
      </c>
      <c r="M151" s="12"/>
    </row>
    <row r="152" spans="1:13" ht="18" customHeight="1">
      <c r="A152" s="4">
        <v>151</v>
      </c>
      <c r="B152" s="37">
        <v>34101</v>
      </c>
      <c r="C152" s="34" t="s">
        <v>175</v>
      </c>
      <c r="D152" s="34" t="s">
        <v>176</v>
      </c>
      <c r="E152" s="34" t="s">
        <v>191</v>
      </c>
      <c r="F152" s="34" t="s">
        <v>10</v>
      </c>
      <c r="G152" s="21"/>
      <c r="H152" s="21"/>
      <c r="I152" s="21" t="s">
        <v>19</v>
      </c>
      <c r="J152" s="21" t="s">
        <v>20</v>
      </c>
      <c r="M152" s="12"/>
    </row>
    <row r="153" spans="1:13" ht="18" customHeight="1">
      <c r="A153" s="4">
        <v>152</v>
      </c>
      <c r="B153" s="37">
        <v>34101</v>
      </c>
      <c r="C153" s="34" t="s">
        <v>163</v>
      </c>
      <c r="D153" s="34" t="s">
        <v>195</v>
      </c>
      <c r="E153" s="34" t="s">
        <v>72</v>
      </c>
      <c r="F153" s="34" t="s">
        <v>167</v>
      </c>
      <c r="G153" s="21"/>
      <c r="H153" s="21"/>
      <c r="I153" s="21" t="s">
        <v>13</v>
      </c>
      <c r="J153" s="21" t="s">
        <v>14</v>
      </c>
      <c r="M153" s="12"/>
    </row>
    <row r="154" spans="1:13" ht="18" customHeight="1">
      <c r="A154" s="4">
        <v>153</v>
      </c>
      <c r="B154" s="37">
        <v>34102</v>
      </c>
      <c r="C154" s="34" t="s">
        <v>167</v>
      </c>
      <c r="D154" s="34" t="s">
        <v>170</v>
      </c>
      <c r="E154" s="34" t="s">
        <v>195</v>
      </c>
      <c r="F154" s="34" t="s">
        <v>72</v>
      </c>
      <c r="G154" s="21"/>
      <c r="H154" s="21"/>
      <c r="I154" s="21" t="s">
        <v>13</v>
      </c>
      <c r="J154" s="21" t="s">
        <v>14</v>
      </c>
      <c r="M154" s="12"/>
    </row>
    <row r="155" spans="1:13" ht="18" customHeight="1">
      <c r="A155" s="4">
        <v>154</v>
      </c>
      <c r="B155" s="37">
        <v>34102</v>
      </c>
      <c r="C155" s="34" t="s">
        <v>131</v>
      </c>
      <c r="D155" s="34" t="s">
        <v>186</v>
      </c>
      <c r="E155" s="34" t="s">
        <v>179</v>
      </c>
      <c r="F155" s="34" t="s">
        <v>184</v>
      </c>
      <c r="G155" s="21" t="s">
        <v>197</v>
      </c>
      <c r="H155" s="21" t="s">
        <v>178</v>
      </c>
      <c r="I155" s="21" t="s">
        <v>32</v>
      </c>
      <c r="J155" s="21" t="s">
        <v>26</v>
      </c>
      <c r="M155" s="12"/>
    </row>
    <row r="156" spans="1:13" ht="18" customHeight="1">
      <c r="A156" s="4">
        <v>155</v>
      </c>
      <c r="B156" s="37">
        <v>34102</v>
      </c>
      <c r="C156" s="34" t="s">
        <v>183</v>
      </c>
      <c r="D156" s="34" t="s">
        <v>173</v>
      </c>
      <c r="E156" s="34" t="s">
        <v>185</v>
      </c>
      <c r="F156" s="34" t="s">
        <v>211</v>
      </c>
      <c r="G156" s="21" t="s">
        <v>165</v>
      </c>
      <c r="H156" s="21" t="s">
        <v>187</v>
      </c>
      <c r="I156" s="21" t="s">
        <v>228</v>
      </c>
      <c r="J156" s="21" t="s">
        <v>31</v>
      </c>
      <c r="M156" s="12"/>
    </row>
    <row r="157" spans="1:13" ht="18" customHeight="1">
      <c r="A157" s="4">
        <v>156</v>
      </c>
      <c r="B157" s="37">
        <v>34102</v>
      </c>
      <c r="C157" s="34" t="s">
        <v>194</v>
      </c>
      <c r="D157" s="34" t="s">
        <v>142</v>
      </c>
      <c r="E157" s="34" t="s">
        <v>181</v>
      </c>
      <c r="F157" s="34" t="s">
        <v>269</v>
      </c>
      <c r="G157" s="21" t="s">
        <v>172</v>
      </c>
      <c r="H157" s="21" t="s">
        <v>214</v>
      </c>
      <c r="I157" s="21" t="s">
        <v>227</v>
      </c>
      <c r="J157" s="21" t="s">
        <v>8</v>
      </c>
      <c r="L157" s="53"/>
      <c r="M157" s="12"/>
    </row>
    <row r="158" spans="1:13" ht="18" customHeight="1">
      <c r="A158" s="4">
        <v>157</v>
      </c>
      <c r="B158" s="37">
        <v>34103</v>
      </c>
      <c r="C158" s="34" t="s">
        <v>191</v>
      </c>
      <c r="D158" s="34" t="s">
        <v>171</v>
      </c>
      <c r="E158" s="34" t="s">
        <v>210</v>
      </c>
      <c r="F158" s="34" t="s">
        <v>176</v>
      </c>
      <c r="G158" s="21"/>
      <c r="H158" s="21"/>
      <c r="I158" s="21" t="s">
        <v>19</v>
      </c>
      <c r="J158" s="21" t="s">
        <v>37</v>
      </c>
      <c r="L158" s="53"/>
      <c r="M158" s="12"/>
    </row>
    <row r="159" spans="1:13" ht="18" customHeight="1">
      <c r="A159" s="4">
        <v>158</v>
      </c>
      <c r="B159" s="37">
        <v>34104</v>
      </c>
      <c r="C159" s="34" t="s">
        <v>269</v>
      </c>
      <c r="D159" s="34" t="s">
        <v>131</v>
      </c>
      <c r="E159" s="36" t="s">
        <v>184</v>
      </c>
      <c r="F159" s="34" t="s">
        <v>142</v>
      </c>
      <c r="G159" s="21" t="s">
        <v>174</v>
      </c>
      <c r="H159" s="21" t="s">
        <v>179</v>
      </c>
      <c r="I159" s="21" t="s">
        <v>8</v>
      </c>
      <c r="J159" s="21" t="s">
        <v>228</v>
      </c>
      <c r="L159" s="53"/>
      <c r="M159" s="12"/>
    </row>
    <row r="160" spans="1:13" ht="18" customHeight="1">
      <c r="A160" s="4">
        <v>159</v>
      </c>
      <c r="B160" s="37">
        <v>34104</v>
      </c>
      <c r="C160" s="34" t="s">
        <v>4</v>
      </c>
      <c r="D160" s="34" t="s">
        <v>180</v>
      </c>
      <c r="E160" s="34" t="s">
        <v>144</v>
      </c>
      <c r="F160" s="34" t="s">
        <v>166</v>
      </c>
      <c r="G160" s="21"/>
      <c r="H160" s="21"/>
      <c r="I160" s="21" t="s">
        <v>38</v>
      </c>
      <c r="J160" s="21" t="s">
        <v>13</v>
      </c>
      <c r="L160" s="53"/>
      <c r="M160" s="12"/>
    </row>
    <row r="161" spans="1:13" ht="18" customHeight="1">
      <c r="A161" s="4">
        <v>160</v>
      </c>
      <c r="B161" s="37">
        <v>34104</v>
      </c>
      <c r="C161" s="34" t="s">
        <v>213</v>
      </c>
      <c r="D161" s="34" t="s">
        <v>197</v>
      </c>
      <c r="E161" s="34" t="s">
        <v>178</v>
      </c>
      <c r="F161" s="34" t="s">
        <v>186</v>
      </c>
      <c r="G161" s="21" t="s">
        <v>211</v>
      </c>
      <c r="H161" s="21" t="s">
        <v>165</v>
      </c>
      <c r="I161" s="21" t="s">
        <v>31</v>
      </c>
      <c r="J161" s="21" t="s">
        <v>26</v>
      </c>
      <c r="L161" s="53"/>
      <c r="M161" s="12"/>
    </row>
    <row r="162" spans="1:13" ht="18" customHeight="1">
      <c r="A162" s="4">
        <v>161</v>
      </c>
      <c r="B162" s="37">
        <v>34104</v>
      </c>
      <c r="C162" s="34" t="s">
        <v>176</v>
      </c>
      <c r="D162" s="34" t="s">
        <v>175</v>
      </c>
      <c r="E162" s="34" t="s">
        <v>171</v>
      </c>
      <c r="F162" s="34" t="s">
        <v>210</v>
      </c>
      <c r="G162" s="21"/>
      <c r="H162" s="21"/>
      <c r="I162" s="21" t="s">
        <v>19</v>
      </c>
      <c r="J162" s="21" t="s">
        <v>37</v>
      </c>
      <c r="M162" s="12"/>
    </row>
    <row r="163" spans="1:13" ht="18" customHeight="1">
      <c r="A163" s="4">
        <v>162</v>
      </c>
      <c r="B163" s="37">
        <v>34104</v>
      </c>
      <c r="C163" s="34" t="s">
        <v>214</v>
      </c>
      <c r="D163" s="34" t="s">
        <v>172</v>
      </c>
      <c r="E163" s="34" t="s">
        <v>161</v>
      </c>
      <c r="F163" s="34" t="s">
        <v>194</v>
      </c>
      <c r="G163" s="21" t="s">
        <v>181</v>
      </c>
      <c r="H163" s="21" t="s">
        <v>182</v>
      </c>
      <c r="I163" s="21" t="s">
        <v>227</v>
      </c>
      <c r="J163" s="21" t="s">
        <v>32</v>
      </c>
      <c r="M163" s="12"/>
    </row>
    <row r="164" spans="1:13" ht="18" customHeight="1">
      <c r="A164" s="4">
        <v>163</v>
      </c>
      <c r="B164" s="37">
        <v>34104</v>
      </c>
      <c r="C164" s="34" t="s">
        <v>195</v>
      </c>
      <c r="D164" s="34" t="s">
        <v>163</v>
      </c>
      <c r="E164" s="34" t="s">
        <v>72</v>
      </c>
      <c r="F164" s="34" t="s">
        <v>170</v>
      </c>
      <c r="G164" s="21"/>
      <c r="H164" s="21"/>
      <c r="I164" s="21" t="s">
        <v>14</v>
      </c>
      <c r="J164" s="21" t="s">
        <v>20</v>
      </c>
      <c r="M164" s="12"/>
    </row>
    <row r="165" spans="1:13" ht="18" customHeight="1">
      <c r="A165" s="4">
        <v>164</v>
      </c>
      <c r="B165" s="38">
        <v>34105</v>
      </c>
      <c r="C165" s="21" t="s">
        <v>72</v>
      </c>
      <c r="D165" s="21" t="s">
        <v>167</v>
      </c>
      <c r="E165" s="21" t="s">
        <v>170</v>
      </c>
      <c r="F165" s="21" t="s">
        <v>163</v>
      </c>
      <c r="G165" s="21"/>
      <c r="H165" s="21"/>
      <c r="I165" s="21" t="s">
        <v>14</v>
      </c>
      <c r="J165" s="21" t="s">
        <v>20</v>
      </c>
    </row>
    <row r="166" spans="1:13" ht="18" customHeight="1">
      <c r="A166" s="4">
        <v>165</v>
      </c>
      <c r="B166" s="38">
        <v>34105</v>
      </c>
      <c r="C166" s="21" t="s">
        <v>181</v>
      </c>
      <c r="D166" s="21" t="s">
        <v>182</v>
      </c>
      <c r="E166" s="21" t="s">
        <v>194</v>
      </c>
      <c r="F166" s="21" t="s">
        <v>172</v>
      </c>
      <c r="G166" s="21" t="s">
        <v>214</v>
      </c>
      <c r="H166" s="21" t="s">
        <v>161</v>
      </c>
      <c r="I166" s="21" t="s">
        <v>227</v>
      </c>
      <c r="J166" s="21" t="s">
        <v>32</v>
      </c>
    </row>
    <row r="167" spans="1:13" ht="18" customHeight="1">
      <c r="A167" s="4">
        <v>166</v>
      </c>
      <c r="B167" s="38">
        <v>34105</v>
      </c>
      <c r="C167" s="21" t="s">
        <v>174</v>
      </c>
      <c r="D167" s="21" t="s">
        <v>142</v>
      </c>
      <c r="E167" s="21" t="s">
        <v>179</v>
      </c>
      <c r="F167" s="21" t="s">
        <v>184</v>
      </c>
      <c r="G167" s="21" t="s">
        <v>269</v>
      </c>
      <c r="H167" s="21" t="s">
        <v>131</v>
      </c>
      <c r="I167" s="21" t="s">
        <v>8</v>
      </c>
      <c r="J167" s="21" t="s">
        <v>228</v>
      </c>
    </row>
    <row r="168" spans="1:13" ht="18" customHeight="1">
      <c r="A168" s="4">
        <v>167</v>
      </c>
      <c r="B168" s="38">
        <v>34105</v>
      </c>
      <c r="C168" s="21" t="s">
        <v>186</v>
      </c>
      <c r="D168" s="21" t="s">
        <v>165</v>
      </c>
      <c r="E168" s="21" t="s">
        <v>211</v>
      </c>
      <c r="F168" s="21" t="s">
        <v>197</v>
      </c>
      <c r="G168" s="21" t="s">
        <v>178</v>
      </c>
      <c r="H168" s="21" t="s">
        <v>213</v>
      </c>
      <c r="I168" s="21" t="s">
        <v>31</v>
      </c>
      <c r="J168" s="21" t="s">
        <v>26</v>
      </c>
    </row>
    <row r="169" spans="1:13" ht="18" customHeight="1">
      <c r="A169" s="4">
        <v>168</v>
      </c>
      <c r="B169" s="38">
        <v>34105</v>
      </c>
      <c r="C169" s="21" t="s">
        <v>210</v>
      </c>
      <c r="D169" s="21" t="s">
        <v>191</v>
      </c>
      <c r="E169" s="21" t="s">
        <v>175</v>
      </c>
      <c r="F169" s="21" t="s">
        <v>171</v>
      </c>
      <c r="G169" s="21"/>
      <c r="H169" s="21"/>
      <c r="I169" s="21" t="s">
        <v>19</v>
      </c>
      <c r="J169" s="21" t="s">
        <v>37</v>
      </c>
    </row>
    <row r="170" spans="1:13" ht="18" customHeight="1">
      <c r="A170" s="4">
        <v>169</v>
      </c>
      <c r="B170" s="38">
        <v>34105</v>
      </c>
      <c r="C170" s="21" t="s">
        <v>144</v>
      </c>
      <c r="D170" s="36" t="s">
        <v>166</v>
      </c>
      <c r="E170" s="21" t="s">
        <v>180</v>
      </c>
      <c r="F170" s="21" t="s">
        <v>4</v>
      </c>
      <c r="G170" s="21"/>
      <c r="H170" s="21"/>
      <c r="I170" s="21" t="s">
        <v>38</v>
      </c>
      <c r="J170" s="21" t="s">
        <v>13</v>
      </c>
    </row>
    <row r="171" spans="1:13" ht="18" customHeight="1">
      <c r="A171" s="4">
        <v>170</v>
      </c>
      <c r="B171" s="38">
        <v>34107</v>
      </c>
      <c r="C171" s="21" t="s">
        <v>170</v>
      </c>
      <c r="D171" s="21" t="s">
        <v>175</v>
      </c>
      <c r="E171" s="21" t="s">
        <v>72</v>
      </c>
      <c r="F171" s="21" t="s">
        <v>180</v>
      </c>
      <c r="G171" s="21"/>
      <c r="H171" s="21"/>
      <c r="I171" s="21" t="s">
        <v>20</v>
      </c>
      <c r="J171" s="21" t="s">
        <v>38</v>
      </c>
    </row>
    <row r="172" spans="1:13" ht="18" customHeight="1">
      <c r="A172" s="4">
        <v>171</v>
      </c>
      <c r="B172" s="38">
        <v>34107</v>
      </c>
      <c r="C172" s="36" t="s">
        <v>171</v>
      </c>
      <c r="D172" s="21" t="s">
        <v>4</v>
      </c>
      <c r="E172" s="21" t="s">
        <v>168</v>
      </c>
      <c r="F172" s="21" t="s">
        <v>195</v>
      </c>
      <c r="G172" s="21"/>
      <c r="H172" s="21"/>
      <c r="I172" s="21" t="s">
        <v>14</v>
      </c>
      <c r="J172" s="21" t="s">
        <v>19</v>
      </c>
      <c r="M172" s="13"/>
    </row>
    <row r="173" spans="1:13" ht="18" customHeight="1">
      <c r="A173" s="4">
        <v>172</v>
      </c>
      <c r="B173" s="38">
        <v>34107</v>
      </c>
      <c r="C173" s="21" t="s">
        <v>184</v>
      </c>
      <c r="D173" s="21" t="s">
        <v>213</v>
      </c>
      <c r="E173" s="21" t="s">
        <v>131</v>
      </c>
      <c r="F173" s="21" t="s">
        <v>179</v>
      </c>
      <c r="G173" s="21" t="s">
        <v>186</v>
      </c>
      <c r="H173" s="21" t="s">
        <v>197</v>
      </c>
      <c r="I173" s="21" t="s">
        <v>32</v>
      </c>
      <c r="J173" s="21" t="s">
        <v>228</v>
      </c>
    </row>
    <row r="174" spans="1:13" ht="18" customHeight="1">
      <c r="A174" s="4">
        <v>173</v>
      </c>
      <c r="B174" s="38">
        <v>34107</v>
      </c>
      <c r="C174" s="21" t="s">
        <v>142</v>
      </c>
      <c r="D174" s="21" t="s">
        <v>269</v>
      </c>
      <c r="E174" s="21" t="s">
        <v>165</v>
      </c>
      <c r="F174" s="21" t="s">
        <v>211</v>
      </c>
      <c r="G174" s="21" t="s">
        <v>178</v>
      </c>
      <c r="H174" s="21" t="s">
        <v>174</v>
      </c>
      <c r="I174" s="21" t="s">
        <v>8</v>
      </c>
      <c r="J174" s="21" t="s">
        <v>26</v>
      </c>
    </row>
    <row r="175" spans="1:13" ht="18" customHeight="1">
      <c r="A175" s="4">
        <v>174</v>
      </c>
      <c r="B175" s="38">
        <v>34107</v>
      </c>
      <c r="C175" s="21" t="s">
        <v>163</v>
      </c>
      <c r="D175" s="21" t="s">
        <v>176</v>
      </c>
      <c r="E175" s="21" t="s">
        <v>167</v>
      </c>
      <c r="F175" s="21" t="s">
        <v>166</v>
      </c>
      <c r="G175" s="21"/>
      <c r="H175" s="21"/>
      <c r="I175" s="21" t="s">
        <v>37</v>
      </c>
      <c r="J175" s="21" t="s">
        <v>13</v>
      </c>
    </row>
    <row r="176" spans="1:13" ht="18" customHeight="1">
      <c r="A176" s="4">
        <v>175</v>
      </c>
      <c r="B176" s="38">
        <v>34108</v>
      </c>
      <c r="C176" s="21" t="s">
        <v>166</v>
      </c>
      <c r="D176" s="21" t="s">
        <v>191</v>
      </c>
      <c r="E176" s="21" t="s">
        <v>176</v>
      </c>
      <c r="F176" s="21" t="s">
        <v>167</v>
      </c>
      <c r="G176" s="21"/>
      <c r="H176" s="21"/>
      <c r="I176" s="21" t="s">
        <v>37</v>
      </c>
      <c r="J176" s="21" t="s">
        <v>13</v>
      </c>
    </row>
    <row r="177" spans="1:13" ht="18" customHeight="1">
      <c r="A177" s="4">
        <v>176</v>
      </c>
      <c r="B177" s="37">
        <v>34108</v>
      </c>
      <c r="C177" s="34" t="s">
        <v>165</v>
      </c>
      <c r="D177" s="34" t="s">
        <v>211</v>
      </c>
      <c r="E177" s="34" t="s">
        <v>269</v>
      </c>
      <c r="F177" s="34" t="s">
        <v>178</v>
      </c>
      <c r="G177" s="21" t="s">
        <v>174</v>
      </c>
      <c r="H177" s="21" t="s">
        <v>142</v>
      </c>
      <c r="I177" s="21" t="s">
        <v>8</v>
      </c>
      <c r="J177" s="21" t="s">
        <v>26</v>
      </c>
      <c r="M177" s="12"/>
    </row>
    <row r="178" spans="1:13" ht="18" customHeight="1">
      <c r="A178" s="4">
        <v>177</v>
      </c>
      <c r="B178" s="37">
        <v>34108</v>
      </c>
      <c r="C178" s="34" t="s">
        <v>173</v>
      </c>
      <c r="D178" s="34" t="s">
        <v>181</v>
      </c>
      <c r="E178" s="34" t="s">
        <v>182</v>
      </c>
      <c r="F178" s="34" t="s">
        <v>187</v>
      </c>
      <c r="G178" s="21" t="s">
        <v>172</v>
      </c>
      <c r="H178" s="21" t="s">
        <v>185</v>
      </c>
      <c r="I178" s="21" t="s">
        <v>227</v>
      </c>
      <c r="J178" s="21" t="s">
        <v>31</v>
      </c>
      <c r="M178" s="12"/>
    </row>
    <row r="179" spans="1:13" ht="18" customHeight="1">
      <c r="A179" s="4">
        <v>178</v>
      </c>
      <c r="B179" s="37">
        <v>34108</v>
      </c>
      <c r="C179" s="34" t="s">
        <v>197</v>
      </c>
      <c r="D179" s="34" t="s">
        <v>186</v>
      </c>
      <c r="E179" s="34" t="s">
        <v>179</v>
      </c>
      <c r="F179" s="34" t="s">
        <v>213</v>
      </c>
      <c r="G179" s="21" t="s">
        <v>131</v>
      </c>
      <c r="H179" s="21" t="s">
        <v>184</v>
      </c>
      <c r="I179" s="21" t="s">
        <v>32</v>
      </c>
      <c r="J179" s="21" t="s">
        <v>228</v>
      </c>
      <c r="M179" s="12"/>
    </row>
    <row r="180" spans="1:13" ht="18" customHeight="1">
      <c r="A180" s="4">
        <v>179</v>
      </c>
      <c r="B180" s="37">
        <v>34108</v>
      </c>
      <c r="C180" s="34" t="s">
        <v>168</v>
      </c>
      <c r="D180" s="34" t="s">
        <v>144</v>
      </c>
      <c r="E180" s="34" t="s">
        <v>195</v>
      </c>
      <c r="F180" s="34" t="s">
        <v>4</v>
      </c>
      <c r="G180" s="21"/>
      <c r="H180" s="21"/>
      <c r="I180" s="21" t="s">
        <v>14</v>
      </c>
      <c r="J180" s="21" t="s">
        <v>19</v>
      </c>
      <c r="M180" s="12"/>
    </row>
    <row r="181" spans="1:13" ht="18" customHeight="1">
      <c r="A181" s="4">
        <v>180</v>
      </c>
      <c r="B181" s="37">
        <v>34108</v>
      </c>
      <c r="C181" s="34" t="s">
        <v>180</v>
      </c>
      <c r="D181" s="34" t="s">
        <v>72</v>
      </c>
      <c r="E181" s="34" t="s">
        <v>210</v>
      </c>
      <c r="F181" s="34" t="s">
        <v>175</v>
      </c>
      <c r="G181" s="21"/>
      <c r="H181" s="21"/>
      <c r="I181" s="21" t="s">
        <v>20</v>
      </c>
      <c r="J181" s="21" t="s">
        <v>38</v>
      </c>
      <c r="M181" s="12"/>
    </row>
    <row r="182" spans="1:13" ht="18" customHeight="1">
      <c r="A182" s="4">
        <v>181</v>
      </c>
      <c r="B182" s="37">
        <v>34109</v>
      </c>
      <c r="C182" s="34" t="s">
        <v>161</v>
      </c>
      <c r="D182" s="34" t="s">
        <v>187</v>
      </c>
      <c r="E182" s="34" t="s">
        <v>194</v>
      </c>
      <c r="F182" s="34" t="s">
        <v>214</v>
      </c>
      <c r="G182" s="21" t="s">
        <v>183</v>
      </c>
      <c r="H182" s="21" t="s">
        <v>173</v>
      </c>
      <c r="I182" s="21" t="s">
        <v>227</v>
      </c>
      <c r="J182" s="21" t="s">
        <v>31</v>
      </c>
      <c r="M182" s="12"/>
    </row>
    <row r="183" spans="1:13" ht="18" customHeight="1">
      <c r="A183" s="4">
        <v>182</v>
      </c>
      <c r="B183" s="37">
        <v>34109</v>
      </c>
      <c r="C183" s="34" t="s">
        <v>211</v>
      </c>
      <c r="D183" s="34" t="s">
        <v>165</v>
      </c>
      <c r="E183" s="34" t="s">
        <v>178</v>
      </c>
      <c r="F183" s="34" t="s">
        <v>174</v>
      </c>
      <c r="G183" s="21" t="s">
        <v>243</v>
      </c>
      <c r="H183" s="21" t="s">
        <v>213</v>
      </c>
      <c r="I183" s="21" t="s">
        <v>8</v>
      </c>
      <c r="J183" s="21" t="s">
        <v>26</v>
      </c>
      <c r="M183" s="12"/>
    </row>
    <row r="184" spans="1:13" ht="18" customHeight="1">
      <c r="A184" s="4">
        <v>183</v>
      </c>
      <c r="B184" s="37">
        <v>34109</v>
      </c>
      <c r="C184" s="34" t="s">
        <v>175</v>
      </c>
      <c r="D184" s="34" t="s">
        <v>210</v>
      </c>
      <c r="E184" s="34" t="s">
        <v>170</v>
      </c>
      <c r="F184" s="34" t="s">
        <v>72</v>
      </c>
      <c r="G184" s="21"/>
      <c r="H184" s="21"/>
      <c r="I184" s="21" t="s">
        <v>20</v>
      </c>
      <c r="J184" s="21" t="s">
        <v>38</v>
      </c>
      <c r="M184" s="12"/>
    </row>
    <row r="185" spans="1:13" ht="18" customHeight="1">
      <c r="A185" s="4">
        <v>184</v>
      </c>
      <c r="B185" s="37">
        <v>34109</v>
      </c>
      <c r="C185" s="34" t="s">
        <v>195</v>
      </c>
      <c r="D185" s="34" t="s">
        <v>171</v>
      </c>
      <c r="E185" s="34" t="s">
        <v>4</v>
      </c>
      <c r="F185" s="34" t="s">
        <v>144</v>
      </c>
      <c r="G185" s="21"/>
      <c r="H185" s="21"/>
      <c r="I185" s="21" t="s">
        <v>14</v>
      </c>
      <c r="J185" s="21" t="s">
        <v>19</v>
      </c>
      <c r="M185" s="12"/>
    </row>
    <row r="186" spans="1:13" ht="18" customHeight="1">
      <c r="A186" s="4">
        <v>185</v>
      </c>
      <c r="B186" s="37">
        <v>34110</v>
      </c>
      <c r="C186" s="34" t="s">
        <v>167</v>
      </c>
      <c r="D186" s="34" t="s">
        <v>163</v>
      </c>
      <c r="E186" s="34" t="s">
        <v>191</v>
      </c>
      <c r="F186" s="34" t="s">
        <v>176</v>
      </c>
      <c r="G186" s="21"/>
      <c r="H186" s="21"/>
      <c r="I186" s="21" t="s">
        <v>38</v>
      </c>
      <c r="J186" s="21" t="s">
        <v>37</v>
      </c>
      <c r="M186" s="12"/>
    </row>
    <row r="187" spans="1:13" ht="18" customHeight="1">
      <c r="A187" s="4">
        <v>186</v>
      </c>
      <c r="B187" s="37">
        <v>34110</v>
      </c>
      <c r="C187" s="34" t="s">
        <v>4</v>
      </c>
      <c r="D187" s="34" t="s">
        <v>168</v>
      </c>
      <c r="E187" s="34" t="s">
        <v>144</v>
      </c>
      <c r="F187" s="34" t="s">
        <v>171</v>
      </c>
      <c r="G187" s="21"/>
      <c r="H187" s="21"/>
      <c r="I187" s="21" t="s">
        <v>20</v>
      </c>
      <c r="J187" s="21" t="s">
        <v>14</v>
      </c>
      <c r="M187" s="12"/>
    </row>
    <row r="188" spans="1:13" ht="18" customHeight="1">
      <c r="A188" s="4">
        <v>187</v>
      </c>
      <c r="B188" s="37">
        <v>34110</v>
      </c>
      <c r="C188" s="34" t="s">
        <v>72</v>
      </c>
      <c r="D188" s="34" t="s">
        <v>180</v>
      </c>
      <c r="E188" s="36" t="s">
        <v>210</v>
      </c>
      <c r="F188" s="34" t="s">
        <v>177</v>
      </c>
      <c r="G188" s="21"/>
      <c r="H188" s="21"/>
      <c r="I188" s="21" t="s">
        <v>13</v>
      </c>
      <c r="J188" s="21" t="s">
        <v>19</v>
      </c>
      <c r="M188" s="12"/>
    </row>
    <row r="189" spans="1:13" ht="18" customHeight="1">
      <c r="A189" s="4">
        <v>188</v>
      </c>
      <c r="B189" s="37">
        <v>34110</v>
      </c>
      <c r="C189" s="34" t="s">
        <v>172</v>
      </c>
      <c r="D189" s="34" t="s">
        <v>181</v>
      </c>
      <c r="E189" s="34" t="s">
        <v>142</v>
      </c>
      <c r="F189" s="34" t="s">
        <v>182</v>
      </c>
      <c r="G189" s="21" t="s">
        <v>185</v>
      </c>
      <c r="H189" s="21" t="s">
        <v>269</v>
      </c>
      <c r="I189" s="21" t="s">
        <v>228</v>
      </c>
      <c r="J189" s="21" t="s">
        <v>227</v>
      </c>
      <c r="M189" s="12"/>
    </row>
    <row r="190" spans="1:13" ht="18" customHeight="1">
      <c r="A190" s="4">
        <v>189</v>
      </c>
      <c r="B190" s="37">
        <v>34110</v>
      </c>
      <c r="C190" s="34" t="s">
        <v>187</v>
      </c>
      <c r="D190" s="34" t="s">
        <v>214</v>
      </c>
      <c r="E190" s="34" t="s">
        <v>173</v>
      </c>
      <c r="F190" s="34" t="s">
        <v>183</v>
      </c>
      <c r="G190" s="21" t="s">
        <v>161</v>
      </c>
      <c r="H190" s="21" t="s">
        <v>194</v>
      </c>
      <c r="I190" s="21" t="s">
        <v>26</v>
      </c>
      <c r="J190" s="21" t="s">
        <v>32</v>
      </c>
      <c r="M190" s="12"/>
    </row>
    <row r="191" spans="1:13" ht="18" customHeight="1">
      <c r="A191" s="4">
        <v>190</v>
      </c>
      <c r="B191" s="37">
        <v>34110</v>
      </c>
      <c r="C191" s="34" t="s">
        <v>131</v>
      </c>
      <c r="D191" s="34" t="s">
        <v>179</v>
      </c>
      <c r="E191" s="34" t="s">
        <v>197</v>
      </c>
      <c r="F191" s="34" t="s">
        <v>184</v>
      </c>
      <c r="G191" s="21" t="s">
        <v>188</v>
      </c>
      <c r="H191" s="21" t="s">
        <v>178</v>
      </c>
      <c r="I191" s="21" t="s">
        <v>31</v>
      </c>
      <c r="J191" s="21" t="s">
        <v>8</v>
      </c>
      <c r="M191" s="12"/>
    </row>
    <row r="192" spans="1:13" ht="18" customHeight="1">
      <c r="A192" s="4">
        <v>191</v>
      </c>
      <c r="B192" s="37">
        <v>34111</v>
      </c>
      <c r="C192" s="34" t="s">
        <v>182</v>
      </c>
      <c r="D192" s="34" t="s">
        <v>269</v>
      </c>
      <c r="E192" s="34" t="s">
        <v>185</v>
      </c>
      <c r="F192" s="34" t="s">
        <v>142</v>
      </c>
      <c r="G192" s="21" t="s">
        <v>181</v>
      </c>
      <c r="H192" s="21" t="s">
        <v>172</v>
      </c>
      <c r="I192" s="21" t="s">
        <v>228</v>
      </c>
      <c r="J192" s="21" t="s">
        <v>227</v>
      </c>
      <c r="M192" s="12"/>
    </row>
    <row r="193" spans="1:13" ht="18" customHeight="1">
      <c r="A193" s="4">
        <v>192</v>
      </c>
      <c r="B193" s="37">
        <v>34111</v>
      </c>
      <c r="C193" s="34" t="s">
        <v>179</v>
      </c>
      <c r="D193" s="34" t="s">
        <v>174</v>
      </c>
      <c r="E193" s="34" t="s">
        <v>186</v>
      </c>
      <c r="F193" s="34" t="s">
        <v>213</v>
      </c>
      <c r="G193" s="21" t="s">
        <v>211</v>
      </c>
      <c r="H193" s="21" t="s">
        <v>165</v>
      </c>
      <c r="I193" s="21" t="s">
        <v>31</v>
      </c>
      <c r="J193" s="21" t="s">
        <v>8</v>
      </c>
      <c r="M193" s="12"/>
    </row>
    <row r="194" spans="1:13" ht="18" customHeight="1">
      <c r="A194" s="4">
        <v>193</v>
      </c>
      <c r="B194" s="37">
        <v>34111</v>
      </c>
      <c r="C194" s="34" t="s">
        <v>177</v>
      </c>
      <c r="D194" s="34" t="s">
        <v>170</v>
      </c>
      <c r="E194" s="34" t="s">
        <v>180</v>
      </c>
      <c r="F194" s="34" t="s">
        <v>210</v>
      </c>
      <c r="G194" s="21"/>
      <c r="H194" s="21"/>
      <c r="I194" s="21" t="s">
        <v>13</v>
      </c>
      <c r="J194" s="21" t="s">
        <v>19</v>
      </c>
      <c r="M194" s="12"/>
    </row>
    <row r="195" spans="1:13" ht="18" customHeight="1">
      <c r="A195" s="4">
        <v>194</v>
      </c>
      <c r="B195" s="37">
        <v>34111</v>
      </c>
      <c r="C195" s="34" t="s">
        <v>176</v>
      </c>
      <c r="D195" s="34" t="s">
        <v>166</v>
      </c>
      <c r="E195" s="34" t="s">
        <v>163</v>
      </c>
      <c r="F195" s="34" t="s">
        <v>191</v>
      </c>
      <c r="G195" s="21"/>
      <c r="H195" s="21"/>
      <c r="I195" s="21" t="s">
        <v>38</v>
      </c>
      <c r="J195" s="21" t="s">
        <v>37</v>
      </c>
      <c r="M195" s="12"/>
    </row>
    <row r="196" spans="1:13" ht="18" customHeight="1">
      <c r="A196" s="4">
        <v>195</v>
      </c>
      <c r="B196" s="37">
        <v>34112</v>
      </c>
      <c r="C196" s="34" t="s">
        <v>171</v>
      </c>
      <c r="D196" s="34" t="s">
        <v>4</v>
      </c>
      <c r="E196" s="34" t="s">
        <v>168</v>
      </c>
      <c r="F196" s="34" t="s">
        <v>175</v>
      </c>
      <c r="G196" s="21"/>
      <c r="H196" s="21"/>
      <c r="I196" s="21" t="s">
        <v>20</v>
      </c>
      <c r="J196" s="21" t="s">
        <v>14</v>
      </c>
      <c r="M196" s="12"/>
    </row>
    <row r="197" spans="1:13" ht="18" customHeight="1">
      <c r="A197" s="4">
        <v>196</v>
      </c>
      <c r="B197" s="37">
        <v>34112</v>
      </c>
      <c r="C197" s="34" t="s">
        <v>213</v>
      </c>
      <c r="D197" s="34" t="s">
        <v>184</v>
      </c>
      <c r="E197" s="34" t="s">
        <v>178</v>
      </c>
      <c r="F197" s="34" t="s">
        <v>188</v>
      </c>
      <c r="G197" s="21" t="s">
        <v>131</v>
      </c>
      <c r="H197" s="21" t="s">
        <v>174</v>
      </c>
      <c r="I197" s="21" t="s">
        <v>31</v>
      </c>
      <c r="J197" s="21" t="s">
        <v>8</v>
      </c>
      <c r="M197" s="12"/>
    </row>
    <row r="198" spans="1:13" ht="18" customHeight="1">
      <c r="A198" s="4">
        <v>197</v>
      </c>
      <c r="B198" s="37">
        <v>34112</v>
      </c>
      <c r="C198" s="34" t="s">
        <v>181</v>
      </c>
      <c r="D198" s="34" t="s">
        <v>185</v>
      </c>
      <c r="E198" s="34" t="s">
        <v>269</v>
      </c>
      <c r="F198" s="34" t="s">
        <v>172</v>
      </c>
      <c r="G198" s="21" t="s">
        <v>142</v>
      </c>
      <c r="H198" s="21" t="s">
        <v>182</v>
      </c>
      <c r="I198" s="21" t="s">
        <v>228</v>
      </c>
      <c r="J198" s="21" t="s">
        <v>227</v>
      </c>
      <c r="M198" s="12"/>
    </row>
    <row r="199" spans="1:13" ht="18" customHeight="1">
      <c r="A199" s="4">
        <v>198</v>
      </c>
      <c r="B199" s="37">
        <v>34112</v>
      </c>
      <c r="C199" s="34" t="s">
        <v>210</v>
      </c>
      <c r="D199" s="34" t="s">
        <v>72</v>
      </c>
      <c r="E199" s="34" t="s">
        <v>170</v>
      </c>
      <c r="F199" s="34" t="s">
        <v>180</v>
      </c>
      <c r="G199" s="21"/>
      <c r="H199" s="21"/>
      <c r="I199" s="21" t="s">
        <v>13</v>
      </c>
      <c r="J199" s="21" t="s">
        <v>19</v>
      </c>
      <c r="M199" s="12"/>
    </row>
    <row r="200" spans="1:13" ht="18" customHeight="1">
      <c r="A200" s="4">
        <v>199</v>
      </c>
      <c r="B200" s="37">
        <v>34112</v>
      </c>
      <c r="C200" s="34" t="s">
        <v>214</v>
      </c>
      <c r="D200" s="34" t="s">
        <v>161</v>
      </c>
      <c r="E200" s="34" t="s">
        <v>194</v>
      </c>
      <c r="F200" s="34" t="s">
        <v>187</v>
      </c>
      <c r="G200" s="21" t="s">
        <v>183</v>
      </c>
      <c r="H200" s="21" t="s">
        <v>173</v>
      </c>
      <c r="I200" s="21" t="s">
        <v>26</v>
      </c>
      <c r="J200" s="21" t="s">
        <v>32</v>
      </c>
      <c r="M200" s="12"/>
    </row>
    <row r="201" spans="1:13" ht="18" customHeight="1">
      <c r="A201" s="4">
        <v>200</v>
      </c>
      <c r="B201" s="37">
        <v>34112</v>
      </c>
      <c r="C201" s="34" t="s">
        <v>191</v>
      </c>
      <c r="D201" s="34" t="s">
        <v>167</v>
      </c>
      <c r="E201" s="34" t="s">
        <v>166</v>
      </c>
      <c r="F201" s="34" t="s">
        <v>163</v>
      </c>
      <c r="G201" s="21"/>
      <c r="H201" s="21"/>
      <c r="I201" s="21" t="s">
        <v>38</v>
      </c>
      <c r="J201" s="21" t="s">
        <v>37</v>
      </c>
      <c r="M201" s="12"/>
    </row>
    <row r="202" spans="1:13" ht="18" customHeight="1">
      <c r="A202" s="4">
        <v>201</v>
      </c>
      <c r="B202" s="37">
        <v>34114</v>
      </c>
      <c r="C202" s="34" t="s">
        <v>190</v>
      </c>
      <c r="D202" s="34" t="s">
        <v>144</v>
      </c>
      <c r="E202" s="34" t="s">
        <v>175</v>
      </c>
      <c r="F202" s="34" t="s">
        <v>195</v>
      </c>
      <c r="G202" s="21"/>
      <c r="H202" s="21"/>
      <c r="I202" s="21" t="s">
        <v>13</v>
      </c>
      <c r="J202" s="21" t="s">
        <v>38</v>
      </c>
      <c r="M202" s="12"/>
    </row>
    <row r="203" spans="1:13" ht="18" customHeight="1">
      <c r="A203" s="4">
        <v>202</v>
      </c>
      <c r="B203" s="37">
        <v>34114</v>
      </c>
      <c r="C203" s="34" t="s">
        <v>173</v>
      </c>
      <c r="D203" s="34" t="s">
        <v>197</v>
      </c>
      <c r="E203" s="34" t="s">
        <v>184</v>
      </c>
      <c r="F203" s="34" t="s">
        <v>131</v>
      </c>
      <c r="G203" s="21" t="s">
        <v>187</v>
      </c>
      <c r="H203" s="21" t="s">
        <v>211</v>
      </c>
      <c r="I203" s="21" t="s">
        <v>8</v>
      </c>
      <c r="J203" s="21" t="s">
        <v>32</v>
      </c>
      <c r="M203" s="12"/>
    </row>
    <row r="204" spans="1:13" ht="18" customHeight="1">
      <c r="A204" s="4">
        <v>203</v>
      </c>
      <c r="B204" s="37">
        <v>34114</v>
      </c>
      <c r="C204" s="34" t="s">
        <v>186</v>
      </c>
      <c r="D204" s="34" t="s">
        <v>178</v>
      </c>
      <c r="E204" s="34" t="s">
        <v>188</v>
      </c>
      <c r="F204" s="34" t="s">
        <v>165</v>
      </c>
      <c r="G204" s="21" t="s">
        <v>179</v>
      </c>
      <c r="H204" s="21" t="s">
        <v>213</v>
      </c>
      <c r="I204" s="21" t="s">
        <v>31</v>
      </c>
      <c r="J204" s="21" t="s">
        <v>228</v>
      </c>
      <c r="M204" s="12"/>
    </row>
    <row r="205" spans="1:13" ht="18" customHeight="1">
      <c r="A205" s="4">
        <v>204</v>
      </c>
      <c r="B205" s="37">
        <v>34114</v>
      </c>
      <c r="C205" s="34" t="s">
        <v>180</v>
      </c>
      <c r="D205" s="34" t="s">
        <v>46</v>
      </c>
      <c r="E205" s="34" t="s">
        <v>72</v>
      </c>
      <c r="F205" s="34" t="s">
        <v>170</v>
      </c>
      <c r="G205" s="21"/>
      <c r="H205" s="21"/>
      <c r="I205" s="21" t="s">
        <v>14</v>
      </c>
      <c r="J205" s="21" t="s">
        <v>37</v>
      </c>
      <c r="M205" s="12"/>
    </row>
    <row r="206" spans="1:13" ht="18" customHeight="1">
      <c r="A206" s="4">
        <v>205</v>
      </c>
      <c r="B206" s="37">
        <v>34114</v>
      </c>
      <c r="C206" s="34" t="s">
        <v>142</v>
      </c>
      <c r="D206" s="34" t="s">
        <v>172</v>
      </c>
      <c r="E206" s="34" t="s">
        <v>181</v>
      </c>
      <c r="F206" s="34" t="s">
        <v>269</v>
      </c>
      <c r="G206" s="21" t="s">
        <v>182</v>
      </c>
      <c r="H206" s="21" t="s">
        <v>185</v>
      </c>
      <c r="I206" s="21" t="s">
        <v>26</v>
      </c>
      <c r="J206" s="21" t="s">
        <v>227</v>
      </c>
      <c r="M206" s="12"/>
    </row>
    <row r="207" spans="1:13" ht="18" customHeight="1">
      <c r="A207" s="4">
        <v>206</v>
      </c>
      <c r="B207" s="37">
        <v>34114</v>
      </c>
      <c r="C207" s="34" t="s">
        <v>163</v>
      </c>
      <c r="D207" s="34" t="s">
        <v>176</v>
      </c>
      <c r="E207" s="34" t="s">
        <v>167</v>
      </c>
      <c r="F207" s="34" t="s">
        <v>166</v>
      </c>
      <c r="G207" s="21"/>
      <c r="H207" s="21"/>
      <c r="I207" s="21" t="s">
        <v>19</v>
      </c>
      <c r="J207" s="21" t="s">
        <v>20</v>
      </c>
      <c r="M207" s="12"/>
    </row>
    <row r="208" spans="1:13" ht="18" customHeight="1">
      <c r="A208" s="4">
        <v>207</v>
      </c>
      <c r="B208" s="37">
        <v>34115</v>
      </c>
      <c r="C208" s="34" t="s">
        <v>166</v>
      </c>
      <c r="D208" s="34" t="s">
        <v>191</v>
      </c>
      <c r="E208" s="34" t="s">
        <v>176</v>
      </c>
      <c r="F208" s="34" t="s">
        <v>167</v>
      </c>
      <c r="G208" s="21"/>
      <c r="H208" s="21"/>
      <c r="I208" s="21" t="s">
        <v>19</v>
      </c>
      <c r="J208" s="21" t="s">
        <v>20</v>
      </c>
      <c r="M208" s="12"/>
    </row>
    <row r="209" spans="1:13" ht="18" customHeight="1">
      <c r="A209" s="4">
        <v>208</v>
      </c>
      <c r="B209" s="37">
        <v>34115</v>
      </c>
      <c r="C209" s="34" t="s">
        <v>269</v>
      </c>
      <c r="D209" s="34" t="s">
        <v>182</v>
      </c>
      <c r="E209" s="34" t="s">
        <v>185</v>
      </c>
      <c r="F209" s="34" t="s">
        <v>181</v>
      </c>
      <c r="G209" s="21" t="s">
        <v>172</v>
      </c>
      <c r="H209" s="21" t="s">
        <v>142</v>
      </c>
      <c r="I209" s="21" t="s">
        <v>26</v>
      </c>
      <c r="J209" s="21" t="s">
        <v>227</v>
      </c>
      <c r="M209" s="12"/>
    </row>
    <row r="210" spans="1:13" ht="18" customHeight="1">
      <c r="A210" s="4">
        <v>209</v>
      </c>
      <c r="B210" s="37">
        <v>34115</v>
      </c>
      <c r="C210" s="34" t="s">
        <v>170</v>
      </c>
      <c r="D210" s="34" t="s">
        <v>210</v>
      </c>
      <c r="E210" s="34" t="s">
        <v>46</v>
      </c>
      <c r="F210" s="34" t="s">
        <v>72</v>
      </c>
      <c r="G210" s="21"/>
      <c r="H210" s="21"/>
      <c r="I210" s="21" t="s">
        <v>14</v>
      </c>
      <c r="J210" s="21" t="s">
        <v>37</v>
      </c>
      <c r="M210" s="12"/>
    </row>
    <row r="211" spans="1:13" ht="18" customHeight="1">
      <c r="A211" s="4">
        <v>210</v>
      </c>
      <c r="B211" s="37">
        <v>34115</v>
      </c>
      <c r="C211" s="34" t="s">
        <v>175</v>
      </c>
      <c r="D211" s="34" t="s">
        <v>171</v>
      </c>
      <c r="E211" s="34" t="s">
        <v>195</v>
      </c>
      <c r="F211" s="34" t="s">
        <v>144</v>
      </c>
      <c r="G211" s="21"/>
      <c r="H211" s="21"/>
      <c r="I211" s="21" t="s">
        <v>13</v>
      </c>
      <c r="J211" s="21" t="s">
        <v>38</v>
      </c>
      <c r="M211" s="12"/>
    </row>
    <row r="212" spans="1:13" ht="18" customHeight="1">
      <c r="A212" s="4">
        <v>211</v>
      </c>
      <c r="B212" s="37">
        <v>34115</v>
      </c>
      <c r="C212" s="34" t="s">
        <v>178</v>
      </c>
      <c r="D212" s="34" t="s">
        <v>211</v>
      </c>
      <c r="E212" s="34" t="s">
        <v>165</v>
      </c>
      <c r="F212" s="34" t="s">
        <v>179</v>
      </c>
      <c r="G212" s="21" t="s">
        <v>213</v>
      </c>
      <c r="H212" s="21" t="s">
        <v>186</v>
      </c>
      <c r="I212" s="21" t="s">
        <v>31</v>
      </c>
      <c r="J212" s="21" t="s">
        <v>228</v>
      </c>
      <c r="M212" s="12"/>
    </row>
    <row r="213" spans="1:13" ht="18" customHeight="1">
      <c r="A213" s="4">
        <v>212</v>
      </c>
      <c r="B213" s="37">
        <v>34115</v>
      </c>
      <c r="C213" s="34" t="s">
        <v>184</v>
      </c>
      <c r="D213" s="36" t="s">
        <v>187</v>
      </c>
      <c r="E213" s="34" t="s">
        <v>131</v>
      </c>
      <c r="F213" s="34" t="s">
        <v>174</v>
      </c>
      <c r="G213" s="21" t="s">
        <v>173</v>
      </c>
      <c r="H213" s="21" t="s">
        <v>197</v>
      </c>
      <c r="I213" s="21" t="s">
        <v>8</v>
      </c>
      <c r="J213" s="21" t="s">
        <v>32</v>
      </c>
      <c r="M213" s="12"/>
    </row>
    <row r="214" spans="1:13" ht="18" customHeight="1">
      <c r="A214" s="4">
        <v>213</v>
      </c>
      <c r="B214" s="37">
        <v>34116</v>
      </c>
      <c r="C214" s="34" t="s">
        <v>167</v>
      </c>
      <c r="D214" s="34" t="s">
        <v>163</v>
      </c>
      <c r="E214" s="34" t="s">
        <v>191</v>
      </c>
      <c r="F214" s="34" t="s">
        <v>176</v>
      </c>
      <c r="G214" s="21"/>
      <c r="H214" s="21"/>
      <c r="I214" s="21" t="s">
        <v>19</v>
      </c>
      <c r="J214" s="21" t="s">
        <v>20</v>
      </c>
      <c r="M214" s="12"/>
    </row>
    <row r="215" spans="1:13" ht="18" customHeight="1">
      <c r="A215" s="4">
        <v>214</v>
      </c>
      <c r="B215" s="37">
        <v>34116</v>
      </c>
      <c r="C215" s="34" t="s">
        <v>72</v>
      </c>
      <c r="D215" s="34" t="s">
        <v>180</v>
      </c>
      <c r="E215" s="34" t="s">
        <v>210</v>
      </c>
      <c r="F215" s="34" t="s">
        <v>46</v>
      </c>
      <c r="G215" s="21"/>
      <c r="H215" s="21"/>
      <c r="I215" s="21" t="s">
        <v>14</v>
      </c>
      <c r="J215" s="21" t="s">
        <v>37</v>
      </c>
      <c r="M215" s="12"/>
    </row>
    <row r="216" spans="1:13" ht="18" customHeight="1">
      <c r="A216" s="4">
        <v>215</v>
      </c>
      <c r="B216" s="37">
        <v>34116</v>
      </c>
      <c r="C216" s="34" t="s">
        <v>211</v>
      </c>
      <c r="D216" s="34" t="s">
        <v>213</v>
      </c>
      <c r="E216" s="34" t="s">
        <v>179</v>
      </c>
      <c r="F216" s="34" t="s">
        <v>186</v>
      </c>
      <c r="G216" s="21" t="s">
        <v>165</v>
      </c>
      <c r="H216" s="21" t="s">
        <v>188</v>
      </c>
      <c r="I216" s="21" t="s">
        <v>31</v>
      </c>
      <c r="J216" s="21" t="s">
        <v>228</v>
      </c>
      <c r="M216" s="12"/>
    </row>
    <row r="217" spans="1:13" ht="18" customHeight="1">
      <c r="A217" s="4">
        <v>216</v>
      </c>
      <c r="B217" s="37">
        <v>34116</v>
      </c>
      <c r="C217" s="34" t="s">
        <v>197</v>
      </c>
      <c r="D217" s="34" t="s">
        <v>131</v>
      </c>
      <c r="E217" s="34" t="s">
        <v>173</v>
      </c>
      <c r="F217" s="34" t="s">
        <v>187</v>
      </c>
      <c r="G217" s="21" t="s">
        <v>174</v>
      </c>
      <c r="H217" s="21" t="s">
        <v>184</v>
      </c>
      <c r="I217" s="21" t="s">
        <v>8</v>
      </c>
      <c r="J217" s="21" t="s">
        <v>32</v>
      </c>
      <c r="M217" s="12"/>
    </row>
    <row r="218" spans="1:13" ht="18" customHeight="1">
      <c r="A218" s="4">
        <v>217</v>
      </c>
      <c r="B218" s="37">
        <v>34116</v>
      </c>
      <c r="C218" s="34" t="s">
        <v>195</v>
      </c>
      <c r="D218" s="34" t="s">
        <v>190</v>
      </c>
      <c r="E218" s="34" t="s">
        <v>144</v>
      </c>
      <c r="F218" s="34" t="s">
        <v>171</v>
      </c>
      <c r="G218" s="21"/>
      <c r="H218" s="21"/>
      <c r="I218" s="21" t="s">
        <v>13</v>
      </c>
      <c r="J218" s="21" t="s">
        <v>38</v>
      </c>
      <c r="M218" s="12"/>
    </row>
    <row r="219" spans="1:13" ht="18" customHeight="1">
      <c r="A219" s="4">
        <v>218</v>
      </c>
      <c r="B219" s="37">
        <v>34117</v>
      </c>
      <c r="C219" s="34" t="s">
        <v>161</v>
      </c>
      <c r="D219" s="34" t="s">
        <v>214</v>
      </c>
      <c r="E219" s="34" t="s">
        <v>183</v>
      </c>
      <c r="F219" s="34" t="s">
        <v>194</v>
      </c>
      <c r="G219" s="21" t="s">
        <v>185</v>
      </c>
      <c r="H219" s="21" t="s">
        <v>182</v>
      </c>
      <c r="I219" s="21" t="s">
        <v>228</v>
      </c>
      <c r="J219" s="21" t="s">
        <v>26</v>
      </c>
      <c r="M219" s="12"/>
    </row>
    <row r="220" spans="1:13" ht="18" customHeight="1">
      <c r="A220" s="4">
        <v>219</v>
      </c>
      <c r="B220" s="37">
        <v>34117</v>
      </c>
      <c r="C220" s="36" t="s">
        <v>172</v>
      </c>
      <c r="D220" s="34" t="s">
        <v>269</v>
      </c>
      <c r="E220" s="34" t="s">
        <v>181</v>
      </c>
      <c r="F220" s="34" t="s">
        <v>142</v>
      </c>
      <c r="G220" s="21" t="s">
        <v>146</v>
      </c>
      <c r="H220" s="21" t="s">
        <v>173</v>
      </c>
      <c r="I220" s="21" t="s">
        <v>227</v>
      </c>
      <c r="J220" s="21" t="s">
        <v>8</v>
      </c>
      <c r="M220" s="13"/>
    </row>
    <row r="221" spans="1:13" ht="18" customHeight="1">
      <c r="A221" s="4">
        <v>220</v>
      </c>
      <c r="B221" s="37">
        <v>34117</v>
      </c>
      <c r="C221" s="34" t="s">
        <v>46</v>
      </c>
      <c r="D221" s="34" t="s">
        <v>170</v>
      </c>
      <c r="E221" s="34" t="s">
        <v>180</v>
      </c>
      <c r="F221" s="34" t="s">
        <v>210</v>
      </c>
      <c r="G221" s="21"/>
      <c r="H221" s="21"/>
      <c r="I221" s="21" t="s">
        <v>14</v>
      </c>
      <c r="J221" s="21" t="s">
        <v>13</v>
      </c>
      <c r="M221" s="12"/>
    </row>
    <row r="222" spans="1:13" ht="18" customHeight="1">
      <c r="A222" s="4">
        <v>221</v>
      </c>
      <c r="B222" s="37">
        <v>34117</v>
      </c>
      <c r="C222" s="34" t="s">
        <v>188</v>
      </c>
      <c r="D222" s="34" t="s">
        <v>165</v>
      </c>
      <c r="E222" s="34" t="s">
        <v>186</v>
      </c>
      <c r="F222" s="34" t="s">
        <v>197</v>
      </c>
      <c r="G222" s="21" t="s">
        <v>174</v>
      </c>
      <c r="H222" s="21" t="s">
        <v>179</v>
      </c>
      <c r="I222" s="21" t="s">
        <v>32</v>
      </c>
      <c r="J222" s="21" t="s">
        <v>31</v>
      </c>
      <c r="M222" s="12"/>
    </row>
    <row r="223" spans="1:13" ht="18" customHeight="1">
      <c r="A223" s="4">
        <v>222</v>
      </c>
      <c r="B223" s="37">
        <v>34118</v>
      </c>
      <c r="C223" s="34" t="s">
        <v>165</v>
      </c>
      <c r="D223" s="34" t="s">
        <v>186</v>
      </c>
      <c r="E223" s="34" t="s">
        <v>184</v>
      </c>
      <c r="F223" s="34" t="s">
        <v>131</v>
      </c>
      <c r="G223" s="21" t="s">
        <v>197</v>
      </c>
      <c r="H223" s="21" t="s">
        <v>188</v>
      </c>
      <c r="I223" s="21" t="s">
        <v>32</v>
      </c>
      <c r="J223" s="21" t="s">
        <v>31</v>
      </c>
      <c r="M223" s="12"/>
    </row>
    <row r="224" spans="1:13" ht="18" customHeight="1">
      <c r="A224" s="4">
        <v>223</v>
      </c>
      <c r="B224" s="37">
        <v>34118</v>
      </c>
      <c r="C224" s="34" t="s">
        <v>181</v>
      </c>
      <c r="D224" s="34" t="s">
        <v>142</v>
      </c>
      <c r="E224" s="34" t="s">
        <v>269</v>
      </c>
      <c r="F224" s="34" t="s">
        <v>146</v>
      </c>
      <c r="G224" s="21" t="s">
        <v>172</v>
      </c>
      <c r="H224" s="21" t="s">
        <v>187</v>
      </c>
      <c r="I224" s="21" t="s">
        <v>227</v>
      </c>
      <c r="J224" s="21" t="s">
        <v>8</v>
      </c>
      <c r="M224" s="12"/>
    </row>
    <row r="225" spans="1:13" ht="18" customHeight="1">
      <c r="A225" s="4">
        <v>224</v>
      </c>
      <c r="B225" s="37">
        <v>34118</v>
      </c>
      <c r="C225" s="34" t="s">
        <v>210</v>
      </c>
      <c r="D225" s="34" t="s">
        <v>72</v>
      </c>
      <c r="E225" s="34" t="s">
        <v>170</v>
      </c>
      <c r="F225" s="34" t="s">
        <v>180</v>
      </c>
      <c r="G225" s="21"/>
      <c r="H225" s="21"/>
      <c r="I225" s="21" t="s">
        <v>14</v>
      </c>
      <c r="J225" s="21" t="s">
        <v>13</v>
      </c>
      <c r="M225" s="12"/>
    </row>
    <row r="226" spans="1:13" ht="18" customHeight="1">
      <c r="A226" s="4">
        <v>225</v>
      </c>
      <c r="B226" s="37">
        <v>34118</v>
      </c>
      <c r="C226" s="34" t="s">
        <v>144</v>
      </c>
      <c r="D226" s="34" t="s">
        <v>175</v>
      </c>
      <c r="E226" s="34" t="s">
        <v>171</v>
      </c>
      <c r="F226" s="34" t="s">
        <v>190</v>
      </c>
      <c r="G226" s="21"/>
      <c r="H226" s="21"/>
      <c r="I226" s="21" t="s">
        <v>37</v>
      </c>
      <c r="J226" s="21" t="s">
        <v>20</v>
      </c>
      <c r="M226" s="12"/>
    </row>
    <row r="227" spans="1:13" ht="18" customHeight="1">
      <c r="A227" s="4">
        <v>226</v>
      </c>
      <c r="B227" s="37">
        <v>34118</v>
      </c>
      <c r="C227" s="34" t="s">
        <v>176</v>
      </c>
      <c r="D227" s="34" t="s">
        <v>166</v>
      </c>
      <c r="E227" s="34" t="s">
        <v>163</v>
      </c>
      <c r="F227" s="34" t="s">
        <v>191</v>
      </c>
      <c r="G227" s="21"/>
      <c r="H227" s="21"/>
      <c r="I227" s="21" t="s">
        <v>19</v>
      </c>
      <c r="J227" s="21" t="s">
        <v>38</v>
      </c>
      <c r="M227" s="12"/>
    </row>
    <row r="228" spans="1:13" ht="18" customHeight="1">
      <c r="A228" s="4">
        <v>227</v>
      </c>
      <c r="B228" s="37">
        <v>34118</v>
      </c>
      <c r="C228" s="34" t="s">
        <v>194</v>
      </c>
      <c r="D228" s="34" t="s">
        <v>183</v>
      </c>
      <c r="E228" s="34" t="s">
        <v>182</v>
      </c>
      <c r="F228" s="34" t="s">
        <v>185</v>
      </c>
      <c r="G228" s="21" t="s">
        <v>161</v>
      </c>
      <c r="H228" s="21" t="s">
        <v>214</v>
      </c>
      <c r="I228" s="21" t="s">
        <v>228</v>
      </c>
      <c r="J228" s="21" t="s">
        <v>26</v>
      </c>
      <c r="M228" s="12"/>
    </row>
    <row r="229" spans="1:13" ht="18" customHeight="1">
      <c r="A229" s="4">
        <v>228</v>
      </c>
      <c r="B229" s="37">
        <v>34119</v>
      </c>
      <c r="C229" s="34" t="s">
        <v>190</v>
      </c>
      <c r="D229" s="34" t="s">
        <v>195</v>
      </c>
      <c r="E229" s="34" t="s">
        <v>175</v>
      </c>
      <c r="F229" s="34" t="s">
        <v>171</v>
      </c>
      <c r="G229" s="21"/>
      <c r="H229" s="21"/>
      <c r="I229" s="21" t="s">
        <v>37</v>
      </c>
      <c r="J229" s="21" t="s">
        <v>20</v>
      </c>
      <c r="M229" s="12"/>
    </row>
    <row r="230" spans="1:13" ht="18" customHeight="1">
      <c r="A230" s="4">
        <v>229</v>
      </c>
      <c r="B230" s="37">
        <v>34119</v>
      </c>
      <c r="C230" s="34" t="s">
        <v>185</v>
      </c>
      <c r="D230" s="34" t="s">
        <v>161</v>
      </c>
      <c r="E230" s="34" t="s">
        <v>214</v>
      </c>
      <c r="F230" s="34" t="s">
        <v>182</v>
      </c>
      <c r="G230" s="21" t="s">
        <v>194</v>
      </c>
      <c r="H230" s="21" t="s">
        <v>183</v>
      </c>
      <c r="I230" s="21" t="s">
        <v>228</v>
      </c>
      <c r="J230" s="21" t="s">
        <v>26</v>
      </c>
      <c r="M230" s="12"/>
    </row>
    <row r="231" spans="1:13" ht="18" customHeight="1">
      <c r="A231" s="4">
        <v>230</v>
      </c>
      <c r="B231" s="37">
        <v>34119</v>
      </c>
      <c r="C231" s="34" t="s">
        <v>131</v>
      </c>
      <c r="D231" s="34" t="s">
        <v>211</v>
      </c>
      <c r="E231" s="34" t="s">
        <v>213</v>
      </c>
      <c r="F231" s="34" t="s">
        <v>184</v>
      </c>
      <c r="G231" s="21" t="s">
        <v>186</v>
      </c>
      <c r="H231" s="21" t="s">
        <v>174</v>
      </c>
      <c r="I231" s="21" t="s">
        <v>32</v>
      </c>
      <c r="J231" s="21" t="s">
        <v>31</v>
      </c>
      <c r="M231" s="12"/>
    </row>
    <row r="232" spans="1:13" ht="18" customHeight="1">
      <c r="A232" s="4">
        <v>231</v>
      </c>
      <c r="B232" s="37">
        <v>34119</v>
      </c>
      <c r="C232" s="34" t="s">
        <v>180</v>
      </c>
      <c r="D232" s="34" t="s">
        <v>46</v>
      </c>
      <c r="E232" s="34" t="s">
        <v>72</v>
      </c>
      <c r="F232" s="34" t="s">
        <v>170</v>
      </c>
      <c r="G232" s="21"/>
      <c r="H232" s="21"/>
      <c r="I232" s="21" t="s">
        <v>14</v>
      </c>
      <c r="J232" s="21" t="s">
        <v>13</v>
      </c>
      <c r="M232" s="12"/>
    </row>
    <row r="233" spans="1:13" ht="18" customHeight="1">
      <c r="A233" s="4">
        <v>232</v>
      </c>
      <c r="B233" s="37">
        <v>34119</v>
      </c>
      <c r="C233" s="34" t="s">
        <v>146</v>
      </c>
      <c r="D233" s="34" t="s">
        <v>173</v>
      </c>
      <c r="E233" s="34" t="s">
        <v>187</v>
      </c>
      <c r="F233" s="34" t="s">
        <v>181</v>
      </c>
      <c r="G233" s="21" t="s">
        <v>142</v>
      </c>
      <c r="H233" s="21" t="s">
        <v>269</v>
      </c>
      <c r="I233" s="21" t="s">
        <v>227</v>
      </c>
      <c r="J233" s="21" t="s">
        <v>8</v>
      </c>
      <c r="M233" s="12"/>
    </row>
    <row r="234" spans="1:13" ht="18" customHeight="1">
      <c r="A234" s="4">
        <v>233</v>
      </c>
      <c r="B234" s="37">
        <v>34119</v>
      </c>
      <c r="C234" s="34" t="s">
        <v>191</v>
      </c>
      <c r="D234" s="34" t="s">
        <v>167</v>
      </c>
      <c r="E234" s="34" t="s">
        <v>166</v>
      </c>
      <c r="F234" s="34" t="s">
        <v>163</v>
      </c>
      <c r="G234" s="21"/>
      <c r="H234" s="21"/>
      <c r="I234" s="21" t="s">
        <v>19</v>
      </c>
      <c r="J234" s="21" t="s">
        <v>38</v>
      </c>
      <c r="M234" s="12"/>
    </row>
    <row r="235" spans="1:13" ht="18" customHeight="1">
      <c r="A235" s="4">
        <v>234</v>
      </c>
      <c r="B235" s="37">
        <v>34121</v>
      </c>
      <c r="C235" s="34" t="s">
        <v>179</v>
      </c>
      <c r="D235" s="34" t="s">
        <v>188</v>
      </c>
      <c r="E235" s="36" t="s">
        <v>197</v>
      </c>
      <c r="F235" s="34" t="s">
        <v>172</v>
      </c>
      <c r="G235" s="21" t="s">
        <v>173</v>
      </c>
      <c r="H235" s="21" t="s">
        <v>165</v>
      </c>
      <c r="I235" s="21" t="s">
        <v>26</v>
      </c>
      <c r="J235" s="21" t="s">
        <v>8</v>
      </c>
      <c r="M235" s="12"/>
    </row>
    <row r="236" spans="1:13" ht="18" customHeight="1">
      <c r="A236" s="4">
        <v>235</v>
      </c>
      <c r="B236" s="37">
        <v>34121</v>
      </c>
      <c r="C236" s="34" t="s">
        <v>170</v>
      </c>
      <c r="D236" s="34" t="s">
        <v>210</v>
      </c>
      <c r="E236" s="34" t="s">
        <v>10</v>
      </c>
      <c r="F236" s="34" t="s">
        <v>72</v>
      </c>
      <c r="G236" s="21"/>
      <c r="H236" s="21"/>
      <c r="I236" s="21" t="s">
        <v>20</v>
      </c>
      <c r="J236" s="21" t="s">
        <v>19</v>
      </c>
      <c r="M236" s="12"/>
    </row>
    <row r="237" spans="1:13" ht="18" customHeight="1">
      <c r="A237" s="4">
        <v>236</v>
      </c>
      <c r="B237" s="37">
        <v>34121</v>
      </c>
      <c r="C237" s="34" t="s">
        <v>171</v>
      </c>
      <c r="D237" s="34" t="s">
        <v>144</v>
      </c>
      <c r="E237" s="34" t="s">
        <v>168</v>
      </c>
      <c r="F237" s="34" t="s">
        <v>175</v>
      </c>
      <c r="G237" s="21"/>
      <c r="H237" s="21"/>
      <c r="I237" s="21" t="s">
        <v>13</v>
      </c>
      <c r="J237" s="21" t="s">
        <v>37</v>
      </c>
      <c r="M237" s="12"/>
    </row>
    <row r="238" spans="1:13" ht="18" customHeight="1">
      <c r="A238" s="4">
        <v>237</v>
      </c>
      <c r="B238" s="37">
        <v>34121</v>
      </c>
      <c r="C238" s="34" t="s">
        <v>174</v>
      </c>
      <c r="D238" s="34" t="s">
        <v>178</v>
      </c>
      <c r="E238" s="34" t="s">
        <v>184</v>
      </c>
      <c r="F238" s="34" t="s">
        <v>186</v>
      </c>
      <c r="G238" s="21" t="s">
        <v>211</v>
      </c>
      <c r="H238" s="21" t="s">
        <v>213</v>
      </c>
      <c r="I238" s="21" t="s">
        <v>31</v>
      </c>
      <c r="J238" s="21" t="s">
        <v>227</v>
      </c>
      <c r="M238" s="12"/>
    </row>
    <row r="239" spans="1:13" ht="18" customHeight="1">
      <c r="A239" s="4">
        <v>238</v>
      </c>
      <c r="B239" s="37">
        <v>34121</v>
      </c>
      <c r="C239" s="34" t="s">
        <v>183</v>
      </c>
      <c r="D239" s="34" t="s">
        <v>182</v>
      </c>
      <c r="E239" s="34" t="s">
        <v>194</v>
      </c>
      <c r="F239" s="34" t="s">
        <v>161</v>
      </c>
      <c r="G239" s="21" t="s">
        <v>214</v>
      </c>
      <c r="H239" s="21" t="s">
        <v>185</v>
      </c>
      <c r="I239" s="21" t="s">
        <v>228</v>
      </c>
      <c r="J239" s="21" t="s">
        <v>32</v>
      </c>
      <c r="M239" s="12"/>
    </row>
    <row r="240" spans="1:13" ht="18" customHeight="1">
      <c r="A240" s="4">
        <v>239</v>
      </c>
      <c r="B240" s="37">
        <v>34121</v>
      </c>
      <c r="C240" s="34" t="s">
        <v>163</v>
      </c>
      <c r="D240" s="34" t="s">
        <v>176</v>
      </c>
      <c r="E240" s="34" t="s">
        <v>167</v>
      </c>
      <c r="F240" s="34" t="s">
        <v>166</v>
      </c>
      <c r="G240" s="21"/>
      <c r="H240" s="21"/>
      <c r="I240" s="21" t="s">
        <v>38</v>
      </c>
      <c r="J240" s="21" t="s">
        <v>14</v>
      </c>
      <c r="M240" s="12"/>
    </row>
    <row r="241" spans="1:13" ht="18" customHeight="1">
      <c r="A241" s="4">
        <v>240</v>
      </c>
      <c r="B241" s="37">
        <v>34122</v>
      </c>
      <c r="C241" s="34" t="s">
        <v>173</v>
      </c>
      <c r="D241" s="36" t="s">
        <v>172</v>
      </c>
      <c r="E241" s="34" t="s">
        <v>165</v>
      </c>
      <c r="F241" s="34" t="s">
        <v>188</v>
      </c>
      <c r="G241" s="21" t="s">
        <v>179</v>
      </c>
      <c r="H241" s="21" t="s">
        <v>197</v>
      </c>
      <c r="I241" s="21" t="s">
        <v>26</v>
      </c>
      <c r="J241" s="21" t="s">
        <v>8</v>
      </c>
      <c r="M241" s="12"/>
    </row>
    <row r="242" spans="1:13" ht="18" customHeight="1">
      <c r="A242" s="4">
        <v>241</v>
      </c>
      <c r="B242" s="37">
        <v>34122</v>
      </c>
      <c r="C242" s="34" t="s">
        <v>175</v>
      </c>
      <c r="D242" s="34" t="s">
        <v>171</v>
      </c>
      <c r="E242" s="34" t="s">
        <v>144</v>
      </c>
      <c r="F242" s="34" t="s">
        <v>168</v>
      </c>
      <c r="G242" s="21"/>
      <c r="H242" s="21"/>
      <c r="I242" s="21" t="s">
        <v>13</v>
      </c>
      <c r="J242" s="21" t="s">
        <v>37</v>
      </c>
      <c r="M242" s="12"/>
    </row>
    <row r="243" spans="1:13" ht="18" customHeight="1">
      <c r="A243" s="4">
        <v>242</v>
      </c>
      <c r="B243" s="37">
        <v>34122</v>
      </c>
      <c r="C243" s="34" t="s">
        <v>186</v>
      </c>
      <c r="D243" s="34" t="s">
        <v>184</v>
      </c>
      <c r="E243" s="34" t="s">
        <v>211</v>
      </c>
      <c r="F243" s="34" t="s">
        <v>131</v>
      </c>
      <c r="G243" s="21" t="s">
        <v>213</v>
      </c>
      <c r="H243" s="21" t="s">
        <v>178</v>
      </c>
      <c r="I243" s="21" t="s">
        <v>31</v>
      </c>
      <c r="J243" s="21" t="s">
        <v>227</v>
      </c>
      <c r="M243" s="12"/>
    </row>
    <row r="244" spans="1:13" ht="18" customHeight="1">
      <c r="A244" s="4">
        <v>243</v>
      </c>
      <c r="B244" s="37">
        <v>34122</v>
      </c>
      <c r="C244" s="34" t="s">
        <v>214</v>
      </c>
      <c r="D244" s="34" t="s">
        <v>194</v>
      </c>
      <c r="E244" s="34" t="s">
        <v>185</v>
      </c>
      <c r="F244" s="34" t="s">
        <v>183</v>
      </c>
      <c r="G244" s="21" t="s">
        <v>182</v>
      </c>
      <c r="H244" s="21" t="s">
        <v>161</v>
      </c>
      <c r="I244" s="21" t="s">
        <v>228</v>
      </c>
      <c r="J244" s="21" t="s">
        <v>32</v>
      </c>
      <c r="M244" s="12"/>
    </row>
    <row r="245" spans="1:13" ht="18" customHeight="1">
      <c r="A245" s="4">
        <v>244</v>
      </c>
      <c r="B245" s="37">
        <v>34123</v>
      </c>
      <c r="C245" s="34" t="s">
        <v>167</v>
      </c>
      <c r="D245" s="34" t="s">
        <v>163</v>
      </c>
      <c r="E245" s="34" t="s">
        <v>191</v>
      </c>
      <c r="F245" s="34" t="s">
        <v>176</v>
      </c>
      <c r="G245" s="21"/>
      <c r="H245" s="21"/>
      <c r="I245" s="21" t="s">
        <v>38</v>
      </c>
      <c r="J245" s="21" t="s">
        <v>14</v>
      </c>
      <c r="M245" s="12"/>
    </row>
    <row r="246" spans="1:13" ht="18" customHeight="1">
      <c r="A246" s="4">
        <v>245</v>
      </c>
      <c r="B246" s="37">
        <v>34123</v>
      </c>
      <c r="C246" s="34" t="s">
        <v>211</v>
      </c>
      <c r="D246" s="34" t="s">
        <v>131</v>
      </c>
      <c r="E246" s="34" t="s">
        <v>213</v>
      </c>
      <c r="F246" s="34" t="s">
        <v>184</v>
      </c>
      <c r="G246" s="21" t="s">
        <v>178</v>
      </c>
      <c r="H246" s="21" t="s">
        <v>186</v>
      </c>
      <c r="I246" s="21" t="s">
        <v>31</v>
      </c>
      <c r="J246" s="21" t="s">
        <v>227</v>
      </c>
      <c r="M246" s="12"/>
    </row>
    <row r="247" spans="1:13" ht="18" customHeight="1">
      <c r="A247" s="4">
        <v>246</v>
      </c>
      <c r="B247" s="37">
        <v>34123</v>
      </c>
      <c r="C247" s="34" t="s">
        <v>168</v>
      </c>
      <c r="D247" s="34" t="s">
        <v>175</v>
      </c>
      <c r="E247" s="34" t="s">
        <v>171</v>
      </c>
      <c r="F247" s="34" t="s">
        <v>144</v>
      </c>
      <c r="G247" s="21"/>
      <c r="H247" s="21"/>
      <c r="I247" s="21" t="s">
        <v>13</v>
      </c>
      <c r="J247" s="21" t="s">
        <v>37</v>
      </c>
      <c r="M247" s="12"/>
    </row>
    <row r="248" spans="1:13" ht="18" customHeight="1">
      <c r="A248" s="4">
        <v>247</v>
      </c>
      <c r="B248" s="37">
        <v>34123</v>
      </c>
      <c r="C248" s="34" t="s">
        <v>10</v>
      </c>
      <c r="D248" s="34" t="s">
        <v>170</v>
      </c>
      <c r="E248" s="34" t="s">
        <v>180</v>
      </c>
      <c r="F248" s="34" t="s">
        <v>210</v>
      </c>
      <c r="G248" s="21"/>
      <c r="H248" s="21"/>
      <c r="I248" s="21" t="s">
        <v>20</v>
      </c>
      <c r="J248" s="21" t="s">
        <v>19</v>
      </c>
      <c r="M248" s="12"/>
    </row>
    <row r="249" spans="1:13" ht="18" customHeight="1">
      <c r="A249" s="4">
        <v>248</v>
      </c>
      <c r="B249" s="37">
        <v>34124</v>
      </c>
      <c r="C249" s="34" t="s">
        <v>210</v>
      </c>
      <c r="D249" s="34" t="s">
        <v>72</v>
      </c>
      <c r="E249" s="34" t="s">
        <v>170</v>
      </c>
      <c r="F249" s="34" t="s">
        <v>180</v>
      </c>
      <c r="G249" s="21"/>
      <c r="H249" s="21"/>
      <c r="I249" s="21" t="s">
        <v>37</v>
      </c>
      <c r="J249" s="21" t="s">
        <v>38</v>
      </c>
      <c r="M249" s="12"/>
    </row>
    <row r="250" spans="1:13" ht="18" customHeight="1">
      <c r="A250" s="4">
        <v>249</v>
      </c>
      <c r="B250" s="37">
        <v>34124</v>
      </c>
      <c r="C250" s="34" t="s">
        <v>142</v>
      </c>
      <c r="D250" s="34" t="s">
        <v>185</v>
      </c>
      <c r="E250" s="34" t="s">
        <v>183</v>
      </c>
      <c r="F250" s="34" t="s">
        <v>187</v>
      </c>
      <c r="G250" s="21" t="s">
        <v>146</v>
      </c>
      <c r="H250" s="21" t="s">
        <v>173</v>
      </c>
      <c r="I250" s="21" t="s">
        <v>227</v>
      </c>
      <c r="J250" s="21" t="s">
        <v>228</v>
      </c>
      <c r="M250" s="12"/>
    </row>
    <row r="251" spans="1:13" ht="18" customHeight="1">
      <c r="A251" s="4">
        <v>250</v>
      </c>
      <c r="B251" s="37">
        <v>34124</v>
      </c>
      <c r="C251" s="34" t="s">
        <v>176</v>
      </c>
      <c r="D251" s="34" t="s">
        <v>166</v>
      </c>
      <c r="E251" s="34" t="s">
        <v>4</v>
      </c>
      <c r="F251" s="34" t="s">
        <v>191</v>
      </c>
      <c r="G251" s="21"/>
      <c r="H251" s="21"/>
      <c r="I251" s="21" t="s">
        <v>20</v>
      </c>
      <c r="J251" s="21" t="s">
        <v>13</v>
      </c>
      <c r="M251" s="12"/>
    </row>
    <row r="252" spans="1:13" ht="18" customHeight="1">
      <c r="A252" s="4">
        <v>251</v>
      </c>
      <c r="B252" s="37">
        <v>34125</v>
      </c>
      <c r="C252" s="34" t="s">
        <v>182</v>
      </c>
      <c r="D252" s="34" t="s">
        <v>173</v>
      </c>
      <c r="E252" s="34" t="s">
        <v>172</v>
      </c>
      <c r="F252" s="34" t="s">
        <v>183</v>
      </c>
      <c r="G252" s="21" t="s">
        <v>187</v>
      </c>
      <c r="H252" s="21" t="s">
        <v>194</v>
      </c>
      <c r="I252" s="21" t="s">
        <v>227</v>
      </c>
      <c r="J252" s="21" t="s">
        <v>228</v>
      </c>
      <c r="M252" s="12"/>
    </row>
    <row r="253" spans="1:13" ht="18" customHeight="1">
      <c r="A253" s="4">
        <v>252</v>
      </c>
      <c r="B253" s="38">
        <v>34125</v>
      </c>
      <c r="C253" s="21" t="s">
        <v>161</v>
      </c>
      <c r="D253" s="21" t="s">
        <v>269</v>
      </c>
      <c r="E253" s="21" t="s">
        <v>214</v>
      </c>
      <c r="F253" s="21" t="s">
        <v>185</v>
      </c>
      <c r="G253" s="21" t="s">
        <v>142</v>
      </c>
      <c r="H253" s="21" t="s">
        <v>181</v>
      </c>
      <c r="I253" s="21" t="s">
        <v>26</v>
      </c>
      <c r="J253" s="21" t="s">
        <v>31</v>
      </c>
    </row>
    <row r="254" spans="1:13" ht="18" customHeight="1">
      <c r="A254" s="4">
        <v>253</v>
      </c>
      <c r="B254" s="38">
        <v>34125</v>
      </c>
      <c r="C254" s="21" t="s">
        <v>184</v>
      </c>
      <c r="D254" s="21" t="s">
        <v>174</v>
      </c>
      <c r="E254" s="21" t="s">
        <v>131</v>
      </c>
      <c r="F254" s="21" t="s">
        <v>197</v>
      </c>
      <c r="G254" s="21" t="s">
        <v>211</v>
      </c>
      <c r="H254" s="21" t="s">
        <v>179</v>
      </c>
      <c r="I254" s="21" t="s">
        <v>32</v>
      </c>
      <c r="J254" s="21" t="s">
        <v>8</v>
      </c>
    </row>
    <row r="255" spans="1:13" ht="18" customHeight="1">
      <c r="A255" s="4">
        <v>254</v>
      </c>
      <c r="B255" s="38">
        <v>34125</v>
      </c>
      <c r="C255" s="21" t="s">
        <v>180</v>
      </c>
      <c r="D255" s="21" t="s">
        <v>177</v>
      </c>
      <c r="E255" s="21" t="s">
        <v>72</v>
      </c>
      <c r="F255" s="21" t="s">
        <v>170</v>
      </c>
      <c r="G255" s="21"/>
      <c r="H255" s="21"/>
      <c r="I255" s="21" t="s">
        <v>37</v>
      </c>
      <c r="J255" s="21" t="s">
        <v>38</v>
      </c>
    </row>
    <row r="256" spans="1:13" ht="18" customHeight="1">
      <c r="A256" s="4">
        <v>255</v>
      </c>
      <c r="B256" s="38">
        <v>34125</v>
      </c>
      <c r="C256" s="21" t="s">
        <v>144</v>
      </c>
      <c r="D256" s="21" t="s">
        <v>175</v>
      </c>
      <c r="E256" s="21" t="s">
        <v>171</v>
      </c>
      <c r="F256" s="21" t="s">
        <v>163</v>
      </c>
      <c r="G256" s="21"/>
      <c r="H256" s="21"/>
      <c r="I256" s="21" t="s">
        <v>19</v>
      </c>
      <c r="J256" s="21" t="s">
        <v>14</v>
      </c>
    </row>
    <row r="257" spans="1:13" ht="18" customHeight="1">
      <c r="A257" s="4">
        <v>256</v>
      </c>
      <c r="B257" s="38">
        <v>34125</v>
      </c>
      <c r="C257" s="34" t="s">
        <v>191</v>
      </c>
      <c r="D257" s="21" t="s">
        <v>167</v>
      </c>
      <c r="E257" s="21" t="s">
        <v>166</v>
      </c>
      <c r="F257" s="21" t="s">
        <v>4</v>
      </c>
      <c r="G257" s="21"/>
      <c r="H257" s="21"/>
      <c r="I257" s="21" t="s">
        <v>20</v>
      </c>
      <c r="J257" s="21" t="s">
        <v>13</v>
      </c>
    </row>
    <row r="258" spans="1:13" ht="18" customHeight="1">
      <c r="A258" s="4">
        <v>257</v>
      </c>
      <c r="B258" s="38">
        <v>34126</v>
      </c>
      <c r="C258" s="36" t="s">
        <v>4</v>
      </c>
      <c r="D258" s="21" t="s">
        <v>176</v>
      </c>
      <c r="E258" s="21" t="s">
        <v>167</v>
      </c>
      <c r="F258" s="21" t="s">
        <v>166</v>
      </c>
      <c r="G258" s="21"/>
      <c r="H258" s="21"/>
      <c r="I258" s="21" t="s">
        <v>20</v>
      </c>
      <c r="J258" s="21" t="s">
        <v>13</v>
      </c>
      <c r="M258" s="13"/>
    </row>
    <row r="259" spans="1:13" ht="18" customHeight="1">
      <c r="A259" s="4">
        <v>258</v>
      </c>
      <c r="B259" s="38">
        <v>34126</v>
      </c>
      <c r="C259" s="21" t="s">
        <v>170</v>
      </c>
      <c r="D259" s="21" t="s">
        <v>210</v>
      </c>
      <c r="E259" s="21" t="s">
        <v>177</v>
      </c>
      <c r="F259" s="21" t="s">
        <v>72</v>
      </c>
      <c r="G259" s="21"/>
      <c r="H259" s="21"/>
      <c r="I259" s="21" t="s">
        <v>37</v>
      </c>
      <c r="J259" s="21" t="s">
        <v>38</v>
      </c>
    </row>
    <row r="260" spans="1:13" ht="18" customHeight="1">
      <c r="A260" s="4">
        <v>259</v>
      </c>
      <c r="B260" s="38">
        <v>34126</v>
      </c>
      <c r="C260" s="34" t="s">
        <v>197</v>
      </c>
      <c r="D260" s="21" t="s">
        <v>213</v>
      </c>
      <c r="E260" s="21" t="s">
        <v>179</v>
      </c>
      <c r="F260" s="21" t="s">
        <v>165</v>
      </c>
      <c r="G260" s="21" t="s">
        <v>178</v>
      </c>
      <c r="H260" s="21" t="s">
        <v>188</v>
      </c>
      <c r="I260" s="21" t="s">
        <v>32</v>
      </c>
      <c r="J260" s="21" t="s">
        <v>8</v>
      </c>
    </row>
    <row r="261" spans="1:13" ht="18" customHeight="1">
      <c r="A261" s="4">
        <v>260</v>
      </c>
      <c r="B261" s="38">
        <v>34126</v>
      </c>
      <c r="C261" s="21" t="s">
        <v>185</v>
      </c>
      <c r="D261" s="21" t="s">
        <v>181</v>
      </c>
      <c r="E261" s="21" t="s">
        <v>269</v>
      </c>
      <c r="F261" s="21" t="s">
        <v>161</v>
      </c>
      <c r="G261" s="21" t="s">
        <v>214</v>
      </c>
      <c r="H261" s="21" t="s">
        <v>142</v>
      </c>
      <c r="I261" s="21" t="s">
        <v>26</v>
      </c>
      <c r="J261" s="21" t="s">
        <v>31</v>
      </c>
    </row>
    <row r="262" spans="1:13" ht="18" customHeight="1">
      <c r="A262" s="4">
        <v>261</v>
      </c>
      <c r="B262" s="38">
        <v>34126</v>
      </c>
      <c r="C262" s="21" t="s">
        <v>187</v>
      </c>
      <c r="D262" s="21" t="s">
        <v>194</v>
      </c>
      <c r="E262" s="21" t="s">
        <v>146</v>
      </c>
      <c r="F262" s="21" t="s">
        <v>173</v>
      </c>
      <c r="G262" s="21" t="s">
        <v>182</v>
      </c>
      <c r="H262" s="21" t="s">
        <v>183</v>
      </c>
      <c r="I262" s="21" t="s">
        <v>227</v>
      </c>
      <c r="J262" s="21" t="s">
        <v>228</v>
      </c>
    </row>
    <row r="263" spans="1:13" ht="18" customHeight="1">
      <c r="A263" s="4">
        <v>262</v>
      </c>
      <c r="B263" s="38">
        <v>34126</v>
      </c>
      <c r="C263" s="21" t="s">
        <v>163</v>
      </c>
      <c r="D263" s="21" t="s">
        <v>168</v>
      </c>
      <c r="E263" s="21" t="s">
        <v>175</v>
      </c>
      <c r="F263" s="21" t="s">
        <v>171</v>
      </c>
      <c r="G263" s="21"/>
      <c r="H263" s="21"/>
      <c r="I263" s="21" t="s">
        <v>19</v>
      </c>
      <c r="J263" s="21" t="s">
        <v>14</v>
      </c>
    </row>
    <row r="264" spans="1:13" ht="18" customHeight="1">
      <c r="A264" s="4">
        <v>263</v>
      </c>
      <c r="B264" s="38">
        <v>34127</v>
      </c>
      <c r="C264" s="21" t="s">
        <v>214</v>
      </c>
      <c r="D264" s="21" t="s">
        <v>142</v>
      </c>
      <c r="E264" s="21" t="s">
        <v>181</v>
      </c>
      <c r="F264" s="21" t="s">
        <v>269</v>
      </c>
      <c r="G264" s="21" t="s">
        <v>185</v>
      </c>
      <c r="H264" s="21" t="s">
        <v>161</v>
      </c>
      <c r="I264" s="21" t="s">
        <v>26</v>
      </c>
      <c r="J264" s="21" t="s">
        <v>31</v>
      </c>
    </row>
    <row r="265" spans="1:13" ht="18" customHeight="1">
      <c r="A265" s="4">
        <v>264</v>
      </c>
      <c r="B265" s="38">
        <v>34128</v>
      </c>
      <c r="C265" s="21" t="s">
        <v>166</v>
      </c>
      <c r="D265" s="21" t="s">
        <v>191</v>
      </c>
      <c r="E265" s="21" t="s">
        <v>176</v>
      </c>
      <c r="F265" s="21" t="s">
        <v>167</v>
      </c>
      <c r="G265" s="21"/>
      <c r="H265" s="21"/>
      <c r="I265" s="21" t="s">
        <v>37</v>
      </c>
      <c r="J265" s="21" t="s">
        <v>14</v>
      </c>
    </row>
    <row r="266" spans="1:13" ht="18" customHeight="1">
      <c r="A266" s="4">
        <v>265</v>
      </c>
      <c r="B266" s="38">
        <v>34128</v>
      </c>
      <c r="C266" s="21" t="s">
        <v>178</v>
      </c>
      <c r="D266" s="21" t="s">
        <v>186</v>
      </c>
      <c r="E266" s="21" t="s">
        <v>184</v>
      </c>
      <c r="F266" s="21" t="s">
        <v>213</v>
      </c>
      <c r="G266" s="21" t="s">
        <v>183</v>
      </c>
      <c r="H266" s="21" t="s">
        <v>131</v>
      </c>
      <c r="I266" s="21" t="s">
        <v>8</v>
      </c>
      <c r="J266" s="21" t="s">
        <v>227</v>
      </c>
    </row>
    <row r="267" spans="1:13" ht="18" customHeight="1">
      <c r="A267" s="4">
        <v>266</v>
      </c>
      <c r="B267" s="38">
        <v>34128</v>
      </c>
      <c r="C267" s="21" t="s">
        <v>46</v>
      </c>
      <c r="D267" s="21" t="s">
        <v>144</v>
      </c>
      <c r="E267" s="21" t="s">
        <v>171</v>
      </c>
      <c r="F267" s="21" t="s">
        <v>175</v>
      </c>
      <c r="G267" s="21"/>
      <c r="H267" s="21"/>
      <c r="I267" s="21" t="s">
        <v>38</v>
      </c>
      <c r="J267" s="21" t="s">
        <v>20</v>
      </c>
    </row>
    <row r="268" spans="1:13" ht="18" customHeight="1">
      <c r="A268" s="4">
        <v>267</v>
      </c>
      <c r="B268" s="38">
        <v>34128</v>
      </c>
      <c r="C268" s="21" t="s">
        <v>188</v>
      </c>
      <c r="D268" s="21" t="s">
        <v>179</v>
      </c>
      <c r="E268" s="21" t="s">
        <v>165</v>
      </c>
      <c r="F268" s="21" t="s">
        <v>197</v>
      </c>
      <c r="G268" s="21" t="s">
        <v>211</v>
      </c>
      <c r="H268" s="21" t="s">
        <v>194</v>
      </c>
      <c r="I268" s="21" t="s">
        <v>32</v>
      </c>
      <c r="J268" s="21" t="s">
        <v>26</v>
      </c>
    </row>
    <row r="269" spans="1:13" ht="18" customHeight="1">
      <c r="A269" s="4">
        <v>268</v>
      </c>
      <c r="B269" s="38">
        <v>34128</v>
      </c>
      <c r="C269" s="21" t="s">
        <v>146</v>
      </c>
      <c r="D269" s="21" t="s">
        <v>161</v>
      </c>
      <c r="E269" s="21" t="s">
        <v>142</v>
      </c>
      <c r="F269" s="21" t="s">
        <v>181</v>
      </c>
      <c r="G269" s="21" t="s">
        <v>173</v>
      </c>
      <c r="H269" s="21" t="s">
        <v>187</v>
      </c>
      <c r="I269" s="21" t="s">
        <v>228</v>
      </c>
      <c r="J269" s="21" t="s">
        <v>31</v>
      </c>
    </row>
    <row r="270" spans="1:13" ht="18" customHeight="1">
      <c r="A270" s="4">
        <v>269</v>
      </c>
      <c r="B270" s="37">
        <v>34128</v>
      </c>
      <c r="C270" s="34" t="s">
        <v>195</v>
      </c>
      <c r="D270" s="34" t="s">
        <v>180</v>
      </c>
      <c r="E270" s="34" t="s">
        <v>210</v>
      </c>
      <c r="F270" s="34" t="s">
        <v>177</v>
      </c>
      <c r="G270" s="21"/>
      <c r="H270" s="21"/>
      <c r="I270" s="21" t="s">
        <v>19</v>
      </c>
      <c r="J270" s="21" t="s">
        <v>13</v>
      </c>
      <c r="M270" s="12"/>
    </row>
    <row r="271" spans="1:13" ht="18" customHeight="1">
      <c r="A271" s="4">
        <v>270</v>
      </c>
      <c r="B271" s="37">
        <v>34129</v>
      </c>
      <c r="C271" s="34" t="s">
        <v>167</v>
      </c>
      <c r="D271" s="34" t="s">
        <v>168</v>
      </c>
      <c r="E271" s="34" t="s">
        <v>191</v>
      </c>
      <c r="F271" s="34" t="s">
        <v>176</v>
      </c>
      <c r="G271" s="21"/>
      <c r="H271" s="21"/>
      <c r="I271" s="21" t="s">
        <v>37</v>
      </c>
      <c r="J271" s="21" t="s">
        <v>14</v>
      </c>
      <c r="M271" s="12"/>
    </row>
    <row r="272" spans="1:13" ht="18" customHeight="1">
      <c r="A272" s="4">
        <v>271</v>
      </c>
      <c r="B272" s="37">
        <v>34129</v>
      </c>
      <c r="C272" s="34" t="s">
        <v>171</v>
      </c>
      <c r="D272" s="34" t="s">
        <v>163</v>
      </c>
      <c r="E272" s="34" t="s">
        <v>175</v>
      </c>
      <c r="F272" s="34" t="s">
        <v>144</v>
      </c>
      <c r="G272" s="21"/>
      <c r="H272" s="21"/>
      <c r="I272" s="21" t="s">
        <v>38</v>
      </c>
      <c r="J272" s="21" t="s">
        <v>20</v>
      </c>
      <c r="M272" s="12"/>
    </row>
    <row r="273" spans="1:13" ht="18" customHeight="1">
      <c r="A273" s="4">
        <v>272</v>
      </c>
      <c r="B273" s="37">
        <v>34129</v>
      </c>
      <c r="C273" s="34" t="s">
        <v>181</v>
      </c>
      <c r="D273" s="34" t="s">
        <v>187</v>
      </c>
      <c r="E273" s="34" t="s">
        <v>173</v>
      </c>
      <c r="F273" s="34" t="s">
        <v>161</v>
      </c>
      <c r="G273" s="21" t="s">
        <v>142</v>
      </c>
      <c r="H273" s="21" t="s">
        <v>146</v>
      </c>
      <c r="I273" s="21" t="s">
        <v>228</v>
      </c>
      <c r="J273" s="21" t="s">
        <v>31</v>
      </c>
      <c r="M273" s="12"/>
    </row>
    <row r="274" spans="1:13" ht="18" customHeight="1">
      <c r="A274" s="4">
        <v>273</v>
      </c>
      <c r="B274" s="37">
        <v>34129</v>
      </c>
      <c r="C274" s="34" t="s">
        <v>177</v>
      </c>
      <c r="D274" s="34" t="s">
        <v>170</v>
      </c>
      <c r="E274" s="34" t="s">
        <v>180</v>
      </c>
      <c r="F274" s="34" t="s">
        <v>210</v>
      </c>
      <c r="G274" s="21"/>
      <c r="H274" s="21"/>
      <c r="I274" s="21" t="s">
        <v>19</v>
      </c>
      <c r="J274" s="21" t="s">
        <v>13</v>
      </c>
      <c r="M274" s="12"/>
    </row>
    <row r="275" spans="1:13" ht="18" customHeight="1">
      <c r="A275" s="4">
        <v>274</v>
      </c>
      <c r="B275" s="37">
        <v>34129</v>
      </c>
      <c r="C275" s="34" t="s">
        <v>131</v>
      </c>
      <c r="D275" s="34" t="s">
        <v>183</v>
      </c>
      <c r="E275" s="34" t="s">
        <v>213</v>
      </c>
      <c r="F275" s="34" t="s">
        <v>186</v>
      </c>
      <c r="G275" s="21" t="s">
        <v>184</v>
      </c>
      <c r="H275" s="21" t="s">
        <v>178</v>
      </c>
      <c r="I275" s="21" t="s">
        <v>8</v>
      </c>
      <c r="J275" s="21" t="s">
        <v>227</v>
      </c>
      <c r="M275" s="12"/>
    </row>
    <row r="276" spans="1:13" ht="18" customHeight="1">
      <c r="A276" s="4">
        <v>275</v>
      </c>
      <c r="B276" s="37">
        <v>34130</v>
      </c>
      <c r="C276" s="34" t="s">
        <v>165</v>
      </c>
      <c r="D276" s="34" t="s">
        <v>188</v>
      </c>
      <c r="E276" s="34" t="s">
        <v>197</v>
      </c>
      <c r="F276" s="34" t="s">
        <v>211</v>
      </c>
      <c r="G276" s="21" t="s">
        <v>194</v>
      </c>
      <c r="H276" s="21" t="s">
        <v>179</v>
      </c>
      <c r="I276" s="21" t="s">
        <v>32</v>
      </c>
      <c r="J276" s="21" t="s">
        <v>26</v>
      </c>
      <c r="M276" s="12"/>
    </row>
    <row r="277" spans="1:13" ht="18" customHeight="1">
      <c r="A277" s="4">
        <v>276</v>
      </c>
      <c r="B277" s="37">
        <v>34130</v>
      </c>
      <c r="C277" s="34" t="s">
        <v>175</v>
      </c>
      <c r="D277" s="34" t="s">
        <v>46</v>
      </c>
      <c r="E277" s="34" t="s">
        <v>144</v>
      </c>
      <c r="F277" s="34" t="s">
        <v>163</v>
      </c>
      <c r="G277" s="21"/>
      <c r="H277" s="21"/>
      <c r="I277" s="21" t="s">
        <v>38</v>
      </c>
      <c r="J277" s="21" t="s">
        <v>20</v>
      </c>
      <c r="M277" s="12"/>
    </row>
    <row r="278" spans="1:13" ht="18" customHeight="1">
      <c r="A278" s="4">
        <v>277</v>
      </c>
      <c r="B278" s="37">
        <v>34130</v>
      </c>
      <c r="C278" s="34" t="s">
        <v>210</v>
      </c>
      <c r="D278" s="34" t="s">
        <v>195</v>
      </c>
      <c r="E278" s="34" t="s">
        <v>170</v>
      </c>
      <c r="F278" s="34" t="s">
        <v>180</v>
      </c>
      <c r="G278" s="21"/>
      <c r="H278" s="21"/>
      <c r="I278" s="21" t="s">
        <v>19</v>
      </c>
      <c r="J278" s="21" t="s">
        <v>13</v>
      </c>
      <c r="M278" s="12"/>
    </row>
    <row r="279" spans="1:13" ht="18" customHeight="1">
      <c r="A279" s="4">
        <v>278</v>
      </c>
      <c r="B279" s="37">
        <v>34130</v>
      </c>
      <c r="C279" s="34" t="s">
        <v>142</v>
      </c>
      <c r="D279" s="34" t="s">
        <v>173</v>
      </c>
      <c r="E279" s="36" t="s">
        <v>187</v>
      </c>
      <c r="F279" s="34" t="s">
        <v>146</v>
      </c>
      <c r="G279" s="21" t="s">
        <v>161</v>
      </c>
      <c r="H279" s="21" t="s">
        <v>181</v>
      </c>
      <c r="I279" s="21" t="s">
        <v>228</v>
      </c>
      <c r="J279" s="21" t="s">
        <v>31</v>
      </c>
      <c r="M279" s="12"/>
    </row>
    <row r="280" spans="1:13" ht="18" customHeight="1">
      <c r="A280" s="4">
        <v>279</v>
      </c>
      <c r="B280" s="37">
        <v>34131</v>
      </c>
      <c r="C280" s="34" t="s">
        <v>269</v>
      </c>
      <c r="D280" s="34" t="s">
        <v>172</v>
      </c>
      <c r="E280" s="34" t="s">
        <v>182</v>
      </c>
      <c r="F280" s="34" t="s">
        <v>214</v>
      </c>
      <c r="G280" s="21" t="s">
        <v>181</v>
      </c>
      <c r="H280" s="21" t="s">
        <v>185</v>
      </c>
      <c r="I280" s="21" t="s">
        <v>228</v>
      </c>
      <c r="J280" s="21" t="s">
        <v>8</v>
      </c>
      <c r="M280" s="12"/>
    </row>
    <row r="281" spans="1:13" ht="18" customHeight="1">
      <c r="A281" s="4">
        <v>280</v>
      </c>
      <c r="B281" s="37">
        <v>34131</v>
      </c>
      <c r="C281" s="34" t="s">
        <v>180</v>
      </c>
      <c r="D281" s="34" t="s">
        <v>177</v>
      </c>
      <c r="E281" s="34" t="s">
        <v>195</v>
      </c>
      <c r="F281" s="34" t="s">
        <v>170</v>
      </c>
      <c r="G281" s="21"/>
      <c r="H281" s="21"/>
      <c r="I281" s="21" t="s">
        <v>38</v>
      </c>
      <c r="J281" s="21" t="s">
        <v>19</v>
      </c>
      <c r="M281" s="12"/>
    </row>
    <row r="282" spans="1:13" ht="18" customHeight="1">
      <c r="A282" s="4">
        <v>281</v>
      </c>
      <c r="B282" s="37">
        <v>34131</v>
      </c>
      <c r="C282" s="34" t="s">
        <v>144</v>
      </c>
      <c r="D282" s="34" t="s">
        <v>171</v>
      </c>
      <c r="E282" s="34" t="s">
        <v>163</v>
      </c>
      <c r="F282" s="34" t="s">
        <v>72</v>
      </c>
      <c r="G282" s="21"/>
      <c r="H282" s="21"/>
      <c r="I282" s="21" t="s">
        <v>20</v>
      </c>
      <c r="J282" s="21" t="s">
        <v>37</v>
      </c>
      <c r="M282" s="12"/>
    </row>
    <row r="283" spans="1:13" ht="18" customHeight="1">
      <c r="A283" s="4">
        <v>282</v>
      </c>
      <c r="B283" s="37">
        <v>34132</v>
      </c>
      <c r="C283" s="34" t="s">
        <v>182</v>
      </c>
      <c r="D283" s="36" t="s">
        <v>214</v>
      </c>
      <c r="E283" s="34" t="s">
        <v>181</v>
      </c>
      <c r="F283" s="34" t="s">
        <v>185</v>
      </c>
      <c r="G283" s="21" t="s">
        <v>269</v>
      </c>
      <c r="H283" s="21" t="s">
        <v>172</v>
      </c>
      <c r="I283" s="21" t="s">
        <v>228</v>
      </c>
      <c r="J283" s="21" t="s">
        <v>8</v>
      </c>
      <c r="M283" s="12"/>
    </row>
    <row r="284" spans="1:13" ht="18" customHeight="1">
      <c r="A284" s="4">
        <v>283</v>
      </c>
      <c r="B284" s="37">
        <v>34132</v>
      </c>
      <c r="C284" s="34" t="s">
        <v>179</v>
      </c>
      <c r="D284" s="34" t="s">
        <v>197</v>
      </c>
      <c r="E284" s="34" t="s">
        <v>183</v>
      </c>
      <c r="F284" s="34" t="s">
        <v>211</v>
      </c>
      <c r="G284" s="21" t="s">
        <v>165</v>
      </c>
      <c r="H284" s="21" t="s">
        <v>194</v>
      </c>
      <c r="I284" s="21" t="s">
        <v>227</v>
      </c>
      <c r="J284" s="21" t="s">
        <v>26</v>
      </c>
      <c r="M284" s="12"/>
    </row>
    <row r="285" spans="1:13" ht="18" customHeight="1">
      <c r="A285" s="4">
        <v>284</v>
      </c>
      <c r="B285" s="37">
        <v>34132</v>
      </c>
      <c r="C285" s="34" t="s">
        <v>170</v>
      </c>
      <c r="D285" s="34" t="s">
        <v>210</v>
      </c>
      <c r="E285" s="34" t="s">
        <v>177</v>
      </c>
      <c r="F285" s="34" t="s">
        <v>195</v>
      </c>
      <c r="G285" s="21"/>
      <c r="H285" s="21"/>
      <c r="I285" s="21" t="s">
        <v>38</v>
      </c>
      <c r="J285" s="21" t="s">
        <v>19</v>
      </c>
      <c r="M285" s="12"/>
    </row>
    <row r="286" spans="1:13" ht="18" customHeight="1">
      <c r="A286" s="4">
        <v>285</v>
      </c>
      <c r="B286" s="37">
        <v>34132</v>
      </c>
      <c r="C286" s="34" t="s">
        <v>186</v>
      </c>
      <c r="D286" s="34" t="s">
        <v>184</v>
      </c>
      <c r="E286" s="34" t="s">
        <v>188</v>
      </c>
      <c r="F286" s="34" t="s">
        <v>178</v>
      </c>
      <c r="G286" s="21" t="s">
        <v>213</v>
      </c>
      <c r="H286" s="21" t="s">
        <v>131</v>
      </c>
      <c r="I286" s="21" t="s">
        <v>31</v>
      </c>
      <c r="J286" s="21" t="s">
        <v>32</v>
      </c>
      <c r="M286" s="12"/>
    </row>
    <row r="287" spans="1:13" ht="18" customHeight="1">
      <c r="A287" s="4">
        <v>286</v>
      </c>
      <c r="B287" s="37">
        <v>34132</v>
      </c>
      <c r="C287" s="36" t="s">
        <v>176</v>
      </c>
      <c r="D287" s="34" t="s">
        <v>166</v>
      </c>
      <c r="E287" s="34" t="s">
        <v>168</v>
      </c>
      <c r="F287" s="34" t="s">
        <v>191</v>
      </c>
      <c r="G287" s="21"/>
      <c r="H287" s="21"/>
      <c r="I287" s="21" t="s">
        <v>13</v>
      </c>
      <c r="J287" s="21" t="s">
        <v>14</v>
      </c>
      <c r="M287" s="13"/>
    </row>
    <row r="288" spans="1:13" ht="18" customHeight="1">
      <c r="A288" s="4">
        <v>287</v>
      </c>
      <c r="B288" s="37">
        <v>34132</v>
      </c>
      <c r="C288" s="34" t="s">
        <v>163</v>
      </c>
      <c r="D288" s="34" t="s">
        <v>175</v>
      </c>
      <c r="E288" s="34" t="s">
        <v>72</v>
      </c>
      <c r="F288" s="34" t="s">
        <v>171</v>
      </c>
      <c r="G288" s="21"/>
      <c r="H288" s="21"/>
      <c r="I288" s="21" t="s">
        <v>20</v>
      </c>
      <c r="J288" s="21" t="s">
        <v>37</v>
      </c>
      <c r="M288" s="12"/>
    </row>
    <row r="289" spans="1:13" ht="18" customHeight="1">
      <c r="A289" s="4">
        <v>288</v>
      </c>
      <c r="B289" s="37">
        <v>34133</v>
      </c>
      <c r="C289" s="34" t="s">
        <v>213</v>
      </c>
      <c r="D289" s="34" t="s">
        <v>131</v>
      </c>
      <c r="E289" s="34" t="s">
        <v>178</v>
      </c>
      <c r="F289" s="34" t="s">
        <v>184</v>
      </c>
      <c r="G289" s="21" t="s">
        <v>188</v>
      </c>
      <c r="H289" s="21" t="s">
        <v>186</v>
      </c>
      <c r="I289" s="21" t="s">
        <v>31</v>
      </c>
      <c r="J289" s="21" t="s">
        <v>32</v>
      </c>
      <c r="M289" s="12"/>
    </row>
    <row r="290" spans="1:13" ht="18" customHeight="1">
      <c r="A290" s="4">
        <v>289</v>
      </c>
      <c r="B290" s="37">
        <v>34133</v>
      </c>
      <c r="C290" s="34" t="s">
        <v>211</v>
      </c>
      <c r="D290" s="34" t="s">
        <v>194</v>
      </c>
      <c r="E290" s="34" t="s">
        <v>165</v>
      </c>
      <c r="F290" s="34" t="s">
        <v>183</v>
      </c>
      <c r="G290" s="21" t="s">
        <v>179</v>
      </c>
      <c r="H290" s="21" t="s">
        <v>197</v>
      </c>
      <c r="I290" s="21" t="s">
        <v>227</v>
      </c>
      <c r="J290" s="21" t="s">
        <v>26</v>
      </c>
      <c r="M290" s="12"/>
    </row>
    <row r="291" spans="1:13" ht="18" customHeight="1">
      <c r="A291" s="4">
        <v>290</v>
      </c>
      <c r="B291" s="37">
        <v>34133</v>
      </c>
      <c r="C291" s="34" t="s">
        <v>185</v>
      </c>
      <c r="D291" s="34" t="s">
        <v>181</v>
      </c>
      <c r="E291" s="34" t="s">
        <v>172</v>
      </c>
      <c r="F291" s="34" t="s">
        <v>269</v>
      </c>
      <c r="G291" s="21" t="s">
        <v>214</v>
      </c>
      <c r="H291" s="21" t="s">
        <v>182</v>
      </c>
      <c r="I291" s="21" t="s">
        <v>228</v>
      </c>
      <c r="J291" s="21" t="s">
        <v>8</v>
      </c>
      <c r="M291" s="12"/>
    </row>
    <row r="292" spans="1:13" ht="18" customHeight="1">
      <c r="A292" s="4">
        <v>291</v>
      </c>
      <c r="B292" s="37">
        <v>34133</v>
      </c>
      <c r="C292" s="34" t="s">
        <v>195</v>
      </c>
      <c r="D292" s="34" t="s">
        <v>180</v>
      </c>
      <c r="E292" s="34" t="s">
        <v>210</v>
      </c>
      <c r="F292" s="34" t="s">
        <v>177</v>
      </c>
      <c r="G292" s="21"/>
      <c r="H292" s="21"/>
      <c r="I292" s="21" t="s">
        <v>38</v>
      </c>
      <c r="J292" s="21" t="s">
        <v>19</v>
      </c>
      <c r="M292" s="12"/>
    </row>
    <row r="293" spans="1:13" ht="18" customHeight="1">
      <c r="A293" s="4">
        <v>292</v>
      </c>
      <c r="B293" s="37">
        <v>34133</v>
      </c>
      <c r="C293" s="34" t="s">
        <v>191</v>
      </c>
      <c r="D293" s="34" t="s">
        <v>167</v>
      </c>
      <c r="E293" s="34" t="s">
        <v>166</v>
      </c>
      <c r="F293" s="34" t="s">
        <v>168</v>
      </c>
      <c r="G293" s="21"/>
      <c r="H293" s="21"/>
      <c r="I293" s="21" t="s">
        <v>13</v>
      </c>
      <c r="J293" s="21" t="s">
        <v>14</v>
      </c>
      <c r="M293" s="12"/>
    </row>
    <row r="294" spans="1:13" ht="18" customHeight="1">
      <c r="A294" s="4">
        <v>293</v>
      </c>
      <c r="B294" s="37">
        <v>34135</v>
      </c>
      <c r="C294" s="34" t="s">
        <v>161</v>
      </c>
      <c r="D294" s="34" t="s">
        <v>174</v>
      </c>
      <c r="E294" s="34" t="s">
        <v>131</v>
      </c>
      <c r="F294" s="34" t="s">
        <v>165</v>
      </c>
      <c r="G294" s="21" t="s">
        <v>213</v>
      </c>
      <c r="H294" s="21" t="s">
        <v>211</v>
      </c>
      <c r="I294" s="21" t="s">
        <v>8</v>
      </c>
      <c r="J294" s="21" t="s">
        <v>31</v>
      </c>
      <c r="M294" s="12"/>
    </row>
    <row r="295" spans="1:13" ht="18" customHeight="1">
      <c r="A295" s="4">
        <v>294</v>
      </c>
      <c r="B295" s="37">
        <v>34135</v>
      </c>
      <c r="C295" s="34" t="s">
        <v>4</v>
      </c>
      <c r="D295" s="34" t="s">
        <v>176</v>
      </c>
      <c r="E295" s="34" t="s">
        <v>167</v>
      </c>
      <c r="F295" s="34" t="s">
        <v>166</v>
      </c>
      <c r="G295" s="21"/>
      <c r="H295" s="21"/>
      <c r="I295" s="21" t="s">
        <v>13</v>
      </c>
      <c r="J295" s="21" t="s">
        <v>20</v>
      </c>
      <c r="M295" s="12"/>
    </row>
    <row r="296" spans="1:13" ht="18" customHeight="1">
      <c r="A296" s="4">
        <v>295</v>
      </c>
      <c r="B296" s="37">
        <v>34135</v>
      </c>
      <c r="C296" s="34" t="s">
        <v>177</v>
      </c>
      <c r="D296" s="34" t="s">
        <v>163</v>
      </c>
      <c r="E296" s="34" t="s">
        <v>144</v>
      </c>
      <c r="F296" s="34" t="s">
        <v>171</v>
      </c>
      <c r="G296" s="21"/>
      <c r="H296" s="21"/>
      <c r="I296" s="21" t="s">
        <v>14</v>
      </c>
      <c r="J296" s="21" t="s">
        <v>38</v>
      </c>
      <c r="M296" s="12"/>
    </row>
    <row r="297" spans="1:13" ht="18" customHeight="1">
      <c r="A297" s="4">
        <v>296</v>
      </c>
      <c r="B297" s="37">
        <v>34135</v>
      </c>
      <c r="C297" s="34" t="s">
        <v>175</v>
      </c>
      <c r="D297" s="34" t="s">
        <v>170</v>
      </c>
      <c r="E297" s="34" t="s">
        <v>180</v>
      </c>
      <c r="F297" s="34" t="s">
        <v>210</v>
      </c>
      <c r="G297" s="21"/>
      <c r="H297" s="21"/>
      <c r="I297" s="21" t="s">
        <v>37</v>
      </c>
      <c r="J297" s="21" t="s">
        <v>19</v>
      </c>
      <c r="M297" s="12"/>
    </row>
    <row r="298" spans="1:13" ht="18" customHeight="1">
      <c r="A298" s="4">
        <v>297</v>
      </c>
      <c r="B298" s="37">
        <v>34135</v>
      </c>
      <c r="C298" s="34" t="s">
        <v>184</v>
      </c>
      <c r="D298" s="34" t="s">
        <v>179</v>
      </c>
      <c r="E298" s="34" t="s">
        <v>186</v>
      </c>
      <c r="F298" s="34" t="s">
        <v>197</v>
      </c>
      <c r="G298" s="21" t="s">
        <v>178</v>
      </c>
      <c r="H298" s="21" t="s">
        <v>142</v>
      </c>
      <c r="I298" s="21" t="s">
        <v>32</v>
      </c>
      <c r="J298" s="21" t="s">
        <v>227</v>
      </c>
      <c r="M298" s="12"/>
    </row>
    <row r="299" spans="1:13" ht="18" customHeight="1">
      <c r="A299" s="4">
        <v>298</v>
      </c>
      <c r="B299" s="37">
        <v>34136</v>
      </c>
      <c r="C299" s="34" t="s">
        <v>166</v>
      </c>
      <c r="D299" s="34" t="s">
        <v>191</v>
      </c>
      <c r="E299" s="34" t="s">
        <v>176</v>
      </c>
      <c r="F299" s="34" t="s">
        <v>167</v>
      </c>
      <c r="G299" s="21"/>
      <c r="H299" s="21"/>
      <c r="I299" s="21" t="s">
        <v>13</v>
      </c>
      <c r="J299" s="21" t="s">
        <v>20</v>
      </c>
      <c r="M299" s="12"/>
    </row>
    <row r="300" spans="1:13" ht="18" customHeight="1">
      <c r="A300" s="4">
        <v>299</v>
      </c>
      <c r="B300" s="37">
        <v>34136</v>
      </c>
      <c r="C300" s="34" t="s">
        <v>171</v>
      </c>
      <c r="D300" s="34" t="s">
        <v>72</v>
      </c>
      <c r="E300" s="34" t="s">
        <v>190</v>
      </c>
      <c r="F300" s="34" t="s">
        <v>144</v>
      </c>
      <c r="G300" s="21"/>
      <c r="H300" s="21"/>
      <c r="I300" s="21" t="s">
        <v>14</v>
      </c>
      <c r="J300" s="21" t="s">
        <v>38</v>
      </c>
      <c r="M300" s="12"/>
    </row>
    <row r="301" spans="1:13" ht="18" customHeight="1">
      <c r="A301" s="4">
        <v>300</v>
      </c>
      <c r="B301" s="37">
        <v>34136</v>
      </c>
      <c r="C301" s="34" t="s">
        <v>197</v>
      </c>
      <c r="D301" s="34" t="s">
        <v>178</v>
      </c>
      <c r="E301" s="34" t="s">
        <v>179</v>
      </c>
      <c r="F301" s="34" t="s">
        <v>142</v>
      </c>
      <c r="G301" s="21" t="s">
        <v>184</v>
      </c>
      <c r="H301" s="21" t="s">
        <v>186</v>
      </c>
      <c r="I301" s="21" t="s">
        <v>32</v>
      </c>
      <c r="J301" s="21" t="s">
        <v>227</v>
      </c>
      <c r="M301" s="12"/>
    </row>
    <row r="302" spans="1:13" ht="18" customHeight="1">
      <c r="A302" s="4">
        <v>301</v>
      </c>
      <c r="B302" s="37">
        <v>34136</v>
      </c>
      <c r="C302" s="34" t="s">
        <v>174</v>
      </c>
      <c r="D302" s="34" t="s">
        <v>211</v>
      </c>
      <c r="E302" s="34" t="s">
        <v>165</v>
      </c>
      <c r="F302" s="34" t="s">
        <v>131</v>
      </c>
      <c r="G302" s="21" t="s">
        <v>161</v>
      </c>
      <c r="H302" s="21" t="s">
        <v>213</v>
      </c>
      <c r="I302" s="21" t="s">
        <v>8</v>
      </c>
      <c r="J302" s="21" t="s">
        <v>31</v>
      </c>
      <c r="M302" s="12"/>
    </row>
    <row r="303" spans="1:13" ht="18" customHeight="1">
      <c r="A303" s="4">
        <v>302</v>
      </c>
      <c r="B303" s="37">
        <v>34136</v>
      </c>
      <c r="C303" s="34" t="s">
        <v>210</v>
      </c>
      <c r="D303" s="34" t="s">
        <v>195</v>
      </c>
      <c r="E303" s="34" t="s">
        <v>170</v>
      </c>
      <c r="F303" s="34" t="s">
        <v>180</v>
      </c>
      <c r="G303" s="21"/>
      <c r="H303" s="21"/>
      <c r="I303" s="21" t="s">
        <v>37</v>
      </c>
      <c r="J303" s="21" t="s">
        <v>19</v>
      </c>
      <c r="M303" s="12"/>
    </row>
    <row r="304" spans="1:13" ht="18" customHeight="1">
      <c r="A304" s="4">
        <v>303</v>
      </c>
      <c r="B304" s="37">
        <v>34136</v>
      </c>
      <c r="C304" s="34" t="s">
        <v>146</v>
      </c>
      <c r="D304" s="34" t="s">
        <v>185</v>
      </c>
      <c r="E304" s="34" t="s">
        <v>181</v>
      </c>
      <c r="F304" s="34" t="s">
        <v>214</v>
      </c>
      <c r="G304" s="21" t="s">
        <v>269</v>
      </c>
      <c r="H304" s="21" t="s">
        <v>172</v>
      </c>
      <c r="I304" s="21" t="s">
        <v>26</v>
      </c>
      <c r="J304" s="21" t="s">
        <v>228</v>
      </c>
      <c r="M304" s="12"/>
    </row>
    <row r="305" spans="1:13" ht="18" customHeight="1">
      <c r="A305" s="4">
        <v>304</v>
      </c>
      <c r="B305" s="37">
        <v>34137</v>
      </c>
      <c r="C305" s="34" t="s">
        <v>167</v>
      </c>
      <c r="D305" s="34" t="s">
        <v>4</v>
      </c>
      <c r="E305" s="34" t="s">
        <v>191</v>
      </c>
      <c r="F305" s="34" t="s">
        <v>176</v>
      </c>
      <c r="G305" s="21"/>
      <c r="H305" s="21"/>
      <c r="I305" s="21" t="s">
        <v>13</v>
      </c>
      <c r="J305" s="21" t="s">
        <v>20</v>
      </c>
      <c r="M305" s="12"/>
    </row>
    <row r="306" spans="1:13" ht="18" customHeight="1">
      <c r="A306" s="4">
        <v>305</v>
      </c>
      <c r="B306" s="37">
        <v>34137</v>
      </c>
      <c r="C306" s="34" t="s">
        <v>180</v>
      </c>
      <c r="D306" s="34" t="s">
        <v>163</v>
      </c>
      <c r="E306" s="34" t="s">
        <v>195</v>
      </c>
      <c r="F306" s="34" t="s">
        <v>170</v>
      </c>
      <c r="G306" s="21"/>
      <c r="H306" s="21"/>
      <c r="I306" s="21" t="s">
        <v>37</v>
      </c>
      <c r="J306" s="21" t="s">
        <v>19</v>
      </c>
      <c r="M306" s="12"/>
    </row>
    <row r="307" spans="1:13" ht="18" customHeight="1">
      <c r="A307" s="4">
        <v>306</v>
      </c>
      <c r="B307" s="37">
        <v>34137</v>
      </c>
      <c r="C307" s="34" t="s">
        <v>144</v>
      </c>
      <c r="D307" s="34" t="s">
        <v>175</v>
      </c>
      <c r="E307" s="34" t="s">
        <v>72</v>
      </c>
      <c r="F307" s="34" t="s">
        <v>190</v>
      </c>
      <c r="G307" s="21"/>
      <c r="H307" s="21"/>
      <c r="I307" s="21" t="s">
        <v>14</v>
      </c>
      <c r="J307" s="21" t="s">
        <v>38</v>
      </c>
      <c r="M307" s="12"/>
    </row>
    <row r="308" spans="1:13" ht="18" customHeight="1">
      <c r="A308" s="4">
        <v>307</v>
      </c>
      <c r="B308" s="37">
        <v>34137</v>
      </c>
      <c r="C308" s="34" t="s">
        <v>142</v>
      </c>
      <c r="D308" s="34" t="s">
        <v>213</v>
      </c>
      <c r="E308" s="36" t="s">
        <v>184</v>
      </c>
      <c r="F308" s="34" t="s">
        <v>186</v>
      </c>
      <c r="G308" s="21" t="s">
        <v>179</v>
      </c>
      <c r="H308" s="21" t="s">
        <v>197</v>
      </c>
      <c r="I308" s="21" t="s">
        <v>32</v>
      </c>
      <c r="J308" s="21" t="s">
        <v>227</v>
      </c>
      <c r="M308" s="12"/>
    </row>
    <row r="309" spans="1:13" ht="18" customHeight="1">
      <c r="A309" s="4">
        <v>308</v>
      </c>
      <c r="B309" s="37">
        <v>34137</v>
      </c>
      <c r="C309" s="34" t="s">
        <v>188</v>
      </c>
      <c r="D309" s="34" t="s">
        <v>165</v>
      </c>
      <c r="E309" s="34" t="s">
        <v>161</v>
      </c>
      <c r="F309" s="34" t="s">
        <v>211</v>
      </c>
      <c r="G309" s="21" t="s">
        <v>174</v>
      </c>
      <c r="H309" s="21" t="s">
        <v>131</v>
      </c>
      <c r="I309" s="21" t="s">
        <v>8</v>
      </c>
      <c r="J309" s="21" t="s">
        <v>31</v>
      </c>
      <c r="M309" s="12"/>
    </row>
    <row r="310" spans="1:13" ht="18" customHeight="1">
      <c r="A310" s="4">
        <v>309</v>
      </c>
      <c r="B310" s="37">
        <v>34137</v>
      </c>
      <c r="C310" s="34" t="s">
        <v>194</v>
      </c>
      <c r="D310" s="34" t="s">
        <v>182</v>
      </c>
      <c r="E310" s="34" t="s">
        <v>214</v>
      </c>
      <c r="F310" s="34" t="s">
        <v>187</v>
      </c>
      <c r="G310" s="21" t="s">
        <v>183</v>
      </c>
      <c r="H310" s="21" t="s">
        <v>185</v>
      </c>
      <c r="I310" s="21" t="s">
        <v>26</v>
      </c>
      <c r="J310" s="21" t="s">
        <v>228</v>
      </c>
      <c r="M310" s="12"/>
    </row>
    <row r="311" spans="1:13" ht="18" customHeight="1">
      <c r="A311" s="4">
        <v>310</v>
      </c>
      <c r="B311" s="37">
        <v>34138</v>
      </c>
      <c r="C311" s="34" t="s">
        <v>170</v>
      </c>
      <c r="D311" s="34" t="s">
        <v>210</v>
      </c>
      <c r="E311" s="34" t="s">
        <v>163</v>
      </c>
      <c r="F311" s="34" t="s">
        <v>72</v>
      </c>
      <c r="G311" s="21"/>
      <c r="H311" s="21"/>
      <c r="I311" s="21" t="s">
        <v>37</v>
      </c>
      <c r="J311" s="21" t="s">
        <v>38</v>
      </c>
      <c r="M311" s="12"/>
    </row>
    <row r="312" spans="1:13" ht="18" customHeight="1">
      <c r="A312" s="4">
        <v>311</v>
      </c>
      <c r="B312" s="37">
        <v>34138</v>
      </c>
      <c r="C312" s="34" t="s">
        <v>185</v>
      </c>
      <c r="D312" s="34" t="s">
        <v>269</v>
      </c>
      <c r="E312" s="34" t="s">
        <v>146</v>
      </c>
      <c r="F312" s="34" t="s">
        <v>181</v>
      </c>
      <c r="G312" s="21" t="s">
        <v>214</v>
      </c>
      <c r="H312" s="21" t="s">
        <v>161</v>
      </c>
      <c r="I312" s="21" t="s">
        <v>26</v>
      </c>
      <c r="J312" s="21" t="s">
        <v>32</v>
      </c>
      <c r="M312" s="12"/>
    </row>
    <row r="313" spans="1:13" ht="18" customHeight="1">
      <c r="A313" s="4">
        <v>312</v>
      </c>
      <c r="B313" s="37">
        <v>34138</v>
      </c>
      <c r="C313" s="34" t="s">
        <v>131</v>
      </c>
      <c r="D313" s="34" t="s">
        <v>184</v>
      </c>
      <c r="E313" s="34" t="s">
        <v>211</v>
      </c>
      <c r="F313" s="34" t="s">
        <v>178</v>
      </c>
      <c r="G313" s="21" t="s">
        <v>148</v>
      </c>
      <c r="H313" s="21" t="s">
        <v>188</v>
      </c>
      <c r="I313" s="21" t="s">
        <v>8</v>
      </c>
      <c r="J313" s="21" t="s">
        <v>228</v>
      </c>
      <c r="M313" s="12"/>
    </row>
    <row r="314" spans="1:13" ht="18" customHeight="1">
      <c r="A314" s="4">
        <v>313</v>
      </c>
      <c r="B314" s="37">
        <v>34138</v>
      </c>
      <c r="C314" s="34" t="s">
        <v>183</v>
      </c>
      <c r="D314" s="34" t="s">
        <v>172</v>
      </c>
      <c r="E314" s="34" t="s">
        <v>182</v>
      </c>
      <c r="F314" s="34" t="s">
        <v>173</v>
      </c>
      <c r="G314" s="21" t="s">
        <v>194</v>
      </c>
      <c r="H314" s="21" t="s">
        <v>187</v>
      </c>
      <c r="I314" s="21" t="s">
        <v>227</v>
      </c>
      <c r="J314" s="21" t="s">
        <v>31</v>
      </c>
      <c r="M314" s="12"/>
    </row>
    <row r="315" spans="1:13" ht="18" customHeight="1">
      <c r="A315" s="4">
        <v>314</v>
      </c>
      <c r="B315" s="37">
        <v>34138</v>
      </c>
      <c r="C315" s="34" t="s">
        <v>176</v>
      </c>
      <c r="D315" s="34" t="s">
        <v>166</v>
      </c>
      <c r="E315" s="34" t="s">
        <v>4</v>
      </c>
      <c r="F315" s="34" t="s">
        <v>191</v>
      </c>
      <c r="G315" s="21"/>
      <c r="H315" s="21"/>
      <c r="I315" s="21" t="s">
        <v>14</v>
      </c>
      <c r="J315" s="21" t="s">
        <v>20</v>
      </c>
      <c r="M315" s="12"/>
    </row>
    <row r="316" spans="1:13" ht="18" customHeight="1">
      <c r="A316" s="4">
        <v>315</v>
      </c>
      <c r="B316" s="37">
        <v>34139</v>
      </c>
      <c r="C316" s="34" t="s">
        <v>72</v>
      </c>
      <c r="D316" s="34" t="s">
        <v>180</v>
      </c>
      <c r="E316" s="34" t="s">
        <v>210</v>
      </c>
      <c r="F316" s="34" t="s">
        <v>163</v>
      </c>
      <c r="G316" s="21"/>
      <c r="H316" s="21"/>
      <c r="I316" s="21" t="s">
        <v>37</v>
      </c>
      <c r="J316" s="21" t="s">
        <v>38</v>
      </c>
      <c r="M316" s="12"/>
    </row>
    <row r="317" spans="1:13" ht="18" customHeight="1">
      <c r="A317" s="4">
        <v>316</v>
      </c>
      <c r="B317" s="37">
        <v>34139</v>
      </c>
      <c r="C317" s="34" t="s">
        <v>190</v>
      </c>
      <c r="D317" s="34" t="s">
        <v>171</v>
      </c>
      <c r="E317" s="34" t="s">
        <v>175</v>
      </c>
      <c r="F317" s="34" t="s">
        <v>195</v>
      </c>
      <c r="G317" s="21"/>
      <c r="H317" s="21"/>
      <c r="I317" s="21" t="s">
        <v>19</v>
      </c>
      <c r="J317" s="21" t="s">
        <v>13</v>
      </c>
      <c r="M317" s="12"/>
    </row>
    <row r="318" spans="1:13" ht="18" customHeight="1">
      <c r="A318" s="4">
        <v>317</v>
      </c>
      <c r="B318" s="37">
        <v>34139</v>
      </c>
      <c r="C318" s="34" t="s">
        <v>211</v>
      </c>
      <c r="D318" s="34" t="s">
        <v>188</v>
      </c>
      <c r="E318" s="34" t="s">
        <v>186</v>
      </c>
      <c r="F318" s="34" t="s">
        <v>184</v>
      </c>
      <c r="G318" s="21" t="s">
        <v>178</v>
      </c>
      <c r="H318" s="21" t="s">
        <v>131</v>
      </c>
      <c r="I318" s="21" t="s">
        <v>8</v>
      </c>
      <c r="J318" s="21" t="s">
        <v>228</v>
      </c>
      <c r="M318" s="12"/>
    </row>
    <row r="319" spans="1:13" ht="18" customHeight="1">
      <c r="A319" s="4">
        <v>318</v>
      </c>
      <c r="B319" s="37">
        <v>34140</v>
      </c>
      <c r="C319" s="34" t="s">
        <v>182</v>
      </c>
      <c r="D319" s="34" t="s">
        <v>187</v>
      </c>
      <c r="E319" s="34" t="s">
        <v>183</v>
      </c>
      <c r="F319" s="34" t="s">
        <v>194</v>
      </c>
      <c r="G319" s="21" t="s">
        <v>172</v>
      </c>
      <c r="H319" s="21" t="s">
        <v>173</v>
      </c>
      <c r="I319" s="21" t="s">
        <v>227</v>
      </c>
      <c r="J319" s="21" t="s">
        <v>31</v>
      </c>
      <c r="M319" s="12"/>
    </row>
    <row r="320" spans="1:13" ht="18" customHeight="1">
      <c r="A320" s="4">
        <v>319</v>
      </c>
      <c r="B320" s="37">
        <v>34140</v>
      </c>
      <c r="C320" s="34" t="s">
        <v>4</v>
      </c>
      <c r="D320" s="34" t="s">
        <v>176</v>
      </c>
      <c r="E320" s="34" t="s">
        <v>167</v>
      </c>
      <c r="F320" s="34" t="s">
        <v>166</v>
      </c>
      <c r="G320" s="21"/>
      <c r="H320" s="21"/>
      <c r="I320" s="21" t="s">
        <v>14</v>
      </c>
      <c r="J320" s="21" t="s">
        <v>20</v>
      </c>
      <c r="M320" s="12"/>
    </row>
    <row r="321" spans="1:13" ht="18" customHeight="1">
      <c r="A321" s="4">
        <v>320</v>
      </c>
      <c r="B321" s="37">
        <v>34140</v>
      </c>
      <c r="C321" s="34" t="s">
        <v>186</v>
      </c>
      <c r="D321" s="34" t="s">
        <v>197</v>
      </c>
      <c r="E321" s="34" t="s">
        <v>213</v>
      </c>
      <c r="F321" s="34" t="s">
        <v>179</v>
      </c>
      <c r="G321" s="21" t="s">
        <v>211</v>
      </c>
      <c r="H321" s="21" t="s">
        <v>165</v>
      </c>
      <c r="I321" s="21" t="s">
        <v>8</v>
      </c>
      <c r="J321" s="21" t="s">
        <v>228</v>
      </c>
      <c r="M321" s="12"/>
    </row>
    <row r="322" spans="1:13" ht="18" customHeight="1">
      <c r="A322" s="4">
        <v>321</v>
      </c>
      <c r="B322" s="37">
        <v>34140</v>
      </c>
      <c r="C322" s="34" t="s">
        <v>163</v>
      </c>
      <c r="D322" s="34" t="s">
        <v>170</v>
      </c>
      <c r="E322" s="34" t="s">
        <v>180</v>
      </c>
      <c r="F322" s="34" t="s">
        <v>210</v>
      </c>
      <c r="G322" s="21"/>
      <c r="H322" s="21"/>
      <c r="I322" s="21" t="s">
        <v>37</v>
      </c>
      <c r="J322" s="21" t="s">
        <v>38</v>
      </c>
      <c r="M322" s="12"/>
    </row>
    <row r="323" spans="1:13" ht="18" customHeight="1">
      <c r="A323" s="4">
        <v>322</v>
      </c>
      <c r="B323" s="37">
        <v>34140</v>
      </c>
      <c r="C323" s="34" t="s">
        <v>214</v>
      </c>
      <c r="D323" s="34" t="s">
        <v>185</v>
      </c>
      <c r="E323" s="34" t="s">
        <v>269</v>
      </c>
      <c r="F323" s="34" t="s">
        <v>161</v>
      </c>
      <c r="G323" s="21" t="s">
        <v>142</v>
      </c>
      <c r="H323" s="21" t="s">
        <v>181</v>
      </c>
      <c r="I323" s="21" t="s">
        <v>26</v>
      </c>
      <c r="J323" s="21" t="s">
        <v>32</v>
      </c>
      <c r="M323" s="12"/>
    </row>
    <row r="324" spans="1:13" ht="18" customHeight="1">
      <c r="A324" s="4">
        <v>323</v>
      </c>
      <c r="B324" s="37">
        <v>34140</v>
      </c>
      <c r="C324" s="34" t="s">
        <v>195</v>
      </c>
      <c r="D324" s="34" t="s">
        <v>144</v>
      </c>
      <c r="E324" s="34" t="s">
        <v>171</v>
      </c>
      <c r="F324" s="34" t="s">
        <v>175</v>
      </c>
      <c r="G324" s="21"/>
      <c r="H324" s="21"/>
      <c r="I324" s="21" t="s">
        <v>19</v>
      </c>
      <c r="J324" s="21" t="s">
        <v>13</v>
      </c>
      <c r="M324" s="12"/>
    </row>
    <row r="325" spans="1:13" ht="18" customHeight="1">
      <c r="A325" s="4">
        <v>324</v>
      </c>
      <c r="B325" s="37">
        <v>34142</v>
      </c>
      <c r="C325" s="34" t="s">
        <v>269</v>
      </c>
      <c r="D325" s="34" t="s">
        <v>181</v>
      </c>
      <c r="E325" s="34" t="s">
        <v>172</v>
      </c>
      <c r="F325" s="34" t="s">
        <v>142</v>
      </c>
      <c r="G325" s="21" t="s">
        <v>161</v>
      </c>
      <c r="H325" s="21" t="s">
        <v>214</v>
      </c>
      <c r="I325" s="21" t="s">
        <v>227</v>
      </c>
      <c r="J325" s="21" t="s">
        <v>8</v>
      </c>
      <c r="M325" s="12"/>
    </row>
    <row r="326" spans="1:13" ht="18" customHeight="1">
      <c r="A326" s="4">
        <v>325</v>
      </c>
      <c r="B326" s="37">
        <v>34142</v>
      </c>
      <c r="C326" s="34" t="s">
        <v>179</v>
      </c>
      <c r="D326" s="34" t="s">
        <v>186</v>
      </c>
      <c r="E326" s="34" t="s">
        <v>197</v>
      </c>
      <c r="F326" s="34" t="s">
        <v>165</v>
      </c>
      <c r="G326" s="21" t="s">
        <v>213</v>
      </c>
      <c r="H326" s="21" t="s">
        <v>174</v>
      </c>
      <c r="I326" s="21" t="s">
        <v>32</v>
      </c>
      <c r="J326" s="21" t="s">
        <v>228</v>
      </c>
      <c r="M326" s="12"/>
    </row>
    <row r="327" spans="1:13" ht="18" customHeight="1">
      <c r="A327" s="4">
        <v>326</v>
      </c>
      <c r="B327" s="37">
        <v>34142</v>
      </c>
      <c r="C327" s="34" t="s">
        <v>175</v>
      </c>
      <c r="D327" s="34" t="s">
        <v>190</v>
      </c>
      <c r="E327" s="34" t="s">
        <v>144</v>
      </c>
      <c r="F327" s="34" t="s">
        <v>171</v>
      </c>
      <c r="G327" s="21"/>
      <c r="H327" s="21"/>
      <c r="I327" s="21" t="s">
        <v>13</v>
      </c>
      <c r="J327" s="21" t="s">
        <v>37</v>
      </c>
      <c r="M327" s="12"/>
    </row>
    <row r="328" spans="1:13" ht="18" customHeight="1">
      <c r="A328" s="4">
        <v>327</v>
      </c>
      <c r="B328" s="37">
        <v>34142</v>
      </c>
      <c r="C328" s="34" t="s">
        <v>178</v>
      </c>
      <c r="D328" s="34" t="s">
        <v>173</v>
      </c>
      <c r="E328" s="34" t="s">
        <v>188</v>
      </c>
      <c r="F328" s="34" t="s">
        <v>184</v>
      </c>
      <c r="G328" s="21" t="s">
        <v>131</v>
      </c>
      <c r="H328" s="21" t="s">
        <v>185</v>
      </c>
      <c r="I328" s="21" t="s">
        <v>31</v>
      </c>
      <c r="J328" s="21" t="s">
        <v>26</v>
      </c>
      <c r="M328" s="12"/>
    </row>
    <row r="329" spans="1:13" ht="18" customHeight="1">
      <c r="A329" s="4">
        <v>328</v>
      </c>
      <c r="B329" s="37">
        <v>34142</v>
      </c>
      <c r="C329" s="34" t="s">
        <v>46</v>
      </c>
      <c r="D329" s="36" t="s">
        <v>191</v>
      </c>
      <c r="E329" s="34" t="s">
        <v>166</v>
      </c>
      <c r="F329" s="34" t="s">
        <v>167</v>
      </c>
      <c r="G329" s="21"/>
      <c r="H329" s="21"/>
      <c r="I329" s="21" t="s">
        <v>14</v>
      </c>
      <c r="J329" s="21" t="s">
        <v>19</v>
      </c>
      <c r="M329" s="12"/>
    </row>
    <row r="330" spans="1:13" ht="18" customHeight="1">
      <c r="A330" s="4">
        <v>329</v>
      </c>
      <c r="B330" s="37">
        <v>34142</v>
      </c>
      <c r="C330" s="36" t="s">
        <v>210</v>
      </c>
      <c r="D330" s="34" t="s">
        <v>10</v>
      </c>
      <c r="E330" s="34" t="s">
        <v>170</v>
      </c>
      <c r="F330" s="34" t="s">
        <v>180</v>
      </c>
      <c r="G330" s="21"/>
      <c r="H330" s="21"/>
      <c r="I330" s="21" t="s">
        <v>20</v>
      </c>
      <c r="J330" s="21" t="s">
        <v>38</v>
      </c>
      <c r="M330" s="13"/>
    </row>
    <row r="331" spans="1:13" ht="18" customHeight="1">
      <c r="A331" s="4">
        <v>330</v>
      </c>
      <c r="B331" s="37">
        <v>34143</v>
      </c>
      <c r="C331" s="34" t="s">
        <v>185</v>
      </c>
      <c r="D331" s="34" t="s">
        <v>131</v>
      </c>
      <c r="E331" s="34" t="s">
        <v>184</v>
      </c>
      <c r="F331" s="34" t="s">
        <v>173</v>
      </c>
      <c r="G331" s="21" t="s">
        <v>188</v>
      </c>
      <c r="H331" s="21" t="s">
        <v>178</v>
      </c>
      <c r="I331" s="21" t="s">
        <v>31</v>
      </c>
      <c r="J331" s="21" t="s">
        <v>26</v>
      </c>
      <c r="M331" s="12"/>
    </row>
    <row r="332" spans="1:13" ht="18" customHeight="1">
      <c r="A332" s="4">
        <v>331</v>
      </c>
      <c r="B332" s="37">
        <v>34144</v>
      </c>
      <c r="C332" s="34" t="s">
        <v>170</v>
      </c>
      <c r="D332" s="34" t="s">
        <v>210</v>
      </c>
      <c r="E332" s="34" t="s">
        <v>163</v>
      </c>
      <c r="F332" s="34" t="s">
        <v>10</v>
      </c>
      <c r="G332" s="21"/>
      <c r="H332" s="21"/>
      <c r="I332" s="21" t="s">
        <v>20</v>
      </c>
      <c r="J332" s="21" t="s">
        <v>38</v>
      </c>
      <c r="M332" s="12"/>
    </row>
    <row r="333" spans="1:13" ht="18" customHeight="1">
      <c r="A333" s="4">
        <v>332</v>
      </c>
      <c r="B333" s="37">
        <v>34144</v>
      </c>
      <c r="C333" s="34" t="s">
        <v>165</v>
      </c>
      <c r="D333" s="34" t="s">
        <v>188</v>
      </c>
      <c r="E333" s="34" t="s">
        <v>174</v>
      </c>
      <c r="F333" s="34" t="s">
        <v>213</v>
      </c>
      <c r="G333" s="21" t="s">
        <v>197</v>
      </c>
      <c r="H333" s="21" t="s">
        <v>211</v>
      </c>
      <c r="I333" s="21" t="s">
        <v>32</v>
      </c>
      <c r="J333" s="21" t="s">
        <v>228</v>
      </c>
      <c r="M333" s="12"/>
    </row>
    <row r="334" spans="1:13" ht="18" customHeight="1">
      <c r="A334" s="4">
        <v>333</v>
      </c>
      <c r="B334" s="37">
        <v>34145</v>
      </c>
      <c r="C334" s="34" t="s">
        <v>72</v>
      </c>
      <c r="D334" s="34" t="s">
        <v>175</v>
      </c>
      <c r="E334" s="34" t="s">
        <v>195</v>
      </c>
      <c r="F334" s="34" t="s">
        <v>190</v>
      </c>
      <c r="G334" s="21"/>
      <c r="H334" s="21"/>
      <c r="I334" s="21" t="s">
        <v>20</v>
      </c>
      <c r="J334" s="21" t="s">
        <v>13</v>
      </c>
      <c r="M334" s="12"/>
    </row>
    <row r="335" spans="1:13" ht="18" customHeight="1">
      <c r="A335" s="4">
        <v>334</v>
      </c>
      <c r="B335" s="37">
        <v>34145</v>
      </c>
      <c r="C335" s="34" t="s">
        <v>184</v>
      </c>
      <c r="D335" s="34" t="s">
        <v>178</v>
      </c>
      <c r="E335" s="34" t="s">
        <v>131</v>
      </c>
      <c r="F335" s="34" t="s">
        <v>188</v>
      </c>
      <c r="G335" s="21" t="s">
        <v>213</v>
      </c>
      <c r="H335" s="21" t="s">
        <v>174</v>
      </c>
      <c r="I335" s="21" t="s">
        <v>31</v>
      </c>
      <c r="J335" s="21" t="s">
        <v>32</v>
      </c>
      <c r="M335" s="12"/>
    </row>
    <row r="336" spans="1:13" ht="18" customHeight="1">
      <c r="A336" s="4">
        <v>335</v>
      </c>
      <c r="B336" s="37">
        <v>34145</v>
      </c>
      <c r="C336" s="34" t="s">
        <v>187</v>
      </c>
      <c r="D336" s="34" t="s">
        <v>183</v>
      </c>
      <c r="E336" s="34" t="s">
        <v>186</v>
      </c>
      <c r="F336" s="34" t="s">
        <v>182</v>
      </c>
      <c r="G336" s="21" t="s">
        <v>179</v>
      </c>
      <c r="H336" s="21" t="s">
        <v>173</v>
      </c>
      <c r="I336" s="21" t="s">
        <v>228</v>
      </c>
      <c r="J336" s="21" t="s">
        <v>227</v>
      </c>
      <c r="M336" s="12"/>
    </row>
    <row r="337" spans="1:13" ht="18" customHeight="1">
      <c r="A337" s="4">
        <v>336</v>
      </c>
      <c r="B337" s="37">
        <v>34146</v>
      </c>
      <c r="C337" s="34" t="s">
        <v>182</v>
      </c>
      <c r="D337" s="34" t="s">
        <v>179</v>
      </c>
      <c r="E337" s="34" t="s">
        <v>173</v>
      </c>
      <c r="F337" s="34" t="s">
        <v>186</v>
      </c>
      <c r="G337" s="21" t="s">
        <v>187</v>
      </c>
      <c r="H337" s="21" t="s">
        <v>183</v>
      </c>
      <c r="I337" s="21" t="s">
        <v>228</v>
      </c>
      <c r="J337" s="21" t="s">
        <v>227</v>
      </c>
      <c r="M337" s="12"/>
    </row>
    <row r="338" spans="1:13" ht="18" customHeight="1">
      <c r="A338" s="4">
        <v>337</v>
      </c>
      <c r="B338" s="37">
        <v>34146</v>
      </c>
      <c r="C338" s="34" t="s">
        <v>190</v>
      </c>
      <c r="D338" s="34" t="s">
        <v>171</v>
      </c>
      <c r="E338" s="34" t="s">
        <v>175</v>
      </c>
      <c r="F338" s="34" t="s">
        <v>195</v>
      </c>
      <c r="G338" s="21"/>
      <c r="H338" s="21"/>
      <c r="I338" s="21" t="s">
        <v>20</v>
      </c>
      <c r="J338" s="21" t="s">
        <v>13</v>
      </c>
      <c r="M338" s="12"/>
    </row>
    <row r="339" spans="1:13" ht="18" customHeight="1">
      <c r="A339" s="4">
        <v>338</v>
      </c>
      <c r="B339" s="37">
        <v>34146</v>
      </c>
      <c r="C339" s="34" t="s">
        <v>197</v>
      </c>
      <c r="D339" s="34" t="s">
        <v>165</v>
      </c>
      <c r="E339" s="34" t="s">
        <v>178</v>
      </c>
      <c r="F339" s="34" t="s">
        <v>131</v>
      </c>
      <c r="G339" s="21" t="s">
        <v>174</v>
      </c>
      <c r="H339" s="21" t="s">
        <v>188</v>
      </c>
      <c r="I339" s="21" t="s">
        <v>31</v>
      </c>
      <c r="J339" s="21" t="s">
        <v>32</v>
      </c>
      <c r="M339" s="12"/>
    </row>
    <row r="340" spans="1:13" ht="18" customHeight="1">
      <c r="A340" s="4">
        <v>339</v>
      </c>
      <c r="B340" s="37">
        <v>34146</v>
      </c>
      <c r="C340" s="34" t="s">
        <v>142</v>
      </c>
      <c r="D340" s="34" t="s">
        <v>269</v>
      </c>
      <c r="E340" s="34" t="s">
        <v>194</v>
      </c>
      <c r="F340" s="34" t="s">
        <v>161</v>
      </c>
      <c r="G340" s="21" t="s">
        <v>181</v>
      </c>
      <c r="H340" s="21" t="s">
        <v>214</v>
      </c>
      <c r="I340" s="21" t="s">
        <v>26</v>
      </c>
      <c r="J340" s="21" t="s">
        <v>8</v>
      </c>
      <c r="M340" s="12"/>
    </row>
    <row r="341" spans="1:13" ht="18" customHeight="1">
      <c r="A341" s="4">
        <v>340</v>
      </c>
      <c r="B341" s="37">
        <v>34146</v>
      </c>
      <c r="C341" s="34" t="s">
        <v>163</v>
      </c>
      <c r="D341" s="34" t="s">
        <v>170</v>
      </c>
      <c r="E341" s="34" t="s">
        <v>180</v>
      </c>
      <c r="F341" s="34" t="s">
        <v>210</v>
      </c>
      <c r="G341" s="21"/>
      <c r="H341" s="21"/>
      <c r="I341" s="21" t="s">
        <v>38</v>
      </c>
      <c r="J341" s="21" t="s">
        <v>14</v>
      </c>
      <c r="M341" s="12"/>
    </row>
    <row r="342" spans="1:13" ht="18" customHeight="1">
      <c r="A342" s="4">
        <v>341</v>
      </c>
      <c r="B342" s="37">
        <v>34146</v>
      </c>
      <c r="C342" s="34" t="s">
        <v>191</v>
      </c>
      <c r="D342" s="34" t="s">
        <v>166</v>
      </c>
      <c r="E342" s="34" t="s">
        <v>176</v>
      </c>
      <c r="F342" s="34" t="s">
        <v>46</v>
      </c>
      <c r="G342" s="21"/>
      <c r="H342" s="21"/>
      <c r="I342" s="21" t="s">
        <v>19</v>
      </c>
      <c r="J342" s="21" t="s">
        <v>37</v>
      </c>
      <c r="M342" s="12"/>
    </row>
    <row r="343" spans="1:13" ht="18" customHeight="1">
      <c r="A343" s="4">
        <v>342</v>
      </c>
      <c r="B343" s="37">
        <v>34147</v>
      </c>
      <c r="C343" s="34" t="s">
        <v>186</v>
      </c>
      <c r="D343" s="34" t="s">
        <v>173</v>
      </c>
      <c r="E343" s="34" t="s">
        <v>183</v>
      </c>
      <c r="F343" s="34" t="s">
        <v>187</v>
      </c>
      <c r="G343" s="21" t="s">
        <v>182</v>
      </c>
      <c r="H343" s="21" t="s">
        <v>179</v>
      </c>
      <c r="I343" s="21" t="s">
        <v>228</v>
      </c>
      <c r="J343" s="21" t="s">
        <v>227</v>
      </c>
      <c r="M343" s="12"/>
    </row>
    <row r="344" spans="1:13" ht="18" customHeight="1">
      <c r="A344" s="4">
        <v>343</v>
      </c>
      <c r="B344" s="37">
        <v>34147</v>
      </c>
      <c r="C344" s="34" t="s">
        <v>210</v>
      </c>
      <c r="D344" s="34" t="s">
        <v>144</v>
      </c>
      <c r="E344" s="34" t="s">
        <v>170</v>
      </c>
      <c r="F344" s="34" t="s">
        <v>180</v>
      </c>
      <c r="G344" s="21"/>
      <c r="H344" s="21"/>
      <c r="I344" s="21" t="s">
        <v>38</v>
      </c>
      <c r="J344" s="21" t="s">
        <v>14</v>
      </c>
      <c r="M344" s="12"/>
    </row>
    <row r="345" spans="1:13" ht="18" customHeight="1">
      <c r="A345" s="4">
        <v>344</v>
      </c>
      <c r="B345" s="37">
        <v>34147</v>
      </c>
      <c r="C345" s="34" t="s">
        <v>131</v>
      </c>
      <c r="D345" s="34" t="s">
        <v>184</v>
      </c>
      <c r="E345" s="34" t="s">
        <v>213</v>
      </c>
      <c r="F345" s="34" t="s">
        <v>174</v>
      </c>
      <c r="G345" s="21" t="s">
        <v>188</v>
      </c>
      <c r="H345" s="21" t="s">
        <v>178</v>
      </c>
      <c r="I345" s="21" t="s">
        <v>31</v>
      </c>
      <c r="J345" s="21" t="s">
        <v>32</v>
      </c>
      <c r="M345" s="12"/>
    </row>
    <row r="346" spans="1:13" ht="18" customHeight="1">
      <c r="A346" s="4">
        <v>345</v>
      </c>
      <c r="B346" s="37">
        <v>34147</v>
      </c>
      <c r="C346" s="34" t="s">
        <v>176</v>
      </c>
      <c r="D346" s="34" t="s">
        <v>167</v>
      </c>
      <c r="E346" s="34" t="s">
        <v>46</v>
      </c>
      <c r="F346" s="34" t="s">
        <v>166</v>
      </c>
      <c r="G346" s="21"/>
      <c r="H346" s="21"/>
      <c r="I346" s="21" t="s">
        <v>19</v>
      </c>
      <c r="J346" s="21" t="s">
        <v>37</v>
      </c>
      <c r="M346" s="12"/>
    </row>
    <row r="347" spans="1:13" ht="18" customHeight="1">
      <c r="A347" s="4">
        <v>346</v>
      </c>
      <c r="B347" s="37">
        <v>34147</v>
      </c>
      <c r="C347" s="34" t="s">
        <v>214</v>
      </c>
      <c r="D347" s="34" t="s">
        <v>185</v>
      </c>
      <c r="E347" s="34" t="s">
        <v>181</v>
      </c>
      <c r="F347" s="34" t="s">
        <v>269</v>
      </c>
      <c r="G347" s="21" t="s">
        <v>142</v>
      </c>
      <c r="H347" s="21" t="s">
        <v>172</v>
      </c>
      <c r="I347" s="21" t="s">
        <v>26</v>
      </c>
      <c r="J347" s="21" t="s">
        <v>8</v>
      </c>
      <c r="M347" s="12"/>
    </row>
    <row r="348" spans="1:13" ht="18" customHeight="1">
      <c r="A348" s="4">
        <v>347</v>
      </c>
      <c r="B348" s="37">
        <v>34147</v>
      </c>
      <c r="C348" s="34" t="s">
        <v>195</v>
      </c>
      <c r="D348" s="34" t="s">
        <v>72</v>
      </c>
      <c r="E348" s="34" t="s">
        <v>171</v>
      </c>
      <c r="F348" s="34" t="s">
        <v>175</v>
      </c>
      <c r="G348" s="21"/>
      <c r="H348" s="21"/>
      <c r="I348" s="21" t="s">
        <v>20</v>
      </c>
      <c r="J348" s="21" t="s">
        <v>13</v>
      </c>
      <c r="M348" s="12"/>
    </row>
    <row r="349" spans="1:13" ht="18" customHeight="1">
      <c r="A349" s="4">
        <v>348</v>
      </c>
      <c r="B349" s="37">
        <v>34149</v>
      </c>
      <c r="C349" s="34" t="s">
        <v>168</v>
      </c>
      <c r="D349" s="34" t="s">
        <v>191</v>
      </c>
      <c r="E349" s="34" t="s">
        <v>166</v>
      </c>
      <c r="F349" s="34" t="s">
        <v>167</v>
      </c>
      <c r="G349" s="21"/>
      <c r="H349" s="21"/>
      <c r="I349" s="21" t="s">
        <v>37</v>
      </c>
      <c r="J349" s="21" t="s">
        <v>20</v>
      </c>
      <c r="M349" s="12"/>
    </row>
    <row r="350" spans="1:13" ht="18" customHeight="1">
      <c r="A350" s="4">
        <v>349</v>
      </c>
      <c r="B350" s="37">
        <v>34150</v>
      </c>
      <c r="C350" s="34" t="s">
        <v>166</v>
      </c>
      <c r="D350" s="34" t="s">
        <v>176</v>
      </c>
      <c r="E350" s="34" t="s">
        <v>167</v>
      </c>
      <c r="F350" s="34" t="s">
        <v>191</v>
      </c>
      <c r="G350" s="21"/>
      <c r="H350" s="21"/>
      <c r="I350" s="21" t="s">
        <v>37</v>
      </c>
      <c r="J350" s="21" t="s">
        <v>20</v>
      </c>
      <c r="M350" s="12"/>
    </row>
    <row r="351" spans="1:13" ht="18" customHeight="1">
      <c r="A351" s="4">
        <v>350</v>
      </c>
      <c r="B351" s="37">
        <v>34150</v>
      </c>
      <c r="C351" s="34" t="s">
        <v>181</v>
      </c>
      <c r="D351" s="34" t="s">
        <v>186</v>
      </c>
      <c r="E351" s="34" t="s">
        <v>269</v>
      </c>
      <c r="F351" s="34" t="s">
        <v>179</v>
      </c>
      <c r="G351" s="21" t="s">
        <v>172</v>
      </c>
      <c r="H351" s="21" t="s">
        <v>142</v>
      </c>
      <c r="I351" s="21" t="s">
        <v>228</v>
      </c>
      <c r="J351" s="21" t="s">
        <v>26</v>
      </c>
      <c r="M351" s="12"/>
    </row>
    <row r="352" spans="1:13" ht="18" customHeight="1">
      <c r="A352" s="4">
        <v>351</v>
      </c>
      <c r="B352" s="37">
        <v>34151</v>
      </c>
      <c r="C352" s="34" t="s">
        <v>167</v>
      </c>
      <c r="D352" s="34" t="s">
        <v>168</v>
      </c>
      <c r="E352" s="34" t="s">
        <v>191</v>
      </c>
      <c r="F352" s="34" t="s">
        <v>176</v>
      </c>
      <c r="G352" s="21"/>
      <c r="H352" s="21"/>
      <c r="I352" s="21" t="s">
        <v>37</v>
      </c>
      <c r="J352" s="21" t="s">
        <v>20</v>
      </c>
      <c r="M352" s="12"/>
    </row>
    <row r="353" spans="1:13" ht="18" customHeight="1">
      <c r="A353" s="4">
        <v>352</v>
      </c>
      <c r="B353" s="37">
        <v>34151</v>
      </c>
      <c r="C353" s="34" t="s">
        <v>177</v>
      </c>
      <c r="D353" s="34" t="s">
        <v>180</v>
      </c>
      <c r="E353" s="34" t="s">
        <v>210</v>
      </c>
      <c r="F353" s="34" t="s">
        <v>163</v>
      </c>
      <c r="G353" s="21"/>
      <c r="H353" s="21"/>
      <c r="I353" s="21" t="s">
        <v>13</v>
      </c>
      <c r="J353" s="21" t="s">
        <v>14</v>
      </c>
      <c r="M353" s="12"/>
    </row>
    <row r="354" spans="1:13" ht="18" customHeight="1">
      <c r="A354" s="4">
        <v>353</v>
      </c>
      <c r="B354" s="37">
        <v>34151</v>
      </c>
      <c r="C354" s="34" t="s">
        <v>178</v>
      </c>
      <c r="D354" s="34" t="s">
        <v>211</v>
      </c>
      <c r="E354" s="34" t="s">
        <v>194</v>
      </c>
      <c r="F354" s="34" t="s">
        <v>165</v>
      </c>
      <c r="G354" s="21" t="s">
        <v>188</v>
      </c>
      <c r="H354" s="21" t="s">
        <v>161</v>
      </c>
      <c r="I354" s="21" t="s">
        <v>8</v>
      </c>
      <c r="J354" s="21" t="s">
        <v>31</v>
      </c>
      <c r="M354" s="12"/>
    </row>
    <row r="355" spans="1:13" ht="18" customHeight="1">
      <c r="A355" s="4">
        <v>354</v>
      </c>
      <c r="B355" s="37">
        <v>34151</v>
      </c>
      <c r="C355" s="34" t="s">
        <v>185</v>
      </c>
      <c r="D355" s="34" t="s">
        <v>197</v>
      </c>
      <c r="E355" s="34" t="s">
        <v>131</v>
      </c>
      <c r="F355" s="34" t="s">
        <v>214</v>
      </c>
      <c r="G355" s="21" t="s">
        <v>213</v>
      </c>
      <c r="H355" s="21" t="s">
        <v>184</v>
      </c>
      <c r="I355" s="21" t="s">
        <v>32</v>
      </c>
      <c r="J355" s="21" t="s">
        <v>227</v>
      </c>
      <c r="M355" s="12"/>
    </row>
    <row r="356" spans="1:13" ht="18" customHeight="1">
      <c r="A356" s="4">
        <v>355</v>
      </c>
      <c r="B356" s="37">
        <v>34151</v>
      </c>
      <c r="C356" s="34" t="s">
        <v>144</v>
      </c>
      <c r="D356" s="34" t="s">
        <v>175</v>
      </c>
      <c r="E356" s="34" t="s">
        <v>72</v>
      </c>
      <c r="F356" s="34" t="s">
        <v>190</v>
      </c>
      <c r="G356" s="21"/>
      <c r="H356" s="21"/>
      <c r="I356" s="21" t="s">
        <v>38</v>
      </c>
      <c r="J356" s="21" t="s">
        <v>19</v>
      </c>
      <c r="M356" s="12"/>
    </row>
    <row r="357" spans="1:13" ht="18" customHeight="1">
      <c r="A357" s="4">
        <v>356</v>
      </c>
      <c r="B357" s="37">
        <v>34151</v>
      </c>
      <c r="C357" s="34" t="s">
        <v>142</v>
      </c>
      <c r="D357" s="34" t="s">
        <v>269</v>
      </c>
      <c r="E357" s="34" t="s">
        <v>179</v>
      </c>
      <c r="F357" s="34" t="s">
        <v>172</v>
      </c>
      <c r="G357" s="21" t="s">
        <v>181</v>
      </c>
      <c r="H357" s="21" t="s">
        <v>186</v>
      </c>
      <c r="I357" s="21" t="s">
        <v>228</v>
      </c>
      <c r="J357" s="21" t="s">
        <v>26</v>
      </c>
      <c r="M357" s="12"/>
    </row>
    <row r="358" spans="1:13" ht="18" customHeight="1">
      <c r="A358" s="4">
        <v>357</v>
      </c>
      <c r="B358" s="37">
        <v>34152</v>
      </c>
      <c r="C358" s="34" t="s">
        <v>174</v>
      </c>
      <c r="D358" s="34" t="s">
        <v>131</v>
      </c>
      <c r="E358" s="34" t="s">
        <v>188</v>
      </c>
      <c r="F358" s="34" t="s">
        <v>184</v>
      </c>
      <c r="G358" s="21" t="s">
        <v>179</v>
      </c>
      <c r="H358" s="21" t="s">
        <v>197</v>
      </c>
      <c r="I358" s="21" t="s">
        <v>31</v>
      </c>
      <c r="J358" s="21" t="s">
        <v>228</v>
      </c>
      <c r="M358" s="12"/>
    </row>
    <row r="359" spans="1:13" ht="18" customHeight="1">
      <c r="A359" s="4">
        <v>358</v>
      </c>
      <c r="B359" s="37">
        <v>34153</v>
      </c>
      <c r="C359" s="34" t="s">
        <v>190</v>
      </c>
      <c r="D359" s="34" t="s">
        <v>171</v>
      </c>
      <c r="E359" s="34" t="s">
        <v>175</v>
      </c>
      <c r="F359" s="34" t="s">
        <v>72</v>
      </c>
      <c r="G359" s="21"/>
      <c r="H359" s="21"/>
      <c r="I359" s="21" t="s">
        <v>19</v>
      </c>
      <c r="J359" s="21" t="s">
        <v>20</v>
      </c>
      <c r="M359" s="12"/>
    </row>
    <row r="360" spans="1:13" ht="18" customHeight="1">
      <c r="A360" s="4">
        <v>359</v>
      </c>
      <c r="B360" s="37">
        <v>34153</v>
      </c>
      <c r="C360" s="34" t="s">
        <v>173</v>
      </c>
      <c r="D360" s="34" t="s">
        <v>181</v>
      </c>
      <c r="E360" s="34" t="s">
        <v>142</v>
      </c>
      <c r="F360" s="34" t="s">
        <v>187</v>
      </c>
      <c r="G360" s="21" t="s">
        <v>183</v>
      </c>
      <c r="H360" s="21" t="s">
        <v>182</v>
      </c>
      <c r="I360" s="21" t="s">
        <v>227</v>
      </c>
      <c r="J360" s="21" t="s">
        <v>26</v>
      </c>
      <c r="M360" s="12"/>
    </row>
    <row r="361" spans="1:13" ht="18" customHeight="1">
      <c r="A361" s="4">
        <v>360</v>
      </c>
      <c r="B361" s="37">
        <v>34153</v>
      </c>
      <c r="C361" s="34" t="s">
        <v>210</v>
      </c>
      <c r="D361" s="34" t="s">
        <v>177</v>
      </c>
      <c r="E361" s="34" t="s">
        <v>170</v>
      </c>
      <c r="F361" s="34" t="s">
        <v>180</v>
      </c>
      <c r="G361" s="21"/>
      <c r="H361" s="21"/>
      <c r="I361" s="21" t="s">
        <v>14</v>
      </c>
      <c r="J361" s="21" t="s">
        <v>37</v>
      </c>
      <c r="M361" s="12"/>
    </row>
    <row r="362" spans="1:13" ht="18" customHeight="1">
      <c r="A362" s="4">
        <v>361</v>
      </c>
      <c r="B362" s="37">
        <v>34153</v>
      </c>
      <c r="C362" s="34" t="s">
        <v>188</v>
      </c>
      <c r="D362" s="34" t="s">
        <v>179</v>
      </c>
      <c r="E362" s="34" t="s">
        <v>184</v>
      </c>
      <c r="F362" s="34" t="s">
        <v>197</v>
      </c>
      <c r="G362" s="21" t="s">
        <v>131</v>
      </c>
      <c r="H362" s="21" t="s">
        <v>174</v>
      </c>
      <c r="I362" s="21" t="s">
        <v>31</v>
      </c>
      <c r="J362" s="21" t="s">
        <v>228</v>
      </c>
      <c r="M362" s="12"/>
    </row>
    <row r="363" spans="1:13" ht="18" customHeight="1">
      <c r="A363" s="4">
        <v>362</v>
      </c>
      <c r="B363" s="37">
        <v>34153</v>
      </c>
      <c r="C363" s="34" t="s">
        <v>194</v>
      </c>
      <c r="D363" s="34" t="s">
        <v>186</v>
      </c>
      <c r="E363" s="34" t="s">
        <v>211</v>
      </c>
      <c r="F363" s="34" t="s">
        <v>213</v>
      </c>
      <c r="G363" s="21" t="s">
        <v>214</v>
      </c>
      <c r="H363" s="21" t="s">
        <v>165</v>
      </c>
      <c r="I363" s="21" t="s">
        <v>8</v>
      </c>
      <c r="J363" s="21" t="s">
        <v>32</v>
      </c>
      <c r="M363" s="12"/>
    </row>
    <row r="364" spans="1:13" ht="18" customHeight="1">
      <c r="A364" s="4">
        <v>363</v>
      </c>
      <c r="B364" s="37">
        <v>34153</v>
      </c>
      <c r="C364" s="34" t="s">
        <v>191</v>
      </c>
      <c r="D364" s="34" t="s">
        <v>167</v>
      </c>
      <c r="E364" s="34" t="s">
        <v>166</v>
      </c>
      <c r="F364" s="34" t="s">
        <v>168</v>
      </c>
      <c r="G364" s="21"/>
      <c r="H364" s="21"/>
      <c r="I364" s="21" t="s">
        <v>13</v>
      </c>
      <c r="J364" s="21" t="s">
        <v>38</v>
      </c>
      <c r="M364" s="12"/>
    </row>
    <row r="365" spans="1:13" ht="18" customHeight="1">
      <c r="A365" s="4">
        <v>364</v>
      </c>
      <c r="B365" s="37">
        <v>34154</v>
      </c>
      <c r="C365" s="34" t="s">
        <v>182</v>
      </c>
      <c r="D365" s="34" t="s">
        <v>183</v>
      </c>
      <c r="E365" s="34" t="s">
        <v>181</v>
      </c>
      <c r="F365" s="34" t="s">
        <v>142</v>
      </c>
      <c r="G365" s="21" t="s">
        <v>173</v>
      </c>
      <c r="H365" s="21" t="s">
        <v>187</v>
      </c>
      <c r="I365" s="21" t="s">
        <v>227</v>
      </c>
      <c r="J365" s="21" t="s">
        <v>26</v>
      </c>
      <c r="M365" s="12"/>
    </row>
    <row r="366" spans="1:13" ht="18" customHeight="1">
      <c r="A366" s="4">
        <v>365</v>
      </c>
      <c r="B366" s="37">
        <v>34154</v>
      </c>
      <c r="C366" s="34" t="s">
        <v>197</v>
      </c>
      <c r="D366" s="34" t="s">
        <v>184</v>
      </c>
      <c r="E366" s="34" t="s">
        <v>131</v>
      </c>
      <c r="F366" s="34" t="s">
        <v>179</v>
      </c>
      <c r="G366" s="21" t="s">
        <v>174</v>
      </c>
      <c r="H366" s="21" t="s">
        <v>188</v>
      </c>
      <c r="I366" s="21" t="s">
        <v>31</v>
      </c>
      <c r="J366" s="21" t="s">
        <v>228</v>
      </c>
      <c r="M366" s="12"/>
    </row>
    <row r="367" spans="1:13" ht="18" customHeight="1">
      <c r="A367" s="4">
        <v>366</v>
      </c>
      <c r="B367" s="37">
        <v>34154</v>
      </c>
      <c r="C367" s="34" t="s">
        <v>168</v>
      </c>
      <c r="D367" s="34" t="s">
        <v>176</v>
      </c>
      <c r="E367" s="34" t="s">
        <v>167</v>
      </c>
      <c r="F367" s="34" t="s">
        <v>166</v>
      </c>
      <c r="G367" s="21"/>
      <c r="H367" s="21"/>
      <c r="I367" s="21" t="s">
        <v>13</v>
      </c>
      <c r="J367" s="21" t="s">
        <v>38</v>
      </c>
      <c r="M367" s="12"/>
    </row>
    <row r="368" spans="1:13" ht="18" customHeight="1">
      <c r="A368" s="4">
        <v>367</v>
      </c>
      <c r="B368" s="37">
        <v>34154</v>
      </c>
      <c r="C368" s="34" t="s">
        <v>180</v>
      </c>
      <c r="D368" s="34" t="s">
        <v>163</v>
      </c>
      <c r="E368" s="36" t="s">
        <v>177</v>
      </c>
      <c r="F368" s="34" t="s">
        <v>170</v>
      </c>
      <c r="G368" s="21"/>
      <c r="H368" s="21"/>
      <c r="I368" s="21" t="s">
        <v>14</v>
      </c>
      <c r="J368" s="21" t="s">
        <v>37</v>
      </c>
      <c r="M368" s="12"/>
    </row>
    <row r="369" spans="1:13" ht="18" customHeight="1">
      <c r="A369" s="4">
        <v>368</v>
      </c>
      <c r="B369" s="37">
        <v>34154</v>
      </c>
      <c r="C369" s="34" t="s">
        <v>214</v>
      </c>
      <c r="D369" s="34" t="s">
        <v>165</v>
      </c>
      <c r="E369" s="34" t="s">
        <v>213</v>
      </c>
      <c r="F369" s="34" t="s">
        <v>186</v>
      </c>
      <c r="G369" s="21" t="s">
        <v>194</v>
      </c>
      <c r="H369" s="21" t="s">
        <v>211</v>
      </c>
      <c r="I369" s="21" t="s">
        <v>8</v>
      </c>
      <c r="J369" s="21" t="s">
        <v>32</v>
      </c>
      <c r="M369" s="12"/>
    </row>
    <row r="370" spans="1:13" ht="18" customHeight="1">
      <c r="A370" s="4">
        <v>369</v>
      </c>
      <c r="B370" s="37">
        <v>34156</v>
      </c>
      <c r="C370" s="34" t="s">
        <v>166</v>
      </c>
      <c r="D370" s="34" t="s">
        <v>191</v>
      </c>
      <c r="E370" s="34" t="s">
        <v>176</v>
      </c>
      <c r="F370" s="34" t="s">
        <v>167</v>
      </c>
      <c r="G370" s="21"/>
      <c r="H370" s="21"/>
      <c r="I370" s="21" t="s">
        <v>19</v>
      </c>
      <c r="J370" s="21" t="s">
        <v>38</v>
      </c>
      <c r="M370" s="12"/>
    </row>
    <row r="371" spans="1:13" ht="18" customHeight="1">
      <c r="A371" s="4">
        <v>370</v>
      </c>
      <c r="B371" s="37">
        <v>34156</v>
      </c>
      <c r="C371" s="34" t="s">
        <v>179</v>
      </c>
      <c r="D371" s="34" t="s">
        <v>197</v>
      </c>
      <c r="E371" s="34" t="s">
        <v>165</v>
      </c>
      <c r="F371" s="34" t="s">
        <v>174</v>
      </c>
      <c r="G371" s="21" t="s">
        <v>186</v>
      </c>
      <c r="H371" s="21" t="s">
        <v>213</v>
      </c>
      <c r="I371" s="21" t="s">
        <v>32</v>
      </c>
      <c r="J371" s="21" t="s">
        <v>31</v>
      </c>
      <c r="M371" s="12"/>
    </row>
    <row r="372" spans="1:13" ht="18" customHeight="1">
      <c r="A372" s="4">
        <v>371</v>
      </c>
      <c r="B372" s="37">
        <v>34156</v>
      </c>
      <c r="C372" s="34" t="s">
        <v>170</v>
      </c>
      <c r="D372" s="34" t="s">
        <v>210</v>
      </c>
      <c r="E372" s="34" t="s">
        <v>163</v>
      </c>
      <c r="F372" s="34" t="s">
        <v>171</v>
      </c>
      <c r="G372" s="21"/>
      <c r="H372" s="21"/>
      <c r="I372" s="21" t="s">
        <v>37</v>
      </c>
      <c r="J372" s="21" t="s">
        <v>13</v>
      </c>
      <c r="M372" s="12"/>
    </row>
    <row r="373" spans="1:13" ht="18" customHeight="1">
      <c r="A373" s="4">
        <v>372</v>
      </c>
      <c r="B373" s="37">
        <v>34156</v>
      </c>
      <c r="C373" s="34" t="s">
        <v>211</v>
      </c>
      <c r="D373" s="34" t="s">
        <v>178</v>
      </c>
      <c r="E373" s="34" t="s">
        <v>131</v>
      </c>
      <c r="F373" s="34" t="s">
        <v>184</v>
      </c>
      <c r="G373" s="21" t="s">
        <v>185</v>
      </c>
      <c r="H373" s="21" t="s">
        <v>161</v>
      </c>
      <c r="I373" s="21" t="s">
        <v>8</v>
      </c>
      <c r="J373" s="21" t="s">
        <v>26</v>
      </c>
      <c r="M373" s="12"/>
    </row>
    <row r="374" spans="1:13" ht="18" customHeight="1">
      <c r="A374" s="4">
        <v>373</v>
      </c>
      <c r="B374" s="37">
        <v>34156</v>
      </c>
      <c r="C374" s="34" t="s">
        <v>175</v>
      </c>
      <c r="D374" s="34" t="s">
        <v>190</v>
      </c>
      <c r="E374" s="34" t="s">
        <v>144</v>
      </c>
      <c r="F374" s="34" t="s">
        <v>177</v>
      </c>
      <c r="G374" s="21"/>
      <c r="H374" s="21"/>
      <c r="I374" s="21" t="s">
        <v>20</v>
      </c>
      <c r="J374" s="21" t="s">
        <v>14</v>
      </c>
      <c r="M374" s="12"/>
    </row>
    <row r="375" spans="1:13" ht="18" customHeight="1">
      <c r="A375" s="4">
        <v>374</v>
      </c>
      <c r="B375" s="37">
        <v>34156</v>
      </c>
      <c r="C375" s="34" t="s">
        <v>187</v>
      </c>
      <c r="D375" s="36" t="s">
        <v>194</v>
      </c>
      <c r="E375" s="34" t="s">
        <v>183</v>
      </c>
      <c r="F375" s="34" t="s">
        <v>173</v>
      </c>
      <c r="G375" s="21" t="s">
        <v>182</v>
      </c>
      <c r="H375" s="21" t="s">
        <v>142</v>
      </c>
      <c r="I375" s="21" t="s">
        <v>227</v>
      </c>
      <c r="J375" s="21" t="s">
        <v>228</v>
      </c>
      <c r="M375" s="12"/>
    </row>
    <row r="376" spans="1:13" ht="18" customHeight="1">
      <c r="A376" s="4">
        <v>375</v>
      </c>
      <c r="B376" s="37">
        <v>34157</v>
      </c>
      <c r="C376" s="34" t="s">
        <v>167</v>
      </c>
      <c r="D376" s="34" t="s">
        <v>195</v>
      </c>
      <c r="E376" s="34" t="s">
        <v>191</v>
      </c>
      <c r="F376" s="34" t="s">
        <v>176</v>
      </c>
      <c r="G376" s="21"/>
      <c r="H376" s="21"/>
      <c r="I376" s="21" t="s">
        <v>19</v>
      </c>
      <c r="J376" s="21" t="s">
        <v>38</v>
      </c>
      <c r="M376" s="12"/>
    </row>
    <row r="377" spans="1:13" ht="18" customHeight="1">
      <c r="A377" s="4">
        <v>376</v>
      </c>
      <c r="B377" s="37">
        <v>34157</v>
      </c>
      <c r="C377" s="34" t="s">
        <v>269</v>
      </c>
      <c r="D377" s="34" t="s">
        <v>181</v>
      </c>
      <c r="E377" s="34" t="s">
        <v>182</v>
      </c>
      <c r="F377" s="34" t="s">
        <v>194</v>
      </c>
      <c r="G377" s="21" t="s">
        <v>183</v>
      </c>
      <c r="H377" s="21" t="s">
        <v>214</v>
      </c>
      <c r="I377" s="21" t="s">
        <v>227</v>
      </c>
      <c r="J377" s="21" t="s">
        <v>228</v>
      </c>
      <c r="M377" s="12"/>
    </row>
    <row r="378" spans="1:13" ht="18" customHeight="1">
      <c r="A378" s="4">
        <v>377</v>
      </c>
      <c r="B378" s="37">
        <v>34157</v>
      </c>
      <c r="C378" s="36" t="s">
        <v>171</v>
      </c>
      <c r="D378" s="34" t="s">
        <v>180</v>
      </c>
      <c r="E378" s="34" t="s">
        <v>210</v>
      </c>
      <c r="F378" s="34" t="s">
        <v>163</v>
      </c>
      <c r="G378" s="21"/>
      <c r="H378" s="21"/>
      <c r="I378" s="21" t="s">
        <v>37</v>
      </c>
      <c r="J378" s="21" t="s">
        <v>13</v>
      </c>
      <c r="M378" s="13"/>
    </row>
    <row r="379" spans="1:13" ht="18" customHeight="1">
      <c r="A379" s="4">
        <v>378</v>
      </c>
      <c r="B379" s="37">
        <v>34157</v>
      </c>
      <c r="C379" s="34" t="s">
        <v>177</v>
      </c>
      <c r="D379" s="34" t="s">
        <v>72</v>
      </c>
      <c r="E379" s="34" t="s">
        <v>190</v>
      </c>
      <c r="F379" s="34" t="s">
        <v>144</v>
      </c>
      <c r="G379" s="21"/>
      <c r="H379" s="21"/>
      <c r="I379" s="21" t="s">
        <v>20</v>
      </c>
      <c r="J379" s="21" t="s">
        <v>14</v>
      </c>
      <c r="M379" s="12"/>
    </row>
    <row r="380" spans="1:13" ht="18" customHeight="1">
      <c r="A380" s="4">
        <v>379</v>
      </c>
      <c r="B380" s="37">
        <v>34157</v>
      </c>
      <c r="C380" s="34" t="s">
        <v>178</v>
      </c>
      <c r="D380" s="34" t="s">
        <v>161</v>
      </c>
      <c r="E380" s="34" t="s">
        <v>184</v>
      </c>
      <c r="F380" s="34" t="s">
        <v>185</v>
      </c>
      <c r="G380" s="21" t="s">
        <v>131</v>
      </c>
      <c r="H380" s="21" t="s">
        <v>211</v>
      </c>
      <c r="I380" s="21" t="s">
        <v>8</v>
      </c>
      <c r="J380" s="21" t="s">
        <v>26</v>
      </c>
      <c r="M380" s="12"/>
    </row>
    <row r="381" spans="1:13" ht="18" customHeight="1">
      <c r="A381" s="4">
        <v>380</v>
      </c>
      <c r="B381" s="37">
        <v>34158</v>
      </c>
      <c r="C381" s="34" t="s">
        <v>184</v>
      </c>
      <c r="D381" s="34" t="s">
        <v>185</v>
      </c>
      <c r="E381" s="34" t="s">
        <v>161</v>
      </c>
      <c r="F381" s="34" t="s">
        <v>131</v>
      </c>
      <c r="G381" s="21" t="s">
        <v>211</v>
      </c>
      <c r="H381" s="21" t="s">
        <v>178</v>
      </c>
      <c r="I381" s="21" t="s">
        <v>8</v>
      </c>
      <c r="J381" s="21" t="s">
        <v>26</v>
      </c>
      <c r="M381" s="12"/>
    </row>
    <row r="382" spans="1:13" ht="18" customHeight="1">
      <c r="A382" s="4">
        <v>381</v>
      </c>
      <c r="B382" s="37">
        <v>34158</v>
      </c>
      <c r="C382" s="34" t="s">
        <v>186</v>
      </c>
      <c r="D382" s="34" t="s">
        <v>179</v>
      </c>
      <c r="E382" s="34" t="s">
        <v>174</v>
      </c>
      <c r="F382" s="34" t="s">
        <v>165</v>
      </c>
      <c r="G382" s="21" t="s">
        <v>213</v>
      </c>
      <c r="H382" s="21" t="s">
        <v>197</v>
      </c>
      <c r="I382" s="21" t="s">
        <v>32</v>
      </c>
      <c r="J382" s="21" t="s">
        <v>31</v>
      </c>
      <c r="M382" s="12"/>
    </row>
    <row r="383" spans="1:13" ht="18" customHeight="1">
      <c r="A383" s="4">
        <v>382</v>
      </c>
      <c r="B383" s="37">
        <v>34158</v>
      </c>
      <c r="C383" s="34" t="s">
        <v>144</v>
      </c>
      <c r="D383" s="34" t="s">
        <v>175</v>
      </c>
      <c r="E383" s="34" t="s">
        <v>72</v>
      </c>
      <c r="F383" s="34" t="s">
        <v>190</v>
      </c>
      <c r="G383" s="21"/>
      <c r="H383" s="21"/>
      <c r="I383" s="21" t="s">
        <v>20</v>
      </c>
      <c r="J383" s="21" t="s">
        <v>14</v>
      </c>
      <c r="M383" s="12"/>
    </row>
    <row r="384" spans="1:13" ht="18" customHeight="1">
      <c r="A384" s="4">
        <v>383</v>
      </c>
      <c r="B384" s="37">
        <v>34158</v>
      </c>
      <c r="C384" s="34" t="s">
        <v>142</v>
      </c>
      <c r="D384" s="34" t="s">
        <v>183</v>
      </c>
      <c r="E384" s="34" t="s">
        <v>194</v>
      </c>
      <c r="F384" s="34" t="s">
        <v>172</v>
      </c>
      <c r="G384" s="21" t="s">
        <v>173</v>
      </c>
      <c r="H384" s="21" t="s">
        <v>187</v>
      </c>
      <c r="I384" s="21" t="s">
        <v>227</v>
      </c>
      <c r="J384" s="21" t="s">
        <v>228</v>
      </c>
      <c r="M384" s="12"/>
    </row>
    <row r="385" spans="1:13" ht="18" customHeight="1">
      <c r="A385" s="4">
        <v>384</v>
      </c>
      <c r="B385" s="37">
        <v>34158</v>
      </c>
      <c r="C385" s="34" t="s">
        <v>176</v>
      </c>
      <c r="D385" s="34" t="s">
        <v>166</v>
      </c>
      <c r="E385" s="34" t="s">
        <v>195</v>
      </c>
      <c r="F385" s="34" t="s">
        <v>191</v>
      </c>
      <c r="G385" s="21"/>
      <c r="H385" s="21"/>
      <c r="I385" s="21" t="s">
        <v>19</v>
      </c>
      <c r="J385" s="21" t="s">
        <v>38</v>
      </c>
      <c r="M385" s="12"/>
    </row>
    <row r="386" spans="1:13" ht="18" customHeight="1">
      <c r="A386" s="4">
        <v>385</v>
      </c>
      <c r="B386" s="37">
        <v>34158</v>
      </c>
      <c r="C386" s="34" t="s">
        <v>163</v>
      </c>
      <c r="D386" s="34" t="s">
        <v>170</v>
      </c>
      <c r="E386" s="34" t="s">
        <v>180</v>
      </c>
      <c r="F386" s="34" t="s">
        <v>210</v>
      </c>
      <c r="G386" s="21"/>
      <c r="H386" s="21"/>
      <c r="I386" s="21" t="s">
        <v>37</v>
      </c>
      <c r="J386" s="21" t="s">
        <v>13</v>
      </c>
      <c r="M386" s="12"/>
    </row>
    <row r="387" spans="1:13" ht="18" customHeight="1">
      <c r="A387" s="4">
        <v>386</v>
      </c>
      <c r="B387" s="37">
        <v>34159</v>
      </c>
      <c r="C387" s="34" t="s">
        <v>182</v>
      </c>
      <c r="D387" s="34" t="s">
        <v>269</v>
      </c>
      <c r="E387" s="34" t="s">
        <v>214</v>
      </c>
      <c r="F387" s="34" t="s">
        <v>181</v>
      </c>
      <c r="G387" s="21" t="s">
        <v>142</v>
      </c>
      <c r="H387" s="21" t="s">
        <v>173</v>
      </c>
      <c r="I387" s="21" t="s">
        <v>26</v>
      </c>
      <c r="J387" s="21" t="s">
        <v>228</v>
      </c>
      <c r="M387" s="12"/>
    </row>
    <row r="388" spans="1:13" ht="18" customHeight="1">
      <c r="A388" s="4">
        <v>387</v>
      </c>
      <c r="B388" s="37">
        <v>34159</v>
      </c>
      <c r="C388" s="34" t="s">
        <v>161</v>
      </c>
      <c r="D388" s="34" t="s">
        <v>211</v>
      </c>
      <c r="E388" s="34" t="s">
        <v>185</v>
      </c>
      <c r="F388" s="34" t="s">
        <v>178</v>
      </c>
      <c r="G388" s="21" t="s">
        <v>188</v>
      </c>
      <c r="H388" s="21" t="s">
        <v>184</v>
      </c>
      <c r="I388" s="21" t="s">
        <v>31</v>
      </c>
      <c r="J388" s="21" t="s">
        <v>227</v>
      </c>
      <c r="M388" s="12"/>
    </row>
    <row r="389" spans="1:13" ht="18" customHeight="1">
      <c r="A389" s="4">
        <v>388</v>
      </c>
      <c r="B389" s="37">
        <v>34159</v>
      </c>
      <c r="C389" s="34" t="s">
        <v>165</v>
      </c>
      <c r="D389" s="34" t="s">
        <v>213</v>
      </c>
      <c r="E389" s="34" t="s">
        <v>179</v>
      </c>
      <c r="F389" s="34" t="s">
        <v>197</v>
      </c>
      <c r="G389" s="21" t="s">
        <v>131</v>
      </c>
      <c r="H389" s="21" t="s">
        <v>186</v>
      </c>
      <c r="I389" s="21" t="s">
        <v>32</v>
      </c>
      <c r="J389" s="21" t="s">
        <v>8</v>
      </c>
      <c r="M389" s="12"/>
    </row>
    <row r="390" spans="1:13" ht="18" customHeight="1">
      <c r="A390" s="4">
        <v>389</v>
      </c>
      <c r="B390" s="37">
        <v>34159</v>
      </c>
      <c r="C390" s="34" t="s">
        <v>190</v>
      </c>
      <c r="D390" s="34" t="s">
        <v>171</v>
      </c>
      <c r="E390" s="34" t="s">
        <v>175</v>
      </c>
      <c r="F390" s="34" t="s">
        <v>72</v>
      </c>
      <c r="G390" s="21"/>
      <c r="H390" s="21"/>
      <c r="I390" s="21" t="s">
        <v>38</v>
      </c>
      <c r="J390" s="21" t="s">
        <v>37</v>
      </c>
      <c r="M390" s="12"/>
    </row>
    <row r="391" spans="1:13" ht="18" customHeight="1">
      <c r="A391" s="4">
        <v>390</v>
      </c>
      <c r="B391" s="37">
        <v>34159</v>
      </c>
      <c r="C391" s="34" t="s">
        <v>191</v>
      </c>
      <c r="D391" s="34" t="s">
        <v>167</v>
      </c>
      <c r="E391" s="34" t="s">
        <v>166</v>
      </c>
      <c r="F391" s="34" t="s">
        <v>195</v>
      </c>
      <c r="G391" s="21"/>
      <c r="H391" s="21"/>
      <c r="I391" s="21" t="s">
        <v>19</v>
      </c>
      <c r="J391" s="21" t="s">
        <v>14</v>
      </c>
      <c r="M391" s="12"/>
    </row>
    <row r="392" spans="1:13" ht="18" customHeight="1">
      <c r="A392" s="4">
        <v>391</v>
      </c>
      <c r="B392" s="37">
        <v>34160</v>
      </c>
      <c r="C392" s="34" t="s">
        <v>72</v>
      </c>
      <c r="D392" s="34" t="s">
        <v>144</v>
      </c>
      <c r="E392" s="34" t="s">
        <v>171</v>
      </c>
      <c r="F392" s="34" t="s">
        <v>175</v>
      </c>
      <c r="G392" s="21"/>
      <c r="H392" s="21"/>
      <c r="I392" s="21" t="s">
        <v>38</v>
      </c>
      <c r="J392" s="21" t="s">
        <v>37</v>
      </c>
      <c r="M392" s="12"/>
    </row>
    <row r="393" spans="1:13" ht="18" customHeight="1">
      <c r="A393" s="4">
        <v>392</v>
      </c>
      <c r="B393" s="37">
        <v>34160</v>
      </c>
      <c r="C393" s="34" t="s">
        <v>185</v>
      </c>
      <c r="D393" s="34" t="s">
        <v>188</v>
      </c>
      <c r="E393" s="34" t="s">
        <v>178</v>
      </c>
      <c r="F393" s="34" t="s">
        <v>184</v>
      </c>
      <c r="G393" s="21" t="s">
        <v>161</v>
      </c>
      <c r="H393" s="21" t="s">
        <v>211</v>
      </c>
      <c r="I393" s="21" t="s">
        <v>31</v>
      </c>
      <c r="J393" s="21" t="s">
        <v>227</v>
      </c>
      <c r="M393" s="12"/>
    </row>
    <row r="394" spans="1:13" ht="18" customHeight="1">
      <c r="A394" s="4">
        <v>393</v>
      </c>
      <c r="B394" s="37">
        <v>34160</v>
      </c>
      <c r="C394" s="34" t="s">
        <v>210</v>
      </c>
      <c r="D394" s="34" t="s">
        <v>10</v>
      </c>
      <c r="E394" s="34" t="s">
        <v>170</v>
      </c>
      <c r="F394" s="34" t="s">
        <v>180</v>
      </c>
      <c r="G394" s="21"/>
      <c r="H394" s="21"/>
      <c r="I394" s="21" t="s">
        <v>13</v>
      </c>
      <c r="J394" s="21" t="s">
        <v>20</v>
      </c>
      <c r="M394" s="12"/>
    </row>
    <row r="395" spans="1:13" ht="18" customHeight="1">
      <c r="A395" s="4">
        <v>394</v>
      </c>
      <c r="B395" s="37">
        <v>34160</v>
      </c>
      <c r="C395" s="36" t="s">
        <v>131</v>
      </c>
      <c r="D395" s="34" t="s">
        <v>186</v>
      </c>
      <c r="E395" s="34" t="s">
        <v>213</v>
      </c>
      <c r="F395" s="34" t="s">
        <v>179</v>
      </c>
      <c r="G395" s="21" t="s">
        <v>197</v>
      </c>
      <c r="H395" s="21" t="s">
        <v>165</v>
      </c>
      <c r="I395" s="21" t="s">
        <v>32</v>
      </c>
      <c r="J395" s="21" t="s">
        <v>8</v>
      </c>
      <c r="M395" s="13"/>
    </row>
    <row r="396" spans="1:13" ht="18" customHeight="1">
      <c r="A396" s="4">
        <v>395</v>
      </c>
      <c r="B396" s="37">
        <v>34160</v>
      </c>
      <c r="C396" s="34" t="s">
        <v>183</v>
      </c>
      <c r="D396" s="34" t="s">
        <v>172</v>
      </c>
      <c r="E396" s="34" t="s">
        <v>187</v>
      </c>
      <c r="F396" s="34" t="s">
        <v>214</v>
      </c>
      <c r="G396" s="21" t="s">
        <v>181</v>
      </c>
      <c r="H396" s="21" t="s">
        <v>269</v>
      </c>
      <c r="I396" s="21" t="s">
        <v>26</v>
      </c>
      <c r="J396" s="21" t="s">
        <v>228</v>
      </c>
      <c r="M396" s="12"/>
    </row>
    <row r="397" spans="1:13" ht="18" customHeight="1">
      <c r="A397" s="4">
        <v>396</v>
      </c>
      <c r="B397" s="37">
        <v>34160</v>
      </c>
      <c r="C397" s="34" t="s">
        <v>195</v>
      </c>
      <c r="D397" s="34" t="s">
        <v>176</v>
      </c>
      <c r="E397" s="34" t="s">
        <v>167</v>
      </c>
      <c r="F397" s="34" t="s">
        <v>166</v>
      </c>
      <c r="G397" s="21"/>
      <c r="H397" s="21"/>
      <c r="I397" s="21" t="s">
        <v>19</v>
      </c>
      <c r="J397" s="21" t="s">
        <v>14</v>
      </c>
      <c r="M397" s="12"/>
    </row>
    <row r="398" spans="1:13" ht="18" customHeight="1">
      <c r="A398" s="4">
        <v>397</v>
      </c>
      <c r="B398" s="37">
        <v>34161</v>
      </c>
      <c r="C398" s="34" t="s">
        <v>166</v>
      </c>
      <c r="D398" s="34" t="s">
        <v>191</v>
      </c>
      <c r="E398" s="34" t="s">
        <v>176</v>
      </c>
      <c r="F398" s="34" t="s">
        <v>167</v>
      </c>
      <c r="G398" s="21"/>
      <c r="H398" s="21"/>
      <c r="I398" s="21" t="s">
        <v>19</v>
      </c>
      <c r="J398" s="21" t="s">
        <v>14</v>
      </c>
      <c r="M398" s="12"/>
    </row>
    <row r="399" spans="1:13" ht="18" customHeight="1">
      <c r="A399" s="4">
        <v>398</v>
      </c>
      <c r="B399" s="37">
        <v>34161</v>
      </c>
      <c r="C399" s="21" t="s">
        <v>173</v>
      </c>
      <c r="D399" s="21" t="s">
        <v>214</v>
      </c>
      <c r="E399" s="21" t="s">
        <v>142</v>
      </c>
      <c r="F399" s="21" t="s">
        <v>182</v>
      </c>
      <c r="G399" s="21" t="s">
        <v>194</v>
      </c>
      <c r="H399" s="21" t="s">
        <v>181</v>
      </c>
      <c r="I399" s="21" t="s">
        <v>26</v>
      </c>
      <c r="J399" s="21" t="s">
        <v>228</v>
      </c>
      <c r="M399" s="12"/>
    </row>
    <row r="400" spans="1:13" ht="18" customHeight="1">
      <c r="A400" s="4">
        <v>399</v>
      </c>
      <c r="B400" s="37">
        <v>34161</v>
      </c>
      <c r="C400" s="34" t="s">
        <v>197</v>
      </c>
      <c r="D400" s="34" t="s">
        <v>165</v>
      </c>
      <c r="E400" s="34" t="s">
        <v>186</v>
      </c>
      <c r="F400" s="34" t="s">
        <v>213</v>
      </c>
      <c r="G400" s="21" t="s">
        <v>179</v>
      </c>
      <c r="H400" s="21" t="s">
        <v>131</v>
      </c>
      <c r="I400" s="21" t="s">
        <v>32</v>
      </c>
      <c r="J400" s="21" t="s">
        <v>8</v>
      </c>
      <c r="M400" s="12"/>
    </row>
    <row r="401" spans="1:13" ht="18" customHeight="1">
      <c r="A401" s="4">
        <v>400</v>
      </c>
      <c r="B401" s="37">
        <v>34161</v>
      </c>
      <c r="C401" s="34" t="s">
        <v>175</v>
      </c>
      <c r="D401" s="34" t="s">
        <v>190</v>
      </c>
      <c r="E401" s="34" t="s">
        <v>144</v>
      </c>
      <c r="F401" s="34" t="s">
        <v>171</v>
      </c>
      <c r="G401" s="21"/>
      <c r="H401" s="21"/>
      <c r="I401" s="21" t="s">
        <v>38</v>
      </c>
      <c r="J401" s="21" t="s">
        <v>37</v>
      </c>
      <c r="M401" s="12"/>
    </row>
    <row r="402" spans="1:13" ht="18" customHeight="1">
      <c r="A402" s="4">
        <v>401</v>
      </c>
      <c r="B402" s="37">
        <v>34161</v>
      </c>
      <c r="C402" s="34" t="s">
        <v>180</v>
      </c>
      <c r="D402" s="34" t="s">
        <v>163</v>
      </c>
      <c r="E402" s="34" t="s">
        <v>10</v>
      </c>
      <c r="F402" s="34" t="s">
        <v>170</v>
      </c>
      <c r="G402" s="21"/>
      <c r="H402" s="21"/>
      <c r="I402" s="21" t="s">
        <v>13</v>
      </c>
      <c r="J402" s="21" t="s">
        <v>20</v>
      </c>
      <c r="M402" s="12"/>
    </row>
    <row r="403" spans="1:13" ht="18" customHeight="1">
      <c r="A403" s="4">
        <v>402</v>
      </c>
      <c r="B403" s="37">
        <v>34161</v>
      </c>
      <c r="C403" s="34" t="s">
        <v>188</v>
      </c>
      <c r="D403" s="34" t="s">
        <v>184</v>
      </c>
      <c r="E403" s="34" t="s">
        <v>211</v>
      </c>
      <c r="F403" s="34" t="s">
        <v>161</v>
      </c>
      <c r="G403" s="21" t="s">
        <v>178</v>
      </c>
      <c r="H403" s="21" t="s">
        <v>185</v>
      </c>
      <c r="I403" s="21" t="s">
        <v>31</v>
      </c>
      <c r="J403" s="21" t="s">
        <v>227</v>
      </c>
      <c r="M403" s="12"/>
    </row>
    <row r="404" spans="1:13" ht="18" customHeight="1">
      <c r="A404" s="4">
        <v>403</v>
      </c>
      <c r="B404" s="37">
        <v>34163</v>
      </c>
      <c r="C404" s="34" t="s">
        <v>167</v>
      </c>
      <c r="D404" s="34" t="s">
        <v>168</v>
      </c>
      <c r="E404" s="34" t="s">
        <v>191</v>
      </c>
      <c r="F404" s="34" t="s">
        <v>176</v>
      </c>
      <c r="G404" s="21"/>
      <c r="H404" s="21"/>
      <c r="I404" s="21" t="s">
        <v>38</v>
      </c>
      <c r="J404" s="21" t="s">
        <v>20</v>
      </c>
      <c r="M404" s="12"/>
    </row>
    <row r="405" spans="1:13" ht="18" customHeight="1">
      <c r="A405" s="4">
        <v>404</v>
      </c>
      <c r="B405" s="37">
        <v>34163</v>
      </c>
      <c r="C405" s="34" t="s">
        <v>172</v>
      </c>
      <c r="D405" s="34" t="s">
        <v>181</v>
      </c>
      <c r="E405" s="34" t="s">
        <v>269</v>
      </c>
      <c r="F405" s="34" t="s">
        <v>185</v>
      </c>
      <c r="G405" s="21" t="s">
        <v>187</v>
      </c>
      <c r="H405" s="21" t="s">
        <v>161</v>
      </c>
      <c r="I405" s="21" t="s">
        <v>26</v>
      </c>
      <c r="J405" s="21" t="s">
        <v>227</v>
      </c>
      <c r="M405" s="12"/>
    </row>
    <row r="406" spans="1:13" ht="18" customHeight="1">
      <c r="A406" s="4">
        <v>405</v>
      </c>
      <c r="B406" s="37">
        <v>34163</v>
      </c>
      <c r="C406" s="34" t="s">
        <v>170</v>
      </c>
      <c r="D406" s="34" t="s">
        <v>210</v>
      </c>
      <c r="E406" s="34" t="s">
        <v>163</v>
      </c>
      <c r="F406" s="34" t="s">
        <v>10</v>
      </c>
      <c r="G406" s="21"/>
      <c r="H406" s="21"/>
      <c r="I406" s="21" t="s">
        <v>14</v>
      </c>
      <c r="J406" s="21" t="s">
        <v>13</v>
      </c>
      <c r="M406" s="12"/>
    </row>
    <row r="407" spans="1:13" ht="18" customHeight="1">
      <c r="A407" s="4">
        <v>406</v>
      </c>
      <c r="B407" s="38">
        <v>34163</v>
      </c>
      <c r="C407" s="21" t="s">
        <v>171</v>
      </c>
      <c r="D407" s="21" t="s">
        <v>72</v>
      </c>
      <c r="E407" s="21" t="s">
        <v>190</v>
      </c>
      <c r="F407" s="21" t="s">
        <v>144</v>
      </c>
      <c r="G407" s="21"/>
      <c r="H407" s="21"/>
      <c r="I407" s="21" t="s">
        <v>37</v>
      </c>
      <c r="J407" s="21" t="s">
        <v>19</v>
      </c>
      <c r="M407" s="12"/>
    </row>
    <row r="408" spans="1:13" ht="18" customHeight="1">
      <c r="A408" s="4">
        <v>407</v>
      </c>
      <c r="B408" s="37">
        <v>34163</v>
      </c>
      <c r="C408" s="34" t="s">
        <v>174</v>
      </c>
      <c r="D408" s="34" t="s">
        <v>131</v>
      </c>
      <c r="E408" s="34" t="s">
        <v>184</v>
      </c>
      <c r="F408" s="34" t="s">
        <v>188</v>
      </c>
      <c r="G408" s="21" t="s">
        <v>211</v>
      </c>
      <c r="H408" s="21" t="s">
        <v>179</v>
      </c>
      <c r="I408" s="21" t="s">
        <v>31</v>
      </c>
      <c r="J408" s="21" t="s">
        <v>8</v>
      </c>
      <c r="M408" s="12"/>
    </row>
    <row r="409" spans="1:13" ht="18" customHeight="1">
      <c r="A409" s="4">
        <v>408</v>
      </c>
      <c r="B409" s="37">
        <v>34163</v>
      </c>
      <c r="C409" s="34" t="s">
        <v>214</v>
      </c>
      <c r="D409" s="34" t="s">
        <v>197</v>
      </c>
      <c r="E409" s="34" t="s">
        <v>183</v>
      </c>
      <c r="F409" s="34" t="s">
        <v>142</v>
      </c>
      <c r="G409" s="21" t="s">
        <v>173</v>
      </c>
      <c r="H409" s="21" t="s">
        <v>182</v>
      </c>
      <c r="I409" s="21" t="s">
        <v>228</v>
      </c>
      <c r="J409" s="21" t="s">
        <v>32</v>
      </c>
      <c r="M409" s="12"/>
    </row>
    <row r="410" spans="1:13" ht="18" customHeight="1">
      <c r="A410" s="4">
        <v>409</v>
      </c>
      <c r="B410" s="37">
        <v>34164</v>
      </c>
      <c r="C410" s="34" t="s">
        <v>179</v>
      </c>
      <c r="D410" s="34" t="s">
        <v>165</v>
      </c>
      <c r="E410" s="34" t="s">
        <v>213</v>
      </c>
      <c r="F410" s="34" t="s">
        <v>186</v>
      </c>
      <c r="G410" s="21" t="s">
        <v>174</v>
      </c>
      <c r="H410" s="21" t="s">
        <v>211</v>
      </c>
      <c r="I410" s="21" t="s">
        <v>31</v>
      </c>
      <c r="J410" s="21" t="s">
        <v>8</v>
      </c>
      <c r="M410" s="12"/>
    </row>
    <row r="411" spans="1:13" ht="18" customHeight="1">
      <c r="A411" s="4">
        <v>410</v>
      </c>
      <c r="B411" s="37">
        <v>34164</v>
      </c>
      <c r="C411" s="34" t="s">
        <v>10</v>
      </c>
      <c r="D411" s="34" t="s">
        <v>180</v>
      </c>
      <c r="E411" s="34" t="s">
        <v>210</v>
      </c>
      <c r="F411" s="34" t="s">
        <v>163</v>
      </c>
      <c r="G411" s="21"/>
      <c r="H411" s="21"/>
      <c r="I411" s="21" t="s">
        <v>14</v>
      </c>
      <c r="J411" s="21" t="s">
        <v>13</v>
      </c>
      <c r="M411" s="12"/>
    </row>
    <row r="412" spans="1:13" ht="18" customHeight="1">
      <c r="A412" s="4">
        <v>411</v>
      </c>
      <c r="B412" s="37">
        <v>34164</v>
      </c>
      <c r="C412" s="34" t="s">
        <v>144</v>
      </c>
      <c r="D412" s="34" t="s">
        <v>175</v>
      </c>
      <c r="E412" s="34" t="s">
        <v>72</v>
      </c>
      <c r="F412" s="34" t="s">
        <v>190</v>
      </c>
      <c r="G412" s="21"/>
      <c r="H412" s="21"/>
      <c r="I412" s="21" t="s">
        <v>37</v>
      </c>
      <c r="J412" s="21" t="s">
        <v>19</v>
      </c>
      <c r="M412" s="12"/>
    </row>
    <row r="413" spans="1:13" ht="18" customHeight="1">
      <c r="A413" s="4">
        <v>412</v>
      </c>
      <c r="B413" s="37">
        <v>34164</v>
      </c>
      <c r="C413" s="34" t="s">
        <v>142</v>
      </c>
      <c r="D413" s="34" t="s">
        <v>173</v>
      </c>
      <c r="E413" s="36" t="s">
        <v>197</v>
      </c>
      <c r="F413" s="34" t="s">
        <v>182</v>
      </c>
      <c r="G413" s="21" t="s">
        <v>214</v>
      </c>
      <c r="H413" s="21" t="s">
        <v>183</v>
      </c>
      <c r="I413" s="21" t="s">
        <v>228</v>
      </c>
      <c r="J413" s="21" t="s">
        <v>32</v>
      </c>
      <c r="M413" s="12"/>
    </row>
    <row r="414" spans="1:13" ht="18" customHeight="1">
      <c r="A414" s="4">
        <v>413</v>
      </c>
      <c r="B414" s="37">
        <v>34165</v>
      </c>
      <c r="C414" s="34" t="s">
        <v>182</v>
      </c>
      <c r="D414" s="34" t="s">
        <v>214</v>
      </c>
      <c r="E414" s="34" t="s">
        <v>173</v>
      </c>
      <c r="F414" s="34" t="s">
        <v>183</v>
      </c>
      <c r="G414" s="21" t="s">
        <v>142</v>
      </c>
      <c r="H414" s="21" t="s">
        <v>197</v>
      </c>
      <c r="I414" s="21" t="s">
        <v>228</v>
      </c>
      <c r="J414" s="21" t="s">
        <v>32</v>
      </c>
      <c r="M414" s="12"/>
    </row>
    <row r="415" spans="1:13" ht="18" customHeight="1">
      <c r="A415" s="4">
        <v>414</v>
      </c>
      <c r="B415" s="37">
        <v>34165</v>
      </c>
      <c r="C415" s="34" t="s">
        <v>190</v>
      </c>
      <c r="D415" s="34" t="s">
        <v>171</v>
      </c>
      <c r="E415" s="34" t="s">
        <v>175</v>
      </c>
      <c r="F415" s="34" t="s">
        <v>72</v>
      </c>
      <c r="G415" s="21"/>
      <c r="H415" s="21"/>
      <c r="I415" s="21" t="s">
        <v>37</v>
      </c>
      <c r="J415" s="21" t="s">
        <v>19</v>
      </c>
      <c r="M415" s="12"/>
    </row>
    <row r="416" spans="1:13" ht="18" customHeight="1">
      <c r="A416" s="4">
        <v>415</v>
      </c>
      <c r="B416" s="37">
        <v>34165</v>
      </c>
      <c r="C416" s="34" t="s">
        <v>213</v>
      </c>
      <c r="D416" s="34" t="s">
        <v>178</v>
      </c>
      <c r="E416" s="34" t="s">
        <v>188</v>
      </c>
      <c r="F416" s="34" t="s">
        <v>165</v>
      </c>
      <c r="G416" s="21" t="s">
        <v>179</v>
      </c>
      <c r="H416" s="21" t="s">
        <v>186</v>
      </c>
      <c r="I416" s="21" t="s">
        <v>31</v>
      </c>
      <c r="J416" s="21" t="s">
        <v>8</v>
      </c>
      <c r="M416" s="12"/>
    </row>
    <row r="417" spans="1:13" ht="18" customHeight="1">
      <c r="A417" s="4">
        <v>416</v>
      </c>
      <c r="B417" s="37">
        <v>34165</v>
      </c>
      <c r="C417" s="34" t="s">
        <v>181</v>
      </c>
      <c r="D417" s="34" t="s">
        <v>161</v>
      </c>
      <c r="E417" s="34" t="s">
        <v>185</v>
      </c>
      <c r="F417" s="34" t="s">
        <v>187</v>
      </c>
      <c r="G417" s="21" t="s">
        <v>269</v>
      </c>
      <c r="H417" s="21" t="s">
        <v>172</v>
      </c>
      <c r="I417" s="21" t="s">
        <v>26</v>
      </c>
      <c r="J417" s="21" t="s">
        <v>227</v>
      </c>
      <c r="M417" s="12"/>
    </row>
    <row r="418" spans="1:13" ht="18" customHeight="1">
      <c r="A418" s="4">
        <v>417</v>
      </c>
      <c r="B418" s="37">
        <v>34165</v>
      </c>
      <c r="C418" s="34" t="s">
        <v>163</v>
      </c>
      <c r="D418" s="34" t="s">
        <v>170</v>
      </c>
      <c r="E418" s="34" t="s">
        <v>180</v>
      </c>
      <c r="F418" s="34" t="s">
        <v>210</v>
      </c>
      <c r="G418" s="21"/>
      <c r="H418" s="21"/>
      <c r="I418" s="21" t="s">
        <v>14</v>
      </c>
      <c r="J418" s="21" t="s">
        <v>13</v>
      </c>
      <c r="M418" s="12"/>
    </row>
    <row r="419" spans="1:13" ht="18" customHeight="1">
      <c r="A419" s="4">
        <v>418</v>
      </c>
      <c r="B419" s="37">
        <v>34166</v>
      </c>
      <c r="C419" s="34" t="s">
        <v>211</v>
      </c>
      <c r="D419" s="34" t="s">
        <v>174</v>
      </c>
      <c r="E419" s="34" t="s">
        <v>165</v>
      </c>
      <c r="F419" s="34" t="s">
        <v>178</v>
      </c>
      <c r="G419" s="21" t="s">
        <v>243</v>
      </c>
      <c r="H419" s="21" t="s">
        <v>188</v>
      </c>
      <c r="I419" s="21" t="s">
        <v>8</v>
      </c>
      <c r="J419" s="21" t="s">
        <v>227</v>
      </c>
      <c r="M419" s="12"/>
    </row>
    <row r="420" spans="1:13" ht="18" customHeight="1">
      <c r="A420" s="4">
        <v>419</v>
      </c>
      <c r="B420" s="37">
        <v>34166</v>
      </c>
      <c r="C420" s="34" t="s">
        <v>168</v>
      </c>
      <c r="D420" s="34" t="s">
        <v>176</v>
      </c>
      <c r="E420" s="34" t="s">
        <v>167</v>
      </c>
      <c r="F420" s="34" t="s">
        <v>166</v>
      </c>
      <c r="G420" s="21"/>
      <c r="H420" s="21"/>
      <c r="I420" s="21" t="s">
        <v>38</v>
      </c>
      <c r="J420" s="21" t="s">
        <v>13</v>
      </c>
      <c r="M420" s="12"/>
    </row>
    <row r="421" spans="1:13" ht="18" customHeight="1">
      <c r="A421" s="4">
        <v>420</v>
      </c>
      <c r="B421" s="37">
        <v>34166</v>
      </c>
      <c r="C421" s="34" t="s">
        <v>186</v>
      </c>
      <c r="D421" s="34" t="s">
        <v>179</v>
      </c>
      <c r="E421" s="34" t="s">
        <v>131</v>
      </c>
      <c r="F421" s="34" t="s">
        <v>184</v>
      </c>
      <c r="G421" s="21" t="s">
        <v>148</v>
      </c>
      <c r="H421" s="21" t="s">
        <v>213</v>
      </c>
      <c r="I421" s="21" t="s">
        <v>32</v>
      </c>
      <c r="J421" s="21" t="s">
        <v>26</v>
      </c>
      <c r="M421" s="12"/>
    </row>
    <row r="422" spans="1:13" ht="18" customHeight="1">
      <c r="A422" s="4">
        <v>421</v>
      </c>
      <c r="B422" s="37">
        <v>34166</v>
      </c>
      <c r="C422" s="34" t="s">
        <v>183</v>
      </c>
      <c r="D422" s="34" t="s">
        <v>142</v>
      </c>
      <c r="E422" s="34" t="s">
        <v>214</v>
      </c>
      <c r="F422" s="34" t="s">
        <v>197</v>
      </c>
      <c r="G422" s="21" t="s">
        <v>182</v>
      </c>
      <c r="H422" s="21" t="s">
        <v>173</v>
      </c>
      <c r="I422" s="21" t="s">
        <v>228</v>
      </c>
      <c r="J422" s="21" t="s">
        <v>31</v>
      </c>
      <c r="M422" s="12"/>
    </row>
    <row r="423" spans="1:13" ht="18" customHeight="1">
      <c r="A423" s="4">
        <v>422</v>
      </c>
      <c r="B423" s="37">
        <v>34167</v>
      </c>
      <c r="C423" s="34" t="s">
        <v>197</v>
      </c>
      <c r="D423" s="34" t="s">
        <v>182</v>
      </c>
      <c r="E423" s="34" t="s">
        <v>142</v>
      </c>
      <c r="F423" s="34" t="s">
        <v>173</v>
      </c>
      <c r="G423" s="21" t="s">
        <v>183</v>
      </c>
      <c r="H423" s="21" t="s">
        <v>214</v>
      </c>
      <c r="I423" s="21" t="s">
        <v>228</v>
      </c>
      <c r="J423" s="21" t="s">
        <v>31</v>
      </c>
      <c r="M423" s="12"/>
    </row>
    <row r="424" spans="1:13" ht="18" customHeight="1">
      <c r="A424" s="4">
        <v>423</v>
      </c>
      <c r="B424" s="37">
        <v>34167</v>
      </c>
      <c r="C424" s="34" t="s">
        <v>210</v>
      </c>
      <c r="D424" s="34" t="s">
        <v>10</v>
      </c>
      <c r="E424" s="34" t="s">
        <v>170</v>
      </c>
      <c r="F424" s="34" t="s">
        <v>180</v>
      </c>
      <c r="G424" s="21"/>
      <c r="H424" s="21"/>
      <c r="I424" s="21" t="s">
        <v>37</v>
      </c>
      <c r="J424" s="21" t="s">
        <v>14</v>
      </c>
      <c r="M424" s="12"/>
    </row>
    <row r="425" spans="1:13" ht="18" customHeight="1">
      <c r="A425" s="4">
        <v>424</v>
      </c>
      <c r="B425" s="37">
        <v>34168</v>
      </c>
      <c r="C425" s="34" t="s">
        <v>167</v>
      </c>
      <c r="D425" s="34" t="s">
        <v>168</v>
      </c>
      <c r="E425" s="34" t="s">
        <v>191</v>
      </c>
      <c r="F425" s="34" t="s">
        <v>176</v>
      </c>
      <c r="G425" s="21"/>
      <c r="H425" s="21"/>
      <c r="I425" s="21" t="s">
        <v>38</v>
      </c>
      <c r="J425" s="21" t="s">
        <v>13</v>
      </c>
      <c r="M425" s="12"/>
    </row>
    <row r="426" spans="1:13" ht="18" customHeight="1">
      <c r="A426" s="4">
        <v>425</v>
      </c>
      <c r="B426" s="37">
        <v>34168</v>
      </c>
      <c r="C426" s="34" t="s">
        <v>165</v>
      </c>
      <c r="D426" s="34" t="s">
        <v>178</v>
      </c>
      <c r="E426" s="34" t="s">
        <v>188</v>
      </c>
      <c r="F426" s="34" t="s">
        <v>211</v>
      </c>
      <c r="G426" s="21" t="s">
        <v>174</v>
      </c>
      <c r="H426" s="21" t="s">
        <v>243</v>
      </c>
      <c r="I426" s="21" t="s">
        <v>8</v>
      </c>
      <c r="J426" s="21" t="s">
        <v>227</v>
      </c>
      <c r="M426" s="12"/>
    </row>
    <row r="427" spans="1:13" ht="18" customHeight="1">
      <c r="A427" s="4">
        <v>426</v>
      </c>
      <c r="B427" s="37">
        <v>34168</v>
      </c>
      <c r="C427" s="34" t="s">
        <v>173</v>
      </c>
      <c r="D427" s="34" t="s">
        <v>183</v>
      </c>
      <c r="E427" s="34" t="s">
        <v>182</v>
      </c>
      <c r="F427" s="34" t="s">
        <v>214</v>
      </c>
      <c r="G427" s="21" t="s">
        <v>197</v>
      </c>
      <c r="H427" s="21" t="s">
        <v>142</v>
      </c>
      <c r="I427" s="21" t="s">
        <v>228</v>
      </c>
      <c r="J427" s="21" t="s">
        <v>31</v>
      </c>
      <c r="M427" s="12"/>
    </row>
    <row r="428" spans="1:13" ht="18" customHeight="1">
      <c r="A428" s="4">
        <v>427</v>
      </c>
      <c r="B428" s="37">
        <v>34168</v>
      </c>
      <c r="C428" s="34" t="s">
        <v>175</v>
      </c>
      <c r="D428" s="34" t="s">
        <v>190</v>
      </c>
      <c r="E428" s="34" t="s">
        <v>144</v>
      </c>
      <c r="F428" s="34" t="s">
        <v>171</v>
      </c>
      <c r="G428" s="21"/>
      <c r="H428" s="21"/>
      <c r="I428" s="21" t="s">
        <v>20</v>
      </c>
      <c r="J428" s="21" t="s">
        <v>19</v>
      </c>
      <c r="M428" s="12"/>
    </row>
    <row r="429" spans="1:13" ht="18" customHeight="1">
      <c r="A429" s="4">
        <v>428</v>
      </c>
      <c r="B429" s="37">
        <v>34168</v>
      </c>
      <c r="C429" s="34" t="s">
        <v>180</v>
      </c>
      <c r="D429" s="34" t="s">
        <v>163</v>
      </c>
      <c r="E429" s="34" t="s">
        <v>10</v>
      </c>
      <c r="F429" s="34" t="s">
        <v>170</v>
      </c>
      <c r="G429" s="21"/>
      <c r="H429" s="21"/>
      <c r="I429" s="21" t="s">
        <v>37</v>
      </c>
      <c r="J429" s="21" t="s">
        <v>14</v>
      </c>
      <c r="M429" s="12"/>
    </row>
    <row r="430" spans="1:13" ht="18" customHeight="1">
      <c r="A430" s="4">
        <v>429</v>
      </c>
      <c r="B430" s="37">
        <v>34170</v>
      </c>
      <c r="C430" s="34" t="s">
        <v>131</v>
      </c>
      <c r="D430" s="34" t="s">
        <v>168</v>
      </c>
      <c r="E430" s="34" t="s">
        <v>182</v>
      </c>
      <c r="F430" s="34" t="s">
        <v>144</v>
      </c>
      <c r="G430" s="21" t="s">
        <v>211</v>
      </c>
      <c r="H430" s="21" t="s">
        <v>180</v>
      </c>
      <c r="I430" s="21" t="s">
        <v>134</v>
      </c>
      <c r="J430" s="21" t="s">
        <v>133</v>
      </c>
      <c r="M430" s="12"/>
    </row>
    <row r="431" spans="1:13" ht="18" customHeight="1">
      <c r="A431" s="4">
        <v>430</v>
      </c>
      <c r="B431" s="37">
        <v>34171</v>
      </c>
      <c r="C431" s="34" t="s">
        <v>72</v>
      </c>
      <c r="D431" s="34" t="s">
        <v>211</v>
      </c>
      <c r="E431" s="34" t="s">
        <v>180</v>
      </c>
      <c r="F431" s="34" t="s">
        <v>173</v>
      </c>
      <c r="G431" s="21" t="s">
        <v>144</v>
      </c>
      <c r="H431" s="21" t="s">
        <v>182</v>
      </c>
      <c r="I431" s="21" t="s">
        <v>133</v>
      </c>
      <c r="J431" s="21" t="s">
        <v>134</v>
      </c>
      <c r="M431" s="12"/>
    </row>
    <row r="432" spans="1:13" ht="18" customHeight="1">
      <c r="A432" s="4">
        <v>431</v>
      </c>
      <c r="B432" s="37">
        <v>34174</v>
      </c>
      <c r="C432" s="34" t="s">
        <v>161</v>
      </c>
      <c r="D432" s="34" t="s">
        <v>182</v>
      </c>
      <c r="E432" s="34" t="s">
        <v>194</v>
      </c>
      <c r="F432" s="34" t="s">
        <v>183</v>
      </c>
      <c r="G432" s="21" t="s">
        <v>187</v>
      </c>
      <c r="H432" s="21" t="s">
        <v>172</v>
      </c>
      <c r="I432" s="21" t="s">
        <v>227</v>
      </c>
      <c r="J432" s="21" t="s">
        <v>32</v>
      </c>
      <c r="M432" s="12"/>
    </row>
    <row r="433" spans="1:13" ht="18" customHeight="1">
      <c r="A433" s="4">
        <v>432</v>
      </c>
      <c r="B433" s="37">
        <v>34174</v>
      </c>
      <c r="C433" s="34" t="s">
        <v>142</v>
      </c>
      <c r="D433" s="34" t="s">
        <v>214</v>
      </c>
      <c r="E433" s="34" t="s">
        <v>269</v>
      </c>
      <c r="F433" s="34" t="s">
        <v>181</v>
      </c>
      <c r="G433" s="21" t="s">
        <v>185</v>
      </c>
      <c r="H433" s="21" t="s">
        <v>173</v>
      </c>
      <c r="I433" s="21" t="s">
        <v>26</v>
      </c>
      <c r="J433" s="21" t="s">
        <v>31</v>
      </c>
      <c r="M433" s="12"/>
    </row>
    <row r="434" spans="1:13" ht="18" customHeight="1">
      <c r="A434" s="4">
        <v>433</v>
      </c>
      <c r="B434" s="37">
        <v>34174</v>
      </c>
      <c r="C434" s="34" t="s">
        <v>146</v>
      </c>
      <c r="D434" s="34" t="s">
        <v>174</v>
      </c>
      <c r="E434" s="34" t="s">
        <v>184</v>
      </c>
      <c r="F434" s="34" t="s">
        <v>213</v>
      </c>
      <c r="G434" s="21" t="s">
        <v>131</v>
      </c>
      <c r="H434" s="21" t="s">
        <v>178</v>
      </c>
      <c r="I434" s="21" t="s">
        <v>228</v>
      </c>
      <c r="J434" s="21" t="s">
        <v>8</v>
      </c>
      <c r="M434" s="12"/>
    </row>
    <row r="435" spans="1:13" ht="18" customHeight="1">
      <c r="A435" s="4">
        <v>434</v>
      </c>
      <c r="B435" s="37">
        <v>34175</v>
      </c>
      <c r="C435" s="34" t="s">
        <v>181</v>
      </c>
      <c r="D435" s="34" t="s">
        <v>269</v>
      </c>
      <c r="E435" s="34" t="s">
        <v>214</v>
      </c>
      <c r="F435" s="34" t="s">
        <v>185</v>
      </c>
      <c r="G435" s="21" t="s">
        <v>161</v>
      </c>
      <c r="H435" s="21" t="s">
        <v>142</v>
      </c>
      <c r="I435" s="21" t="s">
        <v>26</v>
      </c>
      <c r="J435" s="21" t="s">
        <v>31</v>
      </c>
      <c r="M435" s="12"/>
    </row>
    <row r="436" spans="1:13" ht="18" customHeight="1">
      <c r="A436" s="4">
        <v>435</v>
      </c>
      <c r="B436" s="37">
        <v>34175</v>
      </c>
      <c r="C436" s="34" t="s">
        <v>174</v>
      </c>
      <c r="D436" s="34" t="s">
        <v>184</v>
      </c>
      <c r="E436" s="34" t="s">
        <v>178</v>
      </c>
      <c r="F436" s="34" t="s">
        <v>131</v>
      </c>
      <c r="G436" s="21" t="s">
        <v>213</v>
      </c>
      <c r="H436" s="21" t="s">
        <v>146</v>
      </c>
      <c r="I436" s="21" t="s">
        <v>228</v>
      </c>
      <c r="J436" s="21" t="s">
        <v>8</v>
      </c>
      <c r="M436" s="12"/>
    </row>
    <row r="437" spans="1:13" ht="18" customHeight="1">
      <c r="A437" s="4">
        <v>436</v>
      </c>
      <c r="B437" s="37">
        <v>34175</v>
      </c>
      <c r="C437" s="34" t="s">
        <v>183</v>
      </c>
      <c r="D437" s="34" t="s">
        <v>173</v>
      </c>
      <c r="E437" s="36" t="s">
        <v>187</v>
      </c>
      <c r="F437" s="34" t="s">
        <v>194</v>
      </c>
      <c r="G437" s="21" t="s">
        <v>172</v>
      </c>
      <c r="H437" s="21" t="s">
        <v>182</v>
      </c>
      <c r="I437" s="21" t="s">
        <v>227</v>
      </c>
      <c r="J437" s="21" t="s">
        <v>32</v>
      </c>
      <c r="M437" s="12"/>
    </row>
    <row r="438" spans="1:13" ht="18" customHeight="1">
      <c r="A438" s="4">
        <v>437</v>
      </c>
      <c r="B438" s="37">
        <v>34176</v>
      </c>
      <c r="C438" s="34" t="s">
        <v>177</v>
      </c>
      <c r="D438" s="34" t="s">
        <v>163</v>
      </c>
      <c r="E438" s="34" t="s">
        <v>167</v>
      </c>
      <c r="F438" s="34" t="s">
        <v>191</v>
      </c>
      <c r="G438" s="21"/>
      <c r="H438" s="21"/>
      <c r="I438" s="21" t="s">
        <v>14</v>
      </c>
      <c r="J438" s="21" t="s">
        <v>38</v>
      </c>
      <c r="M438" s="12"/>
    </row>
    <row r="439" spans="1:13" ht="18" customHeight="1">
      <c r="A439" s="4">
        <v>438</v>
      </c>
      <c r="B439" s="37">
        <v>34176</v>
      </c>
      <c r="C439" s="34" t="s">
        <v>185</v>
      </c>
      <c r="D439" s="34" t="s">
        <v>142</v>
      </c>
      <c r="E439" s="34" t="s">
        <v>161</v>
      </c>
      <c r="F439" s="34" t="s">
        <v>214</v>
      </c>
      <c r="G439" s="21" t="s">
        <v>269</v>
      </c>
      <c r="H439" s="21" t="s">
        <v>181</v>
      </c>
      <c r="I439" s="21" t="s">
        <v>26</v>
      </c>
      <c r="J439" s="21" t="s">
        <v>31</v>
      </c>
      <c r="M439" s="12"/>
    </row>
    <row r="440" spans="1:13" ht="18" customHeight="1">
      <c r="A440" s="4">
        <v>439</v>
      </c>
      <c r="B440" s="37">
        <v>34176</v>
      </c>
      <c r="C440" s="34" t="s">
        <v>131</v>
      </c>
      <c r="D440" s="34" t="s">
        <v>178</v>
      </c>
      <c r="E440" s="34" t="s">
        <v>213</v>
      </c>
      <c r="F440" s="34" t="s">
        <v>184</v>
      </c>
      <c r="G440" s="21" t="s">
        <v>174</v>
      </c>
      <c r="H440" s="21" t="s">
        <v>146</v>
      </c>
      <c r="I440" s="21" t="s">
        <v>228</v>
      </c>
      <c r="J440" s="21" t="s">
        <v>8</v>
      </c>
      <c r="M440" s="12"/>
    </row>
    <row r="441" spans="1:13" ht="18" customHeight="1">
      <c r="A441" s="4">
        <v>440</v>
      </c>
      <c r="B441" s="37">
        <v>34177</v>
      </c>
      <c r="C441" s="34" t="s">
        <v>269</v>
      </c>
      <c r="D441" s="36" t="s">
        <v>161</v>
      </c>
      <c r="E441" s="34" t="s">
        <v>142</v>
      </c>
      <c r="F441" s="34" t="s">
        <v>181</v>
      </c>
      <c r="G441" s="21" t="s">
        <v>185</v>
      </c>
      <c r="H441" s="21" t="s">
        <v>214</v>
      </c>
      <c r="I441" s="21" t="s">
        <v>26</v>
      </c>
      <c r="J441" s="21" t="s">
        <v>8</v>
      </c>
      <c r="M441" s="12"/>
    </row>
    <row r="442" spans="1:13" ht="18" customHeight="1">
      <c r="A442" s="4">
        <v>441</v>
      </c>
      <c r="B442" s="37">
        <v>34177</v>
      </c>
      <c r="C442" s="34" t="s">
        <v>179</v>
      </c>
      <c r="D442" s="34" t="s">
        <v>165</v>
      </c>
      <c r="E442" s="34" t="s">
        <v>211</v>
      </c>
      <c r="F442" s="34" t="s">
        <v>197</v>
      </c>
      <c r="G442" s="21" t="s">
        <v>186</v>
      </c>
      <c r="H442" s="21" t="s">
        <v>148</v>
      </c>
      <c r="I442" s="21" t="s">
        <v>32</v>
      </c>
      <c r="J442" s="21" t="s">
        <v>31</v>
      </c>
      <c r="M442" s="12"/>
    </row>
    <row r="443" spans="1:13" ht="18" customHeight="1">
      <c r="A443" s="4">
        <v>442</v>
      </c>
      <c r="B443" s="37">
        <v>34177</v>
      </c>
      <c r="C443" s="34" t="s">
        <v>171</v>
      </c>
      <c r="D443" s="34" t="s">
        <v>170</v>
      </c>
      <c r="E443" s="34" t="s">
        <v>175</v>
      </c>
      <c r="F443" s="34" t="s">
        <v>72</v>
      </c>
      <c r="G443" s="21"/>
      <c r="H443" s="21"/>
      <c r="I443" s="21" t="s">
        <v>14</v>
      </c>
      <c r="J443" s="21" t="s">
        <v>37</v>
      </c>
      <c r="M443" s="12"/>
    </row>
    <row r="444" spans="1:13" ht="18" customHeight="1">
      <c r="A444" s="4">
        <v>443</v>
      </c>
      <c r="B444" s="37">
        <v>34177</v>
      </c>
      <c r="C444" s="34" t="s">
        <v>187</v>
      </c>
      <c r="D444" s="34" t="s">
        <v>183</v>
      </c>
      <c r="E444" s="34" t="s">
        <v>194</v>
      </c>
      <c r="F444" s="34" t="s">
        <v>172</v>
      </c>
      <c r="G444" s="21" t="s">
        <v>173</v>
      </c>
      <c r="H444" s="21" t="s">
        <v>182</v>
      </c>
      <c r="I444" s="21" t="s">
        <v>227</v>
      </c>
      <c r="J444" s="21" t="s">
        <v>228</v>
      </c>
      <c r="M444" s="12"/>
    </row>
    <row r="445" spans="1:13" ht="18" customHeight="1">
      <c r="A445" s="4">
        <v>444</v>
      </c>
      <c r="B445" s="37">
        <v>34177</v>
      </c>
      <c r="C445" s="34" t="s">
        <v>191</v>
      </c>
      <c r="D445" s="34" t="s">
        <v>190</v>
      </c>
      <c r="E445" s="34" t="s">
        <v>163</v>
      </c>
      <c r="F445" s="34" t="s">
        <v>167</v>
      </c>
      <c r="G445" s="21"/>
      <c r="H445" s="21"/>
      <c r="I445" s="21" t="s">
        <v>20</v>
      </c>
      <c r="J445" s="21" t="s">
        <v>13</v>
      </c>
      <c r="M445" s="12"/>
    </row>
    <row r="446" spans="1:13" ht="18" customHeight="1">
      <c r="A446" s="4">
        <v>445</v>
      </c>
      <c r="B446" s="37">
        <v>34178</v>
      </c>
      <c r="C446" s="34" t="s">
        <v>167</v>
      </c>
      <c r="D446" s="34" t="s">
        <v>163</v>
      </c>
      <c r="E446" s="34" t="s">
        <v>4</v>
      </c>
      <c r="F446" s="34" t="s">
        <v>190</v>
      </c>
      <c r="G446" s="21"/>
      <c r="H446" s="21"/>
      <c r="I446" s="21" t="s">
        <v>20</v>
      </c>
      <c r="J446" s="21" t="s">
        <v>13</v>
      </c>
      <c r="M446" s="12"/>
    </row>
    <row r="447" spans="1:13" ht="18" customHeight="1">
      <c r="A447" s="4">
        <v>446</v>
      </c>
      <c r="B447" s="37">
        <v>34178</v>
      </c>
      <c r="C447" s="34" t="s">
        <v>72</v>
      </c>
      <c r="D447" s="34" t="s">
        <v>144</v>
      </c>
      <c r="E447" s="34" t="s">
        <v>170</v>
      </c>
      <c r="F447" s="34" t="s">
        <v>175</v>
      </c>
      <c r="G447" s="21"/>
      <c r="H447" s="21"/>
      <c r="I447" s="21" t="s">
        <v>14</v>
      </c>
      <c r="J447" s="21" t="s">
        <v>37</v>
      </c>
      <c r="M447" s="12"/>
    </row>
    <row r="448" spans="1:13" ht="18" customHeight="1">
      <c r="A448" s="4">
        <v>447</v>
      </c>
      <c r="B448" s="37">
        <v>34178</v>
      </c>
      <c r="C448" s="34" t="s">
        <v>173</v>
      </c>
      <c r="D448" s="34" t="s">
        <v>182</v>
      </c>
      <c r="E448" s="34" t="s">
        <v>172</v>
      </c>
      <c r="F448" s="34" t="s">
        <v>183</v>
      </c>
      <c r="G448" s="21" t="s">
        <v>187</v>
      </c>
      <c r="H448" s="21" t="s">
        <v>194</v>
      </c>
      <c r="I448" s="21" t="s">
        <v>227</v>
      </c>
      <c r="J448" s="21" t="s">
        <v>228</v>
      </c>
      <c r="M448" s="12"/>
    </row>
    <row r="449" spans="1:13" ht="18" customHeight="1">
      <c r="A449" s="4">
        <v>448</v>
      </c>
      <c r="B449" s="37">
        <v>34178</v>
      </c>
      <c r="C449" s="34" t="s">
        <v>197</v>
      </c>
      <c r="D449" s="34" t="s">
        <v>186</v>
      </c>
      <c r="E449" s="34" t="s">
        <v>165</v>
      </c>
      <c r="F449" s="34" t="s">
        <v>211</v>
      </c>
      <c r="G449" s="21" t="s">
        <v>178</v>
      </c>
      <c r="H449" s="21" t="s">
        <v>179</v>
      </c>
      <c r="I449" s="21" t="s">
        <v>32</v>
      </c>
      <c r="J449" s="21" t="s">
        <v>31</v>
      </c>
      <c r="M449" s="12"/>
    </row>
    <row r="450" spans="1:13" ht="18" customHeight="1">
      <c r="A450" s="4">
        <v>449</v>
      </c>
      <c r="B450" s="37">
        <v>34178</v>
      </c>
      <c r="C450" s="34" t="s">
        <v>214</v>
      </c>
      <c r="D450" s="34" t="s">
        <v>142</v>
      </c>
      <c r="E450" s="34" t="s">
        <v>161</v>
      </c>
      <c r="F450" s="34" t="s">
        <v>185</v>
      </c>
      <c r="G450" s="21" t="s">
        <v>269</v>
      </c>
      <c r="H450" s="21" t="s">
        <v>181</v>
      </c>
      <c r="I450" s="21" t="s">
        <v>26</v>
      </c>
      <c r="J450" s="21" t="s">
        <v>8</v>
      </c>
      <c r="M450" s="12"/>
    </row>
    <row r="451" spans="1:13" ht="18" customHeight="1">
      <c r="A451" s="4">
        <v>450</v>
      </c>
      <c r="B451" s="37">
        <v>34178</v>
      </c>
      <c r="C451" s="34" t="s">
        <v>195</v>
      </c>
      <c r="D451" s="34" t="s">
        <v>176</v>
      </c>
      <c r="E451" s="34" t="s">
        <v>180</v>
      </c>
      <c r="F451" s="34" t="s">
        <v>166</v>
      </c>
      <c r="G451" s="21"/>
      <c r="H451" s="21"/>
      <c r="I451" s="21" t="s">
        <v>38</v>
      </c>
      <c r="J451" s="21" t="s">
        <v>19</v>
      </c>
      <c r="M451" s="12"/>
    </row>
    <row r="452" spans="1:13" ht="18" customHeight="1">
      <c r="A452" s="4">
        <v>451</v>
      </c>
      <c r="B452" s="37">
        <v>34179</v>
      </c>
      <c r="C452" s="34" t="s">
        <v>166</v>
      </c>
      <c r="D452" s="34" t="s">
        <v>210</v>
      </c>
      <c r="E452" s="34" t="s">
        <v>176</v>
      </c>
      <c r="F452" s="34" t="s">
        <v>180</v>
      </c>
      <c r="G452" s="21"/>
      <c r="H452" s="21"/>
      <c r="I452" s="21" t="s">
        <v>38</v>
      </c>
      <c r="J452" s="21" t="s">
        <v>19</v>
      </c>
      <c r="M452" s="12"/>
    </row>
    <row r="453" spans="1:13" ht="18" customHeight="1">
      <c r="A453" s="4">
        <v>452</v>
      </c>
      <c r="B453" s="37">
        <v>34179</v>
      </c>
      <c r="C453" s="34" t="s">
        <v>4</v>
      </c>
      <c r="D453" s="34" t="s">
        <v>191</v>
      </c>
      <c r="E453" s="34" t="s">
        <v>190</v>
      </c>
      <c r="F453" s="34" t="s">
        <v>163</v>
      </c>
      <c r="G453" s="21"/>
      <c r="H453" s="21"/>
      <c r="I453" s="21" t="s">
        <v>20</v>
      </c>
      <c r="J453" s="21" t="s">
        <v>13</v>
      </c>
      <c r="M453" s="12"/>
    </row>
    <row r="454" spans="1:13" ht="18" customHeight="1">
      <c r="A454" s="4">
        <v>453</v>
      </c>
      <c r="B454" s="37">
        <v>34179</v>
      </c>
      <c r="C454" s="34" t="s">
        <v>213</v>
      </c>
      <c r="D454" s="34" t="s">
        <v>179</v>
      </c>
      <c r="E454" s="34" t="s">
        <v>148</v>
      </c>
      <c r="F454" s="34" t="s">
        <v>165</v>
      </c>
      <c r="G454" s="21" t="s">
        <v>174</v>
      </c>
      <c r="H454" s="21" t="s">
        <v>197</v>
      </c>
      <c r="I454" s="21" t="s">
        <v>32</v>
      </c>
      <c r="J454" s="21" t="s">
        <v>31</v>
      </c>
      <c r="M454" s="12"/>
    </row>
    <row r="455" spans="1:13" ht="18" customHeight="1">
      <c r="A455" s="4">
        <v>454</v>
      </c>
      <c r="B455" s="37">
        <v>34179</v>
      </c>
      <c r="C455" s="34" t="s">
        <v>175</v>
      </c>
      <c r="D455" s="34" t="s">
        <v>171</v>
      </c>
      <c r="E455" s="34" t="s">
        <v>144</v>
      </c>
      <c r="F455" s="34" t="s">
        <v>170</v>
      </c>
      <c r="G455" s="21"/>
      <c r="H455" s="21"/>
      <c r="I455" s="21" t="s">
        <v>14</v>
      </c>
      <c r="J455" s="21" t="s">
        <v>37</v>
      </c>
      <c r="M455" s="12"/>
    </row>
    <row r="456" spans="1:13" ht="18" customHeight="1">
      <c r="A456" s="4">
        <v>455</v>
      </c>
      <c r="B456" s="37">
        <v>34179</v>
      </c>
      <c r="C456" s="34" t="s">
        <v>194</v>
      </c>
      <c r="D456" s="34" t="s">
        <v>187</v>
      </c>
      <c r="E456" s="34" t="s">
        <v>182</v>
      </c>
      <c r="F456" s="34" t="s">
        <v>173</v>
      </c>
      <c r="G456" s="21" t="s">
        <v>172</v>
      </c>
      <c r="H456" s="21" t="s">
        <v>183</v>
      </c>
      <c r="I456" s="21" t="s">
        <v>227</v>
      </c>
      <c r="J456" s="21" t="s">
        <v>228</v>
      </c>
      <c r="M456" s="12"/>
    </row>
    <row r="457" spans="1:13" ht="18" customHeight="1">
      <c r="A457" s="4">
        <v>456</v>
      </c>
      <c r="B457" s="37">
        <v>34179</v>
      </c>
      <c r="C457" s="34" t="s">
        <v>146</v>
      </c>
      <c r="D457" s="34" t="s">
        <v>185</v>
      </c>
      <c r="E457" s="36" t="s">
        <v>181</v>
      </c>
      <c r="F457" s="34" t="s">
        <v>142</v>
      </c>
      <c r="G457" s="21" t="s">
        <v>214</v>
      </c>
      <c r="H457" s="21" t="s">
        <v>161</v>
      </c>
      <c r="I457" s="21" t="s">
        <v>26</v>
      </c>
      <c r="J457" s="21" t="s">
        <v>8</v>
      </c>
      <c r="M457" s="12"/>
    </row>
    <row r="458" spans="1:13" ht="18" customHeight="1">
      <c r="A458" s="4">
        <v>457</v>
      </c>
      <c r="B458" s="37">
        <v>34180</v>
      </c>
      <c r="C458" s="34" t="s">
        <v>190</v>
      </c>
      <c r="D458" s="34" t="s">
        <v>167</v>
      </c>
      <c r="E458" s="34" t="s">
        <v>163</v>
      </c>
      <c r="F458" s="34" t="s">
        <v>191</v>
      </c>
      <c r="G458" s="21"/>
      <c r="H458" s="21"/>
      <c r="I458" s="21" t="s">
        <v>38</v>
      </c>
      <c r="J458" s="21" t="s">
        <v>37</v>
      </c>
      <c r="M458" s="12"/>
    </row>
    <row r="459" spans="1:13" ht="18" customHeight="1">
      <c r="A459" s="4">
        <v>458</v>
      </c>
      <c r="B459" s="37">
        <v>34180</v>
      </c>
      <c r="C459" s="34" t="s">
        <v>180</v>
      </c>
      <c r="D459" s="34" t="s">
        <v>176</v>
      </c>
      <c r="E459" s="34" t="s">
        <v>210</v>
      </c>
      <c r="F459" s="34" t="s">
        <v>10</v>
      </c>
      <c r="G459" s="21"/>
      <c r="H459" s="21"/>
      <c r="I459" s="21" t="s">
        <v>19</v>
      </c>
      <c r="J459" s="21" t="s">
        <v>13</v>
      </c>
      <c r="M459" s="12"/>
    </row>
    <row r="460" spans="1:13" ht="18" customHeight="1">
      <c r="A460" s="4">
        <v>459</v>
      </c>
      <c r="B460" s="37">
        <v>34181</v>
      </c>
      <c r="C460" s="34" t="s">
        <v>10</v>
      </c>
      <c r="D460" s="34" t="s">
        <v>166</v>
      </c>
      <c r="E460" s="34" t="s">
        <v>176</v>
      </c>
      <c r="F460" s="34" t="s">
        <v>210</v>
      </c>
      <c r="G460" s="21"/>
      <c r="H460" s="21"/>
      <c r="I460" s="21" t="s">
        <v>19</v>
      </c>
      <c r="J460" s="21" t="s">
        <v>13</v>
      </c>
      <c r="M460" s="12"/>
    </row>
    <row r="461" spans="1:13" ht="18" customHeight="1">
      <c r="A461" s="4">
        <v>460</v>
      </c>
      <c r="B461" s="37">
        <v>34181</v>
      </c>
      <c r="C461" s="34" t="s">
        <v>184</v>
      </c>
      <c r="D461" s="34" t="s">
        <v>131</v>
      </c>
      <c r="E461" s="34" t="s">
        <v>188</v>
      </c>
      <c r="F461" s="34" t="s">
        <v>142</v>
      </c>
      <c r="G461" s="21" t="s">
        <v>211</v>
      </c>
      <c r="H461" s="21" t="s">
        <v>173</v>
      </c>
      <c r="I461" s="21" t="s">
        <v>8</v>
      </c>
      <c r="J461" s="21" t="s">
        <v>227</v>
      </c>
      <c r="M461" s="12"/>
    </row>
    <row r="462" spans="1:13" ht="18" customHeight="1">
      <c r="A462" s="4">
        <v>461</v>
      </c>
      <c r="B462" s="37">
        <v>34181</v>
      </c>
      <c r="C462" s="34" t="s">
        <v>186</v>
      </c>
      <c r="D462" s="34" t="s">
        <v>174</v>
      </c>
      <c r="E462" s="34" t="s">
        <v>197</v>
      </c>
      <c r="F462" s="34" t="s">
        <v>148</v>
      </c>
      <c r="G462" s="21" t="s">
        <v>179</v>
      </c>
      <c r="H462" s="21" t="s">
        <v>165</v>
      </c>
      <c r="I462" s="21" t="s">
        <v>32</v>
      </c>
      <c r="J462" s="21" t="s">
        <v>26</v>
      </c>
      <c r="M462" s="12"/>
    </row>
    <row r="463" spans="1:13" ht="18" customHeight="1">
      <c r="A463" s="4">
        <v>462</v>
      </c>
      <c r="B463" s="37">
        <v>34181</v>
      </c>
      <c r="C463" s="34" t="s">
        <v>144</v>
      </c>
      <c r="D463" s="34" t="s">
        <v>175</v>
      </c>
      <c r="E463" s="34" t="s">
        <v>72</v>
      </c>
      <c r="F463" s="34" t="s">
        <v>171</v>
      </c>
      <c r="G463" s="21"/>
      <c r="H463" s="21"/>
      <c r="I463" s="21" t="s">
        <v>14</v>
      </c>
      <c r="J463" s="21" t="s">
        <v>20</v>
      </c>
      <c r="M463" s="12"/>
    </row>
    <row r="464" spans="1:13" ht="18" customHeight="1">
      <c r="A464" s="4">
        <v>463</v>
      </c>
      <c r="B464" s="37">
        <v>34181</v>
      </c>
      <c r="C464" s="34" t="s">
        <v>163</v>
      </c>
      <c r="D464" s="34" t="s">
        <v>4</v>
      </c>
      <c r="E464" s="34" t="s">
        <v>191</v>
      </c>
      <c r="F464" s="34" t="s">
        <v>167</v>
      </c>
      <c r="G464" s="21"/>
      <c r="H464" s="21"/>
      <c r="I464" s="21" t="s">
        <v>38</v>
      </c>
      <c r="J464" s="21" t="s">
        <v>37</v>
      </c>
      <c r="M464" s="12"/>
    </row>
    <row r="465" spans="1:13" ht="18" customHeight="1">
      <c r="A465" s="4">
        <v>464</v>
      </c>
      <c r="B465" s="37">
        <v>34182</v>
      </c>
      <c r="C465" s="34" t="s">
        <v>171</v>
      </c>
      <c r="D465" s="34" t="s">
        <v>170</v>
      </c>
      <c r="E465" s="34" t="s">
        <v>175</v>
      </c>
      <c r="F465" s="34" t="s">
        <v>72</v>
      </c>
      <c r="G465" s="21"/>
      <c r="H465" s="21"/>
      <c r="I465" s="21" t="s">
        <v>14</v>
      </c>
      <c r="J465" s="21" t="s">
        <v>20</v>
      </c>
      <c r="M465" s="12"/>
    </row>
    <row r="466" spans="1:13" ht="18" customHeight="1">
      <c r="A466" s="4">
        <v>465</v>
      </c>
      <c r="B466" s="37">
        <v>34182</v>
      </c>
      <c r="C466" s="34" t="s">
        <v>178</v>
      </c>
      <c r="D466" s="34" t="s">
        <v>172</v>
      </c>
      <c r="E466" s="34" t="s">
        <v>269</v>
      </c>
      <c r="F466" s="34" t="s">
        <v>181</v>
      </c>
      <c r="G466" s="21" t="s">
        <v>161</v>
      </c>
      <c r="H466" s="21" t="s">
        <v>213</v>
      </c>
      <c r="I466" s="21" t="s">
        <v>31</v>
      </c>
      <c r="J466" s="21" t="s">
        <v>228</v>
      </c>
      <c r="M466" s="12"/>
    </row>
    <row r="467" spans="1:13" ht="18" customHeight="1">
      <c r="A467" s="4">
        <v>466</v>
      </c>
      <c r="B467" s="37">
        <v>34182</v>
      </c>
      <c r="C467" s="34" t="s">
        <v>210</v>
      </c>
      <c r="D467" s="34" t="s">
        <v>180</v>
      </c>
      <c r="E467" s="34" t="s">
        <v>166</v>
      </c>
      <c r="F467" s="34" t="s">
        <v>176</v>
      </c>
      <c r="G467" s="21"/>
      <c r="H467" s="21"/>
      <c r="I467" s="21" t="s">
        <v>19</v>
      </c>
      <c r="J467" s="21" t="s">
        <v>13</v>
      </c>
      <c r="M467" s="12"/>
    </row>
    <row r="468" spans="1:13" ht="18" customHeight="1">
      <c r="A468" s="4">
        <v>467</v>
      </c>
      <c r="B468" s="37">
        <v>34182</v>
      </c>
      <c r="C468" s="34" t="s">
        <v>188</v>
      </c>
      <c r="D468" s="34" t="s">
        <v>173</v>
      </c>
      <c r="E468" s="34" t="s">
        <v>142</v>
      </c>
      <c r="F468" s="34" t="s">
        <v>211</v>
      </c>
      <c r="G468" s="21" t="s">
        <v>131</v>
      </c>
      <c r="H468" s="21" t="s">
        <v>184</v>
      </c>
      <c r="I468" s="21" t="s">
        <v>8</v>
      </c>
      <c r="J468" s="21" t="s">
        <v>227</v>
      </c>
      <c r="M468" s="12"/>
    </row>
    <row r="469" spans="1:13" ht="18" customHeight="1">
      <c r="A469" s="4">
        <v>468</v>
      </c>
      <c r="B469" s="37">
        <v>34182</v>
      </c>
      <c r="C469" s="34" t="s">
        <v>183</v>
      </c>
      <c r="D469" s="34" t="s">
        <v>182</v>
      </c>
      <c r="E469" s="34" t="s">
        <v>179</v>
      </c>
      <c r="F469" s="34" t="s">
        <v>165</v>
      </c>
      <c r="G469" s="21" t="s">
        <v>197</v>
      </c>
      <c r="H469" s="21" t="s">
        <v>186</v>
      </c>
      <c r="I469" s="21" t="s">
        <v>32</v>
      </c>
      <c r="J469" s="21" t="s">
        <v>26</v>
      </c>
      <c r="M469" s="12"/>
    </row>
    <row r="470" spans="1:13" ht="18" customHeight="1">
      <c r="A470" s="4">
        <v>469</v>
      </c>
      <c r="B470" s="37">
        <v>34182</v>
      </c>
      <c r="C470" s="34" t="s">
        <v>191</v>
      </c>
      <c r="D470" s="34" t="s">
        <v>168</v>
      </c>
      <c r="E470" s="34" t="s">
        <v>167</v>
      </c>
      <c r="F470" s="34" t="s">
        <v>190</v>
      </c>
      <c r="G470" s="21"/>
      <c r="H470" s="21"/>
      <c r="I470" s="21" t="s">
        <v>38</v>
      </c>
      <c r="J470" s="21" t="s">
        <v>37</v>
      </c>
      <c r="M470" s="12"/>
    </row>
    <row r="471" spans="1:13" ht="18" customHeight="1">
      <c r="A471" s="4">
        <v>470</v>
      </c>
      <c r="B471" s="37">
        <v>34184</v>
      </c>
      <c r="C471" s="34" t="s">
        <v>168</v>
      </c>
      <c r="D471" s="34" t="s">
        <v>190</v>
      </c>
      <c r="E471" s="34" t="s">
        <v>163</v>
      </c>
      <c r="F471" s="34" t="s">
        <v>167</v>
      </c>
      <c r="G471" s="21"/>
      <c r="H471" s="21"/>
      <c r="I471" s="21" t="s">
        <v>38</v>
      </c>
      <c r="J471" s="21" t="s">
        <v>14</v>
      </c>
      <c r="M471" s="12"/>
    </row>
    <row r="472" spans="1:13" ht="18" customHeight="1">
      <c r="A472" s="4">
        <v>471</v>
      </c>
      <c r="B472" s="37">
        <v>34184</v>
      </c>
      <c r="C472" s="34" t="s">
        <v>131</v>
      </c>
      <c r="D472" s="34" t="s">
        <v>183</v>
      </c>
      <c r="E472" s="34" t="s">
        <v>184</v>
      </c>
      <c r="F472" s="34" t="s">
        <v>213</v>
      </c>
      <c r="G472" s="21" t="s">
        <v>172</v>
      </c>
      <c r="H472" s="21" t="s">
        <v>187</v>
      </c>
      <c r="I472" s="21" t="s">
        <v>31</v>
      </c>
      <c r="J472" s="21" t="s">
        <v>8</v>
      </c>
      <c r="M472" s="12"/>
    </row>
    <row r="473" spans="1:13" ht="18" customHeight="1">
      <c r="A473" s="4">
        <v>472</v>
      </c>
      <c r="B473" s="37">
        <v>34184</v>
      </c>
      <c r="C473" s="34" t="s">
        <v>142</v>
      </c>
      <c r="D473" s="34" t="s">
        <v>211</v>
      </c>
      <c r="E473" s="34" t="s">
        <v>161</v>
      </c>
      <c r="F473" s="34" t="s">
        <v>165</v>
      </c>
      <c r="G473" s="21" t="s">
        <v>182</v>
      </c>
      <c r="H473" s="21" t="s">
        <v>188</v>
      </c>
      <c r="I473" s="21" t="s">
        <v>26</v>
      </c>
      <c r="J473" s="21" t="s">
        <v>228</v>
      </c>
      <c r="M473" s="12"/>
    </row>
    <row r="474" spans="1:13" ht="18" customHeight="1">
      <c r="A474" s="4">
        <v>473</v>
      </c>
      <c r="B474" s="37">
        <v>34184</v>
      </c>
      <c r="C474" s="34" t="s">
        <v>176</v>
      </c>
      <c r="D474" s="34" t="s">
        <v>195</v>
      </c>
      <c r="E474" s="34" t="s">
        <v>180</v>
      </c>
      <c r="F474" s="34" t="s">
        <v>166</v>
      </c>
      <c r="G474" s="21"/>
      <c r="H474" s="21"/>
      <c r="I474" s="21" t="s">
        <v>37</v>
      </c>
      <c r="J474" s="21" t="s">
        <v>13</v>
      </c>
      <c r="M474" s="12"/>
    </row>
    <row r="475" spans="1:13" ht="18" customHeight="1">
      <c r="A475" s="4">
        <v>474</v>
      </c>
      <c r="B475" s="37">
        <v>34185</v>
      </c>
      <c r="C475" s="34" t="s">
        <v>167</v>
      </c>
      <c r="D475" s="34" t="s">
        <v>191</v>
      </c>
      <c r="E475" s="34" t="s">
        <v>190</v>
      </c>
      <c r="F475" s="34" t="s">
        <v>163</v>
      </c>
      <c r="G475" s="21"/>
      <c r="H475" s="21"/>
      <c r="I475" s="21" t="s">
        <v>38</v>
      </c>
      <c r="J475" s="21" t="s">
        <v>14</v>
      </c>
      <c r="M475" s="12"/>
    </row>
    <row r="476" spans="1:13" ht="18" customHeight="1">
      <c r="A476" s="4">
        <v>475</v>
      </c>
      <c r="B476" s="37">
        <v>34185</v>
      </c>
      <c r="C476" s="34" t="s">
        <v>166</v>
      </c>
      <c r="D476" s="34" t="s">
        <v>210</v>
      </c>
      <c r="E476" s="34" t="s">
        <v>195</v>
      </c>
      <c r="F476" s="34" t="s">
        <v>180</v>
      </c>
      <c r="G476" s="21"/>
      <c r="H476" s="21"/>
      <c r="I476" s="21" t="s">
        <v>37</v>
      </c>
      <c r="J476" s="21" t="s">
        <v>13</v>
      </c>
      <c r="M476" s="12"/>
    </row>
    <row r="477" spans="1:13" ht="18" customHeight="1">
      <c r="A477" s="4">
        <v>476</v>
      </c>
      <c r="B477" s="37">
        <v>34185</v>
      </c>
      <c r="C477" s="34" t="s">
        <v>182</v>
      </c>
      <c r="D477" s="34" t="s">
        <v>188</v>
      </c>
      <c r="E477" s="34" t="s">
        <v>165</v>
      </c>
      <c r="F477" s="34" t="s">
        <v>161</v>
      </c>
      <c r="G477" s="21" t="s">
        <v>142</v>
      </c>
      <c r="H477" s="21" t="s">
        <v>211</v>
      </c>
      <c r="I477" s="21" t="s">
        <v>26</v>
      </c>
      <c r="J477" s="21" t="s">
        <v>228</v>
      </c>
      <c r="M477" s="12"/>
    </row>
    <row r="478" spans="1:13" ht="18" customHeight="1">
      <c r="A478" s="4">
        <v>477</v>
      </c>
      <c r="B478" s="37">
        <v>34185</v>
      </c>
      <c r="C478" s="34" t="s">
        <v>172</v>
      </c>
      <c r="D478" s="34" t="s">
        <v>187</v>
      </c>
      <c r="E478" s="34" t="s">
        <v>213</v>
      </c>
      <c r="F478" s="34" t="s">
        <v>184</v>
      </c>
      <c r="G478" s="21" t="s">
        <v>183</v>
      </c>
      <c r="H478" s="21" t="s">
        <v>131</v>
      </c>
      <c r="I478" s="21" t="s">
        <v>31</v>
      </c>
      <c r="J478" s="21" t="s">
        <v>8</v>
      </c>
      <c r="M478" s="12"/>
    </row>
    <row r="479" spans="1:13" ht="18" customHeight="1">
      <c r="A479" s="4">
        <v>478</v>
      </c>
      <c r="B479" s="37">
        <v>34185</v>
      </c>
      <c r="C479" s="34" t="s">
        <v>181</v>
      </c>
      <c r="D479" s="34" t="s">
        <v>173</v>
      </c>
      <c r="E479" s="34" t="s">
        <v>146</v>
      </c>
      <c r="F479" s="34" t="s">
        <v>185</v>
      </c>
      <c r="G479" s="21" t="s">
        <v>194</v>
      </c>
      <c r="H479" s="21" t="s">
        <v>214</v>
      </c>
      <c r="I479" s="21" t="s">
        <v>227</v>
      </c>
      <c r="J479" s="21" t="s">
        <v>32</v>
      </c>
      <c r="M479" s="12"/>
    </row>
    <row r="480" spans="1:13" ht="18" customHeight="1">
      <c r="A480" s="4">
        <v>479</v>
      </c>
      <c r="B480" s="37">
        <v>34185</v>
      </c>
      <c r="C480" s="34" t="s">
        <v>175</v>
      </c>
      <c r="D480" s="34" t="s">
        <v>171</v>
      </c>
      <c r="E480" s="34" t="s">
        <v>144</v>
      </c>
      <c r="F480" s="34" t="s">
        <v>170</v>
      </c>
      <c r="G480" s="21"/>
      <c r="H480" s="21"/>
      <c r="I480" s="21" t="s">
        <v>19</v>
      </c>
      <c r="J480" s="21" t="s">
        <v>20</v>
      </c>
      <c r="M480" s="12"/>
    </row>
    <row r="481" spans="1:13" ht="18" customHeight="1">
      <c r="A481" s="4">
        <v>480</v>
      </c>
      <c r="B481" s="37">
        <v>34186</v>
      </c>
      <c r="C481" s="34" t="s">
        <v>170</v>
      </c>
      <c r="D481" s="34" t="s">
        <v>72</v>
      </c>
      <c r="E481" s="36" t="s">
        <v>171</v>
      </c>
      <c r="F481" s="34" t="s">
        <v>144</v>
      </c>
      <c r="G481" s="21"/>
      <c r="H481" s="21"/>
      <c r="I481" s="21" t="s">
        <v>19</v>
      </c>
      <c r="J481" s="21" t="s">
        <v>20</v>
      </c>
      <c r="M481" s="12"/>
    </row>
    <row r="482" spans="1:13" ht="18" customHeight="1">
      <c r="A482" s="4">
        <v>481</v>
      </c>
      <c r="B482" s="37">
        <v>34186</v>
      </c>
      <c r="C482" s="34" t="s">
        <v>180</v>
      </c>
      <c r="D482" s="34" t="s">
        <v>176</v>
      </c>
      <c r="E482" s="34" t="s">
        <v>210</v>
      </c>
      <c r="F482" s="34" t="s">
        <v>195</v>
      </c>
      <c r="G482" s="21"/>
      <c r="H482" s="21"/>
      <c r="I482" s="21" t="s">
        <v>37</v>
      </c>
      <c r="J482" s="21" t="s">
        <v>13</v>
      </c>
      <c r="M482" s="12"/>
    </row>
    <row r="483" spans="1:13" ht="18" customHeight="1">
      <c r="A483" s="4">
        <v>482</v>
      </c>
      <c r="B483" s="37">
        <v>34186</v>
      </c>
      <c r="C483" s="34" t="s">
        <v>163</v>
      </c>
      <c r="D483" s="34" t="s">
        <v>168</v>
      </c>
      <c r="E483" s="34" t="s">
        <v>191</v>
      </c>
      <c r="F483" s="34" t="s">
        <v>190</v>
      </c>
      <c r="G483" s="21"/>
      <c r="H483" s="21"/>
      <c r="I483" s="21" t="s">
        <v>38</v>
      </c>
      <c r="J483" s="21" t="s">
        <v>14</v>
      </c>
      <c r="M483" s="12"/>
    </row>
    <row r="484" spans="1:13" ht="18" customHeight="1">
      <c r="A484" s="4">
        <v>483</v>
      </c>
      <c r="B484" s="37">
        <v>34187</v>
      </c>
      <c r="C484" s="34" t="s">
        <v>144</v>
      </c>
      <c r="D484" s="34" t="s">
        <v>175</v>
      </c>
      <c r="E484" s="34" t="s">
        <v>72</v>
      </c>
      <c r="F484" s="34" t="s">
        <v>171</v>
      </c>
      <c r="G484" s="21"/>
      <c r="H484" s="21"/>
      <c r="I484" s="21" t="s">
        <v>19</v>
      </c>
      <c r="J484" s="21" t="s">
        <v>14</v>
      </c>
      <c r="M484" s="12"/>
    </row>
    <row r="485" spans="1:13" ht="18" customHeight="1">
      <c r="A485" s="4">
        <v>484</v>
      </c>
      <c r="B485" s="37">
        <v>34187</v>
      </c>
      <c r="C485" s="34" t="s">
        <v>194</v>
      </c>
      <c r="D485" s="34" t="s">
        <v>185</v>
      </c>
      <c r="E485" s="34" t="s">
        <v>161</v>
      </c>
      <c r="F485" s="34" t="s">
        <v>269</v>
      </c>
      <c r="G485" s="21" t="s">
        <v>214</v>
      </c>
      <c r="H485" s="21" t="s">
        <v>181</v>
      </c>
      <c r="I485" s="21" t="s">
        <v>228</v>
      </c>
      <c r="J485" s="21" t="s">
        <v>32</v>
      </c>
      <c r="M485" s="12"/>
    </row>
    <row r="486" spans="1:13" ht="18" customHeight="1">
      <c r="A486" s="4">
        <v>485</v>
      </c>
      <c r="B486" s="37">
        <v>34188</v>
      </c>
      <c r="C486" s="34" t="s">
        <v>161</v>
      </c>
      <c r="D486" s="34" t="s">
        <v>269</v>
      </c>
      <c r="E486" s="34" t="s">
        <v>181</v>
      </c>
      <c r="F486" s="34" t="s">
        <v>214</v>
      </c>
      <c r="G486" s="21" t="s">
        <v>185</v>
      </c>
      <c r="H486" s="21" t="s">
        <v>194</v>
      </c>
      <c r="I486" s="21" t="s">
        <v>228</v>
      </c>
      <c r="J486" s="21" t="s">
        <v>32</v>
      </c>
      <c r="M486" s="12"/>
    </row>
    <row r="487" spans="1:13" ht="18" customHeight="1">
      <c r="A487" s="4">
        <v>486</v>
      </c>
      <c r="B487" s="37">
        <v>34188</v>
      </c>
      <c r="C487" s="34" t="s">
        <v>171</v>
      </c>
      <c r="D487" s="34" t="s">
        <v>170</v>
      </c>
      <c r="E487" s="34" t="s">
        <v>175</v>
      </c>
      <c r="F487" s="34" t="s">
        <v>72</v>
      </c>
      <c r="G487" s="21"/>
      <c r="H487" s="21"/>
      <c r="I487" s="21" t="s">
        <v>19</v>
      </c>
      <c r="J487" s="21" t="s">
        <v>14</v>
      </c>
      <c r="M487" s="12"/>
    </row>
    <row r="488" spans="1:13" ht="18" customHeight="1">
      <c r="A488" s="4">
        <v>487</v>
      </c>
      <c r="B488" s="37">
        <v>34188</v>
      </c>
      <c r="C488" s="34" t="s">
        <v>211</v>
      </c>
      <c r="D488" s="34" t="s">
        <v>213</v>
      </c>
      <c r="E488" s="34" t="s">
        <v>184</v>
      </c>
      <c r="F488" s="34" t="s">
        <v>131</v>
      </c>
      <c r="G488" s="21" t="s">
        <v>178</v>
      </c>
      <c r="H488" s="21" t="s">
        <v>174</v>
      </c>
      <c r="I488" s="21" t="s">
        <v>8</v>
      </c>
      <c r="J488" s="21" t="s">
        <v>26</v>
      </c>
      <c r="M488" s="12"/>
    </row>
    <row r="489" spans="1:13" ht="18" customHeight="1">
      <c r="A489" s="4">
        <v>488</v>
      </c>
      <c r="B489" s="37">
        <v>34188</v>
      </c>
      <c r="C489" s="34" t="s">
        <v>173</v>
      </c>
      <c r="D489" s="34" t="s">
        <v>197</v>
      </c>
      <c r="E489" s="34" t="s">
        <v>146</v>
      </c>
      <c r="F489" s="34" t="s">
        <v>186</v>
      </c>
      <c r="G489" s="21" t="s">
        <v>165</v>
      </c>
      <c r="H489" s="21" t="s">
        <v>179</v>
      </c>
      <c r="I489" s="21" t="s">
        <v>31</v>
      </c>
      <c r="J489" s="21" t="s">
        <v>227</v>
      </c>
      <c r="M489" s="12"/>
    </row>
    <row r="490" spans="1:13" ht="18" customHeight="1">
      <c r="A490" s="4">
        <v>489</v>
      </c>
      <c r="B490" s="37">
        <v>34188</v>
      </c>
      <c r="C490" s="34" t="s">
        <v>210</v>
      </c>
      <c r="D490" s="34" t="s">
        <v>180</v>
      </c>
      <c r="E490" s="34" t="s">
        <v>166</v>
      </c>
      <c r="F490" s="34" t="s">
        <v>176</v>
      </c>
      <c r="G490" s="21"/>
      <c r="H490" s="21"/>
      <c r="I490" s="21" t="s">
        <v>13</v>
      </c>
      <c r="J490" s="21" t="s">
        <v>38</v>
      </c>
      <c r="M490" s="12"/>
    </row>
    <row r="491" spans="1:13" ht="18" customHeight="1">
      <c r="A491" s="4">
        <v>490</v>
      </c>
      <c r="B491" s="37">
        <v>34188</v>
      </c>
      <c r="C491" s="34" t="s">
        <v>191</v>
      </c>
      <c r="D491" s="34" t="s">
        <v>163</v>
      </c>
      <c r="E491" s="34" t="s">
        <v>167</v>
      </c>
      <c r="F491" s="34" t="s">
        <v>168</v>
      </c>
      <c r="G491" s="21"/>
      <c r="H491" s="21"/>
      <c r="I491" s="21" t="s">
        <v>20</v>
      </c>
      <c r="J491" s="21" t="s">
        <v>37</v>
      </c>
      <c r="M491" s="12"/>
    </row>
    <row r="492" spans="1:13" ht="18" customHeight="1">
      <c r="A492" s="4">
        <v>491</v>
      </c>
      <c r="B492" s="37">
        <v>34189</v>
      </c>
      <c r="C492" s="34" t="s">
        <v>179</v>
      </c>
      <c r="D492" s="36" t="s">
        <v>165</v>
      </c>
      <c r="E492" s="34" t="s">
        <v>186</v>
      </c>
      <c r="F492" s="34" t="s">
        <v>197</v>
      </c>
      <c r="G492" s="21" t="s">
        <v>173</v>
      </c>
      <c r="H492" s="21" t="s">
        <v>146</v>
      </c>
      <c r="I492" s="21" t="s">
        <v>31</v>
      </c>
      <c r="J492" s="21" t="s">
        <v>227</v>
      </c>
      <c r="M492" s="12"/>
    </row>
    <row r="493" spans="1:13" ht="18" customHeight="1">
      <c r="A493" s="4">
        <v>492</v>
      </c>
      <c r="B493" s="37">
        <v>34189</v>
      </c>
      <c r="C493" s="34" t="s">
        <v>72</v>
      </c>
      <c r="D493" s="34" t="s">
        <v>144</v>
      </c>
      <c r="E493" s="34" t="s">
        <v>170</v>
      </c>
      <c r="F493" s="34" t="s">
        <v>175</v>
      </c>
      <c r="G493" s="21"/>
      <c r="H493" s="21"/>
      <c r="I493" s="21" t="s">
        <v>19</v>
      </c>
      <c r="J493" s="21" t="s">
        <v>14</v>
      </c>
      <c r="M493" s="12"/>
    </row>
    <row r="494" spans="1:13" ht="18" customHeight="1">
      <c r="A494" s="4">
        <v>493</v>
      </c>
      <c r="B494" s="37">
        <v>34189</v>
      </c>
      <c r="C494" s="34" t="s">
        <v>213</v>
      </c>
      <c r="D494" s="34" t="s">
        <v>178</v>
      </c>
      <c r="E494" s="34" t="s">
        <v>174</v>
      </c>
      <c r="F494" s="34" t="s">
        <v>184</v>
      </c>
      <c r="G494" s="21" t="s">
        <v>211</v>
      </c>
      <c r="H494" s="21" t="s">
        <v>131</v>
      </c>
      <c r="I494" s="21" t="s">
        <v>8</v>
      </c>
      <c r="J494" s="21" t="s">
        <v>26</v>
      </c>
      <c r="M494" s="12"/>
    </row>
    <row r="495" spans="1:13" ht="18" customHeight="1">
      <c r="A495" s="4">
        <v>494</v>
      </c>
      <c r="B495" s="37">
        <v>34189</v>
      </c>
      <c r="C495" s="34" t="s">
        <v>168</v>
      </c>
      <c r="D495" s="34" t="s">
        <v>190</v>
      </c>
      <c r="E495" s="34" t="s">
        <v>163</v>
      </c>
      <c r="F495" s="34" t="s">
        <v>167</v>
      </c>
      <c r="G495" s="21"/>
      <c r="H495" s="21"/>
      <c r="I495" s="21" t="s">
        <v>20</v>
      </c>
      <c r="J495" s="21" t="s">
        <v>37</v>
      </c>
      <c r="M495" s="12"/>
    </row>
    <row r="496" spans="1:13" ht="18" customHeight="1">
      <c r="A496" s="4">
        <v>495</v>
      </c>
      <c r="B496" s="37">
        <v>34189</v>
      </c>
      <c r="C496" s="34" t="s">
        <v>185</v>
      </c>
      <c r="D496" s="34" t="s">
        <v>181</v>
      </c>
      <c r="E496" s="34" t="s">
        <v>214</v>
      </c>
      <c r="F496" s="34" t="s">
        <v>194</v>
      </c>
      <c r="G496" s="21" t="s">
        <v>269</v>
      </c>
      <c r="H496" s="21" t="s">
        <v>161</v>
      </c>
      <c r="I496" s="21" t="s">
        <v>228</v>
      </c>
      <c r="J496" s="21" t="s">
        <v>32</v>
      </c>
      <c r="M496" s="12"/>
    </row>
    <row r="497" spans="1:13" ht="18" customHeight="1">
      <c r="A497" s="4">
        <v>496</v>
      </c>
      <c r="B497" s="37">
        <v>34189</v>
      </c>
      <c r="C497" s="34" t="s">
        <v>176</v>
      </c>
      <c r="D497" s="34" t="s">
        <v>195</v>
      </c>
      <c r="E497" s="34" t="s">
        <v>180</v>
      </c>
      <c r="F497" s="34" t="s">
        <v>166</v>
      </c>
      <c r="G497" s="21"/>
      <c r="H497" s="21"/>
      <c r="I497" s="21" t="s">
        <v>13</v>
      </c>
      <c r="J497" s="21" t="s">
        <v>38</v>
      </c>
      <c r="M497" s="12"/>
    </row>
    <row r="498" spans="1:13" ht="18" customHeight="1">
      <c r="A498" s="4">
        <v>497</v>
      </c>
      <c r="B498" s="37">
        <v>34191</v>
      </c>
      <c r="C498" s="34" t="s">
        <v>167</v>
      </c>
      <c r="D498" s="34" t="s">
        <v>191</v>
      </c>
      <c r="E498" s="34" t="s">
        <v>190</v>
      </c>
      <c r="F498" s="34" t="s">
        <v>163</v>
      </c>
      <c r="G498" s="21"/>
      <c r="H498" s="21"/>
      <c r="I498" s="21" t="s">
        <v>13</v>
      </c>
      <c r="J498" s="21" t="s">
        <v>19</v>
      </c>
      <c r="M498" s="12"/>
    </row>
    <row r="499" spans="1:13" ht="18" customHeight="1">
      <c r="A499" s="4">
        <v>498</v>
      </c>
      <c r="B499" s="37">
        <v>34191</v>
      </c>
      <c r="C499" s="34" t="s">
        <v>166</v>
      </c>
      <c r="D499" s="34" t="s">
        <v>210</v>
      </c>
      <c r="E499" s="34" t="s">
        <v>175</v>
      </c>
      <c r="F499" s="34" t="s">
        <v>180</v>
      </c>
      <c r="G499" s="21"/>
      <c r="H499" s="21"/>
      <c r="I499" s="21" t="s">
        <v>37</v>
      </c>
      <c r="J499" s="21" t="s">
        <v>14</v>
      </c>
      <c r="M499" s="12"/>
    </row>
    <row r="500" spans="1:13" ht="18" customHeight="1">
      <c r="A500" s="4">
        <v>499</v>
      </c>
      <c r="B500" s="37">
        <v>34191</v>
      </c>
      <c r="C500" s="34" t="s">
        <v>172</v>
      </c>
      <c r="D500" s="34" t="s">
        <v>183</v>
      </c>
      <c r="E500" s="34" t="s">
        <v>187</v>
      </c>
      <c r="F500" s="34" t="s">
        <v>182</v>
      </c>
      <c r="G500" s="21" t="s">
        <v>146</v>
      </c>
      <c r="H500" s="21" t="s">
        <v>173</v>
      </c>
      <c r="I500" s="21" t="s">
        <v>228</v>
      </c>
      <c r="J500" s="21" t="s">
        <v>227</v>
      </c>
      <c r="M500" s="12"/>
    </row>
    <row r="501" spans="1:13" ht="18" customHeight="1">
      <c r="A501" s="4">
        <v>500</v>
      </c>
      <c r="B501" s="37">
        <v>34191</v>
      </c>
      <c r="C501" s="34" t="s">
        <v>170</v>
      </c>
      <c r="D501" s="34" t="s">
        <v>171</v>
      </c>
      <c r="E501" s="34" t="s">
        <v>195</v>
      </c>
      <c r="F501" s="34" t="s">
        <v>144</v>
      </c>
      <c r="G501" s="21"/>
      <c r="H501" s="21"/>
      <c r="I501" s="21" t="s">
        <v>20</v>
      </c>
      <c r="J501" s="21" t="s">
        <v>38</v>
      </c>
      <c r="M501" s="12"/>
    </row>
    <row r="502" spans="1:13" ht="18" customHeight="1">
      <c r="A502" s="4">
        <v>501</v>
      </c>
      <c r="B502" s="37">
        <v>34192</v>
      </c>
      <c r="C502" s="34" t="s">
        <v>182</v>
      </c>
      <c r="D502" s="34" t="s">
        <v>173</v>
      </c>
      <c r="E502" s="34" t="s">
        <v>146</v>
      </c>
      <c r="F502" s="34" t="s">
        <v>187</v>
      </c>
      <c r="G502" s="21" t="s">
        <v>172</v>
      </c>
      <c r="H502" s="21" t="s">
        <v>183</v>
      </c>
      <c r="I502" s="21" t="s">
        <v>228</v>
      </c>
      <c r="J502" s="21" t="s">
        <v>227</v>
      </c>
      <c r="M502" s="12"/>
    </row>
    <row r="503" spans="1:13" ht="18" customHeight="1">
      <c r="A503" s="4">
        <v>502</v>
      </c>
      <c r="B503" s="37">
        <v>34192</v>
      </c>
      <c r="C503" s="34" t="s">
        <v>269</v>
      </c>
      <c r="D503" s="34" t="s">
        <v>161</v>
      </c>
      <c r="E503" s="34" t="s">
        <v>214</v>
      </c>
      <c r="F503" s="34" t="s">
        <v>181</v>
      </c>
      <c r="G503" s="21" t="s">
        <v>142</v>
      </c>
      <c r="H503" s="21" t="s">
        <v>185</v>
      </c>
      <c r="I503" s="21" t="s">
        <v>26</v>
      </c>
      <c r="J503" s="21" t="s">
        <v>31</v>
      </c>
      <c r="M503" s="12"/>
    </row>
    <row r="504" spans="1:13" ht="18" customHeight="1">
      <c r="A504" s="4">
        <v>503</v>
      </c>
      <c r="B504" s="37">
        <v>34192</v>
      </c>
      <c r="C504" s="34" t="s">
        <v>184</v>
      </c>
      <c r="D504" s="34" t="s">
        <v>179</v>
      </c>
      <c r="E504" s="34" t="s">
        <v>178</v>
      </c>
      <c r="F504" s="34" t="s">
        <v>174</v>
      </c>
      <c r="G504" s="21" t="s">
        <v>186</v>
      </c>
      <c r="H504" s="21" t="s">
        <v>197</v>
      </c>
      <c r="I504" s="21" t="s">
        <v>8</v>
      </c>
      <c r="J504" s="21" t="s">
        <v>32</v>
      </c>
      <c r="M504" s="12"/>
    </row>
    <row r="505" spans="1:13" ht="18" customHeight="1">
      <c r="A505" s="4">
        <v>504</v>
      </c>
      <c r="B505" s="37">
        <v>34192</v>
      </c>
      <c r="C505" s="34" t="s">
        <v>180</v>
      </c>
      <c r="D505" s="34" t="s">
        <v>176</v>
      </c>
      <c r="E505" s="34" t="s">
        <v>210</v>
      </c>
      <c r="F505" s="34" t="s">
        <v>175</v>
      </c>
      <c r="G505" s="21"/>
      <c r="H505" s="21"/>
      <c r="I505" s="21" t="s">
        <v>37</v>
      </c>
      <c r="J505" s="21" t="s">
        <v>14</v>
      </c>
      <c r="M505" s="12"/>
    </row>
    <row r="506" spans="1:13" ht="18" customHeight="1">
      <c r="A506" s="4">
        <v>505</v>
      </c>
      <c r="B506" s="37">
        <v>34192</v>
      </c>
      <c r="C506" s="34" t="s">
        <v>163</v>
      </c>
      <c r="D506" s="34" t="s">
        <v>10</v>
      </c>
      <c r="E506" s="34" t="s">
        <v>191</v>
      </c>
      <c r="F506" s="34" t="s">
        <v>190</v>
      </c>
      <c r="G506" s="21"/>
      <c r="H506" s="21"/>
      <c r="I506" s="21" t="s">
        <v>13</v>
      </c>
      <c r="J506" s="21" t="s">
        <v>19</v>
      </c>
      <c r="M506" s="12"/>
    </row>
    <row r="507" spans="1:13" ht="18" customHeight="1">
      <c r="A507" s="4">
        <v>506</v>
      </c>
      <c r="B507" s="37">
        <v>34192</v>
      </c>
      <c r="C507" s="34" t="s">
        <v>195</v>
      </c>
      <c r="D507" s="34" t="s">
        <v>72</v>
      </c>
      <c r="E507" s="34" t="s">
        <v>144</v>
      </c>
      <c r="F507" s="34" t="s">
        <v>171</v>
      </c>
      <c r="G507" s="21"/>
      <c r="H507" s="21"/>
      <c r="I507" s="21" t="s">
        <v>20</v>
      </c>
      <c r="J507" s="21" t="s">
        <v>38</v>
      </c>
      <c r="M507" s="12"/>
    </row>
    <row r="508" spans="1:13" ht="18" customHeight="1">
      <c r="A508" s="4">
        <v>507</v>
      </c>
      <c r="B508" s="37">
        <v>34193</v>
      </c>
      <c r="C508" s="34" t="s">
        <v>190</v>
      </c>
      <c r="D508" s="34" t="s">
        <v>167</v>
      </c>
      <c r="E508" s="34" t="s">
        <v>10</v>
      </c>
      <c r="F508" s="34" t="s">
        <v>191</v>
      </c>
      <c r="G508" s="21"/>
      <c r="H508" s="21"/>
      <c r="I508" s="21" t="s">
        <v>13</v>
      </c>
      <c r="J508" s="21" t="s">
        <v>19</v>
      </c>
      <c r="M508" s="12"/>
    </row>
    <row r="509" spans="1:13" ht="18" customHeight="1">
      <c r="A509" s="4">
        <v>508</v>
      </c>
      <c r="B509" s="37">
        <v>34193</v>
      </c>
      <c r="C509" s="34" t="s">
        <v>181</v>
      </c>
      <c r="D509" s="34" t="s">
        <v>142</v>
      </c>
      <c r="E509" s="34" t="s">
        <v>194</v>
      </c>
      <c r="F509" s="34" t="s">
        <v>185</v>
      </c>
      <c r="G509" s="21" t="s">
        <v>214</v>
      </c>
      <c r="H509" s="21" t="s">
        <v>269</v>
      </c>
      <c r="I509" s="21" t="s">
        <v>26</v>
      </c>
      <c r="J509" s="21" t="s">
        <v>31</v>
      </c>
      <c r="M509" s="12"/>
    </row>
    <row r="510" spans="1:13" ht="18" customHeight="1">
      <c r="A510" s="4">
        <v>509</v>
      </c>
      <c r="B510" s="37">
        <v>34193</v>
      </c>
      <c r="C510" s="34" t="s">
        <v>197</v>
      </c>
      <c r="D510" s="34" t="s">
        <v>174</v>
      </c>
      <c r="E510" s="34" t="s">
        <v>165</v>
      </c>
      <c r="F510" s="34" t="s">
        <v>131</v>
      </c>
      <c r="G510" s="21" t="s">
        <v>188</v>
      </c>
      <c r="H510" s="21" t="s">
        <v>186</v>
      </c>
      <c r="I510" s="21" t="s">
        <v>8</v>
      </c>
      <c r="J510" s="21" t="s">
        <v>32</v>
      </c>
      <c r="M510" s="12"/>
    </row>
    <row r="511" spans="1:13" ht="18" customHeight="1">
      <c r="A511" s="4">
        <v>510</v>
      </c>
      <c r="B511" s="37">
        <v>34193</v>
      </c>
      <c r="C511" s="34" t="s">
        <v>175</v>
      </c>
      <c r="D511" s="34" t="s">
        <v>166</v>
      </c>
      <c r="E511" s="34" t="s">
        <v>176</v>
      </c>
      <c r="F511" s="34" t="s">
        <v>210</v>
      </c>
      <c r="G511" s="21"/>
      <c r="H511" s="21"/>
      <c r="I511" s="21" t="s">
        <v>37</v>
      </c>
      <c r="J511" s="21" t="s">
        <v>14</v>
      </c>
      <c r="M511" s="12"/>
    </row>
    <row r="512" spans="1:13" ht="18" customHeight="1">
      <c r="A512" s="4">
        <v>511</v>
      </c>
      <c r="B512" s="37">
        <v>34193</v>
      </c>
      <c r="C512" s="34" t="s">
        <v>144</v>
      </c>
      <c r="D512" s="34" t="s">
        <v>170</v>
      </c>
      <c r="E512" s="34" t="s">
        <v>171</v>
      </c>
      <c r="F512" s="34" t="s">
        <v>72</v>
      </c>
      <c r="G512" s="21"/>
      <c r="H512" s="21"/>
      <c r="I512" s="21" t="s">
        <v>20</v>
      </c>
      <c r="J512" s="21" t="s">
        <v>38</v>
      </c>
      <c r="M512" s="12"/>
    </row>
    <row r="513" spans="1:13" ht="18" customHeight="1">
      <c r="A513" s="4">
        <v>512</v>
      </c>
      <c r="B513" s="37">
        <v>34193</v>
      </c>
      <c r="C513" s="34" t="s">
        <v>183</v>
      </c>
      <c r="D513" s="34" t="s">
        <v>146</v>
      </c>
      <c r="E513" s="34" t="s">
        <v>173</v>
      </c>
      <c r="F513" s="34" t="s">
        <v>172</v>
      </c>
      <c r="G513" s="21" t="s">
        <v>182</v>
      </c>
      <c r="H513" s="21" t="s">
        <v>187</v>
      </c>
      <c r="I513" s="21" t="s">
        <v>228</v>
      </c>
      <c r="J513" s="21" t="s">
        <v>227</v>
      </c>
      <c r="M513" s="12"/>
    </row>
    <row r="514" spans="1:13" ht="18" customHeight="1">
      <c r="A514" s="4">
        <v>513</v>
      </c>
      <c r="B514" s="37">
        <v>34194</v>
      </c>
      <c r="C514" s="34" t="s">
        <v>161</v>
      </c>
      <c r="D514" s="34" t="s">
        <v>185</v>
      </c>
      <c r="E514" s="34" t="s">
        <v>194</v>
      </c>
      <c r="F514" s="34" t="s">
        <v>269</v>
      </c>
      <c r="G514" s="21" t="s">
        <v>181</v>
      </c>
      <c r="H514" s="21" t="s">
        <v>142</v>
      </c>
      <c r="I514" s="21" t="s">
        <v>227</v>
      </c>
      <c r="J514" s="21" t="s">
        <v>26</v>
      </c>
      <c r="M514" s="12"/>
    </row>
    <row r="515" spans="1:13" ht="18" customHeight="1">
      <c r="A515" s="4">
        <v>514</v>
      </c>
      <c r="B515" s="37">
        <v>34194</v>
      </c>
      <c r="C515" s="34" t="s">
        <v>213</v>
      </c>
      <c r="D515" s="34" t="s">
        <v>165</v>
      </c>
      <c r="E515" s="34" t="s">
        <v>174</v>
      </c>
      <c r="F515" s="34" t="s">
        <v>186</v>
      </c>
      <c r="G515" s="21" t="s">
        <v>179</v>
      </c>
      <c r="H515" s="21" t="s">
        <v>178</v>
      </c>
      <c r="I515" s="21" t="s">
        <v>32</v>
      </c>
      <c r="J515" s="21" t="s">
        <v>228</v>
      </c>
      <c r="M515" s="12"/>
    </row>
    <row r="516" spans="1:13" ht="18" customHeight="1">
      <c r="A516" s="4">
        <v>515</v>
      </c>
      <c r="B516" s="37">
        <v>34194</v>
      </c>
      <c r="C516" s="34" t="s">
        <v>210</v>
      </c>
      <c r="D516" s="34" t="s">
        <v>180</v>
      </c>
      <c r="E516" s="34" t="s">
        <v>166</v>
      </c>
      <c r="F516" s="34" t="s">
        <v>176</v>
      </c>
      <c r="G516" s="21"/>
      <c r="H516" s="21"/>
      <c r="I516" s="21" t="s">
        <v>37</v>
      </c>
      <c r="J516" s="21" t="s">
        <v>20</v>
      </c>
      <c r="M516" s="12"/>
    </row>
    <row r="517" spans="1:13" ht="18" customHeight="1">
      <c r="A517" s="4">
        <v>516</v>
      </c>
      <c r="B517" s="37">
        <v>34194</v>
      </c>
      <c r="C517" s="36" t="s">
        <v>131</v>
      </c>
      <c r="D517" s="34" t="s">
        <v>211</v>
      </c>
      <c r="E517" s="34" t="s">
        <v>197</v>
      </c>
      <c r="F517" s="34" t="s">
        <v>188</v>
      </c>
      <c r="G517" s="21" t="s">
        <v>148</v>
      </c>
      <c r="H517" s="21" t="s">
        <v>184</v>
      </c>
      <c r="I517" s="21" t="s">
        <v>8</v>
      </c>
      <c r="J517" s="21" t="s">
        <v>31</v>
      </c>
      <c r="M517" s="13"/>
    </row>
    <row r="518" spans="1:13" ht="18" customHeight="1">
      <c r="A518" s="4">
        <v>517</v>
      </c>
      <c r="B518" s="37">
        <v>34194</v>
      </c>
      <c r="C518" s="34" t="s">
        <v>191</v>
      </c>
      <c r="D518" s="34" t="s">
        <v>163</v>
      </c>
      <c r="E518" s="34" t="s">
        <v>167</v>
      </c>
      <c r="F518" s="34" t="s">
        <v>46</v>
      </c>
      <c r="G518" s="21"/>
      <c r="H518" s="21"/>
      <c r="I518" s="21" t="s">
        <v>14</v>
      </c>
      <c r="J518" s="21" t="s">
        <v>13</v>
      </c>
      <c r="M518" s="12"/>
    </row>
    <row r="519" spans="1:13" ht="18" customHeight="1">
      <c r="A519" s="4">
        <v>518</v>
      </c>
      <c r="B519" s="37">
        <v>34195</v>
      </c>
      <c r="C519" s="34" t="s">
        <v>46</v>
      </c>
      <c r="D519" s="34" t="s">
        <v>190</v>
      </c>
      <c r="E519" s="34" t="s">
        <v>163</v>
      </c>
      <c r="F519" s="34" t="s">
        <v>167</v>
      </c>
      <c r="G519" s="21"/>
      <c r="H519" s="21"/>
      <c r="I519" s="21" t="s">
        <v>14</v>
      </c>
      <c r="J519" s="21" t="s">
        <v>13</v>
      </c>
      <c r="M519" s="12"/>
    </row>
    <row r="520" spans="1:13" ht="18" customHeight="1">
      <c r="A520" s="4">
        <v>519</v>
      </c>
      <c r="B520" s="37">
        <v>34195</v>
      </c>
      <c r="C520" s="34" t="s">
        <v>186</v>
      </c>
      <c r="D520" s="34" t="s">
        <v>178</v>
      </c>
      <c r="E520" s="34" t="s">
        <v>179</v>
      </c>
      <c r="F520" s="34" t="s">
        <v>165</v>
      </c>
      <c r="G520" s="21" t="s">
        <v>269</v>
      </c>
      <c r="H520" s="21" t="s">
        <v>213</v>
      </c>
      <c r="I520" s="21" t="s">
        <v>32</v>
      </c>
      <c r="J520" s="21" t="s">
        <v>228</v>
      </c>
      <c r="M520" s="12"/>
    </row>
    <row r="521" spans="1:13" ht="18" customHeight="1">
      <c r="A521" s="4">
        <v>520</v>
      </c>
      <c r="B521" s="37">
        <v>34195</v>
      </c>
      <c r="C521" s="34" t="s">
        <v>176</v>
      </c>
      <c r="D521" s="34" t="s">
        <v>144</v>
      </c>
      <c r="E521" s="34" t="s">
        <v>180</v>
      </c>
      <c r="F521" s="34" t="s">
        <v>166</v>
      </c>
      <c r="G521" s="21"/>
      <c r="H521" s="21"/>
      <c r="I521" s="21" t="s">
        <v>37</v>
      </c>
      <c r="J521" s="21" t="s">
        <v>20</v>
      </c>
      <c r="M521" s="12"/>
    </row>
    <row r="522" spans="1:13" ht="18" customHeight="1">
      <c r="A522" s="4">
        <v>521</v>
      </c>
      <c r="B522" s="37">
        <v>34195</v>
      </c>
      <c r="C522" s="34" t="s">
        <v>146</v>
      </c>
      <c r="D522" s="34" t="s">
        <v>194</v>
      </c>
      <c r="E522" s="34" t="s">
        <v>172</v>
      </c>
      <c r="F522" s="34" t="s">
        <v>183</v>
      </c>
      <c r="G522" s="21" t="s">
        <v>142</v>
      </c>
      <c r="H522" s="21" t="s">
        <v>182</v>
      </c>
      <c r="I522" s="21" t="s">
        <v>227</v>
      </c>
      <c r="J522" s="21" t="s">
        <v>26</v>
      </c>
      <c r="M522" s="12"/>
    </row>
    <row r="523" spans="1:13" ht="18" customHeight="1">
      <c r="A523" s="4">
        <v>522</v>
      </c>
      <c r="B523" s="37">
        <v>34195</v>
      </c>
      <c r="C523" s="34" t="s">
        <v>214</v>
      </c>
      <c r="D523" s="34" t="s">
        <v>188</v>
      </c>
      <c r="E523" s="34" t="s">
        <v>211</v>
      </c>
      <c r="F523" s="34" t="s">
        <v>184</v>
      </c>
      <c r="G523" s="21" t="s">
        <v>197</v>
      </c>
      <c r="H523" s="21" t="s">
        <v>131</v>
      </c>
      <c r="I523" s="21" t="s">
        <v>8</v>
      </c>
      <c r="J523" s="21" t="s">
        <v>31</v>
      </c>
      <c r="M523" s="12"/>
    </row>
    <row r="524" spans="1:13" ht="18" customHeight="1">
      <c r="A524" s="4">
        <v>523</v>
      </c>
      <c r="B524" s="37">
        <v>34196</v>
      </c>
      <c r="C524" s="34" t="s">
        <v>167</v>
      </c>
      <c r="D524" s="34" t="s">
        <v>191</v>
      </c>
      <c r="E524" s="34" t="s">
        <v>190</v>
      </c>
      <c r="F524" s="34" t="s">
        <v>163</v>
      </c>
      <c r="G524" s="21"/>
      <c r="H524" s="21"/>
      <c r="I524" s="21" t="s">
        <v>14</v>
      </c>
      <c r="J524" s="21" t="s">
        <v>13</v>
      </c>
      <c r="M524" s="12"/>
    </row>
    <row r="525" spans="1:13" ht="18" customHeight="1">
      <c r="A525" s="4">
        <v>524</v>
      </c>
      <c r="B525" s="37">
        <v>34196</v>
      </c>
      <c r="C525" s="34" t="s">
        <v>166</v>
      </c>
      <c r="D525" s="34" t="s">
        <v>210</v>
      </c>
      <c r="E525" s="34" t="s">
        <v>144</v>
      </c>
      <c r="F525" s="34" t="s">
        <v>180</v>
      </c>
      <c r="G525" s="21"/>
      <c r="H525" s="21"/>
      <c r="I525" s="21" t="s">
        <v>37</v>
      </c>
      <c r="J525" s="21" t="s">
        <v>20</v>
      </c>
      <c r="M525" s="12"/>
    </row>
    <row r="526" spans="1:13" ht="18" customHeight="1">
      <c r="A526" s="4">
        <v>525</v>
      </c>
      <c r="B526" s="37">
        <v>34196</v>
      </c>
      <c r="C526" s="34" t="s">
        <v>165</v>
      </c>
      <c r="D526" s="34" t="s">
        <v>213</v>
      </c>
      <c r="E526" s="34" t="s">
        <v>131</v>
      </c>
      <c r="F526" s="34" t="s">
        <v>179</v>
      </c>
      <c r="G526" s="21" t="s">
        <v>174</v>
      </c>
      <c r="H526" s="21" t="s">
        <v>186</v>
      </c>
      <c r="I526" s="21" t="s">
        <v>32</v>
      </c>
      <c r="J526" s="21" t="s">
        <v>228</v>
      </c>
      <c r="M526" s="12"/>
    </row>
    <row r="527" spans="1:13" ht="18" customHeight="1">
      <c r="A527" s="4">
        <v>526</v>
      </c>
      <c r="B527" s="37">
        <v>34196</v>
      </c>
      <c r="C527" s="34" t="s">
        <v>178</v>
      </c>
      <c r="D527" s="34" t="s">
        <v>197</v>
      </c>
      <c r="E527" s="34" t="s">
        <v>184</v>
      </c>
      <c r="F527" s="34" t="s">
        <v>211</v>
      </c>
      <c r="G527" s="21" t="s">
        <v>188</v>
      </c>
      <c r="H527" s="21" t="s">
        <v>148</v>
      </c>
      <c r="I527" s="21" t="s">
        <v>8</v>
      </c>
      <c r="J527" s="21" t="s">
        <v>31</v>
      </c>
      <c r="M527" s="12"/>
    </row>
    <row r="528" spans="1:13" ht="18" customHeight="1">
      <c r="A528" s="4">
        <v>527</v>
      </c>
      <c r="B528" s="37">
        <v>34198</v>
      </c>
      <c r="C528" s="34" t="s">
        <v>179</v>
      </c>
      <c r="D528" s="34" t="s">
        <v>184</v>
      </c>
      <c r="E528" s="34" t="s">
        <v>213</v>
      </c>
      <c r="F528" s="34" t="s">
        <v>197</v>
      </c>
      <c r="G528" s="21" t="s">
        <v>182</v>
      </c>
      <c r="H528" s="21" t="s">
        <v>174</v>
      </c>
      <c r="I528" s="21" t="s">
        <v>32</v>
      </c>
      <c r="J528" s="21" t="s">
        <v>227</v>
      </c>
      <c r="M528" s="12"/>
    </row>
    <row r="529" spans="1:13" ht="18" customHeight="1">
      <c r="A529" s="4">
        <v>528</v>
      </c>
      <c r="B529" s="37">
        <v>34198</v>
      </c>
      <c r="C529" s="34" t="s">
        <v>186</v>
      </c>
      <c r="D529" s="34" t="s">
        <v>131</v>
      </c>
      <c r="E529" s="34" t="s">
        <v>165</v>
      </c>
      <c r="F529" s="34" t="s">
        <v>183</v>
      </c>
      <c r="G529" s="21" t="s">
        <v>211</v>
      </c>
      <c r="H529" s="21" t="s">
        <v>188</v>
      </c>
      <c r="I529" s="21" t="s">
        <v>31</v>
      </c>
      <c r="J529" s="21" t="s">
        <v>26</v>
      </c>
      <c r="M529" s="12"/>
    </row>
    <row r="530" spans="1:13" ht="18" customHeight="1">
      <c r="A530" s="4">
        <v>529</v>
      </c>
      <c r="B530" s="37">
        <v>34198</v>
      </c>
      <c r="C530" s="34" t="s">
        <v>142</v>
      </c>
      <c r="D530" s="34" t="s">
        <v>214</v>
      </c>
      <c r="E530" s="34" t="s">
        <v>161</v>
      </c>
      <c r="F530" s="34" t="s">
        <v>269</v>
      </c>
      <c r="G530" s="21" t="s">
        <v>185</v>
      </c>
      <c r="H530" s="21" t="s">
        <v>181</v>
      </c>
      <c r="I530" s="21" t="s">
        <v>228</v>
      </c>
      <c r="J530" s="21" t="s">
        <v>8</v>
      </c>
      <c r="M530" s="12"/>
    </row>
    <row r="531" spans="1:13" ht="18" customHeight="1">
      <c r="A531" s="4">
        <v>530</v>
      </c>
      <c r="B531" s="37">
        <v>34199</v>
      </c>
      <c r="C531" s="34" t="s">
        <v>182</v>
      </c>
      <c r="D531" s="34" t="s">
        <v>197</v>
      </c>
      <c r="E531" s="34" t="s">
        <v>184</v>
      </c>
      <c r="F531" s="34" t="s">
        <v>174</v>
      </c>
      <c r="G531" s="21" t="s">
        <v>213</v>
      </c>
      <c r="H531" s="21" t="s">
        <v>179</v>
      </c>
      <c r="I531" s="21" t="s">
        <v>32</v>
      </c>
      <c r="J531" s="21" t="s">
        <v>227</v>
      </c>
      <c r="M531" s="12"/>
    </row>
    <row r="532" spans="1:13" ht="18" customHeight="1">
      <c r="A532" s="4">
        <v>531</v>
      </c>
      <c r="B532" s="37">
        <v>34199</v>
      </c>
      <c r="C532" s="34" t="s">
        <v>269</v>
      </c>
      <c r="D532" s="34" t="s">
        <v>185</v>
      </c>
      <c r="E532" s="34" t="s">
        <v>214</v>
      </c>
      <c r="F532" s="34" t="s">
        <v>181</v>
      </c>
      <c r="G532" s="21" t="s">
        <v>142</v>
      </c>
      <c r="H532" s="21" t="s">
        <v>161</v>
      </c>
      <c r="I532" s="21" t="s">
        <v>228</v>
      </c>
      <c r="J532" s="21" t="s">
        <v>8</v>
      </c>
      <c r="M532" s="12"/>
    </row>
    <row r="533" spans="1:13" ht="18" customHeight="1">
      <c r="A533" s="4">
        <v>532</v>
      </c>
      <c r="B533" s="37">
        <v>34199</v>
      </c>
      <c r="C533" s="34" t="s">
        <v>144</v>
      </c>
      <c r="D533" s="34" t="s">
        <v>166</v>
      </c>
      <c r="E533" s="34" t="s">
        <v>176</v>
      </c>
      <c r="F533" s="34" t="s">
        <v>210</v>
      </c>
      <c r="G533" s="21"/>
      <c r="H533" s="21"/>
      <c r="I533" s="21" t="s">
        <v>20</v>
      </c>
      <c r="J533" s="21" t="s">
        <v>14</v>
      </c>
      <c r="M533" s="12"/>
    </row>
    <row r="534" spans="1:13" ht="18" customHeight="1">
      <c r="A534" s="4">
        <v>533</v>
      </c>
      <c r="B534" s="37">
        <v>34199</v>
      </c>
      <c r="C534" s="34" t="s">
        <v>183</v>
      </c>
      <c r="D534" s="34" t="s">
        <v>165</v>
      </c>
      <c r="E534" s="34" t="s">
        <v>211</v>
      </c>
      <c r="F534" s="34" t="s">
        <v>131</v>
      </c>
      <c r="G534" s="21" t="s">
        <v>188</v>
      </c>
      <c r="H534" s="21" t="s">
        <v>186</v>
      </c>
      <c r="I534" s="21" t="s">
        <v>31</v>
      </c>
      <c r="J534" s="21" t="s">
        <v>26</v>
      </c>
      <c r="M534" s="12"/>
    </row>
    <row r="535" spans="1:13" ht="18" customHeight="1">
      <c r="A535" s="4">
        <v>534</v>
      </c>
      <c r="B535" s="37">
        <v>34200</v>
      </c>
      <c r="C535" s="34" t="s">
        <v>213</v>
      </c>
      <c r="D535" s="34" t="s">
        <v>179</v>
      </c>
      <c r="E535" s="36" t="s">
        <v>174</v>
      </c>
      <c r="F535" s="34" t="s">
        <v>184</v>
      </c>
      <c r="G535" s="21" t="s">
        <v>197</v>
      </c>
      <c r="H535" s="21" t="s">
        <v>182</v>
      </c>
      <c r="I535" s="21" t="s">
        <v>32</v>
      </c>
      <c r="J535" s="21" t="s">
        <v>227</v>
      </c>
      <c r="M535" s="12"/>
    </row>
    <row r="536" spans="1:13" ht="18" customHeight="1">
      <c r="A536" s="4">
        <v>535</v>
      </c>
      <c r="B536" s="37">
        <v>34200</v>
      </c>
      <c r="C536" s="34" t="s">
        <v>181</v>
      </c>
      <c r="D536" s="34" t="s">
        <v>142</v>
      </c>
      <c r="E536" s="34" t="s">
        <v>185</v>
      </c>
      <c r="F536" s="34" t="s">
        <v>161</v>
      </c>
      <c r="G536" s="21" t="s">
        <v>269</v>
      </c>
      <c r="H536" s="21" t="s">
        <v>214</v>
      </c>
      <c r="I536" s="21" t="s">
        <v>228</v>
      </c>
      <c r="J536" s="21" t="s">
        <v>8</v>
      </c>
      <c r="M536" s="12"/>
    </row>
    <row r="537" spans="1:13" ht="18" customHeight="1">
      <c r="A537" s="4">
        <v>536</v>
      </c>
      <c r="B537" s="37">
        <v>34200</v>
      </c>
      <c r="C537" s="34" t="s">
        <v>210</v>
      </c>
      <c r="D537" s="34" t="s">
        <v>180</v>
      </c>
      <c r="E537" s="34" t="s">
        <v>166</v>
      </c>
      <c r="F537" s="34" t="s">
        <v>176</v>
      </c>
      <c r="G537" s="21"/>
      <c r="H537" s="21"/>
      <c r="I537" s="21" t="s">
        <v>20</v>
      </c>
      <c r="J537" s="21" t="s">
        <v>14</v>
      </c>
      <c r="M537" s="12"/>
    </row>
    <row r="538" spans="1:13" ht="18" customHeight="1">
      <c r="A538" s="4">
        <v>537</v>
      </c>
      <c r="B538" s="37">
        <v>34200</v>
      </c>
      <c r="C538" s="34" t="s">
        <v>188</v>
      </c>
      <c r="D538" s="34" t="s">
        <v>211</v>
      </c>
      <c r="E538" s="34" t="s">
        <v>186</v>
      </c>
      <c r="F538" s="34" t="s">
        <v>165</v>
      </c>
      <c r="G538" s="21" t="s">
        <v>131</v>
      </c>
      <c r="H538" s="21" t="s">
        <v>183</v>
      </c>
      <c r="I538" s="21" t="s">
        <v>31</v>
      </c>
      <c r="J538" s="21" t="s">
        <v>26</v>
      </c>
      <c r="M538" s="12"/>
    </row>
    <row r="539" spans="1:13" ht="18" customHeight="1">
      <c r="A539" s="4">
        <v>538</v>
      </c>
      <c r="B539" s="37">
        <v>34201</v>
      </c>
      <c r="C539" s="34" t="s">
        <v>161</v>
      </c>
      <c r="D539" s="34" t="s">
        <v>269</v>
      </c>
      <c r="E539" s="34" t="s">
        <v>142</v>
      </c>
      <c r="F539" s="34" t="s">
        <v>214</v>
      </c>
      <c r="G539" s="21" t="s">
        <v>181</v>
      </c>
      <c r="H539" s="21" t="s">
        <v>185</v>
      </c>
      <c r="I539" s="21" t="s">
        <v>228</v>
      </c>
      <c r="J539" s="21" t="s">
        <v>26</v>
      </c>
      <c r="M539" s="12"/>
    </row>
    <row r="540" spans="1:13" ht="18" customHeight="1">
      <c r="A540" s="4">
        <v>539</v>
      </c>
      <c r="B540" s="37">
        <v>34201</v>
      </c>
      <c r="C540" s="34" t="s">
        <v>175</v>
      </c>
      <c r="D540" s="34" t="s">
        <v>170</v>
      </c>
      <c r="E540" s="34" t="s">
        <v>171</v>
      </c>
      <c r="F540" s="34" t="s">
        <v>177</v>
      </c>
      <c r="G540" s="21"/>
      <c r="H540" s="21"/>
      <c r="I540" s="21" t="s">
        <v>20</v>
      </c>
      <c r="J540" s="21" t="s">
        <v>19</v>
      </c>
      <c r="M540" s="12"/>
    </row>
    <row r="541" spans="1:13" ht="18" customHeight="1">
      <c r="A541" s="4">
        <v>540</v>
      </c>
      <c r="B541" s="37">
        <v>34201</v>
      </c>
      <c r="C541" s="34" t="s">
        <v>184</v>
      </c>
      <c r="D541" s="34" t="s">
        <v>186</v>
      </c>
      <c r="E541" s="34" t="s">
        <v>179</v>
      </c>
      <c r="F541" s="34" t="s">
        <v>178</v>
      </c>
      <c r="G541" s="21" t="s">
        <v>188</v>
      </c>
      <c r="H541" s="21" t="s">
        <v>211</v>
      </c>
      <c r="I541" s="21" t="s">
        <v>31</v>
      </c>
      <c r="J541" s="21" t="s">
        <v>32</v>
      </c>
      <c r="M541" s="12"/>
    </row>
    <row r="542" spans="1:13" ht="18" customHeight="1">
      <c r="A542" s="4">
        <v>541</v>
      </c>
      <c r="B542" s="37">
        <v>34201</v>
      </c>
      <c r="C542" s="34" t="s">
        <v>176</v>
      </c>
      <c r="D542" s="34" t="s">
        <v>144</v>
      </c>
      <c r="E542" s="34" t="s">
        <v>180</v>
      </c>
      <c r="F542" s="34" t="s">
        <v>166</v>
      </c>
      <c r="G542" s="21"/>
      <c r="H542" s="21"/>
      <c r="I542" s="21" t="s">
        <v>14</v>
      </c>
      <c r="J542" s="21" t="s">
        <v>38</v>
      </c>
      <c r="M542" s="12"/>
    </row>
    <row r="543" spans="1:13" ht="18" customHeight="1">
      <c r="A543" s="4">
        <v>542</v>
      </c>
      <c r="B543" s="37">
        <v>34202</v>
      </c>
      <c r="C543" s="34" t="s">
        <v>166</v>
      </c>
      <c r="D543" s="34" t="s">
        <v>210</v>
      </c>
      <c r="E543" s="34" t="s">
        <v>144</v>
      </c>
      <c r="F543" s="34" t="s">
        <v>180</v>
      </c>
      <c r="G543" s="21"/>
      <c r="H543" s="21"/>
      <c r="I543" s="21" t="s">
        <v>14</v>
      </c>
      <c r="J543" s="21" t="s">
        <v>38</v>
      </c>
      <c r="M543" s="12"/>
    </row>
    <row r="544" spans="1:13" ht="18" customHeight="1">
      <c r="A544" s="4">
        <v>543</v>
      </c>
      <c r="B544" s="37">
        <v>34202</v>
      </c>
      <c r="C544" s="34" t="s">
        <v>165</v>
      </c>
      <c r="D544" s="34" t="s">
        <v>213</v>
      </c>
      <c r="E544" s="34" t="s">
        <v>188</v>
      </c>
      <c r="F544" s="34" t="s">
        <v>184</v>
      </c>
      <c r="G544" s="21" t="s">
        <v>131</v>
      </c>
      <c r="H544" s="21" t="s">
        <v>178</v>
      </c>
      <c r="I544" s="21" t="s">
        <v>31</v>
      </c>
      <c r="J544" s="21" t="s">
        <v>32</v>
      </c>
      <c r="M544" s="12"/>
    </row>
    <row r="545" spans="1:13" ht="18" customHeight="1">
      <c r="A545" s="4">
        <v>544</v>
      </c>
      <c r="B545" s="37">
        <v>34202</v>
      </c>
      <c r="C545" s="34" t="s">
        <v>177</v>
      </c>
      <c r="D545" s="34" t="s">
        <v>195</v>
      </c>
      <c r="E545" s="34" t="s">
        <v>170</v>
      </c>
      <c r="F545" s="34" t="s">
        <v>171</v>
      </c>
      <c r="G545" s="21"/>
      <c r="H545" s="21"/>
      <c r="I545" s="21" t="s">
        <v>20</v>
      </c>
      <c r="J545" s="21" t="s">
        <v>19</v>
      </c>
      <c r="M545" s="12"/>
    </row>
    <row r="546" spans="1:13" ht="18" customHeight="1">
      <c r="A546" s="4">
        <v>545</v>
      </c>
      <c r="B546" s="37">
        <v>34202</v>
      </c>
      <c r="C546" s="34" t="s">
        <v>46</v>
      </c>
      <c r="D546" s="34" t="s">
        <v>190</v>
      </c>
      <c r="E546" s="34" t="s">
        <v>163</v>
      </c>
      <c r="F546" s="34" t="s">
        <v>167</v>
      </c>
      <c r="G546" s="21"/>
      <c r="H546" s="21"/>
      <c r="I546" s="21" t="s">
        <v>13</v>
      </c>
      <c r="J546" s="21" t="s">
        <v>37</v>
      </c>
      <c r="M546" s="12"/>
    </row>
    <row r="547" spans="1:13" ht="18" customHeight="1">
      <c r="A547" s="4">
        <v>546</v>
      </c>
      <c r="B547" s="37">
        <v>34202</v>
      </c>
      <c r="C547" s="34" t="s">
        <v>146</v>
      </c>
      <c r="D547" s="34" t="s">
        <v>182</v>
      </c>
      <c r="E547" s="34" t="s">
        <v>194</v>
      </c>
      <c r="F547" s="34" t="s">
        <v>183</v>
      </c>
      <c r="G547" s="21" t="s">
        <v>187</v>
      </c>
      <c r="H547" s="21" t="s">
        <v>173</v>
      </c>
      <c r="I547" s="21" t="s">
        <v>227</v>
      </c>
      <c r="J547" s="21" t="s">
        <v>8</v>
      </c>
      <c r="M547" s="12"/>
    </row>
    <row r="548" spans="1:13" ht="18" customHeight="1">
      <c r="A548" s="4">
        <v>547</v>
      </c>
      <c r="B548" s="37">
        <v>34202</v>
      </c>
      <c r="C548" s="34" t="s">
        <v>214</v>
      </c>
      <c r="D548" s="34" t="s">
        <v>181</v>
      </c>
      <c r="E548" s="34" t="s">
        <v>269</v>
      </c>
      <c r="F548" s="34" t="s">
        <v>185</v>
      </c>
      <c r="G548" s="21" t="s">
        <v>161</v>
      </c>
      <c r="H548" s="21" t="s">
        <v>142</v>
      </c>
      <c r="I548" s="21" t="s">
        <v>228</v>
      </c>
      <c r="J548" s="21" t="s">
        <v>26</v>
      </c>
      <c r="M548" s="12"/>
    </row>
    <row r="549" spans="1:13" ht="18" customHeight="1">
      <c r="A549" s="4">
        <v>548</v>
      </c>
      <c r="B549" s="37">
        <v>34203</v>
      </c>
      <c r="C549" s="34" t="s">
        <v>167</v>
      </c>
      <c r="D549" s="34" t="s">
        <v>191</v>
      </c>
      <c r="E549" s="34" t="s">
        <v>190</v>
      </c>
      <c r="F549" s="34" t="s">
        <v>163</v>
      </c>
      <c r="G549" s="21"/>
      <c r="H549" s="21"/>
      <c r="I549" s="21" t="s">
        <v>13</v>
      </c>
      <c r="J549" s="21" t="s">
        <v>37</v>
      </c>
      <c r="M549" s="12"/>
    </row>
    <row r="550" spans="1:13" ht="18" customHeight="1">
      <c r="A550" s="4">
        <v>549</v>
      </c>
      <c r="B550" s="37">
        <v>34203</v>
      </c>
      <c r="C550" s="34" t="s">
        <v>172</v>
      </c>
      <c r="D550" s="34" t="s">
        <v>183</v>
      </c>
      <c r="E550" s="34" t="s">
        <v>173</v>
      </c>
      <c r="F550" s="34" t="s">
        <v>194</v>
      </c>
      <c r="G550" s="21" t="s">
        <v>182</v>
      </c>
      <c r="H550" s="21" t="s">
        <v>187</v>
      </c>
      <c r="I550" s="21" t="s">
        <v>227</v>
      </c>
      <c r="J550" s="21" t="s">
        <v>8</v>
      </c>
      <c r="M550" s="12"/>
    </row>
    <row r="551" spans="1:13" ht="18" customHeight="1">
      <c r="A551" s="4">
        <v>550</v>
      </c>
      <c r="B551" s="37">
        <v>34203</v>
      </c>
      <c r="C551" s="34" t="s">
        <v>197</v>
      </c>
      <c r="D551" s="34" t="s">
        <v>178</v>
      </c>
      <c r="E551" s="34" t="s">
        <v>165</v>
      </c>
      <c r="F551" s="34" t="s">
        <v>179</v>
      </c>
      <c r="G551" s="21" t="s">
        <v>211</v>
      </c>
      <c r="H551" s="21" t="s">
        <v>188</v>
      </c>
      <c r="I551" s="21" t="s">
        <v>31</v>
      </c>
      <c r="J551" s="21" t="s">
        <v>32</v>
      </c>
      <c r="M551" s="12"/>
    </row>
    <row r="552" spans="1:13" ht="18" customHeight="1">
      <c r="A552" s="4">
        <v>551</v>
      </c>
      <c r="B552" s="37">
        <v>34203</v>
      </c>
      <c r="C552" s="34" t="s">
        <v>185</v>
      </c>
      <c r="D552" s="34" t="s">
        <v>161</v>
      </c>
      <c r="E552" s="34" t="s">
        <v>181</v>
      </c>
      <c r="F552" s="34" t="s">
        <v>142</v>
      </c>
      <c r="G552" s="21" t="s">
        <v>214</v>
      </c>
      <c r="H552" s="21" t="s">
        <v>269</v>
      </c>
      <c r="I552" s="21" t="s">
        <v>228</v>
      </c>
      <c r="J552" s="21" t="s">
        <v>26</v>
      </c>
      <c r="M552" s="12"/>
    </row>
    <row r="553" spans="1:13" ht="18" customHeight="1">
      <c r="A553" s="4">
        <v>552</v>
      </c>
      <c r="B553" s="37">
        <v>34203</v>
      </c>
      <c r="C553" s="34" t="s">
        <v>180</v>
      </c>
      <c r="D553" s="34" t="s">
        <v>176</v>
      </c>
      <c r="E553" s="34" t="s">
        <v>210</v>
      </c>
      <c r="F553" s="34" t="s">
        <v>144</v>
      </c>
      <c r="G553" s="21"/>
      <c r="H553" s="21"/>
      <c r="I553" s="21" t="s">
        <v>14</v>
      </c>
      <c r="J553" s="21" t="s">
        <v>38</v>
      </c>
      <c r="M553" s="12"/>
    </row>
    <row r="554" spans="1:13" ht="18" customHeight="1">
      <c r="A554" s="4">
        <v>553</v>
      </c>
      <c r="B554" s="37">
        <v>34205</v>
      </c>
      <c r="C554" s="34" t="s">
        <v>170</v>
      </c>
      <c r="D554" s="34" t="s">
        <v>72</v>
      </c>
      <c r="E554" s="34" t="s">
        <v>175</v>
      </c>
      <c r="F554" s="34" t="s">
        <v>210</v>
      </c>
      <c r="G554" s="21"/>
      <c r="H554" s="21"/>
      <c r="I554" s="21" t="s">
        <v>37</v>
      </c>
      <c r="J554" s="21" t="s">
        <v>38</v>
      </c>
      <c r="M554" s="12"/>
    </row>
    <row r="555" spans="1:13" ht="18" customHeight="1">
      <c r="A555" s="4">
        <v>554</v>
      </c>
      <c r="B555" s="37">
        <v>34205</v>
      </c>
      <c r="C555" s="34" t="s">
        <v>178</v>
      </c>
      <c r="D555" s="34" t="s">
        <v>194</v>
      </c>
      <c r="E555" s="34" t="s">
        <v>187</v>
      </c>
      <c r="F555" s="34" t="s">
        <v>165</v>
      </c>
      <c r="G555" s="21" t="s">
        <v>179</v>
      </c>
      <c r="H555" s="21" t="s">
        <v>197</v>
      </c>
      <c r="I555" s="21" t="s">
        <v>8</v>
      </c>
      <c r="J555" s="21" t="s">
        <v>228</v>
      </c>
      <c r="M555" s="12"/>
    </row>
    <row r="556" spans="1:13" ht="18" customHeight="1">
      <c r="A556" s="4">
        <v>555</v>
      </c>
      <c r="B556" s="37">
        <v>34205</v>
      </c>
      <c r="C556" s="34" t="s">
        <v>131</v>
      </c>
      <c r="D556" s="34" t="s">
        <v>184</v>
      </c>
      <c r="E556" s="34" t="s">
        <v>182</v>
      </c>
      <c r="F556" s="34" t="s">
        <v>173</v>
      </c>
      <c r="G556" s="21" t="s">
        <v>183</v>
      </c>
      <c r="H556" s="21" t="s">
        <v>172</v>
      </c>
      <c r="I556" s="21" t="s">
        <v>227</v>
      </c>
      <c r="J556" s="21" t="s">
        <v>31</v>
      </c>
      <c r="M556" s="12"/>
    </row>
    <row r="557" spans="1:13" ht="18" customHeight="1">
      <c r="A557" s="4">
        <v>556</v>
      </c>
      <c r="B557" s="37">
        <v>34205</v>
      </c>
      <c r="C557" s="34" t="s">
        <v>144</v>
      </c>
      <c r="D557" s="34" t="s">
        <v>166</v>
      </c>
      <c r="E557" s="34" t="s">
        <v>176</v>
      </c>
      <c r="F557" s="34" t="s">
        <v>10</v>
      </c>
      <c r="G557" s="21"/>
      <c r="H557" s="21"/>
      <c r="I557" s="21" t="s">
        <v>13</v>
      </c>
      <c r="J557" s="21" t="s">
        <v>20</v>
      </c>
      <c r="M557" s="12"/>
    </row>
    <row r="558" spans="1:13" ht="18" customHeight="1">
      <c r="A558" s="4">
        <v>557</v>
      </c>
      <c r="B558" s="37">
        <v>34205</v>
      </c>
      <c r="C558" s="34" t="s">
        <v>142</v>
      </c>
      <c r="D558" s="34" t="s">
        <v>214</v>
      </c>
      <c r="E558" s="34" t="s">
        <v>185</v>
      </c>
      <c r="F558" s="34" t="s">
        <v>161</v>
      </c>
      <c r="G558" s="21" t="s">
        <v>269</v>
      </c>
      <c r="H558" s="21" t="s">
        <v>181</v>
      </c>
      <c r="I558" s="21" t="s">
        <v>26</v>
      </c>
      <c r="J558" s="21" t="s">
        <v>32</v>
      </c>
      <c r="M558" s="12"/>
    </row>
    <row r="559" spans="1:13" ht="18" customHeight="1">
      <c r="A559" s="4">
        <v>558</v>
      </c>
      <c r="B559" s="37">
        <v>34205</v>
      </c>
      <c r="C559" s="34" t="s">
        <v>163</v>
      </c>
      <c r="D559" s="34" t="s">
        <v>177</v>
      </c>
      <c r="E559" s="34" t="s">
        <v>191</v>
      </c>
      <c r="F559" s="34" t="s">
        <v>190</v>
      </c>
      <c r="G559" s="21"/>
      <c r="H559" s="21"/>
      <c r="I559" s="21" t="s">
        <v>14</v>
      </c>
      <c r="J559" s="21" t="s">
        <v>19</v>
      </c>
      <c r="M559" s="12"/>
    </row>
    <row r="560" spans="1:13" ht="18" customHeight="1">
      <c r="A560" s="4">
        <v>559</v>
      </c>
      <c r="B560" s="37">
        <v>34206</v>
      </c>
      <c r="C560" s="34" t="s">
        <v>182</v>
      </c>
      <c r="D560" s="34" t="s">
        <v>173</v>
      </c>
      <c r="E560" s="34" t="s">
        <v>172</v>
      </c>
      <c r="F560" s="34" t="s">
        <v>183</v>
      </c>
      <c r="G560" s="21" t="s">
        <v>131</v>
      </c>
      <c r="H560" s="21" t="s">
        <v>184</v>
      </c>
      <c r="I560" s="21" t="s">
        <v>227</v>
      </c>
      <c r="J560" s="21" t="s">
        <v>31</v>
      </c>
      <c r="M560" s="12"/>
    </row>
    <row r="561" spans="1:13" ht="18" customHeight="1">
      <c r="A561" s="4">
        <v>560</v>
      </c>
      <c r="B561" s="37">
        <v>34206</v>
      </c>
      <c r="C561" s="34" t="s">
        <v>179</v>
      </c>
      <c r="D561" s="34" t="s">
        <v>187</v>
      </c>
      <c r="E561" s="34" t="s">
        <v>194</v>
      </c>
      <c r="F561" s="34" t="s">
        <v>197</v>
      </c>
      <c r="G561" s="21" t="s">
        <v>178</v>
      </c>
      <c r="H561" s="21" t="s">
        <v>165</v>
      </c>
      <c r="I561" s="21" t="s">
        <v>8</v>
      </c>
      <c r="J561" s="21" t="s">
        <v>228</v>
      </c>
      <c r="M561" s="12"/>
    </row>
    <row r="562" spans="1:13" ht="18" customHeight="1">
      <c r="A562" s="4">
        <v>561</v>
      </c>
      <c r="B562" s="37">
        <v>34206</v>
      </c>
      <c r="C562" s="36" t="s">
        <v>190</v>
      </c>
      <c r="D562" s="34" t="s">
        <v>167</v>
      </c>
      <c r="E562" s="34" t="s">
        <v>177</v>
      </c>
      <c r="F562" s="34" t="s">
        <v>191</v>
      </c>
      <c r="G562" s="21"/>
      <c r="H562" s="21"/>
      <c r="I562" s="21" t="s">
        <v>14</v>
      </c>
      <c r="J562" s="21" t="s">
        <v>19</v>
      </c>
      <c r="M562" s="13"/>
    </row>
    <row r="563" spans="1:13" ht="18" customHeight="1">
      <c r="A563" s="4">
        <v>562</v>
      </c>
      <c r="B563" s="37">
        <v>34206</v>
      </c>
      <c r="C563" s="34" t="s">
        <v>181</v>
      </c>
      <c r="D563" s="34" t="s">
        <v>185</v>
      </c>
      <c r="E563" s="34" t="s">
        <v>214</v>
      </c>
      <c r="F563" s="34" t="s">
        <v>269</v>
      </c>
      <c r="G563" s="21" t="s">
        <v>142</v>
      </c>
      <c r="H563" s="21" t="s">
        <v>161</v>
      </c>
      <c r="I563" s="21" t="s">
        <v>26</v>
      </c>
      <c r="J563" s="21" t="s">
        <v>32</v>
      </c>
      <c r="M563" s="12"/>
    </row>
    <row r="564" spans="1:13" ht="18" customHeight="1">
      <c r="A564" s="4">
        <v>563</v>
      </c>
      <c r="B564" s="37">
        <v>34206</v>
      </c>
      <c r="C564" s="34" t="s">
        <v>10</v>
      </c>
      <c r="D564" s="34" t="s">
        <v>180</v>
      </c>
      <c r="E564" s="34" t="s">
        <v>166</v>
      </c>
      <c r="F564" s="34" t="s">
        <v>176</v>
      </c>
      <c r="G564" s="21"/>
      <c r="H564" s="21"/>
      <c r="I564" s="21" t="s">
        <v>13</v>
      </c>
      <c r="J564" s="21" t="s">
        <v>20</v>
      </c>
      <c r="M564" s="12"/>
    </row>
    <row r="565" spans="1:13" ht="18" customHeight="1">
      <c r="A565" s="4">
        <v>564</v>
      </c>
      <c r="B565" s="37">
        <v>34206</v>
      </c>
      <c r="C565" s="34" t="s">
        <v>210</v>
      </c>
      <c r="D565" s="34" t="s">
        <v>171</v>
      </c>
      <c r="E565" s="34" t="s">
        <v>72</v>
      </c>
      <c r="F565" s="34" t="s">
        <v>175</v>
      </c>
      <c r="G565" s="21"/>
      <c r="H565" s="21"/>
      <c r="I565" s="21" t="s">
        <v>37</v>
      </c>
      <c r="J565" s="21" t="s">
        <v>38</v>
      </c>
      <c r="M565" s="12"/>
    </row>
    <row r="566" spans="1:13" ht="18" customHeight="1">
      <c r="A566" s="4">
        <v>565</v>
      </c>
      <c r="B566" s="37">
        <v>34207</v>
      </c>
      <c r="C566" s="34" t="s">
        <v>161</v>
      </c>
      <c r="D566" s="34" t="s">
        <v>269</v>
      </c>
      <c r="E566" s="34" t="s">
        <v>142</v>
      </c>
      <c r="F566" s="34" t="s">
        <v>181</v>
      </c>
      <c r="G566" s="21" t="s">
        <v>185</v>
      </c>
      <c r="H566" s="21" t="s">
        <v>214</v>
      </c>
      <c r="I566" s="21" t="s">
        <v>26</v>
      </c>
      <c r="J566" s="21" t="s">
        <v>32</v>
      </c>
      <c r="M566" s="12"/>
    </row>
    <row r="567" spans="1:13" ht="18" customHeight="1">
      <c r="A567" s="4">
        <v>566</v>
      </c>
      <c r="B567" s="37">
        <v>34207</v>
      </c>
      <c r="C567" s="34" t="s">
        <v>175</v>
      </c>
      <c r="D567" s="34" t="s">
        <v>170</v>
      </c>
      <c r="E567" s="34" t="s">
        <v>171</v>
      </c>
      <c r="F567" s="34" t="s">
        <v>72</v>
      </c>
      <c r="G567" s="21"/>
      <c r="H567" s="21"/>
      <c r="I567" s="21" t="s">
        <v>37</v>
      </c>
      <c r="J567" s="21" t="s">
        <v>38</v>
      </c>
      <c r="M567" s="12"/>
    </row>
    <row r="568" spans="1:13" ht="18" customHeight="1">
      <c r="A568" s="4">
        <v>567</v>
      </c>
      <c r="B568" s="37">
        <v>34207</v>
      </c>
      <c r="C568" s="34" t="s">
        <v>183</v>
      </c>
      <c r="D568" s="34" t="s">
        <v>131</v>
      </c>
      <c r="E568" s="34" t="s">
        <v>184</v>
      </c>
      <c r="F568" s="34" t="s">
        <v>172</v>
      </c>
      <c r="G568" s="21" t="s">
        <v>173</v>
      </c>
      <c r="H568" s="21" t="s">
        <v>182</v>
      </c>
      <c r="I568" s="21" t="s">
        <v>227</v>
      </c>
      <c r="J568" s="21" t="s">
        <v>31</v>
      </c>
      <c r="M568" s="12"/>
    </row>
    <row r="569" spans="1:13" ht="18" customHeight="1">
      <c r="A569" s="4">
        <v>568</v>
      </c>
      <c r="B569" s="37">
        <v>34208</v>
      </c>
      <c r="C569" s="34" t="s">
        <v>211</v>
      </c>
      <c r="D569" s="34" t="s">
        <v>182</v>
      </c>
      <c r="E569" s="34" t="s">
        <v>172</v>
      </c>
      <c r="F569" s="34" t="s">
        <v>173</v>
      </c>
      <c r="G569" s="21" t="s">
        <v>183</v>
      </c>
      <c r="H569" s="21" t="s">
        <v>185</v>
      </c>
      <c r="I569" s="21" t="s">
        <v>228</v>
      </c>
      <c r="J569" s="21" t="s">
        <v>31</v>
      </c>
      <c r="M569" s="12"/>
    </row>
    <row r="570" spans="1:13" ht="18" customHeight="1">
      <c r="A570" s="4">
        <v>569</v>
      </c>
      <c r="B570" s="37">
        <v>34208</v>
      </c>
      <c r="C570" s="34" t="s">
        <v>177</v>
      </c>
      <c r="D570" s="34" t="s">
        <v>190</v>
      </c>
      <c r="E570" s="34" t="s">
        <v>163</v>
      </c>
      <c r="F570" s="34" t="s">
        <v>167</v>
      </c>
      <c r="G570" s="21"/>
      <c r="H570" s="21"/>
      <c r="I570" s="21" t="s">
        <v>38</v>
      </c>
      <c r="J570" s="21" t="s">
        <v>20</v>
      </c>
      <c r="M570" s="12"/>
    </row>
    <row r="571" spans="1:13" ht="18" customHeight="1">
      <c r="A571" s="4">
        <v>570</v>
      </c>
      <c r="B571" s="37">
        <v>34208</v>
      </c>
      <c r="C571" s="34" t="s">
        <v>194</v>
      </c>
      <c r="D571" s="34" t="s">
        <v>142</v>
      </c>
      <c r="E571" s="34" t="s">
        <v>181</v>
      </c>
      <c r="F571" s="34" t="s">
        <v>214</v>
      </c>
      <c r="G571" s="21" t="s">
        <v>161</v>
      </c>
      <c r="H571" s="21" t="s">
        <v>269</v>
      </c>
      <c r="I571" s="21" t="s">
        <v>26</v>
      </c>
      <c r="J571" s="21" t="s">
        <v>227</v>
      </c>
      <c r="M571" s="12"/>
    </row>
    <row r="572" spans="1:13" ht="18" customHeight="1">
      <c r="A572" s="4">
        <v>571</v>
      </c>
      <c r="B572" s="37">
        <v>34209</v>
      </c>
      <c r="C572" s="34" t="s">
        <v>167</v>
      </c>
      <c r="D572" s="34" t="s">
        <v>191</v>
      </c>
      <c r="E572" s="34" t="s">
        <v>190</v>
      </c>
      <c r="F572" s="34" t="s">
        <v>163</v>
      </c>
      <c r="G572" s="21"/>
      <c r="H572" s="21"/>
      <c r="I572" s="21" t="s">
        <v>38</v>
      </c>
      <c r="J572" s="21" t="s">
        <v>20</v>
      </c>
      <c r="M572" s="12"/>
    </row>
    <row r="573" spans="1:13" ht="18" customHeight="1">
      <c r="A573" s="4">
        <v>572</v>
      </c>
      <c r="B573" s="37">
        <v>34209</v>
      </c>
      <c r="C573" s="34" t="s">
        <v>166</v>
      </c>
      <c r="D573" s="34" t="s">
        <v>195</v>
      </c>
      <c r="E573" s="34" t="s">
        <v>144</v>
      </c>
      <c r="F573" s="34" t="s">
        <v>180</v>
      </c>
      <c r="G573" s="21"/>
      <c r="H573" s="21"/>
      <c r="I573" s="21" t="s">
        <v>37</v>
      </c>
      <c r="J573" s="21" t="s">
        <v>19</v>
      </c>
      <c r="M573" s="12"/>
    </row>
    <row r="574" spans="1:13" ht="18" customHeight="1">
      <c r="A574" s="4">
        <v>573</v>
      </c>
      <c r="B574" s="37">
        <v>34209</v>
      </c>
      <c r="C574" s="34" t="s">
        <v>171</v>
      </c>
      <c r="D574" s="34" t="s">
        <v>175</v>
      </c>
      <c r="E574" s="34" t="s">
        <v>210</v>
      </c>
      <c r="F574" s="34" t="s">
        <v>170</v>
      </c>
      <c r="G574" s="21"/>
      <c r="H574" s="21"/>
      <c r="I574" s="21" t="s">
        <v>13</v>
      </c>
      <c r="J574" s="21" t="s">
        <v>14</v>
      </c>
      <c r="M574" s="12"/>
    </row>
    <row r="575" spans="1:13" ht="18" customHeight="1">
      <c r="A575" s="4">
        <v>574</v>
      </c>
      <c r="B575" s="37">
        <v>34209</v>
      </c>
      <c r="C575" s="34" t="s">
        <v>213</v>
      </c>
      <c r="D575" s="34" t="s">
        <v>178</v>
      </c>
      <c r="E575" s="34" t="s">
        <v>184</v>
      </c>
      <c r="F575" s="34" t="s">
        <v>186</v>
      </c>
      <c r="G575" s="21" t="s">
        <v>165</v>
      </c>
      <c r="H575" s="21" t="s">
        <v>131</v>
      </c>
      <c r="I575" s="21" t="s">
        <v>32</v>
      </c>
      <c r="J575" s="21" t="s">
        <v>8</v>
      </c>
      <c r="M575" s="12"/>
    </row>
    <row r="576" spans="1:13" ht="18" customHeight="1">
      <c r="A576" s="4">
        <v>575</v>
      </c>
      <c r="B576" s="37">
        <v>34209</v>
      </c>
      <c r="C576" s="34" t="s">
        <v>173</v>
      </c>
      <c r="D576" s="34" t="s">
        <v>183</v>
      </c>
      <c r="E576" s="34" t="s">
        <v>182</v>
      </c>
      <c r="F576" s="34" t="s">
        <v>185</v>
      </c>
      <c r="G576" s="21" t="s">
        <v>211</v>
      </c>
      <c r="H576" s="21" t="s">
        <v>172</v>
      </c>
      <c r="I576" s="21" t="s">
        <v>228</v>
      </c>
      <c r="J576" s="21" t="s">
        <v>31</v>
      </c>
      <c r="M576" s="12"/>
    </row>
    <row r="577" spans="1:13" ht="18" customHeight="1">
      <c r="A577" s="4">
        <v>576</v>
      </c>
      <c r="B577" s="37">
        <v>34209</v>
      </c>
      <c r="C577" s="34" t="s">
        <v>187</v>
      </c>
      <c r="D577" s="34" t="s">
        <v>161</v>
      </c>
      <c r="E577" s="34" t="s">
        <v>142</v>
      </c>
      <c r="F577" s="34" t="s">
        <v>181</v>
      </c>
      <c r="G577" s="21" t="s">
        <v>214</v>
      </c>
      <c r="H577" s="21" t="s">
        <v>194</v>
      </c>
      <c r="I577" s="21" t="s">
        <v>26</v>
      </c>
      <c r="J577" s="21" t="s">
        <v>227</v>
      </c>
      <c r="M577" s="12"/>
    </row>
    <row r="578" spans="1:13" ht="18" customHeight="1">
      <c r="A578" s="4">
        <v>577</v>
      </c>
      <c r="B578" s="37">
        <v>34210</v>
      </c>
      <c r="C578" s="34" t="s">
        <v>269</v>
      </c>
      <c r="D578" s="34" t="s">
        <v>181</v>
      </c>
      <c r="E578" s="34" t="s">
        <v>214</v>
      </c>
      <c r="F578" s="34" t="s">
        <v>161</v>
      </c>
      <c r="G578" s="21" t="s">
        <v>187</v>
      </c>
      <c r="H578" s="21" t="s">
        <v>142</v>
      </c>
      <c r="I578" s="21" t="s">
        <v>26</v>
      </c>
      <c r="J578" s="21" t="s">
        <v>227</v>
      </c>
      <c r="M578" s="12"/>
    </row>
    <row r="579" spans="1:13" ht="18" customHeight="1">
      <c r="A579" s="4">
        <v>578</v>
      </c>
      <c r="B579" s="37">
        <v>34210</v>
      </c>
      <c r="C579" s="34" t="s">
        <v>170</v>
      </c>
      <c r="D579" s="34" t="s">
        <v>72</v>
      </c>
      <c r="E579" s="34" t="s">
        <v>175</v>
      </c>
      <c r="F579" s="34" t="s">
        <v>210</v>
      </c>
      <c r="G579" s="21"/>
      <c r="H579" s="21"/>
      <c r="I579" s="21" t="s">
        <v>13</v>
      </c>
      <c r="J579" s="21" t="s">
        <v>14</v>
      </c>
      <c r="M579" s="12"/>
    </row>
    <row r="580" spans="1:13" ht="18" customHeight="1">
      <c r="A580" s="4">
        <v>579</v>
      </c>
      <c r="B580" s="37">
        <v>34210</v>
      </c>
      <c r="C580" s="34" t="s">
        <v>184</v>
      </c>
      <c r="D580" s="34" t="s">
        <v>197</v>
      </c>
      <c r="E580" s="34" t="s">
        <v>131</v>
      </c>
      <c r="F580" s="34" t="s">
        <v>179</v>
      </c>
      <c r="G580" s="21" t="s">
        <v>186</v>
      </c>
      <c r="H580" s="21" t="s">
        <v>213</v>
      </c>
      <c r="I580" s="21" t="s">
        <v>32</v>
      </c>
      <c r="J580" s="21" t="s">
        <v>8</v>
      </c>
      <c r="M580" s="12"/>
    </row>
    <row r="581" spans="1:13" ht="18" customHeight="1">
      <c r="A581" s="4">
        <v>580</v>
      </c>
      <c r="B581" s="37">
        <v>34210</v>
      </c>
      <c r="C581" s="34" t="s">
        <v>185</v>
      </c>
      <c r="D581" s="34" t="s">
        <v>211</v>
      </c>
      <c r="E581" s="34" t="s">
        <v>183</v>
      </c>
      <c r="F581" s="34" t="s">
        <v>172</v>
      </c>
      <c r="G581" s="21" t="s">
        <v>173</v>
      </c>
      <c r="H581" s="21" t="s">
        <v>182</v>
      </c>
      <c r="I581" s="21" t="s">
        <v>228</v>
      </c>
      <c r="J581" s="21" t="s">
        <v>31</v>
      </c>
      <c r="M581" s="12"/>
    </row>
    <row r="582" spans="1:13" ht="18" customHeight="1">
      <c r="A582" s="4">
        <v>581</v>
      </c>
      <c r="B582" s="37">
        <v>34210</v>
      </c>
      <c r="C582" s="34" t="s">
        <v>180</v>
      </c>
      <c r="D582" s="34" t="s">
        <v>176</v>
      </c>
      <c r="E582" s="34" t="s">
        <v>195</v>
      </c>
      <c r="F582" s="34" t="s">
        <v>144</v>
      </c>
      <c r="G582" s="21"/>
      <c r="H582" s="21"/>
      <c r="I582" s="21" t="s">
        <v>37</v>
      </c>
      <c r="J582" s="21" t="s">
        <v>19</v>
      </c>
      <c r="M582" s="12"/>
    </row>
    <row r="583" spans="1:13" ht="18" customHeight="1">
      <c r="A583" s="4">
        <v>582</v>
      </c>
      <c r="B583" s="37">
        <v>34210</v>
      </c>
      <c r="C583" s="34" t="s">
        <v>163</v>
      </c>
      <c r="D583" s="34" t="s">
        <v>177</v>
      </c>
      <c r="E583" s="34" t="s">
        <v>191</v>
      </c>
      <c r="F583" s="34" t="s">
        <v>190</v>
      </c>
      <c r="G583" s="21"/>
      <c r="H583" s="21"/>
      <c r="I583" s="21" t="s">
        <v>38</v>
      </c>
      <c r="J583" s="21" t="s">
        <v>20</v>
      </c>
      <c r="M583" s="12"/>
    </row>
    <row r="584" spans="1:13" ht="18" customHeight="1">
      <c r="A584" s="4">
        <v>583</v>
      </c>
      <c r="B584" s="37">
        <v>34212</v>
      </c>
      <c r="C584" s="34" t="s">
        <v>172</v>
      </c>
      <c r="D584" s="34" t="s">
        <v>173</v>
      </c>
      <c r="E584" s="34" t="s">
        <v>185</v>
      </c>
      <c r="F584" s="34" t="s">
        <v>211</v>
      </c>
      <c r="G584" s="21" t="s">
        <v>182</v>
      </c>
      <c r="H584" s="21" t="s">
        <v>183</v>
      </c>
      <c r="I584" s="21" t="s">
        <v>228</v>
      </c>
      <c r="J584" s="21" t="s">
        <v>26</v>
      </c>
      <c r="M584" s="12"/>
    </row>
    <row r="585" spans="1:13" ht="18" customHeight="1">
      <c r="A585" s="4">
        <v>584</v>
      </c>
      <c r="B585" s="37">
        <v>34212</v>
      </c>
      <c r="C585" s="34" t="s">
        <v>190</v>
      </c>
      <c r="D585" s="34" t="s">
        <v>167</v>
      </c>
      <c r="E585" s="34" t="s">
        <v>4</v>
      </c>
      <c r="F585" s="34" t="s">
        <v>191</v>
      </c>
      <c r="G585" s="21"/>
      <c r="H585" s="21"/>
      <c r="I585" s="21" t="s">
        <v>19</v>
      </c>
      <c r="J585" s="21" t="s">
        <v>38</v>
      </c>
      <c r="M585" s="12"/>
    </row>
    <row r="586" spans="1:13" ht="18" customHeight="1">
      <c r="A586" s="4">
        <v>585</v>
      </c>
      <c r="B586" s="37">
        <v>34212</v>
      </c>
      <c r="C586" s="34" t="s">
        <v>174</v>
      </c>
      <c r="D586" s="34" t="s">
        <v>186</v>
      </c>
      <c r="E586" s="34" t="s">
        <v>165</v>
      </c>
      <c r="F586" s="34" t="s">
        <v>188</v>
      </c>
      <c r="G586" s="21" t="s">
        <v>148</v>
      </c>
      <c r="H586" s="21" t="s">
        <v>178</v>
      </c>
      <c r="I586" s="21" t="s">
        <v>8</v>
      </c>
      <c r="J586" s="21" t="s">
        <v>31</v>
      </c>
      <c r="M586" s="12"/>
    </row>
    <row r="587" spans="1:13" ht="18" customHeight="1">
      <c r="A587" s="4">
        <v>586</v>
      </c>
      <c r="B587" s="37">
        <v>34212</v>
      </c>
      <c r="C587" s="34" t="s">
        <v>210</v>
      </c>
      <c r="D587" s="34" t="s">
        <v>171</v>
      </c>
      <c r="E587" s="34" t="s">
        <v>72</v>
      </c>
      <c r="F587" s="34" t="s">
        <v>175</v>
      </c>
      <c r="G587" s="21"/>
      <c r="H587" s="21"/>
      <c r="I587" s="21" t="s">
        <v>37</v>
      </c>
      <c r="J587" s="21" t="s">
        <v>13</v>
      </c>
      <c r="M587" s="12"/>
    </row>
    <row r="588" spans="1:13" ht="18" customHeight="1">
      <c r="A588" s="4">
        <v>587</v>
      </c>
      <c r="B588" s="37">
        <v>34212</v>
      </c>
      <c r="C588" s="34" t="s">
        <v>144</v>
      </c>
      <c r="D588" s="34" t="s">
        <v>166</v>
      </c>
      <c r="E588" s="34" t="s">
        <v>176</v>
      </c>
      <c r="F588" s="34" t="s">
        <v>195</v>
      </c>
      <c r="G588" s="21"/>
      <c r="H588" s="21"/>
      <c r="I588" s="21" t="s">
        <v>20</v>
      </c>
      <c r="J588" s="21" t="s">
        <v>14</v>
      </c>
      <c r="M588" s="12"/>
    </row>
    <row r="589" spans="1:13" ht="18" customHeight="1">
      <c r="A589" s="4">
        <v>588</v>
      </c>
      <c r="B589" s="37">
        <v>34212</v>
      </c>
      <c r="C589" s="34" t="s">
        <v>214</v>
      </c>
      <c r="D589" s="34" t="s">
        <v>194</v>
      </c>
      <c r="E589" s="34" t="s">
        <v>161</v>
      </c>
      <c r="F589" s="34" t="s">
        <v>187</v>
      </c>
      <c r="G589" s="21" t="s">
        <v>146</v>
      </c>
      <c r="H589" s="21" t="s">
        <v>181</v>
      </c>
      <c r="I589" s="21" t="s">
        <v>227</v>
      </c>
      <c r="J589" s="21" t="s">
        <v>32</v>
      </c>
      <c r="M589" s="12"/>
    </row>
    <row r="590" spans="1:13" ht="18" customHeight="1">
      <c r="A590" s="4">
        <v>589</v>
      </c>
      <c r="B590" s="37">
        <v>34213</v>
      </c>
      <c r="C590" s="34" t="s">
        <v>181</v>
      </c>
      <c r="D590" s="34" t="s">
        <v>187</v>
      </c>
      <c r="E590" s="34" t="s">
        <v>269</v>
      </c>
      <c r="F590" s="34" t="s">
        <v>142</v>
      </c>
      <c r="G590" s="21" t="s">
        <v>194</v>
      </c>
      <c r="H590" s="21" t="s">
        <v>146</v>
      </c>
      <c r="I590" s="21" t="s">
        <v>227</v>
      </c>
      <c r="J590" s="21" t="s">
        <v>32</v>
      </c>
      <c r="M590" s="12"/>
    </row>
    <row r="591" spans="1:13" ht="18" customHeight="1">
      <c r="A591" s="4">
        <v>590</v>
      </c>
      <c r="B591" s="37">
        <v>34213</v>
      </c>
      <c r="C591" s="34" t="s">
        <v>175</v>
      </c>
      <c r="D591" s="34" t="s">
        <v>170</v>
      </c>
      <c r="E591" s="34" t="s">
        <v>171</v>
      </c>
      <c r="F591" s="34" t="s">
        <v>72</v>
      </c>
      <c r="G591" s="21"/>
      <c r="H591" s="21"/>
      <c r="I591" s="21" t="s">
        <v>37</v>
      </c>
      <c r="J591" s="21" t="s">
        <v>13</v>
      </c>
      <c r="M591" s="12"/>
    </row>
    <row r="592" spans="1:13" ht="18" customHeight="1">
      <c r="A592" s="4">
        <v>591</v>
      </c>
      <c r="B592" s="37">
        <v>34213</v>
      </c>
      <c r="C592" s="34" t="s">
        <v>131</v>
      </c>
      <c r="D592" s="34" t="s">
        <v>179</v>
      </c>
      <c r="E592" s="34" t="s">
        <v>213</v>
      </c>
      <c r="F592" s="34" t="s">
        <v>165</v>
      </c>
      <c r="G592" s="21" t="s">
        <v>184</v>
      </c>
      <c r="H592" s="21" t="s">
        <v>174</v>
      </c>
      <c r="I592" s="21" t="s">
        <v>8</v>
      </c>
      <c r="J592" s="21" t="s">
        <v>31</v>
      </c>
      <c r="M592" s="12"/>
    </row>
    <row r="593" spans="1:13" ht="18" customHeight="1">
      <c r="A593" s="4">
        <v>592</v>
      </c>
      <c r="B593" s="37">
        <v>34213</v>
      </c>
      <c r="C593" s="34" t="s">
        <v>183</v>
      </c>
      <c r="D593" s="34" t="s">
        <v>185</v>
      </c>
      <c r="E593" s="34" t="s">
        <v>173</v>
      </c>
      <c r="F593" s="34" t="s">
        <v>182</v>
      </c>
      <c r="G593" s="21" t="s">
        <v>172</v>
      </c>
      <c r="H593" s="21" t="s">
        <v>211</v>
      </c>
      <c r="I593" s="21" t="s">
        <v>228</v>
      </c>
      <c r="J593" s="21" t="s">
        <v>26</v>
      </c>
      <c r="M593" s="12"/>
    </row>
    <row r="594" spans="1:13" ht="18" customHeight="1">
      <c r="A594" s="4">
        <v>593</v>
      </c>
      <c r="B594" s="37">
        <v>34213</v>
      </c>
      <c r="C594" s="34" t="s">
        <v>195</v>
      </c>
      <c r="D594" s="34" t="s">
        <v>180</v>
      </c>
      <c r="E594" s="34" t="s">
        <v>166</v>
      </c>
      <c r="F594" s="34" t="s">
        <v>176</v>
      </c>
      <c r="G594" s="21"/>
      <c r="H594" s="21"/>
      <c r="I594" s="21" t="s">
        <v>20</v>
      </c>
      <c r="J594" s="21" t="s">
        <v>14</v>
      </c>
      <c r="M594" s="12"/>
    </row>
    <row r="595" spans="1:13" ht="18" customHeight="1">
      <c r="A595" s="4">
        <v>594</v>
      </c>
      <c r="B595" s="37">
        <v>34213</v>
      </c>
      <c r="C595" s="34" t="s">
        <v>191</v>
      </c>
      <c r="D595" s="34" t="s">
        <v>163</v>
      </c>
      <c r="E595" s="36" t="s">
        <v>167</v>
      </c>
      <c r="F595" s="34" t="s">
        <v>4</v>
      </c>
      <c r="G595" s="21"/>
      <c r="H595" s="21"/>
      <c r="I595" s="21" t="s">
        <v>19</v>
      </c>
      <c r="J595" s="21" t="s">
        <v>38</v>
      </c>
      <c r="M595" s="12"/>
    </row>
    <row r="596" spans="1:13" ht="18" customHeight="1">
      <c r="A596" s="4">
        <v>595</v>
      </c>
      <c r="B596" s="37">
        <v>34214</v>
      </c>
      <c r="C596" s="34" t="s">
        <v>72</v>
      </c>
      <c r="D596" s="34" t="s">
        <v>210</v>
      </c>
      <c r="E596" s="34" t="s">
        <v>170</v>
      </c>
      <c r="F596" s="34" t="s">
        <v>171</v>
      </c>
      <c r="G596" s="21"/>
      <c r="H596" s="21"/>
      <c r="I596" s="21" t="s">
        <v>37</v>
      </c>
      <c r="J596" s="21" t="s">
        <v>13</v>
      </c>
      <c r="M596" s="12"/>
    </row>
    <row r="597" spans="1:13" ht="18" customHeight="1">
      <c r="A597" s="4">
        <v>596</v>
      </c>
      <c r="B597" s="37">
        <v>34214</v>
      </c>
      <c r="C597" s="34" t="s">
        <v>197</v>
      </c>
      <c r="D597" s="34" t="s">
        <v>190</v>
      </c>
      <c r="E597" s="34" t="s">
        <v>178</v>
      </c>
      <c r="F597" s="34" t="s">
        <v>184</v>
      </c>
      <c r="G597" s="21" t="s">
        <v>174</v>
      </c>
      <c r="H597" s="21" t="s">
        <v>186</v>
      </c>
      <c r="I597" s="21" t="s">
        <v>8</v>
      </c>
      <c r="J597" s="21" t="s">
        <v>31</v>
      </c>
      <c r="M597" s="12"/>
    </row>
    <row r="598" spans="1:13" ht="18" customHeight="1">
      <c r="A598" s="4">
        <v>597</v>
      </c>
      <c r="B598" s="37">
        <v>34214</v>
      </c>
      <c r="C598" s="34" t="s">
        <v>142</v>
      </c>
      <c r="D598" s="34" t="s">
        <v>214</v>
      </c>
      <c r="E598" s="34" t="s">
        <v>146</v>
      </c>
      <c r="F598" s="34" t="s">
        <v>181</v>
      </c>
      <c r="G598" s="21" t="s">
        <v>161</v>
      </c>
      <c r="H598" s="21" t="s">
        <v>187</v>
      </c>
      <c r="I598" s="21" t="s">
        <v>227</v>
      </c>
      <c r="J598" s="21" t="s">
        <v>32</v>
      </c>
      <c r="M598" s="12"/>
    </row>
    <row r="599" spans="1:13" ht="18" customHeight="1">
      <c r="A599" s="4">
        <v>598</v>
      </c>
      <c r="B599" s="37">
        <v>34214</v>
      </c>
      <c r="C599" s="34" t="s">
        <v>176</v>
      </c>
      <c r="D599" s="34" t="s">
        <v>144</v>
      </c>
      <c r="E599" s="34" t="s">
        <v>180</v>
      </c>
      <c r="F599" s="34" t="s">
        <v>166</v>
      </c>
      <c r="G599" s="21"/>
      <c r="H599" s="21"/>
      <c r="I599" s="21" t="s">
        <v>20</v>
      </c>
      <c r="J599" s="21" t="s">
        <v>14</v>
      </c>
      <c r="M599" s="12"/>
    </row>
    <row r="600" spans="1:13" ht="18" customHeight="1">
      <c r="A600" s="4">
        <v>599</v>
      </c>
      <c r="B600" s="37">
        <v>34215</v>
      </c>
      <c r="C600" s="34" t="s">
        <v>171</v>
      </c>
      <c r="D600" s="34" t="s">
        <v>175</v>
      </c>
      <c r="E600" s="34" t="s">
        <v>210</v>
      </c>
      <c r="F600" s="34" t="s">
        <v>170</v>
      </c>
      <c r="G600" s="21"/>
      <c r="H600" s="21"/>
      <c r="I600" s="21" t="s">
        <v>14</v>
      </c>
      <c r="J600" s="21" t="s">
        <v>37</v>
      </c>
      <c r="M600" s="12"/>
    </row>
    <row r="601" spans="1:13" ht="18" customHeight="1">
      <c r="A601" s="4">
        <v>600</v>
      </c>
      <c r="B601" s="37">
        <v>34215</v>
      </c>
      <c r="C601" s="34" t="s">
        <v>188</v>
      </c>
      <c r="D601" s="36" t="s">
        <v>184</v>
      </c>
      <c r="E601" s="34" t="s">
        <v>179</v>
      </c>
      <c r="F601" s="34" t="s">
        <v>148</v>
      </c>
      <c r="G601" s="21" t="s">
        <v>211</v>
      </c>
      <c r="H601" s="21" t="s">
        <v>174</v>
      </c>
      <c r="I601" s="21" t="s">
        <v>31</v>
      </c>
      <c r="J601" s="21" t="s">
        <v>26</v>
      </c>
      <c r="M601" s="12"/>
    </row>
    <row r="602" spans="1:13" ht="18" customHeight="1">
      <c r="A602" s="4">
        <v>601</v>
      </c>
      <c r="B602" s="37">
        <v>34216</v>
      </c>
      <c r="C602" s="34" t="s">
        <v>167</v>
      </c>
      <c r="D602" s="34" t="s">
        <v>191</v>
      </c>
      <c r="E602" s="34" t="s">
        <v>190</v>
      </c>
      <c r="F602" s="34" t="s">
        <v>163</v>
      </c>
      <c r="G602" s="21"/>
      <c r="H602" s="21"/>
      <c r="I602" s="21" t="s">
        <v>13</v>
      </c>
      <c r="J602" s="21" t="s">
        <v>19</v>
      </c>
      <c r="M602" s="12"/>
    </row>
    <row r="603" spans="1:13" ht="18" customHeight="1">
      <c r="A603" s="4">
        <v>602</v>
      </c>
      <c r="B603" s="37">
        <v>34216</v>
      </c>
      <c r="C603" s="34" t="s">
        <v>161</v>
      </c>
      <c r="D603" s="34" t="s">
        <v>142</v>
      </c>
      <c r="E603" s="34" t="s">
        <v>183</v>
      </c>
      <c r="F603" s="34" t="s">
        <v>182</v>
      </c>
      <c r="G603" s="21" t="s">
        <v>214</v>
      </c>
      <c r="H603" s="21" t="s">
        <v>173</v>
      </c>
      <c r="I603" s="21" t="s">
        <v>227</v>
      </c>
      <c r="J603" s="21" t="s">
        <v>8</v>
      </c>
      <c r="M603" s="12"/>
    </row>
    <row r="604" spans="1:13" ht="18" customHeight="1">
      <c r="A604" s="4">
        <v>603</v>
      </c>
      <c r="B604" s="37">
        <v>34216</v>
      </c>
      <c r="C604" s="36" t="s">
        <v>170</v>
      </c>
      <c r="D604" s="34" t="s">
        <v>168</v>
      </c>
      <c r="E604" s="34" t="s">
        <v>175</v>
      </c>
      <c r="F604" s="34" t="s">
        <v>210</v>
      </c>
      <c r="G604" s="21"/>
      <c r="H604" s="21"/>
      <c r="I604" s="21" t="s">
        <v>14</v>
      </c>
      <c r="J604" s="21" t="s">
        <v>37</v>
      </c>
      <c r="M604" s="13"/>
    </row>
    <row r="605" spans="1:13" ht="18" customHeight="1">
      <c r="A605" s="4">
        <v>604</v>
      </c>
      <c r="B605" s="37">
        <v>34216</v>
      </c>
      <c r="C605" s="34" t="s">
        <v>211</v>
      </c>
      <c r="D605" s="34" t="s">
        <v>179</v>
      </c>
      <c r="E605" s="34" t="s">
        <v>184</v>
      </c>
      <c r="F605" s="34" t="s">
        <v>174</v>
      </c>
      <c r="G605" s="21" t="s">
        <v>188</v>
      </c>
      <c r="H605" s="21" t="s">
        <v>148</v>
      </c>
      <c r="I605" s="21" t="s">
        <v>31</v>
      </c>
      <c r="J605" s="21" t="s">
        <v>26</v>
      </c>
      <c r="M605" s="12"/>
    </row>
    <row r="606" spans="1:13" ht="18" customHeight="1">
      <c r="A606" s="4">
        <v>605</v>
      </c>
      <c r="B606" s="37">
        <v>34216</v>
      </c>
      <c r="C606" s="34" t="s">
        <v>186</v>
      </c>
      <c r="D606" s="34" t="s">
        <v>197</v>
      </c>
      <c r="E606" s="34" t="s">
        <v>131</v>
      </c>
      <c r="F606" s="34" t="s">
        <v>178</v>
      </c>
      <c r="G606" s="21" t="s">
        <v>213</v>
      </c>
      <c r="H606" s="21" t="s">
        <v>165</v>
      </c>
      <c r="I606" s="21" t="s">
        <v>32</v>
      </c>
      <c r="J606" s="21" t="s">
        <v>228</v>
      </c>
      <c r="M606" s="12"/>
    </row>
    <row r="607" spans="1:13" ht="18" customHeight="1">
      <c r="A607" s="4">
        <v>606</v>
      </c>
      <c r="B607" s="37">
        <v>34216</v>
      </c>
      <c r="C607" s="34" t="s">
        <v>180</v>
      </c>
      <c r="D607" s="34" t="s">
        <v>176</v>
      </c>
      <c r="E607" s="34" t="s">
        <v>195</v>
      </c>
      <c r="F607" s="34" t="s">
        <v>144</v>
      </c>
      <c r="G607" s="21"/>
      <c r="H607" s="21"/>
      <c r="I607" s="21" t="s">
        <v>20</v>
      </c>
      <c r="J607" s="21" t="s">
        <v>38</v>
      </c>
      <c r="M607" s="12"/>
    </row>
    <row r="608" spans="1:13" ht="18" customHeight="1">
      <c r="A608" s="4">
        <v>607</v>
      </c>
      <c r="B608" s="37">
        <v>34217</v>
      </c>
      <c r="C608" s="34" t="s">
        <v>213</v>
      </c>
      <c r="D608" s="34" t="s">
        <v>165</v>
      </c>
      <c r="E608" s="34" t="s">
        <v>174</v>
      </c>
      <c r="F608" s="34" t="s">
        <v>197</v>
      </c>
      <c r="G608" s="21" t="s">
        <v>178</v>
      </c>
      <c r="H608" s="21" t="s">
        <v>131</v>
      </c>
      <c r="I608" s="21" t="s">
        <v>32</v>
      </c>
      <c r="J608" s="21" t="s">
        <v>228</v>
      </c>
      <c r="M608" s="12"/>
    </row>
    <row r="609" spans="1:13" ht="18" customHeight="1">
      <c r="A609" s="4">
        <v>608</v>
      </c>
      <c r="B609" s="37">
        <v>34217</v>
      </c>
      <c r="C609" s="34" t="s">
        <v>173</v>
      </c>
      <c r="D609" s="34" t="s">
        <v>182</v>
      </c>
      <c r="E609" s="34" t="s">
        <v>172</v>
      </c>
      <c r="F609" s="34" t="s">
        <v>185</v>
      </c>
      <c r="G609" s="21" t="s">
        <v>183</v>
      </c>
      <c r="H609" s="21" t="s">
        <v>194</v>
      </c>
      <c r="I609" s="21" t="s">
        <v>227</v>
      </c>
      <c r="J609" s="21" t="s">
        <v>8</v>
      </c>
      <c r="M609" s="12"/>
    </row>
    <row r="610" spans="1:13" ht="18" customHeight="1">
      <c r="A610" s="4">
        <v>609</v>
      </c>
      <c r="B610" s="37">
        <v>34217</v>
      </c>
      <c r="C610" s="34" t="s">
        <v>144</v>
      </c>
      <c r="D610" s="34" t="s">
        <v>166</v>
      </c>
      <c r="E610" s="34" t="s">
        <v>176</v>
      </c>
      <c r="F610" s="34" t="s">
        <v>195</v>
      </c>
      <c r="G610" s="21"/>
      <c r="H610" s="21"/>
      <c r="I610" s="21" t="s">
        <v>20</v>
      </c>
      <c r="J610" s="21" t="s">
        <v>38</v>
      </c>
      <c r="M610" s="12"/>
    </row>
    <row r="611" spans="1:13" ht="18" customHeight="1">
      <c r="A611" s="4">
        <v>610</v>
      </c>
      <c r="B611" s="37">
        <v>34217</v>
      </c>
      <c r="C611" s="34" t="s">
        <v>163</v>
      </c>
      <c r="D611" s="34" t="s">
        <v>4</v>
      </c>
      <c r="E611" s="34" t="s">
        <v>191</v>
      </c>
      <c r="F611" s="34" t="s">
        <v>190</v>
      </c>
      <c r="G611" s="21"/>
      <c r="H611" s="21"/>
      <c r="I611" s="21" t="s">
        <v>13</v>
      </c>
      <c r="J611" s="21" t="s">
        <v>19</v>
      </c>
      <c r="M611" s="12"/>
    </row>
    <row r="612" spans="1:13" ht="18" customHeight="1">
      <c r="A612" s="4">
        <v>611</v>
      </c>
      <c r="B612" s="37">
        <v>34217</v>
      </c>
      <c r="C612" s="34" t="s">
        <v>146</v>
      </c>
      <c r="D612" s="34" t="s">
        <v>188</v>
      </c>
      <c r="E612" s="34" t="s">
        <v>211</v>
      </c>
      <c r="F612" s="34" t="s">
        <v>184</v>
      </c>
      <c r="G612" s="21" t="s">
        <v>179</v>
      </c>
      <c r="H612" s="21" t="s">
        <v>187</v>
      </c>
      <c r="I612" s="21" t="s">
        <v>31</v>
      </c>
      <c r="J612" s="21" t="s">
        <v>26</v>
      </c>
      <c r="M612" s="12"/>
    </row>
    <row r="613" spans="1:13" ht="18" customHeight="1">
      <c r="A613" s="4">
        <v>612</v>
      </c>
      <c r="B613" s="37">
        <v>34218</v>
      </c>
      <c r="C613" s="34" t="s">
        <v>185</v>
      </c>
      <c r="D613" s="34" t="s">
        <v>183</v>
      </c>
      <c r="E613" s="34" t="s">
        <v>214</v>
      </c>
      <c r="F613" s="34" t="s">
        <v>173</v>
      </c>
      <c r="G613" s="21" t="s">
        <v>182</v>
      </c>
      <c r="H613" s="21" t="s">
        <v>146</v>
      </c>
      <c r="I613" s="21" t="s">
        <v>227</v>
      </c>
      <c r="J613" s="21" t="s">
        <v>8</v>
      </c>
      <c r="M613" s="12"/>
    </row>
    <row r="614" spans="1:13" ht="18" customHeight="1">
      <c r="A614" s="4">
        <v>613</v>
      </c>
      <c r="B614" s="37">
        <v>34219</v>
      </c>
      <c r="C614" s="34" t="s">
        <v>172</v>
      </c>
      <c r="D614" s="34" t="s">
        <v>161</v>
      </c>
      <c r="E614" s="34" t="s">
        <v>181</v>
      </c>
      <c r="F614" s="34" t="s">
        <v>142</v>
      </c>
      <c r="G614" s="21" t="s">
        <v>194</v>
      </c>
      <c r="H614" s="21" t="s">
        <v>269</v>
      </c>
      <c r="I614" s="21" t="s">
        <v>228</v>
      </c>
      <c r="J614" s="21" t="s">
        <v>8</v>
      </c>
      <c r="M614" s="12"/>
    </row>
    <row r="615" spans="1:13" ht="18" customHeight="1">
      <c r="A615" s="4">
        <v>614</v>
      </c>
      <c r="B615" s="37">
        <v>34219</v>
      </c>
      <c r="C615" s="34" t="s">
        <v>210</v>
      </c>
      <c r="D615" s="34" t="s">
        <v>171</v>
      </c>
      <c r="E615" s="34" t="s">
        <v>10</v>
      </c>
      <c r="F615" s="34" t="s">
        <v>175</v>
      </c>
      <c r="G615" s="21"/>
      <c r="H615" s="21"/>
      <c r="I615" s="21" t="s">
        <v>19</v>
      </c>
      <c r="J615" s="21" t="s">
        <v>20</v>
      </c>
      <c r="M615" s="12"/>
    </row>
    <row r="616" spans="1:13" ht="18" customHeight="1">
      <c r="A616" s="4">
        <v>615</v>
      </c>
      <c r="B616" s="37">
        <v>34219</v>
      </c>
      <c r="C616" s="34" t="s">
        <v>131</v>
      </c>
      <c r="D616" s="34" t="s">
        <v>186</v>
      </c>
      <c r="E616" s="34" t="s">
        <v>184</v>
      </c>
      <c r="F616" s="34" t="s">
        <v>213</v>
      </c>
      <c r="G616" s="21" t="s">
        <v>211</v>
      </c>
      <c r="H616" s="21" t="s">
        <v>178</v>
      </c>
      <c r="I616" s="21" t="s">
        <v>31</v>
      </c>
      <c r="J616" s="21" t="s">
        <v>227</v>
      </c>
      <c r="M616" s="12"/>
    </row>
    <row r="617" spans="1:13" ht="18" customHeight="1">
      <c r="A617" s="4">
        <v>616</v>
      </c>
      <c r="B617" s="37">
        <v>34220</v>
      </c>
      <c r="C617" s="34" t="s">
        <v>197</v>
      </c>
      <c r="D617" s="34" t="s">
        <v>188</v>
      </c>
      <c r="E617" s="34" t="s">
        <v>165</v>
      </c>
      <c r="F617" s="34" t="s">
        <v>179</v>
      </c>
      <c r="G617" s="21" t="s">
        <v>131</v>
      </c>
      <c r="H617" s="21" t="s">
        <v>174</v>
      </c>
      <c r="I617" s="21" t="s">
        <v>31</v>
      </c>
      <c r="J617" s="21" t="s">
        <v>227</v>
      </c>
      <c r="M617" s="12"/>
    </row>
    <row r="618" spans="1:13" ht="18" customHeight="1">
      <c r="A618" s="4">
        <v>617</v>
      </c>
      <c r="B618" s="37">
        <v>34220</v>
      </c>
      <c r="C618" s="34" t="s">
        <v>175</v>
      </c>
      <c r="D618" s="34" t="s">
        <v>170</v>
      </c>
      <c r="E618" s="34" t="s">
        <v>171</v>
      </c>
      <c r="F618" s="34" t="s">
        <v>10</v>
      </c>
      <c r="G618" s="21"/>
      <c r="H618" s="21"/>
      <c r="I618" s="21" t="s">
        <v>19</v>
      </c>
      <c r="J618" s="21" t="s">
        <v>20</v>
      </c>
      <c r="M618" s="12"/>
    </row>
    <row r="619" spans="1:13" ht="18" customHeight="1">
      <c r="A619" s="4">
        <v>618</v>
      </c>
      <c r="B619" s="37">
        <v>34220</v>
      </c>
      <c r="C619" s="34" t="s">
        <v>168</v>
      </c>
      <c r="D619" s="34" t="s">
        <v>180</v>
      </c>
      <c r="E619" s="34" t="s">
        <v>166</v>
      </c>
      <c r="F619" s="34" t="s">
        <v>176</v>
      </c>
      <c r="G619" s="21"/>
      <c r="H619" s="21"/>
      <c r="I619" s="21" t="s">
        <v>13</v>
      </c>
      <c r="J619" s="21" t="s">
        <v>37</v>
      </c>
      <c r="M619" s="12"/>
    </row>
    <row r="620" spans="1:13" ht="18" customHeight="1">
      <c r="A620" s="4">
        <v>619</v>
      </c>
      <c r="B620" s="37">
        <v>34220</v>
      </c>
      <c r="C620" s="34" t="s">
        <v>46</v>
      </c>
      <c r="D620" s="34" t="s">
        <v>163</v>
      </c>
      <c r="E620" s="34" t="s">
        <v>144</v>
      </c>
      <c r="F620" s="34" t="s">
        <v>167</v>
      </c>
      <c r="G620" s="21"/>
      <c r="H620" s="21"/>
      <c r="I620" s="21" t="s">
        <v>38</v>
      </c>
      <c r="J620" s="21" t="s">
        <v>14</v>
      </c>
      <c r="M620" s="12"/>
    </row>
    <row r="621" spans="1:13" ht="18" customHeight="1">
      <c r="A621" s="4">
        <v>620</v>
      </c>
      <c r="B621" s="37">
        <v>34220</v>
      </c>
      <c r="C621" s="34" t="s">
        <v>183</v>
      </c>
      <c r="D621" s="34" t="s">
        <v>185</v>
      </c>
      <c r="E621" s="34" t="s">
        <v>173</v>
      </c>
      <c r="F621" s="34" t="s">
        <v>214</v>
      </c>
      <c r="G621" s="21" t="s">
        <v>182</v>
      </c>
      <c r="H621" s="21" t="s">
        <v>187</v>
      </c>
      <c r="I621" s="21" t="s">
        <v>26</v>
      </c>
      <c r="J621" s="21" t="s">
        <v>32</v>
      </c>
      <c r="M621" s="12"/>
    </row>
    <row r="622" spans="1:13" ht="18" customHeight="1">
      <c r="A622" s="4">
        <v>621</v>
      </c>
      <c r="B622" s="37">
        <v>34221</v>
      </c>
      <c r="C622" s="34" t="s">
        <v>10</v>
      </c>
      <c r="D622" s="34" t="s">
        <v>210</v>
      </c>
      <c r="E622" s="34" t="s">
        <v>170</v>
      </c>
      <c r="F622" s="34" t="s">
        <v>171</v>
      </c>
      <c r="G622" s="21"/>
      <c r="H622" s="21"/>
      <c r="I622" s="21" t="s">
        <v>19</v>
      </c>
      <c r="J622" s="21" t="s">
        <v>20</v>
      </c>
      <c r="M622" s="12"/>
    </row>
    <row r="623" spans="1:13" ht="18" customHeight="1">
      <c r="A623" s="4">
        <v>622</v>
      </c>
      <c r="B623" s="37">
        <v>34221</v>
      </c>
      <c r="C623" s="34" t="s">
        <v>144</v>
      </c>
      <c r="D623" s="34" t="s">
        <v>190</v>
      </c>
      <c r="E623" s="34" t="s">
        <v>167</v>
      </c>
      <c r="F623" s="34" t="s">
        <v>163</v>
      </c>
      <c r="G623" s="21"/>
      <c r="H623" s="21"/>
      <c r="I623" s="21" t="s">
        <v>38</v>
      </c>
      <c r="J623" s="21" t="s">
        <v>14</v>
      </c>
      <c r="M623" s="12"/>
    </row>
    <row r="624" spans="1:13" ht="18" customHeight="1">
      <c r="A624" s="4">
        <v>623</v>
      </c>
      <c r="B624" s="37">
        <v>34221</v>
      </c>
      <c r="C624" s="34" t="s">
        <v>142</v>
      </c>
      <c r="D624" s="34" t="s">
        <v>181</v>
      </c>
      <c r="E624" s="34" t="s">
        <v>269</v>
      </c>
      <c r="F624" s="34" t="s">
        <v>194</v>
      </c>
      <c r="G624" s="21" t="s">
        <v>161</v>
      </c>
      <c r="H624" s="21" t="s">
        <v>172</v>
      </c>
      <c r="I624" s="21" t="s">
        <v>26</v>
      </c>
      <c r="J624" s="21" t="s">
        <v>32</v>
      </c>
      <c r="M624" s="12"/>
    </row>
    <row r="625" spans="1:13" ht="18" customHeight="1">
      <c r="A625" s="4">
        <v>624</v>
      </c>
      <c r="B625" s="37">
        <v>34221</v>
      </c>
      <c r="C625" s="34" t="s">
        <v>176</v>
      </c>
      <c r="D625" s="34" t="s">
        <v>191</v>
      </c>
      <c r="E625" s="34" t="s">
        <v>180</v>
      </c>
      <c r="F625" s="34" t="s">
        <v>166</v>
      </c>
      <c r="G625" s="21"/>
      <c r="H625" s="21"/>
      <c r="I625" s="21" t="s">
        <v>13</v>
      </c>
      <c r="J625" s="21" t="s">
        <v>37</v>
      </c>
      <c r="M625" s="12"/>
    </row>
    <row r="626" spans="1:13" ht="18" customHeight="1">
      <c r="A626" s="4">
        <v>625</v>
      </c>
      <c r="B626" s="37">
        <v>34222</v>
      </c>
      <c r="C626" s="34" t="s">
        <v>171</v>
      </c>
      <c r="D626" s="34" t="s">
        <v>175</v>
      </c>
      <c r="E626" s="34" t="s">
        <v>210</v>
      </c>
      <c r="F626" s="34" t="s">
        <v>170</v>
      </c>
      <c r="G626" s="21"/>
      <c r="H626" s="21"/>
      <c r="I626" s="21" t="s">
        <v>19</v>
      </c>
      <c r="J626" s="21" t="s">
        <v>14</v>
      </c>
      <c r="M626" s="12"/>
    </row>
    <row r="627" spans="1:13" ht="18" customHeight="1">
      <c r="A627" s="4">
        <v>626</v>
      </c>
      <c r="B627" s="37">
        <v>34222</v>
      </c>
      <c r="C627" s="34" t="s">
        <v>211</v>
      </c>
      <c r="D627" s="34" t="s">
        <v>165</v>
      </c>
      <c r="E627" s="34" t="s">
        <v>131</v>
      </c>
      <c r="F627" s="34" t="s">
        <v>178</v>
      </c>
      <c r="G627" s="21" t="s">
        <v>188</v>
      </c>
      <c r="H627" s="21" t="s">
        <v>186</v>
      </c>
      <c r="I627" s="21" t="s">
        <v>8</v>
      </c>
      <c r="J627" s="21" t="s">
        <v>26</v>
      </c>
      <c r="M627" s="12"/>
    </row>
    <row r="628" spans="1:13" ht="18" customHeight="1">
      <c r="A628" s="4">
        <v>627</v>
      </c>
      <c r="B628" s="37">
        <v>34222</v>
      </c>
      <c r="C628" s="34" t="s">
        <v>184</v>
      </c>
      <c r="D628" s="34" t="s">
        <v>179</v>
      </c>
      <c r="E628" s="34" t="s">
        <v>213</v>
      </c>
      <c r="F628" s="34" t="s">
        <v>214</v>
      </c>
      <c r="G628" s="21" t="s">
        <v>181</v>
      </c>
      <c r="H628" s="21" t="s">
        <v>185</v>
      </c>
      <c r="I628" s="21" t="s">
        <v>32</v>
      </c>
      <c r="J628" s="21" t="s">
        <v>31</v>
      </c>
      <c r="M628" s="12"/>
    </row>
    <row r="629" spans="1:13" ht="18" customHeight="1">
      <c r="A629" s="4">
        <v>628</v>
      </c>
      <c r="B629" s="37">
        <v>34223</v>
      </c>
      <c r="C629" s="34" t="s">
        <v>167</v>
      </c>
      <c r="D629" s="34" t="s">
        <v>72</v>
      </c>
      <c r="E629" s="34" t="s">
        <v>163</v>
      </c>
      <c r="F629" s="34" t="s">
        <v>190</v>
      </c>
      <c r="G629" s="21"/>
      <c r="H629" s="21"/>
      <c r="I629" s="21" t="s">
        <v>37</v>
      </c>
      <c r="J629" s="21" t="s">
        <v>38</v>
      </c>
      <c r="M629" s="12"/>
    </row>
    <row r="630" spans="1:13" ht="18" customHeight="1">
      <c r="A630" s="4">
        <v>629</v>
      </c>
      <c r="B630" s="37">
        <v>34223</v>
      </c>
      <c r="C630" s="34" t="s">
        <v>161</v>
      </c>
      <c r="D630" s="34" t="s">
        <v>146</v>
      </c>
      <c r="E630" s="34" t="s">
        <v>183</v>
      </c>
      <c r="F630" s="34" t="s">
        <v>182</v>
      </c>
      <c r="G630" s="21" t="s">
        <v>189</v>
      </c>
      <c r="H630" s="21" t="s">
        <v>142</v>
      </c>
      <c r="I630" s="21" t="s">
        <v>227</v>
      </c>
      <c r="J630" s="21" t="s">
        <v>228</v>
      </c>
      <c r="M630" s="12"/>
    </row>
    <row r="631" spans="1:13" ht="18" customHeight="1">
      <c r="A631" s="4">
        <v>630</v>
      </c>
      <c r="B631" s="37">
        <v>34223</v>
      </c>
      <c r="C631" s="34" t="s">
        <v>170</v>
      </c>
      <c r="D631" s="34" t="s">
        <v>10</v>
      </c>
      <c r="E631" s="34" t="s">
        <v>175</v>
      </c>
      <c r="F631" s="34" t="s">
        <v>210</v>
      </c>
      <c r="G631" s="21"/>
      <c r="H631" s="21"/>
      <c r="I631" s="21" t="s">
        <v>19</v>
      </c>
      <c r="J631" s="21" t="s">
        <v>14</v>
      </c>
      <c r="M631" s="12"/>
    </row>
    <row r="632" spans="1:13" ht="18" customHeight="1">
      <c r="A632" s="4">
        <v>631</v>
      </c>
      <c r="B632" s="37">
        <v>34223</v>
      </c>
      <c r="C632" s="34" t="s">
        <v>188</v>
      </c>
      <c r="D632" s="34" t="s">
        <v>131</v>
      </c>
      <c r="E632" s="34" t="s">
        <v>186</v>
      </c>
      <c r="F632" s="34" t="s">
        <v>165</v>
      </c>
      <c r="G632" s="21" t="s">
        <v>178</v>
      </c>
      <c r="H632" s="21" t="s">
        <v>211</v>
      </c>
      <c r="I632" s="21" t="s">
        <v>8</v>
      </c>
      <c r="J632" s="21" t="s">
        <v>26</v>
      </c>
      <c r="M632" s="12"/>
    </row>
    <row r="633" spans="1:13" ht="18" customHeight="1">
      <c r="A633" s="4">
        <v>632</v>
      </c>
      <c r="B633" s="37">
        <v>34223</v>
      </c>
      <c r="C633" s="34" t="s">
        <v>214</v>
      </c>
      <c r="D633" s="34" t="s">
        <v>181</v>
      </c>
      <c r="E633" s="34" t="s">
        <v>179</v>
      </c>
      <c r="F633" s="34" t="s">
        <v>185</v>
      </c>
      <c r="G633" s="21" t="s">
        <v>213</v>
      </c>
      <c r="H633" s="21" t="s">
        <v>184</v>
      </c>
      <c r="I633" s="21" t="s">
        <v>32</v>
      </c>
      <c r="J633" s="21" t="s">
        <v>31</v>
      </c>
      <c r="M633" s="12"/>
    </row>
    <row r="634" spans="1:13" ht="18" customHeight="1">
      <c r="A634" s="4">
        <v>633</v>
      </c>
      <c r="B634" s="37">
        <v>34223</v>
      </c>
      <c r="C634" s="34" t="s">
        <v>195</v>
      </c>
      <c r="D634" s="34" t="s">
        <v>166</v>
      </c>
      <c r="E634" s="34" t="s">
        <v>191</v>
      </c>
      <c r="F634" s="34" t="s">
        <v>180</v>
      </c>
      <c r="G634" s="21"/>
      <c r="H634" s="21"/>
      <c r="I634" s="21" t="s">
        <v>20</v>
      </c>
      <c r="J634" s="21" t="s">
        <v>13</v>
      </c>
      <c r="M634" s="12"/>
    </row>
    <row r="635" spans="1:13" ht="18" customHeight="1">
      <c r="A635" s="4">
        <v>634</v>
      </c>
      <c r="B635" s="37">
        <v>34224</v>
      </c>
      <c r="C635" s="34" t="s">
        <v>173</v>
      </c>
      <c r="D635" s="34" t="s">
        <v>194</v>
      </c>
      <c r="E635" s="34" t="s">
        <v>172</v>
      </c>
      <c r="F635" s="34" t="s">
        <v>183</v>
      </c>
      <c r="G635" s="21" t="s">
        <v>263</v>
      </c>
      <c r="H635" s="21" t="s">
        <v>269</v>
      </c>
      <c r="I635" s="21" t="s">
        <v>227</v>
      </c>
      <c r="J635" s="21" t="s">
        <v>228</v>
      </c>
      <c r="M635" s="12"/>
    </row>
    <row r="636" spans="1:13" ht="18" customHeight="1">
      <c r="A636" s="4">
        <v>635</v>
      </c>
      <c r="B636" s="37">
        <v>34224</v>
      </c>
      <c r="C636" s="34" t="s">
        <v>178</v>
      </c>
      <c r="D636" s="34" t="s">
        <v>186</v>
      </c>
      <c r="E636" s="34" t="s">
        <v>165</v>
      </c>
      <c r="F636" s="34" t="s">
        <v>131</v>
      </c>
      <c r="G636" s="21" t="s">
        <v>211</v>
      </c>
      <c r="H636" s="21" t="s">
        <v>188</v>
      </c>
      <c r="I636" s="21" t="s">
        <v>8</v>
      </c>
      <c r="J636" s="21" t="s">
        <v>26</v>
      </c>
      <c r="M636" s="12"/>
    </row>
    <row r="637" spans="1:13" ht="18" customHeight="1">
      <c r="A637" s="4">
        <v>636</v>
      </c>
      <c r="B637" s="37">
        <v>34224</v>
      </c>
      <c r="C637" s="34" t="s">
        <v>185</v>
      </c>
      <c r="D637" s="34" t="s">
        <v>213</v>
      </c>
      <c r="E637" s="34" t="s">
        <v>181</v>
      </c>
      <c r="F637" s="34" t="s">
        <v>184</v>
      </c>
      <c r="G637" s="21" t="s">
        <v>179</v>
      </c>
      <c r="H637" s="21" t="s">
        <v>214</v>
      </c>
      <c r="I637" s="21" t="s">
        <v>32</v>
      </c>
      <c r="J637" s="21" t="s">
        <v>31</v>
      </c>
      <c r="M637" s="12"/>
    </row>
    <row r="638" spans="1:13" ht="18" customHeight="1">
      <c r="A638" s="4">
        <v>637</v>
      </c>
      <c r="B638" s="37">
        <v>34224</v>
      </c>
      <c r="C638" s="34" t="s">
        <v>210</v>
      </c>
      <c r="D638" s="34" t="s">
        <v>171</v>
      </c>
      <c r="E638" s="34" t="s">
        <v>10</v>
      </c>
      <c r="F638" s="34" t="s">
        <v>175</v>
      </c>
      <c r="G638" s="21"/>
      <c r="H638" s="21"/>
      <c r="I638" s="21" t="s">
        <v>19</v>
      </c>
      <c r="J638" s="21" t="s">
        <v>14</v>
      </c>
      <c r="M638" s="12"/>
    </row>
    <row r="639" spans="1:13" ht="18" customHeight="1">
      <c r="A639" s="4">
        <v>638</v>
      </c>
      <c r="B639" s="37">
        <v>34224</v>
      </c>
      <c r="C639" s="34" t="s">
        <v>163</v>
      </c>
      <c r="D639" s="34" t="s">
        <v>144</v>
      </c>
      <c r="E639" s="36" t="s">
        <v>190</v>
      </c>
      <c r="F639" s="34" t="s">
        <v>72</v>
      </c>
      <c r="G639" s="21"/>
      <c r="H639" s="21"/>
      <c r="I639" s="21" t="s">
        <v>37</v>
      </c>
      <c r="J639" s="21" t="s">
        <v>38</v>
      </c>
      <c r="M639" s="12"/>
    </row>
    <row r="640" spans="1:13" ht="18" customHeight="1">
      <c r="A640" s="4">
        <v>639</v>
      </c>
      <c r="B640" s="37">
        <v>34225</v>
      </c>
      <c r="C640" s="34" t="s">
        <v>186</v>
      </c>
      <c r="D640" s="34" t="s">
        <v>188</v>
      </c>
      <c r="E640" s="34" t="s">
        <v>211</v>
      </c>
      <c r="F640" s="34" t="s">
        <v>165</v>
      </c>
      <c r="G640" s="21" t="s">
        <v>213</v>
      </c>
      <c r="H640" s="21" t="s">
        <v>178</v>
      </c>
      <c r="I640" s="21" t="s">
        <v>8</v>
      </c>
      <c r="J640" s="21" t="s">
        <v>26</v>
      </c>
      <c r="M640" s="12"/>
    </row>
    <row r="641" spans="1:13" ht="18" customHeight="1">
      <c r="A641" s="4">
        <v>640</v>
      </c>
      <c r="B641" s="37">
        <v>34226</v>
      </c>
      <c r="C641" s="34" t="s">
        <v>166</v>
      </c>
      <c r="D641" s="34" t="s">
        <v>176</v>
      </c>
      <c r="E641" s="34" t="s">
        <v>171</v>
      </c>
      <c r="F641" s="34" t="s">
        <v>191</v>
      </c>
      <c r="G641" s="21"/>
      <c r="H641" s="21"/>
      <c r="I641" s="21" t="s">
        <v>38</v>
      </c>
      <c r="J641" s="21" t="s">
        <v>19</v>
      </c>
      <c r="M641" s="12"/>
    </row>
    <row r="642" spans="1:13" ht="18" customHeight="1">
      <c r="A642" s="4">
        <v>641</v>
      </c>
      <c r="B642" s="37">
        <v>34226</v>
      </c>
      <c r="C642" s="34" t="s">
        <v>181</v>
      </c>
      <c r="D642" s="36" t="s">
        <v>214</v>
      </c>
      <c r="E642" s="34" t="s">
        <v>142</v>
      </c>
      <c r="F642" s="34" t="s">
        <v>194</v>
      </c>
      <c r="G642" s="21" t="s">
        <v>269</v>
      </c>
      <c r="H642" s="21" t="s">
        <v>172</v>
      </c>
      <c r="I642" s="21" t="s">
        <v>26</v>
      </c>
      <c r="J642" s="21" t="s">
        <v>227</v>
      </c>
      <c r="M642" s="12"/>
    </row>
    <row r="643" spans="1:13" ht="18" customHeight="1">
      <c r="A643" s="4">
        <v>642</v>
      </c>
      <c r="B643" s="37">
        <v>34227</v>
      </c>
      <c r="C643" s="34" t="s">
        <v>179</v>
      </c>
      <c r="D643" s="34" t="s">
        <v>131</v>
      </c>
      <c r="E643" s="34" t="s">
        <v>184</v>
      </c>
      <c r="F643" s="34" t="s">
        <v>186</v>
      </c>
      <c r="G643" s="21" t="s">
        <v>188</v>
      </c>
      <c r="H643" s="21" t="s">
        <v>213</v>
      </c>
      <c r="I643" s="21" t="s">
        <v>8</v>
      </c>
      <c r="J643" s="21" t="s">
        <v>32</v>
      </c>
      <c r="M643" s="12"/>
    </row>
    <row r="644" spans="1:13" ht="18" customHeight="1">
      <c r="A644" s="4">
        <v>643</v>
      </c>
      <c r="B644" s="37">
        <v>34227</v>
      </c>
      <c r="C644" s="34" t="s">
        <v>72</v>
      </c>
      <c r="D644" s="34" t="s">
        <v>167</v>
      </c>
      <c r="E644" s="34" t="s">
        <v>144</v>
      </c>
      <c r="F644" s="34" t="s">
        <v>190</v>
      </c>
      <c r="G644" s="21"/>
      <c r="H644" s="21"/>
      <c r="I644" s="21" t="s">
        <v>14</v>
      </c>
      <c r="J644" s="21" t="s">
        <v>13</v>
      </c>
      <c r="M644" s="12"/>
    </row>
    <row r="645" spans="1:13" ht="18" customHeight="1">
      <c r="A645" s="4">
        <v>644</v>
      </c>
      <c r="B645" s="37">
        <v>34227</v>
      </c>
      <c r="C645" s="34" t="s">
        <v>175</v>
      </c>
      <c r="D645" s="34" t="s">
        <v>170</v>
      </c>
      <c r="E645" s="34" t="s">
        <v>180</v>
      </c>
      <c r="F645" s="34" t="s">
        <v>177</v>
      </c>
      <c r="G645" s="21"/>
      <c r="H645" s="21"/>
      <c r="I645" s="21" t="s">
        <v>37</v>
      </c>
      <c r="J645" s="21" t="s">
        <v>20</v>
      </c>
      <c r="M645" s="12"/>
    </row>
    <row r="646" spans="1:13" ht="18" customHeight="1">
      <c r="A646" s="4">
        <v>645</v>
      </c>
      <c r="B646" s="37">
        <v>34227</v>
      </c>
      <c r="C646" s="34" t="s">
        <v>183</v>
      </c>
      <c r="D646" s="34" t="s">
        <v>173</v>
      </c>
      <c r="E646" s="34" t="s">
        <v>161</v>
      </c>
      <c r="F646" s="34" t="s">
        <v>187</v>
      </c>
      <c r="G646" s="21" t="s">
        <v>185</v>
      </c>
      <c r="H646" s="21" t="s">
        <v>182</v>
      </c>
      <c r="I646" s="21" t="s">
        <v>228</v>
      </c>
      <c r="J646" s="21" t="s">
        <v>31</v>
      </c>
      <c r="M646" s="12"/>
    </row>
    <row r="647" spans="1:13" ht="18" customHeight="1">
      <c r="A647" s="4">
        <v>646</v>
      </c>
      <c r="B647" s="37">
        <v>34227</v>
      </c>
      <c r="C647" s="34" t="s">
        <v>194</v>
      </c>
      <c r="D647" s="34" t="s">
        <v>269</v>
      </c>
      <c r="E647" s="34" t="s">
        <v>214</v>
      </c>
      <c r="F647" s="34" t="s">
        <v>181</v>
      </c>
      <c r="G647" s="21" t="s">
        <v>153</v>
      </c>
      <c r="H647" s="21" t="s">
        <v>47</v>
      </c>
      <c r="I647" s="21" t="s">
        <v>26</v>
      </c>
      <c r="J647" s="21" t="s">
        <v>227</v>
      </c>
      <c r="M647" s="12"/>
    </row>
    <row r="648" spans="1:13" ht="18" customHeight="1">
      <c r="A648" s="4">
        <v>647</v>
      </c>
      <c r="B648" s="37">
        <v>34227</v>
      </c>
      <c r="C648" s="34" t="s">
        <v>191</v>
      </c>
      <c r="D648" s="34" t="s">
        <v>195</v>
      </c>
      <c r="E648" s="34" t="s">
        <v>176</v>
      </c>
      <c r="F648" s="34" t="s">
        <v>171</v>
      </c>
      <c r="G648" s="21"/>
      <c r="H648" s="21"/>
      <c r="I648" s="21" t="s">
        <v>38</v>
      </c>
      <c r="J648" s="21" t="s">
        <v>19</v>
      </c>
      <c r="M648" s="12"/>
    </row>
    <row r="649" spans="1:13" ht="18" customHeight="1">
      <c r="A649" s="4">
        <v>648</v>
      </c>
      <c r="B649" s="37">
        <v>34228</v>
      </c>
      <c r="C649" s="34" t="s">
        <v>171</v>
      </c>
      <c r="D649" s="34" t="s">
        <v>166</v>
      </c>
      <c r="E649" s="34" t="s">
        <v>195</v>
      </c>
      <c r="F649" s="34" t="s">
        <v>176</v>
      </c>
      <c r="G649" s="21"/>
      <c r="H649" s="21"/>
      <c r="I649" s="21" t="s">
        <v>38</v>
      </c>
      <c r="J649" s="21" t="s">
        <v>19</v>
      </c>
      <c r="M649" s="12"/>
    </row>
    <row r="650" spans="1:13" ht="18" customHeight="1">
      <c r="A650" s="4">
        <v>649</v>
      </c>
      <c r="B650" s="37">
        <v>34228</v>
      </c>
      <c r="C650" s="34" t="s">
        <v>165</v>
      </c>
      <c r="D650" s="34" t="s">
        <v>211</v>
      </c>
      <c r="E650" s="34" t="s">
        <v>186</v>
      </c>
      <c r="F650" s="34" t="s">
        <v>131</v>
      </c>
      <c r="G650" s="21" t="s">
        <v>178</v>
      </c>
      <c r="H650" s="21" t="s">
        <v>188</v>
      </c>
      <c r="I650" s="21" t="s">
        <v>8</v>
      </c>
      <c r="J650" s="21" t="s">
        <v>32</v>
      </c>
      <c r="M650" s="12"/>
    </row>
    <row r="651" spans="1:13" ht="18" customHeight="1">
      <c r="A651" s="4">
        <v>650</v>
      </c>
      <c r="B651" s="37">
        <v>34228</v>
      </c>
      <c r="C651" s="34" t="s">
        <v>180</v>
      </c>
      <c r="D651" s="34" t="s">
        <v>210</v>
      </c>
      <c r="E651" s="34" t="s">
        <v>177</v>
      </c>
      <c r="F651" s="34" t="s">
        <v>170</v>
      </c>
      <c r="G651" s="21"/>
      <c r="H651" s="21"/>
      <c r="I651" s="21" t="s">
        <v>37</v>
      </c>
      <c r="J651" s="21" t="s">
        <v>20</v>
      </c>
      <c r="M651" s="12"/>
    </row>
    <row r="652" spans="1:13" ht="18" customHeight="1">
      <c r="A652" s="4">
        <v>651</v>
      </c>
      <c r="B652" s="37">
        <v>34228</v>
      </c>
      <c r="C652" s="34" t="s">
        <v>146</v>
      </c>
      <c r="D652" s="34" t="s">
        <v>172</v>
      </c>
      <c r="E652" s="34" t="s">
        <v>181</v>
      </c>
      <c r="F652" s="34" t="s">
        <v>269</v>
      </c>
      <c r="G652" s="21" t="s">
        <v>214</v>
      </c>
      <c r="H652" s="21" t="s">
        <v>199</v>
      </c>
      <c r="I652" s="21" t="s">
        <v>26</v>
      </c>
      <c r="J652" s="21" t="s">
        <v>227</v>
      </c>
      <c r="M652" s="12"/>
    </row>
    <row r="653" spans="1:13" ht="18" customHeight="1">
      <c r="A653" s="4">
        <v>652</v>
      </c>
      <c r="B653" s="37">
        <v>34229</v>
      </c>
      <c r="C653" s="34" t="s">
        <v>182</v>
      </c>
      <c r="D653" s="34" t="s">
        <v>214</v>
      </c>
      <c r="E653" s="34" t="s">
        <v>146</v>
      </c>
      <c r="F653" s="34" t="s">
        <v>183</v>
      </c>
      <c r="G653" s="21" t="s">
        <v>47</v>
      </c>
      <c r="H653" s="21" t="s">
        <v>153</v>
      </c>
      <c r="I653" s="21" t="s">
        <v>227</v>
      </c>
      <c r="J653" s="21" t="s">
        <v>31</v>
      </c>
      <c r="M653" s="12"/>
    </row>
    <row r="654" spans="1:13" ht="18" customHeight="1">
      <c r="A654" s="4">
        <v>653</v>
      </c>
      <c r="B654" s="37">
        <v>34229</v>
      </c>
      <c r="C654" s="34" t="s">
        <v>170</v>
      </c>
      <c r="D654" s="34" t="s">
        <v>175</v>
      </c>
      <c r="E654" s="34" t="s">
        <v>210</v>
      </c>
      <c r="F654" s="34" t="s">
        <v>177</v>
      </c>
      <c r="G654" s="21"/>
      <c r="H654" s="21"/>
      <c r="I654" s="21" t="s">
        <v>13</v>
      </c>
      <c r="J654" s="21" t="s">
        <v>38</v>
      </c>
      <c r="M654" s="12"/>
    </row>
    <row r="655" spans="1:13" ht="18" customHeight="1">
      <c r="A655" s="4">
        <v>654</v>
      </c>
      <c r="B655" s="37">
        <v>34229</v>
      </c>
      <c r="C655" s="34" t="s">
        <v>190</v>
      </c>
      <c r="D655" s="34" t="s">
        <v>163</v>
      </c>
      <c r="E655" s="34" t="s">
        <v>167</v>
      </c>
      <c r="F655" s="34" t="s">
        <v>144</v>
      </c>
      <c r="G655" s="21"/>
      <c r="H655" s="21"/>
      <c r="I655" s="21" t="s">
        <v>37</v>
      </c>
      <c r="J655" s="21" t="s">
        <v>14</v>
      </c>
      <c r="M655" s="12"/>
    </row>
    <row r="656" spans="1:13" ht="18" customHeight="1">
      <c r="A656" s="4">
        <v>655</v>
      </c>
      <c r="B656" s="37">
        <v>34229</v>
      </c>
      <c r="C656" s="34" t="s">
        <v>211</v>
      </c>
      <c r="D656" s="34" t="s">
        <v>179</v>
      </c>
      <c r="E656" s="34" t="s">
        <v>188</v>
      </c>
      <c r="F656" s="34" t="s">
        <v>165</v>
      </c>
      <c r="G656" s="21" t="s">
        <v>178</v>
      </c>
      <c r="H656" s="21" t="s">
        <v>187</v>
      </c>
      <c r="I656" s="21" t="s">
        <v>8</v>
      </c>
      <c r="J656" s="21" t="s">
        <v>228</v>
      </c>
      <c r="M656" s="12"/>
    </row>
    <row r="657" spans="1:13" ht="18" customHeight="1">
      <c r="A657" s="4">
        <v>656</v>
      </c>
      <c r="B657" s="37">
        <v>34229</v>
      </c>
      <c r="C657" s="34" t="s">
        <v>186</v>
      </c>
      <c r="D657" s="34" t="s">
        <v>131</v>
      </c>
      <c r="E657" s="34" t="s">
        <v>173</v>
      </c>
      <c r="F657" s="34" t="s">
        <v>184</v>
      </c>
      <c r="G657" s="21" t="s">
        <v>213</v>
      </c>
      <c r="H657" s="21" t="s">
        <v>142</v>
      </c>
      <c r="I657" s="21" t="s">
        <v>32</v>
      </c>
      <c r="J657" s="21" t="s">
        <v>26</v>
      </c>
      <c r="M657" s="12"/>
    </row>
    <row r="658" spans="1:13" ht="18" customHeight="1">
      <c r="A658" s="4">
        <v>657</v>
      </c>
      <c r="B658" s="37">
        <v>34229</v>
      </c>
      <c r="C658" s="34" t="s">
        <v>176</v>
      </c>
      <c r="D658" s="34" t="s">
        <v>191</v>
      </c>
      <c r="E658" s="34" t="s">
        <v>195</v>
      </c>
      <c r="F658" s="34" t="s">
        <v>166</v>
      </c>
      <c r="G658" s="21"/>
      <c r="H658" s="21"/>
      <c r="I658" s="21" t="s">
        <v>20</v>
      </c>
      <c r="J658" s="21" t="s">
        <v>19</v>
      </c>
      <c r="M658" s="12"/>
    </row>
    <row r="659" spans="1:13" ht="18" customHeight="1">
      <c r="A659" s="4">
        <v>658</v>
      </c>
      <c r="B659" s="37">
        <v>34230</v>
      </c>
      <c r="C659" s="34" t="s">
        <v>161</v>
      </c>
      <c r="D659" s="34" t="s">
        <v>181</v>
      </c>
      <c r="E659" s="34" t="s">
        <v>269</v>
      </c>
      <c r="F659" s="34" t="s">
        <v>172</v>
      </c>
      <c r="G659" s="21" t="s">
        <v>185</v>
      </c>
      <c r="H659" s="21" t="s">
        <v>194</v>
      </c>
      <c r="I659" s="21" t="s">
        <v>227</v>
      </c>
      <c r="J659" s="21" t="s">
        <v>31</v>
      </c>
      <c r="M659" s="12"/>
    </row>
    <row r="660" spans="1:13" ht="18" customHeight="1">
      <c r="A660" s="4">
        <v>659</v>
      </c>
      <c r="B660" s="37">
        <v>34230</v>
      </c>
      <c r="C660" s="34" t="s">
        <v>177</v>
      </c>
      <c r="D660" s="34" t="s">
        <v>180</v>
      </c>
      <c r="E660" s="34" t="s">
        <v>175</v>
      </c>
      <c r="F660" s="34" t="s">
        <v>210</v>
      </c>
      <c r="G660" s="21"/>
      <c r="H660" s="21"/>
      <c r="I660" s="21" t="s">
        <v>13</v>
      </c>
      <c r="J660" s="21" t="s">
        <v>38</v>
      </c>
      <c r="M660" s="12"/>
    </row>
    <row r="661" spans="1:13" ht="18" customHeight="1">
      <c r="A661" s="4">
        <v>660</v>
      </c>
      <c r="B661" s="37">
        <v>34230</v>
      </c>
      <c r="C661" s="34" t="s">
        <v>187</v>
      </c>
      <c r="D661" s="34" t="s">
        <v>178</v>
      </c>
      <c r="E661" s="34" t="s">
        <v>179</v>
      </c>
      <c r="F661" s="34" t="s">
        <v>188</v>
      </c>
      <c r="G661" s="21" t="s">
        <v>211</v>
      </c>
      <c r="H661" s="21" t="s">
        <v>165</v>
      </c>
      <c r="I661" s="21" t="s">
        <v>8</v>
      </c>
      <c r="J661" s="21" t="s">
        <v>228</v>
      </c>
      <c r="M661" s="12"/>
    </row>
    <row r="662" spans="1:13" ht="18" customHeight="1">
      <c r="A662" s="4">
        <v>661</v>
      </c>
      <c r="B662" s="37">
        <v>34230</v>
      </c>
      <c r="C662" s="34" t="s">
        <v>144</v>
      </c>
      <c r="D662" s="34" t="s">
        <v>72</v>
      </c>
      <c r="E662" s="34" t="s">
        <v>163</v>
      </c>
      <c r="F662" s="34" t="s">
        <v>167</v>
      </c>
      <c r="G662" s="21"/>
      <c r="H662" s="21"/>
      <c r="I662" s="21" t="s">
        <v>37</v>
      </c>
      <c r="J662" s="21" t="s">
        <v>14</v>
      </c>
      <c r="M662" s="12"/>
    </row>
    <row r="663" spans="1:13" ht="18" customHeight="1">
      <c r="A663" s="4">
        <v>662</v>
      </c>
      <c r="B663" s="37">
        <v>34230</v>
      </c>
      <c r="C663" s="34" t="s">
        <v>142</v>
      </c>
      <c r="D663" s="34" t="s">
        <v>184</v>
      </c>
      <c r="E663" s="34" t="s">
        <v>131</v>
      </c>
      <c r="F663" s="34" t="s">
        <v>173</v>
      </c>
      <c r="G663" s="21" t="s">
        <v>186</v>
      </c>
      <c r="H663" s="21" t="s">
        <v>213</v>
      </c>
      <c r="I663" s="21" t="s">
        <v>32</v>
      </c>
      <c r="J663" s="21" t="s">
        <v>26</v>
      </c>
      <c r="M663" s="12"/>
    </row>
    <row r="664" spans="1:13" ht="18" customHeight="1">
      <c r="A664" s="4">
        <v>663</v>
      </c>
      <c r="B664" s="37">
        <v>34230</v>
      </c>
      <c r="C664" s="34" t="s">
        <v>195</v>
      </c>
      <c r="D664" s="34" t="s">
        <v>171</v>
      </c>
      <c r="E664" s="34" t="s">
        <v>166</v>
      </c>
      <c r="F664" s="34" t="s">
        <v>191</v>
      </c>
      <c r="G664" s="21"/>
      <c r="H664" s="21"/>
      <c r="I664" s="21" t="s">
        <v>20</v>
      </c>
      <c r="J664" s="21" t="s">
        <v>19</v>
      </c>
      <c r="M664" s="12"/>
    </row>
    <row r="665" spans="1:13" ht="18" customHeight="1">
      <c r="A665" s="4">
        <v>664</v>
      </c>
      <c r="B665" s="37">
        <v>34231</v>
      </c>
      <c r="C665" s="34" t="s">
        <v>167</v>
      </c>
      <c r="D665" s="34" t="s">
        <v>190</v>
      </c>
      <c r="E665" s="34" t="s">
        <v>72</v>
      </c>
      <c r="F665" s="34" t="s">
        <v>163</v>
      </c>
      <c r="G665" s="21"/>
      <c r="H665" s="21"/>
      <c r="I665" s="21" t="s">
        <v>37</v>
      </c>
      <c r="J665" s="21" t="s">
        <v>14</v>
      </c>
      <c r="M665" s="12"/>
    </row>
    <row r="666" spans="1:13" ht="18" customHeight="1">
      <c r="A666" s="4">
        <v>665</v>
      </c>
      <c r="B666" s="37">
        <v>34231</v>
      </c>
      <c r="C666" s="34" t="s">
        <v>166</v>
      </c>
      <c r="D666" s="34" t="s">
        <v>176</v>
      </c>
      <c r="E666" s="34" t="s">
        <v>191</v>
      </c>
      <c r="F666" s="34" t="s">
        <v>171</v>
      </c>
      <c r="G666" s="21"/>
      <c r="H666" s="21"/>
      <c r="I666" s="21" t="s">
        <v>20</v>
      </c>
      <c r="J666" s="21" t="s">
        <v>19</v>
      </c>
      <c r="M666" s="12"/>
    </row>
    <row r="667" spans="1:13" ht="18" customHeight="1">
      <c r="A667" s="4">
        <v>666</v>
      </c>
      <c r="B667" s="37">
        <v>34231</v>
      </c>
      <c r="C667" s="36" t="s">
        <v>185</v>
      </c>
      <c r="D667" s="34" t="s">
        <v>183</v>
      </c>
      <c r="E667" s="34" t="s">
        <v>182</v>
      </c>
      <c r="F667" s="34" t="s">
        <v>194</v>
      </c>
      <c r="G667" s="21" t="s">
        <v>172</v>
      </c>
      <c r="H667" s="21" t="s">
        <v>146</v>
      </c>
      <c r="I667" s="21" t="s">
        <v>227</v>
      </c>
      <c r="J667" s="21" t="s">
        <v>31</v>
      </c>
      <c r="M667" s="13"/>
    </row>
    <row r="668" spans="1:13" ht="18" customHeight="1">
      <c r="A668" s="4">
        <v>667</v>
      </c>
      <c r="B668" s="37">
        <v>34231</v>
      </c>
      <c r="C668" s="34" t="s">
        <v>210</v>
      </c>
      <c r="D668" s="34" t="s">
        <v>170</v>
      </c>
      <c r="E668" s="34" t="s">
        <v>180</v>
      </c>
      <c r="F668" s="34" t="s">
        <v>175</v>
      </c>
      <c r="G668" s="21"/>
      <c r="H668" s="21"/>
      <c r="I668" s="21" t="s">
        <v>13</v>
      </c>
      <c r="J668" s="21" t="s">
        <v>38</v>
      </c>
      <c r="M668" s="12"/>
    </row>
    <row r="669" spans="1:13" ht="18" customHeight="1">
      <c r="A669" s="4">
        <v>668</v>
      </c>
      <c r="B669" s="37">
        <v>34231</v>
      </c>
      <c r="C669" s="34" t="s">
        <v>131</v>
      </c>
      <c r="D669" s="34" t="s">
        <v>213</v>
      </c>
      <c r="E669" s="34" t="s">
        <v>184</v>
      </c>
      <c r="F669" s="34" t="s">
        <v>186</v>
      </c>
      <c r="G669" s="21" t="s">
        <v>142</v>
      </c>
      <c r="H669" s="21" t="s">
        <v>173</v>
      </c>
      <c r="I669" s="21" t="s">
        <v>32</v>
      </c>
      <c r="J669" s="21" t="s">
        <v>26</v>
      </c>
      <c r="M669" s="12"/>
    </row>
    <row r="670" spans="1:13" ht="18" customHeight="1">
      <c r="A670" s="4">
        <v>669</v>
      </c>
      <c r="B670" s="37">
        <v>34231</v>
      </c>
      <c r="C670" s="34" t="s">
        <v>188</v>
      </c>
      <c r="D670" s="34" t="s">
        <v>165</v>
      </c>
      <c r="E670" s="34" t="s">
        <v>178</v>
      </c>
      <c r="F670" s="34" t="s">
        <v>179</v>
      </c>
      <c r="G670" s="21" t="s">
        <v>187</v>
      </c>
      <c r="H670" s="21" t="s">
        <v>211</v>
      </c>
      <c r="I670" s="21" t="s">
        <v>8</v>
      </c>
      <c r="J670" s="21" t="s">
        <v>228</v>
      </c>
      <c r="M670" s="12"/>
    </row>
    <row r="671" spans="1:13" ht="18" customHeight="1">
      <c r="A671" s="4">
        <v>670</v>
      </c>
      <c r="B671" s="37">
        <v>34232</v>
      </c>
      <c r="C671" s="34" t="s">
        <v>181</v>
      </c>
      <c r="D671" s="34" t="s">
        <v>194</v>
      </c>
      <c r="E671" s="34" t="s">
        <v>172</v>
      </c>
      <c r="F671" s="34" t="s">
        <v>182</v>
      </c>
      <c r="G671" s="21" t="s">
        <v>183</v>
      </c>
      <c r="H671" s="21" t="s">
        <v>269</v>
      </c>
      <c r="I671" s="21" t="s">
        <v>227</v>
      </c>
      <c r="J671" s="21" t="s">
        <v>31</v>
      </c>
      <c r="M671" s="12"/>
    </row>
    <row r="672" spans="1:13" ht="18" customHeight="1">
      <c r="A672" s="4">
        <v>671</v>
      </c>
      <c r="B672" s="37">
        <v>34232</v>
      </c>
      <c r="C672" s="34" t="s">
        <v>184</v>
      </c>
      <c r="D672" s="34" t="s">
        <v>211</v>
      </c>
      <c r="E672" s="34" t="s">
        <v>186</v>
      </c>
      <c r="F672" s="34" t="s">
        <v>213</v>
      </c>
      <c r="G672" s="21" t="s">
        <v>188</v>
      </c>
      <c r="H672" s="21" t="s">
        <v>131</v>
      </c>
      <c r="I672" s="21" t="s">
        <v>32</v>
      </c>
      <c r="J672" s="21" t="s">
        <v>26</v>
      </c>
      <c r="M672" s="12"/>
    </row>
    <row r="673" spans="1:13" ht="18" customHeight="1">
      <c r="A673" s="4">
        <v>672</v>
      </c>
      <c r="B673" s="37">
        <v>34233</v>
      </c>
      <c r="C673" s="34" t="s">
        <v>171</v>
      </c>
      <c r="D673" s="34" t="s">
        <v>10</v>
      </c>
      <c r="E673" s="34" t="s">
        <v>176</v>
      </c>
      <c r="F673" s="34" t="s">
        <v>72</v>
      </c>
      <c r="G673" s="21"/>
      <c r="H673" s="21"/>
      <c r="I673" s="21" t="s">
        <v>14</v>
      </c>
      <c r="J673" s="21" t="s">
        <v>38</v>
      </c>
      <c r="M673" s="12"/>
    </row>
    <row r="674" spans="1:13" ht="18" customHeight="1">
      <c r="A674" s="4">
        <v>673</v>
      </c>
      <c r="B674" s="37">
        <v>34233</v>
      </c>
      <c r="C674" s="34" t="s">
        <v>165</v>
      </c>
      <c r="D674" s="34" t="s">
        <v>174</v>
      </c>
      <c r="E674" s="34" t="s">
        <v>211</v>
      </c>
      <c r="F674" s="34" t="s">
        <v>186</v>
      </c>
      <c r="G674" s="21" t="s">
        <v>179</v>
      </c>
      <c r="H674" s="21" t="s">
        <v>213</v>
      </c>
      <c r="I674" s="21" t="s">
        <v>32</v>
      </c>
      <c r="J674" s="21" t="s">
        <v>227</v>
      </c>
      <c r="M674" s="12"/>
    </row>
    <row r="675" spans="1:13" ht="18" customHeight="1">
      <c r="A675" s="4">
        <v>674</v>
      </c>
      <c r="B675" s="37">
        <v>34233</v>
      </c>
      <c r="C675" s="34" t="s">
        <v>173</v>
      </c>
      <c r="D675" s="34" t="s">
        <v>142</v>
      </c>
      <c r="E675" s="34" t="s">
        <v>185</v>
      </c>
      <c r="F675" s="34" t="s">
        <v>183</v>
      </c>
      <c r="G675" s="21" t="s">
        <v>172</v>
      </c>
      <c r="H675" s="21" t="s">
        <v>187</v>
      </c>
      <c r="I675" s="21" t="s">
        <v>26</v>
      </c>
      <c r="J675" s="21" t="s">
        <v>228</v>
      </c>
      <c r="M675" s="12"/>
    </row>
    <row r="676" spans="1:13" ht="18" customHeight="1">
      <c r="A676" s="4">
        <v>675</v>
      </c>
      <c r="B676" s="37">
        <v>34233</v>
      </c>
      <c r="C676" s="34" t="s">
        <v>175</v>
      </c>
      <c r="D676" s="34" t="s">
        <v>4</v>
      </c>
      <c r="E676" s="34" t="s">
        <v>170</v>
      </c>
      <c r="F676" s="34" t="s">
        <v>180</v>
      </c>
      <c r="G676" s="21"/>
      <c r="H676" s="21"/>
      <c r="I676" s="21" t="s">
        <v>19</v>
      </c>
      <c r="J676" s="21" t="s">
        <v>37</v>
      </c>
      <c r="M676" s="12"/>
    </row>
    <row r="677" spans="1:13" ht="18" customHeight="1">
      <c r="A677" s="4">
        <v>676</v>
      </c>
      <c r="B677" s="37">
        <v>34233</v>
      </c>
      <c r="C677" s="34" t="s">
        <v>163</v>
      </c>
      <c r="D677" s="34" t="s">
        <v>144</v>
      </c>
      <c r="E677" s="34" t="s">
        <v>190</v>
      </c>
      <c r="F677" s="34" t="s">
        <v>168</v>
      </c>
      <c r="G677" s="21"/>
      <c r="H677" s="21"/>
      <c r="I677" s="21" t="s">
        <v>13</v>
      </c>
      <c r="J677" s="21" t="s">
        <v>20</v>
      </c>
      <c r="M677" s="12"/>
    </row>
    <row r="678" spans="1:13" ht="18" customHeight="1">
      <c r="A678" s="4">
        <v>677</v>
      </c>
      <c r="B678" s="37">
        <v>34234</v>
      </c>
      <c r="C678" s="34" t="s">
        <v>182</v>
      </c>
      <c r="D678" s="34" t="s">
        <v>184</v>
      </c>
      <c r="E678" s="34" t="s">
        <v>131</v>
      </c>
      <c r="F678" s="34" t="s">
        <v>194</v>
      </c>
      <c r="G678" s="21" t="s">
        <v>178</v>
      </c>
      <c r="H678" s="21" t="s">
        <v>211</v>
      </c>
      <c r="I678" s="21" t="s">
        <v>31</v>
      </c>
      <c r="J678" s="21" t="s">
        <v>8</v>
      </c>
      <c r="M678" s="12"/>
    </row>
    <row r="679" spans="1:13" ht="18" customHeight="1">
      <c r="A679" s="4">
        <v>678</v>
      </c>
      <c r="B679" s="37">
        <v>34234</v>
      </c>
      <c r="C679" s="34" t="s">
        <v>180</v>
      </c>
      <c r="D679" s="34" t="s">
        <v>210</v>
      </c>
      <c r="E679" s="34" t="s">
        <v>4</v>
      </c>
      <c r="F679" s="34" t="s">
        <v>170</v>
      </c>
      <c r="G679" s="21"/>
      <c r="H679" s="21"/>
      <c r="I679" s="21" t="s">
        <v>19</v>
      </c>
      <c r="J679" s="21" t="s">
        <v>37</v>
      </c>
      <c r="M679" s="12"/>
    </row>
    <row r="680" spans="1:13" ht="18" customHeight="1">
      <c r="A680" s="4">
        <v>679</v>
      </c>
      <c r="B680" s="37">
        <v>34235</v>
      </c>
      <c r="C680" s="34" t="s">
        <v>170</v>
      </c>
      <c r="D680" s="34" t="s">
        <v>175</v>
      </c>
      <c r="E680" s="34" t="s">
        <v>210</v>
      </c>
      <c r="F680" s="34" t="s">
        <v>4</v>
      </c>
      <c r="G680" s="21"/>
      <c r="H680" s="21"/>
      <c r="I680" s="21" t="s">
        <v>19</v>
      </c>
      <c r="J680" s="21" t="s">
        <v>37</v>
      </c>
      <c r="M680" s="12"/>
    </row>
    <row r="681" spans="1:13" ht="18" customHeight="1">
      <c r="A681" s="4">
        <v>680</v>
      </c>
      <c r="B681" s="37">
        <v>34235</v>
      </c>
      <c r="C681" s="34" t="s">
        <v>178</v>
      </c>
      <c r="D681" s="34" t="s">
        <v>211</v>
      </c>
      <c r="E681" s="34" t="s">
        <v>194</v>
      </c>
      <c r="F681" s="34" t="s">
        <v>184</v>
      </c>
      <c r="G681" s="21" t="s">
        <v>131</v>
      </c>
      <c r="H681" s="21" t="s">
        <v>182</v>
      </c>
      <c r="I681" s="21" t="s">
        <v>31</v>
      </c>
      <c r="J681" s="21" t="s">
        <v>8</v>
      </c>
      <c r="M681" s="12"/>
    </row>
    <row r="682" spans="1:13" ht="18" customHeight="1">
      <c r="A682" s="4">
        <v>681</v>
      </c>
      <c r="B682" s="37">
        <v>34235</v>
      </c>
      <c r="C682" s="34" t="s">
        <v>10</v>
      </c>
      <c r="D682" s="34" t="s">
        <v>176</v>
      </c>
      <c r="E682" s="34" t="s">
        <v>166</v>
      </c>
      <c r="F682" s="34" t="s">
        <v>171</v>
      </c>
      <c r="G682" s="21"/>
      <c r="H682" s="21"/>
      <c r="I682" s="21" t="s">
        <v>14</v>
      </c>
      <c r="J682" s="21" t="s">
        <v>38</v>
      </c>
      <c r="M682" s="12"/>
    </row>
    <row r="683" spans="1:13" ht="18" customHeight="1">
      <c r="A683" s="4">
        <v>682</v>
      </c>
      <c r="B683" s="37">
        <v>34235</v>
      </c>
      <c r="C683" s="34" t="s">
        <v>214</v>
      </c>
      <c r="D683" s="34" t="s">
        <v>181</v>
      </c>
      <c r="E683" s="34" t="s">
        <v>187</v>
      </c>
      <c r="F683" s="34" t="s">
        <v>173</v>
      </c>
      <c r="G683" s="21" t="s">
        <v>183</v>
      </c>
      <c r="H683" s="21" t="s">
        <v>269</v>
      </c>
      <c r="I683" s="21" t="s">
        <v>26</v>
      </c>
      <c r="J683" s="21" t="s">
        <v>228</v>
      </c>
      <c r="M683" s="12"/>
    </row>
    <row r="684" spans="1:13" ht="18" customHeight="1">
      <c r="A684" s="4">
        <v>683</v>
      </c>
      <c r="B684" s="37">
        <v>34236</v>
      </c>
      <c r="C684" s="34" t="s">
        <v>190</v>
      </c>
      <c r="D684" s="34" t="s">
        <v>163</v>
      </c>
      <c r="E684" s="34" t="s">
        <v>168</v>
      </c>
      <c r="F684" s="34" t="s">
        <v>167</v>
      </c>
      <c r="G684" s="21"/>
      <c r="H684" s="21"/>
      <c r="I684" s="21" t="s">
        <v>14</v>
      </c>
      <c r="J684" s="21" t="s">
        <v>20</v>
      </c>
      <c r="M684" s="12"/>
    </row>
    <row r="685" spans="1:13" ht="18" customHeight="1">
      <c r="A685" s="4">
        <v>684</v>
      </c>
      <c r="B685" s="37">
        <v>34236</v>
      </c>
      <c r="C685" s="34" t="s">
        <v>210</v>
      </c>
      <c r="D685" s="34" t="s">
        <v>180</v>
      </c>
      <c r="E685" s="34" t="s">
        <v>4</v>
      </c>
      <c r="F685" s="34" t="s">
        <v>175</v>
      </c>
      <c r="G685" s="21"/>
      <c r="H685" s="21"/>
      <c r="I685" s="21" t="s">
        <v>19</v>
      </c>
      <c r="J685" s="21" t="s">
        <v>37</v>
      </c>
      <c r="M685" s="12"/>
    </row>
    <row r="686" spans="1:13" ht="18" customHeight="1">
      <c r="A686" s="4">
        <v>685</v>
      </c>
      <c r="B686" s="37">
        <v>34236</v>
      </c>
      <c r="C686" s="34" t="s">
        <v>183</v>
      </c>
      <c r="D686" s="34" t="s">
        <v>187</v>
      </c>
      <c r="E686" s="36" t="s">
        <v>185</v>
      </c>
      <c r="F686" s="34" t="s">
        <v>142</v>
      </c>
      <c r="G686" s="21" t="s">
        <v>214</v>
      </c>
      <c r="H686" s="21" t="s">
        <v>161</v>
      </c>
      <c r="I686" s="21" t="s">
        <v>26</v>
      </c>
      <c r="J686" s="21" t="s">
        <v>8</v>
      </c>
      <c r="M686" s="12"/>
    </row>
    <row r="687" spans="1:13" ht="18" customHeight="1">
      <c r="A687" s="4">
        <v>686</v>
      </c>
      <c r="B687" s="37">
        <v>34237</v>
      </c>
      <c r="C687" s="34" t="s">
        <v>167</v>
      </c>
      <c r="D687" s="34" t="s">
        <v>168</v>
      </c>
      <c r="E687" s="34" t="s">
        <v>163</v>
      </c>
      <c r="F687" s="34" t="s">
        <v>144</v>
      </c>
      <c r="G687" s="21"/>
      <c r="H687" s="21"/>
      <c r="I687" s="21" t="s">
        <v>14</v>
      </c>
      <c r="J687" s="21" t="s">
        <v>20</v>
      </c>
      <c r="M687" s="12"/>
    </row>
    <row r="688" spans="1:13" ht="18" customHeight="1">
      <c r="A688" s="4">
        <v>687</v>
      </c>
      <c r="B688" s="37">
        <v>34237</v>
      </c>
      <c r="C688" s="34" t="s">
        <v>4</v>
      </c>
      <c r="D688" s="34" t="s">
        <v>170</v>
      </c>
      <c r="E688" s="34" t="s">
        <v>175</v>
      </c>
      <c r="F688" s="34" t="s">
        <v>180</v>
      </c>
      <c r="G688" s="21"/>
      <c r="H688" s="21"/>
      <c r="I688" s="21" t="s">
        <v>19</v>
      </c>
      <c r="J688" s="21" t="s">
        <v>13</v>
      </c>
      <c r="M688" s="12"/>
    </row>
    <row r="689" spans="1:13" ht="18" customHeight="1">
      <c r="A689" s="4">
        <v>688</v>
      </c>
      <c r="B689" s="37">
        <v>34237</v>
      </c>
      <c r="C689" s="34" t="s">
        <v>213</v>
      </c>
      <c r="D689" s="34" t="s">
        <v>188</v>
      </c>
      <c r="E689" s="34" t="s">
        <v>184</v>
      </c>
      <c r="F689" s="34" t="s">
        <v>178</v>
      </c>
      <c r="G689" s="21" t="s">
        <v>131</v>
      </c>
      <c r="H689" s="21" t="s">
        <v>186</v>
      </c>
      <c r="I689" s="21" t="s">
        <v>31</v>
      </c>
      <c r="J689" s="21" t="s">
        <v>32</v>
      </c>
      <c r="M689" s="12"/>
    </row>
    <row r="690" spans="1:13" ht="18" customHeight="1">
      <c r="A690" s="4">
        <v>689</v>
      </c>
      <c r="B690" s="37">
        <v>34237</v>
      </c>
      <c r="C690" s="34" t="s">
        <v>142</v>
      </c>
      <c r="D690" s="34" t="s">
        <v>161</v>
      </c>
      <c r="E690" s="34" t="s">
        <v>214</v>
      </c>
      <c r="F690" s="34" t="s">
        <v>187</v>
      </c>
      <c r="G690" s="21" t="s">
        <v>183</v>
      </c>
      <c r="H690" s="21" t="s">
        <v>185</v>
      </c>
      <c r="I690" s="21" t="s">
        <v>26</v>
      </c>
      <c r="J690" s="21" t="s">
        <v>8</v>
      </c>
      <c r="M690" s="12"/>
    </row>
    <row r="691" spans="1:13" ht="18" customHeight="1">
      <c r="A691" s="4">
        <v>690</v>
      </c>
      <c r="B691" s="37">
        <v>34237</v>
      </c>
      <c r="C691" s="34" t="s">
        <v>176</v>
      </c>
      <c r="D691" s="34" t="s">
        <v>72</v>
      </c>
      <c r="E691" s="34" t="s">
        <v>171</v>
      </c>
      <c r="F691" s="34" t="s">
        <v>166</v>
      </c>
      <c r="G691" s="21"/>
      <c r="H691" s="21"/>
      <c r="I691" s="21" t="s">
        <v>38</v>
      </c>
      <c r="J691" s="21" t="s">
        <v>37</v>
      </c>
      <c r="M691" s="12"/>
    </row>
    <row r="692" spans="1:13" ht="18" customHeight="1">
      <c r="A692" s="4">
        <v>691</v>
      </c>
      <c r="B692" s="37">
        <v>34237</v>
      </c>
      <c r="C692" s="34" t="s">
        <v>194</v>
      </c>
      <c r="D692" s="34" t="s">
        <v>182</v>
      </c>
      <c r="E692" s="34" t="s">
        <v>269</v>
      </c>
      <c r="F692" s="34" t="s">
        <v>172</v>
      </c>
      <c r="G692" s="21" t="s">
        <v>181</v>
      </c>
      <c r="H692" s="21" t="s">
        <v>173</v>
      </c>
      <c r="I692" s="21" t="s">
        <v>228</v>
      </c>
      <c r="J692" s="21" t="s">
        <v>227</v>
      </c>
      <c r="M692" s="12"/>
    </row>
    <row r="693" spans="1:13" ht="18" customHeight="1">
      <c r="A693" s="4">
        <v>692</v>
      </c>
      <c r="B693" s="37">
        <v>34238</v>
      </c>
      <c r="C693" s="34" t="s">
        <v>179</v>
      </c>
      <c r="D693" s="34" t="s">
        <v>186</v>
      </c>
      <c r="E693" s="34" t="s">
        <v>188</v>
      </c>
      <c r="F693" s="34" t="s">
        <v>165</v>
      </c>
      <c r="G693" s="21" t="s">
        <v>148</v>
      </c>
      <c r="H693" s="21" t="s">
        <v>174</v>
      </c>
      <c r="I693" s="21" t="s">
        <v>31</v>
      </c>
      <c r="J693" s="21" t="s">
        <v>32</v>
      </c>
      <c r="M693" s="12"/>
    </row>
    <row r="694" spans="1:13" ht="18" customHeight="1">
      <c r="A694" s="4">
        <v>693</v>
      </c>
      <c r="B694" s="37">
        <v>34238</v>
      </c>
      <c r="C694" s="34" t="s">
        <v>173</v>
      </c>
      <c r="D694" s="36" t="s">
        <v>181</v>
      </c>
      <c r="E694" s="34" t="s">
        <v>172</v>
      </c>
      <c r="F694" s="34" t="s">
        <v>269</v>
      </c>
      <c r="G694" s="21" t="s">
        <v>182</v>
      </c>
      <c r="H694" s="21" t="s">
        <v>194</v>
      </c>
      <c r="I694" s="21" t="s">
        <v>228</v>
      </c>
      <c r="J694" s="21" t="s">
        <v>227</v>
      </c>
      <c r="M694" s="12"/>
    </row>
    <row r="695" spans="1:13" ht="18" customHeight="1">
      <c r="A695" s="4">
        <v>694</v>
      </c>
      <c r="B695" s="37">
        <v>34238</v>
      </c>
      <c r="C695" s="34" t="s">
        <v>175</v>
      </c>
      <c r="D695" s="34" t="s">
        <v>210</v>
      </c>
      <c r="E695" s="34" t="s">
        <v>180</v>
      </c>
      <c r="F695" s="34" t="s">
        <v>170</v>
      </c>
      <c r="G695" s="21"/>
      <c r="H695" s="21"/>
      <c r="I695" s="21" t="s">
        <v>19</v>
      </c>
      <c r="J695" s="21" t="s">
        <v>13</v>
      </c>
      <c r="M695" s="12"/>
    </row>
    <row r="696" spans="1:13" ht="18" customHeight="1">
      <c r="A696" s="4">
        <v>695</v>
      </c>
      <c r="B696" s="37">
        <v>34238</v>
      </c>
      <c r="C696" s="36" t="s">
        <v>185</v>
      </c>
      <c r="D696" s="34" t="s">
        <v>183</v>
      </c>
      <c r="E696" s="34" t="s">
        <v>161</v>
      </c>
      <c r="F696" s="34" t="s">
        <v>214</v>
      </c>
      <c r="G696" s="21" t="s">
        <v>187</v>
      </c>
      <c r="H696" s="21" t="s">
        <v>142</v>
      </c>
      <c r="I696" s="21" t="s">
        <v>26</v>
      </c>
      <c r="J696" s="21" t="s">
        <v>8</v>
      </c>
      <c r="M696" s="13"/>
    </row>
    <row r="697" spans="1:13" ht="18" customHeight="1">
      <c r="A697" s="4">
        <v>696</v>
      </c>
      <c r="B697" s="37">
        <v>34238</v>
      </c>
      <c r="C697" s="34" t="s">
        <v>163</v>
      </c>
      <c r="D697" s="34" t="s">
        <v>144</v>
      </c>
      <c r="E697" s="34" t="s">
        <v>190</v>
      </c>
      <c r="F697" s="34" t="s">
        <v>168</v>
      </c>
      <c r="G697" s="21"/>
      <c r="H697" s="21"/>
      <c r="I697" s="21" t="s">
        <v>14</v>
      </c>
      <c r="J697" s="21" t="s">
        <v>20</v>
      </c>
      <c r="M697" s="12"/>
    </row>
    <row r="698" spans="1:13" ht="18" customHeight="1">
      <c r="A698" s="4">
        <v>697</v>
      </c>
      <c r="B698" s="37">
        <v>34239</v>
      </c>
      <c r="C698" s="34" t="s">
        <v>187</v>
      </c>
      <c r="D698" s="34" t="s">
        <v>142</v>
      </c>
      <c r="E698" s="34" t="s">
        <v>183</v>
      </c>
      <c r="F698" s="34" t="s">
        <v>161</v>
      </c>
      <c r="G698" s="21" t="s">
        <v>185</v>
      </c>
      <c r="H698" s="21" t="s">
        <v>214</v>
      </c>
      <c r="I698" s="21" t="s">
        <v>26</v>
      </c>
      <c r="J698" s="21" t="s">
        <v>8</v>
      </c>
      <c r="M698" s="12"/>
    </row>
    <row r="699" spans="1:13" ht="18" customHeight="1">
      <c r="A699" s="4">
        <v>698</v>
      </c>
      <c r="B699" s="37">
        <v>34240</v>
      </c>
      <c r="C699" s="34" t="s">
        <v>166</v>
      </c>
      <c r="D699" s="34" t="s">
        <v>191</v>
      </c>
      <c r="E699" s="34" t="s">
        <v>72</v>
      </c>
      <c r="F699" s="34" t="s">
        <v>171</v>
      </c>
      <c r="G699" s="21"/>
      <c r="H699" s="21"/>
      <c r="I699" s="21" t="s">
        <v>20</v>
      </c>
      <c r="J699" s="21" t="s">
        <v>37</v>
      </c>
      <c r="M699" s="12"/>
    </row>
    <row r="700" spans="1:13" ht="18" customHeight="1">
      <c r="A700" s="4">
        <v>699</v>
      </c>
      <c r="B700" s="37">
        <v>34240</v>
      </c>
      <c r="C700" s="34" t="s">
        <v>211</v>
      </c>
      <c r="D700" s="34" t="s">
        <v>165</v>
      </c>
      <c r="E700" s="34" t="s">
        <v>178</v>
      </c>
      <c r="F700" s="34" t="s">
        <v>179</v>
      </c>
      <c r="G700" s="21" t="s">
        <v>188</v>
      </c>
      <c r="H700" s="21" t="s">
        <v>214</v>
      </c>
      <c r="I700" s="21" t="s">
        <v>31</v>
      </c>
      <c r="J700" s="21" t="s">
        <v>228</v>
      </c>
      <c r="M700" s="12"/>
    </row>
    <row r="701" spans="1:13" ht="18" customHeight="1">
      <c r="A701" s="4">
        <v>700</v>
      </c>
      <c r="B701" s="37">
        <v>34240</v>
      </c>
      <c r="C701" s="34" t="s">
        <v>168</v>
      </c>
      <c r="D701" s="34" t="s">
        <v>190</v>
      </c>
      <c r="E701" s="34" t="s">
        <v>167</v>
      </c>
      <c r="F701" s="34" t="s">
        <v>144</v>
      </c>
      <c r="G701" s="21"/>
      <c r="H701" s="21"/>
      <c r="I701" s="21" t="s">
        <v>14</v>
      </c>
      <c r="J701" s="21" t="s">
        <v>19</v>
      </c>
      <c r="M701" s="12"/>
    </row>
    <row r="702" spans="1:13" ht="18" customHeight="1">
      <c r="A702" s="4">
        <v>701</v>
      </c>
      <c r="B702" s="37">
        <v>34240</v>
      </c>
      <c r="C702" s="34" t="s">
        <v>184</v>
      </c>
      <c r="D702" s="34" t="s">
        <v>213</v>
      </c>
      <c r="E702" s="34" t="s">
        <v>185</v>
      </c>
      <c r="F702" s="34" t="s">
        <v>131</v>
      </c>
      <c r="G702" s="21" t="s">
        <v>142</v>
      </c>
      <c r="H702" s="21" t="s">
        <v>186</v>
      </c>
      <c r="I702" s="21" t="s">
        <v>32</v>
      </c>
      <c r="J702" s="21" t="s">
        <v>8</v>
      </c>
      <c r="M702" s="12"/>
    </row>
    <row r="703" spans="1:13" ht="18" customHeight="1">
      <c r="A703" s="4">
        <v>702</v>
      </c>
      <c r="B703" s="37">
        <v>34240</v>
      </c>
      <c r="C703" s="34" t="s">
        <v>180</v>
      </c>
      <c r="D703" s="34" t="s">
        <v>4</v>
      </c>
      <c r="E703" s="34" t="s">
        <v>170</v>
      </c>
      <c r="F703" s="34" t="s">
        <v>210</v>
      </c>
      <c r="G703" s="21"/>
      <c r="H703" s="21"/>
      <c r="I703" s="21" t="s">
        <v>38</v>
      </c>
      <c r="J703" s="21" t="s">
        <v>13</v>
      </c>
      <c r="M703" s="12"/>
    </row>
    <row r="704" spans="1:13" ht="18" customHeight="1">
      <c r="A704" s="4">
        <v>703</v>
      </c>
      <c r="B704" s="37">
        <v>34240</v>
      </c>
      <c r="C704" s="34" t="s">
        <v>146</v>
      </c>
      <c r="D704" s="34" t="s">
        <v>183</v>
      </c>
      <c r="E704" s="34" t="s">
        <v>181</v>
      </c>
      <c r="F704" s="34" t="s">
        <v>182</v>
      </c>
      <c r="G704" s="21" t="s">
        <v>173</v>
      </c>
      <c r="H704" s="21" t="s">
        <v>172</v>
      </c>
      <c r="I704" s="21" t="s">
        <v>227</v>
      </c>
      <c r="J704" s="21" t="s">
        <v>26</v>
      </c>
      <c r="M704" s="12"/>
    </row>
    <row r="705" spans="1:13" ht="18" customHeight="1">
      <c r="A705" s="4">
        <v>704</v>
      </c>
      <c r="B705" s="37">
        <v>34241</v>
      </c>
      <c r="C705" s="34" t="s">
        <v>161</v>
      </c>
      <c r="D705" s="34" t="s">
        <v>187</v>
      </c>
      <c r="E705" s="34" t="s">
        <v>194</v>
      </c>
      <c r="F705" s="34" t="s">
        <v>183</v>
      </c>
      <c r="G705" s="21" t="s">
        <v>182</v>
      </c>
      <c r="H705" s="21" t="s">
        <v>181</v>
      </c>
      <c r="I705" s="21" t="s">
        <v>227</v>
      </c>
      <c r="J705" s="21" t="s">
        <v>26</v>
      </c>
      <c r="M705" s="12"/>
    </row>
    <row r="706" spans="1:13" ht="18" customHeight="1">
      <c r="A706" s="4">
        <v>705</v>
      </c>
      <c r="B706" s="37">
        <v>34241</v>
      </c>
      <c r="C706" s="34" t="s">
        <v>170</v>
      </c>
      <c r="D706" s="34" t="s">
        <v>175</v>
      </c>
      <c r="E706" s="34" t="s">
        <v>210</v>
      </c>
      <c r="F706" s="34" t="s">
        <v>4</v>
      </c>
      <c r="G706" s="21"/>
      <c r="H706" s="21"/>
      <c r="I706" s="21" t="s">
        <v>38</v>
      </c>
      <c r="J706" s="21" t="s">
        <v>13</v>
      </c>
      <c r="M706" s="12"/>
    </row>
    <row r="707" spans="1:13" ht="18" customHeight="1">
      <c r="A707" s="4">
        <v>706</v>
      </c>
      <c r="B707" s="37">
        <v>34241</v>
      </c>
      <c r="C707" s="34" t="s">
        <v>171</v>
      </c>
      <c r="D707" s="34" t="s">
        <v>176</v>
      </c>
      <c r="E707" s="34" t="s">
        <v>191</v>
      </c>
      <c r="F707" s="34" t="s">
        <v>72</v>
      </c>
      <c r="G707" s="21"/>
      <c r="H707" s="21"/>
      <c r="I707" s="21" t="s">
        <v>20</v>
      </c>
      <c r="J707" s="21" t="s">
        <v>37</v>
      </c>
      <c r="M707" s="12"/>
    </row>
    <row r="708" spans="1:13" ht="18" customHeight="1">
      <c r="A708" s="4">
        <v>707</v>
      </c>
      <c r="B708" s="37">
        <v>34241</v>
      </c>
      <c r="C708" s="34" t="s">
        <v>186</v>
      </c>
      <c r="D708" s="34" t="s">
        <v>131</v>
      </c>
      <c r="E708" s="34" t="s">
        <v>213</v>
      </c>
      <c r="F708" s="34" t="s">
        <v>142</v>
      </c>
      <c r="G708" s="21" t="s">
        <v>184</v>
      </c>
      <c r="H708" s="21" t="s">
        <v>185</v>
      </c>
      <c r="I708" s="21" t="s">
        <v>32</v>
      </c>
      <c r="J708" s="21" t="s">
        <v>8</v>
      </c>
      <c r="M708" s="12"/>
    </row>
    <row r="709" spans="1:13" ht="18" customHeight="1">
      <c r="A709" s="4">
        <v>708</v>
      </c>
      <c r="B709" s="37">
        <v>34241</v>
      </c>
      <c r="C709" s="34" t="s">
        <v>144</v>
      </c>
      <c r="D709" s="34" t="s">
        <v>167</v>
      </c>
      <c r="E709" s="34" t="s">
        <v>163</v>
      </c>
      <c r="F709" s="34" t="s">
        <v>190</v>
      </c>
      <c r="G709" s="21"/>
      <c r="H709" s="21"/>
      <c r="I709" s="21" t="s">
        <v>14</v>
      </c>
      <c r="J709" s="21" t="s">
        <v>19</v>
      </c>
      <c r="M709" s="12"/>
    </row>
    <row r="710" spans="1:13" ht="18" customHeight="1">
      <c r="A710" s="4">
        <v>709</v>
      </c>
      <c r="B710" s="37">
        <v>34241</v>
      </c>
      <c r="C710" s="34" t="s">
        <v>188</v>
      </c>
      <c r="D710" s="34" t="s">
        <v>179</v>
      </c>
      <c r="E710" s="34" t="s">
        <v>165</v>
      </c>
      <c r="F710" s="34" t="s">
        <v>214</v>
      </c>
      <c r="G710" s="21" t="s">
        <v>211</v>
      </c>
      <c r="H710" s="21" t="s">
        <v>178</v>
      </c>
      <c r="I710" s="21" t="s">
        <v>31</v>
      </c>
      <c r="J710" s="21" t="s">
        <v>228</v>
      </c>
      <c r="M710" s="12"/>
    </row>
    <row r="711" spans="1:13" ht="18" customHeight="1">
      <c r="A711" s="4">
        <v>710</v>
      </c>
      <c r="B711" s="37">
        <v>34242</v>
      </c>
      <c r="C711" s="34" t="s">
        <v>190</v>
      </c>
      <c r="D711" s="34" t="s">
        <v>163</v>
      </c>
      <c r="E711" s="34" t="s">
        <v>168</v>
      </c>
      <c r="F711" s="34" t="s">
        <v>167</v>
      </c>
      <c r="G711" s="21"/>
      <c r="H711" s="21"/>
      <c r="I711" s="21" t="s">
        <v>14</v>
      </c>
      <c r="J711" s="21" t="s">
        <v>19</v>
      </c>
      <c r="M711" s="12"/>
    </row>
    <row r="712" spans="1:13" ht="18" customHeight="1">
      <c r="A712" s="4">
        <v>711</v>
      </c>
      <c r="B712" s="37">
        <v>34242</v>
      </c>
      <c r="C712" s="34" t="s">
        <v>131</v>
      </c>
      <c r="D712" s="34" t="s">
        <v>142</v>
      </c>
      <c r="E712" s="34" t="s">
        <v>184</v>
      </c>
      <c r="F712" s="34" t="s">
        <v>185</v>
      </c>
      <c r="G712" s="21" t="s">
        <v>186</v>
      </c>
      <c r="H712" s="21" t="s">
        <v>213</v>
      </c>
      <c r="I712" s="21" t="s">
        <v>32</v>
      </c>
      <c r="J712" s="21" t="s">
        <v>8</v>
      </c>
      <c r="M712" s="12"/>
    </row>
    <row r="713" spans="1:13" ht="18" customHeight="1">
      <c r="A713" s="4">
        <v>712</v>
      </c>
      <c r="B713" s="37">
        <v>34242</v>
      </c>
      <c r="C713" s="34" t="s">
        <v>214</v>
      </c>
      <c r="D713" s="34" t="s">
        <v>211</v>
      </c>
      <c r="E713" s="34" t="s">
        <v>179</v>
      </c>
      <c r="F713" s="34" t="s">
        <v>165</v>
      </c>
      <c r="G713" s="21" t="s">
        <v>178</v>
      </c>
      <c r="H713" s="21" t="s">
        <v>188</v>
      </c>
      <c r="I713" s="21" t="s">
        <v>31</v>
      </c>
      <c r="J713" s="21" t="s">
        <v>228</v>
      </c>
      <c r="M713" s="12"/>
    </row>
    <row r="714" spans="1:13" ht="18" customHeight="1">
      <c r="A714" s="4">
        <v>713</v>
      </c>
      <c r="B714" s="37">
        <v>34243</v>
      </c>
      <c r="C714" s="34" t="s">
        <v>4</v>
      </c>
      <c r="D714" s="34" t="s">
        <v>170</v>
      </c>
      <c r="E714" s="36" t="s">
        <v>175</v>
      </c>
      <c r="F714" s="34" t="s">
        <v>180</v>
      </c>
      <c r="G714" s="21"/>
      <c r="H714" s="21"/>
      <c r="I714" s="21" t="s">
        <v>38</v>
      </c>
      <c r="J714" s="21" t="s">
        <v>20</v>
      </c>
      <c r="M714" s="12"/>
    </row>
    <row r="715" spans="1:13" ht="18" customHeight="1">
      <c r="A715" s="4">
        <v>714</v>
      </c>
      <c r="B715" s="37">
        <v>34243</v>
      </c>
      <c r="C715" s="34" t="s">
        <v>174</v>
      </c>
      <c r="D715" s="34" t="s">
        <v>184</v>
      </c>
      <c r="E715" s="34" t="s">
        <v>131</v>
      </c>
      <c r="F715" s="34" t="s">
        <v>213</v>
      </c>
      <c r="G715" s="21" t="s">
        <v>179</v>
      </c>
      <c r="H715" s="21" t="s">
        <v>211</v>
      </c>
      <c r="I715" s="21" t="s">
        <v>8</v>
      </c>
      <c r="J715" s="21" t="s">
        <v>227</v>
      </c>
      <c r="M715" s="12"/>
    </row>
    <row r="716" spans="1:13" ht="18" customHeight="1">
      <c r="A716" s="4">
        <v>715</v>
      </c>
      <c r="B716" s="37">
        <v>34243</v>
      </c>
      <c r="C716" s="34" t="s">
        <v>183</v>
      </c>
      <c r="D716" s="36" t="s">
        <v>173</v>
      </c>
      <c r="E716" s="34" t="s">
        <v>161</v>
      </c>
      <c r="F716" s="34" t="s">
        <v>182</v>
      </c>
      <c r="G716" s="21" t="s">
        <v>214</v>
      </c>
      <c r="H716" s="21" t="s">
        <v>142</v>
      </c>
      <c r="I716" s="21" t="s">
        <v>26</v>
      </c>
      <c r="J716" s="21" t="s">
        <v>31</v>
      </c>
      <c r="M716" s="12"/>
    </row>
    <row r="717" spans="1:13" ht="18" customHeight="1">
      <c r="A717" s="4">
        <v>716</v>
      </c>
      <c r="B717" s="37">
        <v>34243</v>
      </c>
      <c r="C717" s="34" t="s">
        <v>191</v>
      </c>
      <c r="D717" s="34" t="s">
        <v>171</v>
      </c>
      <c r="E717" s="34" t="s">
        <v>10</v>
      </c>
      <c r="F717" s="34" t="s">
        <v>176</v>
      </c>
      <c r="G717" s="21"/>
      <c r="H717" s="21"/>
      <c r="I717" s="21" t="s">
        <v>13</v>
      </c>
      <c r="J717" s="21" t="s">
        <v>14</v>
      </c>
      <c r="M717" s="12"/>
    </row>
    <row r="718" spans="1:13" ht="18" customHeight="1">
      <c r="A718" s="4">
        <v>717</v>
      </c>
      <c r="B718" s="37">
        <v>34244</v>
      </c>
      <c r="C718" s="34" t="s">
        <v>167</v>
      </c>
      <c r="D718" s="34" t="s">
        <v>144</v>
      </c>
      <c r="E718" s="34" t="s">
        <v>166</v>
      </c>
      <c r="F718" s="34" t="s">
        <v>163</v>
      </c>
      <c r="G718" s="21"/>
      <c r="H718" s="21"/>
      <c r="I718" s="21" t="s">
        <v>37</v>
      </c>
      <c r="J718" s="21" t="s">
        <v>19</v>
      </c>
      <c r="M718" s="12"/>
    </row>
    <row r="719" spans="1:13" ht="18" customHeight="1">
      <c r="A719" s="4">
        <v>718</v>
      </c>
      <c r="B719" s="37">
        <v>34244</v>
      </c>
      <c r="C719" s="34" t="s">
        <v>182</v>
      </c>
      <c r="D719" s="34" t="s">
        <v>214</v>
      </c>
      <c r="E719" s="34" t="s">
        <v>142</v>
      </c>
      <c r="F719" s="34" t="s">
        <v>161</v>
      </c>
      <c r="G719" s="21" t="s">
        <v>173</v>
      </c>
      <c r="H719" s="21" t="s">
        <v>183</v>
      </c>
      <c r="I719" s="21" t="s">
        <v>26</v>
      </c>
      <c r="J719" s="21" t="s">
        <v>31</v>
      </c>
      <c r="M719" s="12"/>
    </row>
    <row r="720" spans="1:13" ht="18" customHeight="1">
      <c r="A720" s="4">
        <v>719</v>
      </c>
      <c r="B720" s="37">
        <v>34244</v>
      </c>
      <c r="C720" s="34" t="s">
        <v>181</v>
      </c>
      <c r="D720" s="34" t="s">
        <v>194</v>
      </c>
      <c r="E720" s="34" t="s">
        <v>269</v>
      </c>
      <c r="F720" s="34" t="s">
        <v>172</v>
      </c>
      <c r="G720" s="21" t="s">
        <v>187</v>
      </c>
      <c r="H720" s="21" t="s">
        <v>185</v>
      </c>
      <c r="I720" s="21" t="s">
        <v>228</v>
      </c>
      <c r="J720" s="21" t="s">
        <v>32</v>
      </c>
      <c r="M720" s="12"/>
    </row>
    <row r="721" spans="1:13" ht="18" customHeight="1">
      <c r="A721" s="4">
        <v>720</v>
      </c>
      <c r="B721" s="37">
        <v>34244</v>
      </c>
      <c r="C721" s="34" t="s">
        <v>175</v>
      </c>
      <c r="D721" s="34" t="s">
        <v>210</v>
      </c>
      <c r="E721" s="34" t="s">
        <v>180</v>
      </c>
      <c r="F721" s="34" t="s">
        <v>170</v>
      </c>
      <c r="G721" s="21"/>
      <c r="H721" s="21"/>
      <c r="I721" s="21" t="s">
        <v>38</v>
      </c>
      <c r="J721" s="21" t="s">
        <v>20</v>
      </c>
      <c r="M721" s="12"/>
    </row>
    <row r="722" spans="1:13" ht="18" customHeight="1">
      <c r="A722" s="4">
        <v>721</v>
      </c>
      <c r="B722" s="37">
        <v>34244</v>
      </c>
      <c r="C722" s="34" t="s">
        <v>178</v>
      </c>
      <c r="D722" s="34" t="s">
        <v>188</v>
      </c>
      <c r="E722" s="34" t="s">
        <v>179</v>
      </c>
      <c r="F722" s="34" t="s">
        <v>184</v>
      </c>
      <c r="G722" s="21" t="s">
        <v>213</v>
      </c>
      <c r="H722" s="21" t="s">
        <v>131</v>
      </c>
      <c r="I722" s="21" t="s">
        <v>8</v>
      </c>
      <c r="J722" s="21" t="s">
        <v>227</v>
      </c>
      <c r="M722" s="12"/>
    </row>
    <row r="723" spans="1:13" ht="18" customHeight="1">
      <c r="A723" s="4">
        <v>722</v>
      </c>
      <c r="B723" s="37">
        <v>34244</v>
      </c>
      <c r="C723" s="34" t="s">
        <v>176</v>
      </c>
      <c r="D723" s="34" t="s">
        <v>72</v>
      </c>
      <c r="E723" s="34" t="s">
        <v>171</v>
      </c>
      <c r="F723" s="34" t="s">
        <v>10</v>
      </c>
      <c r="G723" s="21"/>
      <c r="H723" s="21"/>
      <c r="I723" s="21" t="s">
        <v>13</v>
      </c>
      <c r="J723" s="21" t="s">
        <v>14</v>
      </c>
      <c r="M723" s="12"/>
    </row>
    <row r="724" spans="1:13" ht="18" customHeight="1">
      <c r="A724" s="4">
        <v>723</v>
      </c>
      <c r="B724" s="37">
        <v>34245</v>
      </c>
      <c r="C724" s="34" t="s">
        <v>173</v>
      </c>
      <c r="D724" s="34" t="s">
        <v>142</v>
      </c>
      <c r="E724" s="34" t="s">
        <v>183</v>
      </c>
      <c r="F724" s="34" t="s">
        <v>214</v>
      </c>
      <c r="G724" s="21" t="s">
        <v>161</v>
      </c>
      <c r="H724" s="21" t="s">
        <v>182</v>
      </c>
      <c r="I724" s="21" t="s">
        <v>26</v>
      </c>
      <c r="J724" s="21" t="s">
        <v>31</v>
      </c>
      <c r="M724" s="12"/>
    </row>
    <row r="725" spans="1:13" ht="18" customHeight="1">
      <c r="A725" s="4">
        <v>724</v>
      </c>
      <c r="B725" s="37">
        <v>34245</v>
      </c>
      <c r="C725" s="36" t="s">
        <v>10</v>
      </c>
      <c r="D725" s="34" t="s">
        <v>191</v>
      </c>
      <c r="E725" s="34" t="s">
        <v>72</v>
      </c>
      <c r="F725" s="34" t="s">
        <v>171</v>
      </c>
      <c r="G725" s="21"/>
      <c r="H725" s="21"/>
      <c r="I725" s="21" t="s">
        <v>13</v>
      </c>
      <c r="J725" s="21" t="s">
        <v>14</v>
      </c>
      <c r="M725" s="13"/>
    </row>
    <row r="726" spans="1:13" ht="18" customHeight="1">
      <c r="A726" s="4">
        <v>725</v>
      </c>
      <c r="B726" s="37">
        <v>34245</v>
      </c>
      <c r="C726" s="34" t="s">
        <v>185</v>
      </c>
      <c r="D726" s="34" t="s">
        <v>172</v>
      </c>
      <c r="E726" s="34" t="s">
        <v>187</v>
      </c>
      <c r="F726" s="34" t="s">
        <v>194</v>
      </c>
      <c r="G726" s="21" t="s">
        <v>181</v>
      </c>
      <c r="H726" s="21" t="s">
        <v>269</v>
      </c>
      <c r="I726" s="21" t="s">
        <v>228</v>
      </c>
      <c r="J726" s="21" t="s">
        <v>32</v>
      </c>
      <c r="M726" s="12"/>
    </row>
    <row r="727" spans="1:13" ht="18" customHeight="1">
      <c r="A727" s="4">
        <v>726</v>
      </c>
      <c r="B727" s="37">
        <v>34245</v>
      </c>
      <c r="C727" s="34" t="s">
        <v>180</v>
      </c>
      <c r="D727" s="34" t="s">
        <v>4</v>
      </c>
      <c r="E727" s="34" t="s">
        <v>170</v>
      </c>
      <c r="F727" s="34" t="s">
        <v>210</v>
      </c>
      <c r="G727" s="21"/>
      <c r="H727" s="21"/>
      <c r="I727" s="21" t="s">
        <v>38</v>
      </c>
      <c r="J727" s="21" t="s">
        <v>20</v>
      </c>
      <c r="M727" s="12"/>
    </row>
    <row r="728" spans="1:13" ht="18" customHeight="1">
      <c r="A728" s="4">
        <v>727</v>
      </c>
      <c r="B728" s="37">
        <v>34245</v>
      </c>
      <c r="C728" s="34" t="s">
        <v>163</v>
      </c>
      <c r="D728" s="34" t="s">
        <v>190</v>
      </c>
      <c r="E728" s="34" t="s">
        <v>144</v>
      </c>
      <c r="F728" s="34" t="s">
        <v>166</v>
      </c>
      <c r="G728" s="21"/>
      <c r="H728" s="21"/>
      <c r="I728" s="21" t="s">
        <v>37</v>
      </c>
      <c r="J728" s="21" t="s">
        <v>19</v>
      </c>
      <c r="M728" s="12"/>
    </row>
    <row r="729" spans="1:13" ht="18" customHeight="1">
      <c r="A729" s="4">
        <v>728</v>
      </c>
      <c r="B729" s="37">
        <v>34246</v>
      </c>
      <c r="C729" s="34" t="s">
        <v>166</v>
      </c>
      <c r="D729" s="34" t="s">
        <v>167</v>
      </c>
      <c r="E729" s="34" t="s">
        <v>190</v>
      </c>
      <c r="F729" s="34" t="s">
        <v>144</v>
      </c>
      <c r="G729" s="21"/>
      <c r="H729" s="21"/>
      <c r="I729" s="21" t="s">
        <v>37</v>
      </c>
      <c r="J729" s="21" t="s">
        <v>19</v>
      </c>
      <c r="M729" s="12"/>
    </row>
    <row r="730" spans="1:13" ht="18" customHeight="1">
      <c r="A730" s="4">
        <v>729</v>
      </c>
      <c r="B730" s="37">
        <v>34246</v>
      </c>
      <c r="C730" s="34" t="s">
        <v>170</v>
      </c>
      <c r="D730" s="34" t="s">
        <v>175</v>
      </c>
      <c r="E730" s="34" t="s">
        <v>210</v>
      </c>
      <c r="F730" s="34" t="s">
        <v>4</v>
      </c>
      <c r="G730" s="21"/>
      <c r="H730" s="21"/>
      <c r="I730" s="21" t="s">
        <v>38</v>
      </c>
      <c r="J730" s="21" t="s">
        <v>20</v>
      </c>
      <c r="M730" s="12"/>
    </row>
    <row r="731" spans="1:13" ht="18" customHeight="1">
      <c r="A731" s="4">
        <v>730</v>
      </c>
      <c r="B731" s="37">
        <v>34246</v>
      </c>
      <c r="C731" s="34" t="s">
        <v>211</v>
      </c>
      <c r="D731" s="34" t="s">
        <v>174</v>
      </c>
      <c r="E731" s="34" t="s">
        <v>165</v>
      </c>
      <c r="F731" s="34" t="s">
        <v>179</v>
      </c>
      <c r="G731" s="21" t="s">
        <v>186</v>
      </c>
      <c r="H731" s="21" t="s">
        <v>178</v>
      </c>
      <c r="I731" s="21" t="s">
        <v>8</v>
      </c>
      <c r="J731" s="21" t="s">
        <v>227</v>
      </c>
      <c r="M731" s="12"/>
    </row>
    <row r="732" spans="1:13" ht="18" customHeight="1">
      <c r="A732" s="4">
        <v>731</v>
      </c>
      <c r="B732" s="37">
        <v>34247</v>
      </c>
      <c r="C732" s="34" t="s">
        <v>171</v>
      </c>
      <c r="D732" s="34" t="s">
        <v>176</v>
      </c>
      <c r="E732" s="34" t="s">
        <v>191</v>
      </c>
      <c r="F732" s="34" t="s">
        <v>190</v>
      </c>
      <c r="G732" s="21"/>
      <c r="H732" s="21"/>
      <c r="I732" s="21" t="s">
        <v>38</v>
      </c>
      <c r="J732" s="21" t="s">
        <v>14</v>
      </c>
      <c r="M732" s="12"/>
    </row>
    <row r="733" spans="1:13" ht="18" customHeight="1">
      <c r="A733" s="4">
        <v>732</v>
      </c>
      <c r="B733" s="37">
        <v>34247</v>
      </c>
      <c r="C733" s="34" t="s">
        <v>168</v>
      </c>
      <c r="D733" s="34" t="s">
        <v>180</v>
      </c>
      <c r="E733" s="34" t="s">
        <v>175</v>
      </c>
      <c r="F733" s="34" t="s">
        <v>210</v>
      </c>
      <c r="G733" s="21"/>
      <c r="H733" s="21"/>
      <c r="I733" s="21" t="s">
        <v>13</v>
      </c>
      <c r="J733" s="21" t="s">
        <v>37</v>
      </c>
      <c r="M733" s="12"/>
    </row>
    <row r="734" spans="1:13" ht="18" customHeight="1">
      <c r="A734" s="4">
        <v>733</v>
      </c>
      <c r="B734" s="37">
        <v>34247</v>
      </c>
      <c r="C734" s="34" t="s">
        <v>144</v>
      </c>
      <c r="D734" s="34" t="s">
        <v>163</v>
      </c>
      <c r="E734" s="34" t="s">
        <v>167</v>
      </c>
      <c r="F734" s="34" t="s">
        <v>72</v>
      </c>
      <c r="G734" s="21"/>
      <c r="H734" s="21"/>
      <c r="I734" s="21" t="s">
        <v>20</v>
      </c>
      <c r="J734" s="21" t="s">
        <v>19</v>
      </c>
      <c r="M734" s="12"/>
    </row>
    <row r="735" spans="1:13" ht="18" customHeight="1">
      <c r="A735" s="4">
        <v>734</v>
      </c>
      <c r="B735" s="37">
        <v>34247</v>
      </c>
      <c r="C735" s="34" t="s">
        <v>142</v>
      </c>
      <c r="D735" s="34" t="s">
        <v>194</v>
      </c>
      <c r="E735" s="34" t="s">
        <v>173</v>
      </c>
      <c r="F735" s="34" t="s">
        <v>183</v>
      </c>
      <c r="G735" s="21" t="s">
        <v>182</v>
      </c>
      <c r="H735" s="21" t="s">
        <v>187</v>
      </c>
      <c r="I735" s="21" t="s">
        <v>227</v>
      </c>
      <c r="J735" s="21" t="s">
        <v>32</v>
      </c>
      <c r="M735" s="12"/>
    </row>
    <row r="736" spans="1:13" ht="18" customHeight="1">
      <c r="A736" s="4">
        <v>735</v>
      </c>
      <c r="B736" s="37">
        <v>34248</v>
      </c>
      <c r="C736" s="34" t="s">
        <v>72</v>
      </c>
      <c r="D736" s="34" t="s">
        <v>166</v>
      </c>
      <c r="E736" s="34" t="s">
        <v>163</v>
      </c>
      <c r="F736" s="34" t="s">
        <v>167</v>
      </c>
      <c r="G736" s="21"/>
      <c r="H736" s="21"/>
      <c r="I736" s="21" t="s">
        <v>20</v>
      </c>
      <c r="J736" s="21" t="s">
        <v>19</v>
      </c>
      <c r="M736" s="12"/>
    </row>
    <row r="737" spans="1:13" ht="18" customHeight="1">
      <c r="A737" s="4">
        <v>736</v>
      </c>
      <c r="B737" s="37">
        <v>34248</v>
      </c>
      <c r="C737" s="34" t="s">
        <v>153</v>
      </c>
      <c r="D737" s="34" t="s">
        <v>185</v>
      </c>
      <c r="E737" s="34" t="s">
        <v>161</v>
      </c>
      <c r="F737" s="34" t="s">
        <v>181</v>
      </c>
      <c r="G737" s="21" t="s">
        <v>269</v>
      </c>
      <c r="H737" s="21" t="s">
        <v>47</v>
      </c>
      <c r="I737" s="21" t="s">
        <v>26</v>
      </c>
      <c r="J737" s="21" t="s">
        <v>228</v>
      </c>
      <c r="M737" s="12"/>
    </row>
    <row r="738" spans="1:13" ht="18" customHeight="1">
      <c r="A738" s="4">
        <v>737</v>
      </c>
      <c r="B738" s="37">
        <v>34248</v>
      </c>
      <c r="C738" s="34" t="s">
        <v>190</v>
      </c>
      <c r="D738" s="34" t="s">
        <v>4</v>
      </c>
      <c r="E738" s="34" t="s">
        <v>176</v>
      </c>
      <c r="F738" s="34" t="s">
        <v>191</v>
      </c>
      <c r="G738" s="21"/>
      <c r="H738" s="21"/>
      <c r="I738" s="21" t="s">
        <v>38</v>
      </c>
      <c r="J738" s="21" t="s">
        <v>14</v>
      </c>
      <c r="M738" s="12"/>
    </row>
    <row r="739" spans="1:13" ht="18" customHeight="1">
      <c r="A739" s="4">
        <v>738</v>
      </c>
      <c r="B739" s="37">
        <v>34248</v>
      </c>
      <c r="C739" s="34" t="s">
        <v>210</v>
      </c>
      <c r="D739" s="34" t="s">
        <v>170</v>
      </c>
      <c r="E739" s="34" t="s">
        <v>180</v>
      </c>
      <c r="F739" s="34" t="s">
        <v>175</v>
      </c>
      <c r="G739" s="21"/>
      <c r="H739" s="21"/>
      <c r="I739" s="21" t="s">
        <v>13</v>
      </c>
      <c r="J739" s="21" t="s">
        <v>37</v>
      </c>
      <c r="M739" s="12"/>
    </row>
    <row r="740" spans="1:13" ht="18" customHeight="1">
      <c r="A740" s="4">
        <v>739</v>
      </c>
      <c r="B740" s="37">
        <v>34248</v>
      </c>
      <c r="C740" s="34" t="s">
        <v>214</v>
      </c>
      <c r="D740" s="34" t="s">
        <v>187</v>
      </c>
      <c r="E740" s="34" t="s">
        <v>182</v>
      </c>
      <c r="F740" s="34" t="s">
        <v>146</v>
      </c>
      <c r="G740" s="21" t="s">
        <v>172</v>
      </c>
      <c r="H740" s="21" t="s">
        <v>183</v>
      </c>
      <c r="I740" s="21" t="s">
        <v>227</v>
      </c>
      <c r="J740" s="21" t="s">
        <v>32</v>
      </c>
      <c r="M740" s="12"/>
    </row>
    <row r="741" spans="1:13" ht="18" customHeight="1">
      <c r="A741" s="4">
        <v>740</v>
      </c>
      <c r="B741" s="37">
        <v>34251</v>
      </c>
      <c r="C741" s="34" t="s">
        <v>182</v>
      </c>
      <c r="D741" s="34" t="s">
        <v>161</v>
      </c>
      <c r="E741" s="34" t="s">
        <v>183</v>
      </c>
      <c r="F741" s="34" t="s">
        <v>142</v>
      </c>
      <c r="G741" s="21" t="s">
        <v>214</v>
      </c>
      <c r="H741" s="21" t="s">
        <v>185</v>
      </c>
      <c r="I741" s="21" t="s">
        <v>26</v>
      </c>
      <c r="J741" s="21" t="s">
        <v>32</v>
      </c>
      <c r="M741" s="12"/>
    </row>
    <row r="742" spans="1:13" ht="18" customHeight="1">
      <c r="A742" s="4">
        <v>741</v>
      </c>
      <c r="B742" s="37">
        <v>34251</v>
      </c>
      <c r="C742" s="34" t="s">
        <v>177</v>
      </c>
      <c r="D742" s="34" t="s">
        <v>72</v>
      </c>
      <c r="E742" s="34" t="s">
        <v>191</v>
      </c>
      <c r="F742" s="34" t="s">
        <v>170</v>
      </c>
      <c r="G742" s="21"/>
      <c r="H742" s="21"/>
      <c r="I742" s="21" t="s">
        <v>19</v>
      </c>
      <c r="J742" s="21" t="s">
        <v>38</v>
      </c>
      <c r="M742" s="12"/>
    </row>
    <row r="743" spans="1:13" ht="18" customHeight="1">
      <c r="A743" s="4">
        <v>742</v>
      </c>
      <c r="B743" s="37">
        <v>34251</v>
      </c>
      <c r="C743" s="34" t="s">
        <v>173</v>
      </c>
      <c r="D743" s="34" t="s">
        <v>181</v>
      </c>
      <c r="E743" s="34" t="s">
        <v>172</v>
      </c>
      <c r="F743" s="34" t="s">
        <v>146</v>
      </c>
      <c r="G743" s="21" t="s">
        <v>194</v>
      </c>
      <c r="H743" s="21" t="s">
        <v>269</v>
      </c>
      <c r="I743" s="21" t="s">
        <v>227</v>
      </c>
      <c r="J743" s="21" t="s">
        <v>8</v>
      </c>
      <c r="M743" s="12"/>
    </row>
    <row r="744" spans="1:13" ht="18" customHeight="1">
      <c r="A744" s="4">
        <v>743</v>
      </c>
      <c r="B744" s="37">
        <v>34251</v>
      </c>
      <c r="C744" s="34" t="s">
        <v>176</v>
      </c>
      <c r="D744" s="34" t="s">
        <v>171</v>
      </c>
      <c r="E744" s="34" t="s">
        <v>180</v>
      </c>
      <c r="F744" s="34" t="s">
        <v>210</v>
      </c>
      <c r="G744" s="21"/>
      <c r="H744" s="21"/>
      <c r="I744" s="21" t="s">
        <v>13</v>
      </c>
      <c r="J744" s="21" t="s">
        <v>14</v>
      </c>
      <c r="M744" s="12"/>
    </row>
    <row r="745" spans="1:13" ht="18" customHeight="1">
      <c r="A745" s="4">
        <v>744</v>
      </c>
      <c r="B745" s="37">
        <v>34251</v>
      </c>
      <c r="C745" s="34" t="s">
        <v>163</v>
      </c>
      <c r="D745" s="34" t="s">
        <v>190</v>
      </c>
      <c r="E745" s="34" t="s">
        <v>144</v>
      </c>
      <c r="F745" s="34" t="s">
        <v>166</v>
      </c>
      <c r="G745" s="21"/>
      <c r="H745" s="21"/>
      <c r="I745" s="21" t="s">
        <v>20</v>
      </c>
      <c r="J745" s="21" t="s">
        <v>37</v>
      </c>
      <c r="M745" s="12"/>
    </row>
    <row r="746" spans="1:13" ht="18" customHeight="1">
      <c r="A746" s="4">
        <v>745</v>
      </c>
      <c r="B746" s="37">
        <v>34252</v>
      </c>
      <c r="C746" s="34" t="s">
        <v>166</v>
      </c>
      <c r="D746" s="34" t="s">
        <v>167</v>
      </c>
      <c r="E746" s="34" t="s">
        <v>190</v>
      </c>
      <c r="F746" s="34" t="s">
        <v>144</v>
      </c>
      <c r="G746" s="21"/>
      <c r="H746" s="21"/>
      <c r="I746" s="21" t="s">
        <v>20</v>
      </c>
      <c r="J746" s="21" t="s">
        <v>37</v>
      </c>
      <c r="M746" s="12"/>
    </row>
    <row r="747" spans="1:13" ht="18" customHeight="1">
      <c r="A747" s="4">
        <v>746</v>
      </c>
      <c r="B747" s="37">
        <v>34252</v>
      </c>
      <c r="C747" s="34" t="s">
        <v>4</v>
      </c>
      <c r="D747" s="34" t="s">
        <v>191</v>
      </c>
      <c r="E747" s="34" t="s">
        <v>72</v>
      </c>
      <c r="F747" s="34" t="s">
        <v>168</v>
      </c>
      <c r="G747" s="21"/>
      <c r="H747" s="21"/>
      <c r="I747" s="21" t="s">
        <v>19</v>
      </c>
      <c r="J747" s="21" t="s">
        <v>38</v>
      </c>
      <c r="M747" s="12"/>
    </row>
    <row r="748" spans="1:13" ht="18" customHeight="1">
      <c r="A748" s="4">
        <v>747</v>
      </c>
      <c r="B748" s="37">
        <v>34252</v>
      </c>
      <c r="C748" s="34" t="s">
        <v>170</v>
      </c>
      <c r="D748" s="34" t="s">
        <v>168</v>
      </c>
      <c r="E748" s="34" t="s">
        <v>177</v>
      </c>
      <c r="F748" s="34" t="s">
        <v>191</v>
      </c>
      <c r="G748" s="21"/>
      <c r="H748" s="21"/>
      <c r="I748" s="21" t="s">
        <v>19</v>
      </c>
      <c r="J748" s="21" t="s">
        <v>38</v>
      </c>
      <c r="M748" s="12"/>
    </row>
    <row r="749" spans="1:13" ht="18" customHeight="1">
      <c r="A749" s="4">
        <v>748</v>
      </c>
      <c r="B749" s="37">
        <v>34252</v>
      </c>
      <c r="C749" s="34" t="s">
        <v>171</v>
      </c>
      <c r="D749" s="34" t="s">
        <v>175</v>
      </c>
      <c r="E749" s="34" t="s">
        <v>210</v>
      </c>
      <c r="F749" s="34" t="s">
        <v>180</v>
      </c>
      <c r="G749" s="21"/>
      <c r="H749" s="21"/>
      <c r="I749" s="21" t="s">
        <v>13</v>
      </c>
      <c r="J749" s="21" t="s">
        <v>14</v>
      </c>
      <c r="M749" s="12"/>
    </row>
    <row r="750" spans="1:13" ht="18" customHeight="1">
      <c r="A750" s="4">
        <v>749</v>
      </c>
      <c r="B750" s="37">
        <v>34252</v>
      </c>
      <c r="C750" s="34" t="s">
        <v>165</v>
      </c>
      <c r="D750" s="34" t="s">
        <v>178</v>
      </c>
      <c r="E750" s="34" t="s">
        <v>179</v>
      </c>
      <c r="F750" s="34" t="s">
        <v>186</v>
      </c>
      <c r="G750" s="21" t="s">
        <v>243</v>
      </c>
      <c r="H750" s="21" t="s">
        <v>174</v>
      </c>
      <c r="I750" s="21" t="s">
        <v>32</v>
      </c>
      <c r="J750" s="21" t="s">
        <v>228</v>
      </c>
      <c r="M750" s="12"/>
    </row>
    <row r="751" spans="1:13" ht="18" customHeight="1">
      <c r="A751" s="4">
        <v>750</v>
      </c>
      <c r="B751" s="37">
        <v>34252</v>
      </c>
      <c r="C751" s="34" t="s">
        <v>183</v>
      </c>
      <c r="D751" s="34" t="s">
        <v>172</v>
      </c>
      <c r="E751" s="34" t="s">
        <v>146</v>
      </c>
      <c r="F751" s="34" t="s">
        <v>182</v>
      </c>
      <c r="G751" s="21" t="s">
        <v>187</v>
      </c>
      <c r="H751" s="21" t="s">
        <v>173</v>
      </c>
      <c r="I751" s="21" t="s">
        <v>227</v>
      </c>
      <c r="J751" s="21" t="s">
        <v>26</v>
      </c>
      <c r="M751" s="12"/>
    </row>
    <row r="752" spans="1:13" ht="18" customHeight="1">
      <c r="A752" s="4">
        <v>751</v>
      </c>
      <c r="B752" s="37">
        <v>34253</v>
      </c>
      <c r="C752" s="34" t="s">
        <v>72</v>
      </c>
      <c r="D752" s="34" t="s">
        <v>177</v>
      </c>
      <c r="E752" s="34" t="s">
        <v>191</v>
      </c>
      <c r="F752" s="34" t="s">
        <v>167</v>
      </c>
      <c r="G752" s="21"/>
      <c r="H752" s="21"/>
      <c r="I752" s="21" t="s">
        <v>19</v>
      </c>
      <c r="J752" s="21" t="s">
        <v>37</v>
      </c>
      <c r="M752" s="12"/>
    </row>
    <row r="753" spans="1:13" ht="18" customHeight="1">
      <c r="A753" s="4">
        <v>752</v>
      </c>
      <c r="B753" s="37">
        <v>34253</v>
      </c>
      <c r="C753" s="34" t="s">
        <v>213</v>
      </c>
      <c r="D753" s="34" t="s">
        <v>211</v>
      </c>
      <c r="E753" s="36" t="s">
        <v>184</v>
      </c>
      <c r="F753" s="34" t="s">
        <v>131</v>
      </c>
      <c r="G753" s="21" t="s">
        <v>188</v>
      </c>
      <c r="H753" s="21" t="s">
        <v>243</v>
      </c>
      <c r="I753" s="21" t="s">
        <v>32</v>
      </c>
      <c r="J753" s="21" t="s">
        <v>228</v>
      </c>
      <c r="M753" s="12"/>
    </row>
    <row r="754" spans="1:13" ht="18" customHeight="1">
      <c r="A754" s="4">
        <v>753</v>
      </c>
      <c r="B754" s="37">
        <v>34253</v>
      </c>
      <c r="C754" s="34" t="s">
        <v>181</v>
      </c>
      <c r="D754" s="34" t="s">
        <v>142</v>
      </c>
      <c r="E754" s="34" t="s">
        <v>185</v>
      </c>
      <c r="F754" s="34" t="s">
        <v>161</v>
      </c>
      <c r="G754" s="21" t="s">
        <v>194</v>
      </c>
      <c r="H754" s="21" t="s">
        <v>269</v>
      </c>
      <c r="I754" s="21" t="s">
        <v>227</v>
      </c>
      <c r="J754" s="21" t="s">
        <v>26</v>
      </c>
      <c r="M754" s="12"/>
    </row>
    <row r="755" spans="1:13" ht="18" customHeight="1">
      <c r="A755" s="4">
        <v>754</v>
      </c>
      <c r="B755" s="37">
        <v>34253</v>
      </c>
      <c r="C755" s="34" t="s">
        <v>180</v>
      </c>
      <c r="D755" s="34" t="s">
        <v>176</v>
      </c>
      <c r="E755" s="34" t="s">
        <v>163</v>
      </c>
      <c r="F755" s="34" t="s">
        <v>175</v>
      </c>
      <c r="G755" s="21"/>
      <c r="H755" s="21"/>
      <c r="I755" s="21" t="s">
        <v>14</v>
      </c>
      <c r="J755" s="21" t="s">
        <v>20</v>
      </c>
      <c r="M755" s="12"/>
    </row>
    <row r="756" spans="1:13" ht="18" customHeight="1">
      <c r="A756" s="4">
        <v>755</v>
      </c>
      <c r="B756" s="37">
        <v>34253</v>
      </c>
      <c r="C756" s="34" t="s">
        <v>144</v>
      </c>
      <c r="D756" s="34" t="s">
        <v>210</v>
      </c>
      <c r="E756" s="34" t="s">
        <v>168</v>
      </c>
      <c r="F756" s="34" t="s">
        <v>190</v>
      </c>
      <c r="G756" s="21"/>
      <c r="H756" s="21"/>
      <c r="I756" s="21" t="s">
        <v>38</v>
      </c>
      <c r="J756" s="21" t="s">
        <v>13</v>
      </c>
      <c r="M756" s="12"/>
    </row>
    <row r="757" spans="1:13" ht="18" customHeight="1">
      <c r="A757" s="4">
        <v>756</v>
      </c>
      <c r="B757" s="37">
        <v>34253</v>
      </c>
      <c r="C757" s="34" t="s">
        <v>214</v>
      </c>
      <c r="D757" s="34" t="s">
        <v>146</v>
      </c>
      <c r="E757" s="34" t="s">
        <v>173</v>
      </c>
      <c r="F757" s="34" t="s">
        <v>183</v>
      </c>
      <c r="G757" s="21" t="s">
        <v>182</v>
      </c>
      <c r="H757" s="21" t="s">
        <v>187</v>
      </c>
      <c r="I757" s="21" t="s">
        <v>227</v>
      </c>
      <c r="J757" s="21" t="s">
        <v>26</v>
      </c>
      <c r="M757" s="12"/>
    </row>
    <row r="758" spans="1:13" ht="18" customHeight="1">
      <c r="A758" s="4">
        <v>757</v>
      </c>
      <c r="B758" s="37">
        <v>34254</v>
      </c>
      <c r="C758" s="34" t="s">
        <v>190</v>
      </c>
      <c r="D758" s="34" t="s">
        <v>46</v>
      </c>
      <c r="E758" s="34" t="s">
        <v>210</v>
      </c>
      <c r="F758" s="34" t="s">
        <v>168</v>
      </c>
      <c r="G758" s="21"/>
      <c r="H758" s="21"/>
      <c r="I758" s="21" t="s">
        <v>38</v>
      </c>
      <c r="J758" s="21" t="s">
        <v>13</v>
      </c>
      <c r="M758" s="12"/>
    </row>
    <row r="759" spans="1:13" ht="18" customHeight="1">
      <c r="A759" s="4">
        <v>758</v>
      </c>
      <c r="B759" s="37">
        <v>34254</v>
      </c>
      <c r="C759" s="34" t="s">
        <v>191</v>
      </c>
      <c r="D759" s="34" t="s">
        <v>170</v>
      </c>
      <c r="E759" s="34" t="s">
        <v>167</v>
      </c>
      <c r="F759" s="34" t="s">
        <v>177</v>
      </c>
      <c r="G759" s="21"/>
      <c r="H759" s="21"/>
      <c r="I759" s="21" t="s">
        <v>19</v>
      </c>
      <c r="J759" s="21" t="s">
        <v>37</v>
      </c>
      <c r="M759" s="12"/>
    </row>
    <row r="760" spans="1:13" ht="18" customHeight="1">
      <c r="A760" s="4">
        <v>759</v>
      </c>
      <c r="B760" s="37">
        <v>34255</v>
      </c>
      <c r="C760" s="34" t="s">
        <v>175</v>
      </c>
      <c r="D760" s="34" t="s">
        <v>163</v>
      </c>
      <c r="E760" s="34" t="s">
        <v>176</v>
      </c>
      <c r="F760" s="34" t="s">
        <v>171</v>
      </c>
      <c r="G760" s="21"/>
      <c r="H760" s="21"/>
      <c r="I760" s="21" t="s">
        <v>20</v>
      </c>
      <c r="J760" s="21" t="s">
        <v>14</v>
      </c>
      <c r="M760" s="12"/>
    </row>
    <row r="761" spans="1:13" ht="18" customHeight="1">
      <c r="A761" s="4">
        <v>760</v>
      </c>
      <c r="B761" s="37">
        <v>34255</v>
      </c>
      <c r="C761" s="34" t="s">
        <v>168</v>
      </c>
      <c r="D761" s="34" t="s">
        <v>144</v>
      </c>
      <c r="E761" s="34" t="s">
        <v>46</v>
      </c>
      <c r="F761" s="34" t="s">
        <v>210</v>
      </c>
      <c r="G761" s="21"/>
      <c r="H761" s="21"/>
      <c r="I761" s="21" t="s">
        <v>38</v>
      </c>
      <c r="J761" s="21" t="s">
        <v>13</v>
      </c>
      <c r="M761" s="12"/>
    </row>
    <row r="762" spans="1:13" ht="18" customHeight="1">
      <c r="A762" s="4">
        <v>761</v>
      </c>
      <c r="B762" s="37">
        <v>34255</v>
      </c>
      <c r="C762" s="34" t="s">
        <v>184</v>
      </c>
      <c r="D762" s="34" t="s">
        <v>131</v>
      </c>
      <c r="E762" s="34" t="s">
        <v>188</v>
      </c>
      <c r="F762" s="34" t="s">
        <v>178</v>
      </c>
      <c r="G762" s="21" t="s">
        <v>186</v>
      </c>
      <c r="H762" s="21" t="s">
        <v>211</v>
      </c>
      <c r="I762" s="21" t="s">
        <v>8</v>
      </c>
      <c r="J762" s="21" t="s">
        <v>32</v>
      </c>
      <c r="M762" s="12"/>
    </row>
    <row r="763" spans="1:13" ht="18" customHeight="1">
      <c r="A763" s="4">
        <v>762</v>
      </c>
      <c r="B763" s="37">
        <v>34256</v>
      </c>
      <c r="C763" s="34" t="s">
        <v>179</v>
      </c>
      <c r="D763" s="34" t="s">
        <v>186</v>
      </c>
      <c r="E763" s="34" t="s">
        <v>165</v>
      </c>
      <c r="F763" s="34" t="s">
        <v>188</v>
      </c>
      <c r="G763" s="21" t="s">
        <v>213</v>
      </c>
      <c r="H763" s="21" t="s">
        <v>178</v>
      </c>
      <c r="I763" s="21" t="s">
        <v>32</v>
      </c>
      <c r="J763" s="21" t="s">
        <v>26</v>
      </c>
      <c r="M763" s="12"/>
    </row>
    <row r="764" spans="1:13" ht="18" customHeight="1">
      <c r="A764" s="4">
        <v>763</v>
      </c>
      <c r="B764" s="37">
        <v>34256</v>
      </c>
      <c r="C764" s="34" t="s">
        <v>211</v>
      </c>
      <c r="D764" s="34" t="s">
        <v>161</v>
      </c>
      <c r="E764" s="34" t="s">
        <v>131</v>
      </c>
      <c r="F764" s="34" t="s">
        <v>184</v>
      </c>
      <c r="G764" s="21" t="s">
        <v>142</v>
      </c>
      <c r="H764" s="21" t="s">
        <v>172</v>
      </c>
      <c r="I764" s="21" t="s">
        <v>8</v>
      </c>
      <c r="J764" s="21" t="s">
        <v>227</v>
      </c>
      <c r="M764" s="12"/>
    </row>
    <row r="765" spans="1:13" ht="18" customHeight="1">
      <c r="A765" s="4">
        <v>764</v>
      </c>
      <c r="B765" s="37">
        <v>34256</v>
      </c>
      <c r="C765" s="34" t="s">
        <v>210</v>
      </c>
      <c r="D765" s="34" t="s">
        <v>190</v>
      </c>
      <c r="E765" s="34" t="s">
        <v>72</v>
      </c>
      <c r="F765" s="34" t="s">
        <v>46</v>
      </c>
      <c r="G765" s="21"/>
      <c r="H765" s="21"/>
      <c r="I765" s="21" t="s">
        <v>38</v>
      </c>
      <c r="J765" s="21" t="s">
        <v>13</v>
      </c>
      <c r="M765" s="12"/>
    </row>
    <row r="766" spans="1:13" ht="18" customHeight="1">
      <c r="A766" s="4">
        <v>765</v>
      </c>
      <c r="B766" s="37">
        <v>34256</v>
      </c>
      <c r="C766" s="34" t="s">
        <v>176</v>
      </c>
      <c r="D766" s="34" t="s">
        <v>180</v>
      </c>
      <c r="E766" s="34" t="s">
        <v>171</v>
      </c>
      <c r="F766" s="34" t="s">
        <v>163</v>
      </c>
      <c r="G766" s="21"/>
      <c r="H766" s="21"/>
      <c r="I766" s="21" t="s">
        <v>20</v>
      </c>
      <c r="J766" s="21" t="s">
        <v>19</v>
      </c>
      <c r="M766" s="12"/>
    </row>
    <row r="767" spans="1:13" ht="18" customHeight="1">
      <c r="A767" s="4">
        <v>766</v>
      </c>
      <c r="B767" s="37">
        <v>34257</v>
      </c>
      <c r="C767" s="34" t="s">
        <v>161</v>
      </c>
      <c r="D767" s="34" t="s">
        <v>142</v>
      </c>
      <c r="E767" s="34" t="s">
        <v>184</v>
      </c>
      <c r="F767" s="34" t="s">
        <v>131</v>
      </c>
      <c r="G767" s="21" t="s">
        <v>172</v>
      </c>
      <c r="H767" s="21" t="s">
        <v>211</v>
      </c>
      <c r="I767" s="21" t="s">
        <v>8</v>
      </c>
      <c r="J767" s="21" t="s">
        <v>227</v>
      </c>
      <c r="M767" s="12"/>
    </row>
    <row r="768" spans="1:13" ht="18" customHeight="1">
      <c r="A768" s="4">
        <v>767</v>
      </c>
      <c r="B768" s="37">
        <v>34257</v>
      </c>
      <c r="C768" s="34" t="s">
        <v>170</v>
      </c>
      <c r="D768" s="36" t="s">
        <v>177</v>
      </c>
      <c r="E768" s="34" t="s">
        <v>144</v>
      </c>
      <c r="F768" s="34" t="s">
        <v>168</v>
      </c>
      <c r="G768" s="21"/>
      <c r="H768" s="21"/>
      <c r="I768" s="21" t="s">
        <v>14</v>
      </c>
      <c r="J768" s="21" t="s">
        <v>19</v>
      </c>
      <c r="M768" s="12"/>
    </row>
    <row r="769" spans="1:13" ht="18" customHeight="1">
      <c r="A769" s="4">
        <v>768</v>
      </c>
      <c r="B769" s="37">
        <v>34257</v>
      </c>
      <c r="C769" s="34" t="s">
        <v>163</v>
      </c>
      <c r="D769" s="34" t="s">
        <v>175</v>
      </c>
      <c r="E769" s="34" t="s">
        <v>180</v>
      </c>
      <c r="F769" s="34" t="s">
        <v>171</v>
      </c>
      <c r="G769" s="21"/>
      <c r="H769" s="21"/>
      <c r="I769" s="21" t="s">
        <v>20</v>
      </c>
      <c r="J769" s="21" t="s">
        <v>38</v>
      </c>
      <c r="M769" s="12"/>
    </row>
    <row r="770" spans="1:13" ht="18" customHeight="1">
      <c r="A770" s="4">
        <v>769</v>
      </c>
      <c r="B770" s="37">
        <v>34258</v>
      </c>
      <c r="C770" s="34" t="s">
        <v>177</v>
      </c>
      <c r="D770" s="34" t="s">
        <v>168</v>
      </c>
      <c r="E770" s="34" t="s">
        <v>175</v>
      </c>
      <c r="F770" s="34" t="s">
        <v>163</v>
      </c>
      <c r="G770" s="21"/>
      <c r="H770" s="21"/>
      <c r="I770" s="21" t="s">
        <v>13</v>
      </c>
      <c r="J770" s="21" t="s">
        <v>37</v>
      </c>
      <c r="M770" s="12"/>
    </row>
    <row r="771" spans="1:13" ht="18" customHeight="1">
      <c r="A771" s="4">
        <v>770</v>
      </c>
      <c r="B771" s="37">
        <v>34258</v>
      </c>
      <c r="C771" s="34" t="s">
        <v>46</v>
      </c>
      <c r="D771" s="34" t="s">
        <v>72</v>
      </c>
      <c r="E771" s="34" t="s">
        <v>190</v>
      </c>
      <c r="F771" s="34" t="s">
        <v>171</v>
      </c>
      <c r="G771" s="21"/>
      <c r="H771" s="21"/>
      <c r="I771" s="21" t="s">
        <v>38</v>
      </c>
      <c r="J771" s="21" t="s">
        <v>20</v>
      </c>
      <c r="M771" s="12"/>
    </row>
    <row r="772" spans="1:13" ht="18" customHeight="1">
      <c r="A772" s="4">
        <v>771</v>
      </c>
      <c r="B772" s="37">
        <v>34258</v>
      </c>
      <c r="C772" s="34" t="s">
        <v>131</v>
      </c>
      <c r="D772" s="34" t="s">
        <v>184</v>
      </c>
      <c r="E772" s="34" t="s">
        <v>213</v>
      </c>
      <c r="F772" s="34" t="s">
        <v>179</v>
      </c>
      <c r="G772" s="21" t="s">
        <v>178</v>
      </c>
      <c r="H772" s="21" t="s">
        <v>188</v>
      </c>
      <c r="I772" s="21" t="s">
        <v>32</v>
      </c>
      <c r="J772" s="21" t="s">
        <v>227</v>
      </c>
      <c r="M772" s="12"/>
    </row>
    <row r="773" spans="1:13" ht="18" customHeight="1">
      <c r="A773" s="4">
        <v>772</v>
      </c>
      <c r="B773" s="37">
        <v>34258</v>
      </c>
      <c r="C773" s="34" t="s">
        <v>144</v>
      </c>
      <c r="D773" s="34" t="s">
        <v>176</v>
      </c>
      <c r="E773" s="34" t="s">
        <v>180</v>
      </c>
      <c r="F773" s="34" t="s">
        <v>191</v>
      </c>
      <c r="G773" s="21"/>
      <c r="H773" s="21"/>
      <c r="I773" s="21" t="s">
        <v>14</v>
      </c>
      <c r="J773" s="21" t="s">
        <v>19</v>
      </c>
      <c r="M773" s="12"/>
    </row>
    <row r="774" spans="1:13" ht="18" customHeight="1">
      <c r="A774" s="4">
        <v>773</v>
      </c>
      <c r="B774" s="37">
        <v>34259</v>
      </c>
      <c r="C774" s="34" t="s">
        <v>171</v>
      </c>
      <c r="D774" s="34" t="s">
        <v>210</v>
      </c>
      <c r="E774" s="34" t="s">
        <v>72</v>
      </c>
      <c r="F774" s="34" t="s">
        <v>190</v>
      </c>
      <c r="G774" s="21"/>
      <c r="H774" s="21"/>
      <c r="I774" s="21" t="s">
        <v>19</v>
      </c>
      <c r="J774" s="21" t="s">
        <v>20</v>
      </c>
      <c r="M774" s="12"/>
    </row>
    <row r="775" spans="1:13" ht="18" customHeight="1">
      <c r="A775" s="4">
        <v>774</v>
      </c>
      <c r="B775" s="37">
        <v>34259</v>
      </c>
      <c r="C775" s="34" t="s">
        <v>186</v>
      </c>
      <c r="D775" s="34" t="s">
        <v>165</v>
      </c>
      <c r="E775" s="34" t="s">
        <v>178</v>
      </c>
      <c r="F775" s="34" t="s">
        <v>211</v>
      </c>
      <c r="G775" s="21" t="s">
        <v>188</v>
      </c>
      <c r="H775" s="21" t="s">
        <v>213</v>
      </c>
      <c r="I775" s="21" t="s">
        <v>32</v>
      </c>
      <c r="J775" s="21" t="s">
        <v>227</v>
      </c>
      <c r="M775" s="12"/>
    </row>
    <row r="776" spans="1:13" ht="18" customHeight="1">
      <c r="A776" s="4">
        <v>775</v>
      </c>
      <c r="B776" s="37">
        <v>34259</v>
      </c>
      <c r="C776" s="34" t="s">
        <v>191</v>
      </c>
      <c r="D776" s="34" t="s">
        <v>170</v>
      </c>
      <c r="E776" s="34" t="s">
        <v>176</v>
      </c>
      <c r="F776" s="34" t="s">
        <v>180</v>
      </c>
      <c r="G776" s="21"/>
      <c r="H776" s="21"/>
      <c r="I776" s="21" t="s">
        <v>14</v>
      </c>
      <c r="J776" s="21" t="s">
        <v>38</v>
      </c>
      <c r="M776" s="12"/>
    </row>
    <row r="777" spans="1:13" ht="18" customHeight="1">
      <c r="A777" s="4">
        <v>776</v>
      </c>
      <c r="B777" s="37">
        <v>34260</v>
      </c>
      <c r="C777" s="34" t="s">
        <v>72</v>
      </c>
      <c r="D777" s="34" t="s">
        <v>190</v>
      </c>
      <c r="E777" s="34" t="s">
        <v>46</v>
      </c>
      <c r="F777" s="34" t="s">
        <v>210</v>
      </c>
      <c r="G777" s="21"/>
      <c r="H777" s="21"/>
      <c r="I777" s="21" t="s">
        <v>19</v>
      </c>
      <c r="J777" s="21" t="s">
        <v>20</v>
      </c>
      <c r="M777" s="12"/>
    </row>
    <row r="778" spans="1:13" ht="18" customHeight="1">
      <c r="A778" s="4">
        <v>777</v>
      </c>
      <c r="B778" s="37">
        <v>34260</v>
      </c>
      <c r="C778" s="34" t="s">
        <v>176</v>
      </c>
      <c r="D778" s="34" t="s">
        <v>144</v>
      </c>
      <c r="E778" s="34" t="s">
        <v>168</v>
      </c>
      <c r="F778" s="34" t="s">
        <v>175</v>
      </c>
      <c r="G778" s="21"/>
      <c r="H778" s="21"/>
      <c r="I778" s="21" t="s">
        <v>14</v>
      </c>
      <c r="J778" s="21" t="s">
        <v>38</v>
      </c>
      <c r="M778" s="12"/>
    </row>
    <row r="779" spans="1:13" ht="18" customHeight="1">
      <c r="A779" s="4">
        <v>778</v>
      </c>
      <c r="B779" s="37">
        <v>34261</v>
      </c>
      <c r="C779" s="34" t="s">
        <v>188</v>
      </c>
      <c r="D779" s="34" t="s">
        <v>179</v>
      </c>
      <c r="E779" s="34" t="s">
        <v>186</v>
      </c>
      <c r="F779" s="34" t="s">
        <v>165</v>
      </c>
      <c r="G779" s="21" t="s">
        <v>131</v>
      </c>
      <c r="H779" s="21" t="s">
        <v>178</v>
      </c>
      <c r="I779" s="21" t="s">
        <v>32</v>
      </c>
      <c r="J779" s="21" t="s">
        <v>8</v>
      </c>
      <c r="M779" s="12"/>
    </row>
    <row r="780" spans="1:13" ht="18" customHeight="1">
      <c r="A780" s="4">
        <v>779</v>
      </c>
      <c r="B780" s="37">
        <v>34261</v>
      </c>
      <c r="C780" s="34" t="s">
        <v>163</v>
      </c>
      <c r="D780" s="34" t="s">
        <v>191</v>
      </c>
      <c r="E780" s="34" t="s">
        <v>144</v>
      </c>
      <c r="F780" s="34" t="s">
        <v>168</v>
      </c>
      <c r="G780" s="21"/>
      <c r="H780" s="21"/>
      <c r="I780" s="21" t="s">
        <v>20</v>
      </c>
      <c r="J780" s="21" t="s">
        <v>37</v>
      </c>
      <c r="M780" s="12"/>
    </row>
    <row r="781" spans="1:13" ht="18" customHeight="1">
      <c r="A781" s="4">
        <v>780</v>
      </c>
      <c r="B781" s="37">
        <v>34262</v>
      </c>
      <c r="C781" s="34" t="s">
        <v>175</v>
      </c>
      <c r="D781" s="34" t="s">
        <v>177</v>
      </c>
      <c r="E781" s="34" t="s">
        <v>191</v>
      </c>
      <c r="F781" s="34" t="s">
        <v>144</v>
      </c>
      <c r="G781" s="21"/>
      <c r="H781" s="21"/>
      <c r="I781" s="21" t="s">
        <v>13</v>
      </c>
      <c r="J781" s="21" t="s">
        <v>20</v>
      </c>
      <c r="M781" s="12"/>
    </row>
    <row r="782" spans="1:13" ht="18" customHeight="1">
      <c r="A782" s="4">
        <v>781</v>
      </c>
      <c r="B782" s="37">
        <v>34262</v>
      </c>
      <c r="C782" s="34" t="s">
        <v>210</v>
      </c>
      <c r="D782" s="34" t="s">
        <v>72</v>
      </c>
      <c r="E782" s="34" t="s">
        <v>171</v>
      </c>
      <c r="F782" s="34" t="s">
        <v>46</v>
      </c>
      <c r="G782" s="21"/>
      <c r="H782" s="21"/>
      <c r="I782" s="21" t="s">
        <v>19</v>
      </c>
      <c r="J782" s="21" t="s">
        <v>38</v>
      </c>
      <c r="M782" s="12"/>
    </row>
    <row r="783" spans="1:13" ht="18" customHeight="1">
      <c r="A783" s="4">
        <v>782</v>
      </c>
      <c r="B783" s="37">
        <v>34262</v>
      </c>
      <c r="C783" s="34" t="s">
        <v>180</v>
      </c>
      <c r="D783" s="34" t="s">
        <v>168</v>
      </c>
      <c r="E783" s="34" t="s">
        <v>170</v>
      </c>
      <c r="F783" s="34" t="s">
        <v>177</v>
      </c>
      <c r="G783" s="21"/>
      <c r="H783" s="21"/>
      <c r="I783" s="21" t="s">
        <v>13</v>
      </c>
      <c r="J783" s="21" t="s">
        <v>20</v>
      </c>
      <c r="M783" s="12"/>
    </row>
    <row r="784" spans="1:13" ht="18" customHeight="1">
      <c r="A784" s="4">
        <v>783</v>
      </c>
      <c r="B784" s="37">
        <v>34263</v>
      </c>
      <c r="C784" s="34" t="s">
        <v>46</v>
      </c>
      <c r="D784" s="34" t="s">
        <v>171</v>
      </c>
      <c r="E784" s="34" t="s">
        <v>72</v>
      </c>
      <c r="F784" s="34" t="s">
        <v>210</v>
      </c>
      <c r="G784" s="21"/>
      <c r="H784" s="21"/>
      <c r="I784" s="21" t="s">
        <v>38</v>
      </c>
      <c r="J784" s="21" t="s">
        <v>19</v>
      </c>
      <c r="M784" s="12"/>
    </row>
    <row r="785" spans="1:13" ht="18" customHeight="1">
      <c r="A785" s="4">
        <v>784</v>
      </c>
      <c r="B785" s="37">
        <v>34263</v>
      </c>
      <c r="C785" s="34" t="s">
        <v>144</v>
      </c>
      <c r="D785" s="34" t="s">
        <v>191</v>
      </c>
      <c r="E785" s="34" t="s">
        <v>168</v>
      </c>
      <c r="F785" s="34" t="s">
        <v>170</v>
      </c>
      <c r="G785" s="21"/>
      <c r="H785" s="21"/>
      <c r="I785" s="21" t="s">
        <v>20</v>
      </c>
      <c r="J785" s="21" t="s">
        <v>37</v>
      </c>
      <c r="M785" s="12"/>
    </row>
    <row r="786" spans="1:13" ht="18" customHeight="1">
      <c r="A786" s="4">
        <v>785</v>
      </c>
      <c r="B786" s="37">
        <v>34264</v>
      </c>
      <c r="C786" s="34" t="s">
        <v>177</v>
      </c>
      <c r="D786" s="34" t="s">
        <v>72</v>
      </c>
      <c r="E786" s="34" t="s">
        <v>144</v>
      </c>
      <c r="F786" s="34" t="s">
        <v>168</v>
      </c>
      <c r="G786" s="21"/>
      <c r="H786" s="21"/>
      <c r="I786" s="21" t="s">
        <v>13</v>
      </c>
      <c r="J786" s="21" t="s">
        <v>19</v>
      </c>
      <c r="M786" s="12"/>
    </row>
    <row r="787" spans="1:13" ht="18" customHeight="1">
      <c r="A787" s="4">
        <v>786</v>
      </c>
      <c r="B787" s="37">
        <v>34264</v>
      </c>
      <c r="C787" s="34" t="s">
        <v>191</v>
      </c>
      <c r="D787" s="34" t="s">
        <v>170</v>
      </c>
      <c r="E787" s="34" t="s">
        <v>168</v>
      </c>
      <c r="F787" s="34" t="s">
        <v>72</v>
      </c>
      <c r="G787" s="21"/>
      <c r="H787" s="21"/>
      <c r="I787" s="21" t="s">
        <v>13</v>
      </c>
      <c r="J787" s="21" t="s">
        <v>19</v>
      </c>
      <c r="M787" s="12"/>
    </row>
    <row r="788" spans="1:13" ht="18" customHeight="1">
      <c r="A788" s="4">
        <v>787</v>
      </c>
      <c r="B788" s="37">
        <v>34265</v>
      </c>
      <c r="C788" s="34" t="s">
        <v>165</v>
      </c>
      <c r="D788" s="34" t="s">
        <v>175</v>
      </c>
      <c r="E788" s="34" t="s">
        <v>185</v>
      </c>
      <c r="F788" s="34" t="s">
        <v>180</v>
      </c>
      <c r="G788" s="21" t="s">
        <v>214</v>
      </c>
      <c r="H788" s="21" t="s">
        <v>176</v>
      </c>
      <c r="I788" s="21" t="s">
        <v>32</v>
      </c>
      <c r="J788" s="21" t="s">
        <v>14</v>
      </c>
      <c r="M788" s="12"/>
    </row>
    <row r="789" spans="1:13" ht="18" customHeight="1">
      <c r="A789" s="4">
        <v>788</v>
      </c>
      <c r="B789" s="37">
        <v>34266</v>
      </c>
      <c r="C789" s="34" t="s">
        <v>176</v>
      </c>
      <c r="D789" s="34" t="s">
        <v>214</v>
      </c>
      <c r="E789" s="34" t="s">
        <v>175</v>
      </c>
      <c r="F789" s="34" t="s">
        <v>185</v>
      </c>
      <c r="G789" s="21" t="s">
        <v>163</v>
      </c>
      <c r="H789" s="21" t="s">
        <v>186</v>
      </c>
      <c r="I789" s="21" t="s">
        <v>32</v>
      </c>
      <c r="J789" s="21" t="s">
        <v>14</v>
      </c>
      <c r="M789" s="12"/>
    </row>
    <row r="790" spans="1:13" ht="18" customHeight="1">
      <c r="A790" s="4">
        <v>789</v>
      </c>
      <c r="B790" s="37">
        <v>34268</v>
      </c>
      <c r="C790" s="34" t="s">
        <v>186</v>
      </c>
      <c r="D790" s="34" t="s">
        <v>163</v>
      </c>
      <c r="E790" s="34" t="s">
        <v>214</v>
      </c>
      <c r="F790" s="34" t="s">
        <v>175</v>
      </c>
      <c r="G790" s="21" t="s">
        <v>165</v>
      </c>
      <c r="H790" s="21" t="s">
        <v>180</v>
      </c>
      <c r="I790" s="21" t="s">
        <v>14</v>
      </c>
      <c r="J790" s="21" t="s">
        <v>32</v>
      </c>
      <c r="M790" s="12"/>
    </row>
    <row r="791" spans="1:13" ht="18" customHeight="1">
      <c r="A791" s="4">
        <v>790</v>
      </c>
      <c r="B791" s="37">
        <v>34269</v>
      </c>
      <c r="C791" s="34" t="s">
        <v>180</v>
      </c>
      <c r="D791" s="34" t="s">
        <v>165</v>
      </c>
      <c r="E791" s="34" t="s">
        <v>163</v>
      </c>
      <c r="F791" s="34" t="s">
        <v>214</v>
      </c>
      <c r="G791" s="21" t="s">
        <v>176</v>
      </c>
      <c r="H791" s="21" t="s">
        <v>185</v>
      </c>
      <c r="I791" s="21" t="s">
        <v>14</v>
      </c>
      <c r="J791" s="21" t="s">
        <v>32</v>
      </c>
      <c r="M791" s="12"/>
    </row>
    <row r="792" spans="1:13" ht="18" customHeight="1">
      <c r="A792" s="4">
        <v>791</v>
      </c>
      <c r="B792" s="37">
        <v>34270</v>
      </c>
      <c r="C792" s="34" t="s">
        <v>185</v>
      </c>
      <c r="D792" s="34" t="s">
        <v>176</v>
      </c>
      <c r="E792" s="34" t="s">
        <v>165</v>
      </c>
      <c r="F792" s="34" t="s">
        <v>163</v>
      </c>
      <c r="G792" s="21" t="s">
        <v>186</v>
      </c>
      <c r="H792" s="21" t="s">
        <v>175</v>
      </c>
      <c r="I792" s="21" t="s">
        <v>14</v>
      </c>
      <c r="J792" s="21" t="s">
        <v>32</v>
      </c>
      <c r="M792" s="12"/>
    </row>
    <row r="793" spans="1:13" ht="18" customHeight="1">
      <c r="A793" s="4">
        <v>792</v>
      </c>
      <c r="B793" s="37">
        <v>34273</v>
      </c>
      <c r="C793" s="34" t="s">
        <v>175</v>
      </c>
      <c r="D793" s="34" t="s">
        <v>186</v>
      </c>
      <c r="E793" s="34" t="s">
        <v>176</v>
      </c>
      <c r="F793" s="34" t="s">
        <v>165</v>
      </c>
      <c r="G793" s="21" t="s">
        <v>180</v>
      </c>
      <c r="H793" s="21" t="s">
        <v>214</v>
      </c>
      <c r="I793" s="21" t="s">
        <v>32</v>
      </c>
      <c r="J793" s="21" t="s">
        <v>14</v>
      </c>
      <c r="M793" s="12"/>
    </row>
    <row r="794" spans="1:13" ht="18" customHeight="1">
      <c r="A794" s="4">
        <v>793</v>
      </c>
      <c r="B794" s="37">
        <v>34274</v>
      </c>
      <c r="C794" s="34" t="s">
        <v>214</v>
      </c>
      <c r="D794" s="34" t="s">
        <v>180</v>
      </c>
      <c r="E794" s="36" t="s">
        <v>186</v>
      </c>
      <c r="F794" s="34" t="s">
        <v>176</v>
      </c>
      <c r="G794" s="21" t="s">
        <v>185</v>
      </c>
      <c r="H794" s="21" t="s">
        <v>163</v>
      </c>
      <c r="I794" s="21" t="s">
        <v>32</v>
      </c>
      <c r="J794" s="21" t="s">
        <v>14</v>
      </c>
      <c r="M794" s="12"/>
    </row>
    <row r="795" spans="1:13" ht="18" customHeight="1">
      <c r="B795" s="38"/>
      <c r="C795" s="21">
        <f t="shared" ref="C795:H795" si="5">SUBTOTAL(3,C2:C794)</f>
        <v>793</v>
      </c>
      <c r="D795" s="21">
        <f t="shared" si="5"/>
        <v>793</v>
      </c>
      <c r="E795" s="21">
        <f t="shared" si="5"/>
        <v>793</v>
      </c>
      <c r="F795" s="21">
        <f t="shared" si="5"/>
        <v>793</v>
      </c>
      <c r="G795" s="21">
        <f t="shared" si="5"/>
        <v>399</v>
      </c>
      <c r="H795" s="21">
        <f t="shared" si="5"/>
        <v>399</v>
      </c>
      <c r="I795" s="21"/>
      <c r="J795" s="21"/>
    </row>
    <row r="796" spans="1:13" ht="18" customHeight="1">
      <c r="I796" s="50" t="s">
        <v>127</v>
      </c>
      <c r="J796" s="10">
        <f>C795+D795+E795+F795+G795+H795</f>
        <v>3970</v>
      </c>
    </row>
  </sheetData>
  <sortState xmlns:xlrd2="http://schemas.microsoft.com/office/spreadsheetml/2017/richdata2" ref="M35:V72">
    <sortCondition descending="1" ref="N35:N72"/>
  </sortState>
  <mergeCells count="2">
    <mergeCell ref="L34:V34"/>
    <mergeCell ref="L1:V1"/>
  </mergeCells>
  <phoneticPr fontId="1"/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8A99E-8317-47A4-AA53-52E8A4101548}">
  <dimension ref="A1:V795"/>
  <sheetViews>
    <sheetView workbookViewId="0">
      <selection activeCell="L66" sqref="L66:P67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8" width="13.5" style="9" bestFit="1" customWidth="1"/>
    <col min="9" max="10" width="9.75" style="9" bestFit="1" customWidth="1"/>
    <col min="11" max="11" width="4.625" style="9" customWidth="1"/>
    <col min="12" max="12" width="4.5" style="20" bestFit="1" customWidth="1"/>
    <col min="13" max="13" width="13" style="9" bestFit="1" customWidth="1"/>
    <col min="14" max="15" width="6.5" style="9" bestFit="1" customWidth="1"/>
    <col min="16" max="16" width="2.625" style="9" customWidth="1"/>
    <col min="17" max="22" width="6.5" style="9" bestFit="1" customWidth="1"/>
    <col min="23" max="16384" width="9" style="9"/>
  </cols>
  <sheetData>
    <row r="1" spans="1:22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4" t="s">
        <v>361</v>
      </c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2" ht="18" customHeight="1">
      <c r="A2" s="4">
        <v>1</v>
      </c>
      <c r="B2" s="35">
        <v>33698</v>
      </c>
      <c r="C2" s="36" t="s">
        <v>184</v>
      </c>
      <c r="D2" s="36" t="s">
        <v>179</v>
      </c>
      <c r="E2" s="36" t="s">
        <v>213</v>
      </c>
      <c r="F2" s="36" t="s">
        <v>186</v>
      </c>
      <c r="G2" s="21" t="s">
        <v>131</v>
      </c>
      <c r="H2" s="21" t="s">
        <v>178</v>
      </c>
      <c r="I2" s="21" t="s">
        <v>32</v>
      </c>
      <c r="J2" s="21" t="s">
        <v>31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</row>
    <row r="3" spans="1:22" ht="18" customHeight="1">
      <c r="A3" s="4">
        <v>2</v>
      </c>
      <c r="B3" s="35">
        <v>33698</v>
      </c>
      <c r="C3" s="36" t="s">
        <v>183</v>
      </c>
      <c r="D3" s="36" t="s">
        <v>165</v>
      </c>
      <c r="E3" s="36" t="s">
        <v>197</v>
      </c>
      <c r="F3" s="36" t="s">
        <v>174</v>
      </c>
      <c r="G3" s="21" t="s">
        <v>182</v>
      </c>
      <c r="H3" s="21" t="s">
        <v>211</v>
      </c>
      <c r="I3" s="21" t="s">
        <v>8</v>
      </c>
      <c r="J3" s="21" t="s">
        <v>26</v>
      </c>
      <c r="L3" s="4">
        <v>1</v>
      </c>
      <c r="M3" s="21" t="s">
        <v>166</v>
      </c>
      <c r="N3" s="10">
        <f>COUNTIF($C$2:$H$793,"井野修")</f>
        <v>110</v>
      </c>
      <c r="O3" s="10">
        <f t="shared" ref="O3:O27" si="0">SUM(Q3:V3)</f>
        <v>110</v>
      </c>
      <c r="P3" s="24"/>
      <c r="Q3" s="10">
        <f>COUNTIF($C$2:$C$793,"井野修")</f>
        <v>29</v>
      </c>
      <c r="R3" s="10">
        <f>COUNTIF($D$2:$D$793,"井野修")</f>
        <v>26</v>
      </c>
      <c r="S3" s="10">
        <f>COUNTIF($E$2:$E$793,"井野修")</f>
        <v>28</v>
      </c>
      <c r="T3" s="10">
        <f>COUNTIF($F$2:$F$793,"井野修")</f>
        <v>25</v>
      </c>
      <c r="U3" s="10">
        <f>COUNTIF($G$2:$G$793,"井野修")</f>
        <v>1</v>
      </c>
      <c r="V3" s="10">
        <f>COUNTIF($H$2:$H$793,"井野修")</f>
        <v>1</v>
      </c>
    </row>
    <row r="4" spans="1:22" ht="18" customHeight="1">
      <c r="A4" s="4">
        <v>3</v>
      </c>
      <c r="B4" s="35">
        <v>33698</v>
      </c>
      <c r="C4" s="36" t="s">
        <v>176</v>
      </c>
      <c r="D4" s="36" t="s">
        <v>171</v>
      </c>
      <c r="E4" s="36" t="s">
        <v>175</v>
      </c>
      <c r="F4" s="36" t="s">
        <v>166</v>
      </c>
      <c r="G4" s="21"/>
      <c r="H4" s="21"/>
      <c r="I4" s="21" t="s">
        <v>14</v>
      </c>
      <c r="J4" s="21" t="s">
        <v>38</v>
      </c>
      <c r="L4" s="4">
        <v>2</v>
      </c>
      <c r="M4" s="34" t="s">
        <v>164</v>
      </c>
      <c r="N4" s="10">
        <f>COUNTIF($C$2:$H$793,"友寄正人")</f>
        <v>106</v>
      </c>
      <c r="O4" s="10">
        <f t="shared" si="0"/>
        <v>106</v>
      </c>
      <c r="P4" s="24"/>
      <c r="Q4" s="10">
        <f>COUNTIF($C$2:$C$793,"友寄正人")</f>
        <v>27</v>
      </c>
      <c r="R4" s="10">
        <f>COUNTIF($D$2:$D$793,"友寄正人")</f>
        <v>22</v>
      </c>
      <c r="S4" s="10">
        <f>COUNTIF($E$2:$E$793,"友寄正人")</f>
        <v>32</v>
      </c>
      <c r="T4" s="10">
        <f>COUNTIF($F$2:$F$793,"友寄正人")</f>
        <v>23</v>
      </c>
      <c r="U4" s="10">
        <f>COUNTIF($G$2:$G$793,"友寄正人")</f>
        <v>1</v>
      </c>
      <c r="V4" s="10">
        <f>COUNTIF($H$2:$H$793,"友寄正人")</f>
        <v>1</v>
      </c>
    </row>
    <row r="5" spans="1:22" ht="18" customHeight="1">
      <c r="A5" s="4">
        <v>4</v>
      </c>
      <c r="B5" s="35">
        <v>33698</v>
      </c>
      <c r="C5" s="36" t="s">
        <v>193</v>
      </c>
      <c r="D5" s="36" t="s">
        <v>170</v>
      </c>
      <c r="E5" s="36" t="s">
        <v>167</v>
      </c>
      <c r="F5" s="36" t="s">
        <v>191</v>
      </c>
      <c r="G5" s="21"/>
      <c r="H5" s="21"/>
      <c r="I5" s="21" t="s">
        <v>20</v>
      </c>
      <c r="J5" s="21" t="s">
        <v>276</v>
      </c>
      <c r="L5" s="4">
        <v>3</v>
      </c>
      <c r="M5" s="34" t="s">
        <v>205</v>
      </c>
      <c r="N5" s="10">
        <f>COUNTIF($C$2:$H$793,"谷博")</f>
        <v>106</v>
      </c>
      <c r="O5" s="10">
        <f t="shared" si="0"/>
        <v>106</v>
      </c>
      <c r="P5" s="24"/>
      <c r="Q5" s="10">
        <f>COUNTIF($C$2:$C$793,"谷博")</f>
        <v>26</v>
      </c>
      <c r="R5" s="10">
        <f>COUNTIF($D$2:$D$793,"谷博")</f>
        <v>23</v>
      </c>
      <c r="S5" s="10">
        <f>COUNTIF($E$2:$E$793,"谷博")</f>
        <v>27</v>
      </c>
      <c r="T5" s="10">
        <f>COUNTIF($F$2:$F$793,"谷博")</f>
        <v>27</v>
      </c>
      <c r="U5" s="10">
        <f>COUNTIF($G$2:$G$793,"谷博")</f>
        <v>2</v>
      </c>
      <c r="V5" s="10">
        <f>COUNTIF($H$2:$H$793,"谷博")</f>
        <v>1</v>
      </c>
    </row>
    <row r="6" spans="1:22" ht="18" customHeight="1">
      <c r="A6" s="4">
        <v>5</v>
      </c>
      <c r="B6" s="35">
        <v>33699</v>
      </c>
      <c r="C6" s="36" t="s">
        <v>166</v>
      </c>
      <c r="D6" s="36" t="s">
        <v>195</v>
      </c>
      <c r="E6" s="36" t="s">
        <v>171</v>
      </c>
      <c r="F6" s="36" t="s">
        <v>175</v>
      </c>
      <c r="G6" s="21"/>
      <c r="H6" s="21"/>
      <c r="I6" s="21" t="s">
        <v>14</v>
      </c>
      <c r="J6" s="21" t="s">
        <v>38</v>
      </c>
      <c r="L6" s="4">
        <v>4</v>
      </c>
      <c r="M6" s="21" t="s">
        <v>230</v>
      </c>
      <c r="N6" s="10">
        <f>COUNTIF($C$2:$H$793,"小林毅二")</f>
        <v>105</v>
      </c>
      <c r="O6" s="10">
        <f t="shared" si="0"/>
        <v>105</v>
      </c>
      <c r="P6" s="24"/>
      <c r="Q6" s="10">
        <f>COUNTIF($C$2:$C$793,"小林毅二")</f>
        <v>23</v>
      </c>
      <c r="R6" s="10">
        <f>COUNTIF($D$2:$D$793,"小林毅二")</f>
        <v>25</v>
      </c>
      <c r="S6" s="10">
        <f>COUNTIF($E$2:$E$793,"小林毅二")</f>
        <v>28</v>
      </c>
      <c r="T6" s="10">
        <f>COUNTIF($F$2:$F$793,"小林毅二")</f>
        <v>28</v>
      </c>
      <c r="U6" s="10">
        <f>COUNTIF($G$2:$G$793,"小林毅二")</f>
        <v>1</v>
      </c>
      <c r="V6" s="10">
        <f>COUNTIF($H$2:$H$793,"小林毅二")</f>
        <v>0</v>
      </c>
    </row>
    <row r="7" spans="1:22" ht="18" customHeight="1">
      <c r="A7" s="4">
        <v>6</v>
      </c>
      <c r="B7" s="35">
        <v>33699</v>
      </c>
      <c r="C7" s="36" t="s">
        <v>180</v>
      </c>
      <c r="D7" s="36" t="s">
        <v>210</v>
      </c>
      <c r="E7" s="36" t="s">
        <v>163</v>
      </c>
      <c r="F7" s="36" t="s">
        <v>192</v>
      </c>
      <c r="G7" s="21"/>
      <c r="H7" s="21"/>
      <c r="I7" s="21" t="s">
        <v>19</v>
      </c>
      <c r="J7" s="21" t="s">
        <v>37</v>
      </c>
      <c r="L7" s="4">
        <v>5</v>
      </c>
      <c r="M7" s="21" t="s">
        <v>247</v>
      </c>
      <c r="N7" s="10">
        <f>COUNTIF($C$2:$H$793,"久保田治")</f>
        <v>100</v>
      </c>
      <c r="O7" s="10">
        <f t="shared" si="0"/>
        <v>100</v>
      </c>
      <c r="P7" s="24"/>
      <c r="Q7" s="10">
        <f>COUNTIF($C$2:$C$793,"久保田治")</f>
        <v>24</v>
      </c>
      <c r="R7" s="10">
        <f>COUNTIF($D$2:$D$793,"久保田治")</f>
        <v>25</v>
      </c>
      <c r="S7" s="10">
        <f>COUNTIF($E$2:$E$793,"久保田治")</f>
        <v>25</v>
      </c>
      <c r="T7" s="10">
        <f>COUNTIF($F$2:$F$793,"久保田治")</f>
        <v>26</v>
      </c>
      <c r="U7" s="10">
        <f>COUNTIF($G$2:$G$793,"久保田治")</f>
        <v>0</v>
      </c>
      <c r="V7" s="10">
        <f>COUNTIF($H$2:$H$793,"久保田治")</f>
        <v>0</v>
      </c>
    </row>
    <row r="8" spans="1:22" ht="18" customHeight="1">
      <c r="A8" s="4">
        <v>7</v>
      </c>
      <c r="B8" s="35">
        <v>33699</v>
      </c>
      <c r="C8" s="36" t="s">
        <v>214</v>
      </c>
      <c r="D8" s="36" t="s">
        <v>187</v>
      </c>
      <c r="E8" s="36" t="s">
        <v>173</v>
      </c>
      <c r="F8" s="36" t="s">
        <v>172</v>
      </c>
      <c r="G8" s="21" t="s">
        <v>269</v>
      </c>
      <c r="H8" s="21" t="s">
        <v>181</v>
      </c>
      <c r="I8" s="21" t="s">
        <v>227</v>
      </c>
      <c r="J8" s="21" t="s">
        <v>228</v>
      </c>
      <c r="L8" s="4">
        <v>6</v>
      </c>
      <c r="M8" s="21" t="s">
        <v>242</v>
      </c>
      <c r="N8" s="10">
        <f>COUNTIF($C$2:$H$793,"井上忠行")</f>
        <v>99</v>
      </c>
      <c r="O8" s="10">
        <f t="shared" si="0"/>
        <v>99</v>
      </c>
      <c r="P8" s="24"/>
      <c r="Q8" s="10">
        <f>COUNTIF($C$2:$C$793,"井上忠行")</f>
        <v>26</v>
      </c>
      <c r="R8" s="10">
        <f>COUNTIF($D$2:$D$793,"井上忠行")</f>
        <v>23</v>
      </c>
      <c r="S8" s="10">
        <f>COUNTIF($E$2:$E$793,"井上忠行")</f>
        <v>25</v>
      </c>
      <c r="T8" s="10">
        <f>COUNTIF($F$2:$F$793,"井上忠行")</f>
        <v>25</v>
      </c>
      <c r="U8" s="10">
        <f>COUNTIF($G$2:$G$793,"井上忠行")</f>
        <v>0</v>
      </c>
      <c r="V8" s="10">
        <f>COUNTIF($H$2:$H$793,"井上忠行")</f>
        <v>0</v>
      </c>
    </row>
    <row r="9" spans="1:22" ht="18" customHeight="1">
      <c r="A9" s="4">
        <v>8</v>
      </c>
      <c r="B9" s="35">
        <v>33699</v>
      </c>
      <c r="C9" s="36" t="s">
        <v>191</v>
      </c>
      <c r="D9" s="36" t="s">
        <v>144</v>
      </c>
      <c r="E9" s="36" t="s">
        <v>170</v>
      </c>
      <c r="F9" s="36" t="s">
        <v>167</v>
      </c>
      <c r="G9" s="21"/>
      <c r="H9" s="21"/>
      <c r="I9" s="21" t="s">
        <v>20</v>
      </c>
      <c r="J9" s="21" t="s">
        <v>276</v>
      </c>
      <c r="L9" s="4">
        <v>7</v>
      </c>
      <c r="M9" s="34" t="s">
        <v>145</v>
      </c>
      <c r="N9" s="10">
        <f>COUNTIF($C$2:$H$793,"渡田均")</f>
        <v>98</v>
      </c>
      <c r="O9" s="10">
        <f t="shared" si="0"/>
        <v>98</v>
      </c>
      <c r="P9" s="24"/>
      <c r="Q9" s="10">
        <f>COUNTIF($C$2:$C$793,"渡田均")</f>
        <v>23</v>
      </c>
      <c r="R9" s="10">
        <f>COUNTIF($D$2:$D$793,"渡田均")</f>
        <v>22</v>
      </c>
      <c r="S9" s="10">
        <f>COUNTIF($E$2:$E$793,"渡田均")</f>
        <v>25</v>
      </c>
      <c r="T9" s="10">
        <f>COUNTIF($F$2:$F$793,"渡田均")</f>
        <v>28</v>
      </c>
      <c r="U9" s="10">
        <f>COUNTIF($G$2:$G$793,"渡田均")</f>
        <v>0</v>
      </c>
      <c r="V9" s="10">
        <f>COUNTIF($H$2:$H$793,"渡田均")</f>
        <v>0</v>
      </c>
    </row>
    <row r="10" spans="1:22" ht="18" customHeight="1">
      <c r="A10" s="4">
        <v>9</v>
      </c>
      <c r="B10" s="35">
        <v>33701</v>
      </c>
      <c r="C10" s="36" t="s">
        <v>167</v>
      </c>
      <c r="D10" s="36" t="s">
        <v>193</v>
      </c>
      <c r="E10" s="36" t="s">
        <v>144</v>
      </c>
      <c r="F10" s="36" t="s">
        <v>170</v>
      </c>
      <c r="G10" s="21"/>
      <c r="H10" s="21"/>
      <c r="I10" s="21" t="s">
        <v>37</v>
      </c>
      <c r="J10" s="21" t="s">
        <v>38</v>
      </c>
      <c r="L10" s="4">
        <v>8</v>
      </c>
      <c r="M10" s="21" t="s">
        <v>256</v>
      </c>
      <c r="N10" s="10">
        <f>COUNTIF($C$2:$H$793,"山本文男")</f>
        <v>98</v>
      </c>
      <c r="O10" s="10">
        <f t="shared" si="0"/>
        <v>98</v>
      </c>
      <c r="P10" s="24"/>
      <c r="Q10" s="10">
        <f>COUNTIF($C$2:$C$793,"山本文男")</f>
        <v>24</v>
      </c>
      <c r="R10" s="10">
        <f>COUNTIF($D$2:$D$793,"山本文男")</f>
        <v>22</v>
      </c>
      <c r="S10" s="10">
        <f>COUNTIF($E$2:$E$793,"山本文男")</f>
        <v>23</v>
      </c>
      <c r="T10" s="10">
        <f>COUNTIF($F$2:$F$793,"山本文男")</f>
        <v>29</v>
      </c>
      <c r="U10" s="10">
        <f>COUNTIF($G$2:$G$793,"山本文男")</f>
        <v>0</v>
      </c>
      <c r="V10" s="10">
        <f>COUNTIF($H$2:$H$793,"山本文男")</f>
        <v>0</v>
      </c>
    </row>
    <row r="11" spans="1:22" ht="18" customHeight="1">
      <c r="A11" s="4">
        <v>10</v>
      </c>
      <c r="B11" s="35">
        <v>33701</v>
      </c>
      <c r="C11" s="36" t="s">
        <v>192</v>
      </c>
      <c r="D11" s="36" t="s">
        <v>190</v>
      </c>
      <c r="E11" s="36" t="s">
        <v>210</v>
      </c>
      <c r="F11" s="36" t="s">
        <v>163</v>
      </c>
      <c r="G11" s="21"/>
      <c r="H11" s="21"/>
      <c r="I11" s="21" t="s">
        <v>20</v>
      </c>
      <c r="J11" s="21" t="s">
        <v>14</v>
      </c>
      <c r="L11" s="4">
        <v>9</v>
      </c>
      <c r="M11" s="21" t="s">
        <v>257</v>
      </c>
      <c r="N11" s="10">
        <f>COUNTIF($C$2:$H$793,"久保友之")</f>
        <v>98</v>
      </c>
      <c r="O11" s="10">
        <f t="shared" si="0"/>
        <v>98</v>
      </c>
      <c r="P11" s="24"/>
      <c r="Q11" s="10">
        <f>COUNTIF($C$2:$C$793,"久保友之")</f>
        <v>23</v>
      </c>
      <c r="R11" s="10">
        <f>COUNTIF($D$2:$D$793,"久保友之")</f>
        <v>27</v>
      </c>
      <c r="S11" s="10">
        <f>COUNTIF($E$2:$E$793,"久保友之")</f>
        <v>23</v>
      </c>
      <c r="T11" s="10">
        <f>COUNTIF($F$2:$F$793,"久保友之")</f>
        <v>24</v>
      </c>
      <c r="U11" s="10">
        <f>COUNTIF($G$2:$G$793,"久保友之")</f>
        <v>1</v>
      </c>
      <c r="V11" s="10">
        <f>COUNTIF($H$2:$H$793,"久保友之")</f>
        <v>0</v>
      </c>
    </row>
    <row r="12" spans="1:22" ht="18" customHeight="1">
      <c r="A12" s="4">
        <v>11</v>
      </c>
      <c r="B12" s="35">
        <v>33701</v>
      </c>
      <c r="C12" s="36" t="s">
        <v>179</v>
      </c>
      <c r="D12" s="36" t="s">
        <v>213</v>
      </c>
      <c r="E12" s="36" t="s">
        <v>165</v>
      </c>
      <c r="F12" s="36" t="s">
        <v>188</v>
      </c>
      <c r="G12" s="21" t="s">
        <v>178</v>
      </c>
      <c r="H12" s="21" t="s">
        <v>182</v>
      </c>
      <c r="I12" s="21" t="s">
        <v>32</v>
      </c>
      <c r="J12" s="21" t="s">
        <v>26</v>
      </c>
      <c r="L12" s="4">
        <v>10</v>
      </c>
      <c r="M12" s="34" t="s">
        <v>272</v>
      </c>
      <c r="N12" s="10">
        <f>COUNTIF($C$2:$H$793,"平光清")</f>
        <v>97</v>
      </c>
      <c r="O12" s="10">
        <f t="shared" si="0"/>
        <v>97</v>
      </c>
      <c r="P12" s="24"/>
      <c r="Q12" s="10">
        <f>COUNTIF($C$2:$C$793,"平光清")</f>
        <v>23</v>
      </c>
      <c r="R12" s="10">
        <f>COUNTIF($D$2:$D$793,"平光清")</f>
        <v>26</v>
      </c>
      <c r="S12" s="10">
        <f>COUNTIF($E$2:$E$793,"平光清")</f>
        <v>23</v>
      </c>
      <c r="T12" s="10">
        <f>COUNTIF($F$2:$F$793,"平光清")</f>
        <v>25</v>
      </c>
      <c r="U12" s="10">
        <f>COUNTIF($G$2:$G$793,"平光清")</f>
        <v>0</v>
      </c>
      <c r="V12" s="10">
        <f>COUNTIF($H$2:$H$793,"平光清")</f>
        <v>0</v>
      </c>
    </row>
    <row r="13" spans="1:22" ht="18" customHeight="1">
      <c r="A13" s="4">
        <v>12</v>
      </c>
      <c r="B13" s="35">
        <v>33701</v>
      </c>
      <c r="C13" s="36" t="s">
        <v>211</v>
      </c>
      <c r="D13" s="36" t="s">
        <v>184</v>
      </c>
      <c r="E13" s="36" t="s">
        <v>131</v>
      </c>
      <c r="F13" s="36" t="s">
        <v>183</v>
      </c>
      <c r="G13" s="21" t="s">
        <v>186</v>
      </c>
      <c r="H13" s="21" t="s">
        <v>197</v>
      </c>
      <c r="I13" s="21" t="s">
        <v>8</v>
      </c>
      <c r="J13" s="21" t="s">
        <v>228</v>
      </c>
      <c r="L13" s="4">
        <v>11</v>
      </c>
      <c r="M13" s="21" t="s">
        <v>255</v>
      </c>
      <c r="N13" s="10">
        <f>COUNTIF($C$2:$H$793,"福井宏")</f>
        <v>96</v>
      </c>
      <c r="O13" s="10">
        <f t="shared" si="0"/>
        <v>96</v>
      </c>
      <c r="P13" s="24"/>
      <c r="Q13" s="10">
        <f>COUNTIF($C$2:$C$793,"福井宏")</f>
        <v>22</v>
      </c>
      <c r="R13" s="10">
        <f>COUNTIF($D$2:$D$793,"福井宏")</f>
        <v>26</v>
      </c>
      <c r="S13" s="10">
        <f>COUNTIF($E$2:$E$793,"福井宏")</f>
        <v>23</v>
      </c>
      <c r="T13" s="10">
        <f>COUNTIF($F$2:$F$793,"福井宏")</f>
        <v>25</v>
      </c>
      <c r="U13" s="10">
        <f>COUNTIF($G$2:$G$793,"福井宏")</f>
        <v>0</v>
      </c>
      <c r="V13" s="10">
        <f>COUNTIF($H$2:$H$793,"福井宏")</f>
        <v>0</v>
      </c>
    </row>
    <row r="14" spans="1:22" ht="18" customHeight="1">
      <c r="A14" s="4">
        <v>13</v>
      </c>
      <c r="B14" s="35">
        <v>33701</v>
      </c>
      <c r="C14" s="36" t="s">
        <v>175</v>
      </c>
      <c r="D14" s="36" t="s">
        <v>176</v>
      </c>
      <c r="E14" s="36" t="s">
        <v>195</v>
      </c>
      <c r="F14" s="36" t="s">
        <v>171</v>
      </c>
      <c r="G14" s="21"/>
      <c r="H14" s="21"/>
      <c r="I14" s="21" t="s">
        <v>276</v>
      </c>
      <c r="J14" s="21" t="s">
        <v>19</v>
      </c>
      <c r="L14" s="4">
        <v>12</v>
      </c>
      <c r="M14" s="21" t="s">
        <v>249</v>
      </c>
      <c r="N14" s="10">
        <f>COUNTIF($C$2:$H$793,"田中俊幸")</f>
        <v>95</v>
      </c>
      <c r="O14" s="10">
        <f t="shared" si="0"/>
        <v>95</v>
      </c>
      <c r="P14" s="24"/>
      <c r="Q14" s="10">
        <f>COUNTIF($C$2:$C$793,"田中俊幸")</f>
        <v>25</v>
      </c>
      <c r="R14" s="10">
        <f>COUNTIF($D$2:$D$793,"田中俊幸")</f>
        <v>23</v>
      </c>
      <c r="S14" s="10">
        <f>COUNTIF($E$2:$E$793,"田中俊幸")</f>
        <v>23</v>
      </c>
      <c r="T14" s="10">
        <f>COUNTIF($F$2:$F$793,"田中俊幸")</f>
        <v>24</v>
      </c>
      <c r="U14" s="10">
        <f>COUNTIF($G$2:$G$793,"田中俊幸")</f>
        <v>0</v>
      </c>
      <c r="V14" s="10">
        <f>COUNTIF($H$2:$H$793,"田中俊幸")</f>
        <v>0</v>
      </c>
    </row>
    <row r="15" spans="1:22" ht="18" customHeight="1">
      <c r="A15" s="4">
        <v>14</v>
      </c>
      <c r="B15" s="35">
        <v>33701</v>
      </c>
      <c r="C15" s="36" t="s">
        <v>194</v>
      </c>
      <c r="D15" s="36" t="s">
        <v>172</v>
      </c>
      <c r="E15" s="36" t="s">
        <v>187</v>
      </c>
      <c r="F15" s="36" t="s">
        <v>142</v>
      </c>
      <c r="G15" s="21" t="s">
        <v>214</v>
      </c>
      <c r="H15" s="21" t="s">
        <v>161</v>
      </c>
      <c r="I15" s="21" t="s">
        <v>227</v>
      </c>
      <c r="J15" s="21" t="s">
        <v>31</v>
      </c>
      <c r="L15" s="4">
        <v>13</v>
      </c>
      <c r="M15" s="21" t="s">
        <v>258</v>
      </c>
      <c r="N15" s="10">
        <f>COUNTIF($C$2:$H$793,"鷲谷亘")</f>
        <v>90</v>
      </c>
      <c r="O15" s="10">
        <f t="shared" si="0"/>
        <v>90</v>
      </c>
      <c r="P15" s="24"/>
      <c r="Q15" s="10">
        <f>COUNTIF($C$2:$C$793,"鷲谷亘")</f>
        <v>22</v>
      </c>
      <c r="R15" s="10">
        <f>COUNTIF($D$2:$D$793,"鷲谷亘")</f>
        <v>23</v>
      </c>
      <c r="S15" s="10">
        <f>COUNTIF($E$2:$E$793,"鷲谷亘")</f>
        <v>22</v>
      </c>
      <c r="T15" s="10">
        <f>COUNTIF($F$2:$F$793,"鷲谷亘")</f>
        <v>23</v>
      </c>
      <c r="U15" s="10">
        <f>COUNTIF($G$2:$G$793,"鷲谷亘")</f>
        <v>0</v>
      </c>
      <c r="V15" s="10">
        <f>COUNTIF($H$2:$H$793,"鷲谷亘")</f>
        <v>0</v>
      </c>
    </row>
    <row r="16" spans="1:22" ht="18" customHeight="1">
      <c r="A16" s="4">
        <v>15</v>
      </c>
      <c r="B16" s="35">
        <v>33702</v>
      </c>
      <c r="C16" s="36" t="s">
        <v>269</v>
      </c>
      <c r="D16" s="36" t="s">
        <v>181</v>
      </c>
      <c r="E16" s="36" t="s">
        <v>142</v>
      </c>
      <c r="F16" s="36" t="s">
        <v>173</v>
      </c>
      <c r="G16" s="21" t="s">
        <v>185</v>
      </c>
      <c r="H16" s="21" t="s">
        <v>187</v>
      </c>
      <c r="I16" s="21" t="s">
        <v>227</v>
      </c>
      <c r="J16" s="21" t="s">
        <v>31</v>
      </c>
      <c r="L16" s="4">
        <v>14</v>
      </c>
      <c r="M16" s="36" t="s">
        <v>273</v>
      </c>
      <c r="N16" s="10">
        <f>COUNTIF($C$2:$H$793,"岡田功")</f>
        <v>86</v>
      </c>
      <c r="O16" s="10">
        <f t="shared" si="0"/>
        <v>86</v>
      </c>
      <c r="P16" s="24"/>
      <c r="Q16" s="10">
        <f>COUNTIF($C$2:$C$793,"岡田功")</f>
        <v>22</v>
      </c>
      <c r="R16" s="10">
        <f>COUNTIF($D$2:$D$793,"岡田功")</f>
        <v>20</v>
      </c>
      <c r="S16" s="10">
        <f>COUNTIF($E$2:$E$793,"岡田功")</f>
        <v>20</v>
      </c>
      <c r="T16" s="10">
        <f>COUNTIF($F$2:$F$793,"岡田功")</f>
        <v>23</v>
      </c>
      <c r="U16" s="10">
        <f>COUNTIF($G$2:$G$793,"岡田功")</f>
        <v>0</v>
      </c>
      <c r="V16" s="10">
        <f>COUNTIF($H$2:$H$793,"岡田功")</f>
        <v>1</v>
      </c>
    </row>
    <row r="17" spans="1:22" ht="18" customHeight="1">
      <c r="A17" s="4">
        <v>16</v>
      </c>
      <c r="B17" s="35">
        <v>33702</v>
      </c>
      <c r="C17" s="36" t="s">
        <v>170</v>
      </c>
      <c r="D17" s="36" t="s">
        <v>191</v>
      </c>
      <c r="E17" s="36" t="s">
        <v>193</v>
      </c>
      <c r="F17" s="36" t="s">
        <v>144</v>
      </c>
      <c r="G17" s="21"/>
      <c r="H17" s="21"/>
      <c r="I17" s="21" t="s">
        <v>37</v>
      </c>
      <c r="J17" s="21" t="s">
        <v>38</v>
      </c>
      <c r="L17" s="4">
        <v>15</v>
      </c>
      <c r="M17" s="21" t="s">
        <v>267</v>
      </c>
      <c r="N17" s="10">
        <f>COUNTIF($C$2:$H$793,"鈴木徹")</f>
        <v>81</v>
      </c>
      <c r="O17" s="10">
        <f t="shared" si="0"/>
        <v>81</v>
      </c>
      <c r="P17" s="24"/>
      <c r="Q17" s="10">
        <f>COUNTIF($C$2:$C$793,"鈴木徹")</f>
        <v>23</v>
      </c>
      <c r="R17" s="10">
        <f>COUNTIF($D$2:$D$793,"鈴木徹")</f>
        <v>23</v>
      </c>
      <c r="S17" s="10">
        <f>COUNTIF($E$2:$E$793,"鈴木徹")</f>
        <v>19</v>
      </c>
      <c r="T17" s="10">
        <f>COUNTIF($F$2:$F$793,"鈴木徹")</f>
        <v>15</v>
      </c>
      <c r="U17" s="10">
        <f>COUNTIF($G$2:$G$793,"鈴木徹")</f>
        <v>0</v>
      </c>
      <c r="V17" s="10">
        <f>COUNTIF($H$2:$H$793,"鈴木徹")</f>
        <v>1</v>
      </c>
    </row>
    <row r="18" spans="1:22" ht="18" customHeight="1">
      <c r="A18" s="4">
        <v>17</v>
      </c>
      <c r="B18" s="35">
        <v>33702</v>
      </c>
      <c r="C18" s="36" t="s">
        <v>171</v>
      </c>
      <c r="D18" s="36" t="s">
        <v>166</v>
      </c>
      <c r="E18" s="36" t="s">
        <v>176</v>
      </c>
      <c r="F18" s="36" t="s">
        <v>195</v>
      </c>
      <c r="G18" s="21"/>
      <c r="H18" s="21"/>
      <c r="I18" s="21" t="s">
        <v>276</v>
      </c>
      <c r="J18" s="21" t="s">
        <v>19</v>
      </c>
      <c r="L18" s="4">
        <v>16</v>
      </c>
      <c r="M18" s="36" t="s">
        <v>67</v>
      </c>
      <c r="N18" s="10">
        <f>COUNTIF($C$2:$H$793,"橘髙淳")</f>
        <v>35</v>
      </c>
      <c r="O18" s="10">
        <f t="shared" si="0"/>
        <v>35</v>
      </c>
      <c r="P18" s="24"/>
      <c r="Q18" s="10">
        <f>COUNTIF($C$2:$C$793,"橘髙淳")</f>
        <v>11</v>
      </c>
      <c r="R18" s="10">
        <f>COUNTIF($D$2:$D$793,"橘髙淳")</f>
        <v>10</v>
      </c>
      <c r="S18" s="10">
        <f>COUNTIF($E$2:$E$793,"橘髙淳")</f>
        <v>9</v>
      </c>
      <c r="T18" s="10">
        <f>COUNTIF($F$2:$F$793,"橘髙淳")</f>
        <v>5</v>
      </c>
      <c r="U18" s="10">
        <f>COUNTIF($G$2:$G$793,"橘髙淳")</f>
        <v>0</v>
      </c>
      <c r="V18" s="10">
        <f>COUNTIF($H$2:$H$793,"橘髙淳")</f>
        <v>0</v>
      </c>
    </row>
    <row r="19" spans="1:22" ht="18" customHeight="1">
      <c r="A19" s="4">
        <v>18</v>
      </c>
      <c r="B19" s="35">
        <v>33702</v>
      </c>
      <c r="C19" s="36" t="s">
        <v>213</v>
      </c>
      <c r="D19" s="36" t="s">
        <v>178</v>
      </c>
      <c r="E19" s="36" t="s">
        <v>188</v>
      </c>
      <c r="F19" s="36" t="s">
        <v>182</v>
      </c>
      <c r="G19" s="21" t="s">
        <v>165</v>
      </c>
      <c r="H19" s="21" t="s">
        <v>179</v>
      </c>
      <c r="I19" s="21" t="s">
        <v>32</v>
      </c>
      <c r="J19" s="21" t="s">
        <v>26</v>
      </c>
      <c r="L19" s="4">
        <v>17</v>
      </c>
      <c r="M19" s="21" t="s">
        <v>254</v>
      </c>
      <c r="N19" s="10">
        <f>COUNTIF($C$2:$H$793,"篠宮慎一")</f>
        <v>27</v>
      </c>
      <c r="O19" s="10">
        <f t="shared" si="0"/>
        <v>27</v>
      </c>
      <c r="P19" s="24"/>
      <c r="Q19" s="10">
        <f>COUNTIF($C$2:$C$793,"篠宮慎一")</f>
        <v>9</v>
      </c>
      <c r="R19" s="10">
        <f>COUNTIF($D$2:$D$793,"篠宮慎一")</f>
        <v>7</v>
      </c>
      <c r="S19" s="10">
        <f>COUNTIF($E$2:$E$793,"篠宮慎一")</f>
        <v>5</v>
      </c>
      <c r="T19" s="10">
        <f>COUNTIF($F$2:$F$793,"篠宮慎一")</f>
        <v>6</v>
      </c>
      <c r="U19" s="10">
        <f>COUNTIF($G$2:$G$793,"篠宮慎一")</f>
        <v>0</v>
      </c>
      <c r="V19" s="10">
        <f>COUNTIF($H$2:$H$793,"篠宮慎一")</f>
        <v>0</v>
      </c>
    </row>
    <row r="20" spans="1:22" ht="18" customHeight="1">
      <c r="A20" s="4">
        <v>19</v>
      </c>
      <c r="B20" s="35">
        <v>33702</v>
      </c>
      <c r="C20" s="36" t="s">
        <v>197</v>
      </c>
      <c r="D20" s="36" t="s">
        <v>183</v>
      </c>
      <c r="E20" s="36" t="s">
        <v>184</v>
      </c>
      <c r="F20" s="36" t="s">
        <v>186</v>
      </c>
      <c r="G20" s="21" t="s">
        <v>211</v>
      </c>
      <c r="H20" s="21" t="s">
        <v>131</v>
      </c>
      <c r="I20" s="21" t="s">
        <v>8</v>
      </c>
      <c r="J20" s="21" t="s">
        <v>228</v>
      </c>
      <c r="L20" s="4">
        <v>18</v>
      </c>
      <c r="M20" s="21" t="s">
        <v>224</v>
      </c>
      <c r="N20" s="10">
        <f>COUNTIF($C$2:$H$793,"上本孝一")</f>
        <v>25</v>
      </c>
      <c r="O20" s="10">
        <f t="shared" si="0"/>
        <v>25</v>
      </c>
      <c r="P20" s="24"/>
      <c r="Q20" s="10">
        <f>COUNTIF($C$2:$C$793,"上本孝一")</f>
        <v>6</v>
      </c>
      <c r="R20" s="10">
        <f>COUNTIF($D$2:$D$793,"上本孝一")</f>
        <v>4</v>
      </c>
      <c r="S20" s="10">
        <f>COUNTIF($E$2:$E$793,"上本孝一")</f>
        <v>8</v>
      </c>
      <c r="T20" s="10">
        <f>COUNTIF($F$2:$F$793,"上本孝一")</f>
        <v>7</v>
      </c>
      <c r="U20" s="10">
        <f>COUNTIF($G$2:$G$793,"上本孝一")</f>
        <v>0</v>
      </c>
      <c r="V20" s="10">
        <f>COUNTIF($H$2:$H$793,"上本孝一")</f>
        <v>0</v>
      </c>
    </row>
    <row r="21" spans="1:22" ht="18" customHeight="1">
      <c r="A21" s="4">
        <v>20</v>
      </c>
      <c r="B21" s="35">
        <v>33702</v>
      </c>
      <c r="C21" s="36" t="s">
        <v>163</v>
      </c>
      <c r="D21" s="36" t="s">
        <v>180</v>
      </c>
      <c r="E21" s="36" t="s">
        <v>190</v>
      </c>
      <c r="F21" s="36" t="s">
        <v>210</v>
      </c>
      <c r="G21" s="21"/>
      <c r="H21" s="21"/>
      <c r="I21" s="21" t="s">
        <v>20</v>
      </c>
      <c r="J21" s="21" t="s">
        <v>14</v>
      </c>
      <c r="L21" s="4">
        <v>19</v>
      </c>
      <c r="M21" s="36" t="s">
        <v>90</v>
      </c>
      <c r="N21" s="10">
        <f>COUNTIF($C$2:$H$793,"杉永政信")</f>
        <v>22</v>
      </c>
      <c r="O21" s="10">
        <f t="shared" si="0"/>
        <v>22</v>
      </c>
      <c r="P21" s="24"/>
      <c r="Q21" s="10">
        <f>COUNTIF($C$2:$C$793,"杉永政信")</f>
        <v>5</v>
      </c>
      <c r="R21" s="10">
        <f>COUNTIF($D$2:$D$793,"杉永政信")</f>
        <v>9</v>
      </c>
      <c r="S21" s="10">
        <f>COUNTIF($E$2:$E$793,"杉永政信")</f>
        <v>6</v>
      </c>
      <c r="T21" s="10">
        <f>COUNTIF($F$2:$F$793,"杉永政信")</f>
        <v>2</v>
      </c>
      <c r="U21" s="10">
        <f>COUNTIF($G$2:$G$793,"杉永政信")</f>
        <v>0</v>
      </c>
      <c r="V21" s="10">
        <f>COUNTIF($H$2:$H$793,"杉永政信")</f>
        <v>0</v>
      </c>
    </row>
    <row r="22" spans="1:22" ht="18" customHeight="1">
      <c r="A22" s="4">
        <v>21</v>
      </c>
      <c r="B22" s="35">
        <v>33703</v>
      </c>
      <c r="C22" s="36" t="s">
        <v>165</v>
      </c>
      <c r="D22" s="36" t="s">
        <v>182</v>
      </c>
      <c r="E22" s="36" t="s">
        <v>178</v>
      </c>
      <c r="F22" s="36" t="s">
        <v>179</v>
      </c>
      <c r="G22" s="21" t="s">
        <v>188</v>
      </c>
      <c r="H22" s="21" t="s">
        <v>213</v>
      </c>
      <c r="I22" s="21" t="s">
        <v>32</v>
      </c>
      <c r="J22" s="21" t="s">
        <v>26</v>
      </c>
      <c r="L22" s="4">
        <v>20</v>
      </c>
      <c r="M22" s="36" t="s">
        <v>10</v>
      </c>
      <c r="N22" s="10">
        <f>COUNTIF($C$2:$H$793,"森健次郎")</f>
        <v>13</v>
      </c>
      <c r="O22" s="10">
        <f t="shared" si="0"/>
        <v>13</v>
      </c>
      <c r="P22" s="24"/>
      <c r="Q22" s="10">
        <f>COUNTIF($C$2:$C$793,"森健次郎")</f>
        <v>3</v>
      </c>
      <c r="R22" s="10">
        <f>COUNTIF($D$2:$D$793,"森健次郎")</f>
        <v>5</v>
      </c>
      <c r="S22" s="10">
        <f>COUNTIF($E$2:$E$793,"森健次郎")</f>
        <v>3</v>
      </c>
      <c r="T22" s="10">
        <f>COUNTIF($F$2:$F$793,"森健次郎")</f>
        <v>2</v>
      </c>
      <c r="U22" s="10">
        <f>COUNTIF($G$2:$G$793,"森健次郎")</f>
        <v>0</v>
      </c>
      <c r="V22" s="10">
        <f>COUNTIF($H$2:$H$793,"森健次郎")</f>
        <v>0</v>
      </c>
    </row>
    <row r="23" spans="1:22" ht="18" customHeight="1">
      <c r="A23" s="4">
        <v>22</v>
      </c>
      <c r="B23" s="35">
        <v>33703</v>
      </c>
      <c r="C23" s="36" t="s">
        <v>185</v>
      </c>
      <c r="D23" s="36" t="s">
        <v>161</v>
      </c>
      <c r="E23" s="36" t="s">
        <v>214</v>
      </c>
      <c r="F23" s="36" t="s">
        <v>194</v>
      </c>
      <c r="G23" s="21" t="s">
        <v>173</v>
      </c>
      <c r="H23" s="21" t="s">
        <v>172</v>
      </c>
      <c r="I23" s="21" t="s">
        <v>227</v>
      </c>
      <c r="J23" s="21" t="s">
        <v>31</v>
      </c>
      <c r="L23" s="4">
        <v>21</v>
      </c>
      <c r="M23" s="36" t="s">
        <v>126</v>
      </c>
      <c r="N23" s="10">
        <f>COUNTIF($C$2:$H$793,"笠原昌春")</f>
        <v>9</v>
      </c>
      <c r="O23" s="10">
        <f t="shared" si="0"/>
        <v>9</v>
      </c>
      <c r="P23" s="24"/>
      <c r="Q23" s="10">
        <f>COUNTIF($C$2:$C$793,"笠原昌春")</f>
        <v>2</v>
      </c>
      <c r="R23" s="10">
        <f>COUNTIF($D$2:$D$793,"笠原昌春")</f>
        <v>3</v>
      </c>
      <c r="S23" s="10">
        <f>COUNTIF($E$2:$E$793,"笠原昌春")</f>
        <v>0</v>
      </c>
      <c r="T23" s="10">
        <f>COUNTIF($F$2:$F$793,"笠原昌春")</f>
        <v>4</v>
      </c>
      <c r="U23" s="10">
        <f>COUNTIF($G$2:$G$793,"笠原昌春")</f>
        <v>0</v>
      </c>
      <c r="V23" s="10">
        <f>COUNTIF($H$2:$H$793,"笠原昌春")</f>
        <v>0</v>
      </c>
    </row>
    <row r="24" spans="1:22" ht="18" customHeight="1">
      <c r="A24" s="4">
        <v>23</v>
      </c>
      <c r="B24" s="35">
        <v>33703</v>
      </c>
      <c r="C24" s="36" t="s">
        <v>186</v>
      </c>
      <c r="D24" s="36" t="s">
        <v>131</v>
      </c>
      <c r="E24" s="36" t="s">
        <v>183</v>
      </c>
      <c r="F24" s="36" t="s">
        <v>184</v>
      </c>
      <c r="G24" s="21" t="s">
        <v>197</v>
      </c>
      <c r="H24" s="21" t="s">
        <v>211</v>
      </c>
      <c r="I24" s="21" t="s">
        <v>8</v>
      </c>
      <c r="J24" s="21" t="s">
        <v>228</v>
      </c>
      <c r="L24" s="4">
        <v>22</v>
      </c>
      <c r="M24" s="36" t="s">
        <v>80</v>
      </c>
      <c r="N24" s="10">
        <f>COUNTIF($C$2:$H$793,"眞鍋勝已")</f>
        <v>0</v>
      </c>
      <c r="O24" s="10">
        <f t="shared" si="0"/>
        <v>0</v>
      </c>
      <c r="P24" s="24"/>
      <c r="Q24" s="10">
        <f>COUNTIF($C$2:$C$793,"眞鍋勝已")</f>
        <v>0</v>
      </c>
      <c r="R24" s="10">
        <f>COUNTIF($D$2:$D$793,"眞鍋勝已")</f>
        <v>0</v>
      </c>
      <c r="S24" s="10">
        <f>COUNTIF($E$2:$E$793,"眞鍋勝已")</f>
        <v>0</v>
      </c>
      <c r="T24" s="10">
        <f>COUNTIF($F$2:$F$793,"眞鍋勝已")</f>
        <v>0</v>
      </c>
      <c r="U24" s="10">
        <f>COUNTIF($G$2:$G$793,"眞鍋勝已")</f>
        <v>0</v>
      </c>
      <c r="V24" s="10">
        <f>COUNTIF($H$2:$H$793,"眞鍋勝已")</f>
        <v>0</v>
      </c>
    </row>
    <row r="25" spans="1:22" ht="18" customHeight="1">
      <c r="A25" s="4">
        <v>24</v>
      </c>
      <c r="B25" s="35">
        <v>33703</v>
      </c>
      <c r="C25" s="36" t="s">
        <v>210</v>
      </c>
      <c r="D25" s="36" t="s">
        <v>192</v>
      </c>
      <c r="E25" s="36" t="s">
        <v>180</v>
      </c>
      <c r="F25" s="36" t="s">
        <v>190</v>
      </c>
      <c r="G25" s="21"/>
      <c r="H25" s="21"/>
      <c r="I25" s="21" t="s">
        <v>20</v>
      </c>
      <c r="J25" s="21" t="s">
        <v>14</v>
      </c>
      <c r="L25" s="4">
        <v>23</v>
      </c>
      <c r="M25" s="36" t="s">
        <v>78</v>
      </c>
      <c r="N25" s="10">
        <f>COUNTIF($C$2:$H$793,"西本欣司")</f>
        <v>0</v>
      </c>
      <c r="O25" s="10">
        <f t="shared" si="0"/>
        <v>0</v>
      </c>
      <c r="P25" s="24"/>
      <c r="Q25" s="10">
        <f>COUNTIF($C$2:$C$793,"西本欣司")</f>
        <v>0</v>
      </c>
      <c r="R25" s="10">
        <f>COUNTIF($D$2:$D$793,"西本欣司")</f>
        <v>0</v>
      </c>
      <c r="S25" s="10">
        <f>COUNTIF($E$2:$E$793,"西本欣司")</f>
        <v>0</v>
      </c>
      <c r="T25" s="10">
        <f>COUNTIF($F$2:$F$793,"西本欣司")</f>
        <v>0</v>
      </c>
      <c r="U25" s="10">
        <f>COUNTIF($G$2:$G$793,"西本欣司")</f>
        <v>0</v>
      </c>
      <c r="V25" s="10">
        <f>COUNTIF($H$2:$H$793,"西本欣司")</f>
        <v>0</v>
      </c>
    </row>
    <row r="26" spans="1:22" ht="18" customHeight="1">
      <c r="A26" s="4">
        <v>25</v>
      </c>
      <c r="B26" s="35">
        <v>33703</v>
      </c>
      <c r="C26" s="36" t="s">
        <v>144</v>
      </c>
      <c r="D26" s="36" t="s">
        <v>167</v>
      </c>
      <c r="E26" s="36" t="s">
        <v>191</v>
      </c>
      <c r="F26" s="36" t="s">
        <v>193</v>
      </c>
      <c r="G26" s="21"/>
      <c r="H26" s="21"/>
      <c r="I26" s="21" t="s">
        <v>37</v>
      </c>
      <c r="J26" s="21" t="s">
        <v>38</v>
      </c>
      <c r="L26" s="4">
        <v>24</v>
      </c>
      <c r="M26" s="21" t="s">
        <v>350</v>
      </c>
      <c r="N26" s="10">
        <f>COUNTIF($C$2:$H$793,"佐々木昌信")</f>
        <v>0</v>
      </c>
      <c r="O26" s="10">
        <f t="shared" si="0"/>
        <v>0</v>
      </c>
      <c r="P26" s="10"/>
      <c r="Q26" s="10">
        <f>COUNTIF($C$2:$C$793,"佐々木昌信")</f>
        <v>0</v>
      </c>
      <c r="R26" s="10">
        <f>COUNTIF($D$2:$D$793,"佐々木昌信")</f>
        <v>0</v>
      </c>
      <c r="S26" s="10">
        <f>COUNTIF($E$2:$E$793,"佐々木昌信")</f>
        <v>0</v>
      </c>
      <c r="T26" s="10">
        <f>COUNTIF($F$2:$F$793,"佐々木昌信")</f>
        <v>0</v>
      </c>
      <c r="U26" s="10">
        <f>COUNTIF($G$2:$G$793,"佐々木昌信")</f>
        <v>0</v>
      </c>
      <c r="V26" s="10">
        <f>COUNTIF($H$2:$H$793,"佐々木昌信")</f>
        <v>0</v>
      </c>
    </row>
    <row r="27" spans="1:22" ht="18" customHeight="1">
      <c r="A27" s="4">
        <v>26</v>
      </c>
      <c r="B27" s="35">
        <v>33703</v>
      </c>
      <c r="C27" s="36" t="s">
        <v>195</v>
      </c>
      <c r="D27" s="36" t="s">
        <v>175</v>
      </c>
      <c r="E27" s="36" t="s">
        <v>166</v>
      </c>
      <c r="F27" s="36" t="s">
        <v>176</v>
      </c>
      <c r="G27" s="21"/>
      <c r="H27" s="21"/>
      <c r="I27" s="21" t="s">
        <v>276</v>
      </c>
      <c r="J27" s="21" t="s">
        <v>19</v>
      </c>
      <c r="L27" s="4">
        <v>25</v>
      </c>
      <c r="M27" s="21" t="s">
        <v>341</v>
      </c>
      <c r="N27" s="10">
        <f>COUNTIF($C$2:$H$793,"酒井猛寿")</f>
        <v>0</v>
      </c>
      <c r="O27" s="10">
        <f t="shared" si="0"/>
        <v>0</v>
      </c>
      <c r="P27" s="10"/>
      <c r="Q27" s="10">
        <f>COUNTIF($C$2:$C$793,"酒井猛寿")</f>
        <v>0</v>
      </c>
      <c r="R27" s="10">
        <f>COUNTIF($D$2:$D$793,"酒井猛寿")</f>
        <v>0</v>
      </c>
      <c r="S27" s="10">
        <f>COUNTIF($E$2:$E$793,"酒井猛寿")</f>
        <v>0</v>
      </c>
      <c r="T27" s="10">
        <f>COUNTIF($F$2:$F$793,"酒井猛寿")</f>
        <v>0</v>
      </c>
      <c r="U27" s="10">
        <f>COUNTIF($G$2:$G$793,"酒井猛寿")</f>
        <v>0</v>
      </c>
      <c r="V27" s="10">
        <f>COUNTIF($H$2:$H$793,"酒井猛寿")</f>
        <v>0</v>
      </c>
    </row>
    <row r="28" spans="1:22" ht="18" customHeight="1">
      <c r="A28" s="4">
        <v>27</v>
      </c>
      <c r="B28" s="35">
        <v>33704</v>
      </c>
      <c r="C28" s="36" t="s">
        <v>188</v>
      </c>
      <c r="D28" s="36" t="s">
        <v>179</v>
      </c>
      <c r="E28" s="36" t="s">
        <v>213</v>
      </c>
      <c r="F28" s="36" t="s">
        <v>165</v>
      </c>
      <c r="G28" s="21" t="s">
        <v>174</v>
      </c>
      <c r="H28" s="21" t="s">
        <v>197</v>
      </c>
      <c r="I28" s="21" t="s">
        <v>31</v>
      </c>
      <c r="J28" s="21" t="s">
        <v>8</v>
      </c>
      <c r="L28" s="4">
        <v>26</v>
      </c>
      <c r="M28" s="36" t="s">
        <v>79</v>
      </c>
      <c r="N28" s="10">
        <f>COUNTIF($C$2:$H$793,"有隅昭二")</f>
        <v>0</v>
      </c>
      <c r="O28" s="10">
        <f>SUM(Q28:V28)</f>
        <v>0</v>
      </c>
      <c r="P28" s="10"/>
      <c r="Q28" s="10">
        <f>COUNTIF($C$2:$C$793,"有隅昭二")</f>
        <v>0</v>
      </c>
      <c r="R28" s="10">
        <f>COUNTIF($D$2:$D$793,"有隅昭二")</f>
        <v>0</v>
      </c>
      <c r="S28" s="10">
        <f>COUNTIF($E$2:$E$793,"有隅昭二")</f>
        <v>0</v>
      </c>
      <c r="T28" s="10">
        <f>COUNTIF($F$2:$F$793,"有隅昭二")</f>
        <v>0</v>
      </c>
      <c r="U28" s="10">
        <f>COUNTIF($G$2:$G$793,"有隅昭二")</f>
        <v>0</v>
      </c>
      <c r="V28" s="10">
        <f>COUNTIF($H$2:$H$793,"有隅昭二")</f>
        <v>0</v>
      </c>
    </row>
    <row r="29" spans="1:22" ht="18" customHeight="1">
      <c r="A29" s="4">
        <v>28</v>
      </c>
      <c r="B29" s="35">
        <v>33705</v>
      </c>
      <c r="C29" s="36" t="s">
        <v>166</v>
      </c>
      <c r="D29" s="36" t="s">
        <v>195</v>
      </c>
      <c r="E29" s="36" t="s">
        <v>171</v>
      </c>
      <c r="F29" s="36" t="s">
        <v>175</v>
      </c>
      <c r="G29" s="21"/>
      <c r="H29" s="21"/>
      <c r="I29" s="21" t="s">
        <v>276</v>
      </c>
      <c r="J29" s="21" t="s">
        <v>37</v>
      </c>
      <c r="L29" s="4"/>
      <c r="M29" s="21" t="s">
        <v>127</v>
      </c>
      <c r="N29" s="21"/>
      <c r="O29" s="21"/>
      <c r="P29" s="21"/>
      <c r="Q29" s="10">
        <f>SUM(Q3:Q28)</f>
        <v>398</v>
      </c>
      <c r="R29" s="10">
        <f t="shared" ref="R29:V29" si="1">SUM(R3:R28)</f>
        <v>394</v>
      </c>
      <c r="S29" s="10">
        <f t="shared" si="1"/>
        <v>397</v>
      </c>
      <c r="T29" s="10">
        <f t="shared" si="1"/>
        <v>396</v>
      </c>
      <c r="U29" s="10">
        <f t="shared" si="1"/>
        <v>6</v>
      </c>
      <c r="V29" s="10">
        <f t="shared" si="1"/>
        <v>5</v>
      </c>
    </row>
    <row r="30" spans="1:22" ht="18" customHeight="1">
      <c r="A30" s="4">
        <v>29</v>
      </c>
      <c r="B30" s="35">
        <v>33705</v>
      </c>
      <c r="C30" s="36" t="s">
        <v>172</v>
      </c>
      <c r="D30" s="36" t="s">
        <v>194</v>
      </c>
      <c r="E30" s="36" t="s">
        <v>182</v>
      </c>
      <c r="F30" s="36" t="s">
        <v>214</v>
      </c>
      <c r="G30" s="21" t="s">
        <v>185</v>
      </c>
      <c r="H30" s="21" t="s">
        <v>183</v>
      </c>
      <c r="I30" s="21" t="s">
        <v>26</v>
      </c>
      <c r="J30" s="21" t="s">
        <v>227</v>
      </c>
      <c r="N30" s="24"/>
      <c r="O30" s="24"/>
      <c r="P30" s="24"/>
      <c r="Q30" s="24"/>
      <c r="R30" s="24"/>
      <c r="S30" s="24"/>
      <c r="T30" s="24"/>
      <c r="U30" s="24"/>
      <c r="V30" s="24"/>
    </row>
    <row r="31" spans="1:22" ht="18" customHeight="1">
      <c r="A31" s="4">
        <v>30</v>
      </c>
      <c r="B31" s="35">
        <v>33705</v>
      </c>
      <c r="C31" s="36" t="s">
        <v>178</v>
      </c>
      <c r="D31" s="36" t="s">
        <v>174</v>
      </c>
      <c r="E31" s="36" t="s">
        <v>165</v>
      </c>
      <c r="F31" s="36" t="s">
        <v>131</v>
      </c>
      <c r="G31" s="21" t="s">
        <v>179</v>
      </c>
      <c r="H31" s="21" t="s">
        <v>186</v>
      </c>
      <c r="I31" s="21" t="s">
        <v>31</v>
      </c>
      <c r="J31" s="21" t="s">
        <v>8</v>
      </c>
    </row>
    <row r="32" spans="1:22" ht="18" customHeight="1">
      <c r="A32" s="4">
        <v>31</v>
      </c>
      <c r="B32" s="35">
        <v>33705</v>
      </c>
      <c r="C32" s="36" t="s">
        <v>187</v>
      </c>
      <c r="D32" s="36" t="s">
        <v>173</v>
      </c>
      <c r="E32" s="36" t="s">
        <v>161</v>
      </c>
      <c r="F32" s="36" t="s">
        <v>181</v>
      </c>
      <c r="G32" s="21" t="s">
        <v>142</v>
      </c>
      <c r="H32" s="21" t="s">
        <v>269</v>
      </c>
      <c r="I32" s="21" t="s">
        <v>228</v>
      </c>
      <c r="J32" s="21" t="s">
        <v>32</v>
      </c>
      <c r="L32" s="108" t="s">
        <v>360</v>
      </c>
      <c r="M32" s="108"/>
      <c r="N32" s="108"/>
      <c r="O32" s="108"/>
      <c r="P32" s="108"/>
      <c r="Q32" s="108"/>
      <c r="R32" s="108"/>
      <c r="S32" s="108"/>
      <c r="T32" s="108"/>
      <c r="U32" s="108"/>
      <c r="V32" s="108"/>
    </row>
    <row r="33" spans="1:22" ht="18" customHeight="1">
      <c r="A33" s="4">
        <v>32</v>
      </c>
      <c r="B33" s="35">
        <v>33705</v>
      </c>
      <c r="C33" s="36" t="s">
        <v>180</v>
      </c>
      <c r="D33" s="36" t="s">
        <v>210</v>
      </c>
      <c r="E33" s="36" t="s">
        <v>163</v>
      </c>
      <c r="F33" s="36" t="s">
        <v>192</v>
      </c>
      <c r="G33" s="21"/>
      <c r="H33" s="21"/>
      <c r="I33" s="21" t="s">
        <v>38</v>
      </c>
      <c r="J33" s="21" t="s">
        <v>20</v>
      </c>
      <c r="L33" s="45"/>
      <c r="M33" s="31" t="s">
        <v>125</v>
      </c>
      <c r="N33" s="32" t="s">
        <v>127</v>
      </c>
      <c r="O33" s="32" t="s">
        <v>127</v>
      </c>
      <c r="P33" s="22"/>
      <c r="Q33" s="32" t="s">
        <v>68</v>
      </c>
      <c r="R33" s="32" t="s">
        <v>69</v>
      </c>
      <c r="S33" s="32" t="s">
        <v>70</v>
      </c>
      <c r="T33" s="32" t="s">
        <v>71</v>
      </c>
      <c r="U33" s="32" t="s">
        <v>128</v>
      </c>
      <c r="V33" s="32" t="s">
        <v>129</v>
      </c>
    </row>
    <row r="34" spans="1:22" ht="18" customHeight="1">
      <c r="A34" s="4">
        <v>33</v>
      </c>
      <c r="B34" s="35">
        <v>33705</v>
      </c>
      <c r="C34" s="36" t="s">
        <v>193</v>
      </c>
      <c r="D34" s="36" t="s">
        <v>170</v>
      </c>
      <c r="E34" s="36" t="s">
        <v>167</v>
      </c>
      <c r="F34" s="36" t="s">
        <v>191</v>
      </c>
      <c r="G34" s="21"/>
      <c r="H34" s="21"/>
      <c r="I34" s="21" t="s">
        <v>19</v>
      </c>
      <c r="J34" s="21" t="s">
        <v>14</v>
      </c>
      <c r="L34" s="4">
        <v>1</v>
      </c>
      <c r="M34" s="21" t="s">
        <v>241</v>
      </c>
      <c r="N34" s="10">
        <f>COUNTIF($C$2:$H$793,"寺本勇")</f>
        <v>116</v>
      </c>
      <c r="O34" s="10">
        <f t="shared" ref="O34:O65" si="2">SUM(Q34:V34)</f>
        <v>116</v>
      </c>
      <c r="P34" s="24"/>
      <c r="Q34" s="10">
        <f>COUNTIF($C$2:$C$793,"寺本勇")</f>
        <v>21</v>
      </c>
      <c r="R34" s="10">
        <f>COUNTIF($D$2:$D$793,"寺本勇")</f>
        <v>23</v>
      </c>
      <c r="S34" s="10">
        <f>COUNTIF($E$2:$E$793,"寺本勇")</f>
        <v>20</v>
      </c>
      <c r="T34" s="10">
        <f>COUNTIF($F$2:$F$793,"寺本勇")</f>
        <v>24</v>
      </c>
      <c r="U34" s="10">
        <f>COUNTIF($G$2:$G$793,"寺本勇")</f>
        <v>16</v>
      </c>
      <c r="V34" s="10">
        <f>COUNTIF($H$2:$H$793,"寺本勇")</f>
        <v>12</v>
      </c>
    </row>
    <row r="35" spans="1:22" ht="18" customHeight="1">
      <c r="A35" s="4">
        <v>34</v>
      </c>
      <c r="B35" s="35">
        <v>33706</v>
      </c>
      <c r="C35" s="36" t="s">
        <v>192</v>
      </c>
      <c r="D35" s="36" t="s">
        <v>190</v>
      </c>
      <c r="E35" s="36" t="s">
        <v>210</v>
      </c>
      <c r="F35" s="36" t="s">
        <v>163</v>
      </c>
      <c r="G35" s="21"/>
      <c r="H35" s="21"/>
      <c r="I35" s="21" t="s">
        <v>38</v>
      </c>
      <c r="J35" s="21" t="s">
        <v>20</v>
      </c>
      <c r="L35" s="4">
        <v>2</v>
      </c>
      <c r="M35" s="21" t="s">
        <v>183</v>
      </c>
      <c r="N35" s="10">
        <f>COUNTIF($C$2:$H$793,"藤本典征")</f>
        <v>114</v>
      </c>
      <c r="O35" s="10">
        <f t="shared" si="2"/>
        <v>114</v>
      </c>
      <c r="P35" s="24"/>
      <c r="Q35" s="10">
        <f>COUNTIF($C$2:$C$793,"藤本典征")</f>
        <v>21</v>
      </c>
      <c r="R35" s="10">
        <f>COUNTIF($D$2:$D$793,"藤本典征")</f>
        <v>20</v>
      </c>
      <c r="S35" s="10">
        <f>COUNTIF($E$2:$E$793,"藤本典征")</f>
        <v>24</v>
      </c>
      <c r="T35" s="10">
        <f>COUNTIF($F$2:$F$793,"藤本典征")</f>
        <v>23</v>
      </c>
      <c r="U35" s="10">
        <f>COUNTIF($G$2:$G$793,"藤本典征")</f>
        <v>12</v>
      </c>
      <c r="V35" s="10">
        <f>COUNTIF($H$2:$H$793,"藤本典征")</f>
        <v>14</v>
      </c>
    </row>
    <row r="36" spans="1:22" ht="18" customHeight="1">
      <c r="A36" s="4">
        <v>35</v>
      </c>
      <c r="B36" s="37">
        <v>33706</v>
      </c>
      <c r="C36" s="34" t="s">
        <v>175</v>
      </c>
      <c r="D36" s="34" t="s">
        <v>176</v>
      </c>
      <c r="E36" s="34" t="s">
        <v>195</v>
      </c>
      <c r="F36" s="34" t="s">
        <v>171</v>
      </c>
      <c r="G36" s="21"/>
      <c r="H36" s="21"/>
      <c r="I36" s="21" t="s">
        <v>276</v>
      </c>
      <c r="J36" s="21" t="s">
        <v>37</v>
      </c>
      <c r="L36" s="4">
        <v>3</v>
      </c>
      <c r="M36" s="34" t="s">
        <v>139</v>
      </c>
      <c r="N36" s="10">
        <f>COUNTIF($C$2:$H$793,"中村稔")</f>
        <v>109</v>
      </c>
      <c r="O36" s="10">
        <f t="shared" si="2"/>
        <v>109</v>
      </c>
      <c r="P36" s="24"/>
      <c r="Q36" s="10">
        <f>COUNTIF($C$2:$C$793,"中村稔")</f>
        <v>17</v>
      </c>
      <c r="R36" s="10">
        <f>COUNTIF($D$2:$D$793,"中村稔")</f>
        <v>21</v>
      </c>
      <c r="S36" s="10">
        <f>COUNTIF($E$2:$E$793,"中村稔")</f>
        <v>14</v>
      </c>
      <c r="T36" s="10">
        <f>COUNTIF($F$2:$F$793,"中村稔")</f>
        <v>16</v>
      </c>
      <c r="U36" s="10">
        <f>COUNTIF($G$2:$G$793,"中村稔")</f>
        <v>22</v>
      </c>
      <c r="V36" s="10">
        <f>COUNTIF($H$2:$H$793,"中村稔")</f>
        <v>19</v>
      </c>
    </row>
    <row r="37" spans="1:22" ht="18" customHeight="1">
      <c r="A37" s="4">
        <v>36</v>
      </c>
      <c r="B37" s="37">
        <v>33706</v>
      </c>
      <c r="C37" s="34" t="s">
        <v>174</v>
      </c>
      <c r="D37" s="34" t="s">
        <v>188</v>
      </c>
      <c r="E37" s="34" t="s">
        <v>184</v>
      </c>
      <c r="F37" s="34" t="s">
        <v>178</v>
      </c>
      <c r="G37" s="21" t="s">
        <v>213</v>
      </c>
      <c r="H37" s="21" t="s">
        <v>131</v>
      </c>
      <c r="I37" s="21" t="s">
        <v>31</v>
      </c>
      <c r="J37" s="21" t="s">
        <v>8</v>
      </c>
      <c r="L37" s="4">
        <v>4</v>
      </c>
      <c r="M37" s="36" t="s">
        <v>206</v>
      </c>
      <c r="N37" s="10">
        <f>COUNTIF($C$2:$H$793,"林忠良")</f>
        <v>109</v>
      </c>
      <c r="O37" s="10">
        <f t="shared" si="2"/>
        <v>109</v>
      </c>
      <c r="P37" s="24"/>
      <c r="Q37" s="10">
        <f>COUNTIF($C$2:$C$793,"林忠良")</f>
        <v>21</v>
      </c>
      <c r="R37" s="10">
        <f>COUNTIF($D$2:$D$793,"林忠良")</f>
        <v>20</v>
      </c>
      <c r="S37" s="10">
        <f>COUNTIF($E$2:$E$793,"林忠良")</f>
        <v>17</v>
      </c>
      <c r="T37" s="10">
        <f>COUNTIF($F$2:$F$793,"林忠良")</f>
        <v>15</v>
      </c>
      <c r="U37" s="10">
        <f>COUNTIF($G$2:$G$793,"林忠良")</f>
        <v>19</v>
      </c>
      <c r="V37" s="10">
        <f>COUNTIF($H$2:$H$793,"林忠良")</f>
        <v>17</v>
      </c>
    </row>
    <row r="38" spans="1:22" ht="18" customHeight="1">
      <c r="A38" s="4">
        <v>37</v>
      </c>
      <c r="B38" s="37">
        <v>33706</v>
      </c>
      <c r="C38" s="34" t="s">
        <v>142</v>
      </c>
      <c r="D38" s="34" t="s">
        <v>269</v>
      </c>
      <c r="E38" s="34" t="s">
        <v>181</v>
      </c>
      <c r="F38" s="34" t="s">
        <v>173</v>
      </c>
      <c r="G38" s="21" t="s">
        <v>187</v>
      </c>
      <c r="H38" s="21" t="s">
        <v>161</v>
      </c>
      <c r="I38" s="21" t="s">
        <v>228</v>
      </c>
      <c r="J38" s="21" t="s">
        <v>32</v>
      </c>
      <c r="L38" s="4">
        <v>5</v>
      </c>
      <c r="M38" s="21" t="s">
        <v>184</v>
      </c>
      <c r="N38" s="10">
        <f>COUNTIF($C$2:$H$793,"前川芳男")</f>
        <v>109</v>
      </c>
      <c r="O38" s="10">
        <f t="shared" si="2"/>
        <v>109</v>
      </c>
      <c r="P38" s="24"/>
      <c r="Q38" s="10">
        <f>COUNTIF($C$2:$C$793,"前川芳男")</f>
        <v>18</v>
      </c>
      <c r="R38" s="10">
        <f>COUNTIF($D$2:$D$793,"前川芳男")</f>
        <v>22</v>
      </c>
      <c r="S38" s="10">
        <f>COUNTIF($E$2:$E$793,"前川芳男")</f>
        <v>33</v>
      </c>
      <c r="T38" s="10">
        <f>COUNTIF($F$2:$F$793,"前川芳男")</f>
        <v>22</v>
      </c>
      <c r="U38" s="10">
        <f>COUNTIF($G$2:$G$793,"前川芳男")</f>
        <v>8</v>
      </c>
      <c r="V38" s="10">
        <f>COUNTIF($H$2:$H$793,"前川芳男")</f>
        <v>6</v>
      </c>
    </row>
    <row r="39" spans="1:22" ht="18" customHeight="1">
      <c r="A39" s="4">
        <v>38</v>
      </c>
      <c r="B39" s="37">
        <v>33706</v>
      </c>
      <c r="C39" s="34" t="s">
        <v>214</v>
      </c>
      <c r="D39" s="34" t="s">
        <v>185</v>
      </c>
      <c r="E39" s="34" t="s">
        <v>183</v>
      </c>
      <c r="F39" s="34" t="s">
        <v>194</v>
      </c>
      <c r="G39" s="21" t="s">
        <v>182</v>
      </c>
      <c r="H39" s="21" t="s">
        <v>172</v>
      </c>
      <c r="I39" s="21" t="s">
        <v>26</v>
      </c>
      <c r="J39" s="21" t="s">
        <v>227</v>
      </c>
      <c r="L39" s="4">
        <v>6</v>
      </c>
      <c r="M39" s="21" t="s">
        <v>250</v>
      </c>
      <c r="N39" s="10">
        <f>COUNTIF($C$2:$H$793,"五十嵐洋一")</f>
        <v>109</v>
      </c>
      <c r="O39" s="10">
        <f t="shared" si="2"/>
        <v>109</v>
      </c>
      <c r="P39" s="24"/>
      <c r="Q39" s="10">
        <f>COUNTIF($C$2:$C$793,"五十嵐洋一")</f>
        <v>20</v>
      </c>
      <c r="R39" s="10">
        <f>COUNTIF($D$2:$D$793,"五十嵐洋一")</f>
        <v>16</v>
      </c>
      <c r="S39" s="10">
        <f>COUNTIF($E$2:$E$793,"五十嵐洋一")</f>
        <v>22</v>
      </c>
      <c r="T39" s="10">
        <f>COUNTIF($F$2:$F$793,"五十嵐洋一")</f>
        <v>29</v>
      </c>
      <c r="U39" s="10">
        <f>COUNTIF($G$2:$G$793,"五十嵐洋一")</f>
        <v>11</v>
      </c>
      <c r="V39" s="10">
        <f>COUNTIF($H$2:$H$793,"五十嵐洋一")</f>
        <v>11</v>
      </c>
    </row>
    <row r="40" spans="1:22" ht="18" customHeight="1">
      <c r="A40" s="4">
        <v>39</v>
      </c>
      <c r="B40" s="37">
        <v>33706</v>
      </c>
      <c r="C40" s="34" t="s">
        <v>191</v>
      </c>
      <c r="D40" s="34" t="s">
        <v>144</v>
      </c>
      <c r="E40" s="34" t="s">
        <v>170</v>
      </c>
      <c r="F40" s="34" t="s">
        <v>167</v>
      </c>
      <c r="G40" s="21"/>
      <c r="H40" s="21"/>
      <c r="I40" s="21" t="s">
        <v>19</v>
      </c>
      <c r="J40" s="21" t="s">
        <v>14</v>
      </c>
      <c r="L40" s="4">
        <v>7</v>
      </c>
      <c r="M40" s="21" t="s">
        <v>221</v>
      </c>
      <c r="N40" s="10">
        <f>COUNTIF($C$2:$H$793,"前田亨")</f>
        <v>106</v>
      </c>
      <c r="O40" s="10">
        <f t="shared" si="2"/>
        <v>106</v>
      </c>
      <c r="P40" s="24"/>
      <c r="Q40" s="10">
        <f>COUNTIF($C$2:$C$793,"前田亨")</f>
        <v>20</v>
      </c>
      <c r="R40" s="10">
        <f>COUNTIF($D$2:$D$793,"前田亨")</f>
        <v>17</v>
      </c>
      <c r="S40" s="10">
        <f>COUNTIF($E$2:$E$793,"前田亨")</f>
        <v>17</v>
      </c>
      <c r="T40" s="10">
        <f>COUNTIF($F$2:$F$793,"前田亨")</f>
        <v>17</v>
      </c>
      <c r="U40" s="10">
        <f>COUNTIF($G$2:$G$793,"前田亨")</f>
        <v>17</v>
      </c>
      <c r="V40" s="10">
        <f>COUNTIF($H$2:$H$793,"前田亨")</f>
        <v>18</v>
      </c>
    </row>
    <row r="41" spans="1:22" ht="18" customHeight="1">
      <c r="A41" s="4">
        <v>40</v>
      </c>
      <c r="B41" s="37">
        <v>33708</v>
      </c>
      <c r="C41" s="34" t="s">
        <v>167</v>
      </c>
      <c r="D41" s="34" t="s">
        <v>193</v>
      </c>
      <c r="E41" s="34" t="s">
        <v>144</v>
      </c>
      <c r="F41" s="34" t="s">
        <v>170</v>
      </c>
      <c r="G41" s="21"/>
      <c r="H41" s="21"/>
      <c r="I41" s="21" t="s">
        <v>38</v>
      </c>
      <c r="J41" s="21" t="s">
        <v>276</v>
      </c>
      <c r="L41" s="4">
        <v>8</v>
      </c>
      <c r="M41" s="34" t="s">
        <v>143</v>
      </c>
      <c r="N41" s="10">
        <f>COUNTIF($C$2:$H$793,"東利夫")</f>
        <v>105</v>
      </c>
      <c r="O41" s="10">
        <f t="shared" si="2"/>
        <v>105</v>
      </c>
      <c r="P41" s="24"/>
      <c r="Q41" s="10">
        <f>COUNTIF($C$2:$C$793,"東利夫")</f>
        <v>18</v>
      </c>
      <c r="R41" s="10">
        <f>COUNTIF($D$2:$D$793,"東利夫")</f>
        <v>17</v>
      </c>
      <c r="S41" s="10">
        <f>COUNTIF($E$2:$E$793,"東利夫")</f>
        <v>16</v>
      </c>
      <c r="T41" s="10">
        <f>COUNTIF($F$2:$F$793,"東利夫")</f>
        <v>16</v>
      </c>
      <c r="U41" s="10">
        <f>COUNTIF($G$2:$G$793,"東利夫")</f>
        <v>20</v>
      </c>
      <c r="V41" s="10">
        <f>COUNTIF($H$2:$H$793,"東利夫")</f>
        <v>18</v>
      </c>
    </row>
    <row r="42" spans="1:22" ht="18" customHeight="1">
      <c r="A42" s="4">
        <v>41</v>
      </c>
      <c r="B42" s="37">
        <v>33708</v>
      </c>
      <c r="C42" s="34" t="s">
        <v>161</v>
      </c>
      <c r="D42" s="34" t="s">
        <v>185</v>
      </c>
      <c r="E42" s="34" t="s">
        <v>172</v>
      </c>
      <c r="F42" s="34" t="s">
        <v>142</v>
      </c>
      <c r="G42" s="21" t="s">
        <v>173</v>
      </c>
      <c r="H42" s="21" t="s">
        <v>194</v>
      </c>
      <c r="I42" s="21" t="s">
        <v>228</v>
      </c>
      <c r="J42" s="21" t="s">
        <v>31</v>
      </c>
      <c r="L42" s="4">
        <v>9</v>
      </c>
      <c r="M42" s="34" t="s">
        <v>162</v>
      </c>
      <c r="N42" s="10">
        <f>COUNTIF($C$2:$H$793,"柿木園悟")</f>
        <v>105</v>
      </c>
      <c r="O42" s="10">
        <f t="shared" si="2"/>
        <v>105</v>
      </c>
      <c r="P42" s="24"/>
      <c r="Q42" s="10">
        <f>COUNTIF($C$2:$C$793,"柿木園悟")</f>
        <v>19</v>
      </c>
      <c r="R42" s="10">
        <f>COUNTIF($D$2:$D$793,"柿木園悟")</f>
        <v>18</v>
      </c>
      <c r="S42" s="10">
        <f>COUNTIF($E$2:$E$793,"柿木園悟")</f>
        <v>15</v>
      </c>
      <c r="T42" s="10">
        <f>COUNTIF($F$2:$F$793,"柿木園悟")</f>
        <v>17</v>
      </c>
      <c r="U42" s="10">
        <f>COUNTIF($G$2:$G$793,"柿木園悟")</f>
        <v>18</v>
      </c>
      <c r="V42" s="10">
        <f>COUNTIF($H$2:$H$793,"柿木園悟")</f>
        <v>18</v>
      </c>
    </row>
    <row r="43" spans="1:22" ht="18" customHeight="1">
      <c r="A43" s="4">
        <v>42</v>
      </c>
      <c r="B43" s="37">
        <v>33708</v>
      </c>
      <c r="C43" s="34" t="s">
        <v>171</v>
      </c>
      <c r="D43" s="34" t="s">
        <v>166</v>
      </c>
      <c r="E43" s="34" t="s">
        <v>176</v>
      </c>
      <c r="F43" s="34" t="s">
        <v>195</v>
      </c>
      <c r="G43" s="21"/>
      <c r="H43" s="21"/>
      <c r="I43" s="21" t="s">
        <v>14</v>
      </c>
      <c r="J43" s="21" t="s">
        <v>20</v>
      </c>
      <c r="L43" s="4">
        <v>10</v>
      </c>
      <c r="M43" s="21" t="s">
        <v>266</v>
      </c>
      <c r="N43" s="10">
        <f>COUNTIF($C$2:$H$793,"牧野伸")</f>
        <v>105</v>
      </c>
      <c r="O43" s="10">
        <f t="shared" si="2"/>
        <v>105</v>
      </c>
      <c r="P43" s="24"/>
      <c r="Q43" s="10">
        <f>COUNTIF($C$2:$C$793,"牧野伸")</f>
        <v>19</v>
      </c>
      <c r="R43" s="10">
        <f>COUNTIF($D$2:$D$793,"牧野伸")</f>
        <v>16</v>
      </c>
      <c r="S43" s="10">
        <f>COUNTIF($E$2:$E$793,"牧野伸")</f>
        <v>16</v>
      </c>
      <c r="T43" s="10">
        <f>COUNTIF($F$2:$F$793,"牧野伸")</f>
        <v>21</v>
      </c>
      <c r="U43" s="10">
        <f>COUNTIF($G$2:$G$793,"牧野伸")</f>
        <v>16</v>
      </c>
      <c r="V43" s="10">
        <f>COUNTIF($H$2:$H$793,"牧野伸")</f>
        <v>17</v>
      </c>
    </row>
    <row r="44" spans="1:22" ht="18" customHeight="1">
      <c r="A44" s="4">
        <v>43</v>
      </c>
      <c r="B44" s="37">
        <v>33708</v>
      </c>
      <c r="C44" s="34" t="s">
        <v>181</v>
      </c>
      <c r="D44" s="34" t="s">
        <v>269</v>
      </c>
      <c r="E44" s="34" t="s">
        <v>183</v>
      </c>
      <c r="F44" s="34" t="s">
        <v>182</v>
      </c>
      <c r="G44" s="21" t="s">
        <v>214</v>
      </c>
      <c r="H44" s="21" t="s">
        <v>187</v>
      </c>
      <c r="I44" s="21" t="s">
        <v>26</v>
      </c>
      <c r="J44" s="21" t="s">
        <v>8</v>
      </c>
      <c r="L44" s="4">
        <v>11</v>
      </c>
      <c r="M44" s="21" t="s">
        <v>270</v>
      </c>
      <c r="N44" s="10">
        <f>COUNTIF($C$2:$H$793,"小林一夫")</f>
        <v>105</v>
      </c>
      <c r="O44" s="10">
        <f t="shared" si="2"/>
        <v>105</v>
      </c>
      <c r="P44" s="24"/>
      <c r="Q44" s="10">
        <f>COUNTIF($C$2:$C$793,"小林一夫")</f>
        <v>18</v>
      </c>
      <c r="R44" s="10">
        <f>COUNTIF($D$2:$D$793,"小林一夫")</f>
        <v>19</v>
      </c>
      <c r="S44" s="10">
        <f>COUNTIF($E$2:$E$793,"小林一夫")</f>
        <v>15</v>
      </c>
      <c r="T44" s="10">
        <f>COUNTIF($F$2:$F$793,"小林一夫")</f>
        <v>17</v>
      </c>
      <c r="U44" s="10">
        <f>COUNTIF($G$2:$G$793,"小林一夫")</f>
        <v>16</v>
      </c>
      <c r="V44" s="10">
        <f>COUNTIF($H$2:$H$793,"小林一夫")</f>
        <v>20</v>
      </c>
    </row>
    <row r="45" spans="1:22" ht="18" customHeight="1">
      <c r="A45" s="4">
        <v>44</v>
      </c>
      <c r="B45" s="37">
        <v>33708</v>
      </c>
      <c r="C45" s="34" t="s">
        <v>184</v>
      </c>
      <c r="D45" s="34" t="s">
        <v>197</v>
      </c>
      <c r="E45" s="34" t="s">
        <v>131</v>
      </c>
      <c r="F45" s="34" t="s">
        <v>213</v>
      </c>
      <c r="G45" s="21" t="s">
        <v>211</v>
      </c>
      <c r="H45" s="21" t="s">
        <v>178</v>
      </c>
      <c r="I45" s="21" t="s">
        <v>32</v>
      </c>
      <c r="J45" s="21" t="s">
        <v>227</v>
      </c>
      <c r="L45" s="4">
        <v>12</v>
      </c>
      <c r="M45" s="21" t="s">
        <v>207</v>
      </c>
      <c r="N45" s="10">
        <f>COUNTIF($C$2:$H$793,"岡田哲男(豊）")</f>
        <v>104</v>
      </c>
      <c r="O45" s="10">
        <f t="shared" si="2"/>
        <v>104</v>
      </c>
      <c r="P45" s="24"/>
      <c r="Q45" s="10">
        <f>COUNTIF($C$2:$C$793,"岡田哲男(豊）")</f>
        <v>16</v>
      </c>
      <c r="R45" s="10">
        <f>COUNTIF($D$2:$D$793,"岡田哲男(豊）")</f>
        <v>18</v>
      </c>
      <c r="S45" s="10">
        <f>COUNTIF($E$2:$E$793,"岡田哲男(豊）")</f>
        <v>19</v>
      </c>
      <c r="T45" s="10">
        <f>COUNTIF($F$2:$F$793,"岡田哲男(豊）")</f>
        <v>17</v>
      </c>
      <c r="U45" s="10">
        <f>COUNTIF($G$2:$G$793,"岡田哲男(豊）")</f>
        <v>19</v>
      </c>
      <c r="V45" s="10">
        <f>COUNTIF($H$2:$H$793,"岡田哲男(豊）")</f>
        <v>15</v>
      </c>
    </row>
    <row r="46" spans="1:22" ht="18" customHeight="1">
      <c r="A46" s="4">
        <v>45</v>
      </c>
      <c r="B46" s="37">
        <v>33708</v>
      </c>
      <c r="C46" s="34" t="s">
        <v>163</v>
      </c>
      <c r="D46" s="34" t="s">
        <v>180</v>
      </c>
      <c r="E46" s="34" t="s">
        <v>190</v>
      </c>
      <c r="F46" s="34" t="s">
        <v>210</v>
      </c>
      <c r="G46" s="21"/>
      <c r="H46" s="21"/>
      <c r="I46" s="21" t="s">
        <v>37</v>
      </c>
      <c r="J46" s="21" t="s">
        <v>19</v>
      </c>
      <c r="L46" s="4">
        <v>13</v>
      </c>
      <c r="M46" s="21" t="s">
        <v>219</v>
      </c>
      <c r="N46" s="10">
        <f>COUNTIF($C$2:$H$793,"永見武司")</f>
        <v>103</v>
      </c>
      <c r="O46" s="10">
        <f t="shared" si="2"/>
        <v>103</v>
      </c>
      <c r="P46" s="24"/>
      <c r="Q46" s="10">
        <f>COUNTIF($C$2:$C$793,"永見武司")</f>
        <v>20</v>
      </c>
      <c r="R46" s="10">
        <f>COUNTIF($D$2:$D$793,"永見武司")</f>
        <v>18</v>
      </c>
      <c r="S46" s="10">
        <f>COUNTIF($E$2:$E$793,"永見武司")</f>
        <v>17</v>
      </c>
      <c r="T46" s="10">
        <f>COUNTIF($F$2:$F$793,"永見武司")</f>
        <v>15</v>
      </c>
      <c r="U46" s="10">
        <f>COUNTIF($G$2:$G$793,"永見武司")</f>
        <v>14</v>
      </c>
      <c r="V46" s="10">
        <f>COUNTIF($H$2:$H$793,"永見武司")</f>
        <v>19</v>
      </c>
    </row>
    <row r="47" spans="1:22" ht="18" customHeight="1">
      <c r="A47" s="4">
        <v>46</v>
      </c>
      <c r="B47" s="37">
        <v>33709</v>
      </c>
      <c r="C47" s="34" t="s">
        <v>179</v>
      </c>
      <c r="D47" s="34" t="s">
        <v>186</v>
      </c>
      <c r="E47" s="34" t="s">
        <v>197</v>
      </c>
      <c r="F47" s="34" t="s">
        <v>184</v>
      </c>
      <c r="G47" s="21" t="s">
        <v>131</v>
      </c>
      <c r="H47" s="21" t="s">
        <v>165</v>
      </c>
      <c r="I47" s="21" t="s">
        <v>32</v>
      </c>
      <c r="J47" s="21" t="s">
        <v>227</v>
      </c>
      <c r="L47" s="4">
        <v>14</v>
      </c>
      <c r="M47" s="34" t="s">
        <v>203</v>
      </c>
      <c r="N47" s="10">
        <f>COUNTIF($C$2:$H$793,"山本隆造")</f>
        <v>102</v>
      </c>
      <c r="O47" s="10">
        <f t="shared" si="2"/>
        <v>102</v>
      </c>
      <c r="P47" s="24"/>
      <c r="Q47" s="10">
        <f>COUNTIF($C$2:$C$793,"山本隆造")</f>
        <v>21</v>
      </c>
      <c r="R47" s="10">
        <f>COUNTIF($D$2:$D$793,"山本隆造")</f>
        <v>18</v>
      </c>
      <c r="S47" s="10">
        <f>COUNTIF($E$2:$E$793,"山本隆造")</f>
        <v>20</v>
      </c>
      <c r="T47" s="10">
        <f>COUNTIF($F$2:$F$793,"山本隆造")</f>
        <v>15</v>
      </c>
      <c r="U47" s="10">
        <f>COUNTIF($G$2:$G$793,"山本隆造")</f>
        <v>16</v>
      </c>
      <c r="V47" s="10">
        <f>COUNTIF($H$2:$H$793,"山本隆造")</f>
        <v>12</v>
      </c>
    </row>
    <row r="48" spans="1:22" ht="18" customHeight="1">
      <c r="A48" s="4">
        <v>47</v>
      </c>
      <c r="B48" s="37">
        <v>33709</v>
      </c>
      <c r="C48" s="34" t="s">
        <v>170</v>
      </c>
      <c r="D48" s="34" t="s">
        <v>191</v>
      </c>
      <c r="E48" s="34" t="s">
        <v>193</v>
      </c>
      <c r="F48" s="34" t="s">
        <v>144</v>
      </c>
      <c r="G48" s="21"/>
      <c r="H48" s="21"/>
      <c r="I48" s="21" t="s">
        <v>38</v>
      </c>
      <c r="J48" s="21" t="s">
        <v>276</v>
      </c>
      <c r="L48" s="4">
        <v>15</v>
      </c>
      <c r="M48" s="21" t="s">
        <v>237</v>
      </c>
      <c r="N48" s="10">
        <f>COUNTIF($C$2:$H$793,"村越茶美雄")</f>
        <v>99</v>
      </c>
      <c r="O48" s="10">
        <f t="shared" si="2"/>
        <v>99</v>
      </c>
      <c r="P48" s="24"/>
      <c r="Q48" s="10">
        <f>COUNTIF($C$2:$C$793,"村越茶美雄")</f>
        <v>16</v>
      </c>
      <c r="R48" s="10">
        <f>COUNTIF($D$2:$D$793,"村越茶美雄")</f>
        <v>19</v>
      </c>
      <c r="S48" s="10">
        <f>COUNTIF($E$2:$E$793,"村越茶美雄")</f>
        <v>17</v>
      </c>
      <c r="T48" s="10">
        <f>COUNTIF($F$2:$F$793,"村越茶美雄")</f>
        <v>16</v>
      </c>
      <c r="U48" s="10">
        <f>COUNTIF($G$2:$G$793,"村越茶美雄")</f>
        <v>16</v>
      </c>
      <c r="V48" s="10">
        <f>COUNTIF($H$2:$H$793,"村越茶美雄")</f>
        <v>15</v>
      </c>
    </row>
    <row r="49" spans="1:22" ht="18" customHeight="1">
      <c r="A49" s="4">
        <v>48</v>
      </c>
      <c r="B49" s="37">
        <v>33709</v>
      </c>
      <c r="C49" s="34" t="s">
        <v>210</v>
      </c>
      <c r="D49" s="34" t="s">
        <v>192</v>
      </c>
      <c r="E49" s="34" t="s">
        <v>180</v>
      </c>
      <c r="F49" s="34" t="s">
        <v>190</v>
      </c>
      <c r="G49" s="21"/>
      <c r="H49" s="21"/>
      <c r="I49" s="21" t="s">
        <v>37</v>
      </c>
      <c r="J49" s="21" t="s">
        <v>19</v>
      </c>
      <c r="L49" s="4">
        <v>16</v>
      </c>
      <c r="M49" s="21" t="s">
        <v>220</v>
      </c>
      <c r="N49" s="10">
        <f>COUNTIF($C$2:$H$793,"小寺昌治")</f>
        <v>97</v>
      </c>
      <c r="O49" s="10">
        <f t="shared" si="2"/>
        <v>97</v>
      </c>
      <c r="P49" s="24"/>
      <c r="Q49" s="10">
        <f>COUNTIF($C$2:$C$793,"小寺昌治")</f>
        <v>17</v>
      </c>
      <c r="R49" s="10">
        <f>COUNTIF($D$2:$D$793,"小寺昌治")</f>
        <v>14</v>
      </c>
      <c r="S49" s="10">
        <f>COUNTIF($E$2:$E$793,"小寺昌治")</f>
        <v>16</v>
      </c>
      <c r="T49" s="10">
        <f>COUNTIF($F$2:$F$793,"小寺昌治")</f>
        <v>15</v>
      </c>
      <c r="U49" s="10">
        <f>COUNTIF($G$2:$G$793,"小寺昌治")</f>
        <v>19</v>
      </c>
      <c r="V49" s="10">
        <f>COUNTIF($H$2:$H$793,"小寺昌治")</f>
        <v>16</v>
      </c>
    </row>
    <row r="50" spans="1:22" ht="18" customHeight="1">
      <c r="A50" s="4">
        <v>49</v>
      </c>
      <c r="B50" s="37">
        <v>33709</v>
      </c>
      <c r="C50" s="34" t="s">
        <v>195</v>
      </c>
      <c r="D50" s="34" t="s">
        <v>175</v>
      </c>
      <c r="E50" s="34" t="s">
        <v>166</v>
      </c>
      <c r="F50" s="34" t="s">
        <v>176</v>
      </c>
      <c r="G50" s="21"/>
      <c r="H50" s="21"/>
      <c r="I50" s="21" t="s">
        <v>14</v>
      </c>
      <c r="J50" s="21" t="s">
        <v>20</v>
      </c>
      <c r="L50" s="4">
        <v>17</v>
      </c>
      <c r="M50" s="21" t="s">
        <v>262</v>
      </c>
      <c r="N50" s="10">
        <f>COUNTIF($C$2:$H$793,"久保山和夫")</f>
        <v>97</v>
      </c>
      <c r="O50" s="10">
        <f t="shared" si="2"/>
        <v>97</v>
      </c>
      <c r="P50" s="24"/>
      <c r="Q50" s="10">
        <f>COUNTIF($C$2:$C$793,"久保山和夫")</f>
        <v>13</v>
      </c>
      <c r="R50" s="10">
        <f>COUNTIF($D$2:$D$793,"久保山和夫")</f>
        <v>18</v>
      </c>
      <c r="S50" s="10">
        <f>COUNTIF($E$2:$E$793,"久保山和夫")</f>
        <v>17</v>
      </c>
      <c r="T50" s="10">
        <f>COUNTIF($F$2:$F$793,"久保山和夫")</f>
        <v>18</v>
      </c>
      <c r="U50" s="10">
        <f>COUNTIF($G$2:$G$793,"久保山和夫")</f>
        <v>13</v>
      </c>
      <c r="V50" s="10">
        <f>COUNTIF($H$2:$H$793,"久保山和夫")</f>
        <v>18</v>
      </c>
    </row>
    <row r="51" spans="1:22" ht="18" customHeight="1">
      <c r="A51" s="4">
        <v>50</v>
      </c>
      <c r="B51" s="37">
        <v>33710</v>
      </c>
      <c r="C51" s="34" t="s">
        <v>165</v>
      </c>
      <c r="D51" s="34" t="s">
        <v>178</v>
      </c>
      <c r="E51" s="34" t="s">
        <v>174</v>
      </c>
      <c r="F51" s="34" t="s">
        <v>179</v>
      </c>
      <c r="G51" s="21" t="s">
        <v>213</v>
      </c>
      <c r="H51" s="21" t="s">
        <v>211</v>
      </c>
      <c r="I51" s="21" t="s">
        <v>32</v>
      </c>
      <c r="J51" s="21" t="s">
        <v>227</v>
      </c>
      <c r="L51" s="4">
        <v>18</v>
      </c>
      <c r="M51" s="34" t="s">
        <v>204</v>
      </c>
      <c r="N51" s="10">
        <f>COUNTIF($C$2:$H$793,"山﨑夏生")</f>
        <v>94</v>
      </c>
      <c r="O51" s="10">
        <f t="shared" si="2"/>
        <v>94</v>
      </c>
      <c r="P51" s="24"/>
      <c r="Q51" s="10">
        <f>COUNTIF($C$2:$C$793,"山﨑夏生")</f>
        <v>12</v>
      </c>
      <c r="R51" s="10">
        <f>COUNTIF($D$2:$D$793,"山﨑夏生")</f>
        <v>11</v>
      </c>
      <c r="S51" s="10">
        <f>COUNTIF($E$2:$E$793,"山﨑夏生")</f>
        <v>16</v>
      </c>
      <c r="T51" s="10">
        <f>COUNTIF($F$2:$F$793,"山﨑夏生")</f>
        <v>16</v>
      </c>
      <c r="U51" s="10">
        <f>COUNTIF($G$2:$G$793,"山﨑夏生")</f>
        <v>16</v>
      </c>
      <c r="V51" s="10">
        <f>COUNTIF($H$2:$H$793,"山﨑夏生")</f>
        <v>23</v>
      </c>
    </row>
    <row r="52" spans="1:22" ht="18" customHeight="1">
      <c r="A52" s="4">
        <v>51</v>
      </c>
      <c r="B52" s="37">
        <v>33710</v>
      </c>
      <c r="C52" s="34" t="s">
        <v>190</v>
      </c>
      <c r="D52" s="34" t="s">
        <v>163</v>
      </c>
      <c r="E52" s="34" t="s">
        <v>192</v>
      </c>
      <c r="F52" s="34" t="s">
        <v>210</v>
      </c>
      <c r="G52" s="21"/>
      <c r="H52" s="21"/>
      <c r="I52" s="21" t="s">
        <v>37</v>
      </c>
      <c r="J52" s="21" t="s">
        <v>19</v>
      </c>
      <c r="L52" s="4">
        <v>19</v>
      </c>
      <c r="M52" s="21" t="s">
        <v>251</v>
      </c>
      <c r="N52" s="10">
        <f>COUNTIF($C$2:$H$793,"村田康一")</f>
        <v>93</v>
      </c>
      <c r="O52" s="10">
        <f t="shared" si="2"/>
        <v>93</v>
      </c>
      <c r="P52" s="24"/>
      <c r="Q52" s="10">
        <f>COUNTIF($C$2:$C$793,"村田康一")</f>
        <v>13</v>
      </c>
      <c r="R52" s="10">
        <f>COUNTIF($D$2:$D$793,"村田康一")</f>
        <v>16</v>
      </c>
      <c r="S52" s="10">
        <f>COUNTIF($E$2:$E$793,"村田康一")</f>
        <v>19</v>
      </c>
      <c r="T52" s="10">
        <f>COUNTIF($F$2:$F$793,"村田康一")</f>
        <v>14</v>
      </c>
      <c r="U52" s="10">
        <f>COUNTIF($G$2:$G$793,"村田康一")</f>
        <v>13</v>
      </c>
      <c r="V52" s="10">
        <f>COUNTIF($H$2:$H$793,"村田康一")</f>
        <v>18</v>
      </c>
    </row>
    <row r="53" spans="1:22" ht="18" customHeight="1">
      <c r="A53" s="4">
        <v>52</v>
      </c>
      <c r="B53" s="37">
        <v>33710</v>
      </c>
      <c r="C53" s="34" t="s">
        <v>144</v>
      </c>
      <c r="D53" s="34" t="s">
        <v>167</v>
      </c>
      <c r="E53" s="34" t="s">
        <v>191</v>
      </c>
      <c r="F53" s="34" t="s">
        <v>193</v>
      </c>
      <c r="G53" s="21"/>
      <c r="H53" s="21"/>
      <c r="I53" s="21" t="s">
        <v>38</v>
      </c>
      <c r="J53" s="21" t="s">
        <v>276</v>
      </c>
      <c r="L53" s="4">
        <v>20</v>
      </c>
      <c r="M53" s="21" t="s">
        <v>225</v>
      </c>
      <c r="N53" s="10">
        <f>COUNTIF($C$2:$H$793,"新屋晃")</f>
        <v>90</v>
      </c>
      <c r="O53" s="10">
        <f t="shared" si="2"/>
        <v>90</v>
      </c>
      <c r="P53" s="24"/>
      <c r="Q53" s="10">
        <f>COUNTIF($C$2:$C$793,"新屋晃")</f>
        <v>9</v>
      </c>
      <c r="R53" s="10">
        <f>COUNTIF($D$2:$D$793,"新屋晃")</f>
        <v>16</v>
      </c>
      <c r="S53" s="10">
        <f>COUNTIF($E$2:$E$793,"新屋晃")</f>
        <v>12</v>
      </c>
      <c r="T53" s="10">
        <f>COUNTIF($F$2:$F$793,"新屋晃")</f>
        <v>17</v>
      </c>
      <c r="U53" s="10">
        <f>COUNTIF($G$2:$G$793,"新屋晃")</f>
        <v>17</v>
      </c>
      <c r="V53" s="10">
        <f>COUNTIF($H$2:$H$793,"新屋晃")</f>
        <v>19</v>
      </c>
    </row>
    <row r="54" spans="1:22" ht="18" customHeight="1">
      <c r="A54" s="4">
        <v>53</v>
      </c>
      <c r="B54" s="37">
        <v>33710</v>
      </c>
      <c r="C54" s="34" t="s">
        <v>183</v>
      </c>
      <c r="D54" s="34" t="s">
        <v>214</v>
      </c>
      <c r="E54" s="34" t="s">
        <v>187</v>
      </c>
      <c r="F54" s="34" t="s">
        <v>269</v>
      </c>
      <c r="G54" s="21" t="s">
        <v>181</v>
      </c>
      <c r="H54" s="21" t="s">
        <v>182</v>
      </c>
      <c r="I54" s="21" t="s">
        <v>26</v>
      </c>
      <c r="J54" s="21" t="s">
        <v>8</v>
      </c>
      <c r="L54" s="4">
        <v>21</v>
      </c>
      <c r="M54" s="21" t="s">
        <v>235</v>
      </c>
      <c r="N54" s="10">
        <f>COUNTIF($C$2:$H$793,"橘修")</f>
        <v>86</v>
      </c>
      <c r="O54" s="10">
        <f t="shared" si="2"/>
        <v>86</v>
      </c>
      <c r="P54" s="24"/>
      <c r="Q54" s="10">
        <f>COUNTIF($C$2:$C$793,"橘修")</f>
        <v>14</v>
      </c>
      <c r="R54" s="10">
        <f>COUNTIF($D$2:$D$793,"橘修")</f>
        <v>19</v>
      </c>
      <c r="S54" s="10">
        <f>COUNTIF($E$2:$E$793,"橘修")</f>
        <v>12</v>
      </c>
      <c r="T54" s="10">
        <f>COUNTIF($F$2:$F$793,"橘修")</f>
        <v>15</v>
      </c>
      <c r="U54" s="10">
        <f>COUNTIF($G$2:$G$793,"橘修")</f>
        <v>14</v>
      </c>
      <c r="V54" s="10">
        <f>COUNTIF($H$2:$H$793,"橘修")</f>
        <v>12</v>
      </c>
    </row>
    <row r="55" spans="1:22" ht="18" customHeight="1">
      <c r="A55" s="4">
        <v>54</v>
      </c>
      <c r="B55" s="37">
        <v>33710</v>
      </c>
      <c r="C55" s="34" t="s">
        <v>194</v>
      </c>
      <c r="D55" s="34" t="s">
        <v>161</v>
      </c>
      <c r="E55" s="34" t="s">
        <v>142</v>
      </c>
      <c r="F55" s="34" t="s">
        <v>185</v>
      </c>
      <c r="G55" s="21" t="s">
        <v>172</v>
      </c>
      <c r="H55" s="21" t="s">
        <v>173</v>
      </c>
      <c r="I55" s="21" t="s">
        <v>228</v>
      </c>
      <c r="J55" s="21" t="s">
        <v>31</v>
      </c>
      <c r="L55" s="4">
        <v>22</v>
      </c>
      <c r="M55" s="21" t="s">
        <v>248</v>
      </c>
      <c r="N55" s="10">
        <f>COUNTIF($C$2:$H$793,"桃井進")</f>
        <v>85</v>
      </c>
      <c r="O55" s="10">
        <f t="shared" si="2"/>
        <v>85</v>
      </c>
      <c r="P55" s="24"/>
      <c r="Q55" s="10">
        <f>COUNTIF($C$2:$C$793,"桃井進")</f>
        <v>16</v>
      </c>
      <c r="R55" s="10">
        <f>COUNTIF($D$2:$D$793,"桃井進")</f>
        <v>12</v>
      </c>
      <c r="S55" s="10">
        <f>COUNTIF($E$2:$E$793,"桃井進")</f>
        <v>10</v>
      </c>
      <c r="T55" s="10">
        <f>COUNTIF($F$2:$F$793,"桃井進")</f>
        <v>11</v>
      </c>
      <c r="U55" s="10">
        <f>COUNTIF($G$2:$G$793,"桃井進")</f>
        <v>19</v>
      </c>
      <c r="V55" s="10">
        <f>COUNTIF($H$2:$H$793,"桃井進")</f>
        <v>17</v>
      </c>
    </row>
    <row r="56" spans="1:22" ht="18" customHeight="1">
      <c r="A56" s="4">
        <v>55</v>
      </c>
      <c r="B56" s="37">
        <v>33711</v>
      </c>
      <c r="C56" s="34" t="s">
        <v>172</v>
      </c>
      <c r="D56" s="34" t="s">
        <v>142</v>
      </c>
      <c r="E56" s="34" t="s">
        <v>161</v>
      </c>
      <c r="F56" s="34" t="s">
        <v>173</v>
      </c>
      <c r="G56" s="21" t="s">
        <v>194</v>
      </c>
      <c r="H56" s="21" t="s">
        <v>185</v>
      </c>
      <c r="I56" s="21" t="s">
        <v>228</v>
      </c>
      <c r="J56" s="21" t="s">
        <v>26</v>
      </c>
      <c r="L56" s="4">
        <v>23</v>
      </c>
      <c r="M56" s="21" t="s">
        <v>261</v>
      </c>
      <c r="N56" s="10">
        <f>COUNTIF($C$2:$H$793,"小林晋")</f>
        <v>78</v>
      </c>
      <c r="O56" s="10">
        <f t="shared" si="2"/>
        <v>78</v>
      </c>
      <c r="P56" s="24"/>
      <c r="Q56" s="10">
        <f>COUNTIF($C$2:$C$793,"小林晋")</f>
        <v>14</v>
      </c>
      <c r="R56" s="10">
        <f>COUNTIF($D$2:$D$793,"小林晋")</f>
        <v>10</v>
      </c>
      <c r="S56" s="10">
        <f>COUNTIF($E$2:$E$793,"小林晋")</f>
        <v>9</v>
      </c>
      <c r="T56" s="10">
        <f>COUNTIF($F$2:$F$793,"小林晋")</f>
        <v>5</v>
      </c>
      <c r="U56" s="10">
        <f>COUNTIF($G$2:$G$793,"小林晋")</f>
        <v>21</v>
      </c>
      <c r="V56" s="10">
        <f>COUNTIF($H$2:$H$793,"小林晋")</f>
        <v>19</v>
      </c>
    </row>
    <row r="57" spans="1:22" ht="18" customHeight="1">
      <c r="A57" s="4">
        <v>56</v>
      </c>
      <c r="B57" s="37">
        <v>33711</v>
      </c>
      <c r="C57" s="34" t="s">
        <v>177</v>
      </c>
      <c r="D57" s="34" t="s">
        <v>210</v>
      </c>
      <c r="E57" s="34" t="s">
        <v>163</v>
      </c>
      <c r="F57" s="34" t="s">
        <v>192</v>
      </c>
      <c r="G57" s="21"/>
      <c r="H57" s="21"/>
      <c r="I57" s="21" t="s">
        <v>276</v>
      </c>
      <c r="J57" s="21" t="s">
        <v>14</v>
      </c>
      <c r="L57" s="4">
        <v>24</v>
      </c>
      <c r="M57" s="21" t="s">
        <v>268</v>
      </c>
      <c r="N57" s="10">
        <f>COUNTIF($C$2:$H$793,"林達也")</f>
        <v>16</v>
      </c>
      <c r="O57" s="10">
        <f t="shared" si="2"/>
        <v>16</v>
      </c>
      <c r="P57" s="24"/>
      <c r="Q57" s="10">
        <f>COUNTIF($C$2:$C$793,"林達也")</f>
        <v>0</v>
      </c>
      <c r="R57" s="10">
        <f>COUNTIF($D$2:$D$793,"林達也")</f>
        <v>0</v>
      </c>
      <c r="S57" s="10">
        <f>COUNTIF($E$2:$E$793,"林達也")</f>
        <v>1</v>
      </c>
      <c r="T57" s="10">
        <f>COUNTIF($F$2:$F$793,"林達也")</f>
        <v>2</v>
      </c>
      <c r="U57" s="10">
        <f>COUNTIF($G$2:$G$793,"林達也")</f>
        <v>6</v>
      </c>
      <c r="V57" s="10">
        <f>COUNTIF($H$2:$H$793,"林達也")</f>
        <v>7</v>
      </c>
    </row>
    <row r="58" spans="1:22" ht="18" customHeight="1">
      <c r="A58" s="4">
        <v>57</v>
      </c>
      <c r="B58" s="37">
        <v>33711</v>
      </c>
      <c r="C58" s="34" t="s">
        <v>197</v>
      </c>
      <c r="D58" s="34" t="s">
        <v>184</v>
      </c>
      <c r="E58" s="34" t="s">
        <v>211</v>
      </c>
      <c r="F58" s="34" t="s">
        <v>178</v>
      </c>
      <c r="G58" s="21" t="s">
        <v>269</v>
      </c>
      <c r="H58" s="21" t="s">
        <v>181</v>
      </c>
      <c r="I58" s="21" t="s">
        <v>8</v>
      </c>
      <c r="J58" s="21" t="s">
        <v>32</v>
      </c>
      <c r="L58" s="4">
        <v>25</v>
      </c>
      <c r="M58" s="34" t="s">
        <v>147</v>
      </c>
      <c r="N58" s="10">
        <f>COUNTIF($C$2:$H$793,"良川昌美")</f>
        <v>11</v>
      </c>
      <c r="O58" s="10">
        <f t="shared" si="2"/>
        <v>11</v>
      </c>
      <c r="P58" s="24"/>
      <c r="Q58" s="10">
        <f>COUNTIF($C$2:$C$793,"良川昌美")</f>
        <v>1</v>
      </c>
      <c r="R58" s="10">
        <f>COUNTIF($D$2:$D$793,"良川昌美")</f>
        <v>0</v>
      </c>
      <c r="S58" s="10">
        <f>COUNTIF($E$2:$E$793,"良川昌美")</f>
        <v>1</v>
      </c>
      <c r="T58" s="10">
        <f>COUNTIF($F$2:$F$793,"良川昌美")</f>
        <v>3</v>
      </c>
      <c r="U58" s="10">
        <f>COUNTIF($G$2:$G$793,"良川昌美")</f>
        <v>4</v>
      </c>
      <c r="V58" s="10">
        <f>COUNTIF($H$2:$H$793,"良川昌美")</f>
        <v>2</v>
      </c>
    </row>
    <row r="59" spans="1:22" ht="18" customHeight="1">
      <c r="A59" s="4">
        <v>58</v>
      </c>
      <c r="B59" s="37">
        <v>33711</v>
      </c>
      <c r="C59" s="34" t="s">
        <v>131</v>
      </c>
      <c r="D59" s="34" t="s">
        <v>179</v>
      </c>
      <c r="E59" s="34" t="s">
        <v>186</v>
      </c>
      <c r="F59" s="34" t="s">
        <v>165</v>
      </c>
      <c r="G59" s="21" t="s">
        <v>174</v>
      </c>
      <c r="H59" s="21" t="s">
        <v>188</v>
      </c>
      <c r="I59" s="21" t="s">
        <v>31</v>
      </c>
      <c r="J59" s="21" t="s">
        <v>227</v>
      </c>
      <c r="L59" s="4">
        <v>26</v>
      </c>
      <c r="M59" s="34" t="s">
        <v>149</v>
      </c>
      <c r="N59" s="10">
        <f>COUNTIF($C$2:$H$793,"栄村孝康")</f>
        <v>6</v>
      </c>
      <c r="O59" s="10">
        <f t="shared" si="2"/>
        <v>6</v>
      </c>
      <c r="P59" s="24"/>
      <c r="Q59" s="10">
        <f>COUNTIF($C$2:$C$793,"栄村孝康")</f>
        <v>0</v>
      </c>
      <c r="R59" s="10">
        <f>COUNTIF($D$2:$D$793,"栄村孝康")</f>
        <v>0</v>
      </c>
      <c r="S59" s="10">
        <f>COUNTIF($E$2:$E$793,"栄村孝康")</f>
        <v>0</v>
      </c>
      <c r="T59" s="10">
        <f>COUNTIF($F$2:$F$793,"栄村孝康")</f>
        <v>0</v>
      </c>
      <c r="U59" s="10">
        <f>COUNTIF($G$2:$G$793,"栄村孝康")</f>
        <v>3</v>
      </c>
      <c r="V59" s="10">
        <f>COUNTIF($H$2:$H$793,"栄村孝康")</f>
        <v>3</v>
      </c>
    </row>
    <row r="60" spans="1:22" ht="18" customHeight="1">
      <c r="A60" s="4">
        <v>59</v>
      </c>
      <c r="B60" s="37">
        <v>33711</v>
      </c>
      <c r="C60" s="34" t="s">
        <v>176</v>
      </c>
      <c r="D60" s="34" t="s">
        <v>171</v>
      </c>
      <c r="E60" s="34" t="s">
        <v>175</v>
      </c>
      <c r="F60" s="34" t="s">
        <v>166</v>
      </c>
      <c r="G60" s="21"/>
      <c r="H60" s="21"/>
      <c r="I60" s="21" t="s">
        <v>38</v>
      </c>
      <c r="J60" s="21" t="s">
        <v>19</v>
      </c>
      <c r="L60" s="4">
        <v>27</v>
      </c>
      <c r="M60" s="21" t="s">
        <v>264</v>
      </c>
      <c r="N60" s="10">
        <f>COUNTIF($C$2:$H$793,"木村孝一")</f>
        <v>5</v>
      </c>
      <c r="O60" s="10">
        <f t="shared" si="2"/>
        <v>5</v>
      </c>
      <c r="P60" s="24"/>
      <c r="Q60" s="10">
        <f>COUNTIF($C$2:$C$793,"木村孝一")</f>
        <v>0</v>
      </c>
      <c r="R60" s="10">
        <f>COUNTIF($D$2:$D$793,"木村孝一")</f>
        <v>0</v>
      </c>
      <c r="S60" s="10">
        <f>COUNTIF($E$2:$E$793,"木村孝一")</f>
        <v>0</v>
      </c>
      <c r="T60" s="10">
        <f>COUNTIF($F$2:$F$793,"木村孝一")</f>
        <v>0</v>
      </c>
      <c r="U60" s="10">
        <f>COUNTIF($G$2:$G$793,"木村孝一")</f>
        <v>2</v>
      </c>
      <c r="V60" s="10">
        <f>COUNTIF($H$2:$H$793,"木村孝一")</f>
        <v>3</v>
      </c>
    </row>
    <row r="61" spans="1:22" ht="18" customHeight="1">
      <c r="A61" s="4">
        <v>60</v>
      </c>
      <c r="B61" s="37">
        <v>33711</v>
      </c>
      <c r="C61" s="34" t="s">
        <v>193</v>
      </c>
      <c r="D61" s="34" t="s">
        <v>170</v>
      </c>
      <c r="E61" s="34" t="s">
        <v>167</v>
      </c>
      <c r="F61" s="34" t="s">
        <v>191</v>
      </c>
      <c r="G61" s="21"/>
      <c r="H61" s="21"/>
      <c r="I61" s="21" t="s">
        <v>20</v>
      </c>
      <c r="J61" s="21" t="s">
        <v>37</v>
      </c>
      <c r="L61" s="4">
        <v>28</v>
      </c>
      <c r="M61" s="21" t="s">
        <v>240</v>
      </c>
      <c r="N61" s="10">
        <f>COUNTIF($C$2:$H$793,"古堅正一")</f>
        <v>4</v>
      </c>
      <c r="O61" s="10">
        <f t="shared" si="2"/>
        <v>4</v>
      </c>
      <c r="P61" s="24"/>
      <c r="Q61" s="10">
        <f>COUNTIF($C$2:$C$793,"古堅正一")</f>
        <v>0</v>
      </c>
      <c r="R61" s="10">
        <f>COUNTIF($D$2:$D$793,"古堅正一")</f>
        <v>0</v>
      </c>
      <c r="S61" s="10">
        <f>COUNTIF($E$2:$E$793,"古堅正一")</f>
        <v>0</v>
      </c>
      <c r="T61" s="10">
        <f>COUNTIF($F$2:$F$793,"古堅正一")</f>
        <v>0</v>
      </c>
      <c r="U61" s="10">
        <f>COUNTIF($G$2:$G$793,"古堅正一")</f>
        <v>1</v>
      </c>
      <c r="V61" s="10">
        <f>COUNTIF($H$2:$H$793,"古堅正一")</f>
        <v>3</v>
      </c>
    </row>
    <row r="62" spans="1:22" ht="18" customHeight="1">
      <c r="A62" s="4">
        <v>61</v>
      </c>
      <c r="B62" s="37">
        <v>33712</v>
      </c>
      <c r="C62" s="34" t="s">
        <v>166</v>
      </c>
      <c r="D62" s="34" t="s">
        <v>72</v>
      </c>
      <c r="E62" s="34" t="s">
        <v>171</v>
      </c>
      <c r="F62" s="34" t="s">
        <v>175</v>
      </c>
      <c r="G62" s="21"/>
      <c r="H62" s="21"/>
      <c r="I62" s="21" t="s">
        <v>38</v>
      </c>
      <c r="J62" s="21" t="s">
        <v>19</v>
      </c>
      <c r="L62" s="4">
        <v>29</v>
      </c>
      <c r="M62" s="34" t="s">
        <v>53</v>
      </c>
      <c r="N62" s="10">
        <f>COUNTIF($C$2:$H$793,"佐藤純一")</f>
        <v>3</v>
      </c>
      <c r="O62" s="10">
        <f t="shared" si="2"/>
        <v>3</v>
      </c>
      <c r="P62" s="24"/>
      <c r="Q62" s="10">
        <f>COUNTIF($C$2:$C$793,"佐藤純一")</f>
        <v>0</v>
      </c>
      <c r="R62" s="10">
        <f>COUNTIF($D$2:$D$793,"佐藤純一")</f>
        <v>0</v>
      </c>
      <c r="S62" s="10">
        <f>COUNTIF($E$2:$E$793,"佐藤純一")</f>
        <v>0</v>
      </c>
      <c r="T62" s="10">
        <f>COUNTIF($F$2:$F$793,"佐藤純一")</f>
        <v>0</v>
      </c>
      <c r="U62" s="10">
        <f>COUNTIF($G$2:$G$793,"佐藤純一")</f>
        <v>2</v>
      </c>
      <c r="V62" s="10">
        <f>COUNTIF($H$2:$H$793,"佐藤純一")</f>
        <v>1</v>
      </c>
    </row>
    <row r="63" spans="1:22" ht="18" customHeight="1">
      <c r="A63" s="4">
        <v>62</v>
      </c>
      <c r="B63" s="37">
        <v>33712</v>
      </c>
      <c r="C63" s="34" t="s">
        <v>192</v>
      </c>
      <c r="D63" s="34" t="s">
        <v>190</v>
      </c>
      <c r="E63" s="34" t="s">
        <v>210</v>
      </c>
      <c r="F63" s="34" t="s">
        <v>163</v>
      </c>
      <c r="G63" s="21"/>
      <c r="H63" s="21"/>
      <c r="I63" s="21" t="s">
        <v>276</v>
      </c>
      <c r="J63" s="21" t="s">
        <v>14</v>
      </c>
      <c r="L63" s="4">
        <v>30</v>
      </c>
      <c r="M63" s="34" t="s">
        <v>154</v>
      </c>
      <c r="N63" s="10">
        <f>COUNTIF($C$2:$H$793,"山村達也")</f>
        <v>3</v>
      </c>
      <c r="O63" s="10">
        <f t="shared" si="2"/>
        <v>3</v>
      </c>
      <c r="P63" s="24"/>
      <c r="Q63" s="10">
        <f>COUNTIF($C$2:$C$793,"山村達也")</f>
        <v>0</v>
      </c>
      <c r="R63" s="10">
        <f>COUNTIF($D$2:$D$793,"山村達也")</f>
        <v>0</v>
      </c>
      <c r="S63" s="10">
        <f>COUNTIF($E$2:$E$793,"山村達也")</f>
        <v>0</v>
      </c>
      <c r="T63" s="10">
        <f>COUNTIF($F$2:$F$793,"山村達也")</f>
        <v>0</v>
      </c>
      <c r="U63" s="10">
        <f>COUNTIF($G$2:$G$793,"山村達也")</f>
        <v>3</v>
      </c>
      <c r="V63" s="10">
        <f>COUNTIF($H$2:$H$793,"山村達也")</f>
        <v>0</v>
      </c>
    </row>
    <row r="64" spans="1:22" ht="18" customHeight="1">
      <c r="A64" s="4">
        <v>63</v>
      </c>
      <c r="B64" s="37">
        <v>33712</v>
      </c>
      <c r="C64" s="34" t="s">
        <v>269</v>
      </c>
      <c r="D64" s="34" t="s">
        <v>181</v>
      </c>
      <c r="E64" s="34" t="s">
        <v>184</v>
      </c>
      <c r="F64" s="34" t="s">
        <v>211</v>
      </c>
      <c r="G64" s="21" t="s">
        <v>197</v>
      </c>
      <c r="H64" s="21" t="s">
        <v>178</v>
      </c>
      <c r="I64" s="21" t="s">
        <v>8</v>
      </c>
      <c r="J64" s="21" t="s">
        <v>32</v>
      </c>
      <c r="L64" s="48">
        <v>31</v>
      </c>
      <c r="M64" s="42" t="s">
        <v>259</v>
      </c>
      <c r="N64" s="40">
        <f>COUNTIF($C$2:$H$793,"山田進")</f>
        <v>3</v>
      </c>
      <c r="O64" s="40">
        <f t="shared" si="2"/>
        <v>3</v>
      </c>
      <c r="P64" s="24"/>
      <c r="Q64" s="40">
        <f>COUNTIF($C$2:$C$793,"山田進")</f>
        <v>0</v>
      </c>
      <c r="R64" s="40">
        <f>COUNTIF($D$2:$D$793,"山田進")</f>
        <v>0</v>
      </c>
      <c r="S64" s="40">
        <f>COUNTIF($E$2:$E$793,"山田進")</f>
        <v>0</v>
      </c>
      <c r="T64" s="40">
        <f>COUNTIF($F$2:$F$793,"山田進")</f>
        <v>0</v>
      </c>
      <c r="U64" s="40">
        <f>COUNTIF($G$2:$G$793,"山田進")</f>
        <v>1</v>
      </c>
      <c r="V64" s="40">
        <f>COUNTIF($H$2:$H$793,"山田進")</f>
        <v>2</v>
      </c>
    </row>
    <row r="65" spans="1:22" ht="18" customHeight="1">
      <c r="A65" s="4">
        <v>64</v>
      </c>
      <c r="B65" s="37">
        <v>33712</v>
      </c>
      <c r="C65" s="34" t="s">
        <v>213</v>
      </c>
      <c r="D65" s="34" t="s">
        <v>174</v>
      </c>
      <c r="E65" s="34" t="s">
        <v>165</v>
      </c>
      <c r="F65" s="34" t="s">
        <v>188</v>
      </c>
      <c r="G65" s="21" t="s">
        <v>186</v>
      </c>
      <c r="H65" s="21" t="s">
        <v>179</v>
      </c>
      <c r="I65" s="21" t="s">
        <v>31</v>
      </c>
      <c r="J65" s="21" t="s">
        <v>227</v>
      </c>
      <c r="L65" s="4">
        <v>32</v>
      </c>
      <c r="M65" s="34" t="s">
        <v>275</v>
      </c>
      <c r="N65" s="10">
        <f>COUNTIF($C$2:$H$793,"菱田義明")</f>
        <v>1</v>
      </c>
      <c r="O65" s="10">
        <f t="shared" si="2"/>
        <v>1</v>
      </c>
      <c r="P65" s="10"/>
      <c r="Q65" s="10">
        <f>COUNTIF($C$2:$C$793,"菱田義明")</f>
        <v>0</v>
      </c>
      <c r="R65" s="10">
        <f>COUNTIF($D$2:$D$793,"菱田義明")</f>
        <v>0</v>
      </c>
      <c r="S65" s="10">
        <f>COUNTIF($E$2:$E$793,"菱田義明")</f>
        <v>0</v>
      </c>
      <c r="T65" s="10">
        <f>COUNTIF($F$2:$F$793,"菱田義明")</f>
        <v>0</v>
      </c>
      <c r="U65" s="10">
        <f>COUNTIF($G$2:$G$793,"菱田義明")</f>
        <v>0</v>
      </c>
      <c r="V65" s="10">
        <f>COUNTIF($H$2:$H$793,"菱田義明")</f>
        <v>1</v>
      </c>
    </row>
    <row r="66" spans="1:22" ht="18" customHeight="1">
      <c r="A66" s="4">
        <v>65</v>
      </c>
      <c r="B66" s="37">
        <v>33712</v>
      </c>
      <c r="C66" s="34" t="s">
        <v>185</v>
      </c>
      <c r="D66" s="34" t="s">
        <v>194</v>
      </c>
      <c r="E66" s="36" t="s">
        <v>173</v>
      </c>
      <c r="F66" s="34" t="s">
        <v>161</v>
      </c>
      <c r="G66" s="21" t="s">
        <v>142</v>
      </c>
      <c r="H66" s="21" t="s">
        <v>172</v>
      </c>
      <c r="I66" s="21" t="s">
        <v>228</v>
      </c>
      <c r="J66" s="21" t="s">
        <v>26</v>
      </c>
      <c r="L66" s="4"/>
      <c r="M66" s="21" t="s">
        <v>127</v>
      </c>
      <c r="N66" s="10"/>
      <c r="O66" s="10"/>
      <c r="P66" s="10"/>
      <c r="Q66" s="10">
        <f>SUM(Q34:Q65)</f>
        <v>394</v>
      </c>
      <c r="R66" s="10">
        <f t="shared" ref="R66:V66" si="3">SUM(R34:R65)</f>
        <v>398</v>
      </c>
      <c r="S66" s="10">
        <f t="shared" si="3"/>
        <v>395</v>
      </c>
      <c r="T66" s="10">
        <f t="shared" si="3"/>
        <v>396</v>
      </c>
      <c r="U66" s="10">
        <f t="shared" si="3"/>
        <v>394</v>
      </c>
      <c r="V66" s="10">
        <f t="shared" si="3"/>
        <v>395</v>
      </c>
    </row>
    <row r="67" spans="1:22" ht="18" customHeight="1">
      <c r="A67" s="4">
        <v>66</v>
      </c>
      <c r="B67" s="37">
        <v>33712</v>
      </c>
      <c r="C67" s="34" t="s">
        <v>191</v>
      </c>
      <c r="D67" s="34" t="s">
        <v>144</v>
      </c>
      <c r="E67" s="34" t="s">
        <v>170</v>
      </c>
      <c r="F67" s="34" t="s">
        <v>167</v>
      </c>
      <c r="G67" s="21"/>
      <c r="H67" s="21"/>
      <c r="I67" s="21" t="s">
        <v>20</v>
      </c>
      <c r="J67" s="21" t="s">
        <v>37</v>
      </c>
      <c r="L67" s="4"/>
      <c r="M67" s="21" t="s">
        <v>346</v>
      </c>
      <c r="N67" s="10"/>
      <c r="O67" s="10"/>
      <c r="P67" s="10"/>
      <c r="Q67" s="10">
        <f>Q29+Q66</f>
        <v>792</v>
      </c>
      <c r="R67" s="10">
        <f t="shared" ref="R67:V67" si="4">R29+R66</f>
        <v>792</v>
      </c>
      <c r="S67" s="10">
        <f t="shared" si="4"/>
        <v>792</v>
      </c>
      <c r="T67" s="10">
        <f t="shared" si="4"/>
        <v>792</v>
      </c>
      <c r="U67" s="10">
        <f t="shared" si="4"/>
        <v>400</v>
      </c>
      <c r="V67" s="10">
        <f t="shared" si="4"/>
        <v>400</v>
      </c>
    </row>
    <row r="68" spans="1:22" ht="18" customHeight="1">
      <c r="A68" s="4">
        <v>67</v>
      </c>
      <c r="B68" s="37">
        <v>33713</v>
      </c>
      <c r="C68" s="34" t="s">
        <v>167</v>
      </c>
      <c r="D68" s="34" t="s">
        <v>193</v>
      </c>
      <c r="E68" s="34" t="s">
        <v>144</v>
      </c>
      <c r="F68" s="34" t="s">
        <v>170</v>
      </c>
      <c r="G68" s="21"/>
      <c r="H68" s="21"/>
      <c r="I68" s="21" t="s">
        <v>20</v>
      </c>
      <c r="J68" s="21" t="s">
        <v>37</v>
      </c>
    </row>
    <row r="69" spans="1:22" ht="18" customHeight="1">
      <c r="A69" s="4">
        <v>68</v>
      </c>
      <c r="B69" s="37">
        <v>33713</v>
      </c>
      <c r="C69" s="34" t="s">
        <v>72</v>
      </c>
      <c r="D69" s="34" t="s">
        <v>175</v>
      </c>
      <c r="E69" s="34" t="s">
        <v>176</v>
      </c>
      <c r="F69" s="34" t="s">
        <v>171</v>
      </c>
      <c r="G69" s="21"/>
      <c r="H69" s="21"/>
      <c r="I69" s="21" t="s">
        <v>38</v>
      </c>
      <c r="J69" s="21" t="s">
        <v>19</v>
      </c>
    </row>
    <row r="70" spans="1:22" ht="18" customHeight="1">
      <c r="A70" s="4">
        <v>69</v>
      </c>
      <c r="B70" s="37">
        <v>33713</v>
      </c>
      <c r="C70" s="34" t="s">
        <v>186</v>
      </c>
      <c r="D70" s="34" t="s">
        <v>165</v>
      </c>
      <c r="E70" s="34" t="s">
        <v>188</v>
      </c>
      <c r="F70" s="34" t="s">
        <v>213</v>
      </c>
      <c r="G70" s="21" t="s">
        <v>179</v>
      </c>
      <c r="H70" s="21" t="s">
        <v>174</v>
      </c>
      <c r="I70" s="21" t="s">
        <v>31</v>
      </c>
      <c r="J70" s="21" t="s">
        <v>227</v>
      </c>
    </row>
    <row r="71" spans="1:22" ht="18" customHeight="1">
      <c r="A71" s="4">
        <v>70</v>
      </c>
      <c r="B71" s="37">
        <v>33713</v>
      </c>
      <c r="C71" s="34" t="s">
        <v>142</v>
      </c>
      <c r="D71" s="34" t="s">
        <v>173</v>
      </c>
      <c r="E71" s="34" t="s">
        <v>194</v>
      </c>
      <c r="F71" s="34" t="s">
        <v>172</v>
      </c>
      <c r="G71" s="21" t="s">
        <v>185</v>
      </c>
      <c r="H71" s="21" t="s">
        <v>161</v>
      </c>
      <c r="I71" s="21" t="s">
        <v>228</v>
      </c>
      <c r="J71" s="21" t="s">
        <v>26</v>
      </c>
    </row>
    <row r="72" spans="1:22" ht="18" customHeight="1">
      <c r="A72" s="4">
        <v>71</v>
      </c>
      <c r="B72" s="37">
        <v>33713</v>
      </c>
      <c r="C72" s="34" t="s">
        <v>163</v>
      </c>
      <c r="D72" s="34" t="s">
        <v>177</v>
      </c>
      <c r="E72" s="34" t="s">
        <v>190</v>
      </c>
      <c r="F72" s="34" t="s">
        <v>210</v>
      </c>
      <c r="G72" s="21"/>
      <c r="H72" s="21"/>
      <c r="I72" s="21" t="s">
        <v>276</v>
      </c>
      <c r="J72" s="21" t="s">
        <v>14</v>
      </c>
    </row>
    <row r="73" spans="1:22" ht="18" customHeight="1">
      <c r="A73" s="4">
        <v>72</v>
      </c>
      <c r="B73" s="37">
        <v>33715</v>
      </c>
      <c r="C73" s="34" t="s">
        <v>170</v>
      </c>
      <c r="D73" s="34" t="s">
        <v>191</v>
      </c>
      <c r="E73" s="34" t="s">
        <v>193</v>
      </c>
      <c r="F73" s="34" t="s">
        <v>144</v>
      </c>
      <c r="G73" s="21"/>
      <c r="H73" s="21"/>
      <c r="I73" s="21" t="s">
        <v>14</v>
      </c>
      <c r="J73" s="21" t="s">
        <v>37</v>
      </c>
      <c r="L73" s="9"/>
    </row>
    <row r="74" spans="1:22" ht="18" customHeight="1">
      <c r="A74" s="4">
        <v>73</v>
      </c>
      <c r="B74" s="37">
        <v>33715</v>
      </c>
      <c r="C74" s="34" t="s">
        <v>171</v>
      </c>
      <c r="D74" s="36" t="s">
        <v>166</v>
      </c>
      <c r="E74" s="34" t="s">
        <v>175</v>
      </c>
      <c r="F74" s="34" t="s">
        <v>176</v>
      </c>
      <c r="G74" s="21"/>
      <c r="H74" s="21"/>
      <c r="I74" s="21" t="s">
        <v>19</v>
      </c>
      <c r="J74" s="21" t="s">
        <v>20</v>
      </c>
      <c r="L74" s="9"/>
    </row>
    <row r="75" spans="1:22" ht="18" customHeight="1">
      <c r="A75" s="4">
        <v>74</v>
      </c>
      <c r="B75" s="37">
        <v>33715</v>
      </c>
      <c r="C75" s="34" t="s">
        <v>173</v>
      </c>
      <c r="D75" s="34" t="s">
        <v>183</v>
      </c>
      <c r="E75" s="34" t="s">
        <v>172</v>
      </c>
      <c r="F75" s="34" t="s">
        <v>194</v>
      </c>
      <c r="G75" s="21" t="s">
        <v>182</v>
      </c>
      <c r="H75" s="21" t="s">
        <v>187</v>
      </c>
      <c r="I75" s="21" t="s">
        <v>227</v>
      </c>
      <c r="J75" s="21" t="s">
        <v>8</v>
      </c>
      <c r="L75" s="9"/>
    </row>
    <row r="76" spans="1:22" ht="18" customHeight="1">
      <c r="A76" s="4">
        <v>75</v>
      </c>
      <c r="B76" s="37">
        <v>33715</v>
      </c>
      <c r="C76" s="34" t="s">
        <v>210</v>
      </c>
      <c r="D76" s="34" t="s">
        <v>192</v>
      </c>
      <c r="E76" s="34" t="s">
        <v>180</v>
      </c>
      <c r="F76" s="34" t="s">
        <v>168</v>
      </c>
      <c r="G76" s="21"/>
      <c r="H76" s="21"/>
      <c r="I76" s="21" t="s">
        <v>276</v>
      </c>
      <c r="J76" s="21" t="s">
        <v>38</v>
      </c>
      <c r="M76" s="13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33715</v>
      </c>
      <c r="C77" s="36" t="s">
        <v>188</v>
      </c>
      <c r="D77" s="34" t="s">
        <v>186</v>
      </c>
      <c r="E77" s="34" t="s">
        <v>211</v>
      </c>
      <c r="F77" s="34" t="s">
        <v>165</v>
      </c>
      <c r="G77" s="21" t="s">
        <v>131</v>
      </c>
      <c r="H77" s="21" t="s">
        <v>178</v>
      </c>
      <c r="I77" s="21" t="s">
        <v>31</v>
      </c>
      <c r="J77" s="21" t="s">
        <v>228</v>
      </c>
      <c r="M77" s="13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33715</v>
      </c>
      <c r="C78" s="34" t="s">
        <v>214</v>
      </c>
      <c r="D78" s="34" t="s">
        <v>161</v>
      </c>
      <c r="E78" s="34" t="s">
        <v>181</v>
      </c>
      <c r="F78" s="34" t="s">
        <v>185</v>
      </c>
      <c r="G78" s="21" t="s">
        <v>269</v>
      </c>
      <c r="H78" s="21" t="s">
        <v>142</v>
      </c>
      <c r="I78" s="21" t="s">
        <v>26</v>
      </c>
      <c r="J78" s="21" t="s">
        <v>32</v>
      </c>
      <c r="L78" s="9"/>
    </row>
    <row r="79" spans="1:22" ht="18" customHeight="1">
      <c r="A79" s="4">
        <v>78</v>
      </c>
      <c r="B79" s="37">
        <v>33716</v>
      </c>
      <c r="C79" s="34" t="s">
        <v>178</v>
      </c>
      <c r="D79" s="34" t="s">
        <v>213</v>
      </c>
      <c r="E79" s="34" t="s">
        <v>165</v>
      </c>
      <c r="F79" s="34" t="s">
        <v>211</v>
      </c>
      <c r="G79" s="21" t="s">
        <v>197</v>
      </c>
      <c r="H79" s="21" t="s">
        <v>131</v>
      </c>
      <c r="I79" s="21" t="s">
        <v>31</v>
      </c>
      <c r="J79" s="21" t="s">
        <v>228</v>
      </c>
      <c r="M79" s="13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33716</v>
      </c>
      <c r="C80" s="34" t="s">
        <v>195</v>
      </c>
      <c r="D80" s="34" t="s">
        <v>176</v>
      </c>
      <c r="E80" s="34" t="s">
        <v>166</v>
      </c>
      <c r="F80" s="34" t="s">
        <v>175</v>
      </c>
      <c r="G80" s="21"/>
      <c r="H80" s="21"/>
      <c r="I80" s="21" t="s">
        <v>19</v>
      </c>
      <c r="J80" s="21" t="s">
        <v>20</v>
      </c>
      <c r="M80" s="13"/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33717</v>
      </c>
      <c r="C81" s="34" t="s">
        <v>211</v>
      </c>
      <c r="D81" s="34" t="s">
        <v>184</v>
      </c>
      <c r="E81" s="34" t="s">
        <v>197</v>
      </c>
      <c r="F81" s="34" t="s">
        <v>131</v>
      </c>
      <c r="G81" s="21" t="s">
        <v>179</v>
      </c>
      <c r="H81" s="21" t="s">
        <v>188</v>
      </c>
      <c r="I81" s="21" t="s">
        <v>31</v>
      </c>
      <c r="J81" s="21" t="s">
        <v>228</v>
      </c>
      <c r="M81" s="13"/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33717</v>
      </c>
      <c r="C82" s="34" t="s">
        <v>185</v>
      </c>
      <c r="D82" s="34" t="s">
        <v>214</v>
      </c>
      <c r="E82" s="34" t="s">
        <v>161</v>
      </c>
      <c r="F82" s="34" t="s">
        <v>181</v>
      </c>
      <c r="G82" s="21" t="s">
        <v>142</v>
      </c>
      <c r="H82" s="21" t="s">
        <v>199</v>
      </c>
      <c r="I82" s="21" t="s">
        <v>26</v>
      </c>
      <c r="J82" s="21" t="s">
        <v>32</v>
      </c>
      <c r="M82" s="13"/>
      <c r="N82" s="24"/>
      <c r="O82" s="24"/>
      <c r="P82" s="24"/>
      <c r="Q82" s="24"/>
      <c r="R82" s="24"/>
      <c r="S82" s="24"/>
      <c r="T82" s="24"/>
      <c r="U82" s="24"/>
      <c r="V82" s="24"/>
    </row>
    <row r="83" spans="1:22" ht="18" customHeight="1">
      <c r="A83" s="4">
        <v>82</v>
      </c>
      <c r="B83" s="37">
        <v>33717</v>
      </c>
      <c r="C83" s="34" t="s">
        <v>180</v>
      </c>
      <c r="D83" s="34" t="s">
        <v>210</v>
      </c>
      <c r="E83" s="34" t="s">
        <v>163</v>
      </c>
      <c r="F83" s="34" t="s">
        <v>192</v>
      </c>
      <c r="G83" s="21"/>
      <c r="H83" s="21"/>
      <c r="I83" s="21" t="s">
        <v>276</v>
      </c>
      <c r="J83" s="21" t="s">
        <v>38</v>
      </c>
      <c r="M83" s="13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33717</v>
      </c>
      <c r="C84" s="34" t="s">
        <v>183</v>
      </c>
      <c r="D84" s="34" t="s">
        <v>173</v>
      </c>
      <c r="E84" s="34" t="s">
        <v>187</v>
      </c>
      <c r="F84" s="34" t="s">
        <v>182</v>
      </c>
      <c r="G84" s="21" t="s">
        <v>194</v>
      </c>
      <c r="H84" s="21" t="s">
        <v>172</v>
      </c>
      <c r="I84" s="21" t="s">
        <v>227</v>
      </c>
      <c r="J84" s="21" t="s">
        <v>8</v>
      </c>
      <c r="M84" s="13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18" customHeight="1">
      <c r="A85" s="4">
        <v>84</v>
      </c>
      <c r="B85" s="37">
        <v>33717</v>
      </c>
      <c r="C85" s="34" t="s">
        <v>193</v>
      </c>
      <c r="D85" s="34" t="s">
        <v>170</v>
      </c>
      <c r="E85" s="34" t="s">
        <v>167</v>
      </c>
      <c r="F85" s="34" t="s">
        <v>191</v>
      </c>
      <c r="G85" s="21"/>
      <c r="H85" s="21"/>
      <c r="I85" s="21" t="s">
        <v>14</v>
      </c>
      <c r="J85" s="21" t="s">
        <v>37</v>
      </c>
      <c r="M85" s="13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18" customHeight="1">
      <c r="A86" s="4">
        <v>85</v>
      </c>
      <c r="B86" s="37">
        <v>33718</v>
      </c>
      <c r="C86" s="34" t="s">
        <v>269</v>
      </c>
      <c r="D86" s="34" t="s">
        <v>182</v>
      </c>
      <c r="E86" s="34" t="s">
        <v>214</v>
      </c>
      <c r="F86" s="34" t="s">
        <v>187</v>
      </c>
      <c r="G86" s="21" t="s">
        <v>183</v>
      </c>
      <c r="H86" s="21" t="s">
        <v>161</v>
      </c>
      <c r="I86" s="21" t="s">
        <v>228</v>
      </c>
      <c r="J86" s="21" t="s">
        <v>227</v>
      </c>
      <c r="M86" s="13"/>
      <c r="N86" s="24"/>
      <c r="O86" s="24"/>
      <c r="P86" s="24"/>
      <c r="Q86" s="24"/>
      <c r="R86" s="24"/>
      <c r="S86" s="24"/>
      <c r="T86" s="24"/>
      <c r="U86" s="24"/>
      <c r="V86" s="24"/>
    </row>
    <row r="87" spans="1:22" ht="18" customHeight="1">
      <c r="A87" s="4">
        <v>86</v>
      </c>
      <c r="B87" s="37">
        <v>33718</v>
      </c>
      <c r="C87" s="34" t="s">
        <v>213</v>
      </c>
      <c r="D87" s="34" t="s">
        <v>131</v>
      </c>
      <c r="E87" s="34" t="s">
        <v>179</v>
      </c>
      <c r="F87" s="34" t="s">
        <v>184</v>
      </c>
      <c r="G87" s="21" t="s">
        <v>186</v>
      </c>
      <c r="H87" s="21" t="s">
        <v>197</v>
      </c>
      <c r="I87" s="21" t="s">
        <v>32</v>
      </c>
      <c r="J87" s="21" t="s">
        <v>8</v>
      </c>
      <c r="M87" s="13"/>
      <c r="N87" s="24"/>
      <c r="O87" s="24"/>
      <c r="P87" s="24"/>
      <c r="Q87" s="24"/>
      <c r="R87" s="24"/>
      <c r="S87" s="24"/>
      <c r="T87" s="24"/>
      <c r="U87" s="24"/>
      <c r="V87" s="24"/>
    </row>
    <row r="88" spans="1:22" ht="18" customHeight="1">
      <c r="A88" s="4">
        <v>87</v>
      </c>
      <c r="B88" s="37">
        <v>33718</v>
      </c>
      <c r="C88" s="34" t="s">
        <v>175</v>
      </c>
      <c r="D88" s="34" t="s">
        <v>171</v>
      </c>
      <c r="E88" s="34" t="s">
        <v>176</v>
      </c>
      <c r="F88" s="34" t="s">
        <v>166</v>
      </c>
      <c r="G88" s="21"/>
      <c r="H88" s="21"/>
      <c r="I88" s="21" t="s">
        <v>37</v>
      </c>
      <c r="J88" s="21" t="s">
        <v>276</v>
      </c>
      <c r="M88" s="13"/>
      <c r="N88" s="24"/>
      <c r="O88" s="24"/>
      <c r="P88" s="24"/>
      <c r="Q88" s="24"/>
      <c r="R88" s="24"/>
      <c r="S88" s="24"/>
      <c r="T88" s="24"/>
      <c r="U88" s="24"/>
      <c r="V88" s="24"/>
    </row>
    <row r="89" spans="1:22" ht="18" customHeight="1">
      <c r="A89" s="4">
        <v>88</v>
      </c>
      <c r="B89" s="37">
        <v>33718</v>
      </c>
      <c r="C89" s="34" t="s">
        <v>163</v>
      </c>
      <c r="D89" s="34" t="s">
        <v>192</v>
      </c>
      <c r="E89" s="34" t="s">
        <v>210</v>
      </c>
      <c r="F89" s="34" t="s">
        <v>190</v>
      </c>
      <c r="G89" s="21"/>
      <c r="H89" s="21"/>
      <c r="I89" s="21" t="s">
        <v>14</v>
      </c>
      <c r="J89" s="21" t="s">
        <v>19</v>
      </c>
      <c r="M89" s="13"/>
      <c r="N89" s="24"/>
      <c r="O89" s="24"/>
      <c r="P89" s="24"/>
      <c r="Q89" s="24"/>
      <c r="R89" s="24"/>
      <c r="S89" s="24"/>
      <c r="T89" s="24"/>
      <c r="U89" s="24"/>
      <c r="V89" s="24"/>
    </row>
    <row r="90" spans="1:22" ht="18" customHeight="1">
      <c r="A90" s="4">
        <v>89</v>
      </c>
      <c r="B90" s="37">
        <v>33718</v>
      </c>
      <c r="C90" s="34" t="s">
        <v>191</v>
      </c>
      <c r="D90" s="34" t="s">
        <v>144</v>
      </c>
      <c r="E90" s="34" t="s">
        <v>177</v>
      </c>
      <c r="F90" s="34" t="s">
        <v>167</v>
      </c>
      <c r="G90" s="21"/>
      <c r="H90" s="21"/>
      <c r="I90" s="21" t="s">
        <v>20</v>
      </c>
      <c r="J90" s="21" t="s">
        <v>38</v>
      </c>
      <c r="M90" s="13"/>
      <c r="N90" s="24"/>
      <c r="O90" s="24"/>
      <c r="P90" s="24"/>
      <c r="Q90" s="24"/>
      <c r="R90" s="24"/>
      <c r="S90" s="24"/>
      <c r="T90" s="24"/>
      <c r="U90" s="24"/>
      <c r="V90" s="24"/>
    </row>
    <row r="91" spans="1:22" ht="18" customHeight="1">
      <c r="A91" s="4">
        <v>90</v>
      </c>
      <c r="B91" s="37">
        <v>33719</v>
      </c>
      <c r="C91" s="34" t="s">
        <v>167</v>
      </c>
      <c r="D91" s="34" t="s">
        <v>193</v>
      </c>
      <c r="E91" s="34" t="s">
        <v>144</v>
      </c>
      <c r="F91" s="34" t="s">
        <v>177</v>
      </c>
      <c r="G91" s="21"/>
      <c r="H91" s="21"/>
      <c r="I91" s="21" t="s">
        <v>20</v>
      </c>
      <c r="J91" s="21" t="s">
        <v>38</v>
      </c>
      <c r="M91" s="13"/>
      <c r="N91" s="24"/>
      <c r="O91" s="24"/>
      <c r="P91" s="24"/>
      <c r="Q91" s="24"/>
      <c r="R91" s="24"/>
      <c r="S91" s="24"/>
      <c r="T91" s="24"/>
      <c r="U91" s="24"/>
      <c r="V91" s="24"/>
    </row>
    <row r="92" spans="1:22" ht="18" customHeight="1">
      <c r="A92" s="4">
        <v>91</v>
      </c>
      <c r="B92" s="37">
        <v>33719</v>
      </c>
      <c r="C92" s="34" t="s">
        <v>161</v>
      </c>
      <c r="D92" s="34" t="s">
        <v>183</v>
      </c>
      <c r="E92" s="34" t="s">
        <v>182</v>
      </c>
      <c r="F92" s="34" t="s">
        <v>214</v>
      </c>
      <c r="G92" s="21" t="s">
        <v>187</v>
      </c>
      <c r="H92" s="21" t="s">
        <v>269</v>
      </c>
      <c r="I92" s="21" t="s">
        <v>228</v>
      </c>
      <c r="J92" s="21" t="s">
        <v>227</v>
      </c>
      <c r="M92" s="13"/>
      <c r="N92" s="24"/>
      <c r="O92" s="24"/>
      <c r="P92" s="24"/>
      <c r="Q92" s="24"/>
      <c r="R92" s="24"/>
      <c r="S92" s="24"/>
      <c r="T92" s="24"/>
      <c r="U92" s="24"/>
      <c r="V92" s="24"/>
    </row>
    <row r="93" spans="1:22" ht="18" customHeight="1">
      <c r="A93" s="4">
        <v>92</v>
      </c>
      <c r="B93" s="37">
        <v>33719</v>
      </c>
      <c r="C93" s="34" t="s">
        <v>165</v>
      </c>
      <c r="D93" s="34" t="s">
        <v>185</v>
      </c>
      <c r="E93" s="34" t="s">
        <v>178</v>
      </c>
      <c r="F93" s="34" t="s">
        <v>188</v>
      </c>
      <c r="G93" s="21" t="s">
        <v>174</v>
      </c>
      <c r="H93" s="21" t="s">
        <v>142</v>
      </c>
      <c r="I93" s="21" t="s">
        <v>31</v>
      </c>
      <c r="J93" s="21" t="s">
        <v>26</v>
      </c>
      <c r="M93" s="13"/>
      <c r="N93" s="24"/>
      <c r="O93" s="24"/>
      <c r="P93" s="24"/>
      <c r="Q93" s="24"/>
      <c r="R93" s="24"/>
      <c r="S93" s="24"/>
      <c r="T93" s="24"/>
      <c r="U93" s="24"/>
      <c r="V93" s="24"/>
    </row>
    <row r="94" spans="1:22" ht="18" customHeight="1">
      <c r="A94" s="4">
        <v>93</v>
      </c>
      <c r="B94" s="37">
        <v>33719</v>
      </c>
      <c r="C94" s="34" t="s">
        <v>190</v>
      </c>
      <c r="D94" s="34" t="s">
        <v>180</v>
      </c>
      <c r="E94" s="34" t="s">
        <v>192</v>
      </c>
      <c r="F94" s="34" t="s">
        <v>210</v>
      </c>
      <c r="G94" s="21"/>
      <c r="H94" s="21"/>
      <c r="I94" s="21" t="s">
        <v>14</v>
      </c>
      <c r="J94" s="21" t="s">
        <v>19</v>
      </c>
      <c r="M94" s="13"/>
      <c r="N94" s="24"/>
      <c r="O94" s="24"/>
      <c r="P94" s="24"/>
      <c r="Q94" s="24"/>
      <c r="R94" s="24"/>
      <c r="S94" s="24"/>
      <c r="T94" s="24"/>
      <c r="U94" s="24"/>
      <c r="V94" s="24"/>
    </row>
    <row r="95" spans="1:22" ht="18" customHeight="1">
      <c r="A95" s="4">
        <v>94</v>
      </c>
      <c r="B95" s="37">
        <v>33719</v>
      </c>
      <c r="C95" s="34" t="s">
        <v>184</v>
      </c>
      <c r="D95" s="34" t="s">
        <v>179</v>
      </c>
      <c r="E95" s="36" t="s">
        <v>186</v>
      </c>
      <c r="F95" s="34" t="s">
        <v>197</v>
      </c>
      <c r="G95" s="21" t="s">
        <v>213</v>
      </c>
      <c r="H95" s="21" t="s">
        <v>131</v>
      </c>
      <c r="I95" s="21" t="s">
        <v>32</v>
      </c>
      <c r="J95" s="21" t="s">
        <v>8</v>
      </c>
      <c r="M95" s="13"/>
      <c r="N95" s="24"/>
      <c r="O95" s="24"/>
      <c r="P95" s="24"/>
      <c r="Q95" s="24"/>
      <c r="R95" s="24"/>
      <c r="S95" s="24"/>
      <c r="T95" s="24"/>
      <c r="U95" s="24"/>
      <c r="V95" s="24"/>
    </row>
    <row r="96" spans="1:22" ht="18" customHeight="1">
      <c r="A96" s="4">
        <v>95</v>
      </c>
      <c r="B96" s="37">
        <v>33719</v>
      </c>
      <c r="C96" s="34" t="s">
        <v>176</v>
      </c>
      <c r="D96" s="34" t="s">
        <v>195</v>
      </c>
      <c r="E96" s="34" t="s">
        <v>166</v>
      </c>
      <c r="F96" s="34" t="s">
        <v>171</v>
      </c>
      <c r="G96" s="21"/>
      <c r="H96" s="21"/>
      <c r="I96" s="21" t="s">
        <v>37</v>
      </c>
      <c r="J96" s="21" t="s">
        <v>276</v>
      </c>
      <c r="M96" s="13"/>
      <c r="N96" s="24"/>
      <c r="O96" s="24"/>
      <c r="P96" s="24"/>
      <c r="Q96" s="24"/>
      <c r="R96" s="24"/>
      <c r="S96" s="24"/>
      <c r="T96" s="24"/>
      <c r="U96" s="24"/>
      <c r="V96" s="24"/>
    </row>
    <row r="97" spans="1:22" ht="18" customHeight="1">
      <c r="A97" s="4">
        <v>96</v>
      </c>
      <c r="B97" s="37">
        <v>33720</v>
      </c>
      <c r="C97" s="34" t="s">
        <v>166</v>
      </c>
      <c r="D97" s="34" t="s">
        <v>175</v>
      </c>
      <c r="E97" s="34" t="s">
        <v>171</v>
      </c>
      <c r="F97" s="34" t="s">
        <v>195</v>
      </c>
      <c r="G97" s="21"/>
      <c r="H97" s="21"/>
      <c r="I97" s="21" t="s">
        <v>37</v>
      </c>
      <c r="J97" s="21" t="s">
        <v>276</v>
      </c>
      <c r="M97" s="13"/>
      <c r="N97" s="24"/>
      <c r="O97" s="24"/>
      <c r="P97" s="24"/>
      <c r="Q97" s="24"/>
      <c r="R97" s="24"/>
      <c r="S97" s="24"/>
      <c r="T97" s="24"/>
      <c r="U97" s="24"/>
      <c r="V97" s="24"/>
    </row>
    <row r="98" spans="1:22" ht="18" customHeight="1">
      <c r="A98" s="4">
        <v>97</v>
      </c>
      <c r="B98" s="37">
        <v>33720</v>
      </c>
      <c r="C98" s="34" t="s">
        <v>192</v>
      </c>
      <c r="D98" s="34" t="s">
        <v>210</v>
      </c>
      <c r="E98" s="34" t="s">
        <v>180</v>
      </c>
      <c r="F98" s="34" t="s">
        <v>163</v>
      </c>
      <c r="G98" s="21"/>
      <c r="H98" s="21"/>
      <c r="I98" s="21" t="s">
        <v>14</v>
      </c>
      <c r="J98" s="21" t="s">
        <v>19</v>
      </c>
      <c r="M98" s="13"/>
      <c r="N98" s="24"/>
      <c r="O98" s="24"/>
      <c r="P98" s="24"/>
      <c r="Q98" s="24"/>
      <c r="R98" s="24"/>
      <c r="S98" s="24"/>
      <c r="T98" s="24"/>
      <c r="U98" s="24"/>
      <c r="V98" s="24"/>
    </row>
    <row r="99" spans="1:22" ht="18" customHeight="1">
      <c r="A99" s="4">
        <v>98</v>
      </c>
      <c r="B99" s="37">
        <v>33720</v>
      </c>
      <c r="C99" s="34" t="s">
        <v>179</v>
      </c>
      <c r="D99" s="34" t="s">
        <v>197</v>
      </c>
      <c r="E99" s="34" t="s">
        <v>184</v>
      </c>
      <c r="F99" s="34" t="s">
        <v>213</v>
      </c>
      <c r="G99" s="21" t="s">
        <v>131</v>
      </c>
      <c r="H99" s="21" t="s">
        <v>186</v>
      </c>
      <c r="I99" s="21" t="s">
        <v>32</v>
      </c>
      <c r="J99" s="21" t="s">
        <v>8</v>
      </c>
      <c r="M99" s="13"/>
      <c r="N99" s="24"/>
      <c r="O99" s="24"/>
      <c r="P99" s="24"/>
      <c r="Q99" s="24"/>
      <c r="R99" s="24"/>
      <c r="S99" s="24"/>
      <c r="T99" s="24"/>
      <c r="U99" s="24"/>
      <c r="V99" s="24"/>
    </row>
    <row r="100" spans="1:22" ht="18" customHeight="1">
      <c r="A100" s="4">
        <v>99</v>
      </c>
      <c r="B100" s="37">
        <v>33720</v>
      </c>
      <c r="C100" s="34" t="s">
        <v>177</v>
      </c>
      <c r="D100" s="34" t="s">
        <v>191</v>
      </c>
      <c r="E100" s="34" t="s">
        <v>193</v>
      </c>
      <c r="F100" s="34" t="s">
        <v>144</v>
      </c>
      <c r="G100" s="21"/>
      <c r="H100" s="21"/>
      <c r="I100" s="21" t="s">
        <v>20</v>
      </c>
      <c r="J100" s="21" t="s">
        <v>38</v>
      </c>
      <c r="M100" s="13"/>
      <c r="N100" s="24"/>
      <c r="O100" s="24"/>
      <c r="P100" s="24"/>
      <c r="Q100" s="24"/>
      <c r="R100" s="24"/>
      <c r="S100" s="24"/>
      <c r="T100" s="24"/>
      <c r="U100" s="24"/>
      <c r="V100" s="24"/>
    </row>
    <row r="101" spans="1:22" ht="18" customHeight="1">
      <c r="A101" s="4">
        <v>100</v>
      </c>
      <c r="B101" s="37">
        <v>33720</v>
      </c>
      <c r="C101" s="34" t="s">
        <v>187</v>
      </c>
      <c r="D101" s="36" t="s">
        <v>214</v>
      </c>
      <c r="E101" s="34" t="s">
        <v>269</v>
      </c>
      <c r="F101" s="34" t="s">
        <v>183</v>
      </c>
      <c r="G101" s="21" t="s">
        <v>161</v>
      </c>
      <c r="H101" s="21" t="s">
        <v>182</v>
      </c>
      <c r="I101" s="21" t="s">
        <v>228</v>
      </c>
      <c r="J101" s="21" t="s">
        <v>227</v>
      </c>
      <c r="M101" s="13"/>
      <c r="N101" s="24"/>
      <c r="O101" s="24"/>
      <c r="P101" s="24"/>
      <c r="Q101" s="24"/>
      <c r="R101" s="24"/>
      <c r="S101" s="24"/>
      <c r="T101" s="24"/>
      <c r="U101" s="24"/>
      <c r="V101" s="24"/>
    </row>
    <row r="102" spans="1:22" ht="18" customHeight="1">
      <c r="A102" s="4">
        <v>101</v>
      </c>
      <c r="B102" s="37">
        <v>33720</v>
      </c>
      <c r="C102" s="34" t="s">
        <v>142</v>
      </c>
      <c r="D102" s="34" t="s">
        <v>174</v>
      </c>
      <c r="E102" s="34" t="s">
        <v>185</v>
      </c>
      <c r="F102" s="34" t="s">
        <v>165</v>
      </c>
      <c r="G102" s="21" t="s">
        <v>188</v>
      </c>
      <c r="H102" s="21" t="s">
        <v>178</v>
      </c>
      <c r="I102" s="21" t="s">
        <v>31</v>
      </c>
      <c r="J102" s="21" t="s">
        <v>26</v>
      </c>
      <c r="M102" s="13"/>
      <c r="N102" s="24"/>
      <c r="O102" s="24"/>
      <c r="P102" s="24"/>
      <c r="Q102" s="24"/>
      <c r="R102" s="24"/>
      <c r="S102" s="24"/>
      <c r="T102" s="24"/>
      <c r="U102" s="24"/>
      <c r="V102" s="24"/>
    </row>
    <row r="103" spans="1:22" ht="18" customHeight="1">
      <c r="A103" s="4">
        <v>102</v>
      </c>
      <c r="B103" s="37">
        <v>33722</v>
      </c>
      <c r="C103" s="34" t="s">
        <v>182</v>
      </c>
      <c r="D103" s="34" t="s">
        <v>161</v>
      </c>
      <c r="E103" s="34" t="s">
        <v>183</v>
      </c>
      <c r="F103" s="34" t="s">
        <v>185</v>
      </c>
      <c r="G103" s="21" t="s">
        <v>142</v>
      </c>
      <c r="H103" s="21" t="s">
        <v>187</v>
      </c>
      <c r="I103" s="21" t="s">
        <v>26</v>
      </c>
      <c r="J103" s="21" t="s">
        <v>228</v>
      </c>
      <c r="M103" s="12"/>
      <c r="N103" s="24"/>
      <c r="O103" s="24"/>
      <c r="P103" s="24"/>
      <c r="Q103" s="24"/>
      <c r="R103" s="24"/>
      <c r="S103" s="24"/>
      <c r="T103" s="24"/>
      <c r="U103" s="24"/>
      <c r="V103" s="24"/>
    </row>
    <row r="104" spans="1:22" ht="18" customHeight="1">
      <c r="A104" s="4">
        <v>103</v>
      </c>
      <c r="B104" s="37">
        <v>33722</v>
      </c>
      <c r="C104" s="34" t="s">
        <v>171</v>
      </c>
      <c r="D104" s="34" t="s">
        <v>176</v>
      </c>
      <c r="E104" s="34" t="s">
        <v>195</v>
      </c>
      <c r="F104" s="34" t="s">
        <v>175</v>
      </c>
      <c r="G104" s="21"/>
      <c r="H104" s="21"/>
      <c r="I104" s="21" t="s">
        <v>19</v>
      </c>
      <c r="J104" s="21" t="s">
        <v>276</v>
      </c>
      <c r="M104" s="12"/>
      <c r="N104" s="24"/>
      <c r="O104" s="24"/>
      <c r="P104" s="24"/>
      <c r="Q104" s="24"/>
      <c r="R104" s="24"/>
      <c r="S104" s="24"/>
      <c r="T104" s="24"/>
      <c r="U104" s="24"/>
      <c r="V104" s="24"/>
    </row>
    <row r="105" spans="1:22" ht="18" customHeight="1">
      <c r="A105" s="4">
        <v>104</v>
      </c>
      <c r="B105" s="37">
        <v>33722</v>
      </c>
      <c r="C105" s="34" t="s">
        <v>210</v>
      </c>
      <c r="D105" s="34" t="s">
        <v>190</v>
      </c>
      <c r="E105" s="34" t="s">
        <v>163</v>
      </c>
      <c r="F105" s="34" t="s">
        <v>180</v>
      </c>
      <c r="G105" s="21"/>
      <c r="H105" s="21"/>
      <c r="I105" s="21" t="s">
        <v>37</v>
      </c>
      <c r="J105" s="21" t="s">
        <v>20</v>
      </c>
      <c r="M105" s="12"/>
      <c r="N105" s="24"/>
      <c r="O105" s="24"/>
      <c r="P105" s="24"/>
      <c r="Q105" s="24"/>
      <c r="R105" s="24"/>
      <c r="S105" s="24"/>
      <c r="T105" s="24"/>
      <c r="U105" s="24"/>
      <c r="V105" s="24"/>
    </row>
    <row r="106" spans="1:22" ht="18" customHeight="1">
      <c r="A106" s="4">
        <v>105</v>
      </c>
      <c r="B106" s="37">
        <v>33722</v>
      </c>
      <c r="C106" s="34" t="s">
        <v>131</v>
      </c>
      <c r="D106" s="34" t="s">
        <v>184</v>
      </c>
      <c r="E106" s="34" t="s">
        <v>213</v>
      </c>
      <c r="F106" s="34" t="s">
        <v>179</v>
      </c>
      <c r="G106" s="21" t="s">
        <v>197</v>
      </c>
      <c r="H106" s="21" t="s">
        <v>211</v>
      </c>
      <c r="I106" s="21" t="s">
        <v>8</v>
      </c>
      <c r="J106" s="21" t="s">
        <v>31</v>
      </c>
      <c r="M106" s="12"/>
      <c r="N106" s="24"/>
      <c r="O106" s="24"/>
      <c r="P106" s="24"/>
      <c r="Q106" s="24"/>
      <c r="R106" s="24"/>
      <c r="S106" s="24"/>
      <c r="T106" s="24"/>
      <c r="U106" s="24"/>
      <c r="V106" s="24"/>
    </row>
    <row r="107" spans="1:22" ht="18" customHeight="1">
      <c r="A107" s="4">
        <v>106</v>
      </c>
      <c r="B107" s="37">
        <v>33722</v>
      </c>
      <c r="C107" s="34" t="s">
        <v>144</v>
      </c>
      <c r="D107" s="34" t="s">
        <v>167</v>
      </c>
      <c r="E107" s="34" t="s">
        <v>191</v>
      </c>
      <c r="F107" s="34" t="s">
        <v>193</v>
      </c>
      <c r="G107" s="21"/>
      <c r="H107" s="21"/>
      <c r="I107" s="21" t="s">
        <v>38</v>
      </c>
      <c r="J107" s="21" t="s">
        <v>14</v>
      </c>
      <c r="M107" s="12"/>
      <c r="N107" s="24"/>
      <c r="O107" s="24"/>
      <c r="P107" s="24"/>
      <c r="Q107" s="24"/>
      <c r="R107" s="24"/>
      <c r="S107" s="24"/>
      <c r="T107" s="24"/>
      <c r="U107" s="24"/>
      <c r="V107" s="24"/>
    </row>
    <row r="108" spans="1:22" ht="18" customHeight="1">
      <c r="A108" s="4">
        <v>107</v>
      </c>
      <c r="B108" s="37">
        <v>33722</v>
      </c>
      <c r="C108" s="34" t="s">
        <v>194</v>
      </c>
      <c r="D108" s="34" t="s">
        <v>173</v>
      </c>
      <c r="E108" s="34" t="s">
        <v>181</v>
      </c>
      <c r="F108" s="34" t="s">
        <v>214</v>
      </c>
      <c r="G108" s="21" t="s">
        <v>172</v>
      </c>
      <c r="H108" s="21" t="s">
        <v>269</v>
      </c>
      <c r="I108" s="21" t="s">
        <v>227</v>
      </c>
      <c r="J108" s="21" t="s">
        <v>32</v>
      </c>
      <c r="M108" s="12"/>
      <c r="N108" s="24"/>
      <c r="O108" s="24"/>
      <c r="P108" s="24"/>
      <c r="Q108" s="24"/>
      <c r="R108" s="24"/>
      <c r="S108" s="24"/>
      <c r="T108" s="24"/>
      <c r="U108" s="24"/>
      <c r="V108" s="24"/>
    </row>
    <row r="109" spans="1:22" ht="18" customHeight="1">
      <c r="A109" s="4">
        <v>108</v>
      </c>
      <c r="B109" s="37">
        <v>33723</v>
      </c>
      <c r="C109" s="34" t="s">
        <v>211</v>
      </c>
      <c r="D109" s="34" t="s">
        <v>213</v>
      </c>
      <c r="E109" s="34" t="s">
        <v>184</v>
      </c>
      <c r="F109" s="34" t="s">
        <v>197</v>
      </c>
      <c r="G109" s="21" t="s">
        <v>179</v>
      </c>
      <c r="H109" s="21" t="s">
        <v>131</v>
      </c>
      <c r="I109" s="21" t="s">
        <v>8</v>
      </c>
      <c r="J109" s="21" t="s">
        <v>31</v>
      </c>
      <c r="M109" s="12"/>
      <c r="N109" s="24"/>
      <c r="O109" s="24"/>
      <c r="P109" s="24"/>
      <c r="Q109" s="24"/>
      <c r="R109" s="24"/>
      <c r="S109" s="24"/>
      <c r="T109" s="24"/>
      <c r="U109" s="24"/>
      <c r="V109" s="24"/>
    </row>
    <row r="110" spans="1:22" ht="18" customHeight="1">
      <c r="A110" s="4">
        <v>109</v>
      </c>
      <c r="B110" s="37">
        <v>33723</v>
      </c>
      <c r="C110" s="34" t="s">
        <v>181</v>
      </c>
      <c r="D110" s="34" t="s">
        <v>172</v>
      </c>
      <c r="E110" s="34" t="s">
        <v>173</v>
      </c>
      <c r="F110" s="34" t="s">
        <v>269</v>
      </c>
      <c r="G110" s="21" t="s">
        <v>214</v>
      </c>
      <c r="H110" s="21" t="s">
        <v>194</v>
      </c>
      <c r="I110" s="21" t="s">
        <v>227</v>
      </c>
      <c r="J110" s="21" t="s">
        <v>32</v>
      </c>
      <c r="M110" s="12"/>
      <c r="N110" s="24"/>
      <c r="O110" s="24"/>
      <c r="P110" s="24"/>
      <c r="Q110" s="24"/>
      <c r="R110" s="24"/>
      <c r="S110" s="24"/>
      <c r="T110" s="24"/>
      <c r="U110" s="24"/>
      <c r="V110" s="24"/>
    </row>
    <row r="111" spans="1:22" ht="18" customHeight="1">
      <c r="A111" s="4">
        <v>110</v>
      </c>
      <c r="B111" s="37">
        <v>33723</v>
      </c>
      <c r="C111" s="34" t="s">
        <v>185</v>
      </c>
      <c r="D111" s="34" t="s">
        <v>183</v>
      </c>
      <c r="E111" s="34" t="s">
        <v>187</v>
      </c>
      <c r="F111" s="34" t="s">
        <v>142</v>
      </c>
      <c r="G111" s="21" t="s">
        <v>161</v>
      </c>
      <c r="H111" s="21" t="s">
        <v>182</v>
      </c>
      <c r="I111" s="21" t="s">
        <v>26</v>
      </c>
      <c r="J111" s="21" t="s">
        <v>228</v>
      </c>
      <c r="M111" s="12"/>
      <c r="N111" s="24"/>
      <c r="O111" s="24"/>
      <c r="P111" s="24"/>
      <c r="Q111" s="24"/>
      <c r="R111" s="24"/>
      <c r="S111" s="24"/>
      <c r="T111" s="24"/>
      <c r="U111" s="24"/>
      <c r="V111" s="24"/>
    </row>
    <row r="112" spans="1:22" ht="18" customHeight="1">
      <c r="A112" s="4">
        <v>111</v>
      </c>
      <c r="B112" s="37">
        <v>33723</v>
      </c>
      <c r="C112" s="34" t="s">
        <v>180</v>
      </c>
      <c r="D112" s="34" t="s">
        <v>192</v>
      </c>
      <c r="E112" s="34" t="s">
        <v>190</v>
      </c>
      <c r="F112" s="34" t="s">
        <v>163</v>
      </c>
      <c r="G112" s="21"/>
      <c r="H112" s="21"/>
      <c r="I112" s="21" t="s">
        <v>37</v>
      </c>
      <c r="J112" s="21" t="s">
        <v>20</v>
      </c>
      <c r="M112" s="12"/>
      <c r="N112" s="24"/>
      <c r="O112" s="24"/>
      <c r="P112" s="24"/>
      <c r="Q112" s="24"/>
      <c r="R112" s="24"/>
      <c r="S112" s="24"/>
      <c r="T112" s="24"/>
      <c r="U112" s="24"/>
      <c r="V112" s="24"/>
    </row>
    <row r="113" spans="1:22" ht="18" customHeight="1">
      <c r="A113" s="4">
        <v>112</v>
      </c>
      <c r="B113" s="37">
        <v>33723</v>
      </c>
      <c r="C113" s="34" t="s">
        <v>193</v>
      </c>
      <c r="D113" s="34" t="s">
        <v>191</v>
      </c>
      <c r="E113" s="34" t="s">
        <v>170</v>
      </c>
      <c r="F113" s="34" t="s">
        <v>167</v>
      </c>
      <c r="G113" s="21"/>
      <c r="H113" s="21"/>
      <c r="I113" s="21" t="s">
        <v>38</v>
      </c>
      <c r="J113" s="21" t="s">
        <v>14</v>
      </c>
      <c r="M113" s="12"/>
      <c r="N113" s="24"/>
      <c r="O113" s="24"/>
      <c r="P113" s="24"/>
      <c r="Q113" s="24"/>
      <c r="R113" s="24"/>
      <c r="S113" s="24"/>
      <c r="T113" s="24"/>
      <c r="U113" s="24"/>
      <c r="V113" s="24"/>
    </row>
    <row r="114" spans="1:22" ht="18" customHeight="1">
      <c r="A114" s="4">
        <v>113</v>
      </c>
      <c r="B114" s="37">
        <v>33723</v>
      </c>
      <c r="C114" s="34" t="s">
        <v>195</v>
      </c>
      <c r="D114" s="34" t="s">
        <v>166</v>
      </c>
      <c r="E114" s="34" t="s">
        <v>175</v>
      </c>
      <c r="F114" s="34" t="s">
        <v>176</v>
      </c>
      <c r="G114" s="21"/>
      <c r="H114" s="21"/>
      <c r="I114" s="21" t="s">
        <v>19</v>
      </c>
      <c r="J114" s="21" t="s">
        <v>276</v>
      </c>
      <c r="M114" s="12"/>
      <c r="N114" s="24"/>
      <c r="O114" s="24"/>
      <c r="P114" s="24"/>
      <c r="Q114" s="24"/>
      <c r="R114" s="24"/>
      <c r="S114" s="24"/>
      <c r="T114" s="24"/>
      <c r="U114" s="24"/>
      <c r="V114" s="24"/>
    </row>
    <row r="115" spans="1:22" ht="18" customHeight="1">
      <c r="A115" s="4">
        <v>114</v>
      </c>
      <c r="B115" s="37">
        <v>33724</v>
      </c>
      <c r="C115" s="34" t="s">
        <v>161</v>
      </c>
      <c r="D115" s="34" t="s">
        <v>182</v>
      </c>
      <c r="E115" s="34" t="s">
        <v>142</v>
      </c>
      <c r="F115" s="34" t="s">
        <v>187</v>
      </c>
      <c r="G115" s="21" t="s">
        <v>183</v>
      </c>
      <c r="H115" s="21" t="s">
        <v>185</v>
      </c>
      <c r="I115" s="21" t="s">
        <v>26</v>
      </c>
      <c r="J115" s="21" t="s">
        <v>228</v>
      </c>
      <c r="M115" s="12"/>
      <c r="N115" s="24"/>
      <c r="O115" s="24"/>
      <c r="P115" s="24"/>
      <c r="Q115" s="24"/>
      <c r="R115" s="24"/>
      <c r="S115" s="24"/>
      <c r="T115" s="24"/>
      <c r="U115" s="24"/>
      <c r="V115" s="24"/>
    </row>
    <row r="116" spans="1:22" ht="18" customHeight="1">
      <c r="A116" s="4">
        <v>115</v>
      </c>
      <c r="B116" s="37">
        <v>33724</v>
      </c>
      <c r="C116" s="34" t="s">
        <v>170</v>
      </c>
      <c r="D116" s="34" t="s">
        <v>144</v>
      </c>
      <c r="E116" s="34" t="s">
        <v>167</v>
      </c>
      <c r="F116" s="34" t="s">
        <v>191</v>
      </c>
      <c r="G116" s="21"/>
      <c r="H116" s="21"/>
      <c r="I116" s="21" t="s">
        <v>38</v>
      </c>
      <c r="J116" s="21" t="s">
        <v>14</v>
      </c>
      <c r="M116" s="12"/>
      <c r="N116" s="24"/>
      <c r="O116" s="24"/>
      <c r="P116" s="24"/>
      <c r="Q116" s="24"/>
      <c r="R116" s="24"/>
      <c r="S116" s="24"/>
      <c r="T116" s="24"/>
      <c r="U116" s="24"/>
      <c r="V116" s="24"/>
    </row>
    <row r="117" spans="1:22" ht="18" customHeight="1">
      <c r="A117" s="4">
        <v>116</v>
      </c>
      <c r="B117" s="37">
        <v>33724</v>
      </c>
      <c r="C117" s="34" t="s">
        <v>214</v>
      </c>
      <c r="D117" s="34" t="s">
        <v>269</v>
      </c>
      <c r="E117" s="34" t="s">
        <v>172</v>
      </c>
      <c r="F117" s="34" t="s">
        <v>194</v>
      </c>
      <c r="G117" s="21" t="s">
        <v>181</v>
      </c>
      <c r="H117" s="21" t="s">
        <v>173</v>
      </c>
      <c r="I117" s="21" t="s">
        <v>227</v>
      </c>
      <c r="J117" s="21" t="s">
        <v>32</v>
      </c>
      <c r="M117" s="12"/>
      <c r="N117" s="24"/>
      <c r="O117" s="24"/>
      <c r="P117" s="24"/>
      <c r="Q117" s="24"/>
      <c r="R117" s="24"/>
      <c r="S117" s="24"/>
      <c r="T117" s="24"/>
      <c r="U117" s="24"/>
      <c r="V117" s="24"/>
    </row>
    <row r="118" spans="1:22" ht="18" customHeight="1">
      <c r="A118" s="4">
        <v>117</v>
      </c>
      <c r="B118" s="37">
        <v>33725</v>
      </c>
      <c r="C118" s="34" t="s">
        <v>165</v>
      </c>
      <c r="D118" s="34" t="s">
        <v>211</v>
      </c>
      <c r="E118" s="34" t="s">
        <v>188</v>
      </c>
      <c r="F118" s="34" t="s">
        <v>213</v>
      </c>
      <c r="G118" s="21" t="s">
        <v>173</v>
      </c>
      <c r="H118" s="21" t="s">
        <v>172</v>
      </c>
      <c r="I118" s="21" t="s">
        <v>8</v>
      </c>
      <c r="J118" s="21" t="s">
        <v>227</v>
      </c>
      <c r="M118" s="12"/>
      <c r="N118" s="24"/>
      <c r="O118" s="24"/>
      <c r="P118" s="24"/>
      <c r="Q118" s="24"/>
      <c r="R118" s="24"/>
      <c r="S118" s="24"/>
      <c r="T118" s="24"/>
      <c r="U118" s="24"/>
      <c r="V118" s="24"/>
    </row>
    <row r="119" spans="1:22" ht="18" customHeight="1">
      <c r="A119" s="4">
        <v>118</v>
      </c>
      <c r="B119" s="37">
        <v>33725</v>
      </c>
      <c r="C119" s="36" t="s">
        <v>190</v>
      </c>
      <c r="D119" s="34" t="s">
        <v>163</v>
      </c>
      <c r="E119" s="34" t="s">
        <v>192</v>
      </c>
      <c r="F119" s="34" t="s">
        <v>210</v>
      </c>
      <c r="G119" s="21"/>
      <c r="H119" s="21"/>
      <c r="I119" s="21" t="s">
        <v>276</v>
      </c>
      <c r="J119" s="21" t="s">
        <v>20</v>
      </c>
      <c r="M119" s="12"/>
      <c r="N119" s="24"/>
      <c r="O119" s="24"/>
      <c r="P119" s="24"/>
      <c r="Q119" s="24"/>
      <c r="R119" s="24"/>
      <c r="S119" s="24"/>
      <c r="T119" s="24"/>
      <c r="U119" s="24"/>
      <c r="V119" s="24"/>
    </row>
    <row r="120" spans="1:22" ht="18" customHeight="1">
      <c r="A120" s="4">
        <v>119</v>
      </c>
      <c r="B120" s="37">
        <v>33725</v>
      </c>
      <c r="C120" s="34" t="s">
        <v>197</v>
      </c>
      <c r="D120" s="34" t="s">
        <v>131</v>
      </c>
      <c r="E120" s="34" t="s">
        <v>184</v>
      </c>
      <c r="F120" s="34" t="s">
        <v>179</v>
      </c>
      <c r="G120" s="21" t="s">
        <v>174</v>
      </c>
      <c r="H120" s="21" t="s">
        <v>186</v>
      </c>
      <c r="I120" s="21" t="s">
        <v>32</v>
      </c>
      <c r="J120" s="21" t="s">
        <v>228</v>
      </c>
      <c r="M120" s="12"/>
      <c r="N120" s="24"/>
      <c r="O120" s="24"/>
      <c r="P120" s="24"/>
      <c r="Q120" s="24"/>
      <c r="R120" s="24"/>
      <c r="S120" s="24"/>
      <c r="T120" s="24"/>
      <c r="U120" s="24"/>
      <c r="V120" s="24"/>
    </row>
    <row r="121" spans="1:22" ht="18" customHeight="1">
      <c r="A121" s="4">
        <v>120</v>
      </c>
      <c r="B121" s="37">
        <v>33725</v>
      </c>
      <c r="C121" s="34" t="s">
        <v>175</v>
      </c>
      <c r="D121" s="34" t="s">
        <v>171</v>
      </c>
      <c r="E121" s="34" t="s">
        <v>176</v>
      </c>
      <c r="F121" s="34" t="s">
        <v>166</v>
      </c>
      <c r="G121" s="21"/>
      <c r="H121" s="21"/>
      <c r="I121" s="21" t="s">
        <v>37</v>
      </c>
      <c r="J121" s="21" t="s">
        <v>14</v>
      </c>
      <c r="M121" s="12"/>
      <c r="N121" s="24"/>
      <c r="O121" s="24"/>
      <c r="P121" s="24"/>
      <c r="Q121" s="24"/>
      <c r="R121" s="24"/>
      <c r="S121" s="24"/>
      <c r="T121" s="24"/>
      <c r="U121" s="24"/>
      <c r="V121" s="24"/>
    </row>
    <row r="122" spans="1:22" ht="18" customHeight="1">
      <c r="A122" s="4">
        <v>121</v>
      </c>
      <c r="B122" s="37">
        <v>33725</v>
      </c>
      <c r="C122" s="34" t="s">
        <v>183</v>
      </c>
      <c r="D122" s="34" t="s">
        <v>142</v>
      </c>
      <c r="E122" s="34" t="s">
        <v>185</v>
      </c>
      <c r="F122" s="34" t="s">
        <v>181</v>
      </c>
      <c r="G122" s="21" t="s">
        <v>269</v>
      </c>
      <c r="H122" s="21" t="s">
        <v>161</v>
      </c>
      <c r="I122" s="21" t="s">
        <v>26</v>
      </c>
      <c r="J122" s="21" t="s">
        <v>31</v>
      </c>
      <c r="M122" s="12"/>
      <c r="N122" s="24"/>
      <c r="O122" s="24"/>
      <c r="P122" s="24"/>
      <c r="Q122" s="24"/>
      <c r="R122" s="24"/>
      <c r="S122" s="24"/>
      <c r="T122" s="24"/>
      <c r="U122" s="24"/>
      <c r="V122" s="24"/>
    </row>
    <row r="123" spans="1:22" ht="18" customHeight="1">
      <c r="A123" s="4">
        <v>122</v>
      </c>
      <c r="B123" s="37">
        <v>33725</v>
      </c>
      <c r="C123" s="34" t="s">
        <v>191</v>
      </c>
      <c r="D123" s="34" t="s">
        <v>193</v>
      </c>
      <c r="E123" s="34" t="s">
        <v>144</v>
      </c>
      <c r="F123" s="34" t="s">
        <v>72</v>
      </c>
      <c r="G123" s="21"/>
      <c r="H123" s="21"/>
      <c r="I123" s="21" t="s">
        <v>19</v>
      </c>
      <c r="J123" s="21" t="s">
        <v>38</v>
      </c>
      <c r="M123" s="12"/>
      <c r="N123" s="24"/>
      <c r="O123" s="24"/>
      <c r="P123" s="24"/>
      <c r="Q123" s="24"/>
      <c r="R123" s="24"/>
      <c r="S123" s="24"/>
      <c r="T123" s="24"/>
      <c r="U123" s="24"/>
      <c r="V123" s="24"/>
    </row>
    <row r="124" spans="1:22" ht="18" customHeight="1">
      <c r="A124" s="4">
        <v>123</v>
      </c>
      <c r="B124" s="37">
        <v>33726</v>
      </c>
      <c r="C124" s="34" t="s">
        <v>192</v>
      </c>
      <c r="D124" s="34" t="s">
        <v>210</v>
      </c>
      <c r="E124" s="34" t="s">
        <v>180</v>
      </c>
      <c r="F124" s="34" t="s">
        <v>163</v>
      </c>
      <c r="G124" s="21"/>
      <c r="H124" s="21"/>
      <c r="I124" s="21" t="s">
        <v>276</v>
      </c>
      <c r="J124" s="21" t="s">
        <v>20</v>
      </c>
      <c r="N124" s="24"/>
      <c r="O124" s="24"/>
      <c r="P124" s="24"/>
      <c r="Q124" s="24"/>
      <c r="R124" s="24"/>
      <c r="S124" s="24"/>
      <c r="T124" s="24"/>
      <c r="U124" s="24"/>
      <c r="V124" s="24"/>
    </row>
    <row r="125" spans="1:22" ht="18" customHeight="1">
      <c r="A125" s="4">
        <v>124</v>
      </c>
      <c r="B125" s="37">
        <v>33726</v>
      </c>
      <c r="C125" s="34" t="s">
        <v>72</v>
      </c>
      <c r="D125" s="34" t="s">
        <v>170</v>
      </c>
      <c r="E125" s="34" t="s">
        <v>193</v>
      </c>
      <c r="F125" s="34" t="s">
        <v>144</v>
      </c>
      <c r="G125" s="21"/>
      <c r="H125" s="21"/>
      <c r="I125" s="21" t="s">
        <v>19</v>
      </c>
      <c r="J125" s="21" t="s">
        <v>38</v>
      </c>
      <c r="M125" s="12"/>
      <c r="N125" s="24"/>
      <c r="O125" s="24"/>
      <c r="P125" s="24"/>
      <c r="Q125" s="24"/>
      <c r="R125" s="24"/>
      <c r="S125" s="24"/>
      <c r="T125" s="24"/>
      <c r="U125" s="24"/>
      <c r="V125" s="24"/>
    </row>
    <row r="126" spans="1:22" ht="18" customHeight="1">
      <c r="A126" s="4">
        <v>125</v>
      </c>
      <c r="B126" s="37">
        <v>33726</v>
      </c>
      <c r="C126" s="34" t="s">
        <v>173</v>
      </c>
      <c r="D126" s="34" t="s">
        <v>213</v>
      </c>
      <c r="E126" s="34" t="s">
        <v>165</v>
      </c>
      <c r="F126" s="34" t="s">
        <v>172</v>
      </c>
      <c r="G126" s="21" t="s">
        <v>211</v>
      </c>
      <c r="H126" s="21" t="s">
        <v>188</v>
      </c>
      <c r="I126" s="21" t="s">
        <v>8</v>
      </c>
      <c r="J126" s="21" t="s">
        <v>227</v>
      </c>
      <c r="M126" s="12"/>
      <c r="N126" s="24"/>
      <c r="O126" s="24"/>
      <c r="P126" s="24"/>
      <c r="Q126" s="24"/>
      <c r="R126" s="24"/>
      <c r="S126" s="24"/>
      <c r="T126" s="24"/>
      <c r="U126" s="24"/>
      <c r="V126" s="24"/>
    </row>
    <row r="127" spans="1:22" ht="18" customHeight="1">
      <c r="A127" s="4">
        <v>126</v>
      </c>
      <c r="B127" s="37">
        <v>33726</v>
      </c>
      <c r="C127" s="34" t="s">
        <v>186</v>
      </c>
      <c r="D127" s="34" t="s">
        <v>184</v>
      </c>
      <c r="E127" s="34" t="s">
        <v>179</v>
      </c>
      <c r="F127" s="34" t="s">
        <v>131</v>
      </c>
      <c r="G127" s="21" t="s">
        <v>197</v>
      </c>
      <c r="H127" s="21" t="s">
        <v>174</v>
      </c>
      <c r="I127" s="21" t="s">
        <v>32</v>
      </c>
      <c r="J127" s="21" t="s">
        <v>228</v>
      </c>
      <c r="M127" s="12"/>
      <c r="N127" s="24"/>
      <c r="O127" s="24"/>
      <c r="P127" s="24"/>
      <c r="Q127" s="24"/>
      <c r="R127" s="24"/>
      <c r="S127" s="24"/>
      <c r="T127" s="24"/>
      <c r="U127" s="24"/>
      <c r="V127" s="24"/>
    </row>
    <row r="128" spans="1:22" ht="18" customHeight="1">
      <c r="A128" s="4">
        <v>127</v>
      </c>
      <c r="B128" s="37">
        <v>33726</v>
      </c>
      <c r="C128" s="34" t="s">
        <v>187</v>
      </c>
      <c r="D128" s="34" t="s">
        <v>269</v>
      </c>
      <c r="E128" s="34" t="s">
        <v>181</v>
      </c>
      <c r="F128" s="34" t="s">
        <v>182</v>
      </c>
      <c r="G128" s="21" t="s">
        <v>185</v>
      </c>
      <c r="H128" s="21" t="s">
        <v>214</v>
      </c>
      <c r="I128" s="21" t="s">
        <v>26</v>
      </c>
      <c r="J128" s="21" t="s">
        <v>31</v>
      </c>
      <c r="M128" s="12"/>
      <c r="N128" s="24"/>
      <c r="O128" s="24"/>
      <c r="P128" s="24"/>
      <c r="Q128" s="24"/>
      <c r="R128" s="24"/>
      <c r="S128" s="24"/>
      <c r="T128" s="24"/>
      <c r="U128" s="24"/>
      <c r="V128" s="24"/>
    </row>
    <row r="129" spans="1:22" ht="18" customHeight="1">
      <c r="A129" s="4">
        <v>128</v>
      </c>
      <c r="B129" s="37">
        <v>33726</v>
      </c>
      <c r="C129" s="34" t="s">
        <v>176</v>
      </c>
      <c r="D129" s="34" t="s">
        <v>195</v>
      </c>
      <c r="E129" s="34" t="s">
        <v>166</v>
      </c>
      <c r="F129" s="34" t="s">
        <v>171</v>
      </c>
      <c r="G129" s="21"/>
      <c r="H129" s="21"/>
      <c r="I129" s="21" t="s">
        <v>37</v>
      </c>
      <c r="J129" s="21" t="s">
        <v>14</v>
      </c>
      <c r="M129" s="12"/>
      <c r="N129" s="24"/>
      <c r="O129" s="24"/>
      <c r="P129" s="24"/>
      <c r="Q129" s="24"/>
      <c r="R129" s="24"/>
      <c r="S129" s="24"/>
      <c r="T129" s="24"/>
      <c r="U129" s="24"/>
      <c r="V129" s="24"/>
    </row>
    <row r="130" spans="1:22" ht="18" customHeight="1">
      <c r="A130" s="4">
        <v>129</v>
      </c>
      <c r="B130" s="37">
        <v>33727</v>
      </c>
      <c r="C130" s="34" t="s">
        <v>166</v>
      </c>
      <c r="D130" s="34" t="s">
        <v>175</v>
      </c>
      <c r="E130" s="34" t="s">
        <v>171</v>
      </c>
      <c r="F130" s="34" t="s">
        <v>195</v>
      </c>
      <c r="G130" s="21"/>
      <c r="H130" s="21"/>
      <c r="I130" s="21" t="s">
        <v>37</v>
      </c>
      <c r="J130" s="21" t="s">
        <v>14</v>
      </c>
      <c r="M130" s="12"/>
      <c r="N130" s="24"/>
      <c r="O130" s="24"/>
      <c r="P130" s="24"/>
      <c r="Q130" s="24"/>
      <c r="R130" s="24"/>
      <c r="S130" s="24"/>
      <c r="T130" s="24"/>
      <c r="U130" s="24"/>
      <c r="V130" s="24"/>
    </row>
    <row r="131" spans="1:22" ht="18" customHeight="1">
      <c r="A131" s="4">
        <v>130</v>
      </c>
      <c r="B131" s="37">
        <v>33727</v>
      </c>
      <c r="C131" s="34" t="s">
        <v>172</v>
      </c>
      <c r="D131" s="34" t="s">
        <v>188</v>
      </c>
      <c r="E131" s="34" t="s">
        <v>213</v>
      </c>
      <c r="F131" s="34" t="s">
        <v>211</v>
      </c>
      <c r="G131" s="21" t="s">
        <v>165</v>
      </c>
      <c r="H131" s="21" t="s">
        <v>173</v>
      </c>
      <c r="I131" s="21" t="s">
        <v>8</v>
      </c>
      <c r="J131" s="21" t="s">
        <v>227</v>
      </c>
      <c r="N131" s="24"/>
      <c r="O131" s="24"/>
      <c r="P131" s="24"/>
      <c r="Q131" s="24"/>
      <c r="R131" s="24"/>
      <c r="S131" s="24"/>
      <c r="T131" s="24"/>
      <c r="U131" s="24"/>
      <c r="V131" s="24"/>
    </row>
    <row r="132" spans="1:22" ht="18" customHeight="1">
      <c r="A132" s="4">
        <v>131</v>
      </c>
      <c r="B132" s="37">
        <v>33727</v>
      </c>
      <c r="C132" s="34" t="s">
        <v>174</v>
      </c>
      <c r="D132" s="34" t="s">
        <v>179</v>
      </c>
      <c r="E132" s="34" t="s">
        <v>197</v>
      </c>
      <c r="F132" s="34" t="s">
        <v>184</v>
      </c>
      <c r="G132" s="21" t="s">
        <v>186</v>
      </c>
      <c r="H132" s="21" t="s">
        <v>131</v>
      </c>
      <c r="I132" s="21" t="s">
        <v>32</v>
      </c>
      <c r="J132" s="21" t="s">
        <v>228</v>
      </c>
      <c r="N132" s="24"/>
      <c r="O132" s="24"/>
      <c r="P132" s="24"/>
      <c r="Q132" s="24"/>
      <c r="R132" s="24"/>
      <c r="S132" s="24"/>
      <c r="T132" s="24"/>
      <c r="U132" s="24"/>
      <c r="V132" s="24"/>
    </row>
    <row r="133" spans="1:22" ht="18" customHeight="1">
      <c r="A133" s="4">
        <v>132</v>
      </c>
      <c r="B133" s="37">
        <v>33727</v>
      </c>
      <c r="C133" s="34" t="s">
        <v>185</v>
      </c>
      <c r="D133" s="34" t="s">
        <v>194</v>
      </c>
      <c r="E133" s="34" t="s">
        <v>161</v>
      </c>
      <c r="F133" s="34" t="s">
        <v>183</v>
      </c>
      <c r="G133" s="21" t="s">
        <v>263</v>
      </c>
      <c r="H133" s="21" t="s">
        <v>142</v>
      </c>
      <c r="I133" s="21" t="s">
        <v>26</v>
      </c>
      <c r="J133" s="21" t="s">
        <v>31</v>
      </c>
      <c r="M133" s="19"/>
      <c r="N133" s="24"/>
      <c r="O133" s="24"/>
      <c r="P133" s="24"/>
      <c r="Q133" s="24"/>
      <c r="R133" s="24"/>
      <c r="S133" s="24"/>
      <c r="T133" s="24"/>
      <c r="U133" s="24"/>
      <c r="V133" s="24"/>
    </row>
    <row r="134" spans="1:22" ht="18" customHeight="1">
      <c r="A134" s="4">
        <v>133</v>
      </c>
      <c r="B134" s="37">
        <v>33727</v>
      </c>
      <c r="C134" s="34" t="s">
        <v>210</v>
      </c>
      <c r="D134" s="34" t="s">
        <v>190</v>
      </c>
      <c r="E134" s="34" t="s">
        <v>163</v>
      </c>
      <c r="F134" s="34" t="s">
        <v>180</v>
      </c>
      <c r="G134" s="21"/>
      <c r="H134" s="21"/>
      <c r="I134" s="21" t="s">
        <v>276</v>
      </c>
      <c r="J134" s="21" t="s">
        <v>20</v>
      </c>
      <c r="N134" s="24"/>
      <c r="O134" s="24"/>
      <c r="P134" s="24"/>
      <c r="Q134" s="24"/>
      <c r="R134" s="24"/>
      <c r="S134" s="24"/>
      <c r="T134" s="24"/>
      <c r="U134" s="24"/>
      <c r="V134" s="24"/>
    </row>
    <row r="135" spans="1:22" ht="18" customHeight="1">
      <c r="A135" s="4">
        <v>134</v>
      </c>
      <c r="B135" s="37">
        <v>33727</v>
      </c>
      <c r="C135" s="34" t="s">
        <v>144</v>
      </c>
      <c r="D135" s="34" t="s">
        <v>191</v>
      </c>
      <c r="E135" s="34" t="s">
        <v>170</v>
      </c>
      <c r="F135" s="34" t="s">
        <v>193</v>
      </c>
      <c r="G135" s="21"/>
      <c r="H135" s="21"/>
      <c r="I135" s="21" t="s">
        <v>19</v>
      </c>
      <c r="J135" s="21" t="s">
        <v>38</v>
      </c>
      <c r="N135" s="24"/>
      <c r="O135" s="24"/>
      <c r="P135" s="24"/>
      <c r="Q135" s="24"/>
      <c r="R135" s="24"/>
      <c r="S135" s="24"/>
      <c r="T135" s="24"/>
      <c r="U135" s="24"/>
      <c r="V135" s="24"/>
    </row>
    <row r="136" spans="1:22" ht="18" customHeight="1">
      <c r="A136" s="4">
        <v>135</v>
      </c>
      <c r="B136" s="37">
        <v>33728</v>
      </c>
      <c r="C136" s="34" t="s">
        <v>182</v>
      </c>
      <c r="D136" s="34" t="s">
        <v>181</v>
      </c>
      <c r="E136" s="36" t="s">
        <v>269</v>
      </c>
      <c r="F136" s="34" t="s">
        <v>146</v>
      </c>
      <c r="G136" s="21" t="s">
        <v>214</v>
      </c>
      <c r="H136" s="21" t="s">
        <v>199</v>
      </c>
      <c r="I136" s="21" t="s">
        <v>228</v>
      </c>
      <c r="J136" s="21" t="s">
        <v>8</v>
      </c>
      <c r="N136" s="24"/>
      <c r="O136" s="24"/>
      <c r="P136" s="24"/>
      <c r="Q136" s="24"/>
      <c r="R136" s="24"/>
      <c r="S136" s="24"/>
      <c r="T136" s="24"/>
      <c r="U136" s="24"/>
      <c r="V136" s="24"/>
    </row>
    <row r="137" spans="1:22" ht="18" customHeight="1">
      <c r="A137" s="4">
        <v>136</v>
      </c>
      <c r="B137" s="37">
        <v>33728</v>
      </c>
      <c r="C137" s="34" t="s">
        <v>171</v>
      </c>
      <c r="D137" s="34" t="s">
        <v>176</v>
      </c>
      <c r="E137" s="34" t="s">
        <v>175</v>
      </c>
      <c r="F137" s="34" t="s">
        <v>4</v>
      </c>
      <c r="G137" s="21"/>
      <c r="H137" s="21"/>
      <c r="I137" s="21" t="s">
        <v>14</v>
      </c>
      <c r="J137" s="21" t="s">
        <v>276</v>
      </c>
      <c r="N137" s="24"/>
      <c r="O137" s="24"/>
      <c r="P137" s="24"/>
      <c r="Q137" s="24"/>
      <c r="R137" s="24"/>
      <c r="S137" s="24"/>
      <c r="T137" s="24"/>
      <c r="U137" s="24"/>
      <c r="V137" s="24"/>
    </row>
    <row r="138" spans="1:22" ht="18" customHeight="1">
      <c r="A138" s="4">
        <v>137</v>
      </c>
      <c r="B138" s="37">
        <v>33728</v>
      </c>
      <c r="C138" s="34" t="s">
        <v>184</v>
      </c>
      <c r="D138" s="34" t="s">
        <v>178</v>
      </c>
      <c r="E138" s="34" t="s">
        <v>131</v>
      </c>
      <c r="F138" s="34" t="s">
        <v>213</v>
      </c>
      <c r="G138" s="21" t="s">
        <v>188</v>
      </c>
      <c r="H138" s="21" t="s">
        <v>174</v>
      </c>
      <c r="I138" s="21" t="s">
        <v>31</v>
      </c>
      <c r="J138" s="21" t="s">
        <v>32</v>
      </c>
      <c r="N138" s="24"/>
      <c r="O138" s="24"/>
      <c r="P138" s="24"/>
      <c r="Q138" s="24"/>
      <c r="R138" s="24"/>
      <c r="S138" s="24"/>
      <c r="T138" s="24"/>
      <c r="U138" s="24"/>
      <c r="V138" s="24"/>
    </row>
    <row r="139" spans="1:22" ht="18" customHeight="1">
      <c r="A139" s="4">
        <v>138</v>
      </c>
      <c r="B139" s="37">
        <v>33728</v>
      </c>
      <c r="C139" s="34" t="s">
        <v>142</v>
      </c>
      <c r="D139" s="34" t="s">
        <v>161</v>
      </c>
      <c r="E139" s="34" t="s">
        <v>183</v>
      </c>
      <c r="F139" s="34" t="s">
        <v>187</v>
      </c>
      <c r="G139" s="21" t="s">
        <v>194</v>
      </c>
      <c r="H139" s="21" t="s">
        <v>185</v>
      </c>
      <c r="I139" s="21" t="s">
        <v>227</v>
      </c>
      <c r="J139" s="21" t="s">
        <v>26</v>
      </c>
      <c r="N139" s="24"/>
      <c r="O139" s="24"/>
      <c r="P139" s="24"/>
      <c r="Q139" s="24"/>
      <c r="R139" s="24"/>
      <c r="S139" s="24"/>
      <c r="T139" s="24"/>
      <c r="U139" s="24"/>
      <c r="V139" s="24"/>
    </row>
    <row r="140" spans="1:22" ht="18" customHeight="1">
      <c r="A140" s="4">
        <v>139</v>
      </c>
      <c r="B140" s="37">
        <v>33728</v>
      </c>
      <c r="C140" s="34" t="s">
        <v>193</v>
      </c>
      <c r="D140" s="34" t="s">
        <v>170</v>
      </c>
      <c r="E140" s="34" t="s">
        <v>167</v>
      </c>
      <c r="F140" s="34" t="s">
        <v>191</v>
      </c>
      <c r="G140" s="21"/>
      <c r="H140" s="21"/>
      <c r="I140" s="21" t="s">
        <v>20</v>
      </c>
      <c r="J140" s="21" t="s">
        <v>19</v>
      </c>
      <c r="N140" s="24"/>
      <c r="O140" s="24"/>
      <c r="P140" s="24"/>
      <c r="Q140" s="24"/>
      <c r="R140" s="24"/>
      <c r="S140" s="24"/>
      <c r="T140" s="24"/>
      <c r="U140" s="24"/>
      <c r="V140" s="24"/>
    </row>
    <row r="141" spans="1:22" ht="18" customHeight="1">
      <c r="A141" s="4">
        <v>140</v>
      </c>
      <c r="B141" s="37">
        <v>33728</v>
      </c>
      <c r="C141" s="34" t="s">
        <v>163</v>
      </c>
      <c r="D141" s="36" t="s">
        <v>72</v>
      </c>
      <c r="E141" s="34" t="s">
        <v>180</v>
      </c>
      <c r="F141" s="34" t="s">
        <v>190</v>
      </c>
      <c r="G141" s="21"/>
      <c r="H141" s="21"/>
      <c r="I141" s="21" t="s">
        <v>38</v>
      </c>
      <c r="J141" s="21" t="s">
        <v>37</v>
      </c>
      <c r="N141" s="24"/>
      <c r="O141" s="24"/>
      <c r="P141" s="24"/>
      <c r="Q141" s="24"/>
      <c r="R141" s="24"/>
      <c r="S141" s="24"/>
      <c r="T141" s="24"/>
      <c r="U141" s="24"/>
      <c r="V141" s="24"/>
    </row>
    <row r="142" spans="1:22" ht="18" customHeight="1">
      <c r="A142" s="4">
        <v>141</v>
      </c>
      <c r="B142" s="37">
        <v>33729</v>
      </c>
      <c r="C142" s="34" t="s">
        <v>167</v>
      </c>
      <c r="D142" s="34" t="s">
        <v>144</v>
      </c>
      <c r="E142" s="34" t="s">
        <v>191</v>
      </c>
      <c r="F142" s="34" t="s">
        <v>170</v>
      </c>
      <c r="G142" s="21"/>
      <c r="H142" s="21"/>
      <c r="I142" s="21" t="s">
        <v>20</v>
      </c>
      <c r="J142" s="21" t="s">
        <v>19</v>
      </c>
      <c r="N142" s="24"/>
      <c r="O142" s="24"/>
      <c r="P142" s="24"/>
      <c r="Q142" s="24"/>
      <c r="R142" s="24"/>
      <c r="S142" s="24"/>
      <c r="T142" s="24"/>
      <c r="U142" s="24"/>
      <c r="V142" s="24"/>
    </row>
    <row r="143" spans="1:22" ht="18" customHeight="1">
      <c r="A143" s="4">
        <v>142</v>
      </c>
      <c r="B143" s="37">
        <v>33729</v>
      </c>
      <c r="C143" s="34" t="s">
        <v>269</v>
      </c>
      <c r="D143" s="34" t="s">
        <v>214</v>
      </c>
      <c r="E143" s="34" t="s">
        <v>181</v>
      </c>
      <c r="F143" s="34" t="s">
        <v>182</v>
      </c>
      <c r="G143" s="21" t="s">
        <v>199</v>
      </c>
      <c r="H143" s="21" t="s">
        <v>146</v>
      </c>
      <c r="I143" s="21" t="s">
        <v>228</v>
      </c>
      <c r="J143" s="21" t="s">
        <v>8</v>
      </c>
      <c r="N143" s="24"/>
      <c r="O143" s="24"/>
      <c r="P143" s="24"/>
      <c r="Q143" s="24"/>
      <c r="R143" s="24"/>
      <c r="S143" s="24"/>
      <c r="T143" s="24"/>
      <c r="U143" s="24"/>
      <c r="V143" s="24"/>
    </row>
    <row r="144" spans="1:22" ht="18" customHeight="1">
      <c r="A144" s="4">
        <v>143</v>
      </c>
      <c r="B144" s="37">
        <v>33729</v>
      </c>
      <c r="C144" s="36" t="s">
        <v>4</v>
      </c>
      <c r="D144" s="34" t="s">
        <v>166</v>
      </c>
      <c r="E144" s="34" t="s">
        <v>176</v>
      </c>
      <c r="F144" s="34" t="s">
        <v>175</v>
      </c>
      <c r="G144" s="21"/>
      <c r="H144" s="21"/>
      <c r="I144" s="21" t="s">
        <v>14</v>
      </c>
      <c r="J144" s="21" t="s">
        <v>276</v>
      </c>
      <c r="N144" s="24"/>
      <c r="O144" s="24"/>
      <c r="P144" s="24"/>
      <c r="Q144" s="24"/>
      <c r="R144" s="24"/>
      <c r="S144" s="24"/>
      <c r="T144" s="24"/>
      <c r="U144" s="24"/>
      <c r="V144" s="24"/>
    </row>
    <row r="145" spans="1:22" ht="18" customHeight="1">
      <c r="A145" s="4">
        <v>144</v>
      </c>
      <c r="B145" s="37">
        <v>33729</v>
      </c>
      <c r="C145" s="34" t="s">
        <v>213</v>
      </c>
      <c r="D145" s="34" t="s">
        <v>131</v>
      </c>
      <c r="E145" s="34" t="s">
        <v>184</v>
      </c>
      <c r="F145" s="34" t="s">
        <v>188</v>
      </c>
      <c r="G145" s="21" t="s">
        <v>174</v>
      </c>
      <c r="H145" s="21" t="s">
        <v>178</v>
      </c>
      <c r="I145" s="21" t="s">
        <v>31</v>
      </c>
      <c r="J145" s="21" t="s">
        <v>32</v>
      </c>
      <c r="N145" s="24"/>
      <c r="O145" s="24"/>
      <c r="P145" s="24"/>
      <c r="Q145" s="24"/>
      <c r="R145" s="24"/>
      <c r="S145" s="24"/>
      <c r="T145" s="24"/>
      <c r="U145" s="24"/>
      <c r="V145" s="24"/>
    </row>
    <row r="146" spans="1:22" ht="18" customHeight="1">
      <c r="A146" s="4">
        <v>145</v>
      </c>
      <c r="B146" s="37">
        <v>33729</v>
      </c>
      <c r="C146" s="34" t="s">
        <v>180</v>
      </c>
      <c r="D146" s="34" t="s">
        <v>192</v>
      </c>
      <c r="E146" s="34" t="s">
        <v>190</v>
      </c>
      <c r="F146" s="34" t="s">
        <v>210</v>
      </c>
      <c r="G146" s="21"/>
      <c r="H146" s="21"/>
      <c r="I146" s="21" t="s">
        <v>38</v>
      </c>
      <c r="J146" s="21" t="s">
        <v>37</v>
      </c>
      <c r="N146" s="24"/>
      <c r="O146" s="24"/>
      <c r="P146" s="24"/>
      <c r="Q146" s="24"/>
      <c r="R146" s="24"/>
      <c r="S146" s="24"/>
      <c r="T146" s="24"/>
      <c r="U146" s="24"/>
      <c r="V146" s="24"/>
    </row>
    <row r="147" spans="1:22" ht="18" customHeight="1">
      <c r="A147" s="4">
        <v>146</v>
      </c>
      <c r="B147" s="37">
        <v>33729</v>
      </c>
      <c r="C147" s="34" t="s">
        <v>194</v>
      </c>
      <c r="D147" s="34" t="s">
        <v>183</v>
      </c>
      <c r="E147" s="34" t="s">
        <v>187</v>
      </c>
      <c r="F147" s="34" t="s">
        <v>172</v>
      </c>
      <c r="G147" s="21" t="s">
        <v>185</v>
      </c>
      <c r="H147" s="21" t="s">
        <v>173</v>
      </c>
      <c r="I147" s="21" t="s">
        <v>227</v>
      </c>
      <c r="J147" s="21" t="s">
        <v>26</v>
      </c>
      <c r="N147" s="24"/>
      <c r="O147" s="24"/>
      <c r="P147" s="24"/>
      <c r="Q147" s="24"/>
      <c r="R147" s="24"/>
      <c r="S147" s="24"/>
      <c r="T147" s="24"/>
      <c r="U147" s="24"/>
      <c r="V147" s="24"/>
    </row>
    <row r="148" spans="1:22" ht="18" customHeight="1">
      <c r="A148" s="4">
        <v>147</v>
      </c>
      <c r="B148" s="37">
        <v>33730</v>
      </c>
      <c r="C148" s="34" t="s">
        <v>161</v>
      </c>
      <c r="D148" s="34" t="s">
        <v>142</v>
      </c>
      <c r="E148" s="34" t="s">
        <v>173</v>
      </c>
      <c r="F148" s="34" t="s">
        <v>183</v>
      </c>
      <c r="G148" s="21" t="s">
        <v>172</v>
      </c>
      <c r="H148" s="21" t="s">
        <v>274</v>
      </c>
      <c r="I148" s="21" t="s">
        <v>227</v>
      </c>
      <c r="J148" s="21" t="s">
        <v>26</v>
      </c>
      <c r="M148" s="12"/>
      <c r="N148" s="24"/>
      <c r="O148" s="24"/>
      <c r="P148" s="24"/>
      <c r="Q148" s="24"/>
      <c r="R148" s="24"/>
      <c r="S148" s="24"/>
      <c r="T148" s="24"/>
      <c r="U148" s="24"/>
      <c r="V148" s="24"/>
    </row>
    <row r="149" spans="1:22" ht="18" customHeight="1">
      <c r="A149" s="4">
        <v>148</v>
      </c>
      <c r="B149" s="37">
        <v>33730</v>
      </c>
      <c r="C149" s="34" t="s">
        <v>179</v>
      </c>
      <c r="D149" s="34" t="s">
        <v>186</v>
      </c>
      <c r="E149" s="34" t="s">
        <v>165</v>
      </c>
      <c r="F149" s="34" t="s">
        <v>197</v>
      </c>
      <c r="G149" s="21" t="s">
        <v>131</v>
      </c>
      <c r="H149" s="21" t="s">
        <v>188</v>
      </c>
      <c r="I149" s="21" t="s">
        <v>31</v>
      </c>
      <c r="J149" s="21" t="s">
        <v>32</v>
      </c>
      <c r="L149" s="9"/>
    </row>
    <row r="150" spans="1:22" ht="18" customHeight="1">
      <c r="A150" s="4">
        <v>149</v>
      </c>
      <c r="B150" s="37">
        <v>33730</v>
      </c>
      <c r="C150" s="34" t="s">
        <v>170</v>
      </c>
      <c r="D150" s="34" t="s">
        <v>191</v>
      </c>
      <c r="E150" s="34" t="s">
        <v>144</v>
      </c>
      <c r="F150" s="34" t="s">
        <v>193</v>
      </c>
      <c r="G150" s="21"/>
      <c r="H150" s="21"/>
      <c r="I150" s="21" t="s">
        <v>20</v>
      </c>
      <c r="J150" s="21" t="s">
        <v>19</v>
      </c>
      <c r="L150" s="9"/>
    </row>
    <row r="151" spans="1:22" ht="18" customHeight="1">
      <c r="A151" s="4">
        <v>150</v>
      </c>
      <c r="B151" s="37">
        <v>33730</v>
      </c>
      <c r="C151" s="34" t="s">
        <v>190</v>
      </c>
      <c r="D151" s="34" t="s">
        <v>210</v>
      </c>
      <c r="E151" s="34" t="s">
        <v>192</v>
      </c>
      <c r="F151" s="34" t="s">
        <v>163</v>
      </c>
      <c r="G151" s="21"/>
      <c r="H151" s="21"/>
      <c r="I151" s="21" t="s">
        <v>38</v>
      </c>
      <c r="J151" s="21" t="s">
        <v>37</v>
      </c>
      <c r="L151" s="9"/>
    </row>
    <row r="152" spans="1:22" ht="18" customHeight="1">
      <c r="A152" s="4">
        <v>151</v>
      </c>
      <c r="B152" s="37">
        <v>33730</v>
      </c>
      <c r="C152" s="34" t="s">
        <v>181</v>
      </c>
      <c r="D152" s="34" t="s">
        <v>182</v>
      </c>
      <c r="E152" s="34" t="s">
        <v>214</v>
      </c>
      <c r="F152" s="34" t="s">
        <v>199</v>
      </c>
      <c r="G152" s="21" t="s">
        <v>146</v>
      </c>
      <c r="H152" s="21" t="s">
        <v>269</v>
      </c>
      <c r="I152" s="21" t="s">
        <v>228</v>
      </c>
      <c r="J152" s="21" t="s">
        <v>8</v>
      </c>
      <c r="L152" s="9"/>
    </row>
    <row r="153" spans="1:22" ht="18" customHeight="1">
      <c r="A153" s="4">
        <v>152</v>
      </c>
      <c r="B153" s="37">
        <v>33730</v>
      </c>
      <c r="C153" s="34" t="s">
        <v>175</v>
      </c>
      <c r="D153" s="34" t="s">
        <v>171</v>
      </c>
      <c r="E153" s="34" t="s">
        <v>166</v>
      </c>
      <c r="F153" s="34" t="s">
        <v>176</v>
      </c>
      <c r="G153" s="21"/>
      <c r="H153" s="21"/>
      <c r="I153" s="21" t="s">
        <v>14</v>
      </c>
      <c r="J153" s="21" t="s">
        <v>276</v>
      </c>
      <c r="L153" s="9"/>
    </row>
    <row r="154" spans="1:22" ht="18" customHeight="1">
      <c r="A154" s="4">
        <v>153</v>
      </c>
      <c r="B154" s="37">
        <v>33732</v>
      </c>
      <c r="C154" s="34" t="s">
        <v>131</v>
      </c>
      <c r="D154" s="34" t="s">
        <v>184</v>
      </c>
      <c r="E154" s="34" t="s">
        <v>213</v>
      </c>
      <c r="F154" s="34" t="s">
        <v>186</v>
      </c>
      <c r="G154" s="21" t="s">
        <v>179</v>
      </c>
      <c r="H154" s="21" t="s">
        <v>197</v>
      </c>
      <c r="I154" s="21" t="s">
        <v>8</v>
      </c>
      <c r="J154" s="21" t="s">
        <v>31</v>
      </c>
      <c r="L154" s="9"/>
    </row>
    <row r="155" spans="1:22" ht="18" customHeight="1">
      <c r="A155" s="4">
        <v>154</v>
      </c>
      <c r="B155" s="37">
        <v>33732</v>
      </c>
      <c r="C155" s="34" t="s">
        <v>144</v>
      </c>
      <c r="D155" s="34" t="s">
        <v>166</v>
      </c>
      <c r="E155" s="34" t="s">
        <v>171</v>
      </c>
      <c r="F155" s="34" t="s">
        <v>190</v>
      </c>
      <c r="G155" s="21"/>
      <c r="H155" s="21"/>
      <c r="I155" s="21" t="s">
        <v>276</v>
      </c>
      <c r="J155" s="21" t="s">
        <v>37</v>
      </c>
      <c r="L155" s="9"/>
    </row>
    <row r="156" spans="1:22" ht="18" customHeight="1">
      <c r="A156" s="4">
        <v>155</v>
      </c>
      <c r="B156" s="37">
        <v>33732</v>
      </c>
      <c r="C156" s="34" t="s">
        <v>214</v>
      </c>
      <c r="D156" s="34" t="s">
        <v>269</v>
      </c>
      <c r="E156" s="34" t="s">
        <v>172</v>
      </c>
      <c r="F156" s="34" t="s">
        <v>173</v>
      </c>
      <c r="G156" s="21" t="s">
        <v>181</v>
      </c>
      <c r="H156" s="21" t="s">
        <v>161</v>
      </c>
      <c r="I156" s="21" t="s">
        <v>26</v>
      </c>
      <c r="J156" s="21" t="s">
        <v>228</v>
      </c>
      <c r="L156" s="9"/>
    </row>
    <row r="157" spans="1:22" ht="18" customHeight="1">
      <c r="A157" s="4">
        <v>156</v>
      </c>
      <c r="B157" s="37">
        <v>33732</v>
      </c>
      <c r="C157" s="34" t="s">
        <v>195</v>
      </c>
      <c r="D157" s="34" t="s">
        <v>193</v>
      </c>
      <c r="E157" s="34" t="s">
        <v>210</v>
      </c>
      <c r="F157" s="34" t="s">
        <v>192</v>
      </c>
      <c r="G157" s="21"/>
      <c r="H157" s="21"/>
      <c r="I157" s="21" t="s">
        <v>14</v>
      </c>
      <c r="J157" s="21" t="s">
        <v>20</v>
      </c>
      <c r="L157" s="9"/>
    </row>
    <row r="158" spans="1:22" ht="18" customHeight="1">
      <c r="A158" s="4">
        <v>157</v>
      </c>
      <c r="B158" s="37">
        <v>33733</v>
      </c>
      <c r="C158" s="34" t="s">
        <v>166</v>
      </c>
      <c r="D158" s="34" t="s">
        <v>190</v>
      </c>
      <c r="E158" s="34" t="s">
        <v>170</v>
      </c>
      <c r="F158" s="34" t="s">
        <v>171</v>
      </c>
      <c r="G158" s="21"/>
      <c r="H158" s="21"/>
      <c r="I158" s="21" t="s">
        <v>276</v>
      </c>
      <c r="J158" s="21" t="s">
        <v>37</v>
      </c>
      <c r="L158" s="9"/>
    </row>
    <row r="159" spans="1:22" ht="18" customHeight="1">
      <c r="A159" s="4">
        <v>158</v>
      </c>
      <c r="B159" s="37">
        <v>33733</v>
      </c>
      <c r="C159" s="34" t="s">
        <v>173</v>
      </c>
      <c r="D159" s="34" t="s">
        <v>181</v>
      </c>
      <c r="E159" s="36" t="s">
        <v>161</v>
      </c>
      <c r="F159" s="34" t="s">
        <v>269</v>
      </c>
      <c r="G159" s="21" t="s">
        <v>214</v>
      </c>
      <c r="H159" s="21" t="s">
        <v>172</v>
      </c>
      <c r="I159" s="21" t="s">
        <v>26</v>
      </c>
      <c r="J159" s="21" t="s">
        <v>228</v>
      </c>
      <c r="L159" s="9"/>
    </row>
    <row r="160" spans="1:22" ht="18" customHeight="1">
      <c r="A160" s="4">
        <v>159</v>
      </c>
      <c r="B160" s="37">
        <v>33733</v>
      </c>
      <c r="C160" s="34" t="s">
        <v>191</v>
      </c>
      <c r="D160" s="34" t="s">
        <v>163</v>
      </c>
      <c r="E160" s="34" t="s">
        <v>167</v>
      </c>
      <c r="F160" s="34" t="s">
        <v>180</v>
      </c>
      <c r="G160" s="21"/>
      <c r="H160" s="21"/>
      <c r="I160" s="21" t="s">
        <v>38</v>
      </c>
      <c r="J160" s="21" t="s">
        <v>19</v>
      </c>
      <c r="L160" s="9"/>
    </row>
    <row r="161" spans="1:12" ht="18" customHeight="1">
      <c r="A161" s="4">
        <v>160</v>
      </c>
      <c r="B161" s="37">
        <v>33734</v>
      </c>
      <c r="C161" s="34" t="s">
        <v>182</v>
      </c>
      <c r="D161" s="34" t="s">
        <v>142</v>
      </c>
      <c r="E161" s="34" t="s">
        <v>194</v>
      </c>
      <c r="F161" s="34" t="s">
        <v>183</v>
      </c>
      <c r="G161" s="21" t="s">
        <v>187</v>
      </c>
      <c r="H161" s="21" t="s">
        <v>185</v>
      </c>
      <c r="I161" s="21" t="s">
        <v>227</v>
      </c>
      <c r="J161" s="21" t="s">
        <v>32</v>
      </c>
      <c r="L161" s="9"/>
    </row>
    <row r="162" spans="1:12" ht="18" customHeight="1">
      <c r="A162" s="4">
        <v>161</v>
      </c>
      <c r="B162" s="37">
        <v>33734</v>
      </c>
      <c r="C162" s="34" t="s">
        <v>172</v>
      </c>
      <c r="D162" s="34" t="s">
        <v>214</v>
      </c>
      <c r="E162" s="34" t="s">
        <v>181</v>
      </c>
      <c r="F162" s="34" t="s">
        <v>161</v>
      </c>
      <c r="G162" s="21" t="s">
        <v>173</v>
      </c>
      <c r="H162" s="21" t="s">
        <v>269</v>
      </c>
      <c r="I162" s="21" t="s">
        <v>26</v>
      </c>
      <c r="J162" s="21" t="s">
        <v>228</v>
      </c>
      <c r="L162" s="9"/>
    </row>
    <row r="163" spans="1:12" ht="18" customHeight="1">
      <c r="A163" s="4">
        <v>162</v>
      </c>
      <c r="B163" s="37">
        <v>33734</v>
      </c>
      <c r="C163" s="34" t="s">
        <v>171</v>
      </c>
      <c r="D163" s="34" t="s">
        <v>170</v>
      </c>
      <c r="E163" s="34" t="s">
        <v>190</v>
      </c>
      <c r="F163" s="34" t="s">
        <v>144</v>
      </c>
      <c r="G163" s="21"/>
      <c r="H163" s="21"/>
      <c r="I163" s="21" t="s">
        <v>276</v>
      </c>
      <c r="J163" s="21" t="s">
        <v>37</v>
      </c>
      <c r="L163" s="9"/>
    </row>
    <row r="164" spans="1:12" ht="18" customHeight="1">
      <c r="A164" s="4">
        <v>163</v>
      </c>
      <c r="B164" s="37">
        <v>33734</v>
      </c>
      <c r="C164" s="34" t="s">
        <v>210</v>
      </c>
      <c r="D164" s="34" t="s">
        <v>195</v>
      </c>
      <c r="E164" s="34" t="s">
        <v>175</v>
      </c>
      <c r="F164" s="34" t="s">
        <v>193</v>
      </c>
      <c r="G164" s="21"/>
      <c r="H164" s="21"/>
      <c r="I164" s="21" t="s">
        <v>14</v>
      </c>
      <c r="J164" s="21" t="s">
        <v>20</v>
      </c>
      <c r="L164" s="9"/>
    </row>
    <row r="165" spans="1:12" ht="18" customHeight="1">
      <c r="A165" s="4">
        <v>164</v>
      </c>
      <c r="B165" s="38">
        <v>33734</v>
      </c>
      <c r="C165" s="21" t="s">
        <v>188</v>
      </c>
      <c r="D165" s="21" t="s">
        <v>179</v>
      </c>
      <c r="E165" s="21" t="s">
        <v>174</v>
      </c>
      <c r="F165" s="21" t="s">
        <v>165</v>
      </c>
      <c r="G165" s="21" t="s">
        <v>178</v>
      </c>
      <c r="H165" s="21" t="s">
        <v>211</v>
      </c>
      <c r="I165" s="21" t="s">
        <v>8</v>
      </c>
      <c r="J165" s="21" t="s">
        <v>31</v>
      </c>
      <c r="L165" s="9"/>
    </row>
    <row r="166" spans="1:12" ht="18" customHeight="1">
      <c r="A166" s="4">
        <v>165</v>
      </c>
      <c r="B166" s="38">
        <v>33734</v>
      </c>
      <c r="C166" s="21" t="s">
        <v>163</v>
      </c>
      <c r="D166" s="21" t="s">
        <v>180</v>
      </c>
      <c r="E166" s="21" t="s">
        <v>72</v>
      </c>
      <c r="F166" s="21" t="s">
        <v>167</v>
      </c>
      <c r="G166" s="21"/>
      <c r="H166" s="21"/>
      <c r="I166" s="21" t="s">
        <v>38</v>
      </c>
      <c r="J166" s="21" t="s">
        <v>19</v>
      </c>
      <c r="L166" s="9"/>
    </row>
    <row r="167" spans="1:12" ht="18" customHeight="1">
      <c r="A167" s="4">
        <v>166</v>
      </c>
      <c r="B167" s="38">
        <v>33736</v>
      </c>
      <c r="C167" s="21" t="s">
        <v>167</v>
      </c>
      <c r="D167" s="21" t="s">
        <v>191</v>
      </c>
      <c r="E167" s="21" t="s">
        <v>180</v>
      </c>
      <c r="F167" s="21" t="s">
        <v>176</v>
      </c>
      <c r="G167" s="21"/>
      <c r="H167" s="21"/>
      <c r="I167" s="21" t="s">
        <v>37</v>
      </c>
      <c r="J167" s="21" t="s">
        <v>14</v>
      </c>
      <c r="L167" s="9"/>
    </row>
    <row r="168" spans="1:12" ht="18" customHeight="1">
      <c r="A168" s="4">
        <v>167</v>
      </c>
      <c r="B168" s="38">
        <v>33736</v>
      </c>
      <c r="C168" s="21" t="s">
        <v>161</v>
      </c>
      <c r="D168" s="21" t="s">
        <v>165</v>
      </c>
      <c r="E168" s="21" t="s">
        <v>214</v>
      </c>
      <c r="F168" s="21" t="s">
        <v>213</v>
      </c>
      <c r="G168" s="21" t="s">
        <v>174</v>
      </c>
      <c r="H168" s="21" t="s">
        <v>188</v>
      </c>
      <c r="I168" s="21" t="s">
        <v>32</v>
      </c>
      <c r="J168" s="21" t="s">
        <v>8</v>
      </c>
      <c r="L168" s="9"/>
    </row>
    <row r="169" spans="1:12" ht="18" customHeight="1">
      <c r="A169" s="4">
        <v>168</v>
      </c>
      <c r="B169" s="38">
        <v>33736</v>
      </c>
      <c r="C169" s="21" t="s">
        <v>170</v>
      </c>
      <c r="D169" s="21" t="s">
        <v>166</v>
      </c>
      <c r="E169" s="21" t="s">
        <v>144</v>
      </c>
      <c r="F169" s="21" t="s">
        <v>190</v>
      </c>
      <c r="G169" s="21"/>
      <c r="H169" s="21"/>
      <c r="I169" s="21" t="s">
        <v>19</v>
      </c>
      <c r="J169" s="21" t="s">
        <v>276</v>
      </c>
      <c r="L169" s="9"/>
    </row>
    <row r="170" spans="1:12" ht="18" customHeight="1">
      <c r="A170" s="4">
        <v>169</v>
      </c>
      <c r="B170" s="38">
        <v>33736</v>
      </c>
      <c r="C170" s="21" t="s">
        <v>197</v>
      </c>
      <c r="D170" s="36" t="s">
        <v>131</v>
      </c>
      <c r="E170" s="21" t="s">
        <v>184</v>
      </c>
      <c r="F170" s="21" t="s">
        <v>211</v>
      </c>
      <c r="G170" s="21" t="s">
        <v>186</v>
      </c>
      <c r="H170" s="21" t="s">
        <v>179</v>
      </c>
      <c r="I170" s="21" t="s">
        <v>31</v>
      </c>
      <c r="J170" s="21" t="s">
        <v>228</v>
      </c>
      <c r="L170" s="9"/>
    </row>
    <row r="171" spans="1:12" ht="18" customHeight="1">
      <c r="A171" s="4">
        <v>170</v>
      </c>
      <c r="B171" s="38">
        <v>33736</v>
      </c>
      <c r="C171" s="21" t="s">
        <v>142</v>
      </c>
      <c r="D171" s="21" t="s">
        <v>183</v>
      </c>
      <c r="E171" s="21" t="s">
        <v>185</v>
      </c>
      <c r="F171" s="21" t="s">
        <v>173</v>
      </c>
      <c r="G171" s="21" t="s">
        <v>181</v>
      </c>
      <c r="H171" s="21" t="s">
        <v>172</v>
      </c>
      <c r="I171" s="21" t="s">
        <v>26</v>
      </c>
      <c r="J171" s="21" t="s">
        <v>227</v>
      </c>
      <c r="L171" s="9"/>
    </row>
    <row r="172" spans="1:12" ht="18" customHeight="1">
      <c r="A172" s="4">
        <v>171</v>
      </c>
      <c r="B172" s="38">
        <v>33736</v>
      </c>
      <c r="C172" s="36" t="s">
        <v>193</v>
      </c>
      <c r="D172" s="21" t="s">
        <v>10</v>
      </c>
      <c r="E172" s="21" t="s">
        <v>195</v>
      </c>
      <c r="F172" s="21" t="s">
        <v>175</v>
      </c>
      <c r="G172" s="21"/>
      <c r="H172" s="21"/>
      <c r="I172" s="21" t="s">
        <v>20</v>
      </c>
      <c r="J172" s="21" t="s">
        <v>38</v>
      </c>
      <c r="L172" s="9"/>
    </row>
    <row r="173" spans="1:12" ht="18" customHeight="1">
      <c r="A173" s="4">
        <v>172</v>
      </c>
      <c r="B173" s="38">
        <v>33737</v>
      </c>
      <c r="C173" s="21" t="s">
        <v>165</v>
      </c>
      <c r="D173" s="21" t="s">
        <v>214</v>
      </c>
      <c r="E173" s="21" t="s">
        <v>213</v>
      </c>
      <c r="F173" s="21" t="s">
        <v>178</v>
      </c>
      <c r="G173" s="21" t="s">
        <v>161</v>
      </c>
      <c r="H173" s="21" t="s">
        <v>174</v>
      </c>
      <c r="I173" s="21" t="s">
        <v>32</v>
      </c>
      <c r="J173" s="21" t="s">
        <v>8</v>
      </c>
      <c r="L173" s="9"/>
    </row>
    <row r="174" spans="1:12" ht="18" customHeight="1">
      <c r="A174" s="4">
        <v>173</v>
      </c>
      <c r="B174" s="38">
        <v>33737</v>
      </c>
      <c r="C174" s="21" t="s">
        <v>190</v>
      </c>
      <c r="D174" s="21" t="s">
        <v>144</v>
      </c>
      <c r="E174" s="21" t="s">
        <v>46</v>
      </c>
      <c r="F174" s="21" t="s">
        <v>166</v>
      </c>
      <c r="G174" s="21"/>
      <c r="H174" s="21"/>
      <c r="I174" s="21" t="s">
        <v>19</v>
      </c>
      <c r="J174" s="21" t="s">
        <v>276</v>
      </c>
      <c r="L174" s="9"/>
    </row>
    <row r="175" spans="1:12" ht="18" customHeight="1">
      <c r="A175" s="4">
        <v>174</v>
      </c>
      <c r="B175" s="38">
        <v>33737</v>
      </c>
      <c r="C175" s="21" t="s">
        <v>181</v>
      </c>
      <c r="D175" s="21" t="s">
        <v>185</v>
      </c>
      <c r="E175" s="21" t="s">
        <v>269</v>
      </c>
      <c r="F175" s="21" t="s">
        <v>182</v>
      </c>
      <c r="G175" s="21" t="s">
        <v>142</v>
      </c>
      <c r="H175" s="21" t="s">
        <v>194</v>
      </c>
      <c r="I175" s="21" t="s">
        <v>26</v>
      </c>
      <c r="J175" s="21" t="s">
        <v>227</v>
      </c>
      <c r="L175" s="9"/>
    </row>
    <row r="176" spans="1:12" ht="18" customHeight="1">
      <c r="A176" s="4">
        <v>175</v>
      </c>
      <c r="B176" s="38">
        <v>33737</v>
      </c>
      <c r="C176" s="21" t="s">
        <v>180</v>
      </c>
      <c r="D176" s="21" t="s">
        <v>176</v>
      </c>
      <c r="E176" s="21" t="s">
        <v>163</v>
      </c>
      <c r="F176" s="21" t="s">
        <v>191</v>
      </c>
      <c r="G176" s="21"/>
      <c r="H176" s="21"/>
      <c r="I176" s="21" t="s">
        <v>37</v>
      </c>
      <c r="J176" s="21" t="s">
        <v>14</v>
      </c>
      <c r="L176" s="9"/>
    </row>
    <row r="177" spans="1:13" ht="18" customHeight="1">
      <c r="A177" s="4">
        <v>176</v>
      </c>
      <c r="B177" s="37">
        <v>33738</v>
      </c>
      <c r="C177" s="34" t="s">
        <v>174</v>
      </c>
      <c r="D177" s="34" t="s">
        <v>188</v>
      </c>
      <c r="E177" s="34" t="s">
        <v>161</v>
      </c>
      <c r="F177" s="34" t="s">
        <v>165</v>
      </c>
      <c r="G177" s="21" t="s">
        <v>213</v>
      </c>
      <c r="H177" s="21" t="s">
        <v>214</v>
      </c>
      <c r="I177" s="21" t="s">
        <v>32</v>
      </c>
      <c r="J177" s="21" t="s">
        <v>8</v>
      </c>
      <c r="L177" s="9"/>
    </row>
    <row r="178" spans="1:13" ht="18" customHeight="1">
      <c r="A178" s="4">
        <v>177</v>
      </c>
      <c r="B178" s="37">
        <v>33738</v>
      </c>
      <c r="C178" s="34" t="s">
        <v>10</v>
      </c>
      <c r="D178" s="34" t="s">
        <v>195</v>
      </c>
      <c r="E178" s="34" t="s">
        <v>210</v>
      </c>
      <c r="F178" s="34" t="s">
        <v>193</v>
      </c>
      <c r="G178" s="21"/>
      <c r="H178" s="21"/>
      <c r="I178" s="21" t="s">
        <v>20</v>
      </c>
      <c r="J178" s="21" t="s">
        <v>38</v>
      </c>
      <c r="L178" s="9"/>
    </row>
    <row r="179" spans="1:13" ht="18" customHeight="1">
      <c r="A179" s="4">
        <v>178</v>
      </c>
      <c r="B179" s="37">
        <v>33738</v>
      </c>
      <c r="C179" s="34" t="s">
        <v>46</v>
      </c>
      <c r="D179" s="34" t="s">
        <v>170</v>
      </c>
      <c r="E179" s="34" t="s">
        <v>166</v>
      </c>
      <c r="F179" s="34" t="s">
        <v>144</v>
      </c>
      <c r="G179" s="21"/>
      <c r="H179" s="21"/>
      <c r="I179" s="21" t="s">
        <v>19</v>
      </c>
      <c r="J179" s="21" t="s">
        <v>276</v>
      </c>
      <c r="L179" s="9"/>
    </row>
    <row r="180" spans="1:13" ht="18" customHeight="1">
      <c r="A180" s="4">
        <v>179</v>
      </c>
      <c r="B180" s="37">
        <v>33738</v>
      </c>
      <c r="C180" s="34" t="s">
        <v>183</v>
      </c>
      <c r="D180" s="34" t="s">
        <v>173</v>
      </c>
      <c r="E180" s="34" t="s">
        <v>172</v>
      </c>
      <c r="F180" s="34" t="s">
        <v>185</v>
      </c>
      <c r="G180" s="21" t="s">
        <v>199</v>
      </c>
      <c r="H180" s="21" t="s">
        <v>189</v>
      </c>
      <c r="I180" s="21" t="s">
        <v>26</v>
      </c>
      <c r="J180" s="21" t="s">
        <v>227</v>
      </c>
      <c r="L180" s="9"/>
    </row>
    <row r="181" spans="1:13" ht="18" customHeight="1">
      <c r="A181" s="4">
        <v>180</v>
      </c>
      <c r="B181" s="37">
        <v>33739</v>
      </c>
      <c r="C181" s="34" t="s">
        <v>187</v>
      </c>
      <c r="D181" s="34" t="s">
        <v>182</v>
      </c>
      <c r="E181" s="34" t="s">
        <v>142</v>
      </c>
      <c r="F181" s="34" t="s">
        <v>194</v>
      </c>
      <c r="G181" s="21" t="s">
        <v>269</v>
      </c>
      <c r="H181" s="21" t="s">
        <v>181</v>
      </c>
      <c r="I181" s="21" t="s">
        <v>228</v>
      </c>
      <c r="J181" s="21" t="s">
        <v>227</v>
      </c>
      <c r="L181" s="9"/>
    </row>
    <row r="182" spans="1:13" ht="18" customHeight="1">
      <c r="A182" s="4">
        <v>181</v>
      </c>
      <c r="B182" s="37">
        <v>33740</v>
      </c>
      <c r="C182" s="34" t="s">
        <v>166</v>
      </c>
      <c r="D182" s="34" t="s">
        <v>190</v>
      </c>
      <c r="E182" s="34" t="s">
        <v>171</v>
      </c>
      <c r="F182" s="34" t="s">
        <v>170</v>
      </c>
      <c r="G182" s="21"/>
      <c r="H182" s="21"/>
      <c r="I182" s="21" t="s">
        <v>38</v>
      </c>
      <c r="J182" s="21" t="s">
        <v>14</v>
      </c>
      <c r="L182" s="9"/>
    </row>
    <row r="183" spans="1:13" ht="18" customHeight="1">
      <c r="A183" s="4">
        <v>182</v>
      </c>
      <c r="B183" s="37">
        <v>33740</v>
      </c>
      <c r="C183" s="34" t="s">
        <v>269</v>
      </c>
      <c r="D183" s="34" t="s">
        <v>142</v>
      </c>
      <c r="E183" s="34" t="s">
        <v>182</v>
      </c>
      <c r="F183" s="34" t="s">
        <v>181</v>
      </c>
      <c r="G183" s="21" t="s">
        <v>194</v>
      </c>
      <c r="H183" s="21" t="s">
        <v>187</v>
      </c>
      <c r="I183" s="21" t="s">
        <v>228</v>
      </c>
      <c r="J183" s="21" t="s">
        <v>227</v>
      </c>
      <c r="L183" s="9"/>
    </row>
    <row r="184" spans="1:13" ht="18" customHeight="1">
      <c r="A184" s="4">
        <v>183</v>
      </c>
      <c r="B184" s="37">
        <v>33740</v>
      </c>
      <c r="C184" s="34" t="s">
        <v>213</v>
      </c>
      <c r="D184" s="34" t="s">
        <v>186</v>
      </c>
      <c r="E184" s="34" t="s">
        <v>184</v>
      </c>
      <c r="F184" s="34" t="s">
        <v>179</v>
      </c>
      <c r="G184" s="21" t="s">
        <v>197</v>
      </c>
      <c r="H184" s="21" t="s">
        <v>131</v>
      </c>
      <c r="I184" s="21" t="s">
        <v>32</v>
      </c>
      <c r="J184" s="21" t="s">
        <v>31</v>
      </c>
      <c r="L184" s="9"/>
    </row>
    <row r="185" spans="1:13" ht="18" customHeight="1">
      <c r="A185" s="4">
        <v>184</v>
      </c>
      <c r="B185" s="37">
        <v>33740</v>
      </c>
      <c r="C185" s="34" t="s">
        <v>177</v>
      </c>
      <c r="D185" s="34" t="s">
        <v>180</v>
      </c>
      <c r="E185" s="34" t="s">
        <v>163</v>
      </c>
      <c r="F185" s="34" t="s">
        <v>167</v>
      </c>
      <c r="G185" s="21"/>
      <c r="H185" s="21"/>
      <c r="I185" s="21" t="s">
        <v>20</v>
      </c>
      <c r="J185" s="21" t="s">
        <v>276</v>
      </c>
      <c r="L185" s="9"/>
    </row>
    <row r="186" spans="1:13" ht="18" customHeight="1">
      <c r="A186" s="4">
        <v>185</v>
      </c>
      <c r="B186" s="37">
        <v>33740</v>
      </c>
      <c r="C186" s="34" t="s">
        <v>210</v>
      </c>
      <c r="D186" s="34" t="s">
        <v>193</v>
      </c>
      <c r="E186" s="34" t="s">
        <v>195</v>
      </c>
      <c r="F186" s="34" t="s">
        <v>175</v>
      </c>
      <c r="G186" s="21"/>
      <c r="H186" s="21"/>
      <c r="I186" s="21" t="s">
        <v>37</v>
      </c>
      <c r="J186" s="21" t="s">
        <v>19</v>
      </c>
      <c r="L186" s="9"/>
    </row>
    <row r="187" spans="1:13" ht="18" customHeight="1">
      <c r="A187" s="4">
        <v>186</v>
      </c>
      <c r="B187" s="37">
        <v>33741</v>
      </c>
      <c r="C187" s="34" t="s">
        <v>192</v>
      </c>
      <c r="D187" s="34" t="s">
        <v>175</v>
      </c>
      <c r="E187" s="34" t="s">
        <v>193</v>
      </c>
      <c r="F187" s="34" t="s">
        <v>195</v>
      </c>
      <c r="G187" s="21"/>
      <c r="H187" s="21"/>
      <c r="I187" s="21" t="s">
        <v>37</v>
      </c>
      <c r="J187" s="21" t="s">
        <v>19</v>
      </c>
      <c r="L187" s="9"/>
    </row>
    <row r="188" spans="1:13" ht="18" customHeight="1">
      <c r="A188" s="4">
        <v>187</v>
      </c>
      <c r="B188" s="37">
        <v>33741</v>
      </c>
      <c r="C188" s="34" t="s">
        <v>161</v>
      </c>
      <c r="D188" s="34" t="s">
        <v>178</v>
      </c>
      <c r="E188" s="36" t="s">
        <v>211</v>
      </c>
      <c r="F188" s="34" t="s">
        <v>165</v>
      </c>
      <c r="G188" s="21" t="s">
        <v>214</v>
      </c>
      <c r="H188" s="21" t="s">
        <v>174</v>
      </c>
      <c r="I188" s="21" t="s">
        <v>8</v>
      </c>
      <c r="J188" s="21" t="s">
        <v>26</v>
      </c>
      <c r="M188" s="12"/>
    </row>
    <row r="189" spans="1:13" ht="18" customHeight="1">
      <c r="A189" s="4">
        <v>188</v>
      </c>
      <c r="B189" s="37">
        <v>33741</v>
      </c>
      <c r="C189" s="34" t="s">
        <v>179</v>
      </c>
      <c r="D189" s="34" t="s">
        <v>184</v>
      </c>
      <c r="E189" s="34" t="s">
        <v>186</v>
      </c>
      <c r="F189" s="34" t="s">
        <v>197</v>
      </c>
      <c r="G189" s="21" t="s">
        <v>131</v>
      </c>
      <c r="H189" s="21" t="s">
        <v>213</v>
      </c>
      <c r="I189" s="21" t="s">
        <v>32</v>
      </c>
      <c r="J189" s="21" t="s">
        <v>31</v>
      </c>
      <c r="M189" s="12"/>
    </row>
    <row r="190" spans="1:13" ht="18" customHeight="1">
      <c r="A190" s="4">
        <v>189</v>
      </c>
      <c r="B190" s="37">
        <v>33741</v>
      </c>
      <c r="C190" s="34" t="s">
        <v>171</v>
      </c>
      <c r="D190" s="34" t="s">
        <v>46</v>
      </c>
      <c r="E190" s="34" t="s">
        <v>72</v>
      </c>
      <c r="F190" s="34" t="s">
        <v>190</v>
      </c>
      <c r="G190" s="21"/>
      <c r="H190" s="21"/>
      <c r="I190" s="21" t="s">
        <v>38</v>
      </c>
      <c r="J190" s="21" t="s">
        <v>14</v>
      </c>
      <c r="M190" s="12"/>
    </row>
    <row r="191" spans="1:13" ht="18" customHeight="1">
      <c r="A191" s="4">
        <v>190</v>
      </c>
      <c r="B191" s="37">
        <v>33741</v>
      </c>
      <c r="C191" s="34" t="s">
        <v>194</v>
      </c>
      <c r="D191" s="34" t="s">
        <v>181</v>
      </c>
      <c r="E191" s="34" t="s">
        <v>187</v>
      </c>
      <c r="F191" s="34" t="s">
        <v>269</v>
      </c>
      <c r="G191" s="21" t="s">
        <v>182</v>
      </c>
      <c r="H191" s="21" t="s">
        <v>142</v>
      </c>
      <c r="I191" s="21" t="s">
        <v>228</v>
      </c>
      <c r="J191" s="21" t="s">
        <v>227</v>
      </c>
      <c r="M191" s="12"/>
    </row>
    <row r="192" spans="1:13" ht="18" customHeight="1">
      <c r="A192" s="4">
        <v>191</v>
      </c>
      <c r="B192" s="37">
        <v>33741</v>
      </c>
      <c r="C192" s="34" t="s">
        <v>163</v>
      </c>
      <c r="D192" s="34" t="s">
        <v>176</v>
      </c>
      <c r="E192" s="34" t="s">
        <v>167</v>
      </c>
      <c r="F192" s="34" t="s">
        <v>180</v>
      </c>
      <c r="G192" s="21"/>
      <c r="H192" s="21"/>
      <c r="I192" s="21" t="s">
        <v>20</v>
      </c>
      <c r="J192" s="21" t="s">
        <v>276</v>
      </c>
      <c r="M192" s="12"/>
    </row>
    <row r="193" spans="1:13" ht="18" customHeight="1">
      <c r="A193" s="4">
        <v>192</v>
      </c>
      <c r="B193" s="37">
        <v>33743</v>
      </c>
      <c r="C193" s="34" t="s">
        <v>167</v>
      </c>
      <c r="D193" s="34" t="s">
        <v>191</v>
      </c>
      <c r="E193" s="34" t="s">
        <v>180</v>
      </c>
      <c r="F193" s="34" t="s">
        <v>176</v>
      </c>
      <c r="G193" s="21"/>
      <c r="H193" s="21"/>
      <c r="I193" s="21" t="s">
        <v>37</v>
      </c>
      <c r="J193" s="21" t="s">
        <v>38</v>
      </c>
      <c r="M193" s="12"/>
    </row>
    <row r="194" spans="1:13" ht="18" customHeight="1">
      <c r="A194" s="4">
        <v>193</v>
      </c>
      <c r="B194" s="37">
        <v>33743</v>
      </c>
      <c r="C194" s="34" t="s">
        <v>172</v>
      </c>
      <c r="D194" s="34" t="s">
        <v>214</v>
      </c>
      <c r="E194" s="34" t="s">
        <v>181</v>
      </c>
      <c r="F194" s="34" t="s">
        <v>173</v>
      </c>
      <c r="G194" s="21" t="s">
        <v>269</v>
      </c>
      <c r="H194" s="21" t="s">
        <v>183</v>
      </c>
      <c r="I194" s="21" t="s">
        <v>227</v>
      </c>
      <c r="J194" s="21" t="s">
        <v>31</v>
      </c>
      <c r="M194" s="12"/>
    </row>
    <row r="195" spans="1:13" ht="18" customHeight="1">
      <c r="A195" s="4">
        <v>194</v>
      </c>
      <c r="B195" s="37">
        <v>33743</v>
      </c>
      <c r="C195" s="34" t="s">
        <v>170</v>
      </c>
      <c r="D195" s="34" t="s">
        <v>166</v>
      </c>
      <c r="E195" s="34" t="s">
        <v>190</v>
      </c>
      <c r="F195" s="34" t="s">
        <v>144</v>
      </c>
      <c r="G195" s="21"/>
      <c r="H195" s="21"/>
      <c r="I195" s="21" t="s">
        <v>14</v>
      </c>
      <c r="J195" s="21" t="s">
        <v>276</v>
      </c>
      <c r="M195" s="12"/>
    </row>
    <row r="196" spans="1:13" ht="18" customHeight="1">
      <c r="A196" s="4">
        <v>195</v>
      </c>
      <c r="B196" s="37">
        <v>33743</v>
      </c>
      <c r="C196" s="34" t="s">
        <v>186</v>
      </c>
      <c r="D196" s="34" t="s">
        <v>179</v>
      </c>
      <c r="E196" s="34" t="s">
        <v>165</v>
      </c>
      <c r="F196" s="34" t="s">
        <v>178</v>
      </c>
      <c r="G196" s="21" t="s">
        <v>213</v>
      </c>
      <c r="H196" s="21" t="s">
        <v>174</v>
      </c>
      <c r="I196" s="21" t="s">
        <v>32</v>
      </c>
      <c r="J196" s="21" t="s">
        <v>26</v>
      </c>
      <c r="M196" s="12"/>
    </row>
    <row r="197" spans="1:13" ht="18" customHeight="1">
      <c r="A197" s="4">
        <v>196</v>
      </c>
      <c r="B197" s="37">
        <v>33743</v>
      </c>
      <c r="C197" s="34" t="s">
        <v>188</v>
      </c>
      <c r="D197" s="34" t="s">
        <v>185</v>
      </c>
      <c r="E197" s="34" t="s">
        <v>184</v>
      </c>
      <c r="F197" s="34" t="s">
        <v>131</v>
      </c>
      <c r="G197" s="21" t="s">
        <v>194</v>
      </c>
      <c r="H197" s="21" t="s">
        <v>197</v>
      </c>
      <c r="I197" s="21" t="s">
        <v>8</v>
      </c>
      <c r="J197" s="21" t="s">
        <v>228</v>
      </c>
      <c r="M197" s="12"/>
    </row>
    <row r="198" spans="1:13" ht="18" customHeight="1">
      <c r="A198" s="4">
        <v>197</v>
      </c>
      <c r="B198" s="37">
        <v>33743</v>
      </c>
      <c r="C198" s="34" t="s">
        <v>195</v>
      </c>
      <c r="D198" s="34" t="s">
        <v>210</v>
      </c>
      <c r="E198" s="34" t="s">
        <v>175</v>
      </c>
      <c r="F198" s="34" t="s">
        <v>193</v>
      </c>
      <c r="G198" s="21"/>
      <c r="H198" s="21"/>
      <c r="I198" s="21" t="s">
        <v>19</v>
      </c>
      <c r="J198" s="21" t="s">
        <v>20</v>
      </c>
      <c r="M198" s="12"/>
    </row>
    <row r="199" spans="1:13" ht="18" customHeight="1">
      <c r="A199" s="4">
        <v>198</v>
      </c>
      <c r="B199" s="37">
        <v>33744</v>
      </c>
      <c r="C199" s="34" t="s">
        <v>182</v>
      </c>
      <c r="D199" s="34" t="s">
        <v>183</v>
      </c>
      <c r="E199" s="34" t="s">
        <v>142</v>
      </c>
      <c r="F199" s="34" t="s">
        <v>214</v>
      </c>
      <c r="G199" s="21" t="s">
        <v>161</v>
      </c>
      <c r="H199" s="21" t="s">
        <v>181</v>
      </c>
      <c r="I199" s="21" t="s">
        <v>227</v>
      </c>
      <c r="J199" s="21" t="s">
        <v>31</v>
      </c>
      <c r="M199" s="12"/>
    </row>
    <row r="200" spans="1:13" ht="18" customHeight="1">
      <c r="A200" s="4">
        <v>199</v>
      </c>
      <c r="B200" s="37">
        <v>33744</v>
      </c>
      <c r="C200" s="34" t="s">
        <v>190</v>
      </c>
      <c r="D200" s="34" t="s">
        <v>171</v>
      </c>
      <c r="E200" s="34" t="s">
        <v>144</v>
      </c>
      <c r="F200" s="34" t="s">
        <v>166</v>
      </c>
      <c r="G200" s="21"/>
      <c r="H200" s="21"/>
      <c r="I200" s="21" t="s">
        <v>14</v>
      </c>
      <c r="J200" s="21" t="s">
        <v>276</v>
      </c>
      <c r="M200" s="12"/>
    </row>
    <row r="201" spans="1:13" ht="18" customHeight="1">
      <c r="A201" s="4">
        <v>200</v>
      </c>
      <c r="B201" s="37">
        <v>33744</v>
      </c>
      <c r="C201" s="34" t="s">
        <v>131</v>
      </c>
      <c r="D201" s="34" t="s">
        <v>197</v>
      </c>
      <c r="E201" s="34" t="s">
        <v>194</v>
      </c>
      <c r="F201" s="34" t="s">
        <v>184</v>
      </c>
      <c r="G201" s="21" t="s">
        <v>185</v>
      </c>
      <c r="H201" s="21" t="s">
        <v>211</v>
      </c>
      <c r="I201" s="21" t="s">
        <v>8</v>
      </c>
      <c r="J201" s="21" t="s">
        <v>228</v>
      </c>
      <c r="M201" s="12"/>
    </row>
    <row r="202" spans="1:13" ht="18" customHeight="1">
      <c r="A202" s="4">
        <v>201</v>
      </c>
      <c r="B202" s="37">
        <v>33744</v>
      </c>
      <c r="C202" s="34" t="s">
        <v>180</v>
      </c>
      <c r="D202" s="34" t="s">
        <v>163</v>
      </c>
      <c r="E202" s="34" t="s">
        <v>176</v>
      </c>
      <c r="F202" s="34" t="s">
        <v>191</v>
      </c>
      <c r="G202" s="21"/>
      <c r="H202" s="21"/>
      <c r="I202" s="21" t="s">
        <v>37</v>
      </c>
      <c r="J202" s="21" t="s">
        <v>38</v>
      </c>
      <c r="M202" s="12"/>
    </row>
    <row r="203" spans="1:13" ht="18" customHeight="1">
      <c r="A203" s="4">
        <v>202</v>
      </c>
      <c r="B203" s="37">
        <v>33744</v>
      </c>
      <c r="C203" s="34" t="s">
        <v>193</v>
      </c>
      <c r="D203" s="34" t="s">
        <v>192</v>
      </c>
      <c r="E203" s="34" t="s">
        <v>210</v>
      </c>
      <c r="F203" s="34" t="s">
        <v>175</v>
      </c>
      <c r="G203" s="21"/>
      <c r="H203" s="21"/>
      <c r="I203" s="21" t="s">
        <v>19</v>
      </c>
      <c r="J203" s="21" t="s">
        <v>20</v>
      </c>
      <c r="M203" s="12"/>
    </row>
    <row r="204" spans="1:13" ht="18" customHeight="1">
      <c r="A204" s="4">
        <v>203</v>
      </c>
      <c r="B204" s="37">
        <v>33745</v>
      </c>
      <c r="C204" s="34" t="s">
        <v>213</v>
      </c>
      <c r="D204" s="34" t="s">
        <v>178</v>
      </c>
      <c r="E204" s="34" t="s">
        <v>179</v>
      </c>
      <c r="F204" s="34" t="s">
        <v>186</v>
      </c>
      <c r="G204" s="21" t="s">
        <v>174</v>
      </c>
      <c r="H204" s="21" t="s">
        <v>165</v>
      </c>
      <c r="I204" s="21" t="s">
        <v>32</v>
      </c>
      <c r="J204" s="21" t="s">
        <v>26</v>
      </c>
      <c r="M204" s="12"/>
    </row>
    <row r="205" spans="1:13" ht="18" customHeight="1">
      <c r="A205" s="4">
        <v>204</v>
      </c>
      <c r="B205" s="37">
        <v>33745</v>
      </c>
      <c r="C205" s="34" t="s">
        <v>181</v>
      </c>
      <c r="D205" s="34" t="s">
        <v>161</v>
      </c>
      <c r="E205" s="34" t="s">
        <v>269</v>
      </c>
      <c r="F205" s="34" t="s">
        <v>183</v>
      </c>
      <c r="G205" s="21" t="s">
        <v>172</v>
      </c>
      <c r="H205" s="21" t="s">
        <v>173</v>
      </c>
      <c r="I205" s="21" t="s">
        <v>227</v>
      </c>
      <c r="J205" s="21" t="s">
        <v>31</v>
      </c>
      <c r="M205" s="12"/>
    </row>
    <row r="206" spans="1:13" ht="18" customHeight="1">
      <c r="A206" s="4">
        <v>205</v>
      </c>
      <c r="B206" s="37">
        <v>33745</v>
      </c>
      <c r="C206" s="34" t="s">
        <v>175</v>
      </c>
      <c r="D206" s="34" t="s">
        <v>195</v>
      </c>
      <c r="E206" s="34" t="s">
        <v>192</v>
      </c>
      <c r="F206" s="34" t="s">
        <v>210</v>
      </c>
      <c r="G206" s="21"/>
      <c r="H206" s="21"/>
      <c r="I206" s="21" t="s">
        <v>19</v>
      </c>
      <c r="J206" s="21" t="s">
        <v>20</v>
      </c>
      <c r="M206" s="12"/>
    </row>
    <row r="207" spans="1:13" ht="18" customHeight="1">
      <c r="A207" s="4">
        <v>206</v>
      </c>
      <c r="B207" s="37">
        <v>33745</v>
      </c>
      <c r="C207" s="34" t="s">
        <v>185</v>
      </c>
      <c r="D207" s="34" t="s">
        <v>184</v>
      </c>
      <c r="E207" s="34" t="s">
        <v>197</v>
      </c>
      <c r="F207" s="34" t="s">
        <v>194</v>
      </c>
      <c r="G207" s="21" t="s">
        <v>211</v>
      </c>
      <c r="H207" s="21" t="s">
        <v>131</v>
      </c>
      <c r="I207" s="21" t="s">
        <v>8</v>
      </c>
      <c r="J207" s="21" t="s">
        <v>228</v>
      </c>
      <c r="M207" s="12"/>
    </row>
    <row r="208" spans="1:13" ht="18" customHeight="1">
      <c r="A208" s="4">
        <v>207</v>
      </c>
      <c r="B208" s="37">
        <v>33745</v>
      </c>
      <c r="C208" s="34" t="s">
        <v>144</v>
      </c>
      <c r="D208" s="34" t="s">
        <v>170</v>
      </c>
      <c r="E208" s="34" t="s">
        <v>166</v>
      </c>
      <c r="F208" s="34" t="s">
        <v>171</v>
      </c>
      <c r="G208" s="21"/>
      <c r="H208" s="21"/>
      <c r="I208" s="21" t="s">
        <v>14</v>
      </c>
      <c r="J208" s="21" t="s">
        <v>276</v>
      </c>
      <c r="M208" s="12"/>
    </row>
    <row r="209" spans="1:13" ht="18" customHeight="1">
      <c r="A209" s="4">
        <v>208</v>
      </c>
      <c r="B209" s="37">
        <v>33745</v>
      </c>
      <c r="C209" s="34" t="s">
        <v>176</v>
      </c>
      <c r="D209" s="34" t="s">
        <v>167</v>
      </c>
      <c r="E209" s="34" t="s">
        <v>191</v>
      </c>
      <c r="F209" s="34" t="s">
        <v>163</v>
      </c>
      <c r="G209" s="21"/>
      <c r="H209" s="21"/>
      <c r="I209" s="21" t="s">
        <v>37</v>
      </c>
      <c r="J209" s="21" t="s">
        <v>38</v>
      </c>
      <c r="M209" s="12"/>
    </row>
    <row r="210" spans="1:13" ht="18" customHeight="1">
      <c r="A210" s="4">
        <v>209</v>
      </c>
      <c r="B210" s="37">
        <v>33746</v>
      </c>
      <c r="C210" s="34" t="s">
        <v>183</v>
      </c>
      <c r="D210" s="34" t="s">
        <v>182</v>
      </c>
      <c r="E210" s="34" t="s">
        <v>214</v>
      </c>
      <c r="F210" s="34" t="s">
        <v>187</v>
      </c>
      <c r="G210" s="21" t="s">
        <v>194</v>
      </c>
      <c r="H210" s="21" t="s">
        <v>185</v>
      </c>
      <c r="I210" s="21" t="s">
        <v>26</v>
      </c>
      <c r="J210" s="21" t="s">
        <v>8</v>
      </c>
      <c r="M210" s="12"/>
    </row>
    <row r="211" spans="1:13" ht="18" customHeight="1">
      <c r="A211" s="4">
        <v>210</v>
      </c>
      <c r="B211" s="37">
        <v>33747</v>
      </c>
      <c r="C211" s="34" t="s">
        <v>166</v>
      </c>
      <c r="D211" s="34" t="s">
        <v>190</v>
      </c>
      <c r="E211" s="34" t="s">
        <v>171</v>
      </c>
      <c r="F211" s="34" t="s">
        <v>170</v>
      </c>
      <c r="G211" s="21"/>
      <c r="H211" s="21"/>
      <c r="I211" s="21" t="s">
        <v>20</v>
      </c>
      <c r="J211" s="21" t="s">
        <v>37</v>
      </c>
      <c r="M211" s="12"/>
    </row>
    <row r="212" spans="1:13" ht="18" customHeight="1">
      <c r="A212" s="4">
        <v>211</v>
      </c>
      <c r="B212" s="37">
        <v>33747</v>
      </c>
      <c r="C212" s="34" t="s">
        <v>184</v>
      </c>
      <c r="D212" s="34" t="s">
        <v>186</v>
      </c>
      <c r="E212" s="34" t="s">
        <v>131</v>
      </c>
      <c r="F212" s="34" t="s">
        <v>213</v>
      </c>
      <c r="G212" s="21" t="s">
        <v>211</v>
      </c>
      <c r="H212" s="21" t="s">
        <v>188</v>
      </c>
      <c r="I212" s="21" t="s">
        <v>31</v>
      </c>
      <c r="J212" s="21" t="s">
        <v>32</v>
      </c>
      <c r="M212" s="12"/>
    </row>
    <row r="213" spans="1:13" ht="18" customHeight="1">
      <c r="A213" s="4">
        <v>212</v>
      </c>
      <c r="B213" s="37">
        <v>33747</v>
      </c>
      <c r="C213" s="34" t="s">
        <v>187</v>
      </c>
      <c r="D213" s="36" t="s">
        <v>185</v>
      </c>
      <c r="E213" s="34" t="s">
        <v>182</v>
      </c>
      <c r="F213" s="34" t="s">
        <v>194</v>
      </c>
      <c r="G213" s="21" t="s">
        <v>183</v>
      </c>
      <c r="H213" s="21" t="s">
        <v>214</v>
      </c>
      <c r="I213" s="21" t="s">
        <v>26</v>
      </c>
      <c r="J213" s="21" t="s">
        <v>8</v>
      </c>
      <c r="M213" s="12"/>
    </row>
    <row r="214" spans="1:13" ht="18" customHeight="1">
      <c r="A214" s="4">
        <v>213</v>
      </c>
      <c r="B214" s="37">
        <v>33747</v>
      </c>
      <c r="C214" s="34" t="s">
        <v>191</v>
      </c>
      <c r="D214" s="34" t="s">
        <v>180</v>
      </c>
      <c r="E214" s="34" t="s">
        <v>163</v>
      </c>
      <c r="F214" s="34" t="s">
        <v>168</v>
      </c>
      <c r="G214" s="21"/>
      <c r="H214" s="21"/>
      <c r="I214" s="21" t="s">
        <v>276</v>
      </c>
      <c r="J214" s="21" t="s">
        <v>19</v>
      </c>
      <c r="M214" s="12"/>
    </row>
    <row r="215" spans="1:13" ht="18" customHeight="1">
      <c r="A215" s="4">
        <v>214</v>
      </c>
      <c r="B215" s="37">
        <v>33748</v>
      </c>
      <c r="C215" s="34" t="s">
        <v>171</v>
      </c>
      <c r="D215" s="34" t="s">
        <v>144</v>
      </c>
      <c r="E215" s="34" t="s">
        <v>170</v>
      </c>
      <c r="F215" s="34" t="s">
        <v>190</v>
      </c>
      <c r="G215" s="21"/>
      <c r="H215" s="21"/>
      <c r="I215" s="21" t="s">
        <v>20</v>
      </c>
      <c r="J215" s="21" t="s">
        <v>37</v>
      </c>
      <c r="M215" s="12"/>
    </row>
    <row r="216" spans="1:13" ht="18" customHeight="1">
      <c r="A216" s="4">
        <v>215</v>
      </c>
      <c r="B216" s="37">
        <v>33748</v>
      </c>
      <c r="C216" s="34" t="s">
        <v>197</v>
      </c>
      <c r="D216" s="34" t="s">
        <v>165</v>
      </c>
      <c r="E216" s="34" t="s">
        <v>178</v>
      </c>
      <c r="F216" s="34" t="s">
        <v>179</v>
      </c>
      <c r="G216" s="21" t="s">
        <v>213</v>
      </c>
      <c r="H216" s="21" t="s">
        <v>211</v>
      </c>
      <c r="I216" s="21" t="s">
        <v>31</v>
      </c>
      <c r="J216" s="21" t="s">
        <v>32</v>
      </c>
      <c r="M216" s="12"/>
    </row>
    <row r="217" spans="1:13" ht="18" customHeight="1">
      <c r="A217" s="4">
        <v>216</v>
      </c>
      <c r="B217" s="37">
        <v>33748</v>
      </c>
      <c r="C217" s="34" t="s">
        <v>163</v>
      </c>
      <c r="D217" s="34" t="s">
        <v>176</v>
      </c>
      <c r="E217" s="34" t="s">
        <v>168</v>
      </c>
      <c r="F217" s="34" t="s">
        <v>180</v>
      </c>
      <c r="G217" s="21"/>
      <c r="H217" s="21"/>
      <c r="I217" s="21" t="s">
        <v>276</v>
      </c>
      <c r="J217" s="21" t="s">
        <v>19</v>
      </c>
      <c r="M217" s="12"/>
    </row>
    <row r="218" spans="1:13" ht="18" customHeight="1">
      <c r="A218" s="4">
        <v>217</v>
      </c>
      <c r="B218" s="37">
        <v>33748</v>
      </c>
      <c r="C218" s="34" t="s">
        <v>214</v>
      </c>
      <c r="D218" s="34" t="s">
        <v>194</v>
      </c>
      <c r="E218" s="34" t="s">
        <v>183</v>
      </c>
      <c r="F218" s="34" t="s">
        <v>185</v>
      </c>
      <c r="G218" s="21" t="s">
        <v>182</v>
      </c>
      <c r="H218" s="21" t="s">
        <v>187</v>
      </c>
      <c r="I218" s="21" t="s">
        <v>26</v>
      </c>
      <c r="J218" s="21" t="s">
        <v>8</v>
      </c>
      <c r="M218" s="12"/>
    </row>
    <row r="219" spans="1:13" ht="18" customHeight="1">
      <c r="A219" s="4">
        <v>218</v>
      </c>
      <c r="B219" s="37">
        <v>33749</v>
      </c>
      <c r="C219" s="34" t="s">
        <v>168</v>
      </c>
      <c r="D219" s="34" t="s">
        <v>191</v>
      </c>
      <c r="E219" s="34" t="s">
        <v>180</v>
      </c>
      <c r="F219" s="34" t="s">
        <v>176</v>
      </c>
      <c r="G219" s="21"/>
      <c r="H219" s="21"/>
      <c r="I219" s="21" t="s">
        <v>276</v>
      </c>
      <c r="J219" s="21" t="s">
        <v>19</v>
      </c>
      <c r="M219" s="12"/>
    </row>
    <row r="220" spans="1:13" ht="18" customHeight="1">
      <c r="A220" s="4">
        <v>219</v>
      </c>
      <c r="B220" s="37">
        <v>33750</v>
      </c>
      <c r="C220" s="36" t="s">
        <v>167</v>
      </c>
      <c r="D220" s="34" t="s">
        <v>163</v>
      </c>
      <c r="E220" s="34" t="s">
        <v>191</v>
      </c>
      <c r="F220" s="34" t="s">
        <v>180</v>
      </c>
      <c r="G220" s="21"/>
      <c r="H220" s="21"/>
      <c r="I220" s="21" t="s">
        <v>38</v>
      </c>
      <c r="J220" s="21" t="s">
        <v>276</v>
      </c>
      <c r="M220" s="13"/>
    </row>
    <row r="221" spans="1:13" ht="18" customHeight="1">
      <c r="A221" s="4">
        <v>220</v>
      </c>
      <c r="B221" s="37">
        <v>33750</v>
      </c>
      <c r="C221" s="34" t="s">
        <v>182</v>
      </c>
      <c r="D221" s="34" t="s">
        <v>194</v>
      </c>
      <c r="E221" s="34" t="s">
        <v>187</v>
      </c>
      <c r="F221" s="34" t="s">
        <v>214</v>
      </c>
      <c r="G221" s="21" t="s">
        <v>185</v>
      </c>
      <c r="H221" s="21" t="s">
        <v>183</v>
      </c>
      <c r="I221" s="21" t="s">
        <v>228</v>
      </c>
      <c r="J221" s="21" t="s">
        <v>32</v>
      </c>
      <c r="M221" s="12"/>
    </row>
    <row r="222" spans="1:13" ht="18" customHeight="1">
      <c r="A222" s="4">
        <v>221</v>
      </c>
      <c r="B222" s="37">
        <v>33750</v>
      </c>
      <c r="C222" s="34" t="s">
        <v>179</v>
      </c>
      <c r="D222" s="34" t="s">
        <v>211</v>
      </c>
      <c r="E222" s="34" t="s">
        <v>181</v>
      </c>
      <c r="F222" s="34" t="s">
        <v>142</v>
      </c>
      <c r="G222" s="21" t="s">
        <v>186</v>
      </c>
      <c r="H222" s="21" t="s">
        <v>197</v>
      </c>
      <c r="I222" s="21" t="s">
        <v>31</v>
      </c>
      <c r="J222" s="21" t="s">
        <v>26</v>
      </c>
      <c r="M222" s="12"/>
    </row>
    <row r="223" spans="1:13" ht="18" customHeight="1">
      <c r="A223" s="4">
        <v>222</v>
      </c>
      <c r="B223" s="37">
        <v>33750</v>
      </c>
      <c r="C223" s="34" t="s">
        <v>188</v>
      </c>
      <c r="D223" s="34" t="s">
        <v>213</v>
      </c>
      <c r="E223" s="34" t="s">
        <v>184</v>
      </c>
      <c r="F223" s="34" t="s">
        <v>165</v>
      </c>
      <c r="G223" s="21" t="s">
        <v>174</v>
      </c>
      <c r="H223" s="21" t="s">
        <v>131</v>
      </c>
      <c r="I223" s="21" t="s">
        <v>8</v>
      </c>
      <c r="J223" s="21" t="s">
        <v>227</v>
      </c>
      <c r="M223" s="12"/>
    </row>
    <row r="224" spans="1:13" ht="18" customHeight="1">
      <c r="A224" s="4">
        <v>223</v>
      </c>
      <c r="B224" s="37">
        <v>33750</v>
      </c>
      <c r="C224" s="34" t="s">
        <v>195</v>
      </c>
      <c r="D224" s="34" t="s">
        <v>210</v>
      </c>
      <c r="E224" s="34" t="s">
        <v>175</v>
      </c>
      <c r="F224" s="34" t="s">
        <v>193</v>
      </c>
      <c r="G224" s="21"/>
      <c r="H224" s="21"/>
      <c r="I224" s="21" t="s">
        <v>20</v>
      </c>
      <c r="J224" s="21" t="s">
        <v>19</v>
      </c>
      <c r="M224" s="12"/>
    </row>
    <row r="225" spans="1:13" ht="18" customHeight="1">
      <c r="A225" s="4">
        <v>224</v>
      </c>
      <c r="B225" s="37">
        <v>33751</v>
      </c>
      <c r="C225" s="34" t="s">
        <v>190</v>
      </c>
      <c r="D225" s="34" t="s">
        <v>171</v>
      </c>
      <c r="E225" s="34" t="s">
        <v>144</v>
      </c>
      <c r="F225" s="34" t="s">
        <v>166</v>
      </c>
      <c r="G225" s="21"/>
      <c r="H225" s="21"/>
      <c r="I225" s="21" t="s">
        <v>14</v>
      </c>
      <c r="J225" s="21" t="s">
        <v>37</v>
      </c>
      <c r="M225" s="12"/>
    </row>
    <row r="226" spans="1:13" ht="18" customHeight="1">
      <c r="A226" s="4">
        <v>225</v>
      </c>
      <c r="B226" s="37">
        <v>33751</v>
      </c>
      <c r="C226" s="34" t="s">
        <v>181</v>
      </c>
      <c r="D226" s="34" t="s">
        <v>197</v>
      </c>
      <c r="E226" s="34" t="s">
        <v>186</v>
      </c>
      <c r="F226" s="34" t="s">
        <v>211</v>
      </c>
      <c r="G226" s="21" t="s">
        <v>179</v>
      </c>
      <c r="H226" s="21" t="s">
        <v>142</v>
      </c>
      <c r="I226" s="21" t="s">
        <v>31</v>
      </c>
      <c r="J226" s="21" t="s">
        <v>26</v>
      </c>
      <c r="M226" s="12"/>
    </row>
    <row r="227" spans="1:13" ht="18" customHeight="1">
      <c r="A227" s="4">
        <v>226</v>
      </c>
      <c r="B227" s="37">
        <v>33751</v>
      </c>
      <c r="C227" s="34" t="s">
        <v>174</v>
      </c>
      <c r="D227" s="34" t="s">
        <v>131</v>
      </c>
      <c r="E227" s="34" t="s">
        <v>213</v>
      </c>
      <c r="F227" s="34" t="s">
        <v>184</v>
      </c>
      <c r="G227" s="21" t="s">
        <v>188</v>
      </c>
      <c r="H227" s="21" t="s">
        <v>165</v>
      </c>
      <c r="I227" s="21" t="s">
        <v>8</v>
      </c>
      <c r="J227" s="21" t="s">
        <v>227</v>
      </c>
      <c r="M227" s="12"/>
    </row>
    <row r="228" spans="1:13" ht="18" customHeight="1">
      <c r="A228" s="4">
        <v>227</v>
      </c>
      <c r="B228" s="37">
        <v>33751</v>
      </c>
      <c r="C228" s="34" t="s">
        <v>185</v>
      </c>
      <c r="D228" s="34" t="s">
        <v>187</v>
      </c>
      <c r="E228" s="34" t="s">
        <v>194</v>
      </c>
      <c r="F228" s="34" t="s">
        <v>183</v>
      </c>
      <c r="G228" s="21" t="s">
        <v>182</v>
      </c>
      <c r="H228" s="21" t="s">
        <v>214</v>
      </c>
      <c r="I228" s="21" t="s">
        <v>228</v>
      </c>
      <c r="J228" s="21" t="s">
        <v>32</v>
      </c>
      <c r="M228" s="12"/>
    </row>
    <row r="229" spans="1:13" ht="18" customHeight="1">
      <c r="A229" s="4">
        <v>228</v>
      </c>
      <c r="B229" s="37">
        <v>33751</v>
      </c>
      <c r="C229" s="34" t="s">
        <v>180</v>
      </c>
      <c r="D229" s="34" t="s">
        <v>176</v>
      </c>
      <c r="E229" s="34" t="s">
        <v>163</v>
      </c>
      <c r="F229" s="34" t="s">
        <v>191</v>
      </c>
      <c r="G229" s="21"/>
      <c r="H229" s="21"/>
      <c r="I229" s="21" t="s">
        <v>38</v>
      </c>
      <c r="J229" s="21" t="s">
        <v>276</v>
      </c>
      <c r="M229" s="12"/>
    </row>
    <row r="230" spans="1:13" ht="18" customHeight="1">
      <c r="A230" s="4">
        <v>229</v>
      </c>
      <c r="B230" s="37">
        <v>33751</v>
      </c>
      <c r="C230" s="34" t="s">
        <v>193</v>
      </c>
      <c r="D230" s="34" t="s">
        <v>192</v>
      </c>
      <c r="E230" s="34" t="s">
        <v>210</v>
      </c>
      <c r="F230" s="34" t="s">
        <v>175</v>
      </c>
      <c r="G230" s="21"/>
      <c r="H230" s="21"/>
      <c r="I230" s="21" t="s">
        <v>20</v>
      </c>
      <c r="J230" s="21" t="s">
        <v>19</v>
      </c>
      <c r="M230" s="12"/>
    </row>
    <row r="231" spans="1:13" ht="18" customHeight="1">
      <c r="A231" s="4">
        <v>230</v>
      </c>
      <c r="B231" s="37">
        <v>33752</v>
      </c>
      <c r="C231" s="34" t="s">
        <v>178</v>
      </c>
      <c r="D231" s="34" t="s">
        <v>179</v>
      </c>
      <c r="E231" s="34" t="s">
        <v>197</v>
      </c>
      <c r="F231" s="34" t="s">
        <v>186</v>
      </c>
      <c r="G231" s="21" t="s">
        <v>142</v>
      </c>
      <c r="H231" s="21" t="s">
        <v>181</v>
      </c>
      <c r="I231" s="21" t="s">
        <v>31</v>
      </c>
      <c r="J231" s="21" t="s">
        <v>26</v>
      </c>
      <c r="M231" s="12"/>
    </row>
    <row r="232" spans="1:13" ht="18" customHeight="1">
      <c r="A232" s="4">
        <v>231</v>
      </c>
      <c r="B232" s="37">
        <v>33752</v>
      </c>
      <c r="C232" s="34" t="s">
        <v>144</v>
      </c>
      <c r="D232" s="34" t="s">
        <v>170</v>
      </c>
      <c r="E232" s="34" t="s">
        <v>166</v>
      </c>
      <c r="F232" s="34" t="s">
        <v>171</v>
      </c>
      <c r="G232" s="21"/>
      <c r="H232" s="21"/>
      <c r="I232" s="21" t="s">
        <v>14</v>
      </c>
      <c r="J232" s="21" t="s">
        <v>37</v>
      </c>
      <c r="M232" s="12"/>
    </row>
    <row r="233" spans="1:13" ht="18" customHeight="1">
      <c r="A233" s="4">
        <v>232</v>
      </c>
      <c r="B233" s="37">
        <v>33752</v>
      </c>
      <c r="C233" s="34" t="s">
        <v>183</v>
      </c>
      <c r="D233" s="34" t="s">
        <v>182</v>
      </c>
      <c r="E233" s="34" t="s">
        <v>214</v>
      </c>
      <c r="F233" s="34" t="s">
        <v>194</v>
      </c>
      <c r="G233" s="21" t="s">
        <v>187</v>
      </c>
      <c r="H233" s="21" t="s">
        <v>185</v>
      </c>
      <c r="I233" s="21" t="s">
        <v>228</v>
      </c>
      <c r="J233" s="21" t="s">
        <v>32</v>
      </c>
      <c r="M233" s="12"/>
    </row>
    <row r="234" spans="1:13" ht="18" customHeight="1">
      <c r="A234" s="4">
        <v>233</v>
      </c>
      <c r="B234" s="37">
        <v>33752</v>
      </c>
      <c r="C234" s="34" t="s">
        <v>176</v>
      </c>
      <c r="D234" s="34" t="s">
        <v>191</v>
      </c>
      <c r="E234" s="34" t="s">
        <v>167</v>
      </c>
      <c r="F234" s="34" t="s">
        <v>163</v>
      </c>
      <c r="G234" s="21"/>
      <c r="H234" s="21"/>
      <c r="I234" s="21" t="s">
        <v>38</v>
      </c>
      <c r="J234" s="21" t="s">
        <v>276</v>
      </c>
      <c r="M234" s="12"/>
    </row>
    <row r="235" spans="1:13" ht="18" customHeight="1">
      <c r="A235" s="4">
        <v>234</v>
      </c>
      <c r="B235" s="37">
        <v>33753</v>
      </c>
      <c r="C235" s="34" t="s">
        <v>187</v>
      </c>
      <c r="D235" s="34" t="s">
        <v>214</v>
      </c>
      <c r="E235" s="36" t="s">
        <v>182</v>
      </c>
      <c r="F235" s="34" t="s">
        <v>185</v>
      </c>
      <c r="G235" s="21" t="s">
        <v>183</v>
      </c>
      <c r="H235" s="21" t="s">
        <v>194</v>
      </c>
      <c r="I235" s="21" t="s">
        <v>228</v>
      </c>
      <c r="J235" s="21" t="s">
        <v>26</v>
      </c>
      <c r="M235" s="12"/>
    </row>
    <row r="236" spans="1:13" ht="18" customHeight="1">
      <c r="A236" s="4">
        <v>235</v>
      </c>
      <c r="B236" s="37">
        <v>33753</v>
      </c>
      <c r="C236" s="34" t="s">
        <v>131</v>
      </c>
      <c r="D236" s="34" t="s">
        <v>184</v>
      </c>
      <c r="E236" s="34" t="s">
        <v>174</v>
      </c>
      <c r="F236" s="34" t="s">
        <v>179</v>
      </c>
      <c r="G236" s="21" t="s">
        <v>211</v>
      </c>
      <c r="H236" s="21" t="s">
        <v>186</v>
      </c>
      <c r="I236" s="21" t="s">
        <v>31</v>
      </c>
      <c r="J236" s="21" t="s">
        <v>8</v>
      </c>
      <c r="M236" s="12"/>
    </row>
    <row r="237" spans="1:13" ht="18" customHeight="1">
      <c r="A237" s="4">
        <v>236</v>
      </c>
      <c r="B237" s="37">
        <v>33753</v>
      </c>
      <c r="C237" s="34" t="s">
        <v>191</v>
      </c>
      <c r="D237" s="34" t="s">
        <v>167</v>
      </c>
      <c r="E237" s="34" t="s">
        <v>163</v>
      </c>
      <c r="F237" s="34" t="s">
        <v>72</v>
      </c>
      <c r="G237" s="21"/>
      <c r="H237" s="21"/>
      <c r="I237" s="21" t="s">
        <v>38</v>
      </c>
      <c r="J237" s="21" t="s">
        <v>37</v>
      </c>
      <c r="M237" s="12"/>
    </row>
    <row r="238" spans="1:13" ht="18" customHeight="1">
      <c r="A238" s="4">
        <v>237</v>
      </c>
      <c r="B238" s="37">
        <v>33754</v>
      </c>
      <c r="C238" s="34" t="s">
        <v>166</v>
      </c>
      <c r="D238" s="34" t="s">
        <v>190</v>
      </c>
      <c r="E238" s="34" t="s">
        <v>171</v>
      </c>
      <c r="F238" s="34" t="s">
        <v>170</v>
      </c>
      <c r="G238" s="21"/>
      <c r="H238" s="21"/>
      <c r="I238" s="21" t="s">
        <v>276</v>
      </c>
      <c r="J238" s="21" t="s">
        <v>20</v>
      </c>
      <c r="M238" s="12"/>
    </row>
    <row r="239" spans="1:13" ht="18" customHeight="1">
      <c r="A239" s="4">
        <v>238</v>
      </c>
      <c r="B239" s="37">
        <v>33754</v>
      </c>
      <c r="C239" s="34" t="s">
        <v>211</v>
      </c>
      <c r="D239" s="34" t="s">
        <v>186</v>
      </c>
      <c r="E239" s="34" t="s">
        <v>184</v>
      </c>
      <c r="F239" s="34" t="s">
        <v>197</v>
      </c>
      <c r="G239" s="21" t="s">
        <v>131</v>
      </c>
      <c r="H239" s="21" t="s">
        <v>179</v>
      </c>
      <c r="I239" s="21" t="s">
        <v>31</v>
      </c>
      <c r="J239" s="21" t="s">
        <v>8</v>
      </c>
      <c r="M239" s="12"/>
    </row>
    <row r="240" spans="1:13" ht="18" customHeight="1">
      <c r="A240" s="4">
        <v>239</v>
      </c>
      <c r="B240" s="37">
        <v>33754</v>
      </c>
      <c r="C240" s="34" t="s">
        <v>194</v>
      </c>
      <c r="D240" s="34" t="s">
        <v>183</v>
      </c>
      <c r="E240" s="34" t="s">
        <v>185</v>
      </c>
      <c r="F240" s="34" t="s">
        <v>182</v>
      </c>
      <c r="G240" s="21" t="s">
        <v>214</v>
      </c>
      <c r="H240" s="21" t="s">
        <v>187</v>
      </c>
      <c r="I240" s="21" t="s">
        <v>228</v>
      </c>
      <c r="J240" s="21" t="s">
        <v>26</v>
      </c>
      <c r="M240" s="12"/>
    </row>
    <row r="241" spans="1:13" ht="18" customHeight="1">
      <c r="A241" s="4">
        <v>240</v>
      </c>
      <c r="B241" s="37">
        <v>33754</v>
      </c>
      <c r="C241" s="34" t="s">
        <v>163</v>
      </c>
      <c r="D241" s="36" t="s">
        <v>72</v>
      </c>
      <c r="E241" s="34" t="s">
        <v>176</v>
      </c>
      <c r="F241" s="34" t="s">
        <v>167</v>
      </c>
      <c r="G241" s="21"/>
      <c r="H241" s="21"/>
      <c r="I241" s="21" t="s">
        <v>38</v>
      </c>
      <c r="J241" s="21" t="s">
        <v>37</v>
      </c>
      <c r="M241" s="12"/>
    </row>
    <row r="242" spans="1:13" ht="18" customHeight="1">
      <c r="A242" s="4">
        <v>241</v>
      </c>
      <c r="B242" s="37">
        <v>33755</v>
      </c>
      <c r="C242" s="34" t="s">
        <v>167</v>
      </c>
      <c r="D242" s="34" t="s">
        <v>176</v>
      </c>
      <c r="E242" s="34" t="s">
        <v>72</v>
      </c>
      <c r="F242" s="34" t="s">
        <v>191</v>
      </c>
      <c r="G242" s="21"/>
      <c r="H242" s="21"/>
      <c r="I242" s="21" t="s">
        <v>38</v>
      </c>
      <c r="J242" s="21" t="s">
        <v>37</v>
      </c>
      <c r="M242" s="12"/>
    </row>
    <row r="243" spans="1:13" ht="18" customHeight="1">
      <c r="A243" s="4">
        <v>242</v>
      </c>
      <c r="B243" s="37">
        <v>33755</v>
      </c>
      <c r="C243" s="34" t="s">
        <v>171</v>
      </c>
      <c r="D243" s="34" t="s">
        <v>46</v>
      </c>
      <c r="E243" s="34" t="s">
        <v>170</v>
      </c>
      <c r="F243" s="34" t="s">
        <v>190</v>
      </c>
      <c r="G243" s="21"/>
      <c r="H243" s="21"/>
      <c r="I243" s="21" t="s">
        <v>276</v>
      </c>
      <c r="J243" s="21" t="s">
        <v>20</v>
      </c>
      <c r="M243" s="12"/>
    </row>
    <row r="244" spans="1:13" ht="18" customHeight="1">
      <c r="A244" s="4">
        <v>243</v>
      </c>
      <c r="B244" s="37">
        <v>33755</v>
      </c>
      <c r="C244" s="34" t="s">
        <v>165</v>
      </c>
      <c r="D244" s="34" t="s">
        <v>188</v>
      </c>
      <c r="E244" s="34" t="s">
        <v>213</v>
      </c>
      <c r="F244" s="34" t="s">
        <v>181</v>
      </c>
      <c r="G244" s="21" t="s">
        <v>178</v>
      </c>
      <c r="H244" s="21" t="s">
        <v>142</v>
      </c>
      <c r="I244" s="21" t="s">
        <v>32</v>
      </c>
      <c r="J244" s="21" t="s">
        <v>227</v>
      </c>
      <c r="M244" s="12"/>
    </row>
    <row r="245" spans="1:13" ht="18" customHeight="1">
      <c r="A245" s="4">
        <v>244</v>
      </c>
      <c r="B245" s="37">
        <v>33755</v>
      </c>
      <c r="C245" s="34" t="s">
        <v>197</v>
      </c>
      <c r="D245" s="34" t="s">
        <v>211</v>
      </c>
      <c r="E245" s="34" t="s">
        <v>179</v>
      </c>
      <c r="F245" s="34" t="s">
        <v>184</v>
      </c>
      <c r="G245" s="21" t="s">
        <v>186</v>
      </c>
      <c r="H245" s="21" t="s">
        <v>131</v>
      </c>
      <c r="I245" s="21" t="s">
        <v>31</v>
      </c>
      <c r="J245" s="21" t="s">
        <v>8</v>
      </c>
      <c r="M245" s="12"/>
    </row>
    <row r="246" spans="1:13" ht="18" customHeight="1">
      <c r="A246" s="4">
        <v>245</v>
      </c>
      <c r="B246" s="37">
        <v>33755</v>
      </c>
      <c r="C246" s="34" t="s">
        <v>214</v>
      </c>
      <c r="D246" s="34" t="s">
        <v>185</v>
      </c>
      <c r="E246" s="34" t="s">
        <v>183</v>
      </c>
      <c r="F246" s="34" t="s">
        <v>187</v>
      </c>
      <c r="G246" s="21" t="s">
        <v>194</v>
      </c>
      <c r="H246" s="21" t="s">
        <v>182</v>
      </c>
      <c r="I246" s="21" t="s">
        <v>228</v>
      </c>
      <c r="J246" s="21" t="s">
        <v>26</v>
      </c>
      <c r="M246" s="12"/>
    </row>
    <row r="247" spans="1:13" ht="18" customHeight="1">
      <c r="A247" s="4">
        <v>246</v>
      </c>
      <c r="B247" s="37">
        <v>33755</v>
      </c>
      <c r="C247" s="34" t="s">
        <v>195</v>
      </c>
      <c r="D247" s="34" t="s">
        <v>197</v>
      </c>
      <c r="E247" s="34" t="s">
        <v>192</v>
      </c>
      <c r="F247" s="34" t="s">
        <v>193</v>
      </c>
      <c r="G247" s="21"/>
      <c r="H247" s="21"/>
      <c r="I247" s="21" t="s">
        <v>14</v>
      </c>
      <c r="J247" s="21" t="s">
        <v>19</v>
      </c>
      <c r="M247" s="12"/>
    </row>
    <row r="248" spans="1:13" ht="18" customHeight="1">
      <c r="A248" s="4">
        <v>247</v>
      </c>
      <c r="B248" s="37">
        <v>33756</v>
      </c>
      <c r="C248" s="34" t="s">
        <v>213</v>
      </c>
      <c r="D248" s="34" t="s">
        <v>181</v>
      </c>
      <c r="E248" s="34" t="s">
        <v>142</v>
      </c>
      <c r="F248" s="34" t="s">
        <v>211</v>
      </c>
      <c r="G248" s="21" t="s">
        <v>165</v>
      </c>
      <c r="H248" s="21" t="s">
        <v>174</v>
      </c>
      <c r="I248" s="21" t="s">
        <v>32</v>
      </c>
      <c r="J248" s="21" t="s">
        <v>227</v>
      </c>
      <c r="M248" s="12"/>
    </row>
    <row r="249" spans="1:13" ht="18" customHeight="1">
      <c r="A249" s="4">
        <v>248</v>
      </c>
      <c r="B249" s="37">
        <v>33757</v>
      </c>
      <c r="C249" s="34" t="s">
        <v>182</v>
      </c>
      <c r="D249" s="34" t="s">
        <v>187</v>
      </c>
      <c r="E249" s="34" t="s">
        <v>194</v>
      </c>
      <c r="F249" s="34" t="s">
        <v>181</v>
      </c>
      <c r="G249" s="21" t="s">
        <v>214</v>
      </c>
      <c r="H249" s="21" t="s">
        <v>142</v>
      </c>
      <c r="I249" s="21" t="s">
        <v>227</v>
      </c>
      <c r="J249" s="21" t="s">
        <v>26</v>
      </c>
      <c r="M249" s="12"/>
    </row>
    <row r="250" spans="1:13" ht="18" customHeight="1">
      <c r="A250" s="4">
        <v>249</v>
      </c>
      <c r="B250" s="37">
        <v>33757</v>
      </c>
      <c r="C250" s="34" t="s">
        <v>192</v>
      </c>
      <c r="D250" s="34" t="s">
        <v>210</v>
      </c>
      <c r="E250" s="34" t="s">
        <v>193</v>
      </c>
      <c r="F250" s="34" t="s">
        <v>175</v>
      </c>
      <c r="G250" s="21"/>
      <c r="H250" s="21"/>
      <c r="I250" s="21" t="s">
        <v>37</v>
      </c>
      <c r="J250" s="21" t="s">
        <v>276</v>
      </c>
      <c r="M250" s="12"/>
    </row>
    <row r="251" spans="1:13" ht="18" customHeight="1">
      <c r="A251" s="4">
        <v>250</v>
      </c>
      <c r="B251" s="37">
        <v>33757</v>
      </c>
      <c r="C251" s="34" t="s">
        <v>161</v>
      </c>
      <c r="D251" s="34" t="s">
        <v>173</v>
      </c>
      <c r="E251" s="34" t="s">
        <v>172</v>
      </c>
      <c r="F251" s="34" t="s">
        <v>183</v>
      </c>
      <c r="G251" s="21" t="s">
        <v>269</v>
      </c>
      <c r="H251" s="21" t="s">
        <v>185</v>
      </c>
      <c r="I251" s="21" t="s">
        <v>228</v>
      </c>
      <c r="J251" s="21" t="s">
        <v>31</v>
      </c>
      <c r="M251" s="12"/>
    </row>
    <row r="252" spans="1:13" ht="18" customHeight="1">
      <c r="A252" s="4">
        <v>251</v>
      </c>
      <c r="B252" s="37">
        <v>33757</v>
      </c>
      <c r="C252" s="34" t="s">
        <v>170</v>
      </c>
      <c r="D252" s="34" t="s">
        <v>166</v>
      </c>
      <c r="E252" s="34" t="s">
        <v>190</v>
      </c>
      <c r="F252" s="34" t="s">
        <v>144</v>
      </c>
      <c r="G252" s="21"/>
      <c r="H252" s="21"/>
      <c r="I252" s="21" t="s">
        <v>20</v>
      </c>
      <c r="J252" s="21" t="s">
        <v>14</v>
      </c>
      <c r="M252" s="12"/>
    </row>
    <row r="253" spans="1:13" ht="18" customHeight="1">
      <c r="A253" s="4">
        <v>252</v>
      </c>
      <c r="B253" s="38">
        <v>33757</v>
      </c>
      <c r="C253" s="21" t="s">
        <v>184</v>
      </c>
      <c r="D253" s="21" t="s">
        <v>131</v>
      </c>
      <c r="E253" s="21" t="s">
        <v>186</v>
      </c>
      <c r="F253" s="21" t="s">
        <v>179</v>
      </c>
      <c r="G253" s="21" t="s">
        <v>197</v>
      </c>
      <c r="H253" s="21" t="s">
        <v>178</v>
      </c>
      <c r="I253" s="21" t="s">
        <v>8</v>
      </c>
      <c r="J253" s="21" t="s">
        <v>32</v>
      </c>
    </row>
    <row r="254" spans="1:13" ht="18" customHeight="1">
      <c r="A254" s="4">
        <v>253</v>
      </c>
      <c r="B254" s="38">
        <v>33757</v>
      </c>
      <c r="C254" s="21" t="s">
        <v>180</v>
      </c>
      <c r="D254" s="21" t="s">
        <v>191</v>
      </c>
      <c r="E254" s="21" t="s">
        <v>163</v>
      </c>
      <c r="F254" s="21" t="s">
        <v>176</v>
      </c>
      <c r="G254" s="21"/>
      <c r="H254" s="21"/>
      <c r="I254" s="21" t="s">
        <v>19</v>
      </c>
      <c r="J254" s="21" t="s">
        <v>38</v>
      </c>
    </row>
    <row r="255" spans="1:13" ht="18" customHeight="1">
      <c r="A255" s="4">
        <v>254</v>
      </c>
      <c r="B255" s="38">
        <v>33758</v>
      </c>
      <c r="C255" s="21" t="s">
        <v>269</v>
      </c>
      <c r="D255" s="21" t="s">
        <v>172</v>
      </c>
      <c r="E255" s="21" t="s">
        <v>183</v>
      </c>
      <c r="F255" s="21" t="s">
        <v>185</v>
      </c>
      <c r="G255" s="21" t="s">
        <v>173</v>
      </c>
      <c r="H255" s="21" t="s">
        <v>161</v>
      </c>
      <c r="I255" s="21" t="s">
        <v>228</v>
      </c>
      <c r="J255" s="21" t="s">
        <v>31</v>
      </c>
    </row>
    <row r="256" spans="1:13" ht="18" customHeight="1">
      <c r="A256" s="4">
        <v>255</v>
      </c>
      <c r="B256" s="38">
        <v>33758</v>
      </c>
      <c r="C256" s="21" t="s">
        <v>190</v>
      </c>
      <c r="D256" s="21" t="s">
        <v>171</v>
      </c>
      <c r="E256" s="21" t="s">
        <v>144</v>
      </c>
      <c r="F256" s="21" t="s">
        <v>166</v>
      </c>
      <c r="G256" s="21"/>
      <c r="H256" s="21"/>
      <c r="I256" s="21" t="s">
        <v>20</v>
      </c>
      <c r="J256" s="21" t="s">
        <v>14</v>
      </c>
    </row>
    <row r="257" spans="1:13" ht="18" customHeight="1">
      <c r="A257" s="4">
        <v>256</v>
      </c>
      <c r="B257" s="38">
        <v>33758</v>
      </c>
      <c r="C257" s="34" t="s">
        <v>181</v>
      </c>
      <c r="D257" s="21" t="s">
        <v>194</v>
      </c>
      <c r="E257" s="21" t="s">
        <v>214</v>
      </c>
      <c r="F257" s="21" t="s">
        <v>142</v>
      </c>
      <c r="G257" s="21" t="s">
        <v>187</v>
      </c>
      <c r="H257" s="21" t="s">
        <v>182</v>
      </c>
      <c r="I257" s="21" t="s">
        <v>227</v>
      </c>
      <c r="J257" s="21" t="s">
        <v>26</v>
      </c>
    </row>
    <row r="258" spans="1:13" ht="18" customHeight="1">
      <c r="A258" s="4">
        <v>257</v>
      </c>
      <c r="B258" s="38">
        <v>33758</v>
      </c>
      <c r="C258" s="36" t="s">
        <v>186</v>
      </c>
      <c r="D258" s="21" t="s">
        <v>178</v>
      </c>
      <c r="E258" s="21" t="s">
        <v>184</v>
      </c>
      <c r="F258" s="21" t="s">
        <v>197</v>
      </c>
      <c r="G258" s="21" t="s">
        <v>131</v>
      </c>
      <c r="H258" s="21" t="s">
        <v>179</v>
      </c>
      <c r="I258" s="21" t="s">
        <v>8</v>
      </c>
      <c r="J258" s="21" t="s">
        <v>32</v>
      </c>
      <c r="M258" s="13"/>
    </row>
    <row r="259" spans="1:13" ht="18" customHeight="1">
      <c r="A259" s="4">
        <v>258</v>
      </c>
      <c r="B259" s="38">
        <v>33758</v>
      </c>
      <c r="C259" s="21" t="s">
        <v>176</v>
      </c>
      <c r="D259" s="21" t="s">
        <v>167</v>
      </c>
      <c r="E259" s="21" t="s">
        <v>191</v>
      </c>
      <c r="F259" s="21" t="s">
        <v>163</v>
      </c>
      <c r="G259" s="21"/>
      <c r="H259" s="21"/>
      <c r="I259" s="21" t="s">
        <v>19</v>
      </c>
      <c r="J259" s="21" t="s">
        <v>38</v>
      </c>
    </row>
    <row r="260" spans="1:13" ht="18" customHeight="1">
      <c r="A260" s="4">
        <v>259</v>
      </c>
      <c r="B260" s="38">
        <v>33758</v>
      </c>
      <c r="C260" s="34" t="s">
        <v>193</v>
      </c>
      <c r="D260" s="21" t="s">
        <v>195</v>
      </c>
      <c r="E260" s="21" t="s">
        <v>175</v>
      </c>
      <c r="F260" s="21" t="s">
        <v>210</v>
      </c>
      <c r="G260" s="21"/>
      <c r="H260" s="21"/>
      <c r="I260" s="21" t="s">
        <v>37</v>
      </c>
      <c r="J260" s="21" t="s">
        <v>276</v>
      </c>
    </row>
    <row r="261" spans="1:13" ht="18" customHeight="1">
      <c r="A261" s="4">
        <v>260</v>
      </c>
      <c r="B261" s="38">
        <v>33759</v>
      </c>
      <c r="C261" s="21" t="s">
        <v>175</v>
      </c>
      <c r="D261" s="21" t="s">
        <v>192</v>
      </c>
      <c r="E261" s="21" t="s">
        <v>210</v>
      </c>
      <c r="F261" s="21" t="s">
        <v>4</v>
      </c>
      <c r="G261" s="21"/>
      <c r="H261" s="21"/>
      <c r="I261" s="21" t="s">
        <v>37</v>
      </c>
      <c r="J261" s="21" t="s">
        <v>276</v>
      </c>
    </row>
    <row r="262" spans="1:13" ht="18" customHeight="1">
      <c r="A262" s="4">
        <v>261</v>
      </c>
      <c r="B262" s="38">
        <v>33759</v>
      </c>
      <c r="C262" s="21" t="s">
        <v>185</v>
      </c>
      <c r="D262" s="21" t="s">
        <v>161</v>
      </c>
      <c r="E262" s="21" t="s">
        <v>173</v>
      </c>
      <c r="F262" s="21" t="s">
        <v>269</v>
      </c>
      <c r="G262" s="21" t="s">
        <v>183</v>
      </c>
      <c r="H262" s="21" t="s">
        <v>172</v>
      </c>
      <c r="I262" s="21" t="s">
        <v>228</v>
      </c>
      <c r="J262" s="21" t="s">
        <v>31</v>
      </c>
    </row>
    <row r="263" spans="1:13" ht="18" customHeight="1">
      <c r="A263" s="4">
        <v>262</v>
      </c>
      <c r="B263" s="38">
        <v>33759</v>
      </c>
      <c r="C263" s="21" t="s">
        <v>187</v>
      </c>
      <c r="D263" s="21" t="s">
        <v>182</v>
      </c>
      <c r="E263" s="21" t="s">
        <v>142</v>
      </c>
      <c r="F263" s="21" t="s">
        <v>214</v>
      </c>
      <c r="G263" s="21" t="s">
        <v>181</v>
      </c>
      <c r="H263" s="21" t="s">
        <v>194</v>
      </c>
      <c r="I263" s="21" t="s">
        <v>227</v>
      </c>
      <c r="J263" s="21" t="s">
        <v>26</v>
      </c>
    </row>
    <row r="264" spans="1:13" ht="18" customHeight="1">
      <c r="A264" s="4">
        <v>263</v>
      </c>
      <c r="B264" s="38">
        <v>33759</v>
      </c>
      <c r="C264" s="21" t="s">
        <v>144</v>
      </c>
      <c r="D264" s="21" t="s">
        <v>170</v>
      </c>
      <c r="E264" s="21" t="s">
        <v>166</v>
      </c>
      <c r="F264" s="21" t="s">
        <v>171</v>
      </c>
      <c r="G264" s="21"/>
      <c r="H264" s="21"/>
      <c r="I264" s="21" t="s">
        <v>20</v>
      </c>
      <c r="J264" s="21" t="s">
        <v>14</v>
      </c>
    </row>
    <row r="265" spans="1:13" ht="18" customHeight="1">
      <c r="A265" s="4">
        <v>264</v>
      </c>
      <c r="B265" s="38">
        <v>33759</v>
      </c>
      <c r="C265" s="21" t="s">
        <v>191</v>
      </c>
      <c r="D265" s="21" t="s">
        <v>163</v>
      </c>
      <c r="E265" s="21" t="s">
        <v>180</v>
      </c>
      <c r="F265" s="21" t="s">
        <v>167</v>
      </c>
      <c r="G265" s="21"/>
      <c r="H265" s="21"/>
      <c r="I265" s="21" t="s">
        <v>19</v>
      </c>
      <c r="J265" s="21" t="s">
        <v>38</v>
      </c>
    </row>
    <row r="266" spans="1:13" ht="18" customHeight="1">
      <c r="A266" s="4">
        <v>265</v>
      </c>
      <c r="B266" s="38">
        <v>33760</v>
      </c>
      <c r="C266" s="21" t="s">
        <v>188</v>
      </c>
      <c r="D266" s="21" t="s">
        <v>213</v>
      </c>
      <c r="E266" s="21" t="s">
        <v>211</v>
      </c>
      <c r="F266" s="21" t="s">
        <v>165</v>
      </c>
      <c r="G266" s="21" t="s">
        <v>178</v>
      </c>
      <c r="H266" s="21" t="s">
        <v>174</v>
      </c>
      <c r="I266" s="21" t="s">
        <v>32</v>
      </c>
      <c r="J266" s="21" t="s">
        <v>228</v>
      </c>
    </row>
    <row r="267" spans="1:13" ht="18" customHeight="1">
      <c r="A267" s="4">
        <v>266</v>
      </c>
      <c r="B267" s="38">
        <v>33760</v>
      </c>
      <c r="C267" s="21" t="s">
        <v>194</v>
      </c>
      <c r="D267" s="21" t="s">
        <v>142</v>
      </c>
      <c r="E267" s="21" t="s">
        <v>182</v>
      </c>
      <c r="F267" s="21" t="s">
        <v>187</v>
      </c>
      <c r="G267" s="21" t="s">
        <v>47</v>
      </c>
      <c r="H267" s="21" t="s">
        <v>199</v>
      </c>
      <c r="I267" s="21" t="s">
        <v>227</v>
      </c>
      <c r="J267" s="21" t="s">
        <v>8</v>
      </c>
    </row>
    <row r="268" spans="1:13" ht="18" customHeight="1">
      <c r="A268" s="4">
        <v>267</v>
      </c>
      <c r="B268" s="38">
        <v>33760</v>
      </c>
      <c r="C268" s="21" t="s">
        <v>214</v>
      </c>
      <c r="D268" s="21" t="s">
        <v>181</v>
      </c>
      <c r="E268" s="21" t="s">
        <v>146</v>
      </c>
      <c r="F268" s="21" t="s">
        <v>161</v>
      </c>
      <c r="G268" s="21" t="s">
        <v>153</v>
      </c>
      <c r="H268" s="21" t="s">
        <v>269</v>
      </c>
      <c r="I268" s="21" t="s">
        <v>26</v>
      </c>
      <c r="J268" s="21" t="s">
        <v>31</v>
      </c>
    </row>
    <row r="269" spans="1:13" ht="18" customHeight="1">
      <c r="A269" s="4">
        <v>268</v>
      </c>
      <c r="B269" s="38">
        <v>33761</v>
      </c>
      <c r="C269" s="21" t="s">
        <v>166</v>
      </c>
      <c r="D269" s="21" t="s">
        <v>190</v>
      </c>
      <c r="E269" s="21" t="s">
        <v>171</v>
      </c>
      <c r="F269" s="21" t="s">
        <v>170</v>
      </c>
      <c r="G269" s="21"/>
      <c r="H269" s="21"/>
      <c r="I269" s="21" t="s">
        <v>19</v>
      </c>
      <c r="J269" s="21" t="s">
        <v>14</v>
      </c>
    </row>
    <row r="270" spans="1:13" ht="18" customHeight="1">
      <c r="A270" s="4">
        <v>269</v>
      </c>
      <c r="B270" s="37">
        <v>33761</v>
      </c>
      <c r="C270" s="34" t="s">
        <v>172</v>
      </c>
      <c r="D270" s="34" t="s">
        <v>269</v>
      </c>
      <c r="E270" s="34" t="s">
        <v>181</v>
      </c>
      <c r="F270" s="34" t="s">
        <v>185</v>
      </c>
      <c r="G270" s="21" t="s">
        <v>161</v>
      </c>
      <c r="H270" s="21" t="s">
        <v>214</v>
      </c>
      <c r="I270" s="21" t="s">
        <v>26</v>
      </c>
      <c r="J270" s="21" t="s">
        <v>31</v>
      </c>
      <c r="M270" s="12"/>
    </row>
    <row r="271" spans="1:13" ht="18" customHeight="1">
      <c r="A271" s="4">
        <v>270</v>
      </c>
      <c r="B271" s="37">
        <v>33761</v>
      </c>
      <c r="C271" s="34" t="s">
        <v>173</v>
      </c>
      <c r="D271" s="34" t="s">
        <v>182</v>
      </c>
      <c r="E271" s="34" t="s">
        <v>183</v>
      </c>
      <c r="F271" s="34" t="s">
        <v>142</v>
      </c>
      <c r="G271" s="21" t="s">
        <v>194</v>
      </c>
      <c r="H271" s="21" t="s">
        <v>187</v>
      </c>
      <c r="I271" s="21" t="s">
        <v>227</v>
      </c>
      <c r="J271" s="21" t="s">
        <v>8</v>
      </c>
      <c r="M271" s="12"/>
    </row>
    <row r="272" spans="1:13" ht="18" customHeight="1">
      <c r="A272" s="4">
        <v>271</v>
      </c>
      <c r="B272" s="37">
        <v>33761</v>
      </c>
      <c r="C272" s="34" t="s">
        <v>178</v>
      </c>
      <c r="D272" s="34" t="s">
        <v>165</v>
      </c>
      <c r="E272" s="34" t="s">
        <v>184</v>
      </c>
      <c r="F272" s="34" t="s">
        <v>188</v>
      </c>
      <c r="G272" s="21" t="s">
        <v>197</v>
      </c>
      <c r="H272" s="21" t="s">
        <v>211</v>
      </c>
      <c r="I272" s="21" t="s">
        <v>32</v>
      </c>
      <c r="J272" s="21" t="s">
        <v>228</v>
      </c>
      <c r="M272" s="12"/>
    </row>
    <row r="273" spans="1:13" ht="18" customHeight="1">
      <c r="A273" s="4">
        <v>272</v>
      </c>
      <c r="B273" s="37">
        <v>33761</v>
      </c>
      <c r="C273" s="34" t="s">
        <v>210</v>
      </c>
      <c r="D273" s="34" t="s">
        <v>193</v>
      </c>
      <c r="E273" s="34" t="s">
        <v>195</v>
      </c>
      <c r="F273" s="34" t="s">
        <v>192</v>
      </c>
      <c r="G273" s="21"/>
      <c r="H273" s="21"/>
      <c r="I273" s="21" t="s">
        <v>276</v>
      </c>
      <c r="J273" s="21" t="s">
        <v>38</v>
      </c>
      <c r="M273" s="12"/>
    </row>
    <row r="274" spans="1:13" ht="18" customHeight="1">
      <c r="A274" s="4">
        <v>273</v>
      </c>
      <c r="B274" s="37">
        <v>33761</v>
      </c>
      <c r="C274" s="34" t="s">
        <v>163</v>
      </c>
      <c r="D274" s="34" t="s">
        <v>176</v>
      </c>
      <c r="E274" s="34" t="s">
        <v>167</v>
      </c>
      <c r="F274" s="34" t="s">
        <v>180</v>
      </c>
      <c r="G274" s="21"/>
      <c r="H274" s="21"/>
      <c r="I274" s="21" t="s">
        <v>37</v>
      </c>
      <c r="J274" s="21" t="s">
        <v>20</v>
      </c>
      <c r="M274" s="12"/>
    </row>
    <row r="275" spans="1:13" ht="18" customHeight="1">
      <c r="A275" s="4">
        <v>274</v>
      </c>
      <c r="B275" s="37">
        <v>33762</v>
      </c>
      <c r="C275" s="34" t="s">
        <v>167</v>
      </c>
      <c r="D275" s="34" t="s">
        <v>180</v>
      </c>
      <c r="E275" s="34" t="s">
        <v>191</v>
      </c>
      <c r="F275" s="34" t="s">
        <v>176</v>
      </c>
      <c r="G275" s="21"/>
      <c r="H275" s="21"/>
      <c r="I275" s="21" t="s">
        <v>37</v>
      </c>
      <c r="J275" s="21" t="s">
        <v>20</v>
      </c>
      <c r="M275" s="12"/>
    </row>
    <row r="276" spans="1:13" ht="18" customHeight="1">
      <c r="A276" s="4">
        <v>275</v>
      </c>
      <c r="B276" s="37">
        <v>33762</v>
      </c>
      <c r="C276" s="34" t="s">
        <v>171</v>
      </c>
      <c r="D276" s="34" t="s">
        <v>144</v>
      </c>
      <c r="E276" s="34" t="s">
        <v>170</v>
      </c>
      <c r="F276" s="34" t="s">
        <v>190</v>
      </c>
      <c r="G276" s="21"/>
      <c r="H276" s="21"/>
      <c r="I276" s="21" t="s">
        <v>19</v>
      </c>
      <c r="J276" s="21" t="s">
        <v>14</v>
      </c>
      <c r="M276" s="12"/>
    </row>
    <row r="277" spans="1:13" ht="18" customHeight="1">
      <c r="A277" s="4">
        <v>276</v>
      </c>
      <c r="B277" s="37">
        <v>33762</v>
      </c>
      <c r="C277" s="34" t="s">
        <v>131</v>
      </c>
      <c r="D277" s="34" t="s">
        <v>188</v>
      </c>
      <c r="E277" s="34" t="s">
        <v>197</v>
      </c>
      <c r="F277" s="34" t="s">
        <v>184</v>
      </c>
      <c r="G277" s="21" t="s">
        <v>213</v>
      </c>
      <c r="H277" s="21" t="s">
        <v>186</v>
      </c>
      <c r="I277" s="21" t="s">
        <v>32</v>
      </c>
      <c r="J277" s="21" t="s">
        <v>228</v>
      </c>
      <c r="M277" s="12"/>
    </row>
    <row r="278" spans="1:13" ht="18" customHeight="1">
      <c r="A278" s="4">
        <v>277</v>
      </c>
      <c r="B278" s="37">
        <v>33762</v>
      </c>
      <c r="C278" s="34" t="s">
        <v>195</v>
      </c>
      <c r="D278" s="34" t="s">
        <v>175</v>
      </c>
      <c r="E278" s="34" t="s">
        <v>192</v>
      </c>
      <c r="F278" s="34" t="s">
        <v>193</v>
      </c>
      <c r="G278" s="21"/>
      <c r="H278" s="21"/>
      <c r="I278" s="21" t="s">
        <v>276</v>
      </c>
      <c r="J278" s="21" t="s">
        <v>38</v>
      </c>
      <c r="M278" s="12"/>
    </row>
    <row r="279" spans="1:13" ht="18" customHeight="1">
      <c r="A279" s="4">
        <v>278</v>
      </c>
      <c r="B279" s="37">
        <v>33764</v>
      </c>
      <c r="C279" s="34" t="s">
        <v>192</v>
      </c>
      <c r="D279" s="34" t="s">
        <v>210</v>
      </c>
      <c r="E279" s="36" t="s">
        <v>193</v>
      </c>
      <c r="F279" s="34" t="s">
        <v>175</v>
      </c>
      <c r="G279" s="21"/>
      <c r="H279" s="21"/>
      <c r="I279" s="21" t="s">
        <v>19</v>
      </c>
      <c r="J279" s="21" t="s">
        <v>37</v>
      </c>
      <c r="M279" s="12"/>
    </row>
    <row r="280" spans="1:13" ht="18" customHeight="1">
      <c r="A280" s="4">
        <v>279</v>
      </c>
      <c r="B280" s="37">
        <v>33764</v>
      </c>
      <c r="C280" s="34" t="s">
        <v>170</v>
      </c>
      <c r="D280" s="34" t="s">
        <v>166</v>
      </c>
      <c r="E280" s="34" t="s">
        <v>190</v>
      </c>
      <c r="F280" s="34" t="s">
        <v>144</v>
      </c>
      <c r="G280" s="21"/>
      <c r="H280" s="21"/>
      <c r="I280" s="21" t="s">
        <v>38</v>
      </c>
      <c r="J280" s="21" t="s">
        <v>20</v>
      </c>
      <c r="M280" s="12"/>
    </row>
    <row r="281" spans="1:13" ht="18" customHeight="1">
      <c r="A281" s="4">
        <v>280</v>
      </c>
      <c r="B281" s="37">
        <v>33764</v>
      </c>
      <c r="C281" s="34" t="s">
        <v>181</v>
      </c>
      <c r="D281" s="34" t="s">
        <v>161</v>
      </c>
      <c r="E281" s="34" t="s">
        <v>214</v>
      </c>
      <c r="F281" s="34" t="s">
        <v>173</v>
      </c>
      <c r="G281" s="21" t="s">
        <v>269</v>
      </c>
      <c r="H281" s="21" t="s">
        <v>172</v>
      </c>
      <c r="I281" s="21" t="s">
        <v>228</v>
      </c>
      <c r="J281" s="21" t="s">
        <v>8</v>
      </c>
      <c r="M281" s="12"/>
    </row>
    <row r="282" spans="1:13" ht="18" customHeight="1">
      <c r="A282" s="4">
        <v>281</v>
      </c>
      <c r="B282" s="37">
        <v>33764</v>
      </c>
      <c r="C282" s="34" t="s">
        <v>197</v>
      </c>
      <c r="D282" s="34" t="s">
        <v>186</v>
      </c>
      <c r="E282" s="34" t="s">
        <v>211</v>
      </c>
      <c r="F282" s="34" t="s">
        <v>165</v>
      </c>
      <c r="G282" s="21" t="s">
        <v>174</v>
      </c>
      <c r="H282" s="21" t="s">
        <v>213</v>
      </c>
      <c r="I282" s="21" t="s">
        <v>31</v>
      </c>
      <c r="J282" s="21" t="s">
        <v>227</v>
      </c>
      <c r="M282" s="12"/>
    </row>
    <row r="283" spans="1:13" ht="18" customHeight="1">
      <c r="A283" s="4">
        <v>282</v>
      </c>
      <c r="B283" s="37">
        <v>33764</v>
      </c>
      <c r="C283" s="34" t="s">
        <v>180</v>
      </c>
      <c r="D283" s="36" t="s">
        <v>163</v>
      </c>
      <c r="E283" s="34" t="s">
        <v>176</v>
      </c>
      <c r="F283" s="34" t="s">
        <v>177</v>
      </c>
      <c r="G283" s="21"/>
      <c r="H283" s="21"/>
      <c r="I283" s="21" t="s">
        <v>276</v>
      </c>
      <c r="J283" s="21" t="s">
        <v>14</v>
      </c>
      <c r="M283" s="12"/>
    </row>
    <row r="284" spans="1:13" ht="18" customHeight="1">
      <c r="A284" s="4">
        <v>283</v>
      </c>
      <c r="B284" s="37">
        <v>33764</v>
      </c>
      <c r="C284" s="34" t="s">
        <v>142</v>
      </c>
      <c r="D284" s="34" t="s">
        <v>194</v>
      </c>
      <c r="E284" s="34" t="s">
        <v>183</v>
      </c>
      <c r="F284" s="34" t="s">
        <v>185</v>
      </c>
      <c r="G284" s="21" t="s">
        <v>182</v>
      </c>
      <c r="H284" s="21" t="s">
        <v>187</v>
      </c>
      <c r="I284" s="21" t="s">
        <v>26</v>
      </c>
      <c r="J284" s="21" t="s">
        <v>32</v>
      </c>
      <c r="M284" s="12"/>
    </row>
    <row r="285" spans="1:13" ht="18" customHeight="1">
      <c r="A285" s="4">
        <v>284</v>
      </c>
      <c r="B285" s="37">
        <v>33765</v>
      </c>
      <c r="C285" s="34" t="s">
        <v>269</v>
      </c>
      <c r="D285" s="34" t="s">
        <v>214</v>
      </c>
      <c r="E285" s="34" t="s">
        <v>161</v>
      </c>
      <c r="F285" s="34" t="s">
        <v>172</v>
      </c>
      <c r="G285" s="21" t="s">
        <v>181</v>
      </c>
      <c r="H285" s="21" t="s">
        <v>173</v>
      </c>
      <c r="I285" s="21" t="s">
        <v>228</v>
      </c>
      <c r="J285" s="21" t="s">
        <v>8</v>
      </c>
      <c r="M285" s="12"/>
    </row>
    <row r="286" spans="1:13" ht="18" customHeight="1">
      <c r="A286" s="4">
        <v>285</v>
      </c>
      <c r="B286" s="37">
        <v>33765</v>
      </c>
      <c r="C286" s="34" t="s">
        <v>165</v>
      </c>
      <c r="D286" s="34" t="s">
        <v>178</v>
      </c>
      <c r="E286" s="34" t="s">
        <v>131</v>
      </c>
      <c r="F286" s="34" t="s">
        <v>211</v>
      </c>
      <c r="G286" s="21" t="s">
        <v>188</v>
      </c>
      <c r="H286" s="21" t="s">
        <v>197</v>
      </c>
      <c r="I286" s="21" t="s">
        <v>31</v>
      </c>
      <c r="J286" s="21" t="s">
        <v>227</v>
      </c>
      <c r="M286" s="12"/>
    </row>
    <row r="287" spans="1:13" ht="18" customHeight="1">
      <c r="A287" s="4">
        <v>286</v>
      </c>
      <c r="B287" s="37">
        <v>33765</v>
      </c>
      <c r="C287" s="36" t="s">
        <v>190</v>
      </c>
      <c r="D287" s="34" t="s">
        <v>171</v>
      </c>
      <c r="E287" s="34" t="s">
        <v>144</v>
      </c>
      <c r="F287" s="34" t="s">
        <v>166</v>
      </c>
      <c r="G287" s="21"/>
      <c r="H287" s="21"/>
      <c r="I287" s="21" t="s">
        <v>38</v>
      </c>
      <c r="J287" s="21" t="s">
        <v>20</v>
      </c>
      <c r="M287" s="13"/>
    </row>
    <row r="288" spans="1:13" ht="18" customHeight="1">
      <c r="A288" s="4">
        <v>287</v>
      </c>
      <c r="B288" s="37">
        <v>33765</v>
      </c>
      <c r="C288" s="34" t="s">
        <v>177</v>
      </c>
      <c r="D288" s="34" t="s">
        <v>167</v>
      </c>
      <c r="E288" s="34" t="s">
        <v>163</v>
      </c>
      <c r="F288" s="34" t="s">
        <v>176</v>
      </c>
      <c r="G288" s="21"/>
      <c r="H288" s="21"/>
      <c r="I288" s="21" t="s">
        <v>276</v>
      </c>
      <c r="J288" s="21" t="s">
        <v>14</v>
      </c>
      <c r="M288" s="12"/>
    </row>
    <row r="289" spans="1:13" ht="18" customHeight="1">
      <c r="A289" s="4">
        <v>288</v>
      </c>
      <c r="B289" s="37">
        <v>33765</v>
      </c>
      <c r="C289" s="34" t="s">
        <v>185</v>
      </c>
      <c r="D289" s="34" t="s">
        <v>183</v>
      </c>
      <c r="E289" s="34" t="s">
        <v>182</v>
      </c>
      <c r="F289" s="34" t="s">
        <v>187</v>
      </c>
      <c r="G289" s="21" t="s">
        <v>142</v>
      </c>
      <c r="H289" s="21" t="s">
        <v>194</v>
      </c>
      <c r="I289" s="21" t="s">
        <v>26</v>
      </c>
      <c r="J289" s="21" t="s">
        <v>32</v>
      </c>
      <c r="M289" s="12"/>
    </row>
    <row r="290" spans="1:13" ht="18" customHeight="1">
      <c r="A290" s="4">
        <v>289</v>
      </c>
      <c r="B290" s="37">
        <v>33765</v>
      </c>
      <c r="C290" s="34" t="s">
        <v>193</v>
      </c>
      <c r="D290" s="34" t="s">
        <v>195</v>
      </c>
      <c r="E290" s="34" t="s">
        <v>175</v>
      </c>
      <c r="F290" s="34" t="s">
        <v>210</v>
      </c>
      <c r="G290" s="21"/>
      <c r="H290" s="21"/>
      <c r="I290" s="21" t="s">
        <v>19</v>
      </c>
      <c r="J290" s="21" t="s">
        <v>37</v>
      </c>
      <c r="M290" s="12"/>
    </row>
    <row r="291" spans="1:13" ht="18" customHeight="1">
      <c r="A291" s="4">
        <v>290</v>
      </c>
      <c r="B291" s="37">
        <v>33766</v>
      </c>
      <c r="C291" s="34" t="s">
        <v>172</v>
      </c>
      <c r="D291" s="34" t="s">
        <v>181</v>
      </c>
      <c r="E291" s="34" t="s">
        <v>173</v>
      </c>
      <c r="F291" s="34" t="s">
        <v>161</v>
      </c>
      <c r="G291" s="21" t="s">
        <v>214</v>
      </c>
      <c r="H291" s="21" t="s">
        <v>269</v>
      </c>
      <c r="I291" s="21" t="s">
        <v>228</v>
      </c>
      <c r="J291" s="21" t="s">
        <v>8</v>
      </c>
      <c r="M291" s="12"/>
    </row>
    <row r="292" spans="1:13" ht="18" customHeight="1">
      <c r="A292" s="4">
        <v>291</v>
      </c>
      <c r="B292" s="37">
        <v>33766</v>
      </c>
      <c r="C292" s="34" t="s">
        <v>213</v>
      </c>
      <c r="D292" s="34" t="s">
        <v>174</v>
      </c>
      <c r="E292" s="34" t="s">
        <v>184</v>
      </c>
      <c r="F292" s="34" t="s">
        <v>188</v>
      </c>
      <c r="G292" s="21" t="s">
        <v>131</v>
      </c>
      <c r="H292" s="21" t="s">
        <v>211</v>
      </c>
      <c r="I292" s="21" t="s">
        <v>31</v>
      </c>
      <c r="J292" s="21" t="s">
        <v>227</v>
      </c>
      <c r="M292" s="12"/>
    </row>
    <row r="293" spans="1:13" ht="18" customHeight="1">
      <c r="A293" s="4">
        <v>292</v>
      </c>
      <c r="B293" s="37">
        <v>33766</v>
      </c>
      <c r="C293" s="34" t="s">
        <v>175</v>
      </c>
      <c r="D293" s="34" t="s">
        <v>192</v>
      </c>
      <c r="E293" s="34" t="s">
        <v>210</v>
      </c>
      <c r="F293" s="34" t="s">
        <v>195</v>
      </c>
      <c r="G293" s="21"/>
      <c r="H293" s="21"/>
      <c r="I293" s="21" t="s">
        <v>19</v>
      </c>
      <c r="J293" s="21" t="s">
        <v>37</v>
      </c>
      <c r="M293" s="12"/>
    </row>
    <row r="294" spans="1:13" ht="18" customHeight="1">
      <c r="A294" s="4">
        <v>293</v>
      </c>
      <c r="B294" s="37">
        <v>33766</v>
      </c>
      <c r="C294" s="34" t="s">
        <v>144</v>
      </c>
      <c r="D294" s="34" t="s">
        <v>170</v>
      </c>
      <c r="E294" s="34" t="s">
        <v>166</v>
      </c>
      <c r="F294" s="34" t="s">
        <v>171</v>
      </c>
      <c r="G294" s="21"/>
      <c r="H294" s="21"/>
      <c r="I294" s="21" t="s">
        <v>38</v>
      </c>
      <c r="J294" s="21" t="s">
        <v>20</v>
      </c>
      <c r="M294" s="12"/>
    </row>
    <row r="295" spans="1:13" ht="18" customHeight="1">
      <c r="A295" s="4">
        <v>294</v>
      </c>
      <c r="B295" s="37">
        <v>33766</v>
      </c>
      <c r="C295" s="34" t="s">
        <v>176</v>
      </c>
      <c r="D295" s="34" t="s">
        <v>180</v>
      </c>
      <c r="E295" s="34" t="s">
        <v>167</v>
      </c>
      <c r="F295" s="34" t="s">
        <v>163</v>
      </c>
      <c r="G295" s="21"/>
      <c r="H295" s="21"/>
      <c r="I295" s="21" t="s">
        <v>276</v>
      </c>
      <c r="J295" s="21" t="s">
        <v>14</v>
      </c>
      <c r="M295" s="12"/>
    </row>
    <row r="296" spans="1:13" ht="18" customHeight="1">
      <c r="A296" s="4">
        <v>295</v>
      </c>
      <c r="B296" s="37">
        <v>33766</v>
      </c>
      <c r="C296" s="34" t="s">
        <v>194</v>
      </c>
      <c r="D296" s="34" t="s">
        <v>187</v>
      </c>
      <c r="E296" s="34" t="s">
        <v>142</v>
      </c>
      <c r="F296" s="34" t="s">
        <v>146</v>
      </c>
      <c r="G296" s="21" t="s">
        <v>263</v>
      </c>
      <c r="H296" s="21" t="s">
        <v>199</v>
      </c>
      <c r="I296" s="21" t="s">
        <v>26</v>
      </c>
      <c r="J296" s="21" t="s">
        <v>32</v>
      </c>
      <c r="M296" s="12"/>
    </row>
    <row r="297" spans="1:13" ht="18" customHeight="1">
      <c r="A297" s="4">
        <v>296</v>
      </c>
      <c r="B297" s="37">
        <v>33767</v>
      </c>
      <c r="C297" s="34" t="s">
        <v>166</v>
      </c>
      <c r="D297" s="34" t="s">
        <v>190</v>
      </c>
      <c r="E297" s="34" t="s">
        <v>168</v>
      </c>
      <c r="F297" s="34" t="s">
        <v>167</v>
      </c>
      <c r="G297" s="21"/>
      <c r="H297" s="21"/>
      <c r="I297" s="21" t="s">
        <v>20</v>
      </c>
      <c r="J297" s="21" t="s">
        <v>276</v>
      </c>
      <c r="M297" s="12"/>
    </row>
    <row r="298" spans="1:13" ht="18" customHeight="1">
      <c r="A298" s="4">
        <v>297</v>
      </c>
      <c r="B298" s="37">
        <v>33767</v>
      </c>
      <c r="C298" s="34" t="s">
        <v>184</v>
      </c>
      <c r="D298" s="34" t="s">
        <v>131</v>
      </c>
      <c r="E298" s="34" t="s">
        <v>178</v>
      </c>
      <c r="F298" s="34" t="s">
        <v>183</v>
      </c>
      <c r="G298" s="21" t="s">
        <v>188</v>
      </c>
      <c r="H298" s="21" t="s">
        <v>182</v>
      </c>
      <c r="I298" s="21" t="s">
        <v>8</v>
      </c>
      <c r="J298" s="21" t="s">
        <v>26</v>
      </c>
      <c r="M298" s="12"/>
    </row>
    <row r="299" spans="1:13" ht="18" customHeight="1">
      <c r="A299" s="4">
        <v>298</v>
      </c>
      <c r="B299" s="37">
        <v>33767</v>
      </c>
      <c r="C299" s="34" t="s">
        <v>214</v>
      </c>
      <c r="D299" s="34" t="s">
        <v>173</v>
      </c>
      <c r="E299" s="34" t="s">
        <v>181</v>
      </c>
      <c r="F299" s="34" t="s">
        <v>269</v>
      </c>
      <c r="G299" s="21" t="s">
        <v>172</v>
      </c>
      <c r="H299" s="21" t="s">
        <v>161</v>
      </c>
      <c r="I299" s="21" t="s">
        <v>228</v>
      </c>
      <c r="J299" s="21" t="s">
        <v>227</v>
      </c>
      <c r="M299" s="12"/>
    </row>
    <row r="300" spans="1:13" ht="18" customHeight="1">
      <c r="A300" s="4">
        <v>299</v>
      </c>
      <c r="B300" s="37">
        <v>33767</v>
      </c>
      <c r="C300" s="34" t="s">
        <v>195</v>
      </c>
      <c r="D300" s="34" t="s">
        <v>193</v>
      </c>
      <c r="E300" s="34" t="s">
        <v>170</v>
      </c>
      <c r="F300" s="34" t="s">
        <v>210</v>
      </c>
      <c r="G300" s="21"/>
      <c r="H300" s="21"/>
      <c r="I300" s="21" t="s">
        <v>38</v>
      </c>
      <c r="J300" s="21" t="s">
        <v>19</v>
      </c>
      <c r="M300" s="12"/>
    </row>
    <row r="301" spans="1:13" ht="18" customHeight="1">
      <c r="A301" s="4">
        <v>300</v>
      </c>
      <c r="B301" s="37">
        <v>33768</v>
      </c>
      <c r="C301" s="34" t="s">
        <v>167</v>
      </c>
      <c r="D301" s="34" t="s">
        <v>175</v>
      </c>
      <c r="E301" s="34" t="s">
        <v>190</v>
      </c>
      <c r="F301" s="34" t="s">
        <v>168</v>
      </c>
      <c r="G301" s="21"/>
      <c r="H301" s="21"/>
      <c r="I301" s="21" t="s">
        <v>20</v>
      </c>
      <c r="J301" s="21" t="s">
        <v>276</v>
      </c>
      <c r="M301" s="12"/>
    </row>
    <row r="302" spans="1:13" ht="18" customHeight="1">
      <c r="A302" s="4">
        <v>301</v>
      </c>
      <c r="B302" s="37">
        <v>33768</v>
      </c>
      <c r="C302" s="34" t="s">
        <v>182</v>
      </c>
      <c r="D302" s="34" t="s">
        <v>211</v>
      </c>
      <c r="E302" s="34" t="s">
        <v>131</v>
      </c>
      <c r="F302" s="34" t="s">
        <v>184</v>
      </c>
      <c r="G302" s="21" t="s">
        <v>183</v>
      </c>
      <c r="H302" s="21" t="s">
        <v>188</v>
      </c>
      <c r="I302" s="21" t="s">
        <v>8</v>
      </c>
      <c r="J302" s="21" t="s">
        <v>26</v>
      </c>
      <c r="M302" s="12"/>
    </row>
    <row r="303" spans="1:13" ht="18" customHeight="1">
      <c r="A303" s="4">
        <v>302</v>
      </c>
      <c r="B303" s="37">
        <v>33768</v>
      </c>
      <c r="C303" s="34" t="s">
        <v>161</v>
      </c>
      <c r="D303" s="34" t="s">
        <v>172</v>
      </c>
      <c r="E303" s="34" t="s">
        <v>269</v>
      </c>
      <c r="F303" s="34" t="s">
        <v>181</v>
      </c>
      <c r="G303" s="21" t="s">
        <v>173</v>
      </c>
      <c r="H303" s="21" t="s">
        <v>214</v>
      </c>
      <c r="I303" s="21" t="s">
        <v>228</v>
      </c>
      <c r="J303" s="21" t="s">
        <v>227</v>
      </c>
      <c r="M303" s="12"/>
    </row>
    <row r="304" spans="1:13" ht="18" customHeight="1">
      <c r="A304" s="4">
        <v>303</v>
      </c>
      <c r="B304" s="37">
        <v>33768</v>
      </c>
      <c r="C304" s="34" t="s">
        <v>171</v>
      </c>
      <c r="D304" s="34" t="s">
        <v>191</v>
      </c>
      <c r="E304" s="34" t="s">
        <v>192</v>
      </c>
      <c r="F304" s="34" t="s">
        <v>180</v>
      </c>
      <c r="G304" s="21"/>
      <c r="H304" s="21"/>
      <c r="I304" s="21" t="s">
        <v>37</v>
      </c>
      <c r="J304" s="21" t="s">
        <v>14</v>
      </c>
      <c r="M304" s="12"/>
    </row>
    <row r="305" spans="1:13" ht="18" customHeight="1">
      <c r="A305" s="4">
        <v>304</v>
      </c>
      <c r="B305" s="37">
        <v>33768</v>
      </c>
      <c r="C305" s="34" t="s">
        <v>178</v>
      </c>
      <c r="D305" s="34" t="s">
        <v>197</v>
      </c>
      <c r="E305" s="34" t="s">
        <v>213</v>
      </c>
      <c r="F305" s="34" t="s">
        <v>165</v>
      </c>
      <c r="G305" s="21" t="s">
        <v>186</v>
      </c>
      <c r="H305" s="21" t="s">
        <v>185</v>
      </c>
      <c r="I305" s="21" t="s">
        <v>32</v>
      </c>
      <c r="J305" s="21" t="s">
        <v>31</v>
      </c>
      <c r="M305" s="12"/>
    </row>
    <row r="306" spans="1:13" ht="18" customHeight="1">
      <c r="A306" s="4">
        <v>305</v>
      </c>
      <c r="B306" s="37">
        <v>33768</v>
      </c>
      <c r="C306" s="34" t="s">
        <v>210</v>
      </c>
      <c r="D306" s="34" t="s">
        <v>46</v>
      </c>
      <c r="E306" s="34" t="s">
        <v>193</v>
      </c>
      <c r="F306" s="34" t="s">
        <v>170</v>
      </c>
      <c r="G306" s="21"/>
      <c r="H306" s="21"/>
      <c r="I306" s="21" t="s">
        <v>38</v>
      </c>
      <c r="J306" s="21" t="s">
        <v>19</v>
      </c>
      <c r="M306" s="12"/>
    </row>
    <row r="307" spans="1:13" ht="18" customHeight="1">
      <c r="A307" s="4">
        <v>306</v>
      </c>
      <c r="B307" s="37">
        <v>33769</v>
      </c>
      <c r="C307" s="34" t="s">
        <v>170</v>
      </c>
      <c r="D307" s="34" t="s">
        <v>195</v>
      </c>
      <c r="E307" s="34" t="s">
        <v>46</v>
      </c>
      <c r="F307" s="34" t="s">
        <v>193</v>
      </c>
      <c r="G307" s="21"/>
      <c r="H307" s="21"/>
      <c r="I307" s="21" t="s">
        <v>38</v>
      </c>
      <c r="J307" s="21" t="s">
        <v>19</v>
      </c>
      <c r="M307" s="12"/>
    </row>
    <row r="308" spans="1:13" ht="18" customHeight="1">
      <c r="A308" s="4">
        <v>307</v>
      </c>
      <c r="B308" s="37">
        <v>33769</v>
      </c>
      <c r="C308" s="34" t="s">
        <v>168</v>
      </c>
      <c r="D308" s="34" t="s">
        <v>166</v>
      </c>
      <c r="E308" s="36" t="s">
        <v>175</v>
      </c>
      <c r="F308" s="34" t="s">
        <v>190</v>
      </c>
      <c r="G308" s="21"/>
      <c r="H308" s="21"/>
      <c r="I308" s="21" t="s">
        <v>20</v>
      </c>
      <c r="J308" s="21" t="s">
        <v>276</v>
      </c>
      <c r="M308" s="12"/>
    </row>
    <row r="309" spans="1:13" ht="18" customHeight="1">
      <c r="A309" s="4">
        <v>308</v>
      </c>
      <c r="B309" s="37">
        <v>33769</v>
      </c>
      <c r="C309" s="34" t="s">
        <v>185</v>
      </c>
      <c r="D309" s="34" t="s">
        <v>213</v>
      </c>
      <c r="E309" s="34" t="s">
        <v>165</v>
      </c>
      <c r="F309" s="34" t="s">
        <v>186</v>
      </c>
      <c r="G309" s="21" t="s">
        <v>174</v>
      </c>
      <c r="H309" s="21" t="s">
        <v>197</v>
      </c>
      <c r="I309" s="21" t="s">
        <v>32</v>
      </c>
      <c r="J309" s="21" t="s">
        <v>31</v>
      </c>
      <c r="M309" s="12"/>
    </row>
    <row r="310" spans="1:13" ht="18" customHeight="1">
      <c r="A310" s="4">
        <v>309</v>
      </c>
      <c r="B310" s="37">
        <v>33769</v>
      </c>
      <c r="C310" s="34" t="s">
        <v>183</v>
      </c>
      <c r="D310" s="34" t="s">
        <v>188</v>
      </c>
      <c r="E310" s="34" t="s">
        <v>211</v>
      </c>
      <c r="F310" s="34" t="s">
        <v>182</v>
      </c>
      <c r="G310" s="21" t="s">
        <v>184</v>
      </c>
      <c r="H310" s="21" t="s">
        <v>131</v>
      </c>
      <c r="I310" s="21" t="s">
        <v>8</v>
      </c>
      <c r="J310" s="21" t="s">
        <v>26</v>
      </c>
      <c r="M310" s="12"/>
    </row>
    <row r="311" spans="1:13" ht="18" customHeight="1">
      <c r="A311" s="4">
        <v>310</v>
      </c>
      <c r="B311" s="37">
        <v>33769</v>
      </c>
      <c r="C311" s="34" t="s">
        <v>191</v>
      </c>
      <c r="D311" s="34" t="s">
        <v>176</v>
      </c>
      <c r="E311" s="34" t="s">
        <v>180</v>
      </c>
      <c r="F311" s="34" t="s">
        <v>192</v>
      </c>
      <c r="G311" s="21"/>
      <c r="H311" s="21"/>
      <c r="I311" s="21" t="s">
        <v>37</v>
      </c>
      <c r="J311" s="21" t="s">
        <v>14</v>
      </c>
      <c r="M311" s="12"/>
    </row>
    <row r="312" spans="1:13" ht="18" customHeight="1">
      <c r="A312" s="4">
        <v>311</v>
      </c>
      <c r="B312" s="37">
        <v>33771</v>
      </c>
      <c r="C312" s="34" t="s">
        <v>192</v>
      </c>
      <c r="D312" s="34" t="s">
        <v>171</v>
      </c>
      <c r="E312" s="34" t="s">
        <v>163</v>
      </c>
      <c r="F312" s="34" t="s">
        <v>46</v>
      </c>
      <c r="G312" s="21"/>
      <c r="H312" s="21"/>
      <c r="I312" s="21" t="s">
        <v>19</v>
      </c>
      <c r="J312" s="21" t="s">
        <v>276</v>
      </c>
      <c r="M312" s="12"/>
    </row>
    <row r="313" spans="1:13" ht="18" customHeight="1">
      <c r="A313" s="4">
        <v>312</v>
      </c>
      <c r="B313" s="37">
        <v>33771</v>
      </c>
      <c r="C313" s="34" t="s">
        <v>190</v>
      </c>
      <c r="D313" s="34" t="s">
        <v>167</v>
      </c>
      <c r="E313" s="34" t="s">
        <v>166</v>
      </c>
      <c r="F313" s="34" t="s">
        <v>175</v>
      </c>
      <c r="G313" s="21"/>
      <c r="H313" s="21"/>
      <c r="I313" s="21" t="s">
        <v>20</v>
      </c>
      <c r="J313" s="21" t="s">
        <v>37</v>
      </c>
      <c r="M313" s="12"/>
    </row>
    <row r="314" spans="1:13" ht="18" customHeight="1">
      <c r="A314" s="4">
        <v>313</v>
      </c>
      <c r="B314" s="37">
        <v>33771</v>
      </c>
      <c r="C314" s="34" t="s">
        <v>187</v>
      </c>
      <c r="D314" s="34" t="s">
        <v>182</v>
      </c>
      <c r="E314" s="34" t="s">
        <v>194</v>
      </c>
      <c r="F314" s="34" t="s">
        <v>172</v>
      </c>
      <c r="G314" s="21" t="s">
        <v>173</v>
      </c>
      <c r="H314" s="21" t="s">
        <v>183</v>
      </c>
      <c r="I314" s="21" t="s">
        <v>227</v>
      </c>
      <c r="J314" s="21" t="s">
        <v>31</v>
      </c>
      <c r="M314" s="12"/>
    </row>
    <row r="315" spans="1:13" ht="18" customHeight="1">
      <c r="A315" s="4">
        <v>314</v>
      </c>
      <c r="B315" s="37">
        <v>33771</v>
      </c>
      <c r="C315" s="34" t="s">
        <v>131</v>
      </c>
      <c r="D315" s="34" t="s">
        <v>186</v>
      </c>
      <c r="E315" s="34" t="s">
        <v>184</v>
      </c>
      <c r="F315" s="34" t="s">
        <v>197</v>
      </c>
      <c r="G315" s="21" t="s">
        <v>178</v>
      </c>
      <c r="H315" s="21" t="s">
        <v>188</v>
      </c>
      <c r="I315" s="21" t="s">
        <v>32</v>
      </c>
      <c r="J315" s="21" t="s">
        <v>8</v>
      </c>
      <c r="M315" s="12"/>
    </row>
    <row r="316" spans="1:13" ht="18" customHeight="1">
      <c r="A316" s="4">
        <v>315</v>
      </c>
      <c r="B316" s="37">
        <v>33771</v>
      </c>
      <c r="C316" s="34" t="s">
        <v>142</v>
      </c>
      <c r="D316" s="34" t="s">
        <v>185</v>
      </c>
      <c r="E316" s="34" t="s">
        <v>181</v>
      </c>
      <c r="F316" s="34" t="s">
        <v>161</v>
      </c>
      <c r="G316" s="21" t="s">
        <v>269</v>
      </c>
      <c r="H316" s="21" t="s">
        <v>214</v>
      </c>
      <c r="I316" s="21" t="s">
        <v>26</v>
      </c>
      <c r="J316" s="21" t="s">
        <v>228</v>
      </c>
      <c r="M316" s="12"/>
    </row>
    <row r="317" spans="1:13" ht="18" customHeight="1">
      <c r="A317" s="4">
        <v>316</v>
      </c>
      <c r="B317" s="37">
        <v>33771</v>
      </c>
      <c r="C317" s="34" t="s">
        <v>193</v>
      </c>
      <c r="D317" s="34" t="s">
        <v>10</v>
      </c>
      <c r="E317" s="34" t="s">
        <v>177</v>
      </c>
      <c r="F317" s="34" t="s">
        <v>180</v>
      </c>
      <c r="G317" s="21"/>
      <c r="H317" s="21"/>
      <c r="I317" s="21" t="s">
        <v>14</v>
      </c>
      <c r="J317" s="21" t="s">
        <v>38</v>
      </c>
      <c r="M317" s="12"/>
    </row>
    <row r="318" spans="1:13" ht="18" customHeight="1">
      <c r="A318" s="4">
        <v>317</v>
      </c>
      <c r="B318" s="37">
        <v>33772</v>
      </c>
      <c r="C318" s="34" t="s">
        <v>181</v>
      </c>
      <c r="D318" s="34" t="s">
        <v>214</v>
      </c>
      <c r="E318" s="34" t="s">
        <v>185</v>
      </c>
      <c r="F318" s="34" t="s">
        <v>269</v>
      </c>
      <c r="G318" s="21" t="s">
        <v>161</v>
      </c>
      <c r="H318" s="21" t="s">
        <v>142</v>
      </c>
      <c r="I318" s="21" t="s">
        <v>26</v>
      </c>
      <c r="J318" s="21" t="s">
        <v>228</v>
      </c>
      <c r="M318" s="12"/>
    </row>
    <row r="319" spans="1:13" ht="18" customHeight="1">
      <c r="A319" s="4">
        <v>318</v>
      </c>
      <c r="B319" s="37">
        <v>33772</v>
      </c>
      <c r="C319" s="34" t="s">
        <v>177</v>
      </c>
      <c r="D319" s="34" t="s">
        <v>170</v>
      </c>
      <c r="E319" s="34" t="s">
        <v>180</v>
      </c>
      <c r="F319" s="34" t="s">
        <v>10</v>
      </c>
      <c r="G319" s="21"/>
      <c r="H319" s="21"/>
      <c r="I319" s="21" t="s">
        <v>14</v>
      </c>
      <c r="J319" s="21" t="s">
        <v>38</v>
      </c>
      <c r="M319" s="12"/>
    </row>
    <row r="320" spans="1:13" ht="18" customHeight="1">
      <c r="A320" s="4">
        <v>319</v>
      </c>
      <c r="B320" s="37">
        <v>33772</v>
      </c>
      <c r="C320" s="34" t="s">
        <v>175</v>
      </c>
      <c r="D320" s="34" t="s">
        <v>191</v>
      </c>
      <c r="E320" s="34" t="s">
        <v>167</v>
      </c>
      <c r="F320" s="34" t="s">
        <v>166</v>
      </c>
      <c r="G320" s="21"/>
      <c r="H320" s="21"/>
      <c r="I320" s="21" t="s">
        <v>20</v>
      </c>
      <c r="J320" s="21" t="s">
        <v>37</v>
      </c>
      <c r="M320" s="12"/>
    </row>
    <row r="321" spans="1:13" ht="18" customHeight="1">
      <c r="A321" s="4">
        <v>320</v>
      </c>
      <c r="B321" s="37">
        <v>33772</v>
      </c>
      <c r="C321" s="34" t="s">
        <v>194</v>
      </c>
      <c r="D321" s="34" t="s">
        <v>172</v>
      </c>
      <c r="E321" s="34" t="s">
        <v>173</v>
      </c>
      <c r="F321" s="34" t="s">
        <v>183</v>
      </c>
      <c r="G321" s="21" t="s">
        <v>187</v>
      </c>
      <c r="H321" s="21" t="s">
        <v>182</v>
      </c>
      <c r="I321" s="21" t="s">
        <v>227</v>
      </c>
      <c r="J321" s="21" t="s">
        <v>31</v>
      </c>
      <c r="M321" s="12"/>
    </row>
    <row r="322" spans="1:13" ht="18" customHeight="1">
      <c r="A322" s="4">
        <v>321</v>
      </c>
      <c r="B322" s="37">
        <v>33772</v>
      </c>
      <c r="C322" s="34" t="s">
        <v>163</v>
      </c>
      <c r="D322" s="34" t="s">
        <v>144</v>
      </c>
      <c r="E322" s="34" t="s">
        <v>46</v>
      </c>
      <c r="F322" s="34" t="s">
        <v>171</v>
      </c>
      <c r="G322" s="21"/>
      <c r="H322" s="21"/>
      <c r="I322" s="21" t="s">
        <v>19</v>
      </c>
      <c r="J322" s="21" t="s">
        <v>276</v>
      </c>
      <c r="M322" s="12"/>
    </row>
    <row r="323" spans="1:13" ht="18" customHeight="1">
      <c r="A323" s="4">
        <v>322</v>
      </c>
      <c r="B323" s="37">
        <v>33773</v>
      </c>
      <c r="C323" s="34" t="s">
        <v>166</v>
      </c>
      <c r="D323" s="34" t="s">
        <v>190</v>
      </c>
      <c r="E323" s="34" t="s">
        <v>191</v>
      </c>
      <c r="F323" s="34" t="s">
        <v>167</v>
      </c>
      <c r="G323" s="21"/>
      <c r="H323" s="21"/>
      <c r="I323" s="21" t="s">
        <v>20</v>
      </c>
      <c r="J323" s="21" t="s">
        <v>37</v>
      </c>
      <c r="M323" s="12"/>
    </row>
    <row r="324" spans="1:13" ht="18" customHeight="1">
      <c r="A324" s="4">
        <v>323</v>
      </c>
      <c r="B324" s="37">
        <v>33773</v>
      </c>
      <c r="C324" s="34" t="s">
        <v>182</v>
      </c>
      <c r="D324" s="34" t="s">
        <v>183</v>
      </c>
      <c r="E324" s="34" t="s">
        <v>187</v>
      </c>
      <c r="F324" s="34" t="s">
        <v>173</v>
      </c>
      <c r="G324" s="21" t="s">
        <v>146</v>
      </c>
      <c r="H324" s="21" t="s">
        <v>194</v>
      </c>
      <c r="I324" s="21" t="s">
        <v>227</v>
      </c>
      <c r="J324" s="21" t="s">
        <v>31</v>
      </c>
      <c r="M324" s="12"/>
    </row>
    <row r="325" spans="1:13" ht="18" customHeight="1">
      <c r="A325" s="4">
        <v>324</v>
      </c>
      <c r="B325" s="37">
        <v>33773</v>
      </c>
      <c r="C325" s="34" t="s">
        <v>269</v>
      </c>
      <c r="D325" s="34" t="s">
        <v>142</v>
      </c>
      <c r="E325" s="34" t="s">
        <v>161</v>
      </c>
      <c r="F325" s="34" t="s">
        <v>214</v>
      </c>
      <c r="G325" s="21" t="s">
        <v>181</v>
      </c>
      <c r="H325" s="21" t="s">
        <v>185</v>
      </c>
      <c r="I325" s="21" t="s">
        <v>26</v>
      </c>
      <c r="J325" s="21" t="s">
        <v>228</v>
      </c>
      <c r="M325" s="12"/>
    </row>
    <row r="326" spans="1:13" ht="18" customHeight="1">
      <c r="A326" s="4">
        <v>325</v>
      </c>
      <c r="B326" s="37">
        <v>33773</v>
      </c>
      <c r="C326" s="34" t="s">
        <v>46</v>
      </c>
      <c r="D326" s="34" t="s">
        <v>192</v>
      </c>
      <c r="E326" s="34" t="s">
        <v>171</v>
      </c>
      <c r="F326" s="34" t="s">
        <v>144</v>
      </c>
      <c r="G326" s="21"/>
      <c r="H326" s="21"/>
      <c r="I326" s="21" t="s">
        <v>19</v>
      </c>
      <c r="J326" s="21" t="s">
        <v>276</v>
      </c>
      <c r="M326" s="12"/>
    </row>
    <row r="327" spans="1:13" ht="18" customHeight="1">
      <c r="A327" s="4">
        <v>326</v>
      </c>
      <c r="B327" s="37">
        <v>33773</v>
      </c>
      <c r="C327" s="34" t="s">
        <v>180</v>
      </c>
      <c r="D327" s="34" t="s">
        <v>193</v>
      </c>
      <c r="E327" s="34" t="s">
        <v>10</v>
      </c>
      <c r="F327" s="34" t="s">
        <v>170</v>
      </c>
      <c r="G327" s="21"/>
      <c r="H327" s="21"/>
      <c r="I327" s="21" t="s">
        <v>14</v>
      </c>
      <c r="J327" s="21" t="s">
        <v>38</v>
      </c>
      <c r="M327" s="12"/>
    </row>
    <row r="328" spans="1:13" ht="18" customHeight="1">
      <c r="A328" s="4">
        <v>327</v>
      </c>
      <c r="B328" s="37">
        <v>33774</v>
      </c>
      <c r="C328" s="34" t="s">
        <v>167</v>
      </c>
      <c r="D328" s="34" t="s">
        <v>175</v>
      </c>
      <c r="E328" s="34" t="s">
        <v>190</v>
      </c>
      <c r="F328" s="34" t="s">
        <v>191</v>
      </c>
      <c r="G328" s="21"/>
      <c r="H328" s="21"/>
      <c r="I328" s="21" t="s">
        <v>38</v>
      </c>
      <c r="J328" s="21" t="s">
        <v>37</v>
      </c>
      <c r="M328" s="12"/>
    </row>
    <row r="329" spans="1:13" ht="18" customHeight="1">
      <c r="A329" s="4">
        <v>328</v>
      </c>
      <c r="B329" s="37">
        <v>33774</v>
      </c>
      <c r="C329" s="34" t="s">
        <v>211</v>
      </c>
      <c r="D329" s="36" t="s">
        <v>186</v>
      </c>
      <c r="E329" s="34" t="s">
        <v>184</v>
      </c>
      <c r="F329" s="34" t="s">
        <v>161</v>
      </c>
      <c r="G329" s="21" t="s">
        <v>197</v>
      </c>
      <c r="H329" s="21" t="s">
        <v>172</v>
      </c>
      <c r="I329" s="21" t="s">
        <v>8</v>
      </c>
      <c r="J329" s="21" t="s">
        <v>228</v>
      </c>
      <c r="M329" s="12"/>
    </row>
    <row r="330" spans="1:13" ht="18" customHeight="1">
      <c r="A330" s="4">
        <v>329</v>
      </c>
      <c r="B330" s="37">
        <v>33774</v>
      </c>
      <c r="C330" s="36" t="s">
        <v>174</v>
      </c>
      <c r="D330" s="34" t="s">
        <v>165</v>
      </c>
      <c r="E330" s="34" t="s">
        <v>194</v>
      </c>
      <c r="F330" s="34" t="s">
        <v>178</v>
      </c>
      <c r="G330" s="21" t="s">
        <v>131</v>
      </c>
      <c r="H330" s="21" t="s">
        <v>213</v>
      </c>
      <c r="I330" s="21" t="s">
        <v>31</v>
      </c>
      <c r="J330" s="21" t="s">
        <v>26</v>
      </c>
      <c r="M330" s="13"/>
    </row>
    <row r="331" spans="1:13" ht="18" customHeight="1">
      <c r="A331" s="4">
        <v>330</v>
      </c>
      <c r="B331" s="37">
        <v>33774</v>
      </c>
      <c r="C331" s="34" t="s">
        <v>185</v>
      </c>
      <c r="D331" s="34" t="s">
        <v>181</v>
      </c>
      <c r="E331" s="34" t="s">
        <v>173</v>
      </c>
      <c r="F331" s="34" t="s">
        <v>142</v>
      </c>
      <c r="G331" s="21" t="s">
        <v>269</v>
      </c>
      <c r="H331" s="21" t="s">
        <v>187</v>
      </c>
      <c r="I331" s="21" t="s">
        <v>227</v>
      </c>
      <c r="J331" s="21" t="s">
        <v>32</v>
      </c>
      <c r="M331" s="12"/>
    </row>
    <row r="332" spans="1:13" ht="18" customHeight="1">
      <c r="A332" s="4">
        <v>331</v>
      </c>
      <c r="B332" s="37">
        <v>33774</v>
      </c>
      <c r="C332" s="34" t="s">
        <v>176</v>
      </c>
      <c r="D332" s="34" t="s">
        <v>163</v>
      </c>
      <c r="E332" s="34" t="s">
        <v>144</v>
      </c>
      <c r="F332" s="34" t="s">
        <v>192</v>
      </c>
      <c r="G332" s="21"/>
      <c r="H332" s="21"/>
      <c r="I332" s="21" t="s">
        <v>19</v>
      </c>
      <c r="J332" s="21" t="s">
        <v>20</v>
      </c>
      <c r="M332" s="12"/>
    </row>
    <row r="333" spans="1:13" ht="18" customHeight="1">
      <c r="A333" s="4">
        <v>332</v>
      </c>
      <c r="B333" s="37">
        <v>33775</v>
      </c>
      <c r="C333" s="34" t="s">
        <v>213</v>
      </c>
      <c r="D333" s="34" t="s">
        <v>194</v>
      </c>
      <c r="E333" s="34" t="s">
        <v>165</v>
      </c>
      <c r="F333" s="34" t="s">
        <v>131</v>
      </c>
      <c r="G333" s="21" t="s">
        <v>178</v>
      </c>
      <c r="H333" s="21" t="s">
        <v>174</v>
      </c>
      <c r="I333" s="21" t="s">
        <v>31</v>
      </c>
      <c r="J333" s="21" t="s">
        <v>26</v>
      </c>
      <c r="M333" s="12"/>
    </row>
    <row r="334" spans="1:13" ht="18" customHeight="1">
      <c r="A334" s="4">
        <v>333</v>
      </c>
      <c r="B334" s="37">
        <v>33775</v>
      </c>
      <c r="C334" s="34" t="s">
        <v>144</v>
      </c>
      <c r="D334" s="34" t="s">
        <v>171</v>
      </c>
      <c r="E334" s="34" t="s">
        <v>192</v>
      </c>
      <c r="F334" s="34" t="s">
        <v>163</v>
      </c>
      <c r="G334" s="21"/>
      <c r="H334" s="21"/>
      <c r="I334" s="21" t="s">
        <v>19</v>
      </c>
      <c r="J334" s="21" t="s">
        <v>20</v>
      </c>
      <c r="M334" s="12"/>
    </row>
    <row r="335" spans="1:13" ht="18" customHeight="1">
      <c r="A335" s="4">
        <v>334</v>
      </c>
      <c r="B335" s="37">
        <v>33775</v>
      </c>
      <c r="C335" s="34" t="s">
        <v>191</v>
      </c>
      <c r="D335" s="34" t="s">
        <v>166</v>
      </c>
      <c r="E335" s="34" t="s">
        <v>175</v>
      </c>
      <c r="F335" s="34" t="s">
        <v>190</v>
      </c>
      <c r="G335" s="21"/>
      <c r="H335" s="21"/>
      <c r="I335" s="21" t="s">
        <v>38</v>
      </c>
      <c r="J335" s="21" t="s">
        <v>37</v>
      </c>
      <c r="M335" s="12"/>
    </row>
    <row r="336" spans="1:13" ht="18" customHeight="1">
      <c r="A336" s="4">
        <v>335</v>
      </c>
      <c r="B336" s="37">
        <v>33776</v>
      </c>
      <c r="C336" s="34" t="s">
        <v>192</v>
      </c>
      <c r="D336" s="34" t="s">
        <v>176</v>
      </c>
      <c r="E336" s="34" t="s">
        <v>163</v>
      </c>
      <c r="F336" s="34" t="s">
        <v>171</v>
      </c>
      <c r="G336" s="21"/>
      <c r="H336" s="21"/>
      <c r="I336" s="21" t="s">
        <v>19</v>
      </c>
      <c r="J336" s="21" t="s">
        <v>20</v>
      </c>
      <c r="M336" s="12"/>
    </row>
    <row r="337" spans="1:13" ht="18" customHeight="1">
      <c r="A337" s="4">
        <v>336</v>
      </c>
      <c r="B337" s="37">
        <v>33776</v>
      </c>
      <c r="C337" s="34" t="s">
        <v>161</v>
      </c>
      <c r="D337" s="34" t="s">
        <v>184</v>
      </c>
      <c r="E337" s="34" t="s">
        <v>211</v>
      </c>
      <c r="F337" s="34" t="s">
        <v>172</v>
      </c>
      <c r="G337" s="21" t="s">
        <v>174</v>
      </c>
      <c r="H337" s="21" t="s">
        <v>197</v>
      </c>
      <c r="I337" s="21" t="s">
        <v>8</v>
      </c>
      <c r="J337" s="21" t="s">
        <v>228</v>
      </c>
      <c r="M337" s="12"/>
    </row>
    <row r="338" spans="1:13" ht="18" customHeight="1">
      <c r="A338" s="4">
        <v>337</v>
      </c>
      <c r="B338" s="37">
        <v>33776</v>
      </c>
      <c r="C338" s="34" t="s">
        <v>190</v>
      </c>
      <c r="D338" s="34" t="s">
        <v>167</v>
      </c>
      <c r="E338" s="34" t="s">
        <v>166</v>
      </c>
      <c r="F338" s="34" t="s">
        <v>175</v>
      </c>
      <c r="G338" s="21"/>
      <c r="H338" s="21"/>
      <c r="I338" s="21" t="s">
        <v>38</v>
      </c>
      <c r="J338" s="21" t="s">
        <v>37</v>
      </c>
      <c r="M338" s="12"/>
    </row>
    <row r="339" spans="1:13" ht="18" customHeight="1">
      <c r="A339" s="4">
        <v>338</v>
      </c>
      <c r="B339" s="37">
        <v>33776</v>
      </c>
      <c r="C339" s="34" t="s">
        <v>186</v>
      </c>
      <c r="D339" s="34" t="s">
        <v>131</v>
      </c>
      <c r="E339" s="34" t="s">
        <v>213</v>
      </c>
      <c r="F339" s="34" t="s">
        <v>165</v>
      </c>
      <c r="G339" s="21" t="s">
        <v>194</v>
      </c>
      <c r="H339" s="21" t="s">
        <v>178</v>
      </c>
      <c r="I339" s="21" t="s">
        <v>31</v>
      </c>
      <c r="J339" s="21" t="s">
        <v>26</v>
      </c>
      <c r="M339" s="12"/>
    </row>
    <row r="340" spans="1:13" ht="18" customHeight="1">
      <c r="A340" s="4">
        <v>339</v>
      </c>
      <c r="B340" s="37">
        <v>33776</v>
      </c>
      <c r="C340" s="34" t="s">
        <v>210</v>
      </c>
      <c r="D340" s="34" t="s">
        <v>4</v>
      </c>
      <c r="E340" s="34" t="s">
        <v>195</v>
      </c>
      <c r="F340" s="34" t="s">
        <v>193</v>
      </c>
      <c r="G340" s="21"/>
      <c r="H340" s="21"/>
      <c r="I340" s="21" t="s">
        <v>276</v>
      </c>
      <c r="J340" s="21" t="s">
        <v>14</v>
      </c>
      <c r="M340" s="12"/>
    </row>
    <row r="341" spans="1:13" ht="18" customHeight="1">
      <c r="A341" s="4">
        <v>340</v>
      </c>
      <c r="B341" s="37">
        <v>33776</v>
      </c>
      <c r="C341" s="34" t="s">
        <v>183</v>
      </c>
      <c r="D341" s="34" t="s">
        <v>182</v>
      </c>
      <c r="E341" s="34" t="s">
        <v>187</v>
      </c>
      <c r="F341" s="34" t="s">
        <v>181</v>
      </c>
      <c r="G341" s="21" t="s">
        <v>173</v>
      </c>
      <c r="H341" s="21" t="s">
        <v>269</v>
      </c>
      <c r="I341" s="21" t="s">
        <v>227</v>
      </c>
      <c r="J341" s="21" t="s">
        <v>32</v>
      </c>
      <c r="M341" s="12"/>
    </row>
    <row r="342" spans="1:13" ht="18" customHeight="1">
      <c r="A342" s="4">
        <v>341</v>
      </c>
      <c r="B342" s="37">
        <v>33778</v>
      </c>
      <c r="C342" s="34" t="s">
        <v>165</v>
      </c>
      <c r="D342" s="34" t="s">
        <v>178</v>
      </c>
      <c r="E342" s="34" t="s">
        <v>161</v>
      </c>
      <c r="F342" s="34" t="s">
        <v>211</v>
      </c>
      <c r="G342" s="21" t="s">
        <v>186</v>
      </c>
      <c r="H342" s="21" t="s">
        <v>172</v>
      </c>
      <c r="I342" s="21" t="s">
        <v>31</v>
      </c>
      <c r="J342" s="21" t="s">
        <v>8</v>
      </c>
      <c r="M342" s="12"/>
    </row>
    <row r="343" spans="1:13" ht="18" customHeight="1">
      <c r="A343" s="4">
        <v>342</v>
      </c>
      <c r="B343" s="37">
        <v>33779</v>
      </c>
      <c r="C343" s="34" t="s">
        <v>166</v>
      </c>
      <c r="D343" s="34" t="s">
        <v>190</v>
      </c>
      <c r="E343" s="34" t="s">
        <v>191</v>
      </c>
      <c r="F343" s="34" t="s">
        <v>167</v>
      </c>
      <c r="G343" s="21"/>
      <c r="H343" s="21"/>
      <c r="I343" s="21" t="s">
        <v>14</v>
      </c>
      <c r="J343" s="21" t="s">
        <v>20</v>
      </c>
      <c r="M343" s="12"/>
    </row>
    <row r="344" spans="1:13" ht="18" customHeight="1">
      <c r="A344" s="4">
        <v>343</v>
      </c>
      <c r="B344" s="37">
        <v>33779</v>
      </c>
      <c r="C344" s="34" t="s">
        <v>187</v>
      </c>
      <c r="D344" s="34" t="s">
        <v>214</v>
      </c>
      <c r="E344" s="34" t="s">
        <v>183</v>
      </c>
      <c r="F344" s="34" t="s">
        <v>181</v>
      </c>
      <c r="G344" s="21" t="s">
        <v>269</v>
      </c>
      <c r="H344" s="21" t="s">
        <v>142</v>
      </c>
      <c r="I344" s="21" t="s">
        <v>26</v>
      </c>
      <c r="J344" s="21" t="s">
        <v>227</v>
      </c>
      <c r="M344" s="12"/>
    </row>
    <row r="345" spans="1:13" ht="18" customHeight="1">
      <c r="A345" s="4">
        <v>344</v>
      </c>
      <c r="B345" s="37">
        <v>33779</v>
      </c>
      <c r="C345" s="34" t="s">
        <v>131</v>
      </c>
      <c r="D345" s="34" t="s">
        <v>197</v>
      </c>
      <c r="E345" s="34" t="s">
        <v>194</v>
      </c>
      <c r="F345" s="34" t="s">
        <v>184</v>
      </c>
      <c r="G345" s="21" t="s">
        <v>174</v>
      </c>
      <c r="H345" s="21" t="s">
        <v>213</v>
      </c>
      <c r="I345" s="21" t="s">
        <v>32</v>
      </c>
      <c r="J345" s="21" t="s">
        <v>228</v>
      </c>
      <c r="M345" s="12"/>
    </row>
    <row r="346" spans="1:13" ht="18" customHeight="1">
      <c r="A346" s="4">
        <v>345</v>
      </c>
      <c r="B346" s="37">
        <v>33779</v>
      </c>
      <c r="C346" s="34" t="s">
        <v>188</v>
      </c>
      <c r="D346" s="34" t="s">
        <v>161</v>
      </c>
      <c r="E346" s="34" t="s">
        <v>172</v>
      </c>
      <c r="F346" s="34" t="s">
        <v>186</v>
      </c>
      <c r="G346" s="21" t="s">
        <v>165</v>
      </c>
      <c r="H346" s="21" t="s">
        <v>178</v>
      </c>
      <c r="I346" s="21" t="s">
        <v>31</v>
      </c>
      <c r="J346" s="21" t="s">
        <v>8</v>
      </c>
      <c r="M346" s="12"/>
    </row>
    <row r="347" spans="1:13" ht="18" customHeight="1">
      <c r="A347" s="4">
        <v>346</v>
      </c>
      <c r="B347" s="37">
        <v>33779</v>
      </c>
      <c r="C347" s="34" t="s">
        <v>163</v>
      </c>
      <c r="D347" s="34" t="s">
        <v>72</v>
      </c>
      <c r="E347" s="34" t="s">
        <v>144</v>
      </c>
      <c r="F347" s="34" t="s">
        <v>176</v>
      </c>
      <c r="G347" s="21"/>
      <c r="H347" s="21"/>
      <c r="I347" s="21" t="s">
        <v>19</v>
      </c>
      <c r="J347" s="21" t="s">
        <v>37</v>
      </c>
      <c r="M347" s="12"/>
    </row>
    <row r="348" spans="1:13" ht="18" customHeight="1">
      <c r="A348" s="4">
        <v>347</v>
      </c>
      <c r="B348" s="37">
        <v>33779</v>
      </c>
      <c r="C348" s="34" t="s">
        <v>195</v>
      </c>
      <c r="D348" s="34" t="s">
        <v>210</v>
      </c>
      <c r="E348" s="34" t="s">
        <v>170</v>
      </c>
      <c r="F348" s="34" t="s">
        <v>180</v>
      </c>
      <c r="G348" s="21"/>
      <c r="H348" s="21"/>
      <c r="I348" s="21" t="s">
        <v>276</v>
      </c>
      <c r="J348" s="21" t="s">
        <v>38</v>
      </c>
      <c r="M348" s="12"/>
    </row>
    <row r="349" spans="1:13" ht="18" customHeight="1">
      <c r="A349" s="4">
        <v>348</v>
      </c>
      <c r="B349" s="37">
        <v>33780</v>
      </c>
      <c r="C349" s="34" t="s">
        <v>167</v>
      </c>
      <c r="D349" s="34" t="s">
        <v>175</v>
      </c>
      <c r="E349" s="34" t="s">
        <v>190</v>
      </c>
      <c r="F349" s="34" t="s">
        <v>191</v>
      </c>
      <c r="G349" s="21"/>
      <c r="H349" s="21"/>
      <c r="I349" s="21" t="s">
        <v>14</v>
      </c>
      <c r="J349" s="21" t="s">
        <v>20</v>
      </c>
      <c r="M349" s="12"/>
    </row>
    <row r="350" spans="1:13" ht="18" customHeight="1">
      <c r="A350" s="4">
        <v>349</v>
      </c>
      <c r="B350" s="37">
        <v>33780</v>
      </c>
      <c r="C350" s="34" t="s">
        <v>182</v>
      </c>
      <c r="D350" s="34" t="s">
        <v>269</v>
      </c>
      <c r="E350" s="34" t="s">
        <v>181</v>
      </c>
      <c r="F350" s="34" t="s">
        <v>185</v>
      </c>
      <c r="G350" s="21" t="s">
        <v>199</v>
      </c>
      <c r="H350" s="21" t="s">
        <v>173</v>
      </c>
      <c r="I350" s="21" t="s">
        <v>26</v>
      </c>
      <c r="J350" s="21" t="s">
        <v>227</v>
      </c>
      <c r="M350" s="12"/>
    </row>
    <row r="351" spans="1:13" ht="18" customHeight="1">
      <c r="A351" s="4">
        <v>350</v>
      </c>
      <c r="B351" s="37">
        <v>33780</v>
      </c>
      <c r="C351" s="34" t="s">
        <v>174</v>
      </c>
      <c r="D351" s="34" t="s">
        <v>172</v>
      </c>
      <c r="E351" s="34" t="s">
        <v>186</v>
      </c>
      <c r="F351" s="34" t="s">
        <v>165</v>
      </c>
      <c r="G351" s="21" t="s">
        <v>211</v>
      </c>
      <c r="H351" s="21" t="s">
        <v>161</v>
      </c>
      <c r="I351" s="21" t="s">
        <v>31</v>
      </c>
      <c r="J351" s="21" t="s">
        <v>8</v>
      </c>
      <c r="M351" s="12"/>
    </row>
    <row r="352" spans="1:13" ht="18" customHeight="1">
      <c r="A352" s="4">
        <v>351</v>
      </c>
      <c r="B352" s="37">
        <v>33780</v>
      </c>
      <c r="C352" s="34" t="s">
        <v>180</v>
      </c>
      <c r="D352" s="34" t="s">
        <v>193</v>
      </c>
      <c r="E352" s="34" t="s">
        <v>210</v>
      </c>
      <c r="F352" s="34" t="s">
        <v>170</v>
      </c>
      <c r="G352" s="21"/>
      <c r="H352" s="21"/>
      <c r="I352" s="21" t="s">
        <v>276</v>
      </c>
      <c r="J352" s="21" t="s">
        <v>38</v>
      </c>
      <c r="M352" s="12"/>
    </row>
    <row r="353" spans="1:13" ht="18" customHeight="1">
      <c r="A353" s="4">
        <v>352</v>
      </c>
      <c r="B353" s="37">
        <v>33780</v>
      </c>
      <c r="C353" s="34" t="s">
        <v>176</v>
      </c>
      <c r="D353" s="34" t="s">
        <v>171</v>
      </c>
      <c r="E353" s="34" t="s">
        <v>72</v>
      </c>
      <c r="F353" s="34" t="s">
        <v>144</v>
      </c>
      <c r="G353" s="21"/>
      <c r="H353" s="21"/>
      <c r="I353" s="21" t="s">
        <v>19</v>
      </c>
      <c r="J353" s="21" t="s">
        <v>37</v>
      </c>
      <c r="M353" s="12"/>
    </row>
    <row r="354" spans="1:13" ht="18" customHeight="1">
      <c r="A354" s="4">
        <v>353</v>
      </c>
      <c r="B354" s="37">
        <v>33780</v>
      </c>
      <c r="C354" s="34" t="s">
        <v>194</v>
      </c>
      <c r="D354" s="34" t="s">
        <v>213</v>
      </c>
      <c r="E354" s="34" t="s">
        <v>184</v>
      </c>
      <c r="F354" s="34" t="s">
        <v>197</v>
      </c>
      <c r="G354" s="21" t="s">
        <v>188</v>
      </c>
      <c r="H354" s="21" t="s">
        <v>131</v>
      </c>
      <c r="I354" s="21" t="s">
        <v>32</v>
      </c>
      <c r="J354" s="21" t="s">
        <v>228</v>
      </c>
      <c r="M354" s="12"/>
    </row>
    <row r="355" spans="1:13" ht="18" customHeight="1">
      <c r="A355" s="4">
        <v>354</v>
      </c>
      <c r="B355" s="37">
        <v>33781</v>
      </c>
      <c r="C355" s="34" t="s">
        <v>197</v>
      </c>
      <c r="D355" s="34" t="s">
        <v>184</v>
      </c>
      <c r="E355" s="34" t="s">
        <v>188</v>
      </c>
      <c r="F355" s="34" t="s">
        <v>178</v>
      </c>
      <c r="G355" s="21" t="s">
        <v>131</v>
      </c>
      <c r="H355" s="21" t="s">
        <v>211</v>
      </c>
      <c r="I355" s="21" t="s">
        <v>32</v>
      </c>
      <c r="J355" s="21" t="s">
        <v>26</v>
      </c>
      <c r="M355" s="12"/>
    </row>
    <row r="356" spans="1:13" ht="18" customHeight="1">
      <c r="A356" s="4">
        <v>355</v>
      </c>
      <c r="B356" s="37">
        <v>33781</v>
      </c>
      <c r="C356" s="34" t="s">
        <v>144</v>
      </c>
      <c r="D356" s="34" t="s">
        <v>163</v>
      </c>
      <c r="E356" s="34" t="s">
        <v>171</v>
      </c>
      <c r="F356" s="34" t="s">
        <v>192</v>
      </c>
      <c r="G356" s="21"/>
      <c r="H356" s="21"/>
      <c r="I356" s="21" t="s">
        <v>38</v>
      </c>
      <c r="J356" s="21" t="s">
        <v>20</v>
      </c>
      <c r="M356" s="12"/>
    </row>
    <row r="357" spans="1:13" ht="18" customHeight="1">
      <c r="A357" s="4">
        <v>356</v>
      </c>
      <c r="B357" s="37">
        <v>33781</v>
      </c>
      <c r="C357" s="34" t="s">
        <v>142</v>
      </c>
      <c r="D357" s="34" t="s">
        <v>183</v>
      </c>
      <c r="E357" s="34" t="s">
        <v>185</v>
      </c>
      <c r="F357" s="34" t="s">
        <v>187</v>
      </c>
      <c r="G357" s="21" t="s">
        <v>47</v>
      </c>
      <c r="H357" s="21" t="s">
        <v>182</v>
      </c>
      <c r="I357" s="21" t="s">
        <v>228</v>
      </c>
      <c r="J357" s="21" t="s">
        <v>31</v>
      </c>
      <c r="M357" s="12"/>
    </row>
    <row r="358" spans="1:13" ht="18" customHeight="1">
      <c r="A358" s="4">
        <v>357</v>
      </c>
      <c r="B358" s="37">
        <v>33781</v>
      </c>
      <c r="C358" s="34" t="s">
        <v>214</v>
      </c>
      <c r="D358" s="34" t="s">
        <v>173</v>
      </c>
      <c r="E358" s="34" t="s">
        <v>161</v>
      </c>
      <c r="F358" s="34" t="s">
        <v>181</v>
      </c>
      <c r="G358" s="21" t="s">
        <v>172</v>
      </c>
      <c r="H358" s="21" t="s">
        <v>199</v>
      </c>
      <c r="I358" s="21" t="s">
        <v>227</v>
      </c>
      <c r="J358" s="21" t="s">
        <v>8</v>
      </c>
      <c r="M358" s="12"/>
    </row>
    <row r="359" spans="1:13" ht="18" customHeight="1">
      <c r="A359" s="4">
        <v>358</v>
      </c>
      <c r="B359" s="37">
        <v>33782</v>
      </c>
      <c r="C359" s="34" t="s">
        <v>192</v>
      </c>
      <c r="D359" s="34" t="s">
        <v>176</v>
      </c>
      <c r="E359" s="34" t="s">
        <v>163</v>
      </c>
      <c r="F359" s="34" t="s">
        <v>171</v>
      </c>
      <c r="G359" s="21"/>
      <c r="H359" s="21"/>
      <c r="I359" s="21" t="s">
        <v>38</v>
      </c>
      <c r="J359" s="21" t="s">
        <v>20</v>
      </c>
      <c r="M359" s="12"/>
    </row>
    <row r="360" spans="1:13" ht="18" customHeight="1">
      <c r="A360" s="4">
        <v>359</v>
      </c>
      <c r="B360" s="37">
        <v>33782</v>
      </c>
      <c r="C360" s="34" t="s">
        <v>170</v>
      </c>
      <c r="D360" s="34" t="s">
        <v>195</v>
      </c>
      <c r="E360" s="34" t="s">
        <v>175</v>
      </c>
      <c r="F360" s="34" t="s">
        <v>210</v>
      </c>
      <c r="G360" s="21"/>
      <c r="H360" s="21"/>
      <c r="I360" s="21" t="s">
        <v>37</v>
      </c>
      <c r="J360" s="21" t="s">
        <v>276</v>
      </c>
      <c r="M360" s="12"/>
    </row>
    <row r="361" spans="1:13" ht="18" customHeight="1">
      <c r="A361" s="4">
        <v>360</v>
      </c>
      <c r="B361" s="37">
        <v>33782</v>
      </c>
      <c r="C361" s="34" t="s">
        <v>213</v>
      </c>
      <c r="D361" s="34" t="s">
        <v>211</v>
      </c>
      <c r="E361" s="34" t="s">
        <v>165</v>
      </c>
      <c r="F361" s="34" t="s">
        <v>188</v>
      </c>
      <c r="G361" s="21" t="s">
        <v>178</v>
      </c>
      <c r="H361" s="21" t="s">
        <v>186</v>
      </c>
      <c r="I361" s="21" t="s">
        <v>32</v>
      </c>
      <c r="J361" s="21" t="s">
        <v>26</v>
      </c>
      <c r="M361" s="12"/>
    </row>
    <row r="362" spans="1:13" ht="18" customHeight="1">
      <c r="A362" s="4">
        <v>361</v>
      </c>
      <c r="B362" s="37">
        <v>33782</v>
      </c>
      <c r="C362" s="34" t="s">
        <v>181</v>
      </c>
      <c r="D362" s="34" t="s">
        <v>161</v>
      </c>
      <c r="E362" s="34" t="s">
        <v>199</v>
      </c>
      <c r="F362" s="34" t="s">
        <v>172</v>
      </c>
      <c r="G362" s="21" t="s">
        <v>173</v>
      </c>
      <c r="H362" s="21" t="s">
        <v>214</v>
      </c>
      <c r="I362" s="21" t="s">
        <v>227</v>
      </c>
      <c r="J362" s="21" t="s">
        <v>8</v>
      </c>
      <c r="M362" s="12"/>
    </row>
    <row r="363" spans="1:13" ht="18" customHeight="1">
      <c r="A363" s="4">
        <v>362</v>
      </c>
      <c r="B363" s="37">
        <v>33782</v>
      </c>
      <c r="C363" s="34" t="s">
        <v>168</v>
      </c>
      <c r="D363" s="34" t="s">
        <v>166</v>
      </c>
      <c r="E363" s="34" t="s">
        <v>180</v>
      </c>
      <c r="F363" s="34" t="s">
        <v>190</v>
      </c>
      <c r="G363" s="21"/>
      <c r="H363" s="21"/>
      <c r="I363" s="21" t="s">
        <v>14</v>
      </c>
      <c r="J363" s="21" t="s">
        <v>19</v>
      </c>
      <c r="M363" s="12"/>
    </row>
    <row r="364" spans="1:13" ht="18" customHeight="1">
      <c r="A364" s="4">
        <v>363</v>
      </c>
      <c r="B364" s="37">
        <v>33782</v>
      </c>
      <c r="C364" s="34" t="s">
        <v>185</v>
      </c>
      <c r="D364" s="34" t="s">
        <v>187</v>
      </c>
      <c r="E364" s="34" t="s">
        <v>182</v>
      </c>
      <c r="F364" s="34" t="s">
        <v>183</v>
      </c>
      <c r="G364" s="21" t="s">
        <v>146</v>
      </c>
      <c r="H364" s="21" t="s">
        <v>142</v>
      </c>
      <c r="I364" s="21" t="s">
        <v>228</v>
      </c>
      <c r="J364" s="21" t="s">
        <v>31</v>
      </c>
      <c r="M364" s="12"/>
    </row>
    <row r="365" spans="1:13" ht="18" customHeight="1">
      <c r="A365" s="4">
        <v>364</v>
      </c>
      <c r="B365" s="37">
        <v>33783</v>
      </c>
      <c r="C365" s="34" t="s">
        <v>171</v>
      </c>
      <c r="D365" s="34" t="s">
        <v>144</v>
      </c>
      <c r="E365" s="34" t="s">
        <v>176</v>
      </c>
      <c r="F365" s="34" t="s">
        <v>163</v>
      </c>
      <c r="G365" s="21"/>
      <c r="H365" s="21"/>
      <c r="I365" s="21" t="s">
        <v>38</v>
      </c>
      <c r="J365" s="21" t="s">
        <v>20</v>
      </c>
      <c r="M365" s="12"/>
    </row>
    <row r="366" spans="1:13" ht="18" customHeight="1">
      <c r="A366" s="4">
        <v>365</v>
      </c>
      <c r="B366" s="37">
        <v>33783</v>
      </c>
      <c r="C366" s="34" t="s">
        <v>190</v>
      </c>
      <c r="D366" s="34" t="s">
        <v>167</v>
      </c>
      <c r="E366" s="34" t="s">
        <v>166</v>
      </c>
      <c r="F366" s="34" t="s">
        <v>180</v>
      </c>
      <c r="G366" s="21"/>
      <c r="H366" s="21"/>
      <c r="I366" s="21" t="s">
        <v>14</v>
      </c>
      <c r="J366" s="21" t="s">
        <v>19</v>
      </c>
      <c r="M366" s="12"/>
    </row>
    <row r="367" spans="1:13" ht="18" customHeight="1">
      <c r="A367" s="4">
        <v>366</v>
      </c>
      <c r="B367" s="37">
        <v>33783</v>
      </c>
      <c r="C367" s="34" t="s">
        <v>173</v>
      </c>
      <c r="D367" s="34" t="s">
        <v>214</v>
      </c>
      <c r="E367" s="34" t="s">
        <v>172</v>
      </c>
      <c r="F367" s="34" t="s">
        <v>199</v>
      </c>
      <c r="G367" s="21" t="s">
        <v>161</v>
      </c>
      <c r="H367" s="21" t="s">
        <v>181</v>
      </c>
      <c r="I367" s="21" t="s">
        <v>227</v>
      </c>
      <c r="J367" s="21" t="s">
        <v>8</v>
      </c>
      <c r="M367" s="12"/>
    </row>
    <row r="368" spans="1:13" ht="18" customHeight="1">
      <c r="A368" s="4">
        <v>367</v>
      </c>
      <c r="B368" s="37">
        <v>33783</v>
      </c>
      <c r="C368" s="34" t="s">
        <v>210</v>
      </c>
      <c r="D368" s="34" t="s">
        <v>193</v>
      </c>
      <c r="E368" s="36" t="s">
        <v>195</v>
      </c>
      <c r="F368" s="34" t="s">
        <v>175</v>
      </c>
      <c r="G368" s="21"/>
      <c r="H368" s="21"/>
      <c r="I368" s="21" t="s">
        <v>37</v>
      </c>
      <c r="J368" s="21" t="s">
        <v>276</v>
      </c>
      <c r="M368" s="12"/>
    </row>
    <row r="369" spans="1:13" ht="18" customHeight="1">
      <c r="A369" s="4">
        <v>368</v>
      </c>
      <c r="B369" s="37">
        <v>33783</v>
      </c>
      <c r="C369" s="34" t="s">
        <v>188</v>
      </c>
      <c r="D369" s="34" t="s">
        <v>165</v>
      </c>
      <c r="E369" s="34" t="s">
        <v>186</v>
      </c>
      <c r="F369" s="34" t="s">
        <v>213</v>
      </c>
      <c r="G369" s="21" t="s">
        <v>211</v>
      </c>
      <c r="H369" s="21" t="s">
        <v>178</v>
      </c>
      <c r="I369" s="21" t="s">
        <v>32</v>
      </c>
      <c r="J369" s="21" t="s">
        <v>26</v>
      </c>
      <c r="M369" s="12"/>
    </row>
    <row r="370" spans="1:13" ht="18" customHeight="1">
      <c r="A370" s="4">
        <v>369</v>
      </c>
      <c r="B370" s="37">
        <v>33783</v>
      </c>
      <c r="C370" s="34" t="s">
        <v>183</v>
      </c>
      <c r="D370" s="34" t="s">
        <v>182</v>
      </c>
      <c r="E370" s="34" t="s">
        <v>187</v>
      </c>
      <c r="F370" s="34" t="s">
        <v>142</v>
      </c>
      <c r="G370" s="21" t="s">
        <v>185</v>
      </c>
      <c r="H370" s="21" t="s">
        <v>263</v>
      </c>
      <c r="I370" s="21" t="s">
        <v>228</v>
      </c>
      <c r="J370" s="21" t="s">
        <v>31</v>
      </c>
      <c r="M370" s="12"/>
    </row>
    <row r="371" spans="1:13" ht="18" customHeight="1">
      <c r="A371" s="4">
        <v>370</v>
      </c>
      <c r="B371" s="37">
        <v>33785</v>
      </c>
      <c r="C371" s="34" t="s">
        <v>175</v>
      </c>
      <c r="D371" s="34" t="s">
        <v>177</v>
      </c>
      <c r="E371" s="34" t="s">
        <v>191</v>
      </c>
      <c r="F371" s="34" t="s">
        <v>167</v>
      </c>
      <c r="G371" s="21"/>
      <c r="H371" s="21"/>
      <c r="I371" s="21" t="s">
        <v>37</v>
      </c>
      <c r="J371" s="21" t="s">
        <v>38</v>
      </c>
      <c r="M371" s="12"/>
    </row>
    <row r="372" spans="1:13" ht="18" customHeight="1">
      <c r="A372" s="4">
        <v>371</v>
      </c>
      <c r="B372" s="37">
        <v>33786</v>
      </c>
      <c r="C372" s="34" t="s">
        <v>167</v>
      </c>
      <c r="D372" s="34" t="s">
        <v>191</v>
      </c>
      <c r="E372" s="34" t="s">
        <v>190</v>
      </c>
      <c r="F372" s="34" t="s">
        <v>177</v>
      </c>
      <c r="G372" s="21"/>
      <c r="H372" s="21"/>
      <c r="I372" s="21" t="s">
        <v>37</v>
      </c>
      <c r="J372" s="21" t="s">
        <v>38</v>
      </c>
      <c r="M372" s="12"/>
    </row>
    <row r="373" spans="1:13" ht="18" customHeight="1">
      <c r="A373" s="4">
        <v>372</v>
      </c>
      <c r="B373" s="37">
        <v>33786</v>
      </c>
      <c r="C373" s="34" t="s">
        <v>166</v>
      </c>
      <c r="D373" s="34" t="s">
        <v>193</v>
      </c>
      <c r="E373" s="34" t="s">
        <v>170</v>
      </c>
      <c r="F373" s="34" t="s">
        <v>180</v>
      </c>
      <c r="G373" s="21"/>
      <c r="H373" s="21"/>
      <c r="I373" s="21" t="s">
        <v>20</v>
      </c>
      <c r="J373" s="21" t="s">
        <v>14</v>
      </c>
      <c r="M373" s="12"/>
    </row>
    <row r="374" spans="1:13" ht="18" customHeight="1">
      <c r="A374" s="4">
        <v>373</v>
      </c>
      <c r="B374" s="37">
        <v>33786</v>
      </c>
      <c r="C374" s="34" t="s">
        <v>161</v>
      </c>
      <c r="D374" s="34" t="s">
        <v>182</v>
      </c>
      <c r="E374" s="34" t="s">
        <v>142</v>
      </c>
      <c r="F374" s="34" t="s">
        <v>181</v>
      </c>
      <c r="G374" s="21" t="s">
        <v>269</v>
      </c>
      <c r="H374" s="21" t="s">
        <v>214</v>
      </c>
      <c r="I374" s="21" t="s">
        <v>26</v>
      </c>
      <c r="J374" s="21" t="s">
        <v>31</v>
      </c>
      <c r="M374" s="12"/>
    </row>
    <row r="375" spans="1:13" ht="18" customHeight="1">
      <c r="A375" s="4">
        <v>374</v>
      </c>
      <c r="B375" s="37">
        <v>33786</v>
      </c>
      <c r="C375" s="34" t="s">
        <v>172</v>
      </c>
      <c r="D375" s="36" t="s">
        <v>185</v>
      </c>
      <c r="E375" s="34" t="s">
        <v>183</v>
      </c>
      <c r="F375" s="34" t="s">
        <v>173</v>
      </c>
      <c r="G375" s="21" t="s">
        <v>194</v>
      </c>
      <c r="H375" s="21" t="s">
        <v>187</v>
      </c>
      <c r="I375" s="21" t="s">
        <v>227</v>
      </c>
      <c r="J375" s="21" t="s">
        <v>228</v>
      </c>
      <c r="M375" s="12"/>
    </row>
    <row r="376" spans="1:13" ht="18" customHeight="1">
      <c r="A376" s="4">
        <v>375</v>
      </c>
      <c r="B376" s="37">
        <v>33786</v>
      </c>
      <c r="C376" s="34" t="s">
        <v>184</v>
      </c>
      <c r="D376" s="34" t="s">
        <v>131</v>
      </c>
      <c r="E376" s="34" t="s">
        <v>178</v>
      </c>
      <c r="F376" s="34" t="s">
        <v>197</v>
      </c>
      <c r="G376" s="21" t="s">
        <v>211</v>
      </c>
      <c r="H376" s="21" t="s">
        <v>188</v>
      </c>
      <c r="I376" s="21" t="s">
        <v>8</v>
      </c>
      <c r="J376" s="21" t="s">
        <v>32</v>
      </c>
      <c r="M376" s="12"/>
    </row>
    <row r="377" spans="1:13" ht="18" customHeight="1">
      <c r="A377" s="4">
        <v>376</v>
      </c>
      <c r="B377" s="37">
        <v>33786</v>
      </c>
      <c r="C377" s="34" t="s">
        <v>176</v>
      </c>
      <c r="D377" s="34" t="s">
        <v>171</v>
      </c>
      <c r="E377" s="34" t="s">
        <v>192</v>
      </c>
      <c r="F377" s="34" t="s">
        <v>144</v>
      </c>
      <c r="G377" s="21"/>
      <c r="H377" s="21"/>
      <c r="I377" s="21" t="s">
        <v>276</v>
      </c>
      <c r="J377" s="21" t="s">
        <v>19</v>
      </c>
      <c r="M377" s="12"/>
    </row>
    <row r="378" spans="1:13" ht="18" customHeight="1">
      <c r="A378" s="4">
        <v>377</v>
      </c>
      <c r="B378" s="37">
        <v>33787</v>
      </c>
      <c r="C378" s="36" t="s">
        <v>165</v>
      </c>
      <c r="D378" s="34" t="s">
        <v>186</v>
      </c>
      <c r="E378" s="34" t="s">
        <v>211</v>
      </c>
      <c r="F378" s="34" t="s">
        <v>188</v>
      </c>
      <c r="G378" s="21" t="s">
        <v>174</v>
      </c>
      <c r="H378" s="21" t="s">
        <v>131</v>
      </c>
      <c r="I378" s="21" t="s">
        <v>8</v>
      </c>
      <c r="J378" s="21" t="s">
        <v>32</v>
      </c>
      <c r="M378" s="13"/>
    </row>
    <row r="379" spans="1:13" ht="18" customHeight="1">
      <c r="A379" s="4">
        <v>378</v>
      </c>
      <c r="B379" s="37">
        <v>33787</v>
      </c>
      <c r="C379" s="34" t="s">
        <v>180</v>
      </c>
      <c r="D379" s="34" t="s">
        <v>195</v>
      </c>
      <c r="E379" s="34" t="s">
        <v>193</v>
      </c>
      <c r="F379" s="34" t="s">
        <v>170</v>
      </c>
      <c r="G379" s="21"/>
      <c r="H379" s="21"/>
      <c r="I379" s="21" t="s">
        <v>20</v>
      </c>
      <c r="J379" s="21" t="s">
        <v>14</v>
      </c>
      <c r="M379" s="12"/>
    </row>
    <row r="380" spans="1:13" ht="18" customHeight="1">
      <c r="A380" s="4">
        <v>379</v>
      </c>
      <c r="B380" s="37">
        <v>33787</v>
      </c>
      <c r="C380" s="34" t="s">
        <v>194</v>
      </c>
      <c r="D380" s="34" t="s">
        <v>187</v>
      </c>
      <c r="E380" s="34" t="s">
        <v>173</v>
      </c>
      <c r="F380" s="34" t="s">
        <v>172</v>
      </c>
      <c r="G380" s="21" t="s">
        <v>142</v>
      </c>
      <c r="H380" s="21" t="s">
        <v>183</v>
      </c>
      <c r="I380" s="21" t="s">
        <v>227</v>
      </c>
      <c r="J380" s="21" t="s">
        <v>228</v>
      </c>
      <c r="M380" s="12"/>
    </row>
    <row r="381" spans="1:13" ht="18" customHeight="1">
      <c r="A381" s="4">
        <v>380</v>
      </c>
      <c r="B381" s="37">
        <v>33787</v>
      </c>
      <c r="C381" s="34" t="s">
        <v>214</v>
      </c>
      <c r="D381" s="34" t="s">
        <v>181</v>
      </c>
      <c r="E381" s="34" t="s">
        <v>269</v>
      </c>
      <c r="F381" s="34" t="s">
        <v>161</v>
      </c>
      <c r="G381" s="21" t="s">
        <v>153</v>
      </c>
      <c r="H381" s="21" t="s">
        <v>189</v>
      </c>
      <c r="I381" s="21" t="s">
        <v>26</v>
      </c>
      <c r="J381" s="21" t="s">
        <v>31</v>
      </c>
      <c r="M381" s="12"/>
    </row>
    <row r="382" spans="1:13" ht="18" customHeight="1">
      <c r="A382" s="4">
        <v>381</v>
      </c>
      <c r="B382" s="37">
        <v>33788</v>
      </c>
      <c r="C382" s="34" t="s">
        <v>170</v>
      </c>
      <c r="D382" s="34" t="s">
        <v>166</v>
      </c>
      <c r="E382" s="34" t="s">
        <v>72</v>
      </c>
      <c r="F382" s="34" t="s">
        <v>193</v>
      </c>
      <c r="G382" s="21"/>
      <c r="H382" s="21"/>
      <c r="I382" s="21" t="s">
        <v>14</v>
      </c>
      <c r="J382" s="21" t="s">
        <v>37</v>
      </c>
      <c r="M382" s="12"/>
    </row>
    <row r="383" spans="1:13" ht="18" customHeight="1">
      <c r="A383" s="4">
        <v>382</v>
      </c>
      <c r="B383" s="37">
        <v>33788</v>
      </c>
      <c r="C383" s="34" t="s">
        <v>211</v>
      </c>
      <c r="D383" s="34" t="s">
        <v>197</v>
      </c>
      <c r="E383" s="34" t="s">
        <v>174</v>
      </c>
      <c r="F383" s="34" t="s">
        <v>165</v>
      </c>
      <c r="G383" s="21" t="s">
        <v>185</v>
      </c>
      <c r="H383" s="21" t="s">
        <v>142</v>
      </c>
      <c r="I383" s="21" t="s">
        <v>8</v>
      </c>
      <c r="J383" s="21" t="s">
        <v>227</v>
      </c>
      <c r="M383" s="12"/>
    </row>
    <row r="384" spans="1:13" ht="18" customHeight="1">
      <c r="A384" s="4">
        <v>383</v>
      </c>
      <c r="B384" s="37">
        <v>33788</v>
      </c>
      <c r="C384" s="34" t="s">
        <v>181</v>
      </c>
      <c r="D384" s="34" t="s">
        <v>172</v>
      </c>
      <c r="E384" s="34" t="s">
        <v>161</v>
      </c>
      <c r="F384" s="34" t="s">
        <v>269</v>
      </c>
      <c r="G384" s="21" t="s">
        <v>214</v>
      </c>
      <c r="H384" s="21" t="s">
        <v>173</v>
      </c>
      <c r="I384" s="21" t="s">
        <v>26</v>
      </c>
      <c r="J384" s="21" t="s">
        <v>32</v>
      </c>
      <c r="M384" s="12"/>
    </row>
    <row r="385" spans="1:13" ht="18" customHeight="1">
      <c r="A385" s="4">
        <v>384</v>
      </c>
      <c r="B385" s="37">
        <v>33788</v>
      </c>
      <c r="C385" s="34" t="s">
        <v>177</v>
      </c>
      <c r="D385" s="34" t="s">
        <v>175</v>
      </c>
      <c r="E385" s="34" t="s">
        <v>210</v>
      </c>
      <c r="F385" s="34" t="s">
        <v>190</v>
      </c>
      <c r="G385" s="21"/>
      <c r="H385" s="21"/>
      <c r="I385" s="21" t="s">
        <v>19</v>
      </c>
      <c r="J385" s="21" t="s">
        <v>38</v>
      </c>
      <c r="M385" s="12"/>
    </row>
    <row r="386" spans="1:13" ht="18" customHeight="1">
      <c r="A386" s="4">
        <v>385</v>
      </c>
      <c r="B386" s="37">
        <v>33788</v>
      </c>
      <c r="C386" s="34" t="s">
        <v>131</v>
      </c>
      <c r="D386" s="34" t="s">
        <v>213</v>
      </c>
      <c r="E386" s="34" t="s">
        <v>186</v>
      </c>
      <c r="F386" s="34" t="s">
        <v>184</v>
      </c>
      <c r="G386" s="21" t="s">
        <v>188</v>
      </c>
      <c r="H386" s="21" t="s">
        <v>182</v>
      </c>
      <c r="I386" s="21" t="s">
        <v>31</v>
      </c>
      <c r="J386" s="21" t="s">
        <v>228</v>
      </c>
      <c r="M386" s="12"/>
    </row>
    <row r="387" spans="1:13" ht="18" customHeight="1">
      <c r="A387" s="4">
        <v>386</v>
      </c>
      <c r="B387" s="37">
        <v>33789</v>
      </c>
      <c r="C387" s="34" t="s">
        <v>182</v>
      </c>
      <c r="D387" s="34" t="s">
        <v>188</v>
      </c>
      <c r="E387" s="34" t="s">
        <v>184</v>
      </c>
      <c r="F387" s="34" t="s">
        <v>213</v>
      </c>
      <c r="G387" s="21" t="s">
        <v>131</v>
      </c>
      <c r="H387" s="21" t="s">
        <v>186</v>
      </c>
      <c r="I387" s="21" t="s">
        <v>31</v>
      </c>
      <c r="J387" s="21" t="s">
        <v>228</v>
      </c>
      <c r="M387" s="12"/>
    </row>
    <row r="388" spans="1:13" ht="18" customHeight="1">
      <c r="A388" s="4">
        <v>387</v>
      </c>
      <c r="B388" s="37">
        <v>33789</v>
      </c>
      <c r="C388" s="34" t="s">
        <v>72</v>
      </c>
      <c r="D388" s="34" t="s">
        <v>180</v>
      </c>
      <c r="E388" s="34" t="s">
        <v>193</v>
      </c>
      <c r="F388" s="34" t="s">
        <v>166</v>
      </c>
      <c r="G388" s="21"/>
      <c r="H388" s="21"/>
      <c r="I388" s="21" t="s">
        <v>14</v>
      </c>
      <c r="J388" s="21" t="s">
        <v>37</v>
      </c>
      <c r="M388" s="12"/>
    </row>
    <row r="389" spans="1:13" ht="18" customHeight="1">
      <c r="A389" s="4">
        <v>388</v>
      </c>
      <c r="B389" s="37">
        <v>33789</v>
      </c>
      <c r="C389" s="34" t="s">
        <v>190</v>
      </c>
      <c r="D389" s="34" t="s">
        <v>167</v>
      </c>
      <c r="E389" s="34" t="s">
        <v>175</v>
      </c>
      <c r="F389" s="34" t="s">
        <v>210</v>
      </c>
      <c r="G389" s="21"/>
      <c r="H389" s="21"/>
      <c r="I389" s="21" t="s">
        <v>19</v>
      </c>
      <c r="J389" s="21" t="s">
        <v>38</v>
      </c>
      <c r="M389" s="12"/>
    </row>
    <row r="390" spans="1:13" ht="18" customHeight="1">
      <c r="A390" s="4">
        <v>389</v>
      </c>
      <c r="B390" s="37">
        <v>33789</v>
      </c>
      <c r="C390" s="34" t="s">
        <v>173</v>
      </c>
      <c r="D390" s="34" t="s">
        <v>214</v>
      </c>
      <c r="E390" s="34" t="s">
        <v>183</v>
      </c>
      <c r="F390" s="34" t="s">
        <v>194</v>
      </c>
      <c r="G390" s="21" t="s">
        <v>161</v>
      </c>
      <c r="H390" s="21" t="s">
        <v>269</v>
      </c>
      <c r="I390" s="21" t="s">
        <v>26</v>
      </c>
      <c r="J390" s="21" t="s">
        <v>32</v>
      </c>
      <c r="M390" s="12"/>
    </row>
    <row r="391" spans="1:13" ht="18" customHeight="1">
      <c r="A391" s="4">
        <v>390</v>
      </c>
      <c r="B391" s="37">
        <v>33789</v>
      </c>
      <c r="C391" s="34" t="s">
        <v>185</v>
      </c>
      <c r="D391" s="34" t="s">
        <v>174</v>
      </c>
      <c r="E391" s="34" t="s">
        <v>165</v>
      </c>
      <c r="F391" s="34" t="s">
        <v>142</v>
      </c>
      <c r="G391" s="21" t="s">
        <v>197</v>
      </c>
      <c r="H391" s="21" t="s">
        <v>211</v>
      </c>
      <c r="I391" s="21" t="s">
        <v>8</v>
      </c>
      <c r="J391" s="21" t="s">
        <v>227</v>
      </c>
      <c r="M391" s="12"/>
    </row>
    <row r="392" spans="1:13" ht="18" customHeight="1">
      <c r="A392" s="4">
        <v>391</v>
      </c>
      <c r="B392" s="37">
        <v>33789</v>
      </c>
      <c r="C392" s="34" t="s">
        <v>144</v>
      </c>
      <c r="D392" s="34" t="s">
        <v>163</v>
      </c>
      <c r="E392" s="34" t="s">
        <v>195</v>
      </c>
      <c r="F392" s="34" t="s">
        <v>192</v>
      </c>
      <c r="G392" s="21"/>
      <c r="H392" s="21"/>
      <c r="I392" s="21" t="s">
        <v>276</v>
      </c>
      <c r="J392" s="21" t="s">
        <v>20</v>
      </c>
      <c r="M392" s="12"/>
    </row>
    <row r="393" spans="1:13" ht="18" customHeight="1">
      <c r="A393" s="4">
        <v>392</v>
      </c>
      <c r="B393" s="37">
        <v>33790</v>
      </c>
      <c r="C393" s="34" t="s">
        <v>213</v>
      </c>
      <c r="D393" s="34" t="s">
        <v>184</v>
      </c>
      <c r="E393" s="34" t="s">
        <v>131</v>
      </c>
      <c r="F393" s="34" t="s">
        <v>186</v>
      </c>
      <c r="G393" s="21" t="s">
        <v>182</v>
      </c>
      <c r="H393" s="21" t="s">
        <v>188</v>
      </c>
      <c r="I393" s="21" t="s">
        <v>31</v>
      </c>
      <c r="J393" s="21" t="s">
        <v>228</v>
      </c>
      <c r="M393" s="12"/>
    </row>
    <row r="394" spans="1:13" ht="18" customHeight="1">
      <c r="A394" s="4">
        <v>393</v>
      </c>
      <c r="B394" s="37">
        <v>33790</v>
      </c>
      <c r="C394" s="34" t="s">
        <v>210</v>
      </c>
      <c r="D394" s="34" t="s">
        <v>177</v>
      </c>
      <c r="E394" s="34" t="s">
        <v>167</v>
      </c>
      <c r="F394" s="34" t="s">
        <v>175</v>
      </c>
      <c r="G394" s="21"/>
      <c r="H394" s="21"/>
      <c r="I394" s="21" t="s">
        <v>19</v>
      </c>
      <c r="J394" s="21" t="s">
        <v>38</v>
      </c>
      <c r="M394" s="12"/>
    </row>
    <row r="395" spans="1:13" ht="18" customHeight="1">
      <c r="A395" s="4">
        <v>394</v>
      </c>
      <c r="B395" s="37">
        <v>33790</v>
      </c>
      <c r="C395" s="36" t="s">
        <v>142</v>
      </c>
      <c r="D395" s="34" t="s">
        <v>165</v>
      </c>
      <c r="E395" s="34" t="s">
        <v>197</v>
      </c>
      <c r="F395" s="34" t="s">
        <v>211</v>
      </c>
      <c r="G395" s="21" t="s">
        <v>174</v>
      </c>
      <c r="H395" s="21" t="s">
        <v>185</v>
      </c>
      <c r="I395" s="21" t="s">
        <v>8</v>
      </c>
      <c r="J395" s="21" t="s">
        <v>227</v>
      </c>
      <c r="M395" s="13"/>
    </row>
    <row r="396" spans="1:13" ht="18" customHeight="1">
      <c r="A396" s="4">
        <v>395</v>
      </c>
      <c r="B396" s="37">
        <v>33790</v>
      </c>
      <c r="C396" s="34" t="s">
        <v>183</v>
      </c>
      <c r="D396" s="34" t="s">
        <v>269</v>
      </c>
      <c r="E396" s="34" t="s">
        <v>172</v>
      </c>
      <c r="F396" s="34" t="s">
        <v>161</v>
      </c>
      <c r="G396" s="21" t="s">
        <v>173</v>
      </c>
      <c r="H396" s="21" t="s">
        <v>181</v>
      </c>
      <c r="I396" s="21" t="s">
        <v>26</v>
      </c>
      <c r="J396" s="21" t="s">
        <v>32</v>
      </c>
      <c r="M396" s="12"/>
    </row>
    <row r="397" spans="1:13" ht="18" customHeight="1">
      <c r="A397" s="4">
        <v>396</v>
      </c>
      <c r="B397" s="37">
        <v>33790</v>
      </c>
      <c r="C397" s="34" t="s">
        <v>193</v>
      </c>
      <c r="D397" s="34" t="s">
        <v>170</v>
      </c>
      <c r="E397" s="34" t="s">
        <v>166</v>
      </c>
      <c r="F397" s="34" t="s">
        <v>180</v>
      </c>
      <c r="G397" s="21"/>
      <c r="H397" s="21"/>
      <c r="I397" s="21" t="s">
        <v>14</v>
      </c>
      <c r="J397" s="21" t="s">
        <v>37</v>
      </c>
      <c r="M397" s="12"/>
    </row>
    <row r="398" spans="1:13" ht="18" customHeight="1">
      <c r="A398" s="4">
        <v>397</v>
      </c>
      <c r="B398" s="37">
        <v>33790</v>
      </c>
      <c r="C398" s="34" t="s">
        <v>195</v>
      </c>
      <c r="D398" s="34" t="s">
        <v>176</v>
      </c>
      <c r="E398" s="34" t="s">
        <v>192</v>
      </c>
      <c r="F398" s="34" t="s">
        <v>163</v>
      </c>
      <c r="G398" s="21"/>
      <c r="H398" s="21"/>
      <c r="I398" s="21" t="s">
        <v>276</v>
      </c>
      <c r="J398" s="21" t="s">
        <v>20</v>
      </c>
      <c r="M398" s="12"/>
    </row>
    <row r="399" spans="1:13" ht="18" customHeight="1">
      <c r="A399" s="4">
        <v>398</v>
      </c>
      <c r="B399" s="37">
        <v>33792</v>
      </c>
      <c r="C399" s="21" t="s">
        <v>192</v>
      </c>
      <c r="D399" s="21" t="s">
        <v>46</v>
      </c>
      <c r="E399" s="21" t="s">
        <v>180</v>
      </c>
      <c r="F399" s="21" t="s">
        <v>166</v>
      </c>
      <c r="G399" s="21"/>
      <c r="H399" s="21"/>
      <c r="I399" s="21" t="s">
        <v>38</v>
      </c>
      <c r="J399" s="21" t="s">
        <v>276</v>
      </c>
      <c r="M399" s="12"/>
    </row>
    <row r="400" spans="1:13" ht="18" customHeight="1">
      <c r="A400" s="4">
        <v>399</v>
      </c>
      <c r="B400" s="37">
        <v>33792</v>
      </c>
      <c r="C400" s="34" t="s">
        <v>161</v>
      </c>
      <c r="D400" s="34" t="s">
        <v>172</v>
      </c>
      <c r="E400" s="34" t="s">
        <v>269</v>
      </c>
      <c r="F400" s="34" t="s">
        <v>183</v>
      </c>
      <c r="G400" s="21" t="s">
        <v>214</v>
      </c>
      <c r="H400" s="21" t="s">
        <v>173</v>
      </c>
      <c r="I400" s="21" t="s">
        <v>228</v>
      </c>
      <c r="J400" s="21" t="s">
        <v>8</v>
      </c>
      <c r="M400" s="12"/>
    </row>
    <row r="401" spans="1:13" ht="18" customHeight="1">
      <c r="A401" s="4">
        <v>400</v>
      </c>
      <c r="B401" s="37">
        <v>33792</v>
      </c>
      <c r="C401" s="34" t="s">
        <v>171</v>
      </c>
      <c r="D401" s="34" t="s">
        <v>144</v>
      </c>
      <c r="E401" s="34" t="s">
        <v>163</v>
      </c>
      <c r="F401" s="34" t="s">
        <v>176</v>
      </c>
      <c r="G401" s="21"/>
      <c r="H401" s="21"/>
      <c r="I401" s="21" t="s">
        <v>37</v>
      </c>
      <c r="J401" s="21" t="s">
        <v>20</v>
      </c>
      <c r="M401" s="12"/>
    </row>
    <row r="402" spans="1:13" ht="18" customHeight="1">
      <c r="A402" s="4">
        <v>401</v>
      </c>
      <c r="B402" s="37">
        <v>33792</v>
      </c>
      <c r="C402" s="34" t="s">
        <v>197</v>
      </c>
      <c r="D402" s="34" t="s">
        <v>211</v>
      </c>
      <c r="E402" s="34" t="s">
        <v>184</v>
      </c>
      <c r="F402" s="34" t="s">
        <v>131</v>
      </c>
      <c r="G402" s="21" t="s">
        <v>188</v>
      </c>
      <c r="H402" s="21" t="s">
        <v>178</v>
      </c>
      <c r="I402" s="21" t="s">
        <v>31</v>
      </c>
      <c r="J402" s="21" t="s">
        <v>32</v>
      </c>
      <c r="M402" s="12"/>
    </row>
    <row r="403" spans="1:13" ht="18" customHeight="1">
      <c r="A403" s="4">
        <v>402</v>
      </c>
      <c r="B403" s="37">
        <v>33792</v>
      </c>
      <c r="C403" s="34" t="s">
        <v>175</v>
      </c>
      <c r="D403" s="34" t="s">
        <v>190</v>
      </c>
      <c r="E403" s="34" t="s">
        <v>191</v>
      </c>
      <c r="F403" s="34" t="s">
        <v>167</v>
      </c>
      <c r="G403" s="21"/>
      <c r="H403" s="21"/>
      <c r="I403" s="21" t="s">
        <v>19</v>
      </c>
      <c r="J403" s="21" t="s">
        <v>14</v>
      </c>
      <c r="M403" s="12"/>
    </row>
    <row r="404" spans="1:13" ht="18" customHeight="1">
      <c r="A404" s="4">
        <v>403</v>
      </c>
      <c r="B404" s="37">
        <v>33793</v>
      </c>
      <c r="C404" s="34" t="s">
        <v>167</v>
      </c>
      <c r="D404" s="34" t="s">
        <v>210</v>
      </c>
      <c r="E404" s="34" t="s">
        <v>190</v>
      </c>
      <c r="F404" s="34" t="s">
        <v>191</v>
      </c>
      <c r="G404" s="21"/>
      <c r="H404" s="21"/>
      <c r="I404" s="21" t="s">
        <v>19</v>
      </c>
      <c r="J404" s="21" t="s">
        <v>14</v>
      </c>
      <c r="M404" s="12"/>
    </row>
    <row r="405" spans="1:13" ht="18" customHeight="1">
      <c r="A405" s="4">
        <v>404</v>
      </c>
      <c r="B405" s="37">
        <v>33793</v>
      </c>
      <c r="C405" s="34" t="s">
        <v>166</v>
      </c>
      <c r="D405" s="34" t="s">
        <v>195</v>
      </c>
      <c r="E405" s="34" t="s">
        <v>46</v>
      </c>
      <c r="F405" s="34" t="s">
        <v>180</v>
      </c>
      <c r="G405" s="21"/>
      <c r="H405" s="21"/>
      <c r="I405" s="21" t="s">
        <v>38</v>
      </c>
      <c r="J405" s="21" t="s">
        <v>276</v>
      </c>
      <c r="M405" s="12"/>
    </row>
    <row r="406" spans="1:13" ht="18" customHeight="1">
      <c r="A406" s="4">
        <v>405</v>
      </c>
      <c r="B406" s="37">
        <v>33793</v>
      </c>
      <c r="C406" s="34" t="s">
        <v>181</v>
      </c>
      <c r="D406" s="34" t="s">
        <v>142</v>
      </c>
      <c r="E406" s="34" t="s">
        <v>185</v>
      </c>
      <c r="F406" s="34" t="s">
        <v>194</v>
      </c>
      <c r="G406" s="21" t="s">
        <v>187</v>
      </c>
      <c r="H406" s="21" t="s">
        <v>182</v>
      </c>
      <c r="I406" s="21" t="s">
        <v>227</v>
      </c>
      <c r="J406" s="21" t="s">
        <v>26</v>
      </c>
      <c r="M406" s="12"/>
    </row>
    <row r="407" spans="1:13" ht="18" customHeight="1">
      <c r="A407" s="4">
        <v>406</v>
      </c>
      <c r="B407" s="38">
        <v>33793</v>
      </c>
      <c r="C407" s="21" t="s">
        <v>184</v>
      </c>
      <c r="D407" s="21" t="s">
        <v>178</v>
      </c>
      <c r="E407" s="21" t="s">
        <v>211</v>
      </c>
      <c r="F407" s="21" t="s">
        <v>213</v>
      </c>
      <c r="G407" s="21" t="s">
        <v>131</v>
      </c>
      <c r="H407" s="21" t="s">
        <v>186</v>
      </c>
      <c r="I407" s="21" t="s">
        <v>31</v>
      </c>
      <c r="J407" s="21" t="s">
        <v>32</v>
      </c>
      <c r="M407" s="12"/>
    </row>
    <row r="408" spans="1:13" ht="18" customHeight="1">
      <c r="A408" s="4">
        <v>407</v>
      </c>
      <c r="B408" s="37">
        <v>33793</v>
      </c>
      <c r="C408" s="34" t="s">
        <v>163</v>
      </c>
      <c r="D408" s="34" t="s">
        <v>170</v>
      </c>
      <c r="E408" s="34" t="s">
        <v>176</v>
      </c>
      <c r="F408" s="34" t="s">
        <v>144</v>
      </c>
      <c r="G408" s="21"/>
      <c r="H408" s="21"/>
      <c r="I408" s="21" t="s">
        <v>37</v>
      </c>
      <c r="J408" s="21" t="s">
        <v>20</v>
      </c>
      <c r="M408" s="12"/>
    </row>
    <row r="409" spans="1:13" ht="18" customHeight="1">
      <c r="A409" s="4">
        <v>408</v>
      </c>
      <c r="B409" s="37">
        <v>33793</v>
      </c>
      <c r="C409" s="34" t="s">
        <v>214</v>
      </c>
      <c r="D409" s="34" t="s">
        <v>269</v>
      </c>
      <c r="E409" s="34" t="s">
        <v>172</v>
      </c>
      <c r="F409" s="34" t="s">
        <v>173</v>
      </c>
      <c r="G409" s="21" t="s">
        <v>161</v>
      </c>
      <c r="H409" s="21" t="s">
        <v>183</v>
      </c>
      <c r="I409" s="21" t="s">
        <v>228</v>
      </c>
      <c r="J409" s="21" t="s">
        <v>8</v>
      </c>
      <c r="M409" s="12"/>
    </row>
    <row r="410" spans="1:13" ht="18" customHeight="1">
      <c r="A410" s="4">
        <v>409</v>
      </c>
      <c r="B410" s="37">
        <v>33794</v>
      </c>
      <c r="C410" s="34" t="s">
        <v>173</v>
      </c>
      <c r="D410" s="34" t="s">
        <v>161</v>
      </c>
      <c r="E410" s="34" t="s">
        <v>183</v>
      </c>
      <c r="F410" s="34" t="s">
        <v>172</v>
      </c>
      <c r="G410" s="21" t="s">
        <v>269</v>
      </c>
      <c r="H410" s="21" t="s">
        <v>214</v>
      </c>
      <c r="I410" s="21" t="s">
        <v>228</v>
      </c>
      <c r="J410" s="21" t="s">
        <v>8</v>
      </c>
      <c r="M410" s="12"/>
    </row>
    <row r="411" spans="1:13" ht="18" customHeight="1">
      <c r="A411" s="4">
        <v>410</v>
      </c>
      <c r="B411" s="37">
        <v>33794</v>
      </c>
      <c r="C411" s="34" t="s">
        <v>46</v>
      </c>
      <c r="D411" s="34" t="s">
        <v>180</v>
      </c>
      <c r="E411" s="34" t="s">
        <v>192</v>
      </c>
      <c r="F411" s="34" t="s">
        <v>195</v>
      </c>
      <c r="G411" s="21"/>
      <c r="H411" s="21"/>
      <c r="I411" s="21" t="s">
        <v>38</v>
      </c>
      <c r="J411" s="21" t="s">
        <v>276</v>
      </c>
      <c r="M411" s="12"/>
    </row>
    <row r="412" spans="1:13" ht="18" customHeight="1">
      <c r="A412" s="4">
        <v>411</v>
      </c>
      <c r="B412" s="37">
        <v>33794</v>
      </c>
      <c r="C412" s="34" t="s">
        <v>186</v>
      </c>
      <c r="D412" s="34" t="s">
        <v>213</v>
      </c>
      <c r="E412" s="34" t="s">
        <v>165</v>
      </c>
      <c r="F412" s="34" t="s">
        <v>188</v>
      </c>
      <c r="G412" s="21" t="s">
        <v>178</v>
      </c>
      <c r="H412" s="21" t="s">
        <v>211</v>
      </c>
      <c r="I412" s="21" t="s">
        <v>31</v>
      </c>
      <c r="J412" s="21" t="s">
        <v>32</v>
      </c>
      <c r="M412" s="12"/>
    </row>
    <row r="413" spans="1:13" ht="18" customHeight="1">
      <c r="A413" s="4">
        <v>412</v>
      </c>
      <c r="B413" s="37">
        <v>33794</v>
      </c>
      <c r="C413" s="34" t="s">
        <v>176</v>
      </c>
      <c r="D413" s="34" t="s">
        <v>171</v>
      </c>
      <c r="E413" s="36" t="s">
        <v>144</v>
      </c>
      <c r="F413" s="34" t="s">
        <v>170</v>
      </c>
      <c r="G413" s="21"/>
      <c r="H413" s="21"/>
      <c r="I413" s="21" t="s">
        <v>37</v>
      </c>
      <c r="J413" s="21" t="s">
        <v>20</v>
      </c>
      <c r="M413" s="12"/>
    </row>
    <row r="414" spans="1:13" ht="18" customHeight="1">
      <c r="A414" s="4">
        <v>413</v>
      </c>
      <c r="B414" s="37">
        <v>33794</v>
      </c>
      <c r="C414" s="34" t="s">
        <v>191</v>
      </c>
      <c r="D414" s="34" t="s">
        <v>175</v>
      </c>
      <c r="E414" s="34" t="s">
        <v>210</v>
      </c>
      <c r="F414" s="34" t="s">
        <v>190</v>
      </c>
      <c r="G414" s="21"/>
      <c r="H414" s="21"/>
      <c r="I414" s="21" t="s">
        <v>19</v>
      </c>
      <c r="J414" s="21" t="s">
        <v>14</v>
      </c>
      <c r="M414" s="12"/>
    </row>
    <row r="415" spans="1:13" ht="18" customHeight="1">
      <c r="A415" s="4">
        <v>414</v>
      </c>
      <c r="B415" s="37">
        <v>33795</v>
      </c>
      <c r="C415" s="34" t="s">
        <v>269</v>
      </c>
      <c r="D415" s="34" t="s">
        <v>183</v>
      </c>
      <c r="E415" s="34" t="s">
        <v>161</v>
      </c>
      <c r="F415" s="34" t="s">
        <v>214</v>
      </c>
      <c r="G415" s="21" t="s">
        <v>173</v>
      </c>
      <c r="H415" s="21" t="s">
        <v>172</v>
      </c>
      <c r="I415" s="21" t="s">
        <v>228</v>
      </c>
      <c r="J415" s="21" t="s">
        <v>26</v>
      </c>
      <c r="M415" s="12"/>
    </row>
    <row r="416" spans="1:13" ht="18" customHeight="1">
      <c r="A416" s="4">
        <v>415</v>
      </c>
      <c r="B416" s="37">
        <v>33795</v>
      </c>
      <c r="C416" s="34" t="s">
        <v>213</v>
      </c>
      <c r="D416" s="34" t="s">
        <v>184</v>
      </c>
      <c r="E416" s="34" t="s">
        <v>186</v>
      </c>
      <c r="F416" s="34" t="s">
        <v>197</v>
      </c>
      <c r="G416" s="21" t="s">
        <v>142</v>
      </c>
      <c r="H416" s="21" t="s">
        <v>194</v>
      </c>
      <c r="I416" s="21" t="s">
        <v>32</v>
      </c>
      <c r="J416" s="21" t="s">
        <v>227</v>
      </c>
      <c r="M416" s="12"/>
    </row>
    <row r="417" spans="1:13" ht="18" customHeight="1">
      <c r="A417" s="4">
        <v>416</v>
      </c>
      <c r="B417" s="37">
        <v>33795</v>
      </c>
      <c r="C417" s="34" t="s">
        <v>174</v>
      </c>
      <c r="D417" s="34" t="s">
        <v>131</v>
      </c>
      <c r="E417" s="34" t="s">
        <v>188</v>
      </c>
      <c r="F417" s="34" t="s">
        <v>165</v>
      </c>
      <c r="G417" s="21" t="s">
        <v>178</v>
      </c>
      <c r="H417" s="21" t="s">
        <v>187</v>
      </c>
      <c r="I417" s="21" t="s">
        <v>8</v>
      </c>
      <c r="J417" s="21" t="s">
        <v>31</v>
      </c>
      <c r="M417" s="12"/>
    </row>
    <row r="418" spans="1:13" ht="18" customHeight="1">
      <c r="A418" s="4">
        <v>417</v>
      </c>
      <c r="B418" s="37">
        <v>33796</v>
      </c>
      <c r="C418" s="34" t="s">
        <v>172</v>
      </c>
      <c r="D418" s="34" t="s">
        <v>173</v>
      </c>
      <c r="E418" s="34" t="s">
        <v>214</v>
      </c>
      <c r="F418" s="34" t="s">
        <v>161</v>
      </c>
      <c r="G418" s="21" t="s">
        <v>183</v>
      </c>
      <c r="H418" s="21" t="s">
        <v>269</v>
      </c>
      <c r="I418" s="21" t="s">
        <v>228</v>
      </c>
      <c r="J418" s="21" t="s">
        <v>26</v>
      </c>
      <c r="M418" s="12"/>
    </row>
    <row r="419" spans="1:13" ht="18" customHeight="1">
      <c r="A419" s="4">
        <v>418</v>
      </c>
      <c r="B419" s="37">
        <v>33796</v>
      </c>
      <c r="C419" s="34" t="s">
        <v>170</v>
      </c>
      <c r="D419" s="34" t="s">
        <v>163</v>
      </c>
      <c r="E419" s="34" t="s">
        <v>171</v>
      </c>
      <c r="F419" s="34" t="s">
        <v>144</v>
      </c>
      <c r="G419" s="21"/>
      <c r="H419" s="21"/>
      <c r="I419" s="21" t="s">
        <v>14</v>
      </c>
      <c r="J419" s="21" t="s">
        <v>276</v>
      </c>
      <c r="M419" s="12"/>
    </row>
    <row r="420" spans="1:13" ht="18" customHeight="1">
      <c r="A420" s="4">
        <v>419</v>
      </c>
      <c r="B420" s="37">
        <v>33796</v>
      </c>
      <c r="C420" s="34" t="s">
        <v>190</v>
      </c>
      <c r="D420" s="34" t="s">
        <v>167</v>
      </c>
      <c r="E420" s="34" t="s">
        <v>175</v>
      </c>
      <c r="F420" s="34" t="s">
        <v>210</v>
      </c>
      <c r="G420" s="21"/>
      <c r="H420" s="21"/>
      <c r="I420" s="21" t="s">
        <v>20</v>
      </c>
      <c r="J420" s="21" t="s">
        <v>38</v>
      </c>
      <c r="M420" s="12"/>
    </row>
    <row r="421" spans="1:13" ht="18" customHeight="1">
      <c r="A421" s="4">
        <v>420</v>
      </c>
      <c r="B421" s="37">
        <v>33796</v>
      </c>
      <c r="C421" s="34" t="s">
        <v>180</v>
      </c>
      <c r="D421" s="34" t="s">
        <v>192</v>
      </c>
      <c r="E421" s="34" t="s">
        <v>72</v>
      </c>
      <c r="F421" s="34" t="s">
        <v>166</v>
      </c>
      <c r="G421" s="21"/>
      <c r="H421" s="21"/>
      <c r="I421" s="21" t="s">
        <v>37</v>
      </c>
      <c r="J421" s="21" t="s">
        <v>19</v>
      </c>
      <c r="M421" s="12"/>
    </row>
    <row r="422" spans="1:13" ht="18" customHeight="1">
      <c r="A422" s="4">
        <v>421</v>
      </c>
      <c r="B422" s="37">
        <v>33796</v>
      </c>
      <c r="C422" s="34" t="s">
        <v>188</v>
      </c>
      <c r="D422" s="34" t="s">
        <v>187</v>
      </c>
      <c r="E422" s="34" t="s">
        <v>165</v>
      </c>
      <c r="F422" s="34" t="s">
        <v>178</v>
      </c>
      <c r="G422" s="21" t="s">
        <v>131</v>
      </c>
      <c r="H422" s="21" t="s">
        <v>174</v>
      </c>
      <c r="I422" s="21" t="s">
        <v>8</v>
      </c>
      <c r="J422" s="21" t="s">
        <v>31</v>
      </c>
      <c r="M422" s="12"/>
    </row>
    <row r="423" spans="1:13" ht="18" customHeight="1">
      <c r="A423" s="4">
        <v>422</v>
      </c>
      <c r="B423" s="37">
        <v>33796</v>
      </c>
      <c r="C423" s="34" t="s">
        <v>194</v>
      </c>
      <c r="D423" s="34" t="s">
        <v>197</v>
      </c>
      <c r="E423" s="34" t="s">
        <v>184</v>
      </c>
      <c r="F423" s="34" t="s">
        <v>142</v>
      </c>
      <c r="G423" s="21" t="s">
        <v>186</v>
      </c>
      <c r="H423" s="21" t="s">
        <v>213</v>
      </c>
      <c r="I423" s="21" t="s">
        <v>32</v>
      </c>
      <c r="J423" s="21" t="s">
        <v>227</v>
      </c>
      <c r="M423" s="12"/>
    </row>
    <row r="424" spans="1:13" ht="18" customHeight="1">
      <c r="A424" s="4">
        <v>423</v>
      </c>
      <c r="B424" s="37">
        <v>33797</v>
      </c>
      <c r="C424" s="34" t="s">
        <v>72</v>
      </c>
      <c r="D424" s="34" t="s">
        <v>166</v>
      </c>
      <c r="E424" s="34" t="s">
        <v>192</v>
      </c>
      <c r="F424" s="34" t="s">
        <v>193</v>
      </c>
      <c r="G424" s="21"/>
      <c r="H424" s="21"/>
      <c r="I424" s="21" t="s">
        <v>37</v>
      </c>
      <c r="J424" s="21" t="s">
        <v>19</v>
      </c>
      <c r="M424" s="12"/>
    </row>
    <row r="425" spans="1:13" ht="18" customHeight="1">
      <c r="A425" s="4">
        <v>424</v>
      </c>
      <c r="B425" s="37">
        <v>33797</v>
      </c>
      <c r="C425" s="34" t="s">
        <v>178</v>
      </c>
      <c r="D425" s="34" t="s">
        <v>165</v>
      </c>
      <c r="E425" s="34" t="s">
        <v>174</v>
      </c>
      <c r="F425" s="34" t="s">
        <v>187</v>
      </c>
      <c r="G425" s="21" t="s">
        <v>188</v>
      </c>
      <c r="H425" s="21" t="s">
        <v>131</v>
      </c>
      <c r="I425" s="21" t="s">
        <v>8</v>
      </c>
      <c r="J425" s="21" t="s">
        <v>31</v>
      </c>
      <c r="M425" s="12"/>
    </row>
    <row r="426" spans="1:13" ht="18" customHeight="1">
      <c r="A426" s="4">
        <v>425</v>
      </c>
      <c r="B426" s="37">
        <v>33797</v>
      </c>
      <c r="C426" s="34" t="s">
        <v>210</v>
      </c>
      <c r="D426" s="34" t="s">
        <v>191</v>
      </c>
      <c r="E426" s="34" t="s">
        <v>167</v>
      </c>
      <c r="F426" s="34" t="s">
        <v>175</v>
      </c>
      <c r="G426" s="21"/>
      <c r="H426" s="21"/>
      <c r="I426" s="21" t="s">
        <v>20</v>
      </c>
      <c r="J426" s="21" t="s">
        <v>38</v>
      </c>
      <c r="M426" s="12"/>
    </row>
    <row r="427" spans="1:13" ht="18" customHeight="1">
      <c r="A427" s="4">
        <v>426</v>
      </c>
      <c r="B427" s="37">
        <v>33797</v>
      </c>
      <c r="C427" s="34" t="s">
        <v>144</v>
      </c>
      <c r="D427" s="34" t="s">
        <v>10</v>
      </c>
      <c r="E427" s="34" t="s">
        <v>163</v>
      </c>
      <c r="F427" s="34" t="s">
        <v>171</v>
      </c>
      <c r="G427" s="21"/>
      <c r="H427" s="21"/>
      <c r="I427" s="21" t="s">
        <v>14</v>
      </c>
      <c r="J427" s="21" t="s">
        <v>276</v>
      </c>
      <c r="M427" s="12"/>
    </row>
    <row r="428" spans="1:13" ht="18" customHeight="1">
      <c r="A428" s="4">
        <v>427</v>
      </c>
      <c r="B428" s="37">
        <v>33797</v>
      </c>
      <c r="C428" s="34" t="s">
        <v>142</v>
      </c>
      <c r="D428" s="34" t="s">
        <v>186</v>
      </c>
      <c r="E428" s="34" t="s">
        <v>213</v>
      </c>
      <c r="F428" s="34" t="s">
        <v>194</v>
      </c>
      <c r="G428" s="21" t="s">
        <v>197</v>
      </c>
      <c r="H428" s="21" t="s">
        <v>184</v>
      </c>
      <c r="I428" s="21" t="s">
        <v>32</v>
      </c>
      <c r="J428" s="21" t="s">
        <v>227</v>
      </c>
      <c r="M428" s="12"/>
    </row>
    <row r="429" spans="1:13" ht="18" customHeight="1">
      <c r="A429" s="4">
        <v>428</v>
      </c>
      <c r="B429" s="37">
        <v>33797</v>
      </c>
      <c r="C429" s="34" t="s">
        <v>183</v>
      </c>
      <c r="D429" s="34" t="s">
        <v>214</v>
      </c>
      <c r="E429" s="34" t="s">
        <v>173</v>
      </c>
      <c r="F429" s="34" t="s">
        <v>269</v>
      </c>
      <c r="G429" s="21" t="s">
        <v>172</v>
      </c>
      <c r="H429" s="21" t="s">
        <v>161</v>
      </c>
      <c r="I429" s="21" t="s">
        <v>228</v>
      </c>
      <c r="J429" s="21" t="s">
        <v>26</v>
      </c>
      <c r="M429" s="12"/>
    </row>
    <row r="430" spans="1:13" ht="18" customHeight="1">
      <c r="A430" s="4">
        <v>429</v>
      </c>
      <c r="B430" s="37">
        <v>33798</v>
      </c>
      <c r="C430" s="34" t="s">
        <v>193</v>
      </c>
      <c r="D430" s="34" t="s">
        <v>180</v>
      </c>
      <c r="E430" s="34" t="s">
        <v>166</v>
      </c>
      <c r="F430" s="34" t="s">
        <v>192</v>
      </c>
      <c r="G430" s="21"/>
      <c r="H430" s="21"/>
      <c r="I430" s="21" t="s">
        <v>37</v>
      </c>
      <c r="J430" s="21" t="s">
        <v>19</v>
      </c>
      <c r="M430" s="12"/>
    </row>
    <row r="431" spans="1:13" ht="18" customHeight="1">
      <c r="A431" s="4">
        <v>430</v>
      </c>
      <c r="B431" s="37">
        <v>33799</v>
      </c>
      <c r="C431" s="34" t="s">
        <v>167</v>
      </c>
      <c r="D431" s="34" t="s">
        <v>210</v>
      </c>
      <c r="E431" s="34" t="s">
        <v>190</v>
      </c>
      <c r="F431" s="34" t="s">
        <v>191</v>
      </c>
      <c r="G431" s="21"/>
      <c r="H431" s="21"/>
      <c r="I431" s="21" t="s">
        <v>276</v>
      </c>
      <c r="J431" s="21" t="s">
        <v>37</v>
      </c>
      <c r="M431" s="12"/>
    </row>
    <row r="432" spans="1:13" ht="18" customHeight="1">
      <c r="A432" s="4">
        <v>431</v>
      </c>
      <c r="B432" s="37">
        <v>33799</v>
      </c>
      <c r="C432" s="34" t="s">
        <v>165</v>
      </c>
      <c r="D432" s="34" t="s">
        <v>197</v>
      </c>
      <c r="E432" s="34" t="s">
        <v>131</v>
      </c>
      <c r="F432" s="34" t="s">
        <v>178</v>
      </c>
      <c r="G432" s="21" t="s">
        <v>186</v>
      </c>
      <c r="H432" s="21" t="s">
        <v>142</v>
      </c>
      <c r="I432" s="21" t="s">
        <v>31</v>
      </c>
      <c r="J432" s="21" t="s">
        <v>227</v>
      </c>
      <c r="M432" s="12"/>
    </row>
    <row r="433" spans="1:13" ht="18" customHeight="1">
      <c r="A433" s="4">
        <v>432</v>
      </c>
      <c r="B433" s="37">
        <v>33799</v>
      </c>
      <c r="C433" s="34" t="s">
        <v>185</v>
      </c>
      <c r="D433" s="34" t="s">
        <v>269</v>
      </c>
      <c r="E433" s="34" t="s">
        <v>173</v>
      </c>
      <c r="F433" s="34" t="s">
        <v>161</v>
      </c>
      <c r="G433" s="21" t="s">
        <v>181</v>
      </c>
      <c r="H433" s="21" t="s">
        <v>182</v>
      </c>
      <c r="I433" s="21" t="s">
        <v>228</v>
      </c>
      <c r="J433" s="21" t="s">
        <v>32</v>
      </c>
      <c r="M433" s="12"/>
    </row>
    <row r="434" spans="1:13" ht="18" customHeight="1">
      <c r="A434" s="4">
        <v>433</v>
      </c>
      <c r="B434" s="37">
        <v>33799</v>
      </c>
      <c r="C434" s="34" t="s">
        <v>195</v>
      </c>
      <c r="D434" s="34" t="s">
        <v>72</v>
      </c>
      <c r="E434" s="34" t="s">
        <v>192</v>
      </c>
      <c r="F434" s="34" t="s">
        <v>166</v>
      </c>
      <c r="G434" s="21"/>
      <c r="H434" s="21"/>
      <c r="I434" s="21" t="s">
        <v>38</v>
      </c>
      <c r="J434" s="21" t="s">
        <v>14</v>
      </c>
      <c r="M434" s="12"/>
    </row>
    <row r="435" spans="1:13" ht="18" customHeight="1">
      <c r="A435" s="4">
        <v>434</v>
      </c>
      <c r="B435" s="37">
        <v>33800</v>
      </c>
      <c r="C435" s="34" t="s">
        <v>182</v>
      </c>
      <c r="D435" s="34" t="s">
        <v>161</v>
      </c>
      <c r="E435" s="34" t="s">
        <v>181</v>
      </c>
      <c r="F435" s="34" t="s">
        <v>185</v>
      </c>
      <c r="G435" s="21" t="s">
        <v>269</v>
      </c>
      <c r="H435" s="21" t="s">
        <v>173</v>
      </c>
      <c r="I435" s="21" t="s">
        <v>228</v>
      </c>
      <c r="J435" s="21" t="s">
        <v>32</v>
      </c>
      <c r="M435" s="12"/>
    </row>
    <row r="436" spans="1:13" ht="18" customHeight="1">
      <c r="A436" s="4">
        <v>435</v>
      </c>
      <c r="B436" s="37">
        <v>33800</v>
      </c>
      <c r="C436" s="34" t="s">
        <v>192</v>
      </c>
      <c r="D436" s="34" t="s">
        <v>193</v>
      </c>
      <c r="E436" s="34" t="s">
        <v>166</v>
      </c>
      <c r="F436" s="34" t="s">
        <v>72</v>
      </c>
      <c r="G436" s="21"/>
      <c r="H436" s="21"/>
      <c r="I436" s="21" t="s">
        <v>38</v>
      </c>
      <c r="J436" s="21" t="s">
        <v>14</v>
      </c>
      <c r="M436" s="12"/>
    </row>
    <row r="437" spans="1:13" ht="18" customHeight="1">
      <c r="A437" s="4">
        <v>436</v>
      </c>
      <c r="B437" s="37">
        <v>33800</v>
      </c>
      <c r="C437" s="34" t="s">
        <v>174</v>
      </c>
      <c r="D437" s="34" t="s">
        <v>188</v>
      </c>
      <c r="E437" s="36" t="s">
        <v>213</v>
      </c>
      <c r="F437" s="34" t="s">
        <v>184</v>
      </c>
      <c r="G437" s="21" t="s">
        <v>187</v>
      </c>
      <c r="H437" s="21" t="s">
        <v>194</v>
      </c>
      <c r="I437" s="21" t="s">
        <v>26</v>
      </c>
      <c r="J437" s="21" t="s">
        <v>8</v>
      </c>
      <c r="M437" s="12"/>
    </row>
    <row r="438" spans="1:13" ht="18" customHeight="1">
      <c r="A438" s="4">
        <v>437</v>
      </c>
      <c r="B438" s="37">
        <v>33800</v>
      </c>
      <c r="C438" s="34" t="s">
        <v>131</v>
      </c>
      <c r="D438" s="34" t="s">
        <v>178</v>
      </c>
      <c r="E438" s="34" t="s">
        <v>142</v>
      </c>
      <c r="F438" s="34" t="s">
        <v>186</v>
      </c>
      <c r="G438" s="21" t="s">
        <v>165</v>
      </c>
      <c r="H438" s="21" t="s">
        <v>197</v>
      </c>
      <c r="I438" s="21" t="s">
        <v>31</v>
      </c>
      <c r="J438" s="21" t="s">
        <v>227</v>
      </c>
      <c r="M438" s="12"/>
    </row>
    <row r="439" spans="1:13" ht="18" customHeight="1">
      <c r="A439" s="4">
        <v>438</v>
      </c>
      <c r="B439" s="37">
        <v>33800</v>
      </c>
      <c r="C439" s="34" t="s">
        <v>163</v>
      </c>
      <c r="D439" s="34" t="s">
        <v>176</v>
      </c>
      <c r="E439" s="34" t="s">
        <v>170</v>
      </c>
      <c r="F439" s="34" t="s">
        <v>144</v>
      </c>
      <c r="G439" s="21"/>
      <c r="H439" s="21"/>
      <c r="I439" s="21" t="s">
        <v>20</v>
      </c>
      <c r="J439" s="21" t="s">
        <v>19</v>
      </c>
      <c r="M439" s="12"/>
    </row>
    <row r="440" spans="1:13" ht="18" customHeight="1">
      <c r="A440" s="4">
        <v>439</v>
      </c>
      <c r="B440" s="37">
        <v>33800</v>
      </c>
      <c r="C440" s="34" t="s">
        <v>191</v>
      </c>
      <c r="D440" s="34" t="s">
        <v>175</v>
      </c>
      <c r="E440" s="34" t="s">
        <v>210</v>
      </c>
      <c r="F440" s="34" t="s">
        <v>190</v>
      </c>
      <c r="G440" s="21"/>
      <c r="H440" s="21"/>
      <c r="I440" s="21" t="s">
        <v>276</v>
      </c>
      <c r="J440" s="21" t="s">
        <v>37</v>
      </c>
      <c r="M440" s="12"/>
    </row>
    <row r="441" spans="1:13" ht="18" customHeight="1">
      <c r="A441" s="4">
        <v>440</v>
      </c>
      <c r="B441" s="37">
        <v>33801</v>
      </c>
      <c r="C441" s="34" t="s">
        <v>166</v>
      </c>
      <c r="D441" s="36" t="s">
        <v>195</v>
      </c>
      <c r="E441" s="34" t="s">
        <v>72</v>
      </c>
      <c r="F441" s="34" t="s">
        <v>193</v>
      </c>
      <c r="G441" s="21"/>
      <c r="H441" s="21"/>
      <c r="I441" s="21" t="s">
        <v>38</v>
      </c>
      <c r="J441" s="21" t="s">
        <v>14</v>
      </c>
      <c r="M441" s="12"/>
    </row>
    <row r="442" spans="1:13" ht="18" customHeight="1">
      <c r="A442" s="4">
        <v>441</v>
      </c>
      <c r="B442" s="37">
        <v>33801</v>
      </c>
      <c r="C442" s="34" t="s">
        <v>190</v>
      </c>
      <c r="D442" s="34" t="s">
        <v>167</v>
      </c>
      <c r="E442" s="34" t="s">
        <v>175</v>
      </c>
      <c r="F442" s="34" t="s">
        <v>210</v>
      </c>
      <c r="G442" s="21"/>
      <c r="H442" s="21"/>
      <c r="I442" s="21" t="s">
        <v>276</v>
      </c>
      <c r="J442" s="21" t="s">
        <v>37</v>
      </c>
      <c r="M442" s="12"/>
    </row>
    <row r="443" spans="1:13" ht="18" customHeight="1">
      <c r="A443" s="4">
        <v>442</v>
      </c>
      <c r="B443" s="37">
        <v>33801</v>
      </c>
      <c r="C443" s="34" t="s">
        <v>197</v>
      </c>
      <c r="D443" s="34" t="s">
        <v>142</v>
      </c>
      <c r="E443" s="34" t="s">
        <v>186</v>
      </c>
      <c r="F443" s="34" t="s">
        <v>165</v>
      </c>
      <c r="G443" s="21" t="s">
        <v>178</v>
      </c>
      <c r="H443" s="21" t="s">
        <v>131</v>
      </c>
      <c r="I443" s="21" t="s">
        <v>31</v>
      </c>
      <c r="J443" s="21" t="s">
        <v>227</v>
      </c>
      <c r="M443" s="12"/>
    </row>
    <row r="444" spans="1:13" ht="18" customHeight="1">
      <c r="A444" s="4">
        <v>443</v>
      </c>
      <c r="B444" s="37">
        <v>33801</v>
      </c>
      <c r="C444" s="34" t="s">
        <v>176</v>
      </c>
      <c r="D444" s="34" t="s">
        <v>170</v>
      </c>
      <c r="E444" s="34" t="s">
        <v>144</v>
      </c>
      <c r="F444" s="34" t="s">
        <v>171</v>
      </c>
      <c r="G444" s="21"/>
      <c r="H444" s="21"/>
      <c r="I444" s="21" t="s">
        <v>20</v>
      </c>
      <c r="J444" s="21" t="s">
        <v>19</v>
      </c>
      <c r="M444" s="12"/>
    </row>
    <row r="445" spans="1:13" ht="18" customHeight="1">
      <c r="A445" s="4">
        <v>444</v>
      </c>
      <c r="B445" s="37">
        <v>33803</v>
      </c>
      <c r="C445" s="34" t="s">
        <v>166</v>
      </c>
      <c r="D445" s="34" t="s">
        <v>214</v>
      </c>
      <c r="E445" s="34" t="s">
        <v>210</v>
      </c>
      <c r="F445" s="34" t="s">
        <v>194</v>
      </c>
      <c r="G445" s="21" t="s">
        <v>171</v>
      </c>
      <c r="H445" s="21" t="s">
        <v>165</v>
      </c>
      <c r="I445" s="21" t="s">
        <v>134</v>
      </c>
      <c r="J445" s="21" t="s">
        <v>133</v>
      </c>
      <c r="M445" s="12"/>
    </row>
    <row r="446" spans="1:13" ht="18" customHeight="1">
      <c r="A446" s="4">
        <v>445</v>
      </c>
      <c r="B446" s="37">
        <v>33804</v>
      </c>
      <c r="C446" s="34" t="s">
        <v>213</v>
      </c>
      <c r="D446" s="34" t="s">
        <v>171</v>
      </c>
      <c r="E446" s="34" t="s">
        <v>165</v>
      </c>
      <c r="F446" s="34" t="s">
        <v>210</v>
      </c>
      <c r="G446" s="21" t="s">
        <v>214</v>
      </c>
      <c r="H446" s="21" t="s">
        <v>195</v>
      </c>
      <c r="I446" s="21" t="s">
        <v>133</v>
      </c>
      <c r="J446" s="21" t="s">
        <v>134</v>
      </c>
      <c r="M446" s="12"/>
    </row>
    <row r="447" spans="1:13" ht="18" customHeight="1">
      <c r="A447" s="4">
        <v>446</v>
      </c>
      <c r="B447" s="37">
        <v>33806</v>
      </c>
      <c r="C447" s="34" t="s">
        <v>195</v>
      </c>
      <c r="D447" s="34" t="s">
        <v>194</v>
      </c>
      <c r="E447" s="34" t="s">
        <v>166</v>
      </c>
      <c r="F447" s="34" t="s">
        <v>214</v>
      </c>
      <c r="G447" s="21" t="s">
        <v>210</v>
      </c>
      <c r="H447" s="21" t="s">
        <v>213</v>
      </c>
      <c r="I447" s="21" t="s">
        <v>133</v>
      </c>
      <c r="J447" s="21" t="s">
        <v>134</v>
      </c>
      <c r="M447" s="12"/>
    </row>
    <row r="448" spans="1:13" ht="18" customHeight="1">
      <c r="A448" s="4">
        <v>447</v>
      </c>
      <c r="B448" s="37">
        <v>33809</v>
      </c>
      <c r="C448" s="34" t="s">
        <v>171</v>
      </c>
      <c r="D448" s="34" t="s">
        <v>192</v>
      </c>
      <c r="E448" s="34" t="s">
        <v>191</v>
      </c>
      <c r="F448" s="34" t="s">
        <v>210</v>
      </c>
      <c r="G448" s="21"/>
      <c r="H448" s="21"/>
      <c r="I448" s="21" t="s">
        <v>38</v>
      </c>
      <c r="J448" s="21" t="s">
        <v>20</v>
      </c>
      <c r="M448" s="12"/>
    </row>
    <row r="449" spans="1:13" ht="18" customHeight="1">
      <c r="A449" s="4">
        <v>448</v>
      </c>
      <c r="B449" s="37">
        <v>33809</v>
      </c>
      <c r="C449" s="34" t="s">
        <v>173</v>
      </c>
      <c r="D449" s="34" t="s">
        <v>187</v>
      </c>
      <c r="E449" s="34" t="s">
        <v>183</v>
      </c>
      <c r="F449" s="34" t="s">
        <v>194</v>
      </c>
      <c r="G449" s="21" t="s">
        <v>172</v>
      </c>
      <c r="H449" s="21" t="s">
        <v>182</v>
      </c>
      <c r="I449" s="21" t="s">
        <v>227</v>
      </c>
      <c r="J449" s="21" t="s">
        <v>8</v>
      </c>
      <c r="M449" s="12"/>
    </row>
    <row r="450" spans="1:13" ht="18" customHeight="1">
      <c r="A450" s="4">
        <v>449</v>
      </c>
      <c r="B450" s="37">
        <v>33809</v>
      </c>
      <c r="C450" s="34" t="s">
        <v>175</v>
      </c>
      <c r="D450" s="34" t="s">
        <v>144</v>
      </c>
      <c r="E450" s="34" t="s">
        <v>167</v>
      </c>
      <c r="F450" s="34" t="s">
        <v>170</v>
      </c>
      <c r="G450" s="21"/>
      <c r="H450" s="21"/>
      <c r="I450" s="21" t="s">
        <v>37</v>
      </c>
      <c r="J450" s="21" t="s">
        <v>14</v>
      </c>
      <c r="M450" s="12"/>
    </row>
    <row r="451" spans="1:13" ht="18" customHeight="1">
      <c r="A451" s="4">
        <v>450</v>
      </c>
      <c r="B451" s="37">
        <v>33809</v>
      </c>
      <c r="C451" s="34" t="s">
        <v>180</v>
      </c>
      <c r="D451" s="34" t="s">
        <v>163</v>
      </c>
      <c r="E451" s="34" t="s">
        <v>193</v>
      </c>
      <c r="F451" s="34" t="s">
        <v>195</v>
      </c>
      <c r="G451" s="21"/>
      <c r="H451" s="21"/>
      <c r="I451" s="21" t="s">
        <v>276</v>
      </c>
      <c r="J451" s="21" t="s">
        <v>19</v>
      </c>
      <c r="M451" s="12"/>
    </row>
    <row r="452" spans="1:13" ht="18" customHeight="1">
      <c r="A452" s="4">
        <v>451</v>
      </c>
      <c r="B452" s="37">
        <v>33809</v>
      </c>
      <c r="C452" s="34" t="s">
        <v>142</v>
      </c>
      <c r="D452" s="34" t="s">
        <v>181</v>
      </c>
      <c r="E452" s="34" t="s">
        <v>269</v>
      </c>
      <c r="F452" s="34" t="s">
        <v>161</v>
      </c>
      <c r="G452" s="21" t="s">
        <v>185</v>
      </c>
      <c r="H452" s="21" t="s">
        <v>214</v>
      </c>
      <c r="I452" s="21" t="s">
        <v>26</v>
      </c>
      <c r="J452" s="21" t="s">
        <v>228</v>
      </c>
      <c r="M452" s="12"/>
    </row>
    <row r="453" spans="1:13" ht="18" customHeight="1">
      <c r="A453" s="4">
        <v>452</v>
      </c>
      <c r="B453" s="37">
        <v>33810</v>
      </c>
      <c r="C453" s="34" t="s">
        <v>182</v>
      </c>
      <c r="D453" s="34" t="s">
        <v>194</v>
      </c>
      <c r="E453" s="34" t="s">
        <v>187</v>
      </c>
      <c r="F453" s="34" t="s">
        <v>172</v>
      </c>
      <c r="G453" s="21" t="s">
        <v>173</v>
      </c>
      <c r="H453" s="21" t="s">
        <v>183</v>
      </c>
      <c r="I453" s="21" t="s">
        <v>227</v>
      </c>
      <c r="J453" s="21" t="s">
        <v>8</v>
      </c>
      <c r="M453" s="12"/>
    </row>
    <row r="454" spans="1:13" ht="18" customHeight="1">
      <c r="A454" s="4">
        <v>453</v>
      </c>
      <c r="B454" s="37">
        <v>33810</v>
      </c>
      <c r="C454" s="34" t="s">
        <v>161</v>
      </c>
      <c r="D454" s="34" t="s">
        <v>269</v>
      </c>
      <c r="E454" s="34" t="s">
        <v>185</v>
      </c>
      <c r="F454" s="34" t="s">
        <v>214</v>
      </c>
      <c r="G454" s="21" t="s">
        <v>142</v>
      </c>
      <c r="H454" s="21" t="s">
        <v>181</v>
      </c>
      <c r="I454" s="21" t="s">
        <v>26</v>
      </c>
      <c r="J454" s="21" t="s">
        <v>228</v>
      </c>
      <c r="M454" s="12"/>
    </row>
    <row r="455" spans="1:13" ht="18" customHeight="1">
      <c r="A455" s="4">
        <v>454</v>
      </c>
      <c r="B455" s="37">
        <v>33810</v>
      </c>
      <c r="C455" s="34" t="s">
        <v>179</v>
      </c>
      <c r="D455" s="34" t="s">
        <v>197</v>
      </c>
      <c r="E455" s="34" t="s">
        <v>211</v>
      </c>
      <c r="F455" s="34" t="s">
        <v>131</v>
      </c>
      <c r="G455" s="21" t="s">
        <v>184</v>
      </c>
      <c r="H455" s="21" t="s">
        <v>174</v>
      </c>
      <c r="I455" s="21" t="s">
        <v>32</v>
      </c>
      <c r="J455" s="21" t="s">
        <v>31</v>
      </c>
      <c r="M455" s="12"/>
    </row>
    <row r="456" spans="1:13" ht="18" customHeight="1">
      <c r="A456" s="4">
        <v>455</v>
      </c>
      <c r="B456" s="37">
        <v>33810</v>
      </c>
      <c r="C456" s="34" t="s">
        <v>170</v>
      </c>
      <c r="D456" s="34" t="s">
        <v>190</v>
      </c>
      <c r="E456" s="34" t="s">
        <v>144</v>
      </c>
      <c r="F456" s="34" t="s">
        <v>167</v>
      </c>
      <c r="G456" s="21"/>
      <c r="H456" s="21"/>
      <c r="I456" s="21" t="s">
        <v>37</v>
      </c>
      <c r="J456" s="21" t="s">
        <v>14</v>
      </c>
      <c r="M456" s="12"/>
    </row>
    <row r="457" spans="1:13" ht="18" customHeight="1">
      <c r="A457" s="4">
        <v>456</v>
      </c>
      <c r="B457" s="37">
        <v>33810</v>
      </c>
      <c r="C457" s="34" t="s">
        <v>210</v>
      </c>
      <c r="D457" s="34" t="s">
        <v>176</v>
      </c>
      <c r="E457" s="36" t="s">
        <v>192</v>
      </c>
      <c r="F457" s="34" t="s">
        <v>191</v>
      </c>
      <c r="G457" s="21"/>
      <c r="H457" s="21"/>
      <c r="I457" s="21" t="s">
        <v>38</v>
      </c>
      <c r="J457" s="21" t="s">
        <v>20</v>
      </c>
      <c r="M457" s="12"/>
    </row>
    <row r="458" spans="1:13" ht="18" customHeight="1">
      <c r="A458" s="4">
        <v>457</v>
      </c>
      <c r="B458" s="37">
        <v>33810</v>
      </c>
      <c r="C458" s="34" t="s">
        <v>195</v>
      </c>
      <c r="D458" s="34" t="s">
        <v>166</v>
      </c>
      <c r="E458" s="34" t="s">
        <v>163</v>
      </c>
      <c r="F458" s="34" t="s">
        <v>193</v>
      </c>
      <c r="G458" s="21"/>
      <c r="H458" s="21"/>
      <c r="I458" s="21" t="s">
        <v>276</v>
      </c>
      <c r="J458" s="21" t="s">
        <v>19</v>
      </c>
      <c r="M458" s="12"/>
    </row>
    <row r="459" spans="1:13" ht="18" customHeight="1">
      <c r="A459" s="4">
        <v>458</v>
      </c>
      <c r="B459" s="37">
        <v>33811</v>
      </c>
      <c r="C459" s="34" t="s">
        <v>167</v>
      </c>
      <c r="D459" s="34" t="s">
        <v>175</v>
      </c>
      <c r="E459" s="34" t="s">
        <v>190</v>
      </c>
      <c r="F459" s="34" t="s">
        <v>144</v>
      </c>
      <c r="G459" s="21"/>
      <c r="H459" s="21"/>
      <c r="I459" s="21" t="s">
        <v>37</v>
      </c>
      <c r="J459" s="21" t="s">
        <v>14</v>
      </c>
      <c r="M459" s="12"/>
    </row>
    <row r="460" spans="1:13" ht="18" customHeight="1">
      <c r="A460" s="4">
        <v>459</v>
      </c>
      <c r="B460" s="37">
        <v>33811</v>
      </c>
      <c r="C460" s="34" t="s">
        <v>172</v>
      </c>
      <c r="D460" s="34" t="s">
        <v>183</v>
      </c>
      <c r="E460" s="34" t="s">
        <v>173</v>
      </c>
      <c r="F460" s="34" t="s">
        <v>182</v>
      </c>
      <c r="G460" s="21" t="s">
        <v>194</v>
      </c>
      <c r="H460" s="21" t="s">
        <v>187</v>
      </c>
      <c r="I460" s="21" t="s">
        <v>227</v>
      </c>
      <c r="J460" s="21" t="s">
        <v>8</v>
      </c>
      <c r="M460" s="12"/>
    </row>
    <row r="461" spans="1:13" ht="18" customHeight="1">
      <c r="A461" s="4">
        <v>460</v>
      </c>
      <c r="B461" s="37">
        <v>33811</v>
      </c>
      <c r="C461" s="34" t="s">
        <v>186</v>
      </c>
      <c r="D461" s="34" t="s">
        <v>131</v>
      </c>
      <c r="E461" s="34" t="s">
        <v>184</v>
      </c>
      <c r="F461" s="34" t="s">
        <v>197</v>
      </c>
      <c r="G461" s="21" t="s">
        <v>178</v>
      </c>
      <c r="H461" s="21" t="s">
        <v>211</v>
      </c>
      <c r="I461" s="21" t="s">
        <v>32</v>
      </c>
      <c r="J461" s="21" t="s">
        <v>31</v>
      </c>
      <c r="M461" s="12"/>
    </row>
    <row r="462" spans="1:13" ht="18" customHeight="1">
      <c r="A462" s="4">
        <v>461</v>
      </c>
      <c r="B462" s="37">
        <v>33811</v>
      </c>
      <c r="C462" s="34" t="s">
        <v>193</v>
      </c>
      <c r="D462" s="34" t="s">
        <v>180</v>
      </c>
      <c r="E462" s="34" t="s">
        <v>166</v>
      </c>
      <c r="F462" s="34" t="s">
        <v>163</v>
      </c>
      <c r="G462" s="21"/>
      <c r="H462" s="21"/>
      <c r="I462" s="21" t="s">
        <v>276</v>
      </c>
      <c r="J462" s="21" t="s">
        <v>19</v>
      </c>
      <c r="M462" s="12"/>
    </row>
    <row r="463" spans="1:13" ht="18" customHeight="1">
      <c r="A463" s="4">
        <v>462</v>
      </c>
      <c r="B463" s="37">
        <v>33811</v>
      </c>
      <c r="C463" s="34" t="s">
        <v>214</v>
      </c>
      <c r="D463" s="34" t="s">
        <v>185</v>
      </c>
      <c r="E463" s="34" t="s">
        <v>142</v>
      </c>
      <c r="F463" s="34" t="s">
        <v>181</v>
      </c>
      <c r="G463" s="21" t="s">
        <v>161</v>
      </c>
      <c r="H463" s="21" t="s">
        <v>269</v>
      </c>
      <c r="I463" s="21" t="s">
        <v>26</v>
      </c>
      <c r="J463" s="21" t="s">
        <v>228</v>
      </c>
      <c r="M463" s="12"/>
    </row>
    <row r="464" spans="1:13" ht="18" customHeight="1">
      <c r="A464" s="4">
        <v>463</v>
      </c>
      <c r="B464" s="37">
        <v>33811</v>
      </c>
      <c r="C464" s="34" t="s">
        <v>191</v>
      </c>
      <c r="D464" s="34" t="s">
        <v>171</v>
      </c>
      <c r="E464" s="34" t="s">
        <v>176</v>
      </c>
      <c r="F464" s="34" t="s">
        <v>192</v>
      </c>
      <c r="G464" s="21"/>
      <c r="H464" s="21"/>
      <c r="I464" s="21" t="s">
        <v>38</v>
      </c>
      <c r="J464" s="21" t="s">
        <v>20</v>
      </c>
      <c r="M464" s="12"/>
    </row>
    <row r="465" spans="1:13" ht="18" customHeight="1">
      <c r="A465" s="4">
        <v>464</v>
      </c>
      <c r="B465" s="37">
        <v>33813</v>
      </c>
      <c r="C465" s="34" t="s">
        <v>192</v>
      </c>
      <c r="D465" s="34" t="s">
        <v>210</v>
      </c>
      <c r="E465" s="34" t="s">
        <v>171</v>
      </c>
      <c r="F465" s="34" t="s">
        <v>176</v>
      </c>
      <c r="G465" s="21"/>
      <c r="H465" s="21"/>
      <c r="I465" s="21" t="s">
        <v>14</v>
      </c>
      <c r="J465" s="21" t="s">
        <v>19</v>
      </c>
      <c r="M465" s="12"/>
    </row>
    <row r="466" spans="1:13" ht="18" customHeight="1">
      <c r="A466" s="4">
        <v>465</v>
      </c>
      <c r="B466" s="37">
        <v>33813</v>
      </c>
      <c r="C466" s="34" t="s">
        <v>165</v>
      </c>
      <c r="D466" s="34" t="s">
        <v>181</v>
      </c>
      <c r="E466" s="34" t="s">
        <v>179</v>
      </c>
      <c r="F466" s="34" t="s">
        <v>269</v>
      </c>
      <c r="G466" s="21" t="s">
        <v>197</v>
      </c>
      <c r="H466" s="21" t="s">
        <v>186</v>
      </c>
      <c r="I466" s="21" t="s">
        <v>32</v>
      </c>
      <c r="J466" s="21" t="s">
        <v>8</v>
      </c>
      <c r="M466" s="12"/>
    </row>
    <row r="467" spans="1:13" ht="18" customHeight="1">
      <c r="A467" s="4">
        <v>466</v>
      </c>
      <c r="B467" s="37">
        <v>33813</v>
      </c>
      <c r="C467" s="34" t="s">
        <v>131</v>
      </c>
      <c r="D467" s="34" t="s">
        <v>184</v>
      </c>
      <c r="E467" s="34" t="s">
        <v>213</v>
      </c>
      <c r="F467" s="34" t="s">
        <v>178</v>
      </c>
      <c r="G467" s="21" t="s">
        <v>174</v>
      </c>
      <c r="H467" s="21" t="s">
        <v>188</v>
      </c>
      <c r="I467" s="21" t="s">
        <v>31</v>
      </c>
      <c r="J467" s="21" t="s">
        <v>228</v>
      </c>
      <c r="M467" s="12"/>
    </row>
    <row r="468" spans="1:13" ht="18" customHeight="1">
      <c r="A468" s="4">
        <v>467</v>
      </c>
      <c r="B468" s="37">
        <v>33813</v>
      </c>
      <c r="C468" s="34" t="s">
        <v>144</v>
      </c>
      <c r="D468" s="34" t="s">
        <v>195</v>
      </c>
      <c r="E468" s="34" t="s">
        <v>175</v>
      </c>
      <c r="F468" s="34" t="s">
        <v>190</v>
      </c>
      <c r="G468" s="21"/>
      <c r="H468" s="21"/>
      <c r="I468" s="21" t="s">
        <v>38</v>
      </c>
      <c r="J468" s="21" t="s">
        <v>37</v>
      </c>
      <c r="M468" s="12"/>
    </row>
    <row r="469" spans="1:13" ht="18" customHeight="1">
      <c r="A469" s="4">
        <v>468</v>
      </c>
      <c r="B469" s="37">
        <v>33813</v>
      </c>
      <c r="C469" s="34" t="s">
        <v>183</v>
      </c>
      <c r="D469" s="34" t="s">
        <v>161</v>
      </c>
      <c r="E469" s="34" t="s">
        <v>182</v>
      </c>
      <c r="F469" s="34" t="s">
        <v>173</v>
      </c>
      <c r="G469" s="21" t="s">
        <v>214</v>
      </c>
      <c r="H469" s="21" t="s">
        <v>194</v>
      </c>
      <c r="I469" s="21" t="s">
        <v>227</v>
      </c>
      <c r="J469" s="21" t="s">
        <v>26</v>
      </c>
      <c r="M469" s="12"/>
    </row>
    <row r="470" spans="1:13" ht="18" customHeight="1">
      <c r="A470" s="4">
        <v>469</v>
      </c>
      <c r="B470" s="37">
        <v>33813</v>
      </c>
      <c r="C470" s="34" t="s">
        <v>163</v>
      </c>
      <c r="D470" s="34" t="s">
        <v>170</v>
      </c>
      <c r="E470" s="34" t="s">
        <v>168</v>
      </c>
      <c r="F470" s="34" t="s">
        <v>166</v>
      </c>
      <c r="G470" s="21"/>
      <c r="H470" s="21"/>
      <c r="I470" s="21" t="s">
        <v>20</v>
      </c>
      <c r="J470" s="21" t="s">
        <v>276</v>
      </c>
      <c r="M470" s="12"/>
    </row>
    <row r="471" spans="1:13" ht="18" customHeight="1">
      <c r="A471" s="4">
        <v>470</v>
      </c>
      <c r="B471" s="37">
        <v>33814</v>
      </c>
      <c r="C471" s="34" t="s">
        <v>166</v>
      </c>
      <c r="D471" s="34" t="s">
        <v>180</v>
      </c>
      <c r="E471" s="34" t="s">
        <v>170</v>
      </c>
      <c r="F471" s="34" t="s">
        <v>168</v>
      </c>
      <c r="G471" s="21"/>
      <c r="H471" s="21"/>
      <c r="I471" s="21" t="s">
        <v>20</v>
      </c>
      <c r="J471" s="21" t="s">
        <v>276</v>
      </c>
      <c r="M471" s="12"/>
    </row>
    <row r="472" spans="1:13" ht="18" customHeight="1">
      <c r="A472" s="4">
        <v>471</v>
      </c>
      <c r="B472" s="37">
        <v>33814</v>
      </c>
      <c r="C472" s="34" t="s">
        <v>190</v>
      </c>
      <c r="D472" s="34" t="s">
        <v>167</v>
      </c>
      <c r="E472" s="34" t="s">
        <v>195</v>
      </c>
      <c r="F472" s="34" t="s">
        <v>175</v>
      </c>
      <c r="G472" s="21"/>
      <c r="H472" s="21"/>
      <c r="I472" s="21" t="s">
        <v>38</v>
      </c>
      <c r="J472" s="21" t="s">
        <v>37</v>
      </c>
      <c r="M472" s="12"/>
    </row>
    <row r="473" spans="1:13" ht="18" customHeight="1">
      <c r="A473" s="4">
        <v>472</v>
      </c>
      <c r="B473" s="37">
        <v>33814</v>
      </c>
      <c r="C473" s="34" t="s">
        <v>181</v>
      </c>
      <c r="D473" s="34" t="s">
        <v>269</v>
      </c>
      <c r="E473" s="34" t="s">
        <v>197</v>
      </c>
      <c r="F473" s="34" t="s">
        <v>186</v>
      </c>
      <c r="G473" s="21" t="s">
        <v>179</v>
      </c>
      <c r="H473" s="21" t="s">
        <v>165</v>
      </c>
      <c r="I473" s="21" t="s">
        <v>32</v>
      </c>
      <c r="J473" s="21" t="s">
        <v>8</v>
      </c>
      <c r="M473" s="12"/>
    </row>
    <row r="474" spans="1:13" ht="18" customHeight="1">
      <c r="A474" s="4">
        <v>473</v>
      </c>
      <c r="B474" s="37">
        <v>33814</v>
      </c>
      <c r="C474" s="34" t="s">
        <v>188</v>
      </c>
      <c r="D474" s="34" t="s">
        <v>213</v>
      </c>
      <c r="E474" s="34" t="s">
        <v>184</v>
      </c>
      <c r="F474" s="34" t="s">
        <v>174</v>
      </c>
      <c r="G474" s="21" t="s">
        <v>131</v>
      </c>
      <c r="H474" s="21" t="s">
        <v>178</v>
      </c>
      <c r="I474" s="21" t="s">
        <v>31</v>
      </c>
      <c r="J474" s="21" t="s">
        <v>228</v>
      </c>
      <c r="M474" s="12"/>
    </row>
    <row r="475" spans="1:13" ht="18" customHeight="1">
      <c r="A475" s="4">
        <v>474</v>
      </c>
      <c r="B475" s="37">
        <v>33814</v>
      </c>
      <c r="C475" s="34" t="s">
        <v>176</v>
      </c>
      <c r="D475" s="34" t="s">
        <v>191</v>
      </c>
      <c r="E475" s="34" t="s">
        <v>210</v>
      </c>
      <c r="F475" s="34" t="s">
        <v>171</v>
      </c>
      <c r="G475" s="21"/>
      <c r="H475" s="21"/>
      <c r="I475" s="21" t="s">
        <v>14</v>
      </c>
      <c r="J475" s="21" t="s">
        <v>19</v>
      </c>
      <c r="M475" s="12"/>
    </row>
    <row r="476" spans="1:13" ht="18" customHeight="1">
      <c r="A476" s="4">
        <v>475</v>
      </c>
      <c r="B476" s="37">
        <v>33814</v>
      </c>
      <c r="C476" s="34" t="s">
        <v>194</v>
      </c>
      <c r="D476" s="34" t="s">
        <v>172</v>
      </c>
      <c r="E476" s="34" t="s">
        <v>214</v>
      </c>
      <c r="F476" s="34" t="s">
        <v>161</v>
      </c>
      <c r="G476" s="21" t="s">
        <v>185</v>
      </c>
      <c r="H476" s="21" t="s">
        <v>142</v>
      </c>
      <c r="I476" s="21" t="s">
        <v>227</v>
      </c>
      <c r="J476" s="21" t="s">
        <v>26</v>
      </c>
      <c r="M476" s="12"/>
    </row>
    <row r="477" spans="1:13" ht="18" customHeight="1">
      <c r="A477" s="4">
        <v>476</v>
      </c>
      <c r="B477" s="37">
        <v>33815</v>
      </c>
      <c r="C477" s="34" t="s">
        <v>269</v>
      </c>
      <c r="D477" s="34" t="s">
        <v>197</v>
      </c>
      <c r="E477" s="34" t="s">
        <v>211</v>
      </c>
      <c r="F477" s="34" t="s">
        <v>165</v>
      </c>
      <c r="G477" s="21" t="s">
        <v>181</v>
      </c>
      <c r="H477" s="21" t="s">
        <v>179</v>
      </c>
      <c r="I477" s="21" t="s">
        <v>32</v>
      </c>
      <c r="J477" s="21" t="s">
        <v>8</v>
      </c>
      <c r="M477" s="12"/>
    </row>
    <row r="478" spans="1:13" ht="18" customHeight="1">
      <c r="A478" s="4">
        <v>477</v>
      </c>
      <c r="B478" s="37">
        <v>33815</v>
      </c>
      <c r="C478" s="34" t="s">
        <v>171</v>
      </c>
      <c r="D478" s="34" t="s">
        <v>192</v>
      </c>
      <c r="E478" s="34" t="s">
        <v>191</v>
      </c>
      <c r="F478" s="34" t="s">
        <v>177</v>
      </c>
      <c r="G478" s="21"/>
      <c r="H478" s="21"/>
      <c r="I478" s="21" t="s">
        <v>14</v>
      </c>
      <c r="J478" s="21" t="s">
        <v>19</v>
      </c>
      <c r="M478" s="12"/>
    </row>
    <row r="479" spans="1:13" ht="18" customHeight="1">
      <c r="A479" s="4">
        <v>478</v>
      </c>
      <c r="B479" s="37">
        <v>33815</v>
      </c>
      <c r="C479" s="34" t="s">
        <v>175</v>
      </c>
      <c r="D479" s="34" t="s">
        <v>144</v>
      </c>
      <c r="E479" s="34" t="s">
        <v>167</v>
      </c>
      <c r="F479" s="34" t="s">
        <v>195</v>
      </c>
      <c r="G479" s="21"/>
      <c r="H479" s="21"/>
      <c r="I479" s="21" t="s">
        <v>38</v>
      </c>
      <c r="J479" s="21" t="s">
        <v>37</v>
      </c>
      <c r="M479" s="12"/>
    </row>
    <row r="480" spans="1:13" ht="18" customHeight="1">
      <c r="A480" s="4">
        <v>479</v>
      </c>
      <c r="B480" s="37">
        <v>33815</v>
      </c>
      <c r="C480" s="34" t="s">
        <v>174</v>
      </c>
      <c r="D480" s="34" t="s">
        <v>131</v>
      </c>
      <c r="E480" s="34" t="s">
        <v>178</v>
      </c>
      <c r="F480" s="34" t="s">
        <v>184</v>
      </c>
      <c r="G480" s="21" t="s">
        <v>188</v>
      </c>
      <c r="H480" s="21" t="s">
        <v>213</v>
      </c>
      <c r="I480" s="21" t="s">
        <v>31</v>
      </c>
      <c r="J480" s="21" t="s">
        <v>228</v>
      </c>
      <c r="M480" s="12"/>
    </row>
    <row r="481" spans="1:13" ht="18" customHeight="1">
      <c r="A481" s="4">
        <v>480</v>
      </c>
      <c r="B481" s="37">
        <v>33815</v>
      </c>
      <c r="C481" s="34" t="s">
        <v>168</v>
      </c>
      <c r="D481" s="34" t="s">
        <v>163</v>
      </c>
      <c r="E481" s="36" t="s">
        <v>180</v>
      </c>
      <c r="F481" s="34" t="s">
        <v>170</v>
      </c>
      <c r="G481" s="21"/>
      <c r="H481" s="21"/>
      <c r="I481" s="21" t="s">
        <v>20</v>
      </c>
      <c r="J481" s="21" t="s">
        <v>276</v>
      </c>
      <c r="M481" s="12"/>
    </row>
    <row r="482" spans="1:13" ht="18" customHeight="1">
      <c r="A482" s="4">
        <v>481</v>
      </c>
      <c r="B482" s="37">
        <v>33815</v>
      </c>
      <c r="C482" s="34" t="s">
        <v>185</v>
      </c>
      <c r="D482" s="34" t="s">
        <v>182</v>
      </c>
      <c r="E482" s="34" t="s">
        <v>142</v>
      </c>
      <c r="F482" s="34" t="s">
        <v>187</v>
      </c>
      <c r="G482" s="21" t="s">
        <v>173</v>
      </c>
      <c r="H482" s="21" t="s">
        <v>183</v>
      </c>
      <c r="I482" s="21" t="s">
        <v>227</v>
      </c>
      <c r="J482" s="21" t="s">
        <v>26</v>
      </c>
      <c r="M482" s="12"/>
    </row>
    <row r="483" spans="1:13" ht="18" customHeight="1">
      <c r="A483" s="4">
        <v>482</v>
      </c>
      <c r="B483" s="37">
        <v>33816</v>
      </c>
      <c r="C483" s="34" t="s">
        <v>197</v>
      </c>
      <c r="D483" s="34" t="s">
        <v>179</v>
      </c>
      <c r="E483" s="34" t="s">
        <v>165</v>
      </c>
      <c r="F483" s="34" t="s">
        <v>181</v>
      </c>
      <c r="G483" s="21" t="s">
        <v>269</v>
      </c>
      <c r="H483" s="21" t="s">
        <v>211</v>
      </c>
      <c r="I483" s="21" t="s">
        <v>32</v>
      </c>
      <c r="J483" s="21" t="s">
        <v>26</v>
      </c>
      <c r="M483" s="12"/>
    </row>
    <row r="484" spans="1:13" ht="18" customHeight="1">
      <c r="A484" s="4">
        <v>483</v>
      </c>
      <c r="B484" s="37">
        <v>33816</v>
      </c>
      <c r="C484" s="34" t="s">
        <v>210</v>
      </c>
      <c r="D484" s="34" t="s">
        <v>176</v>
      </c>
      <c r="E484" s="34" t="s">
        <v>192</v>
      </c>
      <c r="F484" s="34" t="s">
        <v>191</v>
      </c>
      <c r="G484" s="21"/>
      <c r="H484" s="21"/>
      <c r="I484" s="21" t="s">
        <v>20</v>
      </c>
      <c r="J484" s="21" t="s">
        <v>14</v>
      </c>
      <c r="M484" s="12"/>
    </row>
    <row r="485" spans="1:13" ht="18" customHeight="1">
      <c r="A485" s="4">
        <v>484</v>
      </c>
      <c r="B485" s="37">
        <v>33816</v>
      </c>
      <c r="C485" s="34" t="s">
        <v>195</v>
      </c>
      <c r="D485" s="34" t="s">
        <v>190</v>
      </c>
      <c r="E485" s="34" t="s">
        <v>144</v>
      </c>
      <c r="F485" s="34" t="s">
        <v>167</v>
      </c>
      <c r="G485" s="21"/>
      <c r="H485" s="21"/>
      <c r="I485" s="21" t="s">
        <v>38</v>
      </c>
      <c r="J485" s="21" t="s">
        <v>276</v>
      </c>
      <c r="M485" s="12"/>
    </row>
    <row r="486" spans="1:13" ht="18" customHeight="1">
      <c r="A486" s="4">
        <v>485</v>
      </c>
      <c r="B486" s="37">
        <v>33817</v>
      </c>
      <c r="C486" s="34" t="s">
        <v>167</v>
      </c>
      <c r="D486" s="34" t="s">
        <v>175</v>
      </c>
      <c r="E486" s="34" t="s">
        <v>190</v>
      </c>
      <c r="F486" s="34" t="s">
        <v>144</v>
      </c>
      <c r="G486" s="21"/>
      <c r="H486" s="21"/>
      <c r="I486" s="21" t="s">
        <v>38</v>
      </c>
      <c r="J486" s="21" t="s">
        <v>276</v>
      </c>
      <c r="M486" s="12"/>
    </row>
    <row r="487" spans="1:13" ht="18" customHeight="1">
      <c r="A487" s="4">
        <v>486</v>
      </c>
      <c r="B487" s="37">
        <v>33817</v>
      </c>
      <c r="C487" s="34" t="s">
        <v>170</v>
      </c>
      <c r="D487" s="34" t="s">
        <v>166</v>
      </c>
      <c r="E487" s="34" t="s">
        <v>163</v>
      </c>
      <c r="F487" s="34" t="s">
        <v>180</v>
      </c>
      <c r="G487" s="21"/>
      <c r="H487" s="21"/>
      <c r="I487" s="21" t="s">
        <v>19</v>
      </c>
      <c r="J487" s="21" t="s">
        <v>37</v>
      </c>
      <c r="M487" s="12"/>
    </row>
    <row r="488" spans="1:13" ht="18" customHeight="1">
      <c r="A488" s="4">
        <v>487</v>
      </c>
      <c r="B488" s="37">
        <v>33817</v>
      </c>
      <c r="C488" s="34" t="s">
        <v>213</v>
      </c>
      <c r="D488" s="34" t="s">
        <v>188</v>
      </c>
      <c r="E488" s="34" t="s">
        <v>184</v>
      </c>
      <c r="F488" s="34" t="s">
        <v>131</v>
      </c>
      <c r="G488" s="21" t="s">
        <v>178</v>
      </c>
      <c r="H488" s="21" t="s">
        <v>174</v>
      </c>
      <c r="I488" s="21" t="s">
        <v>31</v>
      </c>
      <c r="J488" s="21" t="s">
        <v>8</v>
      </c>
      <c r="M488" s="12"/>
    </row>
    <row r="489" spans="1:13" ht="18" customHeight="1">
      <c r="A489" s="4">
        <v>488</v>
      </c>
      <c r="B489" s="37">
        <v>33817</v>
      </c>
      <c r="C489" s="34" t="s">
        <v>187</v>
      </c>
      <c r="D489" s="34" t="s">
        <v>142</v>
      </c>
      <c r="E489" s="34" t="s">
        <v>183</v>
      </c>
      <c r="F489" s="34" t="s">
        <v>161</v>
      </c>
      <c r="G489" s="21" t="s">
        <v>185</v>
      </c>
      <c r="H489" s="21" t="s">
        <v>172</v>
      </c>
      <c r="I489" s="21" t="s">
        <v>228</v>
      </c>
      <c r="J489" s="21" t="s">
        <v>227</v>
      </c>
      <c r="M489" s="12"/>
    </row>
    <row r="490" spans="1:13" ht="18" customHeight="1">
      <c r="A490" s="4">
        <v>489</v>
      </c>
      <c r="B490" s="37">
        <v>33817</v>
      </c>
      <c r="C490" s="34" t="s">
        <v>191</v>
      </c>
      <c r="D490" s="34" t="s">
        <v>171</v>
      </c>
      <c r="E490" s="34" t="s">
        <v>176</v>
      </c>
      <c r="F490" s="34" t="s">
        <v>192</v>
      </c>
      <c r="G490" s="21"/>
      <c r="H490" s="21"/>
      <c r="I490" s="21" t="s">
        <v>20</v>
      </c>
      <c r="J490" s="21" t="s">
        <v>14</v>
      </c>
      <c r="M490" s="12"/>
    </row>
    <row r="491" spans="1:13" ht="18" customHeight="1">
      <c r="A491" s="4">
        <v>490</v>
      </c>
      <c r="B491" s="37">
        <v>33818</v>
      </c>
      <c r="C491" s="34" t="s">
        <v>192</v>
      </c>
      <c r="D491" s="34" t="s">
        <v>210</v>
      </c>
      <c r="E491" s="34" t="s">
        <v>171</v>
      </c>
      <c r="F491" s="34" t="s">
        <v>176</v>
      </c>
      <c r="G491" s="21"/>
      <c r="H491" s="21"/>
      <c r="I491" s="21" t="s">
        <v>20</v>
      </c>
      <c r="J491" s="21" t="s">
        <v>14</v>
      </c>
      <c r="M491" s="12"/>
    </row>
    <row r="492" spans="1:13" ht="18" customHeight="1">
      <c r="A492" s="4">
        <v>491</v>
      </c>
      <c r="B492" s="37">
        <v>33818</v>
      </c>
      <c r="C492" s="34" t="s">
        <v>161</v>
      </c>
      <c r="D492" s="36" t="s">
        <v>185</v>
      </c>
      <c r="E492" s="34" t="s">
        <v>172</v>
      </c>
      <c r="F492" s="34" t="s">
        <v>183</v>
      </c>
      <c r="G492" s="21" t="s">
        <v>142</v>
      </c>
      <c r="H492" s="21" t="s">
        <v>187</v>
      </c>
      <c r="I492" s="21" t="s">
        <v>228</v>
      </c>
      <c r="J492" s="21" t="s">
        <v>227</v>
      </c>
      <c r="M492" s="12"/>
    </row>
    <row r="493" spans="1:13" ht="18" customHeight="1">
      <c r="A493" s="4">
        <v>492</v>
      </c>
      <c r="B493" s="37">
        <v>33818</v>
      </c>
      <c r="C493" s="34" t="s">
        <v>178</v>
      </c>
      <c r="D493" s="34" t="s">
        <v>174</v>
      </c>
      <c r="E493" s="34" t="s">
        <v>131</v>
      </c>
      <c r="F493" s="34" t="s">
        <v>188</v>
      </c>
      <c r="G493" s="21" t="s">
        <v>213</v>
      </c>
      <c r="H493" s="21" t="s">
        <v>184</v>
      </c>
      <c r="I493" s="21" t="s">
        <v>31</v>
      </c>
      <c r="J493" s="21" t="s">
        <v>8</v>
      </c>
      <c r="M493" s="12"/>
    </row>
    <row r="494" spans="1:13" ht="18" customHeight="1">
      <c r="A494" s="4">
        <v>493</v>
      </c>
      <c r="B494" s="37">
        <v>33818</v>
      </c>
      <c r="C494" s="34" t="s">
        <v>186</v>
      </c>
      <c r="D494" s="34" t="s">
        <v>181</v>
      </c>
      <c r="E494" s="34" t="s">
        <v>269</v>
      </c>
      <c r="F494" s="34" t="s">
        <v>165</v>
      </c>
      <c r="G494" s="21" t="s">
        <v>179</v>
      </c>
      <c r="H494" s="21" t="s">
        <v>197</v>
      </c>
      <c r="I494" s="21" t="s">
        <v>32</v>
      </c>
      <c r="J494" s="21" t="s">
        <v>26</v>
      </c>
      <c r="M494" s="12"/>
    </row>
    <row r="495" spans="1:13" ht="18" customHeight="1">
      <c r="A495" s="4">
        <v>494</v>
      </c>
      <c r="B495" s="37">
        <v>33818</v>
      </c>
      <c r="C495" s="34" t="s">
        <v>180</v>
      </c>
      <c r="D495" s="34" t="s">
        <v>193</v>
      </c>
      <c r="E495" s="34" t="s">
        <v>166</v>
      </c>
      <c r="F495" s="34" t="s">
        <v>163</v>
      </c>
      <c r="G495" s="21"/>
      <c r="H495" s="21"/>
      <c r="I495" s="21" t="s">
        <v>19</v>
      </c>
      <c r="J495" s="21" t="s">
        <v>37</v>
      </c>
      <c r="M495" s="12"/>
    </row>
    <row r="496" spans="1:13" ht="18" customHeight="1">
      <c r="A496" s="4">
        <v>495</v>
      </c>
      <c r="B496" s="37">
        <v>33818</v>
      </c>
      <c r="C496" s="34" t="s">
        <v>144</v>
      </c>
      <c r="D496" s="34" t="s">
        <v>195</v>
      </c>
      <c r="E496" s="34" t="s">
        <v>175</v>
      </c>
      <c r="F496" s="34" t="s">
        <v>190</v>
      </c>
      <c r="G496" s="21"/>
      <c r="H496" s="21"/>
      <c r="I496" s="21" t="s">
        <v>38</v>
      </c>
      <c r="J496" s="21" t="s">
        <v>276</v>
      </c>
      <c r="M496" s="12"/>
    </row>
    <row r="497" spans="1:13" ht="18" customHeight="1">
      <c r="A497" s="4">
        <v>496</v>
      </c>
      <c r="B497" s="37">
        <v>33820</v>
      </c>
      <c r="C497" s="34" t="s">
        <v>211</v>
      </c>
      <c r="D497" s="34" t="s">
        <v>186</v>
      </c>
      <c r="E497" s="34" t="s">
        <v>179</v>
      </c>
      <c r="F497" s="34" t="s">
        <v>197</v>
      </c>
      <c r="G497" s="21" t="s">
        <v>165</v>
      </c>
      <c r="H497" s="21" t="s">
        <v>178</v>
      </c>
      <c r="I497" s="21" t="s">
        <v>8</v>
      </c>
      <c r="J497" s="21" t="s">
        <v>228</v>
      </c>
      <c r="M497" s="12"/>
    </row>
    <row r="498" spans="1:13" ht="18" customHeight="1">
      <c r="A498" s="4">
        <v>497</v>
      </c>
      <c r="B498" s="37">
        <v>33820</v>
      </c>
      <c r="C498" s="34" t="s">
        <v>181</v>
      </c>
      <c r="D498" s="34" t="s">
        <v>214</v>
      </c>
      <c r="E498" s="34" t="s">
        <v>185</v>
      </c>
      <c r="F498" s="34" t="s">
        <v>142</v>
      </c>
      <c r="G498" s="21" t="s">
        <v>183</v>
      </c>
      <c r="H498" s="21" t="s">
        <v>269</v>
      </c>
      <c r="I498" s="21" t="s">
        <v>227</v>
      </c>
      <c r="J498" s="21" t="s">
        <v>32</v>
      </c>
      <c r="M498" s="12"/>
    </row>
    <row r="499" spans="1:13" ht="18" customHeight="1">
      <c r="A499" s="4">
        <v>498</v>
      </c>
      <c r="B499" s="37">
        <v>33820</v>
      </c>
      <c r="C499" s="34" t="s">
        <v>173</v>
      </c>
      <c r="D499" s="34" t="s">
        <v>187</v>
      </c>
      <c r="E499" s="34" t="s">
        <v>194</v>
      </c>
      <c r="F499" s="34" t="s">
        <v>172</v>
      </c>
      <c r="G499" s="21" t="s">
        <v>182</v>
      </c>
      <c r="H499" s="21" t="s">
        <v>161</v>
      </c>
      <c r="I499" s="21" t="s">
        <v>26</v>
      </c>
      <c r="J499" s="21" t="s">
        <v>31</v>
      </c>
      <c r="M499" s="12"/>
    </row>
    <row r="500" spans="1:13" ht="18" customHeight="1">
      <c r="A500" s="4">
        <v>499</v>
      </c>
      <c r="B500" s="37">
        <v>33820</v>
      </c>
      <c r="C500" s="34" t="s">
        <v>176</v>
      </c>
      <c r="D500" s="34" t="s">
        <v>191</v>
      </c>
      <c r="E500" s="34" t="s">
        <v>210</v>
      </c>
      <c r="F500" s="34" t="s">
        <v>171</v>
      </c>
      <c r="G500" s="21"/>
      <c r="H500" s="21"/>
      <c r="I500" s="21" t="s">
        <v>37</v>
      </c>
      <c r="J500" s="21" t="s">
        <v>276</v>
      </c>
      <c r="M500" s="12"/>
    </row>
    <row r="501" spans="1:13" ht="18" customHeight="1">
      <c r="A501" s="4">
        <v>500</v>
      </c>
      <c r="B501" s="37">
        <v>33820</v>
      </c>
      <c r="C501" s="34" t="s">
        <v>193</v>
      </c>
      <c r="D501" s="34" t="s">
        <v>170</v>
      </c>
      <c r="E501" s="34" t="s">
        <v>163</v>
      </c>
      <c r="F501" s="34" t="s">
        <v>177</v>
      </c>
      <c r="G501" s="21"/>
      <c r="H501" s="21"/>
      <c r="I501" s="21" t="s">
        <v>14</v>
      </c>
      <c r="J501" s="21" t="s">
        <v>38</v>
      </c>
      <c r="M501" s="12"/>
    </row>
    <row r="502" spans="1:13" ht="18" customHeight="1">
      <c r="A502" s="4">
        <v>501</v>
      </c>
      <c r="B502" s="37">
        <v>33821</v>
      </c>
      <c r="C502" s="34" t="s">
        <v>72</v>
      </c>
      <c r="D502" s="34" t="s">
        <v>46</v>
      </c>
      <c r="E502" s="34" t="s">
        <v>195</v>
      </c>
      <c r="F502" s="34" t="s">
        <v>167</v>
      </c>
      <c r="G502" s="21"/>
      <c r="H502" s="21"/>
      <c r="I502" s="21" t="s">
        <v>19</v>
      </c>
      <c r="J502" s="21" t="s">
        <v>20</v>
      </c>
      <c r="M502" s="12"/>
    </row>
    <row r="503" spans="1:13" ht="18" customHeight="1">
      <c r="A503" s="4">
        <v>502</v>
      </c>
      <c r="B503" s="37">
        <v>33821</v>
      </c>
      <c r="C503" s="34" t="s">
        <v>172</v>
      </c>
      <c r="D503" s="34" t="s">
        <v>194</v>
      </c>
      <c r="E503" s="34" t="s">
        <v>161</v>
      </c>
      <c r="F503" s="34" t="s">
        <v>182</v>
      </c>
      <c r="G503" s="21" t="s">
        <v>187</v>
      </c>
      <c r="H503" s="21" t="s">
        <v>173</v>
      </c>
      <c r="I503" s="21" t="s">
        <v>26</v>
      </c>
      <c r="J503" s="21" t="s">
        <v>31</v>
      </c>
      <c r="M503" s="12"/>
    </row>
    <row r="504" spans="1:13" ht="18" customHeight="1">
      <c r="A504" s="4">
        <v>503</v>
      </c>
      <c r="B504" s="37">
        <v>33821</v>
      </c>
      <c r="C504" s="34" t="s">
        <v>171</v>
      </c>
      <c r="D504" s="34" t="s">
        <v>192</v>
      </c>
      <c r="E504" s="34" t="s">
        <v>191</v>
      </c>
      <c r="F504" s="34" t="s">
        <v>210</v>
      </c>
      <c r="G504" s="21"/>
      <c r="H504" s="21"/>
      <c r="I504" s="21" t="s">
        <v>37</v>
      </c>
      <c r="J504" s="21" t="s">
        <v>276</v>
      </c>
      <c r="M504" s="12"/>
    </row>
    <row r="505" spans="1:13" ht="18" customHeight="1">
      <c r="A505" s="4">
        <v>504</v>
      </c>
      <c r="B505" s="37">
        <v>33821</v>
      </c>
      <c r="C505" s="34" t="s">
        <v>165</v>
      </c>
      <c r="D505" s="34" t="s">
        <v>178</v>
      </c>
      <c r="E505" s="34" t="s">
        <v>197</v>
      </c>
      <c r="F505" s="34" t="s">
        <v>179</v>
      </c>
      <c r="G505" s="21" t="s">
        <v>211</v>
      </c>
      <c r="H505" s="21" t="s">
        <v>186</v>
      </c>
      <c r="I505" s="21" t="s">
        <v>8</v>
      </c>
      <c r="J505" s="21" t="s">
        <v>228</v>
      </c>
      <c r="M505" s="12"/>
    </row>
    <row r="506" spans="1:13" ht="18" customHeight="1">
      <c r="A506" s="4">
        <v>505</v>
      </c>
      <c r="B506" s="37">
        <v>33821</v>
      </c>
      <c r="C506" s="34" t="s">
        <v>177</v>
      </c>
      <c r="D506" s="34" t="s">
        <v>180</v>
      </c>
      <c r="E506" s="34" t="s">
        <v>170</v>
      </c>
      <c r="F506" s="34" t="s">
        <v>163</v>
      </c>
      <c r="G506" s="21"/>
      <c r="H506" s="21"/>
      <c r="I506" s="21" t="s">
        <v>14</v>
      </c>
      <c r="J506" s="21" t="s">
        <v>38</v>
      </c>
      <c r="M506" s="12"/>
    </row>
    <row r="507" spans="1:13" ht="18" customHeight="1">
      <c r="A507" s="4">
        <v>506</v>
      </c>
      <c r="B507" s="37">
        <v>33821</v>
      </c>
      <c r="C507" s="34" t="s">
        <v>142</v>
      </c>
      <c r="D507" s="34" t="s">
        <v>185</v>
      </c>
      <c r="E507" s="34" t="s">
        <v>269</v>
      </c>
      <c r="F507" s="34" t="s">
        <v>183</v>
      </c>
      <c r="G507" s="21" t="s">
        <v>214</v>
      </c>
      <c r="H507" s="21" t="s">
        <v>181</v>
      </c>
      <c r="I507" s="21" t="s">
        <v>227</v>
      </c>
      <c r="J507" s="21" t="s">
        <v>32</v>
      </c>
      <c r="M507" s="12"/>
    </row>
    <row r="508" spans="1:13" ht="18" customHeight="1">
      <c r="A508" s="4">
        <v>507</v>
      </c>
      <c r="B508" s="37">
        <v>33822</v>
      </c>
      <c r="C508" s="34" t="s">
        <v>46</v>
      </c>
      <c r="D508" s="34" t="s">
        <v>195</v>
      </c>
      <c r="E508" s="34" t="s">
        <v>167</v>
      </c>
      <c r="F508" s="34" t="s">
        <v>190</v>
      </c>
      <c r="G508" s="21"/>
      <c r="H508" s="21"/>
      <c r="I508" s="21" t="s">
        <v>19</v>
      </c>
      <c r="J508" s="21" t="s">
        <v>20</v>
      </c>
      <c r="M508" s="12"/>
    </row>
    <row r="509" spans="1:13" ht="18" customHeight="1">
      <c r="A509" s="4">
        <v>508</v>
      </c>
      <c r="B509" s="37">
        <v>33822</v>
      </c>
      <c r="C509" s="34" t="s">
        <v>210</v>
      </c>
      <c r="D509" s="34" t="s">
        <v>176</v>
      </c>
      <c r="E509" s="34" t="s">
        <v>192</v>
      </c>
      <c r="F509" s="34" t="s">
        <v>191</v>
      </c>
      <c r="G509" s="21"/>
      <c r="H509" s="21"/>
      <c r="I509" s="21" t="s">
        <v>37</v>
      </c>
      <c r="J509" s="21" t="s">
        <v>276</v>
      </c>
      <c r="M509" s="12"/>
    </row>
    <row r="510" spans="1:13" ht="18" customHeight="1">
      <c r="A510" s="4">
        <v>509</v>
      </c>
      <c r="B510" s="37">
        <v>33822</v>
      </c>
      <c r="C510" s="34" t="s">
        <v>183</v>
      </c>
      <c r="D510" s="34" t="s">
        <v>181</v>
      </c>
      <c r="E510" s="34" t="s">
        <v>214</v>
      </c>
      <c r="F510" s="34" t="s">
        <v>269</v>
      </c>
      <c r="G510" s="21" t="s">
        <v>185</v>
      </c>
      <c r="H510" s="21" t="s">
        <v>142</v>
      </c>
      <c r="I510" s="21" t="s">
        <v>227</v>
      </c>
      <c r="J510" s="21" t="s">
        <v>32</v>
      </c>
      <c r="M510" s="12"/>
    </row>
    <row r="511" spans="1:13" ht="18" customHeight="1">
      <c r="A511" s="4">
        <v>510</v>
      </c>
      <c r="B511" s="37">
        <v>33822</v>
      </c>
      <c r="C511" s="34" t="s">
        <v>163</v>
      </c>
      <c r="D511" s="34" t="s">
        <v>193</v>
      </c>
      <c r="E511" s="34" t="s">
        <v>180</v>
      </c>
      <c r="F511" s="34" t="s">
        <v>170</v>
      </c>
      <c r="G511" s="21"/>
      <c r="H511" s="21"/>
      <c r="I511" s="21" t="s">
        <v>14</v>
      </c>
      <c r="J511" s="21" t="s">
        <v>38</v>
      </c>
      <c r="M511" s="12"/>
    </row>
    <row r="512" spans="1:13" ht="18" customHeight="1">
      <c r="A512" s="4">
        <v>511</v>
      </c>
      <c r="B512" s="37">
        <v>33823</v>
      </c>
      <c r="C512" s="34" t="s">
        <v>182</v>
      </c>
      <c r="D512" s="34" t="s">
        <v>161</v>
      </c>
      <c r="E512" s="34" t="s">
        <v>187</v>
      </c>
      <c r="F512" s="34" t="s">
        <v>173</v>
      </c>
      <c r="G512" s="21" t="s">
        <v>172</v>
      </c>
      <c r="H512" s="21" t="s">
        <v>194</v>
      </c>
      <c r="I512" s="21" t="s">
        <v>228</v>
      </c>
      <c r="J512" s="21" t="s">
        <v>31</v>
      </c>
      <c r="M512" s="12"/>
    </row>
    <row r="513" spans="1:13" ht="18" customHeight="1">
      <c r="A513" s="4">
        <v>512</v>
      </c>
      <c r="B513" s="37">
        <v>33823</v>
      </c>
      <c r="C513" s="34" t="s">
        <v>170</v>
      </c>
      <c r="D513" s="34" t="s">
        <v>171</v>
      </c>
      <c r="E513" s="34" t="s">
        <v>176</v>
      </c>
      <c r="F513" s="34" t="s">
        <v>192</v>
      </c>
      <c r="G513" s="21"/>
      <c r="H513" s="21"/>
      <c r="I513" s="21" t="s">
        <v>276</v>
      </c>
      <c r="J513" s="21" t="s">
        <v>14</v>
      </c>
      <c r="M513" s="12"/>
    </row>
    <row r="514" spans="1:13" ht="18" customHeight="1">
      <c r="A514" s="4">
        <v>513</v>
      </c>
      <c r="B514" s="37">
        <v>33823</v>
      </c>
      <c r="C514" s="34" t="s">
        <v>184</v>
      </c>
      <c r="D514" s="34" t="s">
        <v>213</v>
      </c>
      <c r="E514" s="34" t="s">
        <v>174</v>
      </c>
      <c r="F514" s="34" t="s">
        <v>131</v>
      </c>
      <c r="G514" s="21" t="s">
        <v>188</v>
      </c>
      <c r="H514" s="21" t="s">
        <v>178</v>
      </c>
      <c r="I514" s="21" t="s">
        <v>8</v>
      </c>
      <c r="J514" s="21" t="s">
        <v>32</v>
      </c>
      <c r="M514" s="12"/>
    </row>
    <row r="515" spans="1:13" ht="18" customHeight="1">
      <c r="A515" s="4">
        <v>514</v>
      </c>
      <c r="B515" s="37">
        <v>33823</v>
      </c>
      <c r="C515" s="34" t="s">
        <v>214</v>
      </c>
      <c r="D515" s="34" t="s">
        <v>269</v>
      </c>
      <c r="E515" s="34" t="s">
        <v>185</v>
      </c>
      <c r="F515" s="34" t="s">
        <v>181</v>
      </c>
      <c r="G515" s="21" t="s">
        <v>142</v>
      </c>
      <c r="H515" s="21" t="s">
        <v>183</v>
      </c>
      <c r="I515" s="21" t="s">
        <v>26</v>
      </c>
      <c r="J515" s="21" t="s">
        <v>227</v>
      </c>
      <c r="M515" s="12"/>
    </row>
    <row r="516" spans="1:13" ht="18" customHeight="1">
      <c r="A516" s="4">
        <v>515</v>
      </c>
      <c r="B516" s="37">
        <v>33824</v>
      </c>
      <c r="C516" s="34" t="s">
        <v>166</v>
      </c>
      <c r="D516" s="34" t="s">
        <v>177</v>
      </c>
      <c r="E516" s="34" t="s">
        <v>193</v>
      </c>
      <c r="F516" s="34" t="s">
        <v>180</v>
      </c>
      <c r="G516" s="21"/>
      <c r="H516" s="21"/>
      <c r="I516" s="21" t="s">
        <v>37</v>
      </c>
      <c r="J516" s="21" t="s">
        <v>20</v>
      </c>
      <c r="M516" s="12"/>
    </row>
    <row r="517" spans="1:13" ht="18" customHeight="1">
      <c r="A517" s="4">
        <v>516</v>
      </c>
      <c r="B517" s="37">
        <v>33824</v>
      </c>
      <c r="C517" s="36" t="s">
        <v>192</v>
      </c>
      <c r="D517" s="34" t="s">
        <v>168</v>
      </c>
      <c r="E517" s="34" t="s">
        <v>171</v>
      </c>
      <c r="F517" s="34" t="s">
        <v>176</v>
      </c>
      <c r="G517" s="21"/>
      <c r="H517" s="21"/>
      <c r="I517" s="21" t="s">
        <v>276</v>
      </c>
      <c r="J517" s="21" t="s">
        <v>14</v>
      </c>
      <c r="M517" s="13"/>
    </row>
    <row r="518" spans="1:13" ht="18" customHeight="1">
      <c r="A518" s="4">
        <v>517</v>
      </c>
      <c r="B518" s="37">
        <v>33824</v>
      </c>
      <c r="C518" s="34" t="s">
        <v>188</v>
      </c>
      <c r="D518" s="34" t="s">
        <v>178</v>
      </c>
      <c r="E518" s="34" t="s">
        <v>213</v>
      </c>
      <c r="F518" s="34" t="s">
        <v>184</v>
      </c>
      <c r="G518" s="21" t="s">
        <v>131</v>
      </c>
      <c r="H518" s="21" t="s">
        <v>174</v>
      </c>
      <c r="I518" s="21" t="s">
        <v>8</v>
      </c>
      <c r="J518" s="21" t="s">
        <v>32</v>
      </c>
      <c r="M518" s="12"/>
    </row>
    <row r="519" spans="1:13" ht="18" customHeight="1">
      <c r="A519" s="4">
        <v>518</v>
      </c>
      <c r="B519" s="37">
        <v>33825</v>
      </c>
      <c r="C519" s="34" t="s">
        <v>167</v>
      </c>
      <c r="D519" s="34" t="s">
        <v>190</v>
      </c>
      <c r="E519" s="34" t="s">
        <v>195</v>
      </c>
      <c r="F519" s="34" t="s">
        <v>144</v>
      </c>
      <c r="G519" s="21"/>
      <c r="H519" s="21"/>
      <c r="I519" s="21" t="s">
        <v>19</v>
      </c>
      <c r="J519" s="21" t="s">
        <v>38</v>
      </c>
      <c r="M519" s="12"/>
    </row>
    <row r="520" spans="1:13" ht="18" customHeight="1">
      <c r="A520" s="4">
        <v>519</v>
      </c>
      <c r="B520" s="37">
        <v>33825</v>
      </c>
      <c r="C520" s="34" t="s">
        <v>269</v>
      </c>
      <c r="D520" s="34" t="s">
        <v>142</v>
      </c>
      <c r="E520" s="34" t="s">
        <v>214</v>
      </c>
      <c r="F520" s="34" t="s">
        <v>183</v>
      </c>
      <c r="G520" s="21" t="s">
        <v>181</v>
      </c>
      <c r="H520" s="21" t="s">
        <v>185</v>
      </c>
      <c r="I520" s="21" t="s">
        <v>26</v>
      </c>
      <c r="J520" s="21" t="s">
        <v>227</v>
      </c>
      <c r="M520" s="12"/>
    </row>
    <row r="521" spans="1:13" ht="18" customHeight="1">
      <c r="A521" s="4">
        <v>520</v>
      </c>
      <c r="B521" s="37">
        <v>33825</v>
      </c>
      <c r="C521" s="34" t="s">
        <v>173</v>
      </c>
      <c r="D521" s="34" t="s">
        <v>172</v>
      </c>
      <c r="E521" s="34" t="s">
        <v>182</v>
      </c>
      <c r="F521" s="34" t="s">
        <v>194</v>
      </c>
      <c r="G521" s="21" t="s">
        <v>161</v>
      </c>
      <c r="H521" s="21" t="s">
        <v>187</v>
      </c>
      <c r="I521" s="21" t="s">
        <v>228</v>
      </c>
      <c r="J521" s="21" t="s">
        <v>31</v>
      </c>
      <c r="M521" s="12"/>
    </row>
    <row r="522" spans="1:13" ht="18" customHeight="1">
      <c r="A522" s="4">
        <v>521</v>
      </c>
      <c r="B522" s="37">
        <v>33825</v>
      </c>
      <c r="C522" s="34" t="s">
        <v>131</v>
      </c>
      <c r="D522" s="34" t="s">
        <v>165</v>
      </c>
      <c r="E522" s="34" t="s">
        <v>178</v>
      </c>
      <c r="F522" s="34" t="s">
        <v>174</v>
      </c>
      <c r="G522" s="21" t="s">
        <v>213</v>
      </c>
      <c r="H522" s="21" t="s">
        <v>188</v>
      </c>
      <c r="I522" s="21" t="s">
        <v>8</v>
      </c>
      <c r="J522" s="21" t="s">
        <v>32</v>
      </c>
      <c r="M522" s="12"/>
    </row>
    <row r="523" spans="1:13" ht="18" customHeight="1">
      <c r="A523" s="4">
        <v>522</v>
      </c>
      <c r="B523" s="37">
        <v>33825</v>
      </c>
      <c r="C523" s="34" t="s">
        <v>180</v>
      </c>
      <c r="D523" s="34" t="s">
        <v>163</v>
      </c>
      <c r="E523" s="34" t="s">
        <v>177</v>
      </c>
      <c r="F523" s="34" t="s">
        <v>193</v>
      </c>
      <c r="G523" s="21"/>
      <c r="H523" s="21"/>
      <c r="I523" s="21" t="s">
        <v>37</v>
      </c>
      <c r="J523" s="21" t="s">
        <v>20</v>
      </c>
      <c r="M523" s="12"/>
    </row>
    <row r="524" spans="1:13" ht="18" customHeight="1">
      <c r="A524" s="4">
        <v>523</v>
      </c>
      <c r="B524" s="37">
        <v>33825</v>
      </c>
      <c r="C524" s="34" t="s">
        <v>191</v>
      </c>
      <c r="D524" s="34" t="s">
        <v>170</v>
      </c>
      <c r="E524" s="34" t="s">
        <v>168</v>
      </c>
      <c r="F524" s="34" t="s">
        <v>171</v>
      </c>
      <c r="G524" s="21"/>
      <c r="H524" s="21"/>
      <c r="I524" s="21" t="s">
        <v>276</v>
      </c>
      <c r="J524" s="21" t="s">
        <v>14</v>
      </c>
      <c r="M524" s="12"/>
    </row>
    <row r="525" spans="1:13" ht="18" customHeight="1">
      <c r="A525" s="4">
        <v>524</v>
      </c>
      <c r="B525" s="37">
        <v>33826</v>
      </c>
      <c r="C525" s="34" t="s">
        <v>193</v>
      </c>
      <c r="D525" s="34" t="s">
        <v>166</v>
      </c>
      <c r="E525" s="34" t="s">
        <v>163</v>
      </c>
      <c r="F525" s="34" t="s">
        <v>177</v>
      </c>
      <c r="G525" s="21"/>
      <c r="H525" s="21"/>
      <c r="I525" s="21" t="s">
        <v>37</v>
      </c>
      <c r="J525" s="21" t="s">
        <v>20</v>
      </c>
      <c r="M525" s="12"/>
    </row>
    <row r="526" spans="1:13" ht="18" customHeight="1">
      <c r="A526" s="4">
        <v>525</v>
      </c>
      <c r="B526" s="37">
        <v>33827</v>
      </c>
      <c r="C526" s="34" t="s">
        <v>213</v>
      </c>
      <c r="D526" s="34" t="s">
        <v>184</v>
      </c>
      <c r="E526" s="34" t="s">
        <v>186</v>
      </c>
      <c r="F526" s="34" t="s">
        <v>179</v>
      </c>
      <c r="G526" s="21" t="s">
        <v>131</v>
      </c>
      <c r="H526" s="21" t="s">
        <v>188</v>
      </c>
      <c r="I526" s="21" t="s">
        <v>32</v>
      </c>
      <c r="J526" s="21" t="s">
        <v>228</v>
      </c>
      <c r="M526" s="12"/>
    </row>
    <row r="527" spans="1:13" ht="18" customHeight="1">
      <c r="A527" s="4">
        <v>526</v>
      </c>
      <c r="B527" s="37">
        <v>33827</v>
      </c>
      <c r="C527" s="34" t="s">
        <v>181</v>
      </c>
      <c r="D527" s="34" t="s">
        <v>214</v>
      </c>
      <c r="E527" s="34" t="s">
        <v>194</v>
      </c>
      <c r="F527" s="34" t="s">
        <v>161</v>
      </c>
      <c r="G527" s="21" t="s">
        <v>173</v>
      </c>
      <c r="H527" s="21" t="s">
        <v>187</v>
      </c>
      <c r="I527" s="21" t="s">
        <v>26</v>
      </c>
      <c r="J527" s="21" t="s">
        <v>8</v>
      </c>
      <c r="M527" s="12"/>
    </row>
    <row r="528" spans="1:13" ht="18" customHeight="1">
      <c r="A528" s="4">
        <v>527</v>
      </c>
      <c r="B528" s="37">
        <v>33827</v>
      </c>
      <c r="C528" s="34" t="s">
        <v>10</v>
      </c>
      <c r="D528" s="34" t="s">
        <v>175</v>
      </c>
      <c r="E528" s="34" t="s">
        <v>144</v>
      </c>
      <c r="F528" s="34" t="s">
        <v>190</v>
      </c>
      <c r="G528" s="21"/>
      <c r="H528" s="21"/>
      <c r="I528" s="21" t="s">
        <v>276</v>
      </c>
      <c r="J528" s="21" t="s">
        <v>38</v>
      </c>
      <c r="M528" s="12"/>
    </row>
    <row r="529" spans="1:13" ht="18" customHeight="1">
      <c r="A529" s="4">
        <v>528</v>
      </c>
      <c r="B529" s="37">
        <v>33827</v>
      </c>
      <c r="C529" s="34" t="s">
        <v>176</v>
      </c>
      <c r="D529" s="34" t="s">
        <v>192</v>
      </c>
      <c r="E529" s="34" t="s">
        <v>171</v>
      </c>
      <c r="F529" s="34" t="s">
        <v>210</v>
      </c>
      <c r="G529" s="21"/>
      <c r="H529" s="21"/>
      <c r="I529" s="21" t="s">
        <v>37</v>
      </c>
      <c r="J529" s="21" t="s">
        <v>19</v>
      </c>
      <c r="M529" s="12"/>
    </row>
    <row r="530" spans="1:13" ht="18" customHeight="1">
      <c r="A530" s="4">
        <v>529</v>
      </c>
      <c r="B530" s="37">
        <v>33827</v>
      </c>
      <c r="C530" s="34" t="s">
        <v>195</v>
      </c>
      <c r="D530" s="34" t="s">
        <v>180</v>
      </c>
      <c r="E530" s="34" t="s">
        <v>166</v>
      </c>
      <c r="F530" s="34" t="s">
        <v>163</v>
      </c>
      <c r="G530" s="21"/>
      <c r="H530" s="21"/>
      <c r="I530" s="21" t="s">
        <v>14</v>
      </c>
      <c r="J530" s="21" t="s">
        <v>20</v>
      </c>
      <c r="M530" s="12"/>
    </row>
    <row r="531" spans="1:13" ht="18" customHeight="1">
      <c r="A531" s="4">
        <v>530</v>
      </c>
      <c r="B531" s="37">
        <v>33828</v>
      </c>
      <c r="C531" s="34" t="s">
        <v>161</v>
      </c>
      <c r="D531" s="34" t="s">
        <v>187</v>
      </c>
      <c r="E531" s="34" t="s">
        <v>173</v>
      </c>
      <c r="F531" s="34" t="s">
        <v>181</v>
      </c>
      <c r="G531" s="21" t="s">
        <v>194</v>
      </c>
      <c r="H531" s="21" t="s">
        <v>214</v>
      </c>
      <c r="I531" s="21" t="s">
        <v>26</v>
      </c>
      <c r="J531" s="21" t="s">
        <v>8</v>
      </c>
      <c r="M531" s="12"/>
    </row>
    <row r="532" spans="1:13" ht="18" customHeight="1">
      <c r="A532" s="4">
        <v>531</v>
      </c>
      <c r="B532" s="37">
        <v>33828</v>
      </c>
      <c r="C532" s="34" t="s">
        <v>171</v>
      </c>
      <c r="D532" s="34" t="s">
        <v>191</v>
      </c>
      <c r="E532" s="34" t="s">
        <v>210</v>
      </c>
      <c r="F532" s="34" t="s">
        <v>192</v>
      </c>
      <c r="G532" s="21"/>
      <c r="H532" s="21"/>
      <c r="I532" s="21" t="s">
        <v>37</v>
      </c>
      <c r="J532" s="21" t="s">
        <v>19</v>
      </c>
      <c r="M532" s="12"/>
    </row>
    <row r="533" spans="1:13" ht="18" customHeight="1">
      <c r="A533" s="4">
        <v>532</v>
      </c>
      <c r="B533" s="37">
        <v>33828</v>
      </c>
      <c r="C533" s="34" t="s">
        <v>197</v>
      </c>
      <c r="D533" s="34" t="s">
        <v>131</v>
      </c>
      <c r="E533" s="34" t="s">
        <v>184</v>
      </c>
      <c r="F533" s="34" t="s">
        <v>165</v>
      </c>
      <c r="G533" s="21" t="s">
        <v>186</v>
      </c>
      <c r="H533" s="21" t="s">
        <v>213</v>
      </c>
      <c r="I533" s="21" t="s">
        <v>32</v>
      </c>
      <c r="J533" s="21" t="s">
        <v>228</v>
      </c>
      <c r="M533" s="12"/>
    </row>
    <row r="534" spans="1:13" ht="18" customHeight="1">
      <c r="A534" s="4">
        <v>533</v>
      </c>
      <c r="B534" s="37">
        <v>33828</v>
      </c>
      <c r="C534" s="34" t="s">
        <v>144</v>
      </c>
      <c r="D534" s="34" t="s">
        <v>167</v>
      </c>
      <c r="E534" s="34" t="s">
        <v>190</v>
      </c>
      <c r="F534" s="34" t="s">
        <v>175</v>
      </c>
      <c r="G534" s="21"/>
      <c r="H534" s="21"/>
      <c r="I534" s="21" t="s">
        <v>276</v>
      </c>
      <c r="J534" s="21" t="s">
        <v>38</v>
      </c>
      <c r="M534" s="12"/>
    </row>
    <row r="535" spans="1:13" ht="18" customHeight="1">
      <c r="A535" s="4">
        <v>534</v>
      </c>
      <c r="B535" s="37">
        <v>33828</v>
      </c>
      <c r="C535" s="34" t="s">
        <v>163</v>
      </c>
      <c r="D535" s="34" t="s">
        <v>193</v>
      </c>
      <c r="E535" s="36" t="s">
        <v>180</v>
      </c>
      <c r="F535" s="34" t="s">
        <v>166</v>
      </c>
      <c r="G535" s="21"/>
      <c r="H535" s="21"/>
      <c r="I535" s="21" t="s">
        <v>14</v>
      </c>
      <c r="J535" s="21" t="s">
        <v>20</v>
      </c>
      <c r="M535" s="12"/>
    </row>
    <row r="536" spans="1:13" ht="18" customHeight="1">
      <c r="A536" s="4">
        <v>535</v>
      </c>
      <c r="B536" s="37">
        <v>33829</v>
      </c>
      <c r="C536" s="34" t="s">
        <v>166</v>
      </c>
      <c r="D536" s="34" t="s">
        <v>195</v>
      </c>
      <c r="E536" s="34" t="s">
        <v>193</v>
      </c>
      <c r="F536" s="34" t="s">
        <v>180</v>
      </c>
      <c r="G536" s="21"/>
      <c r="H536" s="21"/>
      <c r="I536" s="21" t="s">
        <v>14</v>
      </c>
      <c r="J536" s="21" t="s">
        <v>20</v>
      </c>
      <c r="M536" s="12"/>
    </row>
    <row r="537" spans="1:13" ht="18" customHeight="1">
      <c r="A537" s="4">
        <v>536</v>
      </c>
      <c r="B537" s="37">
        <v>33829</v>
      </c>
      <c r="C537" s="34" t="s">
        <v>182</v>
      </c>
      <c r="D537" s="34" t="s">
        <v>269</v>
      </c>
      <c r="E537" s="34" t="s">
        <v>185</v>
      </c>
      <c r="F537" s="34" t="s">
        <v>142</v>
      </c>
      <c r="G537" s="21" t="s">
        <v>172</v>
      </c>
      <c r="H537" s="21" t="s">
        <v>183</v>
      </c>
      <c r="I537" s="21" t="s">
        <v>227</v>
      </c>
      <c r="J537" s="21" t="s">
        <v>31</v>
      </c>
      <c r="M537" s="12"/>
    </row>
    <row r="538" spans="1:13" ht="18" customHeight="1">
      <c r="A538" s="4">
        <v>537</v>
      </c>
      <c r="B538" s="37">
        <v>33829</v>
      </c>
      <c r="C538" s="34" t="s">
        <v>190</v>
      </c>
      <c r="D538" s="34" t="s">
        <v>10</v>
      </c>
      <c r="E538" s="34" t="s">
        <v>175</v>
      </c>
      <c r="F538" s="34" t="s">
        <v>167</v>
      </c>
      <c r="G538" s="21"/>
      <c r="H538" s="21"/>
      <c r="I538" s="21" t="s">
        <v>276</v>
      </c>
      <c r="J538" s="21" t="s">
        <v>38</v>
      </c>
      <c r="M538" s="12"/>
    </row>
    <row r="539" spans="1:13" ht="18" customHeight="1">
      <c r="A539" s="4">
        <v>538</v>
      </c>
      <c r="B539" s="37">
        <v>33829</v>
      </c>
      <c r="C539" s="34" t="s">
        <v>178</v>
      </c>
      <c r="D539" s="34" t="s">
        <v>186</v>
      </c>
      <c r="E539" s="34" t="s">
        <v>165</v>
      </c>
      <c r="F539" s="34" t="s">
        <v>211</v>
      </c>
      <c r="G539" s="21" t="s">
        <v>213</v>
      </c>
      <c r="H539" s="21" t="s">
        <v>179</v>
      </c>
      <c r="I539" s="21" t="s">
        <v>32</v>
      </c>
      <c r="J539" s="21" t="s">
        <v>228</v>
      </c>
      <c r="M539" s="12"/>
    </row>
    <row r="540" spans="1:13" ht="18" customHeight="1">
      <c r="A540" s="4">
        <v>539</v>
      </c>
      <c r="B540" s="37">
        <v>33829</v>
      </c>
      <c r="C540" s="34" t="s">
        <v>210</v>
      </c>
      <c r="D540" s="34" t="s">
        <v>176</v>
      </c>
      <c r="E540" s="34" t="s">
        <v>192</v>
      </c>
      <c r="F540" s="34" t="s">
        <v>191</v>
      </c>
      <c r="G540" s="21"/>
      <c r="H540" s="21"/>
      <c r="I540" s="21" t="s">
        <v>37</v>
      </c>
      <c r="J540" s="21" t="s">
        <v>19</v>
      </c>
      <c r="M540" s="12"/>
    </row>
    <row r="541" spans="1:13" ht="18" customHeight="1">
      <c r="A541" s="4">
        <v>540</v>
      </c>
      <c r="B541" s="37">
        <v>33829</v>
      </c>
      <c r="C541" s="34" t="s">
        <v>194</v>
      </c>
      <c r="D541" s="34" t="s">
        <v>181</v>
      </c>
      <c r="E541" s="34" t="s">
        <v>187</v>
      </c>
      <c r="F541" s="34" t="s">
        <v>214</v>
      </c>
      <c r="G541" s="21" t="s">
        <v>161</v>
      </c>
      <c r="H541" s="21" t="s">
        <v>199</v>
      </c>
      <c r="I541" s="21" t="s">
        <v>26</v>
      </c>
      <c r="J541" s="21" t="s">
        <v>8</v>
      </c>
      <c r="M541" s="12"/>
    </row>
    <row r="542" spans="1:13" ht="18" customHeight="1">
      <c r="A542" s="4">
        <v>541</v>
      </c>
      <c r="B542" s="37">
        <v>33830</v>
      </c>
      <c r="C542" s="34" t="s">
        <v>165</v>
      </c>
      <c r="D542" s="34" t="s">
        <v>179</v>
      </c>
      <c r="E542" s="34" t="s">
        <v>213</v>
      </c>
      <c r="F542" s="34" t="s">
        <v>184</v>
      </c>
      <c r="G542" s="21" t="s">
        <v>197</v>
      </c>
      <c r="H542" s="21" t="s">
        <v>211</v>
      </c>
      <c r="I542" s="21" t="s">
        <v>32</v>
      </c>
      <c r="J542" s="21" t="s">
        <v>227</v>
      </c>
      <c r="M542" s="12"/>
    </row>
    <row r="543" spans="1:13" ht="18" customHeight="1">
      <c r="A543" s="4">
        <v>542</v>
      </c>
      <c r="B543" s="37">
        <v>33830</v>
      </c>
      <c r="C543" s="34" t="s">
        <v>173</v>
      </c>
      <c r="D543" s="34" t="s">
        <v>142</v>
      </c>
      <c r="E543" s="34" t="s">
        <v>181</v>
      </c>
      <c r="F543" s="34" t="s">
        <v>269</v>
      </c>
      <c r="G543" s="21" t="s">
        <v>185</v>
      </c>
      <c r="H543" s="21" t="s">
        <v>214</v>
      </c>
      <c r="I543" s="21" t="s">
        <v>228</v>
      </c>
      <c r="J543" s="21" t="s">
        <v>8</v>
      </c>
      <c r="M543" s="12"/>
    </row>
    <row r="544" spans="1:13" ht="18" customHeight="1">
      <c r="A544" s="4">
        <v>543</v>
      </c>
      <c r="B544" s="37">
        <v>33830</v>
      </c>
      <c r="C544" s="34" t="s">
        <v>174</v>
      </c>
      <c r="D544" s="34" t="s">
        <v>183</v>
      </c>
      <c r="E544" s="34" t="s">
        <v>188</v>
      </c>
      <c r="F544" s="34" t="s">
        <v>172</v>
      </c>
      <c r="G544" s="21" t="s">
        <v>178</v>
      </c>
      <c r="H544" s="21" t="s">
        <v>186</v>
      </c>
      <c r="I544" s="21" t="s">
        <v>31</v>
      </c>
      <c r="J544" s="21" t="s">
        <v>26</v>
      </c>
      <c r="M544" s="12"/>
    </row>
    <row r="545" spans="1:13" ht="18" customHeight="1">
      <c r="A545" s="4">
        <v>544</v>
      </c>
      <c r="B545" s="37">
        <v>33831</v>
      </c>
      <c r="C545" s="34" t="s">
        <v>167</v>
      </c>
      <c r="D545" s="34" t="s">
        <v>144</v>
      </c>
      <c r="E545" s="34" t="s">
        <v>195</v>
      </c>
      <c r="F545" s="34" t="s">
        <v>175</v>
      </c>
      <c r="G545" s="21"/>
      <c r="H545" s="21"/>
      <c r="I545" s="21" t="s">
        <v>20</v>
      </c>
      <c r="J545" s="21" t="s">
        <v>38</v>
      </c>
      <c r="M545" s="12"/>
    </row>
    <row r="546" spans="1:13" ht="18" customHeight="1">
      <c r="A546" s="4">
        <v>545</v>
      </c>
      <c r="B546" s="37">
        <v>33831</v>
      </c>
      <c r="C546" s="34" t="s">
        <v>172</v>
      </c>
      <c r="D546" s="34" t="s">
        <v>178</v>
      </c>
      <c r="E546" s="34" t="s">
        <v>183</v>
      </c>
      <c r="F546" s="34" t="s">
        <v>186</v>
      </c>
      <c r="G546" s="21" t="s">
        <v>188</v>
      </c>
      <c r="H546" s="21" t="s">
        <v>211</v>
      </c>
      <c r="I546" s="21" t="s">
        <v>31</v>
      </c>
      <c r="J546" s="21" t="s">
        <v>26</v>
      </c>
      <c r="M546" s="12"/>
    </row>
    <row r="547" spans="1:13" ht="18" customHeight="1">
      <c r="A547" s="4">
        <v>546</v>
      </c>
      <c r="B547" s="37">
        <v>33831</v>
      </c>
      <c r="C547" s="34" t="s">
        <v>184</v>
      </c>
      <c r="D547" s="34" t="s">
        <v>213</v>
      </c>
      <c r="E547" s="34" t="s">
        <v>197</v>
      </c>
      <c r="F547" s="34" t="s">
        <v>131</v>
      </c>
      <c r="G547" s="21" t="s">
        <v>179</v>
      </c>
      <c r="H547" s="21" t="s">
        <v>165</v>
      </c>
      <c r="I547" s="21" t="s">
        <v>32</v>
      </c>
      <c r="J547" s="21" t="s">
        <v>227</v>
      </c>
      <c r="M547" s="12"/>
    </row>
    <row r="548" spans="1:13" ht="18" customHeight="1">
      <c r="A548" s="4">
        <v>547</v>
      </c>
      <c r="B548" s="37">
        <v>33831</v>
      </c>
      <c r="C548" s="34" t="s">
        <v>185</v>
      </c>
      <c r="D548" s="34" t="s">
        <v>269</v>
      </c>
      <c r="E548" s="34" t="s">
        <v>214</v>
      </c>
      <c r="F548" s="34" t="s">
        <v>142</v>
      </c>
      <c r="G548" s="21" t="s">
        <v>181</v>
      </c>
      <c r="H548" s="21" t="s">
        <v>173</v>
      </c>
      <c r="I548" s="21" t="s">
        <v>228</v>
      </c>
      <c r="J548" s="21" t="s">
        <v>8</v>
      </c>
      <c r="M548" s="12"/>
    </row>
    <row r="549" spans="1:13" ht="18" customHeight="1">
      <c r="A549" s="4">
        <v>548</v>
      </c>
      <c r="B549" s="37">
        <v>33831</v>
      </c>
      <c r="C549" s="34" t="s">
        <v>180</v>
      </c>
      <c r="D549" s="34" t="s">
        <v>168</v>
      </c>
      <c r="E549" s="34" t="s">
        <v>170</v>
      </c>
      <c r="F549" s="34" t="s">
        <v>72</v>
      </c>
      <c r="G549" s="21"/>
      <c r="H549" s="21"/>
      <c r="I549" s="21" t="s">
        <v>14</v>
      </c>
      <c r="J549" s="21" t="s">
        <v>37</v>
      </c>
      <c r="M549" s="12"/>
    </row>
    <row r="550" spans="1:13" ht="18" customHeight="1">
      <c r="A550" s="4">
        <v>549</v>
      </c>
      <c r="B550" s="37">
        <v>33831</v>
      </c>
      <c r="C550" s="34" t="s">
        <v>191</v>
      </c>
      <c r="D550" s="34" t="s">
        <v>177</v>
      </c>
      <c r="E550" s="34" t="s">
        <v>176</v>
      </c>
      <c r="F550" s="34" t="s">
        <v>192</v>
      </c>
      <c r="G550" s="21"/>
      <c r="H550" s="21"/>
      <c r="I550" s="21" t="s">
        <v>19</v>
      </c>
      <c r="J550" s="21" t="s">
        <v>276</v>
      </c>
      <c r="M550" s="12"/>
    </row>
    <row r="551" spans="1:13" ht="18" customHeight="1">
      <c r="A551" s="4">
        <v>550</v>
      </c>
      <c r="B551" s="37">
        <v>33832</v>
      </c>
      <c r="C551" s="34" t="s">
        <v>192</v>
      </c>
      <c r="D551" s="34" t="s">
        <v>210</v>
      </c>
      <c r="E551" s="34" t="s">
        <v>177</v>
      </c>
      <c r="F551" s="34" t="s">
        <v>176</v>
      </c>
      <c r="G551" s="21"/>
      <c r="H551" s="21"/>
      <c r="I551" s="21" t="s">
        <v>19</v>
      </c>
      <c r="J551" s="21" t="s">
        <v>276</v>
      </c>
      <c r="M551" s="12"/>
    </row>
    <row r="552" spans="1:13" ht="18" customHeight="1">
      <c r="A552" s="4">
        <v>551</v>
      </c>
      <c r="B552" s="37">
        <v>33832</v>
      </c>
      <c r="C552" s="34" t="s">
        <v>179</v>
      </c>
      <c r="D552" s="34" t="s">
        <v>197</v>
      </c>
      <c r="E552" s="34" t="s">
        <v>165</v>
      </c>
      <c r="F552" s="34" t="s">
        <v>213</v>
      </c>
      <c r="G552" s="21" t="s">
        <v>131</v>
      </c>
      <c r="H552" s="21" t="s">
        <v>184</v>
      </c>
      <c r="I552" s="21" t="s">
        <v>32</v>
      </c>
      <c r="J552" s="21" t="s">
        <v>227</v>
      </c>
      <c r="M552" s="12"/>
    </row>
    <row r="553" spans="1:13" ht="18" customHeight="1">
      <c r="A553" s="4">
        <v>552</v>
      </c>
      <c r="B553" s="37">
        <v>33832</v>
      </c>
      <c r="C553" s="34" t="s">
        <v>72</v>
      </c>
      <c r="D553" s="34" t="s">
        <v>166</v>
      </c>
      <c r="E553" s="34" t="s">
        <v>168</v>
      </c>
      <c r="F553" s="34" t="s">
        <v>170</v>
      </c>
      <c r="G553" s="21"/>
      <c r="H553" s="21"/>
      <c r="I553" s="21" t="s">
        <v>14</v>
      </c>
      <c r="J553" s="21" t="s">
        <v>37</v>
      </c>
      <c r="M553" s="12"/>
    </row>
    <row r="554" spans="1:13" ht="18" customHeight="1">
      <c r="A554" s="4">
        <v>553</v>
      </c>
      <c r="B554" s="37">
        <v>33832</v>
      </c>
      <c r="C554" s="34" t="s">
        <v>175</v>
      </c>
      <c r="D554" s="34" t="s">
        <v>190</v>
      </c>
      <c r="E554" s="34" t="s">
        <v>144</v>
      </c>
      <c r="F554" s="34" t="s">
        <v>195</v>
      </c>
      <c r="G554" s="21"/>
      <c r="H554" s="21"/>
      <c r="I554" s="21" t="s">
        <v>20</v>
      </c>
      <c r="J554" s="21" t="s">
        <v>38</v>
      </c>
      <c r="M554" s="12"/>
    </row>
    <row r="555" spans="1:13" ht="18" customHeight="1">
      <c r="A555" s="4">
        <v>554</v>
      </c>
      <c r="B555" s="37">
        <v>33832</v>
      </c>
      <c r="C555" s="34" t="s">
        <v>188</v>
      </c>
      <c r="D555" s="34" t="s">
        <v>211</v>
      </c>
      <c r="E555" s="34" t="s">
        <v>186</v>
      </c>
      <c r="F555" s="34" t="s">
        <v>183</v>
      </c>
      <c r="G555" s="21" t="s">
        <v>178</v>
      </c>
      <c r="H555" s="21" t="s">
        <v>172</v>
      </c>
      <c r="I555" s="21" t="s">
        <v>31</v>
      </c>
      <c r="J555" s="21" t="s">
        <v>26</v>
      </c>
      <c r="M555" s="12"/>
    </row>
    <row r="556" spans="1:13" ht="18" customHeight="1">
      <c r="A556" s="4">
        <v>555</v>
      </c>
      <c r="B556" s="37">
        <v>33832</v>
      </c>
      <c r="C556" s="34" t="s">
        <v>214</v>
      </c>
      <c r="D556" s="34" t="s">
        <v>173</v>
      </c>
      <c r="E556" s="34" t="s">
        <v>269</v>
      </c>
      <c r="F556" s="34" t="s">
        <v>181</v>
      </c>
      <c r="G556" s="21" t="s">
        <v>142</v>
      </c>
      <c r="H556" s="21" t="s">
        <v>185</v>
      </c>
      <c r="I556" s="21" t="s">
        <v>228</v>
      </c>
      <c r="J556" s="21" t="s">
        <v>8</v>
      </c>
      <c r="M556" s="12"/>
    </row>
    <row r="557" spans="1:13" ht="18" customHeight="1">
      <c r="A557" s="4">
        <v>556</v>
      </c>
      <c r="B557" s="37">
        <v>33833</v>
      </c>
      <c r="C557" s="34" t="s">
        <v>170</v>
      </c>
      <c r="D557" s="34" t="s">
        <v>180</v>
      </c>
      <c r="E557" s="34" t="s">
        <v>166</v>
      </c>
      <c r="F557" s="34" t="s">
        <v>168</v>
      </c>
      <c r="G557" s="21"/>
      <c r="H557" s="21"/>
      <c r="I557" s="21" t="s">
        <v>14</v>
      </c>
      <c r="J557" s="21" t="s">
        <v>37</v>
      </c>
      <c r="M557" s="12"/>
    </row>
    <row r="558" spans="1:13" ht="18" customHeight="1">
      <c r="A558" s="4">
        <v>557</v>
      </c>
      <c r="B558" s="37">
        <v>33833</v>
      </c>
      <c r="C558" s="34" t="s">
        <v>177</v>
      </c>
      <c r="D558" s="34" t="s">
        <v>176</v>
      </c>
      <c r="E558" s="34" t="s">
        <v>191</v>
      </c>
      <c r="F558" s="34" t="s">
        <v>210</v>
      </c>
      <c r="G558" s="21"/>
      <c r="H558" s="21"/>
      <c r="I558" s="21" t="s">
        <v>19</v>
      </c>
      <c r="J558" s="21" t="s">
        <v>276</v>
      </c>
      <c r="M558" s="12"/>
    </row>
    <row r="559" spans="1:13" ht="18" customHeight="1">
      <c r="A559" s="4">
        <v>558</v>
      </c>
      <c r="B559" s="37">
        <v>33833</v>
      </c>
      <c r="C559" s="34" t="s">
        <v>195</v>
      </c>
      <c r="D559" s="34" t="s">
        <v>167</v>
      </c>
      <c r="E559" s="34" t="s">
        <v>190</v>
      </c>
      <c r="F559" s="34" t="s">
        <v>144</v>
      </c>
      <c r="G559" s="21"/>
      <c r="H559" s="21"/>
      <c r="I559" s="21" t="s">
        <v>20</v>
      </c>
      <c r="J559" s="21" t="s">
        <v>38</v>
      </c>
      <c r="M559" s="12"/>
    </row>
    <row r="560" spans="1:13" ht="18" customHeight="1">
      <c r="A560" s="4">
        <v>559</v>
      </c>
      <c r="B560" s="37">
        <v>33834</v>
      </c>
      <c r="C560" s="34" t="s">
        <v>131</v>
      </c>
      <c r="D560" s="34" t="s">
        <v>184</v>
      </c>
      <c r="E560" s="34" t="s">
        <v>179</v>
      </c>
      <c r="F560" s="34" t="s">
        <v>172</v>
      </c>
      <c r="G560" s="21" t="s">
        <v>186</v>
      </c>
      <c r="H560" s="21" t="s">
        <v>197</v>
      </c>
      <c r="I560" s="21" t="s">
        <v>31</v>
      </c>
      <c r="J560" s="21" t="s">
        <v>32</v>
      </c>
      <c r="M560" s="12"/>
    </row>
    <row r="561" spans="1:13" ht="18" customHeight="1">
      <c r="A561" s="4">
        <v>560</v>
      </c>
      <c r="B561" s="37">
        <v>33834</v>
      </c>
      <c r="C561" s="34" t="s">
        <v>194</v>
      </c>
      <c r="D561" s="34" t="s">
        <v>165</v>
      </c>
      <c r="E561" s="34" t="s">
        <v>211</v>
      </c>
      <c r="F561" s="34" t="s">
        <v>213</v>
      </c>
      <c r="G561" s="21" t="s">
        <v>174</v>
      </c>
      <c r="H561" s="21" t="s">
        <v>178</v>
      </c>
      <c r="I561" s="21" t="s">
        <v>8</v>
      </c>
      <c r="J561" s="21" t="s">
        <v>227</v>
      </c>
      <c r="M561" s="12"/>
    </row>
    <row r="562" spans="1:13" ht="18" customHeight="1">
      <c r="A562" s="4">
        <v>561</v>
      </c>
      <c r="B562" s="37">
        <v>33835</v>
      </c>
      <c r="C562" s="36" t="s">
        <v>211</v>
      </c>
      <c r="D562" s="34" t="s">
        <v>174</v>
      </c>
      <c r="E562" s="34" t="s">
        <v>165</v>
      </c>
      <c r="F562" s="34" t="s">
        <v>178</v>
      </c>
      <c r="G562" s="21" t="s">
        <v>213</v>
      </c>
      <c r="H562" s="21" t="s">
        <v>194</v>
      </c>
      <c r="I562" s="21" t="s">
        <v>8</v>
      </c>
      <c r="J562" s="21" t="s">
        <v>227</v>
      </c>
      <c r="M562" s="13"/>
    </row>
    <row r="563" spans="1:13" ht="18" customHeight="1">
      <c r="A563" s="4">
        <v>562</v>
      </c>
      <c r="B563" s="37">
        <v>33835</v>
      </c>
      <c r="C563" s="34" t="s">
        <v>186</v>
      </c>
      <c r="D563" s="34" t="s">
        <v>172</v>
      </c>
      <c r="E563" s="34" t="s">
        <v>184</v>
      </c>
      <c r="F563" s="34" t="s">
        <v>179</v>
      </c>
      <c r="G563" s="21" t="s">
        <v>197</v>
      </c>
      <c r="H563" s="21" t="s">
        <v>131</v>
      </c>
      <c r="I563" s="21" t="s">
        <v>31</v>
      </c>
      <c r="J563" s="21" t="s">
        <v>32</v>
      </c>
      <c r="M563" s="12"/>
    </row>
    <row r="564" spans="1:13" ht="18" customHeight="1">
      <c r="A564" s="4">
        <v>563</v>
      </c>
      <c r="B564" s="37">
        <v>33835</v>
      </c>
      <c r="C564" s="34" t="s">
        <v>144</v>
      </c>
      <c r="D564" s="34" t="s">
        <v>175</v>
      </c>
      <c r="E564" s="34" t="s">
        <v>167</v>
      </c>
      <c r="F564" s="34" t="s">
        <v>190</v>
      </c>
      <c r="G564" s="21"/>
      <c r="H564" s="21"/>
      <c r="I564" s="21" t="s">
        <v>276</v>
      </c>
      <c r="J564" s="21" t="s">
        <v>37</v>
      </c>
      <c r="M564" s="12"/>
    </row>
    <row r="565" spans="1:13" ht="18" customHeight="1">
      <c r="A565" s="4">
        <v>564</v>
      </c>
      <c r="B565" s="37">
        <v>33835</v>
      </c>
      <c r="C565" s="34" t="s">
        <v>163</v>
      </c>
      <c r="D565" s="34" t="s">
        <v>168</v>
      </c>
      <c r="E565" s="34" t="s">
        <v>180</v>
      </c>
      <c r="F565" s="34" t="s">
        <v>193</v>
      </c>
      <c r="G565" s="21"/>
      <c r="H565" s="21"/>
      <c r="I565" s="21" t="s">
        <v>20</v>
      </c>
      <c r="J565" s="21" t="s">
        <v>19</v>
      </c>
      <c r="M565" s="12"/>
    </row>
    <row r="566" spans="1:13" ht="18" customHeight="1">
      <c r="A566" s="4">
        <v>565</v>
      </c>
      <c r="B566" s="37">
        <v>33836</v>
      </c>
      <c r="C566" s="34" t="s">
        <v>269</v>
      </c>
      <c r="D566" s="34" t="s">
        <v>181</v>
      </c>
      <c r="E566" s="34" t="s">
        <v>173</v>
      </c>
      <c r="F566" s="34" t="s">
        <v>185</v>
      </c>
      <c r="G566" s="21" t="s">
        <v>214</v>
      </c>
      <c r="H566" s="21" t="s">
        <v>142</v>
      </c>
      <c r="I566" s="21" t="s">
        <v>228</v>
      </c>
      <c r="J566" s="21" t="s">
        <v>26</v>
      </c>
      <c r="M566" s="12"/>
    </row>
    <row r="567" spans="1:13" ht="18" customHeight="1">
      <c r="A567" s="4">
        <v>566</v>
      </c>
      <c r="B567" s="37">
        <v>33836</v>
      </c>
      <c r="C567" s="34" t="s">
        <v>190</v>
      </c>
      <c r="D567" s="34" t="s">
        <v>191</v>
      </c>
      <c r="E567" s="34" t="s">
        <v>175</v>
      </c>
      <c r="F567" s="34" t="s">
        <v>167</v>
      </c>
      <c r="G567" s="21"/>
      <c r="H567" s="21"/>
      <c r="I567" s="21" t="s">
        <v>276</v>
      </c>
      <c r="J567" s="21" t="s">
        <v>37</v>
      </c>
      <c r="M567" s="12"/>
    </row>
    <row r="568" spans="1:13" ht="18" customHeight="1">
      <c r="A568" s="4">
        <v>567</v>
      </c>
      <c r="B568" s="37">
        <v>33836</v>
      </c>
      <c r="C568" s="34" t="s">
        <v>213</v>
      </c>
      <c r="D568" s="34" t="s">
        <v>178</v>
      </c>
      <c r="E568" s="34" t="s">
        <v>174</v>
      </c>
      <c r="F568" s="34" t="s">
        <v>165</v>
      </c>
      <c r="G568" s="21" t="s">
        <v>194</v>
      </c>
      <c r="H568" s="21" t="s">
        <v>211</v>
      </c>
      <c r="I568" s="21" t="s">
        <v>8</v>
      </c>
      <c r="J568" s="21" t="s">
        <v>227</v>
      </c>
      <c r="M568" s="12"/>
    </row>
    <row r="569" spans="1:13" ht="18" customHeight="1">
      <c r="A569" s="4">
        <v>568</v>
      </c>
      <c r="B569" s="37">
        <v>33836</v>
      </c>
      <c r="C569" s="34" t="s">
        <v>197</v>
      </c>
      <c r="D569" s="34" t="s">
        <v>131</v>
      </c>
      <c r="E569" s="34" t="s">
        <v>172</v>
      </c>
      <c r="F569" s="34" t="s">
        <v>184</v>
      </c>
      <c r="G569" s="21" t="s">
        <v>179</v>
      </c>
      <c r="H569" s="21" t="s">
        <v>186</v>
      </c>
      <c r="I569" s="21" t="s">
        <v>31</v>
      </c>
      <c r="J569" s="21" t="s">
        <v>32</v>
      </c>
      <c r="M569" s="12"/>
    </row>
    <row r="570" spans="1:13" ht="18" customHeight="1">
      <c r="A570" s="4">
        <v>569</v>
      </c>
      <c r="B570" s="37">
        <v>33836</v>
      </c>
      <c r="C570" s="34" t="s">
        <v>210</v>
      </c>
      <c r="D570" s="34" t="s">
        <v>4</v>
      </c>
      <c r="E570" s="34" t="s">
        <v>171</v>
      </c>
      <c r="F570" s="34" t="s">
        <v>192</v>
      </c>
      <c r="G570" s="21"/>
      <c r="H570" s="21"/>
      <c r="I570" s="21" t="s">
        <v>38</v>
      </c>
      <c r="J570" s="21" t="s">
        <v>14</v>
      </c>
      <c r="M570" s="12"/>
    </row>
    <row r="571" spans="1:13" ht="18" customHeight="1">
      <c r="A571" s="4">
        <v>570</v>
      </c>
      <c r="B571" s="37">
        <v>33836</v>
      </c>
      <c r="C571" s="34" t="s">
        <v>193</v>
      </c>
      <c r="D571" s="34" t="s">
        <v>170</v>
      </c>
      <c r="E571" s="34" t="s">
        <v>168</v>
      </c>
      <c r="F571" s="34" t="s">
        <v>180</v>
      </c>
      <c r="G571" s="21"/>
      <c r="H571" s="21"/>
      <c r="I571" s="21" t="s">
        <v>20</v>
      </c>
      <c r="J571" s="21" t="s">
        <v>19</v>
      </c>
      <c r="M571" s="12"/>
    </row>
    <row r="572" spans="1:13" ht="18" customHeight="1">
      <c r="A572" s="4">
        <v>571</v>
      </c>
      <c r="B572" s="37">
        <v>33837</v>
      </c>
      <c r="C572" s="34" t="s">
        <v>167</v>
      </c>
      <c r="D572" s="34" t="s">
        <v>180</v>
      </c>
      <c r="E572" s="34" t="s">
        <v>195</v>
      </c>
      <c r="F572" s="34" t="s">
        <v>168</v>
      </c>
      <c r="G572" s="21"/>
      <c r="H572" s="21"/>
      <c r="I572" s="21" t="s">
        <v>276</v>
      </c>
      <c r="J572" s="21" t="s">
        <v>20</v>
      </c>
      <c r="M572" s="12"/>
    </row>
    <row r="573" spans="1:13" ht="18" customHeight="1">
      <c r="A573" s="4">
        <v>572</v>
      </c>
      <c r="B573" s="37">
        <v>33837</v>
      </c>
      <c r="C573" s="34" t="s">
        <v>166</v>
      </c>
      <c r="D573" s="34" t="s">
        <v>163</v>
      </c>
      <c r="E573" s="34" t="s">
        <v>170</v>
      </c>
      <c r="F573" s="34" t="s">
        <v>175</v>
      </c>
      <c r="G573" s="21"/>
      <c r="H573" s="21"/>
      <c r="I573" s="21" t="s">
        <v>37</v>
      </c>
      <c r="J573" s="21" t="s">
        <v>38</v>
      </c>
      <c r="M573" s="12"/>
    </row>
    <row r="574" spans="1:13" ht="18" customHeight="1">
      <c r="A574" s="4">
        <v>573</v>
      </c>
      <c r="B574" s="37">
        <v>33837</v>
      </c>
      <c r="C574" s="34" t="s">
        <v>161</v>
      </c>
      <c r="D574" s="34" t="s">
        <v>142</v>
      </c>
      <c r="E574" s="34" t="s">
        <v>214</v>
      </c>
      <c r="F574" s="34" t="s">
        <v>181</v>
      </c>
      <c r="G574" s="21" t="s">
        <v>182</v>
      </c>
      <c r="H574" s="21" t="s">
        <v>185</v>
      </c>
      <c r="I574" s="21" t="s">
        <v>26</v>
      </c>
      <c r="J574" s="21" t="s">
        <v>32</v>
      </c>
      <c r="M574" s="12"/>
    </row>
    <row r="575" spans="1:13" ht="18" customHeight="1">
      <c r="A575" s="4">
        <v>574</v>
      </c>
      <c r="B575" s="37">
        <v>33837</v>
      </c>
      <c r="C575" s="34" t="s">
        <v>171</v>
      </c>
      <c r="D575" s="34" t="s">
        <v>176</v>
      </c>
      <c r="E575" s="34" t="s">
        <v>269</v>
      </c>
      <c r="F575" s="34" t="s">
        <v>4</v>
      </c>
      <c r="G575" s="21"/>
      <c r="H575" s="21"/>
      <c r="I575" s="21" t="s">
        <v>19</v>
      </c>
      <c r="J575" s="21" t="s">
        <v>14</v>
      </c>
      <c r="M575" s="12"/>
    </row>
    <row r="576" spans="1:13" ht="18" customHeight="1">
      <c r="A576" s="4">
        <v>575</v>
      </c>
      <c r="B576" s="37">
        <v>33837</v>
      </c>
      <c r="C576" s="34" t="s">
        <v>187</v>
      </c>
      <c r="D576" s="34" t="s">
        <v>173</v>
      </c>
      <c r="E576" s="34" t="s">
        <v>183</v>
      </c>
      <c r="F576" s="34" t="s">
        <v>146</v>
      </c>
      <c r="G576" s="21" t="s">
        <v>199</v>
      </c>
      <c r="H576" s="21" t="s">
        <v>194</v>
      </c>
      <c r="I576" s="21" t="s">
        <v>227</v>
      </c>
      <c r="J576" s="21" t="s">
        <v>228</v>
      </c>
      <c r="M576" s="12"/>
    </row>
    <row r="577" spans="1:13" ht="18" customHeight="1">
      <c r="A577" s="4">
        <v>576</v>
      </c>
      <c r="B577" s="37">
        <v>33837</v>
      </c>
      <c r="C577" s="34" t="s">
        <v>188</v>
      </c>
      <c r="D577" s="34" t="s">
        <v>184</v>
      </c>
      <c r="E577" s="34" t="s">
        <v>131</v>
      </c>
      <c r="F577" s="34" t="s">
        <v>211</v>
      </c>
      <c r="G577" s="21" t="s">
        <v>213</v>
      </c>
      <c r="H577" s="21" t="s">
        <v>197</v>
      </c>
      <c r="I577" s="21" t="s">
        <v>8</v>
      </c>
      <c r="J577" s="21" t="s">
        <v>31</v>
      </c>
      <c r="M577" s="12"/>
    </row>
    <row r="578" spans="1:13" ht="18" customHeight="1">
      <c r="A578" s="4">
        <v>577</v>
      </c>
      <c r="B578" s="37">
        <v>33838</v>
      </c>
      <c r="C578" s="34" t="s">
        <v>182</v>
      </c>
      <c r="D578" s="34" t="s">
        <v>172</v>
      </c>
      <c r="E578" s="34" t="s">
        <v>181</v>
      </c>
      <c r="F578" s="34" t="s">
        <v>185</v>
      </c>
      <c r="G578" s="21" t="s">
        <v>214</v>
      </c>
      <c r="H578" s="21" t="s">
        <v>192</v>
      </c>
      <c r="I578" s="21" t="s">
        <v>26</v>
      </c>
      <c r="J578" s="21" t="s">
        <v>32</v>
      </c>
      <c r="M578" s="12"/>
    </row>
    <row r="579" spans="1:13" ht="18" customHeight="1">
      <c r="A579" s="4">
        <v>578</v>
      </c>
      <c r="B579" s="37">
        <v>33838</v>
      </c>
      <c r="C579" s="34" t="s">
        <v>4</v>
      </c>
      <c r="D579" s="34" t="s">
        <v>210</v>
      </c>
      <c r="E579" s="34" t="s">
        <v>176</v>
      </c>
      <c r="F579" s="34" t="s">
        <v>192</v>
      </c>
      <c r="G579" s="21"/>
      <c r="H579" s="21"/>
      <c r="I579" s="21" t="s">
        <v>19</v>
      </c>
      <c r="J579" s="21" t="s">
        <v>14</v>
      </c>
      <c r="M579" s="12"/>
    </row>
    <row r="580" spans="1:13" ht="18" customHeight="1">
      <c r="A580" s="4">
        <v>579</v>
      </c>
      <c r="B580" s="37">
        <v>33838</v>
      </c>
      <c r="C580" s="34" t="s">
        <v>175</v>
      </c>
      <c r="D580" s="34" t="s">
        <v>193</v>
      </c>
      <c r="E580" s="34" t="s">
        <v>163</v>
      </c>
      <c r="F580" s="34" t="s">
        <v>170</v>
      </c>
      <c r="G580" s="21"/>
      <c r="H580" s="21"/>
      <c r="I580" s="21" t="s">
        <v>37</v>
      </c>
      <c r="J580" s="21" t="s">
        <v>38</v>
      </c>
      <c r="M580" s="12"/>
    </row>
    <row r="581" spans="1:13" ht="18" customHeight="1">
      <c r="A581" s="4">
        <v>580</v>
      </c>
      <c r="B581" s="37">
        <v>33838</v>
      </c>
      <c r="C581" s="34" t="s">
        <v>174</v>
      </c>
      <c r="D581" s="34" t="s">
        <v>211</v>
      </c>
      <c r="E581" s="34" t="s">
        <v>179</v>
      </c>
      <c r="F581" s="34" t="s">
        <v>197</v>
      </c>
      <c r="G581" s="21" t="s">
        <v>165</v>
      </c>
      <c r="H581" s="21" t="s">
        <v>131</v>
      </c>
      <c r="I581" s="21" t="s">
        <v>8</v>
      </c>
      <c r="J581" s="21" t="s">
        <v>31</v>
      </c>
      <c r="M581" s="12"/>
    </row>
    <row r="582" spans="1:13" ht="18" customHeight="1">
      <c r="A582" s="4">
        <v>581</v>
      </c>
      <c r="B582" s="37">
        <v>33838</v>
      </c>
      <c r="C582" s="34" t="s">
        <v>180</v>
      </c>
      <c r="D582" s="34" t="s">
        <v>195</v>
      </c>
      <c r="E582" s="34" t="s">
        <v>168</v>
      </c>
      <c r="F582" s="34" t="s">
        <v>10</v>
      </c>
      <c r="G582" s="21"/>
      <c r="H582" s="21"/>
      <c r="I582" s="21" t="s">
        <v>276</v>
      </c>
      <c r="J582" s="21" t="s">
        <v>20</v>
      </c>
      <c r="M582" s="12"/>
    </row>
    <row r="583" spans="1:13" ht="18" customHeight="1">
      <c r="A583" s="4">
        <v>582</v>
      </c>
      <c r="B583" s="37">
        <v>33839</v>
      </c>
      <c r="C583" s="34" t="s">
        <v>192</v>
      </c>
      <c r="D583" s="34" t="s">
        <v>171</v>
      </c>
      <c r="E583" s="34" t="s">
        <v>210</v>
      </c>
      <c r="F583" s="34" t="s">
        <v>176</v>
      </c>
      <c r="G583" s="21"/>
      <c r="H583" s="21"/>
      <c r="I583" s="21" t="s">
        <v>19</v>
      </c>
      <c r="J583" s="21" t="s">
        <v>14</v>
      </c>
      <c r="M583" s="12"/>
    </row>
    <row r="584" spans="1:13" ht="18" customHeight="1">
      <c r="A584" s="4">
        <v>583</v>
      </c>
      <c r="B584" s="37">
        <v>33839</v>
      </c>
      <c r="C584" s="34" t="s">
        <v>179</v>
      </c>
      <c r="D584" s="34" t="s">
        <v>165</v>
      </c>
      <c r="E584" s="34" t="s">
        <v>178</v>
      </c>
      <c r="F584" s="34" t="s">
        <v>186</v>
      </c>
      <c r="G584" s="21" t="s">
        <v>211</v>
      </c>
      <c r="H584" s="21" t="s">
        <v>174</v>
      </c>
      <c r="I584" s="21" t="s">
        <v>8</v>
      </c>
      <c r="J584" s="21" t="s">
        <v>31</v>
      </c>
      <c r="M584" s="12"/>
    </row>
    <row r="585" spans="1:13" ht="18" customHeight="1">
      <c r="A585" s="4">
        <v>584</v>
      </c>
      <c r="B585" s="37">
        <v>33839</v>
      </c>
      <c r="C585" s="34" t="s">
        <v>170</v>
      </c>
      <c r="D585" s="34" t="s">
        <v>166</v>
      </c>
      <c r="E585" s="34" t="s">
        <v>193</v>
      </c>
      <c r="F585" s="34" t="s">
        <v>163</v>
      </c>
      <c r="G585" s="21"/>
      <c r="H585" s="21"/>
      <c r="I585" s="21" t="s">
        <v>37</v>
      </c>
      <c r="J585" s="21" t="s">
        <v>38</v>
      </c>
      <c r="M585" s="12"/>
    </row>
    <row r="586" spans="1:13" ht="18" customHeight="1">
      <c r="A586" s="4">
        <v>585</v>
      </c>
      <c r="B586" s="37">
        <v>33839</v>
      </c>
      <c r="C586" s="34" t="s">
        <v>173</v>
      </c>
      <c r="D586" s="34" t="s">
        <v>187</v>
      </c>
      <c r="E586" s="34" t="s">
        <v>194</v>
      </c>
      <c r="F586" s="34" t="s">
        <v>142</v>
      </c>
      <c r="G586" s="21" t="s">
        <v>161</v>
      </c>
      <c r="H586" s="21" t="s">
        <v>183</v>
      </c>
      <c r="I586" s="21" t="s">
        <v>227</v>
      </c>
      <c r="J586" s="21" t="s">
        <v>228</v>
      </c>
      <c r="M586" s="12"/>
    </row>
    <row r="587" spans="1:13" ht="18" customHeight="1">
      <c r="A587" s="4">
        <v>586</v>
      </c>
      <c r="B587" s="37">
        <v>33839</v>
      </c>
      <c r="C587" s="34" t="s">
        <v>168</v>
      </c>
      <c r="D587" s="34" t="s">
        <v>167</v>
      </c>
      <c r="E587" s="34" t="s">
        <v>10</v>
      </c>
      <c r="F587" s="34" t="s">
        <v>195</v>
      </c>
      <c r="G587" s="21"/>
      <c r="H587" s="21"/>
      <c r="I587" s="21" t="s">
        <v>276</v>
      </c>
      <c r="J587" s="21" t="s">
        <v>20</v>
      </c>
      <c r="M587" s="12"/>
    </row>
    <row r="588" spans="1:13" ht="18" customHeight="1">
      <c r="A588" s="4">
        <v>587</v>
      </c>
      <c r="B588" s="37">
        <v>33839</v>
      </c>
      <c r="C588" s="34" t="s">
        <v>214</v>
      </c>
      <c r="D588" s="34" t="s">
        <v>269</v>
      </c>
      <c r="E588" s="34" t="s">
        <v>185</v>
      </c>
      <c r="F588" s="34" t="s">
        <v>182</v>
      </c>
      <c r="G588" s="21" t="s">
        <v>181</v>
      </c>
      <c r="H588" s="21" t="s">
        <v>172</v>
      </c>
      <c r="I588" s="21" t="s">
        <v>26</v>
      </c>
      <c r="J588" s="21" t="s">
        <v>32</v>
      </c>
      <c r="M588" s="12"/>
    </row>
    <row r="589" spans="1:13" ht="18" customHeight="1">
      <c r="A589" s="4">
        <v>588</v>
      </c>
      <c r="B589" s="37">
        <v>33841</v>
      </c>
      <c r="C589" s="34" t="s">
        <v>72</v>
      </c>
      <c r="D589" s="34" t="s">
        <v>175</v>
      </c>
      <c r="E589" s="34" t="s">
        <v>167</v>
      </c>
      <c r="F589" s="34" t="s">
        <v>190</v>
      </c>
      <c r="G589" s="21"/>
      <c r="H589" s="21"/>
      <c r="I589" s="21" t="s">
        <v>20</v>
      </c>
      <c r="J589" s="21" t="s">
        <v>37</v>
      </c>
      <c r="M589" s="12"/>
    </row>
    <row r="590" spans="1:13" ht="18" customHeight="1">
      <c r="A590" s="4">
        <v>589</v>
      </c>
      <c r="B590" s="37">
        <v>33841</v>
      </c>
      <c r="C590" s="34" t="s">
        <v>165</v>
      </c>
      <c r="D590" s="34" t="s">
        <v>179</v>
      </c>
      <c r="E590" s="34" t="s">
        <v>186</v>
      </c>
      <c r="F590" s="34" t="s">
        <v>213</v>
      </c>
      <c r="G590" s="21" t="s">
        <v>131</v>
      </c>
      <c r="H590" s="21" t="s">
        <v>188</v>
      </c>
      <c r="I590" s="21" t="s">
        <v>31</v>
      </c>
      <c r="J590" s="21" t="s">
        <v>227</v>
      </c>
      <c r="M590" s="12"/>
    </row>
    <row r="591" spans="1:13" ht="18" customHeight="1">
      <c r="A591" s="4">
        <v>590</v>
      </c>
      <c r="B591" s="37">
        <v>33841</v>
      </c>
      <c r="C591" s="34" t="s">
        <v>184</v>
      </c>
      <c r="D591" s="34" t="s">
        <v>161</v>
      </c>
      <c r="E591" s="34" t="s">
        <v>197</v>
      </c>
      <c r="F591" s="34" t="s">
        <v>211</v>
      </c>
      <c r="G591" s="21" t="s">
        <v>142</v>
      </c>
      <c r="H591" s="21" t="s">
        <v>178</v>
      </c>
      <c r="I591" s="21" t="s">
        <v>8</v>
      </c>
      <c r="J591" s="21" t="s">
        <v>26</v>
      </c>
      <c r="M591" s="12"/>
    </row>
    <row r="592" spans="1:13" ht="18" customHeight="1">
      <c r="A592" s="4">
        <v>591</v>
      </c>
      <c r="B592" s="37">
        <v>33841</v>
      </c>
      <c r="C592" s="34" t="s">
        <v>210</v>
      </c>
      <c r="D592" s="34" t="s">
        <v>177</v>
      </c>
      <c r="E592" s="34" t="s">
        <v>176</v>
      </c>
      <c r="F592" s="34" t="s">
        <v>171</v>
      </c>
      <c r="G592" s="21"/>
      <c r="H592" s="21"/>
      <c r="I592" s="21" t="s">
        <v>14</v>
      </c>
      <c r="J592" s="21" t="s">
        <v>276</v>
      </c>
      <c r="M592" s="12"/>
    </row>
    <row r="593" spans="1:13" ht="18" customHeight="1">
      <c r="A593" s="4">
        <v>592</v>
      </c>
      <c r="B593" s="37">
        <v>33841</v>
      </c>
      <c r="C593" s="34" t="s">
        <v>163</v>
      </c>
      <c r="D593" s="34" t="s">
        <v>46</v>
      </c>
      <c r="E593" s="34" t="s">
        <v>166</v>
      </c>
      <c r="F593" s="34" t="s">
        <v>193</v>
      </c>
      <c r="G593" s="21"/>
      <c r="H593" s="21"/>
      <c r="I593" s="21" t="s">
        <v>38</v>
      </c>
      <c r="J593" s="21" t="s">
        <v>19</v>
      </c>
      <c r="M593" s="12"/>
    </row>
    <row r="594" spans="1:13" ht="18" customHeight="1">
      <c r="A594" s="4">
        <v>593</v>
      </c>
      <c r="B594" s="37">
        <v>33842</v>
      </c>
      <c r="C594" s="34" t="s">
        <v>190</v>
      </c>
      <c r="D594" s="34" t="s">
        <v>144</v>
      </c>
      <c r="E594" s="34" t="s">
        <v>175</v>
      </c>
      <c r="F594" s="34" t="s">
        <v>167</v>
      </c>
      <c r="G594" s="21"/>
      <c r="H594" s="21"/>
      <c r="I594" s="21" t="s">
        <v>20</v>
      </c>
      <c r="J594" s="21" t="s">
        <v>37</v>
      </c>
      <c r="M594" s="12"/>
    </row>
    <row r="595" spans="1:13" ht="18" customHeight="1">
      <c r="A595" s="4">
        <v>594</v>
      </c>
      <c r="B595" s="37">
        <v>33842</v>
      </c>
      <c r="C595" s="34" t="s">
        <v>177</v>
      </c>
      <c r="D595" s="34" t="s">
        <v>171</v>
      </c>
      <c r="E595" s="36" t="s">
        <v>191</v>
      </c>
      <c r="F595" s="34" t="s">
        <v>176</v>
      </c>
      <c r="G595" s="21"/>
      <c r="H595" s="21"/>
      <c r="I595" s="21" t="s">
        <v>14</v>
      </c>
      <c r="J595" s="21" t="s">
        <v>276</v>
      </c>
      <c r="M595" s="12"/>
    </row>
    <row r="596" spans="1:13" ht="18" customHeight="1">
      <c r="A596" s="4">
        <v>595</v>
      </c>
      <c r="B596" s="37">
        <v>33842</v>
      </c>
      <c r="C596" s="34" t="s">
        <v>186</v>
      </c>
      <c r="D596" s="34" t="s">
        <v>188</v>
      </c>
      <c r="E596" s="34" t="s">
        <v>213</v>
      </c>
      <c r="F596" s="34" t="s">
        <v>131</v>
      </c>
      <c r="G596" s="21" t="s">
        <v>179</v>
      </c>
      <c r="H596" s="21" t="s">
        <v>165</v>
      </c>
      <c r="I596" s="21" t="s">
        <v>31</v>
      </c>
      <c r="J596" s="21" t="s">
        <v>227</v>
      </c>
      <c r="M596" s="12"/>
    </row>
    <row r="597" spans="1:13" ht="18" customHeight="1">
      <c r="A597" s="4">
        <v>596</v>
      </c>
      <c r="B597" s="37">
        <v>33842</v>
      </c>
      <c r="C597" s="34" t="s">
        <v>142</v>
      </c>
      <c r="D597" s="34" t="s">
        <v>197</v>
      </c>
      <c r="E597" s="34" t="s">
        <v>161</v>
      </c>
      <c r="F597" s="34" t="s">
        <v>174</v>
      </c>
      <c r="G597" s="21" t="s">
        <v>184</v>
      </c>
      <c r="H597" s="21" t="s">
        <v>211</v>
      </c>
      <c r="I597" s="21" t="s">
        <v>8</v>
      </c>
      <c r="J597" s="21" t="s">
        <v>26</v>
      </c>
      <c r="M597" s="12"/>
    </row>
    <row r="598" spans="1:13" ht="18" customHeight="1">
      <c r="A598" s="4">
        <v>597</v>
      </c>
      <c r="B598" s="37">
        <v>33842</v>
      </c>
      <c r="C598" s="34" t="s">
        <v>193</v>
      </c>
      <c r="D598" s="34" t="s">
        <v>170</v>
      </c>
      <c r="E598" s="34" t="s">
        <v>46</v>
      </c>
      <c r="F598" s="34" t="s">
        <v>166</v>
      </c>
      <c r="G598" s="21"/>
      <c r="H598" s="21"/>
      <c r="I598" s="21" t="s">
        <v>38</v>
      </c>
      <c r="J598" s="21" t="s">
        <v>19</v>
      </c>
      <c r="M598" s="12"/>
    </row>
    <row r="599" spans="1:13" ht="18" customHeight="1">
      <c r="A599" s="4">
        <v>598</v>
      </c>
      <c r="B599" s="37">
        <v>33842</v>
      </c>
      <c r="C599" s="34" t="s">
        <v>194</v>
      </c>
      <c r="D599" s="34" t="s">
        <v>173</v>
      </c>
      <c r="E599" s="34" t="s">
        <v>214</v>
      </c>
      <c r="F599" s="34" t="s">
        <v>183</v>
      </c>
      <c r="G599" s="21" t="s">
        <v>185</v>
      </c>
      <c r="H599" s="21" t="s">
        <v>182</v>
      </c>
      <c r="I599" s="21" t="s">
        <v>228</v>
      </c>
      <c r="J599" s="21" t="s">
        <v>32</v>
      </c>
      <c r="M599" s="12"/>
    </row>
    <row r="600" spans="1:13" ht="18" customHeight="1">
      <c r="A600" s="4">
        <v>599</v>
      </c>
      <c r="B600" s="37">
        <v>33843</v>
      </c>
      <c r="C600" s="34" t="s">
        <v>166</v>
      </c>
      <c r="D600" s="34" t="s">
        <v>163</v>
      </c>
      <c r="E600" s="34" t="s">
        <v>170</v>
      </c>
      <c r="F600" s="34" t="s">
        <v>180</v>
      </c>
      <c r="G600" s="21"/>
      <c r="H600" s="21"/>
      <c r="I600" s="21" t="s">
        <v>38</v>
      </c>
      <c r="J600" s="21" t="s">
        <v>19</v>
      </c>
      <c r="M600" s="12"/>
    </row>
    <row r="601" spans="1:13" ht="18" customHeight="1">
      <c r="A601" s="4">
        <v>600</v>
      </c>
      <c r="B601" s="37">
        <v>33843</v>
      </c>
      <c r="C601" s="34" t="s">
        <v>182</v>
      </c>
      <c r="D601" s="36" t="s">
        <v>185</v>
      </c>
      <c r="E601" s="34" t="s">
        <v>173</v>
      </c>
      <c r="F601" s="34" t="s">
        <v>194</v>
      </c>
      <c r="G601" s="21" t="s">
        <v>183</v>
      </c>
      <c r="H601" s="21" t="s">
        <v>214</v>
      </c>
      <c r="I601" s="21" t="s">
        <v>228</v>
      </c>
      <c r="J601" s="21" t="s">
        <v>32</v>
      </c>
      <c r="M601" s="12"/>
    </row>
    <row r="602" spans="1:13" ht="18" customHeight="1">
      <c r="A602" s="4">
        <v>601</v>
      </c>
      <c r="B602" s="37">
        <v>33843</v>
      </c>
      <c r="C602" s="34" t="s">
        <v>131</v>
      </c>
      <c r="D602" s="34" t="s">
        <v>174</v>
      </c>
      <c r="E602" s="34" t="s">
        <v>188</v>
      </c>
      <c r="F602" s="34" t="s">
        <v>184</v>
      </c>
      <c r="G602" s="21" t="s">
        <v>211</v>
      </c>
      <c r="H602" s="21" t="s">
        <v>197</v>
      </c>
      <c r="I602" s="21" t="s">
        <v>8</v>
      </c>
      <c r="J602" s="21" t="s">
        <v>26</v>
      </c>
      <c r="M602" s="12"/>
    </row>
    <row r="603" spans="1:13" ht="18" customHeight="1">
      <c r="A603" s="4">
        <v>602</v>
      </c>
      <c r="B603" s="37">
        <v>33843</v>
      </c>
      <c r="C603" s="34" t="s">
        <v>144</v>
      </c>
      <c r="D603" s="34" t="s">
        <v>167</v>
      </c>
      <c r="E603" s="34" t="s">
        <v>72</v>
      </c>
      <c r="F603" s="34" t="s">
        <v>175</v>
      </c>
      <c r="G603" s="21"/>
      <c r="H603" s="21"/>
      <c r="I603" s="21" t="s">
        <v>20</v>
      </c>
      <c r="J603" s="21" t="s">
        <v>37</v>
      </c>
      <c r="M603" s="12"/>
    </row>
    <row r="604" spans="1:13" ht="18" customHeight="1">
      <c r="A604" s="4">
        <v>603</v>
      </c>
      <c r="B604" s="37">
        <v>33843</v>
      </c>
      <c r="C604" s="36" t="s">
        <v>176</v>
      </c>
      <c r="D604" s="34" t="s">
        <v>171</v>
      </c>
      <c r="E604" s="34" t="s">
        <v>191</v>
      </c>
      <c r="F604" s="34" t="s">
        <v>210</v>
      </c>
      <c r="G604" s="21"/>
      <c r="H604" s="21"/>
      <c r="I604" s="21" t="s">
        <v>14</v>
      </c>
      <c r="J604" s="21" t="s">
        <v>276</v>
      </c>
      <c r="M604" s="13"/>
    </row>
    <row r="605" spans="1:13" ht="18" customHeight="1">
      <c r="A605" s="4">
        <v>604</v>
      </c>
      <c r="B605" s="37">
        <v>33844</v>
      </c>
      <c r="C605" s="34" t="s">
        <v>172</v>
      </c>
      <c r="D605" s="34" t="s">
        <v>181</v>
      </c>
      <c r="E605" s="34" t="s">
        <v>187</v>
      </c>
      <c r="F605" s="34" t="s">
        <v>269</v>
      </c>
      <c r="G605" s="21" t="s">
        <v>161</v>
      </c>
      <c r="H605" s="21" t="s">
        <v>173</v>
      </c>
      <c r="I605" s="21" t="s">
        <v>227</v>
      </c>
      <c r="J605" s="21" t="s">
        <v>26</v>
      </c>
      <c r="M605" s="12"/>
    </row>
    <row r="606" spans="1:13" ht="18" customHeight="1">
      <c r="A606" s="4">
        <v>605</v>
      </c>
      <c r="B606" s="37">
        <v>33844</v>
      </c>
      <c r="C606" s="34" t="s">
        <v>175</v>
      </c>
      <c r="D606" s="34" t="s">
        <v>72</v>
      </c>
      <c r="E606" s="34" t="s">
        <v>190</v>
      </c>
      <c r="F606" s="34" t="s">
        <v>195</v>
      </c>
      <c r="G606" s="21"/>
      <c r="H606" s="21"/>
      <c r="I606" s="21" t="s">
        <v>14</v>
      </c>
      <c r="J606" s="21" t="s">
        <v>20</v>
      </c>
      <c r="M606" s="12"/>
    </row>
    <row r="607" spans="1:13" ht="18" customHeight="1">
      <c r="A607" s="4">
        <v>606</v>
      </c>
      <c r="B607" s="37">
        <v>33844</v>
      </c>
      <c r="C607" s="34" t="s">
        <v>180</v>
      </c>
      <c r="D607" s="34" t="s">
        <v>193</v>
      </c>
      <c r="E607" s="34" t="s">
        <v>167</v>
      </c>
      <c r="F607" s="34" t="s">
        <v>170</v>
      </c>
      <c r="G607" s="21"/>
      <c r="H607" s="21"/>
      <c r="I607" s="21" t="s">
        <v>19</v>
      </c>
      <c r="J607" s="21" t="s">
        <v>37</v>
      </c>
      <c r="M607" s="12"/>
    </row>
    <row r="608" spans="1:13" ht="18" customHeight="1">
      <c r="A608" s="4">
        <v>607</v>
      </c>
      <c r="B608" s="37">
        <v>33845</v>
      </c>
      <c r="C608" s="34" t="s">
        <v>167</v>
      </c>
      <c r="D608" s="34" t="s">
        <v>144</v>
      </c>
      <c r="E608" s="34" t="s">
        <v>170</v>
      </c>
      <c r="F608" s="34" t="s">
        <v>193</v>
      </c>
      <c r="G608" s="21"/>
      <c r="H608" s="21"/>
      <c r="I608" s="21" t="s">
        <v>19</v>
      </c>
      <c r="J608" s="21" t="s">
        <v>37</v>
      </c>
      <c r="M608" s="12"/>
    </row>
    <row r="609" spans="1:13" ht="18" customHeight="1">
      <c r="A609" s="4">
        <v>608</v>
      </c>
      <c r="B609" s="37">
        <v>33845</v>
      </c>
      <c r="C609" s="34" t="s">
        <v>192</v>
      </c>
      <c r="D609" s="34" t="s">
        <v>171</v>
      </c>
      <c r="E609" s="34" t="s">
        <v>210</v>
      </c>
      <c r="F609" s="34" t="s">
        <v>191</v>
      </c>
      <c r="G609" s="21"/>
      <c r="H609" s="21"/>
      <c r="I609" s="21" t="s">
        <v>276</v>
      </c>
      <c r="J609" s="21" t="s">
        <v>38</v>
      </c>
      <c r="M609" s="12"/>
    </row>
    <row r="610" spans="1:13" ht="18" customHeight="1">
      <c r="A610" s="4">
        <v>609</v>
      </c>
      <c r="B610" s="37">
        <v>33845</v>
      </c>
      <c r="C610" s="34" t="s">
        <v>269</v>
      </c>
      <c r="D610" s="34" t="s">
        <v>214</v>
      </c>
      <c r="E610" s="34" t="s">
        <v>181</v>
      </c>
      <c r="F610" s="34" t="s">
        <v>185</v>
      </c>
      <c r="G610" s="21" t="s">
        <v>142</v>
      </c>
      <c r="H610" s="21" t="s">
        <v>194</v>
      </c>
      <c r="I610" s="21" t="s">
        <v>227</v>
      </c>
      <c r="J610" s="21" t="s">
        <v>26</v>
      </c>
      <c r="M610" s="12"/>
    </row>
    <row r="611" spans="1:13" ht="18" customHeight="1">
      <c r="A611" s="4">
        <v>610</v>
      </c>
      <c r="B611" s="37">
        <v>33845</v>
      </c>
      <c r="C611" s="34" t="s">
        <v>72</v>
      </c>
      <c r="D611" s="34" t="s">
        <v>190</v>
      </c>
      <c r="E611" s="34" t="s">
        <v>195</v>
      </c>
      <c r="F611" s="34" t="s">
        <v>166</v>
      </c>
      <c r="G611" s="21"/>
      <c r="H611" s="21"/>
      <c r="I611" s="21" t="s">
        <v>14</v>
      </c>
      <c r="J611" s="21" t="s">
        <v>20</v>
      </c>
      <c r="M611" s="12"/>
    </row>
    <row r="612" spans="1:13" ht="18" customHeight="1">
      <c r="A612" s="4">
        <v>611</v>
      </c>
      <c r="B612" s="37">
        <v>33845</v>
      </c>
      <c r="C612" s="34" t="s">
        <v>174</v>
      </c>
      <c r="D612" s="34" t="s">
        <v>184</v>
      </c>
      <c r="E612" s="34" t="s">
        <v>165</v>
      </c>
      <c r="F612" s="34" t="s">
        <v>213</v>
      </c>
      <c r="G612" s="21" t="s">
        <v>131</v>
      </c>
      <c r="H612" s="21" t="s">
        <v>211</v>
      </c>
      <c r="I612" s="21" t="s">
        <v>31</v>
      </c>
      <c r="J612" s="21" t="s">
        <v>228</v>
      </c>
      <c r="M612" s="12"/>
    </row>
    <row r="613" spans="1:13" ht="18" customHeight="1">
      <c r="A613" s="4">
        <v>612</v>
      </c>
      <c r="B613" s="37">
        <v>33845</v>
      </c>
      <c r="C613" s="34" t="s">
        <v>188</v>
      </c>
      <c r="D613" s="34" t="s">
        <v>197</v>
      </c>
      <c r="E613" s="34" t="s">
        <v>183</v>
      </c>
      <c r="F613" s="34" t="s">
        <v>179</v>
      </c>
      <c r="G613" s="21" t="s">
        <v>186</v>
      </c>
      <c r="H613" s="21" t="s">
        <v>178</v>
      </c>
      <c r="I613" s="21" t="s">
        <v>32</v>
      </c>
      <c r="J613" s="21" t="s">
        <v>8</v>
      </c>
      <c r="M613" s="12"/>
    </row>
    <row r="614" spans="1:13" ht="18" customHeight="1">
      <c r="A614" s="4">
        <v>613</v>
      </c>
      <c r="B614" s="37">
        <v>33846</v>
      </c>
      <c r="C614" s="34" t="s">
        <v>170</v>
      </c>
      <c r="D614" s="34" t="s">
        <v>180</v>
      </c>
      <c r="E614" s="34" t="s">
        <v>193</v>
      </c>
      <c r="F614" s="34" t="s">
        <v>144</v>
      </c>
      <c r="G614" s="21"/>
      <c r="H614" s="21"/>
      <c r="I614" s="21" t="s">
        <v>19</v>
      </c>
      <c r="J614" s="21" t="s">
        <v>37</v>
      </c>
      <c r="M614" s="12"/>
    </row>
    <row r="615" spans="1:13" ht="18" customHeight="1">
      <c r="A615" s="4">
        <v>614</v>
      </c>
      <c r="B615" s="37">
        <v>33846</v>
      </c>
      <c r="C615" s="34" t="s">
        <v>213</v>
      </c>
      <c r="D615" s="34" t="s">
        <v>131</v>
      </c>
      <c r="E615" s="34" t="s">
        <v>211</v>
      </c>
      <c r="F615" s="34" t="s">
        <v>165</v>
      </c>
      <c r="G615" s="21" t="s">
        <v>184</v>
      </c>
      <c r="H615" s="21" t="s">
        <v>174</v>
      </c>
      <c r="I615" s="21" t="s">
        <v>31</v>
      </c>
      <c r="J615" s="21" t="s">
        <v>228</v>
      </c>
      <c r="M615" s="12"/>
    </row>
    <row r="616" spans="1:13" ht="18" customHeight="1">
      <c r="A616" s="4">
        <v>615</v>
      </c>
      <c r="B616" s="37">
        <v>33846</v>
      </c>
      <c r="C616" s="34" t="s">
        <v>173</v>
      </c>
      <c r="D616" s="34" t="s">
        <v>142</v>
      </c>
      <c r="E616" s="34" t="s">
        <v>194</v>
      </c>
      <c r="F616" s="34" t="s">
        <v>181</v>
      </c>
      <c r="G616" s="21" t="s">
        <v>172</v>
      </c>
      <c r="H616" s="21" t="s">
        <v>161</v>
      </c>
      <c r="I616" s="21" t="s">
        <v>227</v>
      </c>
      <c r="J616" s="21" t="s">
        <v>26</v>
      </c>
      <c r="M616" s="12"/>
    </row>
    <row r="617" spans="1:13" ht="18" customHeight="1">
      <c r="A617" s="4">
        <v>616</v>
      </c>
      <c r="B617" s="37">
        <v>33846</v>
      </c>
      <c r="C617" s="34" t="s">
        <v>183</v>
      </c>
      <c r="D617" s="34" t="s">
        <v>186</v>
      </c>
      <c r="E617" s="34" t="s">
        <v>197</v>
      </c>
      <c r="F617" s="34" t="s">
        <v>178</v>
      </c>
      <c r="G617" s="21" t="s">
        <v>187</v>
      </c>
      <c r="H617" s="21" t="s">
        <v>179</v>
      </c>
      <c r="I617" s="21" t="s">
        <v>32</v>
      </c>
      <c r="J617" s="21" t="s">
        <v>8</v>
      </c>
      <c r="M617" s="12"/>
    </row>
    <row r="618" spans="1:13" ht="18" customHeight="1">
      <c r="A618" s="4">
        <v>617</v>
      </c>
      <c r="B618" s="37">
        <v>33846</v>
      </c>
      <c r="C618" s="34" t="s">
        <v>195</v>
      </c>
      <c r="D618" s="34" t="s">
        <v>166</v>
      </c>
      <c r="E618" s="34" t="s">
        <v>175</v>
      </c>
      <c r="F618" s="34" t="s">
        <v>190</v>
      </c>
      <c r="G618" s="21"/>
      <c r="H618" s="21"/>
      <c r="I618" s="21" t="s">
        <v>14</v>
      </c>
      <c r="J618" s="21" t="s">
        <v>20</v>
      </c>
      <c r="M618" s="12"/>
    </row>
    <row r="619" spans="1:13" ht="18" customHeight="1">
      <c r="A619" s="4">
        <v>618</v>
      </c>
      <c r="B619" s="37">
        <v>33846</v>
      </c>
      <c r="C619" s="34" t="s">
        <v>191</v>
      </c>
      <c r="D619" s="34" t="s">
        <v>176</v>
      </c>
      <c r="E619" s="34" t="s">
        <v>171</v>
      </c>
      <c r="F619" s="34" t="s">
        <v>210</v>
      </c>
      <c r="G619" s="21"/>
      <c r="H619" s="21"/>
      <c r="I619" s="21" t="s">
        <v>276</v>
      </c>
      <c r="J619" s="21" t="s">
        <v>38</v>
      </c>
      <c r="M619" s="12"/>
    </row>
    <row r="620" spans="1:13" ht="18" customHeight="1">
      <c r="A620" s="4">
        <v>619</v>
      </c>
      <c r="B620" s="37">
        <v>33847</v>
      </c>
      <c r="C620" s="34" t="s">
        <v>186</v>
      </c>
      <c r="D620" s="34" t="s">
        <v>179</v>
      </c>
      <c r="E620" s="34" t="s">
        <v>187</v>
      </c>
      <c r="F620" s="34" t="s">
        <v>197</v>
      </c>
      <c r="G620" s="21" t="s">
        <v>183</v>
      </c>
      <c r="H620" s="21" t="s">
        <v>148</v>
      </c>
      <c r="I620" s="21" t="s">
        <v>32</v>
      </c>
      <c r="J620" s="21" t="s">
        <v>8</v>
      </c>
      <c r="M620" s="12"/>
    </row>
    <row r="621" spans="1:13" ht="18" customHeight="1">
      <c r="A621" s="4">
        <v>620</v>
      </c>
      <c r="B621" s="37">
        <v>33848</v>
      </c>
      <c r="C621" s="34" t="s">
        <v>171</v>
      </c>
      <c r="D621" s="34" t="s">
        <v>192</v>
      </c>
      <c r="E621" s="34" t="s">
        <v>210</v>
      </c>
      <c r="F621" s="34" t="s">
        <v>176</v>
      </c>
      <c r="G621" s="21"/>
      <c r="H621" s="21"/>
      <c r="I621" s="21" t="s">
        <v>38</v>
      </c>
      <c r="J621" s="21" t="s">
        <v>20</v>
      </c>
      <c r="M621" s="12"/>
    </row>
    <row r="622" spans="1:13" ht="18" customHeight="1">
      <c r="A622" s="4">
        <v>621</v>
      </c>
      <c r="B622" s="37">
        <v>33848</v>
      </c>
      <c r="C622" s="34" t="s">
        <v>190</v>
      </c>
      <c r="D622" s="34" t="s">
        <v>175</v>
      </c>
      <c r="E622" s="34" t="s">
        <v>163</v>
      </c>
      <c r="F622" s="34" t="s">
        <v>166</v>
      </c>
      <c r="G622" s="21"/>
      <c r="H622" s="21"/>
      <c r="I622" s="21" t="s">
        <v>14</v>
      </c>
      <c r="J622" s="21" t="s">
        <v>37</v>
      </c>
      <c r="M622" s="12"/>
    </row>
    <row r="623" spans="1:13" ht="18" customHeight="1">
      <c r="A623" s="4">
        <v>622</v>
      </c>
      <c r="B623" s="37">
        <v>33848</v>
      </c>
      <c r="C623" s="34" t="s">
        <v>211</v>
      </c>
      <c r="D623" s="34" t="s">
        <v>165</v>
      </c>
      <c r="E623" s="34" t="s">
        <v>131</v>
      </c>
      <c r="F623" s="34" t="s">
        <v>184</v>
      </c>
      <c r="G623" s="21" t="s">
        <v>174</v>
      </c>
      <c r="H623" s="21" t="s">
        <v>213</v>
      </c>
      <c r="I623" s="21" t="s">
        <v>8</v>
      </c>
      <c r="J623" s="21" t="s">
        <v>228</v>
      </c>
      <c r="M623" s="12"/>
    </row>
    <row r="624" spans="1:13" ht="18" customHeight="1">
      <c r="A624" s="4">
        <v>623</v>
      </c>
      <c r="B624" s="37">
        <v>33848</v>
      </c>
      <c r="C624" s="34" t="s">
        <v>181</v>
      </c>
      <c r="D624" s="34" t="s">
        <v>214</v>
      </c>
      <c r="E624" s="34" t="s">
        <v>182</v>
      </c>
      <c r="F624" s="34" t="s">
        <v>269</v>
      </c>
      <c r="G624" s="21" t="s">
        <v>161</v>
      </c>
      <c r="H624" s="21" t="s">
        <v>172</v>
      </c>
      <c r="I624" s="21" t="s">
        <v>26</v>
      </c>
      <c r="J624" s="21" t="s">
        <v>31</v>
      </c>
      <c r="M624" s="12"/>
    </row>
    <row r="625" spans="1:13" ht="18" customHeight="1">
      <c r="A625" s="4">
        <v>624</v>
      </c>
      <c r="B625" s="37">
        <v>33848</v>
      </c>
      <c r="C625" s="34" t="s">
        <v>197</v>
      </c>
      <c r="D625" s="34" t="s">
        <v>187</v>
      </c>
      <c r="E625" s="34" t="s">
        <v>179</v>
      </c>
      <c r="F625" s="34" t="s">
        <v>183</v>
      </c>
      <c r="G625" s="21" t="s">
        <v>178</v>
      </c>
      <c r="H625" s="21" t="s">
        <v>188</v>
      </c>
      <c r="I625" s="21" t="s">
        <v>32</v>
      </c>
      <c r="J625" s="21" t="s">
        <v>227</v>
      </c>
      <c r="M625" s="12"/>
    </row>
    <row r="626" spans="1:13" ht="18" customHeight="1">
      <c r="A626" s="4">
        <v>625</v>
      </c>
      <c r="B626" s="37">
        <v>33848</v>
      </c>
      <c r="C626" s="34" t="s">
        <v>193</v>
      </c>
      <c r="D626" s="34" t="s">
        <v>167</v>
      </c>
      <c r="E626" s="34" t="s">
        <v>144</v>
      </c>
      <c r="F626" s="34" t="s">
        <v>180</v>
      </c>
      <c r="G626" s="21"/>
      <c r="H626" s="21"/>
      <c r="I626" s="21" t="s">
        <v>276</v>
      </c>
      <c r="J626" s="21" t="s">
        <v>19</v>
      </c>
      <c r="M626" s="12"/>
    </row>
    <row r="627" spans="1:13" ht="18" customHeight="1">
      <c r="A627" s="4">
        <v>626</v>
      </c>
      <c r="B627" s="37">
        <v>33849</v>
      </c>
      <c r="C627" s="34" t="s">
        <v>179</v>
      </c>
      <c r="D627" s="34" t="s">
        <v>186</v>
      </c>
      <c r="E627" s="34" t="s">
        <v>183</v>
      </c>
      <c r="F627" s="34" t="s">
        <v>187</v>
      </c>
      <c r="G627" s="21" t="s">
        <v>188</v>
      </c>
      <c r="H627" s="21" t="s">
        <v>197</v>
      </c>
      <c r="I627" s="21" t="s">
        <v>32</v>
      </c>
      <c r="J627" s="21" t="s">
        <v>227</v>
      </c>
      <c r="M627" s="12"/>
    </row>
    <row r="628" spans="1:13" ht="18" customHeight="1">
      <c r="A628" s="4">
        <v>627</v>
      </c>
      <c r="B628" s="37">
        <v>33849</v>
      </c>
      <c r="C628" s="34" t="s">
        <v>184</v>
      </c>
      <c r="D628" s="34" t="s">
        <v>213</v>
      </c>
      <c r="E628" s="34" t="s">
        <v>174</v>
      </c>
      <c r="F628" s="34" t="s">
        <v>131</v>
      </c>
      <c r="G628" s="21" t="s">
        <v>165</v>
      </c>
      <c r="H628" s="21" t="s">
        <v>211</v>
      </c>
      <c r="I628" s="21" t="s">
        <v>8</v>
      </c>
      <c r="J628" s="21" t="s">
        <v>228</v>
      </c>
      <c r="M628" s="12"/>
    </row>
    <row r="629" spans="1:13" ht="18" customHeight="1">
      <c r="A629" s="4">
        <v>628</v>
      </c>
      <c r="B629" s="37">
        <v>33849</v>
      </c>
      <c r="C629" s="34" t="s">
        <v>185</v>
      </c>
      <c r="D629" s="34" t="s">
        <v>161</v>
      </c>
      <c r="E629" s="34" t="s">
        <v>269</v>
      </c>
      <c r="F629" s="34" t="s">
        <v>214</v>
      </c>
      <c r="G629" s="21" t="s">
        <v>181</v>
      </c>
      <c r="H629" s="21" t="s">
        <v>142</v>
      </c>
      <c r="I629" s="21" t="s">
        <v>26</v>
      </c>
      <c r="J629" s="21" t="s">
        <v>31</v>
      </c>
      <c r="M629" s="12"/>
    </row>
    <row r="630" spans="1:13" ht="18" customHeight="1">
      <c r="A630" s="4">
        <v>629</v>
      </c>
      <c r="B630" s="37">
        <v>33849</v>
      </c>
      <c r="C630" s="34" t="s">
        <v>210</v>
      </c>
      <c r="D630" s="34" t="s">
        <v>72</v>
      </c>
      <c r="E630" s="34" t="s">
        <v>176</v>
      </c>
      <c r="F630" s="34" t="s">
        <v>192</v>
      </c>
      <c r="G630" s="21"/>
      <c r="H630" s="21"/>
      <c r="I630" s="21" t="s">
        <v>38</v>
      </c>
      <c r="J630" s="21" t="s">
        <v>20</v>
      </c>
      <c r="M630" s="12"/>
    </row>
    <row r="631" spans="1:13" ht="18" customHeight="1">
      <c r="A631" s="4">
        <v>630</v>
      </c>
      <c r="B631" s="37">
        <v>33849</v>
      </c>
      <c r="C631" s="34" t="s">
        <v>144</v>
      </c>
      <c r="D631" s="34" t="s">
        <v>170</v>
      </c>
      <c r="E631" s="34" t="s">
        <v>180</v>
      </c>
      <c r="F631" s="34" t="s">
        <v>167</v>
      </c>
      <c r="G631" s="21"/>
      <c r="H631" s="21"/>
      <c r="I631" s="21" t="s">
        <v>276</v>
      </c>
      <c r="J631" s="21" t="s">
        <v>19</v>
      </c>
      <c r="M631" s="12"/>
    </row>
    <row r="632" spans="1:13" ht="18" customHeight="1">
      <c r="A632" s="4">
        <v>631</v>
      </c>
      <c r="B632" s="37">
        <v>33849</v>
      </c>
      <c r="C632" s="34" t="s">
        <v>163</v>
      </c>
      <c r="D632" s="34" t="s">
        <v>195</v>
      </c>
      <c r="E632" s="34" t="s">
        <v>166</v>
      </c>
      <c r="F632" s="34" t="s">
        <v>175</v>
      </c>
      <c r="G632" s="21"/>
      <c r="H632" s="21"/>
      <c r="I632" s="21" t="s">
        <v>14</v>
      </c>
      <c r="J632" s="21" t="s">
        <v>37</v>
      </c>
      <c r="M632" s="12"/>
    </row>
    <row r="633" spans="1:13" ht="18" customHeight="1">
      <c r="A633" s="4">
        <v>632</v>
      </c>
      <c r="B633" s="37">
        <v>33850</v>
      </c>
      <c r="C633" s="34" t="s">
        <v>175</v>
      </c>
      <c r="D633" s="34" t="s">
        <v>190</v>
      </c>
      <c r="E633" s="34" t="s">
        <v>195</v>
      </c>
      <c r="F633" s="34" t="s">
        <v>168</v>
      </c>
      <c r="G633" s="21"/>
      <c r="H633" s="21"/>
      <c r="I633" s="21" t="s">
        <v>14</v>
      </c>
      <c r="J633" s="21" t="s">
        <v>37</v>
      </c>
      <c r="M633" s="12"/>
    </row>
    <row r="634" spans="1:13" ht="18" customHeight="1">
      <c r="A634" s="4">
        <v>633</v>
      </c>
      <c r="B634" s="37">
        <v>33850</v>
      </c>
      <c r="C634" s="34" t="s">
        <v>180</v>
      </c>
      <c r="D634" s="34" t="s">
        <v>193</v>
      </c>
      <c r="E634" s="34" t="s">
        <v>167</v>
      </c>
      <c r="F634" s="34" t="s">
        <v>170</v>
      </c>
      <c r="G634" s="21"/>
      <c r="H634" s="21"/>
      <c r="I634" s="21" t="s">
        <v>276</v>
      </c>
      <c r="J634" s="21" t="s">
        <v>19</v>
      </c>
      <c r="M634" s="12"/>
    </row>
    <row r="635" spans="1:13" ht="18" customHeight="1">
      <c r="A635" s="4">
        <v>634</v>
      </c>
      <c r="B635" s="37">
        <v>33850</v>
      </c>
      <c r="C635" s="34" t="s">
        <v>194</v>
      </c>
      <c r="D635" s="34" t="s">
        <v>172</v>
      </c>
      <c r="E635" s="34" t="s">
        <v>142</v>
      </c>
      <c r="F635" s="34" t="s">
        <v>161</v>
      </c>
      <c r="G635" s="21" t="s">
        <v>173</v>
      </c>
      <c r="H635" s="21" t="s">
        <v>182</v>
      </c>
      <c r="I635" s="21" t="s">
        <v>26</v>
      </c>
      <c r="J635" s="21" t="s">
        <v>31</v>
      </c>
      <c r="M635" s="12"/>
    </row>
    <row r="636" spans="1:13" ht="18" customHeight="1">
      <c r="A636" s="4">
        <v>635</v>
      </c>
      <c r="B636" s="37">
        <v>33851</v>
      </c>
      <c r="C636" s="34" t="s">
        <v>166</v>
      </c>
      <c r="D636" s="34" t="s">
        <v>163</v>
      </c>
      <c r="E636" s="34" t="s">
        <v>190</v>
      </c>
      <c r="F636" s="34" t="s">
        <v>195</v>
      </c>
      <c r="G636" s="21"/>
      <c r="H636" s="21"/>
      <c r="I636" s="21" t="s">
        <v>20</v>
      </c>
      <c r="J636" s="21" t="s">
        <v>19</v>
      </c>
      <c r="M636" s="12"/>
    </row>
    <row r="637" spans="1:13" ht="18" customHeight="1">
      <c r="A637" s="4">
        <v>636</v>
      </c>
      <c r="B637" s="37">
        <v>33851</v>
      </c>
      <c r="C637" s="34" t="s">
        <v>168</v>
      </c>
      <c r="D637" s="34" t="s">
        <v>144</v>
      </c>
      <c r="E637" s="34" t="s">
        <v>170</v>
      </c>
      <c r="F637" s="34" t="s">
        <v>193</v>
      </c>
      <c r="G637" s="21"/>
      <c r="H637" s="21"/>
      <c r="I637" s="21" t="s">
        <v>276</v>
      </c>
      <c r="J637" s="21" t="s">
        <v>14</v>
      </c>
      <c r="M637" s="12"/>
    </row>
    <row r="638" spans="1:13" ht="18" customHeight="1">
      <c r="A638" s="4">
        <v>637</v>
      </c>
      <c r="B638" s="37">
        <v>33851</v>
      </c>
      <c r="C638" s="34" t="s">
        <v>214</v>
      </c>
      <c r="D638" s="34" t="s">
        <v>185</v>
      </c>
      <c r="E638" s="34" t="s">
        <v>181</v>
      </c>
      <c r="F638" s="34" t="s">
        <v>186</v>
      </c>
      <c r="G638" s="21" t="s">
        <v>269</v>
      </c>
      <c r="H638" s="21" t="s">
        <v>179</v>
      </c>
      <c r="I638" s="21" t="s">
        <v>228</v>
      </c>
      <c r="J638" s="21" t="s">
        <v>32</v>
      </c>
      <c r="M638" s="12"/>
    </row>
    <row r="639" spans="1:13" ht="18" customHeight="1">
      <c r="A639" s="4">
        <v>638</v>
      </c>
      <c r="B639" s="37">
        <v>33852</v>
      </c>
      <c r="C639" s="34" t="s">
        <v>170</v>
      </c>
      <c r="D639" s="34" t="s">
        <v>177</v>
      </c>
      <c r="E639" s="36" t="s">
        <v>144</v>
      </c>
      <c r="F639" s="34" t="s">
        <v>191</v>
      </c>
      <c r="G639" s="21"/>
      <c r="H639" s="21"/>
      <c r="I639" s="21" t="s">
        <v>276</v>
      </c>
      <c r="J639" s="21" t="s">
        <v>14</v>
      </c>
      <c r="M639" s="12"/>
    </row>
    <row r="640" spans="1:13" ht="18" customHeight="1">
      <c r="A640" s="4">
        <v>639</v>
      </c>
      <c r="B640" s="37">
        <v>33852</v>
      </c>
      <c r="C640" s="34" t="s">
        <v>186</v>
      </c>
      <c r="D640" s="34" t="s">
        <v>269</v>
      </c>
      <c r="E640" s="34" t="s">
        <v>179</v>
      </c>
      <c r="F640" s="34" t="s">
        <v>214</v>
      </c>
      <c r="G640" s="21" t="s">
        <v>181</v>
      </c>
      <c r="H640" s="21" t="s">
        <v>185</v>
      </c>
      <c r="I640" s="21" t="s">
        <v>228</v>
      </c>
      <c r="J640" s="21" t="s">
        <v>32</v>
      </c>
      <c r="M640" s="12"/>
    </row>
    <row r="641" spans="1:13" ht="18" customHeight="1">
      <c r="A641" s="4">
        <v>640</v>
      </c>
      <c r="B641" s="37">
        <v>33852</v>
      </c>
      <c r="C641" s="34" t="s">
        <v>131</v>
      </c>
      <c r="D641" s="34" t="s">
        <v>211</v>
      </c>
      <c r="E641" s="34" t="s">
        <v>184</v>
      </c>
      <c r="F641" s="34" t="s">
        <v>165</v>
      </c>
      <c r="G641" s="21" t="s">
        <v>213</v>
      </c>
      <c r="H641" s="21" t="s">
        <v>197</v>
      </c>
      <c r="I641" s="21" t="s">
        <v>31</v>
      </c>
      <c r="J641" s="21" t="s">
        <v>227</v>
      </c>
      <c r="M641" s="12"/>
    </row>
    <row r="642" spans="1:13" ht="18" customHeight="1">
      <c r="A642" s="4">
        <v>641</v>
      </c>
      <c r="B642" s="37">
        <v>33852</v>
      </c>
      <c r="C642" s="34" t="s">
        <v>183</v>
      </c>
      <c r="D642" s="36" t="s">
        <v>187</v>
      </c>
      <c r="E642" s="34" t="s">
        <v>172</v>
      </c>
      <c r="F642" s="34" t="s">
        <v>182</v>
      </c>
      <c r="G642" s="21" t="s">
        <v>199</v>
      </c>
      <c r="H642" s="21" t="s">
        <v>161</v>
      </c>
      <c r="I642" s="21" t="s">
        <v>26</v>
      </c>
      <c r="J642" s="21" t="s">
        <v>8</v>
      </c>
      <c r="M642" s="12"/>
    </row>
    <row r="643" spans="1:13" ht="18" customHeight="1">
      <c r="A643" s="4">
        <v>642</v>
      </c>
      <c r="B643" s="37">
        <v>33852</v>
      </c>
      <c r="C643" s="34" t="s">
        <v>176</v>
      </c>
      <c r="D643" s="34" t="s">
        <v>46</v>
      </c>
      <c r="E643" s="34" t="s">
        <v>171</v>
      </c>
      <c r="F643" s="34" t="s">
        <v>210</v>
      </c>
      <c r="G643" s="21"/>
      <c r="H643" s="21"/>
      <c r="I643" s="21" t="s">
        <v>38</v>
      </c>
      <c r="J643" s="21" t="s">
        <v>37</v>
      </c>
      <c r="M643" s="12"/>
    </row>
    <row r="644" spans="1:13" ht="18" customHeight="1">
      <c r="A644" s="4">
        <v>643</v>
      </c>
      <c r="B644" s="37">
        <v>33852</v>
      </c>
      <c r="C644" s="34" t="s">
        <v>195</v>
      </c>
      <c r="D644" s="34" t="s">
        <v>175</v>
      </c>
      <c r="E644" s="34" t="s">
        <v>163</v>
      </c>
      <c r="F644" s="34" t="s">
        <v>190</v>
      </c>
      <c r="G644" s="21"/>
      <c r="H644" s="21"/>
      <c r="I644" s="21" t="s">
        <v>20</v>
      </c>
      <c r="J644" s="21" t="s">
        <v>19</v>
      </c>
      <c r="M644" s="12"/>
    </row>
    <row r="645" spans="1:13" ht="18" customHeight="1">
      <c r="A645" s="4">
        <v>644</v>
      </c>
      <c r="B645" s="37">
        <v>33853</v>
      </c>
      <c r="C645" s="34" t="s">
        <v>161</v>
      </c>
      <c r="D645" s="34" t="s">
        <v>142</v>
      </c>
      <c r="E645" s="34" t="s">
        <v>182</v>
      </c>
      <c r="F645" s="34" t="s">
        <v>187</v>
      </c>
      <c r="G645" s="21" t="s">
        <v>183</v>
      </c>
      <c r="H645" s="21" t="s">
        <v>173</v>
      </c>
      <c r="I645" s="21" t="s">
        <v>26</v>
      </c>
      <c r="J645" s="21" t="s">
        <v>8</v>
      </c>
      <c r="M645" s="12"/>
    </row>
    <row r="646" spans="1:13" ht="18" customHeight="1">
      <c r="A646" s="4">
        <v>645</v>
      </c>
      <c r="B646" s="37">
        <v>33853</v>
      </c>
      <c r="C646" s="34" t="s">
        <v>165</v>
      </c>
      <c r="D646" s="34" t="s">
        <v>197</v>
      </c>
      <c r="E646" s="34" t="s">
        <v>213</v>
      </c>
      <c r="F646" s="34" t="s">
        <v>211</v>
      </c>
      <c r="G646" s="21" t="s">
        <v>131</v>
      </c>
      <c r="H646" s="21" t="s">
        <v>184</v>
      </c>
      <c r="I646" s="21" t="s">
        <v>31</v>
      </c>
      <c r="J646" s="21" t="s">
        <v>227</v>
      </c>
      <c r="M646" s="12"/>
    </row>
    <row r="647" spans="1:13" ht="18" customHeight="1">
      <c r="A647" s="4">
        <v>646</v>
      </c>
      <c r="B647" s="37">
        <v>33853</v>
      </c>
      <c r="C647" s="34" t="s">
        <v>190</v>
      </c>
      <c r="D647" s="34" t="s">
        <v>166</v>
      </c>
      <c r="E647" s="34" t="s">
        <v>175</v>
      </c>
      <c r="F647" s="34" t="s">
        <v>163</v>
      </c>
      <c r="G647" s="21"/>
      <c r="H647" s="21"/>
      <c r="I647" s="21" t="s">
        <v>20</v>
      </c>
      <c r="J647" s="21" t="s">
        <v>19</v>
      </c>
      <c r="M647" s="12"/>
    </row>
    <row r="648" spans="1:13" ht="18" customHeight="1">
      <c r="A648" s="4">
        <v>647</v>
      </c>
      <c r="B648" s="37">
        <v>33853</v>
      </c>
      <c r="C648" s="34" t="s">
        <v>181</v>
      </c>
      <c r="D648" s="34" t="s">
        <v>179</v>
      </c>
      <c r="E648" s="34" t="s">
        <v>185</v>
      </c>
      <c r="F648" s="34" t="s">
        <v>269</v>
      </c>
      <c r="G648" s="21" t="s">
        <v>186</v>
      </c>
      <c r="H648" s="21" t="s">
        <v>214</v>
      </c>
      <c r="I648" s="21" t="s">
        <v>228</v>
      </c>
      <c r="J648" s="21" t="s">
        <v>32</v>
      </c>
      <c r="M648" s="12"/>
    </row>
    <row r="649" spans="1:13" ht="18" customHeight="1">
      <c r="A649" s="4">
        <v>648</v>
      </c>
      <c r="B649" s="37">
        <v>33853</v>
      </c>
      <c r="C649" s="34" t="s">
        <v>191</v>
      </c>
      <c r="D649" s="34" t="s">
        <v>180</v>
      </c>
      <c r="E649" s="34" t="s">
        <v>193</v>
      </c>
      <c r="F649" s="34" t="s">
        <v>144</v>
      </c>
      <c r="G649" s="21"/>
      <c r="H649" s="21"/>
      <c r="I649" s="21" t="s">
        <v>276</v>
      </c>
      <c r="J649" s="21" t="s">
        <v>14</v>
      </c>
      <c r="M649" s="12"/>
    </row>
    <row r="650" spans="1:13" ht="18" customHeight="1">
      <c r="A650" s="4">
        <v>649</v>
      </c>
      <c r="B650" s="37">
        <v>33854</v>
      </c>
      <c r="C650" s="34" t="s">
        <v>179</v>
      </c>
      <c r="D650" s="34" t="s">
        <v>214</v>
      </c>
      <c r="E650" s="34" t="s">
        <v>269</v>
      </c>
      <c r="F650" s="34" t="s">
        <v>181</v>
      </c>
      <c r="G650" s="21" t="s">
        <v>185</v>
      </c>
      <c r="H650" s="21" t="s">
        <v>186</v>
      </c>
      <c r="I650" s="21" t="s">
        <v>228</v>
      </c>
      <c r="J650" s="21" t="s">
        <v>32</v>
      </c>
      <c r="M650" s="12"/>
    </row>
    <row r="651" spans="1:13" ht="18" customHeight="1">
      <c r="A651" s="4">
        <v>650</v>
      </c>
      <c r="B651" s="37">
        <v>33854</v>
      </c>
      <c r="C651" s="34" t="s">
        <v>173</v>
      </c>
      <c r="D651" s="34" t="s">
        <v>172</v>
      </c>
      <c r="E651" s="34" t="s">
        <v>183</v>
      </c>
      <c r="F651" s="34" t="s">
        <v>194</v>
      </c>
      <c r="G651" s="21" t="s">
        <v>161</v>
      </c>
      <c r="H651" s="21" t="s">
        <v>182</v>
      </c>
      <c r="I651" s="21" t="s">
        <v>26</v>
      </c>
      <c r="J651" s="21" t="s">
        <v>8</v>
      </c>
      <c r="M651" s="12"/>
    </row>
    <row r="652" spans="1:13" ht="18" customHeight="1">
      <c r="A652" s="4">
        <v>651</v>
      </c>
      <c r="B652" s="37">
        <v>33855</v>
      </c>
      <c r="C652" s="34" t="s">
        <v>192</v>
      </c>
      <c r="D652" s="34" t="s">
        <v>4</v>
      </c>
      <c r="E652" s="34" t="s">
        <v>163</v>
      </c>
      <c r="F652" s="34" t="s">
        <v>175</v>
      </c>
      <c r="G652" s="21"/>
      <c r="H652" s="21"/>
      <c r="I652" s="21" t="s">
        <v>37</v>
      </c>
      <c r="J652" s="21" t="s">
        <v>276</v>
      </c>
      <c r="M652" s="12"/>
    </row>
    <row r="653" spans="1:13" ht="18" customHeight="1">
      <c r="A653" s="4">
        <v>652</v>
      </c>
      <c r="B653" s="37">
        <v>33855</v>
      </c>
      <c r="C653" s="34" t="s">
        <v>269</v>
      </c>
      <c r="D653" s="34" t="s">
        <v>186</v>
      </c>
      <c r="E653" s="34" t="s">
        <v>214</v>
      </c>
      <c r="F653" s="34" t="s">
        <v>185</v>
      </c>
      <c r="G653" s="21" t="s">
        <v>179</v>
      </c>
      <c r="H653" s="21" t="s">
        <v>181</v>
      </c>
      <c r="I653" s="21" t="s">
        <v>228</v>
      </c>
      <c r="J653" s="21" t="s">
        <v>26</v>
      </c>
      <c r="M653" s="12"/>
    </row>
    <row r="654" spans="1:13" ht="18" customHeight="1">
      <c r="A654" s="4">
        <v>653</v>
      </c>
      <c r="B654" s="37">
        <v>33855</v>
      </c>
      <c r="C654" s="34" t="s">
        <v>213</v>
      </c>
      <c r="D654" s="34" t="s">
        <v>184</v>
      </c>
      <c r="E654" s="34" t="s">
        <v>178</v>
      </c>
      <c r="F654" s="34" t="s">
        <v>188</v>
      </c>
      <c r="G654" s="21" t="s">
        <v>211</v>
      </c>
      <c r="H654" s="21" t="s">
        <v>165</v>
      </c>
      <c r="I654" s="21" t="s">
        <v>32</v>
      </c>
      <c r="J654" s="21" t="s">
        <v>31</v>
      </c>
      <c r="M654" s="12"/>
    </row>
    <row r="655" spans="1:13" ht="18" customHeight="1">
      <c r="A655" s="4">
        <v>654</v>
      </c>
      <c r="B655" s="37">
        <v>33855</v>
      </c>
      <c r="C655" s="34" t="s">
        <v>210</v>
      </c>
      <c r="D655" s="34" t="s">
        <v>10</v>
      </c>
      <c r="E655" s="34" t="s">
        <v>191</v>
      </c>
      <c r="F655" s="34" t="s">
        <v>167</v>
      </c>
      <c r="G655" s="21"/>
      <c r="H655" s="21"/>
      <c r="I655" s="21" t="s">
        <v>20</v>
      </c>
      <c r="J655" s="21" t="s">
        <v>14</v>
      </c>
      <c r="M655" s="12"/>
    </row>
    <row r="656" spans="1:13" ht="18" customHeight="1">
      <c r="A656" s="4">
        <v>655</v>
      </c>
      <c r="B656" s="37">
        <v>33855</v>
      </c>
      <c r="C656" s="34" t="s">
        <v>142</v>
      </c>
      <c r="D656" s="34" t="s">
        <v>183</v>
      </c>
      <c r="E656" s="34" t="s">
        <v>194</v>
      </c>
      <c r="F656" s="34" t="s">
        <v>173</v>
      </c>
      <c r="G656" s="21" t="s">
        <v>182</v>
      </c>
      <c r="H656" s="21" t="s">
        <v>161</v>
      </c>
      <c r="I656" s="21" t="s">
        <v>227</v>
      </c>
      <c r="J656" s="21" t="s">
        <v>8</v>
      </c>
      <c r="M656" s="12"/>
    </row>
    <row r="657" spans="1:13" ht="18" customHeight="1">
      <c r="A657" s="4">
        <v>656</v>
      </c>
      <c r="B657" s="37">
        <v>33855</v>
      </c>
      <c r="C657" s="34" t="s">
        <v>193</v>
      </c>
      <c r="D657" s="34" t="s">
        <v>170</v>
      </c>
      <c r="E657" s="34" t="s">
        <v>180</v>
      </c>
      <c r="F657" s="34" t="s">
        <v>144</v>
      </c>
      <c r="G657" s="21"/>
      <c r="H657" s="21"/>
      <c r="I657" s="21" t="s">
        <v>19</v>
      </c>
      <c r="J657" s="21" t="s">
        <v>38</v>
      </c>
      <c r="M657" s="12"/>
    </row>
    <row r="658" spans="1:13" ht="18" customHeight="1">
      <c r="A658" s="4">
        <v>657</v>
      </c>
      <c r="B658" s="37">
        <v>33856</v>
      </c>
      <c r="C658" s="34" t="s">
        <v>167</v>
      </c>
      <c r="D658" s="34" t="s">
        <v>171</v>
      </c>
      <c r="E658" s="34" t="s">
        <v>10</v>
      </c>
      <c r="F658" s="34" t="s">
        <v>191</v>
      </c>
      <c r="G658" s="21"/>
      <c r="H658" s="21"/>
      <c r="I658" s="21" t="s">
        <v>20</v>
      </c>
      <c r="J658" s="21" t="s">
        <v>14</v>
      </c>
      <c r="M658" s="12"/>
    </row>
    <row r="659" spans="1:13" ht="18" customHeight="1">
      <c r="A659" s="4">
        <v>658</v>
      </c>
      <c r="B659" s="37">
        <v>33856</v>
      </c>
      <c r="C659" s="34" t="s">
        <v>184</v>
      </c>
      <c r="D659" s="34" t="s">
        <v>197</v>
      </c>
      <c r="E659" s="34" t="s">
        <v>188</v>
      </c>
      <c r="F659" s="34" t="s">
        <v>165</v>
      </c>
      <c r="G659" s="21" t="s">
        <v>131</v>
      </c>
      <c r="H659" s="21" t="s">
        <v>178</v>
      </c>
      <c r="I659" s="21" t="s">
        <v>32</v>
      </c>
      <c r="J659" s="21" t="s">
        <v>31</v>
      </c>
      <c r="M659" s="12"/>
    </row>
    <row r="660" spans="1:13" ht="18" customHeight="1">
      <c r="A660" s="4">
        <v>659</v>
      </c>
      <c r="B660" s="37">
        <v>33856</v>
      </c>
      <c r="C660" s="34" t="s">
        <v>185</v>
      </c>
      <c r="D660" s="34" t="s">
        <v>181</v>
      </c>
      <c r="E660" s="34" t="s">
        <v>186</v>
      </c>
      <c r="F660" s="34" t="s">
        <v>179</v>
      </c>
      <c r="G660" s="21" t="s">
        <v>214</v>
      </c>
      <c r="H660" s="21" t="s">
        <v>269</v>
      </c>
      <c r="I660" s="21" t="s">
        <v>228</v>
      </c>
      <c r="J660" s="21" t="s">
        <v>26</v>
      </c>
      <c r="M660" s="12"/>
    </row>
    <row r="661" spans="1:13" ht="18" customHeight="1">
      <c r="A661" s="4">
        <v>660</v>
      </c>
      <c r="B661" s="37">
        <v>33856</v>
      </c>
      <c r="C661" s="34" t="s">
        <v>187</v>
      </c>
      <c r="D661" s="34" t="s">
        <v>194</v>
      </c>
      <c r="E661" s="34" t="s">
        <v>172</v>
      </c>
      <c r="F661" s="34" t="s">
        <v>182</v>
      </c>
      <c r="G661" s="21" t="s">
        <v>173</v>
      </c>
      <c r="H661" s="21" t="s">
        <v>183</v>
      </c>
      <c r="I661" s="21" t="s">
        <v>227</v>
      </c>
      <c r="J661" s="21" t="s">
        <v>8</v>
      </c>
      <c r="M661" s="12"/>
    </row>
    <row r="662" spans="1:13" ht="18" customHeight="1">
      <c r="A662" s="4">
        <v>661</v>
      </c>
      <c r="B662" s="37">
        <v>33856</v>
      </c>
      <c r="C662" s="34" t="s">
        <v>144</v>
      </c>
      <c r="D662" s="34" t="s">
        <v>166</v>
      </c>
      <c r="E662" s="34" t="s">
        <v>170</v>
      </c>
      <c r="F662" s="34" t="s">
        <v>180</v>
      </c>
      <c r="G662" s="21"/>
      <c r="H662" s="21"/>
      <c r="I662" s="21" t="s">
        <v>19</v>
      </c>
      <c r="J662" s="21" t="s">
        <v>38</v>
      </c>
      <c r="M662" s="12"/>
    </row>
    <row r="663" spans="1:13" ht="18" customHeight="1">
      <c r="A663" s="4">
        <v>662</v>
      </c>
      <c r="B663" s="37">
        <v>33856</v>
      </c>
      <c r="C663" s="34" t="s">
        <v>163</v>
      </c>
      <c r="D663" s="34" t="s">
        <v>190</v>
      </c>
      <c r="E663" s="34" t="s">
        <v>175</v>
      </c>
      <c r="F663" s="34" t="s">
        <v>4</v>
      </c>
      <c r="G663" s="21"/>
      <c r="H663" s="21"/>
      <c r="I663" s="21" t="s">
        <v>37</v>
      </c>
      <c r="J663" s="21" t="s">
        <v>276</v>
      </c>
      <c r="M663" s="12"/>
    </row>
    <row r="664" spans="1:13" ht="18" customHeight="1">
      <c r="A664" s="4">
        <v>663</v>
      </c>
      <c r="B664" s="37">
        <v>33857</v>
      </c>
      <c r="C664" s="34" t="s">
        <v>182</v>
      </c>
      <c r="D664" s="34" t="s">
        <v>161</v>
      </c>
      <c r="E664" s="34" t="s">
        <v>173</v>
      </c>
      <c r="F664" s="34" t="s">
        <v>183</v>
      </c>
      <c r="G664" s="21" t="s">
        <v>142</v>
      </c>
      <c r="H664" s="21" t="s">
        <v>263</v>
      </c>
      <c r="I664" s="21" t="s">
        <v>227</v>
      </c>
      <c r="J664" s="21" t="s">
        <v>8</v>
      </c>
      <c r="M664" s="12"/>
    </row>
    <row r="665" spans="1:13" ht="18" customHeight="1">
      <c r="A665" s="4">
        <v>664</v>
      </c>
      <c r="B665" s="37">
        <v>33857</v>
      </c>
      <c r="C665" s="34" t="s">
        <v>180</v>
      </c>
      <c r="D665" s="34" t="s">
        <v>193</v>
      </c>
      <c r="E665" s="34" t="s">
        <v>166</v>
      </c>
      <c r="F665" s="34" t="s">
        <v>170</v>
      </c>
      <c r="G665" s="21"/>
      <c r="H665" s="21"/>
      <c r="I665" s="21" t="s">
        <v>19</v>
      </c>
      <c r="J665" s="21" t="s">
        <v>38</v>
      </c>
      <c r="M665" s="12"/>
    </row>
    <row r="666" spans="1:13" ht="18" customHeight="1">
      <c r="A666" s="4">
        <v>665</v>
      </c>
      <c r="B666" s="37">
        <v>33857</v>
      </c>
      <c r="C666" s="34" t="s">
        <v>214</v>
      </c>
      <c r="D666" s="34" t="s">
        <v>179</v>
      </c>
      <c r="E666" s="34" t="s">
        <v>269</v>
      </c>
      <c r="F666" s="34" t="s">
        <v>186</v>
      </c>
      <c r="G666" s="21" t="s">
        <v>181</v>
      </c>
      <c r="H666" s="21" t="s">
        <v>185</v>
      </c>
      <c r="I666" s="21" t="s">
        <v>228</v>
      </c>
      <c r="J666" s="21" t="s">
        <v>26</v>
      </c>
      <c r="M666" s="12"/>
    </row>
    <row r="667" spans="1:13" ht="18" customHeight="1">
      <c r="A667" s="4">
        <v>666</v>
      </c>
      <c r="B667" s="37">
        <v>33858</v>
      </c>
      <c r="C667" s="36" t="s">
        <v>170</v>
      </c>
      <c r="D667" s="34" t="s">
        <v>46</v>
      </c>
      <c r="E667" s="34" t="s">
        <v>193</v>
      </c>
      <c r="F667" s="34" t="s">
        <v>166</v>
      </c>
      <c r="G667" s="21"/>
      <c r="H667" s="21"/>
      <c r="I667" s="21" t="s">
        <v>38</v>
      </c>
      <c r="J667" s="21" t="s">
        <v>14</v>
      </c>
      <c r="M667" s="13"/>
    </row>
    <row r="668" spans="1:13" ht="18" customHeight="1">
      <c r="A668" s="4">
        <v>667</v>
      </c>
      <c r="B668" s="37">
        <v>33858</v>
      </c>
      <c r="C668" s="34" t="s">
        <v>165</v>
      </c>
      <c r="D668" s="34" t="s">
        <v>187</v>
      </c>
      <c r="E668" s="34" t="s">
        <v>211</v>
      </c>
      <c r="F668" s="34" t="s">
        <v>178</v>
      </c>
      <c r="G668" s="21" t="s">
        <v>188</v>
      </c>
      <c r="H668" s="21" t="s">
        <v>194</v>
      </c>
      <c r="I668" s="21" t="s">
        <v>8</v>
      </c>
      <c r="J668" s="21" t="s">
        <v>32</v>
      </c>
      <c r="M668" s="12"/>
    </row>
    <row r="669" spans="1:13" ht="18" customHeight="1">
      <c r="A669" s="4">
        <v>668</v>
      </c>
      <c r="B669" s="37">
        <v>33858</v>
      </c>
      <c r="C669" s="34" t="s">
        <v>10</v>
      </c>
      <c r="D669" s="34" t="s">
        <v>195</v>
      </c>
      <c r="E669" s="34" t="s">
        <v>176</v>
      </c>
      <c r="F669" s="34" t="s">
        <v>171</v>
      </c>
      <c r="G669" s="21"/>
      <c r="H669" s="21"/>
      <c r="I669" s="21" t="s">
        <v>276</v>
      </c>
      <c r="J669" s="21" t="s">
        <v>20</v>
      </c>
      <c r="M669" s="12"/>
    </row>
    <row r="670" spans="1:13" ht="18" customHeight="1">
      <c r="A670" s="4">
        <v>669</v>
      </c>
      <c r="B670" s="37">
        <v>33858</v>
      </c>
      <c r="C670" s="34" t="s">
        <v>183</v>
      </c>
      <c r="D670" s="34" t="s">
        <v>142</v>
      </c>
      <c r="E670" s="34" t="s">
        <v>172</v>
      </c>
      <c r="F670" s="34" t="s">
        <v>161</v>
      </c>
      <c r="G670" s="21" t="s">
        <v>173</v>
      </c>
      <c r="H670" s="21" t="s">
        <v>182</v>
      </c>
      <c r="I670" s="21" t="s">
        <v>227</v>
      </c>
      <c r="J670" s="21" t="s">
        <v>228</v>
      </c>
      <c r="M670" s="12"/>
    </row>
    <row r="671" spans="1:13" ht="18" customHeight="1">
      <c r="A671" s="4">
        <v>670</v>
      </c>
      <c r="B671" s="37">
        <v>33859</v>
      </c>
      <c r="C671" s="34" t="s">
        <v>161</v>
      </c>
      <c r="D671" s="34" t="s">
        <v>185</v>
      </c>
      <c r="E671" s="34" t="s">
        <v>142</v>
      </c>
      <c r="F671" s="34" t="s">
        <v>181</v>
      </c>
      <c r="G671" s="21" t="s">
        <v>214</v>
      </c>
      <c r="H671" s="21" t="s">
        <v>269</v>
      </c>
      <c r="I671" s="21" t="s">
        <v>227</v>
      </c>
      <c r="J671" s="21" t="s">
        <v>228</v>
      </c>
      <c r="M671" s="12"/>
    </row>
    <row r="672" spans="1:13" ht="18" customHeight="1">
      <c r="A672" s="4">
        <v>671</v>
      </c>
      <c r="B672" s="37">
        <v>33859</v>
      </c>
      <c r="C672" s="34" t="s">
        <v>171</v>
      </c>
      <c r="D672" s="34" t="s">
        <v>167</v>
      </c>
      <c r="E672" s="34" t="s">
        <v>195</v>
      </c>
      <c r="F672" s="34" t="s">
        <v>176</v>
      </c>
      <c r="G672" s="21"/>
      <c r="H672" s="21"/>
      <c r="I672" s="21" t="s">
        <v>276</v>
      </c>
      <c r="J672" s="21" t="s">
        <v>20</v>
      </c>
      <c r="M672" s="12"/>
    </row>
    <row r="673" spans="1:13" ht="18" customHeight="1">
      <c r="A673" s="4">
        <v>672</v>
      </c>
      <c r="B673" s="37">
        <v>33859</v>
      </c>
      <c r="C673" s="34" t="s">
        <v>197</v>
      </c>
      <c r="D673" s="34" t="s">
        <v>131</v>
      </c>
      <c r="E673" s="34" t="s">
        <v>184</v>
      </c>
      <c r="F673" s="34" t="s">
        <v>186</v>
      </c>
      <c r="G673" s="21" t="s">
        <v>213</v>
      </c>
      <c r="H673" s="21" t="s">
        <v>179</v>
      </c>
      <c r="I673" s="21" t="s">
        <v>31</v>
      </c>
      <c r="J673" s="21" t="s">
        <v>26</v>
      </c>
      <c r="M673" s="12"/>
    </row>
    <row r="674" spans="1:13" ht="18" customHeight="1">
      <c r="A674" s="4">
        <v>673</v>
      </c>
      <c r="B674" s="37">
        <v>33859</v>
      </c>
      <c r="C674" s="34" t="s">
        <v>175</v>
      </c>
      <c r="D674" s="34" t="s">
        <v>192</v>
      </c>
      <c r="E674" s="34" t="s">
        <v>210</v>
      </c>
      <c r="F674" s="34" t="s">
        <v>190</v>
      </c>
      <c r="G674" s="21"/>
      <c r="H674" s="21"/>
      <c r="I674" s="21" t="s">
        <v>37</v>
      </c>
      <c r="J674" s="21" t="s">
        <v>19</v>
      </c>
      <c r="M674" s="12"/>
    </row>
    <row r="675" spans="1:13" ht="18" customHeight="1">
      <c r="A675" s="4">
        <v>674</v>
      </c>
      <c r="B675" s="37">
        <v>33859</v>
      </c>
      <c r="C675" s="34" t="s">
        <v>46</v>
      </c>
      <c r="D675" s="34" t="s">
        <v>180</v>
      </c>
      <c r="E675" s="34" t="s">
        <v>193</v>
      </c>
      <c r="F675" s="34" t="s">
        <v>166</v>
      </c>
      <c r="G675" s="21"/>
      <c r="H675" s="21"/>
      <c r="I675" s="21" t="s">
        <v>38</v>
      </c>
      <c r="J675" s="21" t="s">
        <v>14</v>
      </c>
      <c r="M675" s="12"/>
    </row>
    <row r="676" spans="1:13" ht="18" customHeight="1">
      <c r="A676" s="4">
        <v>675</v>
      </c>
      <c r="B676" s="37">
        <v>33859</v>
      </c>
      <c r="C676" s="34" t="s">
        <v>188</v>
      </c>
      <c r="D676" s="34" t="s">
        <v>194</v>
      </c>
      <c r="E676" s="34" t="s">
        <v>187</v>
      </c>
      <c r="F676" s="34" t="s">
        <v>165</v>
      </c>
      <c r="G676" s="21" t="s">
        <v>178</v>
      </c>
      <c r="H676" s="21" t="s">
        <v>211</v>
      </c>
      <c r="I676" s="21" t="s">
        <v>8</v>
      </c>
      <c r="J676" s="21" t="s">
        <v>32</v>
      </c>
      <c r="M676" s="12"/>
    </row>
    <row r="677" spans="1:13" ht="18" customHeight="1">
      <c r="A677" s="4">
        <v>676</v>
      </c>
      <c r="B677" s="37">
        <v>33860</v>
      </c>
      <c r="C677" s="34" t="s">
        <v>166</v>
      </c>
      <c r="D677" s="34" t="s">
        <v>193</v>
      </c>
      <c r="E677" s="34" t="s">
        <v>180</v>
      </c>
      <c r="F677" s="34" t="s">
        <v>170</v>
      </c>
      <c r="G677" s="21"/>
      <c r="H677" s="21"/>
      <c r="I677" s="21" t="s">
        <v>38</v>
      </c>
      <c r="J677" s="21" t="s">
        <v>14</v>
      </c>
      <c r="M677" s="12"/>
    </row>
    <row r="678" spans="1:13" ht="18" customHeight="1">
      <c r="A678" s="4">
        <v>677</v>
      </c>
      <c r="B678" s="37">
        <v>33860</v>
      </c>
      <c r="C678" s="34" t="s">
        <v>179</v>
      </c>
      <c r="D678" s="34" t="s">
        <v>213</v>
      </c>
      <c r="E678" s="34" t="s">
        <v>186</v>
      </c>
      <c r="F678" s="34" t="s">
        <v>131</v>
      </c>
      <c r="G678" s="21" t="s">
        <v>197</v>
      </c>
      <c r="H678" s="21" t="s">
        <v>184</v>
      </c>
      <c r="I678" s="21" t="s">
        <v>31</v>
      </c>
      <c r="J678" s="21" t="s">
        <v>26</v>
      </c>
      <c r="M678" s="12"/>
    </row>
    <row r="679" spans="1:13" ht="18" customHeight="1">
      <c r="A679" s="4">
        <v>678</v>
      </c>
      <c r="B679" s="37">
        <v>33860</v>
      </c>
      <c r="C679" s="34" t="s">
        <v>190</v>
      </c>
      <c r="D679" s="34" t="s">
        <v>163</v>
      </c>
      <c r="E679" s="34" t="s">
        <v>210</v>
      </c>
      <c r="F679" s="34" t="s">
        <v>192</v>
      </c>
      <c r="G679" s="21"/>
      <c r="H679" s="21"/>
      <c r="I679" s="21" t="s">
        <v>37</v>
      </c>
      <c r="J679" s="21" t="s">
        <v>19</v>
      </c>
      <c r="M679" s="12"/>
    </row>
    <row r="680" spans="1:13" ht="18" customHeight="1">
      <c r="A680" s="4">
        <v>679</v>
      </c>
      <c r="B680" s="37">
        <v>33860</v>
      </c>
      <c r="C680" s="34" t="s">
        <v>173</v>
      </c>
      <c r="D680" s="34" t="s">
        <v>181</v>
      </c>
      <c r="E680" s="34" t="s">
        <v>269</v>
      </c>
      <c r="F680" s="34" t="s">
        <v>172</v>
      </c>
      <c r="G680" s="21" t="s">
        <v>142</v>
      </c>
      <c r="H680" s="21" t="s">
        <v>185</v>
      </c>
      <c r="I680" s="21" t="s">
        <v>227</v>
      </c>
      <c r="J680" s="21" t="s">
        <v>228</v>
      </c>
      <c r="M680" s="12"/>
    </row>
    <row r="681" spans="1:13" ht="18" customHeight="1">
      <c r="A681" s="4">
        <v>680</v>
      </c>
      <c r="B681" s="37">
        <v>33860</v>
      </c>
      <c r="C681" s="34" t="s">
        <v>176</v>
      </c>
      <c r="D681" s="34" t="s">
        <v>191</v>
      </c>
      <c r="E681" s="34" t="s">
        <v>167</v>
      </c>
      <c r="F681" s="34" t="s">
        <v>195</v>
      </c>
      <c r="G681" s="21"/>
      <c r="H681" s="21"/>
      <c r="I681" s="21" t="s">
        <v>276</v>
      </c>
      <c r="J681" s="21" t="s">
        <v>20</v>
      </c>
      <c r="M681" s="12"/>
    </row>
    <row r="682" spans="1:13" ht="18" customHeight="1">
      <c r="A682" s="4">
        <v>681</v>
      </c>
      <c r="B682" s="37">
        <v>33860</v>
      </c>
      <c r="C682" s="34" t="s">
        <v>194</v>
      </c>
      <c r="D682" s="34" t="s">
        <v>174</v>
      </c>
      <c r="E682" s="34" t="s">
        <v>165</v>
      </c>
      <c r="F682" s="34" t="s">
        <v>187</v>
      </c>
      <c r="G682" s="21" t="s">
        <v>211</v>
      </c>
      <c r="H682" s="21" t="s">
        <v>188</v>
      </c>
      <c r="I682" s="21" t="s">
        <v>8</v>
      </c>
      <c r="J682" s="21" t="s">
        <v>32</v>
      </c>
      <c r="M682" s="12"/>
    </row>
    <row r="683" spans="1:13" ht="18" customHeight="1">
      <c r="A683" s="4">
        <v>682</v>
      </c>
      <c r="B683" s="37">
        <v>33862</v>
      </c>
      <c r="C683" s="34" t="s">
        <v>72</v>
      </c>
      <c r="D683" s="34" t="s">
        <v>46</v>
      </c>
      <c r="E683" s="34" t="s">
        <v>171</v>
      </c>
      <c r="F683" s="34" t="s">
        <v>167</v>
      </c>
      <c r="G683" s="21"/>
      <c r="H683" s="21"/>
      <c r="I683" s="21" t="s">
        <v>38</v>
      </c>
      <c r="J683" s="21" t="s">
        <v>19</v>
      </c>
      <c r="M683" s="12"/>
    </row>
    <row r="684" spans="1:13" ht="18" customHeight="1">
      <c r="A684" s="4">
        <v>683</v>
      </c>
      <c r="B684" s="37">
        <v>33862</v>
      </c>
      <c r="C684" s="34" t="s">
        <v>174</v>
      </c>
      <c r="D684" s="34" t="s">
        <v>165</v>
      </c>
      <c r="E684" s="34" t="s">
        <v>184</v>
      </c>
      <c r="F684" s="34" t="s">
        <v>178</v>
      </c>
      <c r="G684" s="21" t="s">
        <v>188</v>
      </c>
      <c r="H684" s="21" t="s">
        <v>131</v>
      </c>
      <c r="I684" s="21" t="s">
        <v>31</v>
      </c>
      <c r="J684" s="21" t="s">
        <v>8</v>
      </c>
      <c r="M684" s="12"/>
    </row>
    <row r="685" spans="1:13" ht="18" customHeight="1">
      <c r="A685" s="4">
        <v>684</v>
      </c>
      <c r="B685" s="37">
        <v>33862</v>
      </c>
      <c r="C685" s="34" t="s">
        <v>185</v>
      </c>
      <c r="D685" s="34" t="s">
        <v>142</v>
      </c>
      <c r="E685" s="34" t="s">
        <v>182</v>
      </c>
      <c r="F685" s="34" t="s">
        <v>183</v>
      </c>
      <c r="G685" s="21" t="s">
        <v>194</v>
      </c>
      <c r="H685" s="21" t="s">
        <v>187</v>
      </c>
      <c r="I685" s="21" t="s">
        <v>227</v>
      </c>
      <c r="J685" s="21" t="s">
        <v>32</v>
      </c>
      <c r="M685" s="12"/>
    </row>
    <row r="686" spans="1:13" ht="18" customHeight="1">
      <c r="A686" s="4">
        <v>685</v>
      </c>
      <c r="B686" s="37">
        <v>33862</v>
      </c>
      <c r="C686" s="34" t="s">
        <v>210</v>
      </c>
      <c r="D686" s="34" t="s">
        <v>193</v>
      </c>
      <c r="E686" s="36" t="s">
        <v>170</v>
      </c>
      <c r="F686" s="34" t="s">
        <v>163</v>
      </c>
      <c r="G686" s="21"/>
      <c r="H686" s="21"/>
      <c r="I686" s="21" t="s">
        <v>20</v>
      </c>
      <c r="J686" s="21" t="s">
        <v>37</v>
      </c>
      <c r="M686" s="12"/>
    </row>
    <row r="687" spans="1:13" ht="18" customHeight="1">
      <c r="A687" s="4">
        <v>686</v>
      </c>
      <c r="B687" s="37">
        <v>33862</v>
      </c>
      <c r="C687" s="34" t="s">
        <v>146</v>
      </c>
      <c r="D687" s="34" t="s">
        <v>172</v>
      </c>
      <c r="E687" s="34" t="s">
        <v>269</v>
      </c>
      <c r="F687" s="34" t="s">
        <v>181</v>
      </c>
      <c r="G687" s="21" t="s">
        <v>161</v>
      </c>
      <c r="H687" s="21" t="s">
        <v>173</v>
      </c>
      <c r="I687" s="21" t="s">
        <v>26</v>
      </c>
      <c r="J687" s="21" t="s">
        <v>228</v>
      </c>
      <c r="M687" s="12"/>
    </row>
    <row r="688" spans="1:13" ht="18" customHeight="1">
      <c r="A688" s="4">
        <v>687</v>
      </c>
      <c r="B688" s="37">
        <v>33862</v>
      </c>
      <c r="C688" s="34" t="s">
        <v>195</v>
      </c>
      <c r="D688" s="34" t="s">
        <v>175</v>
      </c>
      <c r="E688" s="34" t="s">
        <v>191</v>
      </c>
      <c r="F688" s="34" t="s">
        <v>144</v>
      </c>
      <c r="G688" s="21"/>
      <c r="H688" s="21"/>
      <c r="I688" s="21" t="s">
        <v>14</v>
      </c>
      <c r="J688" s="21" t="s">
        <v>276</v>
      </c>
      <c r="M688" s="12"/>
    </row>
    <row r="689" spans="1:13" ht="18" customHeight="1">
      <c r="A689" s="4">
        <v>688</v>
      </c>
      <c r="B689" s="37">
        <v>33863</v>
      </c>
      <c r="C689" s="34" t="s">
        <v>167</v>
      </c>
      <c r="D689" s="34" t="s">
        <v>171</v>
      </c>
      <c r="E689" s="34" t="s">
        <v>46</v>
      </c>
      <c r="F689" s="34" t="s">
        <v>190</v>
      </c>
      <c r="G689" s="21"/>
      <c r="H689" s="21"/>
      <c r="I689" s="21" t="s">
        <v>38</v>
      </c>
      <c r="J689" s="21" t="s">
        <v>19</v>
      </c>
      <c r="M689" s="12"/>
    </row>
    <row r="690" spans="1:13" ht="18" customHeight="1">
      <c r="A690" s="4">
        <v>689</v>
      </c>
      <c r="B690" s="37">
        <v>33863</v>
      </c>
      <c r="C690" s="34" t="s">
        <v>211</v>
      </c>
      <c r="D690" s="34" t="s">
        <v>179</v>
      </c>
      <c r="E690" s="34" t="s">
        <v>213</v>
      </c>
      <c r="F690" s="34" t="s">
        <v>197</v>
      </c>
      <c r="G690" s="21" t="s">
        <v>184</v>
      </c>
      <c r="H690" s="21" t="s">
        <v>186</v>
      </c>
      <c r="I690" s="21" t="s">
        <v>31</v>
      </c>
      <c r="J690" s="21" t="s">
        <v>8</v>
      </c>
      <c r="M690" s="12"/>
    </row>
    <row r="691" spans="1:13" ht="18" customHeight="1">
      <c r="A691" s="4">
        <v>690</v>
      </c>
      <c r="B691" s="37">
        <v>33863</v>
      </c>
      <c r="C691" s="34" t="s">
        <v>163</v>
      </c>
      <c r="D691" s="34" t="s">
        <v>170</v>
      </c>
      <c r="E691" s="34" t="s">
        <v>180</v>
      </c>
      <c r="F691" s="34" t="s">
        <v>193</v>
      </c>
      <c r="G691" s="21"/>
      <c r="H691" s="21"/>
      <c r="I691" s="21" t="s">
        <v>37</v>
      </c>
      <c r="J691" s="21" t="s">
        <v>20</v>
      </c>
      <c r="M691" s="12"/>
    </row>
    <row r="692" spans="1:13" ht="18" customHeight="1">
      <c r="A692" s="4">
        <v>691</v>
      </c>
      <c r="B692" s="37">
        <v>33863</v>
      </c>
      <c r="C692" s="34" t="s">
        <v>214</v>
      </c>
      <c r="D692" s="34" t="s">
        <v>183</v>
      </c>
      <c r="E692" s="34" t="s">
        <v>187</v>
      </c>
      <c r="F692" s="34" t="s">
        <v>194</v>
      </c>
      <c r="G692" s="21" t="s">
        <v>199</v>
      </c>
      <c r="H692" s="21" t="s">
        <v>142</v>
      </c>
      <c r="I692" s="21" t="s">
        <v>227</v>
      </c>
      <c r="J692" s="21" t="s">
        <v>32</v>
      </c>
      <c r="M692" s="12"/>
    </row>
    <row r="693" spans="1:13" ht="18" customHeight="1">
      <c r="A693" s="4">
        <v>692</v>
      </c>
      <c r="B693" s="37">
        <v>33863</v>
      </c>
      <c r="C693" s="34" t="s">
        <v>191</v>
      </c>
      <c r="D693" s="34" t="s">
        <v>176</v>
      </c>
      <c r="E693" s="34" t="s">
        <v>144</v>
      </c>
      <c r="F693" s="34" t="s">
        <v>175</v>
      </c>
      <c r="G693" s="21"/>
      <c r="H693" s="21"/>
      <c r="I693" s="21" t="s">
        <v>14</v>
      </c>
      <c r="J693" s="21" t="s">
        <v>276</v>
      </c>
      <c r="M693" s="12"/>
    </row>
    <row r="694" spans="1:13" ht="18" customHeight="1">
      <c r="A694" s="4">
        <v>693</v>
      </c>
      <c r="B694" s="37">
        <v>33864</v>
      </c>
      <c r="C694" s="34" t="s">
        <v>182</v>
      </c>
      <c r="D694" s="36" t="s">
        <v>187</v>
      </c>
      <c r="E694" s="34" t="s">
        <v>194</v>
      </c>
      <c r="F694" s="34" t="s">
        <v>172</v>
      </c>
      <c r="G694" s="21" t="s">
        <v>183</v>
      </c>
      <c r="H694" s="21" t="s">
        <v>185</v>
      </c>
      <c r="I694" s="21" t="s">
        <v>227</v>
      </c>
      <c r="J694" s="21" t="s">
        <v>32</v>
      </c>
      <c r="M694" s="12"/>
    </row>
    <row r="695" spans="1:13" ht="18" customHeight="1">
      <c r="A695" s="4">
        <v>694</v>
      </c>
      <c r="B695" s="37">
        <v>33865</v>
      </c>
      <c r="C695" s="34" t="s">
        <v>269</v>
      </c>
      <c r="D695" s="34" t="s">
        <v>181</v>
      </c>
      <c r="E695" s="34" t="s">
        <v>172</v>
      </c>
      <c r="F695" s="34" t="s">
        <v>142</v>
      </c>
      <c r="G695" s="21" t="s">
        <v>182</v>
      </c>
      <c r="H695" s="21" t="s">
        <v>194</v>
      </c>
      <c r="I695" s="21" t="s">
        <v>228</v>
      </c>
      <c r="J695" s="21" t="s">
        <v>31</v>
      </c>
      <c r="M695" s="12"/>
    </row>
    <row r="696" spans="1:13" ht="18" customHeight="1">
      <c r="A696" s="4">
        <v>695</v>
      </c>
      <c r="B696" s="37">
        <v>33865</v>
      </c>
      <c r="C696" s="36" t="s">
        <v>175</v>
      </c>
      <c r="D696" s="34" t="s">
        <v>144</v>
      </c>
      <c r="E696" s="34" t="s">
        <v>176</v>
      </c>
      <c r="F696" s="34" t="s">
        <v>166</v>
      </c>
      <c r="G696" s="21"/>
      <c r="H696" s="21"/>
      <c r="I696" s="21" t="s">
        <v>37</v>
      </c>
      <c r="J696" s="21" t="s">
        <v>14</v>
      </c>
      <c r="M696" s="13"/>
    </row>
    <row r="697" spans="1:13" ht="18" customHeight="1">
      <c r="A697" s="4">
        <v>696</v>
      </c>
      <c r="B697" s="37">
        <v>33865</v>
      </c>
      <c r="C697" s="34" t="s">
        <v>184</v>
      </c>
      <c r="D697" s="34" t="s">
        <v>186</v>
      </c>
      <c r="E697" s="34" t="s">
        <v>197</v>
      </c>
      <c r="F697" s="34" t="s">
        <v>179</v>
      </c>
      <c r="G697" s="21" t="s">
        <v>188</v>
      </c>
      <c r="H697" s="21" t="s">
        <v>213</v>
      </c>
      <c r="I697" s="21" t="s">
        <v>32</v>
      </c>
      <c r="J697" s="21" t="s">
        <v>26</v>
      </c>
      <c r="M697" s="12"/>
    </row>
    <row r="698" spans="1:13" ht="18" customHeight="1">
      <c r="A698" s="4">
        <v>697</v>
      </c>
      <c r="B698" s="37">
        <v>33865</v>
      </c>
      <c r="C698" s="34" t="s">
        <v>193</v>
      </c>
      <c r="D698" s="34" t="s">
        <v>180</v>
      </c>
      <c r="E698" s="34" t="s">
        <v>210</v>
      </c>
      <c r="F698" s="34" t="s">
        <v>170</v>
      </c>
      <c r="G698" s="21"/>
      <c r="H698" s="21"/>
      <c r="I698" s="21" t="s">
        <v>19</v>
      </c>
      <c r="J698" s="21" t="s">
        <v>20</v>
      </c>
      <c r="M698" s="12"/>
    </row>
    <row r="699" spans="1:13" ht="18" customHeight="1">
      <c r="A699" s="4">
        <v>698</v>
      </c>
      <c r="B699" s="37">
        <v>33866</v>
      </c>
      <c r="C699" s="34" t="s">
        <v>166</v>
      </c>
      <c r="D699" s="34" t="s">
        <v>192</v>
      </c>
      <c r="E699" s="34" t="s">
        <v>144</v>
      </c>
      <c r="F699" s="34" t="s">
        <v>176</v>
      </c>
      <c r="G699" s="21"/>
      <c r="H699" s="21"/>
      <c r="I699" s="21" t="s">
        <v>37</v>
      </c>
      <c r="J699" s="21" t="s">
        <v>14</v>
      </c>
      <c r="M699" s="12"/>
    </row>
    <row r="700" spans="1:13" ht="18" customHeight="1">
      <c r="A700" s="4">
        <v>699</v>
      </c>
      <c r="B700" s="37">
        <v>33866</v>
      </c>
      <c r="C700" s="34" t="s">
        <v>170</v>
      </c>
      <c r="D700" s="34" t="s">
        <v>210</v>
      </c>
      <c r="E700" s="34" t="s">
        <v>163</v>
      </c>
      <c r="F700" s="34" t="s">
        <v>180</v>
      </c>
      <c r="G700" s="21"/>
      <c r="H700" s="21"/>
      <c r="I700" s="21" t="s">
        <v>19</v>
      </c>
      <c r="J700" s="21" t="s">
        <v>20</v>
      </c>
      <c r="M700" s="12"/>
    </row>
    <row r="701" spans="1:13" ht="18" customHeight="1">
      <c r="A701" s="4">
        <v>700</v>
      </c>
      <c r="B701" s="37">
        <v>33866</v>
      </c>
      <c r="C701" s="34" t="s">
        <v>165</v>
      </c>
      <c r="D701" s="34" t="s">
        <v>185</v>
      </c>
      <c r="E701" s="34" t="s">
        <v>178</v>
      </c>
      <c r="F701" s="34" t="s">
        <v>131</v>
      </c>
      <c r="G701" s="21" t="s">
        <v>148</v>
      </c>
      <c r="H701" s="21" t="s">
        <v>211</v>
      </c>
      <c r="I701" s="21" t="s">
        <v>8</v>
      </c>
      <c r="J701" s="21" t="s">
        <v>227</v>
      </c>
      <c r="M701" s="12"/>
    </row>
    <row r="702" spans="1:13" ht="18" customHeight="1">
      <c r="A702" s="4">
        <v>701</v>
      </c>
      <c r="B702" s="37">
        <v>33866</v>
      </c>
      <c r="C702" s="34" t="s">
        <v>190</v>
      </c>
      <c r="D702" s="34" t="s">
        <v>72</v>
      </c>
      <c r="E702" s="34" t="s">
        <v>171</v>
      </c>
      <c r="F702" s="34" t="s">
        <v>46</v>
      </c>
      <c r="G702" s="21"/>
      <c r="H702" s="21"/>
      <c r="I702" s="21" t="s">
        <v>38</v>
      </c>
      <c r="J702" s="21" t="s">
        <v>276</v>
      </c>
      <c r="M702" s="12"/>
    </row>
    <row r="703" spans="1:13" ht="18" customHeight="1">
      <c r="A703" s="4">
        <v>702</v>
      </c>
      <c r="B703" s="37">
        <v>33866</v>
      </c>
      <c r="C703" s="34" t="s">
        <v>213</v>
      </c>
      <c r="D703" s="34" t="s">
        <v>188</v>
      </c>
      <c r="E703" s="34" t="s">
        <v>186</v>
      </c>
      <c r="F703" s="34" t="s">
        <v>197</v>
      </c>
      <c r="G703" s="21" t="s">
        <v>184</v>
      </c>
      <c r="H703" s="21" t="s">
        <v>179</v>
      </c>
      <c r="I703" s="21" t="s">
        <v>32</v>
      </c>
      <c r="J703" s="21" t="s">
        <v>26</v>
      </c>
      <c r="M703" s="12"/>
    </row>
    <row r="704" spans="1:13" ht="18" customHeight="1">
      <c r="A704" s="4">
        <v>703</v>
      </c>
      <c r="B704" s="37">
        <v>33866</v>
      </c>
      <c r="C704" s="34" t="s">
        <v>181</v>
      </c>
      <c r="D704" s="34" t="s">
        <v>172</v>
      </c>
      <c r="E704" s="34" t="s">
        <v>182</v>
      </c>
      <c r="F704" s="34" t="s">
        <v>194</v>
      </c>
      <c r="G704" s="21" t="s">
        <v>269</v>
      </c>
      <c r="H704" s="21" t="s">
        <v>142</v>
      </c>
      <c r="I704" s="21" t="s">
        <v>228</v>
      </c>
      <c r="J704" s="21" t="s">
        <v>31</v>
      </c>
      <c r="M704" s="12"/>
    </row>
    <row r="705" spans="1:13" ht="18" customHeight="1">
      <c r="A705" s="4">
        <v>704</v>
      </c>
      <c r="B705" s="37">
        <v>33867</v>
      </c>
      <c r="C705" s="34" t="s">
        <v>174</v>
      </c>
      <c r="D705" s="34" t="s">
        <v>131</v>
      </c>
      <c r="E705" s="34" t="s">
        <v>185</v>
      </c>
      <c r="F705" s="34" t="s">
        <v>211</v>
      </c>
      <c r="G705" s="21" t="s">
        <v>214</v>
      </c>
      <c r="H705" s="21" t="s">
        <v>165</v>
      </c>
      <c r="I705" s="21" t="s">
        <v>8</v>
      </c>
      <c r="J705" s="21" t="s">
        <v>227</v>
      </c>
      <c r="M705" s="12"/>
    </row>
    <row r="706" spans="1:13" ht="18" customHeight="1">
      <c r="A706" s="4">
        <v>705</v>
      </c>
      <c r="B706" s="37">
        <v>33867</v>
      </c>
      <c r="C706" s="34" t="s">
        <v>180</v>
      </c>
      <c r="D706" s="34" t="s">
        <v>163</v>
      </c>
      <c r="E706" s="34" t="s">
        <v>193</v>
      </c>
      <c r="F706" s="34" t="s">
        <v>210</v>
      </c>
      <c r="G706" s="21"/>
      <c r="H706" s="21"/>
      <c r="I706" s="21" t="s">
        <v>19</v>
      </c>
      <c r="J706" s="21" t="s">
        <v>20</v>
      </c>
      <c r="M706" s="12"/>
    </row>
    <row r="707" spans="1:13" ht="18" customHeight="1">
      <c r="A707" s="4">
        <v>706</v>
      </c>
      <c r="B707" s="37">
        <v>33867</v>
      </c>
      <c r="C707" s="34" t="s">
        <v>142</v>
      </c>
      <c r="D707" s="34" t="s">
        <v>182</v>
      </c>
      <c r="E707" s="34" t="s">
        <v>194</v>
      </c>
      <c r="F707" s="34" t="s">
        <v>269</v>
      </c>
      <c r="G707" s="21" t="s">
        <v>172</v>
      </c>
      <c r="H707" s="21" t="s">
        <v>181</v>
      </c>
      <c r="I707" s="21" t="s">
        <v>228</v>
      </c>
      <c r="J707" s="21" t="s">
        <v>31</v>
      </c>
      <c r="M707" s="12"/>
    </row>
    <row r="708" spans="1:13" ht="18" customHeight="1">
      <c r="A708" s="4">
        <v>707</v>
      </c>
      <c r="B708" s="37">
        <v>33867</v>
      </c>
      <c r="C708" s="34" t="s">
        <v>188</v>
      </c>
      <c r="D708" s="34" t="s">
        <v>179</v>
      </c>
      <c r="E708" s="34" t="s">
        <v>184</v>
      </c>
      <c r="F708" s="34" t="s">
        <v>186</v>
      </c>
      <c r="G708" s="21" t="s">
        <v>213</v>
      </c>
      <c r="H708" s="21" t="s">
        <v>197</v>
      </c>
      <c r="I708" s="21" t="s">
        <v>32</v>
      </c>
      <c r="J708" s="21" t="s">
        <v>26</v>
      </c>
      <c r="M708" s="12"/>
    </row>
    <row r="709" spans="1:13" ht="18" customHeight="1">
      <c r="A709" s="4">
        <v>708</v>
      </c>
      <c r="B709" s="37">
        <v>33867</v>
      </c>
      <c r="C709" s="34" t="s">
        <v>176</v>
      </c>
      <c r="D709" s="34" t="s">
        <v>175</v>
      </c>
      <c r="E709" s="34" t="s">
        <v>192</v>
      </c>
      <c r="F709" s="34" t="s">
        <v>144</v>
      </c>
      <c r="G709" s="21"/>
      <c r="H709" s="21"/>
      <c r="I709" s="21" t="s">
        <v>37</v>
      </c>
      <c r="J709" s="21" t="s">
        <v>14</v>
      </c>
      <c r="M709" s="12"/>
    </row>
    <row r="710" spans="1:13" ht="18" customHeight="1">
      <c r="A710" s="4">
        <v>709</v>
      </c>
      <c r="B710" s="37">
        <v>33868</v>
      </c>
      <c r="C710" s="34" t="s">
        <v>183</v>
      </c>
      <c r="D710" s="34" t="s">
        <v>173</v>
      </c>
      <c r="E710" s="34" t="s">
        <v>187</v>
      </c>
      <c r="F710" s="34" t="s">
        <v>161</v>
      </c>
      <c r="G710" s="21" t="s">
        <v>194</v>
      </c>
      <c r="H710" s="21" t="s">
        <v>182</v>
      </c>
      <c r="I710" s="21" t="s">
        <v>26</v>
      </c>
      <c r="J710" s="21" t="s">
        <v>227</v>
      </c>
      <c r="M710" s="12"/>
    </row>
    <row r="711" spans="1:13" ht="18" customHeight="1">
      <c r="A711" s="4">
        <v>710</v>
      </c>
      <c r="B711" s="37">
        <v>33869</v>
      </c>
      <c r="C711" s="34" t="s">
        <v>161</v>
      </c>
      <c r="D711" s="34" t="s">
        <v>181</v>
      </c>
      <c r="E711" s="34" t="s">
        <v>142</v>
      </c>
      <c r="F711" s="34" t="s">
        <v>185</v>
      </c>
      <c r="G711" s="21" t="s">
        <v>269</v>
      </c>
      <c r="H711" s="21" t="s">
        <v>172</v>
      </c>
      <c r="I711" s="21" t="s">
        <v>26</v>
      </c>
      <c r="J711" s="21" t="s">
        <v>227</v>
      </c>
      <c r="M711" s="12"/>
    </row>
    <row r="712" spans="1:13" ht="18" customHeight="1">
      <c r="A712" s="4">
        <v>711</v>
      </c>
      <c r="B712" s="37">
        <v>33869</v>
      </c>
      <c r="C712" s="34" t="s">
        <v>179</v>
      </c>
      <c r="D712" s="34" t="s">
        <v>213</v>
      </c>
      <c r="E712" s="34" t="s">
        <v>178</v>
      </c>
      <c r="F712" s="34" t="s">
        <v>165</v>
      </c>
      <c r="G712" s="21" t="s">
        <v>174</v>
      </c>
      <c r="H712" s="21" t="s">
        <v>186</v>
      </c>
      <c r="I712" s="21" t="s">
        <v>32</v>
      </c>
      <c r="J712" s="21" t="s">
        <v>228</v>
      </c>
      <c r="M712" s="12"/>
    </row>
    <row r="713" spans="1:13" ht="18" customHeight="1">
      <c r="A713" s="4">
        <v>712</v>
      </c>
      <c r="B713" s="37">
        <v>33869</v>
      </c>
      <c r="C713" s="34" t="s">
        <v>72</v>
      </c>
      <c r="D713" s="34" t="s">
        <v>167</v>
      </c>
      <c r="E713" s="34" t="s">
        <v>210</v>
      </c>
      <c r="F713" s="34" t="s">
        <v>170</v>
      </c>
      <c r="G713" s="21"/>
      <c r="H713" s="21"/>
      <c r="I713" s="21" t="s">
        <v>37</v>
      </c>
      <c r="J713" s="21" t="s">
        <v>38</v>
      </c>
      <c r="M713" s="12"/>
    </row>
    <row r="714" spans="1:13" ht="18" customHeight="1">
      <c r="A714" s="4">
        <v>713</v>
      </c>
      <c r="B714" s="37">
        <v>33869</v>
      </c>
      <c r="C714" s="34" t="s">
        <v>171</v>
      </c>
      <c r="D714" s="34" t="s">
        <v>166</v>
      </c>
      <c r="E714" s="36" t="s">
        <v>175</v>
      </c>
      <c r="F714" s="34" t="s">
        <v>192</v>
      </c>
      <c r="G714" s="21"/>
      <c r="H714" s="21"/>
      <c r="I714" s="21" t="s">
        <v>20</v>
      </c>
      <c r="J714" s="21" t="s">
        <v>276</v>
      </c>
      <c r="M714" s="12"/>
    </row>
    <row r="715" spans="1:13" ht="18" customHeight="1">
      <c r="A715" s="4">
        <v>714</v>
      </c>
      <c r="B715" s="37">
        <v>33869</v>
      </c>
      <c r="C715" s="34" t="s">
        <v>211</v>
      </c>
      <c r="D715" s="34" t="s">
        <v>197</v>
      </c>
      <c r="E715" s="34" t="s">
        <v>131</v>
      </c>
      <c r="F715" s="34" t="s">
        <v>184</v>
      </c>
      <c r="G715" s="21" t="s">
        <v>148</v>
      </c>
      <c r="H715" s="21" t="s">
        <v>188</v>
      </c>
      <c r="I715" s="21" t="s">
        <v>8</v>
      </c>
      <c r="J715" s="21" t="s">
        <v>31</v>
      </c>
      <c r="M715" s="12"/>
    </row>
    <row r="716" spans="1:13" ht="18" customHeight="1">
      <c r="A716" s="4">
        <v>715</v>
      </c>
      <c r="B716" s="37">
        <v>33869</v>
      </c>
      <c r="C716" s="34" t="s">
        <v>144</v>
      </c>
      <c r="D716" s="36" t="s">
        <v>193</v>
      </c>
      <c r="E716" s="34" t="s">
        <v>195</v>
      </c>
      <c r="F716" s="34" t="s">
        <v>163</v>
      </c>
      <c r="G716" s="21"/>
      <c r="H716" s="21"/>
      <c r="I716" s="21" t="s">
        <v>14</v>
      </c>
      <c r="J716" s="21" t="s">
        <v>19</v>
      </c>
      <c r="M716" s="12"/>
    </row>
    <row r="717" spans="1:13" ht="18" customHeight="1">
      <c r="A717" s="4">
        <v>716</v>
      </c>
      <c r="B717" s="37">
        <v>33870</v>
      </c>
      <c r="C717" s="34" t="s">
        <v>192</v>
      </c>
      <c r="D717" s="34" t="s">
        <v>176</v>
      </c>
      <c r="E717" s="34" t="s">
        <v>166</v>
      </c>
      <c r="F717" s="34" t="s">
        <v>175</v>
      </c>
      <c r="G717" s="21"/>
      <c r="H717" s="21"/>
      <c r="I717" s="21" t="s">
        <v>20</v>
      </c>
      <c r="J717" s="21" t="s">
        <v>276</v>
      </c>
      <c r="M717" s="12"/>
    </row>
    <row r="718" spans="1:13" ht="18" customHeight="1">
      <c r="A718" s="4">
        <v>717</v>
      </c>
      <c r="B718" s="37">
        <v>33870</v>
      </c>
      <c r="C718" s="34" t="s">
        <v>173</v>
      </c>
      <c r="D718" s="34" t="s">
        <v>194</v>
      </c>
      <c r="E718" s="34" t="s">
        <v>183</v>
      </c>
      <c r="F718" s="34" t="s">
        <v>182</v>
      </c>
      <c r="G718" s="21" t="s">
        <v>187</v>
      </c>
      <c r="H718" s="21" t="s">
        <v>214</v>
      </c>
      <c r="I718" s="21" t="s">
        <v>26</v>
      </c>
      <c r="J718" s="21" t="s">
        <v>227</v>
      </c>
      <c r="M718" s="12"/>
    </row>
    <row r="719" spans="1:13" ht="18" customHeight="1">
      <c r="A719" s="4">
        <v>718</v>
      </c>
      <c r="B719" s="37">
        <v>33870</v>
      </c>
      <c r="C719" s="34" t="s">
        <v>197</v>
      </c>
      <c r="D719" s="34" t="s">
        <v>131</v>
      </c>
      <c r="E719" s="34" t="s">
        <v>184</v>
      </c>
      <c r="F719" s="34" t="s">
        <v>211</v>
      </c>
      <c r="G719" s="21" t="s">
        <v>243</v>
      </c>
      <c r="H719" s="21" t="s">
        <v>148</v>
      </c>
      <c r="I719" s="21" t="s">
        <v>8</v>
      </c>
      <c r="J719" s="21" t="s">
        <v>31</v>
      </c>
      <c r="M719" s="12"/>
    </row>
    <row r="720" spans="1:13" ht="18" customHeight="1">
      <c r="A720" s="4">
        <v>719</v>
      </c>
      <c r="B720" s="37">
        <v>33870</v>
      </c>
      <c r="C720" s="34" t="s">
        <v>186</v>
      </c>
      <c r="D720" s="34" t="s">
        <v>174</v>
      </c>
      <c r="E720" s="34" t="s">
        <v>213</v>
      </c>
      <c r="F720" s="34" t="s">
        <v>178</v>
      </c>
      <c r="G720" s="21" t="s">
        <v>179</v>
      </c>
      <c r="H720" s="21" t="s">
        <v>165</v>
      </c>
      <c r="I720" s="21" t="s">
        <v>32</v>
      </c>
      <c r="J720" s="21" t="s">
        <v>228</v>
      </c>
      <c r="M720" s="12"/>
    </row>
    <row r="721" spans="1:13" ht="18" customHeight="1">
      <c r="A721" s="4">
        <v>720</v>
      </c>
      <c r="B721" s="37">
        <v>33870</v>
      </c>
      <c r="C721" s="34" t="s">
        <v>210</v>
      </c>
      <c r="D721" s="34" t="s">
        <v>180</v>
      </c>
      <c r="E721" s="34" t="s">
        <v>170</v>
      </c>
      <c r="F721" s="34" t="s">
        <v>167</v>
      </c>
      <c r="G721" s="21"/>
      <c r="H721" s="21"/>
      <c r="I721" s="21" t="s">
        <v>37</v>
      </c>
      <c r="J721" s="21" t="s">
        <v>38</v>
      </c>
      <c r="M721" s="12"/>
    </row>
    <row r="722" spans="1:13" ht="18" customHeight="1">
      <c r="A722" s="4">
        <v>721</v>
      </c>
      <c r="B722" s="37">
        <v>33870</v>
      </c>
      <c r="C722" s="34" t="s">
        <v>195</v>
      </c>
      <c r="D722" s="34" t="s">
        <v>191</v>
      </c>
      <c r="E722" s="34" t="s">
        <v>163</v>
      </c>
      <c r="F722" s="34" t="s">
        <v>193</v>
      </c>
      <c r="G722" s="21"/>
      <c r="H722" s="21"/>
      <c r="I722" s="21" t="s">
        <v>14</v>
      </c>
      <c r="J722" s="21" t="s">
        <v>19</v>
      </c>
      <c r="M722" s="12"/>
    </row>
    <row r="723" spans="1:13" ht="18" customHeight="1">
      <c r="A723" s="4">
        <v>722</v>
      </c>
      <c r="B723" s="37">
        <v>33871</v>
      </c>
      <c r="C723" s="34" t="s">
        <v>182</v>
      </c>
      <c r="D723" s="34" t="s">
        <v>183</v>
      </c>
      <c r="E723" s="34" t="s">
        <v>185</v>
      </c>
      <c r="F723" s="34" t="s">
        <v>173</v>
      </c>
      <c r="G723" s="21" t="s">
        <v>142</v>
      </c>
      <c r="H723" s="21" t="s">
        <v>161</v>
      </c>
      <c r="I723" s="21" t="s">
        <v>26</v>
      </c>
      <c r="J723" s="21" t="s">
        <v>227</v>
      </c>
      <c r="M723" s="12"/>
    </row>
    <row r="724" spans="1:13" ht="18" customHeight="1">
      <c r="A724" s="4">
        <v>723</v>
      </c>
      <c r="B724" s="37">
        <v>33871</v>
      </c>
      <c r="C724" s="34" t="s">
        <v>175</v>
      </c>
      <c r="D724" s="34" t="s">
        <v>171</v>
      </c>
      <c r="E724" s="34" t="s">
        <v>176</v>
      </c>
      <c r="F724" s="34" t="s">
        <v>166</v>
      </c>
      <c r="G724" s="21"/>
      <c r="H724" s="21"/>
      <c r="I724" s="21" t="s">
        <v>20</v>
      </c>
      <c r="J724" s="21" t="s">
        <v>276</v>
      </c>
      <c r="M724" s="12"/>
    </row>
    <row r="725" spans="1:13" ht="18" customHeight="1">
      <c r="A725" s="4">
        <v>724</v>
      </c>
      <c r="B725" s="37">
        <v>33871</v>
      </c>
      <c r="C725" s="36" t="s">
        <v>131</v>
      </c>
      <c r="D725" s="34" t="s">
        <v>184</v>
      </c>
      <c r="E725" s="34" t="s">
        <v>211</v>
      </c>
      <c r="F725" s="34" t="s">
        <v>197</v>
      </c>
      <c r="G725" s="21" t="s">
        <v>188</v>
      </c>
      <c r="H725" s="21" t="s">
        <v>243</v>
      </c>
      <c r="I725" s="21" t="s">
        <v>8</v>
      </c>
      <c r="J725" s="21" t="s">
        <v>31</v>
      </c>
      <c r="M725" s="13"/>
    </row>
    <row r="726" spans="1:13" ht="18" customHeight="1">
      <c r="A726" s="4">
        <v>725</v>
      </c>
      <c r="B726" s="37">
        <v>33871</v>
      </c>
      <c r="C726" s="34" t="s">
        <v>163</v>
      </c>
      <c r="D726" s="34" t="s">
        <v>144</v>
      </c>
      <c r="E726" s="34" t="s">
        <v>193</v>
      </c>
      <c r="F726" s="34" t="s">
        <v>191</v>
      </c>
      <c r="G726" s="21"/>
      <c r="H726" s="21"/>
      <c r="I726" s="21" t="s">
        <v>14</v>
      </c>
      <c r="J726" s="21" t="s">
        <v>19</v>
      </c>
      <c r="M726" s="12"/>
    </row>
    <row r="727" spans="1:13" ht="18" customHeight="1">
      <c r="A727" s="4">
        <v>726</v>
      </c>
      <c r="B727" s="37">
        <v>33872</v>
      </c>
      <c r="C727" s="34" t="s">
        <v>166</v>
      </c>
      <c r="D727" s="34" t="s">
        <v>210</v>
      </c>
      <c r="E727" s="34" t="s">
        <v>180</v>
      </c>
      <c r="F727" s="34" t="s">
        <v>176</v>
      </c>
      <c r="G727" s="21"/>
      <c r="H727" s="21"/>
      <c r="I727" s="21" t="s">
        <v>14</v>
      </c>
      <c r="J727" s="21" t="s">
        <v>38</v>
      </c>
      <c r="M727" s="12"/>
    </row>
    <row r="728" spans="1:13" ht="18" customHeight="1">
      <c r="A728" s="4">
        <v>727</v>
      </c>
      <c r="B728" s="37">
        <v>33872</v>
      </c>
      <c r="C728" s="34" t="s">
        <v>193</v>
      </c>
      <c r="D728" s="34" t="s">
        <v>195</v>
      </c>
      <c r="E728" s="34" t="s">
        <v>144</v>
      </c>
      <c r="F728" s="34" t="s">
        <v>170</v>
      </c>
      <c r="G728" s="21"/>
      <c r="H728" s="21"/>
      <c r="I728" s="21" t="s">
        <v>37</v>
      </c>
      <c r="J728" s="21" t="s">
        <v>20</v>
      </c>
      <c r="M728" s="12"/>
    </row>
    <row r="729" spans="1:13" ht="18" customHeight="1">
      <c r="A729" s="4">
        <v>728</v>
      </c>
      <c r="B729" s="37">
        <v>33873</v>
      </c>
      <c r="C729" s="34" t="s">
        <v>167</v>
      </c>
      <c r="D729" s="34" t="s">
        <v>213</v>
      </c>
      <c r="E729" s="34" t="s">
        <v>192</v>
      </c>
      <c r="F729" s="34" t="s">
        <v>171</v>
      </c>
      <c r="G729" s="21"/>
      <c r="H729" s="21"/>
      <c r="I729" s="21" t="s">
        <v>19</v>
      </c>
      <c r="J729" s="21" t="s">
        <v>276</v>
      </c>
      <c r="M729" s="12"/>
    </row>
    <row r="730" spans="1:13" ht="18" customHeight="1">
      <c r="A730" s="4">
        <v>729</v>
      </c>
      <c r="B730" s="37">
        <v>33873</v>
      </c>
      <c r="C730" s="34" t="s">
        <v>170</v>
      </c>
      <c r="D730" s="34" t="s">
        <v>163</v>
      </c>
      <c r="E730" s="34" t="s">
        <v>195</v>
      </c>
      <c r="F730" s="34" t="s">
        <v>144</v>
      </c>
      <c r="G730" s="21"/>
      <c r="H730" s="21"/>
      <c r="I730" s="21" t="s">
        <v>37</v>
      </c>
      <c r="J730" s="21" t="s">
        <v>20</v>
      </c>
      <c r="M730" s="12"/>
    </row>
    <row r="731" spans="1:13" ht="18" customHeight="1">
      <c r="A731" s="4">
        <v>730</v>
      </c>
      <c r="B731" s="37">
        <v>33873</v>
      </c>
      <c r="C731" s="34" t="s">
        <v>142</v>
      </c>
      <c r="D731" s="34" t="s">
        <v>173</v>
      </c>
      <c r="E731" s="34" t="s">
        <v>269</v>
      </c>
      <c r="F731" s="34" t="s">
        <v>194</v>
      </c>
      <c r="G731" s="21" t="s">
        <v>189</v>
      </c>
      <c r="H731" s="21" t="s">
        <v>199</v>
      </c>
      <c r="I731" s="21" t="s">
        <v>227</v>
      </c>
      <c r="J731" s="21" t="s">
        <v>31</v>
      </c>
      <c r="M731" s="12"/>
    </row>
    <row r="732" spans="1:13" ht="18" customHeight="1">
      <c r="A732" s="4">
        <v>731</v>
      </c>
      <c r="B732" s="37">
        <v>33873</v>
      </c>
      <c r="C732" s="34" t="s">
        <v>176</v>
      </c>
      <c r="D732" s="34" t="s">
        <v>175</v>
      </c>
      <c r="E732" s="34" t="s">
        <v>210</v>
      </c>
      <c r="F732" s="34" t="s">
        <v>180</v>
      </c>
      <c r="G732" s="21"/>
      <c r="H732" s="21"/>
      <c r="I732" s="21" t="s">
        <v>14</v>
      </c>
      <c r="J732" s="21" t="s">
        <v>38</v>
      </c>
      <c r="M732" s="12"/>
    </row>
    <row r="733" spans="1:13" ht="18" customHeight="1">
      <c r="A733" s="4">
        <v>732</v>
      </c>
      <c r="B733" s="37">
        <v>33873</v>
      </c>
      <c r="C733" s="34" t="s">
        <v>214</v>
      </c>
      <c r="D733" s="34" t="s">
        <v>161</v>
      </c>
      <c r="E733" s="34" t="s">
        <v>181</v>
      </c>
      <c r="F733" s="34" t="s">
        <v>185</v>
      </c>
      <c r="G733" s="21" t="s">
        <v>146</v>
      </c>
      <c r="H733" s="21" t="s">
        <v>47</v>
      </c>
      <c r="I733" s="21" t="s">
        <v>26</v>
      </c>
      <c r="J733" s="21" t="s">
        <v>32</v>
      </c>
      <c r="M733" s="12"/>
    </row>
    <row r="734" spans="1:13" ht="18" customHeight="1">
      <c r="A734" s="4">
        <v>733</v>
      </c>
      <c r="B734" s="37">
        <v>33874</v>
      </c>
      <c r="C734" s="34" t="s">
        <v>184</v>
      </c>
      <c r="D734" s="34" t="s">
        <v>197</v>
      </c>
      <c r="E734" s="34" t="s">
        <v>183</v>
      </c>
      <c r="F734" s="34" t="s">
        <v>182</v>
      </c>
      <c r="G734" s="21" t="s">
        <v>187</v>
      </c>
      <c r="H734" s="21" t="s">
        <v>131</v>
      </c>
      <c r="I734" s="21" t="s">
        <v>228</v>
      </c>
      <c r="J734" s="21" t="s">
        <v>8</v>
      </c>
      <c r="M734" s="12"/>
    </row>
    <row r="735" spans="1:13" ht="18" customHeight="1">
      <c r="A735" s="4">
        <v>734</v>
      </c>
      <c r="B735" s="37">
        <v>33874</v>
      </c>
      <c r="C735" s="34" t="s">
        <v>185</v>
      </c>
      <c r="D735" s="34" t="s">
        <v>181</v>
      </c>
      <c r="E735" s="34" t="s">
        <v>161</v>
      </c>
      <c r="F735" s="34" t="s">
        <v>214</v>
      </c>
      <c r="G735" s="21" t="s">
        <v>153</v>
      </c>
      <c r="H735" s="21" t="s">
        <v>263</v>
      </c>
      <c r="I735" s="21" t="s">
        <v>26</v>
      </c>
      <c r="J735" s="21" t="s">
        <v>32</v>
      </c>
      <c r="M735" s="12"/>
    </row>
    <row r="736" spans="1:13" ht="18" customHeight="1">
      <c r="A736" s="4">
        <v>735</v>
      </c>
      <c r="B736" s="37">
        <v>33874</v>
      </c>
      <c r="C736" s="34" t="s">
        <v>180</v>
      </c>
      <c r="D736" s="34" t="s">
        <v>166</v>
      </c>
      <c r="E736" s="34" t="s">
        <v>175</v>
      </c>
      <c r="F736" s="34" t="s">
        <v>210</v>
      </c>
      <c r="G736" s="21"/>
      <c r="H736" s="21"/>
      <c r="I736" s="21" t="s">
        <v>14</v>
      </c>
      <c r="J736" s="21" t="s">
        <v>38</v>
      </c>
      <c r="M736" s="12"/>
    </row>
    <row r="737" spans="1:13" ht="18" customHeight="1">
      <c r="A737" s="4">
        <v>736</v>
      </c>
      <c r="B737" s="37">
        <v>33874</v>
      </c>
      <c r="C737" s="34" t="s">
        <v>144</v>
      </c>
      <c r="D737" s="34" t="s">
        <v>193</v>
      </c>
      <c r="E737" s="34" t="s">
        <v>163</v>
      </c>
      <c r="F737" s="34" t="s">
        <v>195</v>
      </c>
      <c r="G737" s="21"/>
      <c r="H737" s="21"/>
      <c r="I737" s="21" t="s">
        <v>37</v>
      </c>
      <c r="J737" s="21" t="s">
        <v>20</v>
      </c>
      <c r="M737" s="12"/>
    </row>
    <row r="738" spans="1:13" ht="18" customHeight="1">
      <c r="A738" s="4">
        <v>737</v>
      </c>
      <c r="B738" s="37">
        <v>33874</v>
      </c>
      <c r="C738" s="34" t="s">
        <v>194</v>
      </c>
      <c r="D738" s="34" t="s">
        <v>269</v>
      </c>
      <c r="E738" s="34" t="s">
        <v>172</v>
      </c>
      <c r="F738" s="34" t="s">
        <v>142</v>
      </c>
      <c r="G738" s="21" t="s">
        <v>173</v>
      </c>
      <c r="H738" s="21" t="s">
        <v>146</v>
      </c>
      <c r="I738" s="21" t="s">
        <v>227</v>
      </c>
      <c r="J738" s="21" t="s">
        <v>31</v>
      </c>
      <c r="M738" s="12"/>
    </row>
    <row r="739" spans="1:13" ht="18" customHeight="1">
      <c r="A739" s="4">
        <v>738</v>
      </c>
      <c r="B739" s="37">
        <v>33874</v>
      </c>
      <c r="C739" s="34" t="s">
        <v>191</v>
      </c>
      <c r="D739" s="34" t="s">
        <v>192</v>
      </c>
      <c r="E739" s="34" t="s">
        <v>171</v>
      </c>
      <c r="F739" s="34" t="s">
        <v>190</v>
      </c>
      <c r="G739" s="21"/>
      <c r="H739" s="21"/>
      <c r="I739" s="21" t="s">
        <v>19</v>
      </c>
      <c r="J739" s="21" t="s">
        <v>276</v>
      </c>
      <c r="M739" s="12"/>
    </row>
    <row r="740" spans="1:13" ht="18" customHeight="1">
      <c r="A740" s="4">
        <v>739</v>
      </c>
      <c r="B740" s="37">
        <v>33875</v>
      </c>
      <c r="C740" s="34" t="s">
        <v>186</v>
      </c>
      <c r="D740" s="34" t="s">
        <v>178</v>
      </c>
      <c r="E740" s="34" t="s">
        <v>179</v>
      </c>
      <c r="F740" s="34" t="s">
        <v>165</v>
      </c>
      <c r="G740" s="21" t="s">
        <v>174</v>
      </c>
      <c r="H740" s="21" t="s">
        <v>213</v>
      </c>
      <c r="I740" s="21" t="s">
        <v>8</v>
      </c>
      <c r="J740" s="21" t="s">
        <v>26</v>
      </c>
      <c r="M740" s="12"/>
    </row>
    <row r="741" spans="1:13" ht="18" customHeight="1">
      <c r="A741" s="4">
        <v>740</v>
      </c>
      <c r="B741" s="37">
        <v>33876</v>
      </c>
      <c r="C741" s="34" t="s">
        <v>165</v>
      </c>
      <c r="D741" s="34" t="s">
        <v>179</v>
      </c>
      <c r="E741" s="34" t="s">
        <v>174</v>
      </c>
      <c r="F741" s="34" t="s">
        <v>213</v>
      </c>
      <c r="G741" s="21" t="s">
        <v>186</v>
      </c>
      <c r="H741" s="21" t="s">
        <v>243</v>
      </c>
      <c r="I741" s="21" t="s">
        <v>31</v>
      </c>
      <c r="J741" s="21" t="s">
        <v>32</v>
      </c>
      <c r="M741" s="12"/>
    </row>
    <row r="742" spans="1:13" ht="18" customHeight="1">
      <c r="A742" s="4">
        <v>741</v>
      </c>
      <c r="B742" s="37">
        <v>33876</v>
      </c>
      <c r="C742" s="34" t="s">
        <v>190</v>
      </c>
      <c r="D742" s="34" t="s">
        <v>171</v>
      </c>
      <c r="E742" s="34" t="s">
        <v>167</v>
      </c>
      <c r="F742" s="34" t="s">
        <v>192</v>
      </c>
      <c r="G742" s="21"/>
      <c r="H742" s="21"/>
      <c r="I742" s="21" t="s">
        <v>19</v>
      </c>
      <c r="J742" s="21" t="s">
        <v>14</v>
      </c>
      <c r="M742" s="12"/>
    </row>
    <row r="743" spans="1:13" ht="18" customHeight="1">
      <c r="A743" s="4">
        <v>742</v>
      </c>
      <c r="B743" s="37">
        <v>33876</v>
      </c>
      <c r="C743" s="34" t="s">
        <v>178</v>
      </c>
      <c r="D743" s="34" t="s">
        <v>211</v>
      </c>
      <c r="E743" s="34" t="s">
        <v>269</v>
      </c>
      <c r="F743" s="34" t="s">
        <v>181</v>
      </c>
      <c r="G743" s="21" t="s">
        <v>188</v>
      </c>
      <c r="H743" s="21" t="s">
        <v>148</v>
      </c>
      <c r="I743" s="21" t="s">
        <v>8</v>
      </c>
      <c r="J743" s="21" t="s">
        <v>26</v>
      </c>
      <c r="M743" s="12"/>
    </row>
    <row r="744" spans="1:13" ht="18" customHeight="1">
      <c r="A744" s="4">
        <v>743</v>
      </c>
      <c r="B744" s="37">
        <v>33876</v>
      </c>
      <c r="C744" s="34" t="s">
        <v>187</v>
      </c>
      <c r="D744" s="34" t="s">
        <v>131</v>
      </c>
      <c r="E744" s="34" t="s">
        <v>182</v>
      </c>
      <c r="F744" s="34" t="s">
        <v>183</v>
      </c>
      <c r="G744" s="21" t="s">
        <v>184</v>
      </c>
      <c r="H744" s="21" t="s">
        <v>197</v>
      </c>
      <c r="I744" s="21" t="s">
        <v>228</v>
      </c>
      <c r="J744" s="21" t="s">
        <v>227</v>
      </c>
      <c r="M744" s="12"/>
    </row>
    <row r="745" spans="1:13" ht="18" customHeight="1">
      <c r="A745" s="4">
        <v>744</v>
      </c>
      <c r="B745" s="37">
        <v>33877</v>
      </c>
      <c r="C745" s="34" t="s">
        <v>192</v>
      </c>
      <c r="D745" s="34" t="s">
        <v>167</v>
      </c>
      <c r="E745" s="34" t="s">
        <v>191</v>
      </c>
      <c r="F745" s="34" t="s">
        <v>171</v>
      </c>
      <c r="G745" s="21"/>
      <c r="H745" s="21"/>
      <c r="I745" s="21" t="s">
        <v>19</v>
      </c>
      <c r="J745" s="21" t="s">
        <v>14</v>
      </c>
      <c r="M745" s="12"/>
    </row>
    <row r="746" spans="1:13" ht="18" customHeight="1">
      <c r="A746" s="4">
        <v>745</v>
      </c>
      <c r="B746" s="37">
        <v>33877</v>
      </c>
      <c r="C746" s="34" t="s">
        <v>213</v>
      </c>
      <c r="D746" s="34" t="s">
        <v>186</v>
      </c>
      <c r="E746" s="34" t="s">
        <v>179</v>
      </c>
      <c r="F746" s="34" t="s">
        <v>165</v>
      </c>
      <c r="G746" s="21" t="s">
        <v>148</v>
      </c>
      <c r="H746" s="21" t="s">
        <v>174</v>
      </c>
      <c r="I746" s="21" t="s">
        <v>31</v>
      </c>
      <c r="J746" s="21" t="s">
        <v>32</v>
      </c>
      <c r="M746" s="12"/>
    </row>
    <row r="747" spans="1:13" ht="18" customHeight="1">
      <c r="A747" s="4">
        <v>746</v>
      </c>
      <c r="B747" s="37">
        <v>33877</v>
      </c>
      <c r="C747" s="34" t="s">
        <v>181</v>
      </c>
      <c r="D747" s="34" t="s">
        <v>188</v>
      </c>
      <c r="E747" s="34" t="s">
        <v>211</v>
      </c>
      <c r="F747" s="34" t="s">
        <v>269</v>
      </c>
      <c r="G747" s="21" t="s">
        <v>178</v>
      </c>
      <c r="H747" s="21" t="s">
        <v>243</v>
      </c>
      <c r="I747" s="21" t="s">
        <v>8</v>
      </c>
      <c r="J747" s="21" t="s">
        <v>26</v>
      </c>
      <c r="M747" s="12"/>
    </row>
    <row r="748" spans="1:13" ht="18" customHeight="1">
      <c r="A748" s="4">
        <v>747</v>
      </c>
      <c r="B748" s="37">
        <v>33877</v>
      </c>
      <c r="C748" s="34" t="s">
        <v>183</v>
      </c>
      <c r="D748" s="34" t="s">
        <v>182</v>
      </c>
      <c r="E748" s="34" t="s">
        <v>131</v>
      </c>
      <c r="F748" s="34" t="s">
        <v>184</v>
      </c>
      <c r="G748" s="21" t="s">
        <v>197</v>
      </c>
      <c r="H748" s="21" t="s">
        <v>187</v>
      </c>
      <c r="I748" s="21" t="s">
        <v>228</v>
      </c>
      <c r="J748" s="21" t="s">
        <v>227</v>
      </c>
      <c r="M748" s="12"/>
    </row>
    <row r="749" spans="1:13" ht="18" customHeight="1">
      <c r="A749" s="4">
        <v>748</v>
      </c>
      <c r="B749" s="37">
        <v>33877</v>
      </c>
      <c r="C749" s="34" t="s">
        <v>163</v>
      </c>
      <c r="D749" s="34" t="s">
        <v>170</v>
      </c>
      <c r="E749" s="34" t="s">
        <v>193</v>
      </c>
      <c r="F749" s="34" t="s">
        <v>175</v>
      </c>
      <c r="G749" s="21"/>
      <c r="H749" s="21"/>
      <c r="I749" s="21" t="s">
        <v>276</v>
      </c>
      <c r="J749" s="21" t="s">
        <v>37</v>
      </c>
      <c r="M749" s="12"/>
    </row>
    <row r="750" spans="1:13" ht="18" customHeight="1">
      <c r="A750" s="4">
        <v>749</v>
      </c>
      <c r="B750" s="37">
        <v>33877</v>
      </c>
      <c r="C750" s="34" t="s">
        <v>195</v>
      </c>
      <c r="D750" s="34" t="s">
        <v>180</v>
      </c>
      <c r="E750" s="34" t="s">
        <v>166</v>
      </c>
      <c r="F750" s="34" t="s">
        <v>176</v>
      </c>
      <c r="G750" s="21"/>
      <c r="H750" s="21"/>
      <c r="I750" s="21" t="s">
        <v>20</v>
      </c>
      <c r="J750" s="21" t="s">
        <v>38</v>
      </c>
      <c r="M750" s="12"/>
    </row>
    <row r="751" spans="1:13" ht="18" customHeight="1">
      <c r="A751" s="4">
        <v>750</v>
      </c>
      <c r="B751" s="37">
        <v>33878</v>
      </c>
      <c r="C751" s="34" t="s">
        <v>166</v>
      </c>
      <c r="D751" s="34" t="s">
        <v>210</v>
      </c>
      <c r="E751" s="34" t="s">
        <v>176</v>
      </c>
      <c r="F751" s="34" t="s">
        <v>180</v>
      </c>
      <c r="G751" s="21"/>
      <c r="H751" s="21"/>
      <c r="I751" s="21" t="s">
        <v>20</v>
      </c>
      <c r="J751" s="21" t="s">
        <v>38</v>
      </c>
      <c r="M751" s="12"/>
    </row>
    <row r="752" spans="1:13" ht="18" customHeight="1">
      <c r="A752" s="4">
        <v>751</v>
      </c>
      <c r="B752" s="37">
        <v>33878</v>
      </c>
      <c r="C752" s="34" t="s">
        <v>179</v>
      </c>
      <c r="D752" s="34" t="s">
        <v>165</v>
      </c>
      <c r="E752" s="34" t="s">
        <v>188</v>
      </c>
      <c r="F752" s="34" t="s">
        <v>178</v>
      </c>
      <c r="G752" s="21" t="s">
        <v>211</v>
      </c>
      <c r="H752" s="21" t="s">
        <v>174</v>
      </c>
      <c r="I752" s="21" t="s">
        <v>8</v>
      </c>
      <c r="J752" s="21" t="s">
        <v>26</v>
      </c>
      <c r="M752" s="12"/>
    </row>
    <row r="753" spans="1:13" ht="18" customHeight="1">
      <c r="A753" s="4">
        <v>752</v>
      </c>
      <c r="B753" s="37">
        <v>33878</v>
      </c>
      <c r="C753" s="34" t="s">
        <v>171</v>
      </c>
      <c r="D753" s="34" t="s">
        <v>191</v>
      </c>
      <c r="E753" s="36" t="s">
        <v>190</v>
      </c>
      <c r="F753" s="34" t="s">
        <v>167</v>
      </c>
      <c r="G753" s="21"/>
      <c r="H753" s="21"/>
      <c r="I753" s="21" t="s">
        <v>19</v>
      </c>
      <c r="J753" s="21" t="s">
        <v>14</v>
      </c>
      <c r="M753" s="12"/>
    </row>
    <row r="754" spans="1:13" ht="18" customHeight="1">
      <c r="A754" s="4">
        <v>753</v>
      </c>
      <c r="B754" s="37">
        <v>33878</v>
      </c>
      <c r="C754" s="34" t="s">
        <v>197</v>
      </c>
      <c r="D754" s="34" t="s">
        <v>187</v>
      </c>
      <c r="E754" s="34" t="s">
        <v>184</v>
      </c>
      <c r="F754" s="34" t="s">
        <v>131</v>
      </c>
      <c r="G754" s="21" t="s">
        <v>182</v>
      </c>
      <c r="H754" s="21" t="s">
        <v>183</v>
      </c>
      <c r="I754" s="21" t="s">
        <v>228</v>
      </c>
      <c r="J754" s="21" t="s">
        <v>227</v>
      </c>
      <c r="M754" s="12"/>
    </row>
    <row r="755" spans="1:13" ht="18" customHeight="1">
      <c r="A755" s="4">
        <v>754</v>
      </c>
      <c r="B755" s="37">
        <v>33878</v>
      </c>
      <c r="C755" s="34" t="s">
        <v>175</v>
      </c>
      <c r="D755" s="34" t="s">
        <v>144</v>
      </c>
      <c r="E755" s="34" t="s">
        <v>170</v>
      </c>
      <c r="F755" s="34" t="s">
        <v>193</v>
      </c>
      <c r="G755" s="21"/>
      <c r="H755" s="21"/>
      <c r="I755" s="21" t="s">
        <v>276</v>
      </c>
      <c r="J755" s="21" t="s">
        <v>37</v>
      </c>
      <c r="M755" s="12"/>
    </row>
    <row r="756" spans="1:13" ht="18" customHeight="1">
      <c r="A756" s="4">
        <v>755</v>
      </c>
      <c r="B756" s="37">
        <v>33879</v>
      </c>
      <c r="C756" s="34" t="s">
        <v>211</v>
      </c>
      <c r="D756" s="34" t="s">
        <v>178</v>
      </c>
      <c r="E756" s="34" t="s">
        <v>188</v>
      </c>
      <c r="F756" s="34" t="s">
        <v>165</v>
      </c>
      <c r="G756" s="21" t="s">
        <v>174</v>
      </c>
      <c r="H756" s="21" t="s">
        <v>179</v>
      </c>
      <c r="I756" s="21" t="s">
        <v>8</v>
      </c>
      <c r="J756" s="21" t="s">
        <v>32</v>
      </c>
      <c r="M756" s="12"/>
    </row>
    <row r="757" spans="1:13" ht="18" customHeight="1">
      <c r="A757" s="4">
        <v>756</v>
      </c>
      <c r="B757" s="37">
        <v>33879</v>
      </c>
      <c r="C757" s="34" t="s">
        <v>180</v>
      </c>
      <c r="D757" s="34" t="s">
        <v>163</v>
      </c>
      <c r="E757" s="34" t="s">
        <v>144</v>
      </c>
      <c r="F757" s="34" t="s">
        <v>170</v>
      </c>
      <c r="G757" s="21"/>
      <c r="H757" s="21"/>
      <c r="I757" s="21" t="s">
        <v>276</v>
      </c>
      <c r="J757" s="21" t="s">
        <v>38</v>
      </c>
      <c r="M757" s="12"/>
    </row>
    <row r="758" spans="1:13" ht="18" customHeight="1">
      <c r="A758" s="4">
        <v>757</v>
      </c>
      <c r="B758" s="37">
        <v>33879</v>
      </c>
      <c r="C758" s="34" t="s">
        <v>142</v>
      </c>
      <c r="D758" s="34" t="s">
        <v>172</v>
      </c>
      <c r="E758" s="34" t="s">
        <v>185</v>
      </c>
      <c r="F758" s="34" t="s">
        <v>194</v>
      </c>
      <c r="G758" s="21" t="s">
        <v>161</v>
      </c>
      <c r="H758" s="21" t="s">
        <v>173</v>
      </c>
      <c r="I758" s="21" t="s">
        <v>26</v>
      </c>
      <c r="J758" s="21" t="s">
        <v>31</v>
      </c>
      <c r="M758" s="12"/>
    </row>
    <row r="759" spans="1:13" ht="18" customHeight="1">
      <c r="A759" s="4">
        <v>758</v>
      </c>
      <c r="B759" s="37">
        <v>33880</v>
      </c>
      <c r="C759" s="34" t="s">
        <v>269</v>
      </c>
      <c r="D759" s="34" t="s">
        <v>185</v>
      </c>
      <c r="E759" s="34" t="s">
        <v>181</v>
      </c>
      <c r="F759" s="34" t="s">
        <v>172</v>
      </c>
      <c r="G759" s="21" t="s">
        <v>142</v>
      </c>
      <c r="H759" s="21" t="s">
        <v>214</v>
      </c>
      <c r="I759" s="21" t="s">
        <v>26</v>
      </c>
      <c r="J759" s="21" t="s">
        <v>8</v>
      </c>
      <c r="M759" s="12"/>
    </row>
    <row r="760" spans="1:13" ht="18" customHeight="1">
      <c r="A760" s="4">
        <v>759</v>
      </c>
      <c r="B760" s="37">
        <v>33880</v>
      </c>
      <c r="C760" s="34" t="s">
        <v>161</v>
      </c>
      <c r="D760" s="34" t="s">
        <v>183</v>
      </c>
      <c r="E760" s="34" t="s">
        <v>182</v>
      </c>
      <c r="F760" s="34" t="s">
        <v>187</v>
      </c>
      <c r="G760" s="21" t="s">
        <v>173</v>
      </c>
      <c r="H760" s="21" t="s">
        <v>194</v>
      </c>
      <c r="I760" s="21" t="s">
        <v>227</v>
      </c>
      <c r="J760" s="21" t="s">
        <v>228</v>
      </c>
      <c r="M760" s="12"/>
    </row>
    <row r="761" spans="1:13" ht="18" customHeight="1">
      <c r="A761" s="4">
        <v>760</v>
      </c>
      <c r="B761" s="37">
        <v>33880</v>
      </c>
      <c r="C761" s="34" t="s">
        <v>170</v>
      </c>
      <c r="D761" s="34" t="s">
        <v>168</v>
      </c>
      <c r="E761" s="34" t="s">
        <v>163</v>
      </c>
      <c r="F761" s="34" t="s">
        <v>144</v>
      </c>
      <c r="G761" s="21"/>
      <c r="H761" s="21"/>
      <c r="I761" s="21" t="s">
        <v>276</v>
      </c>
      <c r="J761" s="21" t="s">
        <v>38</v>
      </c>
      <c r="M761" s="12"/>
    </row>
    <row r="762" spans="1:13" ht="18" customHeight="1">
      <c r="A762" s="4">
        <v>761</v>
      </c>
      <c r="B762" s="37">
        <v>33880</v>
      </c>
      <c r="C762" s="34" t="s">
        <v>186</v>
      </c>
      <c r="D762" s="34" t="s">
        <v>179</v>
      </c>
      <c r="E762" s="34" t="s">
        <v>213</v>
      </c>
      <c r="F762" s="34" t="s">
        <v>178</v>
      </c>
      <c r="G762" s="21" t="s">
        <v>165</v>
      </c>
      <c r="H762" s="21" t="s">
        <v>174</v>
      </c>
      <c r="I762" s="21" t="s">
        <v>32</v>
      </c>
      <c r="J762" s="21" t="s">
        <v>31</v>
      </c>
      <c r="M762" s="12"/>
    </row>
    <row r="763" spans="1:13" ht="18" customHeight="1">
      <c r="A763" s="4">
        <v>762</v>
      </c>
      <c r="B763" s="37">
        <v>33880</v>
      </c>
      <c r="C763" s="34" t="s">
        <v>210</v>
      </c>
      <c r="D763" s="34" t="s">
        <v>193</v>
      </c>
      <c r="E763" s="34" t="s">
        <v>177</v>
      </c>
      <c r="F763" s="34" t="s">
        <v>191</v>
      </c>
      <c r="G763" s="21"/>
      <c r="H763" s="21"/>
      <c r="I763" s="21" t="s">
        <v>14</v>
      </c>
      <c r="J763" s="21" t="s">
        <v>20</v>
      </c>
      <c r="M763" s="12"/>
    </row>
    <row r="764" spans="1:13" ht="18" customHeight="1">
      <c r="A764" s="4">
        <v>763</v>
      </c>
      <c r="B764" s="37">
        <v>33880</v>
      </c>
      <c r="C764" s="34" t="s">
        <v>176</v>
      </c>
      <c r="D764" s="34" t="s">
        <v>190</v>
      </c>
      <c r="E764" s="34" t="s">
        <v>167</v>
      </c>
      <c r="F764" s="34" t="s">
        <v>72</v>
      </c>
      <c r="G764" s="21"/>
      <c r="H764" s="21"/>
      <c r="I764" s="21" t="s">
        <v>19</v>
      </c>
      <c r="J764" s="21" t="s">
        <v>37</v>
      </c>
      <c r="M764" s="12"/>
    </row>
    <row r="765" spans="1:13" ht="18" customHeight="1">
      <c r="A765" s="4">
        <v>764</v>
      </c>
      <c r="B765" s="37">
        <v>33881</v>
      </c>
      <c r="C765" s="34" t="s">
        <v>167</v>
      </c>
      <c r="D765" s="34" t="s">
        <v>171</v>
      </c>
      <c r="E765" s="34" t="s">
        <v>72</v>
      </c>
      <c r="F765" s="34" t="s">
        <v>190</v>
      </c>
      <c r="G765" s="21"/>
      <c r="H765" s="21"/>
      <c r="I765" s="21" t="s">
        <v>19</v>
      </c>
      <c r="J765" s="21" t="s">
        <v>37</v>
      </c>
      <c r="M765" s="12"/>
    </row>
    <row r="766" spans="1:13" ht="18" customHeight="1">
      <c r="A766" s="4">
        <v>765</v>
      </c>
      <c r="B766" s="37">
        <v>33881</v>
      </c>
      <c r="C766" s="34" t="s">
        <v>165</v>
      </c>
      <c r="D766" s="34" t="s">
        <v>213</v>
      </c>
      <c r="E766" s="34" t="s">
        <v>178</v>
      </c>
      <c r="F766" s="34" t="s">
        <v>174</v>
      </c>
      <c r="G766" s="21" t="s">
        <v>211</v>
      </c>
      <c r="H766" s="21" t="s">
        <v>197</v>
      </c>
      <c r="I766" s="21" t="s">
        <v>32</v>
      </c>
      <c r="J766" s="21" t="s">
        <v>31</v>
      </c>
      <c r="M766" s="12"/>
    </row>
    <row r="767" spans="1:13" ht="18" customHeight="1">
      <c r="A767" s="4">
        <v>766</v>
      </c>
      <c r="B767" s="37">
        <v>33881</v>
      </c>
      <c r="C767" s="34" t="s">
        <v>173</v>
      </c>
      <c r="D767" s="34" t="s">
        <v>182</v>
      </c>
      <c r="E767" s="34" t="s">
        <v>194</v>
      </c>
      <c r="F767" s="34" t="s">
        <v>183</v>
      </c>
      <c r="G767" s="21" t="s">
        <v>187</v>
      </c>
      <c r="H767" s="21" t="s">
        <v>161</v>
      </c>
      <c r="I767" s="21" t="s">
        <v>227</v>
      </c>
      <c r="J767" s="21" t="s">
        <v>228</v>
      </c>
      <c r="M767" s="12"/>
    </row>
    <row r="768" spans="1:13" ht="18" customHeight="1">
      <c r="A768" s="4">
        <v>767</v>
      </c>
      <c r="B768" s="37">
        <v>33881</v>
      </c>
      <c r="C768" s="34" t="s">
        <v>144</v>
      </c>
      <c r="D768" s="36" t="s">
        <v>166</v>
      </c>
      <c r="E768" s="34" t="s">
        <v>168</v>
      </c>
      <c r="F768" s="34" t="s">
        <v>163</v>
      </c>
      <c r="G768" s="21"/>
      <c r="H768" s="21"/>
      <c r="I768" s="21" t="s">
        <v>276</v>
      </c>
      <c r="J768" s="21" t="s">
        <v>38</v>
      </c>
      <c r="M768" s="12"/>
    </row>
    <row r="769" spans="1:13" ht="18" customHeight="1">
      <c r="A769" s="4">
        <v>768</v>
      </c>
      <c r="B769" s="37">
        <v>33882</v>
      </c>
      <c r="C769" s="34" t="s">
        <v>214</v>
      </c>
      <c r="D769" s="34" t="s">
        <v>194</v>
      </c>
      <c r="E769" s="34" t="s">
        <v>187</v>
      </c>
      <c r="F769" s="34" t="s">
        <v>181</v>
      </c>
      <c r="G769" s="21" t="s">
        <v>182</v>
      </c>
      <c r="H769" s="21" t="s">
        <v>172</v>
      </c>
      <c r="I769" s="21" t="s">
        <v>227</v>
      </c>
      <c r="J769" s="21" t="s">
        <v>228</v>
      </c>
      <c r="M769" s="12"/>
    </row>
    <row r="770" spans="1:13" ht="18" customHeight="1">
      <c r="A770" s="4">
        <v>769</v>
      </c>
      <c r="B770" s="37">
        <v>33883</v>
      </c>
      <c r="C770" s="34" t="s">
        <v>182</v>
      </c>
      <c r="D770" s="34" t="s">
        <v>183</v>
      </c>
      <c r="E770" s="34" t="s">
        <v>142</v>
      </c>
      <c r="F770" s="34" t="s">
        <v>173</v>
      </c>
      <c r="G770" s="21" t="s">
        <v>194</v>
      </c>
      <c r="H770" s="21" t="s">
        <v>269</v>
      </c>
      <c r="I770" s="21" t="s">
        <v>227</v>
      </c>
      <c r="J770" s="21" t="s">
        <v>32</v>
      </c>
      <c r="M770" s="12"/>
    </row>
    <row r="771" spans="1:13" ht="18" customHeight="1">
      <c r="A771" s="4">
        <v>770</v>
      </c>
      <c r="B771" s="37">
        <v>33883</v>
      </c>
      <c r="C771" s="34" t="s">
        <v>72</v>
      </c>
      <c r="D771" s="34" t="s">
        <v>176</v>
      </c>
      <c r="E771" s="34" t="s">
        <v>190</v>
      </c>
      <c r="F771" s="34" t="s">
        <v>171</v>
      </c>
      <c r="G771" s="21"/>
      <c r="H771" s="21"/>
      <c r="I771" s="21" t="s">
        <v>20</v>
      </c>
      <c r="J771" s="21" t="s">
        <v>19</v>
      </c>
      <c r="M771" s="12"/>
    </row>
    <row r="772" spans="1:13" ht="18" customHeight="1">
      <c r="A772" s="4">
        <v>771</v>
      </c>
      <c r="B772" s="37">
        <v>33883</v>
      </c>
      <c r="C772" s="34" t="s">
        <v>163</v>
      </c>
      <c r="D772" s="34" t="s">
        <v>175</v>
      </c>
      <c r="E772" s="34" t="s">
        <v>191</v>
      </c>
      <c r="F772" s="34" t="s">
        <v>210</v>
      </c>
      <c r="G772" s="21"/>
      <c r="H772" s="21"/>
      <c r="I772" s="21" t="s">
        <v>14</v>
      </c>
      <c r="J772" s="21" t="s">
        <v>38</v>
      </c>
      <c r="M772" s="12"/>
    </row>
    <row r="773" spans="1:13" ht="18" customHeight="1">
      <c r="A773" s="4">
        <v>772</v>
      </c>
      <c r="B773" s="37">
        <v>33884</v>
      </c>
      <c r="C773" s="34" t="s">
        <v>166</v>
      </c>
      <c r="D773" s="34" t="s">
        <v>195</v>
      </c>
      <c r="E773" s="34" t="s">
        <v>170</v>
      </c>
      <c r="F773" s="34" t="s">
        <v>192</v>
      </c>
      <c r="G773" s="21"/>
      <c r="H773" s="21"/>
      <c r="I773" s="21" t="s">
        <v>276</v>
      </c>
      <c r="J773" s="21" t="s">
        <v>37</v>
      </c>
      <c r="M773" s="12"/>
    </row>
    <row r="774" spans="1:13" ht="18" customHeight="1">
      <c r="A774" s="4">
        <v>773</v>
      </c>
      <c r="B774" s="37">
        <v>33884</v>
      </c>
      <c r="C774" s="34" t="s">
        <v>191</v>
      </c>
      <c r="D774" s="34" t="s">
        <v>210</v>
      </c>
      <c r="E774" s="34" t="s">
        <v>175</v>
      </c>
      <c r="F774" s="34" t="s">
        <v>144</v>
      </c>
      <c r="G774" s="21"/>
      <c r="H774" s="21"/>
      <c r="I774" s="21" t="s">
        <v>14</v>
      </c>
      <c r="J774" s="21" t="s">
        <v>38</v>
      </c>
      <c r="M774" s="12"/>
    </row>
    <row r="775" spans="1:13" ht="18" customHeight="1">
      <c r="A775" s="4">
        <v>774</v>
      </c>
      <c r="B775" s="37">
        <v>33885</v>
      </c>
      <c r="C775" s="34" t="s">
        <v>197</v>
      </c>
      <c r="D775" s="34" t="s">
        <v>184</v>
      </c>
      <c r="E775" s="34" t="s">
        <v>165</v>
      </c>
      <c r="F775" s="34" t="s">
        <v>131</v>
      </c>
      <c r="G775" s="21" t="s">
        <v>179</v>
      </c>
      <c r="H775" s="21" t="s">
        <v>211</v>
      </c>
      <c r="I775" s="21" t="s">
        <v>8</v>
      </c>
      <c r="J775" s="21" t="s">
        <v>228</v>
      </c>
      <c r="M775" s="12"/>
    </row>
    <row r="776" spans="1:13" ht="18" customHeight="1">
      <c r="A776" s="4">
        <v>775</v>
      </c>
      <c r="B776" s="37">
        <v>33886</v>
      </c>
      <c r="C776" s="34" t="s">
        <v>171</v>
      </c>
      <c r="D776" s="34" t="s">
        <v>72</v>
      </c>
      <c r="E776" s="34" t="s">
        <v>167</v>
      </c>
      <c r="F776" s="34" t="s">
        <v>176</v>
      </c>
      <c r="G776" s="21"/>
      <c r="H776" s="21"/>
      <c r="I776" s="21" t="s">
        <v>20</v>
      </c>
      <c r="J776" s="21" t="s">
        <v>38</v>
      </c>
      <c r="M776" s="12"/>
    </row>
    <row r="777" spans="1:13" ht="18" customHeight="1">
      <c r="A777" s="4">
        <v>776</v>
      </c>
      <c r="B777" s="37">
        <v>33886</v>
      </c>
      <c r="C777" s="34" t="s">
        <v>175</v>
      </c>
      <c r="D777" s="34" t="s">
        <v>144</v>
      </c>
      <c r="E777" s="34" t="s">
        <v>193</v>
      </c>
      <c r="F777" s="34" t="s">
        <v>166</v>
      </c>
      <c r="G777" s="21"/>
      <c r="H777" s="21"/>
      <c r="I777" s="21" t="s">
        <v>14</v>
      </c>
      <c r="J777" s="21" t="s">
        <v>19</v>
      </c>
      <c r="M777" s="12"/>
    </row>
    <row r="778" spans="1:13" ht="18" customHeight="1">
      <c r="A778" s="4">
        <v>777</v>
      </c>
      <c r="B778" s="37">
        <v>33886</v>
      </c>
      <c r="C778" s="34" t="s">
        <v>131</v>
      </c>
      <c r="D778" s="34" t="s">
        <v>211</v>
      </c>
      <c r="E778" s="34" t="s">
        <v>184</v>
      </c>
      <c r="F778" s="34" t="s">
        <v>179</v>
      </c>
      <c r="G778" s="21" t="s">
        <v>165</v>
      </c>
      <c r="H778" s="21" t="s">
        <v>197</v>
      </c>
      <c r="I778" s="21" t="s">
        <v>31</v>
      </c>
      <c r="J778" s="21" t="s">
        <v>228</v>
      </c>
      <c r="M778" s="12"/>
    </row>
    <row r="779" spans="1:13" ht="18" customHeight="1">
      <c r="A779" s="4">
        <v>778</v>
      </c>
      <c r="B779" s="37">
        <v>33887</v>
      </c>
      <c r="C779" s="34" t="s">
        <v>165</v>
      </c>
      <c r="D779" s="34" t="s">
        <v>179</v>
      </c>
      <c r="E779" s="34" t="s">
        <v>197</v>
      </c>
      <c r="F779" s="34" t="s">
        <v>211</v>
      </c>
      <c r="G779" s="21" t="s">
        <v>142</v>
      </c>
      <c r="H779" s="21" t="s">
        <v>161</v>
      </c>
      <c r="I779" s="21" t="s">
        <v>8</v>
      </c>
      <c r="J779" s="21" t="s">
        <v>26</v>
      </c>
      <c r="M779" s="12"/>
    </row>
    <row r="780" spans="1:13" ht="18" customHeight="1">
      <c r="A780" s="4">
        <v>779</v>
      </c>
      <c r="B780" s="37">
        <v>33887</v>
      </c>
      <c r="C780" s="34" t="s">
        <v>184</v>
      </c>
      <c r="D780" s="34" t="s">
        <v>186</v>
      </c>
      <c r="E780" s="34" t="s">
        <v>131</v>
      </c>
      <c r="F780" s="34" t="s">
        <v>178</v>
      </c>
      <c r="G780" s="21" t="s">
        <v>213</v>
      </c>
      <c r="H780" s="21" t="s">
        <v>174</v>
      </c>
      <c r="I780" s="21" t="s">
        <v>32</v>
      </c>
      <c r="J780" s="21" t="s">
        <v>31</v>
      </c>
      <c r="M780" s="12"/>
    </row>
    <row r="781" spans="1:13" ht="18" customHeight="1">
      <c r="A781" s="4">
        <v>780</v>
      </c>
      <c r="B781" s="37">
        <v>33887</v>
      </c>
      <c r="C781" s="34" t="s">
        <v>210</v>
      </c>
      <c r="D781" s="34" t="s">
        <v>167</v>
      </c>
      <c r="E781" s="34" t="s">
        <v>163</v>
      </c>
      <c r="F781" s="34" t="s">
        <v>190</v>
      </c>
      <c r="G781" s="21"/>
      <c r="H781" s="21"/>
      <c r="I781" s="21" t="s">
        <v>38</v>
      </c>
      <c r="J781" s="21" t="s">
        <v>14</v>
      </c>
      <c r="M781" s="12"/>
    </row>
    <row r="782" spans="1:13" ht="18" customHeight="1">
      <c r="A782" s="4">
        <v>781</v>
      </c>
      <c r="B782" s="37">
        <v>33887</v>
      </c>
      <c r="C782" s="34" t="s">
        <v>183</v>
      </c>
      <c r="D782" s="34" t="s">
        <v>182</v>
      </c>
      <c r="E782" s="34" t="s">
        <v>214</v>
      </c>
      <c r="F782" s="34" t="s">
        <v>194</v>
      </c>
      <c r="G782" s="21" t="s">
        <v>172</v>
      </c>
      <c r="H782" s="21" t="s">
        <v>185</v>
      </c>
      <c r="I782" s="21" t="s">
        <v>227</v>
      </c>
      <c r="J782" s="21" t="s">
        <v>228</v>
      </c>
      <c r="M782" s="12"/>
    </row>
    <row r="783" spans="1:13" ht="18" customHeight="1">
      <c r="A783" s="4">
        <v>782</v>
      </c>
      <c r="B783" s="37">
        <v>33888</v>
      </c>
      <c r="C783" s="34" t="s">
        <v>213</v>
      </c>
      <c r="D783" s="34" t="s">
        <v>131</v>
      </c>
      <c r="E783" s="34" t="s">
        <v>186</v>
      </c>
      <c r="F783" s="34" t="s">
        <v>184</v>
      </c>
      <c r="G783" s="21" t="s">
        <v>174</v>
      </c>
      <c r="H783" s="21" t="s">
        <v>178</v>
      </c>
      <c r="I783" s="21" t="s">
        <v>32</v>
      </c>
      <c r="J783" s="21" t="s">
        <v>31</v>
      </c>
      <c r="M783" s="12"/>
    </row>
    <row r="784" spans="1:13" ht="18" customHeight="1">
      <c r="A784" s="4">
        <v>783</v>
      </c>
      <c r="B784" s="37">
        <v>33888</v>
      </c>
      <c r="C784" s="34" t="s">
        <v>181</v>
      </c>
      <c r="D784" s="34" t="s">
        <v>172</v>
      </c>
      <c r="E784" s="34" t="s">
        <v>185</v>
      </c>
      <c r="F784" s="34" t="s">
        <v>214</v>
      </c>
      <c r="G784" s="21" t="s">
        <v>269</v>
      </c>
      <c r="H784" s="21" t="s">
        <v>182</v>
      </c>
      <c r="I784" s="21" t="s">
        <v>227</v>
      </c>
      <c r="J784" s="21" t="s">
        <v>228</v>
      </c>
      <c r="M784" s="12"/>
    </row>
    <row r="785" spans="1:13" ht="18" customHeight="1">
      <c r="A785" s="4">
        <v>784</v>
      </c>
      <c r="B785" s="37">
        <v>33888</v>
      </c>
      <c r="C785" s="34" t="s">
        <v>163</v>
      </c>
      <c r="D785" s="34" t="s">
        <v>72</v>
      </c>
      <c r="E785" s="34" t="s">
        <v>176</v>
      </c>
      <c r="F785" s="34" t="s">
        <v>171</v>
      </c>
      <c r="G785" s="21"/>
      <c r="H785" s="21"/>
      <c r="I785" s="21" t="s">
        <v>38</v>
      </c>
      <c r="J785" s="21" t="s">
        <v>14</v>
      </c>
      <c r="M785" s="12"/>
    </row>
    <row r="786" spans="1:13" ht="18" customHeight="1">
      <c r="A786" s="4">
        <v>785</v>
      </c>
      <c r="B786" s="37">
        <v>33890</v>
      </c>
      <c r="C786" s="34" t="s">
        <v>142</v>
      </c>
      <c r="D786" s="34" t="s">
        <v>194</v>
      </c>
      <c r="E786" s="34" t="s">
        <v>182</v>
      </c>
      <c r="F786" s="34" t="s">
        <v>172</v>
      </c>
      <c r="G786" s="21" t="s">
        <v>185</v>
      </c>
      <c r="H786" s="21" t="s">
        <v>161</v>
      </c>
      <c r="I786" s="21" t="s">
        <v>227</v>
      </c>
      <c r="J786" s="21" t="s">
        <v>31</v>
      </c>
      <c r="M786" s="12"/>
    </row>
    <row r="787" spans="1:13" ht="18" customHeight="1">
      <c r="A787" s="4">
        <v>786</v>
      </c>
      <c r="B787" s="37">
        <v>33894</v>
      </c>
      <c r="C787" s="34" t="s">
        <v>175</v>
      </c>
      <c r="D787" s="34" t="s">
        <v>183</v>
      </c>
      <c r="E787" s="34" t="s">
        <v>166</v>
      </c>
      <c r="F787" s="34" t="s">
        <v>184</v>
      </c>
      <c r="G787" s="21" t="s">
        <v>210</v>
      </c>
      <c r="H787" s="21" t="s">
        <v>181</v>
      </c>
      <c r="I787" s="21" t="s">
        <v>14</v>
      </c>
      <c r="J787" s="21" t="s">
        <v>32</v>
      </c>
      <c r="M787" s="12"/>
    </row>
    <row r="788" spans="1:13" ht="18" customHeight="1">
      <c r="A788" s="4">
        <v>787</v>
      </c>
      <c r="B788" s="37">
        <v>33895</v>
      </c>
      <c r="C788" s="34" t="s">
        <v>181</v>
      </c>
      <c r="D788" s="34" t="s">
        <v>210</v>
      </c>
      <c r="E788" s="34" t="s">
        <v>183</v>
      </c>
      <c r="F788" s="34" t="s">
        <v>166</v>
      </c>
      <c r="G788" s="21" t="s">
        <v>165</v>
      </c>
      <c r="H788" s="21" t="s">
        <v>163</v>
      </c>
      <c r="I788" s="21" t="s">
        <v>14</v>
      </c>
      <c r="J788" s="21" t="s">
        <v>32</v>
      </c>
      <c r="M788" s="12"/>
    </row>
    <row r="789" spans="1:13" ht="18" customHeight="1">
      <c r="A789" s="4">
        <v>788</v>
      </c>
      <c r="B789" s="37">
        <v>33898</v>
      </c>
      <c r="C789" s="34" t="s">
        <v>163</v>
      </c>
      <c r="D789" s="34" t="s">
        <v>165</v>
      </c>
      <c r="E789" s="34" t="s">
        <v>210</v>
      </c>
      <c r="F789" s="34" t="s">
        <v>183</v>
      </c>
      <c r="G789" s="21" t="s">
        <v>175</v>
      </c>
      <c r="H789" s="21" t="s">
        <v>184</v>
      </c>
      <c r="I789" s="21" t="s">
        <v>32</v>
      </c>
      <c r="J789" s="21" t="s">
        <v>14</v>
      </c>
      <c r="M789" s="12"/>
    </row>
    <row r="790" spans="1:13" ht="18" customHeight="1">
      <c r="A790" s="4">
        <v>789</v>
      </c>
      <c r="B790" s="37">
        <v>33899</v>
      </c>
      <c r="C790" s="34" t="s">
        <v>184</v>
      </c>
      <c r="D790" s="34" t="s">
        <v>175</v>
      </c>
      <c r="E790" s="34" t="s">
        <v>165</v>
      </c>
      <c r="F790" s="34" t="s">
        <v>210</v>
      </c>
      <c r="G790" s="21" t="s">
        <v>181</v>
      </c>
      <c r="H790" s="21" t="s">
        <v>166</v>
      </c>
      <c r="I790" s="21" t="s">
        <v>32</v>
      </c>
      <c r="J790" s="21" t="s">
        <v>14</v>
      </c>
      <c r="M790" s="12"/>
    </row>
    <row r="791" spans="1:13" ht="18" customHeight="1">
      <c r="A791" s="4">
        <v>790</v>
      </c>
      <c r="B791" s="37">
        <v>33900</v>
      </c>
      <c r="C791" s="34" t="s">
        <v>166</v>
      </c>
      <c r="D791" s="34" t="s">
        <v>181</v>
      </c>
      <c r="E791" s="34" t="s">
        <v>175</v>
      </c>
      <c r="F791" s="34" t="s">
        <v>165</v>
      </c>
      <c r="G791" s="21" t="s">
        <v>163</v>
      </c>
      <c r="H791" s="21" t="s">
        <v>183</v>
      </c>
      <c r="I791" s="21" t="s">
        <v>32</v>
      </c>
      <c r="J791" s="21" t="s">
        <v>14</v>
      </c>
      <c r="M791" s="12"/>
    </row>
    <row r="792" spans="1:13" ht="18" customHeight="1">
      <c r="A792" s="4">
        <v>791</v>
      </c>
      <c r="B792" s="37">
        <v>33902</v>
      </c>
      <c r="C792" s="34" t="s">
        <v>183</v>
      </c>
      <c r="D792" s="34" t="s">
        <v>163</v>
      </c>
      <c r="E792" s="34" t="s">
        <v>181</v>
      </c>
      <c r="F792" s="34" t="s">
        <v>175</v>
      </c>
      <c r="G792" s="21" t="s">
        <v>184</v>
      </c>
      <c r="H792" s="21" t="s">
        <v>210</v>
      </c>
      <c r="I792" s="21" t="s">
        <v>14</v>
      </c>
      <c r="J792" s="21" t="s">
        <v>32</v>
      </c>
      <c r="M792" s="12"/>
    </row>
    <row r="793" spans="1:13" ht="18" customHeight="1">
      <c r="A793" s="4">
        <v>792</v>
      </c>
      <c r="B793" s="37">
        <v>33903</v>
      </c>
      <c r="C793" s="34" t="s">
        <v>210</v>
      </c>
      <c r="D793" s="34" t="s">
        <v>184</v>
      </c>
      <c r="E793" s="34" t="s">
        <v>163</v>
      </c>
      <c r="F793" s="34" t="s">
        <v>181</v>
      </c>
      <c r="G793" s="21" t="s">
        <v>166</v>
      </c>
      <c r="H793" s="21" t="s">
        <v>165</v>
      </c>
      <c r="I793" s="21" t="s">
        <v>14</v>
      </c>
      <c r="J793" s="21" t="s">
        <v>32</v>
      </c>
      <c r="M793" s="12"/>
    </row>
    <row r="794" spans="1:13" ht="18" customHeight="1">
      <c r="B794" s="38"/>
      <c r="C794" s="21">
        <f t="shared" ref="C794:H794" si="5">SUBTOTAL(3,C2:C793)</f>
        <v>792</v>
      </c>
      <c r="D794" s="21">
        <f t="shared" si="5"/>
        <v>792</v>
      </c>
      <c r="E794" s="21">
        <f t="shared" si="5"/>
        <v>792</v>
      </c>
      <c r="F794" s="21">
        <f t="shared" si="5"/>
        <v>792</v>
      </c>
      <c r="G794" s="21">
        <f t="shared" si="5"/>
        <v>400</v>
      </c>
      <c r="H794" s="21">
        <f t="shared" si="5"/>
        <v>400</v>
      </c>
      <c r="I794" s="21"/>
      <c r="J794" s="21"/>
    </row>
    <row r="795" spans="1:13" ht="18" customHeight="1">
      <c r="I795" s="50" t="s">
        <v>127</v>
      </c>
      <c r="J795" s="10">
        <f>C794+D794+E794+F794+G794+H794</f>
        <v>3968</v>
      </c>
    </row>
  </sheetData>
  <sortState xmlns:xlrd2="http://schemas.microsoft.com/office/spreadsheetml/2017/richdata2" ref="M33:V66">
    <sortCondition descending="1" ref="N33:N66"/>
  </sortState>
  <mergeCells count="2">
    <mergeCell ref="L32:V32"/>
    <mergeCell ref="L1:V1"/>
  </mergeCells>
  <phoneticPr fontId="1"/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27DC1-BD09-40D1-A79A-0D59FA12EDE6}">
  <dimension ref="A1:W795"/>
  <sheetViews>
    <sheetView workbookViewId="0">
      <selection activeCell="L69" sqref="L69:V70"/>
    </sheetView>
  </sheetViews>
  <sheetFormatPr defaultColWidth="9" defaultRowHeight="18" customHeight="1"/>
  <cols>
    <col min="1" max="1" width="4.5" style="11" bestFit="1" customWidth="1"/>
    <col min="2" max="2" width="11.625" style="28" customWidth="1"/>
    <col min="3" max="8" width="13.5" style="8" bestFit="1" customWidth="1"/>
    <col min="9" max="10" width="9.75" style="8" bestFit="1" customWidth="1"/>
    <col min="11" max="11" width="4.625" style="8" customWidth="1"/>
    <col min="12" max="12" width="3.5" style="11" bestFit="1" customWidth="1"/>
    <col min="13" max="13" width="13" style="9" bestFit="1" customWidth="1"/>
    <col min="14" max="15" width="6.5" style="8" bestFit="1" customWidth="1"/>
    <col min="16" max="16" width="2.625" style="8" customWidth="1"/>
    <col min="17" max="22" width="5.5" style="8" bestFit="1" customWidth="1"/>
    <col min="23" max="16384" width="9" style="8"/>
  </cols>
  <sheetData>
    <row r="1" spans="1:23" ht="18" customHeight="1">
      <c r="A1" s="1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5" t="s">
        <v>358</v>
      </c>
      <c r="M1" s="95"/>
      <c r="N1" s="95"/>
      <c r="O1" s="95"/>
      <c r="P1" s="95"/>
      <c r="Q1" s="95"/>
      <c r="R1" s="95"/>
      <c r="S1" s="95"/>
      <c r="T1" s="95"/>
      <c r="U1" s="95"/>
      <c r="V1" s="95"/>
    </row>
    <row r="2" spans="1:23" ht="18" customHeight="1">
      <c r="A2" s="1">
        <v>1</v>
      </c>
      <c r="B2" s="35">
        <v>33334</v>
      </c>
      <c r="C2" s="36" t="s">
        <v>166</v>
      </c>
      <c r="D2" s="36" t="s">
        <v>210</v>
      </c>
      <c r="E2" s="36" t="s">
        <v>170</v>
      </c>
      <c r="F2" s="36" t="s">
        <v>193</v>
      </c>
      <c r="G2" s="21"/>
      <c r="H2" s="21"/>
      <c r="I2" s="21" t="s">
        <v>276</v>
      </c>
      <c r="J2" s="21" t="s">
        <v>38</v>
      </c>
      <c r="K2" s="9"/>
      <c r="L2" s="1"/>
      <c r="M2" s="3" t="s">
        <v>125</v>
      </c>
      <c r="N2" s="5" t="s">
        <v>127</v>
      </c>
      <c r="O2" s="5" t="s">
        <v>127</v>
      </c>
      <c r="P2" s="5"/>
      <c r="Q2" s="5" t="s">
        <v>68</v>
      </c>
      <c r="R2" s="5" t="s">
        <v>69</v>
      </c>
      <c r="S2" s="5" t="s">
        <v>70</v>
      </c>
      <c r="T2" s="5" t="s">
        <v>71</v>
      </c>
      <c r="U2" s="5" t="s">
        <v>128</v>
      </c>
      <c r="V2" s="5" t="s">
        <v>129</v>
      </c>
      <c r="W2" s="23"/>
    </row>
    <row r="3" spans="1:23" ht="18" customHeight="1">
      <c r="A3" s="1">
        <v>2</v>
      </c>
      <c r="B3" s="35">
        <v>33334</v>
      </c>
      <c r="C3" s="36" t="s">
        <v>182</v>
      </c>
      <c r="D3" s="36" t="s">
        <v>181</v>
      </c>
      <c r="E3" s="36" t="s">
        <v>161</v>
      </c>
      <c r="F3" s="36" t="s">
        <v>194</v>
      </c>
      <c r="G3" s="21" t="s">
        <v>269</v>
      </c>
      <c r="H3" s="21" t="s">
        <v>172</v>
      </c>
      <c r="I3" s="21" t="s">
        <v>227</v>
      </c>
      <c r="J3" s="21" t="s">
        <v>31</v>
      </c>
      <c r="K3" s="9"/>
      <c r="L3" s="1">
        <v>1</v>
      </c>
      <c r="M3" s="34" t="s">
        <v>205</v>
      </c>
      <c r="N3" s="6">
        <f>COUNTIF($C$2:$H$793,"谷博")</f>
        <v>114</v>
      </c>
      <c r="O3" s="6">
        <f t="shared" ref="O3:O23" si="0">SUM(Q3:V3)</f>
        <v>114</v>
      </c>
      <c r="P3" s="6"/>
      <c r="Q3" s="6">
        <f>COUNTIF($C$2:$C$793,"谷博")</f>
        <v>25</v>
      </c>
      <c r="R3" s="6">
        <f>COUNTIF($D$2:$D$793,"谷博")</f>
        <v>30</v>
      </c>
      <c r="S3" s="6">
        <f>COUNTIF($E$2:$E$793,"谷博")</f>
        <v>35</v>
      </c>
      <c r="T3" s="6">
        <f>COUNTIF($F$2:$F$793,"谷博")</f>
        <v>24</v>
      </c>
      <c r="U3" s="6">
        <f>COUNTIF($G$2:$G$793,"谷博")</f>
        <v>0</v>
      </c>
      <c r="V3" s="10">
        <f>COUNTIF($H$2:$H$793,"谷博")</f>
        <v>0</v>
      </c>
    </row>
    <row r="4" spans="1:23" ht="18" customHeight="1">
      <c r="A4" s="1">
        <v>3</v>
      </c>
      <c r="B4" s="35">
        <v>33334</v>
      </c>
      <c r="C4" s="36" t="s">
        <v>175</v>
      </c>
      <c r="D4" s="36" t="s">
        <v>144</v>
      </c>
      <c r="E4" s="36" t="s">
        <v>167</v>
      </c>
      <c r="F4" s="36" t="s">
        <v>190</v>
      </c>
      <c r="G4" s="21"/>
      <c r="H4" s="21"/>
      <c r="I4" s="21" t="s">
        <v>19</v>
      </c>
      <c r="J4" s="21" t="s">
        <v>14</v>
      </c>
      <c r="K4" s="9"/>
      <c r="L4" s="1">
        <v>2</v>
      </c>
      <c r="M4" s="27" t="s">
        <v>166</v>
      </c>
      <c r="N4" s="6">
        <f>COUNTIF($C$2:$H$793,"井野修")</f>
        <v>109</v>
      </c>
      <c r="O4" s="6">
        <f t="shared" si="0"/>
        <v>109</v>
      </c>
      <c r="P4" s="6"/>
      <c r="Q4" s="6">
        <f>COUNTIF($C$2:$C$793,"井野修")</f>
        <v>25</v>
      </c>
      <c r="R4" s="6">
        <f>COUNTIF($D$2:$D$793,"井野修")</f>
        <v>30</v>
      </c>
      <c r="S4" s="6">
        <f>COUNTIF($E$2:$E$793,"井野修")</f>
        <v>29</v>
      </c>
      <c r="T4" s="6">
        <f>COUNTIF($F$2:$F$793,"井野修")</f>
        <v>23</v>
      </c>
      <c r="U4" s="6">
        <f>COUNTIF($G$2:$G$793,"井野修")</f>
        <v>1</v>
      </c>
      <c r="V4" s="10">
        <f>COUNTIF($H$2:$H$793,"井野修")</f>
        <v>1</v>
      </c>
    </row>
    <row r="5" spans="1:23" ht="18" customHeight="1">
      <c r="A5" s="1">
        <v>4</v>
      </c>
      <c r="B5" s="35">
        <v>33334</v>
      </c>
      <c r="C5" s="36" t="s">
        <v>186</v>
      </c>
      <c r="D5" s="36" t="s">
        <v>213</v>
      </c>
      <c r="E5" s="36" t="s">
        <v>197</v>
      </c>
      <c r="F5" s="36" t="s">
        <v>184</v>
      </c>
      <c r="G5" s="21" t="s">
        <v>211</v>
      </c>
      <c r="H5" s="21" t="s">
        <v>188</v>
      </c>
      <c r="I5" s="21" t="s">
        <v>32</v>
      </c>
      <c r="J5" s="21" t="s">
        <v>8</v>
      </c>
      <c r="K5" s="9"/>
      <c r="L5" s="1">
        <v>3</v>
      </c>
      <c r="M5" s="27" t="s">
        <v>230</v>
      </c>
      <c r="N5" s="6">
        <f>COUNTIF($C$2:$H$793,"小林毅二")</f>
        <v>109</v>
      </c>
      <c r="O5" s="6">
        <f t="shared" si="0"/>
        <v>109</v>
      </c>
      <c r="P5" s="6"/>
      <c r="Q5" s="6">
        <f>COUNTIF($C$2:$C$793,"小林毅二")</f>
        <v>27</v>
      </c>
      <c r="R5" s="6">
        <f>COUNTIF($D$2:$D$793,"小林毅二")</f>
        <v>26</v>
      </c>
      <c r="S5" s="6">
        <f>COUNTIF($E$2:$E$793,"小林毅二")</f>
        <v>30</v>
      </c>
      <c r="T5" s="6">
        <f>COUNTIF($F$2:$F$793,"小林毅二")</f>
        <v>25</v>
      </c>
      <c r="U5" s="6">
        <f>COUNTIF($G$2:$G$793,"小林毅二")</f>
        <v>0</v>
      </c>
      <c r="V5" s="10">
        <f>COUNTIF($H$2:$H$793,"小林毅二")</f>
        <v>1</v>
      </c>
    </row>
    <row r="6" spans="1:23" ht="18" customHeight="1">
      <c r="A6" s="1">
        <v>5</v>
      </c>
      <c r="B6" s="35">
        <v>33334</v>
      </c>
      <c r="C6" s="36" t="s">
        <v>176</v>
      </c>
      <c r="D6" s="36" t="s">
        <v>180</v>
      </c>
      <c r="E6" s="36" t="s">
        <v>195</v>
      </c>
      <c r="F6" s="36" t="s">
        <v>192</v>
      </c>
      <c r="G6" s="21"/>
      <c r="H6" s="21"/>
      <c r="I6" s="21" t="s">
        <v>37</v>
      </c>
      <c r="J6" s="21" t="s">
        <v>20</v>
      </c>
      <c r="K6" s="9"/>
      <c r="L6" s="1">
        <v>4</v>
      </c>
      <c r="M6" s="27" t="s">
        <v>242</v>
      </c>
      <c r="N6" s="6">
        <f>COUNTIF($C$2:$H$793,"井上忠行")</f>
        <v>107</v>
      </c>
      <c r="O6" s="6">
        <f t="shared" si="0"/>
        <v>107</v>
      </c>
      <c r="P6" s="6"/>
      <c r="Q6" s="6">
        <f>COUNTIF($C$2:$C$793,"井上忠行")</f>
        <v>28</v>
      </c>
      <c r="R6" s="6">
        <f>COUNTIF($D$2:$D$793,"井上忠行")</f>
        <v>25</v>
      </c>
      <c r="S6" s="6">
        <f>COUNTIF($E$2:$E$793,"井上忠行")</f>
        <v>26</v>
      </c>
      <c r="T6" s="6">
        <f>COUNTIF($F$2:$F$793,"井上忠行")</f>
        <v>25</v>
      </c>
      <c r="U6" s="6">
        <f>COUNTIF($G$2:$G$793,"井上忠行")</f>
        <v>2</v>
      </c>
      <c r="V6" s="10">
        <f>COUNTIF($H$2:$H$793,"井上忠行")</f>
        <v>1</v>
      </c>
    </row>
    <row r="7" spans="1:23" ht="18" customHeight="1">
      <c r="A7" s="1">
        <v>6</v>
      </c>
      <c r="B7" s="35">
        <v>33335</v>
      </c>
      <c r="C7" s="36" t="s">
        <v>192</v>
      </c>
      <c r="D7" s="36" t="s">
        <v>195</v>
      </c>
      <c r="E7" s="36" t="s">
        <v>177</v>
      </c>
      <c r="F7" s="36" t="s">
        <v>180</v>
      </c>
      <c r="G7" s="21"/>
      <c r="H7" s="21"/>
      <c r="I7" s="21" t="s">
        <v>37</v>
      </c>
      <c r="J7" s="21" t="s">
        <v>20</v>
      </c>
      <c r="K7" s="9"/>
      <c r="L7" s="1">
        <v>5</v>
      </c>
      <c r="M7" s="27" t="s">
        <v>249</v>
      </c>
      <c r="N7" s="6">
        <f>COUNTIF($C$2:$H$793,"田中俊幸")</f>
        <v>107</v>
      </c>
      <c r="O7" s="6">
        <f t="shared" si="0"/>
        <v>107</v>
      </c>
      <c r="P7" s="6"/>
      <c r="Q7" s="6">
        <f>COUNTIF($C$2:$C$793,"田中俊幸")</f>
        <v>27</v>
      </c>
      <c r="R7" s="6">
        <f>COUNTIF($D$2:$D$793,"田中俊幸")</f>
        <v>27</v>
      </c>
      <c r="S7" s="6">
        <f>COUNTIF($E$2:$E$793,"田中俊幸")</f>
        <v>24</v>
      </c>
      <c r="T7" s="6">
        <f>COUNTIF($F$2:$F$793,"田中俊幸")</f>
        <v>29</v>
      </c>
      <c r="U7" s="6">
        <f>COUNTIF($G$2:$G$793,"田中俊幸")</f>
        <v>0</v>
      </c>
      <c r="V7" s="10">
        <f>COUNTIF($H$2:$H$793,"田中俊幸")</f>
        <v>0</v>
      </c>
    </row>
    <row r="8" spans="1:23" ht="18" customHeight="1">
      <c r="A8" s="1">
        <v>7</v>
      </c>
      <c r="B8" s="35">
        <v>33335</v>
      </c>
      <c r="C8" s="36" t="s">
        <v>183</v>
      </c>
      <c r="D8" s="36" t="s">
        <v>185</v>
      </c>
      <c r="E8" s="36" t="s">
        <v>173</v>
      </c>
      <c r="F8" s="36" t="s">
        <v>187</v>
      </c>
      <c r="G8" s="21" t="s">
        <v>142</v>
      </c>
      <c r="H8" s="21" t="s">
        <v>214</v>
      </c>
      <c r="I8" s="21" t="s">
        <v>26</v>
      </c>
      <c r="J8" s="21" t="s">
        <v>228</v>
      </c>
      <c r="K8" s="9"/>
      <c r="L8" s="1">
        <v>6</v>
      </c>
      <c r="M8" s="36" t="s">
        <v>273</v>
      </c>
      <c r="N8" s="6">
        <f>COUNTIF($C$2:$H$793,"岡田功")</f>
        <v>105</v>
      </c>
      <c r="O8" s="6">
        <f t="shared" si="0"/>
        <v>105</v>
      </c>
      <c r="P8" s="6"/>
      <c r="Q8" s="6">
        <f>COUNTIF($C$2:$C$793,"岡田功")</f>
        <v>28</v>
      </c>
      <c r="R8" s="6">
        <f>COUNTIF($D$2:$D$793,"岡田功")</f>
        <v>23</v>
      </c>
      <c r="S8" s="6">
        <f>COUNTIF($E$2:$E$793,"岡田功")</f>
        <v>27</v>
      </c>
      <c r="T8" s="6">
        <f>COUNTIF($F$2:$F$793,"岡田功")</f>
        <v>24</v>
      </c>
      <c r="U8" s="6">
        <f>COUNTIF($G$2:$G$793,"岡田功")</f>
        <v>1</v>
      </c>
      <c r="V8" s="10">
        <f>COUNTIF($H$2:$H$793,"岡田功")</f>
        <v>2</v>
      </c>
    </row>
    <row r="9" spans="1:23" ht="18" customHeight="1">
      <c r="A9" s="1">
        <v>8</v>
      </c>
      <c r="B9" s="35">
        <v>33335</v>
      </c>
      <c r="C9" s="36" t="s">
        <v>194</v>
      </c>
      <c r="D9" s="36" t="s">
        <v>269</v>
      </c>
      <c r="E9" s="36" t="s">
        <v>172</v>
      </c>
      <c r="F9" s="36" t="s">
        <v>181</v>
      </c>
      <c r="G9" s="21" t="s">
        <v>161</v>
      </c>
      <c r="H9" s="21" t="s">
        <v>182</v>
      </c>
      <c r="I9" s="21" t="s">
        <v>227</v>
      </c>
      <c r="J9" s="21" t="s">
        <v>31</v>
      </c>
      <c r="K9" s="9"/>
      <c r="L9" s="1">
        <v>7</v>
      </c>
      <c r="M9" s="34" t="s">
        <v>145</v>
      </c>
      <c r="N9" s="6">
        <f>COUNTIF($C$2:$H$793,"渡田均")</f>
        <v>104</v>
      </c>
      <c r="O9" s="6">
        <f t="shared" si="0"/>
        <v>104</v>
      </c>
      <c r="P9" s="6"/>
      <c r="Q9" s="6">
        <f>COUNTIF($C$2:$C$793,"渡田均")</f>
        <v>24</v>
      </c>
      <c r="R9" s="6">
        <f>COUNTIF($D$2:$D$793,"渡田均")</f>
        <v>26</v>
      </c>
      <c r="S9" s="6">
        <f>COUNTIF($E$2:$E$793,"渡田均")</f>
        <v>27</v>
      </c>
      <c r="T9" s="6">
        <f>COUNTIF($F$2:$F$793,"渡田均")</f>
        <v>27</v>
      </c>
      <c r="U9" s="6">
        <f>COUNTIF($G$2:$G$793,"渡田均")</f>
        <v>0</v>
      </c>
      <c r="V9" s="10">
        <f>COUNTIF($H$2:$H$793,"渡田均")</f>
        <v>0</v>
      </c>
    </row>
    <row r="10" spans="1:23" ht="18" customHeight="1">
      <c r="A10" s="1">
        <v>9</v>
      </c>
      <c r="B10" s="35">
        <v>33337</v>
      </c>
      <c r="C10" s="36" t="s">
        <v>167</v>
      </c>
      <c r="D10" s="36" t="s">
        <v>166</v>
      </c>
      <c r="E10" s="36" t="s">
        <v>180</v>
      </c>
      <c r="F10" s="36" t="s">
        <v>210</v>
      </c>
      <c r="G10" s="21"/>
      <c r="H10" s="21"/>
      <c r="I10" s="21" t="s">
        <v>38</v>
      </c>
      <c r="J10" s="21" t="s">
        <v>37</v>
      </c>
      <c r="K10" s="9"/>
      <c r="L10" s="1">
        <v>8</v>
      </c>
      <c r="M10" s="27" t="s">
        <v>255</v>
      </c>
      <c r="N10" s="6">
        <f>COUNTIF($C$2:$H$793,"福井宏")</f>
        <v>104</v>
      </c>
      <c r="O10" s="6">
        <f t="shared" si="0"/>
        <v>104</v>
      </c>
      <c r="P10" s="6"/>
      <c r="Q10" s="6">
        <f>COUNTIF($C$2:$C$793,"福井宏")</f>
        <v>26</v>
      </c>
      <c r="R10" s="6">
        <f>COUNTIF($D$2:$D$793,"福井宏")</f>
        <v>25</v>
      </c>
      <c r="S10" s="6">
        <f>COUNTIF($E$2:$E$793,"福井宏")</f>
        <v>28</v>
      </c>
      <c r="T10" s="6">
        <f>COUNTIF($F$2:$F$793,"福井宏")</f>
        <v>25</v>
      </c>
      <c r="U10" s="6">
        <f>COUNTIF($G$2:$G$793,"福井宏")</f>
        <v>0</v>
      </c>
      <c r="V10" s="10">
        <f>COUNTIF($H$2:$H$793,"福井宏")</f>
        <v>0</v>
      </c>
    </row>
    <row r="11" spans="1:23" ht="18" customHeight="1">
      <c r="A11" s="1">
        <v>10</v>
      </c>
      <c r="B11" s="35">
        <v>33337</v>
      </c>
      <c r="C11" s="36" t="s">
        <v>170</v>
      </c>
      <c r="D11" s="36" t="s">
        <v>176</v>
      </c>
      <c r="E11" s="36" t="s">
        <v>168</v>
      </c>
      <c r="F11" s="36" t="s">
        <v>191</v>
      </c>
      <c r="G11" s="21"/>
      <c r="H11" s="21"/>
      <c r="I11" s="21" t="s">
        <v>14</v>
      </c>
      <c r="J11" s="21" t="s">
        <v>276</v>
      </c>
      <c r="K11" s="9"/>
      <c r="L11" s="1">
        <v>9</v>
      </c>
      <c r="M11" s="27" t="s">
        <v>256</v>
      </c>
      <c r="N11" s="6">
        <f>COUNTIF($C$2:$H$793,"山本文男")</f>
        <v>103</v>
      </c>
      <c r="O11" s="6">
        <f t="shared" si="0"/>
        <v>103</v>
      </c>
      <c r="P11" s="6"/>
      <c r="Q11" s="6">
        <f>COUNTIF($C$2:$C$793,"山本文男")</f>
        <v>22</v>
      </c>
      <c r="R11" s="6">
        <f>COUNTIF($D$2:$D$793,"山本文男")</f>
        <v>27</v>
      </c>
      <c r="S11" s="6">
        <f>COUNTIF($E$2:$E$793,"山本文男")</f>
        <v>22</v>
      </c>
      <c r="T11" s="6">
        <f>COUNTIF($F$2:$F$793,"山本文男")</f>
        <v>32</v>
      </c>
      <c r="U11" s="6">
        <f>COUNTIF($G$2:$G$793,"山本文男")</f>
        <v>0</v>
      </c>
      <c r="V11" s="10">
        <f>COUNTIF($H$2:$H$793,"山本文男")</f>
        <v>0</v>
      </c>
    </row>
    <row r="12" spans="1:23" ht="18" customHeight="1">
      <c r="A12" s="1">
        <v>11</v>
      </c>
      <c r="B12" s="35">
        <v>33337</v>
      </c>
      <c r="C12" s="36" t="s">
        <v>171</v>
      </c>
      <c r="D12" s="36" t="s">
        <v>175</v>
      </c>
      <c r="E12" s="36" t="s">
        <v>195</v>
      </c>
      <c r="F12" s="36" t="s">
        <v>144</v>
      </c>
      <c r="G12" s="21"/>
      <c r="H12" s="21"/>
      <c r="I12" s="21" t="s">
        <v>20</v>
      </c>
      <c r="J12" s="21" t="s">
        <v>19</v>
      </c>
      <c r="K12" s="9"/>
      <c r="L12" s="1">
        <v>10</v>
      </c>
      <c r="M12" s="34" t="s">
        <v>272</v>
      </c>
      <c r="N12" s="6">
        <f>COUNTIF($C$2:$H$793,"平光清")</f>
        <v>103</v>
      </c>
      <c r="O12" s="6">
        <f t="shared" si="0"/>
        <v>103</v>
      </c>
      <c r="P12" s="6"/>
      <c r="Q12" s="6">
        <f>COUNTIF($C$2:$C$793,"平光清")</f>
        <v>26</v>
      </c>
      <c r="R12" s="6">
        <f>COUNTIF($D$2:$D$793,"平光清")</f>
        <v>24</v>
      </c>
      <c r="S12" s="6">
        <f>COUNTIF($E$2:$E$793,"平光清")</f>
        <v>27</v>
      </c>
      <c r="T12" s="6">
        <f>COUNTIF($F$2:$F$793,"平光清")</f>
        <v>26</v>
      </c>
      <c r="U12" s="6">
        <f>COUNTIF($G$2:$G$793,"平光清")</f>
        <v>0</v>
      </c>
      <c r="V12" s="10">
        <f>COUNTIF($H$2:$H$793,"平光清")</f>
        <v>0</v>
      </c>
    </row>
    <row r="13" spans="1:23" ht="18" customHeight="1">
      <c r="A13" s="1">
        <v>12</v>
      </c>
      <c r="B13" s="35">
        <v>33337</v>
      </c>
      <c r="C13" s="36" t="s">
        <v>213</v>
      </c>
      <c r="D13" s="36" t="s">
        <v>165</v>
      </c>
      <c r="E13" s="36" t="s">
        <v>186</v>
      </c>
      <c r="F13" s="36" t="s">
        <v>197</v>
      </c>
      <c r="G13" s="21" t="s">
        <v>188</v>
      </c>
      <c r="H13" s="21" t="s">
        <v>174</v>
      </c>
      <c r="I13" s="21" t="s">
        <v>31</v>
      </c>
      <c r="J13" s="21" t="s">
        <v>8</v>
      </c>
      <c r="K13" s="9"/>
      <c r="L13" s="1">
        <v>11</v>
      </c>
      <c r="M13" s="27" t="s">
        <v>258</v>
      </c>
      <c r="N13" s="6">
        <f>COUNTIF($C$2:$H$793,"鷲谷亘")</f>
        <v>99</v>
      </c>
      <c r="O13" s="6">
        <f t="shared" si="0"/>
        <v>99</v>
      </c>
      <c r="P13" s="6"/>
      <c r="Q13" s="6">
        <f>COUNTIF($C$2:$C$793,"鷲谷亘")</f>
        <v>24</v>
      </c>
      <c r="R13" s="6">
        <f>COUNTIF($D$2:$D$793,"鷲谷亘")</f>
        <v>25</v>
      </c>
      <c r="S13" s="6">
        <f>COUNTIF($E$2:$E$793,"鷲谷亘")</f>
        <v>24</v>
      </c>
      <c r="T13" s="6">
        <f>COUNTIF($F$2:$F$793,"鷲谷亘")</f>
        <v>26</v>
      </c>
      <c r="U13" s="6">
        <f>COUNTIF($G$2:$G$793,"鷲谷亘")</f>
        <v>0</v>
      </c>
      <c r="V13" s="10">
        <f>COUNTIF($H$2:$H$793,"鷲谷亘")</f>
        <v>0</v>
      </c>
    </row>
    <row r="14" spans="1:23" ht="18" customHeight="1">
      <c r="A14" s="1">
        <v>13</v>
      </c>
      <c r="B14" s="35">
        <v>33337</v>
      </c>
      <c r="C14" s="36" t="s">
        <v>173</v>
      </c>
      <c r="D14" s="36" t="s">
        <v>161</v>
      </c>
      <c r="E14" s="36" t="s">
        <v>183</v>
      </c>
      <c r="F14" s="36" t="s">
        <v>142</v>
      </c>
      <c r="G14" s="21" t="s">
        <v>187</v>
      </c>
      <c r="H14" s="21" t="s">
        <v>185</v>
      </c>
      <c r="I14" s="21" t="s">
        <v>227</v>
      </c>
      <c r="J14" s="21" t="s">
        <v>228</v>
      </c>
      <c r="K14" s="9"/>
      <c r="L14" s="1">
        <v>12</v>
      </c>
      <c r="M14" s="21" t="s">
        <v>349</v>
      </c>
      <c r="N14" s="6">
        <f>COUNTIF($C$2:$H$793,"久保田治")</f>
        <v>97</v>
      </c>
      <c r="O14" s="6">
        <f t="shared" si="0"/>
        <v>97</v>
      </c>
      <c r="P14" s="6"/>
      <c r="Q14" s="6">
        <f>COUNTIF($C$2:$C$793,"久保田治")</f>
        <v>26</v>
      </c>
      <c r="R14" s="6">
        <f>COUNTIF($D$2:$D$793,"久保田治")</f>
        <v>26</v>
      </c>
      <c r="S14" s="6">
        <f>COUNTIF($E$2:$E$793,"久保田治")</f>
        <v>19</v>
      </c>
      <c r="T14" s="6">
        <f>COUNTIF($F$2:$F$793,"久保田治")</f>
        <v>26</v>
      </c>
      <c r="U14" s="6">
        <f>COUNTIF($G$2:$G$793,"久保田治")</f>
        <v>0</v>
      </c>
      <c r="V14" s="10">
        <f>COUNTIF($H$2:$H$793,"久保田治")</f>
        <v>0</v>
      </c>
    </row>
    <row r="15" spans="1:23" ht="18" customHeight="1">
      <c r="A15" s="1">
        <v>14</v>
      </c>
      <c r="B15" s="35">
        <v>33337</v>
      </c>
      <c r="C15" s="36" t="s">
        <v>214</v>
      </c>
      <c r="D15" s="36" t="s">
        <v>182</v>
      </c>
      <c r="E15" s="36" t="s">
        <v>181</v>
      </c>
      <c r="F15" s="36" t="s">
        <v>269</v>
      </c>
      <c r="G15" s="21" t="s">
        <v>194</v>
      </c>
      <c r="H15" s="21" t="s">
        <v>172</v>
      </c>
      <c r="I15" s="21" t="s">
        <v>26</v>
      </c>
      <c r="J15" s="21" t="s">
        <v>32</v>
      </c>
      <c r="K15" s="9"/>
      <c r="L15" s="1">
        <v>13</v>
      </c>
      <c r="M15" s="27" t="s">
        <v>267</v>
      </c>
      <c r="N15" s="6">
        <f>COUNTIF($C$2:$H$793,"鈴木徹")</f>
        <v>94</v>
      </c>
      <c r="O15" s="6">
        <f t="shared" si="0"/>
        <v>94</v>
      </c>
      <c r="P15" s="6"/>
      <c r="Q15" s="6">
        <f>COUNTIF($C$2:$C$793,"鈴木徹")</f>
        <v>25</v>
      </c>
      <c r="R15" s="6">
        <f>COUNTIF($D$2:$D$793,"鈴木徹")</f>
        <v>23</v>
      </c>
      <c r="S15" s="6">
        <f>COUNTIF($E$2:$E$793,"鈴木徹")</f>
        <v>23</v>
      </c>
      <c r="T15" s="6">
        <f>COUNTIF($F$2:$F$793,"鈴木徹")</f>
        <v>23</v>
      </c>
      <c r="U15" s="6">
        <f>COUNTIF($G$2:$G$793,"鈴木徹")</f>
        <v>0</v>
      </c>
      <c r="V15" s="10">
        <f>COUNTIF($H$2:$H$793,"鈴木徹")</f>
        <v>0</v>
      </c>
    </row>
    <row r="16" spans="1:23" ht="18" customHeight="1">
      <c r="A16" s="1">
        <v>15</v>
      </c>
      <c r="B16" s="35">
        <v>33338</v>
      </c>
      <c r="C16" s="36" t="s">
        <v>269</v>
      </c>
      <c r="D16" s="36" t="s">
        <v>172</v>
      </c>
      <c r="E16" s="36" t="s">
        <v>194</v>
      </c>
      <c r="F16" s="36" t="s">
        <v>182</v>
      </c>
      <c r="G16" s="21" t="s">
        <v>214</v>
      </c>
      <c r="H16" s="21" t="s">
        <v>181</v>
      </c>
      <c r="I16" s="21" t="s">
        <v>26</v>
      </c>
      <c r="J16" s="21" t="s">
        <v>32</v>
      </c>
      <c r="K16" s="9"/>
      <c r="L16" s="1">
        <v>14</v>
      </c>
      <c r="M16" s="27" t="s">
        <v>257</v>
      </c>
      <c r="N16" s="6">
        <f>COUNTIF($C$2:$H$793,"久保友之")</f>
        <v>81</v>
      </c>
      <c r="O16" s="6">
        <f t="shared" si="0"/>
        <v>81</v>
      </c>
      <c r="P16" s="6"/>
      <c r="Q16" s="6">
        <f>COUNTIF($C$2:$C$793,"久保友之")</f>
        <v>15</v>
      </c>
      <c r="R16" s="6">
        <f>COUNTIF($D$2:$D$793,"久保友之")</f>
        <v>22</v>
      </c>
      <c r="S16" s="6">
        <f>COUNTIF($E$2:$E$793,"久保友之")</f>
        <v>17</v>
      </c>
      <c r="T16" s="6">
        <f>COUNTIF($F$2:$F$793,"久保友之")</f>
        <v>26</v>
      </c>
      <c r="U16" s="6">
        <f>COUNTIF($G$2:$G$793,"久保友之")</f>
        <v>1</v>
      </c>
      <c r="V16" s="10">
        <f>COUNTIF($H$2:$H$793,"久保友之")</f>
        <v>0</v>
      </c>
    </row>
    <row r="17" spans="1:22" ht="18" customHeight="1">
      <c r="A17" s="1">
        <v>16</v>
      </c>
      <c r="B17" s="35">
        <v>33338</v>
      </c>
      <c r="C17" s="36" t="s">
        <v>161</v>
      </c>
      <c r="D17" s="36" t="s">
        <v>142</v>
      </c>
      <c r="E17" s="36" t="s">
        <v>185</v>
      </c>
      <c r="F17" s="36" t="s">
        <v>187</v>
      </c>
      <c r="G17" s="21" t="s">
        <v>173</v>
      </c>
      <c r="H17" s="21" t="s">
        <v>183</v>
      </c>
      <c r="I17" s="21" t="s">
        <v>227</v>
      </c>
      <c r="J17" s="21" t="s">
        <v>228</v>
      </c>
      <c r="K17" s="9"/>
      <c r="L17" s="1">
        <v>15</v>
      </c>
      <c r="M17" s="36" t="s">
        <v>67</v>
      </c>
      <c r="N17" s="6">
        <f>COUNTIF($C$2:$H$793,"橘髙淳")</f>
        <v>51</v>
      </c>
      <c r="O17" s="6">
        <f t="shared" si="0"/>
        <v>51</v>
      </c>
      <c r="P17" s="6"/>
      <c r="Q17" s="6">
        <f>COUNTIF($C$2:$C$793,"橘髙淳")</f>
        <v>16</v>
      </c>
      <c r="R17" s="6">
        <f>COUNTIF($D$2:$D$793,"橘髙淳")</f>
        <v>16</v>
      </c>
      <c r="S17" s="6">
        <f>COUNTIF($E$2:$E$793,"橘髙淳")</f>
        <v>8</v>
      </c>
      <c r="T17" s="6">
        <f>COUNTIF($F$2:$F$793,"橘髙淳")</f>
        <v>11</v>
      </c>
      <c r="U17" s="6">
        <f>COUNTIF($G$2:$G$793,"橘髙淳")</f>
        <v>0</v>
      </c>
      <c r="V17" s="10">
        <f>COUNTIF($H$2:$H$793,"橘髙淳")</f>
        <v>0</v>
      </c>
    </row>
    <row r="18" spans="1:22" ht="18" customHeight="1">
      <c r="A18" s="1">
        <v>17</v>
      </c>
      <c r="B18" s="35">
        <v>33338</v>
      </c>
      <c r="C18" s="36" t="s">
        <v>197</v>
      </c>
      <c r="D18" s="36" t="s">
        <v>179</v>
      </c>
      <c r="E18" s="36" t="s">
        <v>184</v>
      </c>
      <c r="F18" s="36" t="s">
        <v>213</v>
      </c>
      <c r="G18" s="21" t="s">
        <v>174</v>
      </c>
      <c r="H18" s="21" t="s">
        <v>178</v>
      </c>
      <c r="I18" s="21" t="s">
        <v>31</v>
      </c>
      <c r="J18" s="21" t="s">
        <v>8</v>
      </c>
      <c r="K18" s="9"/>
      <c r="L18" s="1">
        <v>16</v>
      </c>
      <c r="M18" s="34" t="s">
        <v>164</v>
      </c>
      <c r="N18" s="6">
        <f>COUNTIF($C$2:$H$793,"友寄正人")</f>
        <v>36</v>
      </c>
      <c r="O18" s="6">
        <f t="shared" si="0"/>
        <v>36</v>
      </c>
      <c r="P18" s="6"/>
      <c r="Q18" s="6">
        <f>COUNTIF($C$2:$C$793,"友寄正人")</f>
        <v>8</v>
      </c>
      <c r="R18" s="6">
        <f>COUNTIF($D$2:$D$793,"友寄正人")</f>
        <v>9</v>
      </c>
      <c r="S18" s="6">
        <f>COUNTIF($E$2:$E$793,"友寄正人")</f>
        <v>10</v>
      </c>
      <c r="T18" s="6">
        <f>COUNTIF($F$2:$F$793,"友寄正人")</f>
        <v>9</v>
      </c>
      <c r="U18" s="6">
        <f>COUNTIF($G$2:$G$793,"友寄正人")</f>
        <v>0</v>
      </c>
      <c r="V18" s="10">
        <f>COUNTIF($H$2:$H$793,"友寄正人")</f>
        <v>0</v>
      </c>
    </row>
    <row r="19" spans="1:22" ht="18" customHeight="1">
      <c r="A19" s="1">
        <v>18</v>
      </c>
      <c r="B19" s="35">
        <v>33338</v>
      </c>
      <c r="C19" s="36" t="s">
        <v>210</v>
      </c>
      <c r="D19" s="36" t="s">
        <v>190</v>
      </c>
      <c r="E19" s="36" t="s">
        <v>166</v>
      </c>
      <c r="F19" s="36" t="s">
        <v>180</v>
      </c>
      <c r="G19" s="21"/>
      <c r="H19" s="21"/>
      <c r="I19" s="21" t="s">
        <v>38</v>
      </c>
      <c r="J19" s="21" t="s">
        <v>37</v>
      </c>
      <c r="K19" s="9"/>
      <c r="L19" s="1">
        <v>17</v>
      </c>
      <c r="M19" s="21" t="s">
        <v>224</v>
      </c>
      <c r="N19" s="6">
        <f>COUNTIF($C$2:$H$793,"上本孝一")</f>
        <v>32</v>
      </c>
      <c r="O19" s="6">
        <f t="shared" si="0"/>
        <v>32</v>
      </c>
      <c r="P19" s="6"/>
      <c r="Q19" s="6">
        <f>COUNTIF($C$2:$C$793,"上本孝一")</f>
        <v>10</v>
      </c>
      <c r="R19" s="6">
        <f>COUNTIF($D$2:$D$793,"上本孝一")</f>
        <v>6</v>
      </c>
      <c r="S19" s="6">
        <f>COUNTIF($E$2:$E$793,"上本孝一")</f>
        <v>8</v>
      </c>
      <c r="T19" s="6">
        <f>COUNTIF($F$2:$F$793,"上本孝一")</f>
        <v>8</v>
      </c>
      <c r="U19" s="6">
        <f>COUNTIF($G$2:$G$793,"上本孝一")</f>
        <v>0</v>
      </c>
      <c r="V19" s="10">
        <f>COUNTIF($H$2:$H$793,"上本孝一")</f>
        <v>0</v>
      </c>
    </row>
    <row r="20" spans="1:22" ht="18" customHeight="1">
      <c r="A20" s="1">
        <v>19</v>
      </c>
      <c r="B20" s="35">
        <v>33338</v>
      </c>
      <c r="C20" s="36" t="s">
        <v>195</v>
      </c>
      <c r="D20" s="36" t="s">
        <v>193</v>
      </c>
      <c r="E20" s="36" t="s">
        <v>144</v>
      </c>
      <c r="F20" s="36" t="s">
        <v>175</v>
      </c>
      <c r="G20" s="21"/>
      <c r="H20" s="21"/>
      <c r="I20" s="21" t="s">
        <v>20</v>
      </c>
      <c r="J20" s="21" t="s">
        <v>19</v>
      </c>
      <c r="K20" s="9"/>
      <c r="L20" s="1">
        <v>18</v>
      </c>
      <c r="M20" s="27" t="s">
        <v>254</v>
      </c>
      <c r="N20" s="6">
        <f>COUNTIF($C$2:$H$793,"篠宮慎一")</f>
        <v>32</v>
      </c>
      <c r="O20" s="6">
        <f t="shared" si="0"/>
        <v>32</v>
      </c>
      <c r="P20" s="6"/>
      <c r="Q20" s="6">
        <f>COUNTIF($C$2:$C$793,"篠宮慎一")</f>
        <v>12</v>
      </c>
      <c r="R20" s="6">
        <f>COUNTIF($D$2:$D$793,"篠宮慎一")</f>
        <v>6</v>
      </c>
      <c r="S20" s="6">
        <f>COUNTIF($E$2:$E$793,"篠宮慎一")</f>
        <v>8</v>
      </c>
      <c r="T20" s="6">
        <f>COUNTIF($F$2:$F$793,"篠宮慎一")</f>
        <v>6</v>
      </c>
      <c r="U20" s="6">
        <f>COUNTIF($G$2:$G$793,"篠宮慎一")</f>
        <v>0</v>
      </c>
      <c r="V20" s="10">
        <f>COUNTIF($H$2:$H$793,"篠宮慎一")</f>
        <v>0</v>
      </c>
    </row>
    <row r="21" spans="1:22" ht="18" customHeight="1">
      <c r="A21" s="1">
        <v>20</v>
      </c>
      <c r="B21" s="35">
        <v>33338</v>
      </c>
      <c r="C21" s="36" t="s">
        <v>191</v>
      </c>
      <c r="D21" s="36" t="s">
        <v>192</v>
      </c>
      <c r="E21" s="36" t="s">
        <v>176</v>
      </c>
      <c r="F21" s="36" t="s">
        <v>168</v>
      </c>
      <c r="G21" s="21"/>
      <c r="H21" s="21"/>
      <c r="I21" s="21" t="s">
        <v>14</v>
      </c>
      <c r="J21" s="21" t="s">
        <v>276</v>
      </c>
      <c r="K21" s="9"/>
      <c r="L21" s="1">
        <v>19</v>
      </c>
      <c r="M21" s="36" t="s">
        <v>90</v>
      </c>
      <c r="N21" s="6">
        <f>COUNTIF($C$2:$H$793,"杉永政信")</f>
        <v>13</v>
      </c>
      <c r="O21" s="6">
        <f t="shared" si="0"/>
        <v>13</v>
      </c>
      <c r="P21" s="6"/>
      <c r="Q21" s="6">
        <f>COUNTIF($C$2:$C$793,"杉永政信")</f>
        <v>3</v>
      </c>
      <c r="R21" s="6">
        <f>COUNTIF($D$2:$D$793,"杉永政信")</f>
        <v>2</v>
      </c>
      <c r="S21" s="6">
        <f>COUNTIF($E$2:$E$793,"杉永政信")</f>
        <v>3</v>
      </c>
      <c r="T21" s="6">
        <f>COUNTIF($F$2:$F$793,"杉永政信")</f>
        <v>5</v>
      </c>
      <c r="U21" s="6">
        <f>COUNTIF($G$2:$G$793,"杉永政信")</f>
        <v>0</v>
      </c>
      <c r="V21" s="10">
        <f>COUNTIF($H$2:$H$793,"杉永政信")</f>
        <v>0</v>
      </c>
    </row>
    <row r="22" spans="1:22" ht="18" customHeight="1">
      <c r="A22" s="1">
        <v>21</v>
      </c>
      <c r="B22" s="35">
        <v>33339</v>
      </c>
      <c r="C22" s="36" t="s">
        <v>181</v>
      </c>
      <c r="D22" s="36" t="s">
        <v>194</v>
      </c>
      <c r="E22" s="36" t="s">
        <v>182</v>
      </c>
      <c r="F22" s="36" t="s">
        <v>214</v>
      </c>
      <c r="G22" s="21" t="s">
        <v>172</v>
      </c>
      <c r="H22" s="21" t="s">
        <v>269</v>
      </c>
      <c r="I22" s="21" t="s">
        <v>26</v>
      </c>
      <c r="J22" s="21" t="s">
        <v>32</v>
      </c>
      <c r="K22" s="9"/>
      <c r="L22" s="1">
        <v>20</v>
      </c>
      <c r="M22" s="36" t="s">
        <v>10</v>
      </c>
      <c r="N22" s="6">
        <f>COUNTIF($C$2:$H$793,"森健次郎")</f>
        <v>2</v>
      </c>
      <c r="O22" s="6">
        <f t="shared" si="0"/>
        <v>2</v>
      </c>
      <c r="P22" s="6"/>
      <c r="Q22" s="6">
        <f>COUNTIF($C$2:$C$793,"森健次郎")</f>
        <v>0</v>
      </c>
      <c r="R22" s="6">
        <f>COUNTIF($D$2:$D$793,"森健次郎")</f>
        <v>0</v>
      </c>
      <c r="S22" s="6">
        <f>COUNTIF($E$2:$E$793,"森健次郎")</f>
        <v>1</v>
      </c>
      <c r="T22" s="6">
        <f>COUNTIF($F$2:$F$793,"森健次郎")</f>
        <v>1</v>
      </c>
      <c r="U22" s="6">
        <f>COUNTIF($G$2:$G$793,"森健次郎")</f>
        <v>0</v>
      </c>
      <c r="V22" s="10">
        <f>COUNTIF($H$2:$H$793,"森健次郎")</f>
        <v>0</v>
      </c>
    </row>
    <row r="23" spans="1:22" ht="18" customHeight="1">
      <c r="A23" s="1">
        <v>22</v>
      </c>
      <c r="B23" s="35">
        <v>33339</v>
      </c>
      <c r="C23" s="36" t="s">
        <v>168</v>
      </c>
      <c r="D23" s="36" t="s">
        <v>170</v>
      </c>
      <c r="E23" s="36" t="s">
        <v>192</v>
      </c>
      <c r="F23" s="36" t="s">
        <v>176</v>
      </c>
      <c r="G23" s="21"/>
      <c r="H23" s="21"/>
      <c r="I23" s="21" t="s">
        <v>14</v>
      </c>
      <c r="J23" s="21" t="s">
        <v>276</v>
      </c>
      <c r="K23" s="9"/>
      <c r="L23" s="1">
        <v>21</v>
      </c>
      <c r="M23" s="36" t="s">
        <v>126</v>
      </c>
      <c r="N23" s="6">
        <f>COUNTIF($C$2:$H$793,"笠原昌春")</f>
        <v>1</v>
      </c>
      <c r="O23" s="6">
        <f t="shared" si="0"/>
        <v>1</v>
      </c>
      <c r="P23" s="6"/>
      <c r="Q23" s="6">
        <f>COUNTIF($C$2:$C$793,"笠原昌春")</f>
        <v>0</v>
      </c>
      <c r="R23" s="6">
        <f>COUNTIF($D$2:$D$793,"笠原昌春")</f>
        <v>0</v>
      </c>
      <c r="S23" s="6">
        <f>COUNTIF($E$2:$E$793,"笠原昌春")</f>
        <v>1</v>
      </c>
      <c r="T23" s="6">
        <f>COUNTIF($F$2:$F$793,"笠原昌春")</f>
        <v>0</v>
      </c>
      <c r="U23" s="6">
        <f>COUNTIF($G$2:$G$793,"笠原昌春")</f>
        <v>0</v>
      </c>
      <c r="V23" s="10">
        <f>COUNTIF($H$2:$H$793,"笠原昌春")</f>
        <v>0</v>
      </c>
    </row>
    <row r="24" spans="1:22" ht="18" customHeight="1">
      <c r="A24" s="1">
        <v>23</v>
      </c>
      <c r="B24" s="35">
        <v>33339</v>
      </c>
      <c r="C24" s="36" t="s">
        <v>187</v>
      </c>
      <c r="D24" s="36" t="s">
        <v>183</v>
      </c>
      <c r="E24" s="36" t="s">
        <v>142</v>
      </c>
      <c r="F24" s="36" t="s">
        <v>185</v>
      </c>
      <c r="G24" s="21" t="s">
        <v>161</v>
      </c>
      <c r="H24" s="21" t="s">
        <v>173</v>
      </c>
      <c r="I24" s="21" t="s">
        <v>227</v>
      </c>
      <c r="J24" s="21" t="s">
        <v>228</v>
      </c>
      <c r="K24" s="9"/>
      <c r="L24" s="1">
        <v>22</v>
      </c>
      <c r="M24" s="21" t="s">
        <v>340</v>
      </c>
      <c r="N24" s="6">
        <f>COUNTIF($C$2:$H$793,"及川卓也")</f>
        <v>0</v>
      </c>
      <c r="O24" s="6">
        <f>SUM(Q24:V24)</f>
        <v>0</v>
      </c>
      <c r="P24" s="6"/>
      <c r="Q24" s="6">
        <f>COUNTIF($C$2:$C$793,"及川卓也")</f>
        <v>0</v>
      </c>
      <c r="R24" s="6">
        <f>COUNTIF($D$2:$D$793,"及川卓也")</f>
        <v>0</v>
      </c>
      <c r="S24" s="6">
        <f>COUNTIF($E$2:$E$793,"及川卓也")</f>
        <v>0</v>
      </c>
      <c r="T24" s="6">
        <f>COUNTIF($F$2:$F$793,"及川卓也")</f>
        <v>0</v>
      </c>
      <c r="U24" s="6">
        <f>COUNTIF($G$2:$G$793,"及川卓也")</f>
        <v>0</v>
      </c>
      <c r="V24" s="10">
        <f>COUNTIF($H$2:$H$793,"及川卓也")</f>
        <v>0</v>
      </c>
    </row>
    <row r="25" spans="1:22" ht="18" customHeight="1">
      <c r="A25" s="1">
        <v>24</v>
      </c>
      <c r="B25" s="35">
        <v>33339</v>
      </c>
      <c r="C25" s="36" t="s">
        <v>131</v>
      </c>
      <c r="D25" s="36" t="s">
        <v>211</v>
      </c>
      <c r="E25" s="36" t="s">
        <v>179</v>
      </c>
      <c r="F25" s="36" t="s">
        <v>184</v>
      </c>
      <c r="G25" s="21" t="s">
        <v>165</v>
      </c>
      <c r="H25" s="21" t="s">
        <v>213</v>
      </c>
      <c r="I25" s="21" t="s">
        <v>31</v>
      </c>
      <c r="J25" s="21" t="s">
        <v>8</v>
      </c>
      <c r="K25" s="9"/>
      <c r="L25" s="1">
        <v>23</v>
      </c>
      <c r="M25" s="21" t="s">
        <v>341</v>
      </c>
      <c r="N25" s="6">
        <f>COUNTIF($C$2:$H$793,"酒井猛寿")</f>
        <v>0</v>
      </c>
      <c r="O25" s="6">
        <f>SUM(Q25:V25)</f>
        <v>0</v>
      </c>
      <c r="P25" s="6"/>
      <c r="Q25" s="6">
        <f>COUNTIF($C$2:$C$793,"酒井猛寿")</f>
        <v>0</v>
      </c>
      <c r="R25" s="6">
        <f>COUNTIF($D$2:$D$793,"酒井猛寿")</f>
        <v>0</v>
      </c>
      <c r="S25" s="6">
        <f>COUNTIF($E$2:$E$793,"酒井猛寿")</f>
        <v>0</v>
      </c>
      <c r="T25" s="6">
        <f>COUNTIF($F$2:$F$793,"酒井猛寿")</f>
        <v>0</v>
      </c>
      <c r="U25" s="6">
        <f>COUNTIF($G$2:$G$793,"酒井猛寿")</f>
        <v>0</v>
      </c>
      <c r="V25" s="10">
        <f>COUNTIF($H$2:$H$793,"酒井猛寿")</f>
        <v>0</v>
      </c>
    </row>
    <row r="26" spans="1:22" ht="18" customHeight="1">
      <c r="A26" s="1">
        <v>25</v>
      </c>
      <c r="B26" s="35">
        <v>33339</v>
      </c>
      <c r="C26" s="36" t="s">
        <v>180</v>
      </c>
      <c r="D26" s="36" t="s">
        <v>167</v>
      </c>
      <c r="E26" s="36" t="s">
        <v>190</v>
      </c>
      <c r="F26" s="36" t="s">
        <v>166</v>
      </c>
      <c r="G26" s="21"/>
      <c r="H26" s="21"/>
      <c r="I26" s="21" t="s">
        <v>38</v>
      </c>
      <c r="J26" s="21" t="s">
        <v>37</v>
      </c>
      <c r="K26" s="9"/>
      <c r="L26" s="1">
        <v>24</v>
      </c>
      <c r="M26" s="21" t="s">
        <v>342</v>
      </c>
      <c r="N26" s="6">
        <f>COUNTIF($C$2:$H$793,"西本欣司")</f>
        <v>0</v>
      </c>
      <c r="O26" s="6">
        <f>SUM(Q26:V26)</f>
        <v>0</v>
      </c>
      <c r="P26" s="6"/>
      <c r="Q26" s="6">
        <f>COUNTIF($C$2:$C$793,"西本欣司")</f>
        <v>0</v>
      </c>
      <c r="R26" s="6">
        <f>COUNTIF($D$2:$D$793,"西本欣司")</f>
        <v>0</v>
      </c>
      <c r="S26" s="6">
        <f>COUNTIF($E$2:$E$793,"西本欣司")</f>
        <v>0</v>
      </c>
      <c r="T26" s="6">
        <f>COUNTIF($F$2:$F$793,"西本欣司")</f>
        <v>0</v>
      </c>
      <c r="U26" s="6">
        <f>COUNTIF($G$2:$G$793,"西本欣司")</f>
        <v>0</v>
      </c>
      <c r="V26" s="10">
        <f>COUNTIF($H$2:$H$793,"西本欣司")</f>
        <v>0</v>
      </c>
    </row>
    <row r="27" spans="1:22" ht="18" customHeight="1">
      <c r="A27" s="1">
        <v>26</v>
      </c>
      <c r="B27" s="35">
        <v>33340</v>
      </c>
      <c r="C27" s="36" t="s">
        <v>166</v>
      </c>
      <c r="D27" s="36" t="s">
        <v>210</v>
      </c>
      <c r="E27" s="36" t="s">
        <v>167</v>
      </c>
      <c r="F27" s="36" t="s">
        <v>190</v>
      </c>
      <c r="G27" s="21"/>
      <c r="H27" s="21"/>
      <c r="I27" s="21" t="s">
        <v>19</v>
      </c>
      <c r="J27" s="21" t="s">
        <v>37</v>
      </c>
      <c r="K27" s="9"/>
      <c r="L27" s="1"/>
      <c r="M27" s="21" t="s">
        <v>127</v>
      </c>
      <c r="N27" s="27"/>
      <c r="O27" s="27"/>
      <c r="P27" s="27"/>
      <c r="Q27" s="6">
        <f>SUM(Q3:Q26)</f>
        <v>397</v>
      </c>
      <c r="R27" s="6">
        <f t="shared" ref="R27:V27" si="1">SUM(R3:R26)</f>
        <v>398</v>
      </c>
      <c r="S27" s="6">
        <f t="shared" si="1"/>
        <v>397</v>
      </c>
      <c r="T27" s="6">
        <f t="shared" si="1"/>
        <v>401</v>
      </c>
      <c r="U27" s="6">
        <f t="shared" si="1"/>
        <v>5</v>
      </c>
      <c r="V27" s="6">
        <f t="shared" si="1"/>
        <v>5</v>
      </c>
    </row>
    <row r="28" spans="1:22" ht="18" customHeight="1">
      <c r="A28" s="1">
        <v>27</v>
      </c>
      <c r="B28" s="35">
        <v>33340</v>
      </c>
      <c r="C28" s="36" t="s">
        <v>72</v>
      </c>
      <c r="D28" s="36" t="s">
        <v>171</v>
      </c>
      <c r="E28" s="36" t="s">
        <v>176</v>
      </c>
      <c r="F28" s="36" t="s">
        <v>192</v>
      </c>
      <c r="G28" s="21"/>
      <c r="H28" s="21"/>
      <c r="I28" s="21" t="s">
        <v>38</v>
      </c>
      <c r="J28" s="21" t="s">
        <v>14</v>
      </c>
      <c r="K28" s="9"/>
      <c r="N28" s="7"/>
      <c r="O28" s="7"/>
      <c r="P28" s="7"/>
      <c r="Q28" s="7"/>
      <c r="R28" s="7"/>
      <c r="S28" s="7"/>
      <c r="T28" s="7"/>
      <c r="U28" s="7"/>
      <c r="V28" s="24"/>
    </row>
    <row r="29" spans="1:22" ht="18" customHeight="1">
      <c r="A29" s="1">
        <v>28</v>
      </c>
      <c r="B29" s="35">
        <v>33340</v>
      </c>
      <c r="C29" s="36" t="s">
        <v>184</v>
      </c>
      <c r="D29" s="36" t="s">
        <v>186</v>
      </c>
      <c r="E29" s="36" t="s">
        <v>213</v>
      </c>
      <c r="F29" s="36" t="s">
        <v>188</v>
      </c>
      <c r="G29" s="21" t="s">
        <v>211</v>
      </c>
      <c r="H29" s="21" t="s">
        <v>131</v>
      </c>
      <c r="I29" s="21" t="s">
        <v>31</v>
      </c>
      <c r="J29" s="21" t="s">
        <v>26</v>
      </c>
      <c r="K29" s="9"/>
      <c r="N29" s="7"/>
      <c r="O29" s="7"/>
      <c r="P29" s="7"/>
      <c r="Q29" s="7"/>
      <c r="R29" s="7"/>
      <c r="S29" s="7"/>
      <c r="T29" s="7"/>
      <c r="U29" s="7"/>
      <c r="V29" s="24"/>
    </row>
    <row r="30" spans="1:22" ht="18" customHeight="1">
      <c r="A30" s="1">
        <v>29</v>
      </c>
      <c r="B30" s="35">
        <v>33340</v>
      </c>
      <c r="C30" s="36" t="s">
        <v>144</v>
      </c>
      <c r="D30" s="36" t="s">
        <v>175</v>
      </c>
      <c r="E30" s="36" t="s">
        <v>193</v>
      </c>
      <c r="F30" s="36" t="s">
        <v>191</v>
      </c>
      <c r="G30" s="21"/>
      <c r="H30" s="21"/>
      <c r="I30" s="21" t="s">
        <v>20</v>
      </c>
      <c r="J30" s="21" t="s">
        <v>276</v>
      </c>
      <c r="K30" s="9"/>
      <c r="N30" s="7"/>
      <c r="O30" s="7"/>
      <c r="P30" s="7"/>
      <c r="Q30" s="7"/>
      <c r="R30" s="7"/>
      <c r="S30" s="7"/>
      <c r="T30" s="7"/>
      <c r="U30" s="7"/>
      <c r="V30" s="24"/>
    </row>
    <row r="31" spans="1:22" ht="18" customHeight="1">
      <c r="A31" s="1">
        <v>30</v>
      </c>
      <c r="B31" s="35">
        <v>33341</v>
      </c>
      <c r="C31" s="36" t="s">
        <v>172</v>
      </c>
      <c r="D31" s="36" t="s">
        <v>178</v>
      </c>
      <c r="E31" s="36" t="s">
        <v>131</v>
      </c>
      <c r="F31" s="36" t="s">
        <v>184</v>
      </c>
      <c r="G31" s="21" t="s">
        <v>213</v>
      </c>
      <c r="H31" s="21" t="s">
        <v>179</v>
      </c>
      <c r="I31" s="21" t="s">
        <v>31</v>
      </c>
      <c r="J31" s="21" t="s">
        <v>26</v>
      </c>
      <c r="K31" s="9"/>
      <c r="N31" s="7"/>
      <c r="O31" s="7"/>
      <c r="P31" s="7"/>
      <c r="Q31" s="7"/>
      <c r="R31" s="7"/>
      <c r="S31" s="7"/>
      <c r="T31" s="7"/>
      <c r="U31" s="7"/>
      <c r="V31" s="24"/>
    </row>
    <row r="32" spans="1:22" ht="18" customHeight="1">
      <c r="A32" s="1">
        <v>31</v>
      </c>
      <c r="B32" s="35">
        <v>33341</v>
      </c>
      <c r="C32" s="36" t="s">
        <v>165</v>
      </c>
      <c r="D32" s="36" t="s">
        <v>214</v>
      </c>
      <c r="E32" s="36" t="s">
        <v>211</v>
      </c>
      <c r="F32" s="36" t="s">
        <v>186</v>
      </c>
      <c r="G32" s="21" t="s">
        <v>197</v>
      </c>
      <c r="H32" s="21" t="s">
        <v>188</v>
      </c>
      <c r="I32" s="21" t="s">
        <v>8</v>
      </c>
      <c r="J32" s="21" t="s">
        <v>227</v>
      </c>
      <c r="K32" s="9"/>
      <c r="N32" s="7"/>
      <c r="O32" s="7"/>
      <c r="P32" s="7"/>
      <c r="Q32" s="7"/>
      <c r="R32" s="7"/>
      <c r="S32" s="7"/>
      <c r="T32" s="7"/>
      <c r="U32" s="7"/>
      <c r="V32" s="7"/>
    </row>
    <row r="33" spans="1:22" ht="18" customHeight="1">
      <c r="A33" s="1">
        <v>32</v>
      </c>
      <c r="B33" s="35">
        <v>33341</v>
      </c>
      <c r="C33" s="36" t="s">
        <v>190</v>
      </c>
      <c r="D33" s="36" t="s">
        <v>180</v>
      </c>
      <c r="E33" s="36" t="s">
        <v>210</v>
      </c>
      <c r="F33" s="36" t="s">
        <v>167</v>
      </c>
      <c r="G33" s="21"/>
      <c r="H33" s="21"/>
      <c r="I33" s="21" t="s">
        <v>19</v>
      </c>
      <c r="J33" s="21" t="s">
        <v>37</v>
      </c>
      <c r="K33" s="9"/>
    </row>
    <row r="34" spans="1:22" ht="18" customHeight="1">
      <c r="A34" s="1">
        <v>33</v>
      </c>
      <c r="B34" s="35">
        <v>33341</v>
      </c>
      <c r="C34" s="36" t="s">
        <v>185</v>
      </c>
      <c r="D34" s="36" t="s">
        <v>173</v>
      </c>
      <c r="E34" s="36" t="s">
        <v>187</v>
      </c>
      <c r="F34" s="36" t="s">
        <v>183</v>
      </c>
      <c r="G34" s="21" t="s">
        <v>194</v>
      </c>
      <c r="H34" s="21" t="s">
        <v>142</v>
      </c>
      <c r="I34" s="21" t="s">
        <v>228</v>
      </c>
      <c r="J34" s="21" t="s">
        <v>32</v>
      </c>
      <c r="K34" s="9"/>
      <c r="L34" s="115" t="s">
        <v>357</v>
      </c>
      <c r="M34" s="115"/>
      <c r="N34" s="115"/>
      <c r="O34" s="115"/>
      <c r="P34" s="115"/>
      <c r="Q34" s="115"/>
      <c r="R34" s="115"/>
      <c r="S34" s="115"/>
      <c r="T34" s="115"/>
      <c r="U34" s="115"/>
      <c r="V34" s="115"/>
    </row>
    <row r="35" spans="1:22" ht="18" customHeight="1">
      <c r="A35" s="1">
        <v>34</v>
      </c>
      <c r="B35" s="35">
        <v>33342</v>
      </c>
      <c r="C35" s="36" t="s">
        <v>167</v>
      </c>
      <c r="D35" s="36" t="s">
        <v>166</v>
      </c>
      <c r="E35" s="36" t="s">
        <v>180</v>
      </c>
      <c r="F35" s="36" t="s">
        <v>210</v>
      </c>
      <c r="G35" s="21"/>
      <c r="H35" s="21"/>
      <c r="I35" s="21" t="s">
        <v>19</v>
      </c>
      <c r="J35" s="21" t="s">
        <v>37</v>
      </c>
      <c r="K35" s="9"/>
      <c r="L35" s="1"/>
      <c r="M35" s="3" t="s">
        <v>125</v>
      </c>
      <c r="N35" s="5" t="s">
        <v>127</v>
      </c>
      <c r="O35" s="5" t="s">
        <v>127</v>
      </c>
      <c r="P35" s="5"/>
      <c r="Q35" s="5" t="s">
        <v>68</v>
      </c>
      <c r="R35" s="5" t="s">
        <v>69</v>
      </c>
      <c r="S35" s="5" t="s">
        <v>70</v>
      </c>
      <c r="T35" s="5" t="s">
        <v>71</v>
      </c>
      <c r="U35" s="5" t="s">
        <v>128</v>
      </c>
      <c r="V35" s="5" t="s">
        <v>129</v>
      </c>
    </row>
    <row r="36" spans="1:22" ht="18" customHeight="1">
      <c r="A36" s="1">
        <v>35</v>
      </c>
      <c r="B36" s="37">
        <v>33342</v>
      </c>
      <c r="C36" s="34" t="s">
        <v>170</v>
      </c>
      <c r="D36" s="34" t="s">
        <v>72</v>
      </c>
      <c r="E36" s="34" t="s">
        <v>192</v>
      </c>
      <c r="F36" s="34" t="s">
        <v>171</v>
      </c>
      <c r="G36" s="21"/>
      <c r="H36" s="21"/>
      <c r="I36" s="21" t="s">
        <v>38</v>
      </c>
      <c r="J36" s="21" t="s">
        <v>14</v>
      </c>
      <c r="K36" s="9"/>
      <c r="L36" s="1">
        <v>1</v>
      </c>
      <c r="M36" s="27" t="s">
        <v>184</v>
      </c>
      <c r="N36" s="6">
        <f>COUNTIF($C$2:$H$793,"前川芳男")</f>
        <v>117</v>
      </c>
      <c r="O36" s="6">
        <f t="shared" ref="O36:O68" si="2">SUM(Q36:V36)</f>
        <v>117</v>
      </c>
      <c r="P36" s="6"/>
      <c r="Q36" s="6">
        <f>COUNTIF($C$2:$C$793,"前川芳男")</f>
        <v>19</v>
      </c>
      <c r="R36" s="6">
        <f>COUNTIF($D$2:$D$793,"前川芳男")</f>
        <v>22</v>
      </c>
      <c r="S36" s="6">
        <f>COUNTIF($E$2:$E$793,"前川芳男")</f>
        <v>29</v>
      </c>
      <c r="T36" s="6">
        <f>COUNTIF($F$2:$F$793,"前川芳男")</f>
        <v>24</v>
      </c>
      <c r="U36" s="6">
        <f>COUNTIF($G$2:$G$793,"前川芳男")</f>
        <v>14</v>
      </c>
      <c r="V36" s="10">
        <f>COUNTIF($H$2:$H$793,"前川芳男")</f>
        <v>9</v>
      </c>
    </row>
    <row r="37" spans="1:22" ht="18" customHeight="1">
      <c r="A37" s="1">
        <v>36</v>
      </c>
      <c r="B37" s="37">
        <v>33342</v>
      </c>
      <c r="C37" s="34" t="s">
        <v>211</v>
      </c>
      <c r="D37" s="34" t="s">
        <v>197</v>
      </c>
      <c r="E37" s="34" t="s">
        <v>214</v>
      </c>
      <c r="F37" s="34" t="s">
        <v>188</v>
      </c>
      <c r="G37" s="21" t="s">
        <v>186</v>
      </c>
      <c r="H37" s="21" t="s">
        <v>165</v>
      </c>
      <c r="I37" s="21" t="s">
        <v>8</v>
      </c>
      <c r="J37" s="21" t="s">
        <v>227</v>
      </c>
      <c r="K37" s="9"/>
      <c r="L37" s="1">
        <v>2</v>
      </c>
      <c r="M37" s="27" t="s">
        <v>183</v>
      </c>
      <c r="N37" s="6">
        <f>COUNTIF($C$2:$H$793,"藤本典征")</f>
        <v>113</v>
      </c>
      <c r="O37" s="6">
        <f t="shared" si="2"/>
        <v>113</v>
      </c>
      <c r="P37" s="6"/>
      <c r="Q37" s="6">
        <f>COUNTIF($C$2:$C$793,"藤本典征")</f>
        <v>23</v>
      </c>
      <c r="R37" s="6">
        <f>COUNTIF($D$2:$D$793,"藤本典征")</f>
        <v>18</v>
      </c>
      <c r="S37" s="6">
        <f>COUNTIF($E$2:$E$793,"藤本典征")</f>
        <v>19</v>
      </c>
      <c r="T37" s="6">
        <f>COUNTIF($F$2:$F$793,"藤本典征")</f>
        <v>21</v>
      </c>
      <c r="U37" s="6">
        <f>COUNTIF($G$2:$G$793,"藤本典征")</f>
        <v>17</v>
      </c>
      <c r="V37" s="10">
        <f>COUNTIF($H$2:$H$793,"藤本典征")</f>
        <v>15</v>
      </c>
    </row>
    <row r="38" spans="1:22" ht="18" customHeight="1">
      <c r="A38" s="1">
        <v>37</v>
      </c>
      <c r="B38" s="37">
        <v>33342</v>
      </c>
      <c r="C38" s="34" t="s">
        <v>178</v>
      </c>
      <c r="D38" s="34" t="s">
        <v>213</v>
      </c>
      <c r="E38" s="34" t="s">
        <v>184</v>
      </c>
      <c r="F38" s="34" t="s">
        <v>179</v>
      </c>
      <c r="G38" s="21" t="s">
        <v>131</v>
      </c>
      <c r="H38" s="21" t="s">
        <v>172</v>
      </c>
      <c r="I38" s="21" t="s">
        <v>31</v>
      </c>
      <c r="J38" s="21" t="s">
        <v>26</v>
      </c>
      <c r="K38" s="9"/>
      <c r="L38" s="1">
        <v>3</v>
      </c>
      <c r="M38" s="27" t="s">
        <v>221</v>
      </c>
      <c r="N38" s="6">
        <f>COUNTIF($C$2:$H$793,"前田亨")</f>
        <v>113</v>
      </c>
      <c r="O38" s="6">
        <f t="shared" si="2"/>
        <v>113</v>
      </c>
      <c r="P38" s="6"/>
      <c r="Q38" s="6">
        <f>COUNTIF($C$2:$C$793,"前田亨")</f>
        <v>18</v>
      </c>
      <c r="R38" s="6">
        <f>COUNTIF($D$2:$D$793,"前田亨")</f>
        <v>18</v>
      </c>
      <c r="S38" s="6">
        <f>COUNTIF($E$2:$E$793,"前田亨")</f>
        <v>18</v>
      </c>
      <c r="T38" s="6">
        <f>COUNTIF($F$2:$F$793,"前田亨")</f>
        <v>19</v>
      </c>
      <c r="U38" s="6">
        <f>COUNTIF($G$2:$G$793,"前田亨")</f>
        <v>19</v>
      </c>
      <c r="V38" s="10">
        <f>COUNTIF($H$2:$H$793,"前田亨")</f>
        <v>21</v>
      </c>
    </row>
    <row r="39" spans="1:22" ht="18" customHeight="1">
      <c r="A39" s="1">
        <v>38</v>
      </c>
      <c r="B39" s="37">
        <v>33342</v>
      </c>
      <c r="C39" s="34" t="s">
        <v>142</v>
      </c>
      <c r="D39" s="34" t="s">
        <v>187</v>
      </c>
      <c r="E39" s="34" t="s">
        <v>183</v>
      </c>
      <c r="F39" s="34" t="s">
        <v>194</v>
      </c>
      <c r="G39" s="21" t="s">
        <v>173</v>
      </c>
      <c r="H39" s="21" t="s">
        <v>185</v>
      </c>
      <c r="I39" s="21" t="s">
        <v>228</v>
      </c>
      <c r="J39" s="21" t="s">
        <v>32</v>
      </c>
      <c r="K39" s="9"/>
      <c r="L39" s="1">
        <v>4</v>
      </c>
      <c r="M39" s="27" t="s">
        <v>266</v>
      </c>
      <c r="N39" s="6">
        <f>COUNTIF($C$2:$H$793,"牧野伸")</f>
        <v>112</v>
      </c>
      <c r="O39" s="6">
        <f t="shared" si="2"/>
        <v>112</v>
      </c>
      <c r="P39" s="6"/>
      <c r="Q39" s="6">
        <f>COUNTIF($C$2:$C$793,"牧野伸")</f>
        <v>21</v>
      </c>
      <c r="R39" s="6">
        <f>COUNTIF($D$2:$D$793,"牧野伸")</f>
        <v>18</v>
      </c>
      <c r="S39" s="6">
        <f>COUNTIF($E$2:$E$793,"牧野伸")</f>
        <v>17</v>
      </c>
      <c r="T39" s="6">
        <f>COUNTIF($F$2:$F$793,"牧野伸")</f>
        <v>18</v>
      </c>
      <c r="U39" s="6">
        <f>COUNTIF($G$2:$G$793,"牧野伸")</f>
        <v>18</v>
      </c>
      <c r="V39" s="10">
        <f>COUNTIF($H$2:$H$793,"牧野伸")</f>
        <v>20</v>
      </c>
    </row>
    <row r="40" spans="1:22" ht="18" customHeight="1">
      <c r="A40" s="1">
        <v>39</v>
      </c>
      <c r="B40" s="37">
        <v>33342</v>
      </c>
      <c r="C40" s="34" t="s">
        <v>193</v>
      </c>
      <c r="D40" s="34" t="s">
        <v>144</v>
      </c>
      <c r="E40" s="34" t="s">
        <v>191</v>
      </c>
      <c r="F40" s="34" t="s">
        <v>195</v>
      </c>
      <c r="G40" s="21"/>
      <c r="H40" s="21"/>
      <c r="I40" s="21" t="s">
        <v>20</v>
      </c>
      <c r="J40" s="21" t="s">
        <v>276</v>
      </c>
      <c r="K40" s="9"/>
      <c r="L40" s="1">
        <v>5</v>
      </c>
      <c r="M40" s="27" t="s">
        <v>235</v>
      </c>
      <c r="N40" s="6">
        <f>COUNTIF($C$2:$H$793,"橘修")</f>
        <v>111</v>
      </c>
      <c r="O40" s="6">
        <f t="shared" si="2"/>
        <v>111</v>
      </c>
      <c r="P40" s="6"/>
      <c r="Q40" s="6">
        <f>COUNTIF($C$2:$C$793,"橘修")</f>
        <v>19</v>
      </c>
      <c r="R40" s="6">
        <f>COUNTIF($D$2:$D$793,"橘修")</f>
        <v>22</v>
      </c>
      <c r="S40" s="6">
        <f>COUNTIF($E$2:$E$793,"橘修")</f>
        <v>19</v>
      </c>
      <c r="T40" s="6">
        <f>COUNTIF($F$2:$F$793,"橘修")</f>
        <v>20</v>
      </c>
      <c r="U40" s="6">
        <f>COUNTIF($G$2:$G$793,"橘修")</f>
        <v>16</v>
      </c>
      <c r="V40" s="10">
        <f>COUNTIF($H$2:$H$793,"橘修")</f>
        <v>15</v>
      </c>
    </row>
    <row r="41" spans="1:22" ht="18" customHeight="1">
      <c r="A41" s="1">
        <v>40</v>
      </c>
      <c r="B41" s="37">
        <v>33343</v>
      </c>
      <c r="C41" s="34" t="s">
        <v>186</v>
      </c>
      <c r="D41" s="34" t="s">
        <v>188</v>
      </c>
      <c r="E41" s="34" t="s">
        <v>165</v>
      </c>
      <c r="F41" s="34" t="s">
        <v>197</v>
      </c>
      <c r="G41" s="21" t="s">
        <v>178</v>
      </c>
      <c r="H41" s="21" t="s">
        <v>211</v>
      </c>
      <c r="I41" s="21" t="s">
        <v>8</v>
      </c>
      <c r="J41" s="21" t="s">
        <v>227</v>
      </c>
      <c r="K41" s="9"/>
      <c r="L41" s="1">
        <v>6</v>
      </c>
      <c r="M41" s="34" t="s">
        <v>203</v>
      </c>
      <c r="N41" s="6">
        <f>COUNTIF($C$2:$H$793,"山本隆造")</f>
        <v>110</v>
      </c>
      <c r="O41" s="6">
        <f t="shared" si="2"/>
        <v>110</v>
      </c>
      <c r="P41" s="6"/>
      <c r="Q41" s="6">
        <f>COUNTIF($C$2:$C$793,"山本隆造")</f>
        <v>20</v>
      </c>
      <c r="R41" s="6">
        <f>COUNTIF($D$2:$D$793,"山本隆造")</f>
        <v>20</v>
      </c>
      <c r="S41" s="6">
        <f>COUNTIF($E$2:$E$793,"山本隆造")</f>
        <v>18</v>
      </c>
      <c r="T41" s="6">
        <f>COUNTIF($F$2:$F$793,"山本隆造")</f>
        <v>14</v>
      </c>
      <c r="U41" s="6">
        <f>COUNTIF($G$2:$G$793,"山本隆造")</f>
        <v>20</v>
      </c>
      <c r="V41" s="10">
        <f>COUNTIF($H$2:$H$793,"山本隆造")</f>
        <v>18</v>
      </c>
    </row>
    <row r="42" spans="1:22" ht="18" customHeight="1">
      <c r="A42" s="1">
        <v>41</v>
      </c>
      <c r="B42" s="37">
        <v>33344</v>
      </c>
      <c r="C42" s="34" t="s">
        <v>182</v>
      </c>
      <c r="D42" s="34" t="s">
        <v>181</v>
      </c>
      <c r="E42" s="34" t="s">
        <v>269</v>
      </c>
      <c r="F42" s="34" t="s">
        <v>187</v>
      </c>
      <c r="G42" s="21" t="s">
        <v>214</v>
      </c>
      <c r="H42" s="21" t="s">
        <v>161</v>
      </c>
      <c r="I42" s="21" t="s">
        <v>26</v>
      </c>
      <c r="J42" s="21" t="s">
        <v>227</v>
      </c>
      <c r="K42" s="9"/>
      <c r="L42" s="1">
        <v>7</v>
      </c>
      <c r="M42" s="34" t="s">
        <v>143</v>
      </c>
      <c r="N42" s="6">
        <f>COUNTIF($C$2:$H$793,"東利夫")</f>
        <v>109</v>
      </c>
      <c r="O42" s="6">
        <f t="shared" si="2"/>
        <v>109</v>
      </c>
      <c r="P42" s="6"/>
      <c r="Q42" s="6">
        <f>COUNTIF($C$2:$C$793,"東利夫")</f>
        <v>18</v>
      </c>
      <c r="R42" s="6">
        <f>COUNTIF($D$2:$D$793,"東利夫")</f>
        <v>20</v>
      </c>
      <c r="S42" s="6">
        <f>COUNTIF($E$2:$E$793,"東利夫")</f>
        <v>16</v>
      </c>
      <c r="T42" s="6">
        <f>COUNTIF($F$2:$F$793,"東利夫")</f>
        <v>16</v>
      </c>
      <c r="U42" s="6">
        <f>COUNTIF($G$2:$G$793,"東利夫")</f>
        <v>19</v>
      </c>
      <c r="V42" s="10">
        <f>COUNTIF($H$2:$H$793,"東利夫")</f>
        <v>20</v>
      </c>
    </row>
    <row r="43" spans="1:22" ht="18" customHeight="1">
      <c r="A43" s="1">
        <v>42</v>
      </c>
      <c r="B43" s="37">
        <v>33344</v>
      </c>
      <c r="C43" s="34" t="s">
        <v>192</v>
      </c>
      <c r="D43" s="34" t="s">
        <v>175</v>
      </c>
      <c r="E43" s="34" t="s">
        <v>166</v>
      </c>
      <c r="F43" s="34" t="s">
        <v>144</v>
      </c>
      <c r="G43" s="21"/>
      <c r="H43" s="21"/>
      <c r="I43" s="21" t="s">
        <v>37</v>
      </c>
      <c r="J43" s="21" t="s">
        <v>276</v>
      </c>
      <c r="K43" s="9"/>
      <c r="L43" s="1">
        <v>8</v>
      </c>
      <c r="M43" s="27" t="s">
        <v>241</v>
      </c>
      <c r="N43" s="6">
        <f>COUNTIF($C$2:$H$793,"寺本勇")</f>
        <v>108</v>
      </c>
      <c r="O43" s="6">
        <f t="shared" si="2"/>
        <v>108</v>
      </c>
      <c r="P43" s="6"/>
      <c r="Q43" s="6">
        <f>COUNTIF($C$2:$C$793,"寺本勇")</f>
        <v>17</v>
      </c>
      <c r="R43" s="6">
        <f>COUNTIF($D$2:$D$793,"寺本勇")</f>
        <v>18</v>
      </c>
      <c r="S43" s="6">
        <f>COUNTIF($E$2:$E$793,"寺本勇")</f>
        <v>18</v>
      </c>
      <c r="T43" s="6">
        <f>COUNTIF($F$2:$F$793,"寺本勇")</f>
        <v>20</v>
      </c>
      <c r="U43" s="6">
        <f>COUNTIF($G$2:$G$793,"寺本勇")</f>
        <v>19</v>
      </c>
      <c r="V43" s="10">
        <f>COUNTIF($H$2:$H$793,"寺本勇")</f>
        <v>16</v>
      </c>
    </row>
    <row r="44" spans="1:22" ht="18" customHeight="1">
      <c r="A44" s="1">
        <v>43</v>
      </c>
      <c r="B44" s="37">
        <v>33344</v>
      </c>
      <c r="C44" s="34" t="s">
        <v>179</v>
      </c>
      <c r="D44" s="34" t="s">
        <v>131</v>
      </c>
      <c r="E44" s="34" t="s">
        <v>188</v>
      </c>
      <c r="F44" s="34" t="s">
        <v>165</v>
      </c>
      <c r="G44" s="21" t="s">
        <v>211</v>
      </c>
      <c r="H44" s="21" t="s">
        <v>213</v>
      </c>
      <c r="I44" s="21" t="s">
        <v>32</v>
      </c>
      <c r="J44" s="21" t="s">
        <v>31</v>
      </c>
      <c r="K44" s="9"/>
      <c r="L44" s="1">
        <v>9</v>
      </c>
      <c r="M44" s="27" t="s">
        <v>250</v>
      </c>
      <c r="N44" s="6">
        <f>COUNTIF($C$2:$H$793,"五十嵐洋一")</f>
        <v>107</v>
      </c>
      <c r="O44" s="6">
        <f t="shared" si="2"/>
        <v>107</v>
      </c>
      <c r="P44" s="6"/>
      <c r="Q44" s="6">
        <f>COUNTIF($C$2:$C$793,"五十嵐洋一")</f>
        <v>19</v>
      </c>
      <c r="R44" s="6">
        <f>COUNTIF($D$2:$D$793,"五十嵐洋一")</f>
        <v>18</v>
      </c>
      <c r="S44" s="6">
        <f>COUNTIF($E$2:$E$793,"五十嵐洋一")</f>
        <v>22</v>
      </c>
      <c r="T44" s="6">
        <f>COUNTIF($F$2:$F$793,"五十嵐洋一")</f>
        <v>24</v>
      </c>
      <c r="U44" s="6">
        <f>COUNTIF($G$2:$G$793,"五十嵐洋一")</f>
        <v>12</v>
      </c>
      <c r="V44" s="10">
        <f>COUNTIF($H$2:$H$793,"五十嵐洋一")</f>
        <v>12</v>
      </c>
    </row>
    <row r="45" spans="1:22" ht="18" customHeight="1">
      <c r="A45" s="1">
        <v>44</v>
      </c>
      <c r="B45" s="37">
        <v>33344</v>
      </c>
      <c r="C45" s="34" t="s">
        <v>171</v>
      </c>
      <c r="D45" s="34" t="s">
        <v>176</v>
      </c>
      <c r="E45" s="34" t="s">
        <v>210</v>
      </c>
      <c r="F45" s="34" t="s">
        <v>195</v>
      </c>
      <c r="G45" s="21"/>
      <c r="H45" s="21"/>
      <c r="I45" s="21" t="s">
        <v>19</v>
      </c>
      <c r="J45" s="21" t="s">
        <v>38</v>
      </c>
      <c r="K45" s="9"/>
      <c r="L45" s="1">
        <v>10</v>
      </c>
      <c r="M45" s="21" t="s">
        <v>251</v>
      </c>
      <c r="N45" s="6">
        <f>COUNTIF($C$2:$H$793,"村田康一")</f>
        <v>107</v>
      </c>
      <c r="O45" s="6">
        <f t="shared" si="2"/>
        <v>107</v>
      </c>
      <c r="P45" s="6"/>
      <c r="Q45" s="6">
        <f>COUNTIF($C$2:$C$793,"村田康一")</f>
        <v>17</v>
      </c>
      <c r="R45" s="6">
        <f>COUNTIF($D$2:$D$793,"村田康一")</f>
        <v>16</v>
      </c>
      <c r="S45" s="6">
        <f>COUNTIF($E$2:$E$793,"村田康一")</f>
        <v>23</v>
      </c>
      <c r="T45" s="6">
        <f>COUNTIF($F$2:$F$793,"村田康一")</f>
        <v>22</v>
      </c>
      <c r="U45" s="6">
        <f>COUNTIF($G$2:$G$793,"村田康一")</f>
        <v>15</v>
      </c>
      <c r="V45" s="10">
        <f>COUNTIF($H$2:$H$793,"村田康一")</f>
        <v>14</v>
      </c>
    </row>
    <row r="46" spans="1:22" ht="18" customHeight="1">
      <c r="A46" s="1">
        <v>45</v>
      </c>
      <c r="B46" s="37">
        <v>33344</v>
      </c>
      <c r="C46" s="34" t="s">
        <v>194</v>
      </c>
      <c r="D46" s="34" t="s">
        <v>185</v>
      </c>
      <c r="E46" s="34" t="s">
        <v>174</v>
      </c>
      <c r="F46" s="34" t="s">
        <v>173</v>
      </c>
      <c r="G46" s="21" t="s">
        <v>142</v>
      </c>
      <c r="H46" s="21" t="s">
        <v>183</v>
      </c>
      <c r="I46" s="21" t="s">
        <v>228</v>
      </c>
      <c r="J46" s="21" t="s">
        <v>8</v>
      </c>
      <c r="K46" s="9"/>
      <c r="L46" s="1">
        <v>11</v>
      </c>
      <c r="M46" s="27" t="s">
        <v>237</v>
      </c>
      <c r="N46" s="6">
        <f>COUNTIF($C$2:$H$793,"村越茶美雄")</f>
        <v>105</v>
      </c>
      <c r="O46" s="6">
        <f t="shared" si="2"/>
        <v>105</v>
      </c>
      <c r="P46" s="6"/>
      <c r="Q46" s="6">
        <f>COUNTIF($C$2:$C$793,"村越茶美雄")</f>
        <v>18</v>
      </c>
      <c r="R46" s="6">
        <f>COUNTIF($D$2:$D$793,"村越茶美雄")</f>
        <v>20</v>
      </c>
      <c r="S46" s="6">
        <f>COUNTIF($E$2:$E$793,"村越茶美雄")</f>
        <v>14</v>
      </c>
      <c r="T46" s="6">
        <f>COUNTIF($F$2:$F$793,"村越茶美雄")</f>
        <v>19</v>
      </c>
      <c r="U46" s="6">
        <f>COUNTIF($G$2:$G$793,"村越茶美雄")</f>
        <v>16</v>
      </c>
      <c r="V46" s="10">
        <f>COUNTIF($H$2:$H$793,"村越茶美雄")</f>
        <v>18</v>
      </c>
    </row>
    <row r="47" spans="1:22" ht="18" customHeight="1">
      <c r="A47" s="1">
        <v>46</v>
      </c>
      <c r="B47" s="37">
        <v>33344</v>
      </c>
      <c r="C47" s="34" t="s">
        <v>191</v>
      </c>
      <c r="D47" s="34" t="s">
        <v>190</v>
      </c>
      <c r="E47" s="34" t="s">
        <v>177</v>
      </c>
      <c r="F47" s="34" t="s">
        <v>180</v>
      </c>
      <c r="G47" s="21"/>
      <c r="H47" s="21"/>
      <c r="I47" s="21" t="s">
        <v>14</v>
      </c>
      <c r="J47" s="21" t="s">
        <v>20</v>
      </c>
      <c r="K47" s="9"/>
      <c r="L47" s="1">
        <v>12</v>
      </c>
      <c r="M47" s="21" t="s">
        <v>270</v>
      </c>
      <c r="N47" s="6">
        <f>COUNTIF($C$2:$H$793,"小林一夫")</f>
        <v>104</v>
      </c>
      <c r="O47" s="6">
        <f t="shared" si="2"/>
        <v>104</v>
      </c>
      <c r="P47" s="6"/>
      <c r="Q47" s="6">
        <f>COUNTIF($C$2:$C$793,"小林一夫")</f>
        <v>19</v>
      </c>
      <c r="R47" s="6">
        <f>COUNTIF($D$2:$D$793,"小林一夫")</f>
        <v>16</v>
      </c>
      <c r="S47" s="6">
        <f>COUNTIF($E$2:$E$793,"小林一夫")</f>
        <v>17</v>
      </c>
      <c r="T47" s="6">
        <f>COUNTIF($F$2:$F$793,"小林一夫")</f>
        <v>19</v>
      </c>
      <c r="U47" s="6">
        <f>COUNTIF($G$2:$G$793,"小林一夫")</f>
        <v>20</v>
      </c>
      <c r="V47" s="10">
        <f>COUNTIF($H$2:$H$793,"小林一夫")</f>
        <v>13</v>
      </c>
    </row>
    <row r="48" spans="1:22" ht="18" customHeight="1">
      <c r="A48" s="1">
        <v>47</v>
      </c>
      <c r="B48" s="37">
        <v>33345</v>
      </c>
      <c r="C48" s="34" t="s">
        <v>213</v>
      </c>
      <c r="D48" s="34" t="s">
        <v>186</v>
      </c>
      <c r="E48" s="34" t="s">
        <v>165</v>
      </c>
      <c r="F48" s="34" t="s">
        <v>131</v>
      </c>
      <c r="G48" s="21" t="s">
        <v>184</v>
      </c>
      <c r="H48" s="21" t="s">
        <v>197</v>
      </c>
      <c r="I48" s="21" t="s">
        <v>32</v>
      </c>
      <c r="J48" s="21" t="s">
        <v>31</v>
      </c>
      <c r="K48" s="9"/>
      <c r="L48" s="1">
        <v>13</v>
      </c>
      <c r="M48" s="34" t="s">
        <v>162</v>
      </c>
      <c r="N48" s="6">
        <f>COUNTIF($C$2:$H$793,"柿木園悟")</f>
        <v>102</v>
      </c>
      <c r="O48" s="6">
        <f t="shared" si="2"/>
        <v>102</v>
      </c>
      <c r="P48" s="6"/>
      <c r="Q48" s="6">
        <f>COUNTIF($C$2:$C$793,"柿木園悟")</f>
        <v>17</v>
      </c>
      <c r="R48" s="6">
        <f>COUNTIF($D$2:$D$793,"柿木園悟")</f>
        <v>20</v>
      </c>
      <c r="S48" s="6">
        <f>COUNTIF($E$2:$E$793,"柿木園悟")</f>
        <v>16</v>
      </c>
      <c r="T48" s="6">
        <f>COUNTIF($F$2:$F$793,"柿木園悟")</f>
        <v>15</v>
      </c>
      <c r="U48" s="6">
        <f>COUNTIF($G$2:$G$793,"柿木園悟")</f>
        <v>17</v>
      </c>
      <c r="V48" s="10">
        <f>COUNTIF($H$2:$H$793,"柿木園悟")</f>
        <v>17</v>
      </c>
    </row>
    <row r="49" spans="1:22" ht="18" customHeight="1">
      <c r="A49" s="1">
        <v>48</v>
      </c>
      <c r="B49" s="37">
        <v>33345</v>
      </c>
      <c r="C49" s="34" t="s">
        <v>180</v>
      </c>
      <c r="D49" s="34" t="s">
        <v>170</v>
      </c>
      <c r="E49" s="34" t="s">
        <v>190</v>
      </c>
      <c r="F49" s="34" t="s">
        <v>177</v>
      </c>
      <c r="G49" s="21"/>
      <c r="H49" s="21"/>
      <c r="I49" s="21" t="s">
        <v>14</v>
      </c>
      <c r="J49" s="21" t="s">
        <v>20</v>
      </c>
      <c r="K49" s="9"/>
      <c r="L49" s="1">
        <v>14</v>
      </c>
      <c r="M49" s="34" t="s">
        <v>139</v>
      </c>
      <c r="N49" s="6">
        <f>COUNTIF($C$2:$H$793,"中村稔")</f>
        <v>100</v>
      </c>
      <c r="O49" s="6">
        <f t="shared" si="2"/>
        <v>100</v>
      </c>
      <c r="P49" s="6"/>
      <c r="Q49" s="6">
        <f>COUNTIF($C$2:$C$793,"中村稔")</f>
        <v>19</v>
      </c>
      <c r="R49" s="6">
        <f>COUNTIF($D$2:$D$793,"中村稔")</f>
        <v>17</v>
      </c>
      <c r="S49" s="6">
        <f>COUNTIF($E$2:$E$793,"中村稔")</f>
        <v>12</v>
      </c>
      <c r="T49" s="6">
        <f>COUNTIF($F$2:$F$793,"中村稔")</f>
        <v>15</v>
      </c>
      <c r="U49" s="6">
        <f>COUNTIF($G$2:$G$793,"中村稔")</f>
        <v>16</v>
      </c>
      <c r="V49" s="10">
        <f>COUNTIF($H$2:$H$793,"中村稔")</f>
        <v>21</v>
      </c>
    </row>
    <row r="50" spans="1:22" ht="18" customHeight="1">
      <c r="A50" s="1">
        <v>49</v>
      </c>
      <c r="B50" s="37">
        <v>33345</v>
      </c>
      <c r="C50" s="34" t="s">
        <v>144</v>
      </c>
      <c r="D50" s="34" t="s">
        <v>193</v>
      </c>
      <c r="E50" s="34" t="s">
        <v>175</v>
      </c>
      <c r="F50" s="34" t="s">
        <v>166</v>
      </c>
      <c r="G50" s="21"/>
      <c r="H50" s="21"/>
      <c r="I50" s="21" t="s">
        <v>37</v>
      </c>
      <c r="J50" s="21" t="s">
        <v>276</v>
      </c>
      <c r="K50" s="9"/>
      <c r="L50" s="1">
        <v>15</v>
      </c>
      <c r="M50" s="21" t="s">
        <v>219</v>
      </c>
      <c r="N50" s="6">
        <f>COUNTIF($C$2:$H$793,"永見武司")</f>
        <v>100</v>
      </c>
      <c r="O50" s="6">
        <f t="shared" si="2"/>
        <v>100</v>
      </c>
      <c r="P50" s="6"/>
      <c r="Q50" s="6">
        <f>COUNTIF($C$2:$C$793,"永見武司")</f>
        <v>17</v>
      </c>
      <c r="R50" s="6">
        <f>COUNTIF($D$2:$D$793,"永見武司")</f>
        <v>16</v>
      </c>
      <c r="S50" s="6">
        <f>COUNTIF($E$2:$E$793,"永見武司")</f>
        <v>19</v>
      </c>
      <c r="T50" s="6">
        <f>COUNTIF($F$2:$F$793,"永見武司")</f>
        <v>17</v>
      </c>
      <c r="U50" s="6">
        <f>COUNTIF($G$2:$G$793,"永見武司")</f>
        <v>14</v>
      </c>
      <c r="V50" s="10">
        <f>COUNTIF($H$2:$H$793,"永見武司")</f>
        <v>17</v>
      </c>
    </row>
    <row r="51" spans="1:22" ht="18" customHeight="1">
      <c r="A51" s="1">
        <v>50</v>
      </c>
      <c r="B51" s="37">
        <v>33345</v>
      </c>
      <c r="C51" s="34" t="s">
        <v>183</v>
      </c>
      <c r="D51" s="34" t="s">
        <v>142</v>
      </c>
      <c r="E51" s="34" t="s">
        <v>173</v>
      </c>
      <c r="F51" s="34" t="s">
        <v>185</v>
      </c>
      <c r="G51" s="21" t="s">
        <v>174</v>
      </c>
      <c r="H51" s="21" t="s">
        <v>194</v>
      </c>
      <c r="I51" s="21" t="s">
        <v>228</v>
      </c>
      <c r="J51" s="21" t="s">
        <v>8</v>
      </c>
      <c r="K51" s="9"/>
      <c r="L51" s="1">
        <v>16</v>
      </c>
      <c r="M51" s="36" t="s">
        <v>206</v>
      </c>
      <c r="N51" s="6">
        <f>COUNTIF($C$2:$H$793,"林忠良")</f>
        <v>98</v>
      </c>
      <c r="O51" s="6">
        <f t="shared" si="2"/>
        <v>98</v>
      </c>
      <c r="P51" s="6"/>
      <c r="Q51" s="6">
        <f>COUNTIF($C$2:$C$793,"林忠良")</f>
        <v>17</v>
      </c>
      <c r="R51" s="6">
        <f>COUNTIF($D$2:$D$793,"林忠良")</f>
        <v>18</v>
      </c>
      <c r="S51" s="6">
        <f>COUNTIF($E$2:$E$793,"林忠良")</f>
        <v>12</v>
      </c>
      <c r="T51" s="6">
        <f>COUNTIF($F$2:$F$793,"林忠良")</f>
        <v>13</v>
      </c>
      <c r="U51" s="6">
        <f>COUNTIF($G$2:$G$793,"林忠良")</f>
        <v>18</v>
      </c>
      <c r="V51" s="10">
        <f>COUNTIF($H$2:$H$793,"林忠良")</f>
        <v>20</v>
      </c>
    </row>
    <row r="52" spans="1:22" ht="18" customHeight="1">
      <c r="A52" s="1">
        <v>51</v>
      </c>
      <c r="B52" s="37">
        <v>33346</v>
      </c>
      <c r="C52" s="34" t="s">
        <v>166</v>
      </c>
      <c r="D52" s="34" t="s">
        <v>192</v>
      </c>
      <c r="E52" s="34" t="s">
        <v>193</v>
      </c>
      <c r="F52" s="34" t="s">
        <v>175</v>
      </c>
      <c r="G52" s="21"/>
      <c r="H52" s="21"/>
      <c r="I52" s="21" t="s">
        <v>37</v>
      </c>
      <c r="J52" s="21" t="s">
        <v>276</v>
      </c>
      <c r="K52" s="9"/>
      <c r="L52" s="1">
        <v>17</v>
      </c>
      <c r="M52" s="34" t="s">
        <v>204</v>
      </c>
      <c r="N52" s="6">
        <f>COUNTIF($C$2:$H$793,"山﨑夏生")</f>
        <v>97</v>
      </c>
      <c r="O52" s="6">
        <f t="shared" si="2"/>
        <v>97</v>
      </c>
      <c r="P52" s="6"/>
      <c r="Q52" s="6">
        <f>COUNTIF($C$2:$C$793,"山﨑夏生")</f>
        <v>15</v>
      </c>
      <c r="R52" s="6">
        <f>COUNTIF($D$2:$D$793,"山﨑夏生")</f>
        <v>14</v>
      </c>
      <c r="S52" s="6">
        <f>COUNTIF($E$2:$E$793,"山﨑夏生")</f>
        <v>16</v>
      </c>
      <c r="T52" s="6">
        <f>COUNTIF($F$2:$F$793,"山﨑夏生")</f>
        <v>12</v>
      </c>
      <c r="U52" s="6">
        <f>COUNTIF($G$2:$G$793,"山﨑夏生")</f>
        <v>20</v>
      </c>
      <c r="V52" s="10">
        <f>COUNTIF($H$2:$H$793,"山﨑夏生")</f>
        <v>20</v>
      </c>
    </row>
    <row r="53" spans="1:22" ht="18" customHeight="1">
      <c r="A53" s="1">
        <v>52</v>
      </c>
      <c r="B53" s="37">
        <v>33346</v>
      </c>
      <c r="C53" s="34" t="s">
        <v>181</v>
      </c>
      <c r="D53" s="34" t="s">
        <v>161</v>
      </c>
      <c r="E53" s="34" t="s">
        <v>187</v>
      </c>
      <c r="F53" s="34" t="s">
        <v>182</v>
      </c>
      <c r="G53" s="21" t="s">
        <v>269</v>
      </c>
      <c r="H53" s="21" t="s">
        <v>214</v>
      </c>
      <c r="I53" s="21" t="s">
        <v>26</v>
      </c>
      <c r="J53" s="21" t="s">
        <v>227</v>
      </c>
      <c r="K53" s="9"/>
      <c r="L53" s="1">
        <v>18</v>
      </c>
      <c r="M53" s="27" t="s">
        <v>220</v>
      </c>
      <c r="N53" s="6">
        <f>COUNTIF($C$2:$H$793,"小寺昌治")</f>
        <v>95</v>
      </c>
      <c r="O53" s="6">
        <f t="shared" si="2"/>
        <v>95</v>
      </c>
      <c r="P53" s="6"/>
      <c r="Q53" s="6">
        <f>COUNTIF($C$2:$C$793,"小寺昌治")</f>
        <v>18</v>
      </c>
      <c r="R53" s="6">
        <f>COUNTIF($D$2:$D$793,"小寺昌治")</f>
        <v>17</v>
      </c>
      <c r="S53" s="6">
        <f>COUNTIF($E$2:$E$793,"小寺昌治")</f>
        <v>18</v>
      </c>
      <c r="T53" s="6">
        <f>COUNTIF($F$2:$F$793,"小寺昌治")</f>
        <v>12</v>
      </c>
      <c r="U53" s="6">
        <f>COUNTIF($G$2:$G$793,"小寺昌治")</f>
        <v>15</v>
      </c>
      <c r="V53" s="10">
        <f>COUNTIF($H$2:$H$793,"小寺昌治")</f>
        <v>15</v>
      </c>
    </row>
    <row r="54" spans="1:22" ht="18" customHeight="1">
      <c r="A54" s="1">
        <v>53</v>
      </c>
      <c r="B54" s="37">
        <v>33346</v>
      </c>
      <c r="C54" s="34" t="s">
        <v>177</v>
      </c>
      <c r="D54" s="34" t="s">
        <v>191</v>
      </c>
      <c r="E54" s="34" t="s">
        <v>170</v>
      </c>
      <c r="F54" s="34" t="s">
        <v>190</v>
      </c>
      <c r="G54" s="21"/>
      <c r="H54" s="21"/>
      <c r="I54" s="21" t="s">
        <v>14</v>
      </c>
      <c r="J54" s="21" t="s">
        <v>20</v>
      </c>
      <c r="K54" s="9"/>
      <c r="L54" s="1">
        <v>19</v>
      </c>
      <c r="M54" s="27" t="s">
        <v>262</v>
      </c>
      <c r="N54" s="6">
        <f>COUNTIF($C$2:$H$793,"久保山和夫")</f>
        <v>95</v>
      </c>
      <c r="O54" s="6">
        <f t="shared" si="2"/>
        <v>95</v>
      </c>
      <c r="P54" s="6"/>
      <c r="Q54" s="6">
        <f>COUNTIF($C$2:$C$793,"久保山和夫")</f>
        <v>12</v>
      </c>
      <c r="R54" s="6">
        <f>COUNTIF($D$2:$D$793,"久保山和夫")</f>
        <v>16</v>
      </c>
      <c r="S54" s="6">
        <f>COUNTIF($E$2:$E$793,"久保山和夫")</f>
        <v>17</v>
      </c>
      <c r="T54" s="6">
        <f>COUNTIF($F$2:$F$793,"久保山和夫")</f>
        <v>14</v>
      </c>
      <c r="U54" s="6">
        <f>COUNTIF($G$2:$G$793,"久保山和夫")</f>
        <v>16</v>
      </c>
      <c r="V54" s="10">
        <f>COUNTIF($H$2:$H$793,"久保山和夫")</f>
        <v>20</v>
      </c>
    </row>
    <row r="55" spans="1:22" ht="18" customHeight="1">
      <c r="A55" s="1">
        <v>54</v>
      </c>
      <c r="B55" s="37">
        <v>33346</v>
      </c>
      <c r="C55" s="34" t="s">
        <v>174</v>
      </c>
      <c r="D55" s="34" t="s">
        <v>194</v>
      </c>
      <c r="E55" s="34" t="s">
        <v>142</v>
      </c>
      <c r="F55" s="34" t="s">
        <v>183</v>
      </c>
      <c r="G55" s="21" t="s">
        <v>185</v>
      </c>
      <c r="H55" s="21" t="s">
        <v>173</v>
      </c>
      <c r="I55" s="21" t="s">
        <v>228</v>
      </c>
      <c r="J55" s="21" t="s">
        <v>8</v>
      </c>
      <c r="K55" s="9"/>
      <c r="L55" s="1">
        <v>20</v>
      </c>
      <c r="M55" s="27" t="s">
        <v>207</v>
      </c>
      <c r="N55" s="6">
        <f>COUNTIF($C$2:$H$793,"岡田哲男(豊）")</f>
        <v>93</v>
      </c>
      <c r="O55" s="6">
        <f t="shared" si="2"/>
        <v>93</v>
      </c>
      <c r="P55" s="6"/>
      <c r="Q55" s="6">
        <f>COUNTIF($C$2:$C$793,"岡田哲男(豊）")</f>
        <v>17</v>
      </c>
      <c r="R55" s="6">
        <f>COUNTIF($D$2:$D$793,"岡田哲男(豊）")</f>
        <v>15</v>
      </c>
      <c r="S55" s="6">
        <f>COUNTIF($E$2:$E$793,"岡田哲男(豊）")</f>
        <v>18</v>
      </c>
      <c r="T55" s="6">
        <f>COUNTIF($F$2:$F$793,"岡田哲男(豊）")</f>
        <v>15</v>
      </c>
      <c r="U55" s="6">
        <f>COUNTIF($G$2:$G$793,"岡田哲男(豊）")</f>
        <v>15</v>
      </c>
      <c r="V55" s="10">
        <f>COUNTIF($H$2:$H$793,"岡田哲男(豊）")</f>
        <v>13</v>
      </c>
    </row>
    <row r="56" spans="1:22" ht="18" customHeight="1">
      <c r="A56" s="1">
        <v>55</v>
      </c>
      <c r="B56" s="37">
        <v>33346</v>
      </c>
      <c r="C56" s="34" t="s">
        <v>195</v>
      </c>
      <c r="D56" s="34" t="s">
        <v>171</v>
      </c>
      <c r="E56" s="34" t="s">
        <v>176</v>
      </c>
      <c r="F56" s="34" t="s">
        <v>167</v>
      </c>
      <c r="G56" s="21"/>
      <c r="H56" s="21"/>
      <c r="I56" s="21" t="s">
        <v>19</v>
      </c>
      <c r="J56" s="21" t="s">
        <v>38</v>
      </c>
      <c r="K56" s="9"/>
      <c r="L56" s="1">
        <v>21</v>
      </c>
      <c r="M56" s="21" t="s">
        <v>225</v>
      </c>
      <c r="N56" s="6">
        <f>COUNTIF($C$2:$H$793,"新屋晃")</f>
        <v>89</v>
      </c>
      <c r="O56" s="6">
        <f t="shared" si="2"/>
        <v>89</v>
      </c>
      <c r="P56" s="6"/>
      <c r="Q56" s="6">
        <f>COUNTIF($C$2:$C$793,"新屋晃")</f>
        <v>11</v>
      </c>
      <c r="R56" s="6">
        <f>COUNTIF($D$2:$D$793,"新屋晃")</f>
        <v>15</v>
      </c>
      <c r="S56" s="6">
        <f>COUNTIF($E$2:$E$793,"新屋晃")</f>
        <v>12</v>
      </c>
      <c r="T56" s="6">
        <f>COUNTIF($F$2:$F$793,"新屋晃")</f>
        <v>14</v>
      </c>
      <c r="U56" s="6">
        <f>COUNTIF($G$2:$G$793,"新屋晃")</f>
        <v>18</v>
      </c>
      <c r="V56" s="10">
        <f>COUNTIF($H$2:$H$793,"新屋晃")</f>
        <v>19</v>
      </c>
    </row>
    <row r="57" spans="1:22" ht="18" customHeight="1">
      <c r="A57" s="1">
        <v>56</v>
      </c>
      <c r="B57" s="37">
        <v>33347</v>
      </c>
      <c r="C57" s="34" t="s">
        <v>167</v>
      </c>
      <c r="D57" s="34" t="s">
        <v>72</v>
      </c>
      <c r="E57" s="34" t="s">
        <v>210</v>
      </c>
      <c r="F57" s="34" t="s">
        <v>176</v>
      </c>
      <c r="G57" s="21"/>
      <c r="H57" s="21"/>
      <c r="I57" s="21" t="s">
        <v>38</v>
      </c>
      <c r="J57" s="21" t="s">
        <v>20</v>
      </c>
      <c r="K57" s="9"/>
      <c r="L57" s="1">
        <v>22</v>
      </c>
      <c r="M57" s="27" t="s">
        <v>248</v>
      </c>
      <c r="N57" s="6">
        <f>COUNTIF($C$2:$H$793,"桃井進")</f>
        <v>84</v>
      </c>
      <c r="O57" s="6">
        <f t="shared" si="2"/>
        <v>84</v>
      </c>
      <c r="P57" s="6"/>
      <c r="Q57" s="6">
        <f>COUNTIF($C$2:$C$793,"桃井進")</f>
        <v>12</v>
      </c>
      <c r="R57" s="6">
        <f>COUNTIF($D$2:$D$793,"桃井進")</f>
        <v>10</v>
      </c>
      <c r="S57" s="6">
        <f>COUNTIF($E$2:$E$793,"桃井進")</f>
        <v>10</v>
      </c>
      <c r="T57" s="6">
        <f>COUNTIF($F$2:$F$793,"桃井進")</f>
        <v>13</v>
      </c>
      <c r="U57" s="6">
        <f>COUNTIF($G$2:$G$793,"桃井進")</f>
        <v>20</v>
      </c>
      <c r="V57" s="10">
        <f>COUNTIF($H$2:$H$793,"桃井進")</f>
        <v>19</v>
      </c>
    </row>
    <row r="58" spans="1:22" ht="18" customHeight="1">
      <c r="A58" s="1">
        <v>57</v>
      </c>
      <c r="B58" s="37">
        <v>33347</v>
      </c>
      <c r="C58" s="34" t="s">
        <v>175</v>
      </c>
      <c r="D58" s="34" t="s">
        <v>144</v>
      </c>
      <c r="E58" s="34" t="s">
        <v>190</v>
      </c>
      <c r="F58" s="34" t="s">
        <v>192</v>
      </c>
      <c r="G58" s="21"/>
      <c r="H58" s="21"/>
      <c r="I58" s="21" t="s">
        <v>14</v>
      </c>
      <c r="J58" s="21" t="s">
        <v>37</v>
      </c>
      <c r="K58" s="9"/>
      <c r="L58" s="1">
        <v>23</v>
      </c>
      <c r="M58" s="27" t="s">
        <v>261</v>
      </c>
      <c r="N58" s="6">
        <f>COUNTIF($C$2:$H$793,"小林晋")</f>
        <v>70</v>
      </c>
      <c r="O58" s="6">
        <f t="shared" si="2"/>
        <v>70</v>
      </c>
      <c r="P58" s="6"/>
      <c r="Q58" s="6">
        <f>COUNTIF($C$2:$C$793,"小林晋")</f>
        <v>11</v>
      </c>
      <c r="R58" s="6">
        <f>COUNTIF($D$2:$D$793,"小林晋")</f>
        <v>8</v>
      </c>
      <c r="S58" s="6">
        <f>COUNTIF($E$2:$E$793,"小林晋")</f>
        <v>11</v>
      </c>
      <c r="T58" s="6">
        <f>COUNTIF($F$2:$F$793,"小林晋")</f>
        <v>10</v>
      </c>
      <c r="U58" s="6">
        <f>COUNTIF($G$2:$G$793,"小林晋")</f>
        <v>16</v>
      </c>
      <c r="V58" s="10">
        <f>COUNTIF($H$2:$H$793,"小林晋")</f>
        <v>14</v>
      </c>
    </row>
    <row r="59" spans="1:22" ht="18" customHeight="1">
      <c r="A59" s="1">
        <v>58</v>
      </c>
      <c r="B59" s="37">
        <v>33347</v>
      </c>
      <c r="C59" s="34" t="s">
        <v>187</v>
      </c>
      <c r="D59" s="34" t="s">
        <v>172</v>
      </c>
      <c r="E59" s="34" t="s">
        <v>161</v>
      </c>
      <c r="F59" s="34" t="s">
        <v>269</v>
      </c>
      <c r="G59" s="21" t="s">
        <v>181</v>
      </c>
      <c r="H59" s="21" t="s">
        <v>214</v>
      </c>
      <c r="I59" s="21" t="s">
        <v>227</v>
      </c>
      <c r="J59" s="21" t="s">
        <v>32</v>
      </c>
      <c r="K59" s="9"/>
      <c r="L59" s="1">
        <v>24</v>
      </c>
      <c r="M59" s="34" t="s">
        <v>147</v>
      </c>
      <c r="N59" s="6">
        <f>COUNTIF($C$2:$H$793,"良川昌美")</f>
        <v>18</v>
      </c>
      <c r="O59" s="6">
        <f t="shared" si="2"/>
        <v>18</v>
      </c>
      <c r="P59" s="6"/>
      <c r="Q59" s="6">
        <f>COUNTIF($C$2:$C$793,"良川昌美")</f>
        <v>1</v>
      </c>
      <c r="R59" s="6">
        <f>COUNTIF($D$2:$D$793,"良川昌美")</f>
        <v>2</v>
      </c>
      <c r="S59" s="6">
        <f>COUNTIF($E$2:$E$793,"良川昌美")</f>
        <v>4</v>
      </c>
      <c r="T59" s="6">
        <f>COUNTIF($F$2:$F$793,"良川昌美")</f>
        <v>3</v>
      </c>
      <c r="U59" s="6">
        <f>COUNTIF($G$2:$G$793,"良川昌美")</f>
        <v>4</v>
      </c>
      <c r="V59" s="10">
        <f>COUNTIF($H$2:$H$793,"良川昌美")</f>
        <v>4</v>
      </c>
    </row>
    <row r="60" spans="1:22" ht="18" customHeight="1">
      <c r="A60" s="1">
        <v>59</v>
      </c>
      <c r="B60" s="37">
        <v>33347</v>
      </c>
      <c r="C60" s="34" t="s">
        <v>131</v>
      </c>
      <c r="D60" s="34" t="s">
        <v>179</v>
      </c>
      <c r="E60" s="34" t="s">
        <v>186</v>
      </c>
      <c r="F60" s="34" t="s">
        <v>184</v>
      </c>
      <c r="G60" s="21" t="s">
        <v>188</v>
      </c>
      <c r="H60" s="21" t="s">
        <v>174</v>
      </c>
      <c r="I60" s="21" t="s">
        <v>31</v>
      </c>
      <c r="J60" s="21" t="s">
        <v>228</v>
      </c>
      <c r="K60" s="9"/>
      <c r="L60" s="1">
        <v>25</v>
      </c>
      <c r="M60" s="34" t="s">
        <v>53</v>
      </c>
      <c r="N60" s="6">
        <f>COUNTIF($C$2:$H$793,"佐藤純一")</f>
        <v>2</v>
      </c>
      <c r="O60" s="6">
        <f t="shared" si="2"/>
        <v>2</v>
      </c>
      <c r="P60" s="6"/>
      <c r="Q60" s="6">
        <f>COUNTIF($C$2:$C$793,"佐藤純一")</f>
        <v>0</v>
      </c>
      <c r="R60" s="6">
        <f>COUNTIF($D$2:$D$793,"佐藤純一")</f>
        <v>0</v>
      </c>
      <c r="S60" s="6">
        <f>COUNTIF($E$2:$E$793,"佐藤純一")</f>
        <v>0</v>
      </c>
      <c r="T60" s="6">
        <f>COUNTIF($F$2:$F$793,"佐藤純一")</f>
        <v>1</v>
      </c>
      <c r="U60" s="6">
        <f>COUNTIF($G$2:$G$793,"佐藤純一")</f>
        <v>0</v>
      </c>
      <c r="V60" s="10">
        <f>COUNTIF($H$2:$H$793,"佐藤純一")</f>
        <v>1</v>
      </c>
    </row>
    <row r="61" spans="1:22" ht="18" customHeight="1">
      <c r="A61" s="1">
        <v>60</v>
      </c>
      <c r="B61" s="37">
        <v>33348</v>
      </c>
      <c r="C61" s="34" t="s">
        <v>190</v>
      </c>
      <c r="D61" s="34" t="s">
        <v>191</v>
      </c>
      <c r="E61" s="34" t="s">
        <v>192</v>
      </c>
      <c r="F61" s="34" t="s">
        <v>144</v>
      </c>
      <c r="G61" s="21"/>
      <c r="H61" s="21"/>
      <c r="I61" s="21" t="s">
        <v>14</v>
      </c>
      <c r="J61" s="21" t="s">
        <v>37</v>
      </c>
      <c r="K61" s="9"/>
      <c r="L61" s="1">
        <v>26</v>
      </c>
      <c r="M61" s="34" t="s">
        <v>154</v>
      </c>
      <c r="N61" s="6">
        <f>COUNTIF($C$2:$H$793,"山村達也")</f>
        <v>2</v>
      </c>
      <c r="O61" s="6">
        <f t="shared" si="2"/>
        <v>2</v>
      </c>
      <c r="P61" s="6"/>
      <c r="Q61" s="6">
        <f>COUNTIF($C$2:$C$793,"山村達也")</f>
        <v>0</v>
      </c>
      <c r="R61" s="6">
        <f>COUNTIF($D$2:$D$793,"山村達也")</f>
        <v>0</v>
      </c>
      <c r="S61" s="6">
        <f>COUNTIF($E$2:$E$793,"山村達也")</f>
        <v>0</v>
      </c>
      <c r="T61" s="6">
        <f>COUNTIF($F$2:$F$793,"山村達也")</f>
        <v>1</v>
      </c>
      <c r="U61" s="6">
        <f>COUNTIF($G$2:$G$793,"山村達也")</f>
        <v>0</v>
      </c>
      <c r="V61" s="10">
        <f>COUNTIF($H$2:$H$793,"山村達也")</f>
        <v>1</v>
      </c>
    </row>
    <row r="62" spans="1:22" ht="18" customHeight="1">
      <c r="A62" s="1">
        <v>61</v>
      </c>
      <c r="B62" s="37">
        <v>33348</v>
      </c>
      <c r="C62" s="34" t="s">
        <v>173</v>
      </c>
      <c r="D62" s="34" t="s">
        <v>183</v>
      </c>
      <c r="E62" s="34" t="s">
        <v>181</v>
      </c>
      <c r="F62" s="34" t="s">
        <v>142</v>
      </c>
      <c r="G62" s="21" t="s">
        <v>269</v>
      </c>
      <c r="H62" s="21" t="s">
        <v>187</v>
      </c>
      <c r="I62" s="21" t="s">
        <v>227</v>
      </c>
      <c r="J62" s="21" t="s">
        <v>32</v>
      </c>
      <c r="K62" s="9"/>
      <c r="L62" s="1">
        <v>27</v>
      </c>
      <c r="M62" s="27" t="s">
        <v>259</v>
      </c>
      <c r="N62" s="6">
        <f>COUNTIF($C$2:$H$793,"山田進")</f>
        <v>2</v>
      </c>
      <c r="O62" s="6">
        <f t="shared" si="2"/>
        <v>2</v>
      </c>
      <c r="P62" s="6"/>
      <c r="Q62" s="6">
        <f>COUNTIF($C$2:$C$793,"山田進")</f>
        <v>0</v>
      </c>
      <c r="R62" s="6">
        <f>COUNTIF($D$2:$D$793,"山田進")</f>
        <v>0</v>
      </c>
      <c r="S62" s="6">
        <f>COUNTIF($E$2:$E$793,"山田進")</f>
        <v>0</v>
      </c>
      <c r="T62" s="6">
        <f>COUNTIF($F$2:$F$793,"山田進")</f>
        <v>0</v>
      </c>
      <c r="U62" s="6">
        <f>COUNTIF($G$2:$G$793,"山田進")</f>
        <v>0</v>
      </c>
      <c r="V62" s="10">
        <f>COUNTIF($H$2:$H$793,"山田進")</f>
        <v>2</v>
      </c>
    </row>
    <row r="63" spans="1:22" ht="18" customHeight="1">
      <c r="A63" s="1">
        <v>62</v>
      </c>
      <c r="B63" s="37">
        <v>33348</v>
      </c>
      <c r="C63" s="34" t="s">
        <v>197</v>
      </c>
      <c r="D63" s="34" t="s">
        <v>178</v>
      </c>
      <c r="E63" s="34" t="s">
        <v>182</v>
      </c>
      <c r="F63" s="34" t="s">
        <v>165</v>
      </c>
      <c r="G63" s="21" t="s">
        <v>213</v>
      </c>
      <c r="H63" s="21" t="s">
        <v>211</v>
      </c>
      <c r="I63" s="21" t="s">
        <v>8</v>
      </c>
      <c r="J63" s="21" t="s">
        <v>26</v>
      </c>
      <c r="K63" s="9"/>
      <c r="L63" s="1">
        <v>28</v>
      </c>
      <c r="M63" s="21" t="s">
        <v>351</v>
      </c>
      <c r="N63" s="6">
        <f>COUNTIF($C$2:$H$793,"古堅正一")</f>
        <v>0</v>
      </c>
      <c r="O63" s="6">
        <f t="shared" si="2"/>
        <v>0</v>
      </c>
      <c r="P63" s="6"/>
      <c r="Q63" s="6">
        <f>COUNTIF($C$2:$C$793,"古堅正一")</f>
        <v>0</v>
      </c>
      <c r="R63" s="6">
        <f>COUNTIF($D$2:$D$793,"古堅正一")</f>
        <v>0</v>
      </c>
      <c r="S63" s="6">
        <f>COUNTIF($E$2:$E$793,"古堅正一")</f>
        <v>0</v>
      </c>
      <c r="T63" s="6">
        <f>COUNTIF($F$2:$F$793,"古堅正一")</f>
        <v>0</v>
      </c>
      <c r="U63" s="6">
        <f>COUNTIF($G$2:$G$793,"古堅正一")</f>
        <v>0</v>
      </c>
      <c r="V63" s="10">
        <f>COUNTIF($H$2:$H$793,"古堅正一")</f>
        <v>0</v>
      </c>
    </row>
    <row r="64" spans="1:22" ht="18" customHeight="1">
      <c r="A64" s="1">
        <v>63</v>
      </c>
      <c r="B64" s="37">
        <v>33348</v>
      </c>
      <c r="C64" s="34" t="s">
        <v>188</v>
      </c>
      <c r="D64" s="34" t="s">
        <v>184</v>
      </c>
      <c r="E64" s="34" t="s">
        <v>131</v>
      </c>
      <c r="F64" s="34" t="s">
        <v>179</v>
      </c>
      <c r="G64" s="21" t="s">
        <v>161</v>
      </c>
      <c r="H64" s="21" t="s">
        <v>186</v>
      </c>
      <c r="I64" s="21" t="s">
        <v>31</v>
      </c>
      <c r="J64" s="21" t="s">
        <v>228</v>
      </c>
      <c r="K64" s="9"/>
      <c r="L64" s="1">
        <v>29</v>
      </c>
      <c r="M64" s="21" t="s">
        <v>352</v>
      </c>
      <c r="N64" s="6">
        <f>COUNTIF($C$2:$H$793,"栄村孝康")</f>
        <v>0</v>
      </c>
      <c r="O64" s="6">
        <f t="shared" si="2"/>
        <v>0</v>
      </c>
      <c r="P64" s="6"/>
      <c r="Q64" s="6">
        <f>COUNTIF($C$2:$C$793,"栄村孝康")</f>
        <v>0</v>
      </c>
      <c r="R64" s="6">
        <f>COUNTIF($D$2:$D$793,"栄村孝康")</f>
        <v>0</v>
      </c>
      <c r="S64" s="6">
        <f>COUNTIF($E$2:$E$793,"栄村孝康")</f>
        <v>0</v>
      </c>
      <c r="T64" s="6">
        <f>COUNTIF($F$2:$F$793,"栄村孝康")</f>
        <v>0</v>
      </c>
      <c r="U64" s="6">
        <f>COUNTIF($G$2:$G$793,"栄村孝康")</f>
        <v>0</v>
      </c>
      <c r="V64" s="10">
        <f>COUNTIF($H$2:$H$793,"栄村孝康")</f>
        <v>0</v>
      </c>
    </row>
    <row r="65" spans="1:22" ht="18" customHeight="1">
      <c r="A65" s="1">
        <v>64</v>
      </c>
      <c r="B65" s="37">
        <v>33348</v>
      </c>
      <c r="C65" s="34" t="s">
        <v>176</v>
      </c>
      <c r="D65" s="34" t="s">
        <v>210</v>
      </c>
      <c r="E65" s="34" t="s">
        <v>171</v>
      </c>
      <c r="F65" s="34" t="s">
        <v>72</v>
      </c>
      <c r="G65" s="21"/>
      <c r="H65" s="21"/>
      <c r="I65" s="21" t="s">
        <v>38</v>
      </c>
      <c r="J65" s="21" t="s">
        <v>20</v>
      </c>
      <c r="K65" s="9"/>
      <c r="L65" s="1">
        <v>30</v>
      </c>
      <c r="M65" s="21" t="s">
        <v>353</v>
      </c>
      <c r="N65" s="6">
        <f>COUNTIF($C$2:$H$793,"斎田忠利")</f>
        <v>0</v>
      </c>
      <c r="O65" s="6">
        <f t="shared" si="2"/>
        <v>0</v>
      </c>
      <c r="P65" s="6"/>
      <c r="Q65" s="6">
        <f>COUNTIF($C$2:$C$793,"斎田忠利")</f>
        <v>0</v>
      </c>
      <c r="R65" s="6">
        <f>COUNTIF($D$2:$D$793,"斎田忠利")</f>
        <v>0</v>
      </c>
      <c r="S65" s="6">
        <f>COUNTIF($E$2:$E$793,"斎田忠利")</f>
        <v>0</v>
      </c>
      <c r="T65" s="6">
        <f>COUNTIF($F$2:$F$793,"斎田忠利")</f>
        <v>0</v>
      </c>
      <c r="U65" s="6">
        <f>COUNTIF($G$2:$G$793,"斎田忠利")</f>
        <v>0</v>
      </c>
      <c r="V65" s="10">
        <f>COUNTIF($H$2:$H$793,"斎田忠利")</f>
        <v>0</v>
      </c>
    </row>
    <row r="66" spans="1:22" ht="18" customHeight="1">
      <c r="A66" s="1">
        <v>65</v>
      </c>
      <c r="B66" s="37">
        <v>33348</v>
      </c>
      <c r="C66" s="34" t="s">
        <v>193</v>
      </c>
      <c r="D66" s="34" t="s">
        <v>180</v>
      </c>
      <c r="E66" s="36" t="s">
        <v>166</v>
      </c>
      <c r="F66" s="34" t="s">
        <v>170</v>
      </c>
      <c r="G66" s="21"/>
      <c r="H66" s="21"/>
      <c r="I66" s="21" t="s">
        <v>276</v>
      </c>
      <c r="J66" s="21" t="s">
        <v>19</v>
      </c>
      <c r="K66" s="9"/>
      <c r="L66" s="1">
        <v>31</v>
      </c>
      <c r="M66" s="21" t="s">
        <v>354</v>
      </c>
      <c r="N66" s="6">
        <f>COUNTIF($C$2:$H$793,"林達也")</f>
        <v>0</v>
      </c>
      <c r="O66" s="6">
        <f t="shared" si="2"/>
        <v>0</v>
      </c>
      <c r="P66" s="6"/>
      <c r="Q66" s="6">
        <f>COUNTIF($C$2:$C$793,"林達也")</f>
        <v>0</v>
      </c>
      <c r="R66" s="6">
        <f>COUNTIF($D$2:$D$793,"林達也")</f>
        <v>0</v>
      </c>
      <c r="S66" s="6">
        <f>COUNTIF($E$2:$E$793,"林達也")</f>
        <v>0</v>
      </c>
      <c r="T66" s="6">
        <f>COUNTIF($F$2:$F$793,"林達也")</f>
        <v>0</v>
      </c>
      <c r="U66" s="6">
        <f>COUNTIF($G$2:$G$793,"林達也")</f>
        <v>0</v>
      </c>
      <c r="V66" s="10">
        <f>COUNTIF($H$2:$H$793,"林達也")</f>
        <v>0</v>
      </c>
    </row>
    <row r="67" spans="1:22" ht="18" customHeight="1">
      <c r="A67" s="1">
        <v>66</v>
      </c>
      <c r="B67" s="37">
        <v>33349</v>
      </c>
      <c r="C67" s="34" t="s">
        <v>192</v>
      </c>
      <c r="D67" s="34" t="s">
        <v>175</v>
      </c>
      <c r="E67" s="34" t="s">
        <v>144</v>
      </c>
      <c r="F67" s="34" t="s">
        <v>191</v>
      </c>
      <c r="G67" s="21"/>
      <c r="H67" s="21"/>
      <c r="I67" s="21" t="s">
        <v>14</v>
      </c>
      <c r="J67" s="21" t="s">
        <v>37</v>
      </c>
      <c r="K67" s="9"/>
      <c r="L67" s="1">
        <v>32</v>
      </c>
      <c r="M67" s="21" t="s">
        <v>355</v>
      </c>
      <c r="N67" s="6">
        <f>COUNTIF($C$2:$H$793,"木村孝一")</f>
        <v>0</v>
      </c>
      <c r="O67" s="6">
        <f t="shared" si="2"/>
        <v>0</v>
      </c>
      <c r="P67" s="6"/>
      <c r="Q67" s="6">
        <f>COUNTIF($C$2:$C$793,"木村孝一")</f>
        <v>0</v>
      </c>
      <c r="R67" s="6">
        <f>COUNTIF($D$2:$D$793,"木村孝一")</f>
        <v>0</v>
      </c>
      <c r="S67" s="6">
        <f>COUNTIF($E$2:$E$793,"木村孝一")</f>
        <v>0</v>
      </c>
      <c r="T67" s="6">
        <f>COUNTIF($F$2:$F$793,"木村孝一")</f>
        <v>0</v>
      </c>
      <c r="U67" s="6">
        <f>COUNTIF($G$2:$G$793,"木村孝一")</f>
        <v>0</v>
      </c>
      <c r="V67" s="10">
        <f>COUNTIF($H$2:$H$793,"木村孝一")</f>
        <v>0</v>
      </c>
    </row>
    <row r="68" spans="1:22" ht="18" customHeight="1">
      <c r="A68" s="1">
        <v>67</v>
      </c>
      <c r="B68" s="37">
        <v>33349</v>
      </c>
      <c r="C68" s="34" t="s">
        <v>161</v>
      </c>
      <c r="D68" s="34" t="s">
        <v>131</v>
      </c>
      <c r="E68" s="34" t="s">
        <v>184</v>
      </c>
      <c r="F68" s="34" t="s">
        <v>186</v>
      </c>
      <c r="G68" s="21" t="s">
        <v>179</v>
      </c>
      <c r="H68" s="21" t="s">
        <v>188</v>
      </c>
      <c r="I68" s="21" t="s">
        <v>31</v>
      </c>
      <c r="J68" s="21" t="s">
        <v>228</v>
      </c>
      <c r="K68" s="9"/>
      <c r="L68" s="1">
        <v>33</v>
      </c>
      <c r="M68" s="21" t="s">
        <v>356</v>
      </c>
      <c r="N68" s="6">
        <f>COUNTIF($C$2:$H$793,"菱田義明")</f>
        <v>0</v>
      </c>
      <c r="O68" s="6">
        <f t="shared" si="2"/>
        <v>0</v>
      </c>
      <c r="P68" s="6"/>
      <c r="Q68" s="6"/>
      <c r="R68" s="6">
        <f>COUNTIF($D$2:$D$793,"菱田義明")</f>
        <v>0</v>
      </c>
      <c r="S68" s="6">
        <f>COUNTIF($E$2:$E$793,"菱田義明")</f>
        <v>0</v>
      </c>
      <c r="T68" s="6">
        <f>COUNTIF($F$2:$F$793,"菱田義明")</f>
        <v>0</v>
      </c>
      <c r="U68" s="6">
        <f>COUNTIF($G$2:$G$793,"菱田義明")</f>
        <v>0</v>
      </c>
      <c r="V68" s="10">
        <f>COUNTIF($H$2:$H$793,"菱田義明")</f>
        <v>0</v>
      </c>
    </row>
    <row r="69" spans="1:22" ht="18" customHeight="1">
      <c r="A69" s="1">
        <v>68</v>
      </c>
      <c r="B69" s="37">
        <v>33349</v>
      </c>
      <c r="C69" s="34" t="s">
        <v>72</v>
      </c>
      <c r="D69" s="34" t="s">
        <v>171</v>
      </c>
      <c r="E69" s="34" t="s">
        <v>167</v>
      </c>
      <c r="F69" s="34" t="s">
        <v>210</v>
      </c>
      <c r="G69" s="21"/>
      <c r="H69" s="21"/>
      <c r="I69" s="21" t="s">
        <v>38</v>
      </c>
      <c r="J69" s="21" t="s">
        <v>20</v>
      </c>
      <c r="K69" s="9"/>
      <c r="L69" s="1"/>
      <c r="M69" s="21" t="s">
        <v>127</v>
      </c>
      <c r="N69" s="6"/>
      <c r="O69" s="6"/>
      <c r="P69" s="6"/>
      <c r="Q69" s="6">
        <f>SUM(Q36:Q68)</f>
        <v>395</v>
      </c>
      <c r="R69" s="6">
        <f t="shared" ref="R69:V69" si="3">SUM(R36:R68)</f>
        <v>394</v>
      </c>
      <c r="S69" s="6">
        <f t="shared" si="3"/>
        <v>395</v>
      </c>
      <c r="T69" s="6">
        <f t="shared" si="3"/>
        <v>391</v>
      </c>
      <c r="U69" s="6">
        <f t="shared" si="3"/>
        <v>394</v>
      </c>
      <c r="V69" s="6">
        <f t="shared" si="3"/>
        <v>394</v>
      </c>
    </row>
    <row r="70" spans="1:22" ht="18" customHeight="1">
      <c r="A70" s="1">
        <v>69</v>
      </c>
      <c r="B70" s="37">
        <v>33349</v>
      </c>
      <c r="C70" s="34" t="s">
        <v>170</v>
      </c>
      <c r="D70" s="34" t="s">
        <v>195</v>
      </c>
      <c r="E70" s="34" t="s">
        <v>180</v>
      </c>
      <c r="F70" s="34" t="s">
        <v>166</v>
      </c>
      <c r="G70" s="21"/>
      <c r="H70" s="21"/>
      <c r="I70" s="21" t="s">
        <v>276</v>
      </c>
      <c r="J70" s="21" t="s">
        <v>19</v>
      </c>
      <c r="K70" s="9"/>
      <c r="L70" s="1"/>
      <c r="M70" s="21" t="s">
        <v>346</v>
      </c>
      <c r="N70" s="6"/>
      <c r="O70" s="6"/>
      <c r="P70" s="6"/>
      <c r="Q70" s="6">
        <f>Q27+Q69</f>
        <v>792</v>
      </c>
      <c r="R70" s="6">
        <f t="shared" ref="R70:V70" si="4">R27+R69</f>
        <v>792</v>
      </c>
      <c r="S70" s="6">
        <f t="shared" si="4"/>
        <v>792</v>
      </c>
      <c r="T70" s="6">
        <f t="shared" si="4"/>
        <v>792</v>
      </c>
      <c r="U70" s="6">
        <f t="shared" si="4"/>
        <v>399</v>
      </c>
      <c r="V70" s="6">
        <f t="shared" si="4"/>
        <v>399</v>
      </c>
    </row>
    <row r="71" spans="1:22" ht="18" customHeight="1">
      <c r="A71" s="1">
        <v>70</v>
      </c>
      <c r="B71" s="37">
        <v>33349</v>
      </c>
      <c r="C71" s="34" t="s">
        <v>165</v>
      </c>
      <c r="D71" s="34" t="s">
        <v>182</v>
      </c>
      <c r="E71" s="34" t="s">
        <v>213</v>
      </c>
      <c r="F71" s="34" t="s">
        <v>211</v>
      </c>
      <c r="G71" s="21" t="s">
        <v>197</v>
      </c>
      <c r="H71" s="21" t="s">
        <v>178</v>
      </c>
      <c r="I71" s="21" t="s">
        <v>8</v>
      </c>
      <c r="J71" s="21" t="s">
        <v>26</v>
      </c>
      <c r="K71" s="9"/>
    </row>
    <row r="72" spans="1:22" ht="18" customHeight="1">
      <c r="A72" s="1">
        <v>71</v>
      </c>
      <c r="B72" s="37">
        <v>33349</v>
      </c>
      <c r="C72" s="34" t="s">
        <v>185</v>
      </c>
      <c r="D72" s="34" t="s">
        <v>187</v>
      </c>
      <c r="E72" s="34" t="s">
        <v>194</v>
      </c>
      <c r="F72" s="34" t="s">
        <v>181</v>
      </c>
      <c r="G72" s="21" t="s">
        <v>183</v>
      </c>
      <c r="H72" s="21" t="s">
        <v>172</v>
      </c>
      <c r="I72" s="21" t="s">
        <v>227</v>
      </c>
      <c r="J72" s="21" t="s">
        <v>32</v>
      </c>
      <c r="K72" s="9"/>
    </row>
    <row r="73" spans="1:22" ht="18" customHeight="1">
      <c r="A73" s="1">
        <v>72</v>
      </c>
      <c r="B73" s="37">
        <v>33350</v>
      </c>
      <c r="C73" s="34" t="s">
        <v>180</v>
      </c>
      <c r="D73" s="34" t="s">
        <v>166</v>
      </c>
      <c r="E73" s="34" t="s">
        <v>195</v>
      </c>
      <c r="F73" s="34" t="s">
        <v>193</v>
      </c>
      <c r="G73" s="21"/>
      <c r="H73" s="21"/>
      <c r="I73" s="21" t="s">
        <v>276</v>
      </c>
      <c r="J73" s="21" t="s">
        <v>19</v>
      </c>
      <c r="K73" s="9"/>
    </row>
    <row r="74" spans="1:22" ht="18" customHeight="1">
      <c r="A74" s="1">
        <v>73</v>
      </c>
      <c r="B74" s="37">
        <v>33351</v>
      </c>
      <c r="C74" s="34" t="s">
        <v>269</v>
      </c>
      <c r="D74" s="36" t="s">
        <v>214</v>
      </c>
      <c r="E74" s="34" t="s">
        <v>183</v>
      </c>
      <c r="F74" s="34" t="s">
        <v>187</v>
      </c>
      <c r="G74" s="21" t="s">
        <v>172</v>
      </c>
      <c r="H74" s="21" t="s">
        <v>181</v>
      </c>
      <c r="I74" s="21" t="s">
        <v>228</v>
      </c>
      <c r="J74" s="21" t="s">
        <v>227</v>
      </c>
      <c r="K74" s="9"/>
    </row>
    <row r="75" spans="1:22" ht="18" customHeight="1">
      <c r="A75" s="1">
        <v>74</v>
      </c>
      <c r="B75" s="37">
        <v>33351</v>
      </c>
      <c r="C75" s="34" t="s">
        <v>179</v>
      </c>
      <c r="D75" s="34" t="s">
        <v>142</v>
      </c>
      <c r="E75" s="34" t="s">
        <v>197</v>
      </c>
      <c r="F75" s="34" t="s">
        <v>184</v>
      </c>
      <c r="G75" s="21" t="s">
        <v>188</v>
      </c>
      <c r="H75" s="21" t="s">
        <v>213</v>
      </c>
      <c r="I75" s="21" t="s">
        <v>32</v>
      </c>
      <c r="J75" s="21" t="s">
        <v>26</v>
      </c>
      <c r="K75" s="9"/>
    </row>
    <row r="76" spans="1:22" ht="18" customHeight="1">
      <c r="A76" s="1">
        <v>75</v>
      </c>
      <c r="B76" s="37">
        <v>33351</v>
      </c>
      <c r="C76" s="34" t="s">
        <v>171</v>
      </c>
      <c r="D76" s="34" t="s">
        <v>170</v>
      </c>
      <c r="E76" s="34" t="s">
        <v>193</v>
      </c>
      <c r="F76" s="34" t="s">
        <v>175</v>
      </c>
      <c r="G76" s="21"/>
      <c r="H76" s="21"/>
      <c r="I76" s="21" t="s">
        <v>20</v>
      </c>
      <c r="J76" s="21" t="s">
        <v>37</v>
      </c>
      <c r="K76" s="9"/>
    </row>
    <row r="77" spans="1:22" ht="18" customHeight="1">
      <c r="A77" s="1">
        <v>76</v>
      </c>
      <c r="B77" s="37">
        <v>33351</v>
      </c>
      <c r="C77" s="36" t="s">
        <v>186</v>
      </c>
      <c r="D77" s="34" t="s">
        <v>165</v>
      </c>
      <c r="E77" s="34" t="s">
        <v>178</v>
      </c>
      <c r="F77" s="34" t="s">
        <v>182</v>
      </c>
      <c r="G77" s="21" t="s">
        <v>211</v>
      </c>
      <c r="H77" s="21" t="s">
        <v>131</v>
      </c>
      <c r="I77" s="21" t="s">
        <v>8</v>
      </c>
      <c r="J77" s="21" t="s">
        <v>31</v>
      </c>
      <c r="K77" s="9"/>
    </row>
    <row r="78" spans="1:22" ht="18" customHeight="1">
      <c r="A78" s="1">
        <v>77</v>
      </c>
      <c r="B78" s="37">
        <v>33351</v>
      </c>
      <c r="C78" s="34" t="s">
        <v>144</v>
      </c>
      <c r="D78" s="34" t="s">
        <v>176</v>
      </c>
      <c r="E78" s="34" t="s">
        <v>210</v>
      </c>
      <c r="F78" s="34" t="s">
        <v>167</v>
      </c>
      <c r="G78" s="21"/>
      <c r="H78" s="21"/>
      <c r="I78" s="21" t="s">
        <v>276</v>
      </c>
      <c r="J78" s="21" t="s">
        <v>14</v>
      </c>
      <c r="K78" s="9"/>
    </row>
    <row r="79" spans="1:22" ht="18" customHeight="1">
      <c r="A79" s="1">
        <v>78</v>
      </c>
      <c r="B79" s="37">
        <v>33351</v>
      </c>
      <c r="C79" s="34" t="s">
        <v>191</v>
      </c>
      <c r="D79" s="34" t="s">
        <v>190</v>
      </c>
      <c r="E79" s="34" t="s">
        <v>166</v>
      </c>
      <c r="F79" s="34" t="s">
        <v>177</v>
      </c>
      <c r="G79" s="21"/>
      <c r="H79" s="21"/>
      <c r="I79" s="21" t="s">
        <v>38</v>
      </c>
      <c r="J79" s="21" t="s">
        <v>19</v>
      </c>
      <c r="K79" s="9"/>
    </row>
    <row r="80" spans="1:22" ht="18" customHeight="1">
      <c r="A80" s="1">
        <v>79</v>
      </c>
      <c r="B80" s="37">
        <v>33352</v>
      </c>
      <c r="C80" s="34" t="s">
        <v>182</v>
      </c>
      <c r="D80" s="34" t="s">
        <v>178</v>
      </c>
      <c r="E80" s="34" t="s">
        <v>165</v>
      </c>
      <c r="F80" s="34" t="s">
        <v>131</v>
      </c>
      <c r="G80" s="21" t="s">
        <v>186</v>
      </c>
      <c r="H80" s="21" t="s">
        <v>211</v>
      </c>
      <c r="I80" s="21" t="s">
        <v>8</v>
      </c>
      <c r="J80" s="21" t="s">
        <v>31</v>
      </c>
      <c r="K80" s="9"/>
    </row>
    <row r="81" spans="1:11" ht="18" customHeight="1">
      <c r="A81" s="1">
        <v>80</v>
      </c>
      <c r="B81" s="37">
        <v>33352</v>
      </c>
      <c r="C81" s="34" t="s">
        <v>184</v>
      </c>
      <c r="D81" s="34" t="s">
        <v>213</v>
      </c>
      <c r="E81" s="34" t="s">
        <v>142</v>
      </c>
      <c r="F81" s="34" t="s">
        <v>188</v>
      </c>
      <c r="G81" s="21" t="s">
        <v>179</v>
      </c>
      <c r="H81" s="21" t="s">
        <v>197</v>
      </c>
      <c r="I81" s="21" t="s">
        <v>32</v>
      </c>
      <c r="J81" s="21" t="s">
        <v>26</v>
      </c>
      <c r="K81" s="9"/>
    </row>
    <row r="82" spans="1:11" ht="18" customHeight="1">
      <c r="A82" s="1">
        <v>81</v>
      </c>
      <c r="B82" s="37">
        <v>33352</v>
      </c>
      <c r="C82" s="34" t="s">
        <v>210</v>
      </c>
      <c r="D82" s="34" t="s">
        <v>180</v>
      </c>
      <c r="E82" s="34" t="s">
        <v>167</v>
      </c>
      <c r="F82" s="34" t="s">
        <v>176</v>
      </c>
      <c r="G82" s="21"/>
      <c r="H82" s="21"/>
      <c r="I82" s="21" t="s">
        <v>276</v>
      </c>
      <c r="J82" s="21" t="s">
        <v>14</v>
      </c>
      <c r="K82" s="9"/>
    </row>
    <row r="83" spans="1:11" ht="18" customHeight="1">
      <c r="A83" s="1">
        <v>82</v>
      </c>
      <c r="B83" s="37">
        <v>33353</v>
      </c>
      <c r="C83" s="34" t="s">
        <v>167</v>
      </c>
      <c r="D83" s="34" t="s">
        <v>144</v>
      </c>
      <c r="E83" s="34" t="s">
        <v>176</v>
      </c>
      <c r="F83" s="34" t="s">
        <v>180</v>
      </c>
      <c r="G83" s="21"/>
      <c r="H83" s="21"/>
      <c r="I83" s="21" t="s">
        <v>276</v>
      </c>
      <c r="J83" s="21" t="s">
        <v>14</v>
      </c>
      <c r="K83" s="9"/>
    </row>
    <row r="84" spans="1:11" ht="18" customHeight="1">
      <c r="A84" s="1">
        <v>83</v>
      </c>
      <c r="B84" s="37">
        <v>33353</v>
      </c>
      <c r="C84" s="34" t="s">
        <v>213</v>
      </c>
      <c r="D84" s="34" t="s">
        <v>197</v>
      </c>
      <c r="E84" s="34" t="s">
        <v>188</v>
      </c>
      <c r="F84" s="34" t="s">
        <v>179</v>
      </c>
      <c r="G84" s="21" t="s">
        <v>184</v>
      </c>
      <c r="H84" s="21" t="s">
        <v>142</v>
      </c>
      <c r="I84" s="21" t="s">
        <v>32</v>
      </c>
      <c r="J84" s="21" t="s">
        <v>26</v>
      </c>
      <c r="K84" s="9"/>
    </row>
    <row r="85" spans="1:11" ht="18" customHeight="1">
      <c r="A85" s="1">
        <v>84</v>
      </c>
      <c r="B85" s="37">
        <v>33353</v>
      </c>
      <c r="C85" s="34" t="s">
        <v>177</v>
      </c>
      <c r="D85" s="34" t="s">
        <v>191</v>
      </c>
      <c r="E85" s="34" t="s">
        <v>190</v>
      </c>
      <c r="F85" s="34" t="s">
        <v>192</v>
      </c>
      <c r="G85" s="21"/>
      <c r="H85" s="21"/>
      <c r="I85" s="21" t="s">
        <v>38</v>
      </c>
      <c r="J85" s="21" t="s">
        <v>19</v>
      </c>
      <c r="K85" s="9"/>
    </row>
    <row r="86" spans="1:11" ht="18" customHeight="1">
      <c r="A86" s="1">
        <v>85</v>
      </c>
      <c r="B86" s="37">
        <v>33353</v>
      </c>
      <c r="C86" s="34" t="s">
        <v>193</v>
      </c>
      <c r="D86" s="34" t="s">
        <v>171</v>
      </c>
      <c r="E86" s="34" t="s">
        <v>195</v>
      </c>
      <c r="F86" s="34" t="s">
        <v>170</v>
      </c>
      <c r="G86" s="21"/>
      <c r="H86" s="21"/>
      <c r="I86" s="21" t="s">
        <v>20</v>
      </c>
      <c r="J86" s="21" t="s">
        <v>37</v>
      </c>
      <c r="K86" s="9"/>
    </row>
    <row r="87" spans="1:11" ht="18" customHeight="1">
      <c r="A87" s="1">
        <v>86</v>
      </c>
      <c r="B87" s="37">
        <v>33353</v>
      </c>
      <c r="C87" s="34" t="s">
        <v>214</v>
      </c>
      <c r="D87" s="34" t="s">
        <v>269</v>
      </c>
      <c r="E87" s="34" t="s">
        <v>181</v>
      </c>
      <c r="F87" s="34" t="s">
        <v>183</v>
      </c>
      <c r="G87" s="21" t="s">
        <v>187</v>
      </c>
      <c r="H87" s="21" t="s">
        <v>172</v>
      </c>
      <c r="I87" s="21" t="s">
        <v>228</v>
      </c>
      <c r="J87" s="21" t="s">
        <v>227</v>
      </c>
      <c r="K87" s="9"/>
    </row>
    <row r="88" spans="1:11" ht="18" customHeight="1">
      <c r="A88" s="1">
        <v>87</v>
      </c>
      <c r="B88" s="37">
        <v>33355</v>
      </c>
      <c r="C88" s="34" t="s">
        <v>165</v>
      </c>
      <c r="D88" s="34" t="s">
        <v>188</v>
      </c>
      <c r="E88" s="34" t="s">
        <v>179</v>
      </c>
      <c r="F88" s="34" t="s">
        <v>197</v>
      </c>
      <c r="G88" s="21" t="s">
        <v>178</v>
      </c>
      <c r="H88" s="21" t="s">
        <v>182</v>
      </c>
      <c r="I88" s="21" t="s">
        <v>8</v>
      </c>
      <c r="J88" s="21" t="s">
        <v>228</v>
      </c>
      <c r="K88" s="9"/>
    </row>
    <row r="89" spans="1:11" ht="18" customHeight="1">
      <c r="A89" s="1">
        <v>88</v>
      </c>
      <c r="B89" s="37">
        <v>33355</v>
      </c>
      <c r="C89" s="34" t="s">
        <v>190</v>
      </c>
      <c r="D89" s="34" t="s">
        <v>170</v>
      </c>
      <c r="E89" s="34" t="s">
        <v>191</v>
      </c>
      <c r="F89" s="34" t="s">
        <v>171</v>
      </c>
      <c r="G89" s="21"/>
      <c r="H89" s="21"/>
      <c r="I89" s="21" t="s">
        <v>276</v>
      </c>
      <c r="J89" s="21" t="s">
        <v>37</v>
      </c>
      <c r="K89" s="9"/>
    </row>
    <row r="90" spans="1:11" ht="18" customHeight="1">
      <c r="A90" s="1">
        <v>89</v>
      </c>
      <c r="B90" s="37">
        <v>33355</v>
      </c>
      <c r="C90" s="34" t="s">
        <v>142</v>
      </c>
      <c r="D90" s="34" t="s">
        <v>184</v>
      </c>
      <c r="E90" s="34" t="s">
        <v>213</v>
      </c>
      <c r="F90" s="34" t="s">
        <v>186</v>
      </c>
      <c r="G90" s="21" t="s">
        <v>131</v>
      </c>
      <c r="H90" s="21" t="s">
        <v>211</v>
      </c>
      <c r="I90" s="21" t="s">
        <v>31</v>
      </c>
      <c r="J90" s="21" t="s">
        <v>32</v>
      </c>
      <c r="K90" s="9"/>
    </row>
    <row r="91" spans="1:11" ht="18" customHeight="1">
      <c r="A91" s="1">
        <v>90</v>
      </c>
      <c r="B91" s="37">
        <v>33355</v>
      </c>
      <c r="C91" s="34" t="s">
        <v>176</v>
      </c>
      <c r="D91" s="34" t="s">
        <v>180</v>
      </c>
      <c r="E91" s="34" t="s">
        <v>192</v>
      </c>
      <c r="F91" s="34" t="s">
        <v>144</v>
      </c>
      <c r="G91" s="21"/>
      <c r="H91" s="21"/>
      <c r="I91" s="21" t="s">
        <v>14</v>
      </c>
      <c r="J91" s="21" t="s">
        <v>19</v>
      </c>
      <c r="K91" s="9"/>
    </row>
    <row r="92" spans="1:11" ht="18" customHeight="1">
      <c r="A92" s="1">
        <v>91</v>
      </c>
      <c r="B92" s="37">
        <v>33355</v>
      </c>
      <c r="C92" s="34" t="s">
        <v>194</v>
      </c>
      <c r="D92" s="34" t="s">
        <v>185</v>
      </c>
      <c r="E92" s="34" t="s">
        <v>173</v>
      </c>
      <c r="F92" s="34" t="s">
        <v>161</v>
      </c>
      <c r="G92" s="21" t="s">
        <v>181</v>
      </c>
      <c r="H92" s="21" t="s">
        <v>214</v>
      </c>
      <c r="I92" s="21" t="s">
        <v>227</v>
      </c>
      <c r="J92" s="21" t="s">
        <v>26</v>
      </c>
      <c r="K92" s="9"/>
    </row>
    <row r="93" spans="1:11" ht="18" customHeight="1">
      <c r="A93" s="1">
        <v>92</v>
      </c>
      <c r="B93" s="37">
        <v>33355</v>
      </c>
      <c r="C93" s="34" t="s">
        <v>195</v>
      </c>
      <c r="D93" s="34" t="s">
        <v>166</v>
      </c>
      <c r="E93" s="34" t="s">
        <v>210</v>
      </c>
      <c r="F93" s="34" t="s">
        <v>175</v>
      </c>
      <c r="G93" s="21"/>
      <c r="H93" s="21"/>
      <c r="I93" s="21" t="s">
        <v>20</v>
      </c>
      <c r="J93" s="21" t="s">
        <v>38</v>
      </c>
      <c r="K93" s="9"/>
    </row>
    <row r="94" spans="1:11" ht="18" customHeight="1">
      <c r="A94" s="1">
        <v>93</v>
      </c>
      <c r="B94" s="37">
        <v>33356</v>
      </c>
      <c r="C94" s="34" t="s">
        <v>192</v>
      </c>
      <c r="D94" s="34" t="s">
        <v>72</v>
      </c>
      <c r="E94" s="34" t="s">
        <v>144</v>
      </c>
      <c r="F94" s="34" t="s">
        <v>180</v>
      </c>
      <c r="G94" s="21"/>
      <c r="H94" s="21"/>
      <c r="I94" s="21" t="s">
        <v>14</v>
      </c>
      <c r="J94" s="21" t="s">
        <v>19</v>
      </c>
      <c r="K94" s="9"/>
    </row>
    <row r="95" spans="1:11" ht="18" customHeight="1">
      <c r="A95" s="1">
        <v>94</v>
      </c>
      <c r="B95" s="37">
        <v>33356</v>
      </c>
      <c r="C95" s="34" t="s">
        <v>170</v>
      </c>
      <c r="D95" s="34" t="s">
        <v>171</v>
      </c>
      <c r="E95" s="36" t="s">
        <v>167</v>
      </c>
      <c r="F95" s="34" t="s">
        <v>191</v>
      </c>
      <c r="G95" s="21"/>
      <c r="H95" s="21"/>
      <c r="I95" s="21" t="s">
        <v>276</v>
      </c>
      <c r="J95" s="21" t="s">
        <v>37</v>
      </c>
      <c r="K95" s="9"/>
    </row>
    <row r="96" spans="1:11" ht="18" customHeight="1">
      <c r="A96" s="1">
        <v>95</v>
      </c>
      <c r="B96" s="37">
        <v>33356</v>
      </c>
      <c r="C96" s="34" t="s">
        <v>211</v>
      </c>
      <c r="D96" s="34" t="s">
        <v>131</v>
      </c>
      <c r="E96" s="34" t="s">
        <v>184</v>
      </c>
      <c r="F96" s="34" t="s">
        <v>213</v>
      </c>
      <c r="G96" s="21" t="s">
        <v>142</v>
      </c>
      <c r="H96" s="21" t="s">
        <v>186</v>
      </c>
      <c r="I96" s="21" t="s">
        <v>31</v>
      </c>
      <c r="J96" s="21" t="s">
        <v>32</v>
      </c>
      <c r="K96" s="9"/>
    </row>
    <row r="97" spans="1:11" ht="18" customHeight="1">
      <c r="A97" s="1">
        <v>96</v>
      </c>
      <c r="B97" s="37">
        <v>33356</v>
      </c>
      <c r="C97" s="34" t="s">
        <v>197</v>
      </c>
      <c r="D97" s="34" t="s">
        <v>179</v>
      </c>
      <c r="E97" s="34" t="s">
        <v>182</v>
      </c>
      <c r="F97" s="34" t="s">
        <v>178</v>
      </c>
      <c r="G97" s="21" t="s">
        <v>165</v>
      </c>
      <c r="H97" s="21" t="s">
        <v>188</v>
      </c>
      <c r="I97" s="21" t="s">
        <v>8</v>
      </c>
      <c r="J97" s="21" t="s">
        <v>228</v>
      </c>
      <c r="K97" s="9"/>
    </row>
    <row r="98" spans="1:11" ht="18" customHeight="1">
      <c r="A98" s="1">
        <v>97</v>
      </c>
      <c r="B98" s="37">
        <v>33356</v>
      </c>
      <c r="C98" s="34" t="s">
        <v>210</v>
      </c>
      <c r="D98" s="34" t="s">
        <v>193</v>
      </c>
      <c r="E98" s="34" t="s">
        <v>175</v>
      </c>
      <c r="F98" s="34" t="s">
        <v>166</v>
      </c>
      <c r="G98" s="21"/>
      <c r="H98" s="21"/>
      <c r="I98" s="21" t="s">
        <v>20</v>
      </c>
      <c r="J98" s="21" t="s">
        <v>38</v>
      </c>
      <c r="K98" s="9"/>
    </row>
    <row r="99" spans="1:11" ht="18" customHeight="1">
      <c r="A99" s="1">
        <v>98</v>
      </c>
      <c r="B99" s="37">
        <v>33356</v>
      </c>
      <c r="C99" s="34" t="s">
        <v>183</v>
      </c>
      <c r="D99" s="34" t="s">
        <v>187</v>
      </c>
      <c r="E99" s="34" t="s">
        <v>269</v>
      </c>
      <c r="F99" s="34" t="s">
        <v>172</v>
      </c>
      <c r="G99" s="21" t="s">
        <v>194</v>
      </c>
      <c r="H99" s="21" t="s">
        <v>161</v>
      </c>
      <c r="I99" s="21" t="s">
        <v>227</v>
      </c>
      <c r="J99" s="21" t="s">
        <v>26</v>
      </c>
      <c r="K99" s="9"/>
    </row>
    <row r="100" spans="1:11" ht="18" customHeight="1">
      <c r="A100" s="1">
        <v>99</v>
      </c>
      <c r="B100" s="37">
        <v>33357</v>
      </c>
      <c r="C100" s="34" t="s">
        <v>72</v>
      </c>
      <c r="D100" s="34" t="s">
        <v>144</v>
      </c>
      <c r="E100" s="34" t="s">
        <v>180</v>
      </c>
      <c r="F100" s="34" t="s">
        <v>176</v>
      </c>
      <c r="G100" s="21"/>
      <c r="H100" s="21"/>
      <c r="I100" s="21" t="s">
        <v>14</v>
      </c>
      <c r="J100" s="21" t="s">
        <v>19</v>
      </c>
      <c r="K100" s="9"/>
    </row>
    <row r="101" spans="1:11" ht="18" customHeight="1">
      <c r="A101" s="1">
        <v>100</v>
      </c>
      <c r="B101" s="37">
        <v>33357</v>
      </c>
      <c r="C101" s="34" t="s">
        <v>181</v>
      </c>
      <c r="D101" s="36" t="s">
        <v>161</v>
      </c>
      <c r="E101" s="34" t="s">
        <v>194</v>
      </c>
      <c r="F101" s="34" t="s">
        <v>185</v>
      </c>
      <c r="G101" s="21" t="s">
        <v>183</v>
      </c>
      <c r="H101" s="21" t="s">
        <v>187</v>
      </c>
      <c r="I101" s="21" t="s">
        <v>227</v>
      </c>
      <c r="J101" s="21" t="s">
        <v>26</v>
      </c>
      <c r="K101" s="9"/>
    </row>
    <row r="102" spans="1:11" ht="18" customHeight="1">
      <c r="A102" s="1">
        <v>101</v>
      </c>
      <c r="B102" s="37">
        <v>33357</v>
      </c>
      <c r="C102" s="34" t="s">
        <v>175</v>
      </c>
      <c r="D102" s="34" t="s">
        <v>195</v>
      </c>
      <c r="E102" s="34" t="s">
        <v>166</v>
      </c>
      <c r="F102" s="34" t="s">
        <v>193</v>
      </c>
      <c r="G102" s="21"/>
      <c r="H102" s="21"/>
      <c r="I102" s="21" t="s">
        <v>20</v>
      </c>
      <c r="J102" s="21" t="s">
        <v>38</v>
      </c>
      <c r="K102" s="9"/>
    </row>
    <row r="103" spans="1:11" ht="18" customHeight="1">
      <c r="A103" s="1">
        <v>102</v>
      </c>
      <c r="B103" s="37">
        <v>33357</v>
      </c>
      <c r="C103" s="34" t="s">
        <v>186</v>
      </c>
      <c r="D103" s="34" t="s">
        <v>213</v>
      </c>
      <c r="E103" s="34" t="s">
        <v>142</v>
      </c>
      <c r="F103" s="34" t="s">
        <v>184</v>
      </c>
      <c r="G103" s="21" t="s">
        <v>211</v>
      </c>
      <c r="H103" s="21" t="s">
        <v>131</v>
      </c>
      <c r="I103" s="21" t="s">
        <v>31</v>
      </c>
      <c r="J103" s="21" t="s">
        <v>32</v>
      </c>
      <c r="K103" s="9"/>
    </row>
    <row r="104" spans="1:11" ht="18" customHeight="1">
      <c r="A104" s="1">
        <v>103</v>
      </c>
      <c r="B104" s="37">
        <v>33357</v>
      </c>
      <c r="C104" s="34" t="s">
        <v>191</v>
      </c>
      <c r="D104" s="34" t="s">
        <v>167</v>
      </c>
      <c r="E104" s="34" t="s">
        <v>171</v>
      </c>
      <c r="F104" s="34" t="s">
        <v>190</v>
      </c>
      <c r="G104" s="21"/>
      <c r="H104" s="21"/>
      <c r="I104" s="21" t="s">
        <v>276</v>
      </c>
      <c r="J104" s="21" t="s">
        <v>37</v>
      </c>
      <c r="K104" s="9"/>
    </row>
    <row r="105" spans="1:11" ht="18" customHeight="1">
      <c r="A105" s="1">
        <v>104</v>
      </c>
      <c r="B105" s="37">
        <v>33359</v>
      </c>
      <c r="C105" s="34" t="s">
        <v>166</v>
      </c>
      <c r="D105" s="34" t="s">
        <v>192</v>
      </c>
      <c r="E105" s="34" t="s">
        <v>176</v>
      </c>
      <c r="F105" s="34" t="s">
        <v>210</v>
      </c>
      <c r="G105" s="21"/>
      <c r="H105" s="21"/>
      <c r="I105" s="21" t="s">
        <v>37</v>
      </c>
      <c r="J105" s="21" t="s">
        <v>38</v>
      </c>
      <c r="K105" s="9"/>
    </row>
    <row r="106" spans="1:11" ht="18" customHeight="1">
      <c r="A106" s="1">
        <v>105</v>
      </c>
      <c r="B106" s="37">
        <v>33359</v>
      </c>
      <c r="C106" s="34" t="s">
        <v>179</v>
      </c>
      <c r="D106" s="34" t="s">
        <v>174</v>
      </c>
      <c r="E106" s="34" t="s">
        <v>184</v>
      </c>
      <c r="F106" s="34" t="s">
        <v>211</v>
      </c>
      <c r="G106" s="21" t="s">
        <v>178</v>
      </c>
      <c r="H106" s="21" t="s">
        <v>131</v>
      </c>
      <c r="I106" s="21" t="s">
        <v>32</v>
      </c>
      <c r="J106" s="21" t="s">
        <v>228</v>
      </c>
      <c r="K106" s="9"/>
    </row>
    <row r="107" spans="1:11" ht="18" customHeight="1">
      <c r="A107" s="1">
        <v>106</v>
      </c>
      <c r="B107" s="37">
        <v>33359</v>
      </c>
      <c r="C107" s="34" t="s">
        <v>173</v>
      </c>
      <c r="D107" s="34" t="s">
        <v>194</v>
      </c>
      <c r="E107" s="34" t="s">
        <v>161</v>
      </c>
      <c r="F107" s="34" t="s">
        <v>181</v>
      </c>
      <c r="G107" s="21" t="s">
        <v>185</v>
      </c>
      <c r="H107" s="21" t="s">
        <v>172</v>
      </c>
      <c r="I107" s="21" t="s">
        <v>26</v>
      </c>
      <c r="J107" s="21" t="s">
        <v>31</v>
      </c>
      <c r="K107" s="9"/>
    </row>
    <row r="108" spans="1:11" ht="18" customHeight="1">
      <c r="A108" s="1">
        <v>107</v>
      </c>
      <c r="B108" s="37">
        <v>33359</v>
      </c>
      <c r="C108" s="34" t="s">
        <v>168</v>
      </c>
      <c r="D108" s="34" t="s">
        <v>190</v>
      </c>
      <c r="E108" s="34" t="s">
        <v>72</v>
      </c>
      <c r="F108" s="34" t="s">
        <v>171</v>
      </c>
      <c r="G108" s="21"/>
      <c r="H108" s="21"/>
      <c r="I108" s="21" t="s">
        <v>20</v>
      </c>
      <c r="J108" s="21" t="s">
        <v>14</v>
      </c>
      <c r="K108" s="9"/>
    </row>
    <row r="109" spans="1:11" ht="18" customHeight="1">
      <c r="A109" s="1">
        <v>108</v>
      </c>
      <c r="B109" s="37">
        <v>33359</v>
      </c>
      <c r="C109" s="34" t="s">
        <v>187</v>
      </c>
      <c r="D109" s="34" t="s">
        <v>183</v>
      </c>
      <c r="E109" s="34" t="s">
        <v>214</v>
      </c>
      <c r="F109" s="34" t="s">
        <v>269</v>
      </c>
      <c r="G109" s="21" t="s">
        <v>182</v>
      </c>
      <c r="H109" s="21" t="s">
        <v>142</v>
      </c>
      <c r="I109" s="21" t="s">
        <v>227</v>
      </c>
      <c r="J109" s="21" t="s">
        <v>8</v>
      </c>
      <c r="K109" s="9"/>
    </row>
    <row r="110" spans="1:11" ht="18" customHeight="1">
      <c r="A110" s="1">
        <v>109</v>
      </c>
      <c r="B110" s="37">
        <v>33359</v>
      </c>
      <c r="C110" s="34" t="s">
        <v>180</v>
      </c>
      <c r="D110" s="34" t="s">
        <v>170</v>
      </c>
      <c r="E110" s="34" t="s">
        <v>193</v>
      </c>
      <c r="F110" s="34" t="s">
        <v>144</v>
      </c>
      <c r="G110" s="21"/>
      <c r="H110" s="21"/>
      <c r="I110" s="21" t="s">
        <v>19</v>
      </c>
      <c r="J110" s="21" t="s">
        <v>276</v>
      </c>
      <c r="K110" s="9"/>
    </row>
    <row r="111" spans="1:11" ht="18" customHeight="1">
      <c r="A111" s="1">
        <v>110</v>
      </c>
      <c r="B111" s="37">
        <v>33360</v>
      </c>
      <c r="C111" s="34" t="s">
        <v>182</v>
      </c>
      <c r="D111" s="34" t="s">
        <v>214</v>
      </c>
      <c r="E111" s="34" t="s">
        <v>183</v>
      </c>
      <c r="F111" s="34" t="s">
        <v>142</v>
      </c>
      <c r="G111" s="21" t="s">
        <v>269</v>
      </c>
      <c r="H111" s="21" t="s">
        <v>187</v>
      </c>
      <c r="I111" s="21" t="s">
        <v>227</v>
      </c>
      <c r="J111" s="21" t="s">
        <v>8</v>
      </c>
      <c r="K111" s="9"/>
    </row>
    <row r="112" spans="1:11" ht="18" customHeight="1">
      <c r="A112" s="1">
        <v>111</v>
      </c>
      <c r="B112" s="37">
        <v>33360</v>
      </c>
      <c r="C112" s="34" t="s">
        <v>161</v>
      </c>
      <c r="D112" s="34" t="s">
        <v>172</v>
      </c>
      <c r="E112" s="34" t="s">
        <v>185</v>
      </c>
      <c r="F112" s="34" t="s">
        <v>194</v>
      </c>
      <c r="G112" s="21" t="s">
        <v>181</v>
      </c>
      <c r="H112" s="21" t="s">
        <v>173</v>
      </c>
      <c r="I112" s="21" t="s">
        <v>26</v>
      </c>
      <c r="J112" s="21" t="s">
        <v>31</v>
      </c>
      <c r="K112" s="9"/>
    </row>
    <row r="113" spans="1:22" ht="18" customHeight="1">
      <c r="A113" s="1">
        <v>112</v>
      </c>
      <c r="B113" s="37">
        <v>33360</v>
      </c>
      <c r="C113" s="34" t="s">
        <v>171</v>
      </c>
      <c r="D113" s="34" t="s">
        <v>191</v>
      </c>
      <c r="E113" s="34" t="s">
        <v>190</v>
      </c>
      <c r="F113" s="34" t="s">
        <v>72</v>
      </c>
      <c r="G113" s="21"/>
      <c r="H113" s="21"/>
      <c r="I113" s="21" t="s">
        <v>20</v>
      </c>
      <c r="J113" s="21" t="s">
        <v>14</v>
      </c>
      <c r="K113" s="9"/>
    </row>
    <row r="114" spans="1:22" ht="18" customHeight="1">
      <c r="A114" s="1">
        <v>113</v>
      </c>
      <c r="B114" s="37">
        <v>33360</v>
      </c>
      <c r="C114" s="34" t="s">
        <v>213</v>
      </c>
      <c r="D114" s="34" t="s">
        <v>184</v>
      </c>
      <c r="E114" s="34" t="s">
        <v>211</v>
      </c>
      <c r="F114" s="34" t="s">
        <v>178</v>
      </c>
      <c r="G114" s="21" t="s">
        <v>174</v>
      </c>
      <c r="H114" s="21" t="s">
        <v>186</v>
      </c>
      <c r="I114" s="21" t="s">
        <v>32</v>
      </c>
      <c r="J114" s="21" t="s">
        <v>228</v>
      </c>
      <c r="K114" s="9"/>
    </row>
    <row r="115" spans="1:22" ht="18" customHeight="1">
      <c r="A115" s="1">
        <v>114</v>
      </c>
      <c r="B115" s="37">
        <v>33360</v>
      </c>
      <c r="C115" s="34" t="s">
        <v>144</v>
      </c>
      <c r="D115" s="34" t="s">
        <v>167</v>
      </c>
      <c r="E115" s="34" t="s">
        <v>170</v>
      </c>
      <c r="F115" s="34" t="s">
        <v>193</v>
      </c>
      <c r="G115" s="21"/>
      <c r="H115" s="21"/>
      <c r="I115" s="21" t="s">
        <v>19</v>
      </c>
      <c r="J115" s="21" t="s">
        <v>276</v>
      </c>
      <c r="K115" s="9"/>
    </row>
    <row r="116" spans="1:22" ht="18" customHeight="1">
      <c r="A116" s="1">
        <v>115</v>
      </c>
      <c r="B116" s="37">
        <v>33360</v>
      </c>
      <c r="C116" s="34" t="s">
        <v>176</v>
      </c>
      <c r="D116" s="34" t="s">
        <v>210</v>
      </c>
      <c r="E116" s="34" t="s">
        <v>175</v>
      </c>
      <c r="F116" s="34" t="s">
        <v>192</v>
      </c>
      <c r="G116" s="21"/>
      <c r="H116" s="21"/>
      <c r="I116" s="21" t="s">
        <v>37</v>
      </c>
      <c r="J116" s="21" t="s">
        <v>38</v>
      </c>
      <c r="K116" s="9"/>
    </row>
    <row r="117" spans="1:22" ht="18" customHeight="1">
      <c r="A117" s="1">
        <v>116</v>
      </c>
      <c r="B117" s="37">
        <v>33361</v>
      </c>
      <c r="C117" s="34" t="s">
        <v>192</v>
      </c>
      <c r="D117" s="34" t="s">
        <v>175</v>
      </c>
      <c r="E117" s="34" t="s">
        <v>210</v>
      </c>
      <c r="F117" s="34" t="s">
        <v>166</v>
      </c>
      <c r="G117" s="21"/>
      <c r="H117" s="21"/>
      <c r="I117" s="21" t="s">
        <v>37</v>
      </c>
      <c r="J117" s="21" t="s">
        <v>38</v>
      </c>
      <c r="K117" s="9"/>
    </row>
    <row r="118" spans="1:22" ht="18" customHeight="1">
      <c r="A118" s="1">
        <v>117</v>
      </c>
      <c r="B118" s="37">
        <v>33361</v>
      </c>
      <c r="C118" s="34" t="s">
        <v>269</v>
      </c>
      <c r="D118" s="34" t="s">
        <v>142</v>
      </c>
      <c r="E118" s="34" t="s">
        <v>187</v>
      </c>
      <c r="F118" s="34" t="s">
        <v>214</v>
      </c>
      <c r="G118" s="21" t="s">
        <v>183</v>
      </c>
      <c r="H118" s="21" t="s">
        <v>182</v>
      </c>
      <c r="I118" s="21" t="s">
        <v>227</v>
      </c>
      <c r="J118" s="21" t="s">
        <v>8</v>
      </c>
      <c r="K118" s="9"/>
    </row>
    <row r="119" spans="1:22" ht="18" customHeight="1">
      <c r="A119" s="1">
        <v>118</v>
      </c>
      <c r="B119" s="37">
        <v>33361</v>
      </c>
      <c r="C119" s="36" t="s">
        <v>190</v>
      </c>
      <c r="D119" s="34" t="s">
        <v>72</v>
      </c>
      <c r="E119" s="34" t="s">
        <v>168</v>
      </c>
      <c r="F119" s="34" t="s">
        <v>191</v>
      </c>
      <c r="G119" s="21"/>
      <c r="H119" s="21"/>
      <c r="I119" s="21" t="s">
        <v>20</v>
      </c>
      <c r="J119" s="21" t="s">
        <v>14</v>
      </c>
      <c r="K119" s="9"/>
      <c r="M119" s="8"/>
      <c r="N119" s="7"/>
      <c r="O119" s="7"/>
      <c r="P119" s="7"/>
      <c r="Q119" s="7"/>
      <c r="R119" s="7"/>
      <c r="S119" s="7"/>
      <c r="T119" s="7"/>
      <c r="U119" s="7"/>
      <c r="V119" s="24"/>
    </row>
    <row r="120" spans="1:22" ht="18" customHeight="1">
      <c r="A120" s="1">
        <v>119</v>
      </c>
      <c r="B120" s="37">
        <v>33361</v>
      </c>
      <c r="C120" s="34" t="s">
        <v>185</v>
      </c>
      <c r="D120" s="34" t="s">
        <v>173</v>
      </c>
      <c r="E120" s="34" t="s">
        <v>181</v>
      </c>
      <c r="F120" s="34" t="s">
        <v>172</v>
      </c>
      <c r="G120" s="21" t="s">
        <v>161</v>
      </c>
      <c r="H120" s="21" t="s">
        <v>194</v>
      </c>
      <c r="I120" s="21" t="s">
        <v>26</v>
      </c>
      <c r="J120" s="21" t="s">
        <v>31</v>
      </c>
      <c r="K120" s="9"/>
      <c r="M120" s="8"/>
      <c r="N120" s="7"/>
      <c r="O120" s="7"/>
      <c r="P120" s="7"/>
      <c r="Q120" s="7"/>
      <c r="R120" s="7"/>
      <c r="S120" s="7"/>
      <c r="T120" s="7"/>
      <c r="U120" s="7"/>
      <c r="V120" s="24"/>
    </row>
    <row r="121" spans="1:22" ht="18" customHeight="1">
      <c r="A121" s="1">
        <v>120</v>
      </c>
      <c r="B121" s="37">
        <v>33361</v>
      </c>
      <c r="C121" s="34" t="s">
        <v>131</v>
      </c>
      <c r="D121" s="34" t="s">
        <v>211</v>
      </c>
      <c r="E121" s="34" t="s">
        <v>178</v>
      </c>
      <c r="F121" s="34" t="s">
        <v>184</v>
      </c>
      <c r="G121" s="21" t="s">
        <v>197</v>
      </c>
      <c r="H121" s="21" t="s">
        <v>174</v>
      </c>
      <c r="I121" s="21" t="s">
        <v>32</v>
      </c>
      <c r="J121" s="21" t="s">
        <v>228</v>
      </c>
      <c r="K121" s="9"/>
      <c r="M121" s="8"/>
      <c r="N121" s="7"/>
      <c r="O121" s="7"/>
      <c r="P121" s="7"/>
      <c r="Q121" s="7"/>
      <c r="R121" s="7"/>
      <c r="S121" s="7"/>
      <c r="T121" s="7"/>
      <c r="U121" s="7"/>
      <c r="V121" s="24"/>
    </row>
    <row r="122" spans="1:22" ht="18" customHeight="1">
      <c r="A122" s="1">
        <v>121</v>
      </c>
      <c r="B122" s="37">
        <v>33361</v>
      </c>
      <c r="C122" s="34" t="s">
        <v>193</v>
      </c>
      <c r="D122" s="34" t="s">
        <v>180</v>
      </c>
      <c r="E122" s="34" t="s">
        <v>167</v>
      </c>
      <c r="F122" s="34" t="s">
        <v>170</v>
      </c>
      <c r="G122" s="21"/>
      <c r="H122" s="21"/>
      <c r="I122" s="21" t="s">
        <v>19</v>
      </c>
      <c r="J122" s="21" t="s">
        <v>276</v>
      </c>
      <c r="K122" s="9"/>
    </row>
    <row r="123" spans="1:22" ht="18" customHeight="1">
      <c r="A123" s="1">
        <v>122</v>
      </c>
      <c r="B123" s="37">
        <v>33362</v>
      </c>
      <c r="C123" s="34" t="s">
        <v>167</v>
      </c>
      <c r="D123" s="34" t="s">
        <v>144</v>
      </c>
      <c r="E123" s="34" t="s">
        <v>170</v>
      </c>
      <c r="F123" s="34" t="s">
        <v>180</v>
      </c>
      <c r="G123" s="21"/>
      <c r="H123" s="21"/>
      <c r="I123" s="21" t="s">
        <v>19</v>
      </c>
      <c r="J123" s="21" t="s">
        <v>20</v>
      </c>
      <c r="K123" s="9"/>
    </row>
    <row r="124" spans="1:22" ht="18" customHeight="1">
      <c r="A124" s="1">
        <v>123</v>
      </c>
      <c r="B124" s="37">
        <v>33362</v>
      </c>
      <c r="C124" s="34" t="s">
        <v>172</v>
      </c>
      <c r="D124" s="34" t="s">
        <v>181</v>
      </c>
      <c r="E124" s="34" t="s">
        <v>173</v>
      </c>
      <c r="F124" s="34" t="s">
        <v>161</v>
      </c>
      <c r="G124" s="21" t="s">
        <v>194</v>
      </c>
      <c r="H124" s="21" t="s">
        <v>185</v>
      </c>
      <c r="I124" s="21" t="s">
        <v>228</v>
      </c>
      <c r="J124" s="21" t="s">
        <v>31</v>
      </c>
      <c r="K124" s="9"/>
    </row>
    <row r="125" spans="1:22" ht="18" customHeight="1">
      <c r="A125" s="1">
        <v>124</v>
      </c>
      <c r="B125" s="37">
        <v>33362</v>
      </c>
      <c r="C125" s="34" t="s">
        <v>184</v>
      </c>
      <c r="D125" s="34" t="s">
        <v>197</v>
      </c>
      <c r="E125" s="34" t="s">
        <v>165</v>
      </c>
      <c r="F125" s="34" t="s">
        <v>174</v>
      </c>
      <c r="G125" s="21" t="s">
        <v>131</v>
      </c>
      <c r="H125" s="21" t="s">
        <v>178</v>
      </c>
      <c r="I125" s="21" t="s">
        <v>32</v>
      </c>
      <c r="J125" s="21" t="s">
        <v>227</v>
      </c>
      <c r="K125" s="9"/>
    </row>
    <row r="126" spans="1:22" ht="18" customHeight="1">
      <c r="A126" s="1">
        <v>125</v>
      </c>
      <c r="B126" s="37">
        <v>33362</v>
      </c>
      <c r="C126" s="34" t="s">
        <v>210</v>
      </c>
      <c r="D126" s="34" t="s">
        <v>176</v>
      </c>
      <c r="E126" s="34" t="s">
        <v>166</v>
      </c>
      <c r="F126" s="34" t="s">
        <v>175</v>
      </c>
      <c r="G126" s="21"/>
      <c r="H126" s="21"/>
      <c r="I126" s="21" t="s">
        <v>37</v>
      </c>
      <c r="J126" s="21" t="s">
        <v>14</v>
      </c>
      <c r="K126" s="9"/>
    </row>
    <row r="127" spans="1:22" ht="18" customHeight="1">
      <c r="A127" s="1">
        <v>126</v>
      </c>
      <c r="B127" s="37">
        <v>33362</v>
      </c>
      <c r="C127" s="34" t="s">
        <v>214</v>
      </c>
      <c r="D127" s="34" t="s">
        <v>182</v>
      </c>
      <c r="E127" s="34" t="s">
        <v>142</v>
      </c>
      <c r="F127" s="34" t="s">
        <v>187</v>
      </c>
      <c r="G127" s="21" t="s">
        <v>269</v>
      </c>
      <c r="H127" s="21" t="s">
        <v>183</v>
      </c>
      <c r="I127" s="21" t="s">
        <v>26</v>
      </c>
      <c r="J127" s="21" t="s">
        <v>8</v>
      </c>
      <c r="K127" s="9"/>
    </row>
    <row r="128" spans="1:22" ht="18" customHeight="1">
      <c r="A128" s="1">
        <v>127</v>
      </c>
      <c r="B128" s="37">
        <v>33362</v>
      </c>
      <c r="C128" s="34" t="s">
        <v>195</v>
      </c>
      <c r="D128" s="34" t="s">
        <v>171</v>
      </c>
      <c r="E128" s="34" t="s">
        <v>72</v>
      </c>
      <c r="F128" s="34" t="s">
        <v>190</v>
      </c>
      <c r="G128" s="21"/>
      <c r="H128" s="21"/>
      <c r="I128" s="21" t="s">
        <v>38</v>
      </c>
      <c r="J128" s="21" t="s">
        <v>276</v>
      </c>
      <c r="K128" s="9"/>
      <c r="L128" s="20"/>
    </row>
    <row r="129" spans="1:22" ht="18" customHeight="1">
      <c r="A129" s="1">
        <v>128</v>
      </c>
      <c r="B129" s="37">
        <v>33363</v>
      </c>
      <c r="C129" s="34" t="s">
        <v>72</v>
      </c>
      <c r="D129" s="34" t="s">
        <v>190</v>
      </c>
      <c r="E129" s="34" t="s">
        <v>192</v>
      </c>
      <c r="F129" s="34" t="s">
        <v>171</v>
      </c>
      <c r="G129" s="21"/>
      <c r="H129" s="21"/>
      <c r="I129" s="21" t="s">
        <v>38</v>
      </c>
      <c r="J129" s="21" t="s">
        <v>276</v>
      </c>
      <c r="K129" s="9"/>
      <c r="L129" s="20"/>
    </row>
    <row r="130" spans="1:22" ht="18" customHeight="1">
      <c r="A130" s="1">
        <v>129</v>
      </c>
      <c r="B130" s="37">
        <v>33363</v>
      </c>
      <c r="C130" s="34" t="s">
        <v>170</v>
      </c>
      <c r="D130" s="34" t="s">
        <v>193</v>
      </c>
      <c r="E130" s="34" t="s">
        <v>180</v>
      </c>
      <c r="F130" s="34" t="s">
        <v>144</v>
      </c>
      <c r="G130" s="21"/>
      <c r="H130" s="21"/>
      <c r="I130" s="21" t="s">
        <v>19</v>
      </c>
      <c r="J130" s="21" t="s">
        <v>20</v>
      </c>
      <c r="K130" s="9"/>
      <c r="L130" s="20"/>
      <c r="M130" s="12"/>
      <c r="N130" s="7"/>
      <c r="O130" s="7"/>
      <c r="P130" s="7"/>
      <c r="Q130" s="7"/>
      <c r="R130" s="7"/>
      <c r="S130" s="7"/>
      <c r="T130" s="7"/>
      <c r="U130" s="7"/>
      <c r="V130" s="24"/>
    </row>
    <row r="131" spans="1:22" ht="18" customHeight="1">
      <c r="A131" s="1">
        <v>130</v>
      </c>
      <c r="B131" s="37">
        <v>33363</v>
      </c>
      <c r="C131" s="34" t="s">
        <v>165</v>
      </c>
      <c r="D131" s="34" t="s">
        <v>179</v>
      </c>
      <c r="E131" s="34" t="s">
        <v>186</v>
      </c>
      <c r="F131" s="34" t="s">
        <v>213</v>
      </c>
      <c r="G131" s="21" t="s">
        <v>174</v>
      </c>
      <c r="H131" s="21" t="s">
        <v>197</v>
      </c>
      <c r="I131" s="21" t="s">
        <v>32</v>
      </c>
      <c r="J131" s="21" t="s">
        <v>227</v>
      </c>
      <c r="K131" s="9"/>
      <c r="L131" s="20"/>
      <c r="M131" s="12"/>
      <c r="N131" s="7"/>
      <c r="O131" s="7"/>
      <c r="P131" s="7"/>
      <c r="Q131" s="7"/>
      <c r="R131" s="7"/>
      <c r="S131" s="7"/>
      <c r="T131" s="7"/>
      <c r="U131" s="7"/>
      <c r="V131" s="24"/>
    </row>
    <row r="132" spans="1:22" ht="18" customHeight="1">
      <c r="A132" s="1">
        <v>131</v>
      </c>
      <c r="B132" s="37">
        <v>33363</v>
      </c>
      <c r="C132" s="34" t="s">
        <v>175</v>
      </c>
      <c r="D132" s="34" t="s">
        <v>166</v>
      </c>
      <c r="E132" s="34" t="s">
        <v>176</v>
      </c>
      <c r="F132" s="34" t="s">
        <v>191</v>
      </c>
      <c r="G132" s="21"/>
      <c r="H132" s="21"/>
      <c r="I132" s="21" t="s">
        <v>37</v>
      </c>
      <c r="J132" s="21" t="s">
        <v>14</v>
      </c>
      <c r="K132" s="9"/>
      <c r="L132" s="20"/>
      <c r="M132" s="12"/>
      <c r="N132" s="7"/>
      <c r="O132" s="7"/>
      <c r="P132" s="7"/>
      <c r="Q132" s="7"/>
      <c r="R132" s="7"/>
      <c r="S132" s="7"/>
      <c r="T132" s="7"/>
      <c r="U132" s="7"/>
      <c r="V132" s="24"/>
    </row>
    <row r="133" spans="1:22" ht="18" customHeight="1">
      <c r="A133" s="1">
        <v>132</v>
      </c>
      <c r="B133" s="37">
        <v>33363</v>
      </c>
      <c r="C133" s="34" t="s">
        <v>142</v>
      </c>
      <c r="D133" s="34" t="s">
        <v>269</v>
      </c>
      <c r="E133" s="34" t="s">
        <v>182</v>
      </c>
      <c r="F133" s="34" t="s">
        <v>183</v>
      </c>
      <c r="G133" s="21" t="s">
        <v>214</v>
      </c>
      <c r="H133" s="21" t="s">
        <v>187</v>
      </c>
      <c r="I133" s="21" t="s">
        <v>26</v>
      </c>
      <c r="J133" s="21" t="s">
        <v>8</v>
      </c>
      <c r="K133" s="9"/>
      <c r="M133" s="12"/>
    </row>
    <row r="134" spans="1:22" ht="18" customHeight="1">
      <c r="A134" s="1">
        <v>133</v>
      </c>
      <c r="B134" s="37">
        <v>33363</v>
      </c>
      <c r="C134" s="34" t="s">
        <v>194</v>
      </c>
      <c r="D134" s="34" t="s">
        <v>185</v>
      </c>
      <c r="E134" s="34" t="s">
        <v>172</v>
      </c>
      <c r="F134" s="34" t="s">
        <v>173</v>
      </c>
      <c r="G134" s="21" t="s">
        <v>181</v>
      </c>
      <c r="H134" s="21" t="s">
        <v>161</v>
      </c>
      <c r="I134" s="21" t="s">
        <v>228</v>
      </c>
      <c r="J134" s="21" t="s">
        <v>31</v>
      </c>
      <c r="K134" s="9"/>
      <c r="M134" s="12"/>
    </row>
    <row r="135" spans="1:22" ht="18" customHeight="1">
      <c r="A135" s="1">
        <v>134</v>
      </c>
      <c r="B135" s="37">
        <v>33364</v>
      </c>
      <c r="C135" s="34" t="s">
        <v>166</v>
      </c>
      <c r="D135" s="34" t="s">
        <v>210</v>
      </c>
      <c r="E135" s="34" t="s">
        <v>191</v>
      </c>
      <c r="F135" s="34" t="s">
        <v>176</v>
      </c>
      <c r="G135" s="21"/>
      <c r="H135" s="21"/>
      <c r="I135" s="21" t="s">
        <v>37</v>
      </c>
      <c r="J135" s="21" t="s">
        <v>14</v>
      </c>
      <c r="K135" s="9"/>
      <c r="M135" s="12"/>
    </row>
    <row r="136" spans="1:22" ht="18" customHeight="1">
      <c r="A136" s="1">
        <v>135</v>
      </c>
      <c r="B136" s="37">
        <v>33364</v>
      </c>
      <c r="C136" s="34" t="s">
        <v>171</v>
      </c>
      <c r="D136" s="34" t="s">
        <v>192</v>
      </c>
      <c r="E136" s="36" t="s">
        <v>195</v>
      </c>
      <c r="F136" s="34" t="s">
        <v>72</v>
      </c>
      <c r="G136" s="21"/>
      <c r="H136" s="21"/>
      <c r="I136" s="21" t="s">
        <v>38</v>
      </c>
      <c r="J136" s="21" t="s">
        <v>276</v>
      </c>
      <c r="K136" s="9"/>
    </row>
    <row r="137" spans="1:22" ht="18" customHeight="1">
      <c r="A137" s="1">
        <v>136</v>
      </c>
      <c r="B137" s="37">
        <v>33364</v>
      </c>
      <c r="C137" s="34" t="s">
        <v>197</v>
      </c>
      <c r="D137" s="34" t="s">
        <v>131</v>
      </c>
      <c r="E137" s="34" t="s">
        <v>179</v>
      </c>
      <c r="F137" s="34" t="s">
        <v>186</v>
      </c>
      <c r="G137" s="21" t="s">
        <v>213</v>
      </c>
      <c r="H137" s="21" t="s">
        <v>165</v>
      </c>
      <c r="I137" s="21" t="s">
        <v>32</v>
      </c>
      <c r="J137" s="21" t="s">
        <v>227</v>
      </c>
      <c r="K137" s="9"/>
      <c r="M137" s="12"/>
    </row>
    <row r="138" spans="1:22" ht="18" customHeight="1">
      <c r="A138" s="1">
        <v>137</v>
      </c>
      <c r="B138" s="37">
        <v>33364</v>
      </c>
      <c r="C138" s="34" t="s">
        <v>180</v>
      </c>
      <c r="D138" s="34" t="s">
        <v>167</v>
      </c>
      <c r="E138" s="34" t="s">
        <v>144</v>
      </c>
      <c r="F138" s="34" t="s">
        <v>193</v>
      </c>
      <c r="G138" s="21"/>
      <c r="H138" s="21"/>
      <c r="I138" s="21" t="s">
        <v>19</v>
      </c>
      <c r="J138" s="21" t="s">
        <v>20</v>
      </c>
      <c r="K138" s="9"/>
      <c r="M138" s="12"/>
    </row>
    <row r="139" spans="1:22" ht="18" customHeight="1">
      <c r="A139" s="1">
        <v>138</v>
      </c>
      <c r="B139" s="37">
        <v>33364</v>
      </c>
      <c r="C139" s="34" t="s">
        <v>183</v>
      </c>
      <c r="D139" s="34" t="s">
        <v>187</v>
      </c>
      <c r="E139" s="34" t="s">
        <v>269</v>
      </c>
      <c r="F139" s="34" t="s">
        <v>182</v>
      </c>
      <c r="G139" s="21" t="s">
        <v>142</v>
      </c>
      <c r="H139" s="21" t="s">
        <v>214</v>
      </c>
      <c r="I139" s="21" t="s">
        <v>26</v>
      </c>
      <c r="J139" s="21" t="s">
        <v>8</v>
      </c>
      <c r="K139" s="9"/>
      <c r="M139" s="12"/>
    </row>
    <row r="140" spans="1:22" ht="18" customHeight="1">
      <c r="A140" s="1">
        <v>139</v>
      </c>
      <c r="B140" s="37">
        <v>33365</v>
      </c>
      <c r="C140" s="34" t="s">
        <v>177</v>
      </c>
      <c r="D140" s="34" t="s">
        <v>195</v>
      </c>
      <c r="E140" s="34" t="s">
        <v>176</v>
      </c>
      <c r="F140" s="34" t="s">
        <v>175</v>
      </c>
      <c r="G140" s="21"/>
      <c r="H140" s="21"/>
      <c r="I140" s="21" t="s">
        <v>276</v>
      </c>
      <c r="J140" s="21" t="s">
        <v>20</v>
      </c>
      <c r="K140" s="9"/>
      <c r="M140" s="12"/>
    </row>
    <row r="141" spans="1:22" ht="18" customHeight="1">
      <c r="A141" s="1">
        <v>140</v>
      </c>
      <c r="B141" s="37">
        <v>33365</v>
      </c>
      <c r="C141" s="34" t="s">
        <v>191</v>
      </c>
      <c r="D141" s="36" t="s">
        <v>170</v>
      </c>
      <c r="E141" s="34" t="s">
        <v>167</v>
      </c>
      <c r="F141" s="34" t="s">
        <v>144</v>
      </c>
      <c r="G141" s="21"/>
      <c r="H141" s="21"/>
      <c r="I141" s="21" t="s">
        <v>14</v>
      </c>
      <c r="J141" s="21" t="s">
        <v>38</v>
      </c>
      <c r="K141" s="9"/>
      <c r="M141" s="12"/>
    </row>
    <row r="142" spans="1:22" ht="18" customHeight="1">
      <c r="A142" s="1">
        <v>141</v>
      </c>
      <c r="B142" s="37">
        <v>33366</v>
      </c>
      <c r="C142" s="34" t="s">
        <v>179</v>
      </c>
      <c r="D142" s="34" t="s">
        <v>178</v>
      </c>
      <c r="E142" s="34" t="s">
        <v>197</v>
      </c>
      <c r="F142" s="34" t="s">
        <v>165</v>
      </c>
      <c r="G142" s="21" t="s">
        <v>211</v>
      </c>
      <c r="H142" s="21" t="s">
        <v>213</v>
      </c>
      <c r="I142" s="21" t="s">
        <v>8</v>
      </c>
      <c r="J142" s="21" t="s">
        <v>32</v>
      </c>
      <c r="K142" s="9"/>
      <c r="M142" s="12"/>
    </row>
    <row r="143" spans="1:22" ht="18" customHeight="1">
      <c r="A143" s="1">
        <v>142</v>
      </c>
      <c r="B143" s="37">
        <v>33366</v>
      </c>
      <c r="C143" s="34" t="s">
        <v>173</v>
      </c>
      <c r="D143" s="34" t="s">
        <v>194</v>
      </c>
      <c r="E143" s="34" t="s">
        <v>161</v>
      </c>
      <c r="F143" s="34" t="s">
        <v>181</v>
      </c>
      <c r="G143" s="21" t="s">
        <v>185</v>
      </c>
      <c r="H143" s="21" t="s">
        <v>172</v>
      </c>
      <c r="I143" s="21" t="s">
        <v>228</v>
      </c>
      <c r="J143" s="21" t="s">
        <v>26</v>
      </c>
      <c r="K143" s="9"/>
      <c r="M143" s="12"/>
    </row>
    <row r="144" spans="1:22" ht="18" customHeight="1">
      <c r="A144" s="1">
        <v>143</v>
      </c>
      <c r="B144" s="37">
        <v>33366</v>
      </c>
      <c r="C144" s="36" t="s">
        <v>144</v>
      </c>
      <c r="D144" s="34" t="s">
        <v>180</v>
      </c>
      <c r="E144" s="34" t="s">
        <v>170</v>
      </c>
      <c r="F144" s="34" t="s">
        <v>167</v>
      </c>
      <c r="G144" s="21"/>
      <c r="H144" s="21"/>
      <c r="I144" s="21" t="s">
        <v>14</v>
      </c>
      <c r="J144" s="21" t="s">
        <v>38</v>
      </c>
      <c r="K144" s="9"/>
      <c r="M144" s="13"/>
    </row>
    <row r="145" spans="1:13" ht="18" customHeight="1">
      <c r="A145" s="1">
        <v>144</v>
      </c>
      <c r="B145" s="37">
        <v>33366</v>
      </c>
      <c r="C145" s="34" t="s">
        <v>176</v>
      </c>
      <c r="D145" s="34" t="s">
        <v>192</v>
      </c>
      <c r="E145" s="34" t="s">
        <v>175</v>
      </c>
      <c r="F145" s="34" t="s">
        <v>195</v>
      </c>
      <c r="G145" s="21"/>
      <c r="H145" s="21"/>
      <c r="I145" s="21" t="s">
        <v>276</v>
      </c>
      <c r="J145" s="21" t="s">
        <v>20</v>
      </c>
      <c r="K145" s="9"/>
      <c r="M145" s="12"/>
    </row>
    <row r="146" spans="1:13" ht="18" customHeight="1">
      <c r="A146" s="1">
        <v>145</v>
      </c>
      <c r="B146" s="37">
        <v>33366</v>
      </c>
      <c r="C146" s="34" t="s">
        <v>193</v>
      </c>
      <c r="D146" s="34" t="s">
        <v>171</v>
      </c>
      <c r="E146" s="34" t="s">
        <v>210</v>
      </c>
      <c r="F146" s="34" t="s">
        <v>190</v>
      </c>
      <c r="G146" s="21"/>
      <c r="H146" s="21"/>
      <c r="I146" s="21" t="s">
        <v>37</v>
      </c>
      <c r="J146" s="21" t="s">
        <v>19</v>
      </c>
      <c r="K146" s="9"/>
      <c r="M146" s="12"/>
    </row>
    <row r="147" spans="1:13" ht="18" customHeight="1">
      <c r="A147" s="1">
        <v>146</v>
      </c>
      <c r="B147" s="37">
        <v>33367</v>
      </c>
      <c r="C147" s="34" t="s">
        <v>167</v>
      </c>
      <c r="D147" s="34" t="s">
        <v>191</v>
      </c>
      <c r="E147" s="34" t="s">
        <v>180</v>
      </c>
      <c r="F147" s="34" t="s">
        <v>170</v>
      </c>
      <c r="G147" s="21"/>
      <c r="H147" s="21"/>
      <c r="I147" s="21" t="s">
        <v>14</v>
      </c>
      <c r="J147" s="21" t="s">
        <v>38</v>
      </c>
      <c r="K147" s="9"/>
      <c r="M147" s="12"/>
    </row>
    <row r="148" spans="1:13" ht="18" customHeight="1">
      <c r="A148" s="1">
        <v>147</v>
      </c>
      <c r="B148" s="37">
        <v>33367</v>
      </c>
      <c r="C148" s="34" t="s">
        <v>161</v>
      </c>
      <c r="D148" s="34" t="s">
        <v>172</v>
      </c>
      <c r="E148" s="34" t="s">
        <v>185</v>
      </c>
      <c r="F148" s="34" t="s">
        <v>194</v>
      </c>
      <c r="G148" s="21" t="s">
        <v>173</v>
      </c>
      <c r="H148" s="21" t="s">
        <v>181</v>
      </c>
      <c r="I148" s="21" t="s">
        <v>228</v>
      </c>
      <c r="J148" s="21" t="s">
        <v>26</v>
      </c>
      <c r="K148" s="9"/>
      <c r="M148" s="12"/>
    </row>
    <row r="149" spans="1:13" ht="18" customHeight="1">
      <c r="A149" s="1">
        <v>148</v>
      </c>
      <c r="B149" s="37">
        <v>33367</v>
      </c>
      <c r="C149" s="34" t="s">
        <v>165</v>
      </c>
      <c r="D149" s="34" t="s">
        <v>211</v>
      </c>
      <c r="E149" s="34" t="s">
        <v>213</v>
      </c>
      <c r="F149" s="34" t="s">
        <v>197</v>
      </c>
      <c r="G149" s="21" t="s">
        <v>179</v>
      </c>
      <c r="H149" s="21" t="s">
        <v>178</v>
      </c>
      <c r="I149" s="21" t="s">
        <v>8</v>
      </c>
      <c r="J149" s="21" t="s">
        <v>32</v>
      </c>
      <c r="K149" s="9"/>
      <c r="M149" s="12"/>
    </row>
    <row r="150" spans="1:13" ht="18" customHeight="1">
      <c r="A150" s="1">
        <v>149</v>
      </c>
      <c r="B150" s="37">
        <v>33367</v>
      </c>
      <c r="C150" s="34" t="s">
        <v>190</v>
      </c>
      <c r="D150" s="34" t="s">
        <v>166</v>
      </c>
      <c r="E150" s="34" t="s">
        <v>171</v>
      </c>
      <c r="F150" s="34" t="s">
        <v>210</v>
      </c>
      <c r="G150" s="21"/>
      <c r="H150" s="21"/>
      <c r="I150" s="21" t="s">
        <v>37</v>
      </c>
      <c r="J150" s="21" t="s">
        <v>19</v>
      </c>
      <c r="K150" s="9"/>
      <c r="M150" s="12"/>
    </row>
    <row r="151" spans="1:13" ht="18" customHeight="1">
      <c r="A151" s="1">
        <v>150</v>
      </c>
      <c r="B151" s="37">
        <v>33367</v>
      </c>
      <c r="C151" s="34" t="s">
        <v>131</v>
      </c>
      <c r="D151" s="34" t="s">
        <v>184</v>
      </c>
      <c r="E151" s="34" t="s">
        <v>269</v>
      </c>
      <c r="F151" s="34" t="s">
        <v>188</v>
      </c>
      <c r="G151" s="21" t="s">
        <v>186</v>
      </c>
      <c r="H151" s="21" t="s">
        <v>214</v>
      </c>
      <c r="I151" s="21" t="s">
        <v>31</v>
      </c>
      <c r="J151" s="21" t="s">
        <v>227</v>
      </c>
      <c r="K151" s="9"/>
      <c r="M151" s="12"/>
    </row>
    <row r="152" spans="1:13" ht="18" customHeight="1">
      <c r="A152" s="1">
        <v>151</v>
      </c>
      <c r="B152" s="37">
        <v>33367</v>
      </c>
      <c r="C152" s="34" t="s">
        <v>195</v>
      </c>
      <c r="D152" s="34" t="s">
        <v>175</v>
      </c>
      <c r="E152" s="34" t="s">
        <v>177</v>
      </c>
      <c r="F152" s="34" t="s">
        <v>192</v>
      </c>
      <c r="G152" s="21"/>
      <c r="H152" s="21"/>
      <c r="I152" s="21" t="s">
        <v>276</v>
      </c>
      <c r="J152" s="21" t="s">
        <v>20</v>
      </c>
      <c r="K152" s="9"/>
      <c r="M152" s="12"/>
    </row>
    <row r="153" spans="1:13" ht="18" customHeight="1">
      <c r="A153" s="1">
        <v>152</v>
      </c>
      <c r="B153" s="37">
        <v>33368</v>
      </c>
      <c r="C153" s="34" t="s">
        <v>213</v>
      </c>
      <c r="D153" s="34" t="s">
        <v>186</v>
      </c>
      <c r="E153" s="34" t="s">
        <v>184</v>
      </c>
      <c r="F153" s="34" t="s">
        <v>269</v>
      </c>
      <c r="G153" s="21" t="s">
        <v>197</v>
      </c>
      <c r="H153" s="21" t="s">
        <v>131</v>
      </c>
      <c r="I153" s="21" t="s">
        <v>32</v>
      </c>
      <c r="J153" s="21" t="s">
        <v>26</v>
      </c>
      <c r="K153" s="9"/>
      <c r="M153" s="12"/>
    </row>
    <row r="154" spans="1:13" ht="18" customHeight="1">
      <c r="A154" s="1">
        <v>153</v>
      </c>
      <c r="B154" s="37">
        <v>33368</v>
      </c>
      <c r="C154" s="34" t="s">
        <v>211</v>
      </c>
      <c r="D154" s="34" t="s">
        <v>214</v>
      </c>
      <c r="E154" s="34" t="s">
        <v>165</v>
      </c>
      <c r="F154" s="34" t="s">
        <v>179</v>
      </c>
      <c r="G154" s="21" t="s">
        <v>178</v>
      </c>
      <c r="H154" s="21" t="s">
        <v>188</v>
      </c>
      <c r="I154" s="21" t="s">
        <v>31</v>
      </c>
      <c r="J154" s="21" t="s">
        <v>8</v>
      </c>
      <c r="K154" s="9"/>
      <c r="M154" s="12"/>
    </row>
    <row r="155" spans="1:13" ht="18" customHeight="1">
      <c r="A155" s="1">
        <v>154</v>
      </c>
      <c r="B155" s="37">
        <v>33369</v>
      </c>
      <c r="C155" s="34" t="s">
        <v>192</v>
      </c>
      <c r="D155" s="34" t="s">
        <v>144</v>
      </c>
      <c r="E155" s="34" t="s">
        <v>193</v>
      </c>
      <c r="F155" s="34" t="s">
        <v>166</v>
      </c>
      <c r="G155" s="21"/>
      <c r="H155" s="21"/>
      <c r="I155" s="21" t="s">
        <v>20</v>
      </c>
      <c r="J155" s="21" t="s">
        <v>19</v>
      </c>
      <c r="K155" s="9"/>
      <c r="M155" s="12"/>
    </row>
    <row r="156" spans="1:13" ht="18" customHeight="1">
      <c r="A156" s="1">
        <v>155</v>
      </c>
      <c r="B156" s="37">
        <v>33369</v>
      </c>
      <c r="C156" s="34" t="s">
        <v>170</v>
      </c>
      <c r="D156" s="34" t="s">
        <v>176</v>
      </c>
      <c r="E156" s="34" t="s">
        <v>72</v>
      </c>
      <c r="F156" s="34" t="s">
        <v>171</v>
      </c>
      <c r="G156" s="21"/>
      <c r="H156" s="21"/>
      <c r="I156" s="21" t="s">
        <v>38</v>
      </c>
      <c r="J156" s="21" t="s">
        <v>37</v>
      </c>
      <c r="K156" s="9"/>
      <c r="M156" s="12"/>
    </row>
    <row r="157" spans="1:13" ht="18" customHeight="1">
      <c r="A157" s="1">
        <v>156</v>
      </c>
      <c r="B157" s="37">
        <v>33369</v>
      </c>
      <c r="C157" s="34" t="s">
        <v>168</v>
      </c>
      <c r="D157" s="34" t="s">
        <v>210</v>
      </c>
      <c r="E157" s="34" t="s">
        <v>175</v>
      </c>
      <c r="F157" s="34" t="s">
        <v>190</v>
      </c>
      <c r="G157" s="21"/>
      <c r="H157" s="21"/>
      <c r="I157" s="21" t="s">
        <v>276</v>
      </c>
      <c r="J157" s="21" t="s">
        <v>14</v>
      </c>
      <c r="K157" s="9"/>
      <c r="L157" s="88"/>
      <c r="M157" s="12"/>
    </row>
    <row r="158" spans="1:13" ht="18" customHeight="1">
      <c r="A158" s="1">
        <v>157</v>
      </c>
      <c r="B158" s="37">
        <v>33369</v>
      </c>
      <c r="C158" s="34" t="s">
        <v>184</v>
      </c>
      <c r="D158" s="34" t="s">
        <v>197</v>
      </c>
      <c r="E158" s="34" t="s">
        <v>131</v>
      </c>
      <c r="F158" s="34" t="s">
        <v>186</v>
      </c>
      <c r="G158" s="21" t="s">
        <v>213</v>
      </c>
      <c r="H158" s="21" t="s">
        <v>269</v>
      </c>
      <c r="I158" s="21" t="s">
        <v>32</v>
      </c>
      <c r="J158" s="21" t="s">
        <v>26</v>
      </c>
      <c r="K158" s="9"/>
      <c r="L158" s="88"/>
      <c r="M158" s="12"/>
    </row>
    <row r="159" spans="1:13" ht="18" customHeight="1">
      <c r="A159" s="1">
        <v>158</v>
      </c>
      <c r="B159" s="37">
        <v>33369</v>
      </c>
      <c r="C159" s="34" t="s">
        <v>187</v>
      </c>
      <c r="D159" s="34" t="s">
        <v>183</v>
      </c>
      <c r="E159" s="36" t="s">
        <v>173</v>
      </c>
      <c r="F159" s="34" t="s">
        <v>142</v>
      </c>
      <c r="G159" s="21" t="s">
        <v>182</v>
      </c>
      <c r="H159" s="21" t="s">
        <v>185</v>
      </c>
      <c r="I159" s="21" t="s">
        <v>227</v>
      </c>
      <c r="J159" s="21" t="s">
        <v>228</v>
      </c>
      <c r="K159" s="9"/>
      <c r="L159" s="88"/>
      <c r="M159" s="12"/>
    </row>
    <row r="160" spans="1:13" ht="18" customHeight="1">
      <c r="A160" s="1">
        <v>159</v>
      </c>
      <c r="B160" s="37">
        <v>33369</v>
      </c>
      <c r="C160" s="34" t="s">
        <v>188</v>
      </c>
      <c r="D160" s="34" t="s">
        <v>165</v>
      </c>
      <c r="E160" s="34" t="s">
        <v>179</v>
      </c>
      <c r="F160" s="34" t="s">
        <v>178</v>
      </c>
      <c r="G160" s="21" t="s">
        <v>214</v>
      </c>
      <c r="H160" s="21" t="s">
        <v>211</v>
      </c>
      <c r="I160" s="21" t="s">
        <v>31</v>
      </c>
      <c r="J160" s="21" t="s">
        <v>8</v>
      </c>
      <c r="K160" s="9"/>
      <c r="L160" s="14"/>
      <c r="M160" s="12"/>
    </row>
    <row r="161" spans="1:13" ht="18" customHeight="1">
      <c r="A161" s="1">
        <v>160</v>
      </c>
      <c r="B161" s="37">
        <v>33370</v>
      </c>
      <c r="C161" s="34" t="s">
        <v>197</v>
      </c>
      <c r="D161" s="34" t="s">
        <v>213</v>
      </c>
      <c r="E161" s="34" t="s">
        <v>269</v>
      </c>
      <c r="F161" s="34" t="s">
        <v>184</v>
      </c>
      <c r="G161" s="21" t="s">
        <v>131</v>
      </c>
      <c r="H161" s="21" t="s">
        <v>186</v>
      </c>
      <c r="I161" s="21" t="s">
        <v>32</v>
      </c>
      <c r="J161" s="21" t="s">
        <v>26</v>
      </c>
      <c r="K161" s="9"/>
      <c r="L161" s="15"/>
      <c r="M161" s="12"/>
    </row>
    <row r="162" spans="1:13" ht="18" customHeight="1">
      <c r="A162" s="1">
        <v>161</v>
      </c>
      <c r="B162" s="37">
        <v>33370</v>
      </c>
      <c r="C162" s="34" t="s">
        <v>175</v>
      </c>
      <c r="D162" s="34" t="s">
        <v>190</v>
      </c>
      <c r="E162" s="34" t="s">
        <v>210</v>
      </c>
      <c r="F162" s="34" t="s">
        <v>180</v>
      </c>
      <c r="G162" s="21"/>
      <c r="H162" s="21"/>
      <c r="I162" s="21" t="s">
        <v>276</v>
      </c>
      <c r="J162" s="21" t="s">
        <v>14</v>
      </c>
      <c r="K162" s="9"/>
      <c r="M162" s="12"/>
    </row>
    <row r="163" spans="1:13" ht="18" customHeight="1">
      <c r="A163" s="1">
        <v>162</v>
      </c>
      <c r="B163" s="37">
        <v>33370</v>
      </c>
      <c r="C163" s="34" t="s">
        <v>185</v>
      </c>
      <c r="D163" s="34" t="s">
        <v>173</v>
      </c>
      <c r="E163" s="34" t="s">
        <v>182</v>
      </c>
      <c r="F163" s="34" t="s">
        <v>183</v>
      </c>
      <c r="G163" s="21" t="s">
        <v>187</v>
      </c>
      <c r="H163" s="21" t="s">
        <v>142</v>
      </c>
      <c r="I163" s="21" t="s">
        <v>227</v>
      </c>
      <c r="J163" s="21" t="s">
        <v>228</v>
      </c>
      <c r="K163" s="9"/>
      <c r="M163" s="12"/>
    </row>
    <row r="164" spans="1:13" ht="18" customHeight="1">
      <c r="A164" s="1">
        <v>163</v>
      </c>
      <c r="B164" s="37">
        <v>33370</v>
      </c>
      <c r="C164" s="34" t="s">
        <v>214</v>
      </c>
      <c r="D164" s="34" t="s">
        <v>178</v>
      </c>
      <c r="E164" s="34" t="s">
        <v>211</v>
      </c>
      <c r="F164" s="34" t="s">
        <v>165</v>
      </c>
      <c r="G164" s="21" t="s">
        <v>188</v>
      </c>
      <c r="H164" s="21" t="s">
        <v>179</v>
      </c>
      <c r="I164" s="21" t="s">
        <v>31</v>
      </c>
      <c r="J164" s="21" t="s">
        <v>8</v>
      </c>
      <c r="K164" s="9"/>
      <c r="M164" s="12"/>
    </row>
    <row r="165" spans="1:13" ht="18" customHeight="1">
      <c r="A165" s="1">
        <v>164</v>
      </c>
      <c r="B165" s="38">
        <v>33372</v>
      </c>
      <c r="C165" s="21" t="s">
        <v>182</v>
      </c>
      <c r="D165" s="21" t="s">
        <v>181</v>
      </c>
      <c r="E165" s="21" t="s">
        <v>142</v>
      </c>
      <c r="F165" s="21" t="s">
        <v>185</v>
      </c>
      <c r="G165" s="21" t="s">
        <v>183</v>
      </c>
      <c r="H165" s="21" t="s">
        <v>173</v>
      </c>
      <c r="I165" s="21" t="s">
        <v>227</v>
      </c>
      <c r="J165" s="21" t="s">
        <v>32</v>
      </c>
      <c r="K165" s="9"/>
    </row>
    <row r="166" spans="1:13" ht="18" customHeight="1">
      <c r="A166" s="1">
        <v>165</v>
      </c>
      <c r="B166" s="38">
        <v>33372</v>
      </c>
      <c r="C166" s="21" t="s">
        <v>269</v>
      </c>
      <c r="D166" s="21" t="s">
        <v>161</v>
      </c>
      <c r="E166" s="21" t="s">
        <v>187</v>
      </c>
      <c r="F166" s="21" t="s">
        <v>172</v>
      </c>
      <c r="G166" s="21" t="s">
        <v>194</v>
      </c>
      <c r="H166" s="21" t="s">
        <v>214</v>
      </c>
      <c r="I166" s="21" t="s">
        <v>26</v>
      </c>
      <c r="J166" s="21" t="s">
        <v>31</v>
      </c>
      <c r="K166" s="9"/>
    </row>
    <row r="167" spans="1:13" ht="18" customHeight="1">
      <c r="A167" s="1">
        <v>166</v>
      </c>
      <c r="B167" s="38">
        <v>33372</v>
      </c>
      <c r="C167" s="21" t="s">
        <v>179</v>
      </c>
      <c r="D167" s="21" t="s">
        <v>131</v>
      </c>
      <c r="E167" s="21" t="s">
        <v>165</v>
      </c>
      <c r="F167" s="21" t="s">
        <v>174</v>
      </c>
      <c r="G167" s="21" t="s">
        <v>184</v>
      </c>
      <c r="H167" s="21" t="s">
        <v>186</v>
      </c>
      <c r="I167" s="21" t="s">
        <v>8</v>
      </c>
      <c r="J167" s="21" t="s">
        <v>228</v>
      </c>
      <c r="K167" s="9"/>
    </row>
    <row r="168" spans="1:13" ht="18" customHeight="1">
      <c r="A168" s="1">
        <v>167</v>
      </c>
      <c r="B168" s="38">
        <v>33372</v>
      </c>
      <c r="C168" s="21" t="s">
        <v>210</v>
      </c>
      <c r="D168" s="21" t="s">
        <v>72</v>
      </c>
      <c r="E168" s="21" t="s">
        <v>190</v>
      </c>
      <c r="F168" s="21" t="s">
        <v>192</v>
      </c>
      <c r="G168" s="21"/>
      <c r="H168" s="21"/>
      <c r="I168" s="21" t="s">
        <v>19</v>
      </c>
      <c r="J168" s="21" t="s">
        <v>38</v>
      </c>
      <c r="K168" s="9"/>
    </row>
    <row r="169" spans="1:13" ht="18" customHeight="1">
      <c r="A169" s="1">
        <v>168</v>
      </c>
      <c r="B169" s="38">
        <v>33372</v>
      </c>
      <c r="C169" s="21" t="s">
        <v>180</v>
      </c>
      <c r="D169" s="21" t="s">
        <v>193</v>
      </c>
      <c r="E169" s="21" t="s">
        <v>191</v>
      </c>
      <c r="F169" s="21" t="s">
        <v>144</v>
      </c>
      <c r="G169" s="21"/>
      <c r="H169" s="21"/>
      <c r="I169" s="21" t="s">
        <v>20</v>
      </c>
      <c r="J169" s="21" t="s">
        <v>14</v>
      </c>
      <c r="K169" s="9"/>
    </row>
    <row r="170" spans="1:13" ht="18" customHeight="1">
      <c r="A170" s="1">
        <v>169</v>
      </c>
      <c r="B170" s="38">
        <v>33372</v>
      </c>
      <c r="C170" s="21" t="s">
        <v>176</v>
      </c>
      <c r="D170" s="36" t="s">
        <v>170</v>
      </c>
      <c r="E170" s="21" t="s">
        <v>195</v>
      </c>
      <c r="F170" s="21" t="s">
        <v>167</v>
      </c>
      <c r="G170" s="21"/>
      <c r="H170" s="21"/>
      <c r="I170" s="21" t="s">
        <v>37</v>
      </c>
      <c r="J170" s="21" t="s">
        <v>276</v>
      </c>
      <c r="K170" s="9"/>
    </row>
    <row r="171" spans="1:13" ht="18" customHeight="1">
      <c r="A171" s="1">
        <v>170</v>
      </c>
      <c r="B171" s="38">
        <v>33373</v>
      </c>
      <c r="C171" s="21" t="s">
        <v>167</v>
      </c>
      <c r="D171" s="21" t="s">
        <v>171</v>
      </c>
      <c r="E171" s="21" t="s">
        <v>170</v>
      </c>
      <c r="F171" s="21" t="s">
        <v>195</v>
      </c>
      <c r="G171" s="21"/>
      <c r="H171" s="21"/>
      <c r="I171" s="21" t="s">
        <v>37</v>
      </c>
      <c r="J171" s="21" t="s">
        <v>276</v>
      </c>
      <c r="K171" s="9"/>
    </row>
    <row r="172" spans="1:13" ht="18" customHeight="1">
      <c r="A172" s="1">
        <v>171</v>
      </c>
      <c r="B172" s="38">
        <v>33373</v>
      </c>
      <c r="C172" s="36" t="s">
        <v>191</v>
      </c>
      <c r="D172" s="21" t="s">
        <v>166</v>
      </c>
      <c r="E172" s="21" t="s">
        <v>144</v>
      </c>
      <c r="F172" s="21" t="s">
        <v>193</v>
      </c>
      <c r="G172" s="21"/>
      <c r="H172" s="21"/>
      <c r="I172" s="21" t="s">
        <v>20</v>
      </c>
      <c r="J172" s="21" t="s">
        <v>14</v>
      </c>
      <c r="K172" s="9"/>
      <c r="M172" s="13"/>
    </row>
    <row r="173" spans="1:13" ht="18" customHeight="1">
      <c r="A173" s="1">
        <v>172</v>
      </c>
      <c r="B173" s="38">
        <v>33374</v>
      </c>
      <c r="C173" s="21" t="s">
        <v>192</v>
      </c>
      <c r="D173" s="21" t="s">
        <v>210</v>
      </c>
      <c r="E173" s="21" t="s">
        <v>72</v>
      </c>
      <c r="F173" s="21" t="s">
        <v>175</v>
      </c>
      <c r="G173" s="21"/>
      <c r="H173" s="21"/>
      <c r="I173" s="21" t="s">
        <v>19</v>
      </c>
      <c r="J173" s="21" t="s">
        <v>38</v>
      </c>
      <c r="K173" s="9"/>
    </row>
    <row r="174" spans="1:13" ht="18" customHeight="1">
      <c r="A174" s="1">
        <v>173</v>
      </c>
      <c r="B174" s="38">
        <v>33374</v>
      </c>
      <c r="C174" s="21" t="s">
        <v>170</v>
      </c>
      <c r="D174" s="21" t="s">
        <v>195</v>
      </c>
      <c r="E174" s="21" t="s">
        <v>171</v>
      </c>
      <c r="F174" s="21" t="s">
        <v>176</v>
      </c>
      <c r="G174" s="21"/>
      <c r="H174" s="21"/>
      <c r="I174" s="21" t="s">
        <v>37</v>
      </c>
      <c r="J174" s="21" t="s">
        <v>276</v>
      </c>
      <c r="K174" s="9"/>
    </row>
    <row r="175" spans="1:13" ht="18" customHeight="1">
      <c r="A175" s="1">
        <v>174</v>
      </c>
      <c r="B175" s="38">
        <v>33374</v>
      </c>
      <c r="C175" s="21" t="s">
        <v>186</v>
      </c>
      <c r="D175" s="21" t="s">
        <v>179</v>
      </c>
      <c r="E175" s="21" t="s">
        <v>213</v>
      </c>
      <c r="F175" s="21" t="s">
        <v>197</v>
      </c>
      <c r="G175" s="21" t="s">
        <v>178</v>
      </c>
      <c r="H175" s="21" t="s">
        <v>165</v>
      </c>
      <c r="I175" s="21" t="s">
        <v>8</v>
      </c>
      <c r="J175" s="21" t="s">
        <v>228</v>
      </c>
      <c r="K175" s="9"/>
    </row>
    <row r="176" spans="1:13" ht="18" customHeight="1">
      <c r="A176" s="1">
        <v>175</v>
      </c>
      <c r="B176" s="38">
        <v>33374</v>
      </c>
      <c r="C176" s="21" t="s">
        <v>144</v>
      </c>
      <c r="D176" s="21" t="s">
        <v>180</v>
      </c>
      <c r="E176" s="21" t="s">
        <v>193</v>
      </c>
      <c r="F176" s="21" t="s">
        <v>166</v>
      </c>
      <c r="G176" s="21"/>
      <c r="H176" s="21"/>
      <c r="I176" s="21" t="s">
        <v>20</v>
      </c>
      <c r="J176" s="21" t="s">
        <v>14</v>
      </c>
      <c r="K176" s="9"/>
    </row>
    <row r="177" spans="1:13" ht="18" customHeight="1">
      <c r="A177" s="1">
        <v>176</v>
      </c>
      <c r="B177" s="37">
        <v>33374</v>
      </c>
      <c r="C177" s="34" t="s">
        <v>183</v>
      </c>
      <c r="D177" s="34" t="s">
        <v>182</v>
      </c>
      <c r="E177" s="34" t="s">
        <v>173</v>
      </c>
      <c r="F177" s="34" t="s">
        <v>181</v>
      </c>
      <c r="G177" s="21" t="s">
        <v>185</v>
      </c>
      <c r="H177" s="21" t="s">
        <v>142</v>
      </c>
      <c r="I177" s="21" t="s">
        <v>227</v>
      </c>
      <c r="J177" s="21" t="s">
        <v>32</v>
      </c>
      <c r="K177" s="9"/>
      <c r="M177" s="12"/>
    </row>
    <row r="178" spans="1:13" ht="18" customHeight="1">
      <c r="A178" s="1">
        <v>177</v>
      </c>
      <c r="B178" s="37">
        <v>33374</v>
      </c>
      <c r="C178" s="34" t="s">
        <v>194</v>
      </c>
      <c r="D178" s="34" t="s">
        <v>187</v>
      </c>
      <c r="E178" s="34" t="s">
        <v>214</v>
      </c>
      <c r="F178" s="34" t="s">
        <v>192</v>
      </c>
      <c r="G178" s="21" t="s">
        <v>172</v>
      </c>
      <c r="H178" s="21" t="s">
        <v>146</v>
      </c>
      <c r="I178" s="21" t="s">
        <v>26</v>
      </c>
      <c r="J178" s="21" t="s">
        <v>31</v>
      </c>
      <c r="K178" s="9"/>
      <c r="M178" s="12"/>
    </row>
    <row r="179" spans="1:13" ht="18" customHeight="1">
      <c r="A179" s="1">
        <v>178</v>
      </c>
      <c r="B179" s="37">
        <v>33375</v>
      </c>
      <c r="C179" s="34" t="s">
        <v>161</v>
      </c>
      <c r="D179" s="34" t="s">
        <v>142</v>
      </c>
      <c r="E179" s="34" t="s">
        <v>182</v>
      </c>
      <c r="F179" s="34" t="s">
        <v>183</v>
      </c>
      <c r="G179" s="21" t="s">
        <v>187</v>
      </c>
      <c r="H179" s="21" t="s">
        <v>194</v>
      </c>
      <c r="I179" s="21" t="s">
        <v>228</v>
      </c>
      <c r="J179" s="21" t="s">
        <v>26</v>
      </c>
      <c r="K179" s="9"/>
      <c r="M179" s="12"/>
    </row>
    <row r="180" spans="1:13" ht="18" customHeight="1">
      <c r="A180" s="1">
        <v>179</v>
      </c>
      <c r="B180" s="37">
        <v>33375</v>
      </c>
      <c r="C180" s="34" t="s">
        <v>72</v>
      </c>
      <c r="D180" s="34" t="s">
        <v>190</v>
      </c>
      <c r="E180" s="34" t="s">
        <v>175</v>
      </c>
      <c r="F180" s="34" t="s">
        <v>210</v>
      </c>
      <c r="G180" s="21"/>
      <c r="H180" s="21"/>
      <c r="I180" s="21" t="s">
        <v>38</v>
      </c>
      <c r="J180" s="21" t="s">
        <v>20</v>
      </c>
      <c r="K180" s="9"/>
      <c r="M180" s="12"/>
    </row>
    <row r="181" spans="1:13" ht="18" customHeight="1">
      <c r="A181" s="1">
        <v>180</v>
      </c>
      <c r="B181" s="37">
        <v>33375</v>
      </c>
      <c r="C181" s="34" t="s">
        <v>213</v>
      </c>
      <c r="D181" s="34" t="s">
        <v>174</v>
      </c>
      <c r="E181" s="34" t="s">
        <v>178</v>
      </c>
      <c r="F181" s="34" t="s">
        <v>165</v>
      </c>
      <c r="G181" s="21" t="s">
        <v>211</v>
      </c>
      <c r="H181" s="21" t="s">
        <v>185</v>
      </c>
      <c r="I181" s="21" t="s">
        <v>32</v>
      </c>
      <c r="J181" s="21" t="s">
        <v>31</v>
      </c>
      <c r="K181" s="9"/>
      <c r="M181" s="12"/>
    </row>
    <row r="182" spans="1:13" ht="18" customHeight="1">
      <c r="A182" s="1">
        <v>181</v>
      </c>
      <c r="B182" s="37">
        <v>33376</v>
      </c>
      <c r="C182" s="34" t="s">
        <v>165</v>
      </c>
      <c r="D182" s="34" t="s">
        <v>178</v>
      </c>
      <c r="E182" s="34" t="s">
        <v>211</v>
      </c>
      <c r="F182" s="34" t="s">
        <v>185</v>
      </c>
      <c r="G182" s="21" t="s">
        <v>181</v>
      </c>
      <c r="H182" s="21" t="s">
        <v>213</v>
      </c>
      <c r="I182" s="21" t="s">
        <v>32</v>
      </c>
      <c r="J182" s="21" t="s">
        <v>31</v>
      </c>
      <c r="K182" s="9"/>
      <c r="M182" s="12"/>
    </row>
    <row r="183" spans="1:13" ht="18" customHeight="1">
      <c r="A183" s="1">
        <v>182</v>
      </c>
      <c r="B183" s="37">
        <v>33376</v>
      </c>
      <c r="C183" s="34" t="s">
        <v>175</v>
      </c>
      <c r="D183" s="34" t="s">
        <v>192</v>
      </c>
      <c r="E183" s="34" t="s">
        <v>210</v>
      </c>
      <c r="F183" s="34" t="s">
        <v>190</v>
      </c>
      <c r="G183" s="21"/>
      <c r="H183" s="21"/>
      <c r="I183" s="21" t="s">
        <v>38</v>
      </c>
      <c r="J183" s="21" t="s">
        <v>20</v>
      </c>
      <c r="K183" s="9"/>
      <c r="M183" s="12"/>
    </row>
    <row r="184" spans="1:13" ht="18" customHeight="1">
      <c r="A184" s="1">
        <v>183</v>
      </c>
      <c r="B184" s="37">
        <v>33376</v>
      </c>
      <c r="C184" s="34" t="s">
        <v>184</v>
      </c>
      <c r="D184" s="34" t="s">
        <v>197</v>
      </c>
      <c r="E184" s="34" t="s">
        <v>188</v>
      </c>
      <c r="F184" s="34" t="s">
        <v>179</v>
      </c>
      <c r="G184" s="21" t="s">
        <v>186</v>
      </c>
      <c r="H184" s="21" t="s">
        <v>131</v>
      </c>
      <c r="I184" s="21" t="s">
        <v>8</v>
      </c>
      <c r="J184" s="21" t="s">
        <v>227</v>
      </c>
      <c r="K184" s="9"/>
      <c r="M184" s="12"/>
    </row>
    <row r="185" spans="1:13" ht="18" customHeight="1">
      <c r="A185" s="1">
        <v>184</v>
      </c>
      <c r="B185" s="37">
        <v>33376</v>
      </c>
      <c r="C185" s="34" t="s">
        <v>187</v>
      </c>
      <c r="D185" s="34" t="s">
        <v>194</v>
      </c>
      <c r="E185" s="34" t="s">
        <v>161</v>
      </c>
      <c r="F185" s="34" t="s">
        <v>182</v>
      </c>
      <c r="G185" s="21" t="s">
        <v>142</v>
      </c>
      <c r="H185" s="21" t="s">
        <v>183</v>
      </c>
      <c r="I185" s="21" t="s">
        <v>228</v>
      </c>
      <c r="J185" s="21" t="s">
        <v>26</v>
      </c>
      <c r="K185" s="9"/>
      <c r="M185" s="12"/>
    </row>
    <row r="186" spans="1:13" ht="18" customHeight="1">
      <c r="A186" s="1">
        <v>185</v>
      </c>
      <c r="B186" s="37">
        <v>33376</v>
      </c>
      <c r="C186" s="34" t="s">
        <v>193</v>
      </c>
      <c r="D186" s="34" t="s">
        <v>191</v>
      </c>
      <c r="E186" s="34" t="s">
        <v>166</v>
      </c>
      <c r="F186" s="34" t="s">
        <v>180</v>
      </c>
      <c r="G186" s="21"/>
      <c r="H186" s="21"/>
      <c r="I186" s="21" t="s">
        <v>37</v>
      </c>
      <c r="J186" s="21" t="s">
        <v>19</v>
      </c>
      <c r="K186" s="9"/>
      <c r="M186" s="12"/>
    </row>
    <row r="187" spans="1:13" ht="18" customHeight="1">
      <c r="A187" s="1">
        <v>186</v>
      </c>
      <c r="B187" s="37">
        <v>33376</v>
      </c>
      <c r="C187" s="34" t="s">
        <v>195</v>
      </c>
      <c r="D187" s="34" t="s">
        <v>167</v>
      </c>
      <c r="E187" s="34" t="s">
        <v>176</v>
      </c>
      <c r="F187" s="34" t="s">
        <v>171</v>
      </c>
      <c r="G187" s="21"/>
      <c r="H187" s="21"/>
      <c r="I187" s="21" t="s">
        <v>14</v>
      </c>
      <c r="J187" s="21" t="s">
        <v>276</v>
      </c>
      <c r="K187" s="9"/>
      <c r="M187" s="12"/>
    </row>
    <row r="188" spans="1:13" ht="18" customHeight="1">
      <c r="A188" s="1">
        <v>187</v>
      </c>
      <c r="B188" s="37">
        <v>33377</v>
      </c>
      <c r="C188" s="34" t="s">
        <v>166</v>
      </c>
      <c r="D188" s="34" t="s">
        <v>144</v>
      </c>
      <c r="E188" s="36" t="s">
        <v>180</v>
      </c>
      <c r="F188" s="34" t="s">
        <v>191</v>
      </c>
      <c r="G188" s="21"/>
      <c r="H188" s="21"/>
      <c r="I188" s="21" t="s">
        <v>37</v>
      </c>
      <c r="J188" s="21" t="s">
        <v>19</v>
      </c>
      <c r="K188" s="9"/>
      <c r="M188" s="12"/>
    </row>
    <row r="189" spans="1:13" ht="18" customHeight="1">
      <c r="A189" s="1">
        <v>188</v>
      </c>
      <c r="B189" s="37">
        <v>33377</v>
      </c>
      <c r="C189" s="34" t="s">
        <v>171</v>
      </c>
      <c r="D189" s="34" t="s">
        <v>176</v>
      </c>
      <c r="E189" s="34" t="s">
        <v>167</v>
      </c>
      <c r="F189" s="34" t="s">
        <v>170</v>
      </c>
      <c r="G189" s="21"/>
      <c r="H189" s="21"/>
      <c r="I189" s="21" t="s">
        <v>14</v>
      </c>
      <c r="J189" s="21" t="s">
        <v>276</v>
      </c>
      <c r="K189" s="9"/>
      <c r="M189" s="12"/>
    </row>
    <row r="190" spans="1:13" ht="18" customHeight="1">
      <c r="A190" s="1">
        <v>189</v>
      </c>
      <c r="B190" s="37">
        <v>33377</v>
      </c>
      <c r="C190" s="34" t="s">
        <v>181</v>
      </c>
      <c r="D190" s="34" t="s">
        <v>213</v>
      </c>
      <c r="E190" s="34" t="s">
        <v>185</v>
      </c>
      <c r="F190" s="34" t="s">
        <v>178</v>
      </c>
      <c r="G190" s="21" t="s">
        <v>165</v>
      </c>
      <c r="H190" s="21" t="s">
        <v>211</v>
      </c>
      <c r="I190" s="21" t="s">
        <v>32</v>
      </c>
      <c r="J190" s="21" t="s">
        <v>31</v>
      </c>
      <c r="K190" s="9"/>
      <c r="M190" s="12"/>
    </row>
    <row r="191" spans="1:13" ht="18" customHeight="1">
      <c r="A191" s="1">
        <v>190</v>
      </c>
      <c r="B191" s="37">
        <v>33377</v>
      </c>
      <c r="C191" s="34" t="s">
        <v>210</v>
      </c>
      <c r="D191" s="34" t="s">
        <v>72</v>
      </c>
      <c r="E191" s="34" t="s">
        <v>190</v>
      </c>
      <c r="F191" s="34" t="s">
        <v>46</v>
      </c>
      <c r="G191" s="21"/>
      <c r="H191" s="21"/>
      <c r="I191" s="21" t="s">
        <v>38</v>
      </c>
      <c r="J191" s="21" t="s">
        <v>20</v>
      </c>
      <c r="K191" s="9"/>
      <c r="M191" s="12"/>
    </row>
    <row r="192" spans="1:13" ht="18" customHeight="1">
      <c r="A192" s="1">
        <v>191</v>
      </c>
      <c r="B192" s="37">
        <v>33377</v>
      </c>
      <c r="C192" s="34" t="s">
        <v>131</v>
      </c>
      <c r="D192" s="34" t="s">
        <v>186</v>
      </c>
      <c r="E192" s="34" t="s">
        <v>197</v>
      </c>
      <c r="F192" s="34" t="s">
        <v>184</v>
      </c>
      <c r="G192" s="21" t="s">
        <v>188</v>
      </c>
      <c r="H192" s="21" t="s">
        <v>179</v>
      </c>
      <c r="I192" s="21" t="s">
        <v>8</v>
      </c>
      <c r="J192" s="21" t="s">
        <v>227</v>
      </c>
      <c r="K192" s="9"/>
      <c r="M192" s="12"/>
    </row>
    <row r="193" spans="1:13" ht="18" customHeight="1">
      <c r="A193" s="1">
        <v>192</v>
      </c>
      <c r="B193" s="37">
        <v>33378</v>
      </c>
      <c r="C193" s="34" t="s">
        <v>180</v>
      </c>
      <c r="D193" s="34" t="s">
        <v>193</v>
      </c>
      <c r="E193" s="34" t="s">
        <v>191</v>
      </c>
      <c r="F193" s="34" t="s">
        <v>144</v>
      </c>
      <c r="G193" s="21"/>
      <c r="H193" s="21"/>
      <c r="I193" s="21" t="s">
        <v>37</v>
      </c>
      <c r="J193" s="21" t="s">
        <v>19</v>
      </c>
      <c r="K193" s="9"/>
      <c r="M193" s="12"/>
    </row>
    <row r="194" spans="1:13" ht="18" customHeight="1">
      <c r="A194" s="1">
        <v>193</v>
      </c>
      <c r="B194" s="37">
        <v>33379</v>
      </c>
      <c r="C194" s="34" t="s">
        <v>177</v>
      </c>
      <c r="D194" s="34" t="s">
        <v>195</v>
      </c>
      <c r="E194" s="34" t="s">
        <v>193</v>
      </c>
      <c r="F194" s="34" t="s">
        <v>166</v>
      </c>
      <c r="G194" s="21"/>
      <c r="H194" s="21"/>
      <c r="I194" s="21" t="s">
        <v>276</v>
      </c>
      <c r="J194" s="21" t="s">
        <v>38</v>
      </c>
      <c r="K194" s="9"/>
      <c r="M194" s="12"/>
    </row>
    <row r="195" spans="1:13" ht="18" customHeight="1">
      <c r="A195" s="1">
        <v>194</v>
      </c>
      <c r="B195" s="37">
        <v>33379</v>
      </c>
      <c r="C195" s="34" t="s">
        <v>173</v>
      </c>
      <c r="D195" s="34" t="s">
        <v>269</v>
      </c>
      <c r="E195" s="34" t="s">
        <v>172</v>
      </c>
      <c r="F195" s="34" t="s">
        <v>214</v>
      </c>
      <c r="G195" s="21" t="s">
        <v>161</v>
      </c>
      <c r="H195" s="21" t="s">
        <v>183</v>
      </c>
      <c r="I195" s="21" t="s">
        <v>26</v>
      </c>
      <c r="J195" s="21" t="s">
        <v>227</v>
      </c>
      <c r="K195" s="9"/>
      <c r="M195" s="12"/>
    </row>
    <row r="196" spans="1:13" ht="18" customHeight="1">
      <c r="A196" s="1">
        <v>195</v>
      </c>
      <c r="B196" s="37">
        <v>33379</v>
      </c>
      <c r="C196" s="34" t="s">
        <v>197</v>
      </c>
      <c r="D196" s="34" t="s">
        <v>184</v>
      </c>
      <c r="E196" s="34" t="s">
        <v>179</v>
      </c>
      <c r="F196" s="34" t="s">
        <v>186</v>
      </c>
      <c r="G196" s="21" t="s">
        <v>131</v>
      </c>
      <c r="H196" s="21" t="s">
        <v>185</v>
      </c>
      <c r="I196" s="21" t="s">
        <v>32</v>
      </c>
      <c r="J196" s="21" t="s">
        <v>8</v>
      </c>
      <c r="K196" s="9"/>
      <c r="M196" s="12"/>
    </row>
    <row r="197" spans="1:13" ht="18" customHeight="1">
      <c r="A197" s="1">
        <v>196</v>
      </c>
      <c r="B197" s="37">
        <v>33379</v>
      </c>
      <c r="C197" s="34" t="s">
        <v>144</v>
      </c>
      <c r="D197" s="34" t="s">
        <v>175</v>
      </c>
      <c r="E197" s="34" t="s">
        <v>210</v>
      </c>
      <c r="F197" s="34" t="s">
        <v>190</v>
      </c>
      <c r="G197" s="21"/>
      <c r="H197" s="21"/>
      <c r="I197" s="21" t="s">
        <v>14</v>
      </c>
      <c r="J197" s="21" t="s">
        <v>37</v>
      </c>
      <c r="K197" s="9"/>
      <c r="M197" s="12"/>
    </row>
    <row r="198" spans="1:13" ht="18" customHeight="1">
      <c r="A198" s="1">
        <v>197</v>
      </c>
      <c r="B198" s="37">
        <v>33379</v>
      </c>
      <c r="C198" s="34" t="s">
        <v>188</v>
      </c>
      <c r="D198" s="34" t="s">
        <v>165</v>
      </c>
      <c r="E198" s="34" t="s">
        <v>178</v>
      </c>
      <c r="F198" s="34" t="s">
        <v>213</v>
      </c>
      <c r="G198" s="21" t="s">
        <v>211</v>
      </c>
      <c r="H198" s="21" t="s">
        <v>181</v>
      </c>
      <c r="I198" s="21" t="s">
        <v>31</v>
      </c>
      <c r="J198" s="21" t="s">
        <v>228</v>
      </c>
      <c r="K198" s="9"/>
      <c r="M198" s="12"/>
    </row>
    <row r="199" spans="1:13" ht="18" customHeight="1">
      <c r="A199" s="1">
        <v>198</v>
      </c>
      <c r="B199" s="37">
        <v>33380</v>
      </c>
      <c r="C199" s="34" t="s">
        <v>192</v>
      </c>
      <c r="D199" s="34" t="s">
        <v>193</v>
      </c>
      <c r="E199" s="34" t="s">
        <v>166</v>
      </c>
      <c r="F199" s="34" t="s">
        <v>195</v>
      </c>
      <c r="G199" s="21"/>
      <c r="H199" s="21"/>
      <c r="I199" s="21" t="s">
        <v>276</v>
      </c>
      <c r="J199" s="21" t="s">
        <v>38</v>
      </c>
      <c r="K199" s="9"/>
      <c r="M199" s="12"/>
    </row>
    <row r="200" spans="1:13" ht="18" customHeight="1">
      <c r="A200" s="1">
        <v>199</v>
      </c>
      <c r="B200" s="37">
        <v>33380</v>
      </c>
      <c r="C200" s="34" t="s">
        <v>190</v>
      </c>
      <c r="D200" s="34" t="s">
        <v>171</v>
      </c>
      <c r="E200" s="34" t="s">
        <v>175</v>
      </c>
      <c r="F200" s="34" t="s">
        <v>210</v>
      </c>
      <c r="G200" s="21"/>
      <c r="H200" s="21"/>
      <c r="I200" s="21" t="s">
        <v>14</v>
      </c>
      <c r="J200" s="21" t="s">
        <v>37</v>
      </c>
      <c r="K200" s="9"/>
      <c r="M200" s="12"/>
    </row>
    <row r="201" spans="1:13" ht="18" customHeight="1">
      <c r="A201" s="1">
        <v>200</v>
      </c>
      <c r="B201" s="37">
        <v>33380</v>
      </c>
      <c r="C201" s="34" t="s">
        <v>211</v>
      </c>
      <c r="D201" s="34" t="s">
        <v>213</v>
      </c>
      <c r="E201" s="34" t="s">
        <v>165</v>
      </c>
      <c r="F201" s="34" t="s">
        <v>181</v>
      </c>
      <c r="G201" s="21" t="s">
        <v>188</v>
      </c>
      <c r="H201" s="21" t="s">
        <v>178</v>
      </c>
      <c r="I201" s="21" t="s">
        <v>31</v>
      </c>
      <c r="J201" s="21" t="s">
        <v>228</v>
      </c>
      <c r="K201" s="9"/>
      <c r="M201" s="12"/>
    </row>
    <row r="202" spans="1:13" ht="18" customHeight="1">
      <c r="A202" s="1">
        <v>201</v>
      </c>
      <c r="B202" s="37">
        <v>33380</v>
      </c>
      <c r="C202" s="34" t="s">
        <v>185</v>
      </c>
      <c r="D202" s="34" t="s">
        <v>131</v>
      </c>
      <c r="E202" s="34" t="s">
        <v>186</v>
      </c>
      <c r="F202" s="34" t="s">
        <v>179</v>
      </c>
      <c r="G202" s="21" t="s">
        <v>197</v>
      </c>
      <c r="H202" s="21" t="s">
        <v>184</v>
      </c>
      <c r="I202" s="21" t="s">
        <v>32</v>
      </c>
      <c r="J202" s="21" t="s">
        <v>8</v>
      </c>
      <c r="K202" s="9"/>
      <c r="M202" s="12"/>
    </row>
    <row r="203" spans="1:13" ht="18" customHeight="1">
      <c r="A203" s="1">
        <v>202</v>
      </c>
      <c r="B203" s="37">
        <v>33380</v>
      </c>
      <c r="C203" s="34" t="s">
        <v>214</v>
      </c>
      <c r="D203" s="34" t="s">
        <v>172</v>
      </c>
      <c r="E203" s="34" t="s">
        <v>269</v>
      </c>
      <c r="F203" s="34" t="s">
        <v>187</v>
      </c>
      <c r="G203" s="21" t="s">
        <v>182</v>
      </c>
      <c r="H203" s="21" t="s">
        <v>194</v>
      </c>
      <c r="I203" s="21" t="s">
        <v>26</v>
      </c>
      <c r="J203" s="21" t="s">
        <v>227</v>
      </c>
      <c r="K203" s="9"/>
      <c r="M203" s="12"/>
    </row>
    <row r="204" spans="1:13" ht="18" customHeight="1">
      <c r="A204" s="1">
        <v>203</v>
      </c>
      <c r="B204" s="37">
        <v>33380</v>
      </c>
      <c r="C204" s="34" t="s">
        <v>191</v>
      </c>
      <c r="D204" s="34" t="s">
        <v>180</v>
      </c>
      <c r="E204" s="34" t="s">
        <v>176</v>
      </c>
      <c r="F204" s="34" t="s">
        <v>167</v>
      </c>
      <c r="G204" s="21"/>
      <c r="H204" s="21"/>
      <c r="I204" s="21" t="s">
        <v>19</v>
      </c>
      <c r="J204" s="21" t="s">
        <v>20</v>
      </c>
      <c r="K204" s="9"/>
      <c r="M204" s="12"/>
    </row>
    <row r="205" spans="1:13" ht="18" customHeight="1">
      <c r="A205" s="1">
        <v>204</v>
      </c>
      <c r="B205" s="37">
        <v>33381</v>
      </c>
      <c r="C205" s="34" t="s">
        <v>269</v>
      </c>
      <c r="D205" s="34" t="s">
        <v>161</v>
      </c>
      <c r="E205" s="34" t="s">
        <v>183</v>
      </c>
      <c r="F205" s="34" t="s">
        <v>194</v>
      </c>
      <c r="G205" s="21" t="s">
        <v>142</v>
      </c>
      <c r="H205" s="21" t="s">
        <v>187</v>
      </c>
      <c r="I205" s="21" t="s">
        <v>26</v>
      </c>
      <c r="J205" s="21" t="s">
        <v>227</v>
      </c>
      <c r="K205" s="9"/>
      <c r="M205" s="12"/>
    </row>
    <row r="206" spans="1:13" ht="18" customHeight="1">
      <c r="A206" s="1">
        <v>205</v>
      </c>
      <c r="B206" s="37">
        <v>33381</v>
      </c>
      <c r="C206" s="34" t="s">
        <v>179</v>
      </c>
      <c r="D206" s="34" t="s">
        <v>186</v>
      </c>
      <c r="E206" s="34" t="s">
        <v>197</v>
      </c>
      <c r="F206" s="34" t="s">
        <v>184</v>
      </c>
      <c r="G206" s="21" t="s">
        <v>185</v>
      </c>
      <c r="H206" s="21" t="s">
        <v>131</v>
      </c>
      <c r="I206" s="21" t="s">
        <v>32</v>
      </c>
      <c r="J206" s="21" t="s">
        <v>8</v>
      </c>
      <c r="K206" s="9"/>
      <c r="M206" s="12"/>
    </row>
    <row r="207" spans="1:13" ht="18" customHeight="1">
      <c r="A207" s="1">
        <v>206</v>
      </c>
      <c r="B207" s="37">
        <v>33381</v>
      </c>
      <c r="C207" s="34" t="s">
        <v>175</v>
      </c>
      <c r="D207" s="34" t="s">
        <v>210</v>
      </c>
      <c r="E207" s="34" t="s">
        <v>171</v>
      </c>
      <c r="F207" s="34" t="s">
        <v>144</v>
      </c>
      <c r="G207" s="21"/>
      <c r="H207" s="21"/>
      <c r="I207" s="21" t="s">
        <v>14</v>
      </c>
      <c r="J207" s="21" t="s">
        <v>37</v>
      </c>
      <c r="K207" s="9"/>
      <c r="M207" s="12"/>
    </row>
    <row r="208" spans="1:13" ht="18" customHeight="1">
      <c r="A208" s="1">
        <v>207</v>
      </c>
      <c r="B208" s="37">
        <v>33381</v>
      </c>
      <c r="C208" s="34" t="s">
        <v>178</v>
      </c>
      <c r="D208" s="34" t="s">
        <v>188</v>
      </c>
      <c r="E208" s="34" t="s">
        <v>181</v>
      </c>
      <c r="F208" s="34" t="s">
        <v>165</v>
      </c>
      <c r="G208" s="21" t="s">
        <v>213</v>
      </c>
      <c r="H208" s="21" t="s">
        <v>211</v>
      </c>
      <c r="I208" s="21" t="s">
        <v>31</v>
      </c>
      <c r="J208" s="21" t="s">
        <v>228</v>
      </c>
      <c r="K208" s="9"/>
      <c r="M208" s="12"/>
    </row>
    <row r="209" spans="1:13" ht="18" customHeight="1">
      <c r="A209" s="1">
        <v>208</v>
      </c>
      <c r="B209" s="37">
        <v>33381</v>
      </c>
      <c r="C209" s="34" t="s">
        <v>176</v>
      </c>
      <c r="D209" s="34" t="s">
        <v>170</v>
      </c>
      <c r="E209" s="34" t="s">
        <v>167</v>
      </c>
      <c r="F209" s="34" t="s">
        <v>180</v>
      </c>
      <c r="G209" s="21"/>
      <c r="H209" s="21"/>
      <c r="I209" s="21" t="s">
        <v>19</v>
      </c>
      <c r="J209" s="21" t="s">
        <v>20</v>
      </c>
      <c r="K209" s="9"/>
      <c r="M209" s="12"/>
    </row>
    <row r="210" spans="1:13" ht="18" customHeight="1">
      <c r="A210" s="1">
        <v>209</v>
      </c>
      <c r="B210" s="37">
        <v>33381</v>
      </c>
      <c r="C210" s="34" t="s">
        <v>195</v>
      </c>
      <c r="D210" s="34" t="s">
        <v>166</v>
      </c>
      <c r="E210" s="34" t="s">
        <v>177</v>
      </c>
      <c r="F210" s="34" t="s">
        <v>193</v>
      </c>
      <c r="G210" s="21"/>
      <c r="H210" s="21"/>
      <c r="I210" s="21" t="s">
        <v>276</v>
      </c>
      <c r="J210" s="21" t="s">
        <v>38</v>
      </c>
      <c r="K210" s="9"/>
      <c r="M210" s="12"/>
    </row>
    <row r="211" spans="1:13" ht="18" customHeight="1">
      <c r="A211" s="1">
        <v>210</v>
      </c>
      <c r="B211" s="37">
        <v>33382</v>
      </c>
      <c r="C211" s="34" t="s">
        <v>167</v>
      </c>
      <c r="D211" s="34" t="s">
        <v>191</v>
      </c>
      <c r="E211" s="34" t="s">
        <v>180</v>
      </c>
      <c r="F211" s="34" t="s">
        <v>170</v>
      </c>
      <c r="G211" s="21"/>
      <c r="H211" s="21"/>
      <c r="I211" s="21" t="s">
        <v>38</v>
      </c>
      <c r="J211" s="21" t="s">
        <v>19</v>
      </c>
      <c r="K211" s="9"/>
      <c r="M211" s="12"/>
    </row>
    <row r="212" spans="1:13" ht="18" customHeight="1">
      <c r="A212" s="1">
        <v>211</v>
      </c>
      <c r="B212" s="37">
        <v>33382</v>
      </c>
      <c r="C212" s="34" t="s">
        <v>172</v>
      </c>
      <c r="D212" s="34" t="s">
        <v>173</v>
      </c>
      <c r="E212" s="34" t="s">
        <v>182</v>
      </c>
      <c r="F212" s="34" t="s">
        <v>269</v>
      </c>
      <c r="G212" s="21" t="s">
        <v>181</v>
      </c>
      <c r="H212" s="21" t="s">
        <v>185</v>
      </c>
      <c r="I212" s="21" t="s">
        <v>26</v>
      </c>
      <c r="J212" s="21" t="s">
        <v>8</v>
      </c>
      <c r="K212" s="9"/>
      <c r="M212" s="12"/>
    </row>
    <row r="213" spans="1:13" ht="18" customHeight="1">
      <c r="A213" s="1">
        <v>212</v>
      </c>
      <c r="B213" s="37">
        <v>33382</v>
      </c>
      <c r="C213" s="34" t="s">
        <v>193</v>
      </c>
      <c r="D213" s="36" t="s">
        <v>192</v>
      </c>
      <c r="E213" s="34" t="s">
        <v>210</v>
      </c>
      <c r="F213" s="34" t="s">
        <v>171</v>
      </c>
      <c r="G213" s="21"/>
      <c r="H213" s="21"/>
      <c r="I213" s="21" t="s">
        <v>276</v>
      </c>
      <c r="J213" s="21" t="s">
        <v>37</v>
      </c>
      <c r="K213" s="9"/>
      <c r="M213" s="12"/>
    </row>
    <row r="214" spans="1:13" ht="18" customHeight="1">
      <c r="A214" s="1">
        <v>213</v>
      </c>
      <c r="B214" s="37">
        <v>33383</v>
      </c>
      <c r="C214" s="34" t="s">
        <v>166</v>
      </c>
      <c r="D214" s="34" t="s">
        <v>190</v>
      </c>
      <c r="E214" s="34" t="s">
        <v>144</v>
      </c>
      <c r="F214" s="34" t="s">
        <v>168</v>
      </c>
      <c r="G214" s="21"/>
      <c r="H214" s="21"/>
      <c r="I214" s="21" t="s">
        <v>14</v>
      </c>
      <c r="J214" s="21" t="s">
        <v>20</v>
      </c>
      <c r="K214" s="9"/>
      <c r="M214" s="12"/>
    </row>
    <row r="215" spans="1:13" ht="18" customHeight="1">
      <c r="A215" s="1">
        <v>214</v>
      </c>
      <c r="B215" s="37">
        <v>33383</v>
      </c>
      <c r="C215" s="34" t="s">
        <v>182</v>
      </c>
      <c r="D215" s="34" t="s">
        <v>185</v>
      </c>
      <c r="E215" s="34" t="s">
        <v>173</v>
      </c>
      <c r="F215" s="34" t="s">
        <v>181</v>
      </c>
      <c r="G215" s="21" t="s">
        <v>269</v>
      </c>
      <c r="H215" s="21" t="s">
        <v>172</v>
      </c>
      <c r="I215" s="21" t="s">
        <v>26</v>
      </c>
      <c r="J215" s="21" t="s">
        <v>8</v>
      </c>
      <c r="K215" s="9"/>
      <c r="M215" s="12"/>
    </row>
    <row r="216" spans="1:13" ht="18" customHeight="1">
      <c r="A216" s="1">
        <v>215</v>
      </c>
      <c r="B216" s="37">
        <v>33383</v>
      </c>
      <c r="C216" s="34" t="s">
        <v>170</v>
      </c>
      <c r="D216" s="34" t="s">
        <v>176</v>
      </c>
      <c r="E216" s="34" t="s">
        <v>191</v>
      </c>
      <c r="F216" s="34" t="s">
        <v>180</v>
      </c>
      <c r="G216" s="21"/>
      <c r="H216" s="21"/>
      <c r="I216" s="21" t="s">
        <v>38</v>
      </c>
      <c r="J216" s="21" t="s">
        <v>19</v>
      </c>
      <c r="K216" s="9"/>
      <c r="M216" s="12"/>
    </row>
    <row r="217" spans="1:13" ht="18" customHeight="1">
      <c r="A217" s="1">
        <v>216</v>
      </c>
      <c r="B217" s="37">
        <v>33383</v>
      </c>
      <c r="C217" s="34" t="s">
        <v>171</v>
      </c>
      <c r="D217" s="34" t="s">
        <v>175</v>
      </c>
      <c r="E217" s="34" t="s">
        <v>192</v>
      </c>
      <c r="F217" s="34" t="s">
        <v>210</v>
      </c>
      <c r="G217" s="21"/>
      <c r="H217" s="21"/>
      <c r="I217" s="21" t="s">
        <v>276</v>
      </c>
      <c r="J217" s="21" t="s">
        <v>37</v>
      </c>
      <c r="K217" s="9"/>
      <c r="M217" s="12"/>
    </row>
    <row r="218" spans="1:13" ht="18" customHeight="1">
      <c r="A218" s="1">
        <v>217</v>
      </c>
      <c r="B218" s="37">
        <v>33383</v>
      </c>
      <c r="C218" s="34" t="s">
        <v>213</v>
      </c>
      <c r="D218" s="34" t="s">
        <v>211</v>
      </c>
      <c r="E218" s="34" t="s">
        <v>131</v>
      </c>
      <c r="F218" s="34" t="s">
        <v>197</v>
      </c>
      <c r="G218" s="21" t="s">
        <v>165</v>
      </c>
      <c r="H218" s="21" t="s">
        <v>174</v>
      </c>
      <c r="I218" s="21" t="s">
        <v>31</v>
      </c>
      <c r="J218" s="21" t="s">
        <v>32</v>
      </c>
      <c r="K218" s="9"/>
      <c r="M218" s="12"/>
    </row>
    <row r="219" spans="1:13" ht="18" customHeight="1">
      <c r="A219" s="1">
        <v>218</v>
      </c>
      <c r="B219" s="37">
        <v>33383</v>
      </c>
      <c r="C219" s="34" t="s">
        <v>194</v>
      </c>
      <c r="D219" s="34" t="s">
        <v>214</v>
      </c>
      <c r="E219" s="34" t="s">
        <v>187</v>
      </c>
      <c r="F219" s="34" t="s">
        <v>161</v>
      </c>
      <c r="G219" s="21" t="s">
        <v>183</v>
      </c>
      <c r="H219" s="21" t="s">
        <v>142</v>
      </c>
      <c r="I219" s="21" t="s">
        <v>228</v>
      </c>
      <c r="J219" s="21" t="s">
        <v>227</v>
      </c>
      <c r="K219" s="9"/>
      <c r="M219" s="12"/>
    </row>
    <row r="220" spans="1:13" ht="18" customHeight="1">
      <c r="A220" s="1">
        <v>219</v>
      </c>
      <c r="B220" s="37">
        <v>33384</v>
      </c>
      <c r="C220" s="36" t="s">
        <v>161</v>
      </c>
      <c r="D220" s="34" t="s">
        <v>142</v>
      </c>
      <c r="E220" s="34" t="s">
        <v>214</v>
      </c>
      <c r="F220" s="34" t="s">
        <v>183</v>
      </c>
      <c r="G220" s="21" t="s">
        <v>187</v>
      </c>
      <c r="H220" s="21" t="s">
        <v>194</v>
      </c>
      <c r="I220" s="21" t="s">
        <v>228</v>
      </c>
      <c r="J220" s="21" t="s">
        <v>227</v>
      </c>
      <c r="K220" s="9"/>
      <c r="M220" s="13"/>
    </row>
    <row r="221" spans="1:13" ht="18" customHeight="1">
      <c r="A221" s="1">
        <v>220</v>
      </c>
      <c r="B221" s="37">
        <v>33384</v>
      </c>
      <c r="C221" s="34" t="s">
        <v>181</v>
      </c>
      <c r="D221" s="34" t="s">
        <v>269</v>
      </c>
      <c r="E221" s="34" t="s">
        <v>172</v>
      </c>
      <c r="F221" s="34" t="s">
        <v>173</v>
      </c>
      <c r="G221" s="21" t="s">
        <v>185</v>
      </c>
      <c r="H221" s="21" t="s">
        <v>182</v>
      </c>
      <c r="I221" s="21" t="s">
        <v>26</v>
      </c>
      <c r="J221" s="21" t="s">
        <v>8</v>
      </c>
      <c r="K221" s="9"/>
      <c r="M221" s="12"/>
    </row>
    <row r="222" spans="1:13" ht="18" customHeight="1">
      <c r="A222" s="1">
        <v>221</v>
      </c>
      <c r="B222" s="37">
        <v>33384</v>
      </c>
      <c r="C222" s="34" t="s">
        <v>168</v>
      </c>
      <c r="D222" s="34" t="s">
        <v>144</v>
      </c>
      <c r="E222" s="34" t="s">
        <v>195</v>
      </c>
      <c r="F222" s="34" t="s">
        <v>190</v>
      </c>
      <c r="G222" s="21"/>
      <c r="H222" s="21"/>
      <c r="I222" s="21" t="s">
        <v>14</v>
      </c>
      <c r="J222" s="21" t="s">
        <v>20</v>
      </c>
      <c r="K222" s="9"/>
      <c r="M222" s="12"/>
    </row>
    <row r="223" spans="1:13" ht="18" customHeight="1">
      <c r="A223" s="1">
        <v>222</v>
      </c>
      <c r="B223" s="37">
        <v>33384</v>
      </c>
      <c r="C223" s="34" t="s">
        <v>184</v>
      </c>
      <c r="D223" s="34" t="s">
        <v>131</v>
      </c>
      <c r="E223" s="34" t="s">
        <v>179</v>
      </c>
      <c r="F223" s="34" t="s">
        <v>211</v>
      </c>
      <c r="G223" s="21" t="s">
        <v>186</v>
      </c>
      <c r="H223" s="21" t="s">
        <v>188</v>
      </c>
      <c r="I223" s="21" t="s">
        <v>31</v>
      </c>
      <c r="J223" s="21" t="s">
        <v>32</v>
      </c>
      <c r="K223" s="9"/>
      <c r="M223" s="12"/>
    </row>
    <row r="224" spans="1:13" ht="18" customHeight="1">
      <c r="A224" s="1">
        <v>223</v>
      </c>
      <c r="B224" s="37">
        <v>33384</v>
      </c>
      <c r="C224" s="34" t="s">
        <v>210</v>
      </c>
      <c r="D224" s="34" t="s">
        <v>193</v>
      </c>
      <c r="E224" s="34" t="s">
        <v>175</v>
      </c>
      <c r="F224" s="34" t="s">
        <v>192</v>
      </c>
      <c r="G224" s="21"/>
      <c r="H224" s="21"/>
      <c r="I224" s="21" t="s">
        <v>276</v>
      </c>
      <c r="J224" s="21" t="s">
        <v>37</v>
      </c>
      <c r="K224" s="9"/>
      <c r="M224" s="12"/>
    </row>
    <row r="225" spans="1:13" ht="18" customHeight="1">
      <c r="A225" s="1">
        <v>224</v>
      </c>
      <c r="B225" s="37">
        <v>33384</v>
      </c>
      <c r="C225" s="34" t="s">
        <v>180</v>
      </c>
      <c r="D225" s="34" t="s">
        <v>167</v>
      </c>
      <c r="E225" s="34" t="s">
        <v>176</v>
      </c>
      <c r="F225" s="34" t="s">
        <v>191</v>
      </c>
      <c r="G225" s="21"/>
      <c r="H225" s="21"/>
      <c r="I225" s="21" t="s">
        <v>38</v>
      </c>
      <c r="J225" s="21" t="s">
        <v>19</v>
      </c>
      <c r="K225" s="9"/>
      <c r="M225" s="12"/>
    </row>
    <row r="226" spans="1:13" ht="18" customHeight="1">
      <c r="A226" s="1">
        <v>225</v>
      </c>
      <c r="B226" s="37">
        <v>33386</v>
      </c>
      <c r="C226" s="34" t="s">
        <v>165</v>
      </c>
      <c r="D226" s="34" t="s">
        <v>197</v>
      </c>
      <c r="E226" s="34" t="s">
        <v>213</v>
      </c>
      <c r="F226" s="34" t="s">
        <v>186</v>
      </c>
      <c r="G226" s="21" t="s">
        <v>174</v>
      </c>
      <c r="H226" s="21" t="s">
        <v>178</v>
      </c>
      <c r="I226" s="21" t="s">
        <v>8</v>
      </c>
      <c r="J226" s="21" t="s">
        <v>31</v>
      </c>
      <c r="K226" s="9"/>
      <c r="M226" s="12"/>
    </row>
    <row r="227" spans="1:13" ht="18" customHeight="1">
      <c r="A227" s="1">
        <v>226</v>
      </c>
      <c r="B227" s="37">
        <v>33386</v>
      </c>
      <c r="C227" s="34" t="s">
        <v>177</v>
      </c>
      <c r="D227" s="34" t="s">
        <v>171</v>
      </c>
      <c r="E227" s="34" t="s">
        <v>167</v>
      </c>
      <c r="F227" s="34" t="s">
        <v>195</v>
      </c>
      <c r="G227" s="21"/>
      <c r="H227" s="21"/>
      <c r="I227" s="21" t="s">
        <v>38</v>
      </c>
      <c r="J227" s="21" t="s">
        <v>14</v>
      </c>
      <c r="K227" s="9"/>
      <c r="M227" s="12"/>
    </row>
    <row r="228" spans="1:13" ht="18" customHeight="1">
      <c r="A228" s="1">
        <v>227</v>
      </c>
      <c r="B228" s="37">
        <v>33386</v>
      </c>
      <c r="C228" s="34" t="s">
        <v>173</v>
      </c>
      <c r="D228" s="34" t="s">
        <v>182</v>
      </c>
      <c r="E228" s="34" t="s">
        <v>185</v>
      </c>
      <c r="F228" s="34" t="s">
        <v>181</v>
      </c>
      <c r="G228" s="21" t="s">
        <v>172</v>
      </c>
      <c r="H228" s="21" t="s">
        <v>269</v>
      </c>
      <c r="I228" s="21" t="s">
        <v>227</v>
      </c>
      <c r="J228" s="21" t="s">
        <v>26</v>
      </c>
      <c r="K228" s="9"/>
      <c r="M228" s="12"/>
    </row>
    <row r="229" spans="1:13" ht="18" customHeight="1">
      <c r="A229" s="1">
        <v>228</v>
      </c>
      <c r="B229" s="37">
        <v>33386</v>
      </c>
      <c r="C229" s="34" t="s">
        <v>187</v>
      </c>
      <c r="D229" s="34" t="s">
        <v>194</v>
      </c>
      <c r="E229" s="34" t="s">
        <v>183</v>
      </c>
      <c r="F229" s="34" t="s">
        <v>142</v>
      </c>
      <c r="G229" s="21" t="s">
        <v>161</v>
      </c>
      <c r="H229" s="21" t="s">
        <v>214</v>
      </c>
      <c r="I229" s="21" t="s">
        <v>228</v>
      </c>
      <c r="J229" s="21" t="s">
        <v>32</v>
      </c>
      <c r="K229" s="9"/>
      <c r="M229" s="12"/>
    </row>
    <row r="230" spans="1:13" ht="18" customHeight="1">
      <c r="A230" s="1">
        <v>229</v>
      </c>
      <c r="B230" s="37">
        <v>33386</v>
      </c>
      <c r="C230" s="34" t="s">
        <v>144</v>
      </c>
      <c r="D230" s="34" t="s">
        <v>166</v>
      </c>
      <c r="E230" s="34" t="s">
        <v>190</v>
      </c>
      <c r="F230" s="34" t="s">
        <v>192</v>
      </c>
      <c r="G230" s="21"/>
      <c r="H230" s="21"/>
      <c r="I230" s="21" t="s">
        <v>20</v>
      </c>
      <c r="J230" s="21" t="s">
        <v>276</v>
      </c>
      <c r="K230" s="9"/>
      <c r="M230" s="12"/>
    </row>
    <row r="231" spans="1:13" ht="18" customHeight="1">
      <c r="A231" s="1">
        <v>230</v>
      </c>
      <c r="B231" s="37">
        <v>33386</v>
      </c>
      <c r="C231" s="34" t="s">
        <v>191</v>
      </c>
      <c r="D231" s="34" t="s">
        <v>170</v>
      </c>
      <c r="E231" s="34" t="s">
        <v>193</v>
      </c>
      <c r="F231" s="34" t="s">
        <v>210</v>
      </c>
      <c r="G231" s="21"/>
      <c r="H231" s="21"/>
      <c r="I231" s="21" t="s">
        <v>19</v>
      </c>
      <c r="J231" s="21" t="s">
        <v>37</v>
      </c>
      <c r="K231" s="9"/>
      <c r="M231" s="12"/>
    </row>
    <row r="232" spans="1:13" ht="18" customHeight="1">
      <c r="A232" s="1">
        <v>231</v>
      </c>
      <c r="B232" s="37">
        <v>33387</v>
      </c>
      <c r="C232" s="34" t="s">
        <v>192</v>
      </c>
      <c r="D232" s="34" t="s">
        <v>175</v>
      </c>
      <c r="E232" s="34" t="s">
        <v>166</v>
      </c>
      <c r="F232" s="34" t="s">
        <v>190</v>
      </c>
      <c r="G232" s="21"/>
      <c r="H232" s="21"/>
      <c r="I232" s="21" t="s">
        <v>20</v>
      </c>
      <c r="J232" s="21" t="s">
        <v>276</v>
      </c>
      <c r="K232" s="9"/>
      <c r="M232" s="12"/>
    </row>
    <row r="233" spans="1:13" ht="18" customHeight="1">
      <c r="A233" s="1">
        <v>232</v>
      </c>
      <c r="B233" s="37">
        <v>33387</v>
      </c>
      <c r="C233" s="34" t="s">
        <v>185</v>
      </c>
      <c r="D233" s="34" t="s">
        <v>172</v>
      </c>
      <c r="E233" s="34" t="s">
        <v>269</v>
      </c>
      <c r="F233" s="34" t="s">
        <v>182</v>
      </c>
      <c r="G233" s="21" t="s">
        <v>173</v>
      </c>
      <c r="H233" s="21" t="s">
        <v>181</v>
      </c>
      <c r="I233" s="21" t="s">
        <v>227</v>
      </c>
      <c r="J233" s="21" t="s">
        <v>26</v>
      </c>
      <c r="K233" s="9"/>
      <c r="M233" s="12"/>
    </row>
    <row r="234" spans="1:13" ht="18" customHeight="1">
      <c r="A234" s="1">
        <v>233</v>
      </c>
      <c r="B234" s="37">
        <v>33387</v>
      </c>
      <c r="C234" s="34" t="s">
        <v>188</v>
      </c>
      <c r="D234" s="34" t="s">
        <v>179</v>
      </c>
      <c r="E234" s="34" t="s">
        <v>197</v>
      </c>
      <c r="F234" s="34" t="s">
        <v>184</v>
      </c>
      <c r="G234" s="21" t="s">
        <v>131</v>
      </c>
      <c r="H234" s="21" t="s">
        <v>213</v>
      </c>
      <c r="I234" s="21" t="s">
        <v>8</v>
      </c>
      <c r="J234" s="21" t="s">
        <v>31</v>
      </c>
      <c r="K234" s="9"/>
      <c r="M234" s="12"/>
    </row>
    <row r="235" spans="1:13" ht="18" customHeight="1">
      <c r="A235" s="1">
        <v>234</v>
      </c>
      <c r="B235" s="37">
        <v>33387</v>
      </c>
      <c r="C235" s="34" t="s">
        <v>183</v>
      </c>
      <c r="D235" s="34" t="s">
        <v>161</v>
      </c>
      <c r="E235" s="36" t="s">
        <v>142</v>
      </c>
      <c r="F235" s="34" t="s">
        <v>194</v>
      </c>
      <c r="G235" s="21" t="s">
        <v>214</v>
      </c>
      <c r="H235" s="21" t="s">
        <v>187</v>
      </c>
      <c r="I235" s="21" t="s">
        <v>228</v>
      </c>
      <c r="J235" s="21" t="s">
        <v>32</v>
      </c>
      <c r="K235" s="9"/>
      <c r="M235" s="12"/>
    </row>
    <row r="236" spans="1:13" ht="18" customHeight="1">
      <c r="A236" s="1">
        <v>235</v>
      </c>
      <c r="B236" s="37">
        <v>33387</v>
      </c>
      <c r="C236" s="34" t="s">
        <v>193</v>
      </c>
      <c r="D236" s="34" t="s">
        <v>210</v>
      </c>
      <c r="E236" s="34" t="s">
        <v>170</v>
      </c>
      <c r="F236" s="34" t="s">
        <v>180</v>
      </c>
      <c r="G236" s="21"/>
      <c r="H236" s="21"/>
      <c r="I236" s="21" t="s">
        <v>19</v>
      </c>
      <c r="J236" s="21" t="s">
        <v>37</v>
      </c>
      <c r="K236" s="9"/>
      <c r="M236" s="12"/>
    </row>
    <row r="237" spans="1:13" ht="18" customHeight="1">
      <c r="A237" s="1">
        <v>236</v>
      </c>
      <c r="B237" s="37">
        <v>33387</v>
      </c>
      <c r="C237" s="34" t="s">
        <v>195</v>
      </c>
      <c r="D237" s="34" t="s">
        <v>167</v>
      </c>
      <c r="E237" s="34" t="s">
        <v>176</v>
      </c>
      <c r="F237" s="34" t="s">
        <v>171</v>
      </c>
      <c r="G237" s="21"/>
      <c r="H237" s="21"/>
      <c r="I237" s="21" t="s">
        <v>38</v>
      </c>
      <c r="J237" s="21" t="s">
        <v>14</v>
      </c>
      <c r="K237" s="9"/>
      <c r="M237" s="12"/>
    </row>
    <row r="238" spans="1:13" ht="18" customHeight="1">
      <c r="A238" s="1">
        <v>237</v>
      </c>
      <c r="B238" s="37">
        <v>33388</v>
      </c>
      <c r="C238" s="34" t="s">
        <v>269</v>
      </c>
      <c r="D238" s="34" t="s">
        <v>181</v>
      </c>
      <c r="E238" s="34" t="s">
        <v>173</v>
      </c>
      <c r="F238" s="34" t="s">
        <v>172</v>
      </c>
      <c r="G238" s="21" t="s">
        <v>182</v>
      </c>
      <c r="H238" s="21" t="s">
        <v>185</v>
      </c>
      <c r="I238" s="21" t="s">
        <v>227</v>
      </c>
      <c r="J238" s="21" t="s">
        <v>26</v>
      </c>
      <c r="K238" s="9"/>
      <c r="M238" s="12"/>
    </row>
    <row r="239" spans="1:13" ht="18" customHeight="1">
      <c r="A239" s="1">
        <v>238</v>
      </c>
      <c r="B239" s="37">
        <v>33388</v>
      </c>
      <c r="C239" s="34" t="s">
        <v>170</v>
      </c>
      <c r="D239" s="34" t="s">
        <v>180</v>
      </c>
      <c r="E239" s="34" t="s">
        <v>210</v>
      </c>
      <c r="F239" s="34" t="s">
        <v>191</v>
      </c>
      <c r="G239" s="21"/>
      <c r="H239" s="21"/>
      <c r="I239" s="21" t="s">
        <v>19</v>
      </c>
      <c r="J239" s="21" t="s">
        <v>37</v>
      </c>
      <c r="K239" s="9"/>
      <c r="M239" s="12"/>
    </row>
    <row r="240" spans="1:13" ht="18" customHeight="1">
      <c r="A240" s="1">
        <v>239</v>
      </c>
      <c r="B240" s="37">
        <v>33388</v>
      </c>
      <c r="C240" s="34" t="s">
        <v>190</v>
      </c>
      <c r="D240" s="34" t="s">
        <v>144</v>
      </c>
      <c r="E240" s="34" t="s">
        <v>175</v>
      </c>
      <c r="F240" s="34" t="s">
        <v>166</v>
      </c>
      <c r="G240" s="21"/>
      <c r="H240" s="21"/>
      <c r="I240" s="21" t="s">
        <v>20</v>
      </c>
      <c r="J240" s="21" t="s">
        <v>276</v>
      </c>
      <c r="K240" s="9"/>
      <c r="M240" s="12"/>
    </row>
    <row r="241" spans="1:13" ht="18" customHeight="1">
      <c r="A241" s="1">
        <v>240</v>
      </c>
      <c r="B241" s="37">
        <v>33388</v>
      </c>
      <c r="C241" s="34" t="s">
        <v>131</v>
      </c>
      <c r="D241" s="36" t="s">
        <v>165</v>
      </c>
      <c r="E241" s="34" t="s">
        <v>184</v>
      </c>
      <c r="F241" s="34" t="s">
        <v>188</v>
      </c>
      <c r="G241" s="21" t="s">
        <v>211</v>
      </c>
      <c r="H241" s="21" t="s">
        <v>186</v>
      </c>
      <c r="I241" s="21" t="s">
        <v>8</v>
      </c>
      <c r="J241" s="21" t="s">
        <v>31</v>
      </c>
      <c r="K241" s="9"/>
      <c r="M241" s="12"/>
    </row>
    <row r="242" spans="1:13" ht="18" customHeight="1">
      <c r="A242" s="1">
        <v>241</v>
      </c>
      <c r="B242" s="37">
        <v>33388</v>
      </c>
      <c r="C242" s="34" t="s">
        <v>176</v>
      </c>
      <c r="D242" s="34" t="s">
        <v>177</v>
      </c>
      <c r="E242" s="34" t="s">
        <v>171</v>
      </c>
      <c r="F242" s="34" t="s">
        <v>167</v>
      </c>
      <c r="G242" s="21"/>
      <c r="H242" s="21"/>
      <c r="I242" s="21" t="s">
        <v>38</v>
      </c>
      <c r="J242" s="21" t="s">
        <v>14</v>
      </c>
      <c r="K242" s="9"/>
      <c r="M242" s="12"/>
    </row>
    <row r="243" spans="1:13" ht="18" customHeight="1">
      <c r="A243" s="1">
        <v>242</v>
      </c>
      <c r="B243" s="37">
        <v>33390</v>
      </c>
      <c r="C243" s="34" t="s">
        <v>167</v>
      </c>
      <c r="D243" s="34" t="s">
        <v>195</v>
      </c>
      <c r="E243" s="34" t="s">
        <v>180</v>
      </c>
      <c r="F243" s="34" t="s">
        <v>171</v>
      </c>
      <c r="G243" s="21"/>
      <c r="H243" s="21"/>
      <c r="I243" s="21" t="s">
        <v>37</v>
      </c>
      <c r="J243" s="21" t="s">
        <v>20</v>
      </c>
      <c r="K243" s="9"/>
      <c r="M243" s="12"/>
    </row>
    <row r="244" spans="1:13" ht="18" customHeight="1">
      <c r="A244" s="1">
        <v>243</v>
      </c>
      <c r="B244" s="37">
        <v>33390</v>
      </c>
      <c r="C244" s="34" t="s">
        <v>197</v>
      </c>
      <c r="D244" s="34" t="s">
        <v>178</v>
      </c>
      <c r="E244" s="34" t="s">
        <v>211</v>
      </c>
      <c r="F244" s="34" t="s">
        <v>269</v>
      </c>
      <c r="G244" s="21" t="s">
        <v>213</v>
      </c>
      <c r="H244" s="21" t="s">
        <v>165</v>
      </c>
      <c r="I244" s="21" t="s">
        <v>31</v>
      </c>
      <c r="J244" s="21" t="s">
        <v>227</v>
      </c>
      <c r="K244" s="9"/>
      <c r="M244" s="12"/>
    </row>
    <row r="245" spans="1:13" ht="18" customHeight="1">
      <c r="A245" s="1">
        <v>244</v>
      </c>
      <c r="B245" s="37">
        <v>33390</v>
      </c>
      <c r="C245" s="34" t="s">
        <v>175</v>
      </c>
      <c r="D245" s="34" t="s">
        <v>192</v>
      </c>
      <c r="E245" s="34" t="s">
        <v>166</v>
      </c>
      <c r="F245" s="34" t="s">
        <v>144</v>
      </c>
      <c r="G245" s="21"/>
      <c r="H245" s="21"/>
      <c r="I245" s="21" t="s">
        <v>14</v>
      </c>
      <c r="J245" s="21" t="s">
        <v>19</v>
      </c>
      <c r="K245" s="9"/>
      <c r="M245" s="12"/>
    </row>
    <row r="246" spans="1:13" ht="18" customHeight="1">
      <c r="A246" s="1">
        <v>245</v>
      </c>
      <c r="B246" s="37">
        <v>33390</v>
      </c>
      <c r="C246" s="34" t="s">
        <v>168</v>
      </c>
      <c r="D246" s="34" t="s">
        <v>193</v>
      </c>
      <c r="E246" s="34" t="s">
        <v>191</v>
      </c>
      <c r="F246" s="34" t="s">
        <v>170</v>
      </c>
      <c r="G246" s="21"/>
      <c r="H246" s="21"/>
      <c r="I246" s="21" t="s">
        <v>38</v>
      </c>
      <c r="J246" s="21" t="s">
        <v>276</v>
      </c>
      <c r="K246" s="9"/>
      <c r="M246" s="12"/>
    </row>
    <row r="247" spans="1:13" ht="18" customHeight="1">
      <c r="A247" s="1">
        <v>246</v>
      </c>
      <c r="B247" s="37">
        <v>33390</v>
      </c>
      <c r="C247" s="34" t="s">
        <v>186</v>
      </c>
      <c r="D247" s="34" t="s">
        <v>188</v>
      </c>
      <c r="E247" s="34" t="s">
        <v>184</v>
      </c>
      <c r="F247" s="34" t="s">
        <v>131</v>
      </c>
      <c r="G247" s="21" t="s">
        <v>179</v>
      </c>
      <c r="H247" s="21" t="s">
        <v>172</v>
      </c>
      <c r="I247" s="21" t="s">
        <v>8</v>
      </c>
      <c r="J247" s="21" t="s">
        <v>32</v>
      </c>
      <c r="K247" s="9"/>
      <c r="M247" s="12"/>
    </row>
    <row r="248" spans="1:13" ht="18" customHeight="1">
      <c r="A248" s="1">
        <v>247</v>
      </c>
      <c r="B248" s="37">
        <v>33390</v>
      </c>
      <c r="C248" s="34" t="s">
        <v>214</v>
      </c>
      <c r="D248" s="34" t="s">
        <v>183</v>
      </c>
      <c r="E248" s="34" t="s">
        <v>161</v>
      </c>
      <c r="F248" s="34" t="s">
        <v>187</v>
      </c>
      <c r="G248" s="21" t="s">
        <v>194</v>
      </c>
      <c r="H248" s="21" t="s">
        <v>142</v>
      </c>
      <c r="I248" s="21" t="s">
        <v>26</v>
      </c>
      <c r="J248" s="21" t="s">
        <v>228</v>
      </c>
      <c r="K248" s="9"/>
      <c r="M248" s="12"/>
    </row>
    <row r="249" spans="1:13" ht="18" customHeight="1">
      <c r="A249" s="1">
        <v>248</v>
      </c>
      <c r="B249" s="37">
        <v>33391</v>
      </c>
      <c r="C249" s="34" t="s">
        <v>166</v>
      </c>
      <c r="D249" s="34" t="s">
        <v>190</v>
      </c>
      <c r="E249" s="34" t="s">
        <v>144</v>
      </c>
      <c r="F249" s="34" t="s">
        <v>192</v>
      </c>
      <c r="G249" s="21"/>
      <c r="H249" s="21"/>
      <c r="I249" s="21" t="s">
        <v>14</v>
      </c>
      <c r="J249" s="21" t="s">
        <v>19</v>
      </c>
      <c r="K249" s="9"/>
      <c r="M249" s="12"/>
    </row>
    <row r="250" spans="1:13" ht="18" customHeight="1">
      <c r="A250" s="1">
        <v>249</v>
      </c>
      <c r="B250" s="37">
        <v>33391</v>
      </c>
      <c r="C250" s="34" t="s">
        <v>172</v>
      </c>
      <c r="D250" s="34" t="s">
        <v>184</v>
      </c>
      <c r="E250" s="34" t="s">
        <v>131</v>
      </c>
      <c r="F250" s="34" t="s">
        <v>179</v>
      </c>
      <c r="G250" s="21" t="s">
        <v>186</v>
      </c>
      <c r="H250" s="21" t="s">
        <v>188</v>
      </c>
      <c r="I250" s="21" t="s">
        <v>8</v>
      </c>
      <c r="J250" s="21" t="s">
        <v>32</v>
      </c>
      <c r="K250" s="9"/>
      <c r="M250" s="12"/>
    </row>
    <row r="251" spans="1:13" ht="18" customHeight="1">
      <c r="A251" s="1">
        <v>250</v>
      </c>
      <c r="B251" s="37">
        <v>33391</v>
      </c>
      <c r="C251" s="34" t="s">
        <v>211</v>
      </c>
      <c r="D251" s="34" t="s">
        <v>213</v>
      </c>
      <c r="E251" s="34" t="s">
        <v>165</v>
      </c>
      <c r="F251" s="34" t="s">
        <v>178</v>
      </c>
      <c r="G251" s="21" t="s">
        <v>197</v>
      </c>
      <c r="H251" s="21" t="s">
        <v>269</v>
      </c>
      <c r="I251" s="21" t="s">
        <v>31</v>
      </c>
      <c r="J251" s="21" t="s">
        <v>227</v>
      </c>
      <c r="K251" s="9"/>
      <c r="M251" s="12"/>
    </row>
    <row r="252" spans="1:13" ht="18" customHeight="1">
      <c r="A252" s="1">
        <v>251</v>
      </c>
      <c r="B252" s="37">
        <v>33391</v>
      </c>
      <c r="C252" s="34" t="s">
        <v>180</v>
      </c>
      <c r="D252" s="34" t="s">
        <v>176</v>
      </c>
      <c r="E252" s="34" t="s">
        <v>171</v>
      </c>
      <c r="F252" s="34" t="s">
        <v>195</v>
      </c>
      <c r="G252" s="21"/>
      <c r="H252" s="21"/>
      <c r="I252" s="21" t="s">
        <v>37</v>
      </c>
      <c r="J252" s="21" t="s">
        <v>20</v>
      </c>
      <c r="K252" s="9"/>
      <c r="M252" s="12"/>
    </row>
    <row r="253" spans="1:13" ht="18" customHeight="1">
      <c r="A253" s="1">
        <v>252</v>
      </c>
      <c r="B253" s="38">
        <v>33393</v>
      </c>
      <c r="C253" s="21" t="s">
        <v>182</v>
      </c>
      <c r="D253" s="21" t="s">
        <v>214</v>
      </c>
      <c r="E253" s="21" t="s">
        <v>185</v>
      </c>
      <c r="F253" s="21" t="s">
        <v>181</v>
      </c>
      <c r="G253" s="21" t="s">
        <v>161</v>
      </c>
      <c r="H253" s="21" t="s">
        <v>173</v>
      </c>
      <c r="I253" s="21" t="s">
        <v>228</v>
      </c>
      <c r="J253" s="21" t="s">
        <v>8</v>
      </c>
      <c r="K253" s="9"/>
    </row>
    <row r="254" spans="1:13" ht="18" customHeight="1">
      <c r="A254" s="1">
        <v>253</v>
      </c>
      <c r="B254" s="38">
        <v>33393</v>
      </c>
      <c r="C254" s="21" t="s">
        <v>179</v>
      </c>
      <c r="D254" s="21" t="s">
        <v>269</v>
      </c>
      <c r="E254" s="21" t="s">
        <v>213</v>
      </c>
      <c r="F254" s="21" t="s">
        <v>165</v>
      </c>
      <c r="G254" s="21" t="s">
        <v>211</v>
      </c>
      <c r="H254" s="21" t="s">
        <v>131</v>
      </c>
      <c r="I254" s="21" t="s">
        <v>32</v>
      </c>
      <c r="J254" s="21" t="s">
        <v>227</v>
      </c>
      <c r="K254" s="9"/>
    </row>
    <row r="255" spans="1:13" ht="18" customHeight="1">
      <c r="A255" s="1">
        <v>254</v>
      </c>
      <c r="B255" s="38">
        <v>33393</v>
      </c>
      <c r="C255" s="21" t="s">
        <v>171</v>
      </c>
      <c r="D255" s="21" t="s">
        <v>191</v>
      </c>
      <c r="E255" s="21" t="s">
        <v>193</v>
      </c>
      <c r="F255" s="21" t="s">
        <v>195</v>
      </c>
      <c r="G255" s="21"/>
      <c r="H255" s="21"/>
      <c r="I255" s="21" t="s">
        <v>20</v>
      </c>
      <c r="J255" s="21" t="s">
        <v>38</v>
      </c>
      <c r="K255" s="9"/>
    </row>
    <row r="256" spans="1:13" ht="18" customHeight="1">
      <c r="A256" s="1">
        <v>255</v>
      </c>
      <c r="B256" s="38">
        <v>33393</v>
      </c>
      <c r="C256" s="21" t="s">
        <v>178</v>
      </c>
      <c r="D256" s="21" t="s">
        <v>186</v>
      </c>
      <c r="E256" s="21" t="s">
        <v>188</v>
      </c>
      <c r="F256" s="21" t="s">
        <v>184</v>
      </c>
      <c r="G256" s="21" t="s">
        <v>172</v>
      </c>
      <c r="H256" s="21" t="s">
        <v>197</v>
      </c>
      <c r="I256" s="21" t="s">
        <v>31</v>
      </c>
      <c r="J256" s="21" t="s">
        <v>26</v>
      </c>
      <c r="K256" s="9"/>
    </row>
    <row r="257" spans="1:13" ht="18" customHeight="1">
      <c r="A257" s="1">
        <v>256</v>
      </c>
      <c r="B257" s="38">
        <v>33393</v>
      </c>
      <c r="C257" s="34" t="s">
        <v>144</v>
      </c>
      <c r="D257" s="21" t="s">
        <v>175</v>
      </c>
      <c r="E257" s="21" t="s">
        <v>192</v>
      </c>
      <c r="F257" s="21" t="s">
        <v>190</v>
      </c>
      <c r="G257" s="21"/>
      <c r="H257" s="21"/>
      <c r="I257" s="21" t="s">
        <v>37</v>
      </c>
      <c r="J257" s="21" t="s">
        <v>14</v>
      </c>
      <c r="K257" s="9"/>
    </row>
    <row r="258" spans="1:13" ht="18" customHeight="1">
      <c r="A258" s="1">
        <v>257</v>
      </c>
      <c r="B258" s="38">
        <v>33393</v>
      </c>
      <c r="C258" s="36" t="s">
        <v>176</v>
      </c>
      <c r="D258" s="21" t="s">
        <v>168</v>
      </c>
      <c r="E258" s="21" t="s">
        <v>210</v>
      </c>
      <c r="F258" s="21" t="s">
        <v>167</v>
      </c>
      <c r="G258" s="21"/>
      <c r="H258" s="21"/>
      <c r="I258" s="21" t="s">
        <v>276</v>
      </c>
      <c r="J258" s="21" t="s">
        <v>19</v>
      </c>
      <c r="K258" s="9"/>
      <c r="M258" s="13"/>
    </row>
    <row r="259" spans="1:13" ht="18" customHeight="1">
      <c r="A259" s="1">
        <v>258</v>
      </c>
      <c r="B259" s="38">
        <v>33394</v>
      </c>
      <c r="C259" s="21" t="s">
        <v>192</v>
      </c>
      <c r="D259" s="21" t="s">
        <v>166</v>
      </c>
      <c r="E259" s="21" t="s">
        <v>190</v>
      </c>
      <c r="F259" s="21" t="s">
        <v>175</v>
      </c>
      <c r="G259" s="21"/>
      <c r="H259" s="21"/>
      <c r="I259" s="21" t="s">
        <v>37</v>
      </c>
      <c r="J259" s="21" t="s">
        <v>14</v>
      </c>
      <c r="K259" s="9"/>
    </row>
    <row r="260" spans="1:13" ht="18" customHeight="1">
      <c r="A260" s="1">
        <v>259</v>
      </c>
      <c r="B260" s="38">
        <v>33394</v>
      </c>
      <c r="C260" s="34" t="s">
        <v>161</v>
      </c>
      <c r="D260" s="21" t="s">
        <v>185</v>
      </c>
      <c r="E260" s="21" t="s">
        <v>214</v>
      </c>
      <c r="F260" s="21" t="s">
        <v>173</v>
      </c>
      <c r="G260" s="21" t="s">
        <v>182</v>
      </c>
      <c r="H260" s="21" t="s">
        <v>181</v>
      </c>
      <c r="I260" s="21" t="s">
        <v>228</v>
      </c>
      <c r="J260" s="21" t="s">
        <v>8</v>
      </c>
      <c r="K260" s="9"/>
    </row>
    <row r="261" spans="1:13" ht="18" customHeight="1">
      <c r="A261" s="1">
        <v>260</v>
      </c>
      <c r="B261" s="38">
        <v>33394</v>
      </c>
      <c r="C261" s="21" t="s">
        <v>213</v>
      </c>
      <c r="D261" s="21" t="s">
        <v>131</v>
      </c>
      <c r="E261" s="21" t="s">
        <v>269</v>
      </c>
      <c r="F261" s="21" t="s">
        <v>211</v>
      </c>
      <c r="G261" s="21" t="s">
        <v>165</v>
      </c>
      <c r="H261" s="21" t="s">
        <v>179</v>
      </c>
      <c r="I261" s="21" t="s">
        <v>32</v>
      </c>
      <c r="J261" s="21" t="s">
        <v>227</v>
      </c>
      <c r="K261" s="9"/>
    </row>
    <row r="262" spans="1:13" ht="18" customHeight="1">
      <c r="A262" s="1">
        <v>261</v>
      </c>
      <c r="B262" s="38">
        <v>33394</v>
      </c>
      <c r="C262" s="21" t="s">
        <v>184</v>
      </c>
      <c r="D262" s="21" t="s">
        <v>197</v>
      </c>
      <c r="E262" s="21" t="s">
        <v>172</v>
      </c>
      <c r="F262" s="21" t="s">
        <v>186</v>
      </c>
      <c r="G262" s="21" t="s">
        <v>188</v>
      </c>
      <c r="H262" s="21" t="s">
        <v>178</v>
      </c>
      <c r="I262" s="21" t="s">
        <v>31</v>
      </c>
      <c r="J262" s="21" t="s">
        <v>26</v>
      </c>
      <c r="K262" s="9"/>
    </row>
    <row r="263" spans="1:13" ht="18" customHeight="1">
      <c r="A263" s="1">
        <v>262</v>
      </c>
      <c r="B263" s="38">
        <v>33394</v>
      </c>
      <c r="C263" s="21" t="s">
        <v>210</v>
      </c>
      <c r="D263" s="21" t="s">
        <v>167</v>
      </c>
      <c r="E263" s="21" t="s">
        <v>170</v>
      </c>
      <c r="F263" s="21" t="s">
        <v>168</v>
      </c>
      <c r="G263" s="21"/>
      <c r="H263" s="21"/>
      <c r="I263" s="21" t="s">
        <v>276</v>
      </c>
      <c r="J263" s="21" t="s">
        <v>19</v>
      </c>
      <c r="K263" s="9"/>
    </row>
    <row r="264" spans="1:13" ht="18" customHeight="1">
      <c r="A264" s="1">
        <v>263</v>
      </c>
      <c r="B264" s="38">
        <v>33394</v>
      </c>
      <c r="C264" s="21" t="s">
        <v>193</v>
      </c>
      <c r="D264" s="21" t="s">
        <v>180</v>
      </c>
      <c r="E264" s="21" t="s">
        <v>195</v>
      </c>
      <c r="F264" s="21" t="s">
        <v>191</v>
      </c>
      <c r="G264" s="21"/>
      <c r="H264" s="21"/>
      <c r="I264" s="21" t="s">
        <v>20</v>
      </c>
      <c r="J264" s="21" t="s">
        <v>38</v>
      </c>
      <c r="K264" s="9"/>
    </row>
    <row r="265" spans="1:13" ht="18" customHeight="1">
      <c r="A265" s="1">
        <v>264</v>
      </c>
      <c r="B265" s="38">
        <v>33395</v>
      </c>
      <c r="C265" s="21" t="s">
        <v>165</v>
      </c>
      <c r="D265" s="21" t="s">
        <v>179</v>
      </c>
      <c r="E265" s="21" t="s">
        <v>211</v>
      </c>
      <c r="F265" s="21" t="s">
        <v>131</v>
      </c>
      <c r="G265" s="21" t="s">
        <v>269</v>
      </c>
      <c r="H265" s="21" t="s">
        <v>213</v>
      </c>
      <c r="I265" s="21" t="s">
        <v>32</v>
      </c>
      <c r="J265" s="21" t="s">
        <v>227</v>
      </c>
      <c r="K265" s="9"/>
    </row>
    <row r="266" spans="1:13" ht="18" customHeight="1">
      <c r="A266" s="1">
        <v>265</v>
      </c>
      <c r="B266" s="38">
        <v>33395</v>
      </c>
      <c r="C266" s="21" t="s">
        <v>173</v>
      </c>
      <c r="D266" s="21" t="s">
        <v>182</v>
      </c>
      <c r="E266" s="21" t="s">
        <v>181</v>
      </c>
      <c r="F266" s="21" t="s">
        <v>214</v>
      </c>
      <c r="G266" s="21" t="s">
        <v>185</v>
      </c>
      <c r="H266" s="21" t="s">
        <v>161</v>
      </c>
      <c r="I266" s="21" t="s">
        <v>228</v>
      </c>
      <c r="J266" s="21" t="s">
        <v>8</v>
      </c>
      <c r="K266" s="9"/>
    </row>
    <row r="267" spans="1:13" ht="18" customHeight="1">
      <c r="A267" s="1">
        <v>266</v>
      </c>
      <c r="B267" s="38">
        <v>33395</v>
      </c>
      <c r="C267" s="21" t="s">
        <v>168</v>
      </c>
      <c r="D267" s="21" t="s">
        <v>176</v>
      </c>
      <c r="E267" s="21" t="s">
        <v>167</v>
      </c>
      <c r="F267" s="21" t="s">
        <v>170</v>
      </c>
      <c r="G267" s="21"/>
      <c r="H267" s="21"/>
      <c r="I267" s="21" t="s">
        <v>276</v>
      </c>
      <c r="J267" s="21" t="s">
        <v>19</v>
      </c>
      <c r="K267" s="9"/>
    </row>
    <row r="268" spans="1:13" ht="18" customHeight="1">
      <c r="A268" s="1">
        <v>267</v>
      </c>
      <c r="B268" s="38">
        <v>33395</v>
      </c>
      <c r="C268" s="21" t="s">
        <v>188</v>
      </c>
      <c r="D268" s="21" t="s">
        <v>172</v>
      </c>
      <c r="E268" s="21" t="s">
        <v>184</v>
      </c>
      <c r="F268" s="21" t="s">
        <v>197</v>
      </c>
      <c r="G268" s="21" t="s">
        <v>178</v>
      </c>
      <c r="H268" s="21" t="s">
        <v>186</v>
      </c>
      <c r="I268" s="21" t="s">
        <v>31</v>
      </c>
      <c r="J268" s="21" t="s">
        <v>26</v>
      </c>
      <c r="K268" s="9"/>
    </row>
    <row r="269" spans="1:13" ht="18" customHeight="1">
      <c r="A269" s="1">
        <v>268</v>
      </c>
      <c r="B269" s="38">
        <v>33395</v>
      </c>
      <c r="C269" s="21" t="s">
        <v>195</v>
      </c>
      <c r="D269" s="21" t="s">
        <v>171</v>
      </c>
      <c r="E269" s="21" t="s">
        <v>191</v>
      </c>
      <c r="F269" s="21" t="s">
        <v>180</v>
      </c>
      <c r="G269" s="21"/>
      <c r="H269" s="21"/>
      <c r="I269" s="21" t="s">
        <v>20</v>
      </c>
      <c r="J269" s="21" t="s">
        <v>38</v>
      </c>
      <c r="K269" s="9"/>
    </row>
    <row r="270" spans="1:13" ht="18" customHeight="1">
      <c r="A270" s="1">
        <v>269</v>
      </c>
      <c r="B270" s="37">
        <v>33396</v>
      </c>
      <c r="C270" s="34" t="s">
        <v>170</v>
      </c>
      <c r="D270" s="34" t="s">
        <v>168</v>
      </c>
      <c r="E270" s="34" t="s">
        <v>166</v>
      </c>
      <c r="F270" s="34" t="s">
        <v>190</v>
      </c>
      <c r="G270" s="21"/>
      <c r="H270" s="21"/>
      <c r="I270" s="21" t="s">
        <v>37</v>
      </c>
      <c r="J270" s="21" t="s">
        <v>38</v>
      </c>
      <c r="K270" s="9"/>
      <c r="M270" s="12"/>
    </row>
    <row r="271" spans="1:13" ht="18" customHeight="1">
      <c r="A271" s="1">
        <v>270</v>
      </c>
      <c r="B271" s="37">
        <v>33396</v>
      </c>
      <c r="C271" s="34" t="s">
        <v>185</v>
      </c>
      <c r="D271" s="34" t="s">
        <v>181</v>
      </c>
      <c r="E271" s="34" t="s">
        <v>182</v>
      </c>
      <c r="F271" s="34" t="s">
        <v>161</v>
      </c>
      <c r="G271" s="21" t="s">
        <v>173</v>
      </c>
      <c r="H271" s="21" t="s">
        <v>214</v>
      </c>
      <c r="I271" s="21" t="s">
        <v>228</v>
      </c>
      <c r="J271" s="21" t="s">
        <v>31</v>
      </c>
      <c r="K271" s="9"/>
      <c r="M271" s="12"/>
    </row>
    <row r="272" spans="1:13" ht="18" customHeight="1">
      <c r="A272" s="1">
        <v>271</v>
      </c>
      <c r="B272" s="37">
        <v>33396</v>
      </c>
      <c r="C272" s="34" t="s">
        <v>187</v>
      </c>
      <c r="D272" s="34" t="s">
        <v>142</v>
      </c>
      <c r="E272" s="34" t="s">
        <v>197</v>
      </c>
      <c r="F272" s="34" t="s">
        <v>146</v>
      </c>
      <c r="G272" s="21" t="s">
        <v>213</v>
      </c>
      <c r="H272" s="21" t="s">
        <v>184</v>
      </c>
      <c r="I272" s="21" t="s">
        <v>227</v>
      </c>
      <c r="J272" s="21" t="s">
        <v>8</v>
      </c>
      <c r="K272" s="9"/>
      <c r="M272" s="12"/>
    </row>
    <row r="273" spans="1:13" ht="18" customHeight="1">
      <c r="A273" s="1">
        <v>272</v>
      </c>
      <c r="B273" s="37">
        <v>33396</v>
      </c>
      <c r="C273" s="34" t="s">
        <v>183</v>
      </c>
      <c r="D273" s="34" t="s">
        <v>194</v>
      </c>
      <c r="E273" s="34" t="s">
        <v>179</v>
      </c>
      <c r="F273" s="34" t="s">
        <v>192</v>
      </c>
      <c r="G273" s="21" t="s">
        <v>165</v>
      </c>
      <c r="H273" s="21" t="s">
        <v>172</v>
      </c>
      <c r="I273" s="21" t="s">
        <v>26</v>
      </c>
      <c r="J273" s="21" t="s">
        <v>32</v>
      </c>
      <c r="K273" s="9"/>
      <c r="M273" s="12"/>
    </row>
    <row r="274" spans="1:13" ht="18" customHeight="1">
      <c r="A274" s="1">
        <v>273</v>
      </c>
      <c r="B274" s="37">
        <v>33397</v>
      </c>
      <c r="C274" s="34" t="s">
        <v>190</v>
      </c>
      <c r="D274" s="34" t="s">
        <v>166</v>
      </c>
      <c r="E274" s="34" t="s">
        <v>167</v>
      </c>
      <c r="F274" s="34" t="s">
        <v>168</v>
      </c>
      <c r="G274" s="21"/>
      <c r="H274" s="21"/>
      <c r="I274" s="21" t="s">
        <v>37</v>
      </c>
      <c r="J274" s="21" t="s">
        <v>38</v>
      </c>
      <c r="K274" s="9"/>
      <c r="M274" s="12"/>
    </row>
    <row r="275" spans="1:13" ht="18" customHeight="1">
      <c r="A275" s="1">
        <v>274</v>
      </c>
      <c r="B275" s="37">
        <v>33397</v>
      </c>
      <c r="C275" s="34" t="s">
        <v>177</v>
      </c>
      <c r="D275" s="34" t="s">
        <v>210</v>
      </c>
      <c r="E275" s="34" t="s">
        <v>176</v>
      </c>
      <c r="F275" s="34" t="s">
        <v>171</v>
      </c>
      <c r="G275" s="21"/>
      <c r="H275" s="21"/>
      <c r="I275" s="21" t="s">
        <v>276</v>
      </c>
      <c r="J275" s="21" t="s">
        <v>20</v>
      </c>
      <c r="K275" s="9"/>
      <c r="M275" s="12"/>
    </row>
    <row r="276" spans="1:13" ht="18" customHeight="1">
      <c r="A276" s="1">
        <v>275</v>
      </c>
      <c r="B276" s="37">
        <v>33397</v>
      </c>
      <c r="C276" s="34" t="s">
        <v>197</v>
      </c>
      <c r="D276" s="34" t="s">
        <v>184</v>
      </c>
      <c r="E276" s="34" t="s">
        <v>186</v>
      </c>
      <c r="F276" s="34" t="s">
        <v>213</v>
      </c>
      <c r="G276" s="21" t="s">
        <v>142</v>
      </c>
      <c r="H276" s="21" t="s">
        <v>187</v>
      </c>
      <c r="I276" s="21" t="s">
        <v>227</v>
      </c>
      <c r="J276" s="21" t="s">
        <v>8</v>
      </c>
      <c r="K276" s="9"/>
      <c r="M276" s="12"/>
    </row>
    <row r="277" spans="1:13" ht="18" customHeight="1">
      <c r="A277" s="1">
        <v>276</v>
      </c>
      <c r="B277" s="37">
        <v>33397</v>
      </c>
      <c r="C277" s="34" t="s">
        <v>175</v>
      </c>
      <c r="D277" s="34" t="s">
        <v>193</v>
      </c>
      <c r="E277" s="34" t="s">
        <v>180</v>
      </c>
      <c r="F277" s="34" t="s">
        <v>144</v>
      </c>
      <c r="G277" s="21"/>
      <c r="H277" s="21"/>
      <c r="I277" s="21" t="s">
        <v>19</v>
      </c>
      <c r="J277" s="21" t="s">
        <v>14</v>
      </c>
      <c r="K277" s="9"/>
      <c r="M277" s="12"/>
    </row>
    <row r="278" spans="1:13" ht="18" customHeight="1">
      <c r="A278" s="1">
        <v>277</v>
      </c>
      <c r="B278" s="37">
        <v>33397</v>
      </c>
      <c r="C278" s="34" t="s">
        <v>194</v>
      </c>
      <c r="D278" s="34" t="s">
        <v>165</v>
      </c>
      <c r="E278" s="34" t="s">
        <v>269</v>
      </c>
      <c r="F278" s="34" t="s">
        <v>172</v>
      </c>
      <c r="G278" s="21" t="s">
        <v>179</v>
      </c>
      <c r="H278" s="21" t="s">
        <v>183</v>
      </c>
      <c r="I278" s="21" t="s">
        <v>26</v>
      </c>
      <c r="J278" s="21" t="s">
        <v>32</v>
      </c>
      <c r="K278" s="9"/>
      <c r="M278" s="12"/>
    </row>
    <row r="279" spans="1:13" ht="18" customHeight="1">
      <c r="A279" s="1">
        <v>278</v>
      </c>
      <c r="B279" s="37">
        <v>33397</v>
      </c>
      <c r="C279" s="34" t="s">
        <v>214</v>
      </c>
      <c r="D279" s="34" t="s">
        <v>173</v>
      </c>
      <c r="E279" s="36" t="s">
        <v>161</v>
      </c>
      <c r="F279" s="34" t="s">
        <v>182</v>
      </c>
      <c r="G279" s="21" t="s">
        <v>181</v>
      </c>
      <c r="H279" s="21" t="s">
        <v>185</v>
      </c>
      <c r="I279" s="21" t="s">
        <v>228</v>
      </c>
      <c r="J279" s="21" t="s">
        <v>31</v>
      </c>
      <c r="K279" s="9"/>
      <c r="M279" s="12"/>
    </row>
    <row r="280" spans="1:13" ht="18" customHeight="1">
      <c r="A280" s="1">
        <v>279</v>
      </c>
      <c r="B280" s="37">
        <v>33398</v>
      </c>
      <c r="C280" s="34" t="s">
        <v>167</v>
      </c>
      <c r="D280" s="34" t="s">
        <v>170</v>
      </c>
      <c r="E280" s="34" t="s">
        <v>168</v>
      </c>
      <c r="F280" s="34" t="s">
        <v>166</v>
      </c>
      <c r="G280" s="21"/>
      <c r="H280" s="21"/>
      <c r="I280" s="21" t="s">
        <v>37</v>
      </c>
      <c r="J280" s="21" t="s">
        <v>38</v>
      </c>
      <c r="K280" s="9"/>
      <c r="M280" s="12"/>
    </row>
    <row r="281" spans="1:13" ht="18" customHeight="1">
      <c r="A281" s="1">
        <v>280</v>
      </c>
      <c r="B281" s="37">
        <v>33398</v>
      </c>
      <c r="C281" s="34" t="s">
        <v>179</v>
      </c>
      <c r="D281" s="34" t="s">
        <v>183</v>
      </c>
      <c r="E281" s="34" t="s">
        <v>172</v>
      </c>
      <c r="F281" s="34" t="s">
        <v>165</v>
      </c>
      <c r="G281" s="21" t="s">
        <v>194</v>
      </c>
      <c r="H281" s="21" t="s">
        <v>269</v>
      </c>
      <c r="I281" s="21" t="s">
        <v>26</v>
      </c>
      <c r="J281" s="21" t="s">
        <v>32</v>
      </c>
      <c r="K281" s="9"/>
      <c r="M281" s="12"/>
    </row>
    <row r="282" spans="1:13" ht="18" customHeight="1">
      <c r="A282" s="1">
        <v>281</v>
      </c>
      <c r="B282" s="37">
        <v>33398</v>
      </c>
      <c r="C282" s="34" t="s">
        <v>171</v>
      </c>
      <c r="D282" s="34" t="s">
        <v>192</v>
      </c>
      <c r="E282" s="34" t="s">
        <v>210</v>
      </c>
      <c r="F282" s="34" t="s">
        <v>176</v>
      </c>
      <c r="G282" s="21"/>
      <c r="H282" s="21"/>
      <c r="I282" s="21" t="s">
        <v>276</v>
      </c>
      <c r="J282" s="21" t="s">
        <v>20</v>
      </c>
      <c r="K282" s="9"/>
      <c r="M282" s="12"/>
    </row>
    <row r="283" spans="1:13" ht="18" customHeight="1">
      <c r="A283" s="1">
        <v>282</v>
      </c>
      <c r="B283" s="37">
        <v>33398</v>
      </c>
      <c r="C283" s="34" t="s">
        <v>181</v>
      </c>
      <c r="D283" s="36" t="s">
        <v>161</v>
      </c>
      <c r="E283" s="34" t="s">
        <v>173</v>
      </c>
      <c r="F283" s="34" t="s">
        <v>185</v>
      </c>
      <c r="G283" s="21" t="s">
        <v>214</v>
      </c>
      <c r="H283" s="21" t="s">
        <v>182</v>
      </c>
      <c r="I283" s="21" t="s">
        <v>228</v>
      </c>
      <c r="J283" s="21" t="s">
        <v>31</v>
      </c>
      <c r="K283" s="9"/>
      <c r="M283" s="12"/>
    </row>
    <row r="284" spans="1:13" ht="18" customHeight="1">
      <c r="A284" s="1">
        <v>283</v>
      </c>
      <c r="B284" s="37">
        <v>33398</v>
      </c>
      <c r="C284" s="34" t="s">
        <v>180</v>
      </c>
      <c r="D284" s="34" t="s">
        <v>144</v>
      </c>
      <c r="E284" s="34" t="s">
        <v>193</v>
      </c>
      <c r="F284" s="34" t="s">
        <v>195</v>
      </c>
      <c r="G284" s="21"/>
      <c r="H284" s="21"/>
      <c r="I284" s="21" t="s">
        <v>19</v>
      </c>
      <c r="J284" s="21" t="s">
        <v>14</v>
      </c>
      <c r="K284" s="9"/>
      <c r="M284" s="12"/>
    </row>
    <row r="285" spans="1:13" ht="18" customHeight="1">
      <c r="A285" s="1">
        <v>284</v>
      </c>
      <c r="B285" s="37">
        <v>33398</v>
      </c>
      <c r="C285" s="34" t="s">
        <v>142</v>
      </c>
      <c r="D285" s="34" t="s">
        <v>187</v>
      </c>
      <c r="E285" s="34" t="s">
        <v>213</v>
      </c>
      <c r="F285" s="34" t="s">
        <v>184</v>
      </c>
      <c r="G285" s="21" t="s">
        <v>186</v>
      </c>
      <c r="H285" s="21" t="s">
        <v>197</v>
      </c>
      <c r="I285" s="21" t="s">
        <v>227</v>
      </c>
      <c r="J285" s="21" t="s">
        <v>8</v>
      </c>
      <c r="K285" s="9"/>
      <c r="M285" s="12"/>
    </row>
    <row r="286" spans="1:13" ht="18" customHeight="1">
      <c r="A286" s="1">
        <v>285</v>
      </c>
      <c r="B286" s="37">
        <v>33400</v>
      </c>
      <c r="C286" s="34" t="s">
        <v>166</v>
      </c>
      <c r="D286" s="34" t="s">
        <v>195</v>
      </c>
      <c r="E286" s="34" t="s">
        <v>192</v>
      </c>
      <c r="F286" s="34" t="s">
        <v>193</v>
      </c>
      <c r="G286" s="21"/>
      <c r="H286" s="21"/>
      <c r="I286" s="21" t="s">
        <v>14</v>
      </c>
      <c r="J286" s="21" t="s">
        <v>38</v>
      </c>
      <c r="K286" s="9"/>
      <c r="M286" s="12"/>
    </row>
    <row r="287" spans="1:13" ht="18" customHeight="1">
      <c r="A287" s="1">
        <v>286</v>
      </c>
      <c r="B287" s="37">
        <v>33400</v>
      </c>
      <c r="C287" s="36" t="s">
        <v>269</v>
      </c>
      <c r="D287" s="34" t="s">
        <v>214</v>
      </c>
      <c r="E287" s="34" t="s">
        <v>194</v>
      </c>
      <c r="F287" s="34" t="s">
        <v>183</v>
      </c>
      <c r="G287" s="21" t="s">
        <v>146</v>
      </c>
      <c r="H287" s="21" t="s">
        <v>173</v>
      </c>
      <c r="I287" s="21" t="s">
        <v>227</v>
      </c>
      <c r="J287" s="21" t="s">
        <v>31</v>
      </c>
      <c r="K287" s="9"/>
      <c r="M287" s="13"/>
    </row>
    <row r="288" spans="1:13" ht="18" customHeight="1">
      <c r="A288" s="1">
        <v>287</v>
      </c>
      <c r="B288" s="37">
        <v>33400</v>
      </c>
      <c r="C288" s="34" t="s">
        <v>72</v>
      </c>
      <c r="D288" s="34" t="s">
        <v>190</v>
      </c>
      <c r="E288" s="34" t="s">
        <v>170</v>
      </c>
      <c r="F288" s="34" t="s">
        <v>144</v>
      </c>
      <c r="G288" s="21"/>
      <c r="H288" s="21"/>
      <c r="I288" s="21" t="s">
        <v>19</v>
      </c>
      <c r="J288" s="21" t="s">
        <v>276</v>
      </c>
      <c r="K288" s="9"/>
      <c r="M288" s="12"/>
    </row>
    <row r="289" spans="1:13" ht="18" customHeight="1">
      <c r="A289" s="1">
        <v>288</v>
      </c>
      <c r="B289" s="37">
        <v>33400</v>
      </c>
      <c r="C289" s="34" t="s">
        <v>211</v>
      </c>
      <c r="D289" s="34" t="s">
        <v>213</v>
      </c>
      <c r="E289" s="34" t="s">
        <v>165</v>
      </c>
      <c r="F289" s="34" t="s">
        <v>187</v>
      </c>
      <c r="G289" s="21" t="s">
        <v>197</v>
      </c>
      <c r="H289" s="21" t="s">
        <v>131</v>
      </c>
      <c r="I289" s="21" t="s">
        <v>32</v>
      </c>
      <c r="J289" s="21" t="s">
        <v>228</v>
      </c>
      <c r="K289" s="9"/>
      <c r="M289" s="12"/>
    </row>
    <row r="290" spans="1:13" ht="18" customHeight="1">
      <c r="A290" s="1">
        <v>289</v>
      </c>
      <c r="B290" s="37">
        <v>33400</v>
      </c>
      <c r="C290" s="34" t="s">
        <v>186</v>
      </c>
      <c r="D290" s="34" t="s">
        <v>174</v>
      </c>
      <c r="E290" s="34" t="s">
        <v>184</v>
      </c>
      <c r="F290" s="34" t="s">
        <v>142</v>
      </c>
      <c r="G290" s="21" t="s">
        <v>188</v>
      </c>
      <c r="H290" s="21" t="s">
        <v>179</v>
      </c>
      <c r="I290" s="21" t="s">
        <v>8</v>
      </c>
      <c r="J290" s="21" t="s">
        <v>26</v>
      </c>
      <c r="K290" s="9"/>
      <c r="M290" s="12"/>
    </row>
    <row r="291" spans="1:13" ht="18" customHeight="1">
      <c r="A291" s="1">
        <v>290</v>
      </c>
      <c r="B291" s="37">
        <v>33400</v>
      </c>
      <c r="C291" s="34" t="s">
        <v>176</v>
      </c>
      <c r="D291" s="34" t="s">
        <v>191</v>
      </c>
      <c r="E291" s="34" t="s">
        <v>175</v>
      </c>
      <c r="F291" s="34" t="s">
        <v>210</v>
      </c>
      <c r="G291" s="21"/>
      <c r="H291" s="21"/>
      <c r="I291" s="21" t="s">
        <v>20</v>
      </c>
      <c r="J291" s="21" t="s">
        <v>37</v>
      </c>
      <c r="K291" s="9"/>
      <c r="M291" s="12"/>
    </row>
    <row r="292" spans="1:13" ht="18" customHeight="1">
      <c r="A292" s="1">
        <v>291</v>
      </c>
      <c r="B292" s="37">
        <v>33401</v>
      </c>
      <c r="C292" s="34" t="s">
        <v>192</v>
      </c>
      <c r="D292" s="34" t="s">
        <v>171</v>
      </c>
      <c r="E292" s="34" t="s">
        <v>193</v>
      </c>
      <c r="F292" s="34" t="s">
        <v>195</v>
      </c>
      <c r="G292" s="21"/>
      <c r="H292" s="21"/>
      <c r="I292" s="21" t="s">
        <v>14</v>
      </c>
      <c r="J292" s="21" t="s">
        <v>38</v>
      </c>
      <c r="K292" s="9"/>
      <c r="M292" s="12"/>
    </row>
    <row r="293" spans="1:13" ht="18" customHeight="1">
      <c r="A293" s="1">
        <v>292</v>
      </c>
      <c r="B293" s="37">
        <v>33401</v>
      </c>
      <c r="C293" s="34" t="s">
        <v>172</v>
      </c>
      <c r="D293" s="34" t="s">
        <v>185</v>
      </c>
      <c r="E293" s="34" t="s">
        <v>183</v>
      </c>
      <c r="F293" s="34" t="s">
        <v>194</v>
      </c>
      <c r="G293" s="21" t="s">
        <v>181</v>
      </c>
      <c r="H293" s="21" t="s">
        <v>161</v>
      </c>
      <c r="I293" s="21" t="s">
        <v>227</v>
      </c>
      <c r="J293" s="21" t="s">
        <v>31</v>
      </c>
      <c r="K293" s="9"/>
      <c r="M293" s="12"/>
    </row>
    <row r="294" spans="1:13" ht="18" customHeight="1">
      <c r="A294" s="1">
        <v>293</v>
      </c>
      <c r="B294" s="37">
        <v>33401</v>
      </c>
      <c r="C294" s="34" t="s">
        <v>174</v>
      </c>
      <c r="D294" s="34" t="s">
        <v>188</v>
      </c>
      <c r="E294" s="34" t="s">
        <v>142</v>
      </c>
      <c r="F294" s="34" t="s">
        <v>179</v>
      </c>
      <c r="G294" s="21" t="s">
        <v>184</v>
      </c>
      <c r="H294" s="21" t="s">
        <v>211</v>
      </c>
      <c r="I294" s="21" t="s">
        <v>8</v>
      </c>
      <c r="J294" s="21" t="s">
        <v>26</v>
      </c>
      <c r="K294" s="9"/>
      <c r="M294" s="12"/>
    </row>
    <row r="295" spans="1:13" ht="18" customHeight="1">
      <c r="A295" s="1">
        <v>294</v>
      </c>
      <c r="B295" s="37">
        <v>33401</v>
      </c>
      <c r="C295" s="34" t="s">
        <v>210</v>
      </c>
      <c r="D295" s="34" t="s">
        <v>180</v>
      </c>
      <c r="E295" s="34" t="s">
        <v>191</v>
      </c>
      <c r="F295" s="34" t="s">
        <v>175</v>
      </c>
      <c r="G295" s="21"/>
      <c r="H295" s="21"/>
      <c r="I295" s="21" t="s">
        <v>20</v>
      </c>
      <c r="J295" s="21" t="s">
        <v>37</v>
      </c>
      <c r="K295" s="9"/>
      <c r="M295" s="12"/>
    </row>
    <row r="296" spans="1:13" ht="18" customHeight="1">
      <c r="A296" s="1">
        <v>295</v>
      </c>
      <c r="B296" s="37">
        <v>33401</v>
      </c>
      <c r="C296" s="34" t="s">
        <v>131</v>
      </c>
      <c r="D296" s="34" t="s">
        <v>197</v>
      </c>
      <c r="E296" s="34" t="s">
        <v>187</v>
      </c>
      <c r="F296" s="34" t="s">
        <v>213</v>
      </c>
      <c r="G296" s="21" t="s">
        <v>186</v>
      </c>
      <c r="H296" s="21" t="s">
        <v>165</v>
      </c>
      <c r="I296" s="21" t="s">
        <v>32</v>
      </c>
      <c r="J296" s="21" t="s">
        <v>228</v>
      </c>
      <c r="K296" s="9"/>
      <c r="M296" s="12"/>
    </row>
    <row r="297" spans="1:13" ht="18" customHeight="1">
      <c r="A297" s="1">
        <v>296</v>
      </c>
      <c r="B297" s="37">
        <v>33401</v>
      </c>
      <c r="C297" s="34" t="s">
        <v>144</v>
      </c>
      <c r="D297" s="34" t="s">
        <v>170</v>
      </c>
      <c r="E297" s="34" t="s">
        <v>190</v>
      </c>
      <c r="F297" s="34" t="s">
        <v>167</v>
      </c>
      <c r="G297" s="21"/>
      <c r="H297" s="21"/>
      <c r="I297" s="21" t="s">
        <v>19</v>
      </c>
      <c r="J297" s="21" t="s">
        <v>276</v>
      </c>
      <c r="K297" s="9"/>
      <c r="M297" s="12"/>
    </row>
    <row r="298" spans="1:13" ht="18" customHeight="1">
      <c r="A298" s="1">
        <v>297</v>
      </c>
      <c r="B298" s="37">
        <v>33402</v>
      </c>
      <c r="C298" s="34" t="s">
        <v>184</v>
      </c>
      <c r="D298" s="34" t="s">
        <v>211</v>
      </c>
      <c r="E298" s="34" t="s">
        <v>179</v>
      </c>
      <c r="F298" s="34" t="s">
        <v>188</v>
      </c>
      <c r="G298" s="21" t="s">
        <v>174</v>
      </c>
      <c r="H298" s="21" t="s">
        <v>142</v>
      </c>
      <c r="I298" s="21" t="s">
        <v>8</v>
      </c>
      <c r="J298" s="21" t="s">
        <v>26</v>
      </c>
      <c r="K298" s="9"/>
      <c r="M298" s="12"/>
    </row>
    <row r="299" spans="1:13" ht="18" customHeight="1">
      <c r="A299" s="1">
        <v>298</v>
      </c>
      <c r="B299" s="37">
        <v>33402</v>
      </c>
      <c r="C299" s="34" t="s">
        <v>193</v>
      </c>
      <c r="D299" s="34" t="s">
        <v>166</v>
      </c>
      <c r="E299" s="34" t="s">
        <v>195</v>
      </c>
      <c r="F299" s="34" t="s">
        <v>171</v>
      </c>
      <c r="G299" s="21"/>
      <c r="H299" s="21"/>
      <c r="I299" s="21" t="s">
        <v>14</v>
      </c>
      <c r="J299" s="21" t="s">
        <v>38</v>
      </c>
      <c r="K299" s="9"/>
      <c r="M299" s="12"/>
    </row>
    <row r="300" spans="1:13" ht="18" customHeight="1">
      <c r="A300" s="1">
        <v>299</v>
      </c>
      <c r="B300" s="37">
        <v>33403</v>
      </c>
      <c r="C300" s="34" t="s">
        <v>167</v>
      </c>
      <c r="D300" s="34" t="s">
        <v>144</v>
      </c>
      <c r="E300" s="34" t="s">
        <v>72</v>
      </c>
      <c r="F300" s="34" t="s">
        <v>190</v>
      </c>
      <c r="G300" s="21"/>
      <c r="H300" s="21"/>
      <c r="I300" s="21" t="s">
        <v>19</v>
      </c>
      <c r="J300" s="21" t="s">
        <v>37</v>
      </c>
      <c r="K300" s="9"/>
      <c r="M300" s="12"/>
    </row>
    <row r="301" spans="1:13" ht="18" customHeight="1">
      <c r="A301" s="1">
        <v>300</v>
      </c>
      <c r="B301" s="37">
        <v>33403</v>
      </c>
      <c r="C301" s="34" t="s">
        <v>161</v>
      </c>
      <c r="D301" s="34" t="s">
        <v>172</v>
      </c>
      <c r="E301" s="34" t="s">
        <v>181</v>
      </c>
      <c r="F301" s="34" t="s">
        <v>214</v>
      </c>
      <c r="G301" s="21" t="s">
        <v>173</v>
      </c>
      <c r="H301" s="21" t="s">
        <v>182</v>
      </c>
      <c r="I301" s="21" t="s">
        <v>26</v>
      </c>
      <c r="J301" s="21" t="s">
        <v>228</v>
      </c>
      <c r="K301" s="9"/>
      <c r="M301" s="12"/>
    </row>
    <row r="302" spans="1:13" ht="18" customHeight="1">
      <c r="A302" s="1">
        <v>301</v>
      </c>
      <c r="B302" s="37">
        <v>33403</v>
      </c>
      <c r="C302" s="34" t="s">
        <v>188</v>
      </c>
      <c r="D302" s="34" t="s">
        <v>179</v>
      </c>
      <c r="E302" s="34" t="s">
        <v>184</v>
      </c>
      <c r="F302" s="34" t="s">
        <v>165</v>
      </c>
      <c r="G302" s="21" t="s">
        <v>213</v>
      </c>
      <c r="H302" s="21" t="s">
        <v>174</v>
      </c>
      <c r="I302" s="21" t="s">
        <v>31</v>
      </c>
      <c r="J302" s="21" t="s">
        <v>8</v>
      </c>
      <c r="K302" s="9"/>
      <c r="M302" s="12"/>
    </row>
    <row r="303" spans="1:13" ht="18" customHeight="1">
      <c r="A303" s="1">
        <v>302</v>
      </c>
      <c r="B303" s="37">
        <v>33403</v>
      </c>
      <c r="C303" s="34" t="s">
        <v>183</v>
      </c>
      <c r="D303" s="34" t="s">
        <v>142</v>
      </c>
      <c r="E303" s="34" t="s">
        <v>131</v>
      </c>
      <c r="F303" s="34" t="s">
        <v>187</v>
      </c>
      <c r="G303" s="21" t="s">
        <v>194</v>
      </c>
      <c r="H303" s="21" t="s">
        <v>197</v>
      </c>
      <c r="I303" s="21" t="s">
        <v>227</v>
      </c>
      <c r="J303" s="21" t="s">
        <v>32</v>
      </c>
      <c r="K303" s="9"/>
      <c r="M303" s="12"/>
    </row>
    <row r="304" spans="1:13" ht="18" customHeight="1">
      <c r="A304" s="1">
        <v>303</v>
      </c>
      <c r="B304" s="37">
        <v>33403</v>
      </c>
      <c r="C304" s="34" t="s">
        <v>195</v>
      </c>
      <c r="D304" s="34" t="s">
        <v>192</v>
      </c>
      <c r="E304" s="34" t="s">
        <v>171</v>
      </c>
      <c r="F304" s="34" t="s">
        <v>166</v>
      </c>
      <c r="G304" s="21"/>
      <c r="H304" s="21"/>
      <c r="I304" s="21" t="s">
        <v>276</v>
      </c>
      <c r="J304" s="21" t="s">
        <v>14</v>
      </c>
      <c r="K304" s="9"/>
      <c r="M304" s="12"/>
    </row>
    <row r="305" spans="1:13" ht="18" customHeight="1">
      <c r="A305" s="1">
        <v>304</v>
      </c>
      <c r="B305" s="37">
        <v>33403</v>
      </c>
      <c r="C305" s="34" t="s">
        <v>191</v>
      </c>
      <c r="D305" s="34" t="s">
        <v>210</v>
      </c>
      <c r="E305" s="34" t="s">
        <v>176</v>
      </c>
      <c r="F305" s="34" t="s">
        <v>170</v>
      </c>
      <c r="G305" s="21"/>
      <c r="H305" s="21"/>
      <c r="I305" s="21" t="s">
        <v>38</v>
      </c>
      <c r="J305" s="21" t="s">
        <v>20</v>
      </c>
      <c r="K305" s="9"/>
      <c r="M305" s="12"/>
    </row>
    <row r="306" spans="1:13" ht="18" customHeight="1">
      <c r="A306" s="1">
        <v>305</v>
      </c>
      <c r="B306" s="37">
        <v>33404</v>
      </c>
      <c r="C306" s="34" t="s">
        <v>170</v>
      </c>
      <c r="D306" s="34" t="s">
        <v>175</v>
      </c>
      <c r="E306" s="34" t="s">
        <v>210</v>
      </c>
      <c r="F306" s="34" t="s">
        <v>176</v>
      </c>
      <c r="G306" s="21"/>
      <c r="H306" s="21"/>
      <c r="I306" s="21" t="s">
        <v>38</v>
      </c>
      <c r="J306" s="21" t="s">
        <v>20</v>
      </c>
      <c r="K306" s="9"/>
      <c r="M306" s="12"/>
    </row>
    <row r="307" spans="1:13" ht="18" customHeight="1">
      <c r="A307" s="1">
        <v>306</v>
      </c>
      <c r="B307" s="37">
        <v>33404</v>
      </c>
      <c r="C307" s="34" t="s">
        <v>171</v>
      </c>
      <c r="D307" s="34" t="s">
        <v>193</v>
      </c>
      <c r="E307" s="34" t="s">
        <v>166</v>
      </c>
      <c r="F307" s="34" t="s">
        <v>192</v>
      </c>
      <c r="G307" s="21"/>
      <c r="H307" s="21"/>
      <c r="I307" s="21" t="s">
        <v>276</v>
      </c>
      <c r="J307" s="21" t="s">
        <v>14</v>
      </c>
      <c r="K307" s="9"/>
      <c r="M307" s="12"/>
    </row>
    <row r="308" spans="1:13" ht="18" customHeight="1">
      <c r="A308" s="1">
        <v>307</v>
      </c>
      <c r="B308" s="37">
        <v>33404</v>
      </c>
      <c r="C308" s="34" t="s">
        <v>165</v>
      </c>
      <c r="D308" s="34" t="s">
        <v>186</v>
      </c>
      <c r="E308" s="36" t="s">
        <v>174</v>
      </c>
      <c r="F308" s="34" t="s">
        <v>178</v>
      </c>
      <c r="G308" s="21" t="s">
        <v>188</v>
      </c>
      <c r="H308" s="21" t="s">
        <v>213</v>
      </c>
      <c r="I308" s="21" t="s">
        <v>31</v>
      </c>
      <c r="J308" s="21" t="s">
        <v>8</v>
      </c>
      <c r="K308" s="9"/>
      <c r="M308" s="12"/>
    </row>
    <row r="309" spans="1:13" ht="18" customHeight="1">
      <c r="A309" s="1">
        <v>308</v>
      </c>
      <c r="B309" s="37">
        <v>33404</v>
      </c>
      <c r="C309" s="34" t="s">
        <v>190</v>
      </c>
      <c r="D309" s="34" t="s">
        <v>72</v>
      </c>
      <c r="E309" s="34" t="s">
        <v>180</v>
      </c>
      <c r="F309" s="34" t="s">
        <v>144</v>
      </c>
      <c r="G309" s="21"/>
      <c r="H309" s="21"/>
      <c r="I309" s="21" t="s">
        <v>19</v>
      </c>
      <c r="J309" s="21" t="s">
        <v>37</v>
      </c>
      <c r="K309" s="9"/>
      <c r="M309" s="12"/>
    </row>
    <row r="310" spans="1:13" ht="18" customHeight="1">
      <c r="A310" s="1">
        <v>309</v>
      </c>
      <c r="B310" s="37">
        <v>33404</v>
      </c>
      <c r="C310" s="34" t="s">
        <v>197</v>
      </c>
      <c r="D310" s="34" t="s">
        <v>194</v>
      </c>
      <c r="E310" s="34" t="s">
        <v>187</v>
      </c>
      <c r="F310" s="34" t="s">
        <v>131</v>
      </c>
      <c r="G310" s="21" t="s">
        <v>183</v>
      </c>
      <c r="H310" s="21" t="s">
        <v>142</v>
      </c>
      <c r="I310" s="21" t="s">
        <v>227</v>
      </c>
      <c r="J310" s="21" t="s">
        <v>32</v>
      </c>
      <c r="K310" s="9"/>
      <c r="M310" s="12"/>
    </row>
    <row r="311" spans="1:13" ht="18" customHeight="1">
      <c r="A311" s="1">
        <v>310</v>
      </c>
      <c r="B311" s="37">
        <v>33404</v>
      </c>
      <c r="C311" s="34" t="s">
        <v>185</v>
      </c>
      <c r="D311" s="34" t="s">
        <v>181</v>
      </c>
      <c r="E311" s="34" t="s">
        <v>214</v>
      </c>
      <c r="F311" s="34" t="s">
        <v>269</v>
      </c>
      <c r="G311" s="21" t="s">
        <v>182</v>
      </c>
      <c r="H311" s="21" t="s">
        <v>172</v>
      </c>
      <c r="I311" s="21" t="s">
        <v>26</v>
      </c>
      <c r="J311" s="21" t="s">
        <v>228</v>
      </c>
      <c r="K311" s="9"/>
      <c r="M311" s="12"/>
    </row>
    <row r="312" spans="1:13" ht="18" customHeight="1">
      <c r="A312" s="1">
        <v>311</v>
      </c>
      <c r="B312" s="37">
        <v>33405</v>
      </c>
      <c r="C312" s="34" t="s">
        <v>166</v>
      </c>
      <c r="D312" s="34" t="s">
        <v>195</v>
      </c>
      <c r="E312" s="34" t="s">
        <v>192</v>
      </c>
      <c r="F312" s="34" t="s">
        <v>193</v>
      </c>
      <c r="G312" s="21"/>
      <c r="H312" s="21"/>
      <c r="I312" s="21" t="s">
        <v>276</v>
      </c>
      <c r="J312" s="21" t="s">
        <v>14</v>
      </c>
      <c r="K312" s="9"/>
      <c r="M312" s="12"/>
    </row>
    <row r="313" spans="1:13" ht="18" customHeight="1">
      <c r="A313" s="1">
        <v>312</v>
      </c>
      <c r="B313" s="37">
        <v>33405</v>
      </c>
      <c r="C313" s="34" t="s">
        <v>173</v>
      </c>
      <c r="D313" s="34" t="s">
        <v>182</v>
      </c>
      <c r="E313" s="34" t="s">
        <v>161</v>
      </c>
      <c r="F313" s="34" t="s">
        <v>172</v>
      </c>
      <c r="G313" s="21" t="s">
        <v>214</v>
      </c>
      <c r="H313" s="21" t="s">
        <v>181</v>
      </c>
      <c r="I313" s="21" t="s">
        <v>26</v>
      </c>
      <c r="J313" s="21" t="s">
        <v>228</v>
      </c>
      <c r="K313" s="9"/>
      <c r="M313" s="12"/>
    </row>
    <row r="314" spans="1:13" ht="18" customHeight="1">
      <c r="A314" s="1">
        <v>313</v>
      </c>
      <c r="B314" s="37">
        <v>33405</v>
      </c>
      <c r="C314" s="34" t="s">
        <v>178</v>
      </c>
      <c r="D314" s="34" t="s">
        <v>184</v>
      </c>
      <c r="E314" s="34" t="s">
        <v>188</v>
      </c>
      <c r="F314" s="34" t="s">
        <v>174</v>
      </c>
      <c r="G314" s="21" t="s">
        <v>179</v>
      </c>
      <c r="H314" s="21" t="s">
        <v>186</v>
      </c>
      <c r="I314" s="21" t="s">
        <v>31</v>
      </c>
      <c r="J314" s="21" t="s">
        <v>8</v>
      </c>
      <c r="K314" s="9"/>
      <c r="M314" s="12"/>
    </row>
    <row r="315" spans="1:13" ht="18" customHeight="1">
      <c r="A315" s="1">
        <v>314</v>
      </c>
      <c r="B315" s="37">
        <v>33405</v>
      </c>
      <c r="C315" s="34" t="s">
        <v>187</v>
      </c>
      <c r="D315" s="34" t="s">
        <v>131</v>
      </c>
      <c r="E315" s="34" t="s">
        <v>183</v>
      </c>
      <c r="F315" s="34" t="s">
        <v>142</v>
      </c>
      <c r="G315" s="21" t="s">
        <v>197</v>
      </c>
      <c r="H315" s="21" t="s">
        <v>194</v>
      </c>
      <c r="I315" s="21" t="s">
        <v>227</v>
      </c>
      <c r="J315" s="21" t="s">
        <v>32</v>
      </c>
      <c r="K315" s="9"/>
      <c r="M315" s="12"/>
    </row>
    <row r="316" spans="1:13" ht="18" customHeight="1">
      <c r="A316" s="1">
        <v>315</v>
      </c>
      <c r="B316" s="37">
        <v>33405</v>
      </c>
      <c r="C316" s="34" t="s">
        <v>180</v>
      </c>
      <c r="D316" s="34" t="s">
        <v>167</v>
      </c>
      <c r="E316" s="34" t="s">
        <v>144</v>
      </c>
      <c r="F316" s="34" t="s">
        <v>72</v>
      </c>
      <c r="G316" s="21"/>
      <c r="H316" s="21"/>
      <c r="I316" s="21" t="s">
        <v>19</v>
      </c>
      <c r="J316" s="21" t="s">
        <v>37</v>
      </c>
      <c r="K316" s="9"/>
      <c r="M316" s="12"/>
    </row>
    <row r="317" spans="1:13" ht="18" customHeight="1">
      <c r="A317" s="1">
        <v>316</v>
      </c>
      <c r="B317" s="37">
        <v>33405</v>
      </c>
      <c r="C317" s="34" t="s">
        <v>176</v>
      </c>
      <c r="D317" s="34" t="s">
        <v>191</v>
      </c>
      <c r="E317" s="34" t="s">
        <v>175</v>
      </c>
      <c r="F317" s="34" t="s">
        <v>210</v>
      </c>
      <c r="G317" s="21"/>
      <c r="H317" s="21"/>
      <c r="I317" s="21" t="s">
        <v>38</v>
      </c>
      <c r="J317" s="21" t="s">
        <v>20</v>
      </c>
      <c r="K317" s="9"/>
      <c r="M317" s="12"/>
    </row>
    <row r="318" spans="1:13" ht="18" customHeight="1">
      <c r="A318" s="1">
        <v>317</v>
      </c>
      <c r="B318" s="37">
        <v>33407</v>
      </c>
      <c r="C318" s="34" t="s">
        <v>192</v>
      </c>
      <c r="D318" s="34" t="s">
        <v>190</v>
      </c>
      <c r="E318" s="34" t="s">
        <v>166</v>
      </c>
      <c r="F318" s="34" t="s">
        <v>144</v>
      </c>
      <c r="G318" s="21"/>
      <c r="H318" s="21"/>
      <c r="I318" s="21" t="s">
        <v>38</v>
      </c>
      <c r="J318" s="21" t="s">
        <v>37</v>
      </c>
      <c r="K318" s="9"/>
      <c r="M318" s="12"/>
    </row>
    <row r="319" spans="1:13" ht="18" customHeight="1">
      <c r="A319" s="1">
        <v>318</v>
      </c>
      <c r="B319" s="37">
        <v>33407</v>
      </c>
      <c r="C319" s="34" t="s">
        <v>181</v>
      </c>
      <c r="D319" s="34" t="s">
        <v>173</v>
      </c>
      <c r="E319" s="34" t="s">
        <v>182</v>
      </c>
      <c r="F319" s="34" t="s">
        <v>161</v>
      </c>
      <c r="G319" s="21" t="s">
        <v>185</v>
      </c>
      <c r="H319" s="21" t="s">
        <v>214</v>
      </c>
      <c r="I319" s="21" t="s">
        <v>26</v>
      </c>
      <c r="J319" s="21" t="s">
        <v>32</v>
      </c>
      <c r="K319" s="9"/>
      <c r="M319" s="12"/>
    </row>
    <row r="320" spans="1:13" ht="18" customHeight="1">
      <c r="A320" s="1">
        <v>319</v>
      </c>
      <c r="B320" s="37">
        <v>33407</v>
      </c>
      <c r="C320" s="34" t="s">
        <v>175</v>
      </c>
      <c r="D320" s="34" t="s">
        <v>210</v>
      </c>
      <c r="E320" s="34" t="s">
        <v>191</v>
      </c>
      <c r="F320" s="34" t="s">
        <v>171</v>
      </c>
      <c r="G320" s="21"/>
      <c r="H320" s="21"/>
      <c r="I320" s="21" t="s">
        <v>14</v>
      </c>
      <c r="J320" s="21" t="s">
        <v>19</v>
      </c>
      <c r="K320" s="9"/>
      <c r="M320" s="12"/>
    </row>
    <row r="321" spans="1:13" ht="18" customHeight="1">
      <c r="A321" s="1">
        <v>320</v>
      </c>
      <c r="B321" s="37">
        <v>33407</v>
      </c>
      <c r="C321" s="34" t="s">
        <v>186</v>
      </c>
      <c r="D321" s="34" t="s">
        <v>213</v>
      </c>
      <c r="E321" s="34" t="s">
        <v>178</v>
      </c>
      <c r="F321" s="34" t="s">
        <v>184</v>
      </c>
      <c r="G321" s="21" t="s">
        <v>131</v>
      </c>
      <c r="H321" s="21" t="s">
        <v>188</v>
      </c>
      <c r="I321" s="21" t="s">
        <v>31</v>
      </c>
      <c r="J321" s="21" t="s">
        <v>227</v>
      </c>
      <c r="K321" s="9"/>
      <c r="M321" s="12"/>
    </row>
    <row r="322" spans="1:13" ht="18" customHeight="1">
      <c r="A322" s="1">
        <v>321</v>
      </c>
      <c r="B322" s="37">
        <v>33407</v>
      </c>
      <c r="C322" s="34" t="s">
        <v>193</v>
      </c>
      <c r="D322" s="34" t="s">
        <v>170</v>
      </c>
      <c r="E322" s="34" t="s">
        <v>195</v>
      </c>
      <c r="F322" s="34" t="s">
        <v>167</v>
      </c>
      <c r="G322" s="21"/>
      <c r="H322" s="21"/>
      <c r="I322" s="21" t="s">
        <v>20</v>
      </c>
      <c r="J322" s="21" t="s">
        <v>276</v>
      </c>
      <c r="K322" s="9"/>
      <c r="M322" s="12"/>
    </row>
    <row r="323" spans="1:13" ht="18" customHeight="1">
      <c r="A323" s="1">
        <v>322</v>
      </c>
      <c r="B323" s="37">
        <v>33407</v>
      </c>
      <c r="C323" s="34" t="s">
        <v>194</v>
      </c>
      <c r="D323" s="34" t="s">
        <v>183</v>
      </c>
      <c r="E323" s="34" t="s">
        <v>142</v>
      </c>
      <c r="F323" s="34" t="s">
        <v>187</v>
      </c>
      <c r="G323" s="21" t="s">
        <v>172</v>
      </c>
      <c r="H323" s="21" t="s">
        <v>269</v>
      </c>
      <c r="I323" s="21" t="s">
        <v>228</v>
      </c>
      <c r="J323" s="21" t="s">
        <v>8</v>
      </c>
      <c r="K323" s="9"/>
      <c r="M323" s="12"/>
    </row>
    <row r="324" spans="1:13" ht="18" customHeight="1">
      <c r="A324" s="1">
        <v>323</v>
      </c>
      <c r="B324" s="37">
        <v>33408</v>
      </c>
      <c r="C324" s="34" t="s">
        <v>131</v>
      </c>
      <c r="D324" s="34" t="s">
        <v>178</v>
      </c>
      <c r="E324" s="34" t="s">
        <v>165</v>
      </c>
      <c r="F324" s="34" t="s">
        <v>197</v>
      </c>
      <c r="G324" s="21" t="s">
        <v>213</v>
      </c>
      <c r="H324" s="21" t="s">
        <v>184</v>
      </c>
      <c r="I324" s="21" t="s">
        <v>31</v>
      </c>
      <c r="J324" s="21" t="s">
        <v>227</v>
      </c>
      <c r="K324" s="9"/>
      <c r="M324" s="12"/>
    </row>
    <row r="325" spans="1:13" ht="18" customHeight="1">
      <c r="A325" s="1">
        <v>324</v>
      </c>
      <c r="B325" s="37">
        <v>33408</v>
      </c>
      <c r="C325" s="34" t="s">
        <v>144</v>
      </c>
      <c r="D325" s="34" t="s">
        <v>166</v>
      </c>
      <c r="E325" s="34" t="s">
        <v>180</v>
      </c>
      <c r="F325" s="34" t="s">
        <v>190</v>
      </c>
      <c r="G325" s="21"/>
      <c r="H325" s="21"/>
      <c r="I325" s="21" t="s">
        <v>38</v>
      </c>
      <c r="J325" s="21" t="s">
        <v>37</v>
      </c>
      <c r="K325" s="9"/>
      <c r="M325" s="12"/>
    </row>
    <row r="326" spans="1:13" ht="18" customHeight="1">
      <c r="A326" s="1">
        <v>325</v>
      </c>
      <c r="B326" s="37">
        <v>33408</v>
      </c>
      <c r="C326" s="34" t="s">
        <v>214</v>
      </c>
      <c r="D326" s="34" t="s">
        <v>161</v>
      </c>
      <c r="E326" s="34" t="s">
        <v>173</v>
      </c>
      <c r="F326" s="34" t="s">
        <v>185</v>
      </c>
      <c r="G326" s="21" t="s">
        <v>181</v>
      </c>
      <c r="H326" s="21" t="s">
        <v>182</v>
      </c>
      <c r="I326" s="21" t="s">
        <v>26</v>
      </c>
      <c r="J326" s="21" t="s">
        <v>32</v>
      </c>
      <c r="K326" s="9"/>
      <c r="M326" s="12"/>
    </row>
    <row r="327" spans="1:13" ht="18" customHeight="1">
      <c r="A327" s="1">
        <v>326</v>
      </c>
      <c r="B327" s="37">
        <v>33408</v>
      </c>
      <c r="C327" s="34" t="s">
        <v>195</v>
      </c>
      <c r="D327" s="34" t="s">
        <v>168</v>
      </c>
      <c r="E327" s="34" t="s">
        <v>167</v>
      </c>
      <c r="F327" s="34" t="s">
        <v>170</v>
      </c>
      <c r="G327" s="21"/>
      <c r="H327" s="21"/>
      <c r="I327" s="21" t="s">
        <v>20</v>
      </c>
      <c r="J327" s="21" t="s">
        <v>276</v>
      </c>
      <c r="K327" s="9"/>
      <c r="M327" s="12"/>
    </row>
    <row r="328" spans="1:13" ht="18" customHeight="1">
      <c r="A328" s="1">
        <v>327</v>
      </c>
      <c r="B328" s="37">
        <v>33408</v>
      </c>
      <c r="C328" s="34" t="s">
        <v>191</v>
      </c>
      <c r="D328" s="34" t="s">
        <v>171</v>
      </c>
      <c r="E328" s="34" t="s">
        <v>176</v>
      </c>
      <c r="F328" s="34" t="s">
        <v>210</v>
      </c>
      <c r="G328" s="21"/>
      <c r="H328" s="21"/>
      <c r="I328" s="21" t="s">
        <v>14</v>
      </c>
      <c r="J328" s="21" t="s">
        <v>19</v>
      </c>
      <c r="K328" s="9"/>
      <c r="M328" s="12"/>
    </row>
    <row r="329" spans="1:13" ht="18" customHeight="1">
      <c r="A329" s="1">
        <v>328</v>
      </c>
      <c r="B329" s="37">
        <v>33409</v>
      </c>
      <c r="C329" s="34" t="s">
        <v>190</v>
      </c>
      <c r="D329" s="36" t="s">
        <v>180</v>
      </c>
      <c r="E329" s="34" t="s">
        <v>192</v>
      </c>
      <c r="F329" s="34" t="s">
        <v>166</v>
      </c>
      <c r="G329" s="21"/>
      <c r="H329" s="21"/>
      <c r="I329" s="21" t="s">
        <v>38</v>
      </c>
      <c r="J329" s="21" t="s">
        <v>37</v>
      </c>
      <c r="K329" s="9"/>
      <c r="M329" s="12"/>
    </row>
    <row r="330" spans="1:13" ht="18" customHeight="1">
      <c r="A330" s="1">
        <v>329</v>
      </c>
      <c r="B330" s="37">
        <v>33409</v>
      </c>
      <c r="C330" s="36" t="s">
        <v>174</v>
      </c>
      <c r="D330" s="34" t="s">
        <v>165</v>
      </c>
      <c r="E330" s="34" t="s">
        <v>184</v>
      </c>
      <c r="F330" s="34" t="s">
        <v>179</v>
      </c>
      <c r="G330" s="21" t="s">
        <v>188</v>
      </c>
      <c r="H330" s="21" t="s">
        <v>186</v>
      </c>
      <c r="I330" s="21" t="s">
        <v>31</v>
      </c>
      <c r="J330" s="21" t="s">
        <v>227</v>
      </c>
      <c r="K330" s="9"/>
      <c r="M330" s="13"/>
    </row>
    <row r="331" spans="1:13" ht="18" customHeight="1">
      <c r="A331" s="1">
        <v>330</v>
      </c>
      <c r="B331" s="37">
        <v>33409</v>
      </c>
      <c r="C331" s="34" t="s">
        <v>183</v>
      </c>
      <c r="D331" s="34" t="s">
        <v>187</v>
      </c>
      <c r="E331" s="34" t="s">
        <v>194</v>
      </c>
      <c r="F331" s="34" t="s">
        <v>269</v>
      </c>
      <c r="G331" s="21" t="s">
        <v>142</v>
      </c>
      <c r="H331" s="21" t="s">
        <v>172</v>
      </c>
      <c r="I331" s="21" t="s">
        <v>228</v>
      </c>
      <c r="J331" s="21" t="s">
        <v>8</v>
      </c>
      <c r="K331" s="9"/>
      <c r="M331" s="12"/>
    </row>
    <row r="332" spans="1:13" ht="18" customHeight="1">
      <c r="A332" s="1">
        <v>331</v>
      </c>
      <c r="B332" s="37">
        <v>33410</v>
      </c>
      <c r="C332" s="34" t="s">
        <v>167</v>
      </c>
      <c r="D332" s="34" t="s">
        <v>192</v>
      </c>
      <c r="E332" s="34" t="s">
        <v>193</v>
      </c>
      <c r="F332" s="34" t="s">
        <v>170</v>
      </c>
      <c r="G332" s="21"/>
      <c r="H332" s="21"/>
      <c r="I332" s="21" t="s">
        <v>20</v>
      </c>
      <c r="J332" s="21" t="s">
        <v>19</v>
      </c>
      <c r="K332" s="9"/>
      <c r="M332" s="12"/>
    </row>
    <row r="333" spans="1:13" ht="18" customHeight="1">
      <c r="A333" s="1">
        <v>332</v>
      </c>
      <c r="B333" s="37">
        <v>33410</v>
      </c>
      <c r="C333" s="34" t="s">
        <v>171</v>
      </c>
      <c r="D333" s="34" t="s">
        <v>175</v>
      </c>
      <c r="E333" s="34" t="s">
        <v>191</v>
      </c>
      <c r="F333" s="34" t="s">
        <v>176</v>
      </c>
      <c r="G333" s="21"/>
      <c r="H333" s="21"/>
      <c r="I333" s="21" t="s">
        <v>37</v>
      </c>
      <c r="J333" s="21" t="s">
        <v>276</v>
      </c>
      <c r="K333" s="9"/>
      <c r="M333" s="12"/>
    </row>
    <row r="334" spans="1:13" ht="18" customHeight="1">
      <c r="A334" s="1">
        <v>333</v>
      </c>
      <c r="B334" s="37">
        <v>33410</v>
      </c>
      <c r="C334" s="34" t="s">
        <v>211</v>
      </c>
      <c r="D334" s="34" t="s">
        <v>181</v>
      </c>
      <c r="E334" s="34" t="s">
        <v>161</v>
      </c>
      <c r="F334" s="34" t="s">
        <v>165</v>
      </c>
      <c r="G334" s="21" t="s">
        <v>197</v>
      </c>
      <c r="H334" s="21" t="s">
        <v>131</v>
      </c>
      <c r="I334" s="21" t="s">
        <v>32</v>
      </c>
      <c r="J334" s="21" t="s">
        <v>228</v>
      </c>
      <c r="K334" s="9"/>
      <c r="M334" s="12"/>
    </row>
    <row r="335" spans="1:13" ht="18" customHeight="1">
      <c r="A335" s="1">
        <v>334</v>
      </c>
      <c r="B335" s="37">
        <v>33410</v>
      </c>
      <c r="C335" s="34" t="s">
        <v>185</v>
      </c>
      <c r="D335" s="34" t="s">
        <v>214</v>
      </c>
      <c r="E335" s="34" t="s">
        <v>146</v>
      </c>
      <c r="F335" s="34" t="s">
        <v>182</v>
      </c>
      <c r="G335" s="21" t="s">
        <v>187</v>
      </c>
      <c r="H335" s="21" t="s">
        <v>173</v>
      </c>
      <c r="I335" s="21" t="s">
        <v>26</v>
      </c>
      <c r="J335" s="21" t="s">
        <v>31</v>
      </c>
      <c r="K335" s="9"/>
      <c r="M335" s="12"/>
    </row>
    <row r="336" spans="1:13" ht="18" customHeight="1">
      <c r="A336" s="1">
        <v>335</v>
      </c>
      <c r="B336" s="37">
        <v>33411</v>
      </c>
      <c r="C336" s="34" t="s">
        <v>166</v>
      </c>
      <c r="D336" s="34" t="s">
        <v>195</v>
      </c>
      <c r="E336" s="34" t="s">
        <v>180</v>
      </c>
      <c r="F336" s="34" t="s">
        <v>144</v>
      </c>
      <c r="G336" s="21"/>
      <c r="H336" s="21"/>
      <c r="I336" s="21" t="s">
        <v>14</v>
      </c>
      <c r="J336" s="21" t="s">
        <v>38</v>
      </c>
      <c r="K336" s="9"/>
      <c r="M336" s="12"/>
    </row>
    <row r="337" spans="1:13" ht="18" customHeight="1">
      <c r="A337" s="1">
        <v>336</v>
      </c>
      <c r="B337" s="37">
        <v>33411</v>
      </c>
      <c r="C337" s="34" t="s">
        <v>269</v>
      </c>
      <c r="D337" s="34" t="s">
        <v>142</v>
      </c>
      <c r="E337" s="34" t="s">
        <v>187</v>
      </c>
      <c r="F337" s="34" t="s">
        <v>183</v>
      </c>
      <c r="G337" s="21" t="s">
        <v>214</v>
      </c>
      <c r="H337" s="21" t="s">
        <v>194</v>
      </c>
      <c r="I337" s="21" t="s">
        <v>26</v>
      </c>
      <c r="J337" s="21" t="s">
        <v>31</v>
      </c>
      <c r="K337" s="9"/>
      <c r="M337" s="12"/>
    </row>
    <row r="338" spans="1:13" ht="18" customHeight="1">
      <c r="A338" s="1">
        <v>337</v>
      </c>
      <c r="B338" s="37">
        <v>33411</v>
      </c>
      <c r="C338" s="34" t="s">
        <v>176</v>
      </c>
      <c r="D338" s="34" t="s">
        <v>210</v>
      </c>
      <c r="E338" s="34" t="s">
        <v>175</v>
      </c>
      <c r="F338" s="34" t="s">
        <v>191</v>
      </c>
      <c r="G338" s="21"/>
      <c r="H338" s="21"/>
      <c r="I338" s="21" t="s">
        <v>37</v>
      </c>
      <c r="J338" s="21" t="s">
        <v>276</v>
      </c>
      <c r="K338" s="9"/>
      <c r="M338" s="12"/>
    </row>
    <row r="339" spans="1:13" ht="18" customHeight="1">
      <c r="A339" s="1">
        <v>338</v>
      </c>
      <c r="B339" s="37">
        <v>33412</v>
      </c>
      <c r="C339" s="34" t="s">
        <v>175</v>
      </c>
      <c r="D339" s="34" t="s">
        <v>191</v>
      </c>
      <c r="E339" s="34" t="s">
        <v>210</v>
      </c>
      <c r="F339" s="34" t="s">
        <v>171</v>
      </c>
      <c r="G339" s="21"/>
      <c r="H339" s="21"/>
      <c r="I339" s="21" t="s">
        <v>37</v>
      </c>
      <c r="J339" s="21" t="s">
        <v>276</v>
      </c>
      <c r="K339" s="9"/>
      <c r="M339" s="12"/>
    </row>
    <row r="340" spans="1:13" ht="18" customHeight="1">
      <c r="A340" s="1">
        <v>339</v>
      </c>
      <c r="B340" s="37">
        <v>33412</v>
      </c>
      <c r="C340" s="34" t="s">
        <v>184</v>
      </c>
      <c r="D340" s="34" t="s">
        <v>174</v>
      </c>
      <c r="E340" s="34" t="s">
        <v>188</v>
      </c>
      <c r="F340" s="34" t="s">
        <v>186</v>
      </c>
      <c r="G340" s="21" t="s">
        <v>179</v>
      </c>
      <c r="H340" s="21" t="s">
        <v>213</v>
      </c>
      <c r="I340" s="21" t="s">
        <v>8</v>
      </c>
      <c r="J340" s="21" t="s">
        <v>227</v>
      </c>
      <c r="K340" s="9"/>
      <c r="M340" s="12"/>
    </row>
    <row r="341" spans="1:13" ht="18" customHeight="1">
      <c r="A341" s="1">
        <v>340</v>
      </c>
      <c r="B341" s="37">
        <v>33412</v>
      </c>
      <c r="C341" s="34" t="s">
        <v>180</v>
      </c>
      <c r="D341" s="34" t="s">
        <v>190</v>
      </c>
      <c r="E341" s="34" t="s">
        <v>144</v>
      </c>
      <c r="F341" s="34" t="s">
        <v>195</v>
      </c>
      <c r="G341" s="21"/>
      <c r="H341" s="21"/>
      <c r="I341" s="21" t="s">
        <v>14</v>
      </c>
      <c r="J341" s="21" t="s">
        <v>38</v>
      </c>
      <c r="K341" s="9"/>
      <c r="M341" s="12"/>
    </row>
    <row r="342" spans="1:13" ht="18" customHeight="1">
      <c r="A342" s="1">
        <v>341</v>
      </c>
      <c r="B342" s="37">
        <v>33414</v>
      </c>
      <c r="C342" s="34" t="s">
        <v>182</v>
      </c>
      <c r="D342" s="34" t="s">
        <v>172</v>
      </c>
      <c r="E342" s="34" t="s">
        <v>269</v>
      </c>
      <c r="F342" s="34" t="s">
        <v>173</v>
      </c>
      <c r="G342" s="21" t="s">
        <v>183</v>
      </c>
      <c r="H342" s="21" t="s">
        <v>185</v>
      </c>
      <c r="I342" s="21" t="s">
        <v>228</v>
      </c>
      <c r="J342" s="21" t="s">
        <v>227</v>
      </c>
      <c r="K342" s="9"/>
      <c r="M342" s="12"/>
    </row>
    <row r="343" spans="1:13" ht="18" customHeight="1">
      <c r="A343" s="1">
        <v>342</v>
      </c>
      <c r="B343" s="37">
        <v>33414</v>
      </c>
      <c r="C343" s="34" t="s">
        <v>213</v>
      </c>
      <c r="D343" s="34" t="s">
        <v>179</v>
      </c>
      <c r="E343" s="34" t="s">
        <v>197</v>
      </c>
      <c r="F343" s="34" t="s">
        <v>165</v>
      </c>
      <c r="G343" s="21" t="s">
        <v>131</v>
      </c>
      <c r="H343" s="21" t="s">
        <v>211</v>
      </c>
      <c r="I343" s="21" t="s">
        <v>32</v>
      </c>
      <c r="J343" s="21" t="s">
        <v>31</v>
      </c>
      <c r="K343" s="9"/>
      <c r="M343" s="12"/>
    </row>
    <row r="344" spans="1:13" ht="18" customHeight="1">
      <c r="A344" s="1">
        <v>343</v>
      </c>
      <c r="B344" s="37">
        <v>33414</v>
      </c>
      <c r="C344" s="34" t="s">
        <v>177</v>
      </c>
      <c r="D344" s="34" t="s">
        <v>176</v>
      </c>
      <c r="E344" s="34" t="s">
        <v>195</v>
      </c>
      <c r="F344" s="34" t="s">
        <v>191</v>
      </c>
      <c r="G344" s="21"/>
      <c r="H344" s="21"/>
      <c r="I344" s="21" t="s">
        <v>276</v>
      </c>
      <c r="J344" s="21" t="s">
        <v>20</v>
      </c>
      <c r="K344" s="9"/>
      <c r="M344" s="12"/>
    </row>
    <row r="345" spans="1:13" ht="18" customHeight="1">
      <c r="A345" s="1">
        <v>344</v>
      </c>
      <c r="B345" s="37">
        <v>33414</v>
      </c>
      <c r="C345" s="34" t="s">
        <v>210</v>
      </c>
      <c r="D345" s="34" t="s">
        <v>170</v>
      </c>
      <c r="E345" s="34" t="s">
        <v>171</v>
      </c>
      <c r="F345" s="34" t="s">
        <v>167</v>
      </c>
      <c r="G345" s="21"/>
      <c r="H345" s="21"/>
      <c r="I345" s="21" t="s">
        <v>37</v>
      </c>
      <c r="J345" s="21" t="s">
        <v>14</v>
      </c>
      <c r="K345" s="9"/>
      <c r="M345" s="12"/>
    </row>
    <row r="346" spans="1:13" ht="18" customHeight="1">
      <c r="A346" s="1">
        <v>345</v>
      </c>
      <c r="B346" s="37">
        <v>33415</v>
      </c>
      <c r="C346" s="34" t="s">
        <v>167</v>
      </c>
      <c r="D346" s="34" t="s">
        <v>193</v>
      </c>
      <c r="E346" s="34" t="s">
        <v>170</v>
      </c>
      <c r="F346" s="34" t="s">
        <v>171</v>
      </c>
      <c r="G346" s="21"/>
      <c r="H346" s="21"/>
      <c r="I346" s="21" t="s">
        <v>37</v>
      </c>
      <c r="J346" s="21" t="s">
        <v>14</v>
      </c>
      <c r="K346" s="9"/>
      <c r="M346" s="12"/>
    </row>
    <row r="347" spans="1:13" ht="18" customHeight="1">
      <c r="A347" s="1">
        <v>346</v>
      </c>
      <c r="B347" s="37">
        <v>33415</v>
      </c>
      <c r="C347" s="34" t="s">
        <v>173</v>
      </c>
      <c r="D347" s="34" t="s">
        <v>185</v>
      </c>
      <c r="E347" s="34" t="s">
        <v>183</v>
      </c>
      <c r="F347" s="34" t="s">
        <v>172</v>
      </c>
      <c r="G347" s="21" t="s">
        <v>182</v>
      </c>
      <c r="H347" s="21" t="s">
        <v>269</v>
      </c>
      <c r="I347" s="21" t="s">
        <v>228</v>
      </c>
      <c r="J347" s="21" t="s">
        <v>227</v>
      </c>
      <c r="K347" s="9"/>
      <c r="M347" s="12"/>
    </row>
    <row r="348" spans="1:13" ht="18" customHeight="1">
      <c r="A348" s="1">
        <v>347</v>
      </c>
      <c r="B348" s="37">
        <v>33415</v>
      </c>
      <c r="C348" s="34" t="s">
        <v>186</v>
      </c>
      <c r="D348" s="34" t="s">
        <v>211</v>
      </c>
      <c r="E348" s="34" t="s">
        <v>184</v>
      </c>
      <c r="F348" s="34" t="s">
        <v>197</v>
      </c>
      <c r="G348" s="21" t="s">
        <v>188</v>
      </c>
      <c r="H348" s="21" t="s">
        <v>165</v>
      </c>
      <c r="I348" s="21" t="s">
        <v>32</v>
      </c>
      <c r="J348" s="21" t="s">
        <v>31</v>
      </c>
      <c r="K348" s="9"/>
      <c r="M348" s="12"/>
    </row>
    <row r="349" spans="1:13" ht="18" customHeight="1">
      <c r="A349" s="1">
        <v>348</v>
      </c>
      <c r="B349" s="37">
        <v>33415</v>
      </c>
      <c r="C349" s="34" t="s">
        <v>144</v>
      </c>
      <c r="D349" s="34" t="s">
        <v>180</v>
      </c>
      <c r="E349" s="34" t="s">
        <v>166</v>
      </c>
      <c r="F349" s="34" t="s">
        <v>190</v>
      </c>
      <c r="G349" s="21"/>
      <c r="H349" s="21"/>
      <c r="I349" s="21" t="s">
        <v>19</v>
      </c>
      <c r="J349" s="21" t="s">
        <v>38</v>
      </c>
      <c r="K349" s="9"/>
      <c r="M349" s="12"/>
    </row>
    <row r="350" spans="1:13" ht="18" customHeight="1">
      <c r="A350" s="1">
        <v>349</v>
      </c>
      <c r="B350" s="37">
        <v>33415</v>
      </c>
      <c r="C350" s="34" t="s">
        <v>142</v>
      </c>
      <c r="D350" s="34" t="s">
        <v>181</v>
      </c>
      <c r="E350" s="34" t="s">
        <v>187</v>
      </c>
      <c r="F350" s="34" t="s">
        <v>214</v>
      </c>
      <c r="G350" s="21" t="s">
        <v>194</v>
      </c>
      <c r="H350" s="21" t="s">
        <v>161</v>
      </c>
      <c r="I350" s="21" t="s">
        <v>26</v>
      </c>
      <c r="J350" s="21" t="s">
        <v>8</v>
      </c>
      <c r="K350" s="9"/>
      <c r="M350" s="12"/>
    </row>
    <row r="351" spans="1:13" ht="18" customHeight="1">
      <c r="A351" s="1">
        <v>350</v>
      </c>
      <c r="B351" s="37">
        <v>33415</v>
      </c>
      <c r="C351" s="34" t="s">
        <v>191</v>
      </c>
      <c r="D351" s="34" t="s">
        <v>175</v>
      </c>
      <c r="E351" s="34" t="s">
        <v>176</v>
      </c>
      <c r="F351" s="34" t="s">
        <v>195</v>
      </c>
      <c r="G351" s="21"/>
      <c r="H351" s="21"/>
      <c r="I351" s="21" t="s">
        <v>276</v>
      </c>
      <c r="J351" s="21" t="s">
        <v>20</v>
      </c>
      <c r="K351" s="9"/>
      <c r="M351" s="12"/>
    </row>
    <row r="352" spans="1:13" ht="18" customHeight="1">
      <c r="A352" s="1">
        <v>351</v>
      </c>
      <c r="B352" s="37">
        <v>33416</v>
      </c>
      <c r="C352" s="34" t="s">
        <v>131</v>
      </c>
      <c r="D352" s="34" t="s">
        <v>184</v>
      </c>
      <c r="E352" s="34" t="s">
        <v>179</v>
      </c>
      <c r="F352" s="34" t="s">
        <v>213</v>
      </c>
      <c r="G352" s="21" t="s">
        <v>174</v>
      </c>
      <c r="H352" s="21" t="s">
        <v>186</v>
      </c>
      <c r="I352" s="21" t="s">
        <v>32</v>
      </c>
      <c r="J352" s="21" t="s">
        <v>31</v>
      </c>
      <c r="K352" s="9"/>
      <c r="M352" s="12"/>
    </row>
    <row r="353" spans="1:13" ht="18" customHeight="1">
      <c r="A353" s="1">
        <v>352</v>
      </c>
      <c r="B353" s="37">
        <v>33416</v>
      </c>
      <c r="C353" s="34" t="s">
        <v>183</v>
      </c>
      <c r="D353" s="34" t="s">
        <v>269</v>
      </c>
      <c r="E353" s="34" t="s">
        <v>182</v>
      </c>
      <c r="F353" s="34" t="s">
        <v>185</v>
      </c>
      <c r="G353" s="21" t="s">
        <v>172</v>
      </c>
      <c r="H353" s="21" t="s">
        <v>173</v>
      </c>
      <c r="I353" s="21" t="s">
        <v>228</v>
      </c>
      <c r="J353" s="21" t="s">
        <v>227</v>
      </c>
      <c r="K353" s="9"/>
      <c r="M353" s="12"/>
    </row>
    <row r="354" spans="1:13" ht="18" customHeight="1">
      <c r="A354" s="1">
        <v>353</v>
      </c>
      <c r="B354" s="37">
        <v>33416</v>
      </c>
      <c r="C354" s="34" t="s">
        <v>194</v>
      </c>
      <c r="D354" s="34" t="s">
        <v>146</v>
      </c>
      <c r="E354" s="34" t="s">
        <v>181</v>
      </c>
      <c r="F354" s="34" t="s">
        <v>142</v>
      </c>
      <c r="G354" s="21" t="s">
        <v>187</v>
      </c>
      <c r="H354" s="21" t="s">
        <v>214</v>
      </c>
      <c r="I354" s="21" t="s">
        <v>26</v>
      </c>
      <c r="J354" s="21" t="s">
        <v>8</v>
      </c>
      <c r="K354" s="9"/>
      <c r="M354" s="12"/>
    </row>
    <row r="355" spans="1:13" ht="18" customHeight="1">
      <c r="A355" s="1">
        <v>354</v>
      </c>
      <c r="B355" s="37">
        <v>33416</v>
      </c>
      <c r="C355" s="34" t="s">
        <v>195</v>
      </c>
      <c r="D355" s="34" t="s">
        <v>177</v>
      </c>
      <c r="E355" s="34" t="s">
        <v>175</v>
      </c>
      <c r="F355" s="34" t="s">
        <v>176</v>
      </c>
      <c r="G355" s="21"/>
      <c r="H355" s="21"/>
      <c r="I355" s="21" t="s">
        <v>276</v>
      </c>
      <c r="J355" s="21" t="s">
        <v>20</v>
      </c>
      <c r="K355" s="9"/>
      <c r="M355" s="12"/>
    </row>
    <row r="356" spans="1:13" ht="18" customHeight="1">
      <c r="A356" s="1">
        <v>355</v>
      </c>
      <c r="B356" s="37">
        <v>33417</v>
      </c>
      <c r="C356" s="34" t="s">
        <v>179</v>
      </c>
      <c r="D356" s="34" t="s">
        <v>213</v>
      </c>
      <c r="E356" s="34" t="s">
        <v>186</v>
      </c>
      <c r="F356" s="34" t="s">
        <v>174</v>
      </c>
      <c r="G356" s="21" t="s">
        <v>184</v>
      </c>
      <c r="H356" s="21" t="s">
        <v>131</v>
      </c>
      <c r="I356" s="21" t="s">
        <v>8</v>
      </c>
      <c r="J356" s="21" t="s">
        <v>32</v>
      </c>
      <c r="K356" s="9"/>
      <c r="M356" s="12"/>
    </row>
    <row r="357" spans="1:13" ht="18" customHeight="1">
      <c r="A357" s="1">
        <v>356</v>
      </c>
      <c r="B357" s="37">
        <v>33417</v>
      </c>
      <c r="C357" s="34" t="s">
        <v>72</v>
      </c>
      <c r="D357" s="34" t="s">
        <v>210</v>
      </c>
      <c r="E357" s="34" t="s">
        <v>193</v>
      </c>
      <c r="F357" s="34" t="s">
        <v>171</v>
      </c>
      <c r="G357" s="21"/>
      <c r="H357" s="21"/>
      <c r="I357" s="21" t="s">
        <v>38</v>
      </c>
      <c r="J357" s="21" t="s">
        <v>14</v>
      </c>
      <c r="K357" s="9"/>
      <c r="M357" s="12"/>
    </row>
    <row r="358" spans="1:13" ht="18" customHeight="1">
      <c r="A358" s="1">
        <v>357</v>
      </c>
      <c r="B358" s="37">
        <v>33417</v>
      </c>
      <c r="C358" s="34" t="s">
        <v>187</v>
      </c>
      <c r="D358" s="34" t="s">
        <v>214</v>
      </c>
      <c r="E358" s="34" t="s">
        <v>172</v>
      </c>
      <c r="F358" s="34" t="s">
        <v>181</v>
      </c>
      <c r="G358" s="21" t="s">
        <v>173</v>
      </c>
      <c r="H358" s="21" t="s">
        <v>194</v>
      </c>
      <c r="I358" s="21" t="s">
        <v>227</v>
      </c>
      <c r="J358" s="21" t="s">
        <v>26</v>
      </c>
      <c r="K358" s="9"/>
      <c r="M358" s="12"/>
    </row>
    <row r="359" spans="1:13" ht="18" customHeight="1">
      <c r="A359" s="1">
        <v>358</v>
      </c>
      <c r="B359" s="37">
        <v>33417</v>
      </c>
      <c r="C359" s="34" t="s">
        <v>188</v>
      </c>
      <c r="D359" s="34" t="s">
        <v>197</v>
      </c>
      <c r="E359" s="34" t="s">
        <v>165</v>
      </c>
      <c r="F359" s="34" t="s">
        <v>211</v>
      </c>
      <c r="G359" s="21" t="s">
        <v>142</v>
      </c>
      <c r="H359" s="21" t="s">
        <v>178</v>
      </c>
      <c r="I359" s="21" t="s">
        <v>31</v>
      </c>
      <c r="J359" s="21" t="s">
        <v>228</v>
      </c>
      <c r="K359" s="9"/>
      <c r="M359" s="12"/>
    </row>
    <row r="360" spans="1:13" ht="18" customHeight="1">
      <c r="A360" s="1">
        <v>359</v>
      </c>
      <c r="B360" s="37">
        <v>33418</v>
      </c>
      <c r="C360" s="34" t="s">
        <v>166</v>
      </c>
      <c r="D360" s="34" t="s">
        <v>191</v>
      </c>
      <c r="E360" s="34" t="s">
        <v>192</v>
      </c>
      <c r="F360" s="34" t="s">
        <v>180</v>
      </c>
      <c r="G360" s="21"/>
      <c r="H360" s="21"/>
      <c r="I360" s="21" t="s">
        <v>19</v>
      </c>
      <c r="J360" s="21" t="s">
        <v>276</v>
      </c>
      <c r="K360" s="9"/>
      <c r="M360" s="12"/>
    </row>
    <row r="361" spans="1:13" ht="18" customHeight="1">
      <c r="A361" s="1">
        <v>360</v>
      </c>
      <c r="B361" s="37">
        <v>33418</v>
      </c>
      <c r="C361" s="34" t="s">
        <v>170</v>
      </c>
      <c r="D361" s="34" t="s">
        <v>176</v>
      </c>
      <c r="E361" s="34" t="s">
        <v>144</v>
      </c>
      <c r="F361" s="34" t="s">
        <v>175</v>
      </c>
      <c r="G361" s="21"/>
      <c r="H361" s="21"/>
      <c r="I361" s="21" t="s">
        <v>20</v>
      </c>
      <c r="J361" s="21" t="s">
        <v>37</v>
      </c>
      <c r="K361" s="9"/>
      <c r="M361" s="12"/>
    </row>
    <row r="362" spans="1:13" ht="18" customHeight="1">
      <c r="A362" s="1">
        <v>361</v>
      </c>
      <c r="B362" s="37">
        <v>33418</v>
      </c>
      <c r="C362" s="34" t="s">
        <v>171</v>
      </c>
      <c r="D362" s="34" t="s">
        <v>167</v>
      </c>
      <c r="E362" s="34" t="s">
        <v>210</v>
      </c>
      <c r="F362" s="34" t="s">
        <v>193</v>
      </c>
      <c r="G362" s="21"/>
      <c r="H362" s="21"/>
      <c r="I362" s="21" t="s">
        <v>38</v>
      </c>
      <c r="J362" s="21" t="s">
        <v>14</v>
      </c>
      <c r="K362" s="9"/>
      <c r="M362" s="12"/>
    </row>
    <row r="363" spans="1:13" ht="18" customHeight="1">
      <c r="A363" s="1">
        <v>362</v>
      </c>
      <c r="B363" s="37">
        <v>33418</v>
      </c>
      <c r="C363" s="34" t="s">
        <v>181</v>
      </c>
      <c r="D363" s="34" t="s">
        <v>183</v>
      </c>
      <c r="E363" s="34" t="s">
        <v>185</v>
      </c>
      <c r="F363" s="34" t="s">
        <v>182</v>
      </c>
      <c r="G363" s="21" t="s">
        <v>269</v>
      </c>
      <c r="H363" s="21" t="s">
        <v>172</v>
      </c>
      <c r="I363" s="21" t="s">
        <v>227</v>
      </c>
      <c r="J363" s="21" t="s">
        <v>26</v>
      </c>
      <c r="K363" s="9"/>
      <c r="M363" s="12"/>
    </row>
    <row r="364" spans="1:13" ht="18" customHeight="1">
      <c r="A364" s="1">
        <v>363</v>
      </c>
      <c r="B364" s="37">
        <v>33418</v>
      </c>
      <c r="C364" s="34" t="s">
        <v>178</v>
      </c>
      <c r="D364" s="34" t="s">
        <v>165</v>
      </c>
      <c r="E364" s="34" t="s">
        <v>142</v>
      </c>
      <c r="F364" s="34" t="s">
        <v>197</v>
      </c>
      <c r="G364" s="21" t="s">
        <v>211</v>
      </c>
      <c r="H364" s="21" t="s">
        <v>188</v>
      </c>
      <c r="I364" s="21" t="s">
        <v>31</v>
      </c>
      <c r="J364" s="21" t="s">
        <v>228</v>
      </c>
      <c r="K364" s="9"/>
      <c r="M364" s="12"/>
    </row>
    <row r="365" spans="1:13" ht="18" customHeight="1">
      <c r="A365" s="1">
        <v>364</v>
      </c>
      <c r="B365" s="37">
        <v>33418</v>
      </c>
      <c r="C365" s="34" t="s">
        <v>184</v>
      </c>
      <c r="D365" s="34" t="s">
        <v>186</v>
      </c>
      <c r="E365" s="34" t="s">
        <v>131</v>
      </c>
      <c r="F365" s="34" t="s">
        <v>179</v>
      </c>
      <c r="G365" s="21" t="s">
        <v>213</v>
      </c>
      <c r="H365" s="21" t="s">
        <v>161</v>
      </c>
      <c r="I365" s="21" t="s">
        <v>8</v>
      </c>
      <c r="J365" s="21" t="s">
        <v>32</v>
      </c>
      <c r="K365" s="9"/>
      <c r="M365" s="12"/>
    </row>
    <row r="366" spans="1:13" ht="18" customHeight="1">
      <c r="A366" s="1">
        <v>365</v>
      </c>
      <c r="B366" s="37">
        <v>33419</v>
      </c>
      <c r="C366" s="34" t="s">
        <v>213</v>
      </c>
      <c r="D366" s="34" t="s">
        <v>131</v>
      </c>
      <c r="E366" s="34" t="s">
        <v>184</v>
      </c>
      <c r="F366" s="34" t="s">
        <v>161</v>
      </c>
      <c r="G366" s="21" t="s">
        <v>186</v>
      </c>
      <c r="H366" s="21" t="s">
        <v>179</v>
      </c>
      <c r="I366" s="21" t="s">
        <v>8</v>
      </c>
      <c r="J366" s="21" t="s">
        <v>32</v>
      </c>
      <c r="K366" s="9"/>
      <c r="M366" s="12"/>
    </row>
    <row r="367" spans="1:13" ht="18" customHeight="1">
      <c r="A367" s="1">
        <v>366</v>
      </c>
      <c r="B367" s="37">
        <v>33419</v>
      </c>
      <c r="C367" s="34" t="s">
        <v>197</v>
      </c>
      <c r="D367" s="34" t="s">
        <v>142</v>
      </c>
      <c r="E367" s="34" t="s">
        <v>211</v>
      </c>
      <c r="F367" s="34" t="s">
        <v>188</v>
      </c>
      <c r="G367" s="21" t="s">
        <v>178</v>
      </c>
      <c r="H367" s="21" t="s">
        <v>165</v>
      </c>
      <c r="I367" s="21" t="s">
        <v>31</v>
      </c>
      <c r="J367" s="21" t="s">
        <v>228</v>
      </c>
      <c r="K367" s="9"/>
      <c r="M367" s="12"/>
    </row>
    <row r="368" spans="1:13" ht="18" customHeight="1">
      <c r="A368" s="1">
        <v>367</v>
      </c>
      <c r="B368" s="37">
        <v>33419</v>
      </c>
      <c r="C368" s="34" t="s">
        <v>175</v>
      </c>
      <c r="D368" s="34" t="s">
        <v>144</v>
      </c>
      <c r="E368" s="36" t="s">
        <v>195</v>
      </c>
      <c r="F368" s="34" t="s">
        <v>176</v>
      </c>
      <c r="G368" s="21"/>
      <c r="H368" s="21"/>
      <c r="I368" s="21" t="s">
        <v>20</v>
      </c>
      <c r="J368" s="21" t="s">
        <v>37</v>
      </c>
      <c r="K368" s="9"/>
      <c r="M368" s="12"/>
    </row>
    <row r="369" spans="1:13" ht="18" customHeight="1">
      <c r="A369" s="1">
        <v>368</v>
      </c>
      <c r="B369" s="37">
        <v>33419</v>
      </c>
      <c r="C369" s="34" t="s">
        <v>180</v>
      </c>
      <c r="D369" s="34" t="s">
        <v>190</v>
      </c>
      <c r="E369" s="34" t="s">
        <v>210</v>
      </c>
      <c r="F369" s="34" t="s">
        <v>192</v>
      </c>
      <c r="G369" s="21"/>
      <c r="H369" s="21"/>
      <c r="I369" s="21" t="s">
        <v>19</v>
      </c>
      <c r="J369" s="21" t="s">
        <v>276</v>
      </c>
      <c r="K369" s="9"/>
      <c r="M369" s="12"/>
    </row>
    <row r="370" spans="1:13" ht="18" customHeight="1">
      <c r="A370" s="1">
        <v>369</v>
      </c>
      <c r="B370" s="37">
        <v>33419</v>
      </c>
      <c r="C370" s="34" t="s">
        <v>193</v>
      </c>
      <c r="D370" s="34" t="s">
        <v>72</v>
      </c>
      <c r="E370" s="34" t="s">
        <v>167</v>
      </c>
      <c r="F370" s="34" t="s">
        <v>210</v>
      </c>
      <c r="G370" s="21"/>
      <c r="H370" s="21"/>
      <c r="I370" s="21" t="s">
        <v>38</v>
      </c>
      <c r="J370" s="21" t="s">
        <v>14</v>
      </c>
      <c r="K370" s="9"/>
      <c r="M370" s="12"/>
    </row>
    <row r="371" spans="1:13" ht="18" customHeight="1">
      <c r="A371" s="1">
        <v>370</v>
      </c>
      <c r="B371" s="37">
        <v>33419</v>
      </c>
      <c r="C371" s="34" t="s">
        <v>214</v>
      </c>
      <c r="D371" s="34" t="s">
        <v>187</v>
      </c>
      <c r="E371" s="34" t="s">
        <v>194</v>
      </c>
      <c r="F371" s="34" t="s">
        <v>183</v>
      </c>
      <c r="G371" s="21" t="s">
        <v>185</v>
      </c>
      <c r="H371" s="21" t="s">
        <v>173</v>
      </c>
      <c r="I371" s="21" t="s">
        <v>227</v>
      </c>
      <c r="J371" s="21" t="s">
        <v>26</v>
      </c>
      <c r="K371" s="9"/>
      <c r="M371" s="12"/>
    </row>
    <row r="372" spans="1:13" ht="18" customHeight="1">
      <c r="A372" s="1">
        <v>371</v>
      </c>
      <c r="B372" s="37">
        <v>33421</v>
      </c>
      <c r="C372" s="34" t="s">
        <v>192</v>
      </c>
      <c r="D372" s="34" t="s">
        <v>166</v>
      </c>
      <c r="E372" s="34" t="s">
        <v>190</v>
      </c>
      <c r="F372" s="34" t="s">
        <v>72</v>
      </c>
      <c r="G372" s="21"/>
      <c r="H372" s="21"/>
      <c r="I372" s="21" t="s">
        <v>38</v>
      </c>
      <c r="J372" s="21" t="s">
        <v>276</v>
      </c>
      <c r="K372" s="9"/>
      <c r="M372" s="12"/>
    </row>
    <row r="373" spans="1:13" ht="18" customHeight="1">
      <c r="A373" s="1">
        <v>372</v>
      </c>
      <c r="B373" s="37">
        <v>33421</v>
      </c>
      <c r="C373" s="34" t="s">
        <v>185</v>
      </c>
      <c r="D373" s="34" t="s">
        <v>173</v>
      </c>
      <c r="E373" s="34" t="s">
        <v>183</v>
      </c>
      <c r="F373" s="34" t="s">
        <v>269</v>
      </c>
      <c r="G373" s="21" t="s">
        <v>172</v>
      </c>
      <c r="H373" s="21" t="s">
        <v>187</v>
      </c>
      <c r="I373" s="21" t="s">
        <v>227</v>
      </c>
      <c r="J373" s="21" t="s">
        <v>31</v>
      </c>
      <c r="K373" s="9"/>
      <c r="M373" s="12"/>
    </row>
    <row r="374" spans="1:13" ht="18" customHeight="1">
      <c r="A374" s="1">
        <v>373</v>
      </c>
      <c r="B374" s="37">
        <v>33421</v>
      </c>
      <c r="C374" s="34" t="s">
        <v>142</v>
      </c>
      <c r="D374" s="34" t="s">
        <v>179</v>
      </c>
      <c r="E374" s="34" t="s">
        <v>161</v>
      </c>
      <c r="F374" s="34" t="s">
        <v>186</v>
      </c>
      <c r="G374" s="21" t="s">
        <v>211</v>
      </c>
      <c r="H374" s="21" t="s">
        <v>184</v>
      </c>
      <c r="I374" s="21" t="s">
        <v>32</v>
      </c>
      <c r="J374" s="21" t="s">
        <v>26</v>
      </c>
      <c r="K374" s="9"/>
      <c r="M374" s="12"/>
    </row>
    <row r="375" spans="1:13" ht="18" customHeight="1">
      <c r="A375" s="1">
        <v>374</v>
      </c>
      <c r="B375" s="37">
        <v>33421</v>
      </c>
      <c r="C375" s="34" t="s">
        <v>176</v>
      </c>
      <c r="D375" s="36" t="s">
        <v>191</v>
      </c>
      <c r="E375" s="34" t="s">
        <v>144</v>
      </c>
      <c r="F375" s="34" t="s">
        <v>167</v>
      </c>
      <c r="G375" s="21"/>
      <c r="H375" s="21"/>
      <c r="I375" s="21" t="s">
        <v>14</v>
      </c>
      <c r="J375" s="21" t="s">
        <v>37</v>
      </c>
      <c r="K375" s="9"/>
      <c r="M375" s="12"/>
    </row>
    <row r="376" spans="1:13" ht="18" customHeight="1">
      <c r="A376" s="1">
        <v>375</v>
      </c>
      <c r="B376" s="37">
        <v>33422</v>
      </c>
      <c r="C376" s="34" t="s">
        <v>167</v>
      </c>
      <c r="D376" s="34" t="s">
        <v>175</v>
      </c>
      <c r="E376" s="34" t="s">
        <v>191</v>
      </c>
      <c r="F376" s="34" t="s">
        <v>144</v>
      </c>
      <c r="G376" s="21"/>
      <c r="H376" s="21"/>
      <c r="I376" s="21" t="s">
        <v>14</v>
      </c>
      <c r="J376" s="21" t="s">
        <v>37</v>
      </c>
      <c r="K376" s="9"/>
      <c r="M376" s="12"/>
    </row>
    <row r="377" spans="1:13" ht="18" customHeight="1">
      <c r="A377" s="1">
        <v>376</v>
      </c>
      <c r="B377" s="37">
        <v>33422</v>
      </c>
      <c r="C377" s="34" t="s">
        <v>269</v>
      </c>
      <c r="D377" s="34" t="s">
        <v>182</v>
      </c>
      <c r="E377" s="34" t="s">
        <v>173</v>
      </c>
      <c r="F377" s="34" t="s">
        <v>194</v>
      </c>
      <c r="G377" s="21" t="s">
        <v>214</v>
      </c>
      <c r="H377" s="21" t="s">
        <v>181</v>
      </c>
      <c r="I377" s="21" t="s">
        <v>227</v>
      </c>
      <c r="J377" s="21" t="s">
        <v>31</v>
      </c>
      <c r="K377" s="9"/>
      <c r="M377" s="12"/>
    </row>
    <row r="378" spans="1:13" ht="18" customHeight="1">
      <c r="A378" s="1">
        <v>377</v>
      </c>
      <c r="B378" s="37">
        <v>33422</v>
      </c>
      <c r="C378" s="36" t="s">
        <v>72</v>
      </c>
      <c r="D378" s="34" t="s">
        <v>180</v>
      </c>
      <c r="E378" s="34" t="s">
        <v>166</v>
      </c>
      <c r="F378" s="34" t="s">
        <v>190</v>
      </c>
      <c r="G378" s="21"/>
      <c r="H378" s="21"/>
      <c r="I378" s="21" t="s">
        <v>38</v>
      </c>
      <c r="J378" s="21" t="s">
        <v>276</v>
      </c>
      <c r="K378" s="9"/>
      <c r="M378" s="13"/>
    </row>
    <row r="379" spans="1:13" ht="18" customHeight="1">
      <c r="A379" s="1">
        <v>378</v>
      </c>
      <c r="B379" s="37">
        <v>33422</v>
      </c>
      <c r="C379" s="34" t="s">
        <v>211</v>
      </c>
      <c r="D379" s="34" t="s">
        <v>161</v>
      </c>
      <c r="E379" s="34" t="s">
        <v>179</v>
      </c>
      <c r="F379" s="34" t="s">
        <v>184</v>
      </c>
      <c r="G379" s="21" t="s">
        <v>142</v>
      </c>
      <c r="H379" s="21" t="s">
        <v>186</v>
      </c>
      <c r="I379" s="21" t="s">
        <v>32</v>
      </c>
      <c r="J379" s="21" t="s">
        <v>26</v>
      </c>
      <c r="K379" s="9"/>
      <c r="M379" s="12"/>
    </row>
    <row r="380" spans="1:13" ht="18" customHeight="1">
      <c r="A380" s="1">
        <v>379</v>
      </c>
      <c r="B380" s="37">
        <v>33422</v>
      </c>
      <c r="C380" s="34" t="s">
        <v>131</v>
      </c>
      <c r="D380" s="34" t="s">
        <v>197</v>
      </c>
      <c r="E380" s="34" t="s">
        <v>188</v>
      </c>
      <c r="F380" s="34" t="s">
        <v>213</v>
      </c>
      <c r="G380" s="21" t="s">
        <v>165</v>
      </c>
      <c r="H380" s="21" t="s">
        <v>178</v>
      </c>
      <c r="I380" s="21" t="s">
        <v>8</v>
      </c>
      <c r="J380" s="21" t="s">
        <v>228</v>
      </c>
      <c r="K380" s="9"/>
      <c r="M380" s="12"/>
    </row>
    <row r="381" spans="1:13" ht="18" customHeight="1">
      <c r="A381" s="1">
        <v>380</v>
      </c>
      <c r="B381" s="37">
        <v>33422</v>
      </c>
      <c r="C381" s="34" t="s">
        <v>195</v>
      </c>
      <c r="D381" s="34" t="s">
        <v>193</v>
      </c>
      <c r="E381" s="34" t="s">
        <v>170</v>
      </c>
      <c r="F381" s="34" t="s">
        <v>171</v>
      </c>
      <c r="G381" s="21"/>
      <c r="H381" s="21"/>
      <c r="I381" s="21" t="s">
        <v>19</v>
      </c>
      <c r="J381" s="21" t="s">
        <v>20</v>
      </c>
      <c r="K381" s="9"/>
      <c r="M381" s="12"/>
    </row>
    <row r="382" spans="1:13" ht="18" customHeight="1">
      <c r="A382" s="1">
        <v>381</v>
      </c>
      <c r="B382" s="37">
        <v>33423</v>
      </c>
      <c r="C382" s="34" t="s">
        <v>186</v>
      </c>
      <c r="D382" s="34" t="s">
        <v>184</v>
      </c>
      <c r="E382" s="34" t="s">
        <v>174</v>
      </c>
      <c r="F382" s="34" t="s">
        <v>179</v>
      </c>
      <c r="G382" s="21" t="s">
        <v>188</v>
      </c>
      <c r="H382" s="21" t="s">
        <v>211</v>
      </c>
      <c r="I382" s="21" t="s">
        <v>32</v>
      </c>
      <c r="J382" s="21" t="s">
        <v>26</v>
      </c>
      <c r="K382" s="9"/>
      <c r="M382" s="12"/>
    </row>
    <row r="383" spans="1:13" ht="18" customHeight="1">
      <c r="A383" s="1">
        <v>382</v>
      </c>
      <c r="B383" s="37">
        <v>33423</v>
      </c>
      <c r="C383" s="34" t="s">
        <v>144</v>
      </c>
      <c r="D383" s="34" t="s">
        <v>176</v>
      </c>
      <c r="E383" s="34" t="s">
        <v>175</v>
      </c>
      <c r="F383" s="34" t="s">
        <v>191</v>
      </c>
      <c r="G383" s="21"/>
      <c r="H383" s="21"/>
      <c r="I383" s="21" t="s">
        <v>14</v>
      </c>
      <c r="J383" s="21" t="s">
        <v>37</v>
      </c>
      <c r="K383" s="9"/>
      <c r="M383" s="12"/>
    </row>
    <row r="384" spans="1:13" ht="18" customHeight="1">
      <c r="A384" s="1">
        <v>383</v>
      </c>
      <c r="B384" s="37">
        <v>33424</v>
      </c>
      <c r="C384" s="34" t="s">
        <v>173</v>
      </c>
      <c r="D384" s="34" t="s">
        <v>194</v>
      </c>
      <c r="E384" s="34" t="s">
        <v>269</v>
      </c>
      <c r="F384" s="34" t="s">
        <v>181</v>
      </c>
      <c r="G384" s="21" t="s">
        <v>182</v>
      </c>
      <c r="H384" s="21" t="s">
        <v>214</v>
      </c>
      <c r="I384" s="21" t="s">
        <v>228</v>
      </c>
      <c r="J384" s="21" t="s">
        <v>31</v>
      </c>
      <c r="K384" s="9"/>
      <c r="M384" s="12"/>
    </row>
    <row r="385" spans="1:13" ht="18" customHeight="1">
      <c r="A385" s="1">
        <v>384</v>
      </c>
      <c r="B385" s="37">
        <v>33424</v>
      </c>
      <c r="C385" s="34" t="s">
        <v>197</v>
      </c>
      <c r="D385" s="34" t="s">
        <v>213</v>
      </c>
      <c r="E385" s="34" t="s">
        <v>178</v>
      </c>
      <c r="F385" s="34" t="s">
        <v>165</v>
      </c>
      <c r="G385" s="21" t="s">
        <v>184</v>
      </c>
      <c r="H385" s="21" t="s">
        <v>174</v>
      </c>
      <c r="I385" s="21" t="s">
        <v>32</v>
      </c>
      <c r="J385" s="21" t="s">
        <v>8</v>
      </c>
      <c r="K385" s="9"/>
      <c r="M385" s="12"/>
    </row>
    <row r="386" spans="1:13" ht="18" customHeight="1">
      <c r="A386" s="1">
        <v>385</v>
      </c>
      <c r="B386" s="37">
        <v>33424</v>
      </c>
      <c r="C386" s="34" t="s">
        <v>187</v>
      </c>
      <c r="D386" s="34" t="s">
        <v>142</v>
      </c>
      <c r="E386" s="34" t="s">
        <v>185</v>
      </c>
      <c r="F386" s="34" t="s">
        <v>183</v>
      </c>
      <c r="G386" s="21" t="s">
        <v>161</v>
      </c>
      <c r="H386" s="21" t="s">
        <v>172</v>
      </c>
      <c r="I386" s="21" t="s">
        <v>26</v>
      </c>
      <c r="J386" s="21" t="s">
        <v>227</v>
      </c>
      <c r="K386" s="9"/>
      <c r="M386" s="12"/>
    </row>
    <row r="387" spans="1:13" ht="18" customHeight="1">
      <c r="A387" s="1">
        <v>386</v>
      </c>
      <c r="B387" s="37">
        <v>33425</v>
      </c>
      <c r="C387" s="34" t="s">
        <v>166</v>
      </c>
      <c r="D387" s="34" t="s">
        <v>144</v>
      </c>
      <c r="E387" s="34" t="s">
        <v>192</v>
      </c>
      <c r="F387" s="34" t="s">
        <v>180</v>
      </c>
      <c r="G387" s="21"/>
      <c r="H387" s="21"/>
      <c r="I387" s="21" t="s">
        <v>14</v>
      </c>
      <c r="J387" s="21" t="s">
        <v>20</v>
      </c>
      <c r="K387" s="9"/>
      <c r="M387" s="12"/>
    </row>
    <row r="388" spans="1:13" ht="18" customHeight="1">
      <c r="A388" s="1">
        <v>387</v>
      </c>
      <c r="B388" s="37">
        <v>33425</v>
      </c>
      <c r="C388" s="34" t="s">
        <v>182</v>
      </c>
      <c r="D388" s="34" t="s">
        <v>181</v>
      </c>
      <c r="E388" s="34" t="s">
        <v>194</v>
      </c>
      <c r="F388" s="34" t="s">
        <v>173</v>
      </c>
      <c r="G388" s="21" t="s">
        <v>214</v>
      </c>
      <c r="H388" s="21" t="s">
        <v>269</v>
      </c>
      <c r="I388" s="21" t="s">
        <v>228</v>
      </c>
      <c r="J388" s="21" t="s">
        <v>31</v>
      </c>
      <c r="K388" s="9"/>
      <c r="M388" s="12"/>
    </row>
    <row r="389" spans="1:13" ht="18" customHeight="1">
      <c r="A389" s="1">
        <v>388</v>
      </c>
      <c r="B389" s="37">
        <v>33425</v>
      </c>
      <c r="C389" s="34" t="s">
        <v>170</v>
      </c>
      <c r="D389" s="34" t="s">
        <v>195</v>
      </c>
      <c r="E389" s="34" t="s">
        <v>210</v>
      </c>
      <c r="F389" s="34" t="s">
        <v>193</v>
      </c>
      <c r="G389" s="21"/>
      <c r="H389" s="21"/>
      <c r="I389" s="21" t="s">
        <v>37</v>
      </c>
      <c r="J389" s="21" t="s">
        <v>38</v>
      </c>
      <c r="K389" s="9"/>
      <c r="M389" s="12"/>
    </row>
    <row r="390" spans="1:13" ht="18" customHeight="1">
      <c r="A390" s="1">
        <v>389</v>
      </c>
      <c r="B390" s="37">
        <v>33425</v>
      </c>
      <c r="C390" s="34" t="s">
        <v>184</v>
      </c>
      <c r="D390" s="34" t="s">
        <v>211</v>
      </c>
      <c r="E390" s="34" t="s">
        <v>186</v>
      </c>
      <c r="F390" s="34" t="s">
        <v>131</v>
      </c>
      <c r="G390" s="21" t="s">
        <v>179</v>
      </c>
      <c r="H390" s="21" t="s">
        <v>178</v>
      </c>
      <c r="I390" s="21" t="s">
        <v>32</v>
      </c>
      <c r="J390" s="21" t="s">
        <v>8</v>
      </c>
      <c r="K390" s="9"/>
      <c r="M390" s="12"/>
    </row>
    <row r="391" spans="1:13" ht="18" customHeight="1">
      <c r="A391" s="1">
        <v>390</v>
      </c>
      <c r="B391" s="37">
        <v>33425</v>
      </c>
      <c r="C391" s="34" t="s">
        <v>183</v>
      </c>
      <c r="D391" s="34" t="s">
        <v>172</v>
      </c>
      <c r="E391" s="34" t="s">
        <v>142</v>
      </c>
      <c r="F391" s="34" t="s">
        <v>161</v>
      </c>
      <c r="G391" s="21" t="s">
        <v>187</v>
      </c>
      <c r="H391" s="21" t="s">
        <v>185</v>
      </c>
      <c r="I391" s="21" t="s">
        <v>26</v>
      </c>
      <c r="J391" s="21" t="s">
        <v>227</v>
      </c>
      <c r="K391" s="9"/>
      <c r="M391" s="12"/>
    </row>
    <row r="392" spans="1:13" ht="18" customHeight="1">
      <c r="A392" s="1">
        <v>391</v>
      </c>
      <c r="B392" s="37">
        <v>33425</v>
      </c>
      <c r="C392" s="34" t="s">
        <v>191</v>
      </c>
      <c r="D392" s="34" t="s">
        <v>167</v>
      </c>
      <c r="E392" s="34" t="s">
        <v>175</v>
      </c>
      <c r="F392" s="34" t="s">
        <v>177</v>
      </c>
      <c r="G392" s="21"/>
      <c r="H392" s="21"/>
      <c r="I392" s="21" t="s">
        <v>276</v>
      </c>
      <c r="J392" s="21" t="s">
        <v>19</v>
      </c>
      <c r="K392" s="9"/>
      <c r="M392" s="12"/>
    </row>
    <row r="393" spans="1:13" ht="18" customHeight="1">
      <c r="A393" s="1">
        <v>392</v>
      </c>
      <c r="B393" s="37">
        <v>33426</v>
      </c>
      <c r="C393" s="34" t="s">
        <v>161</v>
      </c>
      <c r="D393" s="34" t="s">
        <v>187</v>
      </c>
      <c r="E393" s="34" t="s">
        <v>172</v>
      </c>
      <c r="F393" s="34" t="s">
        <v>185</v>
      </c>
      <c r="G393" s="21" t="s">
        <v>142</v>
      </c>
      <c r="H393" s="21" t="s">
        <v>183</v>
      </c>
      <c r="I393" s="21" t="s">
        <v>26</v>
      </c>
      <c r="J393" s="21" t="s">
        <v>227</v>
      </c>
      <c r="K393" s="9"/>
      <c r="M393" s="12"/>
    </row>
    <row r="394" spans="1:13" ht="18" customHeight="1">
      <c r="A394" s="1">
        <v>393</v>
      </c>
      <c r="B394" s="37">
        <v>33426</v>
      </c>
      <c r="C394" s="34" t="s">
        <v>179</v>
      </c>
      <c r="D394" s="34" t="s">
        <v>131</v>
      </c>
      <c r="E394" s="34" t="s">
        <v>165</v>
      </c>
      <c r="F394" s="34" t="s">
        <v>211</v>
      </c>
      <c r="G394" s="21" t="s">
        <v>197</v>
      </c>
      <c r="H394" s="21" t="s">
        <v>213</v>
      </c>
      <c r="I394" s="21" t="s">
        <v>32</v>
      </c>
      <c r="J394" s="21" t="s">
        <v>8</v>
      </c>
      <c r="K394" s="9"/>
      <c r="M394" s="12"/>
    </row>
    <row r="395" spans="1:13" ht="18" customHeight="1">
      <c r="A395" s="1">
        <v>394</v>
      </c>
      <c r="B395" s="37">
        <v>33426</v>
      </c>
      <c r="C395" s="36" t="s">
        <v>177</v>
      </c>
      <c r="D395" s="34" t="s">
        <v>175</v>
      </c>
      <c r="E395" s="34" t="s">
        <v>176</v>
      </c>
      <c r="F395" s="34" t="s">
        <v>167</v>
      </c>
      <c r="G395" s="21"/>
      <c r="H395" s="21"/>
      <c r="I395" s="21" t="s">
        <v>276</v>
      </c>
      <c r="J395" s="21" t="s">
        <v>19</v>
      </c>
      <c r="K395" s="9"/>
      <c r="M395" s="13"/>
    </row>
    <row r="396" spans="1:13" ht="18" customHeight="1">
      <c r="A396" s="1">
        <v>395</v>
      </c>
      <c r="B396" s="37">
        <v>33426</v>
      </c>
      <c r="C396" s="34" t="s">
        <v>180</v>
      </c>
      <c r="D396" s="34" t="s">
        <v>190</v>
      </c>
      <c r="E396" s="34" t="s">
        <v>144</v>
      </c>
      <c r="F396" s="34" t="s">
        <v>192</v>
      </c>
      <c r="G396" s="21"/>
      <c r="H396" s="21"/>
      <c r="I396" s="21" t="s">
        <v>14</v>
      </c>
      <c r="J396" s="21" t="s">
        <v>20</v>
      </c>
      <c r="K396" s="9"/>
      <c r="M396" s="12"/>
    </row>
    <row r="397" spans="1:13" ht="18" customHeight="1">
      <c r="A397" s="1">
        <v>396</v>
      </c>
      <c r="B397" s="37">
        <v>33426</v>
      </c>
      <c r="C397" s="34" t="s">
        <v>193</v>
      </c>
      <c r="D397" s="34" t="s">
        <v>171</v>
      </c>
      <c r="E397" s="34" t="s">
        <v>195</v>
      </c>
      <c r="F397" s="34" t="s">
        <v>210</v>
      </c>
      <c r="G397" s="21"/>
      <c r="H397" s="21"/>
      <c r="I397" s="21" t="s">
        <v>37</v>
      </c>
      <c r="J397" s="21" t="s">
        <v>38</v>
      </c>
      <c r="K397" s="9"/>
      <c r="M397" s="12"/>
    </row>
    <row r="398" spans="1:13" ht="18" customHeight="1">
      <c r="A398" s="1">
        <v>397</v>
      </c>
      <c r="B398" s="37">
        <v>33426</v>
      </c>
      <c r="C398" s="34" t="s">
        <v>194</v>
      </c>
      <c r="D398" s="34" t="s">
        <v>214</v>
      </c>
      <c r="E398" s="34" t="s">
        <v>173</v>
      </c>
      <c r="F398" s="34" t="s">
        <v>269</v>
      </c>
      <c r="G398" s="21" t="s">
        <v>181</v>
      </c>
      <c r="H398" s="21" t="s">
        <v>182</v>
      </c>
      <c r="I398" s="21" t="s">
        <v>228</v>
      </c>
      <c r="J398" s="21" t="s">
        <v>31</v>
      </c>
      <c r="K398" s="9"/>
      <c r="M398" s="12"/>
    </row>
    <row r="399" spans="1:13" ht="18" customHeight="1">
      <c r="A399" s="1">
        <v>398</v>
      </c>
      <c r="B399" s="37">
        <v>33427</v>
      </c>
      <c r="C399" s="21" t="s">
        <v>192</v>
      </c>
      <c r="D399" s="21" t="s">
        <v>166</v>
      </c>
      <c r="E399" s="21" t="s">
        <v>190</v>
      </c>
      <c r="F399" s="21" t="s">
        <v>144</v>
      </c>
      <c r="G399" s="21"/>
      <c r="H399" s="21"/>
      <c r="I399" s="21" t="s">
        <v>14</v>
      </c>
      <c r="J399" s="21" t="s">
        <v>20</v>
      </c>
      <c r="K399" s="9"/>
      <c r="M399" s="12"/>
    </row>
    <row r="400" spans="1:13" ht="18" customHeight="1">
      <c r="A400" s="1">
        <v>399</v>
      </c>
      <c r="B400" s="37">
        <v>33428</v>
      </c>
      <c r="C400" s="34" t="s">
        <v>165</v>
      </c>
      <c r="D400" s="34" t="s">
        <v>183</v>
      </c>
      <c r="E400" s="34" t="s">
        <v>197</v>
      </c>
      <c r="F400" s="34" t="s">
        <v>178</v>
      </c>
      <c r="G400" s="21" t="s">
        <v>211</v>
      </c>
      <c r="H400" s="21" t="s">
        <v>185</v>
      </c>
      <c r="I400" s="21" t="s">
        <v>31</v>
      </c>
      <c r="J400" s="21" t="s">
        <v>32</v>
      </c>
      <c r="K400" s="9"/>
      <c r="M400" s="12"/>
    </row>
    <row r="401" spans="1:13" ht="18" customHeight="1">
      <c r="A401" s="1">
        <v>400</v>
      </c>
      <c r="B401" s="37">
        <v>33428</v>
      </c>
      <c r="C401" s="34" t="s">
        <v>213</v>
      </c>
      <c r="D401" s="34" t="s">
        <v>188</v>
      </c>
      <c r="E401" s="34" t="s">
        <v>184</v>
      </c>
      <c r="F401" s="34" t="s">
        <v>186</v>
      </c>
      <c r="G401" s="21" t="s">
        <v>131</v>
      </c>
      <c r="H401" s="21" t="s">
        <v>179</v>
      </c>
      <c r="I401" s="21" t="s">
        <v>8</v>
      </c>
      <c r="J401" s="21" t="s">
        <v>26</v>
      </c>
      <c r="K401" s="9"/>
      <c r="M401" s="12"/>
    </row>
    <row r="402" spans="1:13" ht="18" customHeight="1">
      <c r="A402" s="1">
        <v>401</v>
      </c>
      <c r="B402" s="37">
        <v>33428</v>
      </c>
      <c r="C402" s="34" t="s">
        <v>181</v>
      </c>
      <c r="D402" s="34" t="s">
        <v>269</v>
      </c>
      <c r="E402" s="34" t="s">
        <v>182</v>
      </c>
      <c r="F402" s="34" t="s">
        <v>172</v>
      </c>
      <c r="G402" s="21" t="s">
        <v>194</v>
      </c>
      <c r="H402" s="21" t="s">
        <v>187</v>
      </c>
      <c r="I402" s="21" t="s">
        <v>227</v>
      </c>
      <c r="J402" s="21" t="s">
        <v>228</v>
      </c>
      <c r="K402" s="9"/>
      <c r="M402" s="12"/>
    </row>
    <row r="403" spans="1:13" ht="18" customHeight="1">
      <c r="A403" s="1">
        <v>402</v>
      </c>
      <c r="B403" s="37">
        <v>33428</v>
      </c>
      <c r="C403" s="34" t="s">
        <v>175</v>
      </c>
      <c r="D403" s="34" t="s">
        <v>170</v>
      </c>
      <c r="E403" s="34" t="s">
        <v>167</v>
      </c>
      <c r="F403" s="34" t="s">
        <v>191</v>
      </c>
      <c r="G403" s="21"/>
      <c r="H403" s="21"/>
      <c r="I403" s="21" t="s">
        <v>37</v>
      </c>
      <c r="J403" s="21" t="s">
        <v>19</v>
      </c>
      <c r="K403" s="9"/>
      <c r="M403" s="12"/>
    </row>
    <row r="404" spans="1:13" ht="18" customHeight="1">
      <c r="A404" s="1">
        <v>403</v>
      </c>
      <c r="B404" s="37">
        <v>33428</v>
      </c>
      <c r="C404" s="34" t="s">
        <v>144</v>
      </c>
      <c r="D404" s="34" t="s">
        <v>180</v>
      </c>
      <c r="E404" s="34" t="s">
        <v>166</v>
      </c>
      <c r="F404" s="34" t="s">
        <v>190</v>
      </c>
      <c r="G404" s="21"/>
      <c r="H404" s="21"/>
      <c r="I404" s="21" t="s">
        <v>14</v>
      </c>
      <c r="J404" s="21" t="s">
        <v>276</v>
      </c>
      <c r="K404" s="9"/>
      <c r="M404" s="12"/>
    </row>
    <row r="405" spans="1:13" ht="18" customHeight="1">
      <c r="A405" s="1">
        <v>404</v>
      </c>
      <c r="B405" s="37">
        <v>33428</v>
      </c>
      <c r="C405" s="34" t="s">
        <v>195</v>
      </c>
      <c r="D405" s="34" t="s">
        <v>176</v>
      </c>
      <c r="E405" s="34" t="s">
        <v>210</v>
      </c>
      <c r="F405" s="34" t="s">
        <v>171</v>
      </c>
      <c r="G405" s="21"/>
      <c r="H405" s="21"/>
      <c r="I405" s="21" t="s">
        <v>20</v>
      </c>
      <c r="J405" s="21" t="s">
        <v>38</v>
      </c>
      <c r="K405" s="9"/>
      <c r="M405" s="12"/>
    </row>
    <row r="406" spans="1:13" ht="18" customHeight="1">
      <c r="A406" s="1">
        <v>405</v>
      </c>
      <c r="B406" s="37">
        <v>33429</v>
      </c>
      <c r="C406" s="34" t="s">
        <v>167</v>
      </c>
      <c r="D406" s="34" t="s">
        <v>193</v>
      </c>
      <c r="E406" s="34" t="s">
        <v>191</v>
      </c>
      <c r="F406" s="34" t="s">
        <v>170</v>
      </c>
      <c r="G406" s="21"/>
      <c r="H406" s="21"/>
      <c r="I406" s="21" t="s">
        <v>37</v>
      </c>
      <c r="J406" s="21" t="s">
        <v>19</v>
      </c>
      <c r="K406" s="9"/>
      <c r="M406" s="12"/>
    </row>
    <row r="407" spans="1:13" ht="18" customHeight="1">
      <c r="A407" s="1">
        <v>406</v>
      </c>
      <c r="B407" s="26">
        <v>33429</v>
      </c>
      <c r="C407" s="21" t="s">
        <v>190</v>
      </c>
      <c r="D407" s="21" t="s">
        <v>192</v>
      </c>
      <c r="E407" s="21" t="s">
        <v>180</v>
      </c>
      <c r="F407" s="21" t="s">
        <v>166</v>
      </c>
      <c r="G407" s="21"/>
      <c r="H407" s="21"/>
      <c r="I407" s="21" t="s">
        <v>14</v>
      </c>
      <c r="J407" s="21" t="s">
        <v>276</v>
      </c>
      <c r="K407" s="9"/>
      <c r="M407" s="12"/>
    </row>
    <row r="408" spans="1:13" ht="18" customHeight="1">
      <c r="A408" s="1">
        <v>407</v>
      </c>
      <c r="B408" s="37">
        <v>33429</v>
      </c>
      <c r="C408" s="34" t="s">
        <v>185</v>
      </c>
      <c r="D408" s="34" t="s">
        <v>178</v>
      </c>
      <c r="E408" s="34" t="s">
        <v>183</v>
      </c>
      <c r="F408" s="34" t="s">
        <v>211</v>
      </c>
      <c r="G408" s="21" t="s">
        <v>165</v>
      </c>
      <c r="H408" s="21" t="s">
        <v>197</v>
      </c>
      <c r="I408" s="21" t="s">
        <v>31</v>
      </c>
      <c r="J408" s="21" t="s">
        <v>32</v>
      </c>
      <c r="K408" s="9"/>
      <c r="M408" s="12"/>
    </row>
    <row r="409" spans="1:13" ht="18" customHeight="1">
      <c r="A409" s="1">
        <v>408</v>
      </c>
      <c r="B409" s="37">
        <v>33429</v>
      </c>
      <c r="C409" s="34" t="s">
        <v>210</v>
      </c>
      <c r="D409" s="34" t="s">
        <v>177</v>
      </c>
      <c r="E409" s="34" t="s">
        <v>171</v>
      </c>
      <c r="F409" s="34" t="s">
        <v>176</v>
      </c>
      <c r="G409" s="21"/>
      <c r="H409" s="21"/>
      <c r="I409" s="21" t="s">
        <v>20</v>
      </c>
      <c r="J409" s="21" t="s">
        <v>38</v>
      </c>
      <c r="K409" s="9"/>
      <c r="M409" s="12"/>
    </row>
    <row r="410" spans="1:13" ht="18" customHeight="1">
      <c r="A410" s="1">
        <v>409</v>
      </c>
      <c r="B410" s="37">
        <v>33429</v>
      </c>
      <c r="C410" s="34" t="s">
        <v>131</v>
      </c>
      <c r="D410" s="34" t="s">
        <v>186</v>
      </c>
      <c r="E410" s="34" t="s">
        <v>179</v>
      </c>
      <c r="F410" s="34" t="s">
        <v>184</v>
      </c>
      <c r="G410" s="21" t="s">
        <v>213</v>
      </c>
      <c r="H410" s="21" t="s">
        <v>188</v>
      </c>
      <c r="I410" s="21" t="s">
        <v>8</v>
      </c>
      <c r="J410" s="21" t="s">
        <v>26</v>
      </c>
      <c r="K410" s="9"/>
      <c r="M410" s="12"/>
    </row>
    <row r="411" spans="1:13" ht="18" customHeight="1">
      <c r="A411" s="1">
        <v>410</v>
      </c>
      <c r="B411" s="37">
        <v>33429</v>
      </c>
      <c r="C411" s="34" t="s">
        <v>214</v>
      </c>
      <c r="D411" s="34" t="s">
        <v>173</v>
      </c>
      <c r="E411" s="34" t="s">
        <v>187</v>
      </c>
      <c r="F411" s="34" t="s">
        <v>142</v>
      </c>
      <c r="G411" s="21" t="s">
        <v>182</v>
      </c>
      <c r="H411" s="21" t="s">
        <v>194</v>
      </c>
      <c r="I411" s="21" t="s">
        <v>227</v>
      </c>
      <c r="J411" s="21" t="s">
        <v>228</v>
      </c>
      <c r="K411" s="9"/>
      <c r="M411" s="12"/>
    </row>
    <row r="412" spans="1:13" ht="18" customHeight="1">
      <c r="A412" s="1">
        <v>411</v>
      </c>
      <c r="B412" s="37">
        <v>33430</v>
      </c>
      <c r="C412" s="34" t="s">
        <v>166</v>
      </c>
      <c r="D412" s="34" t="s">
        <v>144</v>
      </c>
      <c r="E412" s="34" t="s">
        <v>192</v>
      </c>
      <c r="F412" s="34" t="s">
        <v>180</v>
      </c>
      <c r="G412" s="21"/>
      <c r="H412" s="21"/>
      <c r="I412" s="21" t="s">
        <v>14</v>
      </c>
      <c r="J412" s="21" t="s">
        <v>276</v>
      </c>
      <c r="K412" s="9"/>
      <c r="M412" s="12"/>
    </row>
    <row r="413" spans="1:13" ht="18" customHeight="1">
      <c r="A413" s="1">
        <v>412</v>
      </c>
      <c r="B413" s="37">
        <v>33430</v>
      </c>
      <c r="C413" s="34" t="s">
        <v>269</v>
      </c>
      <c r="D413" s="34" t="s">
        <v>182</v>
      </c>
      <c r="E413" s="36" t="s">
        <v>214</v>
      </c>
      <c r="F413" s="34" t="s">
        <v>161</v>
      </c>
      <c r="G413" s="21" t="s">
        <v>172</v>
      </c>
      <c r="H413" s="21" t="s">
        <v>181</v>
      </c>
      <c r="I413" s="21" t="s">
        <v>227</v>
      </c>
      <c r="J413" s="21" t="s">
        <v>228</v>
      </c>
      <c r="K413" s="9"/>
      <c r="M413" s="12"/>
    </row>
    <row r="414" spans="1:13" ht="18" customHeight="1">
      <c r="A414" s="1">
        <v>413</v>
      </c>
      <c r="B414" s="37">
        <v>33430</v>
      </c>
      <c r="C414" s="34" t="s">
        <v>170</v>
      </c>
      <c r="D414" s="34" t="s">
        <v>191</v>
      </c>
      <c r="E414" s="34" t="s">
        <v>175</v>
      </c>
      <c r="F414" s="34" t="s">
        <v>193</v>
      </c>
      <c r="G414" s="21"/>
      <c r="H414" s="21"/>
      <c r="I414" s="21" t="s">
        <v>37</v>
      </c>
      <c r="J414" s="21" t="s">
        <v>19</v>
      </c>
      <c r="K414" s="9"/>
      <c r="M414" s="12"/>
    </row>
    <row r="415" spans="1:13" ht="18" customHeight="1">
      <c r="A415" s="1">
        <v>414</v>
      </c>
      <c r="B415" s="37">
        <v>33430</v>
      </c>
      <c r="C415" s="34" t="s">
        <v>178</v>
      </c>
      <c r="D415" s="34" t="s">
        <v>165</v>
      </c>
      <c r="E415" s="34" t="s">
        <v>211</v>
      </c>
      <c r="F415" s="34" t="s">
        <v>197</v>
      </c>
      <c r="G415" s="21" t="s">
        <v>185</v>
      </c>
      <c r="H415" s="21" t="s">
        <v>183</v>
      </c>
      <c r="I415" s="21" t="s">
        <v>31</v>
      </c>
      <c r="J415" s="21" t="s">
        <v>32</v>
      </c>
      <c r="K415" s="9"/>
      <c r="M415" s="12"/>
    </row>
    <row r="416" spans="1:13" ht="18" customHeight="1">
      <c r="A416" s="1">
        <v>415</v>
      </c>
      <c r="B416" s="37">
        <v>33430</v>
      </c>
      <c r="C416" s="34" t="s">
        <v>186</v>
      </c>
      <c r="D416" s="34" t="s">
        <v>179</v>
      </c>
      <c r="E416" s="34" t="s">
        <v>213</v>
      </c>
      <c r="F416" s="34" t="s">
        <v>188</v>
      </c>
      <c r="G416" s="21" t="s">
        <v>184</v>
      </c>
      <c r="H416" s="21" t="s">
        <v>131</v>
      </c>
      <c r="I416" s="21" t="s">
        <v>8</v>
      </c>
      <c r="J416" s="21" t="s">
        <v>26</v>
      </c>
      <c r="K416" s="9"/>
      <c r="M416" s="12"/>
    </row>
    <row r="417" spans="1:13" ht="18" customHeight="1">
      <c r="A417" s="1">
        <v>416</v>
      </c>
      <c r="B417" s="37">
        <v>33431</v>
      </c>
      <c r="C417" s="34" t="s">
        <v>142</v>
      </c>
      <c r="D417" s="34" t="s">
        <v>194</v>
      </c>
      <c r="E417" s="34" t="s">
        <v>161</v>
      </c>
      <c r="F417" s="34" t="s">
        <v>187</v>
      </c>
      <c r="G417" s="21" t="s">
        <v>181</v>
      </c>
      <c r="H417" s="21" t="s">
        <v>214</v>
      </c>
      <c r="I417" s="21" t="s">
        <v>228</v>
      </c>
      <c r="J417" s="21" t="s">
        <v>32</v>
      </c>
      <c r="K417" s="9"/>
      <c r="M417" s="12"/>
    </row>
    <row r="418" spans="1:13" ht="18" customHeight="1">
      <c r="A418" s="1">
        <v>417</v>
      </c>
      <c r="B418" s="37">
        <v>33431</v>
      </c>
      <c r="C418" s="34" t="s">
        <v>176</v>
      </c>
      <c r="D418" s="34" t="s">
        <v>195</v>
      </c>
      <c r="E418" s="34" t="s">
        <v>180</v>
      </c>
      <c r="F418" s="34" t="s">
        <v>171</v>
      </c>
      <c r="G418" s="21"/>
      <c r="H418" s="21"/>
      <c r="I418" s="21" t="s">
        <v>37</v>
      </c>
      <c r="J418" s="21" t="s">
        <v>20</v>
      </c>
      <c r="K418" s="9"/>
      <c r="M418" s="12"/>
    </row>
    <row r="419" spans="1:13" ht="18" customHeight="1">
      <c r="A419" s="1">
        <v>418</v>
      </c>
      <c r="B419" s="37">
        <v>33432</v>
      </c>
      <c r="C419" s="34" t="s">
        <v>161</v>
      </c>
      <c r="D419" s="34" t="s">
        <v>181</v>
      </c>
      <c r="E419" s="34" t="s">
        <v>187</v>
      </c>
      <c r="F419" s="34" t="s">
        <v>214</v>
      </c>
      <c r="G419" s="21" t="s">
        <v>194</v>
      </c>
      <c r="H419" s="21" t="s">
        <v>142</v>
      </c>
      <c r="I419" s="21" t="s">
        <v>228</v>
      </c>
      <c r="J419" s="21" t="s">
        <v>32</v>
      </c>
      <c r="K419" s="9"/>
      <c r="M419" s="12"/>
    </row>
    <row r="420" spans="1:13" ht="18" customHeight="1">
      <c r="A420" s="1">
        <v>419</v>
      </c>
      <c r="B420" s="37">
        <v>33432</v>
      </c>
      <c r="C420" s="34" t="s">
        <v>172</v>
      </c>
      <c r="D420" s="34" t="s">
        <v>269</v>
      </c>
      <c r="E420" s="34" t="s">
        <v>185</v>
      </c>
      <c r="F420" s="34" t="s">
        <v>183</v>
      </c>
      <c r="G420" s="21" t="s">
        <v>173</v>
      </c>
      <c r="H420" s="21" t="s">
        <v>182</v>
      </c>
      <c r="I420" s="21" t="s">
        <v>227</v>
      </c>
      <c r="J420" s="21" t="s">
        <v>8</v>
      </c>
      <c r="K420" s="9"/>
      <c r="M420" s="12"/>
    </row>
    <row r="421" spans="1:13" ht="18" customHeight="1">
      <c r="A421" s="1">
        <v>420</v>
      </c>
      <c r="B421" s="37">
        <v>33432</v>
      </c>
      <c r="C421" s="34" t="s">
        <v>171</v>
      </c>
      <c r="D421" s="34" t="s">
        <v>210</v>
      </c>
      <c r="E421" s="34" t="s">
        <v>195</v>
      </c>
      <c r="F421" s="34" t="s">
        <v>180</v>
      </c>
      <c r="G421" s="21"/>
      <c r="H421" s="21"/>
      <c r="I421" s="21" t="s">
        <v>37</v>
      </c>
      <c r="J421" s="21" t="s">
        <v>20</v>
      </c>
      <c r="K421" s="9"/>
      <c r="M421" s="12"/>
    </row>
    <row r="422" spans="1:13" ht="18" customHeight="1">
      <c r="A422" s="1">
        <v>421</v>
      </c>
      <c r="B422" s="37">
        <v>33432</v>
      </c>
      <c r="C422" s="34" t="s">
        <v>174</v>
      </c>
      <c r="D422" s="34" t="s">
        <v>211</v>
      </c>
      <c r="E422" s="34" t="s">
        <v>165</v>
      </c>
      <c r="F422" s="34" t="s">
        <v>179</v>
      </c>
      <c r="G422" s="21" t="s">
        <v>186</v>
      </c>
      <c r="H422" s="21" t="s">
        <v>184</v>
      </c>
      <c r="I422" s="21" t="s">
        <v>31</v>
      </c>
      <c r="J422" s="21" t="s">
        <v>26</v>
      </c>
      <c r="K422" s="9"/>
      <c r="M422" s="12"/>
    </row>
    <row r="423" spans="1:13" ht="18" customHeight="1">
      <c r="A423" s="1">
        <v>422</v>
      </c>
      <c r="B423" s="37">
        <v>33432</v>
      </c>
      <c r="C423" s="34" t="s">
        <v>168</v>
      </c>
      <c r="D423" s="34" t="s">
        <v>190</v>
      </c>
      <c r="E423" s="34" t="s">
        <v>144</v>
      </c>
      <c r="F423" s="34" t="s">
        <v>192</v>
      </c>
      <c r="G423" s="21"/>
      <c r="H423" s="21"/>
      <c r="I423" s="21" t="s">
        <v>276</v>
      </c>
      <c r="J423" s="21" t="s">
        <v>38</v>
      </c>
      <c r="K423" s="9"/>
      <c r="M423" s="12"/>
    </row>
    <row r="424" spans="1:13" ht="18" customHeight="1">
      <c r="A424" s="1">
        <v>423</v>
      </c>
      <c r="B424" s="37">
        <v>33432</v>
      </c>
      <c r="C424" s="34" t="s">
        <v>191</v>
      </c>
      <c r="D424" s="34" t="s">
        <v>167</v>
      </c>
      <c r="E424" s="34" t="s">
        <v>193</v>
      </c>
      <c r="F424" s="34" t="s">
        <v>175</v>
      </c>
      <c r="G424" s="21"/>
      <c r="H424" s="21"/>
      <c r="I424" s="21" t="s">
        <v>19</v>
      </c>
      <c r="J424" s="21" t="s">
        <v>14</v>
      </c>
      <c r="K424" s="9"/>
      <c r="M424" s="12"/>
    </row>
    <row r="425" spans="1:13" ht="18" customHeight="1">
      <c r="A425" s="1">
        <v>424</v>
      </c>
      <c r="B425" s="37">
        <v>33433</v>
      </c>
      <c r="C425" s="34" t="s">
        <v>192</v>
      </c>
      <c r="D425" s="34" t="s">
        <v>166</v>
      </c>
      <c r="E425" s="34" t="s">
        <v>190</v>
      </c>
      <c r="F425" s="34" t="s">
        <v>144</v>
      </c>
      <c r="G425" s="21"/>
      <c r="H425" s="21"/>
      <c r="I425" s="21" t="s">
        <v>276</v>
      </c>
      <c r="J425" s="21" t="s">
        <v>38</v>
      </c>
      <c r="K425" s="9"/>
      <c r="M425" s="12"/>
    </row>
    <row r="426" spans="1:13" ht="18" customHeight="1">
      <c r="A426" s="1">
        <v>425</v>
      </c>
      <c r="B426" s="37">
        <v>33433</v>
      </c>
      <c r="C426" s="34" t="s">
        <v>211</v>
      </c>
      <c r="D426" s="34" t="s">
        <v>184</v>
      </c>
      <c r="E426" s="34" t="s">
        <v>186</v>
      </c>
      <c r="F426" s="34" t="s">
        <v>165</v>
      </c>
      <c r="G426" s="21" t="s">
        <v>179</v>
      </c>
      <c r="H426" s="21" t="s">
        <v>174</v>
      </c>
      <c r="I426" s="21" t="s">
        <v>31</v>
      </c>
      <c r="J426" s="21" t="s">
        <v>26</v>
      </c>
      <c r="K426" s="9"/>
      <c r="M426" s="12"/>
    </row>
    <row r="427" spans="1:13" ht="18" customHeight="1">
      <c r="A427" s="1">
        <v>426</v>
      </c>
      <c r="B427" s="37">
        <v>33433</v>
      </c>
      <c r="C427" s="34" t="s">
        <v>187</v>
      </c>
      <c r="D427" s="34" t="s">
        <v>142</v>
      </c>
      <c r="E427" s="34" t="s">
        <v>181</v>
      </c>
      <c r="F427" s="34" t="s">
        <v>194</v>
      </c>
      <c r="G427" s="21" t="s">
        <v>214</v>
      </c>
      <c r="H427" s="21" t="s">
        <v>161</v>
      </c>
      <c r="I427" s="21" t="s">
        <v>228</v>
      </c>
      <c r="J427" s="21" t="s">
        <v>32</v>
      </c>
      <c r="K427" s="9"/>
      <c r="M427" s="12"/>
    </row>
    <row r="428" spans="1:13" ht="18" customHeight="1">
      <c r="A428" s="1">
        <v>427</v>
      </c>
      <c r="B428" s="37">
        <v>33433</v>
      </c>
      <c r="C428" s="34" t="s">
        <v>180</v>
      </c>
      <c r="D428" s="34" t="s">
        <v>176</v>
      </c>
      <c r="E428" s="34" t="s">
        <v>210</v>
      </c>
      <c r="F428" s="34" t="s">
        <v>195</v>
      </c>
      <c r="G428" s="21"/>
      <c r="H428" s="21"/>
      <c r="I428" s="21" t="s">
        <v>37</v>
      </c>
      <c r="J428" s="21" t="s">
        <v>20</v>
      </c>
      <c r="K428" s="9"/>
      <c r="M428" s="12"/>
    </row>
    <row r="429" spans="1:13" ht="18" customHeight="1">
      <c r="A429" s="1">
        <v>428</v>
      </c>
      <c r="B429" s="37">
        <v>33433</v>
      </c>
      <c r="C429" s="34" t="s">
        <v>183</v>
      </c>
      <c r="D429" s="34" t="s">
        <v>173</v>
      </c>
      <c r="E429" s="34" t="s">
        <v>182</v>
      </c>
      <c r="F429" s="34" t="s">
        <v>185</v>
      </c>
      <c r="G429" s="21" t="s">
        <v>269</v>
      </c>
      <c r="H429" s="21" t="s">
        <v>172</v>
      </c>
      <c r="I429" s="21" t="s">
        <v>227</v>
      </c>
      <c r="J429" s="21" t="s">
        <v>8</v>
      </c>
      <c r="K429" s="9"/>
      <c r="M429" s="12"/>
    </row>
    <row r="430" spans="1:13" ht="18" customHeight="1">
      <c r="A430" s="1">
        <v>429</v>
      </c>
      <c r="B430" s="37">
        <v>33433</v>
      </c>
      <c r="C430" s="34" t="s">
        <v>193</v>
      </c>
      <c r="D430" s="34" t="s">
        <v>175</v>
      </c>
      <c r="E430" s="34" t="s">
        <v>170</v>
      </c>
      <c r="F430" s="34" t="s">
        <v>167</v>
      </c>
      <c r="G430" s="21"/>
      <c r="H430" s="21"/>
      <c r="I430" s="21" t="s">
        <v>19</v>
      </c>
      <c r="J430" s="21" t="s">
        <v>14</v>
      </c>
      <c r="K430" s="9"/>
      <c r="M430" s="12"/>
    </row>
    <row r="431" spans="1:13" ht="18" customHeight="1">
      <c r="A431" s="1">
        <v>430</v>
      </c>
      <c r="B431" s="37">
        <v>33435</v>
      </c>
      <c r="C431" s="34" t="s">
        <v>190</v>
      </c>
      <c r="D431" s="34" t="s">
        <v>72</v>
      </c>
      <c r="E431" s="34" t="s">
        <v>144</v>
      </c>
      <c r="F431" s="34" t="s">
        <v>180</v>
      </c>
      <c r="G431" s="21"/>
      <c r="H431" s="21"/>
      <c r="I431" s="21" t="s">
        <v>38</v>
      </c>
      <c r="J431" s="21" t="s">
        <v>19</v>
      </c>
      <c r="K431" s="9"/>
      <c r="M431" s="12"/>
    </row>
    <row r="432" spans="1:13" ht="18" customHeight="1">
      <c r="A432" s="1">
        <v>431</v>
      </c>
      <c r="B432" s="37">
        <v>33435</v>
      </c>
      <c r="C432" s="34" t="s">
        <v>197</v>
      </c>
      <c r="D432" s="34" t="s">
        <v>213</v>
      </c>
      <c r="E432" s="34" t="s">
        <v>184</v>
      </c>
      <c r="F432" s="34" t="s">
        <v>131</v>
      </c>
      <c r="G432" s="21" t="s">
        <v>178</v>
      </c>
      <c r="H432" s="21" t="s">
        <v>211</v>
      </c>
      <c r="I432" s="21" t="s">
        <v>32</v>
      </c>
      <c r="J432" s="21" t="s">
        <v>227</v>
      </c>
      <c r="K432" s="9"/>
      <c r="M432" s="12"/>
    </row>
    <row r="433" spans="1:13" ht="18" customHeight="1">
      <c r="A433" s="1">
        <v>432</v>
      </c>
      <c r="B433" s="37">
        <v>33435</v>
      </c>
      <c r="C433" s="34" t="s">
        <v>210</v>
      </c>
      <c r="D433" s="34" t="s">
        <v>171</v>
      </c>
      <c r="E433" s="34" t="s">
        <v>176</v>
      </c>
      <c r="F433" s="34" t="s">
        <v>166</v>
      </c>
      <c r="G433" s="21"/>
      <c r="H433" s="21"/>
      <c r="I433" s="21" t="s">
        <v>276</v>
      </c>
      <c r="J433" s="21" t="s">
        <v>37</v>
      </c>
      <c r="K433" s="9"/>
      <c r="M433" s="12"/>
    </row>
    <row r="434" spans="1:13" ht="18" customHeight="1">
      <c r="A434" s="1">
        <v>433</v>
      </c>
      <c r="B434" s="37">
        <v>33435</v>
      </c>
      <c r="C434" s="34" t="s">
        <v>194</v>
      </c>
      <c r="D434" s="34" t="s">
        <v>214</v>
      </c>
      <c r="E434" s="34" t="s">
        <v>172</v>
      </c>
      <c r="F434" s="34" t="s">
        <v>181</v>
      </c>
      <c r="G434" s="21" t="s">
        <v>182</v>
      </c>
      <c r="H434" s="21" t="s">
        <v>185</v>
      </c>
      <c r="I434" s="21" t="s">
        <v>228</v>
      </c>
      <c r="J434" s="21" t="s">
        <v>26</v>
      </c>
      <c r="K434" s="9"/>
      <c r="M434" s="12"/>
    </row>
    <row r="435" spans="1:13" ht="18" customHeight="1">
      <c r="A435" s="1">
        <v>434</v>
      </c>
      <c r="B435" s="37">
        <v>33436</v>
      </c>
      <c r="C435" s="34" t="s">
        <v>167</v>
      </c>
      <c r="D435" s="34" t="s">
        <v>175</v>
      </c>
      <c r="E435" s="34" t="s">
        <v>193</v>
      </c>
      <c r="F435" s="34" t="s">
        <v>191</v>
      </c>
      <c r="G435" s="21"/>
      <c r="H435" s="21"/>
      <c r="I435" s="21" t="s">
        <v>20</v>
      </c>
      <c r="J435" s="21" t="s">
        <v>14</v>
      </c>
      <c r="K435" s="9"/>
      <c r="M435" s="12"/>
    </row>
    <row r="436" spans="1:13" ht="18" customHeight="1">
      <c r="A436" s="1">
        <v>435</v>
      </c>
      <c r="B436" s="37">
        <v>33436</v>
      </c>
      <c r="C436" s="34" t="s">
        <v>166</v>
      </c>
      <c r="D436" s="34" t="s">
        <v>168</v>
      </c>
      <c r="E436" s="34" t="s">
        <v>171</v>
      </c>
      <c r="F436" s="34" t="s">
        <v>176</v>
      </c>
      <c r="G436" s="21"/>
      <c r="H436" s="21"/>
      <c r="I436" s="21" t="s">
        <v>276</v>
      </c>
      <c r="J436" s="21" t="s">
        <v>37</v>
      </c>
      <c r="K436" s="9"/>
      <c r="M436" s="12"/>
    </row>
    <row r="437" spans="1:13" ht="18" customHeight="1">
      <c r="A437" s="1">
        <v>436</v>
      </c>
      <c r="B437" s="37">
        <v>33436</v>
      </c>
      <c r="C437" s="34" t="s">
        <v>165</v>
      </c>
      <c r="D437" s="34" t="s">
        <v>188</v>
      </c>
      <c r="E437" s="36" t="s">
        <v>173</v>
      </c>
      <c r="F437" s="34" t="s">
        <v>186</v>
      </c>
      <c r="G437" s="21" t="s">
        <v>179</v>
      </c>
      <c r="H437" s="21" t="s">
        <v>142</v>
      </c>
      <c r="I437" s="21" t="s">
        <v>8</v>
      </c>
      <c r="J437" s="21" t="s">
        <v>31</v>
      </c>
      <c r="K437" s="9"/>
      <c r="M437" s="12"/>
    </row>
    <row r="438" spans="1:13" ht="18" customHeight="1">
      <c r="A438" s="1">
        <v>437</v>
      </c>
      <c r="B438" s="37">
        <v>33436</v>
      </c>
      <c r="C438" s="34" t="s">
        <v>181</v>
      </c>
      <c r="D438" s="34" t="s">
        <v>172</v>
      </c>
      <c r="E438" s="34" t="s">
        <v>214</v>
      </c>
      <c r="F438" s="34" t="s">
        <v>182</v>
      </c>
      <c r="G438" s="21" t="s">
        <v>185</v>
      </c>
      <c r="H438" s="21" t="s">
        <v>194</v>
      </c>
      <c r="I438" s="21" t="s">
        <v>228</v>
      </c>
      <c r="J438" s="21" t="s">
        <v>26</v>
      </c>
      <c r="K438" s="9"/>
      <c r="M438" s="12"/>
    </row>
    <row r="439" spans="1:13" ht="18" customHeight="1">
      <c r="A439" s="1">
        <v>438</v>
      </c>
      <c r="B439" s="37">
        <v>33436</v>
      </c>
      <c r="C439" s="34" t="s">
        <v>184</v>
      </c>
      <c r="D439" s="34" t="s">
        <v>178</v>
      </c>
      <c r="E439" s="34" t="s">
        <v>213</v>
      </c>
      <c r="F439" s="34" t="s">
        <v>211</v>
      </c>
      <c r="G439" s="21" t="s">
        <v>197</v>
      </c>
      <c r="H439" s="21" t="s">
        <v>131</v>
      </c>
      <c r="I439" s="21" t="s">
        <v>32</v>
      </c>
      <c r="J439" s="21" t="s">
        <v>227</v>
      </c>
      <c r="K439" s="9"/>
      <c r="M439" s="12"/>
    </row>
    <row r="440" spans="1:13" ht="18" customHeight="1">
      <c r="A440" s="1">
        <v>439</v>
      </c>
      <c r="B440" s="37">
        <v>33436</v>
      </c>
      <c r="C440" s="34" t="s">
        <v>144</v>
      </c>
      <c r="D440" s="34" t="s">
        <v>180</v>
      </c>
      <c r="E440" s="34" t="s">
        <v>192</v>
      </c>
      <c r="F440" s="34" t="s">
        <v>72</v>
      </c>
      <c r="G440" s="21"/>
      <c r="H440" s="21"/>
      <c r="I440" s="21" t="s">
        <v>38</v>
      </c>
      <c r="J440" s="21" t="s">
        <v>19</v>
      </c>
      <c r="K440" s="9"/>
      <c r="M440" s="12"/>
    </row>
    <row r="441" spans="1:13" ht="18" customHeight="1">
      <c r="A441" s="1">
        <v>440</v>
      </c>
      <c r="B441" s="37">
        <v>33437</v>
      </c>
      <c r="C441" s="34" t="s">
        <v>185</v>
      </c>
      <c r="D441" s="36" t="s">
        <v>194</v>
      </c>
      <c r="E441" s="34" t="s">
        <v>182</v>
      </c>
      <c r="F441" s="34" t="s">
        <v>172</v>
      </c>
      <c r="G441" s="21" t="s">
        <v>181</v>
      </c>
      <c r="H441" s="21" t="s">
        <v>214</v>
      </c>
      <c r="I441" s="21" t="s">
        <v>228</v>
      </c>
      <c r="J441" s="21" t="s">
        <v>26</v>
      </c>
      <c r="K441" s="9"/>
      <c r="M441" s="12"/>
    </row>
    <row r="442" spans="1:13" ht="18" customHeight="1">
      <c r="A442" s="1">
        <v>441</v>
      </c>
      <c r="B442" s="37">
        <v>33437</v>
      </c>
      <c r="C442" s="34" t="s">
        <v>131</v>
      </c>
      <c r="D442" s="34" t="s">
        <v>179</v>
      </c>
      <c r="E442" s="34" t="s">
        <v>186</v>
      </c>
      <c r="F442" s="34" t="s">
        <v>213</v>
      </c>
      <c r="G442" s="21" t="s">
        <v>165</v>
      </c>
      <c r="H442" s="21" t="s">
        <v>188</v>
      </c>
      <c r="I442" s="21" t="s">
        <v>8</v>
      </c>
      <c r="J442" s="21" t="s">
        <v>31</v>
      </c>
      <c r="K442" s="9"/>
      <c r="M442" s="12"/>
    </row>
    <row r="443" spans="1:13" ht="18" customHeight="1">
      <c r="A443" s="1">
        <v>442</v>
      </c>
      <c r="B443" s="37">
        <v>33437</v>
      </c>
      <c r="C443" s="34" t="s">
        <v>176</v>
      </c>
      <c r="D443" s="34" t="s">
        <v>210</v>
      </c>
      <c r="E443" s="34" t="s">
        <v>168</v>
      </c>
      <c r="F443" s="34" t="s">
        <v>171</v>
      </c>
      <c r="G443" s="21"/>
      <c r="H443" s="21"/>
      <c r="I443" s="21" t="s">
        <v>276</v>
      </c>
      <c r="J443" s="21" t="s">
        <v>37</v>
      </c>
      <c r="K443" s="9"/>
      <c r="M443" s="12"/>
    </row>
    <row r="444" spans="1:13" ht="18" customHeight="1">
      <c r="A444" s="1">
        <v>443</v>
      </c>
      <c r="B444" s="37">
        <v>33437</v>
      </c>
      <c r="C444" s="34" t="s">
        <v>191</v>
      </c>
      <c r="D444" s="34" t="s">
        <v>170</v>
      </c>
      <c r="E444" s="34" t="s">
        <v>175</v>
      </c>
      <c r="F444" s="34" t="s">
        <v>193</v>
      </c>
      <c r="G444" s="21"/>
      <c r="H444" s="21"/>
      <c r="I444" s="21" t="s">
        <v>20</v>
      </c>
      <c r="J444" s="21" t="s">
        <v>14</v>
      </c>
      <c r="K444" s="9"/>
      <c r="M444" s="12"/>
    </row>
    <row r="445" spans="1:13" ht="18" customHeight="1">
      <c r="A445" s="1">
        <v>444</v>
      </c>
      <c r="B445" s="37">
        <v>33438</v>
      </c>
      <c r="C445" s="34" t="s">
        <v>182</v>
      </c>
      <c r="D445" s="34" t="s">
        <v>181</v>
      </c>
      <c r="E445" s="34" t="s">
        <v>194</v>
      </c>
      <c r="F445" s="34" t="s">
        <v>185</v>
      </c>
      <c r="G445" s="21" t="s">
        <v>214</v>
      </c>
      <c r="H445" s="21" t="s">
        <v>172</v>
      </c>
      <c r="I445" s="21" t="s">
        <v>228</v>
      </c>
      <c r="J445" s="21" t="s">
        <v>8</v>
      </c>
      <c r="K445" s="9"/>
      <c r="M445" s="12"/>
    </row>
    <row r="446" spans="1:13" ht="18" customHeight="1">
      <c r="A446" s="1">
        <v>445</v>
      </c>
      <c r="B446" s="37">
        <v>33438</v>
      </c>
      <c r="C446" s="34" t="s">
        <v>192</v>
      </c>
      <c r="D446" s="34" t="s">
        <v>144</v>
      </c>
      <c r="E446" s="34" t="s">
        <v>190</v>
      </c>
      <c r="F446" s="34" t="s">
        <v>180</v>
      </c>
      <c r="G446" s="21"/>
      <c r="H446" s="21"/>
      <c r="I446" s="21" t="s">
        <v>20</v>
      </c>
      <c r="J446" s="21" t="s">
        <v>37</v>
      </c>
      <c r="K446" s="9"/>
      <c r="M446" s="12"/>
    </row>
    <row r="447" spans="1:13" ht="18" customHeight="1">
      <c r="A447" s="1">
        <v>446</v>
      </c>
      <c r="B447" s="37">
        <v>33438</v>
      </c>
      <c r="C447" s="34" t="s">
        <v>213</v>
      </c>
      <c r="D447" s="34" t="s">
        <v>211</v>
      </c>
      <c r="E447" s="34" t="s">
        <v>197</v>
      </c>
      <c r="F447" s="34" t="s">
        <v>184</v>
      </c>
      <c r="G447" s="21" t="s">
        <v>174</v>
      </c>
      <c r="H447" s="21" t="s">
        <v>186</v>
      </c>
      <c r="I447" s="21" t="s">
        <v>31</v>
      </c>
      <c r="J447" s="21" t="s">
        <v>32</v>
      </c>
      <c r="K447" s="9"/>
      <c r="M447" s="12"/>
    </row>
    <row r="448" spans="1:13" ht="18" customHeight="1">
      <c r="A448" s="1">
        <v>447</v>
      </c>
      <c r="B448" s="37">
        <v>33438</v>
      </c>
      <c r="C448" s="34" t="s">
        <v>142</v>
      </c>
      <c r="D448" s="34" t="s">
        <v>183</v>
      </c>
      <c r="E448" s="34" t="s">
        <v>269</v>
      </c>
      <c r="F448" s="34" t="s">
        <v>187</v>
      </c>
      <c r="G448" s="21" t="s">
        <v>173</v>
      </c>
      <c r="H448" s="21" t="s">
        <v>161</v>
      </c>
      <c r="I448" s="21" t="s">
        <v>26</v>
      </c>
      <c r="J448" s="21" t="s">
        <v>227</v>
      </c>
      <c r="K448" s="9"/>
      <c r="M448" s="12"/>
    </row>
    <row r="449" spans="1:13" ht="18" customHeight="1">
      <c r="A449" s="1">
        <v>448</v>
      </c>
      <c r="B449" s="37">
        <v>33438</v>
      </c>
      <c r="C449" s="34" t="s">
        <v>195</v>
      </c>
      <c r="D449" s="34" t="s">
        <v>166</v>
      </c>
      <c r="E449" s="34" t="s">
        <v>210</v>
      </c>
      <c r="F449" s="34" t="s">
        <v>176</v>
      </c>
      <c r="G449" s="21"/>
      <c r="H449" s="21"/>
      <c r="I449" s="21" t="s">
        <v>276</v>
      </c>
      <c r="J449" s="21" t="s">
        <v>19</v>
      </c>
      <c r="K449" s="9"/>
      <c r="M449" s="12"/>
    </row>
    <row r="450" spans="1:13" ht="18" customHeight="1">
      <c r="A450" s="1">
        <v>449</v>
      </c>
      <c r="B450" s="37">
        <v>33439</v>
      </c>
      <c r="C450" s="34" t="s">
        <v>269</v>
      </c>
      <c r="D450" s="34" t="s">
        <v>161</v>
      </c>
      <c r="E450" s="34" t="s">
        <v>187</v>
      </c>
      <c r="F450" s="34" t="s">
        <v>173</v>
      </c>
      <c r="G450" s="21" t="s">
        <v>142</v>
      </c>
      <c r="H450" s="21" t="s">
        <v>183</v>
      </c>
      <c r="I450" s="21" t="s">
        <v>26</v>
      </c>
      <c r="J450" s="21" t="s">
        <v>227</v>
      </c>
      <c r="K450" s="9"/>
      <c r="M450" s="12"/>
    </row>
    <row r="451" spans="1:13" ht="18" customHeight="1">
      <c r="A451" s="1">
        <v>450</v>
      </c>
      <c r="B451" s="37">
        <v>33439</v>
      </c>
      <c r="C451" s="34" t="s">
        <v>211</v>
      </c>
      <c r="D451" s="34" t="s">
        <v>131</v>
      </c>
      <c r="E451" s="34" t="s">
        <v>179</v>
      </c>
      <c r="F451" s="34" t="s">
        <v>165</v>
      </c>
      <c r="G451" s="21" t="s">
        <v>184</v>
      </c>
      <c r="H451" s="21" t="s">
        <v>197</v>
      </c>
      <c r="I451" s="21" t="s">
        <v>31</v>
      </c>
      <c r="J451" s="21" t="s">
        <v>32</v>
      </c>
      <c r="K451" s="9"/>
      <c r="M451" s="12"/>
    </row>
    <row r="452" spans="1:13" ht="18" customHeight="1">
      <c r="A452" s="1">
        <v>451</v>
      </c>
      <c r="B452" s="37">
        <v>33439</v>
      </c>
      <c r="C452" s="34" t="s">
        <v>210</v>
      </c>
      <c r="D452" s="34" t="s">
        <v>176</v>
      </c>
      <c r="E452" s="34" t="s">
        <v>166</v>
      </c>
      <c r="F452" s="34" t="s">
        <v>171</v>
      </c>
      <c r="G452" s="21"/>
      <c r="H452" s="21"/>
      <c r="I452" s="21" t="s">
        <v>276</v>
      </c>
      <c r="J452" s="21" t="s">
        <v>19</v>
      </c>
      <c r="K452" s="9"/>
      <c r="M452" s="12"/>
    </row>
    <row r="453" spans="1:13" ht="18" customHeight="1">
      <c r="A453" s="1">
        <v>452</v>
      </c>
      <c r="B453" s="37">
        <v>33439</v>
      </c>
      <c r="C453" s="34" t="s">
        <v>180</v>
      </c>
      <c r="D453" s="34" t="s">
        <v>191</v>
      </c>
      <c r="E453" s="34" t="s">
        <v>144</v>
      </c>
      <c r="F453" s="34" t="s">
        <v>190</v>
      </c>
      <c r="G453" s="21"/>
      <c r="H453" s="21"/>
      <c r="I453" s="21" t="s">
        <v>20</v>
      </c>
      <c r="J453" s="21" t="s">
        <v>37</v>
      </c>
      <c r="K453" s="9"/>
      <c r="M453" s="12"/>
    </row>
    <row r="454" spans="1:13" ht="18" customHeight="1">
      <c r="A454" s="1">
        <v>453</v>
      </c>
      <c r="B454" s="37">
        <v>33439</v>
      </c>
      <c r="C454" s="34" t="s">
        <v>193</v>
      </c>
      <c r="D454" s="34" t="s">
        <v>167</v>
      </c>
      <c r="E454" s="34" t="s">
        <v>46</v>
      </c>
      <c r="F454" s="34" t="s">
        <v>175</v>
      </c>
      <c r="G454" s="21"/>
      <c r="H454" s="21"/>
      <c r="I454" s="21" t="s">
        <v>38</v>
      </c>
      <c r="J454" s="21" t="s">
        <v>14</v>
      </c>
      <c r="K454" s="9"/>
      <c r="M454" s="12"/>
    </row>
    <row r="455" spans="1:13" ht="18" customHeight="1">
      <c r="A455" s="1">
        <v>454</v>
      </c>
      <c r="B455" s="37">
        <v>33439</v>
      </c>
      <c r="C455" s="34" t="s">
        <v>214</v>
      </c>
      <c r="D455" s="34" t="s">
        <v>185</v>
      </c>
      <c r="E455" s="34" t="s">
        <v>181</v>
      </c>
      <c r="F455" s="34" t="s">
        <v>194</v>
      </c>
      <c r="G455" s="21" t="s">
        <v>172</v>
      </c>
      <c r="H455" s="21" t="s">
        <v>182</v>
      </c>
      <c r="I455" s="21" t="s">
        <v>228</v>
      </c>
      <c r="J455" s="21" t="s">
        <v>8</v>
      </c>
      <c r="K455" s="9"/>
      <c r="M455" s="12"/>
    </row>
    <row r="456" spans="1:13" ht="18" customHeight="1">
      <c r="A456" s="1">
        <v>455</v>
      </c>
      <c r="B456" s="37">
        <v>33440</v>
      </c>
      <c r="C456" s="34" t="s">
        <v>172</v>
      </c>
      <c r="D456" s="34" t="s">
        <v>182</v>
      </c>
      <c r="E456" s="34" t="s">
        <v>185</v>
      </c>
      <c r="F456" s="34" t="s">
        <v>214</v>
      </c>
      <c r="G456" s="21" t="s">
        <v>194</v>
      </c>
      <c r="H456" s="21" t="s">
        <v>181</v>
      </c>
      <c r="I456" s="21" t="s">
        <v>228</v>
      </c>
      <c r="J456" s="21" t="s">
        <v>8</v>
      </c>
      <c r="K456" s="9"/>
      <c r="M456" s="12"/>
    </row>
    <row r="457" spans="1:13" ht="18" customHeight="1">
      <c r="A457" s="1">
        <v>456</v>
      </c>
      <c r="B457" s="37">
        <v>33440</v>
      </c>
      <c r="C457" s="34" t="s">
        <v>190</v>
      </c>
      <c r="D457" s="34" t="s">
        <v>192</v>
      </c>
      <c r="E457" s="36" t="s">
        <v>191</v>
      </c>
      <c r="F457" s="34" t="s">
        <v>144</v>
      </c>
      <c r="G457" s="21"/>
      <c r="H457" s="21"/>
      <c r="I457" s="21" t="s">
        <v>20</v>
      </c>
      <c r="J457" s="21" t="s">
        <v>37</v>
      </c>
      <c r="K457" s="9"/>
      <c r="M457" s="12"/>
    </row>
    <row r="458" spans="1:13" ht="18" customHeight="1">
      <c r="A458" s="1">
        <v>457</v>
      </c>
      <c r="B458" s="37">
        <v>33440</v>
      </c>
      <c r="C458" s="34" t="s">
        <v>173</v>
      </c>
      <c r="D458" s="34" t="s">
        <v>142</v>
      </c>
      <c r="E458" s="34" t="s">
        <v>161</v>
      </c>
      <c r="F458" s="34" t="s">
        <v>183</v>
      </c>
      <c r="G458" s="21" t="s">
        <v>269</v>
      </c>
      <c r="H458" s="21" t="s">
        <v>187</v>
      </c>
      <c r="I458" s="21" t="s">
        <v>26</v>
      </c>
      <c r="J458" s="21" t="s">
        <v>227</v>
      </c>
      <c r="K458" s="9"/>
      <c r="M458" s="12"/>
    </row>
    <row r="459" spans="1:13" ht="18" customHeight="1">
      <c r="A459" s="1">
        <v>458</v>
      </c>
      <c r="B459" s="37">
        <v>33440</v>
      </c>
      <c r="C459" s="34" t="s">
        <v>175</v>
      </c>
      <c r="D459" s="34" t="s">
        <v>46</v>
      </c>
      <c r="E459" s="34" t="s">
        <v>167</v>
      </c>
      <c r="F459" s="34" t="s">
        <v>72</v>
      </c>
      <c r="G459" s="21"/>
      <c r="H459" s="21"/>
      <c r="I459" s="21" t="s">
        <v>38</v>
      </c>
      <c r="J459" s="21" t="s">
        <v>14</v>
      </c>
      <c r="K459" s="9"/>
      <c r="M459" s="12"/>
    </row>
    <row r="460" spans="1:13" ht="18" customHeight="1">
      <c r="A460" s="1">
        <v>459</v>
      </c>
      <c r="B460" s="37">
        <v>33440</v>
      </c>
      <c r="C460" s="34" t="s">
        <v>168</v>
      </c>
      <c r="D460" s="34" t="s">
        <v>171</v>
      </c>
      <c r="E460" s="34" t="s">
        <v>176</v>
      </c>
      <c r="F460" s="34" t="s">
        <v>166</v>
      </c>
      <c r="G460" s="21"/>
      <c r="H460" s="21"/>
      <c r="I460" s="21" t="s">
        <v>276</v>
      </c>
      <c r="J460" s="21" t="s">
        <v>19</v>
      </c>
      <c r="K460" s="9"/>
      <c r="M460" s="12"/>
    </row>
    <row r="461" spans="1:13" ht="18" customHeight="1">
      <c r="A461" s="1">
        <v>460</v>
      </c>
      <c r="B461" s="37">
        <v>33440</v>
      </c>
      <c r="C461" s="34" t="s">
        <v>186</v>
      </c>
      <c r="D461" s="34" t="s">
        <v>184</v>
      </c>
      <c r="E461" s="34" t="s">
        <v>174</v>
      </c>
      <c r="F461" s="34" t="s">
        <v>197</v>
      </c>
      <c r="G461" s="21" t="s">
        <v>213</v>
      </c>
      <c r="H461" s="21" t="s">
        <v>165</v>
      </c>
      <c r="I461" s="21" t="s">
        <v>31</v>
      </c>
      <c r="J461" s="21" t="s">
        <v>32</v>
      </c>
      <c r="K461" s="9"/>
      <c r="M461" s="12"/>
    </row>
    <row r="462" spans="1:13" ht="18" customHeight="1">
      <c r="A462" s="1">
        <v>461</v>
      </c>
      <c r="B462" s="37">
        <v>33442</v>
      </c>
      <c r="C462" s="34" t="s">
        <v>142</v>
      </c>
      <c r="D462" s="34" t="s">
        <v>167</v>
      </c>
      <c r="E462" s="34" t="s">
        <v>184</v>
      </c>
      <c r="F462" s="34" t="s">
        <v>190</v>
      </c>
      <c r="G462" s="21" t="s">
        <v>185</v>
      </c>
      <c r="H462" s="21" t="s">
        <v>192</v>
      </c>
      <c r="I462" s="21" t="s">
        <v>133</v>
      </c>
      <c r="J462" s="21" t="s">
        <v>134</v>
      </c>
      <c r="K462" s="9"/>
      <c r="M462" s="12"/>
    </row>
    <row r="463" spans="1:13" ht="18" customHeight="1">
      <c r="A463" s="1">
        <v>462</v>
      </c>
      <c r="B463" s="37">
        <v>33443</v>
      </c>
      <c r="C463" s="34" t="s">
        <v>170</v>
      </c>
      <c r="D463" s="34" t="s">
        <v>161</v>
      </c>
      <c r="E463" s="34" t="s">
        <v>192</v>
      </c>
      <c r="F463" s="34" t="s">
        <v>185</v>
      </c>
      <c r="G463" s="21" t="s">
        <v>167</v>
      </c>
      <c r="H463" s="21" t="s">
        <v>142</v>
      </c>
      <c r="I463" s="21" t="s">
        <v>134</v>
      </c>
      <c r="J463" s="21" t="s">
        <v>133</v>
      </c>
      <c r="K463" s="9"/>
      <c r="M463" s="12"/>
    </row>
    <row r="464" spans="1:13" ht="18" customHeight="1">
      <c r="A464" s="1">
        <v>463</v>
      </c>
      <c r="B464" s="37">
        <v>33446</v>
      </c>
      <c r="C464" s="34" t="s">
        <v>170</v>
      </c>
      <c r="D464" s="34" t="s">
        <v>193</v>
      </c>
      <c r="E464" s="34" t="s">
        <v>166</v>
      </c>
      <c r="F464" s="34" t="s">
        <v>191</v>
      </c>
      <c r="G464" s="21"/>
      <c r="H464" s="21"/>
      <c r="I464" s="21" t="s">
        <v>14</v>
      </c>
      <c r="J464" s="21" t="s">
        <v>37</v>
      </c>
      <c r="K464" s="9"/>
      <c r="M464" s="12"/>
    </row>
    <row r="465" spans="1:13" ht="18" customHeight="1">
      <c r="A465" s="1">
        <v>464</v>
      </c>
      <c r="B465" s="37">
        <v>33446</v>
      </c>
      <c r="C465" s="34" t="s">
        <v>210</v>
      </c>
      <c r="D465" s="34" t="s">
        <v>167</v>
      </c>
      <c r="E465" s="34" t="s">
        <v>171</v>
      </c>
      <c r="F465" s="34" t="s">
        <v>175</v>
      </c>
      <c r="G465" s="21"/>
      <c r="H465" s="21"/>
      <c r="I465" s="21" t="s">
        <v>20</v>
      </c>
      <c r="J465" s="21" t="s">
        <v>19</v>
      </c>
      <c r="K465" s="9"/>
      <c r="M465" s="12"/>
    </row>
    <row r="466" spans="1:13" ht="18" customHeight="1">
      <c r="A466" s="1">
        <v>465</v>
      </c>
      <c r="B466" s="37">
        <v>33447</v>
      </c>
      <c r="C466" s="34" t="s">
        <v>182</v>
      </c>
      <c r="D466" s="34" t="s">
        <v>173</v>
      </c>
      <c r="E466" s="34" t="s">
        <v>172</v>
      </c>
      <c r="F466" s="34" t="s">
        <v>269</v>
      </c>
      <c r="G466" s="21" t="s">
        <v>181</v>
      </c>
      <c r="H466" s="21" t="s">
        <v>214</v>
      </c>
      <c r="I466" s="21" t="s">
        <v>26</v>
      </c>
      <c r="J466" s="21" t="s">
        <v>31</v>
      </c>
      <c r="K466" s="9"/>
      <c r="M466" s="12"/>
    </row>
    <row r="467" spans="1:13" ht="18" customHeight="1">
      <c r="A467" s="1">
        <v>466</v>
      </c>
      <c r="B467" s="37">
        <v>33447</v>
      </c>
      <c r="C467" s="34" t="s">
        <v>179</v>
      </c>
      <c r="D467" s="34" t="s">
        <v>186</v>
      </c>
      <c r="E467" s="34" t="s">
        <v>213</v>
      </c>
      <c r="F467" s="34" t="s">
        <v>165</v>
      </c>
      <c r="G467" s="21" t="s">
        <v>197</v>
      </c>
      <c r="H467" s="21" t="s">
        <v>184</v>
      </c>
      <c r="I467" s="21" t="s">
        <v>228</v>
      </c>
      <c r="J467" s="21" t="s">
        <v>32</v>
      </c>
      <c r="K467" s="9"/>
      <c r="M467" s="12"/>
    </row>
    <row r="468" spans="1:13" ht="18" customHeight="1">
      <c r="A468" s="1">
        <v>467</v>
      </c>
      <c r="B468" s="37">
        <v>33447</v>
      </c>
      <c r="C468" s="34" t="s">
        <v>183</v>
      </c>
      <c r="D468" s="34" t="s">
        <v>185</v>
      </c>
      <c r="E468" s="34" t="s">
        <v>194</v>
      </c>
      <c r="F468" s="34" t="s">
        <v>142</v>
      </c>
      <c r="G468" s="21" t="s">
        <v>161</v>
      </c>
      <c r="H468" s="21" t="s">
        <v>187</v>
      </c>
      <c r="I468" s="21" t="s">
        <v>227</v>
      </c>
      <c r="J468" s="21" t="s">
        <v>8</v>
      </c>
      <c r="K468" s="9"/>
      <c r="M468" s="12"/>
    </row>
    <row r="469" spans="1:13" ht="18" customHeight="1">
      <c r="A469" s="1">
        <v>468</v>
      </c>
      <c r="B469" s="37">
        <v>33447</v>
      </c>
      <c r="C469" s="34" t="s">
        <v>195</v>
      </c>
      <c r="D469" s="34" t="s">
        <v>190</v>
      </c>
      <c r="E469" s="34" t="s">
        <v>192</v>
      </c>
      <c r="F469" s="34" t="s">
        <v>144</v>
      </c>
      <c r="G469" s="21"/>
      <c r="H469" s="21"/>
      <c r="I469" s="21" t="s">
        <v>38</v>
      </c>
      <c r="J469" s="21" t="s">
        <v>276</v>
      </c>
      <c r="K469" s="9"/>
      <c r="M469" s="12"/>
    </row>
    <row r="470" spans="1:13" ht="18" customHeight="1">
      <c r="A470" s="1">
        <v>469</v>
      </c>
      <c r="B470" s="37">
        <v>33447</v>
      </c>
      <c r="C470" s="34" t="s">
        <v>191</v>
      </c>
      <c r="D470" s="34" t="s">
        <v>166</v>
      </c>
      <c r="E470" s="34" t="s">
        <v>193</v>
      </c>
      <c r="F470" s="34" t="s">
        <v>170</v>
      </c>
      <c r="G470" s="21"/>
      <c r="H470" s="21"/>
      <c r="I470" s="21" t="s">
        <v>14</v>
      </c>
      <c r="J470" s="21" t="s">
        <v>37</v>
      </c>
      <c r="K470" s="9"/>
      <c r="M470" s="12"/>
    </row>
    <row r="471" spans="1:13" ht="18" customHeight="1">
      <c r="A471" s="1">
        <v>470</v>
      </c>
      <c r="B471" s="37">
        <v>33448</v>
      </c>
      <c r="C471" s="34" t="s">
        <v>166</v>
      </c>
      <c r="D471" s="34" t="s">
        <v>170</v>
      </c>
      <c r="E471" s="34" t="s">
        <v>168</v>
      </c>
      <c r="F471" s="34" t="s">
        <v>193</v>
      </c>
      <c r="G471" s="21"/>
      <c r="H471" s="21"/>
      <c r="I471" s="21" t="s">
        <v>14</v>
      </c>
      <c r="J471" s="21" t="s">
        <v>37</v>
      </c>
      <c r="K471" s="9"/>
      <c r="M471" s="12"/>
    </row>
    <row r="472" spans="1:13" ht="18" customHeight="1">
      <c r="A472" s="1">
        <v>471</v>
      </c>
      <c r="B472" s="37">
        <v>33449</v>
      </c>
      <c r="C472" s="34" t="s">
        <v>213</v>
      </c>
      <c r="D472" s="34" t="s">
        <v>179</v>
      </c>
      <c r="E472" s="34" t="s">
        <v>165</v>
      </c>
      <c r="F472" s="34" t="s">
        <v>186</v>
      </c>
      <c r="G472" s="21" t="s">
        <v>184</v>
      </c>
      <c r="H472" s="21" t="s">
        <v>197</v>
      </c>
      <c r="I472" s="21" t="s">
        <v>228</v>
      </c>
      <c r="J472" s="21" t="s">
        <v>26</v>
      </c>
      <c r="K472" s="9"/>
      <c r="M472" s="12"/>
    </row>
    <row r="473" spans="1:13" ht="18" customHeight="1">
      <c r="A473" s="1">
        <v>472</v>
      </c>
      <c r="B473" s="37">
        <v>33449</v>
      </c>
      <c r="C473" s="34" t="s">
        <v>175</v>
      </c>
      <c r="D473" s="34" t="s">
        <v>210</v>
      </c>
      <c r="E473" s="34" t="s">
        <v>167</v>
      </c>
      <c r="F473" s="34" t="s">
        <v>171</v>
      </c>
      <c r="G473" s="21"/>
      <c r="H473" s="21"/>
      <c r="I473" s="21" t="s">
        <v>38</v>
      </c>
      <c r="J473" s="21" t="s">
        <v>37</v>
      </c>
      <c r="K473" s="9"/>
      <c r="M473" s="12"/>
    </row>
    <row r="474" spans="1:13" ht="18" customHeight="1">
      <c r="A474" s="1">
        <v>473</v>
      </c>
      <c r="B474" s="37">
        <v>33449</v>
      </c>
      <c r="C474" s="34" t="s">
        <v>131</v>
      </c>
      <c r="D474" s="34" t="s">
        <v>174</v>
      </c>
      <c r="E474" s="34" t="s">
        <v>181</v>
      </c>
      <c r="F474" s="34" t="s">
        <v>178</v>
      </c>
      <c r="G474" s="21" t="s">
        <v>188</v>
      </c>
      <c r="H474" s="21" t="s">
        <v>142</v>
      </c>
      <c r="I474" s="21" t="s">
        <v>8</v>
      </c>
      <c r="J474" s="21" t="s">
        <v>32</v>
      </c>
      <c r="K474" s="9"/>
      <c r="M474" s="12"/>
    </row>
    <row r="475" spans="1:13" ht="18" customHeight="1">
      <c r="A475" s="1">
        <v>474</v>
      </c>
      <c r="B475" s="37">
        <v>33449</v>
      </c>
      <c r="C475" s="34" t="s">
        <v>194</v>
      </c>
      <c r="D475" s="34" t="s">
        <v>183</v>
      </c>
      <c r="E475" s="34" t="s">
        <v>173</v>
      </c>
      <c r="F475" s="34" t="s">
        <v>187</v>
      </c>
      <c r="G475" s="21" t="s">
        <v>185</v>
      </c>
      <c r="H475" s="21" t="s">
        <v>161</v>
      </c>
      <c r="I475" s="21" t="s">
        <v>227</v>
      </c>
      <c r="J475" s="21" t="s">
        <v>31</v>
      </c>
      <c r="K475" s="9"/>
      <c r="M475" s="12"/>
    </row>
    <row r="476" spans="1:13" ht="18" customHeight="1">
      <c r="A476" s="1">
        <v>475</v>
      </c>
      <c r="B476" s="37">
        <v>33450</v>
      </c>
      <c r="C476" s="34" t="s">
        <v>72</v>
      </c>
      <c r="D476" s="34" t="s">
        <v>171</v>
      </c>
      <c r="E476" s="34" t="s">
        <v>210</v>
      </c>
      <c r="F476" s="34" t="s">
        <v>176</v>
      </c>
      <c r="G476" s="21"/>
      <c r="H476" s="21"/>
      <c r="I476" s="21" t="s">
        <v>38</v>
      </c>
      <c r="J476" s="21" t="s">
        <v>37</v>
      </c>
      <c r="K476" s="9"/>
      <c r="M476" s="12"/>
    </row>
    <row r="477" spans="1:13" ht="18" customHeight="1">
      <c r="A477" s="1">
        <v>476</v>
      </c>
      <c r="B477" s="37">
        <v>33450</v>
      </c>
      <c r="C477" s="34" t="s">
        <v>165</v>
      </c>
      <c r="D477" s="34" t="s">
        <v>184</v>
      </c>
      <c r="E477" s="34" t="s">
        <v>179</v>
      </c>
      <c r="F477" s="34" t="s">
        <v>197</v>
      </c>
      <c r="G477" s="21" t="s">
        <v>186</v>
      </c>
      <c r="H477" s="21" t="s">
        <v>213</v>
      </c>
      <c r="I477" s="21" t="s">
        <v>228</v>
      </c>
      <c r="J477" s="21" t="s">
        <v>26</v>
      </c>
      <c r="K477" s="9"/>
      <c r="M477" s="12"/>
    </row>
    <row r="478" spans="1:13" ht="18" customHeight="1">
      <c r="A478" s="1">
        <v>477</v>
      </c>
      <c r="B478" s="37">
        <v>33450</v>
      </c>
      <c r="C478" s="34" t="s">
        <v>185</v>
      </c>
      <c r="D478" s="34" t="s">
        <v>161</v>
      </c>
      <c r="E478" s="34" t="s">
        <v>187</v>
      </c>
      <c r="F478" s="34" t="s">
        <v>173</v>
      </c>
      <c r="G478" s="21" t="s">
        <v>183</v>
      </c>
      <c r="H478" s="21" t="s">
        <v>194</v>
      </c>
      <c r="I478" s="21" t="s">
        <v>227</v>
      </c>
      <c r="J478" s="21" t="s">
        <v>31</v>
      </c>
      <c r="K478" s="9"/>
      <c r="M478" s="12"/>
    </row>
    <row r="479" spans="1:13" ht="18" customHeight="1">
      <c r="A479" s="1">
        <v>478</v>
      </c>
      <c r="B479" s="37">
        <v>33450</v>
      </c>
      <c r="C479" s="34" t="s">
        <v>144</v>
      </c>
      <c r="D479" s="34" t="s">
        <v>180</v>
      </c>
      <c r="E479" s="34" t="s">
        <v>190</v>
      </c>
      <c r="F479" s="34" t="s">
        <v>192</v>
      </c>
      <c r="G479" s="21"/>
      <c r="H479" s="21"/>
      <c r="I479" s="21" t="s">
        <v>276</v>
      </c>
      <c r="J479" s="21" t="s">
        <v>20</v>
      </c>
      <c r="K479" s="9"/>
      <c r="M479" s="12"/>
    </row>
    <row r="480" spans="1:13" ht="18" customHeight="1">
      <c r="A480" s="1">
        <v>479</v>
      </c>
      <c r="B480" s="37">
        <v>33450</v>
      </c>
      <c r="C480" s="34" t="s">
        <v>142</v>
      </c>
      <c r="D480" s="34" t="s">
        <v>178</v>
      </c>
      <c r="E480" s="34" t="s">
        <v>174</v>
      </c>
      <c r="F480" s="34" t="s">
        <v>188</v>
      </c>
      <c r="G480" s="21" t="s">
        <v>131</v>
      </c>
      <c r="H480" s="21" t="s">
        <v>181</v>
      </c>
      <c r="I480" s="21" t="s">
        <v>8</v>
      </c>
      <c r="J480" s="21" t="s">
        <v>32</v>
      </c>
      <c r="K480" s="9"/>
      <c r="M480" s="12"/>
    </row>
    <row r="481" spans="1:13" ht="18" customHeight="1">
      <c r="A481" s="1">
        <v>480</v>
      </c>
      <c r="B481" s="37">
        <v>33450</v>
      </c>
      <c r="C481" s="34" t="s">
        <v>193</v>
      </c>
      <c r="D481" s="34" t="s">
        <v>191</v>
      </c>
      <c r="E481" s="36" t="s">
        <v>170</v>
      </c>
      <c r="F481" s="34" t="s">
        <v>177</v>
      </c>
      <c r="G481" s="21"/>
      <c r="H481" s="21"/>
      <c r="I481" s="21" t="s">
        <v>14</v>
      </c>
      <c r="J481" s="21" t="s">
        <v>19</v>
      </c>
      <c r="K481" s="9"/>
      <c r="M481" s="12"/>
    </row>
    <row r="482" spans="1:13" ht="18" customHeight="1">
      <c r="A482" s="1">
        <v>481</v>
      </c>
      <c r="B482" s="37">
        <v>33451</v>
      </c>
      <c r="C482" s="34" t="s">
        <v>190</v>
      </c>
      <c r="D482" s="34" t="s">
        <v>166</v>
      </c>
      <c r="E482" s="34" t="s">
        <v>192</v>
      </c>
      <c r="F482" s="34" t="s">
        <v>180</v>
      </c>
      <c r="G482" s="21"/>
      <c r="H482" s="21"/>
      <c r="I482" s="21" t="s">
        <v>276</v>
      </c>
      <c r="J482" s="21" t="s">
        <v>20</v>
      </c>
      <c r="K482" s="9"/>
      <c r="M482" s="12"/>
    </row>
    <row r="483" spans="1:13" ht="18" customHeight="1">
      <c r="A483" s="1">
        <v>482</v>
      </c>
      <c r="B483" s="37">
        <v>33451</v>
      </c>
      <c r="C483" s="34" t="s">
        <v>177</v>
      </c>
      <c r="D483" s="34" t="s">
        <v>195</v>
      </c>
      <c r="E483" s="34" t="s">
        <v>191</v>
      </c>
      <c r="F483" s="34" t="s">
        <v>170</v>
      </c>
      <c r="G483" s="21"/>
      <c r="H483" s="21"/>
      <c r="I483" s="21" t="s">
        <v>14</v>
      </c>
      <c r="J483" s="21" t="s">
        <v>19</v>
      </c>
      <c r="K483" s="9"/>
      <c r="M483" s="12"/>
    </row>
    <row r="484" spans="1:13" ht="18" customHeight="1">
      <c r="A484" s="1">
        <v>483</v>
      </c>
      <c r="B484" s="37">
        <v>33451</v>
      </c>
      <c r="C484" s="34" t="s">
        <v>173</v>
      </c>
      <c r="D484" s="34" t="s">
        <v>194</v>
      </c>
      <c r="E484" s="34" t="s">
        <v>161</v>
      </c>
      <c r="F484" s="34" t="s">
        <v>183</v>
      </c>
      <c r="G484" s="21" t="s">
        <v>187</v>
      </c>
      <c r="H484" s="21" t="s">
        <v>185</v>
      </c>
      <c r="I484" s="21" t="s">
        <v>227</v>
      </c>
      <c r="J484" s="21" t="s">
        <v>31</v>
      </c>
      <c r="K484" s="9"/>
      <c r="M484" s="12"/>
    </row>
    <row r="485" spans="1:13" ht="18" customHeight="1">
      <c r="A485" s="1">
        <v>484</v>
      </c>
      <c r="B485" s="37">
        <v>33451</v>
      </c>
      <c r="C485" s="34" t="s">
        <v>186</v>
      </c>
      <c r="D485" s="34" t="s">
        <v>213</v>
      </c>
      <c r="E485" s="34" t="s">
        <v>197</v>
      </c>
      <c r="F485" s="34" t="s">
        <v>184</v>
      </c>
      <c r="G485" s="21" t="s">
        <v>179</v>
      </c>
      <c r="H485" s="21" t="s">
        <v>165</v>
      </c>
      <c r="I485" s="21" t="s">
        <v>228</v>
      </c>
      <c r="J485" s="21" t="s">
        <v>26</v>
      </c>
      <c r="K485" s="9"/>
      <c r="M485" s="12"/>
    </row>
    <row r="486" spans="1:13" ht="18" customHeight="1">
      <c r="A486" s="1">
        <v>485</v>
      </c>
      <c r="B486" s="37">
        <v>33451</v>
      </c>
      <c r="C486" s="34" t="s">
        <v>176</v>
      </c>
      <c r="D486" s="34" t="s">
        <v>167</v>
      </c>
      <c r="E486" s="34" t="s">
        <v>175</v>
      </c>
      <c r="F486" s="34" t="s">
        <v>210</v>
      </c>
      <c r="G486" s="21"/>
      <c r="H486" s="21"/>
      <c r="I486" s="21" t="s">
        <v>38</v>
      </c>
      <c r="J486" s="21" t="s">
        <v>37</v>
      </c>
      <c r="K486" s="9"/>
      <c r="M486" s="12"/>
    </row>
    <row r="487" spans="1:13" ht="18" customHeight="1">
      <c r="A487" s="1">
        <v>486</v>
      </c>
      <c r="B487" s="37">
        <v>33452</v>
      </c>
      <c r="C487" s="34" t="s">
        <v>170</v>
      </c>
      <c r="D487" s="34" t="s">
        <v>193</v>
      </c>
      <c r="E487" s="34" t="s">
        <v>195</v>
      </c>
      <c r="F487" s="34" t="s">
        <v>191</v>
      </c>
      <c r="G487" s="21"/>
      <c r="H487" s="21"/>
      <c r="I487" s="21" t="s">
        <v>276</v>
      </c>
      <c r="J487" s="21" t="s">
        <v>14</v>
      </c>
      <c r="K487" s="9"/>
      <c r="M487" s="12"/>
    </row>
    <row r="488" spans="1:13" ht="18" customHeight="1">
      <c r="A488" s="1">
        <v>487</v>
      </c>
      <c r="B488" s="37">
        <v>33452</v>
      </c>
      <c r="C488" s="34" t="s">
        <v>211</v>
      </c>
      <c r="D488" s="34" t="s">
        <v>185</v>
      </c>
      <c r="E488" s="34" t="s">
        <v>183</v>
      </c>
      <c r="F488" s="34" t="s">
        <v>187</v>
      </c>
      <c r="G488" s="21" t="s">
        <v>161</v>
      </c>
      <c r="H488" s="21" t="s">
        <v>173</v>
      </c>
      <c r="I488" s="21" t="s">
        <v>32</v>
      </c>
      <c r="J488" s="21" t="s">
        <v>228</v>
      </c>
      <c r="K488" s="9"/>
      <c r="M488" s="12"/>
    </row>
    <row r="489" spans="1:13" ht="18" customHeight="1">
      <c r="A489" s="1">
        <v>488</v>
      </c>
      <c r="B489" s="37">
        <v>33452</v>
      </c>
      <c r="C489" s="34" t="s">
        <v>174</v>
      </c>
      <c r="D489" s="34" t="s">
        <v>188</v>
      </c>
      <c r="E489" s="34" t="s">
        <v>194</v>
      </c>
      <c r="F489" s="34" t="s">
        <v>181</v>
      </c>
      <c r="G489" s="21" t="s">
        <v>178</v>
      </c>
      <c r="H489" s="21" t="s">
        <v>179</v>
      </c>
      <c r="I489" s="21" t="s">
        <v>8</v>
      </c>
      <c r="J489" s="21" t="s">
        <v>227</v>
      </c>
      <c r="K489" s="9"/>
      <c r="M489" s="12"/>
    </row>
    <row r="490" spans="1:13" ht="18" customHeight="1">
      <c r="A490" s="1">
        <v>489</v>
      </c>
      <c r="B490" s="37">
        <v>33452</v>
      </c>
      <c r="C490" s="34" t="s">
        <v>210</v>
      </c>
      <c r="D490" s="34" t="s">
        <v>175</v>
      </c>
      <c r="E490" s="34" t="s">
        <v>171</v>
      </c>
      <c r="F490" s="34" t="s">
        <v>167</v>
      </c>
      <c r="G490" s="21"/>
      <c r="H490" s="21"/>
      <c r="I490" s="21" t="s">
        <v>20</v>
      </c>
      <c r="J490" s="21" t="s">
        <v>38</v>
      </c>
      <c r="K490" s="9"/>
      <c r="M490" s="12"/>
    </row>
    <row r="491" spans="1:13" ht="18" customHeight="1">
      <c r="A491" s="1">
        <v>490</v>
      </c>
      <c r="B491" s="37">
        <v>33453</v>
      </c>
      <c r="C491" s="34" t="s">
        <v>167</v>
      </c>
      <c r="D491" s="34" t="s">
        <v>171</v>
      </c>
      <c r="E491" s="34" t="s">
        <v>176</v>
      </c>
      <c r="F491" s="34" t="s">
        <v>175</v>
      </c>
      <c r="G491" s="21"/>
      <c r="H491" s="21"/>
      <c r="I491" s="21" t="s">
        <v>20</v>
      </c>
      <c r="J491" s="21" t="s">
        <v>38</v>
      </c>
      <c r="K491" s="9"/>
      <c r="M491" s="12"/>
    </row>
    <row r="492" spans="1:13" ht="18" customHeight="1">
      <c r="A492" s="1">
        <v>491</v>
      </c>
      <c r="B492" s="37">
        <v>33453</v>
      </c>
      <c r="C492" s="34" t="s">
        <v>192</v>
      </c>
      <c r="D492" s="36" t="s">
        <v>144</v>
      </c>
      <c r="E492" s="34" t="s">
        <v>180</v>
      </c>
      <c r="F492" s="34" t="s">
        <v>166</v>
      </c>
      <c r="G492" s="21"/>
      <c r="H492" s="21"/>
      <c r="I492" s="21" t="s">
        <v>19</v>
      </c>
      <c r="J492" s="21" t="s">
        <v>37</v>
      </c>
      <c r="K492" s="9"/>
      <c r="M492" s="12"/>
    </row>
    <row r="493" spans="1:13" ht="18" customHeight="1">
      <c r="A493" s="1">
        <v>492</v>
      </c>
      <c r="B493" s="37">
        <v>33453</v>
      </c>
      <c r="C493" s="34" t="s">
        <v>197</v>
      </c>
      <c r="D493" s="34" t="s">
        <v>142</v>
      </c>
      <c r="E493" s="34" t="s">
        <v>184</v>
      </c>
      <c r="F493" s="34" t="s">
        <v>165</v>
      </c>
      <c r="G493" s="21" t="s">
        <v>213</v>
      </c>
      <c r="H493" s="21" t="s">
        <v>186</v>
      </c>
      <c r="I493" s="21" t="s">
        <v>31</v>
      </c>
      <c r="J493" s="21" t="s">
        <v>26</v>
      </c>
      <c r="K493" s="9"/>
      <c r="M493" s="12"/>
    </row>
    <row r="494" spans="1:13" ht="18" customHeight="1">
      <c r="A494" s="1">
        <v>493</v>
      </c>
      <c r="B494" s="37">
        <v>33453</v>
      </c>
      <c r="C494" s="34" t="s">
        <v>188</v>
      </c>
      <c r="D494" s="34" t="s">
        <v>179</v>
      </c>
      <c r="E494" s="34" t="s">
        <v>178</v>
      </c>
      <c r="F494" s="34" t="s">
        <v>194</v>
      </c>
      <c r="G494" s="21" t="s">
        <v>181</v>
      </c>
      <c r="H494" s="21" t="s">
        <v>174</v>
      </c>
      <c r="I494" s="21" t="s">
        <v>8</v>
      </c>
      <c r="J494" s="21" t="s">
        <v>227</v>
      </c>
      <c r="K494" s="9"/>
      <c r="M494" s="12"/>
    </row>
    <row r="495" spans="1:13" ht="18" customHeight="1">
      <c r="A495" s="1">
        <v>494</v>
      </c>
      <c r="B495" s="37">
        <v>33453</v>
      </c>
      <c r="C495" s="34" t="s">
        <v>183</v>
      </c>
      <c r="D495" s="34" t="s">
        <v>131</v>
      </c>
      <c r="E495" s="34" t="s">
        <v>187</v>
      </c>
      <c r="F495" s="34" t="s">
        <v>161</v>
      </c>
      <c r="G495" s="21" t="s">
        <v>173</v>
      </c>
      <c r="H495" s="21" t="s">
        <v>185</v>
      </c>
      <c r="I495" s="21" t="s">
        <v>32</v>
      </c>
      <c r="J495" s="21" t="s">
        <v>228</v>
      </c>
      <c r="K495" s="9"/>
      <c r="M495" s="12"/>
    </row>
    <row r="496" spans="1:13" ht="18" customHeight="1">
      <c r="A496" s="1">
        <v>495</v>
      </c>
      <c r="B496" s="37">
        <v>33453</v>
      </c>
      <c r="C496" s="34" t="s">
        <v>191</v>
      </c>
      <c r="D496" s="34" t="s">
        <v>177</v>
      </c>
      <c r="E496" s="34" t="s">
        <v>193</v>
      </c>
      <c r="F496" s="34" t="s">
        <v>168</v>
      </c>
      <c r="G496" s="21"/>
      <c r="H496" s="21"/>
      <c r="I496" s="21" t="s">
        <v>276</v>
      </c>
      <c r="J496" s="21" t="s">
        <v>14</v>
      </c>
      <c r="K496" s="9"/>
      <c r="M496" s="12"/>
    </row>
    <row r="497" spans="1:13" ht="18" customHeight="1">
      <c r="A497" s="1">
        <v>496</v>
      </c>
      <c r="B497" s="37">
        <v>33454</v>
      </c>
      <c r="C497" s="34" t="s">
        <v>166</v>
      </c>
      <c r="D497" s="34" t="s">
        <v>190</v>
      </c>
      <c r="E497" s="34" t="s">
        <v>144</v>
      </c>
      <c r="F497" s="34" t="s">
        <v>180</v>
      </c>
      <c r="G497" s="21"/>
      <c r="H497" s="21"/>
      <c r="I497" s="21" t="s">
        <v>19</v>
      </c>
      <c r="J497" s="21" t="s">
        <v>37</v>
      </c>
      <c r="K497" s="9"/>
      <c r="M497" s="12"/>
    </row>
    <row r="498" spans="1:13" ht="18" customHeight="1">
      <c r="A498" s="1">
        <v>497</v>
      </c>
      <c r="B498" s="37">
        <v>33454</v>
      </c>
      <c r="C498" s="34" t="s">
        <v>179</v>
      </c>
      <c r="D498" s="34" t="s">
        <v>178</v>
      </c>
      <c r="E498" s="34" t="s">
        <v>181</v>
      </c>
      <c r="F498" s="34" t="s">
        <v>174</v>
      </c>
      <c r="G498" s="21" t="s">
        <v>194</v>
      </c>
      <c r="H498" s="21" t="s">
        <v>188</v>
      </c>
      <c r="I498" s="21" t="s">
        <v>8</v>
      </c>
      <c r="J498" s="21" t="s">
        <v>227</v>
      </c>
      <c r="K498" s="9"/>
      <c r="M498" s="12"/>
    </row>
    <row r="499" spans="1:13" ht="18" customHeight="1">
      <c r="A499" s="1">
        <v>498</v>
      </c>
      <c r="B499" s="37">
        <v>33454</v>
      </c>
      <c r="C499" s="34" t="s">
        <v>213</v>
      </c>
      <c r="D499" s="34" t="s">
        <v>186</v>
      </c>
      <c r="E499" s="34" t="s">
        <v>165</v>
      </c>
      <c r="F499" s="34" t="s">
        <v>142</v>
      </c>
      <c r="G499" s="21" t="s">
        <v>197</v>
      </c>
      <c r="H499" s="21" t="s">
        <v>184</v>
      </c>
      <c r="I499" s="21" t="s">
        <v>31</v>
      </c>
      <c r="J499" s="21" t="s">
        <v>26</v>
      </c>
      <c r="K499" s="9"/>
      <c r="M499" s="12"/>
    </row>
    <row r="500" spans="1:13" ht="18" customHeight="1">
      <c r="A500" s="1">
        <v>499</v>
      </c>
      <c r="B500" s="37">
        <v>33454</v>
      </c>
      <c r="C500" s="34" t="s">
        <v>175</v>
      </c>
      <c r="D500" s="34" t="s">
        <v>176</v>
      </c>
      <c r="E500" s="34" t="s">
        <v>210</v>
      </c>
      <c r="F500" s="34" t="s">
        <v>171</v>
      </c>
      <c r="G500" s="21"/>
      <c r="H500" s="21"/>
      <c r="I500" s="21" t="s">
        <v>20</v>
      </c>
      <c r="J500" s="21" t="s">
        <v>38</v>
      </c>
      <c r="K500" s="9"/>
      <c r="M500" s="12"/>
    </row>
    <row r="501" spans="1:13" ht="18" customHeight="1">
      <c r="A501" s="1">
        <v>500</v>
      </c>
      <c r="B501" s="37">
        <v>33454</v>
      </c>
      <c r="C501" s="34" t="s">
        <v>168</v>
      </c>
      <c r="D501" s="34" t="s">
        <v>170</v>
      </c>
      <c r="E501" s="34" t="s">
        <v>177</v>
      </c>
      <c r="F501" s="34" t="s">
        <v>193</v>
      </c>
      <c r="G501" s="21"/>
      <c r="H501" s="21"/>
      <c r="I501" s="21" t="s">
        <v>276</v>
      </c>
      <c r="J501" s="21" t="s">
        <v>14</v>
      </c>
      <c r="K501" s="9"/>
      <c r="M501" s="12"/>
    </row>
    <row r="502" spans="1:13" ht="18" customHeight="1">
      <c r="A502" s="1">
        <v>501</v>
      </c>
      <c r="B502" s="37">
        <v>33454</v>
      </c>
      <c r="C502" s="34" t="s">
        <v>187</v>
      </c>
      <c r="D502" s="34" t="s">
        <v>173</v>
      </c>
      <c r="E502" s="34" t="s">
        <v>185</v>
      </c>
      <c r="F502" s="34" t="s">
        <v>131</v>
      </c>
      <c r="G502" s="21" t="s">
        <v>183</v>
      </c>
      <c r="H502" s="21" t="s">
        <v>161</v>
      </c>
      <c r="I502" s="21" t="s">
        <v>32</v>
      </c>
      <c r="J502" s="21" t="s">
        <v>228</v>
      </c>
      <c r="K502" s="9"/>
      <c r="M502" s="12"/>
    </row>
    <row r="503" spans="1:13" ht="18" customHeight="1">
      <c r="A503" s="1">
        <v>502</v>
      </c>
      <c r="B503" s="37">
        <v>33456</v>
      </c>
      <c r="C503" s="34" t="s">
        <v>269</v>
      </c>
      <c r="D503" s="34" t="s">
        <v>214</v>
      </c>
      <c r="E503" s="34" t="s">
        <v>182</v>
      </c>
      <c r="F503" s="34" t="s">
        <v>172</v>
      </c>
      <c r="G503" s="21" t="s">
        <v>181</v>
      </c>
      <c r="H503" s="21" t="s">
        <v>146</v>
      </c>
      <c r="I503" s="21" t="s">
        <v>228</v>
      </c>
      <c r="J503" s="21" t="s">
        <v>31</v>
      </c>
      <c r="K503" s="9"/>
      <c r="M503" s="12"/>
    </row>
    <row r="504" spans="1:13" ht="18" customHeight="1">
      <c r="A504" s="1">
        <v>503</v>
      </c>
      <c r="B504" s="37">
        <v>33456</v>
      </c>
      <c r="C504" s="34" t="s">
        <v>161</v>
      </c>
      <c r="D504" s="34" t="s">
        <v>183</v>
      </c>
      <c r="E504" s="34" t="s">
        <v>142</v>
      </c>
      <c r="F504" s="34" t="s">
        <v>185</v>
      </c>
      <c r="G504" s="21" t="s">
        <v>173</v>
      </c>
      <c r="H504" s="21" t="s">
        <v>194</v>
      </c>
      <c r="I504" s="21" t="s">
        <v>26</v>
      </c>
      <c r="J504" s="21" t="s">
        <v>8</v>
      </c>
      <c r="K504" s="9"/>
      <c r="M504" s="12"/>
    </row>
    <row r="505" spans="1:13" ht="18" customHeight="1">
      <c r="A505" s="1">
        <v>504</v>
      </c>
      <c r="B505" s="37">
        <v>33456</v>
      </c>
      <c r="C505" s="34" t="s">
        <v>171</v>
      </c>
      <c r="D505" s="34" t="s">
        <v>210</v>
      </c>
      <c r="E505" s="34" t="s">
        <v>195</v>
      </c>
      <c r="F505" s="34" t="s">
        <v>176</v>
      </c>
      <c r="G505" s="21"/>
      <c r="H505" s="21"/>
      <c r="I505" s="21" t="s">
        <v>14</v>
      </c>
      <c r="J505" s="21" t="s">
        <v>20</v>
      </c>
      <c r="K505" s="9"/>
      <c r="M505" s="12"/>
    </row>
    <row r="506" spans="1:13" ht="18" customHeight="1">
      <c r="A506" s="1">
        <v>505</v>
      </c>
      <c r="B506" s="37">
        <v>33456</v>
      </c>
      <c r="C506" s="34" t="s">
        <v>180</v>
      </c>
      <c r="D506" s="34" t="s">
        <v>192</v>
      </c>
      <c r="E506" s="34" t="s">
        <v>190</v>
      </c>
      <c r="F506" s="34" t="s">
        <v>144</v>
      </c>
      <c r="G506" s="21"/>
      <c r="H506" s="21"/>
      <c r="I506" s="21" t="s">
        <v>19</v>
      </c>
      <c r="J506" s="21" t="s">
        <v>276</v>
      </c>
      <c r="K506" s="9"/>
      <c r="M506" s="12"/>
    </row>
    <row r="507" spans="1:13" ht="18" customHeight="1">
      <c r="A507" s="1">
        <v>506</v>
      </c>
      <c r="B507" s="37">
        <v>33456</v>
      </c>
      <c r="C507" s="34" t="s">
        <v>193</v>
      </c>
      <c r="D507" s="34" t="s">
        <v>167</v>
      </c>
      <c r="E507" s="34" t="s">
        <v>170</v>
      </c>
      <c r="F507" s="34" t="s">
        <v>191</v>
      </c>
      <c r="G507" s="21"/>
      <c r="H507" s="21"/>
      <c r="I507" s="21" t="s">
        <v>37</v>
      </c>
      <c r="J507" s="21" t="s">
        <v>38</v>
      </c>
      <c r="K507" s="9"/>
      <c r="M507" s="12"/>
    </row>
    <row r="508" spans="1:13" ht="18" customHeight="1">
      <c r="A508" s="1">
        <v>507</v>
      </c>
      <c r="B508" s="37">
        <v>33457</v>
      </c>
      <c r="C508" s="34" t="s">
        <v>172</v>
      </c>
      <c r="D508" s="34" t="s">
        <v>182</v>
      </c>
      <c r="E508" s="34" t="s">
        <v>146</v>
      </c>
      <c r="F508" s="34" t="s">
        <v>181</v>
      </c>
      <c r="G508" s="21" t="s">
        <v>214</v>
      </c>
      <c r="H508" s="21" t="s">
        <v>269</v>
      </c>
      <c r="I508" s="21" t="s">
        <v>228</v>
      </c>
      <c r="J508" s="21" t="s">
        <v>31</v>
      </c>
      <c r="K508" s="9"/>
      <c r="M508" s="12"/>
    </row>
    <row r="509" spans="1:13" ht="18" customHeight="1">
      <c r="A509" s="1">
        <v>508</v>
      </c>
      <c r="B509" s="37">
        <v>33457</v>
      </c>
      <c r="C509" s="34" t="s">
        <v>165</v>
      </c>
      <c r="D509" s="34" t="s">
        <v>213</v>
      </c>
      <c r="E509" s="34" t="s">
        <v>179</v>
      </c>
      <c r="F509" s="34" t="s">
        <v>197</v>
      </c>
      <c r="G509" s="21" t="s">
        <v>184</v>
      </c>
      <c r="H509" s="21" t="s">
        <v>188</v>
      </c>
      <c r="I509" s="21" t="s">
        <v>32</v>
      </c>
      <c r="J509" s="21" t="s">
        <v>227</v>
      </c>
      <c r="K509" s="9"/>
      <c r="M509" s="12"/>
    </row>
    <row r="510" spans="1:13" ht="18" customHeight="1">
      <c r="A510" s="1">
        <v>509</v>
      </c>
      <c r="B510" s="37">
        <v>33457</v>
      </c>
      <c r="C510" s="34" t="s">
        <v>144</v>
      </c>
      <c r="D510" s="34" t="s">
        <v>166</v>
      </c>
      <c r="E510" s="34" t="s">
        <v>192</v>
      </c>
      <c r="F510" s="34" t="s">
        <v>190</v>
      </c>
      <c r="G510" s="21"/>
      <c r="H510" s="21"/>
      <c r="I510" s="21" t="s">
        <v>19</v>
      </c>
      <c r="J510" s="21" t="s">
        <v>276</v>
      </c>
      <c r="K510" s="9"/>
      <c r="M510" s="12"/>
    </row>
    <row r="511" spans="1:13" ht="18" customHeight="1">
      <c r="A511" s="1">
        <v>510</v>
      </c>
      <c r="B511" s="37">
        <v>33457</v>
      </c>
      <c r="C511" s="34" t="s">
        <v>176</v>
      </c>
      <c r="D511" s="34" t="s">
        <v>175</v>
      </c>
      <c r="E511" s="34" t="s">
        <v>210</v>
      </c>
      <c r="F511" s="34" t="s">
        <v>195</v>
      </c>
      <c r="G511" s="21"/>
      <c r="H511" s="21"/>
      <c r="I511" s="21" t="s">
        <v>14</v>
      </c>
      <c r="J511" s="21" t="s">
        <v>20</v>
      </c>
      <c r="K511" s="9"/>
      <c r="M511" s="12"/>
    </row>
    <row r="512" spans="1:13" ht="18" customHeight="1">
      <c r="A512" s="1">
        <v>511</v>
      </c>
      <c r="B512" s="37">
        <v>33457</v>
      </c>
      <c r="C512" s="34" t="s">
        <v>194</v>
      </c>
      <c r="D512" s="34" t="s">
        <v>185</v>
      </c>
      <c r="E512" s="34" t="s">
        <v>173</v>
      </c>
      <c r="F512" s="34" t="s">
        <v>187</v>
      </c>
      <c r="G512" s="21" t="s">
        <v>161</v>
      </c>
      <c r="H512" s="21" t="s">
        <v>142</v>
      </c>
      <c r="I512" s="21" t="s">
        <v>26</v>
      </c>
      <c r="J512" s="21" t="s">
        <v>8</v>
      </c>
      <c r="K512" s="9"/>
      <c r="M512" s="12"/>
    </row>
    <row r="513" spans="1:13" ht="18" customHeight="1">
      <c r="A513" s="1">
        <v>512</v>
      </c>
      <c r="B513" s="37">
        <v>33457</v>
      </c>
      <c r="C513" s="34" t="s">
        <v>191</v>
      </c>
      <c r="D513" s="34" t="s">
        <v>168</v>
      </c>
      <c r="E513" s="34" t="s">
        <v>167</v>
      </c>
      <c r="F513" s="34" t="s">
        <v>170</v>
      </c>
      <c r="G513" s="21"/>
      <c r="H513" s="21"/>
      <c r="I513" s="21" t="s">
        <v>37</v>
      </c>
      <c r="J513" s="21" t="s">
        <v>38</v>
      </c>
      <c r="K513" s="9"/>
      <c r="M513" s="12"/>
    </row>
    <row r="514" spans="1:13" ht="18" customHeight="1">
      <c r="A514" s="1">
        <v>513</v>
      </c>
      <c r="B514" s="37">
        <v>33458</v>
      </c>
      <c r="C514" s="34" t="s">
        <v>170</v>
      </c>
      <c r="D514" s="34" t="s">
        <v>193</v>
      </c>
      <c r="E514" s="34" t="s">
        <v>168</v>
      </c>
      <c r="F514" s="34" t="s">
        <v>167</v>
      </c>
      <c r="G514" s="21"/>
      <c r="H514" s="21"/>
      <c r="I514" s="21" t="s">
        <v>37</v>
      </c>
      <c r="J514" s="21" t="s">
        <v>38</v>
      </c>
      <c r="K514" s="9"/>
      <c r="M514" s="12"/>
    </row>
    <row r="515" spans="1:13" ht="18" customHeight="1">
      <c r="A515" s="1">
        <v>514</v>
      </c>
      <c r="B515" s="37">
        <v>33458</v>
      </c>
      <c r="C515" s="34" t="s">
        <v>190</v>
      </c>
      <c r="D515" s="34" t="s">
        <v>180</v>
      </c>
      <c r="E515" s="34" t="s">
        <v>166</v>
      </c>
      <c r="F515" s="34" t="s">
        <v>192</v>
      </c>
      <c r="G515" s="21"/>
      <c r="H515" s="21"/>
      <c r="I515" s="21" t="s">
        <v>19</v>
      </c>
      <c r="J515" s="21" t="s">
        <v>276</v>
      </c>
      <c r="K515" s="9"/>
      <c r="M515" s="12"/>
    </row>
    <row r="516" spans="1:13" ht="18" customHeight="1">
      <c r="A516" s="1">
        <v>515</v>
      </c>
      <c r="B516" s="37">
        <v>33458</v>
      </c>
      <c r="C516" s="34" t="s">
        <v>186</v>
      </c>
      <c r="D516" s="34" t="s">
        <v>179</v>
      </c>
      <c r="E516" s="34" t="s">
        <v>184</v>
      </c>
      <c r="F516" s="34" t="s">
        <v>131</v>
      </c>
      <c r="G516" s="21" t="s">
        <v>197</v>
      </c>
      <c r="H516" s="21" t="s">
        <v>213</v>
      </c>
      <c r="I516" s="21" t="s">
        <v>32</v>
      </c>
      <c r="J516" s="21" t="s">
        <v>227</v>
      </c>
      <c r="K516" s="9"/>
      <c r="M516" s="12"/>
    </row>
    <row r="517" spans="1:13" ht="18" customHeight="1">
      <c r="A517" s="1">
        <v>516</v>
      </c>
      <c r="B517" s="37">
        <v>33458</v>
      </c>
      <c r="C517" s="36" t="s">
        <v>142</v>
      </c>
      <c r="D517" s="34" t="s">
        <v>187</v>
      </c>
      <c r="E517" s="34" t="s">
        <v>183</v>
      </c>
      <c r="F517" s="34" t="s">
        <v>173</v>
      </c>
      <c r="G517" s="21" t="s">
        <v>185</v>
      </c>
      <c r="H517" s="21" t="s">
        <v>161</v>
      </c>
      <c r="I517" s="21" t="s">
        <v>26</v>
      </c>
      <c r="J517" s="21" t="s">
        <v>8</v>
      </c>
      <c r="K517" s="9"/>
      <c r="M517" s="13"/>
    </row>
    <row r="518" spans="1:13" ht="18" customHeight="1">
      <c r="A518" s="1">
        <v>517</v>
      </c>
      <c r="B518" s="37">
        <v>33458</v>
      </c>
      <c r="C518" s="34" t="s">
        <v>214</v>
      </c>
      <c r="D518" s="34" t="s">
        <v>269</v>
      </c>
      <c r="E518" s="34" t="s">
        <v>181</v>
      </c>
      <c r="F518" s="34" t="s">
        <v>146</v>
      </c>
      <c r="G518" s="21" t="s">
        <v>172</v>
      </c>
      <c r="H518" s="21" t="s">
        <v>182</v>
      </c>
      <c r="I518" s="21" t="s">
        <v>228</v>
      </c>
      <c r="J518" s="21" t="s">
        <v>31</v>
      </c>
      <c r="K518" s="9"/>
      <c r="M518" s="12"/>
    </row>
    <row r="519" spans="1:13" ht="18" customHeight="1">
      <c r="A519" s="1">
        <v>518</v>
      </c>
      <c r="B519" s="37">
        <v>33458</v>
      </c>
      <c r="C519" s="34" t="s">
        <v>195</v>
      </c>
      <c r="D519" s="34" t="s">
        <v>171</v>
      </c>
      <c r="E519" s="34" t="s">
        <v>175</v>
      </c>
      <c r="F519" s="34" t="s">
        <v>210</v>
      </c>
      <c r="G519" s="21"/>
      <c r="H519" s="21"/>
      <c r="I519" s="21" t="s">
        <v>14</v>
      </c>
      <c r="J519" s="21" t="s">
        <v>20</v>
      </c>
      <c r="K519" s="9"/>
      <c r="M519" s="12"/>
    </row>
    <row r="520" spans="1:13" ht="18" customHeight="1">
      <c r="A520" s="1">
        <v>519</v>
      </c>
      <c r="B520" s="37">
        <v>33459</v>
      </c>
      <c r="C520" s="34" t="s">
        <v>168</v>
      </c>
      <c r="D520" s="34" t="s">
        <v>191</v>
      </c>
      <c r="E520" s="34" t="s">
        <v>167</v>
      </c>
      <c r="F520" s="34" t="s">
        <v>193</v>
      </c>
      <c r="G520" s="21"/>
      <c r="H520" s="21"/>
      <c r="I520" s="21" t="s">
        <v>20</v>
      </c>
      <c r="J520" s="21" t="s">
        <v>276</v>
      </c>
      <c r="K520" s="9"/>
      <c r="M520" s="12"/>
    </row>
    <row r="521" spans="1:13" ht="18" customHeight="1">
      <c r="A521" s="1">
        <v>520</v>
      </c>
      <c r="B521" s="37">
        <v>33459</v>
      </c>
      <c r="C521" s="34" t="s">
        <v>185</v>
      </c>
      <c r="D521" s="34" t="s">
        <v>161</v>
      </c>
      <c r="E521" s="34" t="s">
        <v>194</v>
      </c>
      <c r="F521" s="34" t="s">
        <v>142</v>
      </c>
      <c r="G521" s="21" t="s">
        <v>214</v>
      </c>
      <c r="H521" s="21" t="s">
        <v>181</v>
      </c>
      <c r="I521" s="21" t="s">
        <v>26</v>
      </c>
      <c r="J521" s="21" t="s">
        <v>32</v>
      </c>
      <c r="K521" s="9"/>
      <c r="M521" s="12"/>
    </row>
    <row r="522" spans="1:13" ht="18" customHeight="1">
      <c r="A522" s="1">
        <v>521</v>
      </c>
      <c r="B522" s="37">
        <v>33459</v>
      </c>
      <c r="C522" s="34" t="s">
        <v>210</v>
      </c>
      <c r="D522" s="34" t="s">
        <v>176</v>
      </c>
      <c r="E522" s="34" t="s">
        <v>171</v>
      </c>
      <c r="F522" s="34" t="s">
        <v>175</v>
      </c>
      <c r="G522" s="21"/>
      <c r="H522" s="21"/>
      <c r="I522" s="21" t="s">
        <v>37</v>
      </c>
      <c r="J522" s="21" t="s">
        <v>14</v>
      </c>
      <c r="K522" s="9"/>
      <c r="M522" s="12"/>
    </row>
    <row r="523" spans="1:13" ht="18" customHeight="1">
      <c r="A523" s="1">
        <v>522</v>
      </c>
      <c r="B523" s="37">
        <v>33459</v>
      </c>
      <c r="C523" s="34" t="s">
        <v>131</v>
      </c>
      <c r="D523" s="34" t="s">
        <v>211</v>
      </c>
      <c r="E523" s="34" t="s">
        <v>165</v>
      </c>
      <c r="F523" s="34" t="s">
        <v>188</v>
      </c>
      <c r="G523" s="21" t="s">
        <v>178</v>
      </c>
      <c r="H523" s="21" t="s">
        <v>174</v>
      </c>
      <c r="I523" s="21" t="s">
        <v>8</v>
      </c>
      <c r="J523" s="21" t="s">
        <v>31</v>
      </c>
      <c r="K523" s="9"/>
      <c r="M523" s="12"/>
    </row>
    <row r="524" spans="1:13" ht="18" customHeight="1">
      <c r="A524" s="1">
        <v>523</v>
      </c>
      <c r="B524" s="37">
        <v>33459</v>
      </c>
      <c r="C524" s="34" t="s">
        <v>183</v>
      </c>
      <c r="D524" s="34" t="s">
        <v>173</v>
      </c>
      <c r="E524" s="34" t="s">
        <v>187</v>
      </c>
      <c r="F524" s="34" t="s">
        <v>182</v>
      </c>
      <c r="G524" s="21" t="s">
        <v>269</v>
      </c>
      <c r="H524" s="21" t="s">
        <v>172</v>
      </c>
      <c r="I524" s="21" t="s">
        <v>227</v>
      </c>
      <c r="J524" s="21" t="s">
        <v>228</v>
      </c>
      <c r="K524" s="9"/>
      <c r="M524" s="12"/>
    </row>
    <row r="525" spans="1:13" ht="18" customHeight="1">
      <c r="A525" s="1">
        <v>524</v>
      </c>
      <c r="B525" s="37">
        <v>33460</v>
      </c>
      <c r="C525" s="34" t="s">
        <v>167</v>
      </c>
      <c r="D525" s="34" t="s">
        <v>170</v>
      </c>
      <c r="E525" s="34" t="s">
        <v>193</v>
      </c>
      <c r="F525" s="34" t="s">
        <v>191</v>
      </c>
      <c r="G525" s="21"/>
      <c r="H525" s="21"/>
      <c r="I525" s="21" t="s">
        <v>20</v>
      </c>
      <c r="J525" s="21" t="s">
        <v>276</v>
      </c>
      <c r="K525" s="9"/>
      <c r="M525" s="12"/>
    </row>
    <row r="526" spans="1:13" ht="18" customHeight="1">
      <c r="A526" s="1">
        <v>525</v>
      </c>
      <c r="B526" s="37">
        <v>33460</v>
      </c>
      <c r="C526" s="34" t="s">
        <v>182</v>
      </c>
      <c r="D526" s="34" t="s">
        <v>172</v>
      </c>
      <c r="E526" s="34" t="s">
        <v>269</v>
      </c>
      <c r="F526" s="34" t="s">
        <v>187</v>
      </c>
      <c r="G526" s="21" t="s">
        <v>183</v>
      </c>
      <c r="H526" s="21" t="s">
        <v>173</v>
      </c>
      <c r="I526" s="21" t="s">
        <v>227</v>
      </c>
      <c r="J526" s="21" t="s">
        <v>228</v>
      </c>
      <c r="K526" s="9"/>
      <c r="M526" s="12"/>
    </row>
    <row r="527" spans="1:13" ht="18" customHeight="1">
      <c r="A527" s="1">
        <v>526</v>
      </c>
      <c r="B527" s="37">
        <v>33460</v>
      </c>
      <c r="C527" s="34" t="s">
        <v>192</v>
      </c>
      <c r="D527" s="34" t="s">
        <v>144</v>
      </c>
      <c r="E527" s="34" t="s">
        <v>180</v>
      </c>
      <c r="F527" s="34" t="s">
        <v>166</v>
      </c>
      <c r="G527" s="21"/>
      <c r="H527" s="21"/>
      <c r="I527" s="21" t="s">
        <v>19</v>
      </c>
      <c r="J527" s="21" t="s">
        <v>38</v>
      </c>
      <c r="K527" s="9"/>
      <c r="M527" s="12"/>
    </row>
    <row r="528" spans="1:13" ht="18" customHeight="1">
      <c r="A528" s="1">
        <v>527</v>
      </c>
      <c r="B528" s="37">
        <v>33460</v>
      </c>
      <c r="C528" s="34" t="s">
        <v>181</v>
      </c>
      <c r="D528" s="34" t="s">
        <v>142</v>
      </c>
      <c r="E528" s="34" t="s">
        <v>214</v>
      </c>
      <c r="F528" s="34" t="s">
        <v>161</v>
      </c>
      <c r="G528" s="21" t="s">
        <v>194</v>
      </c>
      <c r="H528" s="21" t="s">
        <v>185</v>
      </c>
      <c r="I528" s="21" t="s">
        <v>26</v>
      </c>
      <c r="J528" s="21" t="s">
        <v>32</v>
      </c>
      <c r="K528" s="9"/>
      <c r="M528" s="12"/>
    </row>
    <row r="529" spans="1:13" ht="18" customHeight="1">
      <c r="A529" s="1">
        <v>528</v>
      </c>
      <c r="B529" s="37">
        <v>33460</v>
      </c>
      <c r="C529" s="34" t="s">
        <v>175</v>
      </c>
      <c r="D529" s="34" t="s">
        <v>195</v>
      </c>
      <c r="E529" s="34" t="s">
        <v>176</v>
      </c>
      <c r="F529" s="34" t="s">
        <v>171</v>
      </c>
      <c r="G529" s="21"/>
      <c r="H529" s="21"/>
      <c r="I529" s="21" t="s">
        <v>37</v>
      </c>
      <c r="J529" s="21" t="s">
        <v>14</v>
      </c>
      <c r="K529" s="9"/>
      <c r="M529" s="12"/>
    </row>
    <row r="530" spans="1:13" ht="18" customHeight="1">
      <c r="A530" s="1">
        <v>529</v>
      </c>
      <c r="B530" s="37">
        <v>33460</v>
      </c>
      <c r="C530" s="34" t="s">
        <v>174</v>
      </c>
      <c r="D530" s="34" t="s">
        <v>186</v>
      </c>
      <c r="E530" s="34" t="s">
        <v>178</v>
      </c>
      <c r="F530" s="34" t="s">
        <v>165</v>
      </c>
      <c r="G530" s="21" t="s">
        <v>188</v>
      </c>
      <c r="H530" s="21" t="s">
        <v>211</v>
      </c>
      <c r="I530" s="21" t="s">
        <v>8</v>
      </c>
      <c r="J530" s="21" t="s">
        <v>31</v>
      </c>
      <c r="K530" s="9"/>
      <c r="M530" s="12"/>
    </row>
    <row r="531" spans="1:13" ht="18" customHeight="1">
      <c r="A531" s="1">
        <v>530</v>
      </c>
      <c r="B531" s="37">
        <v>33461</v>
      </c>
      <c r="C531" s="34" t="s">
        <v>166</v>
      </c>
      <c r="D531" s="34" t="s">
        <v>190</v>
      </c>
      <c r="E531" s="34" t="s">
        <v>144</v>
      </c>
      <c r="F531" s="34" t="s">
        <v>180</v>
      </c>
      <c r="G531" s="21"/>
      <c r="H531" s="21"/>
      <c r="I531" s="21" t="s">
        <v>19</v>
      </c>
      <c r="J531" s="21" t="s">
        <v>38</v>
      </c>
      <c r="K531" s="9"/>
      <c r="M531" s="12"/>
    </row>
    <row r="532" spans="1:13" ht="18" customHeight="1">
      <c r="A532" s="1">
        <v>531</v>
      </c>
      <c r="B532" s="37">
        <v>33461</v>
      </c>
      <c r="C532" s="34" t="s">
        <v>161</v>
      </c>
      <c r="D532" s="34" t="s">
        <v>194</v>
      </c>
      <c r="E532" s="34" t="s">
        <v>185</v>
      </c>
      <c r="F532" s="34" t="s">
        <v>214</v>
      </c>
      <c r="G532" s="21" t="s">
        <v>181</v>
      </c>
      <c r="H532" s="21" t="s">
        <v>142</v>
      </c>
      <c r="I532" s="21" t="s">
        <v>26</v>
      </c>
      <c r="J532" s="21" t="s">
        <v>32</v>
      </c>
      <c r="K532" s="9"/>
      <c r="M532" s="12"/>
    </row>
    <row r="533" spans="1:13" ht="18" customHeight="1">
      <c r="A533" s="1">
        <v>532</v>
      </c>
      <c r="B533" s="37">
        <v>33461</v>
      </c>
      <c r="C533" s="34" t="s">
        <v>173</v>
      </c>
      <c r="D533" s="34" t="s">
        <v>183</v>
      </c>
      <c r="E533" s="34" t="s">
        <v>172</v>
      </c>
      <c r="F533" s="34" t="s">
        <v>269</v>
      </c>
      <c r="G533" s="21" t="s">
        <v>187</v>
      </c>
      <c r="H533" s="21" t="s">
        <v>182</v>
      </c>
      <c r="I533" s="21" t="s">
        <v>227</v>
      </c>
      <c r="J533" s="21" t="s">
        <v>228</v>
      </c>
      <c r="K533" s="9"/>
      <c r="M533" s="12"/>
    </row>
    <row r="534" spans="1:13" ht="18" customHeight="1">
      <c r="A534" s="1">
        <v>533</v>
      </c>
      <c r="B534" s="37">
        <v>33461</v>
      </c>
      <c r="C534" s="34" t="s">
        <v>188</v>
      </c>
      <c r="D534" s="34" t="s">
        <v>165</v>
      </c>
      <c r="E534" s="34" t="s">
        <v>211</v>
      </c>
      <c r="F534" s="34" t="s">
        <v>178</v>
      </c>
      <c r="G534" s="21" t="s">
        <v>174</v>
      </c>
      <c r="H534" s="21" t="s">
        <v>131</v>
      </c>
      <c r="I534" s="21" t="s">
        <v>8</v>
      </c>
      <c r="J534" s="21" t="s">
        <v>31</v>
      </c>
      <c r="K534" s="9"/>
      <c r="M534" s="12"/>
    </row>
    <row r="535" spans="1:13" ht="18" customHeight="1">
      <c r="A535" s="1">
        <v>534</v>
      </c>
      <c r="B535" s="37">
        <v>33461</v>
      </c>
      <c r="C535" s="34" t="s">
        <v>176</v>
      </c>
      <c r="D535" s="34" t="s">
        <v>210</v>
      </c>
      <c r="E535" s="36" t="s">
        <v>195</v>
      </c>
      <c r="F535" s="34" t="s">
        <v>175</v>
      </c>
      <c r="G535" s="21"/>
      <c r="H535" s="21"/>
      <c r="I535" s="21" t="s">
        <v>37</v>
      </c>
      <c r="J535" s="21" t="s">
        <v>14</v>
      </c>
      <c r="K535" s="9"/>
      <c r="M535" s="12"/>
    </row>
    <row r="536" spans="1:13" ht="18" customHeight="1">
      <c r="A536" s="1">
        <v>535</v>
      </c>
      <c r="B536" s="37">
        <v>33461</v>
      </c>
      <c r="C536" s="34" t="s">
        <v>193</v>
      </c>
      <c r="D536" s="34" t="s">
        <v>168</v>
      </c>
      <c r="E536" s="34" t="s">
        <v>191</v>
      </c>
      <c r="F536" s="34" t="s">
        <v>170</v>
      </c>
      <c r="G536" s="21"/>
      <c r="H536" s="21"/>
      <c r="I536" s="21" t="s">
        <v>20</v>
      </c>
      <c r="J536" s="21" t="s">
        <v>276</v>
      </c>
      <c r="K536" s="9"/>
      <c r="M536" s="12"/>
    </row>
    <row r="537" spans="1:13" ht="18" customHeight="1">
      <c r="A537" s="1">
        <v>536</v>
      </c>
      <c r="B537" s="37">
        <v>33463</v>
      </c>
      <c r="C537" s="34" t="s">
        <v>72</v>
      </c>
      <c r="D537" s="34" t="s">
        <v>167</v>
      </c>
      <c r="E537" s="34" t="s">
        <v>176</v>
      </c>
      <c r="F537" s="34" t="s">
        <v>175</v>
      </c>
      <c r="G537" s="21"/>
      <c r="H537" s="21"/>
      <c r="I537" s="21" t="s">
        <v>19</v>
      </c>
      <c r="J537" s="21" t="s">
        <v>20</v>
      </c>
      <c r="K537" s="9"/>
      <c r="M537" s="12"/>
    </row>
    <row r="538" spans="1:13" ht="18" customHeight="1">
      <c r="A538" s="1">
        <v>537</v>
      </c>
      <c r="B538" s="37">
        <v>33463</v>
      </c>
      <c r="C538" s="34" t="s">
        <v>170</v>
      </c>
      <c r="D538" s="34" t="s">
        <v>195</v>
      </c>
      <c r="E538" s="34" t="s">
        <v>210</v>
      </c>
      <c r="F538" s="34" t="s">
        <v>144</v>
      </c>
      <c r="G538" s="21"/>
      <c r="H538" s="21"/>
      <c r="I538" s="21" t="s">
        <v>276</v>
      </c>
      <c r="J538" s="21" t="s">
        <v>37</v>
      </c>
      <c r="K538" s="9"/>
      <c r="M538" s="12"/>
    </row>
    <row r="539" spans="1:13" ht="18" customHeight="1">
      <c r="A539" s="1">
        <v>538</v>
      </c>
      <c r="B539" s="37">
        <v>33463</v>
      </c>
      <c r="C539" s="34" t="s">
        <v>213</v>
      </c>
      <c r="D539" s="34" t="s">
        <v>186</v>
      </c>
      <c r="E539" s="34" t="s">
        <v>211</v>
      </c>
      <c r="F539" s="34" t="s">
        <v>165</v>
      </c>
      <c r="G539" s="21" t="s">
        <v>179</v>
      </c>
      <c r="H539" s="21" t="s">
        <v>181</v>
      </c>
      <c r="I539" s="21" t="s">
        <v>32</v>
      </c>
      <c r="J539" s="21" t="s">
        <v>8</v>
      </c>
      <c r="K539" s="9"/>
      <c r="M539" s="12"/>
    </row>
    <row r="540" spans="1:13" ht="18" customHeight="1">
      <c r="A540" s="1">
        <v>539</v>
      </c>
      <c r="B540" s="37">
        <v>33463</v>
      </c>
      <c r="C540" s="34" t="s">
        <v>197</v>
      </c>
      <c r="D540" s="34" t="s">
        <v>184</v>
      </c>
      <c r="E540" s="34" t="s">
        <v>131</v>
      </c>
      <c r="F540" s="34" t="s">
        <v>174</v>
      </c>
      <c r="G540" s="21" t="s">
        <v>178</v>
      </c>
      <c r="H540" s="21" t="s">
        <v>194</v>
      </c>
      <c r="I540" s="21" t="s">
        <v>31</v>
      </c>
      <c r="J540" s="21" t="s">
        <v>227</v>
      </c>
      <c r="K540" s="9"/>
      <c r="M540" s="12"/>
    </row>
    <row r="541" spans="1:13" ht="18" customHeight="1">
      <c r="A541" s="1">
        <v>540</v>
      </c>
      <c r="B541" s="37">
        <v>33463</v>
      </c>
      <c r="C541" s="34" t="s">
        <v>187</v>
      </c>
      <c r="D541" s="34" t="s">
        <v>214</v>
      </c>
      <c r="E541" s="34" t="s">
        <v>146</v>
      </c>
      <c r="F541" s="34" t="s">
        <v>183</v>
      </c>
      <c r="G541" s="21" t="s">
        <v>182</v>
      </c>
      <c r="H541" s="21" t="s">
        <v>173</v>
      </c>
      <c r="I541" s="21" t="s">
        <v>26</v>
      </c>
      <c r="J541" s="21" t="s">
        <v>228</v>
      </c>
      <c r="K541" s="9"/>
      <c r="M541" s="12"/>
    </row>
    <row r="542" spans="1:13" ht="18" customHeight="1">
      <c r="A542" s="1">
        <v>541</v>
      </c>
      <c r="B542" s="37">
        <v>33463</v>
      </c>
      <c r="C542" s="34" t="s">
        <v>180</v>
      </c>
      <c r="D542" s="34" t="s">
        <v>192</v>
      </c>
      <c r="E542" s="34" t="s">
        <v>190</v>
      </c>
      <c r="F542" s="34" t="s">
        <v>191</v>
      </c>
      <c r="G542" s="21"/>
      <c r="H542" s="21"/>
      <c r="I542" s="21" t="s">
        <v>14</v>
      </c>
      <c r="J542" s="21" t="s">
        <v>38</v>
      </c>
      <c r="K542" s="9"/>
      <c r="M542" s="12"/>
    </row>
    <row r="543" spans="1:13" ht="18" customHeight="1">
      <c r="A543" s="1">
        <v>542</v>
      </c>
      <c r="B543" s="37">
        <v>33464</v>
      </c>
      <c r="C543" s="34" t="s">
        <v>179</v>
      </c>
      <c r="D543" s="34" t="s">
        <v>165</v>
      </c>
      <c r="E543" s="34" t="s">
        <v>174</v>
      </c>
      <c r="F543" s="34" t="s">
        <v>181</v>
      </c>
      <c r="G543" s="21" t="s">
        <v>213</v>
      </c>
      <c r="H543" s="21" t="s">
        <v>186</v>
      </c>
      <c r="I543" s="21" t="s">
        <v>32</v>
      </c>
      <c r="J543" s="21" t="s">
        <v>8</v>
      </c>
      <c r="K543" s="9"/>
      <c r="M543" s="12"/>
    </row>
    <row r="544" spans="1:13" ht="18" customHeight="1">
      <c r="A544" s="1">
        <v>543</v>
      </c>
      <c r="B544" s="37">
        <v>33464</v>
      </c>
      <c r="C544" s="34" t="s">
        <v>172</v>
      </c>
      <c r="D544" s="34" t="s">
        <v>185</v>
      </c>
      <c r="E544" s="34" t="s">
        <v>142</v>
      </c>
      <c r="F544" s="34" t="s">
        <v>173</v>
      </c>
      <c r="G544" s="21" t="s">
        <v>269</v>
      </c>
      <c r="H544" s="21" t="s">
        <v>187</v>
      </c>
      <c r="I544" s="21" t="s">
        <v>26</v>
      </c>
      <c r="J544" s="21" t="s">
        <v>228</v>
      </c>
      <c r="K544" s="9"/>
      <c r="M544" s="12"/>
    </row>
    <row r="545" spans="1:13" ht="18" customHeight="1">
      <c r="A545" s="1">
        <v>544</v>
      </c>
      <c r="B545" s="37">
        <v>33464</v>
      </c>
      <c r="C545" s="34" t="s">
        <v>178</v>
      </c>
      <c r="D545" s="34" t="s">
        <v>194</v>
      </c>
      <c r="E545" s="34" t="s">
        <v>184</v>
      </c>
      <c r="F545" s="34" t="s">
        <v>131</v>
      </c>
      <c r="G545" s="21" t="s">
        <v>188</v>
      </c>
      <c r="H545" s="21" t="s">
        <v>197</v>
      </c>
      <c r="I545" s="21" t="s">
        <v>31</v>
      </c>
      <c r="J545" s="21" t="s">
        <v>227</v>
      </c>
      <c r="K545" s="9"/>
      <c r="M545" s="12"/>
    </row>
    <row r="546" spans="1:13" ht="18" customHeight="1">
      <c r="A546" s="1">
        <v>545</v>
      </c>
      <c r="B546" s="37">
        <v>33464</v>
      </c>
      <c r="C546" s="34" t="s">
        <v>144</v>
      </c>
      <c r="D546" s="34" t="s">
        <v>193</v>
      </c>
      <c r="E546" s="34" t="s">
        <v>195</v>
      </c>
      <c r="F546" s="34" t="s">
        <v>210</v>
      </c>
      <c r="G546" s="21"/>
      <c r="H546" s="21"/>
      <c r="I546" s="21" t="s">
        <v>276</v>
      </c>
      <c r="J546" s="21" t="s">
        <v>37</v>
      </c>
      <c r="K546" s="9"/>
      <c r="M546" s="12"/>
    </row>
    <row r="547" spans="1:13" ht="18" customHeight="1">
      <c r="A547" s="1">
        <v>546</v>
      </c>
      <c r="B547" s="37">
        <v>33464</v>
      </c>
      <c r="C547" s="34" t="s">
        <v>176</v>
      </c>
      <c r="D547" s="34" t="s">
        <v>163</v>
      </c>
      <c r="E547" s="34" t="s">
        <v>175</v>
      </c>
      <c r="F547" s="34" t="s">
        <v>167</v>
      </c>
      <c r="G547" s="21"/>
      <c r="H547" s="21"/>
      <c r="I547" s="21" t="s">
        <v>19</v>
      </c>
      <c r="J547" s="21" t="s">
        <v>20</v>
      </c>
      <c r="K547" s="9"/>
      <c r="M547" s="12"/>
    </row>
    <row r="548" spans="1:13" ht="18" customHeight="1">
      <c r="A548" s="1">
        <v>547</v>
      </c>
      <c r="B548" s="37">
        <v>33464</v>
      </c>
      <c r="C548" s="34" t="s">
        <v>191</v>
      </c>
      <c r="D548" s="34" t="s">
        <v>166</v>
      </c>
      <c r="E548" s="34" t="s">
        <v>192</v>
      </c>
      <c r="F548" s="34" t="s">
        <v>190</v>
      </c>
      <c r="G548" s="21"/>
      <c r="H548" s="21"/>
      <c r="I548" s="21" t="s">
        <v>14</v>
      </c>
      <c r="J548" s="21" t="s">
        <v>38</v>
      </c>
      <c r="K548" s="9"/>
      <c r="M548" s="12"/>
    </row>
    <row r="549" spans="1:13" ht="18" customHeight="1">
      <c r="A549" s="1">
        <v>548</v>
      </c>
      <c r="B549" s="37">
        <v>33465</v>
      </c>
      <c r="C549" s="34" t="s">
        <v>192</v>
      </c>
      <c r="D549" s="34" t="s">
        <v>190</v>
      </c>
      <c r="E549" s="34" t="s">
        <v>166</v>
      </c>
      <c r="F549" s="34" t="s">
        <v>180</v>
      </c>
      <c r="G549" s="21"/>
      <c r="H549" s="21"/>
      <c r="I549" s="21" t="s">
        <v>14</v>
      </c>
      <c r="J549" s="21" t="s">
        <v>38</v>
      </c>
      <c r="K549" s="9"/>
      <c r="M549" s="12"/>
    </row>
    <row r="550" spans="1:13" ht="18" customHeight="1">
      <c r="A550" s="1">
        <v>549</v>
      </c>
      <c r="B550" s="37">
        <v>33465</v>
      </c>
      <c r="C550" s="34" t="s">
        <v>269</v>
      </c>
      <c r="D550" s="34" t="s">
        <v>173</v>
      </c>
      <c r="E550" s="34" t="s">
        <v>183</v>
      </c>
      <c r="F550" s="34" t="s">
        <v>185</v>
      </c>
      <c r="G550" s="21" t="s">
        <v>214</v>
      </c>
      <c r="H550" s="21" t="s">
        <v>189</v>
      </c>
      <c r="I550" s="21" t="s">
        <v>26</v>
      </c>
      <c r="J550" s="21" t="s">
        <v>228</v>
      </c>
      <c r="K550" s="9"/>
      <c r="M550" s="12"/>
    </row>
    <row r="551" spans="1:13" ht="18" customHeight="1">
      <c r="A551" s="1">
        <v>550</v>
      </c>
      <c r="B551" s="37">
        <v>33465</v>
      </c>
      <c r="C551" s="34" t="s">
        <v>181</v>
      </c>
      <c r="D551" s="34" t="s">
        <v>213</v>
      </c>
      <c r="E551" s="34" t="s">
        <v>186</v>
      </c>
      <c r="F551" s="34" t="s">
        <v>179</v>
      </c>
      <c r="G551" s="21" t="s">
        <v>165</v>
      </c>
      <c r="H551" s="21" t="s">
        <v>211</v>
      </c>
      <c r="I551" s="21" t="s">
        <v>32</v>
      </c>
      <c r="J551" s="21" t="s">
        <v>8</v>
      </c>
      <c r="K551" s="9"/>
      <c r="M551" s="12"/>
    </row>
    <row r="552" spans="1:13" ht="18" customHeight="1">
      <c r="A552" s="1">
        <v>551</v>
      </c>
      <c r="B552" s="37">
        <v>33465</v>
      </c>
      <c r="C552" s="34" t="s">
        <v>175</v>
      </c>
      <c r="D552" s="34" t="s">
        <v>72</v>
      </c>
      <c r="E552" s="34" t="s">
        <v>167</v>
      </c>
      <c r="F552" s="34" t="s">
        <v>163</v>
      </c>
      <c r="G552" s="21"/>
      <c r="H552" s="21"/>
      <c r="I552" s="21" t="s">
        <v>19</v>
      </c>
      <c r="J552" s="21" t="s">
        <v>20</v>
      </c>
      <c r="K552" s="9"/>
      <c r="M552" s="12"/>
    </row>
    <row r="553" spans="1:13" ht="18" customHeight="1">
      <c r="A553" s="1">
        <v>552</v>
      </c>
      <c r="B553" s="37">
        <v>33465</v>
      </c>
      <c r="C553" s="34" t="s">
        <v>184</v>
      </c>
      <c r="D553" s="34" t="s">
        <v>197</v>
      </c>
      <c r="E553" s="34" t="s">
        <v>188</v>
      </c>
      <c r="F553" s="34" t="s">
        <v>194</v>
      </c>
      <c r="G553" s="21" t="s">
        <v>131</v>
      </c>
      <c r="H553" s="21" t="s">
        <v>178</v>
      </c>
      <c r="I553" s="21" t="s">
        <v>31</v>
      </c>
      <c r="J553" s="21" t="s">
        <v>227</v>
      </c>
      <c r="K553" s="9"/>
      <c r="M553" s="12"/>
    </row>
    <row r="554" spans="1:13" ht="18" customHeight="1">
      <c r="A554" s="1">
        <v>553</v>
      </c>
      <c r="B554" s="37">
        <v>33465</v>
      </c>
      <c r="C554" s="34" t="s">
        <v>210</v>
      </c>
      <c r="D554" s="34" t="s">
        <v>170</v>
      </c>
      <c r="E554" s="34" t="s">
        <v>193</v>
      </c>
      <c r="F554" s="34" t="s">
        <v>195</v>
      </c>
      <c r="G554" s="21"/>
      <c r="H554" s="21"/>
      <c r="I554" s="21" t="s">
        <v>276</v>
      </c>
      <c r="J554" s="21" t="s">
        <v>37</v>
      </c>
      <c r="K554" s="9"/>
      <c r="M554" s="12"/>
    </row>
    <row r="555" spans="1:13" ht="18" customHeight="1">
      <c r="A555" s="1">
        <v>554</v>
      </c>
      <c r="B555" s="37">
        <v>33466</v>
      </c>
      <c r="C555" s="34" t="s">
        <v>211</v>
      </c>
      <c r="D555" s="34" t="s">
        <v>179</v>
      </c>
      <c r="E555" s="34" t="s">
        <v>194</v>
      </c>
      <c r="F555" s="34" t="s">
        <v>174</v>
      </c>
      <c r="G555" s="21" t="s">
        <v>186</v>
      </c>
      <c r="H555" s="21" t="s">
        <v>181</v>
      </c>
      <c r="I555" s="21" t="s">
        <v>32</v>
      </c>
      <c r="J555" s="21" t="s">
        <v>26</v>
      </c>
      <c r="K555" s="9"/>
      <c r="M555" s="12"/>
    </row>
    <row r="556" spans="1:13" ht="18" customHeight="1">
      <c r="A556" s="1">
        <v>555</v>
      </c>
      <c r="B556" s="37">
        <v>33466</v>
      </c>
      <c r="C556" s="34" t="s">
        <v>142</v>
      </c>
      <c r="D556" s="34" t="s">
        <v>172</v>
      </c>
      <c r="E556" s="34" t="s">
        <v>187</v>
      </c>
      <c r="F556" s="34" t="s">
        <v>182</v>
      </c>
      <c r="G556" s="21" t="s">
        <v>183</v>
      </c>
      <c r="H556" s="21" t="s">
        <v>214</v>
      </c>
      <c r="I556" s="21" t="s">
        <v>228</v>
      </c>
      <c r="J556" s="21" t="s">
        <v>227</v>
      </c>
      <c r="K556" s="9"/>
      <c r="M556" s="12"/>
    </row>
    <row r="557" spans="1:13" ht="18" customHeight="1">
      <c r="A557" s="1">
        <v>556</v>
      </c>
      <c r="B557" s="37">
        <v>33467</v>
      </c>
      <c r="C557" s="34" t="s">
        <v>167</v>
      </c>
      <c r="D557" s="34" t="s">
        <v>191</v>
      </c>
      <c r="E557" s="34" t="s">
        <v>171</v>
      </c>
      <c r="F557" s="34" t="s">
        <v>193</v>
      </c>
      <c r="G557" s="21"/>
      <c r="H557" s="21"/>
      <c r="I557" s="21" t="s">
        <v>38</v>
      </c>
      <c r="J557" s="21" t="s">
        <v>19</v>
      </c>
      <c r="K557" s="9"/>
      <c r="M557" s="12"/>
    </row>
    <row r="558" spans="1:13" ht="18" customHeight="1">
      <c r="A558" s="1">
        <v>557</v>
      </c>
      <c r="B558" s="37">
        <v>33467</v>
      </c>
      <c r="C558" s="34" t="s">
        <v>182</v>
      </c>
      <c r="D558" s="34" t="s">
        <v>187</v>
      </c>
      <c r="E558" s="34" t="s">
        <v>214</v>
      </c>
      <c r="F558" s="34" t="s">
        <v>183</v>
      </c>
      <c r="G558" s="21" t="s">
        <v>172</v>
      </c>
      <c r="H558" s="21" t="s">
        <v>142</v>
      </c>
      <c r="I558" s="21" t="s">
        <v>228</v>
      </c>
      <c r="J558" s="21" t="s">
        <v>227</v>
      </c>
      <c r="K558" s="9"/>
      <c r="M558" s="12"/>
    </row>
    <row r="559" spans="1:13" ht="18" customHeight="1">
      <c r="A559" s="1">
        <v>558</v>
      </c>
      <c r="B559" s="37">
        <v>33467</v>
      </c>
      <c r="C559" s="34" t="s">
        <v>190</v>
      </c>
      <c r="D559" s="34" t="s">
        <v>144</v>
      </c>
      <c r="E559" s="34" t="s">
        <v>180</v>
      </c>
      <c r="F559" s="34" t="s">
        <v>166</v>
      </c>
      <c r="G559" s="21"/>
      <c r="H559" s="21"/>
      <c r="I559" s="21" t="s">
        <v>37</v>
      </c>
      <c r="J559" s="21" t="s">
        <v>20</v>
      </c>
      <c r="K559" s="9"/>
      <c r="M559" s="12"/>
    </row>
    <row r="560" spans="1:13" ht="18" customHeight="1">
      <c r="A560" s="1">
        <v>559</v>
      </c>
      <c r="B560" s="37">
        <v>33467</v>
      </c>
      <c r="C560" s="34" t="s">
        <v>131</v>
      </c>
      <c r="D560" s="34" t="s">
        <v>184</v>
      </c>
      <c r="E560" s="34" t="s">
        <v>165</v>
      </c>
      <c r="F560" s="34" t="s">
        <v>197</v>
      </c>
      <c r="G560" s="21" t="s">
        <v>213</v>
      </c>
      <c r="H560" s="21" t="s">
        <v>188</v>
      </c>
      <c r="I560" s="21" t="s">
        <v>31</v>
      </c>
      <c r="J560" s="21" t="s">
        <v>8</v>
      </c>
      <c r="K560" s="9"/>
      <c r="M560" s="12"/>
    </row>
    <row r="561" spans="1:13" ht="18" customHeight="1">
      <c r="A561" s="1">
        <v>560</v>
      </c>
      <c r="B561" s="37">
        <v>33467</v>
      </c>
      <c r="C561" s="34" t="s">
        <v>194</v>
      </c>
      <c r="D561" s="34" t="s">
        <v>174</v>
      </c>
      <c r="E561" s="34" t="s">
        <v>181</v>
      </c>
      <c r="F561" s="34" t="s">
        <v>186</v>
      </c>
      <c r="G561" s="21" t="s">
        <v>211</v>
      </c>
      <c r="H561" s="21" t="s">
        <v>179</v>
      </c>
      <c r="I561" s="21" t="s">
        <v>32</v>
      </c>
      <c r="J561" s="21" t="s">
        <v>26</v>
      </c>
      <c r="K561" s="9"/>
      <c r="M561" s="12"/>
    </row>
    <row r="562" spans="1:13" ht="18" customHeight="1">
      <c r="A562" s="1">
        <v>561</v>
      </c>
      <c r="B562" s="37">
        <v>33467</v>
      </c>
      <c r="C562" s="36" t="s">
        <v>195</v>
      </c>
      <c r="D562" s="34" t="s">
        <v>176</v>
      </c>
      <c r="E562" s="34" t="s">
        <v>163</v>
      </c>
      <c r="F562" s="34" t="s">
        <v>177</v>
      </c>
      <c r="G562" s="21"/>
      <c r="H562" s="21"/>
      <c r="I562" s="21" t="s">
        <v>14</v>
      </c>
      <c r="J562" s="21" t="s">
        <v>276</v>
      </c>
      <c r="K562" s="9"/>
      <c r="M562" s="13"/>
    </row>
    <row r="563" spans="1:13" ht="18" customHeight="1">
      <c r="A563" s="1">
        <v>562</v>
      </c>
      <c r="B563" s="37">
        <v>33468</v>
      </c>
      <c r="C563" s="34" t="s">
        <v>166</v>
      </c>
      <c r="D563" s="34" t="s">
        <v>192</v>
      </c>
      <c r="E563" s="34" t="s">
        <v>144</v>
      </c>
      <c r="F563" s="34" t="s">
        <v>180</v>
      </c>
      <c r="G563" s="21"/>
      <c r="H563" s="21"/>
      <c r="I563" s="21" t="s">
        <v>37</v>
      </c>
      <c r="J563" s="21" t="s">
        <v>20</v>
      </c>
      <c r="K563" s="9"/>
      <c r="M563" s="12"/>
    </row>
    <row r="564" spans="1:13" ht="18" customHeight="1">
      <c r="A564" s="1">
        <v>563</v>
      </c>
      <c r="B564" s="37">
        <v>33468</v>
      </c>
      <c r="C564" s="34" t="s">
        <v>165</v>
      </c>
      <c r="D564" s="34" t="s">
        <v>188</v>
      </c>
      <c r="E564" s="34" t="s">
        <v>197</v>
      </c>
      <c r="F564" s="34" t="s">
        <v>190</v>
      </c>
      <c r="G564" s="21" t="s">
        <v>131</v>
      </c>
      <c r="H564" s="21" t="s">
        <v>184</v>
      </c>
      <c r="I564" s="21" t="s">
        <v>31</v>
      </c>
      <c r="J564" s="21" t="s">
        <v>8</v>
      </c>
      <c r="K564" s="9"/>
      <c r="M564" s="12"/>
    </row>
    <row r="565" spans="1:13" ht="18" customHeight="1">
      <c r="A565" s="1">
        <v>564</v>
      </c>
      <c r="B565" s="37">
        <v>33468</v>
      </c>
      <c r="C565" s="34" t="s">
        <v>186</v>
      </c>
      <c r="D565" s="34" t="s">
        <v>181</v>
      </c>
      <c r="E565" s="34" t="s">
        <v>211</v>
      </c>
      <c r="F565" s="34" t="s">
        <v>179</v>
      </c>
      <c r="G565" s="21" t="s">
        <v>178</v>
      </c>
      <c r="H565" s="21" t="s">
        <v>174</v>
      </c>
      <c r="I565" s="21" t="s">
        <v>32</v>
      </c>
      <c r="J565" s="21" t="s">
        <v>26</v>
      </c>
      <c r="K565" s="9"/>
      <c r="M565" s="12"/>
    </row>
    <row r="566" spans="1:13" ht="18" customHeight="1">
      <c r="A566" s="1">
        <v>565</v>
      </c>
      <c r="B566" s="37">
        <v>33468</v>
      </c>
      <c r="C566" s="34" t="s">
        <v>183</v>
      </c>
      <c r="D566" s="34" t="s">
        <v>142</v>
      </c>
      <c r="E566" s="34" t="s">
        <v>172</v>
      </c>
      <c r="F566" s="34" t="s">
        <v>214</v>
      </c>
      <c r="G566" s="21" t="s">
        <v>187</v>
      </c>
      <c r="H566" s="21" t="s">
        <v>182</v>
      </c>
      <c r="I566" s="21" t="s">
        <v>228</v>
      </c>
      <c r="J566" s="21" t="s">
        <v>227</v>
      </c>
      <c r="K566" s="9"/>
      <c r="M566" s="12"/>
    </row>
    <row r="567" spans="1:13" ht="18" customHeight="1">
      <c r="A567" s="1">
        <v>566</v>
      </c>
      <c r="B567" s="37">
        <v>33468</v>
      </c>
      <c r="C567" s="34" t="s">
        <v>193</v>
      </c>
      <c r="D567" s="34" t="s">
        <v>210</v>
      </c>
      <c r="E567" s="34" t="s">
        <v>191</v>
      </c>
      <c r="F567" s="34" t="s">
        <v>170</v>
      </c>
      <c r="G567" s="21"/>
      <c r="H567" s="21"/>
      <c r="I567" s="21" t="s">
        <v>38</v>
      </c>
      <c r="J567" s="21" t="s">
        <v>19</v>
      </c>
      <c r="K567" s="9"/>
      <c r="M567" s="12"/>
    </row>
    <row r="568" spans="1:13" ht="18" customHeight="1">
      <c r="A568" s="1">
        <v>567</v>
      </c>
      <c r="B568" s="37">
        <v>33468</v>
      </c>
      <c r="C568" s="34" t="s">
        <v>163</v>
      </c>
      <c r="D568" s="34" t="s">
        <v>175</v>
      </c>
      <c r="E568" s="34" t="s">
        <v>177</v>
      </c>
      <c r="F568" s="34" t="s">
        <v>176</v>
      </c>
      <c r="G568" s="21"/>
      <c r="H568" s="21"/>
      <c r="I568" s="21" t="s">
        <v>14</v>
      </c>
      <c r="J568" s="21" t="s">
        <v>276</v>
      </c>
      <c r="K568" s="9"/>
      <c r="M568" s="12"/>
    </row>
    <row r="569" spans="1:13" ht="18" customHeight="1">
      <c r="A569" s="1">
        <v>568</v>
      </c>
      <c r="B569" s="37">
        <v>33469</v>
      </c>
      <c r="C569" s="34" t="s">
        <v>177</v>
      </c>
      <c r="D569" s="34" t="s">
        <v>195</v>
      </c>
      <c r="E569" s="34" t="s">
        <v>176</v>
      </c>
      <c r="F569" s="34" t="s">
        <v>175</v>
      </c>
      <c r="G569" s="21"/>
      <c r="H569" s="21"/>
      <c r="I569" s="21" t="s">
        <v>14</v>
      </c>
      <c r="J569" s="21" t="s">
        <v>276</v>
      </c>
      <c r="K569" s="9"/>
      <c r="M569" s="12"/>
    </row>
    <row r="570" spans="1:13" ht="18" customHeight="1">
      <c r="A570" s="1">
        <v>569</v>
      </c>
      <c r="B570" s="37">
        <v>33469</v>
      </c>
      <c r="C570" s="34" t="s">
        <v>180</v>
      </c>
      <c r="D570" s="34" t="s">
        <v>190</v>
      </c>
      <c r="E570" s="34" t="s">
        <v>192</v>
      </c>
      <c r="F570" s="34" t="s">
        <v>144</v>
      </c>
      <c r="G570" s="21"/>
      <c r="H570" s="21"/>
      <c r="I570" s="21" t="s">
        <v>37</v>
      </c>
      <c r="J570" s="21" t="s">
        <v>20</v>
      </c>
      <c r="K570" s="9"/>
      <c r="M570" s="12"/>
    </row>
    <row r="571" spans="1:13" ht="18" customHeight="1">
      <c r="A571" s="1">
        <v>570</v>
      </c>
      <c r="B571" s="37">
        <v>33470</v>
      </c>
      <c r="C571" s="34" t="s">
        <v>213</v>
      </c>
      <c r="D571" s="34" t="s">
        <v>131</v>
      </c>
      <c r="E571" s="34" t="s">
        <v>184</v>
      </c>
      <c r="F571" s="34" t="s">
        <v>188</v>
      </c>
      <c r="G571" s="21" t="s">
        <v>197</v>
      </c>
      <c r="H571" s="21" t="s">
        <v>165</v>
      </c>
      <c r="I571" s="21" t="s">
        <v>31</v>
      </c>
      <c r="J571" s="21" t="s">
        <v>228</v>
      </c>
      <c r="K571" s="9"/>
      <c r="M571" s="12"/>
    </row>
    <row r="572" spans="1:13" ht="18" customHeight="1">
      <c r="A572" s="1">
        <v>571</v>
      </c>
      <c r="B572" s="37">
        <v>33470</v>
      </c>
      <c r="C572" s="34" t="s">
        <v>176</v>
      </c>
      <c r="D572" s="34" t="s">
        <v>72</v>
      </c>
      <c r="E572" s="34" t="s">
        <v>175</v>
      </c>
      <c r="F572" s="34" t="s">
        <v>163</v>
      </c>
      <c r="G572" s="21"/>
      <c r="H572" s="21"/>
      <c r="I572" s="21" t="s">
        <v>37</v>
      </c>
      <c r="J572" s="21" t="s">
        <v>19</v>
      </c>
      <c r="K572" s="9"/>
      <c r="M572" s="12"/>
    </row>
    <row r="573" spans="1:13" ht="18" customHeight="1">
      <c r="A573" s="1">
        <v>572</v>
      </c>
      <c r="B573" s="37">
        <v>33470</v>
      </c>
      <c r="C573" s="34" t="s">
        <v>214</v>
      </c>
      <c r="D573" s="34" t="s">
        <v>182</v>
      </c>
      <c r="E573" s="34" t="s">
        <v>269</v>
      </c>
      <c r="F573" s="34" t="s">
        <v>181</v>
      </c>
      <c r="G573" s="21" t="s">
        <v>161</v>
      </c>
      <c r="H573" s="21" t="s">
        <v>185</v>
      </c>
      <c r="I573" s="21" t="s">
        <v>227</v>
      </c>
      <c r="J573" s="21" t="s">
        <v>32</v>
      </c>
      <c r="K573" s="9"/>
      <c r="M573" s="12"/>
    </row>
    <row r="574" spans="1:13" ht="18" customHeight="1">
      <c r="A574" s="1">
        <v>573</v>
      </c>
      <c r="B574" s="37">
        <v>33471</v>
      </c>
      <c r="C574" s="34" t="s">
        <v>192</v>
      </c>
      <c r="D574" s="34" t="s">
        <v>180</v>
      </c>
      <c r="E574" s="34" t="s">
        <v>166</v>
      </c>
      <c r="F574" s="34" t="s">
        <v>190</v>
      </c>
      <c r="G574" s="21"/>
      <c r="H574" s="21"/>
      <c r="I574" s="21" t="s">
        <v>276</v>
      </c>
      <c r="J574" s="21" t="s">
        <v>38</v>
      </c>
      <c r="K574" s="9"/>
      <c r="M574" s="12"/>
    </row>
    <row r="575" spans="1:13" ht="18" customHeight="1">
      <c r="A575" s="1">
        <v>574</v>
      </c>
      <c r="B575" s="37">
        <v>33471</v>
      </c>
      <c r="C575" s="34" t="s">
        <v>179</v>
      </c>
      <c r="D575" s="34" t="s">
        <v>183</v>
      </c>
      <c r="E575" s="34" t="s">
        <v>174</v>
      </c>
      <c r="F575" s="34" t="s">
        <v>187</v>
      </c>
      <c r="G575" s="21" t="s">
        <v>186</v>
      </c>
      <c r="H575" s="21" t="s">
        <v>211</v>
      </c>
      <c r="I575" s="21" t="s">
        <v>8</v>
      </c>
      <c r="J575" s="21" t="s">
        <v>26</v>
      </c>
      <c r="K575" s="9"/>
      <c r="M575" s="12"/>
    </row>
    <row r="576" spans="1:13" ht="18" customHeight="1">
      <c r="A576" s="1">
        <v>575</v>
      </c>
      <c r="B576" s="37">
        <v>33471</v>
      </c>
      <c r="C576" s="34" t="s">
        <v>170</v>
      </c>
      <c r="D576" s="34" t="s">
        <v>167</v>
      </c>
      <c r="E576" s="34" t="s">
        <v>210</v>
      </c>
      <c r="F576" s="34" t="s">
        <v>191</v>
      </c>
      <c r="G576" s="21"/>
      <c r="H576" s="21"/>
      <c r="I576" s="21" t="s">
        <v>20</v>
      </c>
      <c r="J576" s="21" t="s">
        <v>14</v>
      </c>
      <c r="K576" s="9"/>
      <c r="M576" s="12"/>
    </row>
    <row r="577" spans="1:13" ht="18" customHeight="1">
      <c r="A577" s="1">
        <v>576</v>
      </c>
      <c r="B577" s="37">
        <v>33471</v>
      </c>
      <c r="C577" s="34" t="s">
        <v>197</v>
      </c>
      <c r="D577" s="34" t="s">
        <v>165</v>
      </c>
      <c r="E577" s="34" t="s">
        <v>131</v>
      </c>
      <c r="F577" s="34" t="s">
        <v>184</v>
      </c>
      <c r="G577" s="21" t="s">
        <v>188</v>
      </c>
      <c r="H577" s="21" t="s">
        <v>213</v>
      </c>
      <c r="I577" s="21" t="s">
        <v>31</v>
      </c>
      <c r="J577" s="21" t="s">
        <v>228</v>
      </c>
      <c r="K577" s="9"/>
      <c r="M577" s="12"/>
    </row>
    <row r="578" spans="1:13" ht="18" customHeight="1">
      <c r="A578" s="1">
        <v>577</v>
      </c>
      <c r="B578" s="37">
        <v>33471</v>
      </c>
      <c r="C578" s="34" t="s">
        <v>175</v>
      </c>
      <c r="D578" s="34" t="s">
        <v>177</v>
      </c>
      <c r="E578" s="34" t="s">
        <v>163</v>
      </c>
      <c r="F578" s="34" t="s">
        <v>72</v>
      </c>
      <c r="G578" s="21"/>
      <c r="H578" s="21"/>
      <c r="I578" s="21" t="s">
        <v>37</v>
      </c>
      <c r="J578" s="21" t="s">
        <v>19</v>
      </c>
      <c r="K578" s="9"/>
      <c r="M578" s="12"/>
    </row>
    <row r="579" spans="1:13" ht="18" customHeight="1">
      <c r="A579" s="1">
        <v>578</v>
      </c>
      <c r="B579" s="37">
        <v>33472</v>
      </c>
      <c r="C579" s="34" t="s">
        <v>187</v>
      </c>
      <c r="D579" s="34" t="s">
        <v>211</v>
      </c>
      <c r="E579" s="34" t="s">
        <v>186</v>
      </c>
      <c r="F579" s="34" t="s">
        <v>179</v>
      </c>
      <c r="G579" s="21" t="s">
        <v>183</v>
      </c>
      <c r="H579" s="21" t="s">
        <v>174</v>
      </c>
      <c r="I579" s="21" t="s">
        <v>8</v>
      </c>
      <c r="J579" s="21" t="s">
        <v>26</v>
      </c>
      <c r="K579" s="9"/>
      <c r="M579" s="12"/>
    </row>
    <row r="580" spans="1:13" ht="18" customHeight="1">
      <c r="A580" s="1">
        <v>579</v>
      </c>
      <c r="B580" s="37">
        <v>33472</v>
      </c>
      <c r="C580" s="34" t="s">
        <v>142</v>
      </c>
      <c r="D580" s="34" t="s">
        <v>181</v>
      </c>
      <c r="E580" s="34" t="s">
        <v>182</v>
      </c>
      <c r="F580" s="34" t="s">
        <v>161</v>
      </c>
      <c r="G580" s="21" t="s">
        <v>173</v>
      </c>
      <c r="H580" s="21" t="s">
        <v>214</v>
      </c>
      <c r="I580" s="21" t="s">
        <v>227</v>
      </c>
      <c r="J580" s="21" t="s">
        <v>32</v>
      </c>
      <c r="K580" s="9"/>
      <c r="M580" s="12"/>
    </row>
    <row r="581" spans="1:13" ht="18" customHeight="1">
      <c r="A581" s="1">
        <v>580</v>
      </c>
      <c r="B581" s="37">
        <v>33472</v>
      </c>
      <c r="C581" s="34" t="s">
        <v>163</v>
      </c>
      <c r="D581" s="34" t="s">
        <v>176</v>
      </c>
      <c r="E581" s="34" t="s">
        <v>72</v>
      </c>
      <c r="F581" s="34" t="s">
        <v>180</v>
      </c>
      <c r="G581" s="21"/>
      <c r="H581" s="21"/>
      <c r="I581" s="21" t="s">
        <v>37</v>
      </c>
      <c r="J581" s="21" t="s">
        <v>19</v>
      </c>
      <c r="K581" s="9"/>
      <c r="M581" s="12"/>
    </row>
    <row r="582" spans="1:13" ht="18" customHeight="1">
      <c r="A582" s="1">
        <v>581</v>
      </c>
      <c r="B582" s="37">
        <v>33472</v>
      </c>
      <c r="C582" s="34" t="s">
        <v>195</v>
      </c>
      <c r="D582" s="34" t="s">
        <v>190</v>
      </c>
      <c r="E582" s="34" t="s">
        <v>144</v>
      </c>
      <c r="F582" s="34" t="s">
        <v>166</v>
      </c>
      <c r="G582" s="21"/>
      <c r="H582" s="21"/>
      <c r="I582" s="21" t="s">
        <v>276</v>
      </c>
      <c r="J582" s="21" t="s">
        <v>38</v>
      </c>
      <c r="K582" s="9"/>
      <c r="M582" s="12"/>
    </row>
    <row r="583" spans="1:13" ht="18" customHeight="1">
      <c r="A583" s="1">
        <v>582</v>
      </c>
      <c r="B583" s="37">
        <v>33472</v>
      </c>
      <c r="C583" s="34" t="s">
        <v>191</v>
      </c>
      <c r="D583" s="34" t="s">
        <v>193</v>
      </c>
      <c r="E583" s="34" t="s">
        <v>167</v>
      </c>
      <c r="F583" s="34" t="s">
        <v>210</v>
      </c>
      <c r="G583" s="21"/>
      <c r="H583" s="21"/>
      <c r="I583" s="21" t="s">
        <v>20</v>
      </c>
      <c r="J583" s="21" t="s">
        <v>14</v>
      </c>
      <c r="K583" s="9"/>
      <c r="M583" s="12"/>
    </row>
    <row r="584" spans="1:13" ht="18" customHeight="1">
      <c r="A584" s="1">
        <v>583</v>
      </c>
      <c r="B584" s="37">
        <v>33473</v>
      </c>
      <c r="C584" s="34" t="s">
        <v>194</v>
      </c>
      <c r="D584" s="34" t="s">
        <v>161</v>
      </c>
      <c r="E584" s="34" t="s">
        <v>173</v>
      </c>
      <c r="F584" s="34" t="s">
        <v>185</v>
      </c>
      <c r="G584" s="21" t="s">
        <v>182</v>
      </c>
      <c r="H584" s="21" t="s">
        <v>269</v>
      </c>
      <c r="I584" s="21" t="s">
        <v>227</v>
      </c>
      <c r="J584" s="21" t="s">
        <v>26</v>
      </c>
      <c r="K584" s="9"/>
      <c r="M584" s="12"/>
    </row>
    <row r="585" spans="1:13" ht="18" customHeight="1">
      <c r="A585" s="1">
        <v>584</v>
      </c>
      <c r="B585" s="37">
        <v>33474</v>
      </c>
      <c r="C585" s="34" t="s">
        <v>166</v>
      </c>
      <c r="D585" s="34" t="s">
        <v>175</v>
      </c>
      <c r="E585" s="34" t="s">
        <v>177</v>
      </c>
      <c r="F585" s="34" t="s">
        <v>190</v>
      </c>
      <c r="G585" s="21"/>
      <c r="H585" s="21"/>
      <c r="I585" s="21" t="s">
        <v>37</v>
      </c>
      <c r="J585" s="21" t="s">
        <v>276</v>
      </c>
      <c r="K585" s="9"/>
      <c r="M585" s="12"/>
    </row>
    <row r="586" spans="1:13" ht="18" customHeight="1">
      <c r="A586" s="1">
        <v>585</v>
      </c>
      <c r="B586" s="37">
        <v>33474</v>
      </c>
      <c r="C586" s="34" t="s">
        <v>72</v>
      </c>
      <c r="D586" s="34" t="s">
        <v>180</v>
      </c>
      <c r="E586" s="34" t="s">
        <v>163</v>
      </c>
      <c r="F586" s="34" t="s">
        <v>176</v>
      </c>
      <c r="G586" s="21"/>
      <c r="H586" s="21"/>
      <c r="I586" s="21" t="s">
        <v>38</v>
      </c>
      <c r="J586" s="21" t="s">
        <v>20</v>
      </c>
      <c r="K586" s="9"/>
      <c r="M586" s="12"/>
    </row>
    <row r="587" spans="1:13" ht="18" customHeight="1">
      <c r="A587" s="1">
        <v>586</v>
      </c>
      <c r="B587" s="37">
        <v>33474</v>
      </c>
      <c r="C587" s="34" t="s">
        <v>181</v>
      </c>
      <c r="D587" s="34" t="s">
        <v>214</v>
      </c>
      <c r="E587" s="34" t="s">
        <v>172</v>
      </c>
      <c r="F587" s="34" t="s">
        <v>269</v>
      </c>
      <c r="G587" s="21" t="s">
        <v>142</v>
      </c>
      <c r="H587" s="21" t="s">
        <v>194</v>
      </c>
      <c r="I587" s="21" t="s">
        <v>227</v>
      </c>
      <c r="J587" s="21" t="s">
        <v>26</v>
      </c>
      <c r="K587" s="9"/>
      <c r="M587" s="12"/>
    </row>
    <row r="588" spans="1:13" ht="18" customHeight="1">
      <c r="A588" s="1">
        <v>587</v>
      </c>
      <c r="B588" s="37">
        <v>33474</v>
      </c>
      <c r="C588" s="34" t="s">
        <v>184</v>
      </c>
      <c r="D588" s="34" t="s">
        <v>131</v>
      </c>
      <c r="E588" s="34" t="s">
        <v>179</v>
      </c>
      <c r="F588" s="34" t="s">
        <v>186</v>
      </c>
      <c r="G588" s="21" t="s">
        <v>197</v>
      </c>
      <c r="H588" s="21" t="s">
        <v>178</v>
      </c>
      <c r="I588" s="21" t="s">
        <v>8</v>
      </c>
      <c r="J588" s="21" t="s">
        <v>228</v>
      </c>
      <c r="K588" s="9"/>
      <c r="M588" s="12"/>
    </row>
    <row r="589" spans="1:13" ht="18" customHeight="1">
      <c r="A589" s="1">
        <v>588</v>
      </c>
      <c r="B589" s="37">
        <v>33474</v>
      </c>
      <c r="C589" s="34" t="s">
        <v>210</v>
      </c>
      <c r="D589" s="34" t="s">
        <v>170</v>
      </c>
      <c r="E589" s="34" t="s">
        <v>193</v>
      </c>
      <c r="F589" s="34" t="s">
        <v>167</v>
      </c>
      <c r="G589" s="21"/>
      <c r="H589" s="21"/>
      <c r="I589" s="21" t="s">
        <v>19</v>
      </c>
      <c r="J589" s="21" t="s">
        <v>14</v>
      </c>
      <c r="K589" s="9"/>
      <c r="M589" s="12"/>
    </row>
    <row r="590" spans="1:13" ht="18" customHeight="1">
      <c r="A590" s="1">
        <v>589</v>
      </c>
      <c r="B590" s="37">
        <v>33474</v>
      </c>
      <c r="C590" s="34" t="s">
        <v>183</v>
      </c>
      <c r="D590" s="34" t="s">
        <v>187</v>
      </c>
      <c r="E590" s="34" t="s">
        <v>213</v>
      </c>
      <c r="F590" s="34" t="s">
        <v>174</v>
      </c>
      <c r="G590" s="21" t="s">
        <v>211</v>
      </c>
      <c r="H590" s="21" t="s">
        <v>165</v>
      </c>
      <c r="I590" s="21" t="s">
        <v>32</v>
      </c>
      <c r="J590" s="21" t="s">
        <v>31</v>
      </c>
      <c r="K590" s="9"/>
      <c r="M590" s="12"/>
    </row>
    <row r="591" spans="1:13" ht="18" customHeight="1">
      <c r="A591" s="1">
        <v>590</v>
      </c>
      <c r="B591" s="37">
        <v>33475</v>
      </c>
      <c r="C591" s="34" t="s">
        <v>167</v>
      </c>
      <c r="D591" s="34" t="s">
        <v>191</v>
      </c>
      <c r="E591" s="34" t="s">
        <v>170</v>
      </c>
      <c r="F591" s="34" t="s">
        <v>193</v>
      </c>
      <c r="G591" s="21"/>
      <c r="H591" s="21"/>
      <c r="I591" s="21" t="s">
        <v>19</v>
      </c>
      <c r="J591" s="21" t="s">
        <v>14</v>
      </c>
      <c r="K591" s="9"/>
      <c r="M591" s="12"/>
    </row>
    <row r="592" spans="1:13" ht="18" customHeight="1">
      <c r="A592" s="1">
        <v>591</v>
      </c>
      <c r="B592" s="37">
        <v>33475</v>
      </c>
      <c r="C592" s="34" t="s">
        <v>165</v>
      </c>
      <c r="D592" s="34" t="s">
        <v>188</v>
      </c>
      <c r="E592" s="34" t="s">
        <v>211</v>
      </c>
      <c r="F592" s="34" t="s">
        <v>213</v>
      </c>
      <c r="G592" s="21" t="s">
        <v>174</v>
      </c>
      <c r="H592" s="21" t="s">
        <v>183</v>
      </c>
      <c r="I592" s="21" t="s">
        <v>32</v>
      </c>
      <c r="J592" s="21" t="s">
        <v>31</v>
      </c>
      <c r="K592" s="9"/>
      <c r="M592" s="12"/>
    </row>
    <row r="593" spans="1:13" ht="18" customHeight="1">
      <c r="A593" s="1">
        <v>592</v>
      </c>
      <c r="B593" s="37">
        <v>33475</v>
      </c>
      <c r="C593" s="34" t="s">
        <v>190</v>
      </c>
      <c r="D593" s="34" t="s">
        <v>144</v>
      </c>
      <c r="E593" s="34" t="s">
        <v>175</v>
      </c>
      <c r="F593" s="34" t="s">
        <v>192</v>
      </c>
      <c r="G593" s="21"/>
      <c r="H593" s="21"/>
      <c r="I593" s="21" t="s">
        <v>37</v>
      </c>
      <c r="J593" s="21" t="s">
        <v>276</v>
      </c>
      <c r="K593" s="9"/>
      <c r="M593" s="12"/>
    </row>
    <row r="594" spans="1:13" ht="18" customHeight="1">
      <c r="A594" s="1">
        <v>593</v>
      </c>
      <c r="B594" s="37">
        <v>33475</v>
      </c>
      <c r="C594" s="34" t="s">
        <v>173</v>
      </c>
      <c r="D594" s="34" t="s">
        <v>194</v>
      </c>
      <c r="E594" s="34" t="s">
        <v>185</v>
      </c>
      <c r="F594" s="34" t="s">
        <v>182</v>
      </c>
      <c r="G594" s="21" t="s">
        <v>172</v>
      </c>
      <c r="H594" s="21" t="s">
        <v>161</v>
      </c>
      <c r="I594" s="21" t="s">
        <v>227</v>
      </c>
      <c r="J594" s="21" t="s">
        <v>26</v>
      </c>
      <c r="K594" s="9"/>
      <c r="M594" s="12"/>
    </row>
    <row r="595" spans="1:13" ht="18" customHeight="1">
      <c r="A595" s="1">
        <v>594</v>
      </c>
      <c r="B595" s="37">
        <v>33475</v>
      </c>
      <c r="C595" s="34" t="s">
        <v>178</v>
      </c>
      <c r="D595" s="34" t="s">
        <v>186</v>
      </c>
      <c r="E595" s="36" t="s">
        <v>197</v>
      </c>
      <c r="F595" s="34" t="s">
        <v>131</v>
      </c>
      <c r="G595" s="21" t="s">
        <v>184</v>
      </c>
      <c r="H595" s="21" t="s">
        <v>179</v>
      </c>
      <c r="I595" s="21" t="s">
        <v>8</v>
      </c>
      <c r="J595" s="21" t="s">
        <v>228</v>
      </c>
      <c r="K595" s="9"/>
      <c r="M595" s="12"/>
    </row>
    <row r="596" spans="1:13" ht="18" customHeight="1">
      <c r="A596" s="1">
        <v>595</v>
      </c>
      <c r="B596" s="37">
        <v>33475</v>
      </c>
      <c r="C596" s="34" t="s">
        <v>176</v>
      </c>
      <c r="D596" s="34" t="s">
        <v>195</v>
      </c>
      <c r="E596" s="34" t="s">
        <v>180</v>
      </c>
      <c r="F596" s="34" t="s">
        <v>163</v>
      </c>
      <c r="G596" s="21"/>
      <c r="H596" s="21"/>
      <c r="I596" s="21" t="s">
        <v>38</v>
      </c>
      <c r="J596" s="21" t="s">
        <v>20</v>
      </c>
      <c r="K596" s="9"/>
      <c r="M596" s="12"/>
    </row>
    <row r="597" spans="1:13" ht="18" customHeight="1">
      <c r="A597" s="1">
        <v>596</v>
      </c>
      <c r="B597" s="37">
        <v>33476</v>
      </c>
      <c r="C597" s="34" t="s">
        <v>180</v>
      </c>
      <c r="D597" s="34" t="s">
        <v>163</v>
      </c>
      <c r="E597" s="34" t="s">
        <v>72</v>
      </c>
      <c r="F597" s="34" t="s">
        <v>195</v>
      </c>
      <c r="G597" s="21"/>
      <c r="H597" s="21"/>
      <c r="I597" s="21" t="s">
        <v>38</v>
      </c>
      <c r="J597" s="21" t="s">
        <v>20</v>
      </c>
      <c r="K597" s="9"/>
      <c r="M597" s="12"/>
    </row>
    <row r="598" spans="1:13" ht="18" customHeight="1">
      <c r="A598" s="1">
        <v>597</v>
      </c>
      <c r="B598" s="37">
        <v>33476</v>
      </c>
      <c r="C598" s="34" t="s">
        <v>193</v>
      </c>
      <c r="D598" s="34" t="s">
        <v>210</v>
      </c>
      <c r="E598" s="34" t="s">
        <v>191</v>
      </c>
      <c r="F598" s="34" t="s">
        <v>170</v>
      </c>
      <c r="G598" s="21"/>
      <c r="H598" s="21"/>
      <c r="I598" s="21" t="s">
        <v>19</v>
      </c>
      <c r="J598" s="21" t="s">
        <v>14</v>
      </c>
      <c r="K598" s="9"/>
      <c r="M598" s="12"/>
    </row>
    <row r="599" spans="1:13" ht="18" customHeight="1">
      <c r="A599" s="1">
        <v>598</v>
      </c>
      <c r="B599" s="37">
        <v>33477</v>
      </c>
      <c r="C599" s="34" t="s">
        <v>161</v>
      </c>
      <c r="D599" s="34" t="s">
        <v>142</v>
      </c>
      <c r="E599" s="34" t="s">
        <v>194</v>
      </c>
      <c r="F599" s="34" t="s">
        <v>183</v>
      </c>
      <c r="G599" s="21" t="s">
        <v>185</v>
      </c>
      <c r="H599" s="21" t="s">
        <v>187</v>
      </c>
      <c r="I599" s="21" t="s">
        <v>228</v>
      </c>
      <c r="J599" s="21" t="s">
        <v>32</v>
      </c>
      <c r="K599" s="9"/>
      <c r="M599" s="12"/>
    </row>
    <row r="600" spans="1:13" ht="18" customHeight="1">
      <c r="A600" s="1">
        <v>599</v>
      </c>
      <c r="B600" s="37">
        <v>33477</v>
      </c>
      <c r="C600" s="34" t="s">
        <v>172</v>
      </c>
      <c r="D600" s="34" t="s">
        <v>182</v>
      </c>
      <c r="E600" s="34" t="s">
        <v>181</v>
      </c>
      <c r="F600" s="34" t="s">
        <v>214</v>
      </c>
      <c r="G600" s="21" t="s">
        <v>269</v>
      </c>
      <c r="H600" s="21" t="s">
        <v>173</v>
      </c>
      <c r="I600" s="21" t="s">
        <v>26</v>
      </c>
      <c r="J600" s="21" t="s">
        <v>8</v>
      </c>
      <c r="K600" s="9"/>
      <c r="M600" s="12"/>
    </row>
    <row r="601" spans="1:13" ht="18" customHeight="1">
      <c r="A601" s="1">
        <v>600</v>
      </c>
      <c r="B601" s="37">
        <v>33477</v>
      </c>
      <c r="C601" s="34" t="s">
        <v>175</v>
      </c>
      <c r="D601" s="36" t="s">
        <v>167</v>
      </c>
      <c r="E601" s="34" t="s">
        <v>170</v>
      </c>
      <c r="F601" s="34" t="s">
        <v>210</v>
      </c>
      <c r="G601" s="21"/>
      <c r="H601" s="21"/>
      <c r="I601" s="21" t="s">
        <v>20</v>
      </c>
      <c r="J601" s="21" t="s">
        <v>37</v>
      </c>
      <c r="K601" s="9"/>
      <c r="M601" s="12"/>
    </row>
    <row r="602" spans="1:13" ht="18" customHeight="1">
      <c r="A602" s="1">
        <v>601</v>
      </c>
      <c r="B602" s="37">
        <v>33477</v>
      </c>
      <c r="C602" s="34" t="s">
        <v>131</v>
      </c>
      <c r="D602" s="34" t="s">
        <v>184</v>
      </c>
      <c r="E602" s="34" t="s">
        <v>213</v>
      </c>
      <c r="F602" s="34" t="s">
        <v>197</v>
      </c>
      <c r="G602" s="21" t="s">
        <v>178</v>
      </c>
      <c r="H602" s="21" t="s">
        <v>211</v>
      </c>
      <c r="I602" s="21" t="s">
        <v>31</v>
      </c>
      <c r="J602" s="21" t="s">
        <v>227</v>
      </c>
      <c r="K602" s="9"/>
      <c r="M602" s="12"/>
    </row>
    <row r="603" spans="1:13" ht="18" customHeight="1">
      <c r="A603" s="1">
        <v>602</v>
      </c>
      <c r="B603" s="37">
        <v>33477</v>
      </c>
      <c r="C603" s="34" t="s">
        <v>163</v>
      </c>
      <c r="D603" s="34" t="s">
        <v>176</v>
      </c>
      <c r="E603" s="34" t="s">
        <v>195</v>
      </c>
      <c r="F603" s="34" t="s">
        <v>72</v>
      </c>
      <c r="G603" s="21"/>
      <c r="H603" s="21"/>
      <c r="I603" s="21" t="s">
        <v>19</v>
      </c>
      <c r="J603" s="21" t="s">
        <v>276</v>
      </c>
      <c r="K603" s="9"/>
      <c r="M603" s="12"/>
    </row>
    <row r="604" spans="1:13" ht="18" customHeight="1">
      <c r="A604" s="1">
        <v>603</v>
      </c>
      <c r="B604" s="37">
        <v>33478</v>
      </c>
      <c r="C604" s="36" t="s">
        <v>192</v>
      </c>
      <c r="D604" s="34" t="s">
        <v>166</v>
      </c>
      <c r="E604" s="34" t="s">
        <v>144</v>
      </c>
      <c r="F604" s="34" t="s">
        <v>177</v>
      </c>
      <c r="G604" s="21"/>
      <c r="H604" s="21"/>
      <c r="I604" s="21" t="s">
        <v>14</v>
      </c>
      <c r="J604" s="21" t="s">
        <v>38</v>
      </c>
      <c r="K604" s="9"/>
      <c r="M604" s="13"/>
    </row>
    <row r="605" spans="1:13" ht="18" customHeight="1">
      <c r="A605" s="1">
        <v>604</v>
      </c>
      <c r="B605" s="37">
        <v>33478</v>
      </c>
      <c r="C605" s="34" t="s">
        <v>269</v>
      </c>
      <c r="D605" s="34" t="s">
        <v>173</v>
      </c>
      <c r="E605" s="34" t="s">
        <v>182</v>
      </c>
      <c r="F605" s="34" t="s">
        <v>181</v>
      </c>
      <c r="G605" s="21" t="s">
        <v>172</v>
      </c>
      <c r="H605" s="21" t="s">
        <v>214</v>
      </c>
      <c r="I605" s="21" t="s">
        <v>26</v>
      </c>
      <c r="J605" s="21" t="s">
        <v>8</v>
      </c>
      <c r="K605" s="9"/>
      <c r="M605" s="12"/>
    </row>
    <row r="606" spans="1:13" ht="18" customHeight="1">
      <c r="A606" s="1">
        <v>605</v>
      </c>
      <c r="B606" s="37">
        <v>33478</v>
      </c>
      <c r="C606" s="34" t="s">
        <v>170</v>
      </c>
      <c r="D606" s="34" t="s">
        <v>193</v>
      </c>
      <c r="E606" s="34" t="s">
        <v>210</v>
      </c>
      <c r="F606" s="34" t="s">
        <v>167</v>
      </c>
      <c r="G606" s="21"/>
      <c r="H606" s="21"/>
      <c r="I606" s="21" t="s">
        <v>20</v>
      </c>
      <c r="J606" s="21" t="s">
        <v>37</v>
      </c>
      <c r="K606" s="9"/>
      <c r="M606" s="12"/>
    </row>
    <row r="607" spans="1:13" ht="18" customHeight="1">
      <c r="A607" s="1">
        <v>606</v>
      </c>
      <c r="B607" s="37">
        <v>33478</v>
      </c>
      <c r="C607" s="34" t="s">
        <v>213</v>
      </c>
      <c r="D607" s="34" t="s">
        <v>178</v>
      </c>
      <c r="E607" s="34" t="s">
        <v>184</v>
      </c>
      <c r="F607" s="34" t="s">
        <v>211</v>
      </c>
      <c r="G607" s="21" t="s">
        <v>174</v>
      </c>
      <c r="H607" s="21" t="s">
        <v>197</v>
      </c>
      <c r="I607" s="21" t="s">
        <v>31</v>
      </c>
      <c r="J607" s="21" t="s">
        <v>227</v>
      </c>
      <c r="K607" s="9"/>
      <c r="M607" s="12"/>
    </row>
    <row r="608" spans="1:13" ht="18" customHeight="1">
      <c r="A608" s="1">
        <v>607</v>
      </c>
      <c r="B608" s="37">
        <v>33478</v>
      </c>
      <c r="C608" s="34" t="s">
        <v>185</v>
      </c>
      <c r="D608" s="34" t="s">
        <v>183</v>
      </c>
      <c r="E608" s="34" t="s">
        <v>187</v>
      </c>
      <c r="F608" s="34" t="s">
        <v>142</v>
      </c>
      <c r="G608" s="21" t="s">
        <v>194</v>
      </c>
      <c r="H608" s="21" t="s">
        <v>161</v>
      </c>
      <c r="I608" s="21" t="s">
        <v>228</v>
      </c>
      <c r="J608" s="21" t="s">
        <v>32</v>
      </c>
      <c r="K608" s="9"/>
      <c r="M608" s="12"/>
    </row>
    <row r="609" spans="1:13" ht="18" customHeight="1">
      <c r="A609" s="1">
        <v>608</v>
      </c>
      <c r="B609" s="37">
        <v>33478</v>
      </c>
      <c r="C609" s="34" t="s">
        <v>195</v>
      </c>
      <c r="D609" s="34" t="s">
        <v>180</v>
      </c>
      <c r="E609" s="34" t="s">
        <v>72</v>
      </c>
      <c r="F609" s="34" t="s">
        <v>176</v>
      </c>
      <c r="G609" s="21"/>
      <c r="H609" s="21"/>
      <c r="I609" s="21" t="s">
        <v>19</v>
      </c>
      <c r="J609" s="21" t="s">
        <v>276</v>
      </c>
      <c r="K609" s="9"/>
      <c r="M609" s="12"/>
    </row>
    <row r="610" spans="1:13" ht="18" customHeight="1">
      <c r="A610" s="1">
        <v>609</v>
      </c>
      <c r="B610" s="37">
        <v>33479</v>
      </c>
      <c r="C610" s="34" t="s">
        <v>72</v>
      </c>
      <c r="D610" s="34" t="s">
        <v>163</v>
      </c>
      <c r="E610" s="34" t="s">
        <v>176</v>
      </c>
      <c r="F610" s="34" t="s">
        <v>180</v>
      </c>
      <c r="G610" s="21"/>
      <c r="H610" s="21"/>
      <c r="I610" s="21" t="s">
        <v>19</v>
      </c>
      <c r="J610" s="21" t="s">
        <v>276</v>
      </c>
      <c r="K610" s="9"/>
      <c r="M610" s="12"/>
    </row>
    <row r="611" spans="1:13" ht="18" customHeight="1">
      <c r="A611" s="1">
        <v>610</v>
      </c>
      <c r="B611" s="37">
        <v>33479</v>
      </c>
      <c r="C611" s="34" t="s">
        <v>177</v>
      </c>
      <c r="D611" s="34" t="s">
        <v>190</v>
      </c>
      <c r="E611" s="34" t="s">
        <v>166</v>
      </c>
      <c r="F611" s="34" t="s">
        <v>191</v>
      </c>
      <c r="G611" s="21"/>
      <c r="H611" s="21"/>
      <c r="I611" s="21" t="s">
        <v>14</v>
      </c>
      <c r="J611" s="21" t="s">
        <v>38</v>
      </c>
      <c r="K611" s="9"/>
      <c r="M611" s="12"/>
    </row>
    <row r="612" spans="1:13" ht="18" customHeight="1">
      <c r="A612" s="1">
        <v>611</v>
      </c>
      <c r="B612" s="37">
        <v>33479</v>
      </c>
      <c r="C612" s="34" t="s">
        <v>197</v>
      </c>
      <c r="D612" s="34" t="s">
        <v>211</v>
      </c>
      <c r="E612" s="34" t="s">
        <v>178</v>
      </c>
      <c r="F612" s="34" t="s">
        <v>184</v>
      </c>
      <c r="G612" s="21" t="s">
        <v>179</v>
      </c>
      <c r="H612" s="21" t="s">
        <v>131</v>
      </c>
      <c r="I612" s="21" t="s">
        <v>31</v>
      </c>
      <c r="J612" s="21" t="s">
        <v>227</v>
      </c>
      <c r="K612" s="9"/>
      <c r="M612" s="12"/>
    </row>
    <row r="613" spans="1:13" ht="18" customHeight="1">
      <c r="A613" s="1">
        <v>612</v>
      </c>
      <c r="B613" s="37">
        <v>33479</v>
      </c>
      <c r="C613" s="34" t="s">
        <v>187</v>
      </c>
      <c r="D613" s="34" t="s">
        <v>161</v>
      </c>
      <c r="E613" s="34" t="s">
        <v>183</v>
      </c>
      <c r="F613" s="34" t="s">
        <v>194</v>
      </c>
      <c r="G613" s="21" t="s">
        <v>142</v>
      </c>
      <c r="H613" s="21" t="s">
        <v>185</v>
      </c>
      <c r="I613" s="21" t="s">
        <v>228</v>
      </c>
      <c r="J613" s="21" t="s">
        <v>32</v>
      </c>
      <c r="K613" s="9"/>
      <c r="M613" s="12"/>
    </row>
    <row r="614" spans="1:13" ht="18" customHeight="1">
      <c r="A614" s="1">
        <v>613</v>
      </c>
      <c r="B614" s="37">
        <v>33479</v>
      </c>
      <c r="C614" s="34" t="s">
        <v>210</v>
      </c>
      <c r="D614" s="34" t="s">
        <v>175</v>
      </c>
      <c r="E614" s="34" t="s">
        <v>167</v>
      </c>
      <c r="F614" s="34" t="s">
        <v>193</v>
      </c>
      <c r="G614" s="21"/>
      <c r="H614" s="21"/>
      <c r="I614" s="21" t="s">
        <v>20</v>
      </c>
      <c r="J614" s="21" t="s">
        <v>37</v>
      </c>
      <c r="K614" s="9"/>
      <c r="M614" s="12"/>
    </row>
    <row r="615" spans="1:13" ht="18" customHeight="1">
      <c r="A615" s="1">
        <v>614</v>
      </c>
      <c r="B615" s="37">
        <v>33480</v>
      </c>
      <c r="C615" s="34" t="s">
        <v>182</v>
      </c>
      <c r="D615" s="34" t="s">
        <v>178</v>
      </c>
      <c r="E615" s="34" t="s">
        <v>165</v>
      </c>
      <c r="F615" s="34" t="s">
        <v>197</v>
      </c>
      <c r="G615" s="21" t="s">
        <v>213</v>
      </c>
      <c r="H615" s="21" t="s">
        <v>179</v>
      </c>
      <c r="I615" s="21" t="s">
        <v>8</v>
      </c>
      <c r="J615" s="21" t="s">
        <v>32</v>
      </c>
      <c r="K615" s="9"/>
      <c r="M615" s="12"/>
    </row>
    <row r="616" spans="1:13" ht="18" customHeight="1">
      <c r="A616" s="1">
        <v>615</v>
      </c>
      <c r="B616" s="37">
        <v>33480</v>
      </c>
      <c r="C616" s="34" t="s">
        <v>179</v>
      </c>
      <c r="D616" s="34" t="s">
        <v>165</v>
      </c>
      <c r="E616" s="34" t="s">
        <v>213</v>
      </c>
      <c r="F616" s="34" t="s">
        <v>178</v>
      </c>
      <c r="G616" s="21" t="s">
        <v>197</v>
      </c>
      <c r="H616" s="21" t="s">
        <v>182</v>
      </c>
      <c r="I616" s="21" t="s">
        <v>8</v>
      </c>
      <c r="J616" s="21" t="s">
        <v>32</v>
      </c>
      <c r="K616" s="9"/>
      <c r="M616" s="12"/>
    </row>
    <row r="617" spans="1:13" ht="18" customHeight="1">
      <c r="A617" s="1">
        <v>616</v>
      </c>
      <c r="B617" s="37">
        <v>33480</v>
      </c>
      <c r="C617" s="34" t="s">
        <v>174</v>
      </c>
      <c r="D617" s="34" t="s">
        <v>131</v>
      </c>
      <c r="E617" s="34" t="s">
        <v>184</v>
      </c>
      <c r="F617" s="34" t="s">
        <v>186</v>
      </c>
      <c r="G617" s="21" t="s">
        <v>214</v>
      </c>
      <c r="H617" s="21" t="s">
        <v>188</v>
      </c>
      <c r="I617" s="21" t="s">
        <v>31</v>
      </c>
      <c r="J617" s="21" t="s">
        <v>26</v>
      </c>
      <c r="K617" s="9"/>
      <c r="M617" s="12"/>
    </row>
    <row r="618" spans="1:13" ht="18" customHeight="1">
      <c r="A618" s="1">
        <v>617</v>
      </c>
      <c r="B618" s="37">
        <v>33480</v>
      </c>
      <c r="C618" s="34" t="s">
        <v>176</v>
      </c>
      <c r="D618" s="34" t="s">
        <v>195</v>
      </c>
      <c r="E618" s="34" t="s">
        <v>180</v>
      </c>
      <c r="F618" s="34" t="s">
        <v>163</v>
      </c>
      <c r="G618" s="21"/>
      <c r="H618" s="21"/>
      <c r="I618" s="21" t="s">
        <v>19</v>
      </c>
      <c r="J618" s="21" t="s">
        <v>20</v>
      </c>
      <c r="K618" s="9"/>
      <c r="M618" s="12"/>
    </row>
    <row r="619" spans="1:13" ht="18" customHeight="1">
      <c r="A619" s="1">
        <v>618</v>
      </c>
      <c r="B619" s="37">
        <v>33480</v>
      </c>
      <c r="C619" s="34" t="s">
        <v>194</v>
      </c>
      <c r="D619" s="34" t="s">
        <v>185</v>
      </c>
      <c r="E619" s="34" t="s">
        <v>142</v>
      </c>
      <c r="F619" s="34" t="s">
        <v>187</v>
      </c>
      <c r="G619" s="21" t="s">
        <v>161</v>
      </c>
      <c r="H619" s="21" t="s">
        <v>183</v>
      </c>
      <c r="I619" s="21" t="s">
        <v>228</v>
      </c>
      <c r="J619" s="21" t="s">
        <v>227</v>
      </c>
      <c r="K619" s="9"/>
      <c r="M619" s="12"/>
    </row>
    <row r="620" spans="1:13" ht="18" customHeight="1">
      <c r="A620" s="1">
        <v>619</v>
      </c>
      <c r="B620" s="37">
        <v>33481</v>
      </c>
      <c r="C620" s="34" t="s">
        <v>167</v>
      </c>
      <c r="D620" s="34" t="s">
        <v>170</v>
      </c>
      <c r="E620" s="34" t="s">
        <v>193</v>
      </c>
      <c r="F620" s="34" t="s">
        <v>175</v>
      </c>
      <c r="G620" s="21"/>
      <c r="H620" s="21"/>
      <c r="I620" s="21" t="s">
        <v>276</v>
      </c>
      <c r="J620" s="21" t="s">
        <v>14</v>
      </c>
      <c r="K620" s="9"/>
      <c r="M620" s="12"/>
    </row>
    <row r="621" spans="1:13" ht="18" customHeight="1">
      <c r="A621" s="1">
        <v>620</v>
      </c>
      <c r="B621" s="37">
        <v>33481</v>
      </c>
      <c r="C621" s="34" t="s">
        <v>166</v>
      </c>
      <c r="D621" s="34" t="s">
        <v>192</v>
      </c>
      <c r="E621" s="34" t="s">
        <v>191</v>
      </c>
      <c r="F621" s="34" t="s">
        <v>190</v>
      </c>
      <c r="G621" s="21"/>
      <c r="H621" s="21"/>
      <c r="I621" s="21" t="s">
        <v>38</v>
      </c>
      <c r="J621" s="21" t="s">
        <v>37</v>
      </c>
      <c r="K621" s="9"/>
      <c r="M621" s="12"/>
    </row>
    <row r="622" spans="1:13" ht="18" customHeight="1">
      <c r="A622" s="1">
        <v>621</v>
      </c>
      <c r="B622" s="37">
        <v>33481</v>
      </c>
      <c r="C622" s="34" t="s">
        <v>184</v>
      </c>
      <c r="D622" s="34" t="s">
        <v>186</v>
      </c>
      <c r="E622" s="34" t="s">
        <v>131</v>
      </c>
      <c r="F622" s="34" t="s">
        <v>214</v>
      </c>
      <c r="G622" s="21" t="s">
        <v>188</v>
      </c>
      <c r="H622" s="21" t="s">
        <v>211</v>
      </c>
      <c r="I622" s="21" t="s">
        <v>31</v>
      </c>
      <c r="J622" s="21" t="s">
        <v>26</v>
      </c>
      <c r="K622" s="9"/>
      <c r="M622" s="12"/>
    </row>
    <row r="623" spans="1:13" ht="18" customHeight="1">
      <c r="A623" s="1">
        <v>622</v>
      </c>
      <c r="B623" s="37">
        <v>33481</v>
      </c>
      <c r="C623" s="34" t="s">
        <v>180</v>
      </c>
      <c r="D623" s="34" t="s">
        <v>72</v>
      </c>
      <c r="E623" s="34" t="s">
        <v>163</v>
      </c>
      <c r="F623" s="34" t="s">
        <v>195</v>
      </c>
      <c r="G623" s="21"/>
      <c r="H623" s="21"/>
      <c r="I623" s="21" t="s">
        <v>19</v>
      </c>
      <c r="J623" s="21" t="s">
        <v>20</v>
      </c>
      <c r="K623" s="9"/>
      <c r="M623" s="12"/>
    </row>
    <row r="624" spans="1:13" ht="18" customHeight="1">
      <c r="A624" s="1">
        <v>623</v>
      </c>
      <c r="B624" s="37">
        <v>33481</v>
      </c>
      <c r="C624" s="34" t="s">
        <v>142</v>
      </c>
      <c r="D624" s="34" t="s">
        <v>187</v>
      </c>
      <c r="E624" s="34" t="s">
        <v>185</v>
      </c>
      <c r="F624" s="34" t="s">
        <v>161</v>
      </c>
      <c r="G624" s="21" t="s">
        <v>183</v>
      </c>
      <c r="H624" s="21" t="s">
        <v>194</v>
      </c>
      <c r="I624" s="21" t="s">
        <v>228</v>
      </c>
      <c r="J624" s="21" t="s">
        <v>227</v>
      </c>
      <c r="K624" s="9"/>
      <c r="M624" s="12"/>
    </row>
    <row r="625" spans="1:13" ht="18" customHeight="1">
      <c r="A625" s="1">
        <v>624</v>
      </c>
      <c r="B625" s="37">
        <v>33482</v>
      </c>
      <c r="C625" s="34" t="s">
        <v>165</v>
      </c>
      <c r="D625" s="34" t="s">
        <v>197</v>
      </c>
      <c r="E625" s="34" t="s">
        <v>179</v>
      </c>
      <c r="F625" s="34" t="s">
        <v>213</v>
      </c>
      <c r="G625" s="21" t="s">
        <v>182</v>
      </c>
      <c r="H625" s="21" t="s">
        <v>178</v>
      </c>
      <c r="I625" s="21" t="s">
        <v>8</v>
      </c>
      <c r="J625" s="21" t="s">
        <v>32</v>
      </c>
      <c r="K625" s="9"/>
      <c r="M625" s="12"/>
    </row>
    <row r="626" spans="1:13" ht="18" customHeight="1">
      <c r="A626" s="1">
        <v>625</v>
      </c>
      <c r="B626" s="37">
        <v>33482</v>
      </c>
      <c r="C626" s="34" t="s">
        <v>190</v>
      </c>
      <c r="D626" s="34" t="s">
        <v>144</v>
      </c>
      <c r="E626" s="34" t="s">
        <v>192</v>
      </c>
      <c r="F626" s="34" t="s">
        <v>191</v>
      </c>
      <c r="G626" s="21"/>
      <c r="H626" s="21"/>
      <c r="I626" s="21" t="s">
        <v>38</v>
      </c>
      <c r="J626" s="21" t="s">
        <v>37</v>
      </c>
      <c r="K626" s="9"/>
      <c r="M626" s="12"/>
    </row>
    <row r="627" spans="1:13" ht="18" customHeight="1">
      <c r="A627" s="1">
        <v>626</v>
      </c>
      <c r="B627" s="37">
        <v>33482</v>
      </c>
      <c r="C627" s="34" t="s">
        <v>188</v>
      </c>
      <c r="D627" s="34" t="s">
        <v>214</v>
      </c>
      <c r="E627" s="34" t="s">
        <v>186</v>
      </c>
      <c r="F627" s="34" t="s">
        <v>184</v>
      </c>
      <c r="G627" s="21" t="s">
        <v>211</v>
      </c>
      <c r="H627" s="21" t="s">
        <v>131</v>
      </c>
      <c r="I627" s="21" t="s">
        <v>31</v>
      </c>
      <c r="J627" s="21" t="s">
        <v>26</v>
      </c>
      <c r="K627" s="9"/>
      <c r="M627" s="12"/>
    </row>
    <row r="628" spans="1:13" ht="18" customHeight="1">
      <c r="A628" s="1">
        <v>627</v>
      </c>
      <c r="B628" s="37">
        <v>33482</v>
      </c>
      <c r="C628" s="34" t="s">
        <v>183</v>
      </c>
      <c r="D628" s="34" t="s">
        <v>194</v>
      </c>
      <c r="E628" s="34" t="s">
        <v>161</v>
      </c>
      <c r="F628" s="34" t="s">
        <v>185</v>
      </c>
      <c r="G628" s="21" t="s">
        <v>187</v>
      </c>
      <c r="H628" s="21" t="s">
        <v>142</v>
      </c>
      <c r="I628" s="21" t="s">
        <v>228</v>
      </c>
      <c r="J628" s="21" t="s">
        <v>227</v>
      </c>
      <c r="K628" s="9"/>
      <c r="M628" s="12"/>
    </row>
    <row r="629" spans="1:13" ht="18" customHeight="1">
      <c r="A629" s="1">
        <v>628</v>
      </c>
      <c r="B629" s="37">
        <v>33482</v>
      </c>
      <c r="C629" s="34" t="s">
        <v>193</v>
      </c>
      <c r="D629" s="34" t="s">
        <v>210</v>
      </c>
      <c r="E629" s="34" t="s">
        <v>175</v>
      </c>
      <c r="F629" s="34" t="s">
        <v>170</v>
      </c>
      <c r="G629" s="21"/>
      <c r="H629" s="21"/>
      <c r="I629" s="21" t="s">
        <v>276</v>
      </c>
      <c r="J629" s="21" t="s">
        <v>14</v>
      </c>
      <c r="K629" s="9"/>
      <c r="M629" s="12"/>
    </row>
    <row r="630" spans="1:13" ht="18" customHeight="1">
      <c r="A630" s="1">
        <v>629</v>
      </c>
      <c r="B630" s="37">
        <v>33482</v>
      </c>
      <c r="C630" s="34" t="s">
        <v>163</v>
      </c>
      <c r="D630" s="34" t="s">
        <v>176</v>
      </c>
      <c r="E630" s="34" t="s">
        <v>195</v>
      </c>
      <c r="F630" s="34" t="s">
        <v>72</v>
      </c>
      <c r="G630" s="21"/>
      <c r="H630" s="21"/>
      <c r="I630" s="21" t="s">
        <v>19</v>
      </c>
      <c r="J630" s="21" t="s">
        <v>20</v>
      </c>
      <c r="K630" s="9"/>
      <c r="M630" s="12"/>
    </row>
    <row r="631" spans="1:13" ht="18" customHeight="1">
      <c r="A631" s="1">
        <v>630</v>
      </c>
      <c r="B631" s="37">
        <v>33483</v>
      </c>
      <c r="C631" s="34" t="s">
        <v>181</v>
      </c>
      <c r="D631" s="34" t="s">
        <v>269</v>
      </c>
      <c r="E631" s="34" t="s">
        <v>172</v>
      </c>
      <c r="F631" s="34" t="s">
        <v>173</v>
      </c>
      <c r="G631" s="21" t="s">
        <v>146</v>
      </c>
      <c r="H631" s="21" t="s">
        <v>189</v>
      </c>
      <c r="I631" s="21" t="s">
        <v>227</v>
      </c>
      <c r="J631" s="21" t="s">
        <v>8</v>
      </c>
      <c r="K631" s="9"/>
      <c r="M631" s="12"/>
    </row>
    <row r="632" spans="1:13" ht="18" customHeight="1">
      <c r="A632" s="1">
        <v>631</v>
      </c>
      <c r="B632" s="37">
        <v>33484</v>
      </c>
      <c r="C632" s="34" t="s">
        <v>72</v>
      </c>
      <c r="D632" s="34" t="s">
        <v>167</v>
      </c>
      <c r="E632" s="34" t="s">
        <v>176</v>
      </c>
      <c r="F632" s="34" t="s">
        <v>46</v>
      </c>
      <c r="G632" s="21"/>
      <c r="H632" s="21"/>
      <c r="I632" s="21" t="s">
        <v>38</v>
      </c>
      <c r="J632" s="21" t="s">
        <v>19</v>
      </c>
      <c r="K632" s="9"/>
      <c r="M632" s="12"/>
    </row>
    <row r="633" spans="1:13" ht="18" customHeight="1">
      <c r="A633" s="1">
        <v>632</v>
      </c>
      <c r="B633" s="37">
        <v>33484</v>
      </c>
      <c r="C633" s="34" t="s">
        <v>173</v>
      </c>
      <c r="D633" s="34" t="s">
        <v>142</v>
      </c>
      <c r="E633" s="34" t="s">
        <v>187</v>
      </c>
      <c r="F633" s="34" t="s">
        <v>172</v>
      </c>
      <c r="G633" s="21" t="s">
        <v>194</v>
      </c>
      <c r="H633" s="21" t="s">
        <v>183</v>
      </c>
      <c r="I633" s="21" t="s">
        <v>227</v>
      </c>
      <c r="J633" s="21" t="s">
        <v>8</v>
      </c>
      <c r="K633" s="9"/>
      <c r="M633" s="12"/>
    </row>
    <row r="634" spans="1:13" ht="18" customHeight="1">
      <c r="A634" s="1">
        <v>633</v>
      </c>
      <c r="B634" s="37">
        <v>33484</v>
      </c>
      <c r="C634" s="34" t="s">
        <v>175</v>
      </c>
      <c r="D634" s="34" t="s">
        <v>180</v>
      </c>
      <c r="E634" s="34" t="s">
        <v>170</v>
      </c>
      <c r="F634" s="34" t="s">
        <v>168</v>
      </c>
      <c r="G634" s="21"/>
      <c r="H634" s="21"/>
      <c r="I634" s="21" t="s">
        <v>14</v>
      </c>
      <c r="J634" s="21" t="s">
        <v>37</v>
      </c>
      <c r="K634" s="9"/>
      <c r="M634" s="12"/>
    </row>
    <row r="635" spans="1:13" ht="18" customHeight="1">
      <c r="A635" s="1">
        <v>634</v>
      </c>
      <c r="B635" s="37">
        <v>33484</v>
      </c>
      <c r="C635" s="34" t="s">
        <v>186</v>
      </c>
      <c r="D635" s="34" t="s">
        <v>213</v>
      </c>
      <c r="E635" s="34" t="s">
        <v>174</v>
      </c>
      <c r="F635" s="34" t="s">
        <v>165</v>
      </c>
      <c r="G635" s="21" t="s">
        <v>211</v>
      </c>
      <c r="H635" s="21" t="s">
        <v>179</v>
      </c>
      <c r="I635" s="21" t="s">
        <v>31</v>
      </c>
      <c r="J635" s="21" t="s">
        <v>228</v>
      </c>
      <c r="K635" s="9"/>
      <c r="M635" s="12"/>
    </row>
    <row r="636" spans="1:13" ht="18" customHeight="1">
      <c r="A636" s="1">
        <v>635</v>
      </c>
      <c r="B636" s="37">
        <v>33484</v>
      </c>
      <c r="C636" s="34" t="s">
        <v>214</v>
      </c>
      <c r="D636" s="34" t="s">
        <v>184</v>
      </c>
      <c r="E636" s="34" t="s">
        <v>197</v>
      </c>
      <c r="F636" s="34" t="s">
        <v>182</v>
      </c>
      <c r="G636" s="21" t="s">
        <v>131</v>
      </c>
      <c r="H636" s="21" t="s">
        <v>178</v>
      </c>
      <c r="I636" s="21" t="s">
        <v>32</v>
      </c>
      <c r="J636" s="21" t="s">
        <v>26</v>
      </c>
      <c r="K636" s="9"/>
      <c r="M636" s="12"/>
    </row>
    <row r="637" spans="1:13" ht="18" customHeight="1">
      <c r="A637" s="1">
        <v>636</v>
      </c>
      <c r="B637" s="37">
        <v>33484</v>
      </c>
      <c r="C637" s="34" t="s">
        <v>191</v>
      </c>
      <c r="D637" s="34" t="s">
        <v>166</v>
      </c>
      <c r="E637" s="34" t="s">
        <v>144</v>
      </c>
      <c r="F637" s="34" t="s">
        <v>192</v>
      </c>
      <c r="G637" s="21"/>
      <c r="H637" s="21"/>
      <c r="I637" s="21" t="s">
        <v>20</v>
      </c>
      <c r="J637" s="21" t="s">
        <v>276</v>
      </c>
      <c r="K637" s="9"/>
      <c r="M637" s="12"/>
    </row>
    <row r="638" spans="1:13" ht="18" customHeight="1">
      <c r="A638" s="1">
        <v>637</v>
      </c>
      <c r="B638" s="37">
        <v>33485</v>
      </c>
      <c r="C638" s="34" t="s">
        <v>192</v>
      </c>
      <c r="D638" s="34" t="s">
        <v>190</v>
      </c>
      <c r="E638" s="34" t="s">
        <v>166</v>
      </c>
      <c r="F638" s="34" t="s">
        <v>144</v>
      </c>
      <c r="G638" s="21"/>
      <c r="H638" s="21"/>
      <c r="I638" s="21" t="s">
        <v>20</v>
      </c>
      <c r="J638" s="21" t="s">
        <v>276</v>
      </c>
      <c r="K638" s="9"/>
      <c r="M638" s="12"/>
    </row>
    <row r="639" spans="1:13" ht="18" customHeight="1">
      <c r="A639" s="1">
        <v>638</v>
      </c>
      <c r="B639" s="37">
        <v>33485</v>
      </c>
      <c r="C639" s="34" t="s">
        <v>161</v>
      </c>
      <c r="D639" s="34" t="s">
        <v>181</v>
      </c>
      <c r="E639" s="36" t="s">
        <v>269</v>
      </c>
      <c r="F639" s="34" t="s">
        <v>183</v>
      </c>
      <c r="G639" s="21" t="s">
        <v>142</v>
      </c>
      <c r="H639" s="21" t="s">
        <v>187</v>
      </c>
      <c r="I639" s="21" t="s">
        <v>227</v>
      </c>
      <c r="J639" s="21" t="s">
        <v>8</v>
      </c>
      <c r="K639" s="9"/>
      <c r="M639" s="12"/>
    </row>
    <row r="640" spans="1:13" ht="18" customHeight="1">
      <c r="A640" s="1">
        <v>639</v>
      </c>
      <c r="B640" s="37">
        <v>33485</v>
      </c>
      <c r="C640" s="34" t="s">
        <v>211</v>
      </c>
      <c r="D640" s="34" t="s">
        <v>174</v>
      </c>
      <c r="E640" s="34" t="s">
        <v>165</v>
      </c>
      <c r="F640" s="34" t="s">
        <v>179</v>
      </c>
      <c r="G640" s="21" t="s">
        <v>186</v>
      </c>
      <c r="H640" s="21" t="s">
        <v>213</v>
      </c>
      <c r="I640" s="21" t="s">
        <v>31</v>
      </c>
      <c r="J640" s="21" t="s">
        <v>228</v>
      </c>
      <c r="K640" s="9"/>
      <c r="M640" s="12"/>
    </row>
    <row r="641" spans="1:13" ht="18" customHeight="1">
      <c r="A641" s="1">
        <v>640</v>
      </c>
      <c r="B641" s="37">
        <v>33485</v>
      </c>
      <c r="C641" s="34" t="s">
        <v>176</v>
      </c>
      <c r="D641" s="34" t="s">
        <v>163</v>
      </c>
      <c r="E641" s="34" t="s">
        <v>46</v>
      </c>
      <c r="F641" s="34" t="s">
        <v>210</v>
      </c>
      <c r="G641" s="21"/>
      <c r="H641" s="21"/>
      <c r="I641" s="21" t="s">
        <v>38</v>
      </c>
      <c r="J641" s="21" t="s">
        <v>19</v>
      </c>
      <c r="K641" s="9"/>
      <c r="M641" s="12"/>
    </row>
    <row r="642" spans="1:13" ht="18" customHeight="1">
      <c r="A642" s="1">
        <v>641</v>
      </c>
      <c r="B642" s="37">
        <v>33486</v>
      </c>
      <c r="C642" s="34" t="s">
        <v>172</v>
      </c>
      <c r="D642" s="36" t="s">
        <v>185</v>
      </c>
      <c r="E642" s="34" t="s">
        <v>181</v>
      </c>
      <c r="F642" s="34" t="s">
        <v>194</v>
      </c>
      <c r="G642" s="21" t="s">
        <v>173</v>
      </c>
      <c r="H642" s="21" t="s">
        <v>161</v>
      </c>
      <c r="I642" s="21" t="s">
        <v>227</v>
      </c>
      <c r="J642" s="21" t="s">
        <v>8</v>
      </c>
      <c r="K642" s="9"/>
      <c r="M642" s="12"/>
    </row>
    <row r="643" spans="1:13" ht="18" customHeight="1">
      <c r="A643" s="1">
        <v>642</v>
      </c>
      <c r="B643" s="37">
        <v>33486</v>
      </c>
      <c r="C643" s="34" t="s">
        <v>46</v>
      </c>
      <c r="D643" s="34" t="s">
        <v>72</v>
      </c>
      <c r="E643" s="34" t="s">
        <v>210</v>
      </c>
      <c r="F643" s="34" t="s">
        <v>176</v>
      </c>
      <c r="G643" s="21"/>
      <c r="H643" s="21"/>
      <c r="I643" s="21" t="s">
        <v>38</v>
      </c>
      <c r="J643" s="21" t="s">
        <v>19</v>
      </c>
      <c r="K643" s="9"/>
      <c r="M643" s="12"/>
    </row>
    <row r="644" spans="1:13" ht="18" customHeight="1">
      <c r="A644" s="1">
        <v>643</v>
      </c>
      <c r="B644" s="37">
        <v>33486</v>
      </c>
      <c r="C644" s="34" t="s">
        <v>144</v>
      </c>
      <c r="D644" s="34" t="s">
        <v>191</v>
      </c>
      <c r="E644" s="34" t="s">
        <v>190</v>
      </c>
      <c r="F644" s="34" t="s">
        <v>166</v>
      </c>
      <c r="G644" s="21"/>
      <c r="H644" s="21"/>
      <c r="I644" s="21" t="s">
        <v>20</v>
      </c>
      <c r="J644" s="21" t="s">
        <v>276</v>
      </c>
      <c r="K644" s="9"/>
      <c r="M644" s="12"/>
    </row>
    <row r="645" spans="1:13" ht="18" customHeight="1">
      <c r="A645" s="1">
        <v>644</v>
      </c>
      <c r="B645" s="37">
        <v>33487</v>
      </c>
      <c r="C645" s="34" t="s">
        <v>167</v>
      </c>
      <c r="D645" s="34" t="s">
        <v>195</v>
      </c>
      <c r="E645" s="34" t="s">
        <v>177</v>
      </c>
      <c r="F645" s="34" t="s">
        <v>170</v>
      </c>
      <c r="G645" s="21"/>
      <c r="H645" s="21"/>
      <c r="I645" s="21" t="s">
        <v>276</v>
      </c>
      <c r="J645" s="21" t="s">
        <v>38</v>
      </c>
      <c r="K645" s="9"/>
      <c r="M645" s="12"/>
    </row>
    <row r="646" spans="1:13" ht="18" customHeight="1">
      <c r="A646" s="1">
        <v>645</v>
      </c>
      <c r="B646" s="37">
        <v>33487</v>
      </c>
      <c r="C646" s="34" t="s">
        <v>182</v>
      </c>
      <c r="D646" s="34" t="s">
        <v>161</v>
      </c>
      <c r="E646" s="34" t="s">
        <v>183</v>
      </c>
      <c r="F646" s="34" t="s">
        <v>181</v>
      </c>
      <c r="G646" s="21" t="s">
        <v>142</v>
      </c>
      <c r="H646" s="21" t="s">
        <v>173</v>
      </c>
      <c r="I646" s="21" t="s">
        <v>227</v>
      </c>
      <c r="J646" s="21" t="s">
        <v>32</v>
      </c>
      <c r="K646" s="9"/>
      <c r="M646" s="12"/>
    </row>
    <row r="647" spans="1:13" ht="18" customHeight="1">
      <c r="A647" s="1">
        <v>646</v>
      </c>
      <c r="B647" s="37">
        <v>33487</v>
      </c>
      <c r="C647" s="34" t="s">
        <v>269</v>
      </c>
      <c r="D647" s="34" t="s">
        <v>146</v>
      </c>
      <c r="E647" s="34" t="s">
        <v>194</v>
      </c>
      <c r="F647" s="34" t="s">
        <v>187</v>
      </c>
      <c r="G647" s="21" t="s">
        <v>185</v>
      </c>
      <c r="H647" s="21" t="s">
        <v>172</v>
      </c>
      <c r="I647" s="21" t="s">
        <v>26</v>
      </c>
      <c r="J647" s="21" t="s">
        <v>228</v>
      </c>
      <c r="K647" s="9"/>
      <c r="M647" s="12"/>
    </row>
    <row r="648" spans="1:13" ht="18" customHeight="1">
      <c r="A648" s="1">
        <v>647</v>
      </c>
      <c r="B648" s="37">
        <v>33488</v>
      </c>
      <c r="C648" s="34" t="s">
        <v>170</v>
      </c>
      <c r="D648" s="34" t="s">
        <v>192</v>
      </c>
      <c r="E648" s="34" t="s">
        <v>176</v>
      </c>
      <c r="F648" s="34" t="s">
        <v>195</v>
      </c>
      <c r="G648" s="21"/>
      <c r="H648" s="21"/>
      <c r="I648" s="21" t="s">
        <v>276</v>
      </c>
      <c r="J648" s="21" t="s">
        <v>38</v>
      </c>
      <c r="K648" s="9"/>
      <c r="M648" s="12"/>
    </row>
    <row r="649" spans="1:13" ht="18" customHeight="1">
      <c r="A649" s="1">
        <v>648</v>
      </c>
      <c r="B649" s="37">
        <v>33488</v>
      </c>
      <c r="C649" s="34" t="s">
        <v>187</v>
      </c>
      <c r="D649" s="34" t="s">
        <v>172</v>
      </c>
      <c r="E649" s="34" t="s">
        <v>173</v>
      </c>
      <c r="F649" s="34" t="s">
        <v>142</v>
      </c>
      <c r="G649" s="21" t="s">
        <v>181</v>
      </c>
      <c r="H649" s="21" t="s">
        <v>269</v>
      </c>
      <c r="I649" s="21" t="s">
        <v>26</v>
      </c>
      <c r="J649" s="21" t="s">
        <v>228</v>
      </c>
      <c r="K649" s="9"/>
      <c r="M649" s="12"/>
    </row>
    <row r="650" spans="1:13" ht="18" customHeight="1">
      <c r="A650" s="1">
        <v>649</v>
      </c>
      <c r="B650" s="37">
        <v>33488</v>
      </c>
      <c r="C650" s="34" t="s">
        <v>210</v>
      </c>
      <c r="D650" s="34" t="s">
        <v>166</v>
      </c>
      <c r="E650" s="34" t="s">
        <v>191</v>
      </c>
      <c r="F650" s="34" t="s">
        <v>193</v>
      </c>
      <c r="G650" s="21"/>
      <c r="H650" s="21"/>
      <c r="I650" s="21" t="s">
        <v>37</v>
      </c>
      <c r="J650" s="21" t="s">
        <v>19</v>
      </c>
      <c r="K650" s="9"/>
      <c r="M650" s="12"/>
    </row>
    <row r="651" spans="1:13" ht="18" customHeight="1">
      <c r="A651" s="1">
        <v>650</v>
      </c>
      <c r="B651" s="37">
        <v>33488</v>
      </c>
      <c r="C651" s="34" t="s">
        <v>131</v>
      </c>
      <c r="D651" s="34" t="s">
        <v>179</v>
      </c>
      <c r="E651" s="34" t="s">
        <v>184</v>
      </c>
      <c r="F651" s="34" t="s">
        <v>188</v>
      </c>
      <c r="G651" s="21" t="s">
        <v>165</v>
      </c>
      <c r="H651" s="21" t="s">
        <v>178</v>
      </c>
      <c r="I651" s="21" t="s">
        <v>8</v>
      </c>
      <c r="J651" s="21" t="s">
        <v>31</v>
      </c>
      <c r="K651" s="9"/>
      <c r="M651" s="12"/>
    </row>
    <row r="652" spans="1:13" ht="18" customHeight="1">
      <c r="A652" s="1">
        <v>651</v>
      </c>
      <c r="B652" s="37">
        <v>33488</v>
      </c>
      <c r="C652" s="34" t="s">
        <v>180</v>
      </c>
      <c r="D652" s="34" t="s">
        <v>175</v>
      </c>
      <c r="E652" s="34" t="s">
        <v>163</v>
      </c>
      <c r="F652" s="34" t="s">
        <v>190</v>
      </c>
      <c r="G652" s="21"/>
      <c r="H652" s="21"/>
      <c r="I652" s="21" t="s">
        <v>14</v>
      </c>
      <c r="J652" s="21" t="s">
        <v>20</v>
      </c>
      <c r="K652" s="9"/>
      <c r="M652" s="12"/>
    </row>
    <row r="653" spans="1:13" ht="18" customHeight="1">
      <c r="A653" s="1">
        <v>652</v>
      </c>
      <c r="B653" s="37">
        <v>33488</v>
      </c>
      <c r="C653" s="34" t="s">
        <v>183</v>
      </c>
      <c r="D653" s="34" t="s">
        <v>214</v>
      </c>
      <c r="E653" s="34" t="s">
        <v>161</v>
      </c>
      <c r="F653" s="34" t="s">
        <v>185</v>
      </c>
      <c r="G653" s="21" t="s">
        <v>182</v>
      </c>
      <c r="H653" s="21" t="s">
        <v>194</v>
      </c>
      <c r="I653" s="21" t="s">
        <v>227</v>
      </c>
      <c r="J653" s="21" t="s">
        <v>32</v>
      </c>
      <c r="K653" s="9"/>
      <c r="M653" s="12"/>
    </row>
    <row r="654" spans="1:13" ht="18" customHeight="1">
      <c r="A654" s="1">
        <v>653</v>
      </c>
      <c r="B654" s="37">
        <v>33489</v>
      </c>
      <c r="C654" s="34" t="s">
        <v>181</v>
      </c>
      <c r="D654" s="34" t="s">
        <v>173</v>
      </c>
      <c r="E654" s="34" t="s">
        <v>172</v>
      </c>
      <c r="F654" s="34" t="s">
        <v>269</v>
      </c>
      <c r="G654" s="21" t="s">
        <v>187</v>
      </c>
      <c r="H654" s="21" t="s">
        <v>146</v>
      </c>
      <c r="I654" s="21" t="s">
        <v>26</v>
      </c>
      <c r="J654" s="21" t="s">
        <v>228</v>
      </c>
      <c r="K654" s="9"/>
      <c r="M654" s="12"/>
    </row>
    <row r="655" spans="1:13" ht="18" customHeight="1">
      <c r="A655" s="1">
        <v>654</v>
      </c>
      <c r="B655" s="37">
        <v>33489</v>
      </c>
      <c r="C655" s="34" t="s">
        <v>178</v>
      </c>
      <c r="D655" s="34" t="s">
        <v>165</v>
      </c>
      <c r="E655" s="34" t="s">
        <v>179</v>
      </c>
      <c r="F655" s="34" t="s">
        <v>131</v>
      </c>
      <c r="G655" s="21" t="s">
        <v>188</v>
      </c>
      <c r="H655" s="21" t="s">
        <v>184</v>
      </c>
      <c r="I655" s="21" t="s">
        <v>8</v>
      </c>
      <c r="J655" s="21" t="s">
        <v>31</v>
      </c>
      <c r="K655" s="9"/>
      <c r="M655" s="12"/>
    </row>
    <row r="656" spans="1:13" ht="18" customHeight="1">
      <c r="A656" s="1">
        <v>655</v>
      </c>
      <c r="B656" s="37">
        <v>33489</v>
      </c>
      <c r="C656" s="34" t="s">
        <v>193</v>
      </c>
      <c r="D656" s="34" t="s">
        <v>144</v>
      </c>
      <c r="E656" s="34" t="s">
        <v>166</v>
      </c>
      <c r="F656" s="34" t="s">
        <v>191</v>
      </c>
      <c r="G656" s="21"/>
      <c r="H656" s="21"/>
      <c r="I656" s="21" t="s">
        <v>37</v>
      </c>
      <c r="J656" s="21" t="s">
        <v>19</v>
      </c>
      <c r="K656" s="9"/>
      <c r="M656" s="12"/>
    </row>
    <row r="657" spans="1:13" ht="18" customHeight="1">
      <c r="A657" s="1">
        <v>656</v>
      </c>
      <c r="B657" s="37">
        <v>33489</v>
      </c>
      <c r="C657" s="34" t="s">
        <v>194</v>
      </c>
      <c r="D657" s="34" t="s">
        <v>182</v>
      </c>
      <c r="E657" s="34" t="s">
        <v>185</v>
      </c>
      <c r="F657" s="34" t="s">
        <v>161</v>
      </c>
      <c r="G657" s="21" t="s">
        <v>183</v>
      </c>
      <c r="H657" s="21" t="s">
        <v>214</v>
      </c>
      <c r="I657" s="21" t="s">
        <v>227</v>
      </c>
      <c r="J657" s="21" t="s">
        <v>32</v>
      </c>
      <c r="K657" s="9"/>
      <c r="M657" s="12"/>
    </row>
    <row r="658" spans="1:13" ht="18" customHeight="1">
      <c r="A658" s="1">
        <v>657</v>
      </c>
      <c r="B658" s="37">
        <v>33490</v>
      </c>
      <c r="C658" s="34" t="s">
        <v>142</v>
      </c>
      <c r="D658" s="34" t="s">
        <v>269</v>
      </c>
      <c r="E658" s="34" t="s">
        <v>187</v>
      </c>
      <c r="F658" s="34" t="s">
        <v>172</v>
      </c>
      <c r="G658" s="21" t="s">
        <v>173</v>
      </c>
      <c r="H658" s="21" t="s">
        <v>181</v>
      </c>
      <c r="I658" s="21" t="s">
        <v>26</v>
      </c>
      <c r="J658" s="21" t="s">
        <v>228</v>
      </c>
      <c r="K658" s="9"/>
      <c r="M658" s="12"/>
    </row>
    <row r="659" spans="1:13" ht="18" customHeight="1">
      <c r="A659" s="1">
        <v>658</v>
      </c>
      <c r="B659" s="37">
        <v>33491</v>
      </c>
      <c r="C659" s="34" t="s">
        <v>166</v>
      </c>
      <c r="D659" s="34" t="s">
        <v>210</v>
      </c>
      <c r="E659" s="34" t="s">
        <v>175</v>
      </c>
      <c r="F659" s="34" t="s">
        <v>167</v>
      </c>
      <c r="G659" s="21"/>
      <c r="H659" s="21"/>
      <c r="I659" s="21" t="s">
        <v>20</v>
      </c>
      <c r="J659" s="21" t="s">
        <v>19</v>
      </c>
      <c r="K659" s="9"/>
      <c r="M659" s="12"/>
    </row>
    <row r="660" spans="1:13" ht="18" customHeight="1">
      <c r="A660" s="1">
        <v>659</v>
      </c>
      <c r="B660" s="37">
        <v>33491</v>
      </c>
      <c r="C660" s="34" t="s">
        <v>161</v>
      </c>
      <c r="D660" s="34" t="s">
        <v>181</v>
      </c>
      <c r="E660" s="34" t="s">
        <v>173</v>
      </c>
      <c r="F660" s="34" t="s">
        <v>187</v>
      </c>
      <c r="G660" s="21" t="s">
        <v>269</v>
      </c>
      <c r="H660" s="21" t="s">
        <v>142</v>
      </c>
      <c r="I660" s="21" t="s">
        <v>26</v>
      </c>
      <c r="J660" s="21" t="s">
        <v>227</v>
      </c>
      <c r="K660" s="9"/>
      <c r="M660" s="12"/>
    </row>
    <row r="661" spans="1:13" ht="18" customHeight="1">
      <c r="A661" s="1">
        <v>660</v>
      </c>
      <c r="B661" s="37">
        <v>33491</v>
      </c>
      <c r="C661" s="34" t="s">
        <v>185</v>
      </c>
      <c r="D661" s="34" t="s">
        <v>183</v>
      </c>
      <c r="E661" s="34" t="s">
        <v>182</v>
      </c>
      <c r="F661" s="34" t="s">
        <v>146</v>
      </c>
      <c r="G661" s="21" t="s">
        <v>214</v>
      </c>
      <c r="H661" s="21" t="s">
        <v>194</v>
      </c>
      <c r="I661" s="21" t="s">
        <v>228</v>
      </c>
      <c r="J661" s="21" t="s">
        <v>8</v>
      </c>
      <c r="K661" s="9"/>
      <c r="M661" s="12"/>
    </row>
    <row r="662" spans="1:13" ht="18" customHeight="1">
      <c r="A662" s="1">
        <v>661</v>
      </c>
      <c r="B662" s="37">
        <v>33491</v>
      </c>
      <c r="C662" s="34" t="s">
        <v>163</v>
      </c>
      <c r="D662" s="34" t="s">
        <v>176</v>
      </c>
      <c r="E662" s="34" t="s">
        <v>168</v>
      </c>
      <c r="F662" s="34" t="s">
        <v>192</v>
      </c>
      <c r="G662" s="21"/>
      <c r="H662" s="21"/>
      <c r="I662" s="21" t="s">
        <v>37</v>
      </c>
      <c r="J662" s="21" t="s">
        <v>38</v>
      </c>
      <c r="K662" s="9"/>
      <c r="M662" s="12"/>
    </row>
    <row r="663" spans="1:13" ht="18" customHeight="1">
      <c r="A663" s="1">
        <v>662</v>
      </c>
      <c r="B663" s="37">
        <v>33492</v>
      </c>
      <c r="C663" s="34" t="s">
        <v>192</v>
      </c>
      <c r="D663" s="34" t="s">
        <v>195</v>
      </c>
      <c r="E663" s="34" t="s">
        <v>176</v>
      </c>
      <c r="F663" s="34" t="s">
        <v>168</v>
      </c>
      <c r="G663" s="21"/>
      <c r="H663" s="21"/>
      <c r="I663" s="21" t="s">
        <v>37</v>
      </c>
      <c r="J663" s="21" t="s">
        <v>38</v>
      </c>
      <c r="K663" s="9"/>
      <c r="M663" s="12"/>
    </row>
    <row r="664" spans="1:13" ht="18" customHeight="1">
      <c r="A664" s="1">
        <v>663</v>
      </c>
      <c r="B664" s="37">
        <v>33492</v>
      </c>
      <c r="C664" s="34" t="s">
        <v>179</v>
      </c>
      <c r="D664" s="34" t="s">
        <v>178</v>
      </c>
      <c r="E664" s="34" t="s">
        <v>174</v>
      </c>
      <c r="F664" s="34" t="s">
        <v>165</v>
      </c>
      <c r="G664" s="21" t="s">
        <v>211</v>
      </c>
      <c r="H664" s="21" t="s">
        <v>186</v>
      </c>
      <c r="I664" s="21" t="s">
        <v>32</v>
      </c>
      <c r="J664" s="21" t="s">
        <v>31</v>
      </c>
      <c r="K664" s="9"/>
      <c r="M664" s="12"/>
    </row>
    <row r="665" spans="1:13" ht="18" customHeight="1">
      <c r="A665" s="1">
        <v>664</v>
      </c>
      <c r="B665" s="37">
        <v>33492</v>
      </c>
      <c r="C665" s="34" t="s">
        <v>173</v>
      </c>
      <c r="D665" s="34" t="s">
        <v>187</v>
      </c>
      <c r="E665" s="34" t="s">
        <v>142</v>
      </c>
      <c r="F665" s="34" t="s">
        <v>181</v>
      </c>
      <c r="G665" s="21" t="s">
        <v>161</v>
      </c>
      <c r="H665" s="21" t="s">
        <v>172</v>
      </c>
      <c r="I665" s="21" t="s">
        <v>26</v>
      </c>
      <c r="J665" s="21" t="s">
        <v>227</v>
      </c>
      <c r="K665" s="9"/>
      <c r="M665" s="12"/>
    </row>
    <row r="666" spans="1:13" ht="18" customHeight="1">
      <c r="A666" s="1">
        <v>665</v>
      </c>
      <c r="B666" s="37">
        <v>33492</v>
      </c>
      <c r="C666" s="34" t="s">
        <v>175</v>
      </c>
      <c r="D666" s="34" t="s">
        <v>190</v>
      </c>
      <c r="E666" s="34" t="s">
        <v>167</v>
      </c>
      <c r="F666" s="34" t="s">
        <v>210</v>
      </c>
      <c r="G666" s="21"/>
      <c r="H666" s="21"/>
      <c r="I666" s="21" t="s">
        <v>20</v>
      </c>
      <c r="J666" s="21" t="s">
        <v>19</v>
      </c>
      <c r="K666" s="9"/>
      <c r="M666" s="12"/>
    </row>
    <row r="667" spans="1:13" ht="18" customHeight="1">
      <c r="A667" s="1">
        <v>666</v>
      </c>
      <c r="B667" s="37">
        <v>33492</v>
      </c>
      <c r="C667" s="36" t="s">
        <v>144</v>
      </c>
      <c r="D667" s="34" t="s">
        <v>180</v>
      </c>
      <c r="E667" s="34" t="s">
        <v>193</v>
      </c>
      <c r="F667" s="34" t="s">
        <v>170</v>
      </c>
      <c r="G667" s="21"/>
      <c r="H667" s="21"/>
      <c r="I667" s="21" t="s">
        <v>14</v>
      </c>
      <c r="J667" s="21" t="s">
        <v>276</v>
      </c>
      <c r="K667" s="9"/>
      <c r="M667" s="13"/>
    </row>
    <row r="668" spans="1:13" ht="18" customHeight="1">
      <c r="A668" s="1">
        <v>667</v>
      </c>
      <c r="B668" s="37">
        <v>33492</v>
      </c>
      <c r="C668" s="34" t="s">
        <v>214</v>
      </c>
      <c r="D668" s="34" t="s">
        <v>194</v>
      </c>
      <c r="E668" s="34" t="s">
        <v>146</v>
      </c>
      <c r="F668" s="34" t="s">
        <v>182</v>
      </c>
      <c r="G668" s="21" t="s">
        <v>185</v>
      </c>
      <c r="H668" s="21" t="s">
        <v>183</v>
      </c>
      <c r="I668" s="21" t="s">
        <v>228</v>
      </c>
      <c r="J668" s="21" t="s">
        <v>8</v>
      </c>
      <c r="K668" s="9"/>
      <c r="M668" s="12"/>
    </row>
    <row r="669" spans="1:13" ht="18" customHeight="1">
      <c r="A669" s="1">
        <v>668</v>
      </c>
      <c r="B669" s="37">
        <v>33493</v>
      </c>
      <c r="C669" s="34" t="s">
        <v>167</v>
      </c>
      <c r="D669" s="34" t="s">
        <v>166</v>
      </c>
      <c r="E669" s="34" t="s">
        <v>210</v>
      </c>
      <c r="F669" s="34" t="s">
        <v>190</v>
      </c>
      <c r="G669" s="21"/>
      <c r="H669" s="21"/>
      <c r="I669" s="21" t="s">
        <v>20</v>
      </c>
      <c r="J669" s="21" t="s">
        <v>19</v>
      </c>
      <c r="K669" s="9"/>
      <c r="M669" s="12"/>
    </row>
    <row r="670" spans="1:13" ht="18" customHeight="1">
      <c r="A670" s="1">
        <v>669</v>
      </c>
      <c r="B670" s="37">
        <v>33493</v>
      </c>
      <c r="C670" s="34" t="s">
        <v>197</v>
      </c>
      <c r="D670" s="34" t="s">
        <v>213</v>
      </c>
      <c r="E670" s="34" t="s">
        <v>186</v>
      </c>
      <c r="F670" s="34" t="s">
        <v>184</v>
      </c>
      <c r="G670" s="21" t="s">
        <v>188</v>
      </c>
      <c r="H670" s="21" t="s">
        <v>131</v>
      </c>
      <c r="I670" s="21" t="s">
        <v>32</v>
      </c>
      <c r="J670" s="21" t="s">
        <v>31</v>
      </c>
      <c r="K670" s="9"/>
      <c r="M670" s="12"/>
    </row>
    <row r="671" spans="1:13" ht="18" customHeight="1">
      <c r="A671" s="1">
        <v>670</v>
      </c>
      <c r="B671" s="37">
        <v>33493</v>
      </c>
      <c r="C671" s="34" t="s">
        <v>191</v>
      </c>
      <c r="D671" s="34" t="s">
        <v>170</v>
      </c>
      <c r="E671" s="34" t="s">
        <v>144</v>
      </c>
      <c r="F671" s="34" t="s">
        <v>180</v>
      </c>
      <c r="G671" s="21"/>
      <c r="H671" s="21"/>
      <c r="I671" s="21" t="s">
        <v>14</v>
      </c>
      <c r="J671" s="21" t="s">
        <v>276</v>
      </c>
      <c r="K671" s="9"/>
      <c r="M671" s="12"/>
    </row>
    <row r="672" spans="1:13" ht="18" customHeight="1">
      <c r="A672" s="1">
        <v>671</v>
      </c>
      <c r="B672" s="37">
        <v>33495</v>
      </c>
      <c r="C672" s="34" t="s">
        <v>165</v>
      </c>
      <c r="D672" s="34" t="s">
        <v>174</v>
      </c>
      <c r="E672" s="34" t="s">
        <v>188</v>
      </c>
      <c r="F672" s="34" t="s">
        <v>178</v>
      </c>
      <c r="G672" s="21" t="s">
        <v>179</v>
      </c>
      <c r="H672" s="21" t="s">
        <v>211</v>
      </c>
      <c r="I672" s="21" t="s">
        <v>8</v>
      </c>
      <c r="J672" s="21" t="s">
        <v>26</v>
      </c>
      <c r="K672" s="9"/>
      <c r="M672" s="12"/>
    </row>
    <row r="673" spans="1:13" ht="18" customHeight="1">
      <c r="A673" s="1">
        <v>672</v>
      </c>
      <c r="B673" s="37">
        <v>33495</v>
      </c>
      <c r="C673" s="34" t="s">
        <v>181</v>
      </c>
      <c r="D673" s="34" t="s">
        <v>185</v>
      </c>
      <c r="E673" s="34" t="s">
        <v>214</v>
      </c>
      <c r="F673" s="34" t="s">
        <v>173</v>
      </c>
      <c r="G673" s="21" t="s">
        <v>187</v>
      </c>
      <c r="H673" s="21" t="s">
        <v>182</v>
      </c>
      <c r="I673" s="21" t="s">
        <v>227</v>
      </c>
      <c r="J673" s="21" t="s">
        <v>31</v>
      </c>
      <c r="K673" s="9"/>
      <c r="M673" s="12"/>
    </row>
    <row r="674" spans="1:13" ht="18" customHeight="1">
      <c r="A674" s="1">
        <v>673</v>
      </c>
      <c r="B674" s="37">
        <v>33495</v>
      </c>
      <c r="C674" s="34" t="s">
        <v>177</v>
      </c>
      <c r="D674" s="34" t="s">
        <v>167</v>
      </c>
      <c r="E674" s="34" t="s">
        <v>175</v>
      </c>
      <c r="F674" s="34" t="s">
        <v>190</v>
      </c>
      <c r="G674" s="21"/>
      <c r="H674" s="21"/>
      <c r="I674" s="21" t="s">
        <v>19</v>
      </c>
      <c r="J674" s="21" t="s">
        <v>38</v>
      </c>
      <c r="K674" s="9"/>
      <c r="M674" s="12"/>
    </row>
    <row r="675" spans="1:13" ht="18" customHeight="1">
      <c r="A675" s="1">
        <v>674</v>
      </c>
      <c r="B675" s="37">
        <v>33495</v>
      </c>
      <c r="C675" s="34" t="s">
        <v>210</v>
      </c>
      <c r="D675" s="34" t="s">
        <v>193</v>
      </c>
      <c r="E675" s="34" t="s">
        <v>195</v>
      </c>
      <c r="F675" s="34" t="s">
        <v>163</v>
      </c>
      <c r="G675" s="21"/>
      <c r="H675" s="21"/>
      <c r="I675" s="21" t="s">
        <v>276</v>
      </c>
      <c r="J675" s="21" t="s">
        <v>20</v>
      </c>
      <c r="K675" s="9"/>
      <c r="M675" s="12"/>
    </row>
    <row r="676" spans="1:13" ht="18" customHeight="1">
      <c r="A676" s="1">
        <v>675</v>
      </c>
      <c r="B676" s="37">
        <v>33495</v>
      </c>
      <c r="C676" s="34" t="s">
        <v>176</v>
      </c>
      <c r="D676" s="34" t="s">
        <v>191</v>
      </c>
      <c r="E676" s="34" t="s">
        <v>170</v>
      </c>
      <c r="F676" s="34" t="s">
        <v>180</v>
      </c>
      <c r="G676" s="21"/>
      <c r="H676" s="21"/>
      <c r="I676" s="21" t="s">
        <v>37</v>
      </c>
      <c r="J676" s="21" t="s">
        <v>14</v>
      </c>
      <c r="K676" s="9"/>
      <c r="M676" s="12"/>
    </row>
    <row r="677" spans="1:13" ht="18" customHeight="1">
      <c r="A677" s="1">
        <v>676</v>
      </c>
      <c r="B677" s="37">
        <v>33496</v>
      </c>
      <c r="C677" s="34" t="s">
        <v>182</v>
      </c>
      <c r="D677" s="34" t="s">
        <v>161</v>
      </c>
      <c r="E677" s="34" t="s">
        <v>183</v>
      </c>
      <c r="F677" s="34" t="s">
        <v>194</v>
      </c>
      <c r="G677" s="21" t="s">
        <v>172</v>
      </c>
      <c r="H677" s="21" t="s">
        <v>185</v>
      </c>
      <c r="I677" s="21" t="s">
        <v>227</v>
      </c>
      <c r="J677" s="21" t="s">
        <v>31</v>
      </c>
      <c r="K677" s="9"/>
      <c r="M677" s="12"/>
    </row>
    <row r="678" spans="1:13" ht="18" customHeight="1">
      <c r="A678" s="1">
        <v>677</v>
      </c>
      <c r="B678" s="37">
        <v>33496</v>
      </c>
      <c r="C678" s="34" t="s">
        <v>190</v>
      </c>
      <c r="D678" s="34" t="s">
        <v>166</v>
      </c>
      <c r="E678" s="34" t="s">
        <v>167</v>
      </c>
      <c r="F678" s="34" t="s">
        <v>175</v>
      </c>
      <c r="G678" s="21"/>
      <c r="H678" s="21"/>
      <c r="I678" s="21" t="s">
        <v>19</v>
      </c>
      <c r="J678" s="21" t="s">
        <v>38</v>
      </c>
      <c r="K678" s="9"/>
      <c r="M678" s="12"/>
    </row>
    <row r="679" spans="1:13" ht="18" customHeight="1">
      <c r="A679" s="1">
        <v>678</v>
      </c>
      <c r="B679" s="37">
        <v>33496</v>
      </c>
      <c r="C679" s="34" t="s">
        <v>174</v>
      </c>
      <c r="D679" s="34" t="s">
        <v>179</v>
      </c>
      <c r="E679" s="34" t="s">
        <v>178</v>
      </c>
      <c r="F679" s="34" t="s">
        <v>211</v>
      </c>
      <c r="G679" s="21" t="s">
        <v>165</v>
      </c>
      <c r="H679" s="21" t="s">
        <v>188</v>
      </c>
      <c r="I679" s="21" t="s">
        <v>8</v>
      </c>
      <c r="J679" s="21" t="s">
        <v>26</v>
      </c>
      <c r="K679" s="9"/>
      <c r="M679" s="12"/>
    </row>
    <row r="680" spans="1:13" ht="18" customHeight="1">
      <c r="A680" s="1">
        <v>679</v>
      </c>
      <c r="B680" s="37">
        <v>33496</v>
      </c>
      <c r="C680" s="34" t="s">
        <v>186</v>
      </c>
      <c r="D680" s="34" t="s">
        <v>197</v>
      </c>
      <c r="E680" s="34" t="s">
        <v>269</v>
      </c>
      <c r="F680" s="34" t="s">
        <v>213</v>
      </c>
      <c r="G680" s="21" t="s">
        <v>184</v>
      </c>
      <c r="H680" s="21" t="s">
        <v>131</v>
      </c>
      <c r="I680" s="21" t="s">
        <v>32</v>
      </c>
      <c r="J680" s="21" t="s">
        <v>228</v>
      </c>
      <c r="K680" s="9"/>
      <c r="M680" s="12"/>
    </row>
    <row r="681" spans="1:13" ht="18" customHeight="1">
      <c r="A681" s="1">
        <v>680</v>
      </c>
      <c r="B681" s="37">
        <v>33496</v>
      </c>
      <c r="C681" s="34" t="s">
        <v>180</v>
      </c>
      <c r="D681" s="34" t="s">
        <v>192</v>
      </c>
      <c r="E681" s="34" t="s">
        <v>191</v>
      </c>
      <c r="F681" s="34" t="s">
        <v>170</v>
      </c>
      <c r="G681" s="21"/>
      <c r="H681" s="21"/>
      <c r="I681" s="21" t="s">
        <v>37</v>
      </c>
      <c r="J681" s="21" t="s">
        <v>14</v>
      </c>
      <c r="K681" s="9"/>
      <c r="M681" s="12"/>
    </row>
    <row r="682" spans="1:13" ht="18" customHeight="1">
      <c r="A682" s="1">
        <v>681</v>
      </c>
      <c r="B682" s="37">
        <v>33496</v>
      </c>
      <c r="C682" s="34" t="s">
        <v>195</v>
      </c>
      <c r="D682" s="34" t="s">
        <v>163</v>
      </c>
      <c r="E682" s="34" t="s">
        <v>144</v>
      </c>
      <c r="F682" s="34" t="s">
        <v>193</v>
      </c>
      <c r="G682" s="21"/>
      <c r="H682" s="21"/>
      <c r="I682" s="21" t="s">
        <v>276</v>
      </c>
      <c r="J682" s="21" t="s">
        <v>20</v>
      </c>
      <c r="K682" s="9"/>
      <c r="M682" s="12"/>
    </row>
    <row r="683" spans="1:13" ht="18" customHeight="1">
      <c r="A683" s="1">
        <v>682</v>
      </c>
      <c r="B683" s="37">
        <v>33497</v>
      </c>
      <c r="C683" s="34" t="s">
        <v>269</v>
      </c>
      <c r="D683" s="34" t="s">
        <v>131</v>
      </c>
      <c r="E683" s="34" t="s">
        <v>184</v>
      </c>
      <c r="F683" s="34" t="s">
        <v>186</v>
      </c>
      <c r="G683" s="21" t="s">
        <v>213</v>
      </c>
      <c r="H683" s="21" t="s">
        <v>197</v>
      </c>
      <c r="I683" s="21" t="s">
        <v>32</v>
      </c>
      <c r="J683" s="21" t="s">
        <v>228</v>
      </c>
      <c r="K683" s="9"/>
      <c r="M683" s="12"/>
    </row>
    <row r="684" spans="1:13" ht="18" customHeight="1">
      <c r="A684" s="1">
        <v>683</v>
      </c>
      <c r="B684" s="37">
        <v>33497</v>
      </c>
      <c r="C684" s="34" t="s">
        <v>170</v>
      </c>
      <c r="D684" s="34" t="s">
        <v>176</v>
      </c>
      <c r="E684" s="34" t="s">
        <v>192</v>
      </c>
      <c r="F684" s="34" t="s">
        <v>191</v>
      </c>
      <c r="G684" s="21"/>
      <c r="H684" s="21"/>
      <c r="I684" s="21" t="s">
        <v>37</v>
      </c>
      <c r="J684" s="21" t="s">
        <v>14</v>
      </c>
      <c r="K684" s="9"/>
      <c r="M684" s="12"/>
    </row>
    <row r="685" spans="1:13" ht="18" customHeight="1">
      <c r="A685" s="1">
        <v>684</v>
      </c>
      <c r="B685" s="37">
        <v>33497</v>
      </c>
      <c r="C685" s="34" t="s">
        <v>175</v>
      </c>
      <c r="D685" s="34" t="s">
        <v>177</v>
      </c>
      <c r="E685" s="34" t="s">
        <v>166</v>
      </c>
      <c r="F685" s="34" t="s">
        <v>167</v>
      </c>
      <c r="G685" s="21"/>
      <c r="H685" s="21"/>
      <c r="I685" s="21" t="s">
        <v>19</v>
      </c>
      <c r="J685" s="21" t="s">
        <v>38</v>
      </c>
      <c r="K685" s="9"/>
      <c r="M685" s="12"/>
    </row>
    <row r="686" spans="1:13" ht="18" customHeight="1">
      <c r="A686" s="1">
        <v>685</v>
      </c>
      <c r="B686" s="37">
        <v>33497</v>
      </c>
      <c r="C686" s="34" t="s">
        <v>188</v>
      </c>
      <c r="D686" s="34" t="s">
        <v>165</v>
      </c>
      <c r="E686" s="36" t="s">
        <v>211</v>
      </c>
      <c r="F686" s="34" t="s">
        <v>179</v>
      </c>
      <c r="G686" s="21" t="s">
        <v>174</v>
      </c>
      <c r="H686" s="21" t="s">
        <v>178</v>
      </c>
      <c r="I686" s="21" t="s">
        <v>8</v>
      </c>
      <c r="J686" s="21" t="s">
        <v>26</v>
      </c>
      <c r="K686" s="9"/>
      <c r="M686" s="12"/>
    </row>
    <row r="687" spans="1:13" ht="18" customHeight="1">
      <c r="A687" s="1">
        <v>686</v>
      </c>
      <c r="B687" s="37">
        <v>33497</v>
      </c>
      <c r="C687" s="34" t="s">
        <v>193</v>
      </c>
      <c r="D687" s="34" t="s">
        <v>210</v>
      </c>
      <c r="E687" s="34" t="s">
        <v>163</v>
      </c>
      <c r="F687" s="34" t="s">
        <v>144</v>
      </c>
      <c r="G687" s="21"/>
      <c r="H687" s="21"/>
      <c r="I687" s="21" t="s">
        <v>276</v>
      </c>
      <c r="J687" s="21" t="s">
        <v>20</v>
      </c>
      <c r="K687" s="9"/>
      <c r="M687" s="12"/>
    </row>
    <row r="688" spans="1:13" ht="18" customHeight="1">
      <c r="A688" s="1">
        <v>687</v>
      </c>
      <c r="B688" s="37">
        <v>33498</v>
      </c>
      <c r="C688" s="34" t="s">
        <v>197</v>
      </c>
      <c r="D688" s="34" t="s">
        <v>184</v>
      </c>
      <c r="E688" s="34" t="s">
        <v>213</v>
      </c>
      <c r="F688" s="34" t="s">
        <v>131</v>
      </c>
      <c r="G688" s="21" t="s">
        <v>269</v>
      </c>
      <c r="H688" s="21" t="s">
        <v>186</v>
      </c>
      <c r="I688" s="21" t="s">
        <v>31</v>
      </c>
      <c r="J688" s="21" t="s">
        <v>32</v>
      </c>
      <c r="K688" s="9"/>
      <c r="M688" s="12"/>
    </row>
    <row r="689" spans="1:13" ht="18" customHeight="1">
      <c r="A689" s="1">
        <v>688</v>
      </c>
      <c r="B689" s="37">
        <v>33498</v>
      </c>
      <c r="C689" s="34" t="s">
        <v>178</v>
      </c>
      <c r="D689" s="34" t="s">
        <v>211</v>
      </c>
      <c r="E689" s="34" t="s">
        <v>165</v>
      </c>
      <c r="F689" s="34" t="s">
        <v>174</v>
      </c>
      <c r="G689" s="21" t="s">
        <v>179</v>
      </c>
      <c r="H689" s="21" t="s">
        <v>188</v>
      </c>
      <c r="I689" s="21" t="s">
        <v>8</v>
      </c>
      <c r="J689" s="21" t="s">
        <v>228</v>
      </c>
      <c r="K689" s="9"/>
      <c r="M689" s="12"/>
    </row>
    <row r="690" spans="1:13" ht="18" customHeight="1">
      <c r="A690" s="1">
        <v>689</v>
      </c>
      <c r="B690" s="37">
        <v>33498</v>
      </c>
      <c r="C690" s="34" t="s">
        <v>183</v>
      </c>
      <c r="D690" s="34" t="s">
        <v>182</v>
      </c>
      <c r="E690" s="34" t="s">
        <v>185</v>
      </c>
      <c r="F690" s="34" t="s">
        <v>142</v>
      </c>
      <c r="G690" s="21" t="s">
        <v>194</v>
      </c>
      <c r="H690" s="21" t="s">
        <v>146</v>
      </c>
      <c r="I690" s="21" t="s">
        <v>227</v>
      </c>
      <c r="J690" s="21" t="s">
        <v>26</v>
      </c>
      <c r="K690" s="9"/>
      <c r="M690" s="12"/>
    </row>
    <row r="691" spans="1:13" ht="18" customHeight="1">
      <c r="A691" s="1">
        <v>690</v>
      </c>
      <c r="B691" s="37">
        <v>33498</v>
      </c>
      <c r="C691" s="34" t="s">
        <v>191</v>
      </c>
      <c r="D691" s="34" t="s">
        <v>195</v>
      </c>
      <c r="E691" s="34" t="s">
        <v>176</v>
      </c>
      <c r="F691" s="34" t="s">
        <v>180</v>
      </c>
      <c r="G691" s="21"/>
      <c r="H691" s="21"/>
      <c r="I691" s="21" t="s">
        <v>276</v>
      </c>
      <c r="J691" s="21" t="s">
        <v>37</v>
      </c>
      <c r="K691" s="9"/>
      <c r="M691" s="12"/>
    </row>
    <row r="692" spans="1:13" ht="18" customHeight="1">
      <c r="A692" s="1">
        <v>691</v>
      </c>
      <c r="B692" s="37">
        <v>33499</v>
      </c>
      <c r="C692" s="34" t="s">
        <v>167</v>
      </c>
      <c r="D692" s="34" t="s">
        <v>72</v>
      </c>
      <c r="E692" s="34" t="s">
        <v>210</v>
      </c>
      <c r="F692" s="34" t="s">
        <v>46</v>
      </c>
      <c r="G692" s="21"/>
      <c r="H692" s="21"/>
      <c r="I692" s="21" t="s">
        <v>38</v>
      </c>
      <c r="J692" s="21" t="s">
        <v>20</v>
      </c>
      <c r="K692" s="9"/>
      <c r="M692" s="12"/>
    </row>
    <row r="693" spans="1:13" ht="18" customHeight="1">
      <c r="A693" s="1">
        <v>692</v>
      </c>
      <c r="B693" s="37">
        <v>33499</v>
      </c>
      <c r="C693" s="34" t="s">
        <v>211</v>
      </c>
      <c r="D693" s="34" t="s">
        <v>269</v>
      </c>
      <c r="E693" s="34" t="s">
        <v>186</v>
      </c>
      <c r="F693" s="34" t="s">
        <v>184</v>
      </c>
      <c r="G693" s="21" t="s">
        <v>197</v>
      </c>
      <c r="H693" s="21" t="s">
        <v>213</v>
      </c>
      <c r="I693" s="21" t="s">
        <v>31</v>
      </c>
      <c r="J693" s="21" t="s">
        <v>32</v>
      </c>
      <c r="K693" s="9"/>
      <c r="M693" s="12"/>
    </row>
    <row r="694" spans="1:13" ht="18" customHeight="1">
      <c r="A694" s="1">
        <v>693</v>
      </c>
      <c r="B694" s="37">
        <v>33499</v>
      </c>
      <c r="C694" s="34" t="s">
        <v>163</v>
      </c>
      <c r="D694" s="36" t="s">
        <v>192</v>
      </c>
      <c r="E694" s="34" t="s">
        <v>144</v>
      </c>
      <c r="F694" s="34" t="s">
        <v>193</v>
      </c>
      <c r="G694" s="21"/>
      <c r="H694" s="21"/>
      <c r="I694" s="21" t="s">
        <v>19</v>
      </c>
      <c r="J694" s="21" t="s">
        <v>14</v>
      </c>
      <c r="K694" s="9"/>
      <c r="M694" s="12"/>
    </row>
    <row r="695" spans="1:13" ht="18" customHeight="1">
      <c r="A695" s="1">
        <v>694</v>
      </c>
      <c r="B695" s="37">
        <v>33500</v>
      </c>
      <c r="C695" s="34" t="s">
        <v>144</v>
      </c>
      <c r="D695" s="34" t="s">
        <v>170</v>
      </c>
      <c r="E695" s="34" t="s">
        <v>193</v>
      </c>
      <c r="F695" s="34" t="s">
        <v>192</v>
      </c>
      <c r="G695" s="21"/>
      <c r="H695" s="21"/>
      <c r="I695" s="21" t="s">
        <v>19</v>
      </c>
      <c r="J695" s="21" t="s">
        <v>14</v>
      </c>
      <c r="K695" s="9"/>
      <c r="M695" s="12"/>
    </row>
    <row r="696" spans="1:13" ht="18" customHeight="1">
      <c r="A696" s="1">
        <v>695</v>
      </c>
      <c r="B696" s="37">
        <v>33501</v>
      </c>
      <c r="C696" s="36" t="s">
        <v>192</v>
      </c>
      <c r="D696" s="34" t="s">
        <v>193</v>
      </c>
      <c r="E696" s="34" t="s">
        <v>163</v>
      </c>
      <c r="F696" s="34" t="s">
        <v>170</v>
      </c>
      <c r="G696" s="21"/>
      <c r="H696" s="21"/>
      <c r="I696" s="21" t="s">
        <v>19</v>
      </c>
      <c r="J696" s="21" t="s">
        <v>14</v>
      </c>
      <c r="K696" s="9"/>
      <c r="M696" s="13"/>
    </row>
    <row r="697" spans="1:13" ht="18" customHeight="1">
      <c r="A697" s="1">
        <v>696</v>
      </c>
      <c r="B697" s="37">
        <v>33502</v>
      </c>
      <c r="C697" s="34" t="s">
        <v>166</v>
      </c>
      <c r="D697" s="34" t="s">
        <v>210</v>
      </c>
      <c r="E697" s="34" t="s">
        <v>195</v>
      </c>
      <c r="F697" s="34" t="s">
        <v>176</v>
      </c>
      <c r="G697" s="21"/>
      <c r="H697" s="21"/>
      <c r="I697" s="21" t="s">
        <v>20</v>
      </c>
      <c r="J697" s="21" t="s">
        <v>14</v>
      </c>
      <c r="K697" s="9"/>
      <c r="M697" s="12"/>
    </row>
    <row r="698" spans="1:13" ht="18" customHeight="1">
      <c r="A698" s="1">
        <v>697</v>
      </c>
      <c r="B698" s="37">
        <v>33502</v>
      </c>
      <c r="C698" s="34" t="s">
        <v>170</v>
      </c>
      <c r="D698" s="34" t="s">
        <v>163</v>
      </c>
      <c r="E698" s="34" t="s">
        <v>144</v>
      </c>
      <c r="F698" s="34" t="s">
        <v>193</v>
      </c>
      <c r="G698" s="21"/>
      <c r="H698" s="21"/>
      <c r="I698" s="21" t="s">
        <v>19</v>
      </c>
      <c r="J698" s="21" t="s">
        <v>37</v>
      </c>
      <c r="K698" s="9"/>
      <c r="M698" s="12"/>
    </row>
    <row r="699" spans="1:13" ht="18" customHeight="1">
      <c r="A699" s="1">
        <v>698</v>
      </c>
      <c r="B699" s="37">
        <v>33502</v>
      </c>
      <c r="C699" s="34" t="s">
        <v>190</v>
      </c>
      <c r="D699" s="34" t="s">
        <v>191</v>
      </c>
      <c r="E699" s="34" t="s">
        <v>168</v>
      </c>
      <c r="F699" s="34" t="s">
        <v>72</v>
      </c>
      <c r="G699" s="21"/>
      <c r="H699" s="21"/>
      <c r="I699" s="21" t="s">
        <v>38</v>
      </c>
      <c r="J699" s="21" t="s">
        <v>276</v>
      </c>
      <c r="K699" s="9"/>
      <c r="M699" s="12"/>
    </row>
    <row r="700" spans="1:13" ht="18" customHeight="1">
      <c r="A700" s="1">
        <v>699</v>
      </c>
      <c r="B700" s="37">
        <v>33502</v>
      </c>
      <c r="C700" s="34" t="s">
        <v>213</v>
      </c>
      <c r="D700" s="34" t="s">
        <v>186</v>
      </c>
      <c r="E700" s="34" t="s">
        <v>184</v>
      </c>
      <c r="F700" s="34" t="s">
        <v>197</v>
      </c>
      <c r="G700" s="21" t="s">
        <v>178</v>
      </c>
      <c r="H700" s="21" t="s">
        <v>174</v>
      </c>
      <c r="I700" s="21" t="s">
        <v>32</v>
      </c>
      <c r="J700" s="21" t="s">
        <v>227</v>
      </c>
      <c r="K700" s="9"/>
      <c r="M700" s="12"/>
    </row>
    <row r="701" spans="1:13" ht="18" customHeight="1">
      <c r="A701" s="1">
        <v>700</v>
      </c>
      <c r="B701" s="37">
        <v>33502</v>
      </c>
      <c r="C701" s="34" t="s">
        <v>194</v>
      </c>
      <c r="D701" s="34" t="s">
        <v>172</v>
      </c>
      <c r="E701" s="34" t="s">
        <v>187</v>
      </c>
      <c r="F701" s="34" t="s">
        <v>185</v>
      </c>
      <c r="G701" s="21" t="s">
        <v>142</v>
      </c>
      <c r="H701" s="21" t="s">
        <v>161</v>
      </c>
      <c r="I701" s="21" t="s">
        <v>228</v>
      </c>
      <c r="J701" s="21" t="s">
        <v>26</v>
      </c>
      <c r="K701" s="9"/>
      <c r="M701" s="12"/>
    </row>
    <row r="702" spans="1:13" ht="18" customHeight="1">
      <c r="A702" s="1">
        <v>701</v>
      </c>
      <c r="B702" s="37">
        <v>33503</v>
      </c>
      <c r="C702" s="34" t="s">
        <v>72</v>
      </c>
      <c r="D702" s="34" t="s">
        <v>167</v>
      </c>
      <c r="E702" s="34" t="s">
        <v>191</v>
      </c>
      <c r="F702" s="34" t="s">
        <v>168</v>
      </c>
      <c r="G702" s="21"/>
      <c r="H702" s="21"/>
      <c r="I702" s="21" t="s">
        <v>38</v>
      </c>
      <c r="J702" s="21" t="s">
        <v>276</v>
      </c>
      <c r="K702" s="9"/>
      <c r="M702" s="12"/>
    </row>
    <row r="703" spans="1:13" ht="18" customHeight="1">
      <c r="A703" s="1">
        <v>702</v>
      </c>
      <c r="B703" s="37">
        <v>33503</v>
      </c>
      <c r="C703" s="34" t="s">
        <v>174</v>
      </c>
      <c r="D703" s="34" t="s">
        <v>173</v>
      </c>
      <c r="E703" s="34" t="s">
        <v>178</v>
      </c>
      <c r="F703" s="34" t="s">
        <v>165</v>
      </c>
      <c r="G703" s="21" t="s">
        <v>186</v>
      </c>
      <c r="H703" s="21" t="s">
        <v>211</v>
      </c>
      <c r="I703" s="21" t="s">
        <v>31</v>
      </c>
      <c r="J703" s="21" t="s">
        <v>8</v>
      </c>
      <c r="K703" s="9"/>
      <c r="M703" s="12"/>
    </row>
    <row r="704" spans="1:13" ht="18" customHeight="1">
      <c r="A704" s="1">
        <v>703</v>
      </c>
      <c r="B704" s="37">
        <v>33503</v>
      </c>
      <c r="C704" s="34" t="s">
        <v>184</v>
      </c>
      <c r="D704" s="34" t="s">
        <v>214</v>
      </c>
      <c r="E704" s="34" t="s">
        <v>181</v>
      </c>
      <c r="F704" s="34" t="s">
        <v>179</v>
      </c>
      <c r="G704" s="21" t="s">
        <v>213</v>
      </c>
      <c r="H704" s="21" t="s">
        <v>197</v>
      </c>
      <c r="I704" s="21" t="s">
        <v>32</v>
      </c>
      <c r="J704" s="21" t="s">
        <v>227</v>
      </c>
      <c r="K704" s="9"/>
      <c r="M704" s="12"/>
    </row>
    <row r="705" spans="1:13" ht="18" customHeight="1">
      <c r="A705" s="1">
        <v>704</v>
      </c>
      <c r="B705" s="37">
        <v>33503</v>
      </c>
      <c r="C705" s="34" t="s">
        <v>142</v>
      </c>
      <c r="D705" s="34" t="s">
        <v>161</v>
      </c>
      <c r="E705" s="34" t="s">
        <v>172</v>
      </c>
      <c r="F705" s="34" t="s">
        <v>187</v>
      </c>
      <c r="G705" s="21" t="s">
        <v>185</v>
      </c>
      <c r="H705" s="21" t="s">
        <v>194</v>
      </c>
      <c r="I705" s="21" t="s">
        <v>228</v>
      </c>
      <c r="J705" s="21" t="s">
        <v>26</v>
      </c>
      <c r="K705" s="9"/>
      <c r="M705" s="12"/>
    </row>
    <row r="706" spans="1:13" ht="18" customHeight="1">
      <c r="A706" s="1">
        <v>705</v>
      </c>
      <c r="B706" s="37">
        <v>33503</v>
      </c>
      <c r="C706" s="34" t="s">
        <v>176</v>
      </c>
      <c r="D706" s="34" t="s">
        <v>175</v>
      </c>
      <c r="E706" s="34" t="s">
        <v>210</v>
      </c>
      <c r="F706" s="34" t="s">
        <v>195</v>
      </c>
      <c r="G706" s="21"/>
      <c r="H706" s="21"/>
      <c r="I706" s="21" t="s">
        <v>20</v>
      </c>
      <c r="J706" s="21" t="s">
        <v>14</v>
      </c>
      <c r="K706" s="9"/>
      <c r="M706" s="12"/>
    </row>
    <row r="707" spans="1:13" ht="18" customHeight="1">
      <c r="A707" s="1">
        <v>706</v>
      </c>
      <c r="B707" s="37">
        <v>33503</v>
      </c>
      <c r="C707" s="34" t="s">
        <v>193</v>
      </c>
      <c r="D707" s="34" t="s">
        <v>144</v>
      </c>
      <c r="E707" s="34" t="s">
        <v>192</v>
      </c>
      <c r="F707" s="34" t="s">
        <v>163</v>
      </c>
      <c r="G707" s="21"/>
      <c r="H707" s="21"/>
      <c r="I707" s="21" t="s">
        <v>19</v>
      </c>
      <c r="J707" s="21" t="s">
        <v>37</v>
      </c>
      <c r="K707" s="9"/>
      <c r="M707" s="12"/>
    </row>
    <row r="708" spans="1:13" ht="18" customHeight="1">
      <c r="A708" s="1">
        <v>707</v>
      </c>
      <c r="B708" s="37">
        <v>33504</v>
      </c>
      <c r="C708" s="34" t="s">
        <v>179</v>
      </c>
      <c r="D708" s="34" t="s">
        <v>181</v>
      </c>
      <c r="E708" s="34" t="s">
        <v>197</v>
      </c>
      <c r="F708" s="34" t="s">
        <v>214</v>
      </c>
      <c r="G708" s="21" t="s">
        <v>184</v>
      </c>
      <c r="H708" s="21" t="s">
        <v>213</v>
      </c>
      <c r="I708" s="21" t="s">
        <v>32</v>
      </c>
      <c r="J708" s="21" t="s">
        <v>227</v>
      </c>
      <c r="K708" s="9"/>
      <c r="M708" s="12"/>
    </row>
    <row r="709" spans="1:13" ht="18" customHeight="1">
      <c r="A709" s="1">
        <v>708</v>
      </c>
      <c r="B709" s="37">
        <v>33504</v>
      </c>
      <c r="C709" s="34" t="s">
        <v>173</v>
      </c>
      <c r="D709" s="34" t="s">
        <v>165</v>
      </c>
      <c r="E709" s="34" t="s">
        <v>211</v>
      </c>
      <c r="F709" s="34" t="s">
        <v>178</v>
      </c>
      <c r="G709" s="21" t="s">
        <v>174</v>
      </c>
      <c r="H709" s="21" t="s">
        <v>186</v>
      </c>
      <c r="I709" s="21" t="s">
        <v>31</v>
      </c>
      <c r="J709" s="21" t="s">
        <v>8</v>
      </c>
      <c r="K709" s="9"/>
      <c r="M709" s="12"/>
    </row>
    <row r="710" spans="1:13" ht="18" customHeight="1">
      <c r="A710" s="1">
        <v>709</v>
      </c>
      <c r="B710" s="37">
        <v>33504</v>
      </c>
      <c r="C710" s="34" t="s">
        <v>185</v>
      </c>
      <c r="D710" s="34" t="s">
        <v>187</v>
      </c>
      <c r="E710" s="34" t="s">
        <v>194</v>
      </c>
      <c r="F710" s="34" t="s">
        <v>161</v>
      </c>
      <c r="G710" s="21" t="s">
        <v>171</v>
      </c>
      <c r="H710" s="21" t="s">
        <v>142</v>
      </c>
      <c r="I710" s="21" t="s">
        <v>228</v>
      </c>
      <c r="J710" s="21" t="s">
        <v>26</v>
      </c>
      <c r="K710" s="9"/>
      <c r="M710" s="12"/>
    </row>
    <row r="711" spans="1:13" ht="18" customHeight="1">
      <c r="A711" s="1">
        <v>710</v>
      </c>
      <c r="B711" s="37">
        <v>33504</v>
      </c>
      <c r="C711" s="34" t="s">
        <v>210</v>
      </c>
      <c r="D711" s="34" t="s">
        <v>195</v>
      </c>
      <c r="E711" s="34" t="s">
        <v>166</v>
      </c>
      <c r="F711" s="34" t="s">
        <v>175</v>
      </c>
      <c r="G711" s="21"/>
      <c r="H711" s="21"/>
      <c r="I711" s="21" t="s">
        <v>20</v>
      </c>
      <c r="J711" s="21" t="s">
        <v>14</v>
      </c>
      <c r="K711" s="9"/>
      <c r="M711" s="12"/>
    </row>
    <row r="712" spans="1:13" ht="18" customHeight="1">
      <c r="A712" s="1">
        <v>711</v>
      </c>
      <c r="B712" s="37">
        <v>33504</v>
      </c>
      <c r="C712" s="34" t="s">
        <v>191</v>
      </c>
      <c r="D712" s="34" t="s">
        <v>190</v>
      </c>
      <c r="E712" s="34" t="s">
        <v>167</v>
      </c>
      <c r="F712" s="34" t="s">
        <v>46</v>
      </c>
      <c r="G712" s="21"/>
      <c r="H712" s="21"/>
      <c r="I712" s="21" t="s">
        <v>38</v>
      </c>
      <c r="J712" s="21" t="s">
        <v>276</v>
      </c>
      <c r="K712" s="9"/>
      <c r="M712" s="12"/>
    </row>
    <row r="713" spans="1:13" ht="18" customHeight="1">
      <c r="A713" s="1">
        <v>712</v>
      </c>
      <c r="B713" s="37">
        <v>33505</v>
      </c>
      <c r="C713" s="34" t="s">
        <v>161</v>
      </c>
      <c r="D713" s="34" t="s">
        <v>183</v>
      </c>
      <c r="E713" s="34" t="s">
        <v>182</v>
      </c>
      <c r="F713" s="34" t="s">
        <v>269</v>
      </c>
      <c r="G713" s="21" t="s">
        <v>185</v>
      </c>
      <c r="H713" s="21" t="s">
        <v>172</v>
      </c>
      <c r="I713" s="21" t="s">
        <v>26</v>
      </c>
      <c r="J713" s="21" t="s">
        <v>31</v>
      </c>
      <c r="K713" s="9"/>
      <c r="M713" s="12"/>
    </row>
    <row r="714" spans="1:13" ht="18" customHeight="1">
      <c r="A714" s="1">
        <v>713</v>
      </c>
      <c r="B714" s="37">
        <v>33505</v>
      </c>
      <c r="C714" s="34" t="s">
        <v>46</v>
      </c>
      <c r="D714" s="34" t="s">
        <v>176</v>
      </c>
      <c r="E714" s="36" t="s">
        <v>163</v>
      </c>
      <c r="F714" s="34" t="s">
        <v>195</v>
      </c>
      <c r="G714" s="21"/>
      <c r="H714" s="21"/>
      <c r="I714" s="21" t="s">
        <v>38</v>
      </c>
      <c r="J714" s="21" t="s">
        <v>14</v>
      </c>
      <c r="K714" s="9"/>
      <c r="M714" s="12"/>
    </row>
    <row r="715" spans="1:13" ht="18" customHeight="1">
      <c r="A715" s="1">
        <v>714</v>
      </c>
      <c r="B715" s="37">
        <v>33506</v>
      </c>
      <c r="C715" s="34" t="s">
        <v>172</v>
      </c>
      <c r="D715" s="34" t="s">
        <v>185</v>
      </c>
      <c r="E715" s="34" t="s">
        <v>269</v>
      </c>
      <c r="F715" s="34" t="s">
        <v>183</v>
      </c>
      <c r="G715" s="21" t="s">
        <v>161</v>
      </c>
      <c r="H715" s="21" t="s">
        <v>182</v>
      </c>
      <c r="I715" s="21" t="s">
        <v>26</v>
      </c>
      <c r="J715" s="21" t="s">
        <v>31</v>
      </c>
      <c r="K715" s="9"/>
      <c r="M715" s="12"/>
    </row>
    <row r="716" spans="1:13" ht="18" customHeight="1">
      <c r="A716" s="1">
        <v>715</v>
      </c>
      <c r="B716" s="37">
        <v>33506</v>
      </c>
      <c r="C716" s="34" t="s">
        <v>165</v>
      </c>
      <c r="D716" s="36" t="s">
        <v>186</v>
      </c>
      <c r="E716" s="34" t="s">
        <v>179</v>
      </c>
      <c r="F716" s="34" t="s">
        <v>213</v>
      </c>
      <c r="G716" s="21" t="s">
        <v>174</v>
      </c>
      <c r="H716" s="21" t="s">
        <v>178</v>
      </c>
      <c r="I716" s="21" t="s">
        <v>32</v>
      </c>
      <c r="J716" s="21" t="s">
        <v>8</v>
      </c>
      <c r="K716" s="9"/>
      <c r="M716" s="12"/>
    </row>
    <row r="717" spans="1:13" ht="18" customHeight="1">
      <c r="A717" s="1">
        <v>716</v>
      </c>
      <c r="B717" s="37">
        <v>33506</v>
      </c>
      <c r="C717" s="34" t="s">
        <v>181</v>
      </c>
      <c r="D717" s="34" t="s">
        <v>194</v>
      </c>
      <c r="E717" s="34" t="s">
        <v>142</v>
      </c>
      <c r="F717" s="34" t="s">
        <v>187</v>
      </c>
      <c r="G717" s="21" t="s">
        <v>173</v>
      </c>
      <c r="H717" s="21" t="s">
        <v>214</v>
      </c>
      <c r="I717" s="21" t="s">
        <v>227</v>
      </c>
      <c r="J717" s="21" t="s">
        <v>228</v>
      </c>
      <c r="K717" s="9"/>
      <c r="M717" s="12"/>
    </row>
    <row r="718" spans="1:13" ht="18" customHeight="1">
      <c r="A718" s="1">
        <v>717</v>
      </c>
      <c r="B718" s="37">
        <v>33506</v>
      </c>
      <c r="C718" s="34" t="s">
        <v>175</v>
      </c>
      <c r="D718" s="34" t="s">
        <v>192</v>
      </c>
      <c r="E718" s="34" t="s">
        <v>190</v>
      </c>
      <c r="F718" s="34" t="s">
        <v>167</v>
      </c>
      <c r="G718" s="21"/>
      <c r="H718" s="21"/>
      <c r="I718" s="21" t="s">
        <v>37</v>
      </c>
      <c r="J718" s="21" t="s">
        <v>20</v>
      </c>
      <c r="K718" s="9"/>
      <c r="M718" s="12"/>
    </row>
    <row r="719" spans="1:13" ht="18" customHeight="1">
      <c r="A719" s="1">
        <v>718</v>
      </c>
      <c r="B719" s="37">
        <v>33506</v>
      </c>
      <c r="C719" s="34" t="s">
        <v>144</v>
      </c>
      <c r="D719" s="34" t="s">
        <v>170</v>
      </c>
      <c r="E719" s="34" t="s">
        <v>180</v>
      </c>
      <c r="F719" s="34" t="s">
        <v>166</v>
      </c>
      <c r="G719" s="21"/>
      <c r="H719" s="21"/>
      <c r="I719" s="21" t="s">
        <v>276</v>
      </c>
      <c r="J719" s="21" t="s">
        <v>19</v>
      </c>
      <c r="K719" s="9"/>
      <c r="M719" s="12"/>
    </row>
    <row r="720" spans="1:13" ht="18" customHeight="1">
      <c r="A720" s="1">
        <v>719</v>
      </c>
      <c r="B720" s="37">
        <v>33506</v>
      </c>
      <c r="C720" s="34" t="s">
        <v>195</v>
      </c>
      <c r="D720" s="34" t="s">
        <v>72</v>
      </c>
      <c r="E720" s="34" t="s">
        <v>191</v>
      </c>
      <c r="F720" s="34" t="s">
        <v>176</v>
      </c>
      <c r="G720" s="21"/>
      <c r="H720" s="21"/>
      <c r="I720" s="21" t="s">
        <v>38</v>
      </c>
      <c r="J720" s="21" t="s">
        <v>14</v>
      </c>
      <c r="K720" s="9"/>
      <c r="M720" s="12"/>
    </row>
    <row r="721" spans="1:13" ht="18" customHeight="1">
      <c r="A721" s="1">
        <v>720</v>
      </c>
      <c r="B721" s="37">
        <v>33507</v>
      </c>
      <c r="C721" s="34" t="s">
        <v>167</v>
      </c>
      <c r="D721" s="34" t="s">
        <v>210</v>
      </c>
      <c r="E721" s="34" t="s">
        <v>192</v>
      </c>
      <c r="F721" s="34" t="s">
        <v>190</v>
      </c>
      <c r="G721" s="21"/>
      <c r="H721" s="21"/>
      <c r="I721" s="21" t="s">
        <v>37</v>
      </c>
      <c r="J721" s="21" t="s">
        <v>20</v>
      </c>
      <c r="K721" s="9"/>
      <c r="M721" s="12"/>
    </row>
    <row r="722" spans="1:13" ht="18" customHeight="1">
      <c r="A722" s="1">
        <v>721</v>
      </c>
      <c r="B722" s="37">
        <v>33507</v>
      </c>
      <c r="C722" s="34" t="s">
        <v>182</v>
      </c>
      <c r="D722" s="34" t="s">
        <v>269</v>
      </c>
      <c r="E722" s="34" t="s">
        <v>161</v>
      </c>
      <c r="F722" s="34" t="s">
        <v>185</v>
      </c>
      <c r="G722" s="21" t="s">
        <v>172</v>
      </c>
      <c r="H722" s="21" t="s">
        <v>183</v>
      </c>
      <c r="I722" s="21" t="s">
        <v>26</v>
      </c>
      <c r="J722" s="21" t="s">
        <v>31</v>
      </c>
      <c r="K722" s="9"/>
      <c r="M722" s="12"/>
    </row>
    <row r="723" spans="1:13" ht="18" customHeight="1">
      <c r="A723" s="1">
        <v>722</v>
      </c>
      <c r="B723" s="37">
        <v>33507</v>
      </c>
      <c r="C723" s="34" t="s">
        <v>180</v>
      </c>
      <c r="D723" s="34" t="s">
        <v>166</v>
      </c>
      <c r="E723" s="34" t="s">
        <v>193</v>
      </c>
      <c r="F723" s="34" t="s">
        <v>170</v>
      </c>
      <c r="G723" s="21"/>
      <c r="H723" s="21"/>
      <c r="I723" s="21" t="s">
        <v>276</v>
      </c>
      <c r="J723" s="21" t="s">
        <v>19</v>
      </c>
      <c r="K723" s="9"/>
      <c r="M723" s="12"/>
    </row>
    <row r="724" spans="1:13" ht="18" customHeight="1">
      <c r="A724" s="1">
        <v>723</v>
      </c>
      <c r="B724" s="37">
        <v>33507</v>
      </c>
      <c r="C724" s="34" t="s">
        <v>163</v>
      </c>
      <c r="D724" s="34" t="s">
        <v>191</v>
      </c>
      <c r="E724" s="34" t="s">
        <v>176</v>
      </c>
      <c r="F724" s="34" t="s">
        <v>46</v>
      </c>
      <c r="G724" s="21"/>
      <c r="H724" s="21"/>
      <c r="I724" s="21" t="s">
        <v>38</v>
      </c>
      <c r="J724" s="21" t="s">
        <v>14</v>
      </c>
      <c r="K724" s="9"/>
      <c r="M724" s="12"/>
    </row>
    <row r="725" spans="1:13" ht="18" customHeight="1">
      <c r="A725" s="1">
        <v>724</v>
      </c>
      <c r="B725" s="37">
        <v>33507</v>
      </c>
      <c r="C725" s="36" t="s">
        <v>214</v>
      </c>
      <c r="D725" s="34" t="s">
        <v>142</v>
      </c>
      <c r="E725" s="34" t="s">
        <v>187</v>
      </c>
      <c r="F725" s="34" t="s">
        <v>194</v>
      </c>
      <c r="G725" s="21" t="s">
        <v>146</v>
      </c>
      <c r="H725" s="21" t="s">
        <v>181</v>
      </c>
      <c r="I725" s="21" t="s">
        <v>227</v>
      </c>
      <c r="J725" s="21" t="s">
        <v>228</v>
      </c>
      <c r="K725" s="9"/>
      <c r="M725" s="13"/>
    </row>
    <row r="726" spans="1:13" ht="18" customHeight="1">
      <c r="A726" s="1">
        <v>725</v>
      </c>
      <c r="B726" s="37">
        <v>33508</v>
      </c>
      <c r="C726" s="34" t="s">
        <v>192</v>
      </c>
      <c r="D726" s="34" t="s">
        <v>190</v>
      </c>
      <c r="E726" s="34" t="s">
        <v>210</v>
      </c>
      <c r="F726" s="34" t="s">
        <v>175</v>
      </c>
      <c r="G726" s="21"/>
      <c r="H726" s="21"/>
      <c r="I726" s="21" t="s">
        <v>37</v>
      </c>
      <c r="J726" s="21" t="s">
        <v>20</v>
      </c>
      <c r="K726" s="9"/>
      <c r="M726" s="12"/>
    </row>
    <row r="727" spans="1:13" ht="18" customHeight="1">
      <c r="A727" s="1">
        <v>726</v>
      </c>
      <c r="B727" s="37">
        <v>33508</v>
      </c>
      <c r="C727" s="34" t="s">
        <v>131</v>
      </c>
      <c r="D727" s="34" t="s">
        <v>184</v>
      </c>
      <c r="E727" s="34" t="s">
        <v>188</v>
      </c>
      <c r="F727" s="34" t="s">
        <v>179</v>
      </c>
      <c r="G727" s="21" t="s">
        <v>197</v>
      </c>
      <c r="H727" s="21" t="s">
        <v>174</v>
      </c>
      <c r="I727" s="21" t="s">
        <v>8</v>
      </c>
      <c r="J727" s="21" t="s">
        <v>227</v>
      </c>
      <c r="K727" s="9"/>
      <c r="M727" s="12"/>
    </row>
    <row r="728" spans="1:13" ht="18" customHeight="1">
      <c r="A728" s="1">
        <v>727</v>
      </c>
      <c r="B728" s="37">
        <v>33509</v>
      </c>
      <c r="C728" s="34" t="s">
        <v>269</v>
      </c>
      <c r="D728" s="34" t="s">
        <v>182</v>
      </c>
      <c r="E728" s="34" t="s">
        <v>214</v>
      </c>
      <c r="F728" s="34" t="s">
        <v>172</v>
      </c>
      <c r="G728" s="21" t="s">
        <v>181</v>
      </c>
      <c r="H728" s="21" t="s">
        <v>173</v>
      </c>
      <c r="I728" s="21" t="s">
        <v>228</v>
      </c>
      <c r="J728" s="21" t="s">
        <v>31</v>
      </c>
      <c r="K728" s="9"/>
      <c r="M728" s="12"/>
    </row>
    <row r="729" spans="1:13" ht="18" customHeight="1">
      <c r="A729" s="1">
        <v>728</v>
      </c>
      <c r="B729" s="37">
        <v>33509</v>
      </c>
      <c r="C729" s="34" t="s">
        <v>72</v>
      </c>
      <c r="D729" s="34" t="s">
        <v>167</v>
      </c>
      <c r="E729" s="34" t="s">
        <v>144</v>
      </c>
      <c r="F729" s="34" t="s">
        <v>176</v>
      </c>
      <c r="G729" s="21"/>
      <c r="H729" s="21"/>
      <c r="I729" s="21" t="s">
        <v>37</v>
      </c>
      <c r="J729" s="21" t="s">
        <v>276</v>
      </c>
      <c r="K729" s="9"/>
      <c r="M729" s="12"/>
    </row>
    <row r="730" spans="1:13" ht="18" customHeight="1">
      <c r="A730" s="1">
        <v>729</v>
      </c>
      <c r="B730" s="37">
        <v>33509</v>
      </c>
      <c r="C730" s="34" t="s">
        <v>170</v>
      </c>
      <c r="D730" s="34" t="s">
        <v>171</v>
      </c>
      <c r="E730" s="34" t="s">
        <v>166</v>
      </c>
      <c r="F730" s="34" t="s">
        <v>193</v>
      </c>
      <c r="G730" s="21"/>
      <c r="H730" s="21"/>
      <c r="I730" s="21" t="s">
        <v>20</v>
      </c>
      <c r="J730" s="21" t="s">
        <v>38</v>
      </c>
      <c r="K730" s="9"/>
      <c r="M730" s="12"/>
    </row>
    <row r="731" spans="1:13" ht="18" customHeight="1">
      <c r="A731" s="1">
        <v>730</v>
      </c>
      <c r="B731" s="37">
        <v>33509</v>
      </c>
      <c r="C731" s="34" t="s">
        <v>190</v>
      </c>
      <c r="D731" s="34" t="s">
        <v>195</v>
      </c>
      <c r="E731" s="34" t="s">
        <v>175</v>
      </c>
      <c r="F731" s="34" t="s">
        <v>210</v>
      </c>
      <c r="G731" s="21"/>
      <c r="H731" s="21"/>
      <c r="I731" s="21" t="s">
        <v>14</v>
      </c>
      <c r="J731" s="21" t="s">
        <v>19</v>
      </c>
      <c r="K731" s="9"/>
      <c r="M731" s="12"/>
    </row>
    <row r="732" spans="1:13" ht="18" customHeight="1">
      <c r="A732" s="1">
        <v>731</v>
      </c>
      <c r="B732" s="37">
        <v>33509</v>
      </c>
      <c r="C732" s="34" t="s">
        <v>184</v>
      </c>
      <c r="D732" s="34" t="s">
        <v>197</v>
      </c>
      <c r="E732" s="34" t="s">
        <v>213</v>
      </c>
      <c r="F732" s="34" t="s">
        <v>211</v>
      </c>
      <c r="G732" s="21" t="s">
        <v>178</v>
      </c>
      <c r="H732" s="21" t="s">
        <v>186</v>
      </c>
      <c r="I732" s="21" t="s">
        <v>8</v>
      </c>
      <c r="J732" s="21" t="s">
        <v>227</v>
      </c>
      <c r="K732" s="9"/>
      <c r="M732" s="12"/>
    </row>
    <row r="733" spans="1:13" ht="18" customHeight="1">
      <c r="A733" s="1">
        <v>732</v>
      </c>
      <c r="B733" s="37">
        <v>33509</v>
      </c>
      <c r="C733" s="34" t="s">
        <v>187</v>
      </c>
      <c r="D733" s="34" t="s">
        <v>161</v>
      </c>
      <c r="E733" s="34" t="s">
        <v>185</v>
      </c>
      <c r="F733" s="34" t="s">
        <v>142</v>
      </c>
      <c r="G733" s="21" t="s">
        <v>183</v>
      </c>
      <c r="H733" s="21" t="s">
        <v>194</v>
      </c>
      <c r="I733" s="21" t="s">
        <v>26</v>
      </c>
      <c r="J733" s="21" t="s">
        <v>32</v>
      </c>
      <c r="K733" s="9"/>
      <c r="M733" s="12"/>
    </row>
    <row r="734" spans="1:13" ht="18" customHeight="1">
      <c r="A734" s="1">
        <v>733</v>
      </c>
      <c r="B734" s="37">
        <v>33510</v>
      </c>
      <c r="C734" s="34" t="s">
        <v>213</v>
      </c>
      <c r="D734" s="34" t="s">
        <v>165</v>
      </c>
      <c r="E734" s="34" t="s">
        <v>197</v>
      </c>
      <c r="F734" s="34" t="s">
        <v>186</v>
      </c>
      <c r="G734" s="21" t="s">
        <v>131</v>
      </c>
      <c r="H734" s="21" t="s">
        <v>188</v>
      </c>
      <c r="I734" s="21" t="s">
        <v>8</v>
      </c>
      <c r="J734" s="21" t="s">
        <v>227</v>
      </c>
      <c r="K734" s="9"/>
      <c r="M734" s="12"/>
    </row>
    <row r="735" spans="1:13" ht="18" customHeight="1">
      <c r="A735" s="1">
        <v>734</v>
      </c>
      <c r="B735" s="37">
        <v>33510</v>
      </c>
      <c r="C735" s="34" t="s">
        <v>173</v>
      </c>
      <c r="D735" s="34" t="s">
        <v>172</v>
      </c>
      <c r="E735" s="34" t="s">
        <v>181</v>
      </c>
      <c r="F735" s="34" t="s">
        <v>182</v>
      </c>
      <c r="G735" s="21" t="s">
        <v>214</v>
      </c>
      <c r="H735" s="21" t="s">
        <v>269</v>
      </c>
      <c r="I735" s="21" t="s">
        <v>228</v>
      </c>
      <c r="J735" s="21" t="s">
        <v>31</v>
      </c>
      <c r="K735" s="9"/>
      <c r="M735" s="12"/>
    </row>
    <row r="736" spans="1:13" ht="18" customHeight="1">
      <c r="A736" s="1">
        <v>735</v>
      </c>
      <c r="B736" s="37">
        <v>33510</v>
      </c>
      <c r="C736" s="34" t="s">
        <v>210</v>
      </c>
      <c r="D736" s="34" t="s">
        <v>192</v>
      </c>
      <c r="E736" s="34" t="s">
        <v>195</v>
      </c>
      <c r="F736" s="34" t="s">
        <v>175</v>
      </c>
      <c r="G736" s="21"/>
      <c r="H736" s="21"/>
      <c r="I736" s="21" t="s">
        <v>14</v>
      </c>
      <c r="J736" s="21" t="s">
        <v>19</v>
      </c>
      <c r="K736" s="9"/>
      <c r="M736" s="12"/>
    </row>
    <row r="737" spans="1:13" ht="18" customHeight="1">
      <c r="A737" s="1">
        <v>736</v>
      </c>
      <c r="B737" s="37">
        <v>33510</v>
      </c>
      <c r="C737" s="34" t="s">
        <v>183</v>
      </c>
      <c r="D737" s="34" t="s">
        <v>142</v>
      </c>
      <c r="E737" s="34" t="s">
        <v>194</v>
      </c>
      <c r="F737" s="34" t="s">
        <v>161</v>
      </c>
      <c r="G737" s="21" t="s">
        <v>187</v>
      </c>
      <c r="H737" s="21" t="s">
        <v>185</v>
      </c>
      <c r="I737" s="21" t="s">
        <v>26</v>
      </c>
      <c r="J737" s="21" t="s">
        <v>32</v>
      </c>
      <c r="K737" s="9"/>
      <c r="M737" s="12"/>
    </row>
    <row r="738" spans="1:13" ht="18" customHeight="1">
      <c r="A738" s="1">
        <v>737</v>
      </c>
      <c r="B738" s="37">
        <v>33510</v>
      </c>
      <c r="C738" s="34" t="s">
        <v>176</v>
      </c>
      <c r="D738" s="34" t="s">
        <v>144</v>
      </c>
      <c r="E738" s="34" t="s">
        <v>163</v>
      </c>
      <c r="F738" s="34" t="s">
        <v>167</v>
      </c>
      <c r="G738" s="21"/>
      <c r="H738" s="21"/>
      <c r="I738" s="21" t="s">
        <v>37</v>
      </c>
      <c r="J738" s="21" t="s">
        <v>276</v>
      </c>
      <c r="K738" s="9"/>
      <c r="M738" s="12"/>
    </row>
    <row r="739" spans="1:13" ht="18" customHeight="1">
      <c r="A739" s="1">
        <v>738</v>
      </c>
      <c r="B739" s="37">
        <v>33510</v>
      </c>
      <c r="C739" s="34" t="s">
        <v>193</v>
      </c>
      <c r="D739" s="34" t="s">
        <v>180</v>
      </c>
      <c r="E739" s="34" t="s">
        <v>171</v>
      </c>
      <c r="F739" s="34" t="s">
        <v>166</v>
      </c>
      <c r="G739" s="21"/>
      <c r="H739" s="21"/>
      <c r="I739" s="21" t="s">
        <v>20</v>
      </c>
      <c r="J739" s="21" t="s">
        <v>38</v>
      </c>
      <c r="K739" s="9"/>
      <c r="M739" s="12"/>
    </row>
    <row r="740" spans="1:13" ht="18" customHeight="1">
      <c r="A740" s="1">
        <v>739</v>
      </c>
      <c r="B740" s="37">
        <v>33511</v>
      </c>
      <c r="C740" s="34" t="s">
        <v>175</v>
      </c>
      <c r="D740" s="34" t="s">
        <v>191</v>
      </c>
      <c r="E740" s="34" t="s">
        <v>192</v>
      </c>
      <c r="F740" s="34" t="s">
        <v>195</v>
      </c>
      <c r="G740" s="21"/>
      <c r="H740" s="21"/>
      <c r="I740" s="21" t="s">
        <v>14</v>
      </c>
      <c r="J740" s="21" t="s">
        <v>19</v>
      </c>
      <c r="K740" s="9"/>
      <c r="M740" s="12"/>
    </row>
    <row r="741" spans="1:13" ht="18" customHeight="1">
      <c r="A741" s="1">
        <v>740</v>
      </c>
      <c r="B741" s="37">
        <v>33512</v>
      </c>
      <c r="C741" s="34" t="s">
        <v>165</v>
      </c>
      <c r="D741" s="34" t="s">
        <v>213</v>
      </c>
      <c r="E741" s="34" t="s">
        <v>174</v>
      </c>
      <c r="F741" s="34" t="s">
        <v>211</v>
      </c>
      <c r="G741" s="21" t="s">
        <v>178</v>
      </c>
      <c r="H741" s="21" t="s">
        <v>179</v>
      </c>
      <c r="I741" s="21" t="s">
        <v>31</v>
      </c>
      <c r="J741" s="21" t="s">
        <v>227</v>
      </c>
      <c r="K741" s="9"/>
      <c r="M741" s="12"/>
    </row>
    <row r="742" spans="1:13" ht="18" customHeight="1">
      <c r="A742" s="1">
        <v>741</v>
      </c>
      <c r="B742" s="37">
        <v>33512</v>
      </c>
      <c r="C742" s="34" t="s">
        <v>180</v>
      </c>
      <c r="D742" s="34" t="s">
        <v>190</v>
      </c>
      <c r="E742" s="34" t="s">
        <v>46</v>
      </c>
      <c r="F742" s="34" t="s">
        <v>163</v>
      </c>
      <c r="G742" s="21"/>
      <c r="H742" s="21"/>
      <c r="I742" s="21" t="s">
        <v>38</v>
      </c>
      <c r="J742" s="21" t="s">
        <v>276</v>
      </c>
      <c r="K742" s="9"/>
      <c r="M742" s="12"/>
    </row>
    <row r="743" spans="1:13" ht="18" customHeight="1">
      <c r="A743" s="1">
        <v>742</v>
      </c>
      <c r="B743" s="37">
        <v>33512</v>
      </c>
      <c r="C743" s="34" t="s">
        <v>146</v>
      </c>
      <c r="D743" s="34" t="s">
        <v>185</v>
      </c>
      <c r="E743" s="34" t="s">
        <v>183</v>
      </c>
      <c r="F743" s="34" t="s">
        <v>194</v>
      </c>
      <c r="G743" s="21" t="s">
        <v>142</v>
      </c>
      <c r="H743" s="21" t="s">
        <v>161</v>
      </c>
      <c r="I743" s="21" t="s">
        <v>26</v>
      </c>
      <c r="J743" s="21" t="s">
        <v>228</v>
      </c>
      <c r="K743" s="9"/>
      <c r="M743" s="12"/>
    </row>
    <row r="744" spans="1:13" ht="18" customHeight="1">
      <c r="A744" s="1">
        <v>743</v>
      </c>
      <c r="B744" s="37">
        <v>33513</v>
      </c>
      <c r="C744" s="34" t="s">
        <v>166</v>
      </c>
      <c r="D744" s="34" t="s">
        <v>170</v>
      </c>
      <c r="E744" s="34" t="s">
        <v>167</v>
      </c>
      <c r="F744" s="34" t="s">
        <v>171</v>
      </c>
      <c r="G744" s="21"/>
      <c r="H744" s="21"/>
      <c r="I744" s="21" t="s">
        <v>20</v>
      </c>
      <c r="J744" s="21" t="s">
        <v>37</v>
      </c>
      <c r="K744" s="9"/>
      <c r="M744" s="12"/>
    </row>
    <row r="745" spans="1:13" ht="18" customHeight="1">
      <c r="A745" s="1">
        <v>744</v>
      </c>
      <c r="B745" s="37">
        <v>33513</v>
      </c>
      <c r="C745" s="34" t="s">
        <v>46</v>
      </c>
      <c r="D745" s="34" t="s">
        <v>163</v>
      </c>
      <c r="E745" s="34" t="s">
        <v>190</v>
      </c>
      <c r="F745" s="34" t="s">
        <v>210</v>
      </c>
      <c r="G745" s="21"/>
      <c r="H745" s="21"/>
      <c r="I745" s="21" t="s">
        <v>38</v>
      </c>
      <c r="J745" s="21" t="s">
        <v>276</v>
      </c>
      <c r="K745" s="9"/>
      <c r="M745" s="12"/>
    </row>
    <row r="746" spans="1:13" ht="18" customHeight="1">
      <c r="A746" s="1">
        <v>745</v>
      </c>
      <c r="B746" s="37">
        <v>33513</v>
      </c>
      <c r="C746" s="34" t="s">
        <v>131</v>
      </c>
      <c r="D746" s="34" t="s">
        <v>186</v>
      </c>
      <c r="E746" s="34" t="s">
        <v>213</v>
      </c>
      <c r="F746" s="34" t="s">
        <v>165</v>
      </c>
      <c r="G746" s="21" t="s">
        <v>211</v>
      </c>
      <c r="H746" s="21" t="s">
        <v>178</v>
      </c>
      <c r="I746" s="21" t="s">
        <v>32</v>
      </c>
      <c r="J746" s="21" t="s">
        <v>8</v>
      </c>
      <c r="K746" s="9"/>
      <c r="M746" s="12"/>
    </row>
    <row r="747" spans="1:13" ht="18" customHeight="1">
      <c r="A747" s="1">
        <v>746</v>
      </c>
      <c r="B747" s="37">
        <v>33513</v>
      </c>
      <c r="C747" s="34" t="s">
        <v>195</v>
      </c>
      <c r="D747" s="34" t="s">
        <v>72</v>
      </c>
      <c r="E747" s="34" t="s">
        <v>191</v>
      </c>
      <c r="F747" s="34" t="s">
        <v>192</v>
      </c>
      <c r="G747" s="21"/>
      <c r="H747" s="21"/>
      <c r="I747" s="21" t="s">
        <v>14</v>
      </c>
      <c r="J747" s="21" t="s">
        <v>19</v>
      </c>
      <c r="K747" s="9"/>
      <c r="M747" s="12"/>
    </row>
    <row r="748" spans="1:13" ht="18" customHeight="1">
      <c r="A748" s="1">
        <v>747</v>
      </c>
      <c r="B748" s="37">
        <v>33514</v>
      </c>
      <c r="C748" s="34" t="s">
        <v>167</v>
      </c>
      <c r="D748" s="34" t="s">
        <v>176</v>
      </c>
      <c r="E748" s="34" t="s">
        <v>192</v>
      </c>
      <c r="F748" s="34" t="s">
        <v>175</v>
      </c>
      <c r="G748" s="21"/>
      <c r="H748" s="21"/>
      <c r="I748" s="21" t="s">
        <v>20</v>
      </c>
      <c r="J748" s="21" t="s">
        <v>19</v>
      </c>
      <c r="K748" s="9"/>
      <c r="M748" s="12"/>
    </row>
    <row r="749" spans="1:13" ht="18" customHeight="1">
      <c r="A749" s="1">
        <v>748</v>
      </c>
      <c r="B749" s="37">
        <v>33514</v>
      </c>
      <c r="C749" s="34" t="s">
        <v>171</v>
      </c>
      <c r="D749" s="34" t="s">
        <v>210</v>
      </c>
      <c r="E749" s="34" t="s">
        <v>180</v>
      </c>
      <c r="F749" s="34" t="s">
        <v>190</v>
      </c>
      <c r="G749" s="21"/>
      <c r="H749" s="21"/>
      <c r="I749" s="21" t="s">
        <v>38</v>
      </c>
      <c r="J749" s="21" t="s">
        <v>276</v>
      </c>
      <c r="K749" s="9"/>
      <c r="M749" s="12"/>
    </row>
    <row r="750" spans="1:13" ht="18" customHeight="1">
      <c r="A750" s="1">
        <v>749</v>
      </c>
      <c r="B750" s="37">
        <v>33514</v>
      </c>
      <c r="C750" s="34" t="s">
        <v>186</v>
      </c>
      <c r="D750" s="34" t="s">
        <v>179</v>
      </c>
      <c r="E750" s="34" t="s">
        <v>165</v>
      </c>
      <c r="F750" s="34" t="s">
        <v>178</v>
      </c>
      <c r="G750" s="21" t="s">
        <v>213</v>
      </c>
      <c r="H750" s="21" t="s">
        <v>174</v>
      </c>
      <c r="I750" s="21" t="s">
        <v>32</v>
      </c>
      <c r="J750" s="21" t="s">
        <v>31</v>
      </c>
      <c r="K750" s="9"/>
      <c r="M750" s="12"/>
    </row>
    <row r="751" spans="1:13" ht="18" customHeight="1">
      <c r="A751" s="1">
        <v>750</v>
      </c>
      <c r="B751" s="37">
        <v>33515</v>
      </c>
      <c r="C751" s="34" t="s">
        <v>192</v>
      </c>
      <c r="D751" s="34" t="s">
        <v>166</v>
      </c>
      <c r="E751" s="34" t="s">
        <v>175</v>
      </c>
      <c r="F751" s="34" t="s">
        <v>176</v>
      </c>
      <c r="G751" s="21"/>
      <c r="H751" s="21"/>
      <c r="I751" s="21" t="s">
        <v>20</v>
      </c>
      <c r="J751" s="21" t="s">
        <v>19</v>
      </c>
      <c r="K751" s="9"/>
      <c r="M751" s="12"/>
    </row>
    <row r="752" spans="1:13" ht="18" customHeight="1">
      <c r="A752" s="1">
        <v>751</v>
      </c>
      <c r="B752" s="37">
        <v>33515</v>
      </c>
      <c r="C752" s="34" t="s">
        <v>174</v>
      </c>
      <c r="D752" s="34" t="s">
        <v>184</v>
      </c>
      <c r="E752" s="34" t="s">
        <v>197</v>
      </c>
      <c r="F752" s="34" t="s">
        <v>188</v>
      </c>
      <c r="G752" s="21" t="s">
        <v>131</v>
      </c>
      <c r="H752" s="21" t="s">
        <v>211</v>
      </c>
      <c r="I752" s="21" t="s">
        <v>8</v>
      </c>
      <c r="J752" s="21" t="s">
        <v>31</v>
      </c>
      <c r="K752" s="9"/>
      <c r="M752" s="12"/>
    </row>
    <row r="753" spans="1:13" ht="18" customHeight="1">
      <c r="A753" s="1">
        <v>752</v>
      </c>
      <c r="B753" s="37">
        <v>33516</v>
      </c>
      <c r="C753" s="34" t="s">
        <v>179</v>
      </c>
      <c r="D753" s="34" t="s">
        <v>211</v>
      </c>
      <c r="E753" s="36" t="s">
        <v>165</v>
      </c>
      <c r="F753" s="34" t="s">
        <v>131</v>
      </c>
      <c r="G753" s="21" t="s">
        <v>174</v>
      </c>
      <c r="H753" s="21" t="s">
        <v>178</v>
      </c>
      <c r="I753" s="21" t="s">
        <v>8</v>
      </c>
      <c r="J753" s="21" t="s">
        <v>227</v>
      </c>
      <c r="K753" s="9"/>
      <c r="M753" s="12"/>
    </row>
    <row r="754" spans="1:13" ht="18" customHeight="1">
      <c r="A754" s="1">
        <v>753</v>
      </c>
      <c r="B754" s="37">
        <v>33516</v>
      </c>
      <c r="C754" s="34" t="s">
        <v>144</v>
      </c>
      <c r="D754" s="34" t="s">
        <v>46</v>
      </c>
      <c r="E754" s="34" t="s">
        <v>170</v>
      </c>
      <c r="F754" s="34" t="s">
        <v>193</v>
      </c>
      <c r="G754" s="21"/>
      <c r="H754" s="21"/>
      <c r="I754" s="21" t="s">
        <v>38</v>
      </c>
      <c r="J754" s="21" t="s">
        <v>37</v>
      </c>
      <c r="K754" s="9"/>
      <c r="M754" s="12"/>
    </row>
    <row r="755" spans="1:13" ht="18" customHeight="1">
      <c r="A755" s="1">
        <v>754</v>
      </c>
      <c r="B755" s="37">
        <v>33516</v>
      </c>
      <c r="C755" s="34" t="s">
        <v>142</v>
      </c>
      <c r="D755" s="34" t="s">
        <v>269</v>
      </c>
      <c r="E755" s="34" t="s">
        <v>182</v>
      </c>
      <c r="F755" s="34" t="s">
        <v>183</v>
      </c>
      <c r="G755" s="21" t="s">
        <v>161</v>
      </c>
      <c r="H755" s="21" t="s">
        <v>185</v>
      </c>
      <c r="I755" s="21" t="s">
        <v>228</v>
      </c>
      <c r="J755" s="21" t="s">
        <v>32</v>
      </c>
      <c r="K755" s="9"/>
      <c r="M755" s="12"/>
    </row>
    <row r="756" spans="1:13" ht="18" customHeight="1">
      <c r="A756" s="1">
        <v>755</v>
      </c>
      <c r="B756" s="37">
        <v>33516</v>
      </c>
      <c r="C756" s="34" t="s">
        <v>194</v>
      </c>
      <c r="D756" s="34" t="s">
        <v>181</v>
      </c>
      <c r="E756" s="34" t="s">
        <v>187</v>
      </c>
      <c r="F756" s="34" t="s">
        <v>47</v>
      </c>
      <c r="G756" s="21" t="s">
        <v>146</v>
      </c>
      <c r="H756" s="21" t="s">
        <v>153</v>
      </c>
      <c r="I756" s="21" t="s">
        <v>26</v>
      </c>
      <c r="J756" s="21" t="s">
        <v>31</v>
      </c>
      <c r="K756" s="9"/>
      <c r="M756" s="12"/>
    </row>
    <row r="757" spans="1:13" ht="18" customHeight="1">
      <c r="A757" s="1">
        <v>756</v>
      </c>
      <c r="B757" s="37">
        <v>33517</v>
      </c>
      <c r="C757" s="34" t="s">
        <v>185</v>
      </c>
      <c r="D757" s="34" t="s">
        <v>161</v>
      </c>
      <c r="E757" s="34" t="s">
        <v>269</v>
      </c>
      <c r="F757" s="34" t="s">
        <v>182</v>
      </c>
      <c r="G757" s="21" t="s">
        <v>183</v>
      </c>
      <c r="H757" s="21" t="s">
        <v>142</v>
      </c>
      <c r="I757" s="21" t="s">
        <v>228</v>
      </c>
      <c r="J757" s="21" t="s">
        <v>32</v>
      </c>
      <c r="K757" s="9"/>
      <c r="M757" s="12"/>
    </row>
    <row r="758" spans="1:13" ht="18" customHeight="1">
      <c r="A758" s="1">
        <v>757</v>
      </c>
      <c r="B758" s="37">
        <v>33517</v>
      </c>
      <c r="C758" s="34" t="s">
        <v>163</v>
      </c>
      <c r="D758" s="34" t="s">
        <v>210</v>
      </c>
      <c r="E758" s="34" t="s">
        <v>190</v>
      </c>
      <c r="F758" s="34" t="s">
        <v>180</v>
      </c>
      <c r="G758" s="21"/>
      <c r="H758" s="21"/>
      <c r="I758" s="21" t="s">
        <v>19</v>
      </c>
      <c r="J758" s="21" t="s">
        <v>14</v>
      </c>
      <c r="K758" s="9"/>
      <c r="M758" s="12"/>
    </row>
    <row r="759" spans="1:13" ht="18" customHeight="1">
      <c r="A759" s="1">
        <v>758</v>
      </c>
      <c r="B759" s="37">
        <v>33517</v>
      </c>
      <c r="C759" s="34" t="s">
        <v>214</v>
      </c>
      <c r="D759" s="34" t="s">
        <v>187</v>
      </c>
      <c r="E759" s="34" t="s">
        <v>172</v>
      </c>
      <c r="F759" s="34" t="s">
        <v>153</v>
      </c>
      <c r="G759" s="21" t="s">
        <v>181</v>
      </c>
      <c r="H759" s="21" t="s">
        <v>47</v>
      </c>
      <c r="I759" s="21" t="s">
        <v>26</v>
      </c>
      <c r="J759" s="21" t="s">
        <v>31</v>
      </c>
      <c r="K759" s="9"/>
      <c r="M759" s="12"/>
    </row>
    <row r="760" spans="1:13" ht="18" customHeight="1">
      <c r="A760" s="1">
        <v>759</v>
      </c>
      <c r="B760" s="37">
        <v>33518</v>
      </c>
      <c r="C760" s="34" t="s">
        <v>190</v>
      </c>
      <c r="D760" s="34" t="s">
        <v>180</v>
      </c>
      <c r="E760" s="34" t="s">
        <v>210</v>
      </c>
      <c r="F760" s="34" t="s">
        <v>171</v>
      </c>
      <c r="G760" s="21"/>
      <c r="H760" s="21"/>
      <c r="I760" s="21" t="s">
        <v>19</v>
      </c>
      <c r="J760" s="21" t="s">
        <v>14</v>
      </c>
      <c r="K760" s="9"/>
      <c r="M760" s="12"/>
    </row>
    <row r="761" spans="1:13" ht="18" customHeight="1">
      <c r="A761" s="1">
        <v>760</v>
      </c>
      <c r="B761" s="37">
        <v>33519</v>
      </c>
      <c r="C761" s="34" t="s">
        <v>213</v>
      </c>
      <c r="D761" s="34" t="s">
        <v>197</v>
      </c>
      <c r="E761" s="34" t="s">
        <v>184</v>
      </c>
      <c r="F761" s="34" t="s">
        <v>178</v>
      </c>
      <c r="G761" s="21" t="s">
        <v>188</v>
      </c>
      <c r="H761" s="21" t="s">
        <v>131</v>
      </c>
      <c r="I761" s="21" t="s">
        <v>32</v>
      </c>
      <c r="J761" s="21" t="s">
        <v>8</v>
      </c>
      <c r="K761" s="9"/>
      <c r="M761" s="12"/>
    </row>
    <row r="762" spans="1:13" ht="18" customHeight="1">
      <c r="A762" s="1">
        <v>761</v>
      </c>
      <c r="B762" s="37">
        <v>33519</v>
      </c>
      <c r="C762" s="34" t="s">
        <v>210</v>
      </c>
      <c r="D762" s="34" t="s">
        <v>171</v>
      </c>
      <c r="E762" s="34" t="s">
        <v>180</v>
      </c>
      <c r="F762" s="34" t="s">
        <v>163</v>
      </c>
      <c r="G762" s="21"/>
      <c r="H762" s="21"/>
      <c r="I762" s="21" t="s">
        <v>19</v>
      </c>
      <c r="J762" s="21" t="s">
        <v>14</v>
      </c>
      <c r="K762" s="9"/>
      <c r="M762" s="12"/>
    </row>
    <row r="763" spans="1:13" ht="18" customHeight="1">
      <c r="A763" s="1">
        <v>762</v>
      </c>
      <c r="B763" s="37">
        <v>33519</v>
      </c>
      <c r="C763" s="34" t="s">
        <v>191</v>
      </c>
      <c r="D763" s="34" t="s">
        <v>144</v>
      </c>
      <c r="E763" s="34" t="s">
        <v>193</v>
      </c>
      <c r="F763" s="34" t="s">
        <v>195</v>
      </c>
      <c r="G763" s="21"/>
      <c r="H763" s="21"/>
      <c r="I763" s="21" t="s">
        <v>276</v>
      </c>
      <c r="J763" s="21" t="s">
        <v>38</v>
      </c>
      <c r="K763" s="9"/>
      <c r="M763" s="12"/>
    </row>
    <row r="764" spans="1:13" ht="18" customHeight="1">
      <c r="A764" s="1">
        <v>763</v>
      </c>
      <c r="B764" s="37">
        <v>33520</v>
      </c>
      <c r="C764" s="34" t="s">
        <v>180</v>
      </c>
      <c r="D764" s="34" t="s">
        <v>163</v>
      </c>
      <c r="E764" s="34" t="s">
        <v>171</v>
      </c>
      <c r="F764" s="34" t="s">
        <v>190</v>
      </c>
      <c r="G764" s="21"/>
      <c r="H764" s="21"/>
      <c r="I764" s="21" t="s">
        <v>19</v>
      </c>
      <c r="J764" s="21" t="s">
        <v>20</v>
      </c>
      <c r="K764" s="9"/>
      <c r="M764" s="12"/>
    </row>
    <row r="765" spans="1:13" ht="18" customHeight="1">
      <c r="A765" s="1">
        <v>764</v>
      </c>
      <c r="B765" s="37">
        <v>33520</v>
      </c>
      <c r="C765" s="34" t="s">
        <v>183</v>
      </c>
      <c r="D765" s="34" t="s">
        <v>214</v>
      </c>
      <c r="E765" s="34" t="s">
        <v>185</v>
      </c>
      <c r="F765" s="34" t="s">
        <v>172</v>
      </c>
      <c r="G765" s="21" t="s">
        <v>142</v>
      </c>
      <c r="H765" s="21" t="s">
        <v>182</v>
      </c>
      <c r="I765" s="21" t="s">
        <v>227</v>
      </c>
      <c r="J765" s="21" t="s">
        <v>31</v>
      </c>
      <c r="K765" s="9"/>
      <c r="M765" s="12"/>
    </row>
    <row r="766" spans="1:13" ht="18" customHeight="1">
      <c r="A766" s="1">
        <v>765</v>
      </c>
      <c r="B766" s="37">
        <v>33521</v>
      </c>
      <c r="C766" s="34" t="s">
        <v>72</v>
      </c>
      <c r="D766" s="34" t="s">
        <v>210</v>
      </c>
      <c r="E766" s="34" t="s">
        <v>163</v>
      </c>
      <c r="F766" s="34" t="s">
        <v>170</v>
      </c>
      <c r="G766" s="21"/>
      <c r="H766" s="21"/>
      <c r="I766" s="21" t="s">
        <v>20</v>
      </c>
      <c r="J766" s="21" t="s">
        <v>19</v>
      </c>
      <c r="K766" s="9"/>
      <c r="M766" s="12"/>
    </row>
    <row r="767" spans="1:13" ht="18" customHeight="1">
      <c r="A767" s="1">
        <v>766</v>
      </c>
      <c r="B767" s="37">
        <v>33521</v>
      </c>
      <c r="C767" s="34" t="s">
        <v>197</v>
      </c>
      <c r="D767" s="34" t="s">
        <v>186</v>
      </c>
      <c r="E767" s="34" t="s">
        <v>131</v>
      </c>
      <c r="F767" s="34" t="s">
        <v>165</v>
      </c>
      <c r="G767" s="21" t="s">
        <v>211</v>
      </c>
      <c r="H767" s="21" t="s">
        <v>188</v>
      </c>
      <c r="I767" s="21" t="s">
        <v>32</v>
      </c>
      <c r="J767" s="21" t="s">
        <v>228</v>
      </c>
      <c r="K767" s="9"/>
      <c r="M767" s="12"/>
    </row>
    <row r="768" spans="1:13" ht="18" customHeight="1">
      <c r="A768" s="1">
        <v>767</v>
      </c>
      <c r="B768" s="37">
        <v>33521</v>
      </c>
      <c r="C768" s="34" t="s">
        <v>184</v>
      </c>
      <c r="D768" s="36" t="s">
        <v>179</v>
      </c>
      <c r="E768" s="34" t="s">
        <v>211</v>
      </c>
      <c r="F768" s="34" t="s">
        <v>174</v>
      </c>
      <c r="G768" s="21" t="s">
        <v>178</v>
      </c>
      <c r="H768" s="21" t="s">
        <v>213</v>
      </c>
      <c r="I768" s="21" t="s">
        <v>32</v>
      </c>
      <c r="J768" s="21" t="s">
        <v>228</v>
      </c>
      <c r="K768" s="9"/>
      <c r="M768" s="12"/>
    </row>
    <row r="769" spans="1:13" ht="18" customHeight="1">
      <c r="A769" s="1">
        <v>768</v>
      </c>
      <c r="B769" s="37">
        <v>33521</v>
      </c>
      <c r="C769" s="34" t="s">
        <v>193</v>
      </c>
      <c r="D769" s="34" t="s">
        <v>175</v>
      </c>
      <c r="E769" s="34" t="s">
        <v>4</v>
      </c>
      <c r="F769" s="34" t="s">
        <v>191</v>
      </c>
      <c r="G769" s="21"/>
      <c r="H769" s="21"/>
      <c r="I769" s="21" t="s">
        <v>276</v>
      </c>
      <c r="J769" s="21" t="s">
        <v>38</v>
      </c>
      <c r="K769" s="9"/>
      <c r="M769" s="12"/>
    </row>
    <row r="770" spans="1:13" ht="18" customHeight="1">
      <c r="A770" s="1">
        <v>769</v>
      </c>
      <c r="B770" s="37">
        <v>33521</v>
      </c>
      <c r="C770" s="34" t="s">
        <v>194</v>
      </c>
      <c r="D770" s="34" t="s">
        <v>173</v>
      </c>
      <c r="E770" s="34" t="s">
        <v>187</v>
      </c>
      <c r="F770" s="34" t="s">
        <v>181</v>
      </c>
      <c r="G770" s="21" t="s">
        <v>161</v>
      </c>
      <c r="H770" s="21" t="s">
        <v>269</v>
      </c>
      <c r="I770" s="21" t="s">
        <v>227</v>
      </c>
      <c r="J770" s="21" t="s">
        <v>31</v>
      </c>
      <c r="K770" s="9"/>
      <c r="M770" s="12"/>
    </row>
    <row r="771" spans="1:13" ht="18" customHeight="1">
      <c r="A771" s="1">
        <v>770</v>
      </c>
      <c r="B771" s="37">
        <v>33521</v>
      </c>
      <c r="C771" s="34" t="s">
        <v>195</v>
      </c>
      <c r="D771" s="34" t="s">
        <v>191</v>
      </c>
      <c r="E771" s="34" t="s">
        <v>175</v>
      </c>
      <c r="F771" s="34" t="s">
        <v>10</v>
      </c>
      <c r="G771" s="21"/>
      <c r="H771" s="21"/>
      <c r="I771" s="21" t="s">
        <v>276</v>
      </c>
      <c r="J771" s="21" t="s">
        <v>38</v>
      </c>
      <c r="K771" s="9"/>
      <c r="M771" s="12"/>
    </row>
    <row r="772" spans="1:13" ht="18" customHeight="1">
      <c r="A772" s="1">
        <v>771</v>
      </c>
      <c r="B772" s="37">
        <v>33523</v>
      </c>
      <c r="C772" s="34" t="s">
        <v>166</v>
      </c>
      <c r="D772" s="34" t="s">
        <v>210</v>
      </c>
      <c r="E772" s="34" t="s">
        <v>175</v>
      </c>
      <c r="F772" s="34" t="s">
        <v>167</v>
      </c>
      <c r="G772" s="21"/>
      <c r="H772" s="21"/>
      <c r="I772" s="21" t="s">
        <v>19</v>
      </c>
      <c r="J772" s="21" t="s">
        <v>38</v>
      </c>
      <c r="K772" s="9"/>
      <c r="M772" s="12"/>
    </row>
    <row r="773" spans="1:13" ht="18" customHeight="1">
      <c r="A773" s="1">
        <v>772</v>
      </c>
      <c r="B773" s="37">
        <v>33524</v>
      </c>
      <c r="C773" s="34" t="s">
        <v>167</v>
      </c>
      <c r="D773" s="34" t="s">
        <v>163</v>
      </c>
      <c r="E773" s="34" t="s">
        <v>166</v>
      </c>
      <c r="F773" s="34" t="s">
        <v>210</v>
      </c>
      <c r="G773" s="21"/>
      <c r="H773" s="21"/>
      <c r="I773" s="21" t="s">
        <v>19</v>
      </c>
      <c r="J773" s="21" t="s">
        <v>38</v>
      </c>
      <c r="K773" s="9"/>
      <c r="M773" s="12"/>
    </row>
    <row r="774" spans="1:13" ht="18" customHeight="1">
      <c r="A774" s="1">
        <v>773</v>
      </c>
      <c r="B774" s="37">
        <v>33524</v>
      </c>
      <c r="C774" s="34" t="s">
        <v>192</v>
      </c>
      <c r="D774" s="34" t="s">
        <v>193</v>
      </c>
      <c r="E774" s="34" t="s">
        <v>10</v>
      </c>
      <c r="F774" s="34" t="s">
        <v>171</v>
      </c>
      <c r="G774" s="21"/>
      <c r="H774" s="21"/>
      <c r="I774" s="21" t="s">
        <v>14</v>
      </c>
      <c r="J774" s="21" t="s">
        <v>20</v>
      </c>
      <c r="K774" s="9"/>
      <c r="M774" s="12"/>
    </row>
    <row r="775" spans="1:13" ht="18" customHeight="1">
      <c r="A775" s="1">
        <v>774</v>
      </c>
      <c r="B775" s="37">
        <v>33524</v>
      </c>
      <c r="C775" s="34" t="s">
        <v>175</v>
      </c>
      <c r="D775" s="34" t="s">
        <v>166</v>
      </c>
      <c r="E775" s="34" t="s">
        <v>210</v>
      </c>
      <c r="F775" s="34" t="s">
        <v>163</v>
      </c>
      <c r="G775" s="21"/>
      <c r="H775" s="21"/>
      <c r="I775" s="21" t="s">
        <v>19</v>
      </c>
      <c r="J775" s="21" t="s">
        <v>38</v>
      </c>
      <c r="K775" s="9"/>
      <c r="M775" s="12"/>
    </row>
    <row r="776" spans="1:13" ht="18" customHeight="1">
      <c r="A776" s="1">
        <v>775</v>
      </c>
      <c r="B776" s="37">
        <v>33524</v>
      </c>
      <c r="C776" s="34" t="s">
        <v>188</v>
      </c>
      <c r="D776" s="34" t="s">
        <v>197</v>
      </c>
      <c r="E776" s="34" t="s">
        <v>184</v>
      </c>
      <c r="F776" s="34" t="s">
        <v>186</v>
      </c>
      <c r="G776" s="21" t="s">
        <v>131</v>
      </c>
      <c r="H776" s="21" t="s">
        <v>179</v>
      </c>
      <c r="I776" s="21" t="s">
        <v>8</v>
      </c>
      <c r="J776" s="21" t="s">
        <v>32</v>
      </c>
      <c r="K776" s="9"/>
      <c r="M776" s="12"/>
    </row>
    <row r="777" spans="1:13" ht="18" customHeight="1">
      <c r="A777" s="1">
        <v>776</v>
      </c>
      <c r="B777" s="37">
        <v>33525</v>
      </c>
      <c r="C777" s="34" t="s">
        <v>210</v>
      </c>
      <c r="D777" s="34" t="s">
        <v>171</v>
      </c>
      <c r="E777" s="34" t="s">
        <v>190</v>
      </c>
      <c r="F777" s="34" t="s">
        <v>176</v>
      </c>
      <c r="G777" s="21"/>
      <c r="H777" s="21"/>
      <c r="I777" s="21" t="s">
        <v>38</v>
      </c>
      <c r="J777" s="21" t="s">
        <v>19</v>
      </c>
      <c r="K777" s="9"/>
      <c r="M777" s="12"/>
    </row>
    <row r="778" spans="1:13" ht="18" customHeight="1">
      <c r="A778" s="1">
        <v>777</v>
      </c>
      <c r="B778" s="37">
        <v>33525</v>
      </c>
      <c r="C778" s="34" t="s">
        <v>144</v>
      </c>
      <c r="D778" s="34" t="s">
        <v>170</v>
      </c>
      <c r="E778" s="34" t="s">
        <v>193</v>
      </c>
      <c r="F778" s="34" t="s">
        <v>195</v>
      </c>
      <c r="G778" s="21"/>
      <c r="H778" s="21"/>
      <c r="I778" s="21" t="s">
        <v>20</v>
      </c>
      <c r="J778" s="21" t="s">
        <v>276</v>
      </c>
      <c r="K778" s="9"/>
      <c r="M778" s="12"/>
    </row>
    <row r="779" spans="1:13" ht="18" customHeight="1">
      <c r="A779" s="1">
        <v>778</v>
      </c>
      <c r="B779" s="37">
        <v>33526</v>
      </c>
      <c r="C779" s="34" t="s">
        <v>170</v>
      </c>
      <c r="D779" s="34" t="s">
        <v>180</v>
      </c>
      <c r="E779" s="34" t="s">
        <v>144</v>
      </c>
      <c r="F779" s="34" t="s">
        <v>193</v>
      </c>
      <c r="G779" s="21"/>
      <c r="H779" s="21"/>
      <c r="I779" s="21" t="s">
        <v>20</v>
      </c>
      <c r="J779" s="21" t="s">
        <v>19</v>
      </c>
      <c r="K779" s="9"/>
      <c r="M779" s="12"/>
    </row>
    <row r="780" spans="1:13" ht="18" customHeight="1">
      <c r="A780" s="1">
        <v>779</v>
      </c>
      <c r="B780" s="37">
        <v>33526</v>
      </c>
      <c r="C780" s="34" t="s">
        <v>211</v>
      </c>
      <c r="D780" s="34" t="s">
        <v>165</v>
      </c>
      <c r="E780" s="34" t="s">
        <v>213</v>
      </c>
      <c r="F780" s="34" t="s">
        <v>179</v>
      </c>
      <c r="G780" s="21" t="s">
        <v>174</v>
      </c>
      <c r="H780" s="21" t="s">
        <v>131</v>
      </c>
      <c r="I780" s="21" t="s">
        <v>8</v>
      </c>
      <c r="J780" s="21" t="s">
        <v>228</v>
      </c>
      <c r="K780" s="9"/>
      <c r="M780" s="12"/>
    </row>
    <row r="781" spans="1:13" ht="18" customHeight="1">
      <c r="A781" s="1">
        <v>780</v>
      </c>
      <c r="B781" s="37">
        <v>33526</v>
      </c>
      <c r="C781" s="34" t="s">
        <v>178</v>
      </c>
      <c r="D781" s="34" t="s">
        <v>184</v>
      </c>
      <c r="E781" s="34" t="s">
        <v>131</v>
      </c>
      <c r="F781" s="34" t="s">
        <v>197</v>
      </c>
      <c r="G781" s="21" t="s">
        <v>186</v>
      </c>
      <c r="H781" s="21" t="s">
        <v>213</v>
      </c>
      <c r="I781" s="21" t="s">
        <v>8</v>
      </c>
      <c r="J781" s="21" t="s">
        <v>228</v>
      </c>
      <c r="K781" s="9"/>
      <c r="M781" s="12"/>
    </row>
    <row r="782" spans="1:13" ht="18" customHeight="1">
      <c r="A782" s="1">
        <v>781</v>
      </c>
      <c r="B782" s="37">
        <v>33526</v>
      </c>
      <c r="C782" s="34" t="s">
        <v>195</v>
      </c>
      <c r="D782" s="34" t="s">
        <v>193</v>
      </c>
      <c r="E782" s="34" t="s">
        <v>180</v>
      </c>
      <c r="F782" s="34" t="s">
        <v>144</v>
      </c>
      <c r="G782" s="21"/>
      <c r="H782" s="21"/>
      <c r="I782" s="21" t="s">
        <v>20</v>
      </c>
      <c r="J782" s="21" t="s">
        <v>19</v>
      </c>
      <c r="K782" s="9"/>
      <c r="M782" s="12"/>
    </row>
    <row r="783" spans="1:13" ht="18" customHeight="1">
      <c r="A783" s="1">
        <v>782</v>
      </c>
      <c r="B783" s="37">
        <v>33527</v>
      </c>
      <c r="C783" s="34" t="s">
        <v>174</v>
      </c>
      <c r="D783" s="34" t="s">
        <v>179</v>
      </c>
      <c r="E783" s="34" t="s">
        <v>211</v>
      </c>
      <c r="F783" s="34" t="s">
        <v>213</v>
      </c>
      <c r="G783" s="21" t="s">
        <v>178</v>
      </c>
      <c r="H783" s="21" t="s">
        <v>165</v>
      </c>
      <c r="I783" s="21" t="s">
        <v>8</v>
      </c>
      <c r="J783" s="21" t="s">
        <v>228</v>
      </c>
      <c r="K783" s="9"/>
      <c r="M783" s="12"/>
    </row>
    <row r="784" spans="1:13" ht="18" customHeight="1">
      <c r="A784" s="1">
        <v>783</v>
      </c>
      <c r="B784" s="37">
        <v>33527</v>
      </c>
      <c r="C784" s="34" t="s">
        <v>180</v>
      </c>
      <c r="D784" s="34" t="s">
        <v>144</v>
      </c>
      <c r="E784" s="34" t="s">
        <v>193</v>
      </c>
      <c r="F784" s="34" t="s">
        <v>170</v>
      </c>
      <c r="G784" s="21"/>
      <c r="H784" s="21"/>
      <c r="I784" s="21" t="s">
        <v>14</v>
      </c>
      <c r="J784" s="21" t="s">
        <v>19</v>
      </c>
      <c r="K784" s="9"/>
      <c r="M784" s="12"/>
    </row>
    <row r="785" spans="1:13" ht="18" customHeight="1">
      <c r="A785" s="1">
        <v>784</v>
      </c>
      <c r="B785" s="37">
        <v>33528</v>
      </c>
      <c r="C785" s="34" t="s">
        <v>161</v>
      </c>
      <c r="D785" s="34" t="s">
        <v>213</v>
      </c>
      <c r="E785" s="34" t="s">
        <v>174</v>
      </c>
      <c r="F785" s="34" t="s">
        <v>131</v>
      </c>
      <c r="G785" s="21" t="s">
        <v>197</v>
      </c>
      <c r="H785" s="21" t="s">
        <v>211</v>
      </c>
      <c r="I785" s="21" t="s">
        <v>8</v>
      </c>
      <c r="J785" s="21" t="s">
        <v>228</v>
      </c>
      <c r="K785" s="9"/>
      <c r="M785" s="12"/>
    </row>
    <row r="786" spans="1:13" ht="18" customHeight="1">
      <c r="A786" s="1">
        <v>785</v>
      </c>
      <c r="B786" s="37">
        <v>33528</v>
      </c>
      <c r="C786" s="34" t="s">
        <v>142</v>
      </c>
      <c r="D786" s="34" t="s">
        <v>186</v>
      </c>
      <c r="E786" s="34" t="s">
        <v>178</v>
      </c>
      <c r="F786" s="34" t="s">
        <v>165</v>
      </c>
      <c r="G786" s="21" t="s">
        <v>213</v>
      </c>
      <c r="H786" s="21" t="s">
        <v>131</v>
      </c>
      <c r="I786" s="21" t="s">
        <v>8</v>
      </c>
      <c r="J786" s="21" t="s">
        <v>228</v>
      </c>
      <c r="K786" s="9"/>
      <c r="M786" s="12"/>
    </row>
    <row r="787" spans="1:13" ht="18" customHeight="1">
      <c r="A787" s="1">
        <v>786</v>
      </c>
      <c r="B787" s="37">
        <v>33530</v>
      </c>
      <c r="C787" s="34" t="s">
        <v>184</v>
      </c>
      <c r="D787" s="34" t="s">
        <v>175</v>
      </c>
      <c r="E787" s="34" t="s">
        <v>194</v>
      </c>
      <c r="F787" s="34" t="s">
        <v>167</v>
      </c>
      <c r="G787" s="21" t="s">
        <v>183</v>
      </c>
      <c r="H787" s="21" t="s">
        <v>192</v>
      </c>
      <c r="I787" s="21" t="s">
        <v>32</v>
      </c>
      <c r="J787" s="21" t="s">
        <v>19</v>
      </c>
      <c r="K787" s="9"/>
      <c r="M787" s="12"/>
    </row>
    <row r="788" spans="1:13" ht="18" customHeight="1">
      <c r="A788" s="1">
        <v>787</v>
      </c>
      <c r="B788" s="37">
        <v>33531</v>
      </c>
      <c r="C788" s="34" t="s">
        <v>192</v>
      </c>
      <c r="D788" s="34" t="s">
        <v>183</v>
      </c>
      <c r="E788" s="34" t="s">
        <v>175</v>
      </c>
      <c r="F788" s="34" t="s">
        <v>194</v>
      </c>
      <c r="G788" s="21" t="s">
        <v>166</v>
      </c>
      <c r="H788" s="21" t="s">
        <v>179</v>
      </c>
      <c r="I788" s="21" t="s">
        <v>32</v>
      </c>
      <c r="J788" s="21" t="s">
        <v>19</v>
      </c>
      <c r="K788" s="9"/>
      <c r="M788" s="12"/>
    </row>
    <row r="789" spans="1:13" ht="18" customHeight="1">
      <c r="A789" s="1">
        <v>788</v>
      </c>
      <c r="B789" s="37">
        <v>33533</v>
      </c>
      <c r="C789" s="34" t="s">
        <v>179</v>
      </c>
      <c r="D789" s="34" t="s">
        <v>166</v>
      </c>
      <c r="E789" s="34" t="s">
        <v>183</v>
      </c>
      <c r="F789" s="34" t="s">
        <v>175</v>
      </c>
      <c r="G789" s="21" t="s">
        <v>184</v>
      </c>
      <c r="H789" s="21" t="s">
        <v>167</v>
      </c>
      <c r="I789" s="21" t="s">
        <v>19</v>
      </c>
      <c r="J789" s="21" t="s">
        <v>32</v>
      </c>
      <c r="K789" s="9"/>
      <c r="M789" s="12"/>
    </row>
    <row r="790" spans="1:13" ht="18" customHeight="1">
      <c r="A790" s="1">
        <v>789</v>
      </c>
      <c r="B790" s="37">
        <v>33534</v>
      </c>
      <c r="C790" s="34" t="s">
        <v>167</v>
      </c>
      <c r="D790" s="34" t="s">
        <v>184</v>
      </c>
      <c r="E790" s="34" t="s">
        <v>166</v>
      </c>
      <c r="F790" s="34" t="s">
        <v>183</v>
      </c>
      <c r="G790" s="21" t="s">
        <v>192</v>
      </c>
      <c r="H790" s="21" t="s">
        <v>194</v>
      </c>
      <c r="I790" s="21" t="s">
        <v>19</v>
      </c>
      <c r="J790" s="21" t="s">
        <v>32</v>
      </c>
      <c r="K790" s="9"/>
      <c r="M790" s="12"/>
    </row>
    <row r="791" spans="1:13" ht="18" customHeight="1">
      <c r="A791" s="1">
        <v>790</v>
      </c>
      <c r="B791" s="37">
        <v>33535</v>
      </c>
      <c r="C791" s="34" t="s">
        <v>194</v>
      </c>
      <c r="D791" s="34" t="s">
        <v>192</v>
      </c>
      <c r="E791" s="34" t="s">
        <v>184</v>
      </c>
      <c r="F791" s="34" t="s">
        <v>166</v>
      </c>
      <c r="G791" s="21" t="s">
        <v>179</v>
      </c>
      <c r="H791" s="21" t="s">
        <v>175</v>
      </c>
      <c r="I791" s="21" t="s">
        <v>19</v>
      </c>
      <c r="J791" s="21" t="s">
        <v>32</v>
      </c>
      <c r="K791" s="9"/>
      <c r="M791" s="12"/>
    </row>
    <row r="792" spans="1:13" ht="18" customHeight="1">
      <c r="A792" s="1">
        <v>791</v>
      </c>
      <c r="B792" s="37">
        <v>33537</v>
      </c>
      <c r="C792" s="34" t="s">
        <v>175</v>
      </c>
      <c r="D792" s="34" t="s">
        <v>179</v>
      </c>
      <c r="E792" s="34" t="s">
        <v>192</v>
      </c>
      <c r="F792" s="34" t="s">
        <v>184</v>
      </c>
      <c r="G792" s="21" t="s">
        <v>167</v>
      </c>
      <c r="H792" s="21" t="s">
        <v>183</v>
      </c>
      <c r="I792" s="21" t="s">
        <v>32</v>
      </c>
      <c r="J792" s="21" t="s">
        <v>19</v>
      </c>
      <c r="K792" s="9"/>
      <c r="M792" s="12"/>
    </row>
    <row r="793" spans="1:13" ht="18" customHeight="1">
      <c r="A793" s="1">
        <v>792</v>
      </c>
      <c r="B793" s="37">
        <v>33539</v>
      </c>
      <c r="C793" s="34" t="s">
        <v>183</v>
      </c>
      <c r="D793" s="34" t="s">
        <v>167</v>
      </c>
      <c r="E793" s="34" t="s">
        <v>179</v>
      </c>
      <c r="F793" s="34" t="s">
        <v>192</v>
      </c>
      <c r="G793" s="21" t="s">
        <v>194</v>
      </c>
      <c r="H793" s="21" t="s">
        <v>166</v>
      </c>
      <c r="I793" s="21" t="s">
        <v>32</v>
      </c>
      <c r="J793" s="21" t="s">
        <v>19</v>
      </c>
      <c r="K793" s="9"/>
      <c r="M793" s="12"/>
    </row>
    <row r="794" spans="1:13" ht="18" customHeight="1">
      <c r="B794" s="26"/>
      <c r="C794" s="27">
        <f t="shared" ref="C794:H794" si="5">SUBTOTAL(3,C2:C793)</f>
        <v>792</v>
      </c>
      <c r="D794" s="27">
        <f t="shared" si="5"/>
        <v>792</v>
      </c>
      <c r="E794" s="27">
        <f t="shared" si="5"/>
        <v>792</v>
      </c>
      <c r="F794" s="27">
        <f t="shared" si="5"/>
        <v>792</v>
      </c>
      <c r="G794" s="27">
        <f t="shared" si="5"/>
        <v>399</v>
      </c>
      <c r="H794" s="27">
        <f t="shared" si="5"/>
        <v>399</v>
      </c>
      <c r="I794" s="27"/>
      <c r="J794" s="27"/>
    </row>
    <row r="795" spans="1:13" ht="18" customHeight="1">
      <c r="I795" s="29" t="s">
        <v>127</v>
      </c>
      <c r="J795" s="6">
        <f>C794+D794+E794+F794+G794+H794</f>
        <v>3966</v>
      </c>
    </row>
  </sheetData>
  <sortState xmlns:xlrd2="http://schemas.microsoft.com/office/spreadsheetml/2017/richdata2" ref="M2:V50">
    <sortCondition descending="1" ref="N2:N50"/>
  </sortState>
  <mergeCells count="2">
    <mergeCell ref="L34:V34"/>
    <mergeCell ref="L1:V1"/>
  </mergeCells>
  <phoneticPr fontId="1"/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4BA82-6852-4E39-B1D0-854A6FF80DC2}">
  <dimension ref="A1:W792"/>
  <sheetViews>
    <sheetView topLeftCell="C1" workbookViewId="0">
      <selection activeCell="N64" sqref="N64:O64"/>
    </sheetView>
  </sheetViews>
  <sheetFormatPr defaultColWidth="9" defaultRowHeight="18" customHeight="1"/>
  <cols>
    <col min="1" max="1" width="4.5" style="11" bestFit="1" customWidth="1"/>
    <col min="2" max="2" width="11.625" style="28" customWidth="1"/>
    <col min="3" max="8" width="13.5" style="8" bestFit="1" customWidth="1"/>
    <col min="9" max="10" width="9.75" style="8" bestFit="1" customWidth="1"/>
    <col min="11" max="11" width="4.625" style="8" customWidth="1"/>
    <col min="12" max="12" width="4.5" style="11" bestFit="1" customWidth="1"/>
    <col min="13" max="13" width="12.375" style="9" bestFit="1" customWidth="1"/>
    <col min="14" max="15" width="6.625" style="8" customWidth="1"/>
    <col min="16" max="16" width="2.625" style="8" customWidth="1"/>
    <col min="17" max="22" width="6.625" style="8" customWidth="1"/>
    <col min="23" max="16384" width="9" style="8"/>
  </cols>
  <sheetData>
    <row r="1" spans="1:23" ht="18" customHeight="1">
      <c r="A1" s="1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5" t="s">
        <v>347</v>
      </c>
      <c r="M1" s="95"/>
      <c r="N1" s="95"/>
      <c r="O1" s="95"/>
      <c r="P1" s="95"/>
      <c r="Q1" s="95"/>
      <c r="R1" s="95"/>
      <c r="S1" s="95"/>
      <c r="T1" s="95"/>
      <c r="U1" s="95"/>
      <c r="V1" s="95"/>
    </row>
    <row r="2" spans="1:23" ht="18" customHeight="1">
      <c r="A2" s="1">
        <v>1</v>
      </c>
      <c r="B2" s="35">
        <v>32970</v>
      </c>
      <c r="C2" s="36" t="s">
        <v>190</v>
      </c>
      <c r="D2" s="36" t="s">
        <v>169</v>
      </c>
      <c r="E2" s="36" t="s">
        <v>167</v>
      </c>
      <c r="F2" s="36" t="s">
        <v>175</v>
      </c>
      <c r="G2" s="21"/>
      <c r="H2" s="21"/>
      <c r="I2" s="21" t="s">
        <v>37</v>
      </c>
      <c r="J2" s="21" t="s">
        <v>14</v>
      </c>
      <c r="K2" s="9"/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  <c r="W2" s="23"/>
    </row>
    <row r="3" spans="1:23" ht="18" customHeight="1">
      <c r="A3" s="1">
        <v>2</v>
      </c>
      <c r="B3" s="35">
        <v>32970</v>
      </c>
      <c r="C3" s="36" t="s">
        <v>213</v>
      </c>
      <c r="D3" s="36" t="s">
        <v>184</v>
      </c>
      <c r="E3" s="36" t="s">
        <v>179</v>
      </c>
      <c r="F3" s="36" t="s">
        <v>197</v>
      </c>
      <c r="G3" s="21" t="s">
        <v>186</v>
      </c>
      <c r="H3" s="21" t="s">
        <v>211</v>
      </c>
      <c r="I3" s="21" t="s">
        <v>32</v>
      </c>
      <c r="J3" s="21" t="s">
        <v>31</v>
      </c>
      <c r="K3" s="9"/>
      <c r="L3" s="4">
        <v>1</v>
      </c>
      <c r="M3" s="21" t="s">
        <v>255</v>
      </c>
      <c r="N3" s="10">
        <f>COUNTIF($C$2:$H$790,"福井宏")</f>
        <v>108</v>
      </c>
      <c r="O3" s="10">
        <f t="shared" ref="O3:O24" si="0">SUM(Q3:V3)</f>
        <v>108</v>
      </c>
      <c r="P3" s="10"/>
      <c r="Q3" s="10">
        <f>COUNTIF($C$2:$C$790,"福井宏")</f>
        <v>27</v>
      </c>
      <c r="R3" s="10">
        <f>COUNTIF($D$2:$D$790,"福井宏")</f>
        <v>29</v>
      </c>
      <c r="S3" s="10">
        <f>COUNTIF($E$2:$E$790,"福井宏")</f>
        <v>23</v>
      </c>
      <c r="T3" s="10">
        <f>COUNTIF($F$2:$F$790,"福井宏")</f>
        <v>28</v>
      </c>
      <c r="U3" s="10">
        <f>COUNTIF($G$2:$G$790,"福井宏")</f>
        <v>0</v>
      </c>
      <c r="V3" s="10">
        <f>COUNTIF($H$2:$H$790,"福井宏")</f>
        <v>1</v>
      </c>
    </row>
    <row r="4" spans="1:23" ht="18" customHeight="1">
      <c r="A4" s="1">
        <v>3</v>
      </c>
      <c r="B4" s="35">
        <v>32970</v>
      </c>
      <c r="C4" s="36" t="s">
        <v>176</v>
      </c>
      <c r="D4" s="36" t="s">
        <v>163</v>
      </c>
      <c r="E4" s="36" t="s">
        <v>180</v>
      </c>
      <c r="F4" s="36" t="s">
        <v>192</v>
      </c>
      <c r="G4" s="21"/>
      <c r="H4" s="21"/>
      <c r="I4" s="21" t="s">
        <v>19</v>
      </c>
      <c r="J4" s="21" t="s">
        <v>38</v>
      </c>
      <c r="K4" s="9"/>
      <c r="L4" s="4">
        <v>2</v>
      </c>
      <c r="M4" s="34" t="s">
        <v>272</v>
      </c>
      <c r="N4" s="10">
        <f>COUNTIF($C$2:$H$790,"平光清")</f>
        <v>108</v>
      </c>
      <c r="O4" s="10">
        <f t="shared" si="0"/>
        <v>108</v>
      </c>
      <c r="P4" s="10"/>
      <c r="Q4" s="10">
        <f>COUNTIF($C$2:$C$790,"平光清")</f>
        <v>27</v>
      </c>
      <c r="R4" s="10">
        <f>COUNTIF($D$2:$D$790,"平光清")</f>
        <v>27</v>
      </c>
      <c r="S4" s="10">
        <f>COUNTIF($E$2:$E$790,"平光清")</f>
        <v>27</v>
      </c>
      <c r="T4" s="10">
        <f>COUNTIF($F$2:$F$790,"平光清")</f>
        <v>26</v>
      </c>
      <c r="U4" s="10">
        <f>COUNTIF($G$2:$G$790,"平光清")</f>
        <v>1</v>
      </c>
      <c r="V4" s="10">
        <f>COUNTIF($H$2:$H$790,"平光清")</f>
        <v>0</v>
      </c>
    </row>
    <row r="5" spans="1:23" ht="18" customHeight="1">
      <c r="A5" s="1">
        <v>4</v>
      </c>
      <c r="B5" s="35">
        <v>32970</v>
      </c>
      <c r="C5" s="36" t="s">
        <v>193</v>
      </c>
      <c r="D5" s="36" t="s">
        <v>210</v>
      </c>
      <c r="E5" s="36" t="s">
        <v>170</v>
      </c>
      <c r="F5" s="36" t="s">
        <v>166</v>
      </c>
      <c r="G5" s="21"/>
      <c r="H5" s="21"/>
      <c r="I5" s="21" t="s">
        <v>20</v>
      </c>
      <c r="J5" s="21" t="s">
        <v>276</v>
      </c>
      <c r="K5" s="9"/>
      <c r="L5" s="4">
        <v>3</v>
      </c>
      <c r="M5" s="21" t="s">
        <v>230</v>
      </c>
      <c r="N5" s="10">
        <f>COUNTIF($C$2:$H$790,"小林毅二")</f>
        <v>107</v>
      </c>
      <c r="O5" s="10">
        <f t="shared" si="0"/>
        <v>107</v>
      </c>
      <c r="P5" s="10"/>
      <c r="Q5" s="10">
        <f>COUNTIF($C$2:$C$790,"小林毅二")</f>
        <v>27</v>
      </c>
      <c r="R5" s="10">
        <f>COUNTIF($D$2:$D$790,"小林毅二")</f>
        <v>24</v>
      </c>
      <c r="S5" s="10">
        <f>COUNTIF($E$2:$E$790,"小林毅二")</f>
        <v>28</v>
      </c>
      <c r="T5" s="10">
        <f>COUNTIF($F$2:$F$790,"小林毅二")</f>
        <v>27</v>
      </c>
      <c r="U5" s="10">
        <f>COUNTIF($G$2:$G$790,"小林毅二")</f>
        <v>1</v>
      </c>
      <c r="V5" s="10">
        <f>COUNTIF($H$2:$H$790,"小林毅二")</f>
        <v>0</v>
      </c>
    </row>
    <row r="6" spans="1:23" ht="18" customHeight="1">
      <c r="A6" s="1">
        <v>5</v>
      </c>
      <c r="B6" s="35">
        <v>32971</v>
      </c>
      <c r="C6" s="36" t="s">
        <v>166</v>
      </c>
      <c r="D6" s="36" t="s">
        <v>171</v>
      </c>
      <c r="E6" s="36" t="s">
        <v>210</v>
      </c>
      <c r="F6" s="36" t="s">
        <v>170</v>
      </c>
      <c r="G6" s="21"/>
      <c r="H6" s="21"/>
      <c r="I6" s="21" t="s">
        <v>20</v>
      </c>
      <c r="J6" s="21" t="s">
        <v>276</v>
      </c>
      <c r="K6" s="9"/>
      <c r="L6" s="4">
        <v>4</v>
      </c>
      <c r="M6" s="21" t="s">
        <v>242</v>
      </c>
      <c r="N6" s="10">
        <f>COUNTIF($C$2:$H$790,"井上忠行")</f>
        <v>104</v>
      </c>
      <c r="O6" s="10">
        <f t="shared" si="0"/>
        <v>104</v>
      </c>
      <c r="P6" s="10"/>
      <c r="Q6" s="10">
        <f>COUNTIF($C$2:$C$790,"井上忠行")</f>
        <v>25</v>
      </c>
      <c r="R6" s="10">
        <f>COUNTIF($D$2:$D$790,"井上忠行")</f>
        <v>25</v>
      </c>
      <c r="S6" s="10">
        <f>COUNTIF($E$2:$E$790,"井上忠行")</f>
        <v>26</v>
      </c>
      <c r="T6" s="10">
        <f>COUNTIF($F$2:$F$790,"井上忠行")</f>
        <v>28</v>
      </c>
      <c r="U6" s="10">
        <f>COUNTIF($G$2:$G$790,"井上忠行")</f>
        <v>0</v>
      </c>
      <c r="V6" s="10">
        <f>COUNTIF($H$2:$H$790,"井上忠行")</f>
        <v>0</v>
      </c>
    </row>
    <row r="7" spans="1:23" ht="18" customHeight="1">
      <c r="A7" s="1">
        <v>6</v>
      </c>
      <c r="B7" s="35">
        <v>32971</v>
      </c>
      <c r="C7" s="36" t="s">
        <v>192</v>
      </c>
      <c r="D7" s="36" t="s">
        <v>195</v>
      </c>
      <c r="E7" s="36" t="s">
        <v>163</v>
      </c>
      <c r="F7" s="36" t="s">
        <v>180</v>
      </c>
      <c r="G7" s="21"/>
      <c r="H7" s="21"/>
      <c r="I7" s="21" t="s">
        <v>19</v>
      </c>
      <c r="J7" s="21" t="s">
        <v>38</v>
      </c>
      <c r="K7" s="9"/>
      <c r="L7" s="4">
        <v>5</v>
      </c>
      <c r="M7" s="34" t="s">
        <v>164</v>
      </c>
      <c r="N7" s="10">
        <f>COUNTIF($C$2:$H$790,"友寄正人")</f>
        <v>103</v>
      </c>
      <c r="O7" s="10">
        <f t="shared" si="0"/>
        <v>103</v>
      </c>
      <c r="P7" s="10"/>
      <c r="Q7" s="10">
        <f>COUNTIF($C$2:$C$790,"友寄正人")</f>
        <v>25</v>
      </c>
      <c r="R7" s="10">
        <f>COUNTIF($D$2:$D$790,"友寄正人")</f>
        <v>25</v>
      </c>
      <c r="S7" s="10">
        <f>COUNTIF($E$2:$E$790,"友寄正人")</f>
        <v>27</v>
      </c>
      <c r="T7" s="10">
        <f>COUNTIF($F$2:$F$790,"友寄正人")</f>
        <v>25</v>
      </c>
      <c r="U7" s="10">
        <f>COUNTIF($G$2:$G$790,"友寄正人")</f>
        <v>1</v>
      </c>
      <c r="V7" s="10">
        <f>COUNTIF($H$2:$H$790,"友寄正人")</f>
        <v>0</v>
      </c>
    </row>
    <row r="8" spans="1:23" ht="18" customHeight="1">
      <c r="A8" s="1">
        <v>7</v>
      </c>
      <c r="B8" s="35">
        <v>32971</v>
      </c>
      <c r="C8" s="36" t="s">
        <v>175</v>
      </c>
      <c r="D8" s="36" t="s">
        <v>144</v>
      </c>
      <c r="E8" s="36" t="s">
        <v>169</v>
      </c>
      <c r="F8" s="36" t="s">
        <v>167</v>
      </c>
      <c r="G8" s="21"/>
      <c r="H8" s="21"/>
      <c r="I8" s="21" t="s">
        <v>37</v>
      </c>
      <c r="J8" s="21" t="s">
        <v>14</v>
      </c>
      <c r="K8" s="9"/>
      <c r="L8" s="4">
        <v>6</v>
      </c>
      <c r="M8" s="21" t="s">
        <v>166</v>
      </c>
      <c r="N8" s="10">
        <f>COUNTIF($C$2:$H$790,"井野修")</f>
        <v>103</v>
      </c>
      <c r="O8" s="10">
        <f t="shared" si="0"/>
        <v>103</v>
      </c>
      <c r="P8" s="10"/>
      <c r="Q8" s="10">
        <f>COUNTIF($C$2:$C$790,"井野修")</f>
        <v>26</v>
      </c>
      <c r="R8" s="10">
        <f>COUNTIF($D$2:$D$790,"井野修")</f>
        <v>23</v>
      </c>
      <c r="S8" s="10">
        <f>COUNTIF($E$2:$E$790,"井野修")</f>
        <v>26</v>
      </c>
      <c r="T8" s="10">
        <f>COUNTIF($F$2:$F$790,"井野修")</f>
        <v>28</v>
      </c>
      <c r="U8" s="10">
        <f>COUNTIF($G$2:$G$790,"井野修")</f>
        <v>0</v>
      </c>
      <c r="V8" s="10">
        <f>COUNTIF($H$2:$H$790,"井野修")</f>
        <v>0</v>
      </c>
    </row>
    <row r="9" spans="1:23" ht="18" customHeight="1">
      <c r="A9" s="1">
        <v>8</v>
      </c>
      <c r="B9" s="35">
        <v>32971</v>
      </c>
      <c r="C9" s="36" t="s">
        <v>185</v>
      </c>
      <c r="D9" s="36" t="s">
        <v>269</v>
      </c>
      <c r="E9" s="36" t="s">
        <v>172</v>
      </c>
      <c r="F9" s="36" t="s">
        <v>161</v>
      </c>
      <c r="G9" s="21" t="s">
        <v>181</v>
      </c>
      <c r="H9" s="21" t="s">
        <v>182</v>
      </c>
      <c r="I9" s="21" t="s">
        <v>26</v>
      </c>
      <c r="J9" s="21" t="s">
        <v>8</v>
      </c>
      <c r="K9" s="9"/>
      <c r="L9" s="4">
        <v>7</v>
      </c>
      <c r="M9" s="21" t="s">
        <v>256</v>
      </c>
      <c r="N9" s="10">
        <f>COUNTIF($C$2:$H$790,"山本文男")</f>
        <v>103</v>
      </c>
      <c r="O9" s="10">
        <f t="shared" si="0"/>
        <v>103</v>
      </c>
      <c r="P9" s="10"/>
      <c r="Q9" s="10">
        <f>COUNTIF($C$2:$C$790,"山本文男")</f>
        <v>27</v>
      </c>
      <c r="R9" s="10">
        <f>COUNTIF($D$2:$D$790,"山本文男")</f>
        <v>26</v>
      </c>
      <c r="S9" s="10">
        <f>COUNTIF($E$2:$E$790,"山本文男")</f>
        <v>24</v>
      </c>
      <c r="T9" s="10">
        <f>COUNTIF($F$2:$F$790,"山本文男")</f>
        <v>25</v>
      </c>
      <c r="U9" s="10">
        <f>COUNTIF($G$2:$G$790,"山本文男")</f>
        <v>0</v>
      </c>
      <c r="V9" s="10">
        <f>COUNTIF($H$2:$H$790,"山本文男")</f>
        <v>1</v>
      </c>
    </row>
    <row r="10" spans="1:23" ht="18" customHeight="1">
      <c r="A10" s="1">
        <v>9</v>
      </c>
      <c r="B10" s="35">
        <v>32971</v>
      </c>
      <c r="C10" s="36" t="s">
        <v>214</v>
      </c>
      <c r="D10" s="36" t="s">
        <v>187</v>
      </c>
      <c r="E10" s="36" t="s">
        <v>196</v>
      </c>
      <c r="F10" s="36" t="s">
        <v>142</v>
      </c>
      <c r="G10" s="21" t="s">
        <v>183</v>
      </c>
      <c r="H10" s="21" t="s">
        <v>194</v>
      </c>
      <c r="I10" s="21" t="s">
        <v>227</v>
      </c>
      <c r="J10" s="21" t="s">
        <v>228</v>
      </c>
      <c r="K10" s="9"/>
      <c r="L10" s="4">
        <v>8</v>
      </c>
      <c r="M10" s="21" t="s">
        <v>257</v>
      </c>
      <c r="N10" s="10">
        <f>COUNTIF($C$2:$H$790,"久保友之")</f>
        <v>102</v>
      </c>
      <c r="O10" s="10">
        <f t="shared" si="0"/>
        <v>102</v>
      </c>
      <c r="P10" s="10"/>
      <c r="Q10" s="10">
        <f>COUNTIF($C$2:$C$790,"久保友之")</f>
        <v>25</v>
      </c>
      <c r="R10" s="10">
        <f>COUNTIF($D$2:$D$790,"久保友之")</f>
        <v>28</v>
      </c>
      <c r="S10" s="10">
        <f>COUNTIF($E$2:$E$790,"久保友之")</f>
        <v>25</v>
      </c>
      <c r="T10" s="10">
        <f>COUNTIF($F$2:$F$790,"久保友之")</f>
        <v>24</v>
      </c>
      <c r="U10" s="10">
        <f>COUNTIF($G$2:$G$790,"久保友之")</f>
        <v>0</v>
      </c>
      <c r="V10" s="10">
        <f>COUNTIF($H$2:$H$790,"久保友之")</f>
        <v>0</v>
      </c>
    </row>
    <row r="11" spans="1:23" ht="18" customHeight="1">
      <c r="A11" s="1">
        <v>10</v>
      </c>
      <c r="B11" s="35">
        <v>32973</v>
      </c>
      <c r="C11" s="36" t="s">
        <v>167</v>
      </c>
      <c r="D11" s="36" t="s">
        <v>191</v>
      </c>
      <c r="E11" s="36" t="s">
        <v>190</v>
      </c>
      <c r="F11" s="36" t="s">
        <v>169</v>
      </c>
      <c r="G11" s="21"/>
      <c r="H11" s="21"/>
      <c r="I11" s="21" t="s">
        <v>38</v>
      </c>
      <c r="J11" s="21" t="s">
        <v>37</v>
      </c>
      <c r="K11" s="9"/>
      <c r="L11" s="4">
        <v>9</v>
      </c>
      <c r="M11" s="21" t="s">
        <v>267</v>
      </c>
      <c r="N11" s="10">
        <f>COUNTIF($C$2:$H$790,"鈴木徹")</f>
        <v>100</v>
      </c>
      <c r="O11" s="10">
        <f t="shared" si="0"/>
        <v>100</v>
      </c>
      <c r="P11" s="10"/>
      <c r="Q11" s="10">
        <f>COUNTIF($C$2:$C$790,"鈴木徹")</f>
        <v>24</v>
      </c>
      <c r="R11" s="10">
        <f>COUNTIF($D$2:$D$790,"鈴木徹")</f>
        <v>26</v>
      </c>
      <c r="S11" s="10">
        <f>COUNTIF($E$2:$E$790,"鈴木徹")</f>
        <v>26</v>
      </c>
      <c r="T11" s="10">
        <f>COUNTIF($F$2:$F$790,"鈴木徹")</f>
        <v>24</v>
      </c>
      <c r="U11" s="10">
        <f>COUNTIF($G$2:$G$790,"鈴木徹")</f>
        <v>0</v>
      </c>
      <c r="V11" s="10">
        <f>COUNTIF($H$2:$H$790,"鈴木徹")</f>
        <v>0</v>
      </c>
    </row>
    <row r="12" spans="1:23" ht="18" customHeight="1">
      <c r="A12" s="1">
        <v>11</v>
      </c>
      <c r="B12" s="35">
        <v>32973</v>
      </c>
      <c r="C12" s="36" t="s">
        <v>182</v>
      </c>
      <c r="D12" s="36" t="s">
        <v>194</v>
      </c>
      <c r="E12" s="36" t="s">
        <v>161</v>
      </c>
      <c r="F12" s="36" t="s">
        <v>181</v>
      </c>
      <c r="G12" s="21" t="s">
        <v>196</v>
      </c>
      <c r="H12" s="21" t="s">
        <v>214</v>
      </c>
      <c r="I12" s="21" t="s">
        <v>26</v>
      </c>
      <c r="J12" s="21" t="s">
        <v>228</v>
      </c>
      <c r="K12" s="9"/>
      <c r="L12" s="4">
        <v>10</v>
      </c>
      <c r="M12" s="21" t="s">
        <v>247</v>
      </c>
      <c r="N12" s="10">
        <f>COUNTIF($C$2:$H$790,"久保田治")</f>
        <v>99</v>
      </c>
      <c r="O12" s="10">
        <f t="shared" si="0"/>
        <v>99</v>
      </c>
      <c r="P12" s="10"/>
      <c r="Q12" s="10">
        <f>COUNTIF($C$2:$C$790,"久保田治")</f>
        <v>24</v>
      </c>
      <c r="R12" s="10">
        <f>COUNTIF($D$2:$D$790,"久保田治")</f>
        <v>26</v>
      </c>
      <c r="S12" s="10">
        <f>COUNTIF($E$2:$E$790,"久保田治")</f>
        <v>25</v>
      </c>
      <c r="T12" s="10">
        <f>COUNTIF($F$2:$F$790,"久保田治")</f>
        <v>24</v>
      </c>
      <c r="U12" s="10">
        <f>COUNTIF($G$2:$G$790,"久保田治")</f>
        <v>0</v>
      </c>
      <c r="V12" s="10">
        <f>COUNTIF($H$2:$H$790,"久保田治")</f>
        <v>0</v>
      </c>
    </row>
    <row r="13" spans="1:23" ht="18" customHeight="1">
      <c r="A13" s="1">
        <v>12</v>
      </c>
      <c r="B13" s="35">
        <v>32973</v>
      </c>
      <c r="C13" s="36" t="s">
        <v>179</v>
      </c>
      <c r="D13" s="36" t="s">
        <v>197</v>
      </c>
      <c r="E13" s="36" t="s">
        <v>165</v>
      </c>
      <c r="F13" s="36" t="s">
        <v>184</v>
      </c>
      <c r="G13" s="21" t="s">
        <v>211</v>
      </c>
      <c r="H13" s="21" t="s">
        <v>213</v>
      </c>
      <c r="I13" s="21" t="s">
        <v>31</v>
      </c>
      <c r="J13" s="21" t="s">
        <v>8</v>
      </c>
      <c r="K13" s="9"/>
      <c r="L13" s="4">
        <v>11</v>
      </c>
      <c r="M13" s="34" t="s">
        <v>205</v>
      </c>
      <c r="N13" s="10">
        <f>COUNTIF($C$2:$H$790,"谷博")</f>
        <v>98</v>
      </c>
      <c r="O13" s="10">
        <f t="shared" si="0"/>
        <v>98</v>
      </c>
      <c r="P13" s="10"/>
      <c r="Q13" s="10">
        <f>COUNTIF($C$2:$C$790,"谷博")</f>
        <v>24</v>
      </c>
      <c r="R13" s="10">
        <f>COUNTIF($D$2:$D$790,"谷博")</f>
        <v>26</v>
      </c>
      <c r="S13" s="10">
        <f>COUNTIF($E$2:$E$790,"谷博")</f>
        <v>25</v>
      </c>
      <c r="T13" s="10">
        <f>COUNTIF($F$2:$F$790,"谷博")</f>
        <v>23</v>
      </c>
      <c r="U13" s="10">
        <f>COUNTIF($G$2:$G$790,"谷博")</f>
        <v>0</v>
      </c>
      <c r="V13" s="10">
        <f>COUNTIF($H$2:$H$790,"谷博")</f>
        <v>0</v>
      </c>
    </row>
    <row r="14" spans="1:23" ht="18" customHeight="1">
      <c r="A14" s="1">
        <v>13</v>
      </c>
      <c r="B14" s="35">
        <v>32973</v>
      </c>
      <c r="C14" s="36" t="s">
        <v>172</v>
      </c>
      <c r="D14" s="36" t="s">
        <v>142</v>
      </c>
      <c r="E14" s="36" t="s">
        <v>187</v>
      </c>
      <c r="F14" s="36" t="s">
        <v>183</v>
      </c>
      <c r="G14" s="21" t="s">
        <v>269</v>
      </c>
      <c r="H14" s="21" t="s">
        <v>185</v>
      </c>
      <c r="I14" s="21" t="s">
        <v>227</v>
      </c>
      <c r="J14" s="21" t="s">
        <v>32</v>
      </c>
      <c r="K14" s="9"/>
      <c r="L14" s="4">
        <v>12</v>
      </c>
      <c r="M14" s="21" t="s">
        <v>258</v>
      </c>
      <c r="N14" s="10">
        <f>COUNTIF($C$2:$H$790,"鷲谷亘")</f>
        <v>96</v>
      </c>
      <c r="O14" s="10">
        <f t="shared" si="0"/>
        <v>96</v>
      </c>
      <c r="P14" s="10"/>
      <c r="Q14" s="10">
        <f>COUNTIF($C$2:$C$790,"鷲谷亘")</f>
        <v>24</v>
      </c>
      <c r="R14" s="10">
        <f>COUNTIF($D$2:$D$790,"鷲谷亘")</f>
        <v>26</v>
      </c>
      <c r="S14" s="10">
        <f>COUNTIF($E$2:$E$790,"鷲谷亘")</f>
        <v>25</v>
      </c>
      <c r="T14" s="10">
        <f>COUNTIF($F$2:$F$790,"鷲谷亘")</f>
        <v>21</v>
      </c>
      <c r="U14" s="10">
        <f>COUNTIF($G$2:$G$790,"鷲谷亘")</f>
        <v>0</v>
      </c>
      <c r="V14" s="10">
        <f>COUNTIF($H$2:$H$790,"鷲谷亘")</f>
        <v>0</v>
      </c>
      <c r="W14" s="8" t="s">
        <v>309</v>
      </c>
    </row>
    <row r="15" spans="1:23" ht="18" customHeight="1">
      <c r="A15" s="1">
        <v>14</v>
      </c>
      <c r="B15" s="35">
        <v>32973</v>
      </c>
      <c r="C15" s="36" t="s">
        <v>170</v>
      </c>
      <c r="D15" s="36" t="s">
        <v>193</v>
      </c>
      <c r="E15" s="36" t="s">
        <v>171</v>
      </c>
      <c r="F15" s="36" t="s">
        <v>210</v>
      </c>
      <c r="G15" s="21"/>
      <c r="H15" s="21"/>
      <c r="I15" s="21" t="s">
        <v>276</v>
      </c>
      <c r="J15" s="21" t="s">
        <v>19</v>
      </c>
      <c r="K15" s="9"/>
      <c r="L15" s="4">
        <v>13</v>
      </c>
      <c r="M15" s="36" t="s">
        <v>273</v>
      </c>
      <c r="N15" s="10">
        <f>COUNTIF($C$2:$H$790,"岡田功")</f>
        <v>96</v>
      </c>
      <c r="O15" s="10">
        <f t="shared" si="0"/>
        <v>96</v>
      </c>
      <c r="P15" s="10"/>
      <c r="Q15" s="10">
        <f>COUNTIF($C$2:$C$790,"岡田功")</f>
        <v>23</v>
      </c>
      <c r="R15" s="10">
        <f>COUNTIF($D$2:$D$790,"岡田功")</f>
        <v>23</v>
      </c>
      <c r="S15" s="10">
        <f>COUNTIF($E$2:$E$790,"岡田功")</f>
        <v>26</v>
      </c>
      <c r="T15" s="10">
        <f>COUNTIF($F$2:$F$790,"岡田功")</f>
        <v>24</v>
      </c>
      <c r="U15" s="10">
        <f>COUNTIF($G$2:$G$790,"岡田功")</f>
        <v>0</v>
      </c>
      <c r="V15" s="10">
        <f>COUNTIF($H$2:$H$790,"岡田功")</f>
        <v>0</v>
      </c>
    </row>
    <row r="16" spans="1:23" ht="18" customHeight="1">
      <c r="A16" s="1">
        <v>15</v>
      </c>
      <c r="B16" s="35">
        <v>32973</v>
      </c>
      <c r="C16" s="36" t="s">
        <v>180</v>
      </c>
      <c r="D16" s="36" t="s">
        <v>176</v>
      </c>
      <c r="E16" s="36" t="s">
        <v>195</v>
      </c>
      <c r="F16" s="36" t="s">
        <v>163</v>
      </c>
      <c r="G16" s="21"/>
      <c r="H16" s="21"/>
      <c r="I16" s="21" t="s">
        <v>14</v>
      </c>
      <c r="J16" s="21" t="s">
        <v>20</v>
      </c>
      <c r="K16" s="9"/>
      <c r="L16" s="4">
        <v>14</v>
      </c>
      <c r="M16" s="34" t="s">
        <v>145</v>
      </c>
      <c r="N16" s="10">
        <f>COUNTIF($C$2:$H$790,"渡田均")</f>
        <v>95</v>
      </c>
      <c r="O16" s="10">
        <f t="shared" si="0"/>
        <v>95</v>
      </c>
      <c r="P16" s="10"/>
      <c r="Q16" s="10">
        <f>COUNTIF($C$2:$C$790,"渡田均")</f>
        <v>24</v>
      </c>
      <c r="R16" s="10">
        <f>COUNTIF($D$2:$D$790,"渡田均")</f>
        <v>27</v>
      </c>
      <c r="S16" s="10">
        <f>COUNTIF($E$2:$E$790,"渡田均")</f>
        <v>22</v>
      </c>
      <c r="T16" s="10">
        <f>COUNTIF($F$2:$F$790,"渡田均")</f>
        <v>21</v>
      </c>
      <c r="U16" s="10">
        <f>COUNTIF($G$2:$G$790,"渡田均")</f>
        <v>0</v>
      </c>
      <c r="V16" s="10">
        <f>COUNTIF($H$2:$H$790,"渡田均")</f>
        <v>1</v>
      </c>
    </row>
    <row r="17" spans="1:22" ht="18" customHeight="1">
      <c r="A17" s="1">
        <v>16</v>
      </c>
      <c r="B17" s="35">
        <v>32974</v>
      </c>
      <c r="C17" s="36" t="s">
        <v>184</v>
      </c>
      <c r="D17" s="36" t="s">
        <v>198</v>
      </c>
      <c r="E17" s="36" t="s">
        <v>178</v>
      </c>
      <c r="F17" s="36" t="s">
        <v>211</v>
      </c>
      <c r="G17" s="21" t="s">
        <v>186</v>
      </c>
      <c r="H17" s="21" t="s">
        <v>131</v>
      </c>
      <c r="I17" s="21" t="s">
        <v>31</v>
      </c>
      <c r="J17" s="21" t="s">
        <v>8</v>
      </c>
      <c r="K17" s="9"/>
      <c r="L17" s="4">
        <v>15</v>
      </c>
      <c r="M17" s="21" t="s">
        <v>249</v>
      </c>
      <c r="N17" s="10">
        <f>COUNTIF($C$2:$H$790,"田中俊幸")</f>
        <v>90</v>
      </c>
      <c r="O17" s="10">
        <f t="shared" si="0"/>
        <v>90</v>
      </c>
      <c r="P17" s="10"/>
      <c r="Q17" s="10">
        <f>COUNTIF($C$2:$C$790,"田中俊幸")</f>
        <v>23</v>
      </c>
      <c r="R17" s="10">
        <f>COUNTIF($D$2:$D$790,"田中俊幸")</f>
        <v>20</v>
      </c>
      <c r="S17" s="10">
        <f>COUNTIF($E$2:$E$790,"田中俊幸")</f>
        <v>24</v>
      </c>
      <c r="T17" s="10">
        <f>COUNTIF($F$2:$F$790,"田中俊幸")</f>
        <v>23</v>
      </c>
      <c r="U17" s="10">
        <f>COUNTIF($G$2:$G$790,"田中俊幸")</f>
        <v>0</v>
      </c>
      <c r="V17" s="10">
        <f>COUNTIF($H$2:$H$790,"田中俊幸")</f>
        <v>0</v>
      </c>
    </row>
    <row r="18" spans="1:22" ht="18" customHeight="1">
      <c r="A18" s="1">
        <v>17</v>
      </c>
      <c r="B18" s="35">
        <v>32974</v>
      </c>
      <c r="C18" s="36" t="s">
        <v>187</v>
      </c>
      <c r="D18" s="36" t="s">
        <v>185</v>
      </c>
      <c r="E18" s="36" t="s">
        <v>183</v>
      </c>
      <c r="F18" s="36" t="s">
        <v>269</v>
      </c>
      <c r="G18" s="21" t="s">
        <v>142</v>
      </c>
      <c r="H18" s="21" t="s">
        <v>172</v>
      </c>
      <c r="I18" s="21" t="s">
        <v>227</v>
      </c>
      <c r="J18" s="21" t="s">
        <v>32</v>
      </c>
      <c r="K18" s="9"/>
      <c r="L18" s="4">
        <v>16</v>
      </c>
      <c r="M18" s="21" t="s">
        <v>224</v>
      </c>
      <c r="N18" s="10">
        <f>COUNTIF($C$2:$H$790,"上本孝一")</f>
        <v>31</v>
      </c>
      <c r="O18" s="10">
        <f t="shared" si="0"/>
        <v>31</v>
      </c>
      <c r="P18" s="10"/>
      <c r="Q18" s="10">
        <f>COUNTIF($C$2:$C$790,"上本孝一")</f>
        <v>10</v>
      </c>
      <c r="R18" s="10">
        <f>COUNTIF($D$2:$D$790,"上本孝一")</f>
        <v>6</v>
      </c>
      <c r="S18" s="10">
        <f>COUNTIF($E$2:$E$790,"上本孝一")</f>
        <v>6</v>
      </c>
      <c r="T18" s="10">
        <f>COUNTIF($F$2:$F$790,"上本孝一")</f>
        <v>9</v>
      </c>
      <c r="U18" s="10">
        <f>COUNTIF($G$2:$G$790,"上本孝一")</f>
        <v>0</v>
      </c>
      <c r="V18" s="10">
        <f>COUNTIF($H$2:$H$790,"上本孝一")</f>
        <v>0</v>
      </c>
    </row>
    <row r="19" spans="1:22" ht="18" customHeight="1">
      <c r="A19" s="1">
        <v>18</v>
      </c>
      <c r="B19" s="35">
        <v>32974</v>
      </c>
      <c r="C19" s="36" t="s">
        <v>169</v>
      </c>
      <c r="D19" s="36" t="s">
        <v>175</v>
      </c>
      <c r="E19" s="36" t="s">
        <v>191</v>
      </c>
      <c r="F19" s="36" t="s">
        <v>190</v>
      </c>
      <c r="G19" s="21"/>
      <c r="H19" s="21"/>
      <c r="I19" s="21" t="s">
        <v>38</v>
      </c>
      <c r="J19" s="21" t="s">
        <v>37</v>
      </c>
      <c r="K19" s="9"/>
      <c r="L19" s="4">
        <v>17</v>
      </c>
      <c r="M19" s="46" t="s">
        <v>67</v>
      </c>
      <c r="N19" s="10">
        <f>COUNTIF($C$2:$H$790,"橘髙淳")</f>
        <v>28</v>
      </c>
      <c r="O19" s="10">
        <f t="shared" si="0"/>
        <v>28</v>
      </c>
      <c r="P19" s="10"/>
      <c r="Q19" s="10">
        <f>COUNTIF($C$2:$C$790,"橘髙淳")</f>
        <v>8</v>
      </c>
      <c r="R19" s="10">
        <f>COUNTIF($D$2:$D$790,"橘髙淳")</f>
        <v>5</v>
      </c>
      <c r="S19" s="10">
        <f>COUNTIF($E$2:$E$790,"橘髙淳")</f>
        <v>5</v>
      </c>
      <c r="T19" s="10">
        <f>COUNTIF($F$2:$F$790,"橘髙淳")</f>
        <v>10</v>
      </c>
      <c r="U19" s="10">
        <f>COUNTIF($G$2:$G$790,"橘髙淳")</f>
        <v>0</v>
      </c>
      <c r="V19" s="10">
        <f>COUNTIF($H$2:$H$790,"橘髙淳")</f>
        <v>0</v>
      </c>
    </row>
    <row r="20" spans="1:22" ht="18" customHeight="1">
      <c r="A20" s="1">
        <v>19</v>
      </c>
      <c r="B20" s="35">
        <v>32974</v>
      </c>
      <c r="C20" s="36" t="s">
        <v>210</v>
      </c>
      <c r="D20" s="36" t="s">
        <v>166</v>
      </c>
      <c r="E20" s="36" t="s">
        <v>193</v>
      </c>
      <c r="F20" s="36" t="s">
        <v>171</v>
      </c>
      <c r="G20" s="21"/>
      <c r="H20" s="21"/>
      <c r="I20" s="21" t="s">
        <v>276</v>
      </c>
      <c r="J20" s="21" t="s">
        <v>19</v>
      </c>
      <c r="K20" s="9"/>
      <c r="L20" s="4">
        <v>18</v>
      </c>
      <c r="M20" s="43" t="s">
        <v>260</v>
      </c>
      <c r="N20" s="10">
        <f>COUNTIF($C$2:$H$790,"大里晴信")</f>
        <v>13</v>
      </c>
      <c r="O20" s="10">
        <f t="shared" si="0"/>
        <v>13</v>
      </c>
      <c r="P20" s="10"/>
      <c r="Q20" s="10">
        <f>COUNTIF($C$2:$C$790,"大里晴信")</f>
        <v>3</v>
      </c>
      <c r="R20" s="10">
        <f>COUNTIF($D$2:$D$790,"大里晴信")</f>
        <v>2</v>
      </c>
      <c r="S20" s="10">
        <f>COUNTIF($E$2:$E$790,"大里晴信")</f>
        <v>4</v>
      </c>
      <c r="T20" s="10">
        <f>COUNTIF($F$2:$F$790,"大里晴信")</f>
        <v>4</v>
      </c>
      <c r="U20" s="10">
        <f>COUNTIF($G$2:$G$790,"大里晴信")</f>
        <v>0</v>
      </c>
      <c r="V20" s="10">
        <f>COUNTIF($H$2:$H$790,"大里晴信")</f>
        <v>0</v>
      </c>
    </row>
    <row r="21" spans="1:22" ht="18" customHeight="1">
      <c r="A21" s="1">
        <v>20</v>
      </c>
      <c r="B21" s="35">
        <v>32974</v>
      </c>
      <c r="C21" s="36" t="s">
        <v>196</v>
      </c>
      <c r="D21" s="36" t="s">
        <v>214</v>
      </c>
      <c r="E21" s="36" t="s">
        <v>181</v>
      </c>
      <c r="F21" s="36" t="s">
        <v>194</v>
      </c>
      <c r="G21" s="21" t="s">
        <v>182</v>
      </c>
      <c r="H21" s="21" t="s">
        <v>173</v>
      </c>
      <c r="I21" s="21" t="s">
        <v>26</v>
      </c>
      <c r="J21" s="21" t="s">
        <v>228</v>
      </c>
      <c r="K21" s="9"/>
      <c r="L21" s="4">
        <v>19</v>
      </c>
      <c r="M21" s="21" t="s">
        <v>254</v>
      </c>
      <c r="N21" s="10">
        <f>COUNTIF($C$2:$H$790,"篠宮慎一")</f>
        <v>6</v>
      </c>
      <c r="O21" s="10">
        <f t="shared" si="0"/>
        <v>6</v>
      </c>
      <c r="P21" s="10"/>
      <c r="Q21" s="10">
        <f>COUNTIF($C$2:$C$790,"篠宮慎一")</f>
        <v>0</v>
      </c>
      <c r="R21" s="10">
        <f>COUNTIF($D$2:$D$790,"篠宮慎一")</f>
        <v>2</v>
      </c>
      <c r="S21" s="10">
        <f>COUNTIF($E$2:$E$790,"篠宮慎一")</f>
        <v>2</v>
      </c>
      <c r="T21" s="10">
        <f>COUNTIF($F$2:$F$790,"篠宮慎一")</f>
        <v>2</v>
      </c>
      <c r="U21" s="10">
        <f>COUNTIF($G$2:$G$790,"篠宮慎一")</f>
        <v>0</v>
      </c>
      <c r="V21" s="10">
        <f>COUNTIF($H$2:$H$790,"篠宮慎一")</f>
        <v>0</v>
      </c>
    </row>
    <row r="22" spans="1:22" ht="18" customHeight="1">
      <c r="A22" s="1">
        <v>21</v>
      </c>
      <c r="B22" s="35">
        <v>32974</v>
      </c>
      <c r="C22" s="36" t="s">
        <v>163</v>
      </c>
      <c r="D22" s="36" t="s">
        <v>192</v>
      </c>
      <c r="E22" s="36" t="s">
        <v>176</v>
      </c>
      <c r="F22" s="36" t="s">
        <v>195</v>
      </c>
      <c r="G22" s="21"/>
      <c r="H22" s="21"/>
      <c r="I22" s="21" t="s">
        <v>14</v>
      </c>
      <c r="J22" s="21" t="s">
        <v>20</v>
      </c>
      <c r="K22" s="9"/>
      <c r="L22" s="4">
        <v>20</v>
      </c>
      <c r="M22" s="34" t="s">
        <v>337</v>
      </c>
      <c r="N22" s="10">
        <f>COUNTIF($C$2:$H$790,"杉永政信")</f>
        <v>0</v>
      </c>
      <c r="O22" s="10">
        <f t="shared" si="0"/>
        <v>0</v>
      </c>
      <c r="P22" s="10"/>
      <c r="Q22" s="10">
        <f>COUNTIF($C$2:$C$790,"杉永政信")</f>
        <v>0</v>
      </c>
      <c r="R22" s="10">
        <f>COUNTIF($D$2:$D$790,"杉永政信")</f>
        <v>0</v>
      </c>
      <c r="S22" s="10">
        <f>COUNTIF($E$2:$E$790,"杉永政信")</f>
        <v>0</v>
      </c>
      <c r="T22" s="10">
        <f>COUNTIF($F$2:$F$790,"杉永政信")</f>
        <v>0</v>
      </c>
      <c r="U22" s="10">
        <f>COUNTIF($G$2:$G$790,"杉永政信")</f>
        <v>0</v>
      </c>
      <c r="V22" s="10">
        <f>COUNTIF($H$2:$H$790,"杉永政信")</f>
        <v>0</v>
      </c>
    </row>
    <row r="23" spans="1:22" ht="18" customHeight="1">
      <c r="A23" s="1">
        <v>22</v>
      </c>
      <c r="B23" s="35">
        <v>32975</v>
      </c>
      <c r="C23" s="36" t="s">
        <v>171</v>
      </c>
      <c r="D23" s="36" t="s">
        <v>170</v>
      </c>
      <c r="E23" s="36" t="s">
        <v>166</v>
      </c>
      <c r="F23" s="36" t="s">
        <v>193</v>
      </c>
      <c r="G23" s="21"/>
      <c r="H23" s="21"/>
      <c r="I23" s="21" t="s">
        <v>276</v>
      </c>
      <c r="J23" s="21" t="s">
        <v>19</v>
      </c>
      <c r="K23" s="9"/>
      <c r="L23" s="4">
        <v>21</v>
      </c>
      <c r="M23" s="34" t="s">
        <v>338</v>
      </c>
      <c r="N23" s="10">
        <f>COUNTIF($C$2:$H$790,"森健次郎")</f>
        <v>0</v>
      </c>
      <c r="O23" s="10">
        <f t="shared" si="0"/>
        <v>0</v>
      </c>
      <c r="P23" s="10"/>
      <c r="Q23" s="10">
        <f>COUNTIF($C$2:$C$790,"森健次郎")</f>
        <v>0</v>
      </c>
      <c r="R23" s="10">
        <f>COUNTIF($D$2:$D$790,"森健次郎")</f>
        <v>0</v>
      </c>
      <c r="S23" s="10">
        <f>COUNTIF($E$2:$E$790,"森健次郎")</f>
        <v>0</v>
      </c>
      <c r="T23" s="10">
        <f>COUNTIF($F$2:$F$790,"森健次郎")</f>
        <v>0</v>
      </c>
      <c r="U23" s="10">
        <f>COUNTIF($G$2:$G$790,"森健次郎")</f>
        <v>0</v>
      </c>
      <c r="V23" s="10">
        <f>COUNTIF($H$2:$H$790,"森健次郎")</f>
        <v>0</v>
      </c>
    </row>
    <row r="24" spans="1:22" ht="18" customHeight="1">
      <c r="A24" s="1">
        <v>23</v>
      </c>
      <c r="B24" s="35">
        <v>32975</v>
      </c>
      <c r="C24" s="36" t="s">
        <v>190</v>
      </c>
      <c r="D24" s="36" t="s">
        <v>167</v>
      </c>
      <c r="E24" s="36" t="s">
        <v>175</v>
      </c>
      <c r="F24" s="36" t="s">
        <v>191</v>
      </c>
      <c r="G24" s="21"/>
      <c r="H24" s="21"/>
      <c r="I24" s="21" t="s">
        <v>38</v>
      </c>
      <c r="J24" s="21" t="s">
        <v>37</v>
      </c>
      <c r="K24" s="9"/>
      <c r="L24" s="4">
        <v>22</v>
      </c>
      <c r="M24" s="34" t="s">
        <v>339</v>
      </c>
      <c r="N24" s="10">
        <f>COUNTIF($C$2:$H$790,"笠原昌春")</f>
        <v>0</v>
      </c>
      <c r="O24" s="10">
        <f t="shared" si="0"/>
        <v>0</v>
      </c>
      <c r="P24" s="10"/>
      <c r="Q24" s="10">
        <f>COUNTIF($C$2:$C$790,"笠原昌春")</f>
        <v>0</v>
      </c>
      <c r="R24" s="10">
        <f>COUNTIF($D$2:$D$790,"笠原昌春")</f>
        <v>0</v>
      </c>
      <c r="S24" s="10">
        <f>COUNTIF($E$2:$E$790,"笠原昌春")</f>
        <v>0</v>
      </c>
      <c r="T24" s="10">
        <f>COUNTIF($F$2:$F$790,"笠原昌春")</f>
        <v>0</v>
      </c>
      <c r="U24" s="10">
        <f>COUNTIF($G$2:$G$790,"笠原昌春")</f>
        <v>0</v>
      </c>
      <c r="V24" s="10">
        <f>COUNTIF($H$2:$H$790,"笠原昌春")</f>
        <v>0</v>
      </c>
    </row>
    <row r="25" spans="1:22" ht="18" customHeight="1">
      <c r="A25" s="1">
        <v>24</v>
      </c>
      <c r="B25" s="35">
        <v>32975</v>
      </c>
      <c r="C25" s="36" t="s">
        <v>173</v>
      </c>
      <c r="D25" s="36" t="s">
        <v>181</v>
      </c>
      <c r="E25" s="36" t="s">
        <v>182</v>
      </c>
      <c r="F25" s="36" t="s">
        <v>214</v>
      </c>
      <c r="G25" s="21" t="s">
        <v>194</v>
      </c>
      <c r="H25" s="21" t="s">
        <v>196</v>
      </c>
      <c r="I25" s="21" t="s">
        <v>26</v>
      </c>
      <c r="J25" s="21" t="s">
        <v>228</v>
      </c>
      <c r="K25" s="9"/>
      <c r="L25" s="4">
        <v>23</v>
      </c>
      <c r="M25" s="34" t="s">
        <v>340</v>
      </c>
      <c r="N25" s="10">
        <f>COUNTIF($C$2:$H$790,"及川卓也")</f>
        <v>0</v>
      </c>
      <c r="O25" s="10">
        <f>SUM(Q25:V25)</f>
        <v>0</v>
      </c>
      <c r="P25" s="10"/>
      <c r="Q25" s="10">
        <f>COUNTIF($C$2:$C$790,"及川卓也")</f>
        <v>0</v>
      </c>
      <c r="R25" s="10">
        <f>COUNTIF($D$2:$D$790,"及川卓也")</f>
        <v>0</v>
      </c>
      <c r="S25" s="10">
        <f>COUNTIF($E$2:$E$790,"及川卓也")</f>
        <v>0</v>
      </c>
      <c r="T25" s="10">
        <f>COUNTIF($F$2:$F$790,"及川卓也")</f>
        <v>0</v>
      </c>
      <c r="U25" s="10">
        <f>COUNTIF($G$2:$G$790,"及川卓也")</f>
        <v>0</v>
      </c>
      <c r="V25" s="10">
        <f>COUNTIF($H$2:$H$790,"及川卓也")</f>
        <v>0</v>
      </c>
    </row>
    <row r="26" spans="1:22" ht="18" customHeight="1">
      <c r="A26" s="1">
        <v>25</v>
      </c>
      <c r="B26" s="35">
        <v>32975</v>
      </c>
      <c r="C26" s="36" t="s">
        <v>131</v>
      </c>
      <c r="D26" s="36" t="s">
        <v>213</v>
      </c>
      <c r="E26" s="36" t="s">
        <v>186</v>
      </c>
      <c r="F26" s="36" t="s">
        <v>165</v>
      </c>
      <c r="G26" s="21" t="s">
        <v>179</v>
      </c>
      <c r="H26" s="21" t="s">
        <v>198</v>
      </c>
      <c r="I26" s="21" t="s">
        <v>31</v>
      </c>
      <c r="J26" s="21" t="s">
        <v>8</v>
      </c>
      <c r="K26" s="9"/>
      <c r="L26" s="4">
        <v>24</v>
      </c>
      <c r="M26" s="34" t="s">
        <v>341</v>
      </c>
      <c r="N26" s="10">
        <f>COUNTIF($C$2:$H$790,"酒井猛寿")</f>
        <v>0</v>
      </c>
      <c r="O26" s="10">
        <f>SUM(Q26:V26)</f>
        <v>0</v>
      </c>
      <c r="P26" s="10"/>
      <c r="Q26" s="10">
        <f>COUNTIF($C$2:$C$790,"酒井猛寿")</f>
        <v>0</v>
      </c>
      <c r="R26" s="10">
        <f>COUNTIF($D$2:$D$790,"酒井猛寿")</f>
        <v>0</v>
      </c>
      <c r="S26" s="10">
        <f>COUNTIF($E$2:$E$790,"酒井猛寿")</f>
        <v>0</v>
      </c>
      <c r="T26" s="10">
        <f>COUNTIF($F$2:$F$790,"酒井猛寿")</f>
        <v>0</v>
      </c>
      <c r="U26" s="10">
        <f>COUNTIF($G$2:$G$790,"酒井猛寿")</f>
        <v>0</v>
      </c>
      <c r="V26" s="10">
        <f>COUNTIF($H$2:$H$790,"酒井猛寿")</f>
        <v>0</v>
      </c>
    </row>
    <row r="27" spans="1:22" ht="18" customHeight="1">
      <c r="A27" s="1">
        <v>26</v>
      </c>
      <c r="B27" s="35">
        <v>32975</v>
      </c>
      <c r="C27" s="36" t="s">
        <v>142</v>
      </c>
      <c r="D27" s="36" t="s">
        <v>172</v>
      </c>
      <c r="E27" s="36" t="s">
        <v>185</v>
      </c>
      <c r="F27" s="36" t="s">
        <v>161</v>
      </c>
      <c r="G27" s="21" t="s">
        <v>187</v>
      </c>
      <c r="H27" s="21" t="s">
        <v>269</v>
      </c>
      <c r="I27" s="21" t="s">
        <v>227</v>
      </c>
      <c r="J27" s="21" t="s">
        <v>32</v>
      </c>
      <c r="K27" s="9"/>
      <c r="L27" s="4">
        <v>25</v>
      </c>
      <c r="M27" s="21" t="s">
        <v>342</v>
      </c>
      <c r="N27" s="10">
        <f>COUNTIF($C$2:$H$790,"西本欣司")</f>
        <v>0</v>
      </c>
      <c r="O27" s="10">
        <f>SUM(Q27:V27)</f>
        <v>0</v>
      </c>
      <c r="P27" s="10"/>
      <c r="Q27" s="10">
        <f>COUNTIF($C$2:$C$790,"西本欣司")</f>
        <v>0</v>
      </c>
      <c r="R27" s="10">
        <f>COUNTIF($D$2:$D$790,"西本欣司")</f>
        <v>0</v>
      </c>
      <c r="S27" s="10">
        <f>COUNTIF($E$2:$E$790,"西本欣司")</f>
        <v>0</v>
      </c>
      <c r="T27" s="10">
        <f>COUNTIF($F$2:$F$790,"西本欣司")</f>
        <v>0</v>
      </c>
      <c r="U27" s="10">
        <f>COUNTIF($G$2:$G$790,"西本欣司")</f>
        <v>0</v>
      </c>
      <c r="V27" s="10">
        <f>COUNTIF($H$2:$H$790,"西本欣司")</f>
        <v>0</v>
      </c>
    </row>
    <row r="28" spans="1:22" ht="18" customHeight="1">
      <c r="A28" s="1">
        <v>27</v>
      </c>
      <c r="B28" s="35">
        <v>32975</v>
      </c>
      <c r="C28" s="36" t="s">
        <v>195</v>
      </c>
      <c r="D28" s="36" t="s">
        <v>180</v>
      </c>
      <c r="E28" s="36" t="s">
        <v>192</v>
      </c>
      <c r="F28" s="36" t="s">
        <v>176</v>
      </c>
      <c r="G28" s="21"/>
      <c r="H28" s="21"/>
      <c r="I28" s="21" t="s">
        <v>14</v>
      </c>
      <c r="J28" s="21" t="s">
        <v>20</v>
      </c>
      <c r="K28" s="9"/>
      <c r="L28" s="4"/>
      <c r="M28" s="21" t="s">
        <v>343</v>
      </c>
      <c r="N28" s="10">
        <f>SUM(N3:N27)</f>
        <v>1590</v>
      </c>
      <c r="O28" s="10">
        <f>SUM(O3:O27)</f>
        <v>1590</v>
      </c>
      <c r="P28" s="24"/>
      <c r="Q28" s="10">
        <f t="shared" ref="Q28:V28" si="1">SUM(Q3:Q27)</f>
        <v>396</v>
      </c>
      <c r="R28" s="10">
        <f t="shared" si="1"/>
        <v>396</v>
      </c>
      <c r="S28" s="10">
        <f t="shared" si="1"/>
        <v>396</v>
      </c>
      <c r="T28" s="10">
        <f t="shared" si="1"/>
        <v>396</v>
      </c>
      <c r="U28" s="10">
        <f t="shared" si="1"/>
        <v>3</v>
      </c>
      <c r="V28" s="10">
        <f t="shared" si="1"/>
        <v>3</v>
      </c>
    </row>
    <row r="29" spans="1:22" ht="18" customHeight="1">
      <c r="A29" s="1">
        <v>28</v>
      </c>
      <c r="B29" s="35">
        <v>32977</v>
      </c>
      <c r="C29" s="36" t="s">
        <v>269</v>
      </c>
      <c r="D29" s="36" t="s">
        <v>183</v>
      </c>
      <c r="E29" s="36" t="s">
        <v>194</v>
      </c>
      <c r="F29" s="36" t="s">
        <v>185</v>
      </c>
      <c r="G29" s="21" t="s">
        <v>182</v>
      </c>
      <c r="H29" s="21" t="s">
        <v>187</v>
      </c>
      <c r="I29" s="21" t="s">
        <v>228</v>
      </c>
      <c r="J29" s="21" t="s">
        <v>32</v>
      </c>
      <c r="K29" s="9"/>
    </row>
    <row r="30" spans="1:22" ht="18" customHeight="1">
      <c r="A30" s="1">
        <v>29</v>
      </c>
      <c r="B30" s="35">
        <v>32977</v>
      </c>
      <c r="C30" s="36" t="s">
        <v>165</v>
      </c>
      <c r="D30" s="36" t="s">
        <v>186</v>
      </c>
      <c r="E30" s="36" t="s">
        <v>211</v>
      </c>
      <c r="F30" s="36" t="s">
        <v>179</v>
      </c>
      <c r="G30" s="21" t="s">
        <v>213</v>
      </c>
      <c r="H30" s="21" t="s">
        <v>200</v>
      </c>
      <c r="I30" s="21" t="s">
        <v>31</v>
      </c>
      <c r="J30" s="21" t="s">
        <v>26</v>
      </c>
      <c r="K30" s="9"/>
    </row>
    <row r="31" spans="1:22" ht="18" customHeight="1">
      <c r="A31" s="1">
        <v>30</v>
      </c>
      <c r="B31" s="35">
        <v>32977</v>
      </c>
      <c r="C31" s="36" t="s">
        <v>175</v>
      </c>
      <c r="D31" s="36" t="s">
        <v>190</v>
      </c>
      <c r="E31" s="36" t="s">
        <v>169</v>
      </c>
      <c r="F31" s="36" t="s">
        <v>167</v>
      </c>
      <c r="G31" s="21"/>
      <c r="H31" s="21"/>
      <c r="I31" s="21" t="s">
        <v>38</v>
      </c>
      <c r="J31" s="21" t="s">
        <v>20</v>
      </c>
      <c r="K31" s="9"/>
    </row>
    <row r="32" spans="1:22" ht="18" customHeight="1">
      <c r="A32" s="1">
        <v>31</v>
      </c>
      <c r="B32" s="35">
        <v>32977</v>
      </c>
      <c r="C32" s="36" t="s">
        <v>176</v>
      </c>
      <c r="D32" s="36" t="s">
        <v>163</v>
      </c>
      <c r="E32" s="36" t="s">
        <v>180</v>
      </c>
      <c r="F32" s="36" t="s">
        <v>192</v>
      </c>
      <c r="G32" s="21"/>
      <c r="H32" s="21"/>
      <c r="I32" s="21" t="s">
        <v>276</v>
      </c>
      <c r="J32" s="21" t="s">
        <v>14</v>
      </c>
      <c r="K32" s="9"/>
      <c r="L32" s="115" t="s">
        <v>348</v>
      </c>
      <c r="M32" s="115"/>
      <c r="N32" s="115"/>
      <c r="O32" s="115"/>
      <c r="P32" s="115"/>
      <c r="Q32" s="115"/>
      <c r="R32" s="115"/>
      <c r="S32" s="115"/>
      <c r="T32" s="115"/>
      <c r="U32" s="115"/>
      <c r="V32" s="115"/>
    </row>
    <row r="33" spans="1:22" ht="18" customHeight="1">
      <c r="A33" s="1">
        <v>32</v>
      </c>
      <c r="B33" s="35">
        <v>32977</v>
      </c>
      <c r="C33" s="36" t="s">
        <v>193</v>
      </c>
      <c r="D33" s="36" t="s">
        <v>210</v>
      </c>
      <c r="E33" s="36" t="s">
        <v>170</v>
      </c>
      <c r="F33" s="36" t="s">
        <v>166</v>
      </c>
      <c r="G33" s="21"/>
      <c r="H33" s="21"/>
      <c r="I33" s="21" t="s">
        <v>19</v>
      </c>
      <c r="J33" s="21" t="s">
        <v>37</v>
      </c>
      <c r="K33" s="9"/>
      <c r="L33" s="4"/>
      <c r="M33" s="3" t="s">
        <v>125</v>
      </c>
      <c r="N33" s="47" t="s">
        <v>127</v>
      </c>
      <c r="O33" s="47" t="s">
        <v>127</v>
      </c>
      <c r="P33" s="47"/>
      <c r="Q33" s="47" t="s">
        <v>68</v>
      </c>
      <c r="R33" s="47" t="s">
        <v>69</v>
      </c>
      <c r="S33" s="47" t="s">
        <v>70</v>
      </c>
      <c r="T33" s="47" t="s">
        <v>71</v>
      </c>
      <c r="U33" s="47" t="s">
        <v>128</v>
      </c>
      <c r="V33" s="47" t="s">
        <v>129</v>
      </c>
    </row>
    <row r="34" spans="1:22" ht="18" customHeight="1">
      <c r="A34" s="1">
        <v>33</v>
      </c>
      <c r="B34" s="35">
        <v>32978</v>
      </c>
      <c r="C34" s="36" t="s">
        <v>167</v>
      </c>
      <c r="D34" s="36" t="s">
        <v>144</v>
      </c>
      <c r="E34" s="36" t="s">
        <v>190</v>
      </c>
      <c r="F34" s="36" t="s">
        <v>169</v>
      </c>
      <c r="G34" s="21"/>
      <c r="H34" s="21"/>
      <c r="I34" s="21" t="s">
        <v>38</v>
      </c>
      <c r="J34" s="21" t="s">
        <v>20</v>
      </c>
      <c r="K34" s="9"/>
      <c r="L34" s="45">
        <v>1</v>
      </c>
      <c r="M34" s="43" t="s">
        <v>237</v>
      </c>
      <c r="N34" s="33">
        <f>COUNTIF($C$2:$H$790,"村越茶美雄")</f>
        <v>120</v>
      </c>
      <c r="O34" s="33">
        <f t="shared" ref="O34:O63" si="2">SUM(Q34:V34)</f>
        <v>120</v>
      </c>
      <c r="P34" s="24"/>
      <c r="Q34" s="33">
        <f>COUNTIF($C$2:$C$790,"村越茶美雄")</f>
        <v>23</v>
      </c>
      <c r="R34" s="33">
        <f>COUNTIF($D$2:$D$790,"村越茶美雄")</f>
        <v>24</v>
      </c>
      <c r="S34" s="33">
        <f>COUNTIF($E$2:$E$790,"村越茶美雄")</f>
        <v>20</v>
      </c>
      <c r="T34" s="33">
        <f>COUNTIF($F$2:$F$790,"村越茶美雄")</f>
        <v>18</v>
      </c>
      <c r="U34" s="33">
        <f>COUNTIF($G$2:$G$790,"村越茶美雄")</f>
        <v>18</v>
      </c>
      <c r="V34" s="33">
        <f>COUNTIF($H$2:$H$790,"村越茶美雄")</f>
        <v>17</v>
      </c>
    </row>
    <row r="35" spans="1:22" ht="18" customHeight="1">
      <c r="A35" s="1">
        <v>34</v>
      </c>
      <c r="B35" s="35">
        <v>32978</v>
      </c>
      <c r="C35" s="36" t="s">
        <v>166</v>
      </c>
      <c r="D35" s="36" t="s">
        <v>171</v>
      </c>
      <c r="E35" s="36" t="s">
        <v>210</v>
      </c>
      <c r="F35" s="36" t="s">
        <v>170</v>
      </c>
      <c r="G35" s="21"/>
      <c r="H35" s="21"/>
      <c r="I35" s="21" t="s">
        <v>19</v>
      </c>
      <c r="J35" s="21" t="s">
        <v>37</v>
      </c>
      <c r="K35" s="9"/>
      <c r="L35" s="4">
        <v>2</v>
      </c>
      <c r="M35" s="34" t="s">
        <v>203</v>
      </c>
      <c r="N35" s="10">
        <f>COUNTIF($C$2:$H$790,"山本隆造")</f>
        <v>115</v>
      </c>
      <c r="O35" s="10">
        <f t="shared" si="2"/>
        <v>115</v>
      </c>
      <c r="P35" s="10"/>
      <c r="Q35" s="10">
        <f>COUNTIF($C$2:$C$790,"山本隆造")</f>
        <v>23</v>
      </c>
      <c r="R35" s="10">
        <f>COUNTIF($D$2:$D$790,"山本隆造")</f>
        <v>16</v>
      </c>
      <c r="S35" s="10">
        <f>COUNTIF($E$2:$E$790,"山本隆造")</f>
        <v>18</v>
      </c>
      <c r="T35" s="10">
        <f>COUNTIF($F$2:$F$790,"山本隆造")</f>
        <v>18</v>
      </c>
      <c r="U35" s="10">
        <f>COUNTIF($G$2:$G$790,"山本隆造")</f>
        <v>23</v>
      </c>
      <c r="V35" s="10">
        <f>COUNTIF($H$2:$H$790,"山本隆造")</f>
        <v>17</v>
      </c>
    </row>
    <row r="36" spans="1:22" ht="18" customHeight="1">
      <c r="A36" s="1">
        <v>35</v>
      </c>
      <c r="B36" s="37">
        <v>32978</v>
      </c>
      <c r="C36" s="34" t="s">
        <v>192</v>
      </c>
      <c r="D36" s="34" t="s">
        <v>195</v>
      </c>
      <c r="E36" s="34" t="s">
        <v>163</v>
      </c>
      <c r="F36" s="34" t="s">
        <v>180</v>
      </c>
      <c r="G36" s="21"/>
      <c r="H36" s="21"/>
      <c r="I36" s="21" t="s">
        <v>276</v>
      </c>
      <c r="J36" s="21" t="s">
        <v>14</v>
      </c>
      <c r="K36" s="9"/>
      <c r="L36" s="4">
        <v>3</v>
      </c>
      <c r="M36" s="21" t="s">
        <v>250</v>
      </c>
      <c r="N36" s="10">
        <f>COUNTIF($C$2:$H$790,"五十嵐洋一")</f>
        <v>114</v>
      </c>
      <c r="O36" s="10">
        <f t="shared" si="2"/>
        <v>114</v>
      </c>
      <c r="P36" s="10"/>
      <c r="Q36" s="10">
        <f>COUNTIF($C$2:$C$790,"五十嵐洋一")</f>
        <v>23</v>
      </c>
      <c r="R36" s="10">
        <f>COUNTIF($D$2:$D$790,"五十嵐洋一")</f>
        <v>17</v>
      </c>
      <c r="S36" s="10">
        <f>COUNTIF($E$2:$E$790,"五十嵐洋一")</f>
        <v>22</v>
      </c>
      <c r="T36" s="10">
        <f>COUNTIF($F$2:$F$790,"五十嵐洋一")</f>
        <v>26</v>
      </c>
      <c r="U36" s="10">
        <f>COUNTIF($G$2:$G$790,"五十嵐洋一")</f>
        <v>13</v>
      </c>
      <c r="V36" s="10">
        <f>COUNTIF($H$2:$H$790,"五十嵐洋一")</f>
        <v>13</v>
      </c>
    </row>
    <row r="37" spans="1:22" ht="18" customHeight="1">
      <c r="A37" s="1">
        <v>36</v>
      </c>
      <c r="B37" s="37">
        <v>32978</v>
      </c>
      <c r="C37" s="34" t="s">
        <v>198</v>
      </c>
      <c r="D37" s="34" t="s">
        <v>184</v>
      </c>
      <c r="E37" s="34" t="s">
        <v>131</v>
      </c>
      <c r="F37" s="34" t="s">
        <v>196</v>
      </c>
      <c r="G37" s="21" t="s">
        <v>197</v>
      </c>
      <c r="H37" s="21" t="s">
        <v>178</v>
      </c>
      <c r="I37" s="21" t="s">
        <v>8</v>
      </c>
      <c r="J37" s="21" t="s">
        <v>227</v>
      </c>
      <c r="K37" s="9"/>
      <c r="L37" s="4">
        <v>4</v>
      </c>
      <c r="M37" s="21" t="s">
        <v>184</v>
      </c>
      <c r="N37" s="10">
        <f>COUNTIF($C$2:$H$790,"前川芳男")</f>
        <v>111</v>
      </c>
      <c r="O37" s="10">
        <f t="shared" si="2"/>
        <v>111</v>
      </c>
      <c r="P37" s="10"/>
      <c r="Q37" s="10">
        <f>COUNTIF($C$2:$C$790,"前川芳男")</f>
        <v>24</v>
      </c>
      <c r="R37" s="10">
        <f>COUNTIF($D$2:$D$790,"前川芳男")</f>
        <v>18</v>
      </c>
      <c r="S37" s="10">
        <f>COUNTIF($E$2:$E$790,"前川芳男")</f>
        <v>25</v>
      </c>
      <c r="T37" s="10">
        <f>COUNTIF($F$2:$F$790,"前川芳男")</f>
        <v>29</v>
      </c>
      <c r="U37" s="10">
        <f>COUNTIF($G$2:$G$790,"前川芳男")</f>
        <v>8</v>
      </c>
      <c r="V37" s="10">
        <f>COUNTIF($H$2:$H$790,"前川芳男")</f>
        <v>7</v>
      </c>
    </row>
    <row r="38" spans="1:22" ht="18" customHeight="1">
      <c r="A38" s="1">
        <v>37</v>
      </c>
      <c r="B38" s="37">
        <v>32978</v>
      </c>
      <c r="C38" s="34" t="s">
        <v>211</v>
      </c>
      <c r="D38" s="34" t="s">
        <v>179</v>
      </c>
      <c r="E38" s="34" t="s">
        <v>165</v>
      </c>
      <c r="F38" s="34" t="s">
        <v>213</v>
      </c>
      <c r="G38" s="21" t="s">
        <v>200</v>
      </c>
      <c r="H38" s="21" t="s">
        <v>186</v>
      </c>
      <c r="I38" s="21" t="s">
        <v>31</v>
      </c>
      <c r="J38" s="21" t="s">
        <v>26</v>
      </c>
      <c r="K38" s="9"/>
      <c r="L38" s="4">
        <v>5</v>
      </c>
      <c r="M38" s="21" t="s">
        <v>225</v>
      </c>
      <c r="N38" s="10">
        <f>COUNTIF($C$2:$H$790,"新屋晃")</f>
        <v>111</v>
      </c>
      <c r="O38" s="10">
        <f t="shared" si="2"/>
        <v>111</v>
      </c>
      <c r="P38" s="10"/>
      <c r="Q38" s="10">
        <f>COUNTIF($C$2:$C$790,"新屋晃")</f>
        <v>14</v>
      </c>
      <c r="R38" s="10">
        <f>COUNTIF($D$2:$D$790,"新屋晃")</f>
        <v>17</v>
      </c>
      <c r="S38" s="10">
        <f>COUNTIF($E$2:$E$790,"新屋晃")</f>
        <v>17</v>
      </c>
      <c r="T38" s="10">
        <f>COUNTIF($F$2:$F$790,"新屋晃")</f>
        <v>22</v>
      </c>
      <c r="U38" s="10">
        <f>COUNTIF($G$2:$G$790,"新屋晃")</f>
        <v>20</v>
      </c>
      <c r="V38" s="10">
        <f>COUNTIF($H$2:$H$790,"新屋晃")</f>
        <v>21</v>
      </c>
    </row>
    <row r="39" spans="1:22" ht="18" customHeight="1">
      <c r="A39" s="1">
        <v>38</v>
      </c>
      <c r="B39" s="37">
        <v>32978</v>
      </c>
      <c r="C39" s="34" t="s">
        <v>185</v>
      </c>
      <c r="D39" s="34" t="s">
        <v>187</v>
      </c>
      <c r="E39" s="34" t="s">
        <v>183</v>
      </c>
      <c r="F39" s="34" t="s">
        <v>182</v>
      </c>
      <c r="G39" s="21" t="s">
        <v>269</v>
      </c>
      <c r="H39" s="21" t="s">
        <v>194</v>
      </c>
      <c r="I39" s="21" t="s">
        <v>228</v>
      </c>
      <c r="J39" s="21" t="s">
        <v>32</v>
      </c>
      <c r="K39" s="9"/>
      <c r="L39" s="4">
        <v>6</v>
      </c>
      <c r="M39" s="34" t="s">
        <v>143</v>
      </c>
      <c r="N39" s="10">
        <f>COUNTIF($C$2:$H$790,"東利夫")</f>
        <v>109</v>
      </c>
      <c r="O39" s="10">
        <f t="shared" si="2"/>
        <v>109</v>
      </c>
      <c r="P39" s="10"/>
      <c r="Q39" s="10">
        <f>COUNTIF($C$2:$C$790,"東利夫")</f>
        <v>20</v>
      </c>
      <c r="R39" s="10">
        <f>COUNTIF($D$2:$D$790,"東利夫")</f>
        <v>21</v>
      </c>
      <c r="S39" s="10">
        <f>COUNTIF($E$2:$E$790,"東利夫")</f>
        <v>17</v>
      </c>
      <c r="T39" s="10">
        <f>COUNTIF($F$2:$F$790,"東利夫")</f>
        <v>17</v>
      </c>
      <c r="U39" s="10">
        <f>COUNTIF($G$2:$G$790,"東利夫")</f>
        <v>17</v>
      </c>
      <c r="V39" s="10">
        <f>COUNTIF($H$2:$H$790,"東利夫")</f>
        <v>17</v>
      </c>
    </row>
    <row r="40" spans="1:22" ht="18" customHeight="1">
      <c r="A40" s="1">
        <v>39</v>
      </c>
      <c r="B40" s="37">
        <v>32979</v>
      </c>
      <c r="C40" s="34" t="s">
        <v>170</v>
      </c>
      <c r="D40" s="34" t="s">
        <v>193</v>
      </c>
      <c r="E40" s="34" t="s">
        <v>171</v>
      </c>
      <c r="F40" s="34" t="s">
        <v>210</v>
      </c>
      <c r="G40" s="21"/>
      <c r="H40" s="21"/>
      <c r="I40" s="21" t="s">
        <v>19</v>
      </c>
      <c r="J40" s="21" t="s">
        <v>37</v>
      </c>
      <c r="K40" s="9"/>
      <c r="L40" s="4">
        <v>7</v>
      </c>
      <c r="M40" s="34" t="s">
        <v>204</v>
      </c>
      <c r="N40" s="10">
        <f>COUNTIF($C$2:$H$790,"山﨑夏生")</f>
        <v>109</v>
      </c>
      <c r="O40" s="10">
        <f t="shared" si="2"/>
        <v>109</v>
      </c>
      <c r="P40" s="10"/>
      <c r="Q40" s="10">
        <f>COUNTIF($C$2:$C$790,"山﨑夏生")</f>
        <v>15</v>
      </c>
      <c r="R40" s="10">
        <f>COUNTIF($D$2:$D$790,"山﨑夏生")</f>
        <v>18</v>
      </c>
      <c r="S40" s="10">
        <f>COUNTIF($E$2:$E$790,"山﨑夏生")</f>
        <v>18</v>
      </c>
      <c r="T40" s="10">
        <f>COUNTIF($F$2:$F$790,"山﨑夏生")</f>
        <v>19</v>
      </c>
      <c r="U40" s="10">
        <f>COUNTIF($G$2:$G$790,"山﨑夏生")</f>
        <v>17</v>
      </c>
      <c r="V40" s="10">
        <f>COUNTIF($H$2:$H$790,"山﨑夏生")</f>
        <v>22</v>
      </c>
    </row>
    <row r="41" spans="1:22" ht="18" customHeight="1">
      <c r="A41" s="1">
        <v>40</v>
      </c>
      <c r="B41" s="37">
        <v>32980</v>
      </c>
      <c r="C41" s="34" t="s">
        <v>161</v>
      </c>
      <c r="D41" s="34" t="s">
        <v>172</v>
      </c>
      <c r="E41" s="34" t="s">
        <v>186</v>
      </c>
      <c r="F41" s="34" t="s">
        <v>181</v>
      </c>
      <c r="G41" s="21" t="s">
        <v>185</v>
      </c>
      <c r="H41" s="21" t="s">
        <v>214</v>
      </c>
      <c r="I41" s="21" t="s">
        <v>228</v>
      </c>
      <c r="J41" s="21" t="s">
        <v>31</v>
      </c>
      <c r="K41" s="9"/>
      <c r="L41" s="4">
        <v>8</v>
      </c>
      <c r="M41" s="21" t="s">
        <v>235</v>
      </c>
      <c r="N41" s="10">
        <f>COUNTIF($C$2:$H$790,"橘修")</f>
        <v>109</v>
      </c>
      <c r="O41" s="10">
        <f t="shared" si="2"/>
        <v>109</v>
      </c>
      <c r="P41" s="10"/>
      <c r="Q41" s="10">
        <f>COUNTIF($C$2:$C$790,"橘修")</f>
        <v>21</v>
      </c>
      <c r="R41" s="10">
        <f>COUNTIF($D$2:$D$790,"橘修")</f>
        <v>24</v>
      </c>
      <c r="S41" s="10">
        <f>COUNTIF($E$2:$E$790,"橘修")</f>
        <v>19</v>
      </c>
      <c r="T41" s="10">
        <f>COUNTIF($F$2:$F$790,"橘修")</f>
        <v>16</v>
      </c>
      <c r="U41" s="10">
        <f>COUNTIF($G$2:$G$790,"橘修")</f>
        <v>15</v>
      </c>
      <c r="V41" s="10">
        <f>COUNTIF($H$2:$H$790,"橘修")</f>
        <v>14</v>
      </c>
    </row>
    <row r="42" spans="1:22" ht="18" customHeight="1">
      <c r="A42" s="1">
        <v>41</v>
      </c>
      <c r="B42" s="37">
        <v>32980</v>
      </c>
      <c r="C42" s="34" t="s">
        <v>169</v>
      </c>
      <c r="D42" s="34" t="s">
        <v>175</v>
      </c>
      <c r="E42" s="34" t="s">
        <v>144</v>
      </c>
      <c r="F42" s="34" t="s">
        <v>190</v>
      </c>
      <c r="G42" s="21"/>
      <c r="H42" s="21"/>
      <c r="I42" s="21" t="s">
        <v>20</v>
      </c>
      <c r="J42" s="21" t="s">
        <v>19</v>
      </c>
      <c r="K42" s="9"/>
      <c r="L42" s="4">
        <v>9</v>
      </c>
      <c r="M42" s="34" t="s">
        <v>139</v>
      </c>
      <c r="N42" s="10">
        <f>COUNTIF($C$2:$H$790,"中村稔")</f>
        <v>107</v>
      </c>
      <c r="O42" s="10">
        <f t="shared" si="2"/>
        <v>107</v>
      </c>
      <c r="P42" s="10"/>
      <c r="Q42" s="10">
        <f>COUNTIF($C$2:$C$790,"中村稔")</f>
        <v>19</v>
      </c>
      <c r="R42" s="10">
        <f>COUNTIF($D$2:$D$790,"中村稔")</f>
        <v>18</v>
      </c>
      <c r="S42" s="10">
        <f>COUNTIF($E$2:$E$790,"中村稔")</f>
        <v>16</v>
      </c>
      <c r="T42" s="10">
        <f>COUNTIF($F$2:$F$790,"中村稔")</f>
        <v>11</v>
      </c>
      <c r="U42" s="10">
        <f>COUNTIF($G$2:$G$790,"中村稔")</f>
        <v>21</v>
      </c>
      <c r="V42" s="10">
        <f>COUNTIF($H$2:$H$790,"中村稔")</f>
        <v>22</v>
      </c>
    </row>
    <row r="43" spans="1:22" ht="18" customHeight="1">
      <c r="A43" s="1">
        <v>42</v>
      </c>
      <c r="B43" s="37">
        <v>32980</v>
      </c>
      <c r="C43" s="34" t="s">
        <v>194</v>
      </c>
      <c r="D43" s="34" t="s">
        <v>196</v>
      </c>
      <c r="E43" s="34" t="s">
        <v>269</v>
      </c>
      <c r="F43" s="34" t="s">
        <v>187</v>
      </c>
      <c r="G43" s="21" t="s">
        <v>142</v>
      </c>
      <c r="H43" s="21" t="s">
        <v>183</v>
      </c>
      <c r="I43" s="21" t="s">
        <v>227</v>
      </c>
      <c r="J43" s="21" t="s">
        <v>26</v>
      </c>
      <c r="K43" s="9"/>
      <c r="L43" s="4">
        <v>10</v>
      </c>
      <c r="M43" s="21" t="s">
        <v>219</v>
      </c>
      <c r="N43" s="10">
        <f>COUNTIF($C$2:$H$790,"永見武司")</f>
        <v>107</v>
      </c>
      <c r="O43" s="10">
        <f t="shared" si="2"/>
        <v>107</v>
      </c>
      <c r="P43" s="10"/>
      <c r="Q43" s="10">
        <f>COUNTIF($C$2:$C$790,"永見武司")</f>
        <v>23</v>
      </c>
      <c r="R43" s="10">
        <f>COUNTIF($D$2:$D$790,"永見武司")</f>
        <v>15</v>
      </c>
      <c r="S43" s="10">
        <f>COUNTIF($E$2:$E$790,"永見武司")</f>
        <v>20</v>
      </c>
      <c r="T43" s="10">
        <f>COUNTIF($F$2:$F$790,"永見武司")</f>
        <v>13</v>
      </c>
      <c r="U43" s="10">
        <f>COUNTIF($G$2:$G$790,"永見武司")</f>
        <v>16</v>
      </c>
      <c r="V43" s="10">
        <f>COUNTIF($H$2:$H$790,"永見武司")</f>
        <v>20</v>
      </c>
    </row>
    <row r="44" spans="1:22" ht="18" customHeight="1">
      <c r="A44" s="1">
        <v>43</v>
      </c>
      <c r="B44" s="37">
        <v>32981</v>
      </c>
      <c r="C44" s="34" t="s">
        <v>190</v>
      </c>
      <c r="D44" s="34" t="s">
        <v>167</v>
      </c>
      <c r="E44" s="34" t="s">
        <v>175</v>
      </c>
      <c r="F44" s="34" t="s">
        <v>144</v>
      </c>
      <c r="G44" s="21"/>
      <c r="H44" s="21"/>
      <c r="I44" s="21" t="s">
        <v>20</v>
      </c>
      <c r="J44" s="21" t="s">
        <v>19</v>
      </c>
      <c r="K44" s="9"/>
      <c r="L44" s="4">
        <v>11</v>
      </c>
      <c r="M44" s="36" t="s">
        <v>206</v>
      </c>
      <c r="N44" s="10">
        <f>COUNTIF($C$2:$H$790,"林忠良")</f>
        <v>106</v>
      </c>
      <c r="O44" s="10">
        <f t="shared" si="2"/>
        <v>106</v>
      </c>
      <c r="P44" s="10"/>
      <c r="Q44" s="10">
        <f>COUNTIF($C$2:$C$790,"林忠良")</f>
        <v>22</v>
      </c>
      <c r="R44" s="10">
        <f>COUNTIF($D$2:$D$790,"林忠良")</f>
        <v>17</v>
      </c>
      <c r="S44" s="10">
        <f>COUNTIF($E$2:$E$790,"林忠良")</f>
        <v>17</v>
      </c>
      <c r="T44" s="10">
        <f>COUNTIF($F$2:$F$790,"林忠良")</f>
        <v>14</v>
      </c>
      <c r="U44" s="10">
        <f>COUNTIF($G$2:$G$790,"林忠良")</f>
        <v>18</v>
      </c>
      <c r="V44" s="10">
        <f>COUNTIF($H$2:$H$790,"林忠良")</f>
        <v>18</v>
      </c>
    </row>
    <row r="45" spans="1:22" ht="18" customHeight="1">
      <c r="A45" s="1">
        <v>44</v>
      </c>
      <c r="B45" s="37">
        <v>32981</v>
      </c>
      <c r="C45" s="34" t="s">
        <v>181</v>
      </c>
      <c r="D45" s="34" t="s">
        <v>185</v>
      </c>
      <c r="E45" s="34" t="s">
        <v>214</v>
      </c>
      <c r="F45" s="34" t="s">
        <v>186</v>
      </c>
      <c r="G45" s="21" t="s">
        <v>172</v>
      </c>
      <c r="H45" s="21" t="s">
        <v>161</v>
      </c>
      <c r="I45" s="21" t="s">
        <v>228</v>
      </c>
      <c r="J45" s="21" t="s">
        <v>31</v>
      </c>
      <c r="K45" s="9"/>
      <c r="L45" s="4">
        <v>12</v>
      </c>
      <c r="M45" s="21" t="s">
        <v>183</v>
      </c>
      <c r="N45" s="10">
        <f>COUNTIF($C$2:$H$790,"藤本典征")</f>
        <v>106</v>
      </c>
      <c r="O45" s="10">
        <f t="shared" si="2"/>
        <v>106</v>
      </c>
      <c r="P45" s="10"/>
      <c r="Q45" s="10">
        <f>COUNTIF($C$2:$C$790,"藤本典征")</f>
        <v>11</v>
      </c>
      <c r="R45" s="10">
        <f>COUNTIF($D$2:$D$790,"藤本典征")</f>
        <v>14</v>
      </c>
      <c r="S45" s="10">
        <f>COUNTIF($E$2:$E$790,"藤本典征")</f>
        <v>21</v>
      </c>
      <c r="T45" s="10">
        <f>COUNTIF($F$2:$F$790,"藤本典征")</f>
        <v>22</v>
      </c>
      <c r="U45" s="10">
        <f>COUNTIF($G$2:$G$790,"藤本典征")</f>
        <v>21</v>
      </c>
      <c r="V45" s="10">
        <f>COUNTIF($H$2:$H$790,"藤本典征")</f>
        <v>17</v>
      </c>
    </row>
    <row r="46" spans="1:22" ht="18" customHeight="1">
      <c r="A46" s="1">
        <v>45</v>
      </c>
      <c r="B46" s="37">
        <v>32981</v>
      </c>
      <c r="C46" s="34" t="s">
        <v>187</v>
      </c>
      <c r="D46" s="34" t="s">
        <v>142</v>
      </c>
      <c r="E46" s="34" t="s">
        <v>182</v>
      </c>
      <c r="F46" s="34" t="s">
        <v>183</v>
      </c>
      <c r="G46" s="21" t="s">
        <v>196</v>
      </c>
      <c r="H46" s="21" t="s">
        <v>269</v>
      </c>
      <c r="I46" s="21" t="s">
        <v>227</v>
      </c>
      <c r="J46" s="21" t="s">
        <v>26</v>
      </c>
      <c r="K46" s="9"/>
      <c r="L46" s="4">
        <v>13</v>
      </c>
      <c r="M46" s="21" t="s">
        <v>241</v>
      </c>
      <c r="N46" s="10">
        <f>COUNTIF($C$2:$H$790,"寺本勇")</f>
        <v>105</v>
      </c>
      <c r="O46" s="10">
        <f t="shared" si="2"/>
        <v>105</v>
      </c>
      <c r="P46" s="10"/>
      <c r="Q46" s="10">
        <f>COUNTIF($C$2:$C$790,"寺本勇")</f>
        <v>19</v>
      </c>
      <c r="R46" s="10">
        <f>COUNTIF($D$2:$D$790,"寺本勇")</f>
        <v>19</v>
      </c>
      <c r="S46" s="10">
        <f>COUNTIF($E$2:$E$790,"寺本勇")</f>
        <v>15</v>
      </c>
      <c r="T46" s="10">
        <f>COUNTIF($F$2:$F$790,"寺本勇")</f>
        <v>16</v>
      </c>
      <c r="U46" s="10">
        <f>COUNTIF($G$2:$G$790,"寺本勇")</f>
        <v>21</v>
      </c>
      <c r="V46" s="10">
        <f>COUNTIF($H$2:$H$790,"寺本勇")</f>
        <v>15</v>
      </c>
    </row>
    <row r="47" spans="1:22" ht="18" customHeight="1">
      <c r="A47" s="1">
        <v>46</v>
      </c>
      <c r="B47" s="37">
        <v>32981</v>
      </c>
      <c r="C47" s="34" t="s">
        <v>210</v>
      </c>
      <c r="D47" s="34" t="s">
        <v>171</v>
      </c>
      <c r="E47" s="34" t="s">
        <v>193</v>
      </c>
      <c r="F47" s="34" t="s">
        <v>166</v>
      </c>
      <c r="G47" s="21"/>
      <c r="H47" s="21"/>
      <c r="I47" s="21" t="s">
        <v>37</v>
      </c>
      <c r="J47" s="21" t="s">
        <v>276</v>
      </c>
      <c r="K47" s="9"/>
      <c r="L47" s="4">
        <v>14</v>
      </c>
      <c r="M47" s="21" t="s">
        <v>207</v>
      </c>
      <c r="N47" s="10">
        <f>COUNTIF($C$2:$H$790,"岡田哲男(豊）")</f>
        <v>105</v>
      </c>
      <c r="O47" s="10">
        <f t="shared" si="2"/>
        <v>105</v>
      </c>
      <c r="P47" s="10"/>
      <c r="Q47" s="10">
        <f>COUNTIF($C$2:$C$790,"岡田哲男(豊）")</f>
        <v>16</v>
      </c>
      <c r="R47" s="10">
        <f>COUNTIF($D$2:$D$790,"岡田哲男(豊）")</f>
        <v>18</v>
      </c>
      <c r="S47" s="10">
        <f>COUNTIF($E$2:$E$790,"岡田哲男(豊）")</f>
        <v>15</v>
      </c>
      <c r="T47" s="10">
        <f>COUNTIF($F$2:$F$790,"岡田哲男(豊）")</f>
        <v>17</v>
      </c>
      <c r="U47" s="10">
        <f>COUNTIF($G$2:$G$790,"岡田哲男(豊）")</f>
        <v>18</v>
      </c>
      <c r="V47" s="10">
        <f>COUNTIF($H$2:$H$790,"岡田哲男(豊）")</f>
        <v>21</v>
      </c>
    </row>
    <row r="48" spans="1:22" ht="18" customHeight="1">
      <c r="A48" s="1">
        <v>47</v>
      </c>
      <c r="B48" s="37">
        <v>32981</v>
      </c>
      <c r="C48" s="34" t="s">
        <v>195</v>
      </c>
      <c r="D48" s="34" t="s">
        <v>180</v>
      </c>
      <c r="E48" s="34" t="s">
        <v>192</v>
      </c>
      <c r="F48" s="34" t="s">
        <v>176</v>
      </c>
      <c r="G48" s="21"/>
      <c r="H48" s="21"/>
      <c r="I48" s="21" t="s">
        <v>14</v>
      </c>
      <c r="J48" s="21" t="s">
        <v>38</v>
      </c>
      <c r="K48" s="9"/>
      <c r="L48" s="4">
        <v>15</v>
      </c>
      <c r="M48" s="21" t="s">
        <v>221</v>
      </c>
      <c r="N48" s="10">
        <f>COUNTIF($C$2:$H$790,"前田亨")</f>
        <v>103</v>
      </c>
      <c r="O48" s="10">
        <f t="shared" si="2"/>
        <v>103</v>
      </c>
      <c r="P48" s="10"/>
      <c r="Q48" s="10">
        <f>COUNTIF($C$2:$C$790,"前田亨")</f>
        <v>20</v>
      </c>
      <c r="R48" s="10">
        <f>COUNTIF($D$2:$D$790,"前田亨")</f>
        <v>22</v>
      </c>
      <c r="S48" s="10">
        <f>COUNTIF($E$2:$E$790,"前田亨")</f>
        <v>17</v>
      </c>
      <c r="T48" s="10">
        <f>COUNTIF($F$2:$F$790,"前田亨")</f>
        <v>16</v>
      </c>
      <c r="U48" s="10">
        <f>COUNTIF($G$2:$G$790,"前田亨")</f>
        <v>11</v>
      </c>
      <c r="V48" s="10">
        <f>COUNTIF($H$2:$H$790,"前田亨")</f>
        <v>17</v>
      </c>
    </row>
    <row r="49" spans="1:22" ht="18" customHeight="1">
      <c r="A49" s="1">
        <v>48</v>
      </c>
      <c r="B49" s="37">
        <v>32982</v>
      </c>
      <c r="C49" s="34" t="s">
        <v>182</v>
      </c>
      <c r="D49" s="34" t="s">
        <v>269</v>
      </c>
      <c r="E49" s="34" t="s">
        <v>183</v>
      </c>
      <c r="F49" s="34" t="s">
        <v>196</v>
      </c>
      <c r="G49" s="21" t="s">
        <v>187</v>
      </c>
      <c r="H49" s="21" t="s">
        <v>194</v>
      </c>
      <c r="I49" s="21" t="s">
        <v>227</v>
      </c>
      <c r="J49" s="21" t="s">
        <v>26</v>
      </c>
      <c r="K49" s="9"/>
      <c r="L49" s="4">
        <v>16</v>
      </c>
      <c r="M49" s="21" t="s">
        <v>266</v>
      </c>
      <c r="N49" s="10">
        <f>COUNTIF($C$2:$H$790,"牧野伸")</f>
        <v>103</v>
      </c>
      <c r="O49" s="10">
        <f t="shared" si="2"/>
        <v>103</v>
      </c>
      <c r="P49" s="10"/>
      <c r="Q49" s="10">
        <f>COUNTIF($C$2:$C$790,"牧野伸")</f>
        <v>17</v>
      </c>
      <c r="R49" s="10">
        <f>COUNTIF($D$2:$D$790,"牧野伸")</f>
        <v>19</v>
      </c>
      <c r="S49" s="10">
        <f>COUNTIF($E$2:$E$790,"牧野伸")</f>
        <v>18</v>
      </c>
      <c r="T49" s="10">
        <f>COUNTIF($F$2:$F$790,"牧野伸")</f>
        <v>15</v>
      </c>
      <c r="U49" s="10">
        <f>COUNTIF($G$2:$G$790,"牧野伸")</f>
        <v>16</v>
      </c>
      <c r="V49" s="10">
        <f>COUNTIF($H$2:$H$790,"牧野伸")</f>
        <v>18</v>
      </c>
    </row>
    <row r="50" spans="1:22" ht="18" customHeight="1">
      <c r="A50" s="1">
        <v>49</v>
      </c>
      <c r="B50" s="37">
        <v>32982</v>
      </c>
      <c r="C50" s="34" t="s">
        <v>184</v>
      </c>
      <c r="D50" s="34" t="s">
        <v>211</v>
      </c>
      <c r="E50" s="34" t="s">
        <v>213</v>
      </c>
      <c r="F50" s="34" t="s">
        <v>178</v>
      </c>
      <c r="G50" s="21" t="s">
        <v>200</v>
      </c>
      <c r="H50" s="21" t="s">
        <v>198</v>
      </c>
      <c r="I50" s="21" t="s">
        <v>32</v>
      </c>
      <c r="J50" s="21" t="s">
        <v>8</v>
      </c>
      <c r="K50" s="9"/>
      <c r="L50" s="4">
        <v>17</v>
      </c>
      <c r="M50" s="34" t="s">
        <v>162</v>
      </c>
      <c r="N50" s="10">
        <f>COUNTIF($C$2:$H$790,"柿木園悟")</f>
        <v>84</v>
      </c>
      <c r="O50" s="10">
        <f t="shared" si="2"/>
        <v>84</v>
      </c>
      <c r="P50" s="10"/>
      <c r="Q50" s="10">
        <f>COUNTIF($C$2:$C$790,"柿木園悟")</f>
        <v>12</v>
      </c>
      <c r="R50" s="10">
        <f>COUNTIF($D$2:$D$790,"柿木園悟")</f>
        <v>16</v>
      </c>
      <c r="S50" s="10">
        <f>COUNTIF($E$2:$E$790,"柿木園悟")</f>
        <v>15</v>
      </c>
      <c r="T50" s="10">
        <f>COUNTIF($F$2:$F$790,"柿木園悟")</f>
        <v>16</v>
      </c>
      <c r="U50" s="10">
        <f>COUNTIF($G$2:$G$790,"柿木園悟")</f>
        <v>13</v>
      </c>
      <c r="V50" s="10">
        <f>COUNTIF($H$2:$H$790,"柿木園悟")</f>
        <v>12</v>
      </c>
    </row>
    <row r="51" spans="1:22" ht="18" customHeight="1">
      <c r="A51" s="1">
        <v>50</v>
      </c>
      <c r="B51" s="37">
        <v>32982</v>
      </c>
      <c r="C51" s="34" t="s">
        <v>144</v>
      </c>
      <c r="D51" s="34" t="s">
        <v>169</v>
      </c>
      <c r="E51" s="34" t="s">
        <v>167</v>
      </c>
      <c r="F51" s="34" t="s">
        <v>175</v>
      </c>
      <c r="G51" s="21"/>
      <c r="H51" s="21"/>
      <c r="I51" s="21" t="s">
        <v>20</v>
      </c>
      <c r="J51" s="21" t="s">
        <v>19</v>
      </c>
      <c r="K51" s="9"/>
      <c r="L51" s="4">
        <v>18</v>
      </c>
      <c r="M51" s="34" t="s">
        <v>278</v>
      </c>
      <c r="N51" s="10">
        <f>COUNTIF($C$2:$H$790,"𨂊池均")</f>
        <v>81</v>
      </c>
      <c r="O51" s="10">
        <f t="shared" si="2"/>
        <v>81</v>
      </c>
      <c r="P51" s="10"/>
      <c r="Q51" s="10">
        <f>COUNTIF($C$2:$C$790,"𨂊池均")</f>
        <v>12</v>
      </c>
      <c r="R51" s="10">
        <f>COUNTIF($D$2:$D$790,"𨂊池均")</f>
        <v>14</v>
      </c>
      <c r="S51" s="10">
        <f>COUNTIF($E$2:$E$790,"𨂊池均")</f>
        <v>14</v>
      </c>
      <c r="T51" s="10">
        <f>COUNTIF($F$2:$F$790,"𨂊池均")</f>
        <v>15</v>
      </c>
      <c r="U51" s="10">
        <f>COUNTIF($G$2:$G$790,"𨂊池均")</f>
        <v>10</v>
      </c>
      <c r="V51" s="10">
        <f>COUNTIF($H$2:$H$790,"𨂊池均")</f>
        <v>16</v>
      </c>
    </row>
    <row r="52" spans="1:22" ht="18" customHeight="1">
      <c r="A52" s="1">
        <v>51</v>
      </c>
      <c r="B52" s="37">
        <v>32982</v>
      </c>
      <c r="C52" s="34" t="s">
        <v>176</v>
      </c>
      <c r="D52" s="34" t="s">
        <v>163</v>
      </c>
      <c r="E52" s="34" t="s">
        <v>180</v>
      </c>
      <c r="F52" s="34" t="s">
        <v>192</v>
      </c>
      <c r="G52" s="21"/>
      <c r="H52" s="21"/>
      <c r="I52" s="21" t="s">
        <v>14</v>
      </c>
      <c r="J52" s="21" t="s">
        <v>38</v>
      </c>
      <c r="K52" s="9"/>
      <c r="L52" s="4">
        <v>19</v>
      </c>
      <c r="M52" s="21" t="s">
        <v>251</v>
      </c>
      <c r="N52" s="10">
        <f>COUNTIF($C$2:$H$790,"村田康一")</f>
        <v>79</v>
      </c>
      <c r="O52" s="10">
        <f t="shared" si="2"/>
        <v>79</v>
      </c>
      <c r="P52" s="10"/>
      <c r="Q52" s="10">
        <f>COUNTIF($C$2:$C$790,"村田康一")</f>
        <v>12</v>
      </c>
      <c r="R52" s="10">
        <f>COUNTIF($D$2:$D$790,"村田康一")</f>
        <v>12</v>
      </c>
      <c r="S52" s="10">
        <f>COUNTIF($E$2:$E$790,"村田康一")</f>
        <v>11</v>
      </c>
      <c r="T52" s="10">
        <f>COUNTIF($F$2:$F$790,"村田康一")</f>
        <v>18</v>
      </c>
      <c r="U52" s="10">
        <f>COUNTIF($G$2:$G$790,"村田康一")</f>
        <v>14</v>
      </c>
      <c r="V52" s="10">
        <f>COUNTIF($H$2:$H$790,"村田康一")</f>
        <v>12</v>
      </c>
    </row>
    <row r="53" spans="1:22" ht="18" customHeight="1">
      <c r="A53" s="1">
        <v>52</v>
      </c>
      <c r="B53" s="37">
        <v>32982</v>
      </c>
      <c r="C53" s="34" t="s">
        <v>193</v>
      </c>
      <c r="D53" s="34" t="s">
        <v>170</v>
      </c>
      <c r="E53" s="34" t="s">
        <v>166</v>
      </c>
      <c r="F53" s="34" t="s">
        <v>171</v>
      </c>
      <c r="G53" s="21"/>
      <c r="H53" s="21"/>
      <c r="I53" s="21" t="s">
        <v>37</v>
      </c>
      <c r="J53" s="21" t="s">
        <v>276</v>
      </c>
      <c r="K53" s="9"/>
      <c r="L53" s="4">
        <v>20</v>
      </c>
      <c r="M53" s="21" t="s">
        <v>265</v>
      </c>
      <c r="N53" s="10">
        <f>COUNTIF($C$2:$H$790,"斎田忠利")</f>
        <v>75</v>
      </c>
      <c r="O53" s="10">
        <f t="shared" si="2"/>
        <v>75</v>
      </c>
      <c r="P53" s="10"/>
      <c r="Q53" s="10">
        <f>COUNTIF($C$2:$C$790,"斎田忠利")</f>
        <v>0</v>
      </c>
      <c r="R53" s="10">
        <f>COUNTIF($D$2:$D$790,"斎田忠利")</f>
        <v>4</v>
      </c>
      <c r="S53" s="10">
        <f>COUNTIF($E$2:$E$790,"斎田忠利")</f>
        <v>12</v>
      </c>
      <c r="T53" s="10">
        <f>COUNTIF($F$2:$F$790,"斎田忠利")</f>
        <v>14</v>
      </c>
      <c r="U53" s="10">
        <f>COUNTIF($G$2:$G$790,"斎田忠利")</f>
        <v>25</v>
      </c>
      <c r="V53" s="10">
        <f>COUNTIF($H$2:$H$790,"斎田忠利")</f>
        <v>20</v>
      </c>
    </row>
    <row r="54" spans="1:22" ht="18" customHeight="1">
      <c r="A54" s="1">
        <v>53</v>
      </c>
      <c r="B54" s="37">
        <v>32982</v>
      </c>
      <c r="C54" s="34" t="s">
        <v>214</v>
      </c>
      <c r="D54" s="34" t="s">
        <v>161</v>
      </c>
      <c r="E54" s="34" t="s">
        <v>172</v>
      </c>
      <c r="F54" s="34" t="s">
        <v>185</v>
      </c>
      <c r="G54" s="21" t="s">
        <v>186</v>
      </c>
      <c r="H54" s="21" t="s">
        <v>181</v>
      </c>
      <c r="I54" s="21" t="s">
        <v>228</v>
      </c>
      <c r="J54" s="21" t="s">
        <v>31</v>
      </c>
      <c r="K54" s="9"/>
      <c r="L54" s="4">
        <v>21</v>
      </c>
      <c r="M54" s="21" t="s">
        <v>262</v>
      </c>
      <c r="N54" s="10">
        <f>COUNTIF($C$2:$H$790,"久保山和夫")</f>
        <v>71</v>
      </c>
      <c r="O54" s="10">
        <f t="shared" si="2"/>
        <v>71</v>
      </c>
      <c r="P54" s="10"/>
      <c r="Q54" s="10">
        <f>COUNTIF($C$2:$C$790,"久保山和夫")</f>
        <v>11</v>
      </c>
      <c r="R54" s="10">
        <f>COUNTIF($D$2:$D$790,"久保山和夫")</f>
        <v>12</v>
      </c>
      <c r="S54" s="10">
        <f>COUNTIF($E$2:$E$790,"久保山和夫")</f>
        <v>12</v>
      </c>
      <c r="T54" s="10">
        <f>COUNTIF($F$2:$F$790,"久保山和夫")</f>
        <v>12</v>
      </c>
      <c r="U54" s="10">
        <f>COUNTIF($G$2:$G$790,"久保山和夫")</f>
        <v>12</v>
      </c>
      <c r="V54" s="10">
        <f>COUNTIF($H$2:$H$790,"久保山和夫")</f>
        <v>12</v>
      </c>
    </row>
    <row r="55" spans="1:22" ht="18" customHeight="1">
      <c r="A55" s="1">
        <v>54</v>
      </c>
      <c r="B55" s="37">
        <v>32983</v>
      </c>
      <c r="C55" s="34" t="s">
        <v>192</v>
      </c>
      <c r="D55" s="34" t="s">
        <v>191</v>
      </c>
      <c r="E55" s="34" t="s">
        <v>163</v>
      </c>
      <c r="F55" s="34" t="s">
        <v>180</v>
      </c>
      <c r="G55" s="21"/>
      <c r="H55" s="21"/>
      <c r="I55" s="21" t="s">
        <v>37</v>
      </c>
      <c r="J55" s="21" t="s">
        <v>38</v>
      </c>
      <c r="K55" s="9"/>
      <c r="L55" s="4">
        <v>22</v>
      </c>
      <c r="M55" s="34" t="s">
        <v>277</v>
      </c>
      <c r="N55" s="10">
        <f>COUNTIF($C$2:$H$790,"高木敏昭")</f>
        <v>71</v>
      </c>
      <c r="O55" s="10">
        <f t="shared" si="2"/>
        <v>71</v>
      </c>
      <c r="P55" s="10"/>
      <c r="Q55" s="10">
        <f>COUNTIF($C$2:$C$790,"高木敏昭")</f>
        <v>10</v>
      </c>
      <c r="R55" s="10">
        <f>COUNTIF($D$2:$D$790,"高木敏昭")</f>
        <v>13</v>
      </c>
      <c r="S55" s="10">
        <f>COUNTIF($E$2:$E$790,"高木敏昭")</f>
        <v>10</v>
      </c>
      <c r="T55" s="10">
        <f>COUNTIF($F$2:$F$790,"高木敏昭")</f>
        <v>9</v>
      </c>
      <c r="U55" s="10">
        <f>COUNTIF($G$2:$G$790,"高木敏昭")</f>
        <v>13</v>
      </c>
      <c r="V55" s="10">
        <f>COUNTIF($H$2:$H$790,"高木敏昭")</f>
        <v>16</v>
      </c>
    </row>
    <row r="56" spans="1:22" ht="18" customHeight="1">
      <c r="A56" s="1">
        <v>55</v>
      </c>
      <c r="B56" s="37">
        <v>32983</v>
      </c>
      <c r="C56" s="34" t="s">
        <v>171</v>
      </c>
      <c r="D56" s="34" t="s">
        <v>210</v>
      </c>
      <c r="E56" s="34" t="s">
        <v>170</v>
      </c>
      <c r="F56" s="34" t="s">
        <v>166</v>
      </c>
      <c r="G56" s="21"/>
      <c r="H56" s="21"/>
      <c r="I56" s="21" t="s">
        <v>276</v>
      </c>
      <c r="J56" s="21" t="s">
        <v>20</v>
      </c>
      <c r="K56" s="9"/>
      <c r="L56" s="4">
        <v>23</v>
      </c>
      <c r="M56" s="21" t="s">
        <v>220</v>
      </c>
      <c r="N56" s="10">
        <f>COUNTIF($C$2:$H$790,"小寺昌治")</f>
        <v>55</v>
      </c>
      <c r="O56" s="10">
        <f t="shared" si="2"/>
        <v>55</v>
      </c>
      <c r="P56" s="10"/>
      <c r="Q56" s="10">
        <f>COUNTIF($C$2:$C$790,"小寺昌治")</f>
        <v>11</v>
      </c>
      <c r="R56" s="10">
        <f>COUNTIF($D$2:$D$790,"小寺昌治")</f>
        <v>10</v>
      </c>
      <c r="S56" s="10">
        <f>COUNTIF($E$2:$E$790,"小寺昌治")</f>
        <v>8</v>
      </c>
      <c r="T56" s="10">
        <f>COUNTIF($F$2:$F$790,"小寺昌治")</f>
        <v>5</v>
      </c>
      <c r="U56" s="10">
        <f>COUNTIF($G$2:$G$790,"小寺昌治")</f>
        <v>10</v>
      </c>
      <c r="V56" s="10">
        <f>COUNTIF($H$2:$H$790,"小寺昌治")</f>
        <v>11</v>
      </c>
    </row>
    <row r="57" spans="1:22" ht="18" customHeight="1">
      <c r="A57" s="1">
        <v>56</v>
      </c>
      <c r="B57" s="37">
        <v>32983</v>
      </c>
      <c r="C57" s="34" t="s">
        <v>165</v>
      </c>
      <c r="D57" s="34" t="s">
        <v>178</v>
      </c>
      <c r="E57" s="34" t="s">
        <v>211</v>
      </c>
      <c r="F57" s="34" t="s">
        <v>200</v>
      </c>
      <c r="G57" s="21" t="s">
        <v>213</v>
      </c>
      <c r="H57" s="21" t="s">
        <v>187</v>
      </c>
      <c r="I57" s="21" t="s">
        <v>32</v>
      </c>
      <c r="J57" s="21" t="s">
        <v>227</v>
      </c>
      <c r="K57" s="9"/>
      <c r="L57" s="4">
        <v>24</v>
      </c>
      <c r="M57" s="21" t="s">
        <v>270</v>
      </c>
      <c r="N57" s="10">
        <f>COUNTIF($C$2:$H$790,"小林一夫")</f>
        <v>46</v>
      </c>
      <c r="O57" s="10">
        <f t="shared" si="2"/>
        <v>46</v>
      </c>
      <c r="P57" s="10"/>
      <c r="Q57" s="10">
        <f>COUNTIF($C$2:$C$790,"小林一夫")</f>
        <v>9</v>
      </c>
      <c r="R57" s="10">
        <f>COUNTIF($D$2:$D$790,"小林一夫")</f>
        <v>10</v>
      </c>
      <c r="S57" s="10">
        <f>COUNTIF($E$2:$E$790,"小林一夫")</f>
        <v>8</v>
      </c>
      <c r="T57" s="10">
        <f>COUNTIF($F$2:$F$790,"小林一夫")</f>
        <v>6</v>
      </c>
      <c r="U57" s="10">
        <f>COUNTIF($G$2:$G$790,"小林一夫")</f>
        <v>8</v>
      </c>
      <c r="V57" s="10">
        <f>COUNTIF($H$2:$H$790,"小林一夫")</f>
        <v>5</v>
      </c>
    </row>
    <row r="58" spans="1:22" ht="18" customHeight="1">
      <c r="A58" s="1">
        <v>57</v>
      </c>
      <c r="B58" s="37">
        <v>32984</v>
      </c>
      <c r="C58" s="34" t="s">
        <v>172</v>
      </c>
      <c r="D58" s="34" t="s">
        <v>214</v>
      </c>
      <c r="E58" s="34" t="s">
        <v>142</v>
      </c>
      <c r="F58" s="34" t="s">
        <v>161</v>
      </c>
      <c r="G58" s="21" t="s">
        <v>181</v>
      </c>
      <c r="H58" s="21" t="s">
        <v>186</v>
      </c>
      <c r="I58" s="21" t="s">
        <v>228</v>
      </c>
      <c r="J58" s="21" t="s">
        <v>26</v>
      </c>
      <c r="K58" s="9"/>
      <c r="L58" s="4">
        <v>25</v>
      </c>
      <c r="M58" s="21" t="s">
        <v>261</v>
      </c>
      <c r="N58" s="10">
        <f>COUNTIF($C$2:$H$790,"小林晋")</f>
        <v>32</v>
      </c>
      <c r="O58" s="10">
        <f t="shared" si="2"/>
        <v>32</v>
      </c>
      <c r="P58" s="10"/>
      <c r="Q58" s="10">
        <f>COUNTIF($C$2:$C$790,"小林晋")</f>
        <v>5</v>
      </c>
      <c r="R58" s="10">
        <f>COUNTIF($D$2:$D$790,"小林晋")</f>
        <v>5</v>
      </c>
      <c r="S58" s="10">
        <f>COUNTIF($E$2:$E$790,"小林晋")</f>
        <v>6</v>
      </c>
      <c r="T58" s="10">
        <f>COUNTIF($F$2:$F$790,"小林晋")</f>
        <v>6</v>
      </c>
      <c r="U58" s="10">
        <f>COUNTIF($G$2:$G$790,"小林晋")</f>
        <v>7</v>
      </c>
      <c r="V58" s="10">
        <f>COUNTIF($H$2:$H$790,"小林晋")</f>
        <v>3</v>
      </c>
    </row>
    <row r="59" spans="1:22" ht="18" customHeight="1">
      <c r="A59" s="1">
        <v>58</v>
      </c>
      <c r="B59" s="37">
        <v>32984</v>
      </c>
      <c r="C59" s="34" t="s">
        <v>175</v>
      </c>
      <c r="D59" s="34" t="s">
        <v>190</v>
      </c>
      <c r="E59" s="34" t="s">
        <v>169</v>
      </c>
      <c r="F59" s="34" t="s">
        <v>167</v>
      </c>
      <c r="G59" s="21"/>
      <c r="H59" s="21"/>
      <c r="I59" s="21" t="s">
        <v>19</v>
      </c>
      <c r="J59" s="21" t="s">
        <v>14</v>
      </c>
      <c r="K59" s="9"/>
      <c r="L59" s="4">
        <v>26</v>
      </c>
      <c r="M59" s="21" t="s">
        <v>248</v>
      </c>
      <c r="N59" s="10">
        <f>COUNTIF($C$2:$H$790,"桃井進")</f>
        <v>8</v>
      </c>
      <c r="O59" s="10">
        <f t="shared" si="2"/>
        <v>8</v>
      </c>
      <c r="P59" s="10"/>
      <c r="Q59" s="10">
        <f>COUNTIF($C$2:$C$790,"桃井進")</f>
        <v>0</v>
      </c>
      <c r="R59" s="10">
        <f>COUNTIF($D$2:$D$790,"桃井進")</f>
        <v>0</v>
      </c>
      <c r="S59" s="10">
        <f>COUNTIF($E$2:$E$790,"桃井進")</f>
        <v>0</v>
      </c>
      <c r="T59" s="10">
        <f>COUNTIF($F$2:$F$790,"桃井進")</f>
        <v>1</v>
      </c>
      <c r="U59" s="10">
        <f>COUNTIF($G$2:$G$790,"桃井進")</f>
        <v>3</v>
      </c>
      <c r="V59" s="10">
        <f>COUNTIF($H$2:$H$790,"桃井進")</f>
        <v>4</v>
      </c>
    </row>
    <row r="60" spans="1:22" ht="18" customHeight="1">
      <c r="A60" s="1">
        <v>59</v>
      </c>
      <c r="B60" s="37">
        <v>32984</v>
      </c>
      <c r="C60" s="34" t="s">
        <v>180</v>
      </c>
      <c r="D60" s="34" t="s">
        <v>176</v>
      </c>
      <c r="E60" s="34" t="s">
        <v>191</v>
      </c>
      <c r="F60" s="34" t="s">
        <v>163</v>
      </c>
      <c r="G60" s="21"/>
      <c r="H60" s="21"/>
      <c r="I60" s="21" t="s">
        <v>37</v>
      </c>
      <c r="J60" s="21" t="s">
        <v>38</v>
      </c>
      <c r="K60" s="9"/>
      <c r="L60" s="4">
        <v>27</v>
      </c>
      <c r="M60" s="34" t="s">
        <v>147</v>
      </c>
      <c r="N60" s="10">
        <f>COUNTIF($C$2:$H$790,"良川昌美")</f>
        <v>6</v>
      </c>
      <c r="O60" s="10">
        <f t="shared" si="2"/>
        <v>6</v>
      </c>
      <c r="P60" s="10"/>
      <c r="Q60" s="10">
        <f>COUNTIF($C$2:$C$790,"良川昌美")</f>
        <v>0</v>
      </c>
      <c r="R60" s="10">
        <f>COUNTIF($D$2:$D$790,"良川昌美")</f>
        <v>0</v>
      </c>
      <c r="S60" s="10">
        <f>COUNTIF($E$2:$E$790,"良川昌美")</f>
        <v>1</v>
      </c>
      <c r="T60" s="10">
        <f>COUNTIF($F$2:$F$790,"良川昌美")</f>
        <v>1</v>
      </c>
      <c r="U60" s="10">
        <f>COUNTIF($G$2:$G$790,"良川昌美")</f>
        <v>2</v>
      </c>
      <c r="V60" s="10">
        <f>COUNTIF($H$2:$H$790,"良川昌美")</f>
        <v>2</v>
      </c>
    </row>
    <row r="61" spans="1:22" ht="18" customHeight="1">
      <c r="A61" s="1">
        <v>60</v>
      </c>
      <c r="B61" s="37">
        <v>32985</v>
      </c>
      <c r="C61" s="34" t="s">
        <v>170</v>
      </c>
      <c r="D61" s="34" t="s">
        <v>171</v>
      </c>
      <c r="E61" s="34" t="s">
        <v>193</v>
      </c>
      <c r="F61" s="34" t="s">
        <v>210</v>
      </c>
      <c r="G61" s="21"/>
      <c r="H61" s="21"/>
      <c r="I61" s="21" t="s">
        <v>276</v>
      </c>
      <c r="J61" s="21" t="s">
        <v>20</v>
      </c>
      <c r="K61" s="9"/>
      <c r="L61" s="4">
        <v>28</v>
      </c>
      <c r="M61" s="21" t="s">
        <v>259</v>
      </c>
      <c r="N61" s="10">
        <f>COUNTIF($C$2:$H$790,"山田進")</f>
        <v>5</v>
      </c>
      <c r="O61" s="10">
        <f t="shared" si="2"/>
        <v>5</v>
      </c>
      <c r="P61" s="10"/>
      <c r="Q61" s="10">
        <f>COUNTIF($C$2:$C$790,"山田進")</f>
        <v>1</v>
      </c>
      <c r="R61" s="10">
        <f>COUNTIF($D$2:$D$790,"山田進")</f>
        <v>0</v>
      </c>
      <c r="S61" s="10">
        <f>COUNTIF($E$2:$E$790,"山田進")</f>
        <v>1</v>
      </c>
      <c r="T61" s="10">
        <f>COUNTIF($F$2:$F$790,"山田進")</f>
        <v>1</v>
      </c>
      <c r="U61" s="10">
        <f>COUNTIF($G$2:$G$790,"山田進")</f>
        <v>0</v>
      </c>
      <c r="V61" s="10">
        <f>COUNTIF($H$2:$H$790,"山田進")</f>
        <v>2</v>
      </c>
    </row>
    <row r="62" spans="1:22" ht="18" customHeight="1">
      <c r="A62" s="1">
        <v>61</v>
      </c>
      <c r="B62" s="37">
        <v>32985</v>
      </c>
      <c r="C62" s="34" t="s">
        <v>213</v>
      </c>
      <c r="D62" s="34" t="s">
        <v>165</v>
      </c>
      <c r="E62" s="34" t="s">
        <v>200</v>
      </c>
      <c r="F62" s="34" t="s">
        <v>178</v>
      </c>
      <c r="G62" s="21" t="s">
        <v>187</v>
      </c>
      <c r="H62" s="21" t="s">
        <v>211</v>
      </c>
      <c r="I62" s="21" t="s">
        <v>32</v>
      </c>
      <c r="J62" s="21" t="s">
        <v>227</v>
      </c>
      <c r="K62" s="9"/>
      <c r="L62" s="4">
        <v>29</v>
      </c>
      <c r="M62" s="21" t="s">
        <v>271</v>
      </c>
      <c r="N62" s="10">
        <f>COUNTIF($C$2:$H$790,"中村浩道")</f>
        <v>4</v>
      </c>
      <c r="O62" s="10">
        <f t="shared" si="2"/>
        <v>4</v>
      </c>
      <c r="P62" s="10"/>
      <c r="Q62" s="10">
        <f>COUNTIF($C$2:$C$790,"中村浩道")</f>
        <v>0</v>
      </c>
      <c r="R62" s="10">
        <f>COUNTIF($D$2:$D$790,"中村浩道")</f>
        <v>0</v>
      </c>
      <c r="S62" s="10">
        <f>COUNTIF($E$2:$E$790,"中村浩道")</f>
        <v>0</v>
      </c>
      <c r="T62" s="10">
        <f>COUNTIF($F$2:$F$790,"中村浩道")</f>
        <v>0</v>
      </c>
      <c r="U62" s="10">
        <f>COUNTIF($G$2:$G$790,"中村浩道")</f>
        <v>2</v>
      </c>
      <c r="V62" s="10">
        <f>COUNTIF($H$2:$H$790,"中村浩道")</f>
        <v>2</v>
      </c>
    </row>
    <row r="63" spans="1:22" ht="18" customHeight="1">
      <c r="A63" s="1">
        <v>62</v>
      </c>
      <c r="B63" s="37">
        <v>32985</v>
      </c>
      <c r="C63" s="34" t="s">
        <v>163</v>
      </c>
      <c r="D63" s="34" t="s">
        <v>192</v>
      </c>
      <c r="E63" s="34" t="s">
        <v>176</v>
      </c>
      <c r="F63" s="34" t="s">
        <v>191</v>
      </c>
      <c r="G63" s="21"/>
      <c r="H63" s="21"/>
      <c r="I63" s="21" t="s">
        <v>37</v>
      </c>
      <c r="J63" s="21" t="s">
        <v>38</v>
      </c>
      <c r="K63" s="9"/>
      <c r="L63" s="4">
        <v>30</v>
      </c>
      <c r="M63" s="21" t="s">
        <v>268</v>
      </c>
      <c r="N63" s="10">
        <f>COUNTIF($C$2:$H$790,"林達也")</f>
        <v>1</v>
      </c>
      <c r="O63" s="10">
        <f t="shared" si="2"/>
        <v>1</v>
      </c>
      <c r="P63" s="10"/>
      <c r="Q63" s="10">
        <f>COUNTIF($C$2:$C$790,"林達也")</f>
        <v>0</v>
      </c>
      <c r="R63" s="10">
        <f>COUNTIF($D$2:$D$790,"林達也")</f>
        <v>0</v>
      </c>
      <c r="S63" s="10">
        <f>COUNTIF($E$2:$E$790,"林達也")</f>
        <v>0</v>
      </c>
      <c r="T63" s="10">
        <f>COUNTIF($F$2:$F$790,"林達也")</f>
        <v>0</v>
      </c>
      <c r="U63" s="10">
        <f>COUNTIF($G$2:$G$790,"林達也")</f>
        <v>1</v>
      </c>
      <c r="V63" s="10">
        <f>COUNTIF($H$2:$H$790,"林達也")</f>
        <v>0</v>
      </c>
    </row>
    <row r="64" spans="1:22" ht="18" customHeight="1">
      <c r="A64" s="1">
        <v>63</v>
      </c>
      <c r="B64" s="37">
        <v>32987</v>
      </c>
      <c r="C64" s="34" t="s">
        <v>211</v>
      </c>
      <c r="D64" s="34" t="s">
        <v>182</v>
      </c>
      <c r="E64" s="34" t="s">
        <v>184</v>
      </c>
      <c r="F64" s="34" t="s">
        <v>186</v>
      </c>
      <c r="G64" s="21" t="s">
        <v>131</v>
      </c>
      <c r="H64" s="21" t="s">
        <v>213</v>
      </c>
      <c r="I64" s="21" t="s">
        <v>31</v>
      </c>
      <c r="J64" s="21" t="s">
        <v>227</v>
      </c>
      <c r="K64" s="9"/>
      <c r="L64" s="1"/>
      <c r="M64" s="21" t="s">
        <v>127</v>
      </c>
      <c r="N64" s="6"/>
      <c r="O64" s="6"/>
      <c r="P64" s="27"/>
      <c r="Q64" s="6">
        <f t="shared" ref="Q64:V64" si="3">SUM(Q34:Q63)</f>
        <v>393</v>
      </c>
      <c r="R64" s="6">
        <f t="shared" si="3"/>
        <v>393</v>
      </c>
      <c r="S64" s="6">
        <f t="shared" si="3"/>
        <v>393</v>
      </c>
      <c r="T64" s="6">
        <f t="shared" si="3"/>
        <v>393</v>
      </c>
      <c r="U64" s="6">
        <f t="shared" si="3"/>
        <v>393</v>
      </c>
      <c r="V64" s="6">
        <f t="shared" si="3"/>
        <v>393</v>
      </c>
    </row>
    <row r="65" spans="1:22" ht="18" customHeight="1">
      <c r="A65" s="1">
        <v>64</v>
      </c>
      <c r="B65" s="37">
        <v>32987</v>
      </c>
      <c r="C65" s="34" t="s">
        <v>178</v>
      </c>
      <c r="D65" s="34" t="s">
        <v>269</v>
      </c>
      <c r="E65" s="34" t="s">
        <v>165</v>
      </c>
      <c r="F65" s="34" t="s">
        <v>200</v>
      </c>
      <c r="G65" s="21" t="s">
        <v>198</v>
      </c>
      <c r="H65" s="21" t="s">
        <v>179</v>
      </c>
      <c r="I65" s="21" t="s">
        <v>8</v>
      </c>
      <c r="J65" s="21" t="s">
        <v>228</v>
      </c>
      <c r="K65" s="9"/>
      <c r="L65" s="1"/>
      <c r="M65" s="21" t="s">
        <v>346</v>
      </c>
      <c r="N65" s="6"/>
      <c r="O65" s="6"/>
      <c r="P65" s="6"/>
      <c r="Q65" s="6">
        <f>Q28+Q64</f>
        <v>789</v>
      </c>
      <c r="R65" s="6">
        <f t="shared" ref="R65:V65" si="4">R28+R64</f>
        <v>789</v>
      </c>
      <c r="S65" s="6">
        <f t="shared" si="4"/>
        <v>789</v>
      </c>
      <c r="T65" s="6">
        <f t="shared" si="4"/>
        <v>789</v>
      </c>
      <c r="U65" s="6">
        <f t="shared" si="4"/>
        <v>396</v>
      </c>
      <c r="V65" s="6">
        <f t="shared" si="4"/>
        <v>396</v>
      </c>
    </row>
    <row r="66" spans="1:22" ht="18" customHeight="1">
      <c r="A66" s="1">
        <v>65</v>
      </c>
      <c r="B66" s="37">
        <v>32987</v>
      </c>
      <c r="C66" s="34" t="s">
        <v>210</v>
      </c>
      <c r="D66" s="34" t="s">
        <v>166</v>
      </c>
      <c r="E66" s="36" t="s">
        <v>171</v>
      </c>
      <c r="F66" s="34" t="s">
        <v>193</v>
      </c>
      <c r="G66" s="21"/>
      <c r="H66" s="21"/>
      <c r="I66" s="21" t="s">
        <v>38</v>
      </c>
      <c r="J66" s="21" t="s">
        <v>19</v>
      </c>
      <c r="K66" s="9"/>
    </row>
    <row r="67" spans="1:22" ht="18" customHeight="1">
      <c r="A67" s="1">
        <v>66</v>
      </c>
      <c r="B67" s="37">
        <v>32987</v>
      </c>
      <c r="C67" s="34" t="s">
        <v>196</v>
      </c>
      <c r="D67" s="34" t="s">
        <v>183</v>
      </c>
      <c r="E67" s="34" t="s">
        <v>185</v>
      </c>
      <c r="F67" s="34" t="s">
        <v>181</v>
      </c>
      <c r="G67" s="21" t="s">
        <v>187</v>
      </c>
      <c r="H67" s="21" t="s">
        <v>214</v>
      </c>
      <c r="I67" s="21" t="s">
        <v>26</v>
      </c>
      <c r="J67" s="21" t="s">
        <v>32</v>
      </c>
      <c r="K67" s="9"/>
    </row>
    <row r="68" spans="1:22" ht="18" customHeight="1">
      <c r="A68" s="1">
        <v>67</v>
      </c>
      <c r="B68" s="37">
        <v>32987</v>
      </c>
      <c r="C68" s="34" t="s">
        <v>144</v>
      </c>
      <c r="D68" s="34" t="s">
        <v>175</v>
      </c>
      <c r="E68" s="34" t="s">
        <v>191</v>
      </c>
      <c r="F68" s="34" t="s">
        <v>190</v>
      </c>
      <c r="G68" s="21"/>
      <c r="H68" s="21"/>
      <c r="I68" s="21" t="s">
        <v>14</v>
      </c>
      <c r="J68" s="21" t="s">
        <v>276</v>
      </c>
      <c r="K68" s="9"/>
    </row>
    <row r="69" spans="1:22" ht="18" customHeight="1">
      <c r="A69" s="1">
        <v>68</v>
      </c>
      <c r="B69" s="37">
        <v>32987</v>
      </c>
      <c r="C69" s="34" t="s">
        <v>195</v>
      </c>
      <c r="D69" s="34" t="s">
        <v>180</v>
      </c>
      <c r="E69" s="34" t="s">
        <v>192</v>
      </c>
      <c r="F69" s="34" t="s">
        <v>176</v>
      </c>
      <c r="G69" s="21"/>
      <c r="H69" s="21"/>
      <c r="I69" s="21" t="s">
        <v>20</v>
      </c>
      <c r="J69" s="21" t="s">
        <v>37</v>
      </c>
      <c r="K69" s="9"/>
    </row>
    <row r="70" spans="1:22" ht="18" customHeight="1">
      <c r="A70" s="1">
        <v>69</v>
      </c>
      <c r="B70" s="37">
        <v>32988</v>
      </c>
      <c r="C70" s="34" t="s">
        <v>182</v>
      </c>
      <c r="D70" s="34" t="s">
        <v>213</v>
      </c>
      <c r="E70" s="34" t="s">
        <v>131</v>
      </c>
      <c r="F70" s="34" t="s">
        <v>184</v>
      </c>
      <c r="G70" s="21" t="s">
        <v>211</v>
      </c>
      <c r="H70" s="21" t="s">
        <v>186</v>
      </c>
      <c r="I70" s="21" t="s">
        <v>31</v>
      </c>
      <c r="J70" s="21" t="s">
        <v>227</v>
      </c>
      <c r="K70" s="9"/>
    </row>
    <row r="71" spans="1:22" ht="18" customHeight="1">
      <c r="A71" s="1">
        <v>70</v>
      </c>
      <c r="B71" s="37">
        <v>32988</v>
      </c>
      <c r="C71" s="34" t="s">
        <v>269</v>
      </c>
      <c r="D71" s="34" t="s">
        <v>179</v>
      </c>
      <c r="E71" s="34" t="s">
        <v>200</v>
      </c>
      <c r="F71" s="34" t="s">
        <v>198</v>
      </c>
      <c r="G71" s="21" t="s">
        <v>178</v>
      </c>
      <c r="H71" s="21" t="s">
        <v>165</v>
      </c>
      <c r="I71" s="21" t="s">
        <v>8</v>
      </c>
      <c r="J71" s="21" t="s">
        <v>228</v>
      </c>
      <c r="K71" s="9"/>
    </row>
    <row r="72" spans="1:22" ht="18" customHeight="1">
      <c r="A72" s="1">
        <v>71</v>
      </c>
      <c r="B72" s="37">
        <v>32988</v>
      </c>
      <c r="C72" s="34" t="s">
        <v>190</v>
      </c>
      <c r="D72" s="34" t="s">
        <v>167</v>
      </c>
      <c r="E72" s="34" t="s">
        <v>175</v>
      </c>
      <c r="F72" s="34" t="s">
        <v>191</v>
      </c>
      <c r="G72" s="21"/>
      <c r="H72" s="21"/>
      <c r="I72" s="21" t="s">
        <v>14</v>
      </c>
      <c r="J72" s="21" t="s">
        <v>276</v>
      </c>
      <c r="K72" s="9"/>
    </row>
    <row r="73" spans="1:22" ht="18" customHeight="1">
      <c r="A73" s="1">
        <v>72</v>
      </c>
      <c r="B73" s="37">
        <v>32988</v>
      </c>
      <c r="C73" s="34" t="s">
        <v>185</v>
      </c>
      <c r="D73" s="34" t="s">
        <v>187</v>
      </c>
      <c r="E73" s="34" t="s">
        <v>194</v>
      </c>
      <c r="F73" s="34" t="s">
        <v>142</v>
      </c>
      <c r="G73" s="21" t="s">
        <v>172</v>
      </c>
      <c r="H73" s="21" t="s">
        <v>183</v>
      </c>
      <c r="I73" s="21" t="s">
        <v>26</v>
      </c>
      <c r="J73" s="21" t="s">
        <v>32</v>
      </c>
      <c r="K73" s="9"/>
    </row>
    <row r="74" spans="1:22" ht="18" customHeight="1">
      <c r="A74" s="1">
        <v>73</v>
      </c>
      <c r="B74" s="37">
        <v>32988</v>
      </c>
      <c r="C74" s="34" t="s">
        <v>176</v>
      </c>
      <c r="D74" s="36" t="s">
        <v>163</v>
      </c>
      <c r="E74" s="34" t="s">
        <v>180</v>
      </c>
      <c r="F74" s="34" t="s">
        <v>192</v>
      </c>
      <c r="G74" s="21"/>
      <c r="H74" s="21"/>
      <c r="I74" s="21" t="s">
        <v>20</v>
      </c>
      <c r="J74" s="21" t="s">
        <v>37</v>
      </c>
      <c r="K74" s="9"/>
    </row>
    <row r="75" spans="1:22" ht="18" customHeight="1">
      <c r="A75" s="1">
        <v>74</v>
      </c>
      <c r="B75" s="37">
        <v>32988</v>
      </c>
      <c r="C75" s="34" t="s">
        <v>193</v>
      </c>
      <c r="D75" s="34" t="s">
        <v>170</v>
      </c>
      <c r="E75" s="34" t="s">
        <v>166</v>
      </c>
      <c r="F75" s="34" t="s">
        <v>171</v>
      </c>
      <c r="G75" s="21"/>
      <c r="H75" s="21"/>
      <c r="I75" s="21" t="s">
        <v>38</v>
      </c>
      <c r="J75" s="21" t="s">
        <v>19</v>
      </c>
      <c r="K75" s="9"/>
    </row>
    <row r="76" spans="1:22" ht="18" customHeight="1">
      <c r="A76" s="1">
        <v>75</v>
      </c>
      <c r="B76" s="37">
        <v>32989</v>
      </c>
      <c r="C76" s="34" t="s">
        <v>192</v>
      </c>
      <c r="D76" s="34" t="s">
        <v>195</v>
      </c>
      <c r="E76" s="34" t="s">
        <v>163</v>
      </c>
      <c r="F76" s="34" t="s">
        <v>180</v>
      </c>
      <c r="G76" s="21"/>
      <c r="H76" s="21"/>
      <c r="I76" s="21" t="s">
        <v>20</v>
      </c>
      <c r="J76" s="21" t="s">
        <v>37</v>
      </c>
      <c r="K76" s="9"/>
    </row>
    <row r="77" spans="1:22" ht="18" customHeight="1">
      <c r="A77" s="1">
        <v>76</v>
      </c>
      <c r="B77" s="37">
        <v>32989</v>
      </c>
      <c r="C77" s="36" t="s">
        <v>179</v>
      </c>
      <c r="D77" s="34" t="s">
        <v>198</v>
      </c>
      <c r="E77" s="34" t="s">
        <v>178</v>
      </c>
      <c r="F77" s="34" t="s">
        <v>165</v>
      </c>
      <c r="G77" s="21" t="s">
        <v>200</v>
      </c>
      <c r="H77" s="21" t="s">
        <v>269</v>
      </c>
      <c r="I77" s="21" t="s">
        <v>8</v>
      </c>
      <c r="J77" s="21" t="s">
        <v>228</v>
      </c>
      <c r="K77" s="9"/>
    </row>
    <row r="78" spans="1:22" ht="18" customHeight="1">
      <c r="A78" s="1">
        <v>77</v>
      </c>
      <c r="B78" s="37">
        <v>32989</v>
      </c>
      <c r="C78" s="34" t="s">
        <v>171</v>
      </c>
      <c r="D78" s="34" t="s">
        <v>210</v>
      </c>
      <c r="E78" s="34" t="s">
        <v>170</v>
      </c>
      <c r="F78" s="34" t="s">
        <v>166</v>
      </c>
      <c r="G78" s="21"/>
      <c r="H78" s="21"/>
      <c r="I78" s="21" t="s">
        <v>38</v>
      </c>
      <c r="J78" s="21" t="s">
        <v>19</v>
      </c>
      <c r="K78" s="9"/>
    </row>
    <row r="79" spans="1:22" ht="18" customHeight="1">
      <c r="A79" s="1">
        <v>78</v>
      </c>
      <c r="B79" s="37">
        <v>32989</v>
      </c>
      <c r="C79" s="34" t="s">
        <v>184</v>
      </c>
      <c r="D79" s="34" t="s">
        <v>131</v>
      </c>
      <c r="E79" s="34" t="s">
        <v>186</v>
      </c>
      <c r="F79" s="34" t="s">
        <v>211</v>
      </c>
      <c r="G79" s="21" t="s">
        <v>213</v>
      </c>
      <c r="H79" s="21" t="s">
        <v>182</v>
      </c>
      <c r="I79" s="21" t="s">
        <v>31</v>
      </c>
      <c r="J79" s="21" t="s">
        <v>227</v>
      </c>
      <c r="K79" s="9"/>
    </row>
    <row r="80" spans="1:22" ht="18" customHeight="1">
      <c r="A80" s="1">
        <v>79</v>
      </c>
      <c r="B80" s="37">
        <v>32989</v>
      </c>
      <c r="C80" s="34" t="s">
        <v>194</v>
      </c>
      <c r="D80" s="34" t="s">
        <v>196</v>
      </c>
      <c r="E80" s="34" t="s">
        <v>214</v>
      </c>
      <c r="F80" s="34" t="s">
        <v>172</v>
      </c>
      <c r="G80" s="21" t="s">
        <v>142</v>
      </c>
      <c r="H80" s="21" t="s">
        <v>181</v>
      </c>
      <c r="I80" s="21" t="s">
        <v>26</v>
      </c>
      <c r="J80" s="21" t="s">
        <v>32</v>
      </c>
      <c r="K80" s="9"/>
    </row>
    <row r="81" spans="1:11" ht="18" customHeight="1">
      <c r="A81" s="1">
        <v>80</v>
      </c>
      <c r="B81" s="37">
        <v>32989</v>
      </c>
      <c r="C81" s="34" t="s">
        <v>191</v>
      </c>
      <c r="D81" s="34" t="s">
        <v>144</v>
      </c>
      <c r="E81" s="34" t="s">
        <v>167</v>
      </c>
      <c r="F81" s="34" t="s">
        <v>315</v>
      </c>
      <c r="G81" s="21"/>
      <c r="H81" s="21"/>
      <c r="I81" s="21" t="s">
        <v>14</v>
      </c>
      <c r="J81" s="21" t="s">
        <v>276</v>
      </c>
      <c r="K81" s="9"/>
    </row>
    <row r="82" spans="1:11" ht="18" customHeight="1">
      <c r="A82" s="1">
        <v>81</v>
      </c>
      <c r="B82" s="37">
        <v>32991</v>
      </c>
      <c r="C82" s="34" t="s">
        <v>166</v>
      </c>
      <c r="D82" s="34" t="s">
        <v>193</v>
      </c>
      <c r="E82" s="34" t="s">
        <v>210</v>
      </c>
      <c r="F82" s="34" t="s">
        <v>170</v>
      </c>
      <c r="G82" s="21"/>
      <c r="H82" s="21"/>
      <c r="I82" s="21" t="s">
        <v>19</v>
      </c>
      <c r="J82" s="21" t="s">
        <v>20</v>
      </c>
      <c r="K82" s="9"/>
    </row>
    <row r="83" spans="1:11" ht="18" customHeight="1">
      <c r="A83" s="1">
        <v>82</v>
      </c>
      <c r="B83" s="37">
        <v>32991</v>
      </c>
      <c r="C83" s="34" t="s">
        <v>173</v>
      </c>
      <c r="D83" s="34" t="s">
        <v>172</v>
      </c>
      <c r="E83" s="34" t="s">
        <v>183</v>
      </c>
      <c r="F83" s="34" t="s">
        <v>194</v>
      </c>
      <c r="G83" s="21" t="s">
        <v>196</v>
      </c>
      <c r="H83" s="21" t="s">
        <v>185</v>
      </c>
      <c r="I83" s="21" t="s">
        <v>26</v>
      </c>
      <c r="J83" s="21" t="s">
        <v>227</v>
      </c>
      <c r="K83" s="9"/>
    </row>
    <row r="84" spans="1:11" ht="18" customHeight="1">
      <c r="A84" s="1">
        <v>83</v>
      </c>
      <c r="B84" s="37">
        <v>32991</v>
      </c>
      <c r="C84" s="34" t="s">
        <v>175</v>
      </c>
      <c r="D84" s="34" t="s">
        <v>190</v>
      </c>
      <c r="E84" s="34" t="s">
        <v>144</v>
      </c>
      <c r="F84" s="34" t="s">
        <v>167</v>
      </c>
      <c r="G84" s="21"/>
      <c r="H84" s="21"/>
      <c r="I84" s="21" t="s">
        <v>14</v>
      </c>
      <c r="J84" s="21" t="s">
        <v>37</v>
      </c>
      <c r="K84" s="9"/>
    </row>
    <row r="85" spans="1:11" ht="18" customHeight="1">
      <c r="A85" s="1">
        <v>84</v>
      </c>
      <c r="B85" s="37">
        <v>32991</v>
      </c>
      <c r="C85" s="34" t="s">
        <v>186</v>
      </c>
      <c r="D85" s="34" t="s">
        <v>178</v>
      </c>
      <c r="E85" s="34" t="s">
        <v>213</v>
      </c>
      <c r="F85" s="34" t="s">
        <v>165</v>
      </c>
      <c r="G85" s="21" t="s">
        <v>269</v>
      </c>
      <c r="H85" s="21" t="s">
        <v>179</v>
      </c>
      <c r="I85" s="21" t="s">
        <v>31</v>
      </c>
      <c r="J85" s="21" t="s">
        <v>228</v>
      </c>
      <c r="K85" s="9"/>
    </row>
    <row r="86" spans="1:11" ht="18" customHeight="1">
      <c r="A86" s="1">
        <v>85</v>
      </c>
      <c r="B86" s="37">
        <v>32991</v>
      </c>
      <c r="C86" s="34" t="s">
        <v>131</v>
      </c>
      <c r="D86" s="34" t="s">
        <v>211</v>
      </c>
      <c r="E86" s="34" t="s">
        <v>182</v>
      </c>
      <c r="F86" s="34" t="s">
        <v>200</v>
      </c>
      <c r="G86" s="21" t="s">
        <v>184</v>
      </c>
      <c r="H86" s="21" t="s">
        <v>198</v>
      </c>
      <c r="I86" s="21" t="s">
        <v>8</v>
      </c>
      <c r="J86" s="21" t="s">
        <v>32</v>
      </c>
      <c r="K86" s="9"/>
    </row>
    <row r="87" spans="1:11" ht="18" customHeight="1">
      <c r="A87" s="1">
        <v>86</v>
      </c>
      <c r="B87" s="37">
        <v>32991</v>
      </c>
      <c r="C87" s="34" t="s">
        <v>180</v>
      </c>
      <c r="D87" s="34" t="s">
        <v>176</v>
      </c>
      <c r="E87" s="34" t="s">
        <v>195</v>
      </c>
      <c r="F87" s="34" t="s">
        <v>163</v>
      </c>
      <c r="G87" s="21"/>
      <c r="H87" s="21"/>
      <c r="I87" s="21" t="s">
        <v>38</v>
      </c>
      <c r="J87" s="21" t="s">
        <v>276</v>
      </c>
      <c r="K87" s="9"/>
    </row>
    <row r="88" spans="1:11" ht="18" customHeight="1">
      <c r="A88" s="1">
        <v>87</v>
      </c>
      <c r="B88" s="37">
        <v>32992</v>
      </c>
      <c r="C88" s="34" t="s">
        <v>167</v>
      </c>
      <c r="D88" s="34" t="s">
        <v>191</v>
      </c>
      <c r="E88" s="34" t="s">
        <v>190</v>
      </c>
      <c r="F88" s="34" t="s">
        <v>144</v>
      </c>
      <c r="G88" s="21"/>
      <c r="H88" s="21"/>
      <c r="I88" s="21" t="s">
        <v>14</v>
      </c>
      <c r="J88" s="21" t="s">
        <v>37</v>
      </c>
      <c r="K88" s="9"/>
    </row>
    <row r="89" spans="1:11" ht="18" customHeight="1">
      <c r="A89" s="1">
        <v>88</v>
      </c>
      <c r="B89" s="37">
        <v>32992</v>
      </c>
      <c r="C89" s="34" t="s">
        <v>170</v>
      </c>
      <c r="D89" s="34" t="s">
        <v>171</v>
      </c>
      <c r="E89" s="34" t="s">
        <v>193</v>
      </c>
      <c r="F89" s="34" t="s">
        <v>210</v>
      </c>
      <c r="G89" s="21"/>
      <c r="H89" s="21"/>
      <c r="I89" s="21" t="s">
        <v>19</v>
      </c>
      <c r="J89" s="21" t="s">
        <v>20</v>
      </c>
      <c r="K89" s="9"/>
    </row>
    <row r="90" spans="1:11" ht="18" customHeight="1">
      <c r="A90" s="1">
        <v>89</v>
      </c>
      <c r="B90" s="37">
        <v>32992</v>
      </c>
      <c r="C90" s="34" t="s">
        <v>165</v>
      </c>
      <c r="D90" s="34" t="s">
        <v>213</v>
      </c>
      <c r="E90" s="34" t="s">
        <v>179</v>
      </c>
      <c r="F90" s="34" t="s">
        <v>269</v>
      </c>
      <c r="G90" s="21" t="s">
        <v>178</v>
      </c>
      <c r="H90" s="21" t="s">
        <v>186</v>
      </c>
      <c r="I90" s="21" t="s">
        <v>31</v>
      </c>
      <c r="J90" s="21" t="s">
        <v>228</v>
      </c>
      <c r="K90" s="9"/>
    </row>
    <row r="91" spans="1:11" ht="18" customHeight="1">
      <c r="A91" s="1">
        <v>90</v>
      </c>
      <c r="B91" s="37">
        <v>32992</v>
      </c>
      <c r="C91" s="34" t="s">
        <v>181</v>
      </c>
      <c r="D91" s="34" t="s">
        <v>185</v>
      </c>
      <c r="E91" s="34" t="s">
        <v>142</v>
      </c>
      <c r="F91" s="34" t="s">
        <v>183</v>
      </c>
      <c r="G91" s="21" t="s">
        <v>214</v>
      </c>
      <c r="H91" s="21" t="s">
        <v>172</v>
      </c>
      <c r="I91" s="21" t="s">
        <v>26</v>
      </c>
      <c r="J91" s="21" t="s">
        <v>227</v>
      </c>
      <c r="K91" s="9"/>
    </row>
    <row r="92" spans="1:11" ht="18" customHeight="1">
      <c r="A92" s="1">
        <v>91</v>
      </c>
      <c r="B92" s="37">
        <v>32992</v>
      </c>
      <c r="C92" s="34" t="s">
        <v>163</v>
      </c>
      <c r="D92" s="34" t="s">
        <v>192</v>
      </c>
      <c r="E92" s="34" t="s">
        <v>176</v>
      </c>
      <c r="F92" s="34" t="s">
        <v>195</v>
      </c>
      <c r="G92" s="21"/>
      <c r="H92" s="21"/>
      <c r="I92" s="21" t="s">
        <v>38</v>
      </c>
      <c r="J92" s="21" t="s">
        <v>276</v>
      </c>
      <c r="K92" s="9"/>
    </row>
    <row r="93" spans="1:11" ht="18" customHeight="1">
      <c r="A93" s="1">
        <v>92</v>
      </c>
      <c r="B93" s="37">
        <v>32993</v>
      </c>
      <c r="C93" s="34" t="s">
        <v>213</v>
      </c>
      <c r="D93" s="34" t="s">
        <v>186</v>
      </c>
      <c r="E93" s="34" t="s">
        <v>178</v>
      </c>
      <c r="F93" s="34" t="s">
        <v>179</v>
      </c>
      <c r="G93" s="21" t="s">
        <v>165</v>
      </c>
      <c r="H93" s="21" t="s">
        <v>269</v>
      </c>
      <c r="I93" s="21" t="s">
        <v>31</v>
      </c>
      <c r="J93" s="21" t="s">
        <v>228</v>
      </c>
      <c r="K93" s="9"/>
    </row>
    <row r="94" spans="1:11" ht="18" customHeight="1">
      <c r="A94" s="1">
        <v>93</v>
      </c>
      <c r="B94" s="37">
        <v>32993</v>
      </c>
      <c r="C94" s="34" t="s">
        <v>184</v>
      </c>
      <c r="D94" s="34" t="s">
        <v>200</v>
      </c>
      <c r="E94" s="34" t="s">
        <v>211</v>
      </c>
      <c r="F94" s="34" t="s">
        <v>131</v>
      </c>
      <c r="G94" s="21" t="s">
        <v>198</v>
      </c>
      <c r="H94" s="21" t="s">
        <v>182</v>
      </c>
      <c r="I94" s="21" t="s">
        <v>8</v>
      </c>
      <c r="J94" s="21" t="s">
        <v>32</v>
      </c>
      <c r="K94" s="9"/>
    </row>
    <row r="95" spans="1:11" ht="18" customHeight="1">
      <c r="A95" s="1">
        <v>94</v>
      </c>
      <c r="B95" s="37">
        <v>32993</v>
      </c>
      <c r="C95" s="34" t="s">
        <v>210</v>
      </c>
      <c r="D95" s="34" t="s">
        <v>166</v>
      </c>
      <c r="E95" s="36" t="s">
        <v>171</v>
      </c>
      <c r="F95" s="34" t="s">
        <v>193</v>
      </c>
      <c r="G95" s="21"/>
      <c r="H95" s="21"/>
      <c r="I95" s="21" t="s">
        <v>19</v>
      </c>
      <c r="J95" s="21" t="s">
        <v>20</v>
      </c>
      <c r="K95" s="9"/>
    </row>
    <row r="96" spans="1:11" ht="18" customHeight="1">
      <c r="A96" s="1">
        <v>95</v>
      </c>
      <c r="B96" s="37">
        <v>32993</v>
      </c>
      <c r="C96" s="34" t="s">
        <v>144</v>
      </c>
      <c r="D96" s="34" t="s">
        <v>175</v>
      </c>
      <c r="E96" s="34" t="s">
        <v>191</v>
      </c>
      <c r="F96" s="34" t="s">
        <v>190</v>
      </c>
      <c r="G96" s="21"/>
      <c r="H96" s="21"/>
      <c r="I96" s="21" t="s">
        <v>14</v>
      </c>
      <c r="J96" s="21" t="s">
        <v>37</v>
      </c>
      <c r="K96" s="9"/>
    </row>
    <row r="97" spans="1:11" ht="18" customHeight="1">
      <c r="A97" s="1">
        <v>96</v>
      </c>
      <c r="B97" s="37">
        <v>32993</v>
      </c>
      <c r="C97" s="34" t="s">
        <v>214</v>
      </c>
      <c r="D97" s="34" t="s">
        <v>142</v>
      </c>
      <c r="E97" s="34" t="s">
        <v>185</v>
      </c>
      <c r="F97" s="34" t="s">
        <v>196</v>
      </c>
      <c r="G97" s="21" t="s">
        <v>181</v>
      </c>
      <c r="H97" s="21" t="s">
        <v>194</v>
      </c>
      <c r="I97" s="21" t="s">
        <v>26</v>
      </c>
      <c r="J97" s="21" t="s">
        <v>227</v>
      </c>
      <c r="K97" s="9"/>
    </row>
    <row r="98" spans="1:11" ht="18" customHeight="1">
      <c r="A98" s="1">
        <v>97</v>
      </c>
      <c r="B98" s="37">
        <v>32993</v>
      </c>
      <c r="C98" s="34" t="s">
        <v>195</v>
      </c>
      <c r="D98" s="34" t="s">
        <v>180</v>
      </c>
      <c r="E98" s="34" t="s">
        <v>192</v>
      </c>
      <c r="F98" s="34" t="s">
        <v>176</v>
      </c>
      <c r="G98" s="21"/>
      <c r="H98" s="21"/>
      <c r="I98" s="21" t="s">
        <v>38</v>
      </c>
      <c r="J98" s="21" t="s">
        <v>276</v>
      </c>
      <c r="K98" s="9"/>
    </row>
    <row r="99" spans="1:11" ht="18" customHeight="1">
      <c r="A99" s="1">
        <v>98</v>
      </c>
      <c r="B99" s="37">
        <v>32994</v>
      </c>
      <c r="C99" s="34" t="s">
        <v>172</v>
      </c>
      <c r="D99" s="34" t="s">
        <v>194</v>
      </c>
      <c r="E99" s="34" t="s">
        <v>173</v>
      </c>
      <c r="F99" s="34" t="s">
        <v>161</v>
      </c>
      <c r="G99" s="21" t="s">
        <v>183</v>
      </c>
      <c r="H99" s="21" t="s">
        <v>182</v>
      </c>
      <c r="I99" s="21" t="s">
        <v>227</v>
      </c>
      <c r="J99" s="21" t="s">
        <v>8</v>
      </c>
      <c r="K99" s="9"/>
    </row>
    <row r="100" spans="1:11" ht="18" customHeight="1">
      <c r="A100" s="1">
        <v>99</v>
      </c>
      <c r="B100" s="37">
        <v>32994</v>
      </c>
      <c r="C100" s="34" t="s">
        <v>211</v>
      </c>
      <c r="D100" s="34" t="s">
        <v>165</v>
      </c>
      <c r="E100" s="34" t="s">
        <v>186</v>
      </c>
      <c r="F100" s="34" t="s">
        <v>178</v>
      </c>
      <c r="G100" s="21" t="s">
        <v>179</v>
      </c>
      <c r="H100" s="21" t="s">
        <v>213</v>
      </c>
      <c r="I100" s="21" t="s">
        <v>32</v>
      </c>
      <c r="J100" s="21" t="s">
        <v>228</v>
      </c>
      <c r="K100" s="9"/>
    </row>
    <row r="101" spans="1:11" ht="18" customHeight="1">
      <c r="A101" s="1">
        <v>100</v>
      </c>
      <c r="B101" s="37">
        <v>32994</v>
      </c>
      <c r="C101" s="34" t="s">
        <v>142</v>
      </c>
      <c r="D101" s="36" t="s">
        <v>181</v>
      </c>
      <c r="E101" s="34" t="s">
        <v>196</v>
      </c>
      <c r="F101" s="34" t="s">
        <v>185</v>
      </c>
      <c r="G101" s="21" t="s">
        <v>214</v>
      </c>
      <c r="H101" s="21" t="s">
        <v>269</v>
      </c>
      <c r="I101" s="21" t="s">
        <v>26</v>
      </c>
      <c r="J101" s="21" t="s">
        <v>31</v>
      </c>
      <c r="K101" s="9"/>
    </row>
    <row r="102" spans="1:11" ht="18" customHeight="1">
      <c r="A102" s="1">
        <v>101</v>
      </c>
      <c r="B102" s="37">
        <v>32994</v>
      </c>
      <c r="C102" s="34" t="s">
        <v>176</v>
      </c>
      <c r="D102" s="34" t="s">
        <v>163</v>
      </c>
      <c r="E102" s="34" t="s">
        <v>180</v>
      </c>
      <c r="F102" s="34" t="s">
        <v>192</v>
      </c>
      <c r="G102" s="21"/>
      <c r="H102" s="21"/>
      <c r="I102" s="21" t="s">
        <v>38</v>
      </c>
      <c r="J102" s="21" t="s">
        <v>14</v>
      </c>
      <c r="K102" s="9"/>
    </row>
    <row r="103" spans="1:11" ht="18" customHeight="1">
      <c r="A103" s="1">
        <v>102</v>
      </c>
      <c r="B103" s="37">
        <v>32994</v>
      </c>
      <c r="C103" s="34" t="s">
        <v>193</v>
      </c>
      <c r="D103" s="34" t="s">
        <v>170</v>
      </c>
      <c r="E103" s="34" t="s">
        <v>166</v>
      </c>
      <c r="F103" s="34" t="s">
        <v>171</v>
      </c>
      <c r="G103" s="21"/>
      <c r="H103" s="21"/>
      <c r="I103" s="21" t="s">
        <v>19</v>
      </c>
      <c r="J103" s="21" t="s">
        <v>276</v>
      </c>
      <c r="K103" s="9"/>
    </row>
    <row r="104" spans="1:11" ht="18" customHeight="1">
      <c r="A104" s="1">
        <v>103</v>
      </c>
      <c r="B104" s="37">
        <v>32995</v>
      </c>
      <c r="C104" s="34" t="s">
        <v>192</v>
      </c>
      <c r="D104" s="34" t="s">
        <v>195</v>
      </c>
      <c r="E104" s="34" t="s">
        <v>163</v>
      </c>
      <c r="F104" s="34" t="s">
        <v>180</v>
      </c>
      <c r="G104" s="21"/>
      <c r="H104" s="21"/>
      <c r="I104" s="21" t="s">
        <v>38</v>
      </c>
      <c r="J104" s="21" t="s">
        <v>14</v>
      </c>
      <c r="K104" s="9"/>
    </row>
    <row r="105" spans="1:11" ht="18" customHeight="1">
      <c r="A105" s="1">
        <v>104</v>
      </c>
      <c r="B105" s="37">
        <v>32995</v>
      </c>
      <c r="C105" s="34" t="s">
        <v>171</v>
      </c>
      <c r="D105" s="34" t="s">
        <v>210</v>
      </c>
      <c r="E105" s="34" t="s">
        <v>170</v>
      </c>
      <c r="F105" s="34" t="s">
        <v>166</v>
      </c>
      <c r="G105" s="21"/>
      <c r="H105" s="21"/>
      <c r="I105" s="21" t="s">
        <v>19</v>
      </c>
      <c r="J105" s="21" t="s">
        <v>276</v>
      </c>
      <c r="K105" s="9"/>
    </row>
    <row r="106" spans="1:11" ht="18" customHeight="1">
      <c r="A106" s="1">
        <v>105</v>
      </c>
      <c r="B106" s="37">
        <v>32995</v>
      </c>
      <c r="C106" s="34" t="s">
        <v>190</v>
      </c>
      <c r="D106" s="34" t="s">
        <v>167</v>
      </c>
      <c r="E106" s="34" t="s">
        <v>144</v>
      </c>
      <c r="F106" s="34" t="s">
        <v>175</v>
      </c>
      <c r="G106" s="21"/>
      <c r="H106" s="21"/>
      <c r="I106" s="21" t="s">
        <v>37</v>
      </c>
      <c r="J106" s="21" t="s">
        <v>20</v>
      </c>
      <c r="K106" s="9"/>
    </row>
    <row r="107" spans="1:11" ht="18" customHeight="1">
      <c r="A107" s="1">
        <v>106</v>
      </c>
      <c r="B107" s="37">
        <v>32995</v>
      </c>
      <c r="C107" s="34" t="s">
        <v>173</v>
      </c>
      <c r="D107" s="34" t="s">
        <v>183</v>
      </c>
      <c r="E107" s="34" t="s">
        <v>182</v>
      </c>
      <c r="F107" s="34" t="s">
        <v>194</v>
      </c>
      <c r="G107" s="21" t="s">
        <v>172</v>
      </c>
      <c r="H107" s="21" t="s">
        <v>161</v>
      </c>
      <c r="I107" s="21" t="s">
        <v>227</v>
      </c>
      <c r="J107" s="21" t="s">
        <v>8</v>
      </c>
      <c r="K107" s="9"/>
    </row>
    <row r="108" spans="1:11" ht="18" customHeight="1">
      <c r="A108" s="1">
        <v>107</v>
      </c>
      <c r="B108" s="37">
        <v>32995</v>
      </c>
      <c r="C108" s="34" t="s">
        <v>178</v>
      </c>
      <c r="D108" s="34" t="s">
        <v>198</v>
      </c>
      <c r="E108" s="34" t="s">
        <v>184</v>
      </c>
      <c r="F108" s="34" t="s">
        <v>165</v>
      </c>
      <c r="G108" s="21" t="s">
        <v>186</v>
      </c>
      <c r="H108" s="21" t="s">
        <v>200</v>
      </c>
      <c r="I108" s="21" t="s">
        <v>32</v>
      </c>
      <c r="J108" s="21" t="s">
        <v>228</v>
      </c>
      <c r="K108" s="9"/>
    </row>
    <row r="109" spans="1:11" ht="18" customHeight="1">
      <c r="A109" s="1">
        <v>108</v>
      </c>
      <c r="B109" s="37">
        <v>32995</v>
      </c>
      <c r="C109" s="34" t="s">
        <v>196</v>
      </c>
      <c r="D109" s="34" t="s">
        <v>214</v>
      </c>
      <c r="E109" s="34" t="s">
        <v>269</v>
      </c>
      <c r="F109" s="34" t="s">
        <v>181</v>
      </c>
      <c r="G109" s="21" t="s">
        <v>185</v>
      </c>
      <c r="H109" s="21" t="s">
        <v>142</v>
      </c>
      <c r="I109" s="21" t="s">
        <v>26</v>
      </c>
      <c r="J109" s="21" t="s">
        <v>31</v>
      </c>
      <c r="K109" s="9"/>
    </row>
    <row r="110" spans="1:11" ht="18" customHeight="1">
      <c r="A110" s="1">
        <v>109</v>
      </c>
      <c r="B110" s="37">
        <v>32996</v>
      </c>
      <c r="C110" s="34" t="s">
        <v>269</v>
      </c>
      <c r="D110" s="34" t="s">
        <v>185</v>
      </c>
      <c r="E110" s="34" t="s">
        <v>181</v>
      </c>
      <c r="F110" s="34" t="s">
        <v>214</v>
      </c>
      <c r="G110" s="21" t="s">
        <v>142</v>
      </c>
      <c r="H110" s="21" t="s">
        <v>196</v>
      </c>
      <c r="I110" s="21" t="s">
        <v>26</v>
      </c>
      <c r="J110" s="21" t="s">
        <v>31</v>
      </c>
      <c r="K110" s="9"/>
    </row>
    <row r="111" spans="1:11" ht="18" customHeight="1">
      <c r="A111" s="1">
        <v>110</v>
      </c>
      <c r="B111" s="37">
        <v>32996</v>
      </c>
      <c r="C111" s="34" t="s">
        <v>175</v>
      </c>
      <c r="D111" s="34" t="s">
        <v>144</v>
      </c>
      <c r="E111" s="34" t="s">
        <v>167</v>
      </c>
      <c r="F111" s="34" t="s">
        <v>169</v>
      </c>
      <c r="G111" s="21"/>
      <c r="H111" s="21"/>
      <c r="I111" s="21" t="s">
        <v>37</v>
      </c>
      <c r="J111" s="21" t="s">
        <v>20</v>
      </c>
      <c r="K111" s="9"/>
    </row>
    <row r="112" spans="1:11" ht="18" customHeight="1">
      <c r="A112" s="1">
        <v>111</v>
      </c>
      <c r="B112" s="37">
        <v>32996</v>
      </c>
      <c r="C112" s="34" t="s">
        <v>186</v>
      </c>
      <c r="D112" s="34" t="s">
        <v>184</v>
      </c>
      <c r="E112" s="34" t="s">
        <v>213</v>
      </c>
      <c r="F112" s="34" t="s">
        <v>200</v>
      </c>
      <c r="G112" s="21" t="s">
        <v>198</v>
      </c>
      <c r="H112" s="21" t="s">
        <v>131</v>
      </c>
      <c r="I112" s="21" t="s">
        <v>32</v>
      </c>
      <c r="J112" s="21" t="s">
        <v>228</v>
      </c>
      <c r="K112" s="9"/>
    </row>
    <row r="113" spans="1:12" ht="18" customHeight="1">
      <c r="A113" s="1">
        <v>112</v>
      </c>
      <c r="B113" s="37">
        <v>32996</v>
      </c>
      <c r="C113" s="34" t="s">
        <v>180</v>
      </c>
      <c r="D113" s="34" t="s">
        <v>176</v>
      </c>
      <c r="E113" s="34" t="s">
        <v>195</v>
      </c>
      <c r="F113" s="34" t="s">
        <v>163</v>
      </c>
      <c r="G113" s="21"/>
      <c r="H113" s="21"/>
      <c r="I113" s="21" t="s">
        <v>38</v>
      </c>
      <c r="J113" s="21" t="s">
        <v>14</v>
      </c>
      <c r="K113" s="9"/>
    </row>
    <row r="114" spans="1:12" ht="18" customHeight="1">
      <c r="A114" s="1">
        <v>113</v>
      </c>
      <c r="B114" s="37">
        <v>32997</v>
      </c>
      <c r="C114" s="34" t="s">
        <v>165</v>
      </c>
      <c r="D114" s="34" t="s">
        <v>179</v>
      </c>
      <c r="E114" s="34" t="s">
        <v>198</v>
      </c>
      <c r="F114" s="34" t="s">
        <v>213</v>
      </c>
      <c r="G114" s="21" t="s">
        <v>178</v>
      </c>
      <c r="H114" s="21" t="s">
        <v>211</v>
      </c>
      <c r="I114" s="21" t="s">
        <v>32</v>
      </c>
      <c r="J114" s="21" t="s">
        <v>26</v>
      </c>
      <c r="K114" s="9"/>
    </row>
    <row r="115" spans="1:12" ht="18" customHeight="1">
      <c r="A115" s="1">
        <v>114</v>
      </c>
      <c r="B115" s="37">
        <v>32997</v>
      </c>
      <c r="C115" s="34" t="s">
        <v>185</v>
      </c>
      <c r="D115" s="34" t="s">
        <v>142</v>
      </c>
      <c r="E115" s="34" t="s">
        <v>214</v>
      </c>
      <c r="F115" s="34" t="s">
        <v>196</v>
      </c>
      <c r="G115" s="21" t="s">
        <v>269</v>
      </c>
      <c r="H115" s="21" t="s">
        <v>181</v>
      </c>
      <c r="I115" s="21" t="s">
        <v>228</v>
      </c>
      <c r="J115" s="21" t="s">
        <v>8</v>
      </c>
      <c r="K115" s="9"/>
    </row>
    <row r="116" spans="1:12" ht="18" customHeight="1">
      <c r="A116" s="1">
        <v>115</v>
      </c>
      <c r="B116" s="37">
        <v>32997</v>
      </c>
      <c r="C116" s="34" t="s">
        <v>163</v>
      </c>
      <c r="D116" s="34" t="s">
        <v>192</v>
      </c>
      <c r="E116" s="34" t="s">
        <v>176</v>
      </c>
      <c r="F116" s="34" t="s">
        <v>195</v>
      </c>
      <c r="G116" s="21"/>
      <c r="H116" s="21"/>
      <c r="I116" s="21" t="s">
        <v>37</v>
      </c>
      <c r="J116" s="21" t="s">
        <v>19</v>
      </c>
      <c r="K116" s="9"/>
    </row>
    <row r="117" spans="1:12" ht="18" customHeight="1">
      <c r="A117" s="1">
        <v>116</v>
      </c>
      <c r="B117" s="37">
        <v>32997</v>
      </c>
      <c r="C117" s="34" t="s">
        <v>191</v>
      </c>
      <c r="D117" s="34" t="s">
        <v>190</v>
      </c>
      <c r="E117" s="34" t="s">
        <v>169</v>
      </c>
      <c r="F117" s="34" t="s">
        <v>167</v>
      </c>
      <c r="G117" s="21"/>
      <c r="H117" s="21"/>
      <c r="I117" s="21" t="s">
        <v>276</v>
      </c>
      <c r="J117" s="21" t="s">
        <v>38</v>
      </c>
      <c r="K117" s="9"/>
    </row>
    <row r="118" spans="1:12" ht="18" customHeight="1">
      <c r="A118" s="1">
        <v>117</v>
      </c>
      <c r="B118" s="37">
        <v>32998</v>
      </c>
      <c r="C118" s="34" t="s">
        <v>167</v>
      </c>
      <c r="D118" s="34" t="s">
        <v>175</v>
      </c>
      <c r="E118" s="34" t="s">
        <v>190</v>
      </c>
      <c r="F118" s="34" t="s">
        <v>169</v>
      </c>
      <c r="G118" s="21"/>
      <c r="H118" s="21"/>
      <c r="I118" s="21" t="s">
        <v>276</v>
      </c>
      <c r="J118" s="21" t="s">
        <v>38</v>
      </c>
      <c r="K118" s="9"/>
    </row>
    <row r="119" spans="1:12" ht="18" customHeight="1">
      <c r="A119" s="1">
        <v>118</v>
      </c>
      <c r="B119" s="37">
        <v>32998</v>
      </c>
      <c r="C119" s="36" t="s">
        <v>210</v>
      </c>
      <c r="D119" s="34" t="s">
        <v>166</v>
      </c>
      <c r="E119" s="34" t="s">
        <v>144</v>
      </c>
      <c r="F119" s="34" t="s">
        <v>193</v>
      </c>
      <c r="G119" s="21"/>
      <c r="H119" s="21"/>
      <c r="I119" s="21" t="s">
        <v>20</v>
      </c>
      <c r="J119" s="21" t="s">
        <v>14</v>
      </c>
      <c r="K119" s="9"/>
    </row>
    <row r="120" spans="1:12" ht="18" customHeight="1">
      <c r="A120" s="1">
        <v>119</v>
      </c>
      <c r="B120" s="37">
        <v>32998</v>
      </c>
      <c r="C120" s="34" t="s">
        <v>214</v>
      </c>
      <c r="D120" s="34" t="s">
        <v>196</v>
      </c>
      <c r="E120" s="34" t="s">
        <v>142</v>
      </c>
      <c r="F120" s="34" t="s">
        <v>269</v>
      </c>
      <c r="G120" s="21" t="s">
        <v>181</v>
      </c>
      <c r="H120" s="21" t="s">
        <v>185</v>
      </c>
      <c r="I120" s="21" t="s">
        <v>228</v>
      </c>
      <c r="J120" s="21" t="s">
        <v>8</v>
      </c>
      <c r="K120" s="9"/>
    </row>
    <row r="121" spans="1:12" ht="18" customHeight="1">
      <c r="A121" s="1">
        <v>120</v>
      </c>
      <c r="B121" s="37">
        <v>32998</v>
      </c>
      <c r="C121" s="34" t="s">
        <v>195</v>
      </c>
      <c r="D121" s="34" t="s">
        <v>180</v>
      </c>
      <c r="E121" s="34" t="s">
        <v>192</v>
      </c>
      <c r="F121" s="34" t="s">
        <v>176</v>
      </c>
      <c r="G121" s="21"/>
      <c r="H121" s="21"/>
      <c r="I121" s="21" t="s">
        <v>37</v>
      </c>
      <c r="J121" s="21" t="s">
        <v>19</v>
      </c>
      <c r="K121" s="9"/>
    </row>
    <row r="122" spans="1:12" ht="18" customHeight="1">
      <c r="A122" s="1">
        <v>121</v>
      </c>
      <c r="B122" s="37">
        <v>32999</v>
      </c>
      <c r="C122" s="34" t="s">
        <v>172</v>
      </c>
      <c r="D122" s="34" t="s">
        <v>173</v>
      </c>
      <c r="E122" s="34" t="s">
        <v>161</v>
      </c>
      <c r="F122" s="34" t="s">
        <v>182</v>
      </c>
      <c r="G122" s="21" t="s">
        <v>183</v>
      </c>
      <c r="H122" s="21" t="s">
        <v>194</v>
      </c>
      <c r="I122" s="21" t="s">
        <v>227</v>
      </c>
      <c r="J122" s="21" t="s">
        <v>31</v>
      </c>
      <c r="K122" s="9"/>
    </row>
    <row r="123" spans="1:12" ht="18" customHeight="1">
      <c r="A123" s="1">
        <v>122</v>
      </c>
      <c r="B123" s="37">
        <v>32999</v>
      </c>
      <c r="C123" s="34" t="s">
        <v>181</v>
      </c>
      <c r="D123" s="34" t="s">
        <v>269</v>
      </c>
      <c r="E123" s="34" t="s">
        <v>185</v>
      </c>
      <c r="F123" s="34" t="s">
        <v>142</v>
      </c>
      <c r="G123" s="21" t="s">
        <v>196</v>
      </c>
      <c r="H123" s="21" t="s">
        <v>214</v>
      </c>
      <c r="I123" s="21" t="s">
        <v>228</v>
      </c>
      <c r="J123" s="21" t="s">
        <v>8</v>
      </c>
      <c r="K123" s="9"/>
    </row>
    <row r="124" spans="1:12" ht="18" customHeight="1">
      <c r="A124" s="1">
        <v>123</v>
      </c>
      <c r="B124" s="37">
        <v>32999</v>
      </c>
      <c r="C124" s="34" t="s">
        <v>184</v>
      </c>
      <c r="D124" s="34" t="s">
        <v>186</v>
      </c>
      <c r="E124" s="34" t="s">
        <v>131</v>
      </c>
      <c r="F124" s="34" t="s">
        <v>178</v>
      </c>
      <c r="G124" s="21" t="s">
        <v>211</v>
      </c>
      <c r="H124" s="21" t="s">
        <v>198</v>
      </c>
      <c r="I124" s="21" t="s">
        <v>32</v>
      </c>
      <c r="J124" s="21" t="s">
        <v>26</v>
      </c>
      <c r="K124" s="9"/>
    </row>
    <row r="125" spans="1:12" ht="18" customHeight="1">
      <c r="A125" s="1">
        <v>124</v>
      </c>
      <c r="B125" s="37">
        <v>32999</v>
      </c>
      <c r="C125" s="34" t="s">
        <v>169</v>
      </c>
      <c r="D125" s="34" t="s">
        <v>191</v>
      </c>
      <c r="E125" s="34" t="s">
        <v>175</v>
      </c>
      <c r="F125" s="34" t="s">
        <v>190</v>
      </c>
      <c r="G125" s="21"/>
      <c r="H125" s="21"/>
      <c r="I125" s="21" t="s">
        <v>276</v>
      </c>
      <c r="J125" s="21" t="s">
        <v>38</v>
      </c>
      <c r="K125" s="9"/>
    </row>
    <row r="126" spans="1:12" ht="18" customHeight="1">
      <c r="A126" s="1">
        <v>125</v>
      </c>
      <c r="B126" s="37">
        <v>32999</v>
      </c>
      <c r="C126" s="34" t="s">
        <v>176</v>
      </c>
      <c r="D126" s="34" t="s">
        <v>163</v>
      </c>
      <c r="E126" s="34" t="s">
        <v>180</v>
      </c>
      <c r="F126" s="34" t="s">
        <v>192</v>
      </c>
      <c r="G126" s="21"/>
      <c r="H126" s="21"/>
      <c r="I126" s="21" t="s">
        <v>37</v>
      </c>
      <c r="J126" s="21" t="s">
        <v>19</v>
      </c>
      <c r="K126" s="9"/>
    </row>
    <row r="127" spans="1:12" ht="18" customHeight="1">
      <c r="A127" s="1">
        <v>126</v>
      </c>
      <c r="B127" s="37">
        <v>32999</v>
      </c>
      <c r="C127" s="34" t="s">
        <v>193</v>
      </c>
      <c r="D127" s="34" t="s">
        <v>170</v>
      </c>
      <c r="E127" s="34" t="s">
        <v>166</v>
      </c>
      <c r="F127" s="34" t="s">
        <v>144</v>
      </c>
      <c r="G127" s="21"/>
      <c r="H127" s="21"/>
      <c r="I127" s="21" t="s">
        <v>20</v>
      </c>
      <c r="J127" s="21" t="s">
        <v>14</v>
      </c>
      <c r="K127" s="9"/>
    </row>
    <row r="128" spans="1:12" ht="18" customHeight="1">
      <c r="A128" s="1">
        <v>127</v>
      </c>
      <c r="B128" s="37">
        <v>33001</v>
      </c>
      <c r="C128" s="34" t="s">
        <v>171</v>
      </c>
      <c r="D128" s="34" t="s">
        <v>210</v>
      </c>
      <c r="E128" s="34" t="s">
        <v>170</v>
      </c>
      <c r="F128" s="34" t="s">
        <v>166</v>
      </c>
      <c r="G128" s="21"/>
      <c r="H128" s="21"/>
      <c r="I128" s="21" t="s">
        <v>276</v>
      </c>
      <c r="J128" s="21" t="s">
        <v>37</v>
      </c>
      <c r="K128" s="9"/>
      <c r="L128" s="20"/>
    </row>
    <row r="129" spans="1:22" ht="18" customHeight="1">
      <c r="A129" s="1">
        <v>128</v>
      </c>
      <c r="B129" s="37">
        <v>33001</v>
      </c>
      <c r="C129" s="34" t="s">
        <v>198</v>
      </c>
      <c r="D129" s="34" t="s">
        <v>214</v>
      </c>
      <c r="E129" s="34" t="s">
        <v>183</v>
      </c>
      <c r="F129" s="34" t="s">
        <v>161</v>
      </c>
      <c r="G129" s="21" t="s">
        <v>194</v>
      </c>
      <c r="H129" s="21" t="s">
        <v>182</v>
      </c>
      <c r="I129" s="21" t="s">
        <v>228</v>
      </c>
      <c r="J129" s="21" t="s">
        <v>227</v>
      </c>
      <c r="K129" s="9"/>
      <c r="L129" s="20"/>
    </row>
    <row r="130" spans="1:22" ht="18" customHeight="1">
      <c r="A130" s="1">
        <v>129</v>
      </c>
      <c r="B130" s="37">
        <v>33001</v>
      </c>
      <c r="C130" s="34" t="s">
        <v>190</v>
      </c>
      <c r="D130" s="34" t="s">
        <v>167</v>
      </c>
      <c r="E130" s="34" t="s">
        <v>191</v>
      </c>
      <c r="F130" s="34" t="s">
        <v>175</v>
      </c>
      <c r="G130" s="21"/>
      <c r="H130" s="21"/>
      <c r="I130" s="21" t="s">
        <v>20</v>
      </c>
      <c r="J130" s="21" t="s">
        <v>38</v>
      </c>
      <c r="K130" s="9"/>
      <c r="L130" s="20"/>
      <c r="M130" s="12"/>
      <c r="N130" s="7"/>
      <c r="O130" s="7"/>
      <c r="P130" s="7"/>
      <c r="Q130" s="7"/>
      <c r="R130" s="7"/>
      <c r="S130" s="7"/>
      <c r="T130" s="7"/>
      <c r="U130" s="7"/>
      <c r="V130" s="24"/>
    </row>
    <row r="131" spans="1:22" ht="18" customHeight="1">
      <c r="A131" s="1">
        <v>130</v>
      </c>
      <c r="B131" s="37">
        <v>33001</v>
      </c>
      <c r="C131" s="34" t="s">
        <v>213</v>
      </c>
      <c r="D131" s="34" t="s">
        <v>179</v>
      </c>
      <c r="E131" s="34" t="s">
        <v>178</v>
      </c>
      <c r="F131" s="34" t="s">
        <v>165</v>
      </c>
      <c r="G131" s="21" t="s">
        <v>142</v>
      </c>
      <c r="H131" s="21" t="s">
        <v>131</v>
      </c>
      <c r="I131" s="21" t="s">
        <v>31</v>
      </c>
      <c r="J131" s="21" t="s">
        <v>32</v>
      </c>
      <c r="K131" s="9"/>
      <c r="L131" s="20"/>
      <c r="M131" s="12"/>
      <c r="N131" s="7"/>
      <c r="O131" s="7"/>
      <c r="P131" s="7"/>
      <c r="Q131" s="7"/>
      <c r="R131" s="7"/>
      <c r="S131" s="7"/>
      <c r="T131" s="7"/>
      <c r="U131" s="7"/>
      <c r="V131" s="24"/>
    </row>
    <row r="132" spans="1:22" ht="18" customHeight="1">
      <c r="A132" s="1">
        <v>131</v>
      </c>
      <c r="B132" s="37">
        <v>33001</v>
      </c>
      <c r="C132" s="34" t="s">
        <v>186</v>
      </c>
      <c r="D132" s="34" t="s">
        <v>185</v>
      </c>
      <c r="E132" s="34" t="s">
        <v>200</v>
      </c>
      <c r="F132" s="34" t="s">
        <v>184</v>
      </c>
      <c r="G132" s="21" t="s">
        <v>211</v>
      </c>
      <c r="H132" s="21" t="s">
        <v>196</v>
      </c>
      <c r="I132" s="21" t="s">
        <v>8</v>
      </c>
      <c r="J132" s="21" t="s">
        <v>26</v>
      </c>
      <c r="K132" s="9"/>
      <c r="L132" s="20"/>
      <c r="M132" s="12"/>
      <c r="N132" s="7"/>
      <c r="O132" s="7"/>
      <c r="P132" s="7"/>
      <c r="Q132" s="7"/>
      <c r="R132" s="7"/>
      <c r="S132" s="7"/>
      <c r="T132" s="7"/>
      <c r="U132" s="7"/>
      <c r="V132" s="24"/>
    </row>
    <row r="133" spans="1:22" ht="18" customHeight="1">
      <c r="A133" s="1">
        <v>132</v>
      </c>
      <c r="B133" s="37">
        <v>33001</v>
      </c>
      <c r="C133" s="34" t="s">
        <v>144</v>
      </c>
      <c r="D133" s="34" t="s">
        <v>176</v>
      </c>
      <c r="E133" s="34" t="s">
        <v>163</v>
      </c>
      <c r="F133" s="34" t="s">
        <v>180</v>
      </c>
      <c r="G133" s="21"/>
      <c r="H133" s="21"/>
      <c r="I133" s="21" t="s">
        <v>14</v>
      </c>
      <c r="J133" s="21" t="s">
        <v>19</v>
      </c>
      <c r="K133" s="9"/>
    </row>
    <row r="134" spans="1:22" ht="18" customHeight="1">
      <c r="A134" s="1">
        <v>133</v>
      </c>
      <c r="B134" s="37">
        <v>33002</v>
      </c>
      <c r="C134" s="34" t="s">
        <v>166</v>
      </c>
      <c r="D134" s="34" t="s">
        <v>193</v>
      </c>
      <c r="E134" s="34" t="s">
        <v>210</v>
      </c>
      <c r="F134" s="34" t="s">
        <v>170</v>
      </c>
      <c r="G134" s="21"/>
      <c r="H134" s="21"/>
      <c r="I134" s="21" t="s">
        <v>276</v>
      </c>
      <c r="J134" s="21" t="s">
        <v>37</v>
      </c>
      <c r="K134" s="9"/>
      <c r="M134" s="25"/>
      <c r="N134" s="7"/>
      <c r="O134" s="7"/>
      <c r="P134" s="7"/>
      <c r="Q134" s="7"/>
      <c r="R134" s="7"/>
      <c r="S134" s="7"/>
      <c r="T134" s="7"/>
      <c r="U134" s="7"/>
      <c r="V134" s="24"/>
    </row>
    <row r="135" spans="1:22" ht="18" customHeight="1">
      <c r="A135" s="1">
        <v>134</v>
      </c>
      <c r="B135" s="37">
        <v>33002</v>
      </c>
      <c r="C135" s="34" t="s">
        <v>182</v>
      </c>
      <c r="D135" s="34" t="s">
        <v>194</v>
      </c>
      <c r="E135" s="34" t="s">
        <v>161</v>
      </c>
      <c r="F135" s="34" t="s">
        <v>183</v>
      </c>
      <c r="G135" s="21" t="s">
        <v>214</v>
      </c>
      <c r="H135" s="21" t="s">
        <v>198</v>
      </c>
      <c r="I135" s="21" t="s">
        <v>228</v>
      </c>
      <c r="J135" s="21" t="s">
        <v>227</v>
      </c>
      <c r="K135" s="9"/>
    </row>
    <row r="136" spans="1:22" ht="18" customHeight="1">
      <c r="A136" s="1">
        <v>135</v>
      </c>
      <c r="B136" s="37">
        <v>33002</v>
      </c>
      <c r="C136" s="34" t="s">
        <v>175</v>
      </c>
      <c r="D136" s="34" t="s">
        <v>192</v>
      </c>
      <c r="E136" s="36" t="s">
        <v>167</v>
      </c>
      <c r="F136" s="34" t="s">
        <v>191</v>
      </c>
      <c r="G136" s="21"/>
      <c r="H136" s="21"/>
      <c r="I136" s="21" t="s">
        <v>20</v>
      </c>
      <c r="J136" s="21" t="s">
        <v>38</v>
      </c>
      <c r="K136" s="9"/>
    </row>
    <row r="137" spans="1:22" ht="18" customHeight="1">
      <c r="A137" s="1">
        <v>136</v>
      </c>
      <c r="B137" s="37">
        <v>33002</v>
      </c>
      <c r="C137" s="34" t="s">
        <v>185</v>
      </c>
      <c r="D137" s="34" t="s">
        <v>196</v>
      </c>
      <c r="E137" s="34" t="s">
        <v>211</v>
      </c>
      <c r="F137" s="34" t="s">
        <v>186</v>
      </c>
      <c r="G137" s="21" t="s">
        <v>184</v>
      </c>
      <c r="H137" s="21" t="s">
        <v>200</v>
      </c>
      <c r="I137" s="21" t="s">
        <v>8</v>
      </c>
      <c r="J137" s="21" t="s">
        <v>26</v>
      </c>
      <c r="K137" s="9"/>
      <c r="M137" s="12"/>
    </row>
    <row r="138" spans="1:22" ht="18" customHeight="1">
      <c r="A138" s="1">
        <v>137</v>
      </c>
      <c r="B138" s="37">
        <v>33002</v>
      </c>
      <c r="C138" s="34" t="s">
        <v>180</v>
      </c>
      <c r="D138" s="34" t="s">
        <v>195</v>
      </c>
      <c r="E138" s="34" t="s">
        <v>176</v>
      </c>
      <c r="F138" s="34" t="s">
        <v>163</v>
      </c>
      <c r="G138" s="21"/>
      <c r="H138" s="21"/>
      <c r="I138" s="21" t="s">
        <v>14</v>
      </c>
      <c r="J138" s="21" t="s">
        <v>19</v>
      </c>
      <c r="K138" s="9"/>
      <c r="M138" s="12"/>
    </row>
    <row r="139" spans="1:22" ht="18" customHeight="1">
      <c r="A139" s="1">
        <v>138</v>
      </c>
      <c r="B139" s="37">
        <v>33002</v>
      </c>
      <c r="C139" s="34" t="s">
        <v>142</v>
      </c>
      <c r="D139" s="34" t="s">
        <v>131</v>
      </c>
      <c r="E139" s="34" t="s">
        <v>165</v>
      </c>
      <c r="F139" s="34" t="s">
        <v>178</v>
      </c>
      <c r="G139" s="21" t="s">
        <v>179</v>
      </c>
      <c r="H139" s="21" t="s">
        <v>213</v>
      </c>
      <c r="I139" s="21" t="s">
        <v>31</v>
      </c>
      <c r="J139" s="21" t="s">
        <v>32</v>
      </c>
      <c r="K139" s="9"/>
      <c r="M139" s="12"/>
    </row>
    <row r="140" spans="1:22" ht="18" customHeight="1">
      <c r="A140" s="1">
        <v>139</v>
      </c>
      <c r="B140" s="37">
        <v>33003</v>
      </c>
      <c r="C140" s="34" t="s">
        <v>170</v>
      </c>
      <c r="D140" s="34" t="s">
        <v>171</v>
      </c>
      <c r="E140" s="34" t="s">
        <v>193</v>
      </c>
      <c r="F140" s="34" t="s">
        <v>210</v>
      </c>
      <c r="G140" s="21"/>
      <c r="H140" s="21"/>
      <c r="I140" s="21" t="s">
        <v>276</v>
      </c>
      <c r="J140" s="21" t="s">
        <v>37</v>
      </c>
      <c r="K140" s="9"/>
      <c r="M140" s="12"/>
    </row>
    <row r="141" spans="1:22" ht="18" customHeight="1">
      <c r="A141" s="1">
        <v>140</v>
      </c>
      <c r="B141" s="37">
        <v>33003</v>
      </c>
      <c r="C141" s="34" t="s">
        <v>196</v>
      </c>
      <c r="D141" s="36" t="s">
        <v>200</v>
      </c>
      <c r="E141" s="34" t="s">
        <v>184</v>
      </c>
      <c r="F141" s="34" t="s">
        <v>211</v>
      </c>
      <c r="G141" s="21" t="s">
        <v>186</v>
      </c>
      <c r="H141" s="21" t="s">
        <v>185</v>
      </c>
      <c r="I141" s="21" t="s">
        <v>8</v>
      </c>
      <c r="J141" s="21" t="s">
        <v>26</v>
      </c>
      <c r="K141" s="9"/>
      <c r="M141" s="12"/>
    </row>
    <row r="142" spans="1:22" ht="18" customHeight="1">
      <c r="A142" s="1">
        <v>141</v>
      </c>
      <c r="B142" s="37">
        <v>33003</v>
      </c>
      <c r="C142" s="34" t="s">
        <v>131</v>
      </c>
      <c r="D142" s="34" t="s">
        <v>165</v>
      </c>
      <c r="E142" s="34" t="s">
        <v>179</v>
      </c>
      <c r="F142" s="34" t="s">
        <v>213</v>
      </c>
      <c r="G142" s="21" t="s">
        <v>178</v>
      </c>
      <c r="H142" s="21" t="s">
        <v>142</v>
      </c>
      <c r="I142" s="21" t="s">
        <v>31</v>
      </c>
      <c r="J142" s="21" t="s">
        <v>32</v>
      </c>
      <c r="K142" s="9"/>
      <c r="M142" s="12"/>
    </row>
    <row r="143" spans="1:22" ht="18" customHeight="1">
      <c r="A143" s="1">
        <v>142</v>
      </c>
      <c r="B143" s="37">
        <v>33003</v>
      </c>
      <c r="C143" s="34" t="s">
        <v>163</v>
      </c>
      <c r="D143" s="34" t="s">
        <v>144</v>
      </c>
      <c r="E143" s="34" t="s">
        <v>195</v>
      </c>
      <c r="F143" s="34" t="s">
        <v>176</v>
      </c>
      <c r="G143" s="21"/>
      <c r="H143" s="21"/>
      <c r="I143" s="21" t="s">
        <v>14</v>
      </c>
      <c r="J143" s="21" t="s">
        <v>19</v>
      </c>
      <c r="K143" s="9"/>
      <c r="M143" s="12"/>
    </row>
    <row r="144" spans="1:22" ht="18" customHeight="1">
      <c r="A144" s="1">
        <v>143</v>
      </c>
      <c r="B144" s="37">
        <v>33003</v>
      </c>
      <c r="C144" s="36" t="s">
        <v>191</v>
      </c>
      <c r="D144" s="34" t="s">
        <v>190</v>
      </c>
      <c r="E144" s="34" t="s">
        <v>192</v>
      </c>
      <c r="F144" s="34" t="s">
        <v>167</v>
      </c>
      <c r="G144" s="21"/>
      <c r="H144" s="21"/>
      <c r="I144" s="21" t="s">
        <v>20</v>
      </c>
      <c r="J144" s="21" t="s">
        <v>38</v>
      </c>
      <c r="K144" s="9"/>
      <c r="M144" s="13"/>
    </row>
    <row r="145" spans="1:13" ht="18" customHeight="1">
      <c r="A145" s="1">
        <v>144</v>
      </c>
      <c r="B145" s="37">
        <v>33004</v>
      </c>
      <c r="C145" s="34" t="s">
        <v>269</v>
      </c>
      <c r="D145" s="34" t="s">
        <v>181</v>
      </c>
      <c r="E145" s="34" t="s">
        <v>142</v>
      </c>
      <c r="F145" s="34" t="s">
        <v>173</v>
      </c>
      <c r="G145" s="21" t="s">
        <v>131</v>
      </c>
      <c r="H145" s="21" t="s">
        <v>172</v>
      </c>
      <c r="I145" s="21" t="s">
        <v>227</v>
      </c>
      <c r="J145" s="21" t="s">
        <v>26</v>
      </c>
      <c r="K145" s="9"/>
      <c r="M145" s="12"/>
    </row>
    <row r="146" spans="1:13" ht="18" customHeight="1">
      <c r="A146" s="1">
        <v>145</v>
      </c>
      <c r="B146" s="37">
        <v>33004</v>
      </c>
      <c r="C146" s="34" t="s">
        <v>161</v>
      </c>
      <c r="D146" s="34" t="s">
        <v>198</v>
      </c>
      <c r="E146" s="34" t="s">
        <v>182</v>
      </c>
      <c r="F146" s="34" t="s">
        <v>214</v>
      </c>
      <c r="G146" s="21" t="s">
        <v>183</v>
      </c>
      <c r="H146" s="21" t="s">
        <v>194</v>
      </c>
      <c r="I146" s="21" t="s">
        <v>228</v>
      </c>
      <c r="J146" s="21" t="s">
        <v>32</v>
      </c>
      <c r="K146" s="9"/>
      <c r="M146" s="12"/>
    </row>
    <row r="147" spans="1:13" ht="18" customHeight="1">
      <c r="A147" s="1">
        <v>146</v>
      </c>
      <c r="B147" s="37">
        <v>33004</v>
      </c>
      <c r="C147" s="34" t="s">
        <v>211</v>
      </c>
      <c r="D147" s="34" t="s">
        <v>178</v>
      </c>
      <c r="E147" s="34" t="s">
        <v>186</v>
      </c>
      <c r="F147" s="34" t="s">
        <v>179</v>
      </c>
      <c r="G147" s="21" t="s">
        <v>213</v>
      </c>
      <c r="H147" s="21" t="s">
        <v>165</v>
      </c>
      <c r="I147" s="21" t="s">
        <v>8</v>
      </c>
      <c r="J147" s="21" t="s">
        <v>31</v>
      </c>
      <c r="K147" s="9"/>
      <c r="M147" s="12"/>
    </row>
    <row r="148" spans="1:13" ht="18" customHeight="1">
      <c r="A148" s="1">
        <v>147</v>
      </c>
      <c r="B148" s="37">
        <v>33005</v>
      </c>
      <c r="C148" s="34" t="s">
        <v>167</v>
      </c>
      <c r="D148" s="34" t="s">
        <v>175</v>
      </c>
      <c r="E148" s="34" t="s">
        <v>190</v>
      </c>
      <c r="F148" s="34" t="s">
        <v>144</v>
      </c>
      <c r="G148" s="21"/>
      <c r="H148" s="21"/>
      <c r="I148" s="21" t="s">
        <v>14</v>
      </c>
      <c r="J148" s="21" t="s">
        <v>38</v>
      </c>
      <c r="K148" s="9"/>
      <c r="M148" s="12"/>
    </row>
    <row r="149" spans="1:13" ht="18" customHeight="1">
      <c r="A149" s="1">
        <v>148</v>
      </c>
      <c r="B149" s="37">
        <v>33005</v>
      </c>
      <c r="C149" s="34" t="s">
        <v>165</v>
      </c>
      <c r="D149" s="34" t="s">
        <v>213</v>
      </c>
      <c r="E149" s="34" t="s">
        <v>200</v>
      </c>
      <c r="F149" s="34" t="s">
        <v>184</v>
      </c>
      <c r="G149" s="21" t="s">
        <v>178</v>
      </c>
      <c r="H149" s="21" t="s">
        <v>211</v>
      </c>
      <c r="I149" s="21" t="s">
        <v>8</v>
      </c>
      <c r="J149" s="21" t="s">
        <v>31</v>
      </c>
      <c r="K149" s="9"/>
      <c r="M149" s="12"/>
    </row>
    <row r="150" spans="1:13" ht="18" customHeight="1">
      <c r="A150" s="1">
        <v>149</v>
      </c>
      <c r="B150" s="37">
        <v>33005</v>
      </c>
      <c r="C150" s="34" t="s">
        <v>181</v>
      </c>
      <c r="D150" s="34" t="s">
        <v>172</v>
      </c>
      <c r="E150" s="34" t="s">
        <v>173</v>
      </c>
      <c r="F150" s="34" t="s">
        <v>131</v>
      </c>
      <c r="G150" s="21" t="s">
        <v>269</v>
      </c>
      <c r="H150" s="21" t="s">
        <v>142</v>
      </c>
      <c r="I150" s="21" t="s">
        <v>227</v>
      </c>
      <c r="J150" s="21" t="s">
        <v>26</v>
      </c>
      <c r="K150" s="9"/>
      <c r="M150" s="12"/>
    </row>
    <row r="151" spans="1:13" ht="18" customHeight="1">
      <c r="A151" s="1">
        <v>150</v>
      </c>
      <c r="B151" s="37">
        <v>33005</v>
      </c>
      <c r="C151" s="34" t="s">
        <v>210</v>
      </c>
      <c r="D151" s="34" t="s">
        <v>166</v>
      </c>
      <c r="E151" s="34" t="s">
        <v>171</v>
      </c>
      <c r="F151" s="34" t="s">
        <v>193</v>
      </c>
      <c r="G151" s="21"/>
      <c r="H151" s="21"/>
      <c r="I151" s="21" t="s">
        <v>19</v>
      </c>
      <c r="J151" s="21" t="s">
        <v>37</v>
      </c>
      <c r="K151" s="9"/>
      <c r="M151" s="12"/>
    </row>
    <row r="152" spans="1:13" ht="18" customHeight="1">
      <c r="A152" s="1">
        <v>151</v>
      </c>
      <c r="B152" s="37">
        <v>33005</v>
      </c>
      <c r="C152" s="34" t="s">
        <v>176</v>
      </c>
      <c r="D152" s="34" t="s">
        <v>180</v>
      </c>
      <c r="E152" s="34" t="s">
        <v>195</v>
      </c>
      <c r="F152" s="34" t="s">
        <v>192</v>
      </c>
      <c r="G152" s="21"/>
      <c r="H152" s="21"/>
      <c r="I152" s="21" t="s">
        <v>276</v>
      </c>
      <c r="J152" s="21" t="s">
        <v>20</v>
      </c>
      <c r="K152" s="9"/>
      <c r="M152" s="12"/>
    </row>
    <row r="153" spans="1:13" ht="18" customHeight="1">
      <c r="A153" s="1">
        <v>152</v>
      </c>
      <c r="B153" s="37">
        <v>33005</v>
      </c>
      <c r="C153" s="34" t="s">
        <v>194</v>
      </c>
      <c r="D153" s="34" t="s">
        <v>183</v>
      </c>
      <c r="E153" s="34" t="s">
        <v>198</v>
      </c>
      <c r="F153" s="34" t="s">
        <v>182</v>
      </c>
      <c r="G153" s="21" t="s">
        <v>161</v>
      </c>
      <c r="H153" s="21" t="s">
        <v>214</v>
      </c>
      <c r="I153" s="21" t="s">
        <v>228</v>
      </c>
      <c r="J153" s="21" t="s">
        <v>32</v>
      </c>
      <c r="K153" s="9"/>
      <c r="M153" s="12"/>
    </row>
    <row r="154" spans="1:13" ht="18" customHeight="1">
      <c r="A154" s="1">
        <v>153</v>
      </c>
      <c r="B154" s="37">
        <v>33006</v>
      </c>
      <c r="C154" s="34" t="s">
        <v>192</v>
      </c>
      <c r="D154" s="34" t="s">
        <v>163</v>
      </c>
      <c r="E154" s="34" t="s">
        <v>180</v>
      </c>
      <c r="F154" s="34" t="s">
        <v>195</v>
      </c>
      <c r="G154" s="21"/>
      <c r="H154" s="21"/>
      <c r="I154" s="21" t="s">
        <v>276</v>
      </c>
      <c r="J154" s="21" t="s">
        <v>20</v>
      </c>
      <c r="K154" s="9"/>
      <c r="M154" s="12"/>
    </row>
    <row r="155" spans="1:13" ht="18" customHeight="1">
      <c r="A155" s="1">
        <v>154</v>
      </c>
      <c r="B155" s="37">
        <v>33006</v>
      </c>
      <c r="C155" s="34" t="s">
        <v>179</v>
      </c>
      <c r="D155" s="34" t="s">
        <v>211</v>
      </c>
      <c r="E155" s="34" t="s">
        <v>184</v>
      </c>
      <c r="F155" s="34" t="s">
        <v>213</v>
      </c>
      <c r="G155" s="21" t="s">
        <v>186</v>
      </c>
      <c r="H155" s="21" t="s">
        <v>178</v>
      </c>
      <c r="I155" s="21" t="s">
        <v>8</v>
      </c>
      <c r="J155" s="21" t="s">
        <v>31</v>
      </c>
      <c r="K155" s="9"/>
      <c r="M155" s="12"/>
    </row>
    <row r="156" spans="1:13" ht="18" customHeight="1">
      <c r="A156" s="1">
        <v>155</v>
      </c>
      <c r="B156" s="37">
        <v>33006</v>
      </c>
      <c r="C156" s="34" t="s">
        <v>172</v>
      </c>
      <c r="D156" s="34" t="s">
        <v>142</v>
      </c>
      <c r="E156" s="34" t="s">
        <v>131</v>
      </c>
      <c r="F156" s="34" t="s">
        <v>269</v>
      </c>
      <c r="G156" s="21" t="s">
        <v>173</v>
      </c>
      <c r="H156" s="21" t="s">
        <v>181</v>
      </c>
      <c r="I156" s="21" t="s">
        <v>227</v>
      </c>
      <c r="J156" s="21" t="s">
        <v>26</v>
      </c>
      <c r="K156" s="9"/>
      <c r="M156" s="12"/>
    </row>
    <row r="157" spans="1:13" ht="18" customHeight="1">
      <c r="A157" s="1">
        <v>156</v>
      </c>
      <c r="B157" s="37">
        <v>33006</v>
      </c>
      <c r="C157" s="34" t="s">
        <v>144</v>
      </c>
      <c r="D157" s="34" t="s">
        <v>191</v>
      </c>
      <c r="E157" s="34" t="s">
        <v>175</v>
      </c>
      <c r="F157" s="34" t="s">
        <v>190</v>
      </c>
      <c r="G157" s="21"/>
      <c r="H157" s="21"/>
      <c r="I157" s="21" t="s">
        <v>14</v>
      </c>
      <c r="J157" s="21" t="s">
        <v>38</v>
      </c>
      <c r="K157" s="9"/>
      <c r="L157" s="88"/>
      <c r="M157" s="12"/>
    </row>
    <row r="158" spans="1:13" ht="18" customHeight="1">
      <c r="A158" s="1">
        <v>157</v>
      </c>
      <c r="B158" s="37">
        <v>33006</v>
      </c>
      <c r="C158" s="34" t="s">
        <v>193</v>
      </c>
      <c r="D158" s="34" t="s">
        <v>170</v>
      </c>
      <c r="E158" s="34" t="s">
        <v>166</v>
      </c>
      <c r="F158" s="34" t="s">
        <v>171</v>
      </c>
      <c r="G158" s="21"/>
      <c r="H158" s="21"/>
      <c r="I158" s="21" t="s">
        <v>19</v>
      </c>
      <c r="J158" s="21" t="s">
        <v>37</v>
      </c>
      <c r="K158" s="9"/>
      <c r="L158" s="88"/>
      <c r="M158" s="12"/>
    </row>
    <row r="159" spans="1:13" ht="18" customHeight="1">
      <c r="A159" s="1">
        <v>158</v>
      </c>
      <c r="B159" s="37">
        <v>33006</v>
      </c>
      <c r="C159" s="34" t="s">
        <v>214</v>
      </c>
      <c r="D159" s="34" t="s">
        <v>161</v>
      </c>
      <c r="E159" s="36" t="s">
        <v>183</v>
      </c>
      <c r="F159" s="34" t="s">
        <v>194</v>
      </c>
      <c r="G159" s="21" t="s">
        <v>198</v>
      </c>
      <c r="H159" s="21" t="s">
        <v>182</v>
      </c>
      <c r="I159" s="21" t="s">
        <v>228</v>
      </c>
      <c r="J159" s="21" t="s">
        <v>32</v>
      </c>
      <c r="K159" s="9"/>
      <c r="L159" s="88"/>
      <c r="M159" s="12"/>
    </row>
    <row r="160" spans="1:13" ht="18" customHeight="1">
      <c r="A160" s="1">
        <v>159</v>
      </c>
      <c r="B160" s="37">
        <v>33008</v>
      </c>
      <c r="C160" s="34" t="s">
        <v>182</v>
      </c>
      <c r="D160" s="34" t="s">
        <v>185</v>
      </c>
      <c r="E160" s="34" t="s">
        <v>214</v>
      </c>
      <c r="F160" s="34" t="s">
        <v>161</v>
      </c>
      <c r="G160" s="21" t="s">
        <v>142</v>
      </c>
      <c r="H160" s="21" t="s">
        <v>183</v>
      </c>
      <c r="I160" s="21" t="s">
        <v>26</v>
      </c>
      <c r="J160" s="21" t="s">
        <v>228</v>
      </c>
      <c r="K160" s="9"/>
      <c r="L160" s="14"/>
      <c r="M160" s="12"/>
    </row>
    <row r="161" spans="1:13" ht="18" customHeight="1">
      <c r="A161" s="1">
        <v>160</v>
      </c>
      <c r="B161" s="37">
        <v>33008</v>
      </c>
      <c r="C161" s="34" t="s">
        <v>190</v>
      </c>
      <c r="D161" s="34" t="s">
        <v>167</v>
      </c>
      <c r="E161" s="34" t="s">
        <v>191</v>
      </c>
      <c r="F161" s="34" t="s">
        <v>175</v>
      </c>
      <c r="G161" s="21"/>
      <c r="H161" s="21"/>
      <c r="I161" s="21" t="s">
        <v>37</v>
      </c>
      <c r="J161" s="21" t="s">
        <v>14</v>
      </c>
      <c r="K161" s="9"/>
      <c r="L161" s="15"/>
      <c r="M161" s="12"/>
    </row>
    <row r="162" spans="1:13" ht="18" customHeight="1">
      <c r="A162" s="1">
        <v>161</v>
      </c>
      <c r="B162" s="37">
        <v>33008</v>
      </c>
      <c r="C162" s="34" t="s">
        <v>184</v>
      </c>
      <c r="D162" s="34" t="s">
        <v>186</v>
      </c>
      <c r="E162" s="34" t="s">
        <v>178</v>
      </c>
      <c r="F162" s="34" t="s">
        <v>211</v>
      </c>
      <c r="G162" s="21" t="s">
        <v>213</v>
      </c>
      <c r="H162" s="21" t="s">
        <v>200</v>
      </c>
      <c r="I162" s="21" t="s">
        <v>32</v>
      </c>
      <c r="J162" s="21" t="s">
        <v>8</v>
      </c>
      <c r="K162" s="9"/>
      <c r="M162" s="12"/>
    </row>
    <row r="163" spans="1:13" ht="18" customHeight="1">
      <c r="A163" s="1">
        <v>162</v>
      </c>
      <c r="B163" s="37">
        <v>33008</v>
      </c>
      <c r="C163" s="34" t="s">
        <v>196</v>
      </c>
      <c r="D163" s="34" t="s">
        <v>269</v>
      </c>
      <c r="E163" s="34" t="s">
        <v>194</v>
      </c>
      <c r="F163" s="34" t="s">
        <v>181</v>
      </c>
      <c r="G163" s="21" t="s">
        <v>172</v>
      </c>
      <c r="H163" s="21" t="s">
        <v>173</v>
      </c>
      <c r="I163" s="21" t="s">
        <v>227</v>
      </c>
      <c r="J163" s="21" t="s">
        <v>31</v>
      </c>
      <c r="K163" s="9"/>
      <c r="M163" s="12"/>
    </row>
    <row r="164" spans="1:13" ht="18" customHeight="1">
      <c r="A164" s="1">
        <v>163</v>
      </c>
      <c r="B164" s="37">
        <v>33008</v>
      </c>
      <c r="C164" s="34" t="s">
        <v>195</v>
      </c>
      <c r="D164" s="34" t="s">
        <v>176</v>
      </c>
      <c r="E164" s="34" t="s">
        <v>163</v>
      </c>
      <c r="F164" s="34" t="s">
        <v>180</v>
      </c>
      <c r="G164" s="21"/>
      <c r="H164" s="21"/>
      <c r="I164" s="21" t="s">
        <v>20</v>
      </c>
      <c r="J164" s="21" t="s">
        <v>19</v>
      </c>
      <c r="K164" s="9"/>
      <c r="M164" s="12"/>
    </row>
    <row r="165" spans="1:13" ht="18" customHeight="1">
      <c r="A165" s="1">
        <v>164</v>
      </c>
      <c r="B165" s="38">
        <v>33009</v>
      </c>
      <c r="C165" s="21" t="s">
        <v>166</v>
      </c>
      <c r="D165" s="21" t="s">
        <v>193</v>
      </c>
      <c r="E165" s="21" t="s">
        <v>210</v>
      </c>
      <c r="F165" s="21" t="s">
        <v>170</v>
      </c>
      <c r="G165" s="21"/>
      <c r="H165" s="21"/>
      <c r="I165" s="21" t="s">
        <v>38</v>
      </c>
      <c r="J165" s="21" t="s">
        <v>276</v>
      </c>
      <c r="K165" s="9"/>
    </row>
    <row r="166" spans="1:13" ht="18" customHeight="1">
      <c r="A166" s="1">
        <v>165</v>
      </c>
      <c r="B166" s="38">
        <v>33009</v>
      </c>
      <c r="C166" s="21" t="s">
        <v>269</v>
      </c>
      <c r="D166" s="21" t="s">
        <v>194</v>
      </c>
      <c r="E166" s="21" t="s">
        <v>165</v>
      </c>
      <c r="F166" s="21" t="s">
        <v>172</v>
      </c>
      <c r="G166" s="21" t="s">
        <v>181</v>
      </c>
      <c r="H166" s="21" t="s">
        <v>196</v>
      </c>
      <c r="I166" s="21" t="s">
        <v>227</v>
      </c>
      <c r="J166" s="21" t="s">
        <v>31</v>
      </c>
      <c r="K166" s="9"/>
    </row>
    <row r="167" spans="1:13" ht="18" customHeight="1">
      <c r="A167" s="1">
        <v>166</v>
      </c>
      <c r="B167" s="38">
        <v>33009</v>
      </c>
      <c r="C167" s="21" t="s">
        <v>213</v>
      </c>
      <c r="D167" s="21" t="s">
        <v>179</v>
      </c>
      <c r="E167" s="21" t="s">
        <v>198</v>
      </c>
      <c r="F167" s="21" t="s">
        <v>184</v>
      </c>
      <c r="G167" s="21" t="s">
        <v>131</v>
      </c>
      <c r="H167" s="21" t="s">
        <v>211</v>
      </c>
      <c r="I167" s="21" t="s">
        <v>32</v>
      </c>
      <c r="J167" s="21" t="s">
        <v>8</v>
      </c>
      <c r="K167" s="9"/>
    </row>
    <row r="168" spans="1:13" ht="18" customHeight="1">
      <c r="A168" s="1">
        <v>167</v>
      </c>
      <c r="B168" s="38">
        <v>33009</v>
      </c>
      <c r="C168" s="21" t="s">
        <v>175</v>
      </c>
      <c r="D168" s="21" t="s">
        <v>144</v>
      </c>
      <c r="E168" s="21" t="s">
        <v>167</v>
      </c>
      <c r="F168" s="21" t="s">
        <v>191</v>
      </c>
      <c r="G168" s="21"/>
      <c r="H168" s="21"/>
      <c r="I168" s="21" t="s">
        <v>37</v>
      </c>
      <c r="J168" s="21" t="s">
        <v>14</v>
      </c>
      <c r="K168" s="9"/>
    </row>
    <row r="169" spans="1:13" ht="18" customHeight="1">
      <c r="A169" s="1">
        <v>168</v>
      </c>
      <c r="B169" s="38">
        <v>33009</v>
      </c>
      <c r="C169" s="21" t="s">
        <v>180</v>
      </c>
      <c r="D169" s="21" t="s">
        <v>192</v>
      </c>
      <c r="E169" s="21" t="s">
        <v>176</v>
      </c>
      <c r="F169" s="21" t="s">
        <v>163</v>
      </c>
      <c r="G169" s="21"/>
      <c r="H169" s="21"/>
      <c r="I169" s="21" t="s">
        <v>20</v>
      </c>
      <c r="J169" s="21" t="s">
        <v>19</v>
      </c>
      <c r="K169" s="9"/>
    </row>
    <row r="170" spans="1:13" ht="18" customHeight="1">
      <c r="A170" s="1">
        <v>169</v>
      </c>
      <c r="B170" s="38">
        <v>33009</v>
      </c>
      <c r="C170" s="21" t="s">
        <v>142</v>
      </c>
      <c r="D170" s="36" t="s">
        <v>214</v>
      </c>
      <c r="E170" s="21" t="s">
        <v>185</v>
      </c>
      <c r="F170" s="21" t="s">
        <v>183</v>
      </c>
      <c r="G170" s="21" t="s">
        <v>182</v>
      </c>
      <c r="H170" s="21" t="s">
        <v>161</v>
      </c>
      <c r="I170" s="21" t="s">
        <v>26</v>
      </c>
      <c r="J170" s="21" t="s">
        <v>228</v>
      </c>
      <c r="K170" s="9"/>
    </row>
    <row r="171" spans="1:13" ht="18" customHeight="1">
      <c r="A171" s="1">
        <v>170</v>
      </c>
      <c r="B171" s="38">
        <v>33010</v>
      </c>
      <c r="C171" s="21" t="s">
        <v>170</v>
      </c>
      <c r="D171" s="21" t="s">
        <v>171</v>
      </c>
      <c r="E171" s="21" t="s">
        <v>193</v>
      </c>
      <c r="F171" s="21" t="s">
        <v>210</v>
      </c>
      <c r="G171" s="21"/>
      <c r="H171" s="21"/>
      <c r="I171" s="21" t="s">
        <v>38</v>
      </c>
      <c r="J171" s="21" t="s">
        <v>276</v>
      </c>
      <c r="K171" s="9"/>
    </row>
    <row r="172" spans="1:13" ht="18" customHeight="1">
      <c r="A172" s="1">
        <v>171</v>
      </c>
      <c r="B172" s="38">
        <v>33010</v>
      </c>
      <c r="C172" s="36" t="s">
        <v>165</v>
      </c>
      <c r="D172" s="21" t="s">
        <v>172</v>
      </c>
      <c r="E172" s="21" t="s">
        <v>181</v>
      </c>
      <c r="F172" s="21" t="s">
        <v>196</v>
      </c>
      <c r="G172" s="21" t="s">
        <v>194</v>
      </c>
      <c r="H172" s="21" t="s">
        <v>269</v>
      </c>
      <c r="I172" s="21" t="s">
        <v>227</v>
      </c>
      <c r="J172" s="21" t="s">
        <v>31</v>
      </c>
      <c r="K172" s="9"/>
      <c r="M172" s="13"/>
    </row>
    <row r="173" spans="1:13" ht="18" customHeight="1">
      <c r="A173" s="1">
        <v>172</v>
      </c>
      <c r="B173" s="38">
        <v>33010</v>
      </c>
      <c r="C173" s="21" t="s">
        <v>185</v>
      </c>
      <c r="D173" s="21" t="s">
        <v>183</v>
      </c>
      <c r="E173" s="21" t="s">
        <v>161</v>
      </c>
      <c r="F173" s="21" t="s">
        <v>182</v>
      </c>
      <c r="G173" s="21" t="s">
        <v>214</v>
      </c>
      <c r="H173" s="21" t="s">
        <v>142</v>
      </c>
      <c r="I173" s="21" t="s">
        <v>26</v>
      </c>
      <c r="J173" s="21" t="s">
        <v>228</v>
      </c>
      <c r="K173" s="9"/>
    </row>
    <row r="174" spans="1:13" ht="18" customHeight="1">
      <c r="A174" s="1">
        <v>173</v>
      </c>
      <c r="B174" s="38">
        <v>33010</v>
      </c>
      <c r="C174" s="21" t="s">
        <v>186</v>
      </c>
      <c r="D174" s="21" t="s">
        <v>198</v>
      </c>
      <c r="E174" s="21" t="s">
        <v>179</v>
      </c>
      <c r="F174" s="21" t="s">
        <v>131</v>
      </c>
      <c r="G174" s="21" t="s">
        <v>184</v>
      </c>
      <c r="H174" s="21" t="s">
        <v>178</v>
      </c>
      <c r="I174" s="21" t="s">
        <v>32</v>
      </c>
      <c r="J174" s="21" t="s">
        <v>8</v>
      </c>
      <c r="K174" s="9"/>
    </row>
    <row r="175" spans="1:13" ht="18" customHeight="1">
      <c r="A175" s="1">
        <v>174</v>
      </c>
      <c r="B175" s="38">
        <v>33010</v>
      </c>
      <c r="C175" s="21" t="s">
        <v>191</v>
      </c>
      <c r="D175" s="21" t="s">
        <v>190</v>
      </c>
      <c r="E175" s="21" t="s">
        <v>144</v>
      </c>
      <c r="F175" s="21" t="s">
        <v>167</v>
      </c>
      <c r="G175" s="21"/>
      <c r="H175" s="21"/>
      <c r="I175" s="21" t="s">
        <v>37</v>
      </c>
      <c r="J175" s="21" t="s">
        <v>14</v>
      </c>
      <c r="K175" s="9"/>
    </row>
    <row r="176" spans="1:13" ht="18" customHeight="1">
      <c r="A176" s="1">
        <v>175</v>
      </c>
      <c r="B176" s="38">
        <v>33012</v>
      </c>
      <c r="C176" s="21" t="s">
        <v>167</v>
      </c>
      <c r="D176" s="21" t="s">
        <v>175</v>
      </c>
      <c r="E176" s="21" t="s">
        <v>190</v>
      </c>
      <c r="F176" s="21" t="s">
        <v>144</v>
      </c>
      <c r="G176" s="21"/>
      <c r="H176" s="21"/>
      <c r="I176" s="21" t="s">
        <v>14</v>
      </c>
      <c r="J176" s="21" t="s">
        <v>20</v>
      </c>
      <c r="K176" s="9"/>
    </row>
    <row r="177" spans="1:13" ht="18" customHeight="1">
      <c r="A177" s="1">
        <v>176</v>
      </c>
      <c r="B177" s="37">
        <v>33012</v>
      </c>
      <c r="C177" s="34" t="s">
        <v>193</v>
      </c>
      <c r="D177" s="34" t="s">
        <v>170</v>
      </c>
      <c r="E177" s="34" t="s">
        <v>166</v>
      </c>
      <c r="F177" s="34" t="s">
        <v>171</v>
      </c>
      <c r="G177" s="21"/>
      <c r="H177" s="21"/>
      <c r="I177" s="21" t="s">
        <v>19</v>
      </c>
      <c r="J177" s="21" t="s">
        <v>276</v>
      </c>
      <c r="K177" s="9"/>
      <c r="M177" s="12"/>
    </row>
    <row r="178" spans="1:13" ht="18" customHeight="1">
      <c r="A178" s="1">
        <v>177</v>
      </c>
      <c r="B178" s="37">
        <v>33012</v>
      </c>
      <c r="C178" s="34" t="s">
        <v>163</v>
      </c>
      <c r="D178" s="34" t="s">
        <v>195</v>
      </c>
      <c r="E178" s="34" t="s">
        <v>192</v>
      </c>
      <c r="F178" s="34" t="s">
        <v>176</v>
      </c>
      <c r="G178" s="21"/>
      <c r="H178" s="21"/>
      <c r="I178" s="21" t="s">
        <v>37</v>
      </c>
      <c r="J178" s="21" t="s">
        <v>38</v>
      </c>
      <c r="K178" s="9"/>
      <c r="M178" s="12"/>
    </row>
    <row r="179" spans="1:13" ht="18" customHeight="1">
      <c r="A179" s="1">
        <v>178</v>
      </c>
      <c r="B179" s="37">
        <v>33013</v>
      </c>
      <c r="C179" s="34" t="s">
        <v>182</v>
      </c>
      <c r="D179" s="34" t="s">
        <v>213</v>
      </c>
      <c r="E179" s="34" t="s">
        <v>186</v>
      </c>
      <c r="F179" s="34" t="s">
        <v>184</v>
      </c>
      <c r="G179" s="21" t="s">
        <v>179</v>
      </c>
      <c r="H179" s="21" t="s">
        <v>131</v>
      </c>
      <c r="I179" s="21" t="s">
        <v>31</v>
      </c>
      <c r="J179" s="21" t="s">
        <v>228</v>
      </c>
      <c r="K179" s="9"/>
      <c r="M179" s="12"/>
    </row>
    <row r="180" spans="1:13" ht="18" customHeight="1">
      <c r="A180" s="1">
        <v>179</v>
      </c>
      <c r="B180" s="37">
        <v>33013</v>
      </c>
      <c r="C180" s="34" t="s">
        <v>171</v>
      </c>
      <c r="D180" s="34" t="s">
        <v>210</v>
      </c>
      <c r="E180" s="34" t="s">
        <v>170</v>
      </c>
      <c r="F180" s="34" t="s">
        <v>166</v>
      </c>
      <c r="G180" s="21"/>
      <c r="H180" s="21"/>
      <c r="I180" s="21" t="s">
        <v>19</v>
      </c>
      <c r="J180" s="21" t="s">
        <v>276</v>
      </c>
      <c r="K180" s="9"/>
      <c r="M180" s="12"/>
    </row>
    <row r="181" spans="1:13" ht="18" customHeight="1">
      <c r="A181" s="1">
        <v>180</v>
      </c>
      <c r="B181" s="37">
        <v>33013</v>
      </c>
      <c r="C181" s="34" t="s">
        <v>181</v>
      </c>
      <c r="D181" s="34" t="s">
        <v>196</v>
      </c>
      <c r="E181" s="34" t="s">
        <v>194</v>
      </c>
      <c r="F181" s="34" t="s">
        <v>142</v>
      </c>
      <c r="G181" s="21" t="s">
        <v>185</v>
      </c>
      <c r="H181" s="21" t="s">
        <v>183</v>
      </c>
      <c r="I181" s="21" t="s">
        <v>26</v>
      </c>
      <c r="J181" s="21" t="s">
        <v>32</v>
      </c>
      <c r="K181" s="9"/>
      <c r="M181" s="12"/>
    </row>
    <row r="182" spans="1:13" ht="18" customHeight="1">
      <c r="A182" s="1">
        <v>181</v>
      </c>
      <c r="B182" s="37">
        <v>33013</v>
      </c>
      <c r="C182" s="34" t="s">
        <v>144</v>
      </c>
      <c r="D182" s="34" t="s">
        <v>191</v>
      </c>
      <c r="E182" s="34" t="s">
        <v>175</v>
      </c>
      <c r="F182" s="34" t="s">
        <v>190</v>
      </c>
      <c r="G182" s="21"/>
      <c r="H182" s="21"/>
      <c r="I182" s="21" t="s">
        <v>14</v>
      </c>
      <c r="J182" s="21" t="s">
        <v>20</v>
      </c>
      <c r="K182" s="9"/>
      <c r="M182" s="12"/>
    </row>
    <row r="183" spans="1:13" ht="18" customHeight="1">
      <c r="A183" s="1">
        <v>182</v>
      </c>
      <c r="B183" s="37">
        <v>33013</v>
      </c>
      <c r="C183" s="34" t="s">
        <v>176</v>
      </c>
      <c r="D183" s="34" t="s">
        <v>180</v>
      </c>
      <c r="E183" s="34" t="s">
        <v>195</v>
      </c>
      <c r="F183" s="34" t="s">
        <v>192</v>
      </c>
      <c r="G183" s="21"/>
      <c r="H183" s="21"/>
      <c r="I183" s="21" t="s">
        <v>37</v>
      </c>
      <c r="J183" s="21" t="s">
        <v>38</v>
      </c>
      <c r="K183" s="9"/>
      <c r="M183" s="12"/>
    </row>
    <row r="184" spans="1:13" ht="18" customHeight="1">
      <c r="A184" s="1">
        <v>183</v>
      </c>
      <c r="B184" s="37">
        <v>33013</v>
      </c>
      <c r="C184" s="34" t="s">
        <v>214</v>
      </c>
      <c r="D184" s="34" t="s">
        <v>178</v>
      </c>
      <c r="E184" s="34" t="s">
        <v>200</v>
      </c>
      <c r="F184" s="34" t="s">
        <v>165</v>
      </c>
      <c r="G184" s="21" t="s">
        <v>211</v>
      </c>
      <c r="H184" s="21" t="s">
        <v>198</v>
      </c>
      <c r="I184" s="21" t="s">
        <v>8</v>
      </c>
      <c r="J184" s="21" t="s">
        <v>227</v>
      </c>
      <c r="K184" s="9"/>
      <c r="M184" s="12"/>
    </row>
    <row r="185" spans="1:13" ht="18" customHeight="1">
      <c r="A185" s="1">
        <v>184</v>
      </c>
      <c r="B185" s="37">
        <v>33014</v>
      </c>
      <c r="C185" s="34" t="s">
        <v>192</v>
      </c>
      <c r="D185" s="34" t="s">
        <v>163</v>
      </c>
      <c r="E185" s="34" t="s">
        <v>180</v>
      </c>
      <c r="F185" s="34" t="s">
        <v>195</v>
      </c>
      <c r="G185" s="21"/>
      <c r="H185" s="21"/>
      <c r="I185" s="21" t="s">
        <v>14</v>
      </c>
      <c r="J185" s="21" t="s">
        <v>20</v>
      </c>
      <c r="K185" s="9"/>
      <c r="M185" s="12"/>
    </row>
    <row r="186" spans="1:13" ht="18" customHeight="1">
      <c r="A186" s="1">
        <v>185</v>
      </c>
      <c r="B186" s="37">
        <v>33015</v>
      </c>
      <c r="C186" s="34" t="s">
        <v>166</v>
      </c>
      <c r="D186" s="34" t="s">
        <v>193</v>
      </c>
      <c r="E186" s="34" t="s">
        <v>210</v>
      </c>
      <c r="F186" s="34" t="s">
        <v>170</v>
      </c>
      <c r="G186" s="21"/>
      <c r="H186" s="21"/>
      <c r="I186" s="21" t="s">
        <v>14</v>
      </c>
      <c r="J186" s="21" t="s">
        <v>276</v>
      </c>
      <c r="K186" s="9"/>
      <c r="M186" s="12"/>
    </row>
    <row r="187" spans="1:13" ht="18" customHeight="1">
      <c r="A187" s="1">
        <v>186</v>
      </c>
      <c r="B187" s="37">
        <v>33015</v>
      </c>
      <c r="C187" s="34" t="s">
        <v>179</v>
      </c>
      <c r="D187" s="34" t="s">
        <v>211</v>
      </c>
      <c r="E187" s="34" t="s">
        <v>184</v>
      </c>
      <c r="F187" s="34" t="s">
        <v>186</v>
      </c>
      <c r="G187" s="21" t="s">
        <v>200</v>
      </c>
      <c r="H187" s="21" t="s">
        <v>213</v>
      </c>
      <c r="I187" s="21" t="s">
        <v>31</v>
      </c>
      <c r="J187" s="21" t="s">
        <v>32</v>
      </c>
      <c r="K187" s="9"/>
      <c r="M187" s="12"/>
    </row>
    <row r="188" spans="1:13" ht="18" customHeight="1">
      <c r="A188" s="1">
        <v>187</v>
      </c>
      <c r="B188" s="37">
        <v>33015</v>
      </c>
      <c r="C188" s="34" t="s">
        <v>178</v>
      </c>
      <c r="D188" s="34" t="s">
        <v>185</v>
      </c>
      <c r="E188" s="36" t="s">
        <v>161</v>
      </c>
      <c r="F188" s="34" t="s">
        <v>181</v>
      </c>
      <c r="G188" s="21" t="s">
        <v>172</v>
      </c>
      <c r="H188" s="21" t="s">
        <v>196</v>
      </c>
      <c r="I188" s="21" t="s">
        <v>228</v>
      </c>
      <c r="J188" s="21" t="s">
        <v>227</v>
      </c>
      <c r="K188" s="9"/>
      <c r="M188" s="12"/>
    </row>
    <row r="189" spans="1:13" ht="18" customHeight="1">
      <c r="A189" s="1">
        <v>188</v>
      </c>
      <c r="B189" s="37">
        <v>33015</v>
      </c>
      <c r="C189" s="34" t="s">
        <v>142</v>
      </c>
      <c r="D189" s="34" t="s">
        <v>173</v>
      </c>
      <c r="E189" s="34" t="s">
        <v>269</v>
      </c>
      <c r="F189" s="34" t="s">
        <v>214</v>
      </c>
      <c r="G189" s="21" t="s">
        <v>183</v>
      </c>
      <c r="H189" s="21" t="s">
        <v>194</v>
      </c>
      <c r="I189" s="21" t="s">
        <v>26</v>
      </c>
      <c r="J189" s="21" t="s">
        <v>8</v>
      </c>
      <c r="K189" s="9"/>
      <c r="M189" s="12"/>
    </row>
    <row r="190" spans="1:13" ht="18" customHeight="1">
      <c r="A190" s="1">
        <v>189</v>
      </c>
      <c r="B190" s="37">
        <v>33015</v>
      </c>
      <c r="C190" s="34" t="s">
        <v>195</v>
      </c>
      <c r="D190" s="34" t="s">
        <v>176</v>
      </c>
      <c r="E190" s="34" t="s">
        <v>163</v>
      </c>
      <c r="F190" s="34" t="s">
        <v>180</v>
      </c>
      <c r="G190" s="21"/>
      <c r="H190" s="21"/>
      <c r="I190" s="21" t="s">
        <v>20</v>
      </c>
      <c r="J190" s="21" t="s">
        <v>37</v>
      </c>
      <c r="K190" s="9"/>
      <c r="M190" s="12"/>
    </row>
    <row r="191" spans="1:13" ht="18" customHeight="1">
      <c r="A191" s="1">
        <v>190</v>
      </c>
      <c r="B191" s="37">
        <v>33015</v>
      </c>
      <c r="C191" s="34" t="s">
        <v>191</v>
      </c>
      <c r="D191" s="34" t="s">
        <v>167</v>
      </c>
      <c r="E191" s="34" t="s">
        <v>190</v>
      </c>
      <c r="F191" s="34" t="s">
        <v>175</v>
      </c>
      <c r="G191" s="21"/>
      <c r="H191" s="21"/>
      <c r="I191" s="21" t="s">
        <v>19</v>
      </c>
      <c r="J191" s="21" t="s">
        <v>38</v>
      </c>
      <c r="K191" s="9"/>
      <c r="M191" s="12"/>
    </row>
    <row r="192" spans="1:13" ht="18" customHeight="1">
      <c r="A192" s="1">
        <v>191</v>
      </c>
      <c r="B192" s="37">
        <v>33016</v>
      </c>
      <c r="C192" s="34" t="s">
        <v>269</v>
      </c>
      <c r="D192" s="34" t="s">
        <v>182</v>
      </c>
      <c r="E192" s="34" t="s">
        <v>194</v>
      </c>
      <c r="F192" s="34" t="s">
        <v>183</v>
      </c>
      <c r="G192" s="21" t="s">
        <v>142</v>
      </c>
      <c r="H192" s="21" t="s">
        <v>173</v>
      </c>
      <c r="I192" s="21" t="s">
        <v>26</v>
      </c>
      <c r="J192" s="21" t="s">
        <v>8</v>
      </c>
      <c r="K192" s="9"/>
      <c r="M192" s="12"/>
    </row>
    <row r="193" spans="1:13" ht="18" customHeight="1">
      <c r="A193" s="1">
        <v>192</v>
      </c>
      <c r="B193" s="37">
        <v>33016</v>
      </c>
      <c r="C193" s="34" t="s">
        <v>161</v>
      </c>
      <c r="D193" s="34" t="s">
        <v>172</v>
      </c>
      <c r="E193" s="34" t="s">
        <v>185</v>
      </c>
      <c r="F193" s="34" t="s">
        <v>196</v>
      </c>
      <c r="G193" s="21" t="s">
        <v>178</v>
      </c>
      <c r="H193" s="21" t="s">
        <v>181</v>
      </c>
      <c r="I193" s="21" t="s">
        <v>228</v>
      </c>
      <c r="J193" s="21" t="s">
        <v>227</v>
      </c>
      <c r="K193" s="9"/>
      <c r="M193" s="12"/>
    </row>
    <row r="194" spans="1:13" ht="18" customHeight="1">
      <c r="A194" s="1">
        <v>193</v>
      </c>
      <c r="B194" s="37">
        <v>33016</v>
      </c>
      <c r="C194" s="34" t="s">
        <v>170</v>
      </c>
      <c r="D194" s="34" t="s">
        <v>171</v>
      </c>
      <c r="E194" s="34" t="s">
        <v>193</v>
      </c>
      <c r="F194" s="34" t="s">
        <v>210</v>
      </c>
      <c r="G194" s="21"/>
      <c r="H194" s="21"/>
      <c r="I194" s="21" t="s">
        <v>14</v>
      </c>
      <c r="J194" s="21" t="s">
        <v>276</v>
      </c>
      <c r="K194" s="9"/>
      <c r="M194" s="12"/>
    </row>
    <row r="195" spans="1:13" ht="18" customHeight="1">
      <c r="A195" s="1">
        <v>194</v>
      </c>
      <c r="B195" s="37">
        <v>33016</v>
      </c>
      <c r="C195" s="34" t="s">
        <v>190</v>
      </c>
      <c r="D195" s="34" t="s">
        <v>144</v>
      </c>
      <c r="E195" s="34" t="s">
        <v>175</v>
      </c>
      <c r="F195" s="34" t="s">
        <v>167</v>
      </c>
      <c r="G195" s="21"/>
      <c r="H195" s="21"/>
      <c r="I195" s="21" t="s">
        <v>19</v>
      </c>
      <c r="J195" s="21" t="s">
        <v>38</v>
      </c>
      <c r="K195" s="9"/>
      <c r="M195" s="12"/>
    </row>
    <row r="196" spans="1:13" ht="18" customHeight="1">
      <c r="A196" s="1">
        <v>195</v>
      </c>
      <c r="B196" s="37">
        <v>33016</v>
      </c>
      <c r="C196" s="34" t="s">
        <v>211</v>
      </c>
      <c r="D196" s="34" t="s">
        <v>186</v>
      </c>
      <c r="E196" s="34" t="s">
        <v>131</v>
      </c>
      <c r="F196" s="34" t="s">
        <v>184</v>
      </c>
      <c r="G196" s="21" t="s">
        <v>198</v>
      </c>
      <c r="H196" s="21" t="s">
        <v>179</v>
      </c>
      <c r="I196" s="21" t="s">
        <v>31</v>
      </c>
      <c r="J196" s="21" t="s">
        <v>32</v>
      </c>
      <c r="K196" s="9"/>
      <c r="M196" s="12"/>
    </row>
    <row r="197" spans="1:13" ht="18" customHeight="1">
      <c r="A197" s="1">
        <v>196</v>
      </c>
      <c r="B197" s="37">
        <v>33016</v>
      </c>
      <c r="C197" s="34" t="s">
        <v>180</v>
      </c>
      <c r="D197" s="34" t="s">
        <v>192</v>
      </c>
      <c r="E197" s="34" t="s">
        <v>176</v>
      </c>
      <c r="F197" s="34" t="s">
        <v>163</v>
      </c>
      <c r="G197" s="21"/>
      <c r="H197" s="21"/>
      <c r="I197" s="21" t="s">
        <v>20</v>
      </c>
      <c r="J197" s="21" t="s">
        <v>37</v>
      </c>
      <c r="K197" s="9"/>
      <c r="M197" s="12"/>
    </row>
    <row r="198" spans="1:13" ht="18" customHeight="1">
      <c r="A198" s="1">
        <v>197</v>
      </c>
      <c r="B198" s="37">
        <v>33017</v>
      </c>
      <c r="C198" s="34" t="s">
        <v>175</v>
      </c>
      <c r="D198" s="34" t="s">
        <v>191</v>
      </c>
      <c r="E198" s="34" t="s">
        <v>167</v>
      </c>
      <c r="F198" s="34" t="s">
        <v>144</v>
      </c>
      <c r="G198" s="21"/>
      <c r="H198" s="21"/>
      <c r="I198" s="21" t="s">
        <v>19</v>
      </c>
      <c r="J198" s="21" t="s">
        <v>38</v>
      </c>
      <c r="K198" s="9"/>
      <c r="M198" s="12"/>
    </row>
    <row r="199" spans="1:13" ht="18" customHeight="1">
      <c r="A199" s="1">
        <v>198</v>
      </c>
      <c r="B199" s="37">
        <v>33017</v>
      </c>
      <c r="C199" s="34" t="s">
        <v>184</v>
      </c>
      <c r="D199" s="34" t="s">
        <v>131</v>
      </c>
      <c r="E199" s="34" t="s">
        <v>179</v>
      </c>
      <c r="F199" s="34" t="s">
        <v>198</v>
      </c>
      <c r="G199" s="21" t="s">
        <v>213</v>
      </c>
      <c r="H199" s="21" t="s">
        <v>165</v>
      </c>
      <c r="I199" s="21" t="s">
        <v>31</v>
      </c>
      <c r="J199" s="21" t="s">
        <v>32</v>
      </c>
      <c r="K199" s="9"/>
      <c r="M199" s="12"/>
    </row>
    <row r="200" spans="1:13" ht="18" customHeight="1">
      <c r="A200" s="1">
        <v>199</v>
      </c>
      <c r="B200" s="37">
        <v>33017</v>
      </c>
      <c r="C200" s="34" t="s">
        <v>210</v>
      </c>
      <c r="D200" s="34" t="s">
        <v>166</v>
      </c>
      <c r="E200" s="34" t="s">
        <v>171</v>
      </c>
      <c r="F200" s="34" t="s">
        <v>193</v>
      </c>
      <c r="G200" s="21"/>
      <c r="H200" s="21"/>
      <c r="I200" s="21" t="s">
        <v>14</v>
      </c>
      <c r="J200" s="21" t="s">
        <v>276</v>
      </c>
      <c r="K200" s="9"/>
      <c r="M200" s="12"/>
    </row>
    <row r="201" spans="1:13" ht="18" customHeight="1">
      <c r="A201" s="1">
        <v>200</v>
      </c>
      <c r="B201" s="37">
        <v>33017</v>
      </c>
      <c r="C201" s="34" t="s">
        <v>196</v>
      </c>
      <c r="D201" s="34" t="s">
        <v>181</v>
      </c>
      <c r="E201" s="34" t="s">
        <v>178</v>
      </c>
      <c r="F201" s="34" t="s">
        <v>161</v>
      </c>
      <c r="G201" s="21" t="s">
        <v>185</v>
      </c>
      <c r="H201" s="21" t="s">
        <v>172</v>
      </c>
      <c r="I201" s="21" t="s">
        <v>228</v>
      </c>
      <c r="J201" s="21" t="s">
        <v>227</v>
      </c>
      <c r="K201" s="9"/>
      <c r="M201" s="12"/>
    </row>
    <row r="202" spans="1:13" ht="18" customHeight="1">
      <c r="A202" s="1">
        <v>201</v>
      </c>
      <c r="B202" s="37">
        <v>33017</v>
      </c>
      <c r="C202" s="34" t="s">
        <v>194</v>
      </c>
      <c r="D202" s="34" t="s">
        <v>214</v>
      </c>
      <c r="E202" s="34" t="s">
        <v>142</v>
      </c>
      <c r="F202" s="34" t="s">
        <v>173</v>
      </c>
      <c r="G202" s="21" t="s">
        <v>182</v>
      </c>
      <c r="H202" s="21" t="s">
        <v>183</v>
      </c>
      <c r="I202" s="21" t="s">
        <v>26</v>
      </c>
      <c r="J202" s="21" t="s">
        <v>8</v>
      </c>
      <c r="K202" s="9"/>
      <c r="M202" s="12"/>
    </row>
    <row r="203" spans="1:13" ht="18" customHeight="1">
      <c r="A203" s="1">
        <v>202</v>
      </c>
      <c r="B203" s="37">
        <v>33017</v>
      </c>
      <c r="C203" s="34" t="s">
        <v>163</v>
      </c>
      <c r="D203" s="34" t="s">
        <v>195</v>
      </c>
      <c r="E203" s="34" t="s">
        <v>192</v>
      </c>
      <c r="F203" s="34" t="s">
        <v>176</v>
      </c>
      <c r="G203" s="21"/>
      <c r="H203" s="21"/>
      <c r="I203" s="21" t="s">
        <v>20</v>
      </c>
      <c r="J203" s="21" t="s">
        <v>37</v>
      </c>
      <c r="K203" s="9"/>
      <c r="M203" s="12"/>
    </row>
    <row r="204" spans="1:13" ht="18" customHeight="1">
      <c r="A204" s="1">
        <v>203</v>
      </c>
      <c r="B204" s="37">
        <v>33018</v>
      </c>
      <c r="C204" s="34" t="s">
        <v>213</v>
      </c>
      <c r="D204" s="34" t="s">
        <v>165</v>
      </c>
      <c r="E204" s="34" t="s">
        <v>198</v>
      </c>
      <c r="F204" s="34" t="s">
        <v>211</v>
      </c>
      <c r="G204" s="21" t="s">
        <v>200</v>
      </c>
      <c r="H204" s="21" t="s">
        <v>131</v>
      </c>
      <c r="I204" s="21" t="s">
        <v>31</v>
      </c>
      <c r="J204" s="21" t="s">
        <v>26</v>
      </c>
      <c r="K204" s="9"/>
      <c r="M204" s="12"/>
    </row>
    <row r="205" spans="1:13" ht="18" customHeight="1">
      <c r="A205" s="1">
        <v>204</v>
      </c>
      <c r="B205" s="37">
        <v>33018</v>
      </c>
      <c r="C205" s="34" t="s">
        <v>144</v>
      </c>
      <c r="D205" s="34" t="s">
        <v>190</v>
      </c>
      <c r="E205" s="34" t="s">
        <v>191</v>
      </c>
      <c r="F205" s="34" t="s">
        <v>167</v>
      </c>
      <c r="G205" s="21"/>
      <c r="H205" s="21"/>
      <c r="I205" s="21" t="s">
        <v>38</v>
      </c>
      <c r="J205" s="21" t="s">
        <v>20</v>
      </c>
      <c r="K205" s="9"/>
      <c r="M205" s="12"/>
    </row>
    <row r="206" spans="1:13" ht="18" customHeight="1">
      <c r="A206" s="1">
        <v>205</v>
      </c>
      <c r="B206" s="37">
        <v>33018</v>
      </c>
      <c r="C206" s="34" t="s">
        <v>176</v>
      </c>
      <c r="D206" s="34" t="s">
        <v>171</v>
      </c>
      <c r="E206" s="34" t="s">
        <v>168</v>
      </c>
      <c r="F206" s="34" t="s">
        <v>192</v>
      </c>
      <c r="G206" s="21"/>
      <c r="H206" s="21"/>
      <c r="I206" s="21" t="s">
        <v>276</v>
      </c>
      <c r="J206" s="21" t="s">
        <v>37</v>
      </c>
      <c r="K206" s="9"/>
      <c r="M206" s="12"/>
    </row>
    <row r="207" spans="1:13" ht="18" customHeight="1">
      <c r="A207" s="1">
        <v>206</v>
      </c>
      <c r="B207" s="37">
        <v>33018</v>
      </c>
      <c r="C207" s="34" t="s">
        <v>214</v>
      </c>
      <c r="D207" s="34" t="s">
        <v>183</v>
      </c>
      <c r="E207" s="34" t="s">
        <v>182</v>
      </c>
      <c r="F207" s="34" t="s">
        <v>269</v>
      </c>
      <c r="G207" s="21" t="s">
        <v>194</v>
      </c>
      <c r="H207" s="21" t="s">
        <v>142</v>
      </c>
      <c r="I207" s="21" t="s">
        <v>227</v>
      </c>
      <c r="J207" s="21" t="s">
        <v>32</v>
      </c>
      <c r="K207" s="9"/>
      <c r="M207" s="12"/>
    </row>
    <row r="208" spans="1:13" ht="18" customHeight="1">
      <c r="A208" s="1">
        <v>207</v>
      </c>
      <c r="B208" s="37">
        <v>33019</v>
      </c>
      <c r="C208" s="34" t="s">
        <v>167</v>
      </c>
      <c r="D208" s="34" t="s">
        <v>175</v>
      </c>
      <c r="E208" s="34" t="s">
        <v>190</v>
      </c>
      <c r="F208" s="34" t="s">
        <v>191</v>
      </c>
      <c r="G208" s="21"/>
      <c r="H208" s="21"/>
      <c r="I208" s="21" t="s">
        <v>38</v>
      </c>
      <c r="J208" s="21" t="s">
        <v>20</v>
      </c>
      <c r="K208" s="9"/>
      <c r="M208" s="12"/>
    </row>
    <row r="209" spans="1:13" ht="18" customHeight="1">
      <c r="A209" s="1">
        <v>208</v>
      </c>
      <c r="B209" s="37">
        <v>33019</v>
      </c>
      <c r="C209" s="34" t="s">
        <v>182</v>
      </c>
      <c r="D209" s="34" t="s">
        <v>194</v>
      </c>
      <c r="E209" s="34" t="s">
        <v>183</v>
      </c>
      <c r="F209" s="34" t="s">
        <v>142</v>
      </c>
      <c r="G209" s="21" t="s">
        <v>214</v>
      </c>
      <c r="H209" s="21" t="s">
        <v>269</v>
      </c>
      <c r="I209" s="21" t="s">
        <v>227</v>
      </c>
      <c r="J209" s="21" t="s">
        <v>32</v>
      </c>
      <c r="K209" s="9"/>
      <c r="M209" s="12"/>
    </row>
    <row r="210" spans="1:13" ht="18" customHeight="1">
      <c r="A210" s="1">
        <v>209</v>
      </c>
      <c r="B210" s="37">
        <v>33019</v>
      </c>
      <c r="C210" s="34" t="s">
        <v>192</v>
      </c>
      <c r="D210" s="34" t="s">
        <v>163</v>
      </c>
      <c r="E210" s="34" t="s">
        <v>171</v>
      </c>
      <c r="F210" s="34" t="s">
        <v>168</v>
      </c>
      <c r="G210" s="21"/>
      <c r="H210" s="21"/>
      <c r="I210" s="21" t="s">
        <v>276</v>
      </c>
      <c r="J210" s="21" t="s">
        <v>37</v>
      </c>
      <c r="K210" s="9"/>
      <c r="M210" s="12"/>
    </row>
    <row r="211" spans="1:13" ht="18" customHeight="1">
      <c r="A211" s="1">
        <v>210</v>
      </c>
      <c r="B211" s="37">
        <v>33019</v>
      </c>
      <c r="C211" s="34" t="s">
        <v>172</v>
      </c>
      <c r="D211" s="34" t="s">
        <v>161</v>
      </c>
      <c r="E211" s="34" t="s">
        <v>196</v>
      </c>
      <c r="F211" s="34" t="s">
        <v>178</v>
      </c>
      <c r="G211" s="21" t="s">
        <v>181</v>
      </c>
      <c r="H211" s="21" t="s">
        <v>185</v>
      </c>
      <c r="I211" s="21" t="s">
        <v>228</v>
      </c>
      <c r="J211" s="21" t="s">
        <v>8</v>
      </c>
      <c r="K211" s="9"/>
      <c r="M211" s="12"/>
    </row>
    <row r="212" spans="1:13" ht="18" customHeight="1">
      <c r="A212" s="1">
        <v>211</v>
      </c>
      <c r="B212" s="37">
        <v>33019</v>
      </c>
      <c r="C212" s="34" t="s">
        <v>165</v>
      </c>
      <c r="D212" s="34" t="s">
        <v>179</v>
      </c>
      <c r="E212" s="34" t="s">
        <v>211</v>
      </c>
      <c r="F212" s="34" t="s">
        <v>131</v>
      </c>
      <c r="G212" s="21" t="s">
        <v>186</v>
      </c>
      <c r="H212" s="21" t="s">
        <v>200</v>
      </c>
      <c r="I212" s="21" t="s">
        <v>31</v>
      </c>
      <c r="J212" s="21" t="s">
        <v>26</v>
      </c>
      <c r="K212" s="9"/>
      <c r="M212" s="12"/>
    </row>
    <row r="213" spans="1:13" ht="18" customHeight="1">
      <c r="A213" s="1">
        <v>212</v>
      </c>
      <c r="B213" s="37">
        <v>33019</v>
      </c>
      <c r="C213" s="34" t="s">
        <v>193</v>
      </c>
      <c r="D213" s="36" t="s">
        <v>170</v>
      </c>
      <c r="E213" s="34" t="s">
        <v>166</v>
      </c>
      <c r="F213" s="34" t="s">
        <v>195</v>
      </c>
      <c r="G213" s="21"/>
      <c r="H213" s="21"/>
      <c r="I213" s="21" t="s">
        <v>14</v>
      </c>
      <c r="J213" s="21" t="s">
        <v>19</v>
      </c>
      <c r="K213" s="9"/>
      <c r="M213" s="12"/>
    </row>
    <row r="214" spans="1:13" ht="18" customHeight="1">
      <c r="A214" s="1">
        <v>213</v>
      </c>
      <c r="B214" s="37">
        <v>33020</v>
      </c>
      <c r="C214" s="34" t="s">
        <v>171</v>
      </c>
      <c r="D214" s="34" t="s">
        <v>176</v>
      </c>
      <c r="E214" s="34" t="s">
        <v>192</v>
      </c>
      <c r="F214" s="34" t="s">
        <v>163</v>
      </c>
      <c r="G214" s="21"/>
      <c r="H214" s="21"/>
      <c r="I214" s="21" t="s">
        <v>276</v>
      </c>
      <c r="J214" s="21" t="s">
        <v>37</v>
      </c>
      <c r="K214" s="9"/>
      <c r="M214" s="12"/>
    </row>
    <row r="215" spans="1:13" ht="18" customHeight="1">
      <c r="A215" s="1">
        <v>214</v>
      </c>
      <c r="B215" s="37">
        <v>33020</v>
      </c>
      <c r="C215" s="34" t="s">
        <v>185</v>
      </c>
      <c r="D215" s="34" t="s">
        <v>196</v>
      </c>
      <c r="E215" s="34" t="s">
        <v>181</v>
      </c>
      <c r="F215" s="34" t="s">
        <v>172</v>
      </c>
      <c r="G215" s="21" t="s">
        <v>161</v>
      </c>
      <c r="H215" s="21" t="s">
        <v>178</v>
      </c>
      <c r="I215" s="21" t="s">
        <v>228</v>
      </c>
      <c r="J215" s="21" t="s">
        <v>8</v>
      </c>
      <c r="K215" s="9"/>
      <c r="M215" s="12"/>
    </row>
    <row r="216" spans="1:13" ht="18" customHeight="1">
      <c r="A216" s="1">
        <v>215</v>
      </c>
      <c r="B216" s="37">
        <v>33020</v>
      </c>
      <c r="C216" s="34" t="s">
        <v>186</v>
      </c>
      <c r="D216" s="34" t="s">
        <v>198</v>
      </c>
      <c r="E216" s="34" t="s">
        <v>184</v>
      </c>
      <c r="F216" s="34" t="s">
        <v>213</v>
      </c>
      <c r="G216" s="21" t="s">
        <v>165</v>
      </c>
      <c r="H216" s="21" t="s">
        <v>179</v>
      </c>
      <c r="I216" s="21" t="s">
        <v>31</v>
      </c>
      <c r="J216" s="21" t="s">
        <v>26</v>
      </c>
      <c r="K216" s="9"/>
      <c r="M216" s="12"/>
    </row>
    <row r="217" spans="1:13" ht="18" customHeight="1">
      <c r="A217" s="1">
        <v>216</v>
      </c>
      <c r="B217" s="37">
        <v>33020</v>
      </c>
      <c r="C217" s="34" t="s">
        <v>142</v>
      </c>
      <c r="D217" s="34" t="s">
        <v>269</v>
      </c>
      <c r="E217" s="34" t="s">
        <v>214</v>
      </c>
      <c r="F217" s="34" t="s">
        <v>194</v>
      </c>
      <c r="G217" s="21" t="s">
        <v>183</v>
      </c>
      <c r="H217" s="21" t="s">
        <v>182</v>
      </c>
      <c r="I217" s="21" t="s">
        <v>227</v>
      </c>
      <c r="J217" s="21" t="s">
        <v>32</v>
      </c>
      <c r="K217" s="9"/>
      <c r="M217" s="12"/>
    </row>
    <row r="218" spans="1:13" ht="18" customHeight="1">
      <c r="A218" s="1">
        <v>217</v>
      </c>
      <c r="B218" s="37">
        <v>33020</v>
      </c>
      <c r="C218" s="34" t="s">
        <v>195</v>
      </c>
      <c r="D218" s="34" t="s">
        <v>210</v>
      </c>
      <c r="E218" s="34" t="s">
        <v>170</v>
      </c>
      <c r="F218" s="34" t="s">
        <v>166</v>
      </c>
      <c r="G218" s="21"/>
      <c r="H218" s="21"/>
      <c r="I218" s="21" t="s">
        <v>14</v>
      </c>
      <c r="J218" s="21" t="s">
        <v>19</v>
      </c>
      <c r="K218" s="9"/>
      <c r="M218" s="12"/>
    </row>
    <row r="219" spans="1:13" ht="18" customHeight="1">
      <c r="A219" s="1">
        <v>218</v>
      </c>
      <c r="B219" s="37">
        <v>33020</v>
      </c>
      <c r="C219" s="34" t="s">
        <v>191</v>
      </c>
      <c r="D219" s="34" t="s">
        <v>144</v>
      </c>
      <c r="E219" s="34" t="s">
        <v>175</v>
      </c>
      <c r="F219" s="34" t="s">
        <v>190</v>
      </c>
      <c r="G219" s="21"/>
      <c r="H219" s="21"/>
      <c r="I219" s="21" t="s">
        <v>38</v>
      </c>
      <c r="J219" s="21" t="s">
        <v>20</v>
      </c>
      <c r="K219" s="9"/>
      <c r="M219" s="12"/>
    </row>
    <row r="220" spans="1:13" ht="18" customHeight="1">
      <c r="A220" s="1">
        <v>219</v>
      </c>
      <c r="B220" s="37">
        <v>33022</v>
      </c>
      <c r="C220" s="36" t="s">
        <v>166</v>
      </c>
      <c r="D220" s="34" t="s">
        <v>193</v>
      </c>
      <c r="E220" s="34" t="s">
        <v>210</v>
      </c>
      <c r="F220" s="34" t="s">
        <v>170</v>
      </c>
      <c r="G220" s="21"/>
      <c r="H220" s="21"/>
      <c r="I220" s="21" t="s">
        <v>20</v>
      </c>
      <c r="J220" s="21" t="s">
        <v>14</v>
      </c>
      <c r="K220" s="9"/>
      <c r="M220" s="13"/>
    </row>
    <row r="221" spans="1:13" ht="18" customHeight="1">
      <c r="A221" s="1">
        <v>220</v>
      </c>
      <c r="B221" s="37">
        <v>33022</v>
      </c>
      <c r="C221" s="34" t="s">
        <v>190</v>
      </c>
      <c r="D221" s="34" t="s">
        <v>167</v>
      </c>
      <c r="E221" s="34" t="s">
        <v>191</v>
      </c>
      <c r="F221" s="34" t="s">
        <v>175</v>
      </c>
      <c r="G221" s="21"/>
      <c r="H221" s="21"/>
      <c r="I221" s="21" t="s">
        <v>276</v>
      </c>
      <c r="J221" s="21" t="s">
        <v>19</v>
      </c>
      <c r="K221" s="9"/>
      <c r="M221" s="12"/>
    </row>
    <row r="222" spans="1:13" ht="18" customHeight="1">
      <c r="A222" s="1">
        <v>221</v>
      </c>
      <c r="B222" s="37">
        <v>33022</v>
      </c>
      <c r="C222" s="34" t="s">
        <v>181</v>
      </c>
      <c r="D222" s="34" t="s">
        <v>185</v>
      </c>
      <c r="E222" s="34" t="s">
        <v>172</v>
      </c>
      <c r="F222" s="34" t="s">
        <v>182</v>
      </c>
      <c r="G222" s="21" t="s">
        <v>194</v>
      </c>
      <c r="H222" s="21" t="s">
        <v>214</v>
      </c>
      <c r="I222" s="21" t="s">
        <v>26</v>
      </c>
      <c r="J222" s="21" t="s">
        <v>227</v>
      </c>
      <c r="K222" s="9"/>
      <c r="M222" s="12"/>
    </row>
    <row r="223" spans="1:13" ht="18" customHeight="1">
      <c r="A223" s="1">
        <v>222</v>
      </c>
      <c r="B223" s="37">
        <v>33022</v>
      </c>
      <c r="C223" s="34" t="s">
        <v>184</v>
      </c>
      <c r="D223" s="34" t="s">
        <v>142</v>
      </c>
      <c r="E223" s="34" t="s">
        <v>183</v>
      </c>
      <c r="F223" s="34" t="s">
        <v>178</v>
      </c>
      <c r="G223" s="21" t="s">
        <v>211</v>
      </c>
      <c r="H223" s="21" t="s">
        <v>200</v>
      </c>
      <c r="I223" s="21" t="s">
        <v>31</v>
      </c>
      <c r="J223" s="21" t="s">
        <v>8</v>
      </c>
      <c r="K223" s="9"/>
      <c r="M223" s="12"/>
    </row>
    <row r="224" spans="1:13" ht="18" customHeight="1">
      <c r="A224" s="1">
        <v>223</v>
      </c>
      <c r="B224" s="37">
        <v>33022</v>
      </c>
      <c r="C224" s="34" t="s">
        <v>131</v>
      </c>
      <c r="D224" s="34" t="s">
        <v>213</v>
      </c>
      <c r="E224" s="34" t="s">
        <v>165</v>
      </c>
      <c r="F224" s="34" t="s">
        <v>186</v>
      </c>
      <c r="G224" s="21" t="s">
        <v>179</v>
      </c>
      <c r="H224" s="21" t="s">
        <v>198</v>
      </c>
      <c r="I224" s="21" t="s">
        <v>32</v>
      </c>
      <c r="J224" s="21" t="s">
        <v>228</v>
      </c>
      <c r="K224" s="9"/>
      <c r="M224" s="12"/>
    </row>
    <row r="225" spans="1:13" ht="18" customHeight="1">
      <c r="A225" s="1">
        <v>224</v>
      </c>
      <c r="B225" s="37">
        <v>33022</v>
      </c>
      <c r="C225" s="34" t="s">
        <v>163</v>
      </c>
      <c r="D225" s="34" t="s">
        <v>192</v>
      </c>
      <c r="E225" s="34" t="s">
        <v>176</v>
      </c>
      <c r="F225" s="34" t="s">
        <v>195</v>
      </c>
      <c r="G225" s="21"/>
      <c r="H225" s="21"/>
      <c r="I225" s="21" t="s">
        <v>38</v>
      </c>
      <c r="J225" s="21" t="s">
        <v>37</v>
      </c>
      <c r="K225" s="9"/>
      <c r="M225" s="12"/>
    </row>
    <row r="226" spans="1:13" ht="18" customHeight="1">
      <c r="A226" s="1">
        <v>225</v>
      </c>
      <c r="B226" s="37">
        <v>33023</v>
      </c>
      <c r="C226" s="34" t="s">
        <v>170</v>
      </c>
      <c r="D226" s="34" t="s">
        <v>171</v>
      </c>
      <c r="E226" s="34" t="s">
        <v>193</v>
      </c>
      <c r="F226" s="34" t="s">
        <v>210</v>
      </c>
      <c r="G226" s="21"/>
      <c r="H226" s="21"/>
      <c r="I226" s="21" t="s">
        <v>20</v>
      </c>
      <c r="J226" s="21" t="s">
        <v>14</v>
      </c>
      <c r="K226" s="9"/>
      <c r="M226" s="12"/>
    </row>
    <row r="227" spans="1:13" ht="18" customHeight="1">
      <c r="A227" s="1">
        <v>226</v>
      </c>
      <c r="B227" s="37">
        <v>33023</v>
      </c>
      <c r="C227" s="34" t="s">
        <v>198</v>
      </c>
      <c r="D227" s="34" t="s">
        <v>165</v>
      </c>
      <c r="E227" s="34" t="s">
        <v>186</v>
      </c>
      <c r="F227" s="34" t="s">
        <v>179</v>
      </c>
      <c r="G227" s="21" t="s">
        <v>213</v>
      </c>
      <c r="H227" s="21" t="s">
        <v>131</v>
      </c>
      <c r="I227" s="21" t="s">
        <v>32</v>
      </c>
      <c r="J227" s="21" t="s">
        <v>228</v>
      </c>
      <c r="K227" s="9"/>
      <c r="M227" s="12"/>
    </row>
    <row r="228" spans="1:13" ht="18" customHeight="1">
      <c r="A228" s="1">
        <v>227</v>
      </c>
      <c r="B228" s="37">
        <v>33023</v>
      </c>
      <c r="C228" s="34" t="s">
        <v>211</v>
      </c>
      <c r="D228" s="34" t="s">
        <v>183</v>
      </c>
      <c r="E228" s="34" t="s">
        <v>142</v>
      </c>
      <c r="F228" s="34" t="s">
        <v>184</v>
      </c>
      <c r="G228" s="21" t="s">
        <v>200</v>
      </c>
      <c r="H228" s="21" t="s">
        <v>178</v>
      </c>
      <c r="I228" s="21" t="s">
        <v>31</v>
      </c>
      <c r="J228" s="21" t="s">
        <v>8</v>
      </c>
      <c r="K228" s="9"/>
      <c r="M228" s="12"/>
    </row>
    <row r="229" spans="1:13" ht="18" customHeight="1">
      <c r="A229" s="1">
        <v>228</v>
      </c>
      <c r="B229" s="37">
        <v>33023</v>
      </c>
      <c r="C229" s="34" t="s">
        <v>175</v>
      </c>
      <c r="D229" s="34" t="s">
        <v>144</v>
      </c>
      <c r="E229" s="34" t="s">
        <v>167</v>
      </c>
      <c r="F229" s="34" t="s">
        <v>191</v>
      </c>
      <c r="G229" s="21"/>
      <c r="H229" s="21"/>
      <c r="I229" s="21" t="s">
        <v>276</v>
      </c>
      <c r="J229" s="21" t="s">
        <v>19</v>
      </c>
      <c r="K229" s="9"/>
      <c r="M229" s="12"/>
    </row>
    <row r="230" spans="1:13" ht="18" customHeight="1">
      <c r="A230" s="1">
        <v>229</v>
      </c>
      <c r="B230" s="37">
        <v>33023</v>
      </c>
      <c r="C230" s="34" t="s">
        <v>176</v>
      </c>
      <c r="D230" s="34" t="s">
        <v>195</v>
      </c>
      <c r="E230" s="34" t="s">
        <v>168</v>
      </c>
      <c r="F230" s="34" t="s">
        <v>192</v>
      </c>
      <c r="G230" s="21"/>
      <c r="H230" s="21"/>
      <c r="I230" s="21" t="s">
        <v>38</v>
      </c>
      <c r="J230" s="21" t="s">
        <v>37</v>
      </c>
      <c r="K230" s="9"/>
      <c r="M230" s="12"/>
    </row>
    <row r="231" spans="1:13" ht="18" customHeight="1">
      <c r="A231" s="1">
        <v>230</v>
      </c>
      <c r="B231" s="37">
        <v>33023</v>
      </c>
      <c r="C231" s="34" t="s">
        <v>214</v>
      </c>
      <c r="D231" s="34" t="s">
        <v>161</v>
      </c>
      <c r="E231" s="34" t="s">
        <v>269</v>
      </c>
      <c r="F231" s="34" t="s">
        <v>194</v>
      </c>
      <c r="G231" s="21" t="s">
        <v>196</v>
      </c>
      <c r="H231" s="21" t="s">
        <v>185</v>
      </c>
      <c r="I231" s="21" t="s">
        <v>26</v>
      </c>
      <c r="J231" s="21" t="s">
        <v>227</v>
      </c>
      <c r="K231" s="9"/>
      <c r="M231" s="12"/>
    </row>
    <row r="232" spans="1:13" ht="18" customHeight="1">
      <c r="A232" s="1">
        <v>231</v>
      </c>
      <c r="B232" s="37">
        <v>33024</v>
      </c>
      <c r="C232" s="34" t="s">
        <v>192</v>
      </c>
      <c r="D232" s="34" t="s">
        <v>163</v>
      </c>
      <c r="E232" s="34" t="s">
        <v>195</v>
      </c>
      <c r="F232" s="34" t="s">
        <v>168</v>
      </c>
      <c r="G232" s="21"/>
      <c r="H232" s="21"/>
      <c r="I232" s="21" t="s">
        <v>38</v>
      </c>
      <c r="J232" s="21" t="s">
        <v>37</v>
      </c>
      <c r="K232" s="9"/>
      <c r="M232" s="12"/>
    </row>
    <row r="233" spans="1:13" ht="18" customHeight="1">
      <c r="A233" s="1">
        <v>232</v>
      </c>
      <c r="B233" s="37">
        <v>33024</v>
      </c>
      <c r="C233" s="34" t="s">
        <v>179</v>
      </c>
      <c r="D233" s="34" t="s">
        <v>131</v>
      </c>
      <c r="E233" s="34" t="s">
        <v>213</v>
      </c>
      <c r="F233" s="34" t="s">
        <v>165</v>
      </c>
      <c r="G233" s="21" t="s">
        <v>198</v>
      </c>
      <c r="H233" s="21" t="s">
        <v>186</v>
      </c>
      <c r="I233" s="21" t="s">
        <v>32</v>
      </c>
      <c r="J233" s="21" t="s">
        <v>228</v>
      </c>
      <c r="K233" s="9"/>
      <c r="M233" s="12"/>
    </row>
    <row r="234" spans="1:13" ht="18" customHeight="1">
      <c r="A234" s="1">
        <v>233</v>
      </c>
      <c r="B234" s="37">
        <v>33024</v>
      </c>
      <c r="C234" s="34" t="s">
        <v>172</v>
      </c>
      <c r="D234" s="34" t="s">
        <v>182</v>
      </c>
      <c r="E234" s="34" t="s">
        <v>194</v>
      </c>
      <c r="F234" s="34" t="s">
        <v>185</v>
      </c>
      <c r="G234" s="21" t="s">
        <v>269</v>
      </c>
      <c r="H234" s="21" t="s">
        <v>181</v>
      </c>
      <c r="I234" s="21" t="s">
        <v>26</v>
      </c>
      <c r="J234" s="21" t="s">
        <v>227</v>
      </c>
      <c r="K234" s="9"/>
      <c r="M234" s="12"/>
    </row>
    <row r="235" spans="1:13" ht="18" customHeight="1">
      <c r="A235" s="1">
        <v>234</v>
      </c>
      <c r="B235" s="37">
        <v>33024</v>
      </c>
      <c r="C235" s="34" t="s">
        <v>210</v>
      </c>
      <c r="D235" s="34" t="s">
        <v>166</v>
      </c>
      <c r="E235" s="36" t="s">
        <v>171</v>
      </c>
      <c r="F235" s="34" t="s">
        <v>193</v>
      </c>
      <c r="G235" s="21"/>
      <c r="H235" s="21"/>
      <c r="I235" s="21" t="s">
        <v>20</v>
      </c>
      <c r="J235" s="21" t="s">
        <v>14</v>
      </c>
      <c r="K235" s="9"/>
      <c r="M235" s="12"/>
    </row>
    <row r="236" spans="1:13" ht="18" customHeight="1">
      <c r="A236" s="1">
        <v>235</v>
      </c>
      <c r="B236" s="37">
        <v>33024</v>
      </c>
      <c r="C236" s="34" t="s">
        <v>191</v>
      </c>
      <c r="D236" s="34" t="s">
        <v>190</v>
      </c>
      <c r="E236" s="34" t="s">
        <v>144</v>
      </c>
      <c r="F236" s="34" t="s">
        <v>167</v>
      </c>
      <c r="G236" s="21"/>
      <c r="H236" s="21"/>
      <c r="I236" s="21" t="s">
        <v>276</v>
      </c>
      <c r="J236" s="21" t="s">
        <v>19</v>
      </c>
      <c r="K236" s="9"/>
      <c r="M236" s="12"/>
    </row>
    <row r="237" spans="1:13" ht="18" customHeight="1">
      <c r="A237" s="1">
        <v>236</v>
      </c>
      <c r="B237" s="37">
        <v>33025</v>
      </c>
      <c r="C237" s="34" t="s">
        <v>167</v>
      </c>
      <c r="D237" s="34" t="s">
        <v>191</v>
      </c>
      <c r="E237" s="34" t="s">
        <v>190</v>
      </c>
      <c r="F237" s="34" t="s">
        <v>175</v>
      </c>
      <c r="G237" s="21"/>
      <c r="H237" s="21"/>
      <c r="I237" s="21" t="s">
        <v>37</v>
      </c>
      <c r="J237" s="21" t="s">
        <v>19</v>
      </c>
      <c r="K237" s="9"/>
      <c r="M237" s="12"/>
    </row>
    <row r="238" spans="1:13" ht="18" customHeight="1">
      <c r="A238" s="1">
        <v>237</v>
      </c>
      <c r="B238" s="37">
        <v>33025</v>
      </c>
      <c r="C238" s="34" t="s">
        <v>186</v>
      </c>
      <c r="D238" s="34" t="s">
        <v>178</v>
      </c>
      <c r="E238" s="34" t="s">
        <v>165</v>
      </c>
      <c r="F238" s="34" t="s">
        <v>200</v>
      </c>
      <c r="G238" s="21" t="s">
        <v>194</v>
      </c>
      <c r="H238" s="21" t="s">
        <v>196</v>
      </c>
      <c r="I238" s="21" t="s">
        <v>32</v>
      </c>
      <c r="J238" s="21" t="s">
        <v>227</v>
      </c>
      <c r="K238" s="9"/>
      <c r="M238" s="12"/>
    </row>
    <row r="239" spans="1:13" ht="18" customHeight="1">
      <c r="A239" s="1">
        <v>238</v>
      </c>
      <c r="B239" s="37">
        <v>33025</v>
      </c>
      <c r="C239" s="34" t="s">
        <v>193</v>
      </c>
      <c r="D239" s="34" t="s">
        <v>170</v>
      </c>
      <c r="E239" s="34" t="s">
        <v>166</v>
      </c>
      <c r="F239" s="34" t="s">
        <v>171</v>
      </c>
      <c r="G239" s="21"/>
      <c r="H239" s="21"/>
      <c r="I239" s="21" t="s">
        <v>20</v>
      </c>
      <c r="J239" s="21" t="s">
        <v>276</v>
      </c>
      <c r="K239" s="9"/>
      <c r="M239" s="12"/>
    </row>
    <row r="240" spans="1:13" ht="18" customHeight="1">
      <c r="A240" s="1">
        <v>239</v>
      </c>
      <c r="B240" s="37">
        <v>33026</v>
      </c>
      <c r="C240" s="34" t="s">
        <v>269</v>
      </c>
      <c r="D240" s="34" t="s">
        <v>172</v>
      </c>
      <c r="E240" s="34" t="s">
        <v>182</v>
      </c>
      <c r="F240" s="34" t="s">
        <v>183</v>
      </c>
      <c r="G240" s="21" t="s">
        <v>214</v>
      </c>
      <c r="H240" s="21" t="s">
        <v>142</v>
      </c>
      <c r="I240" s="21" t="s">
        <v>26</v>
      </c>
      <c r="J240" s="21" t="s">
        <v>31</v>
      </c>
      <c r="K240" s="9"/>
      <c r="M240" s="12"/>
    </row>
    <row r="241" spans="1:13" ht="18" customHeight="1">
      <c r="A241" s="1">
        <v>240</v>
      </c>
      <c r="B241" s="37">
        <v>33026</v>
      </c>
      <c r="C241" s="34" t="s">
        <v>171</v>
      </c>
      <c r="D241" s="36" t="s">
        <v>210</v>
      </c>
      <c r="E241" s="34" t="s">
        <v>170</v>
      </c>
      <c r="F241" s="34" t="s">
        <v>166</v>
      </c>
      <c r="G241" s="21"/>
      <c r="H241" s="21"/>
      <c r="I241" s="21" t="s">
        <v>20</v>
      </c>
      <c r="J241" s="21" t="s">
        <v>276</v>
      </c>
      <c r="K241" s="9"/>
      <c r="M241" s="12"/>
    </row>
    <row r="242" spans="1:13" ht="18" customHeight="1">
      <c r="A242" s="1">
        <v>241</v>
      </c>
      <c r="B242" s="37">
        <v>33026</v>
      </c>
      <c r="C242" s="34" t="s">
        <v>165</v>
      </c>
      <c r="D242" s="34" t="s">
        <v>194</v>
      </c>
      <c r="E242" s="34" t="s">
        <v>196</v>
      </c>
      <c r="F242" s="34" t="s">
        <v>178</v>
      </c>
      <c r="G242" s="21" t="s">
        <v>200</v>
      </c>
      <c r="H242" s="21" t="s">
        <v>186</v>
      </c>
      <c r="I242" s="21" t="s">
        <v>32</v>
      </c>
      <c r="J242" s="21" t="s">
        <v>227</v>
      </c>
      <c r="K242" s="9"/>
      <c r="M242" s="12"/>
    </row>
    <row r="243" spans="1:13" ht="18" customHeight="1">
      <c r="A243" s="1">
        <v>242</v>
      </c>
      <c r="B243" s="37">
        <v>33026</v>
      </c>
      <c r="C243" s="34" t="s">
        <v>190</v>
      </c>
      <c r="D243" s="34" t="s">
        <v>144</v>
      </c>
      <c r="E243" s="34" t="s">
        <v>175</v>
      </c>
      <c r="F243" s="34" t="s">
        <v>191</v>
      </c>
      <c r="G243" s="21"/>
      <c r="H243" s="21"/>
      <c r="I243" s="21" t="s">
        <v>37</v>
      </c>
      <c r="J243" s="21" t="s">
        <v>19</v>
      </c>
      <c r="K243" s="9"/>
      <c r="M243" s="12"/>
    </row>
    <row r="244" spans="1:13" ht="18" customHeight="1">
      <c r="A244" s="1">
        <v>243</v>
      </c>
      <c r="B244" s="37">
        <v>33026</v>
      </c>
      <c r="C244" s="34" t="s">
        <v>195</v>
      </c>
      <c r="D244" s="34" t="s">
        <v>192</v>
      </c>
      <c r="E244" s="34" t="s">
        <v>176</v>
      </c>
      <c r="F244" s="34" t="s">
        <v>163</v>
      </c>
      <c r="G244" s="21"/>
      <c r="H244" s="21"/>
      <c r="I244" s="21" t="s">
        <v>38</v>
      </c>
      <c r="J244" s="21" t="s">
        <v>14</v>
      </c>
      <c r="K244" s="9"/>
      <c r="M244" s="12"/>
    </row>
    <row r="245" spans="1:13" ht="18" customHeight="1">
      <c r="A245" s="1">
        <v>244</v>
      </c>
      <c r="B245" s="37">
        <v>33027</v>
      </c>
      <c r="C245" s="34" t="s">
        <v>166</v>
      </c>
      <c r="D245" s="34" t="s">
        <v>193</v>
      </c>
      <c r="E245" s="34" t="s">
        <v>210</v>
      </c>
      <c r="F245" s="34" t="s">
        <v>170</v>
      </c>
      <c r="G245" s="21"/>
      <c r="H245" s="21"/>
      <c r="I245" s="21" t="s">
        <v>20</v>
      </c>
      <c r="J245" s="21" t="s">
        <v>276</v>
      </c>
      <c r="K245" s="9"/>
      <c r="M245" s="12"/>
    </row>
    <row r="246" spans="1:13" ht="18" customHeight="1">
      <c r="A246" s="1">
        <v>245</v>
      </c>
      <c r="B246" s="37">
        <v>33027</v>
      </c>
      <c r="C246" s="34" t="s">
        <v>175</v>
      </c>
      <c r="D246" s="34" t="s">
        <v>167</v>
      </c>
      <c r="E246" s="34" t="s">
        <v>191</v>
      </c>
      <c r="F246" s="34" t="s">
        <v>144</v>
      </c>
      <c r="G246" s="21"/>
      <c r="H246" s="21"/>
      <c r="I246" s="21" t="s">
        <v>37</v>
      </c>
      <c r="J246" s="21" t="s">
        <v>19</v>
      </c>
      <c r="K246" s="9"/>
      <c r="M246" s="12"/>
    </row>
    <row r="247" spans="1:13" ht="18" customHeight="1">
      <c r="A247" s="1">
        <v>246</v>
      </c>
      <c r="B247" s="37">
        <v>33027</v>
      </c>
      <c r="C247" s="34" t="s">
        <v>131</v>
      </c>
      <c r="D247" s="34" t="s">
        <v>179</v>
      </c>
      <c r="E247" s="34" t="s">
        <v>198</v>
      </c>
      <c r="F247" s="34" t="s">
        <v>184</v>
      </c>
      <c r="G247" s="21" t="s">
        <v>211</v>
      </c>
      <c r="H247" s="21" t="s">
        <v>213</v>
      </c>
      <c r="I247" s="21" t="s">
        <v>8</v>
      </c>
      <c r="J247" s="21" t="s">
        <v>228</v>
      </c>
      <c r="K247" s="9"/>
      <c r="M247" s="12"/>
    </row>
    <row r="248" spans="1:13" ht="18" customHeight="1">
      <c r="A248" s="1">
        <v>247</v>
      </c>
      <c r="B248" s="37">
        <v>33027</v>
      </c>
      <c r="C248" s="34" t="s">
        <v>142</v>
      </c>
      <c r="D248" s="34" t="s">
        <v>181</v>
      </c>
      <c r="E248" s="34" t="s">
        <v>173</v>
      </c>
      <c r="F248" s="34" t="s">
        <v>185</v>
      </c>
      <c r="G248" s="21" t="s">
        <v>183</v>
      </c>
      <c r="H248" s="21" t="s">
        <v>269</v>
      </c>
      <c r="I248" s="21" t="s">
        <v>26</v>
      </c>
      <c r="J248" s="21" t="s">
        <v>31</v>
      </c>
      <c r="K248" s="9"/>
      <c r="M248" s="12"/>
    </row>
    <row r="249" spans="1:13" ht="18" customHeight="1">
      <c r="A249" s="1">
        <v>248</v>
      </c>
      <c r="B249" s="37">
        <v>33027</v>
      </c>
      <c r="C249" s="34" t="s">
        <v>194</v>
      </c>
      <c r="D249" s="34" t="s">
        <v>196</v>
      </c>
      <c r="E249" s="34" t="s">
        <v>186</v>
      </c>
      <c r="F249" s="34" t="s">
        <v>165</v>
      </c>
      <c r="G249" s="21" t="s">
        <v>178</v>
      </c>
      <c r="H249" s="21" t="s">
        <v>200</v>
      </c>
      <c r="I249" s="21" t="s">
        <v>32</v>
      </c>
      <c r="J249" s="21" t="s">
        <v>227</v>
      </c>
      <c r="K249" s="9"/>
      <c r="M249" s="12"/>
    </row>
    <row r="250" spans="1:13" ht="18" customHeight="1">
      <c r="A250" s="1">
        <v>249</v>
      </c>
      <c r="B250" s="37">
        <v>33027</v>
      </c>
      <c r="C250" s="34" t="s">
        <v>163</v>
      </c>
      <c r="D250" s="34" t="s">
        <v>168</v>
      </c>
      <c r="E250" s="34" t="s">
        <v>192</v>
      </c>
      <c r="F250" s="34" t="s">
        <v>176</v>
      </c>
      <c r="G250" s="21"/>
      <c r="H250" s="21"/>
      <c r="I250" s="21" t="s">
        <v>38</v>
      </c>
      <c r="J250" s="21" t="s">
        <v>14</v>
      </c>
      <c r="K250" s="9"/>
      <c r="M250" s="12"/>
    </row>
    <row r="251" spans="1:13" ht="18" customHeight="1">
      <c r="A251" s="1">
        <v>250</v>
      </c>
      <c r="B251" s="37">
        <v>33028</v>
      </c>
      <c r="C251" s="34" t="s">
        <v>178</v>
      </c>
      <c r="D251" s="34" t="s">
        <v>186</v>
      </c>
      <c r="E251" s="34" t="s">
        <v>200</v>
      </c>
      <c r="F251" s="34" t="s">
        <v>196</v>
      </c>
      <c r="G251" s="21" t="s">
        <v>165</v>
      </c>
      <c r="H251" s="21" t="s">
        <v>194</v>
      </c>
      <c r="I251" s="21" t="s">
        <v>31</v>
      </c>
      <c r="J251" s="21" t="s">
        <v>227</v>
      </c>
      <c r="K251" s="9"/>
      <c r="M251" s="12"/>
    </row>
    <row r="252" spans="1:13" ht="18" customHeight="1">
      <c r="A252" s="1">
        <v>251</v>
      </c>
      <c r="B252" s="37">
        <v>33029</v>
      </c>
      <c r="C252" s="34" t="s">
        <v>182</v>
      </c>
      <c r="D252" s="34" t="s">
        <v>173</v>
      </c>
      <c r="E252" s="34" t="s">
        <v>181</v>
      </c>
      <c r="F252" s="34" t="s">
        <v>269</v>
      </c>
      <c r="G252" s="21" t="s">
        <v>142</v>
      </c>
      <c r="H252" s="21" t="s">
        <v>211</v>
      </c>
      <c r="I252" s="21" t="s">
        <v>228</v>
      </c>
      <c r="J252" s="21" t="s">
        <v>26</v>
      </c>
      <c r="K252" s="9"/>
      <c r="M252" s="12"/>
    </row>
    <row r="253" spans="1:13" ht="18" customHeight="1">
      <c r="A253" s="1">
        <v>252</v>
      </c>
      <c r="B253" s="38">
        <v>33029</v>
      </c>
      <c r="C253" s="21" t="s">
        <v>196</v>
      </c>
      <c r="D253" s="21" t="s">
        <v>200</v>
      </c>
      <c r="E253" s="21" t="s">
        <v>165</v>
      </c>
      <c r="F253" s="21" t="s">
        <v>194</v>
      </c>
      <c r="G253" s="21" t="s">
        <v>186</v>
      </c>
      <c r="H253" s="21" t="s">
        <v>178</v>
      </c>
      <c r="I253" s="21" t="s">
        <v>31</v>
      </c>
      <c r="J253" s="21" t="s">
        <v>227</v>
      </c>
      <c r="K253" s="9"/>
    </row>
    <row r="254" spans="1:13" ht="18" customHeight="1">
      <c r="A254" s="1">
        <v>253</v>
      </c>
      <c r="B254" s="38">
        <v>33029</v>
      </c>
      <c r="C254" s="21" t="s">
        <v>144</v>
      </c>
      <c r="D254" s="21" t="s">
        <v>171</v>
      </c>
      <c r="E254" s="21" t="s">
        <v>170</v>
      </c>
      <c r="F254" s="21" t="s">
        <v>193</v>
      </c>
      <c r="G254" s="21"/>
      <c r="H254" s="21"/>
      <c r="I254" s="21" t="s">
        <v>37</v>
      </c>
      <c r="J254" s="21" t="s">
        <v>276</v>
      </c>
      <c r="K254" s="9"/>
    </row>
    <row r="255" spans="1:13" ht="18" customHeight="1">
      <c r="A255" s="1">
        <v>254</v>
      </c>
      <c r="B255" s="38">
        <v>33029</v>
      </c>
      <c r="C255" s="21" t="s">
        <v>176</v>
      </c>
      <c r="D255" s="21" t="s">
        <v>195</v>
      </c>
      <c r="E255" s="21" t="s">
        <v>72</v>
      </c>
      <c r="F255" s="21" t="s">
        <v>192</v>
      </c>
      <c r="G255" s="21"/>
      <c r="H255" s="21"/>
      <c r="I255" s="21" t="s">
        <v>19</v>
      </c>
      <c r="J255" s="21" t="s">
        <v>14</v>
      </c>
      <c r="K255" s="9"/>
    </row>
    <row r="256" spans="1:13" ht="18" customHeight="1">
      <c r="A256" s="1">
        <v>255</v>
      </c>
      <c r="B256" s="38">
        <v>33029</v>
      </c>
      <c r="C256" s="21" t="s">
        <v>191</v>
      </c>
      <c r="D256" s="21" t="s">
        <v>190</v>
      </c>
      <c r="E256" s="21" t="s">
        <v>210</v>
      </c>
      <c r="F256" s="21" t="s">
        <v>167</v>
      </c>
      <c r="G256" s="21"/>
      <c r="H256" s="21"/>
      <c r="I256" s="21" t="s">
        <v>20</v>
      </c>
      <c r="J256" s="21" t="s">
        <v>38</v>
      </c>
      <c r="K256" s="9"/>
    </row>
    <row r="257" spans="1:13" ht="18" customHeight="1">
      <c r="A257" s="1">
        <v>256</v>
      </c>
      <c r="B257" s="38">
        <v>33030</v>
      </c>
      <c r="C257" s="34" t="s">
        <v>167</v>
      </c>
      <c r="D257" s="21" t="s">
        <v>175</v>
      </c>
      <c r="E257" s="21" t="s">
        <v>190</v>
      </c>
      <c r="F257" s="21" t="s">
        <v>210</v>
      </c>
      <c r="G257" s="21"/>
      <c r="H257" s="21"/>
      <c r="I257" s="21" t="s">
        <v>20</v>
      </c>
      <c r="J257" s="21" t="s">
        <v>38</v>
      </c>
      <c r="K257" s="9"/>
    </row>
    <row r="258" spans="1:13" ht="18" customHeight="1">
      <c r="A258" s="1">
        <v>257</v>
      </c>
      <c r="B258" s="38">
        <v>33030</v>
      </c>
      <c r="C258" s="36" t="s">
        <v>192</v>
      </c>
      <c r="D258" s="21" t="s">
        <v>163</v>
      </c>
      <c r="E258" s="21" t="s">
        <v>195</v>
      </c>
      <c r="F258" s="21" t="s">
        <v>72</v>
      </c>
      <c r="G258" s="21"/>
      <c r="H258" s="21"/>
      <c r="I258" s="21" t="s">
        <v>19</v>
      </c>
      <c r="J258" s="21" t="s">
        <v>14</v>
      </c>
      <c r="K258" s="9"/>
      <c r="M258" s="13"/>
    </row>
    <row r="259" spans="1:13" ht="18" customHeight="1">
      <c r="A259" s="1">
        <v>258</v>
      </c>
      <c r="B259" s="38">
        <v>33030</v>
      </c>
      <c r="C259" s="21" t="s">
        <v>211</v>
      </c>
      <c r="D259" s="21" t="s">
        <v>269</v>
      </c>
      <c r="E259" s="21" t="s">
        <v>142</v>
      </c>
      <c r="F259" s="21" t="s">
        <v>173</v>
      </c>
      <c r="G259" s="21" t="s">
        <v>181</v>
      </c>
      <c r="H259" s="21" t="s">
        <v>182</v>
      </c>
      <c r="I259" s="21" t="s">
        <v>228</v>
      </c>
      <c r="J259" s="21" t="s">
        <v>26</v>
      </c>
      <c r="K259" s="9"/>
    </row>
    <row r="260" spans="1:13" ht="18" customHeight="1">
      <c r="A260" s="1">
        <v>259</v>
      </c>
      <c r="B260" s="38">
        <v>33030</v>
      </c>
      <c r="C260" s="34" t="s">
        <v>186</v>
      </c>
      <c r="D260" s="21" t="s">
        <v>165</v>
      </c>
      <c r="E260" s="21" t="s">
        <v>194</v>
      </c>
      <c r="F260" s="21" t="s">
        <v>200</v>
      </c>
      <c r="G260" s="21" t="s">
        <v>178</v>
      </c>
      <c r="H260" s="21" t="s">
        <v>196</v>
      </c>
      <c r="I260" s="21" t="s">
        <v>31</v>
      </c>
      <c r="J260" s="21" t="s">
        <v>227</v>
      </c>
      <c r="K260" s="9"/>
    </row>
    <row r="261" spans="1:13" ht="18" customHeight="1">
      <c r="A261" s="1">
        <v>260</v>
      </c>
      <c r="B261" s="38">
        <v>33030</v>
      </c>
      <c r="C261" s="21" t="s">
        <v>193</v>
      </c>
      <c r="D261" s="21" t="s">
        <v>166</v>
      </c>
      <c r="E261" s="21" t="s">
        <v>171</v>
      </c>
      <c r="F261" s="21" t="s">
        <v>170</v>
      </c>
      <c r="G261" s="21"/>
      <c r="H261" s="21"/>
      <c r="I261" s="21" t="s">
        <v>37</v>
      </c>
      <c r="J261" s="21" t="s">
        <v>276</v>
      </c>
      <c r="K261" s="9"/>
    </row>
    <row r="262" spans="1:13" ht="18" customHeight="1">
      <c r="A262" s="1">
        <v>261</v>
      </c>
      <c r="B262" s="38">
        <v>33030</v>
      </c>
      <c r="C262" s="21" t="s">
        <v>214</v>
      </c>
      <c r="D262" s="21" t="s">
        <v>131</v>
      </c>
      <c r="E262" s="21" t="s">
        <v>179</v>
      </c>
      <c r="F262" s="21" t="s">
        <v>213</v>
      </c>
      <c r="G262" s="21" t="s">
        <v>184</v>
      </c>
      <c r="H262" s="21" t="s">
        <v>198</v>
      </c>
      <c r="I262" s="21" t="s">
        <v>8</v>
      </c>
      <c r="J262" s="21" t="s">
        <v>32</v>
      </c>
      <c r="K262" s="9"/>
    </row>
    <row r="263" spans="1:13" ht="18" customHeight="1">
      <c r="A263" s="1">
        <v>262</v>
      </c>
      <c r="B263" s="38">
        <v>33031</v>
      </c>
      <c r="C263" s="21" t="s">
        <v>179</v>
      </c>
      <c r="D263" s="21" t="s">
        <v>184</v>
      </c>
      <c r="E263" s="21" t="s">
        <v>131</v>
      </c>
      <c r="F263" s="21" t="s">
        <v>198</v>
      </c>
      <c r="G263" s="21" t="s">
        <v>213</v>
      </c>
      <c r="H263" s="21" t="s">
        <v>165</v>
      </c>
      <c r="I263" s="21" t="s">
        <v>8</v>
      </c>
      <c r="J263" s="21" t="s">
        <v>32</v>
      </c>
      <c r="K263" s="9"/>
    </row>
    <row r="264" spans="1:13" ht="18" customHeight="1">
      <c r="A264" s="1">
        <v>263</v>
      </c>
      <c r="B264" s="38">
        <v>33031</v>
      </c>
      <c r="C264" s="21" t="s">
        <v>72</v>
      </c>
      <c r="D264" s="21" t="s">
        <v>176</v>
      </c>
      <c r="E264" s="21" t="s">
        <v>163</v>
      </c>
      <c r="F264" s="21" t="s">
        <v>195</v>
      </c>
      <c r="G264" s="21"/>
      <c r="H264" s="21"/>
      <c r="I264" s="21" t="s">
        <v>19</v>
      </c>
      <c r="J264" s="21" t="s">
        <v>14</v>
      </c>
      <c r="K264" s="9"/>
    </row>
    <row r="265" spans="1:13" ht="18" customHeight="1">
      <c r="A265" s="1">
        <v>264</v>
      </c>
      <c r="B265" s="38">
        <v>33031</v>
      </c>
      <c r="C265" s="21" t="s">
        <v>170</v>
      </c>
      <c r="D265" s="21" t="s">
        <v>144</v>
      </c>
      <c r="E265" s="21" t="s">
        <v>166</v>
      </c>
      <c r="F265" s="21" t="s">
        <v>171</v>
      </c>
      <c r="G265" s="21"/>
      <c r="H265" s="21"/>
      <c r="I265" s="21" t="s">
        <v>37</v>
      </c>
      <c r="J265" s="21" t="s">
        <v>276</v>
      </c>
      <c r="K265" s="9"/>
    </row>
    <row r="266" spans="1:13" ht="18" customHeight="1">
      <c r="A266" s="1">
        <v>265</v>
      </c>
      <c r="B266" s="38">
        <v>33031</v>
      </c>
      <c r="C266" s="21" t="s">
        <v>181</v>
      </c>
      <c r="D266" s="21" t="s">
        <v>142</v>
      </c>
      <c r="E266" s="21" t="s">
        <v>211</v>
      </c>
      <c r="F266" s="21" t="s">
        <v>182</v>
      </c>
      <c r="G266" s="21" t="s">
        <v>269</v>
      </c>
      <c r="H266" s="21" t="s">
        <v>173</v>
      </c>
      <c r="I266" s="21" t="s">
        <v>228</v>
      </c>
      <c r="J266" s="21" t="s">
        <v>26</v>
      </c>
      <c r="K266" s="9"/>
    </row>
    <row r="267" spans="1:13" ht="18" customHeight="1">
      <c r="A267" s="1">
        <v>266</v>
      </c>
      <c r="B267" s="38">
        <v>33031</v>
      </c>
      <c r="C267" s="21" t="s">
        <v>210</v>
      </c>
      <c r="D267" s="21" t="s">
        <v>191</v>
      </c>
      <c r="E267" s="21" t="s">
        <v>175</v>
      </c>
      <c r="F267" s="21" t="s">
        <v>190</v>
      </c>
      <c r="G267" s="21"/>
      <c r="H267" s="21"/>
      <c r="I267" s="21" t="s">
        <v>20</v>
      </c>
      <c r="J267" s="21" t="s">
        <v>38</v>
      </c>
      <c r="K267" s="9"/>
    </row>
    <row r="268" spans="1:13" ht="18" customHeight="1">
      <c r="A268" s="1">
        <v>267</v>
      </c>
      <c r="B268" s="38">
        <v>33032</v>
      </c>
      <c r="C268" s="21" t="s">
        <v>190</v>
      </c>
      <c r="D268" s="21" t="s">
        <v>167</v>
      </c>
      <c r="E268" s="21" t="s">
        <v>191</v>
      </c>
      <c r="F268" s="21" t="s">
        <v>175</v>
      </c>
      <c r="G268" s="21"/>
      <c r="H268" s="21"/>
      <c r="I268" s="21" t="s">
        <v>38</v>
      </c>
      <c r="J268" s="21" t="s">
        <v>19</v>
      </c>
      <c r="K268" s="9"/>
    </row>
    <row r="269" spans="1:13" ht="18" customHeight="1">
      <c r="A269" s="1">
        <v>268</v>
      </c>
      <c r="B269" s="38">
        <v>33032</v>
      </c>
      <c r="C269" s="21" t="s">
        <v>213</v>
      </c>
      <c r="D269" s="21" t="s">
        <v>178</v>
      </c>
      <c r="E269" s="21" t="s">
        <v>184</v>
      </c>
      <c r="F269" s="21" t="s">
        <v>179</v>
      </c>
      <c r="G269" s="21" t="s">
        <v>200</v>
      </c>
      <c r="H269" s="21" t="s">
        <v>198</v>
      </c>
      <c r="I269" s="21" t="s">
        <v>32</v>
      </c>
      <c r="J269" s="21" t="s">
        <v>26</v>
      </c>
      <c r="K269" s="9"/>
    </row>
    <row r="270" spans="1:13" ht="18" customHeight="1">
      <c r="A270" s="1">
        <v>269</v>
      </c>
      <c r="B270" s="37">
        <v>33032</v>
      </c>
      <c r="C270" s="34" t="s">
        <v>185</v>
      </c>
      <c r="D270" s="34" t="s">
        <v>183</v>
      </c>
      <c r="E270" s="34" t="s">
        <v>172</v>
      </c>
      <c r="F270" s="34" t="s">
        <v>214</v>
      </c>
      <c r="G270" s="21" t="s">
        <v>196</v>
      </c>
      <c r="H270" s="21" t="s">
        <v>194</v>
      </c>
      <c r="I270" s="21" t="s">
        <v>227</v>
      </c>
      <c r="J270" s="21" t="s">
        <v>8</v>
      </c>
      <c r="K270" s="9"/>
      <c r="M270" s="12"/>
    </row>
    <row r="271" spans="1:13" ht="18" customHeight="1">
      <c r="A271" s="1">
        <v>270</v>
      </c>
      <c r="B271" s="37">
        <v>33033</v>
      </c>
      <c r="C271" s="34" t="s">
        <v>171</v>
      </c>
      <c r="D271" s="34" t="s">
        <v>193</v>
      </c>
      <c r="E271" s="34" t="s">
        <v>144</v>
      </c>
      <c r="F271" s="34" t="s">
        <v>166</v>
      </c>
      <c r="G271" s="21"/>
      <c r="H271" s="21"/>
      <c r="I271" s="21" t="s">
        <v>276</v>
      </c>
      <c r="J271" s="21" t="s">
        <v>14</v>
      </c>
      <c r="K271" s="9"/>
      <c r="M271" s="12"/>
    </row>
    <row r="272" spans="1:13" ht="18" customHeight="1">
      <c r="A272" s="1">
        <v>271</v>
      </c>
      <c r="B272" s="37">
        <v>33033</v>
      </c>
      <c r="C272" s="34" t="s">
        <v>173</v>
      </c>
      <c r="D272" s="34" t="s">
        <v>211</v>
      </c>
      <c r="E272" s="34" t="s">
        <v>269</v>
      </c>
      <c r="F272" s="34" t="s">
        <v>181</v>
      </c>
      <c r="G272" s="21" t="s">
        <v>182</v>
      </c>
      <c r="H272" s="21" t="s">
        <v>142</v>
      </c>
      <c r="I272" s="21" t="s">
        <v>228</v>
      </c>
      <c r="J272" s="21" t="s">
        <v>31</v>
      </c>
      <c r="K272" s="9"/>
      <c r="M272" s="12"/>
    </row>
    <row r="273" spans="1:13" ht="18" customHeight="1">
      <c r="A273" s="1">
        <v>272</v>
      </c>
      <c r="B273" s="37">
        <v>33033</v>
      </c>
      <c r="C273" s="34" t="s">
        <v>195</v>
      </c>
      <c r="D273" s="34" t="s">
        <v>192</v>
      </c>
      <c r="E273" s="34" t="s">
        <v>176</v>
      </c>
      <c r="F273" s="34" t="s">
        <v>163</v>
      </c>
      <c r="G273" s="21"/>
      <c r="H273" s="21"/>
      <c r="I273" s="21" t="s">
        <v>37</v>
      </c>
      <c r="J273" s="21" t="s">
        <v>20</v>
      </c>
      <c r="K273" s="9"/>
      <c r="M273" s="12"/>
    </row>
    <row r="274" spans="1:13" ht="18" customHeight="1">
      <c r="A274" s="1">
        <v>273</v>
      </c>
      <c r="B274" s="37">
        <v>33034</v>
      </c>
      <c r="C274" s="34" t="s">
        <v>166</v>
      </c>
      <c r="D274" s="34" t="s">
        <v>170</v>
      </c>
      <c r="E274" s="34" t="s">
        <v>193</v>
      </c>
      <c r="F274" s="34" t="s">
        <v>144</v>
      </c>
      <c r="G274" s="21"/>
      <c r="H274" s="21"/>
      <c r="I274" s="21" t="s">
        <v>276</v>
      </c>
      <c r="J274" s="21" t="s">
        <v>14</v>
      </c>
      <c r="K274" s="9"/>
      <c r="M274" s="12"/>
    </row>
    <row r="275" spans="1:13" ht="18" customHeight="1">
      <c r="A275" s="1">
        <v>274</v>
      </c>
      <c r="B275" s="37">
        <v>33034</v>
      </c>
      <c r="C275" s="34" t="s">
        <v>186</v>
      </c>
      <c r="D275" s="34" t="s">
        <v>179</v>
      </c>
      <c r="E275" s="34" t="s">
        <v>200</v>
      </c>
      <c r="F275" s="34" t="s">
        <v>165</v>
      </c>
      <c r="G275" s="21" t="s">
        <v>213</v>
      </c>
      <c r="H275" s="21" t="s">
        <v>131</v>
      </c>
      <c r="I275" s="21" t="s">
        <v>32</v>
      </c>
      <c r="J275" s="21" t="s">
        <v>26</v>
      </c>
      <c r="K275" s="9"/>
      <c r="M275" s="12"/>
    </row>
    <row r="276" spans="1:13" ht="18" customHeight="1">
      <c r="A276" s="1">
        <v>275</v>
      </c>
      <c r="B276" s="37">
        <v>33034</v>
      </c>
      <c r="C276" s="34" t="s">
        <v>142</v>
      </c>
      <c r="D276" s="34" t="s">
        <v>181</v>
      </c>
      <c r="E276" s="34" t="s">
        <v>182</v>
      </c>
      <c r="F276" s="34" t="s">
        <v>211</v>
      </c>
      <c r="G276" s="21" t="s">
        <v>173</v>
      </c>
      <c r="H276" s="21" t="s">
        <v>269</v>
      </c>
      <c r="I276" s="21" t="s">
        <v>228</v>
      </c>
      <c r="J276" s="21" t="s">
        <v>31</v>
      </c>
      <c r="K276" s="9"/>
      <c r="M276" s="12"/>
    </row>
    <row r="277" spans="1:13" ht="18" customHeight="1">
      <c r="A277" s="1">
        <v>276</v>
      </c>
      <c r="B277" s="37">
        <v>33034</v>
      </c>
      <c r="C277" s="34" t="s">
        <v>194</v>
      </c>
      <c r="D277" s="34" t="s">
        <v>185</v>
      </c>
      <c r="E277" s="34" t="s">
        <v>196</v>
      </c>
      <c r="F277" s="34" t="s">
        <v>183</v>
      </c>
      <c r="G277" s="21" t="s">
        <v>172</v>
      </c>
      <c r="H277" s="21" t="s">
        <v>214</v>
      </c>
      <c r="I277" s="21" t="s">
        <v>227</v>
      </c>
      <c r="J277" s="21" t="s">
        <v>8</v>
      </c>
      <c r="K277" s="9"/>
      <c r="M277" s="12"/>
    </row>
    <row r="278" spans="1:13" ht="18" customHeight="1">
      <c r="A278" s="1">
        <v>277</v>
      </c>
      <c r="B278" s="37">
        <v>33034</v>
      </c>
      <c r="C278" s="34" t="s">
        <v>163</v>
      </c>
      <c r="D278" s="34" t="s">
        <v>168</v>
      </c>
      <c r="E278" s="34" t="s">
        <v>192</v>
      </c>
      <c r="F278" s="34" t="s">
        <v>176</v>
      </c>
      <c r="G278" s="21"/>
      <c r="H278" s="21"/>
      <c r="I278" s="21" t="s">
        <v>37</v>
      </c>
      <c r="J278" s="21" t="s">
        <v>20</v>
      </c>
      <c r="K278" s="9"/>
      <c r="M278" s="12"/>
    </row>
    <row r="279" spans="1:13" ht="18" customHeight="1">
      <c r="A279" s="1">
        <v>278</v>
      </c>
      <c r="B279" s="37">
        <v>33034</v>
      </c>
      <c r="C279" s="34" t="s">
        <v>191</v>
      </c>
      <c r="D279" s="34" t="s">
        <v>190</v>
      </c>
      <c r="E279" s="36" t="s">
        <v>210</v>
      </c>
      <c r="F279" s="34" t="s">
        <v>167</v>
      </c>
      <c r="G279" s="21"/>
      <c r="H279" s="21"/>
      <c r="I279" s="21" t="s">
        <v>38</v>
      </c>
      <c r="J279" s="21" t="s">
        <v>19</v>
      </c>
      <c r="K279" s="9"/>
      <c r="M279" s="12"/>
    </row>
    <row r="280" spans="1:13" ht="18" customHeight="1">
      <c r="A280" s="1">
        <v>279</v>
      </c>
      <c r="B280" s="37">
        <v>33036</v>
      </c>
      <c r="C280" s="34" t="s">
        <v>167</v>
      </c>
      <c r="D280" s="34" t="s">
        <v>175</v>
      </c>
      <c r="E280" s="34" t="s">
        <v>190</v>
      </c>
      <c r="F280" s="34" t="s">
        <v>144</v>
      </c>
      <c r="G280" s="21"/>
      <c r="H280" s="21"/>
      <c r="I280" s="21" t="s">
        <v>19</v>
      </c>
      <c r="J280" s="21" t="s">
        <v>20</v>
      </c>
      <c r="K280" s="9"/>
      <c r="M280" s="12"/>
    </row>
    <row r="281" spans="1:13" ht="18" customHeight="1">
      <c r="A281" s="1">
        <v>280</v>
      </c>
      <c r="B281" s="37">
        <v>33036</v>
      </c>
      <c r="C281" s="34" t="s">
        <v>182</v>
      </c>
      <c r="D281" s="34" t="s">
        <v>196</v>
      </c>
      <c r="E281" s="34" t="s">
        <v>142</v>
      </c>
      <c r="F281" s="34" t="s">
        <v>187</v>
      </c>
      <c r="G281" s="21" t="s">
        <v>214</v>
      </c>
      <c r="H281" s="21" t="s">
        <v>183</v>
      </c>
      <c r="I281" s="21" t="s">
        <v>227</v>
      </c>
      <c r="J281" s="21" t="s">
        <v>228</v>
      </c>
      <c r="K281" s="9"/>
      <c r="M281" s="12"/>
    </row>
    <row r="282" spans="1:13" ht="18" customHeight="1">
      <c r="A282" s="1">
        <v>281</v>
      </c>
      <c r="B282" s="37">
        <v>33036</v>
      </c>
      <c r="C282" s="34" t="s">
        <v>179</v>
      </c>
      <c r="D282" s="34" t="s">
        <v>213</v>
      </c>
      <c r="E282" s="34" t="s">
        <v>186</v>
      </c>
      <c r="F282" s="34" t="s">
        <v>200</v>
      </c>
      <c r="G282" s="21" t="s">
        <v>131</v>
      </c>
      <c r="H282" s="21" t="s">
        <v>165</v>
      </c>
      <c r="I282" s="21" t="s">
        <v>8</v>
      </c>
      <c r="J282" s="21" t="s">
        <v>26</v>
      </c>
      <c r="K282" s="9"/>
      <c r="M282" s="12"/>
    </row>
    <row r="283" spans="1:13" ht="18" customHeight="1">
      <c r="A283" s="1">
        <v>282</v>
      </c>
      <c r="B283" s="37">
        <v>33037</v>
      </c>
      <c r="C283" s="34" t="s">
        <v>192</v>
      </c>
      <c r="D283" s="36" t="s">
        <v>163</v>
      </c>
      <c r="E283" s="34" t="s">
        <v>171</v>
      </c>
      <c r="F283" s="34" t="s">
        <v>168</v>
      </c>
      <c r="G283" s="21"/>
      <c r="H283" s="21"/>
      <c r="I283" s="21" t="s">
        <v>276</v>
      </c>
      <c r="J283" s="21" t="s">
        <v>38</v>
      </c>
      <c r="K283" s="9"/>
      <c r="M283" s="12"/>
    </row>
    <row r="284" spans="1:13" ht="18" customHeight="1">
      <c r="A284" s="1">
        <v>283</v>
      </c>
      <c r="B284" s="37">
        <v>33037</v>
      </c>
      <c r="C284" s="34" t="s">
        <v>181</v>
      </c>
      <c r="D284" s="34" t="s">
        <v>194</v>
      </c>
      <c r="E284" s="34" t="s">
        <v>214</v>
      </c>
      <c r="F284" s="34" t="s">
        <v>172</v>
      </c>
      <c r="G284" s="21" t="s">
        <v>269</v>
      </c>
      <c r="H284" s="21" t="s">
        <v>187</v>
      </c>
      <c r="I284" s="21" t="s">
        <v>227</v>
      </c>
      <c r="J284" s="21" t="s">
        <v>228</v>
      </c>
      <c r="K284" s="9"/>
      <c r="M284" s="12"/>
    </row>
    <row r="285" spans="1:13" ht="18" customHeight="1">
      <c r="A285" s="1">
        <v>284</v>
      </c>
      <c r="B285" s="37">
        <v>33037</v>
      </c>
      <c r="C285" s="34" t="s">
        <v>184</v>
      </c>
      <c r="D285" s="34" t="s">
        <v>198</v>
      </c>
      <c r="E285" s="34" t="s">
        <v>185</v>
      </c>
      <c r="F285" s="34" t="s">
        <v>211</v>
      </c>
      <c r="G285" s="21" t="s">
        <v>161</v>
      </c>
      <c r="H285" s="21" t="s">
        <v>178</v>
      </c>
      <c r="I285" s="21" t="s">
        <v>32</v>
      </c>
      <c r="J285" s="21" t="s">
        <v>31</v>
      </c>
      <c r="K285" s="9"/>
      <c r="M285" s="12"/>
    </row>
    <row r="286" spans="1:13" ht="18" customHeight="1">
      <c r="A286" s="1">
        <v>285</v>
      </c>
      <c r="B286" s="37">
        <v>33037</v>
      </c>
      <c r="C286" s="34" t="s">
        <v>131</v>
      </c>
      <c r="D286" s="34" t="s">
        <v>186</v>
      </c>
      <c r="E286" s="34" t="s">
        <v>165</v>
      </c>
      <c r="F286" s="34" t="s">
        <v>213</v>
      </c>
      <c r="G286" s="21" t="s">
        <v>179</v>
      </c>
      <c r="H286" s="21" t="s">
        <v>200</v>
      </c>
      <c r="I286" s="21" t="s">
        <v>8</v>
      </c>
      <c r="J286" s="21" t="s">
        <v>26</v>
      </c>
      <c r="K286" s="9"/>
      <c r="M286" s="12"/>
    </row>
    <row r="287" spans="1:13" ht="18" customHeight="1">
      <c r="A287" s="1">
        <v>286</v>
      </c>
      <c r="B287" s="37">
        <v>33037</v>
      </c>
      <c r="C287" s="36" t="s">
        <v>144</v>
      </c>
      <c r="D287" s="34" t="s">
        <v>195</v>
      </c>
      <c r="E287" s="34" t="s">
        <v>175</v>
      </c>
      <c r="F287" s="34" t="s">
        <v>190</v>
      </c>
      <c r="G287" s="21"/>
      <c r="H287" s="21"/>
      <c r="I287" s="21" t="s">
        <v>19</v>
      </c>
      <c r="J287" s="21" t="s">
        <v>20</v>
      </c>
      <c r="K287" s="9"/>
      <c r="M287" s="13"/>
    </row>
    <row r="288" spans="1:13" ht="18" customHeight="1">
      <c r="A288" s="1">
        <v>287</v>
      </c>
      <c r="B288" s="37">
        <v>33037</v>
      </c>
      <c r="C288" s="34" t="s">
        <v>193</v>
      </c>
      <c r="D288" s="34" t="s">
        <v>170</v>
      </c>
      <c r="E288" s="34" t="s">
        <v>166</v>
      </c>
      <c r="F288" s="34" t="s">
        <v>191</v>
      </c>
      <c r="G288" s="21"/>
      <c r="H288" s="21"/>
      <c r="I288" s="21" t="s">
        <v>14</v>
      </c>
      <c r="J288" s="21" t="s">
        <v>37</v>
      </c>
      <c r="K288" s="9"/>
      <c r="M288" s="12"/>
    </row>
    <row r="289" spans="1:13" ht="18" customHeight="1">
      <c r="A289" s="1">
        <v>288</v>
      </c>
      <c r="B289" s="37">
        <v>33038</v>
      </c>
      <c r="C289" s="34" t="s">
        <v>168</v>
      </c>
      <c r="D289" s="34" t="s">
        <v>176</v>
      </c>
      <c r="E289" s="34" t="s">
        <v>163</v>
      </c>
      <c r="F289" s="34" t="s">
        <v>171</v>
      </c>
      <c r="G289" s="21"/>
      <c r="H289" s="21"/>
      <c r="I289" s="21" t="s">
        <v>276</v>
      </c>
      <c r="J289" s="21" t="s">
        <v>38</v>
      </c>
      <c r="K289" s="9"/>
      <c r="M289" s="12"/>
    </row>
    <row r="290" spans="1:13" ht="18" customHeight="1">
      <c r="A290" s="1">
        <v>289</v>
      </c>
      <c r="B290" s="37">
        <v>33038</v>
      </c>
      <c r="C290" s="34" t="s">
        <v>185</v>
      </c>
      <c r="D290" s="34" t="s">
        <v>211</v>
      </c>
      <c r="E290" s="34" t="s">
        <v>178</v>
      </c>
      <c r="F290" s="34" t="s">
        <v>161</v>
      </c>
      <c r="G290" s="21" t="s">
        <v>198</v>
      </c>
      <c r="H290" s="21" t="s">
        <v>184</v>
      </c>
      <c r="I290" s="21" t="s">
        <v>32</v>
      </c>
      <c r="J290" s="21" t="s">
        <v>31</v>
      </c>
      <c r="K290" s="9"/>
      <c r="M290" s="12"/>
    </row>
    <row r="291" spans="1:13" ht="18" customHeight="1">
      <c r="A291" s="1">
        <v>290</v>
      </c>
      <c r="B291" s="37">
        <v>33038</v>
      </c>
      <c r="C291" s="34" t="s">
        <v>187</v>
      </c>
      <c r="D291" s="34" t="s">
        <v>142</v>
      </c>
      <c r="E291" s="34" t="s">
        <v>183</v>
      </c>
      <c r="F291" s="34" t="s">
        <v>182</v>
      </c>
      <c r="G291" s="21" t="s">
        <v>196</v>
      </c>
      <c r="H291" s="21" t="s">
        <v>214</v>
      </c>
      <c r="I291" s="21" t="s">
        <v>227</v>
      </c>
      <c r="J291" s="21" t="s">
        <v>228</v>
      </c>
      <c r="K291" s="9"/>
      <c r="M291" s="12"/>
    </row>
    <row r="292" spans="1:13" ht="18" customHeight="1">
      <c r="A292" s="1">
        <v>291</v>
      </c>
      <c r="B292" s="37">
        <v>33038</v>
      </c>
      <c r="C292" s="34" t="s">
        <v>195</v>
      </c>
      <c r="D292" s="34" t="s">
        <v>190</v>
      </c>
      <c r="E292" s="34" t="s">
        <v>167</v>
      </c>
      <c r="F292" s="34" t="s">
        <v>175</v>
      </c>
      <c r="G292" s="21"/>
      <c r="H292" s="21"/>
      <c r="I292" s="21" t="s">
        <v>19</v>
      </c>
      <c r="J292" s="21" t="s">
        <v>20</v>
      </c>
      <c r="K292" s="9"/>
      <c r="M292" s="12"/>
    </row>
    <row r="293" spans="1:13" ht="18" customHeight="1">
      <c r="A293" s="1">
        <v>292</v>
      </c>
      <c r="B293" s="37">
        <v>33038</v>
      </c>
      <c r="C293" s="34" t="s">
        <v>191</v>
      </c>
      <c r="D293" s="34" t="s">
        <v>210</v>
      </c>
      <c r="E293" s="34" t="s">
        <v>170</v>
      </c>
      <c r="F293" s="34" t="s">
        <v>193</v>
      </c>
      <c r="G293" s="21"/>
      <c r="H293" s="21"/>
      <c r="I293" s="21" t="s">
        <v>14</v>
      </c>
      <c r="J293" s="21" t="s">
        <v>37</v>
      </c>
      <c r="K293" s="9"/>
      <c r="M293" s="12"/>
    </row>
    <row r="294" spans="1:13" ht="18" customHeight="1">
      <c r="A294" s="1">
        <v>293</v>
      </c>
      <c r="B294" s="37">
        <v>33039</v>
      </c>
      <c r="C294" s="34" t="s">
        <v>171</v>
      </c>
      <c r="D294" s="34" t="s">
        <v>192</v>
      </c>
      <c r="E294" s="34" t="s">
        <v>176</v>
      </c>
      <c r="F294" s="34" t="s">
        <v>163</v>
      </c>
      <c r="G294" s="21"/>
      <c r="H294" s="21"/>
      <c r="I294" s="21" t="s">
        <v>37</v>
      </c>
      <c r="J294" s="21" t="s">
        <v>38</v>
      </c>
      <c r="K294" s="9"/>
      <c r="M294" s="12"/>
    </row>
    <row r="295" spans="1:13" ht="18" customHeight="1">
      <c r="A295" s="1">
        <v>294</v>
      </c>
      <c r="B295" s="37">
        <v>33039</v>
      </c>
      <c r="C295" s="34" t="s">
        <v>165</v>
      </c>
      <c r="D295" s="34" t="s">
        <v>161</v>
      </c>
      <c r="E295" s="34" t="s">
        <v>213</v>
      </c>
      <c r="F295" s="34" t="s">
        <v>179</v>
      </c>
      <c r="G295" s="21" t="s">
        <v>200</v>
      </c>
      <c r="H295" s="21" t="s">
        <v>185</v>
      </c>
      <c r="I295" s="21" t="s">
        <v>32</v>
      </c>
      <c r="J295" s="21" t="s">
        <v>228</v>
      </c>
      <c r="K295" s="9"/>
      <c r="M295" s="12"/>
    </row>
    <row r="296" spans="1:13" ht="18" customHeight="1">
      <c r="A296" s="1">
        <v>295</v>
      </c>
      <c r="B296" s="37">
        <v>33039</v>
      </c>
      <c r="C296" s="34" t="s">
        <v>178</v>
      </c>
      <c r="D296" s="34" t="s">
        <v>131</v>
      </c>
      <c r="E296" s="34" t="s">
        <v>184</v>
      </c>
      <c r="F296" s="34" t="s">
        <v>198</v>
      </c>
      <c r="G296" s="21" t="s">
        <v>211</v>
      </c>
      <c r="H296" s="21" t="s">
        <v>186</v>
      </c>
      <c r="I296" s="21" t="s">
        <v>8</v>
      </c>
      <c r="J296" s="21" t="s">
        <v>31</v>
      </c>
      <c r="K296" s="9"/>
      <c r="M296" s="12"/>
    </row>
    <row r="297" spans="1:13" ht="18" customHeight="1">
      <c r="A297" s="1">
        <v>296</v>
      </c>
      <c r="B297" s="37">
        <v>33040</v>
      </c>
      <c r="C297" s="34" t="s">
        <v>198</v>
      </c>
      <c r="D297" s="34" t="s">
        <v>184</v>
      </c>
      <c r="E297" s="34" t="s">
        <v>211</v>
      </c>
      <c r="F297" s="34" t="s">
        <v>186</v>
      </c>
      <c r="G297" s="21" t="s">
        <v>131</v>
      </c>
      <c r="H297" s="21" t="s">
        <v>178</v>
      </c>
      <c r="I297" s="21" t="s">
        <v>8</v>
      </c>
      <c r="J297" s="21" t="s">
        <v>31</v>
      </c>
      <c r="K297" s="9"/>
      <c r="M297" s="12"/>
    </row>
    <row r="298" spans="1:13" ht="18" customHeight="1">
      <c r="A298" s="1">
        <v>297</v>
      </c>
      <c r="B298" s="37">
        <v>33040</v>
      </c>
      <c r="C298" s="34" t="s">
        <v>190</v>
      </c>
      <c r="D298" s="34" t="s">
        <v>175</v>
      </c>
      <c r="E298" s="34" t="s">
        <v>144</v>
      </c>
      <c r="F298" s="34" t="s">
        <v>72</v>
      </c>
      <c r="G298" s="21"/>
      <c r="H298" s="21"/>
      <c r="I298" s="21" t="s">
        <v>20</v>
      </c>
      <c r="J298" s="21" t="s">
        <v>14</v>
      </c>
      <c r="K298" s="9"/>
      <c r="M298" s="12"/>
    </row>
    <row r="299" spans="1:13" ht="18" customHeight="1">
      <c r="A299" s="1">
        <v>298</v>
      </c>
      <c r="B299" s="37">
        <v>33040</v>
      </c>
      <c r="C299" s="34" t="s">
        <v>213</v>
      </c>
      <c r="D299" s="34" t="s">
        <v>179</v>
      </c>
      <c r="E299" s="34" t="s">
        <v>161</v>
      </c>
      <c r="F299" s="34" t="s">
        <v>185</v>
      </c>
      <c r="G299" s="21" t="s">
        <v>165</v>
      </c>
      <c r="H299" s="21" t="s">
        <v>200</v>
      </c>
      <c r="I299" s="21" t="s">
        <v>32</v>
      </c>
      <c r="J299" s="21" t="s">
        <v>228</v>
      </c>
      <c r="K299" s="9"/>
      <c r="M299" s="12"/>
    </row>
    <row r="300" spans="1:13" ht="18" customHeight="1">
      <c r="A300" s="1">
        <v>299</v>
      </c>
      <c r="B300" s="37">
        <v>33040</v>
      </c>
      <c r="C300" s="34" t="s">
        <v>180</v>
      </c>
      <c r="D300" s="34" t="s">
        <v>166</v>
      </c>
      <c r="E300" s="34" t="s">
        <v>191</v>
      </c>
      <c r="F300" s="34" t="s">
        <v>170</v>
      </c>
      <c r="G300" s="21"/>
      <c r="H300" s="21"/>
      <c r="I300" s="21" t="s">
        <v>19</v>
      </c>
      <c r="J300" s="21" t="s">
        <v>276</v>
      </c>
      <c r="K300" s="9"/>
      <c r="M300" s="12"/>
    </row>
    <row r="301" spans="1:13" ht="18" customHeight="1">
      <c r="A301" s="1">
        <v>300</v>
      </c>
      <c r="B301" s="37">
        <v>33040</v>
      </c>
      <c r="C301" s="34" t="s">
        <v>163</v>
      </c>
      <c r="D301" s="34" t="s">
        <v>195</v>
      </c>
      <c r="E301" s="34" t="s">
        <v>192</v>
      </c>
      <c r="F301" s="34" t="s">
        <v>176</v>
      </c>
      <c r="G301" s="21"/>
      <c r="H301" s="21"/>
      <c r="I301" s="21" t="s">
        <v>37</v>
      </c>
      <c r="J301" s="21" t="s">
        <v>38</v>
      </c>
      <c r="K301" s="9"/>
      <c r="M301" s="12"/>
    </row>
    <row r="302" spans="1:13" ht="18" customHeight="1">
      <c r="A302" s="1">
        <v>301</v>
      </c>
      <c r="B302" s="37">
        <v>33041</v>
      </c>
      <c r="C302" s="34" t="s">
        <v>179</v>
      </c>
      <c r="D302" s="34" t="s">
        <v>185</v>
      </c>
      <c r="E302" s="34" t="s">
        <v>200</v>
      </c>
      <c r="F302" s="34" t="s">
        <v>165</v>
      </c>
      <c r="G302" s="21" t="s">
        <v>213</v>
      </c>
      <c r="H302" s="21" t="s">
        <v>161</v>
      </c>
      <c r="I302" s="21" t="s">
        <v>32</v>
      </c>
      <c r="J302" s="21" t="s">
        <v>228</v>
      </c>
      <c r="K302" s="9"/>
      <c r="M302" s="12"/>
    </row>
    <row r="303" spans="1:13" ht="18" customHeight="1">
      <c r="A303" s="1">
        <v>302</v>
      </c>
      <c r="B303" s="37">
        <v>33041</v>
      </c>
      <c r="C303" s="34" t="s">
        <v>72</v>
      </c>
      <c r="D303" s="34" t="s">
        <v>167</v>
      </c>
      <c r="E303" s="34" t="s">
        <v>175</v>
      </c>
      <c r="F303" s="34" t="s">
        <v>190</v>
      </c>
      <c r="G303" s="21"/>
      <c r="H303" s="21"/>
      <c r="I303" s="21" t="s">
        <v>20</v>
      </c>
      <c r="J303" s="21" t="s">
        <v>14</v>
      </c>
      <c r="K303" s="9"/>
      <c r="M303" s="12"/>
    </row>
    <row r="304" spans="1:13" ht="18" customHeight="1">
      <c r="A304" s="1">
        <v>303</v>
      </c>
      <c r="B304" s="37">
        <v>33041</v>
      </c>
      <c r="C304" s="34" t="s">
        <v>172</v>
      </c>
      <c r="D304" s="34" t="s">
        <v>182</v>
      </c>
      <c r="E304" s="34" t="s">
        <v>181</v>
      </c>
      <c r="F304" s="34" t="s">
        <v>194</v>
      </c>
      <c r="G304" s="21" t="s">
        <v>142</v>
      </c>
      <c r="H304" s="21" t="s">
        <v>269</v>
      </c>
      <c r="I304" s="21" t="s">
        <v>227</v>
      </c>
      <c r="J304" s="21" t="s">
        <v>26</v>
      </c>
      <c r="K304" s="9"/>
      <c r="M304" s="12"/>
    </row>
    <row r="305" spans="1:13" ht="18" customHeight="1">
      <c r="A305" s="1">
        <v>304</v>
      </c>
      <c r="B305" s="37">
        <v>33041</v>
      </c>
      <c r="C305" s="34" t="s">
        <v>170</v>
      </c>
      <c r="D305" s="34" t="s">
        <v>193</v>
      </c>
      <c r="E305" s="34" t="s">
        <v>166</v>
      </c>
      <c r="F305" s="34" t="s">
        <v>191</v>
      </c>
      <c r="G305" s="21"/>
      <c r="H305" s="21"/>
      <c r="I305" s="21" t="s">
        <v>19</v>
      </c>
      <c r="J305" s="21" t="s">
        <v>276</v>
      </c>
      <c r="K305" s="9"/>
      <c r="M305" s="12"/>
    </row>
    <row r="306" spans="1:13" ht="18" customHeight="1">
      <c r="A306" s="1">
        <v>305</v>
      </c>
      <c r="B306" s="37">
        <v>33041</v>
      </c>
      <c r="C306" s="34" t="s">
        <v>211</v>
      </c>
      <c r="D306" s="34" t="s">
        <v>186</v>
      </c>
      <c r="E306" s="34" t="s">
        <v>131</v>
      </c>
      <c r="F306" s="34" t="s">
        <v>184</v>
      </c>
      <c r="G306" s="21" t="s">
        <v>178</v>
      </c>
      <c r="H306" s="21" t="s">
        <v>198</v>
      </c>
      <c r="I306" s="21" t="s">
        <v>8</v>
      </c>
      <c r="J306" s="21" t="s">
        <v>31</v>
      </c>
      <c r="K306" s="9"/>
      <c r="M306" s="12"/>
    </row>
    <row r="307" spans="1:13" ht="18" customHeight="1">
      <c r="A307" s="1">
        <v>306</v>
      </c>
      <c r="B307" s="37">
        <v>33041</v>
      </c>
      <c r="C307" s="34" t="s">
        <v>176</v>
      </c>
      <c r="D307" s="34" t="s">
        <v>171</v>
      </c>
      <c r="E307" s="34" t="s">
        <v>195</v>
      </c>
      <c r="F307" s="34" t="s">
        <v>192</v>
      </c>
      <c r="G307" s="21"/>
      <c r="H307" s="21"/>
      <c r="I307" s="21" t="s">
        <v>37</v>
      </c>
      <c r="J307" s="21" t="s">
        <v>38</v>
      </c>
      <c r="K307" s="9"/>
      <c r="M307" s="12"/>
    </row>
    <row r="308" spans="1:13" ht="18" customHeight="1">
      <c r="A308" s="1">
        <v>307</v>
      </c>
      <c r="B308" s="37">
        <v>33043</v>
      </c>
      <c r="C308" s="34" t="s">
        <v>166</v>
      </c>
      <c r="D308" s="34" t="s">
        <v>210</v>
      </c>
      <c r="E308" s="36" t="s">
        <v>193</v>
      </c>
      <c r="F308" s="34" t="s">
        <v>171</v>
      </c>
      <c r="G308" s="21"/>
      <c r="H308" s="21"/>
      <c r="I308" s="21" t="s">
        <v>38</v>
      </c>
      <c r="J308" s="21" t="s">
        <v>20</v>
      </c>
      <c r="K308" s="9"/>
      <c r="M308" s="12"/>
    </row>
    <row r="309" spans="1:13" ht="18" customHeight="1">
      <c r="A309" s="1">
        <v>308</v>
      </c>
      <c r="B309" s="37">
        <v>33043</v>
      </c>
      <c r="C309" s="34" t="s">
        <v>192</v>
      </c>
      <c r="D309" s="34" t="s">
        <v>180</v>
      </c>
      <c r="E309" s="34" t="s">
        <v>163</v>
      </c>
      <c r="F309" s="34" t="s">
        <v>195</v>
      </c>
      <c r="G309" s="21"/>
      <c r="H309" s="21"/>
      <c r="I309" s="21" t="s">
        <v>14</v>
      </c>
      <c r="J309" s="21" t="s">
        <v>19</v>
      </c>
      <c r="K309" s="9"/>
      <c r="M309" s="12"/>
    </row>
    <row r="310" spans="1:13" ht="18" customHeight="1">
      <c r="A310" s="1">
        <v>309</v>
      </c>
      <c r="B310" s="37">
        <v>33043</v>
      </c>
      <c r="C310" s="34" t="s">
        <v>269</v>
      </c>
      <c r="D310" s="34" t="s">
        <v>181</v>
      </c>
      <c r="E310" s="34" t="s">
        <v>196</v>
      </c>
      <c r="F310" s="34" t="s">
        <v>161</v>
      </c>
      <c r="G310" s="21" t="s">
        <v>185</v>
      </c>
      <c r="H310" s="21" t="s">
        <v>182</v>
      </c>
      <c r="I310" s="21" t="s">
        <v>26</v>
      </c>
      <c r="J310" s="21" t="s">
        <v>8</v>
      </c>
      <c r="K310" s="9"/>
      <c r="M310" s="12"/>
    </row>
    <row r="311" spans="1:13" ht="18" customHeight="1">
      <c r="A311" s="1">
        <v>310</v>
      </c>
      <c r="B311" s="37">
        <v>33043</v>
      </c>
      <c r="C311" s="34" t="s">
        <v>175</v>
      </c>
      <c r="D311" s="34" t="s">
        <v>144</v>
      </c>
      <c r="E311" s="34" t="s">
        <v>167</v>
      </c>
      <c r="F311" s="34" t="s">
        <v>191</v>
      </c>
      <c r="G311" s="21"/>
      <c r="H311" s="21"/>
      <c r="I311" s="21" t="s">
        <v>276</v>
      </c>
      <c r="J311" s="21" t="s">
        <v>37</v>
      </c>
      <c r="K311" s="9"/>
      <c r="M311" s="12"/>
    </row>
    <row r="312" spans="1:13" ht="18" customHeight="1">
      <c r="A312" s="1">
        <v>311</v>
      </c>
      <c r="B312" s="37">
        <v>33043</v>
      </c>
      <c r="C312" s="34" t="s">
        <v>184</v>
      </c>
      <c r="D312" s="34" t="s">
        <v>213</v>
      </c>
      <c r="E312" s="34" t="s">
        <v>198</v>
      </c>
      <c r="F312" s="34" t="s">
        <v>131</v>
      </c>
      <c r="G312" s="21" t="s">
        <v>179</v>
      </c>
      <c r="H312" s="21" t="s">
        <v>165</v>
      </c>
      <c r="I312" s="21" t="s">
        <v>31</v>
      </c>
      <c r="J312" s="21" t="s">
        <v>32</v>
      </c>
      <c r="K312" s="9"/>
      <c r="M312" s="12"/>
    </row>
    <row r="313" spans="1:13" ht="18" customHeight="1">
      <c r="A313" s="1">
        <v>312</v>
      </c>
      <c r="B313" s="37">
        <v>33043</v>
      </c>
      <c r="C313" s="34" t="s">
        <v>142</v>
      </c>
      <c r="D313" s="34" t="s">
        <v>214</v>
      </c>
      <c r="E313" s="34" t="s">
        <v>172</v>
      </c>
      <c r="F313" s="34" t="s">
        <v>187</v>
      </c>
      <c r="G313" s="21" t="s">
        <v>183</v>
      </c>
      <c r="H313" s="21" t="s">
        <v>194</v>
      </c>
      <c r="I313" s="21" t="s">
        <v>228</v>
      </c>
      <c r="J313" s="21" t="s">
        <v>227</v>
      </c>
      <c r="K313" s="9"/>
      <c r="M313" s="12"/>
    </row>
    <row r="314" spans="1:13" ht="18" customHeight="1">
      <c r="A314" s="1">
        <v>313</v>
      </c>
      <c r="B314" s="37">
        <v>33044</v>
      </c>
      <c r="C314" s="34" t="s">
        <v>161</v>
      </c>
      <c r="D314" s="34" t="s">
        <v>196</v>
      </c>
      <c r="E314" s="34" t="s">
        <v>182</v>
      </c>
      <c r="F314" s="34" t="s">
        <v>185</v>
      </c>
      <c r="G314" s="21" t="s">
        <v>269</v>
      </c>
      <c r="H314" s="21" t="s">
        <v>181</v>
      </c>
      <c r="I314" s="21" t="s">
        <v>26</v>
      </c>
      <c r="J314" s="21" t="s">
        <v>8</v>
      </c>
      <c r="K314" s="9"/>
      <c r="M314" s="12"/>
    </row>
    <row r="315" spans="1:13" ht="18" customHeight="1">
      <c r="A315" s="1">
        <v>314</v>
      </c>
      <c r="B315" s="37">
        <v>33044</v>
      </c>
      <c r="C315" s="34" t="s">
        <v>165</v>
      </c>
      <c r="D315" s="34" t="s">
        <v>198</v>
      </c>
      <c r="E315" s="34" t="s">
        <v>178</v>
      </c>
      <c r="F315" s="34" t="s">
        <v>179</v>
      </c>
      <c r="G315" s="21" t="s">
        <v>200</v>
      </c>
      <c r="H315" s="21" t="s">
        <v>186</v>
      </c>
      <c r="I315" s="21" t="s">
        <v>31</v>
      </c>
      <c r="J315" s="21" t="s">
        <v>32</v>
      </c>
      <c r="K315" s="9"/>
      <c r="M315" s="12"/>
    </row>
    <row r="316" spans="1:13" ht="18" customHeight="1">
      <c r="A316" s="1">
        <v>315</v>
      </c>
      <c r="B316" s="37">
        <v>33044</v>
      </c>
      <c r="C316" s="34" t="s">
        <v>144</v>
      </c>
      <c r="D316" s="34" t="s">
        <v>190</v>
      </c>
      <c r="E316" s="34" t="s">
        <v>191</v>
      </c>
      <c r="F316" s="34" t="s">
        <v>167</v>
      </c>
      <c r="G316" s="21"/>
      <c r="H316" s="21"/>
      <c r="I316" s="21" t="s">
        <v>276</v>
      </c>
      <c r="J316" s="21" t="s">
        <v>37</v>
      </c>
      <c r="K316" s="9"/>
      <c r="M316" s="12"/>
    </row>
    <row r="317" spans="1:13" ht="18" customHeight="1">
      <c r="A317" s="1">
        <v>316</v>
      </c>
      <c r="B317" s="37">
        <v>33044</v>
      </c>
      <c r="C317" s="34" t="s">
        <v>193</v>
      </c>
      <c r="D317" s="34" t="s">
        <v>170</v>
      </c>
      <c r="E317" s="34" t="s">
        <v>171</v>
      </c>
      <c r="F317" s="34" t="s">
        <v>210</v>
      </c>
      <c r="G317" s="21"/>
      <c r="H317" s="21"/>
      <c r="I317" s="21" t="s">
        <v>38</v>
      </c>
      <c r="J317" s="21" t="s">
        <v>20</v>
      </c>
      <c r="K317" s="9"/>
      <c r="M317" s="12"/>
    </row>
    <row r="318" spans="1:13" ht="18" customHeight="1">
      <c r="A318" s="1">
        <v>317</v>
      </c>
      <c r="B318" s="37">
        <v>33044</v>
      </c>
      <c r="C318" s="34" t="s">
        <v>194</v>
      </c>
      <c r="D318" s="34" t="s">
        <v>187</v>
      </c>
      <c r="E318" s="34" t="s">
        <v>183</v>
      </c>
      <c r="F318" s="34" t="s">
        <v>172</v>
      </c>
      <c r="G318" s="21" t="s">
        <v>214</v>
      </c>
      <c r="H318" s="21" t="s">
        <v>142</v>
      </c>
      <c r="I318" s="21" t="s">
        <v>228</v>
      </c>
      <c r="J318" s="21" t="s">
        <v>227</v>
      </c>
      <c r="K318" s="9"/>
      <c r="M318" s="12"/>
    </row>
    <row r="319" spans="1:13" ht="18" customHeight="1">
      <c r="A319" s="1">
        <v>318</v>
      </c>
      <c r="B319" s="37">
        <v>33044</v>
      </c>
      <c r="C319" s="34" t="s">
        <v>195</v>
      </c>
      <c r="D319" s="34" t="s">
        <v>176</v>
      </c>
      <c r="E319" s="34" t="s">
        <v>180</v>
      </c>
      <c r="F319" s="34" t="s">
        <v>163</v>
      </c>
      <c r="G319" s="21"/>
      <c r="H319" s="21"/>
      <c r="I319" s="21" t="s">
        <v>14</v>
      </c>
      <c r="J319" s="21" t="s">
        <v>19</v>
      </c>
      <c r="K319" s="9"/>
      <c r="M319" s="12"/>
    </row>
    <row r="320" spans="1:13" ht="18" customHeight="1">
      <c r="A320" s="1">
        <v>319</v>
      </c>
      <c r="B320" s="37">
        <v>33045</v>
      </c>
      <c r="C320" s="34" t="s">
        <v>167</v>
      </c>
      <c r="D320" s="34" t="s">
        <v>191</v>
      </c>
      <c r="E320" s="34" t="s">
        <v>190</v>
      </c>
      <c r="F320" s="34" t="s">
        <v>175</v>
      </c>
      <c r="G320" s="21"/>
      <c r="H320" s="21"/>
      <c r="I320" s="21" t="s">
        <v>276</v>
      </c>
      <c r="J320" s="21" t="s">
        <v>37</v>
      </c>
      <c r="K320" s="9"/>
      <c r="M320" s="12"/>
    </row>
    <row r="321" spans="1:13" ht="18" customHeight="1">
      <c r="A321" s="1">
        <v>320</v>
      </c>
      <c r="B321" s="37">
        <v>33045</v>
      </c>
      <c r="C321" s="34" t="s">
        <v>182</v>
      </c>
      <c r="D321" s="34" t="s">
        <v>269</v>
      </c>
      <c r="E321" s="34" t="s">
        <v>185</v>
      </c>
      <c r="F321" s="34" t="s">
        <v>181</v>
      </c>
      <c r="G321" s="21" t="s">
        <v>161</v>
      </c>
      <c r="H321" s="21" t="s">
        <v>196</v>
      </c>
      <c r="I321" s="21" t="s">
        <v>26</v>
      </c>
      <c r="J321" s="21" t="s">
        <v>8</v>
      </c>
      <c r="K321" s="9"/>
      <c r="M321" s="12"/>
    </row>
    <row r="322" spans="1:13" ht="18" customHeight="1">
      <c r="A322" s="1">
        <v>321</v>
      </c>
      <c r="B322" s="37">
        <v>33045</v>
      </c>
      <c r="C322" s="34" t="s">
        <v>210</v>
      </c>
      <c r="D322" s="34" t="s">
        <v>166</v>
      </c>
      <c r="E322" s="34" t="s">
        <v>170</v>
      </c>
      <c r="F322" s="34" t="s">
        <v>171</v>
      </c>
      <c r="G322" s="21"/>
      <c r="H322" s="21"/>
      <c r="I322" s="21" t="s">
        <v>38</v>
      </c>
      <c r="J322" s="21" t="s">
        <v>20</v>
      </c>
      <c r="K322" s="9"/>
      <c r="M322" s="12"/>
    </row>
    <row r="323" spans="1:13" ht="18" customHeight="1">
      <c r="A323" s="1">
        <v>322</v>
      </c>
      <c r="B323" s="37">
        <v>33045</v>
      </c>
      <c r="C323" s="34" t="s">
        <v>131</v>
      </c>
      <c r="D323" s="34" t="s">
        <v>186</v>
      </c>
      <c r="E323" s="34" t="s">
        <v>211</v>
      </c>
      <c r="F323" s="34" t="s">
        <v>184</v>
      </c>
      <c r="G323" s="21" t="s">
        <v>213</v>
      </c>
      <c r="H323" s="21" t="s">
        <v>178</v>
      </c>
      <c r="I323" s="21" t="s">
        <v>31</v>
      </c>
      <c r="J323" s="21" t="s">
        <v>32</v>
      </c>
      <c r="K323" s="9"/>
      <c r="M323" s="12"/>
    </row>
    <row r="324" spans="1:13" ht="18" customHeight="1">
      <c r="A324" s="1">
        <v>323</v>
      </c>
      <c r="B324" s="37">
        <v>33045</v>
      </c>
      <c r="C324" s="34" t="s">
        <v>163</v>
      </c>
      <c r="D324" s="34" t="s">
        <v>192</v>
      </c>
      <c r="E324" s="34" t="s">
        <v>176</v>
      </c>
      <c r="F324" s="34" t="s">
        <v>180</v>
      </c>
      <c r="G324" s="21"/>
      <c r="H324" s="21"/>
      <c r="I324" s="21" t="s">
        <v>14</v>
      </c>
      <c r="J324" s="21" t="s">
        <v>19</v>
      </c>
      <c r="K324" s="9"/>
      <c r="M324" s="12"/>
    </row>
    <row r="325" spans="1:13" ht="18" customHeight="1">
      <c r="A325" s="1">
        <v>324</v>
      </c>
      <c r="B325" s="37">
        <v>33045</v>
      </c>
      <c r="C325" s="34" t="s">
        <v>214</v>
      </c>
      <c r="D325" s="34" t="s">
        <v>142</v>
      </c>
      <c r="E325" s="34" t="s">
        <v>194</v>
      </c>
      <c r="F325" s="34" t="s">
        <v>183</v>
      </c>
      <c r="G325" s="21" t="s">
        <v>172</v>
      </c>
      <c r="H325" s="21" t="s">
        <v>187</v>
      </c>
      <c r="I325" s="21" t="s">
        <v>228</v>
      </c>
      <c r="J325" s="21" t="s">
        <v>227</v>
      </c>
      <c r="K325" s="9"/>
      <c r="M325" s="12"/>
    </row>
    <row r="326" spans="1:13" ht="18" customHeight="1">
      <c r="A326" s="1">
        <v>325</v>
      </c>
      <c r="B326" s="37">
        <v>33046</v>
      </c>
      <c r="C326" s="34" t="s">
        <v>171</v>
      </c>
      <c r="D326" s="34" t="s">
        <v>193</v>
      </c>
      <c r="E326" s="34" t="s">
        <v>166</v>
      </c>
      <c r="F326" s="34" t="s">
        <v>170</v>
      </c>
      <c r="G326" s="21"/>
      <c r="H326" s="21"/>
      <c r="I326" s="21" t="s">
        <v>276</v>
      </c>
      <c r="J326" s="21" t="s">
        <v>19</v>
      </c>
      <c r="K326" s="9"/>
      <c r="M326" s="12"/>
    </row>
    <row r="327" spans="1:13" ht="18" customHeight="1">
      <c r="A327" s="1">
        <v>326</v>
      </c>
      <c r="B327" s="37">
        <v>33046</v>
      </c>
      <c r="C327" s="34" t="s">
        <v>190</v>
      </c>
      <c r="D327" s="34" t="s">
        <v>144</v>
      </c>
      <c r="E327" s="34" t="s">
        <v>175</v>
      </c>
      <c r="F327" s="34" t="s">
        <v>191</v>
      </c>
      <c r="G327" s="21"/>
      <c r="H327" s="21"/>
      <c r="I327" s="21" t="s">
        <v>20</v>
      </c>
      <c r="J327" s="21" t="s">
        <v>37</v>
      </c>
      <c r="K327" s="9"/>
      <c r="M327" s="12"/>
    </row>
    <row r="328" spans="1:13" ht="18" customHeight="1">
      <c r="A328" s="1">
        <v>327</v>
      </c>
      <c r="B328" s="37">
        <v>33046</v>
      </c>
      <c r="C328" s="34" t="s">
        <v>178</v>
      </c>
      <c r="D328" s="34" t="s">
        <v>184</v>
      </c>
      <c r="E328" s="34" t="s">
        <v>142</v>
      </c>
      <c r="F328" s="34" t="s">
        <v>131</v>
      </c>
      <c r="G328" s="21" t="s">
        <v>200</v>
      </c>
      <c r="H328" s="21" t="s">
        <v>172</v>
      </c>
      <c r="I328" s="21" t="s">
        <v>31</v>
      </c>
      <c r="J328" s="21" t="s">
        <v>227</v>
      </c>
      <c r="K328" s="9"/>
      <c r="M328" s="12"/>
    </row>
    <row r="329" spans="1:13" ht="18" customHeight="1">
      <c r="A329" s="1">
        <v>328</v>
      </c>
      <c r="B329" s="37">
        <v>33046</v>
      </c>
      <c r="C329" s="34" t="s">
        <v>186</v>
      </c>
      <c r="D329" s="36" t="s">
        <v>211</v>
      </c>
      <c r="E329" s="34" t="s">
        <v>165</v>
      </c>
      <c r="F329" s="34" t="s">
        <v>198</v>
      </c>
      <c r="G329" s="21" t="s">
        <v>179</v>
      </c>
      <c r="H329" s="21" t="s">
        <v>213</v>
      </c>
      <c r="I329" s="21" t="s">
        <v>32</v>
      </c>
      <c r="J329" s="21" t="s">
        <v>8</v>
      </c>
      <c r="K329" s="9"/>
      <c r="M329" s="12"/>
    </row>
    <row r="330" spans="1:13" ht="18" customHeight="1">
      <c r="A330" s="1">
        <v>329</v>
      </c>
      <c r="B330" s="37">
        <v>33046</v>
      </c>
      <c r="C330" s="36" t="s">
        <v>180</v>
      </c>
      <c r="D330" s="34" t="s">
        <v>195</v>
      </c>
      <c r="E330" s="34" t="s">
        <v>192</v>
      </c>
      <c r="F330" s="34" t="s">
        <v>176</v>
      </c>
      <c r="G330" s="21"/>
      <c r="H330" s="21"/>
      <c r="I330" s="21" t="s">
        <v>38</v>
      </c>
      <c r="J330" s="21" t="s">
        <v>14</v>
      </c>
      <c r="K330" s="9"/>
      <c r="M330" s="13"/>
    </row>
    <row r="331" spans="1:13" ht="18" customHeight="1">
      <c r="A331" s="1">
        <v>330</v>
      </c>
      <c r="B331" s="37">
        <v>33047</v>
      </c>
      <c r="C331" s="34" t="s">
        <v>172</v>
      </c>
      <c r="D331" s="34" t="s">
        <v>142</v>
      </c>
      <c r="E331" s="34" t="s">
        <v>184</v>
      </c>
      <c r="F331" s="34" t="s">
        <v>178</v>
      </c>
      <c r="G331" s="21" t="s">
        <v>131</v>
      </c>
      <c r="H331" s="21" t="s">
        <v>200</v>
      </c>
      <c r="I331" s="21" t="s">
        <v>31</v>
      </c>
      <c r="J331" s="21" t="s">
        <v>227</v>
      </c>
      <c r="K331" s="9"/>
      <c r="M331" s="12"/>
    </row>
    <row r="332" spans="1:13" ht="18" customHeight="1">
      <c r="A332" s="1">
        <v>331</v>
      </c>
      <c r="B332" s="37">
        <v>33047</v>
      </c>
      <c r="C332" s="34" t="s">
        <v>170</v>
      </c>
      <c r="D332" s="34" t="s">
        <v>210</v>
      </c>
      <c r="E332" s="34" t="s">
        <v>193</v>
      </c>
      <c r="F332" s="34" t="s">
        <v>166</v>
      </c>
      <c r="G332" s="21"/>
      <c r="H332" s="21"/>
      <c r="I332" s="21" t="s">
        <v>276</v>
      </c>
      <c r="J332" s="21" t="s">
        <v>19</v>
      </c>
      <c r="K332" s="9"/>
      <c r="M332" s="12"/>
    </row>
    <row r="333" spans="1:13" ht="18" customHeight="1">
      <c r="A333" s="1">
        <v>332</v>
      </c>
      <c r="B333" s="37">
        <v>33047</v>
      </c>
      <c r="C333" s="34" t="s">
        <v>198</v>
      </c>
      <c r="D333" s="34" t="s">
        <v>179</v>
      </c>
      <c r="E333" s="34" t="s">
        <v>213</v>
      </c>
      <c r="F333" s="34" t="s">
        <v>165</v>
      </c>
      <c r="G333" s="21" t="s">
        <v>186</v>
      </c>
      <c r="H333" s="21" t="s">
        <v>211</v>
      </c>
      <c r="I333" s="21" t="s">
        <v>32</v>
      </c>
      <c r="J333" s="21" t="s">
        <v>8</v>
      </c>
      <c r="K333" s="9"/>
      <c r="M333" s="12"/>
    </row>
    <row r="334" spans="1:13" ht="18" customHeight="1">
      <c r="A334" s="1">
        <v>333</v>
      </c>
      <c r="B334" s="37">
        <v>33047</v>
      </c>
      <c r="C334" s="34" t="s">
        <v>181</v>
      </c>
      <c r="D334" s="34" t="s">
        <v>161</v>
      </c>
      <c r="E334" s="34" t="s">
        <v>269</v>
      </c>
      <c r="F334" s="34" t="s">
        <v>196</v>
      </c>
      <c r="G334" s="21" t="s">
        <v>182</v>
      </c>
      <c r="H334" s="21" t="s">
        <v>185</v>
      </c>
      <c r="I334" s="21" t="s">
        <v>26</v>
      </c>
      <c r="J334" s="21" t="s">
        <v>228</v>
      </c>
      <c r="K334" s="9"/>
      <c r="M334" s="12"/>
    </row>
    <row r="335" spans="1:13" ht="18" customHeight="1">
      <c r="A335" s="1">
        <v>334</v>
      </c>
      <c r="B335" s="37">
        <v>33047</v>
      </c>
      <c r="C335" s="34" t="s">
        <v>175</v>
      </c>
      <c r="D335" s="34" t="s">
        <v>167</v>
      </c>
      <c r="E335" s="34" t="s">
        <v>191</v>
      </c>
      <c r="F335" s="34" t="s">
        <v>144</v>
      </c>
      <c r="G335" s="21"/>
      <c r="H335" s="21"/>
      <c r="I335" s="21" t="s">
        <v>20</v>
      </c>
      <c r="J335" s="21" t="s">
        <v>37</v>
      </c>
      <c r="K335" s="9"/>
      <c r="M335" s="12"/>
    </row>
    <row r="336" spans="1:13" ht="18" customHeight="1">
      <c r="A336" s="1">
        <v>335</v>
      </c>
      <c r="B336" s="37">
        <v>33047</v>
      </c>
      <c r="C336" s="34" t="s">
        <v>176</v>
      </c>
      <c r="D336" s="34" t="s">
        <v>163</v>
      </c>
      <c r="E336" s="34" t="s">
        <v>195</v>
      </c>
      <c r="F336" s="34" t="s">
        <v>192</v>
      </c>
      <c r="G336" s="21"/>
      <c r="H336" s="21"/>
      <c r="I336" s="21" t="s">
        <v>38</v>
      </c>
      <c r="J336" s="21" t="s">
        <v>14</v>
      </c>
      <c r="K336" s="9"/>
      <c r="M336" s="12"/>
    </row>
    <row r="337" spans="1:13" ht="18" customHeight="1">
      <c r="A337" s="1">
        <v>336</v>
      </c>
      <c r="B337" s="37">
        <v>33048</v>
      </c>
      <c r="C337" s="34" t="s">
        <v>166</v>
      </c>
      <c r="D337" s="34" t="s">
        <v>171</v>
      </c>
      <c r="E337" s="34" t="s">
        <v>210</v>
      </c>
      <c r="F337" s="34" t="s">
        <v>193</v>
      </c>
      <c r="G337" s="21"/>
      <c r="H337" s="21"/>
      <c r="I337" s="21" t="s">
        <v>276</v>
      </c>
      <c r="J337" s="21" t="s">
        <v>19</v>
      </c>
      <c r="K337" s="9"/>
      <c r="M337" s="12"/>
    </row>
    <row r="338" spans="1:13" ht="18" customHeight="1">
      <c r="A338" s="1">
        <v>337</v>
      </c>
      <c r="B338" s="37">
        <v>33048</v>
      </c>
      <c r="C338" s="34" t="s">
        <v>192</v>
      </c>
      <c r="D338" s="34" t="s">
        <v>180</v>
      </c>
      <c r="E338" s="34" t="s">
        <v>163</v>
      </c>
      <c r="F338" s="34" t="s">
        <v>195</v>
      </c>
      <c r="G338" s="21"/>
      <c r="H338" s="21"/>
      <c r="I338" s="21" t="s">
        <v>38</v>
      </c>
      <c r="J338" s="21" t="s">
        <v>14</v>
      </c>
      <c r="K338" s="9"/>
      <c r="M338" s="12"/>
    </row>
    <row r="339" spans="1:13" ht="18" customHeight="1">
      <c r="A339" s="1">
        <v>338</v>
      </c>
      <c r="B339" s="37">
        <v>33048</v>
      </c>
      <c r="C339" s="34" t="s">
        <v>213</v>
      </c>
      <c r="D339" s="34" t="s">
        <v>165</v>
      </c>
      <c r="E339" s="34" t="s">
        <v>179</v>
      </c>
      <c r="F339" s="34" t="s">
        <v>186</v>
      </c>
      <c r="G339" s="21" t="s">
        <v>211</v>
      </c>
      <c r="H339" s="21" t="s">
        <v>198</v>
      </c>
      <c r="I339" s="21" t="s">
        <v>32</v>
      </c>
      <c r="J339" s="21" t="s">
        <v>8</v>
      </c>
      <c r="K339" s="9"/>
      <c r="M339" s="12"/>
    </row>
    <row r="340" spans="1:13" ht="18" customHeight="1">
      <c r="A340" s="1">
        <v>339</v>
      </c>
      <c r="B340" s="37">
        <v>33048</v>
      </c>
      <c r="C340" s="34" t="s">
        <v>185</v>
      </c>
      <c r="D340" s="34" t="s">
        <v>182</v>
      </c>
      <c r="E340" s="34" t="s">
        <v>161</v>
      </c>
      <c r="F340" s="34" t="s">
        <v>269</v>
      </c>
      <c r="G340" s="21" t="s">
        <v>181</v>
      </c>
      <c r="H340" s="21" t="s">
        <v>196</v>
      </c>
      <c r="I340" s="21" t="s">
        <v>26</v>
      </c>
      <c r="J340" s="21" t="s">
        <v>228</v>
      </c>
      <c r="K340" s="9"/>
      <c r="M340" s="12"/>
    </row>
    <row r="341" spans="1:13" ht="18" customHeight="1">
      <c r="A341" s="1">
        <v>340</v>
      </c>
      <c r="B341" s="37">
        <v>33048</v>
      </c>
      <c r="C341" s="34" t="s">
        <v>142</v>
      </c>
      <c r="D341" s="34" t="s">
        <v>131</v>
      </c>
      <c r="E341" s="34" t="s">
        <v>172</v>
      </c>
      <c r="F341" s="34" t="s">
        <v>184</v>
      </c>
      <c r="G341" s="21" t="s">
        <v>200</v>
      </c>
      <c r="H341" s="21" t="s">
        <v>178</v>
      </c>
      <c r="I341" s="21" t="s">
        <v>31</v>
      </c>
      <c r="J341" s="21" t="s">
        <v>227</v>
      </c>
      <c r="K341" s="9"/>
      <c r="M341" s="12"/>
    </row>
    <row r="342" spans="1:13" ht="18" customHeight="1">
      <c r="A342" s="1">
        <v>341</v>
      </c>
      <c r="B342" s="37">
        <v>33050</v>
      </c>
      <c r="C342" s="34" t="s">
        <v>161</v>
      </c>
      <c r="D342" s="34" t="s">
        <v>172</v>
      </c>
      <c r="E342" s="34" t="s">
        <v>181</v>
      </c>
      <c r="F342" s="34" t="s">
        <v>182</v>
      </c>
      <c r="G342" s="21" t="s">
        <v>185</v>
      </c>
      <c r="H342" s="21" t="s">
        <v>269</v>
      </c>
      <c r="I342" s="21" t="s">
        <v>227</v>
      </c>
      <c r="J342" s="21" t="s">
        <v>8</v>
      </c>
      <c r="K342" s="9"/>
      <c r="M342" s="12"/>
    </row>
    <row r="343" spans="1:13" ht="18" customHeight="1">
      <c r="A343" s="1">
        <v>342</v>
      </c>
      <c r="B343" s="37">
        <v>33050</v>
      </c>
      <c r="C343" s="34" t="s">
        <v>179</v>
      </c>
      <c r="D343" s="34" t="s">
        <v>186</v>
      </c>
      <c r="E343" s="34" t="s">
        <v>184</v>
      </c>
      <c r="F343" s="34" t="s">
        <v>211</v>
      </c>
      <c r="G343" s="21" t="s">
        <v>178</v>
      </c>
      <c r="H343" s="21" t="s">
        <v>200</v>
      </c>
      <c r="I343" s="21" t="s">
        <v>32</v>
      </c>
      <c r="J343" s="21" t="s">
        <v>26</v>
      </c>
      <c r="K343" s="9"/>
      <c r="M343" s="12"/>
    </row>
    <row r="344" spans="1:13" ht="18" customHeight="1">
      <c r="A344" s="1">
        <v>343</v>
      </c>
      <c r="B344" s="37">
        <v>33050</v>
      </c>
      <c r="C344" s="34" t="s">
        <v>187</v>
      </c>
      <c r="D344" s="34" t="s">
        <v>194</v>
      </c>
      <c r="E344" s="34" t="s">
        <v>196</v>
      </c>
      <c r="F344" s="34" t="s">
        <v>214</v>
      </c>
      <c r="G344" s="21" t="s">
        <v>183</v>
      </c>
      <c r="H344" s="21" t="s">
        <v>131</v>
      </c>
      <c r="I344" s="21" t="s">
        <v>228</v>
      </c>
      <c r="J344" s="21" t="s">
        <v>31</v>
      </c>
      <c r="K344" s="9"/>
      <c r="M344" s="12"/>
    </row>
    <row r="345" spans="1:13" ht="18" customHeight="1">
      <c r="A345" s="1">
        <v>344</v>
      </c>
      <c r="B345" s="37">
        <v>33050</v>
      </c>
      <c r="C345" s="34" t="s">
        <v>193</v>
      </c>
      <c r="D345" s="34" t="s">
        <v>170</v>
      </c>
      <c r="E345" s="34" t="s">
        <v>171</v>
      </c>
      <c r="F345" s="34" t="s">
        <v>210</v>
      </c>
      <c r="G345" s="21"/>
      <c r="H345" s="21"/>
      <c r="I345" s="21" t="s">
        <v>37</v>
      </c>
      <c r="J345" s="21" t="s">
        <v>14</v>
      </c>
      <c r="K345" s="9"/>
      <c r="M345" s="12"/>
    </row>
    <row r="346" spans="1:13" ht="18" customHeight="1">
      <c r="A346" s="1">
        <v>345</v>
      </c>
      <c r="B346" s="37">
        <v>33050</v>
      </c>
      <c r="C346" s="34" t="s">
        <v>195</v>
      </c>
      <c r="D346" s="34" t="s">
        <v>176</v>
      </c>
      <c r="E346" s="34" t="s">
        <v>180</v>
      </c>
      <c r="F346" s="34" t="s">
        <v>163</v>
      </c>
      <c r="G346" s="21"/>
      <c r="H346" s="21"/>
      <c r="I346" s="21" t="s">
        <v>276</v>
      </c>
      <c r="J346" s="21" t="s">
        <v>20</v>
      </c>
      <c r="K346" s="9"/>
      <c r="M346" s="12"/>
    </row>
    <row r="347" spans="1:13" ht="18" customHeight="1">
      <c r="A347" s="1">
        <v>346</v>
      </c>
      <c r="B347" s="37">
        <v>33050</v>
      </c>
      <c r="C347" s="34" t="s">
        <v>191</v>
      </c>
      <c r="D347" s="34" t="s">
        <v>190</v>
      </c>
      <c r="E347" s="34" t="s">
        <v>175</v>
      </c>
      <c r="F347" s="34" t="s">
        <v>167</v>
      </c>
      <c r="G347" s="21"/>
      <c r="H347" s="21"/>
      <c r="I347" s="21" t="s">
        <v>19</v>
      </c>
      <c r="J347" s="21" t="s">
        <v>38</v>
      </c>
      <c r="K347" s="9"/>
      <c r="M347" s="12"/>
    </row>
    <row r="348" spans="1:13" ht="18" customHeight="1">
      <c r="A348" s="1">
        <v>347</v>
      </c>
      <c r="B348" s="37">
        <v>33051</v>
      </c>
      <c r="C348" s="34" t="s">
        <v>269</v>
      </c>
      <c r="D348" s="34" t="s">
        <v>185</v>
      </c>
      <c r="E348" s="34" t="s">
        <v>182</v>
      </c>
      <c r="F348" s="34" t="s">
        <v>181</v>
      </c>
      <c r="G348" s="21" t="s">
        <v>142</v>
      </c>
      <c r="H348" s="21" t="s">
        <v>172</v>
      </c>
      <c r="I348" s="21" t="s">
        <v>227</v>
      </c>
      <c r="J348" s="21" t="s">
        <v>8</v>
      </c>
      <c r="K348" s="9"/>
      <c r="M348" s="12"/>
    </row>
    <row r="349" spans="1:13" ht="18" customHeight="1">
      <c r="A349" s="1">
        <v>348</v>
      </c>
      <c r="B349" s="37">
        <v>33051</v>
      </c>
      <c r="C349" s="34" t="s">
        <v>210</v>
      </c>
      <c r="D349" s="34" t="s">
        <v>166</v>
      </c>
      <c r="E349" s="34" t="s">
        <v>170</v>
      </c>
      <c r="F349" s="34" t="s">
        <v>171</v>
      </c>
      <c r="G349" s="21"/>
      <c r="H349" s="21"/>
      <c r="I349" s="21" t="s">
        <v>37</v>
      </c>
      <c r="J349" s="21" t="s">
        <v>14</v>
      </c>
      <c r="K349" s="9"/>
      <c r="M349" s="12"/>
    </row>
    <row r="350" spans="1:13" ht="18" customHeight="1">
      <c r="A350" s="1">
        <v>349</v>
      </c>
      <c r="B350" s="37">
        <v>33051</v>
      </c>
      <c r="C350" s="34" t="s">
        <v>163</v>
      </c>
      <c r="D350" s="34" t="s">
        <v>192</v>
      </c>
      <c r="E350" s="34" t="s">
        <v>176</v>
      </c>
      <c r="F350" s="34" t="s">
        <v>180</v>
      </c>
      <c r="G350" s="21"/>
      <c r="H350" s="21"/>
      <c r="I350" s="21" t="s">
        <v>276</v>
      </c>
      <c r="J350" s="21" t="s">
        <v>20</v>
      </c>
      <c r="K350" s="9"/>
      <c r="M350" s="12"/>
    </row>
    <row r="351" spans="1:13" ht="18" customHeight="1">
      <c r="A351" s="1">
        <v>350</v>
      </c>
      <c r="B351" s="37">
        <v>33052</v>
      </c>
      <c r="C351" s="34" t="s">
        <v>182</v>
      </c>
      <c r="D351" s="34" t="s">
        <v>142</v>
      </c>
      <c r="E351" s="34" t="s">
        <v>185</v>
      </c>
      <c r="F351" s="34" t="s">
        <v>172</v>
      </c>
      <c r="G351" s="21" t="s">
        <v>161</v>
      </c>
      <c r="H351" s="21" t="s">
        <v>181</v>
      </c>
      <c r="I351" s="21" t="s">
        <v>227</v>
      </c>
      <c r="J351" s="21" t="s">
        <v>8</v>
      </c>
      <c r="K351" s="9"/>
      <c r="M351" s="12"/>
    </row>
    <row r="352" spans="1:13" ht="18" customHeight="1">
      <c r="A352" s="1">
        <v>351</v>
      </c>
      <c r="B352" s="37">
        <v>33052</v>
      </c>
      <c r="C352" s="34" t="s">
        <v>171</v>
      </c>
      <c r="D352" s="34" t="s">
        <v>193</v>
      </c>
      <c r="E352" s="34" t="s">
        <v>166</v>
      </c>
      <c r="F352" s="34" t="s">
        <v>170</v>
      </c>
      <c r="G352" s="21"/>
      <c r="H352" s="21"/>
      <c r="I352" s="21" t="s">
        <v>37</v>
      </c>
      <c r="J352" s="21" t="s">
        <v>14</v>
      </c>
      <c r="K352" s="9"/>
      <c r="M352" s="12"/>
    </row>
    <row r="353" spans="1:13" ht="18" customHeight="1">
      <c r="A353" s="1">
        <v>352</v>
      </c>
      <c r="B353" s="37">
        <v>33052</v>
      </c>
      <c r="C353" s="34" t="s">
        <v>165</v>
      </c>
      <c r="D353" s="34" t="s">
        <v>178</v>
      </c>
      <c r="E353" s="34" t="s">
        <v>213</v>
      </c>
      <c r="F353" s="34" t="s">
        <v>184</v>
      </c>
      <c r="G353" s="21" t="s">
        <v>179</v>
      </c>
      <c r="H353" s="21" t="s">
        <v>186</v>
      </c>
      <c r="I353" s="21" t="s">
        <v>32</v>
      </c>
      <c r="J353" s="21" t="s">
        <v>26</v>
      </c>
      <c r="K353" s="9"/>
      <c r="M353" s="12"/>
    </row>
    <row r="354" spans="1:13" ht="18" customHeight="1">
      <c r="A354" s="1">
        <v>353</v>
      </c>
      <c r="B354" s="37">
        <v>33052</v>
      </c>
      <c r="C354" s="34" t="s">
        <v>175</v>
      </c>
      <c r="D354" s="34" t="s">
        <v>191</v>
      </c>
      <c r="E354" s="34" t="s">
        <v>144</v>
      </c>
      <c r="F354" s="34" t="s">
        <v>72</v>
      </c>
      <c r="G354" s="21"/>
      <c r="H354" s="21"/>
      <c r="I354" s="21" t="s">
        <v>19</v>
      </c>
      <c r="J354" s="21" t="s">
        <v>38</v>
      </c>
      <c r="K354" s="9"/>
      <c r="M354" s="12"/>
    </row>
    <row r="355" spans="1:13" ht="18" customHeight="1">
      <c r="A355" s="1">
        <v>354</v>
      </c>
      <c r="B355" s="37">
        <v>33052</v>
      </c>
      <c r="C355" s="34" t="s">
        <v>180</v>
      </c>
      <c r="D355" s="34" t="s">
        <v>195</v>
      </c>
      <c r="E355" s="34" t="s">
        <v>192</v>
      </c>
      <c r="F355" s="34" t="s">
        <v>176</v>
      </c>
      <c r="G355" s="21"/>
      <c r="H355" s="21"/>
      <c r="I355" s="21" t="s">
        <v>276</v>
      </c>
      <c r="J355" s="21" t="s">
        <v>20</v>
      </c>
      <c r="K355" s="9"/>
      <c r="M355" s="12"/>
    </row>
    <row r="356" spans="1:13" ht="18" customHeight="1">
      <c r="A356" s="1">
        <v>355</v>
      </c>
      <c r="B356" s="37">
        <v>33053</v>
      </c>
      <c r="C356" s="34" t="s">
        <v>170</v>
      </c>
      <c r="D356" s="34" t="s">
        <v>210</v>
      </c>
      <c r="E356" s="34" t="s">
        <v>193</v>
      </c>
      <c r="F356" s="34" t="s">
        <v>166</v>
      </c>
      <c r="G356" s="21"/>
      <c r="H356" s="21"/>
      <c r="I356" s="21" t="s">
        <v>14</v>
      </c>
      <c r="J356" s="21" t="s">
        <v>20</v>
      </c>
      <c r="K356" s="9"/>
      <c r="M356" s="12"/>
    </row>
    <row r="357" spans="1:13" ht="18" customHeight="1">
      <c r="A357" s="1">
        <v>356</v>
      </c>
      <c r="B357" s="37">
        <v>33053</v>
      </c>
      <c r="C357" s="34" t="s">
        <v>181</v>
      </c>
      <c r="D357" s="34" t="s">
        <v>269</v>
      </c>
      <c r="E357" s="34" t="s">
        <v>161</v>
      </c>
      <c r="F357" s="34" t="s">
        <v>142</v>
      </c>
      <c r="G357" s="21" t="s">
        <v>172</v>
      </c>
      <c r="H357" s="21" t="s">
        <v>182</v>
      </c>
      <c r="I357" s="21" t="s">
        <v>227</v>
      </c>
      <c r="J357" s="21" t="s">
        <v>32</v>
      </c>
      <c r="K357" s="9"/>
      <c r="M357" s="12"/>
    </row>
    <row r="358" spans="1:13" ht="18" customHeight="1">
      <c r="A358" s="1">
        <v>357</v>
      </c>
      <c r="B358" s="37">
        <v>33053</v>
      </c>
      <c r="C358" s="34" t="s">
        <v>186</v>
      </c>
      <c r="D358" s="34" t="s">
        <v>179</v>
      </c>
      <c r="E358" s="34" t="s">
        <v>184</v>
      </c>
      <c r="F358" s="34" t="s">
        <v>198</v>
      </c>
      <c r="G358" s="21" t="s">
        <v>211</v>
      </c>
      <c r="H358" s="21" t="s">
        <v>213</v>
      </c>
      <c r="I358" s="21" t="s">
        <v>31</v>
      </c>
      <c r="J358" s="21" t="s">
        <v>26</v>
      </c>
      <c r="K358" s="9"/>
      <c r="M358" s="12"/>
    </row>
    <row r="359" spans="1:13" ht="18" customHeight="1">
      <c r="A359" s="1">
        <v>358</v>
      </c>
      <c r="B359" s="37">
        <v>33053</v>
      </c>
      <c r="C359" s="34" t="s">
        <v>131</v>
      </c>
      <c r="D359" s="34" t="s">
        <v>187</v>
      </c>
      <c r="E359" s="34" t="s">
        <v>183</v>
      </c>
      <c r="F359" s="34" t="s">
        <v>196</v>
      </c>
      <c r="G359" s="21" t="s">
        <v>214</v>
      </c>
      <c r="H359" s="21" t="s">
        <v>194</v>
      </c>
      <c r="I359" s="21" t="s">
        <v>228</v>
      </c>
      <c r="J359" s="21" t="s">
        <v>8</v>
      </c>
      <c r="K359" s="9"/>
      <c r="M359" s="12"/>
    </row>
    <row r="360" spans="1:13" ht="18" customHeight="1">
      <c r="A360" s="1">
        <v>359</v>
      </c>
      <c r="B360" s="37">
        <v>33054</v>
      </c>
      <c r="C360" s="34" t="s">
        <v>166</v>
      </c>
      <c r="D360" s="34" t="s">
        <v>171</v>
      </c>
      <c r="E360" s="34" t="s">
        <v>210</v>
      </c>
      <c r="F360" s="34" t="s">
        <v>193</v>
      </c>
      <c r="G360" s="21"/>
      <c r="H360" s="21"/>
      <c r="I360" s="21" t="s">
        <v>14</v>
      </c>
      <c r="J360" s="21" t="s">
        <v>20</v>
      </c>
      <c r="K360" s="9"/>
      <c r="M360" s="12"/>
    </row>
    <row r="361" spans="1:13" ht="18" customHeight="1">
      <c r="A361" s="1">
        <v>360</v>
      </c>
      <c r="B361" s="37">
        <v>33054</v>
      </c>
      <c r="C361" s="34" t="s">
        <v>198</v>
      </c>
      <c r="D361" s="34" t="s">
        <v>211</v>
      </c>
      <c r="E361" s="34" t="s">
        <v>165</v>
      </c>
      <c r="F361" s="34" t="s">
        <v>184</v>
      </c>
      <c r="G361" s="21" t="s">
        <v>178</v>
      </c>
      <c r="H361" s="21" t="s">
        <v>179</v>
      </c>
      <c r="I361" s="21" t="s">
        <v>31</v>
      </c>
      <c r="J361" s="21" t="s">
        <v>26</v>
      </c>
      <c r="K361" s="9"/>
      <c r="M361" s="12"/>
    </row>
    <row r="362" spans="1:13" ht="18" customHeight="1">
      <c r="A362" s="1">
        <v>361</v>
      </c>
      <c r="B362" s="37">
        <v>33054</v>
      </c>
      <c r="C362" s="34" t="s">
        <v>190</v>
      </c>
      <c r="D362" s="34" t="s">
        <v>167</v>
      </c>
      <c r="E362" s="34" t="s">
        <v>191</v>
      </c>
      <c r="F362" s="34" t="s">
        <v>144</v>
      </c>
      <c r="G362" s="21"/>
      <c r="H362" s="21"/>
      <c r="I362" s="21" t="s">
        <v>19</v>
      </c>
      <c r="J362" s="21" t="s">
        <v>37</v>
      </c>
      <c r="K362" s="9"/>
      <c r="M362" s="12"/>
    </row>
    <row r="363" spans="1:13" ht="18" customHeight="1">
      <c r="A363" s="1">
        <v>362</v>
      </c>
      <c r="B363" s="37">
        <v>33054</v>
      </c>
      <c r="C363" s="34" t="s">
        <v>176</v>
      </c>
      <c r="D363" s="34" t="s">
        <v>163</v>
      </c>
      <c r="E363" s="34" t="s">
        <v>195</v>
      </c>
      <c r="F363" s="34" t="s">
        <v>72</v>
      </c>
      <c r="G363" s="21"/>
      <c r="H363" s="21"/>
      <c r="I363" s="21" t="s">
        <v>276</v>
      </c>
      <c r="J363" s="21" t="s">
        <v>38</v>
      </c>
      <c r="K363" s="9"/>
      <c r="M363" s="12"/>
    </row>
    <row r="364" spans="1:13" ht="18" customHeight="1">
      <c r="A364" s="1">
        <v>363</v>
      </c>
      <c r="B364" s="37">
        <v>33055</v>
      </c>
      <c r="C364" s="34" t="s">
        <v>167</v>
      </c>
      <c r="D364" s="34" t="s">
        <v>191</v>
      </c>
      <c r="E364" s="34" t="s">
        <v>144</v>
      </c>
      <c r="F364" s="34" t="s">
        <v>175</v>
      </c>
      <c r="G364" s="21"/>
      <c r="H364" s="21"/>
      <c r="I364" s="21" t="s">
        <v>19</v>
      </c>
      <c r="J364" s="21" t="s">
        <v>37</v>
      </c>
      <c r="K364" s="9"/>
      <c r="M364" s="12"/>
    </row>
    <row r="365" spans="1:13" ht="18" customHeight="1">
      <c r="A365" s="1">
        <v>364</v>
      </c>
      <c r="B365" s="37">
        <v>33055</v>
      </c>
      <c r="C365" s="34" t="s">
        <v>179</v>
      </c>
      <c r="D365" s="34" t="s">
        <v>186</v>
      </c>
      <c r="E365" s="34" t="s">
        <v>211</v>
      </c>
      <c r="F365" s="34" t="s">
        <v>165</v>
      </c>
      <c r="G365" s="21" t="s">
        <v>213</v>
      </c>
      <c r="H365" s="21" t="s">
        <v>198</v>
      </c>
      <c r="I365" s="21" t="s">
        <v>31</v>
      </c>
      <c r="J365" s="21" t="s">
        <v>26</v>
      </c>
      <c r="K365" s="9"/>
      <c r="M365" s="12"/>
    </row>
    <row r="366" spans="1:13" ht="18" customHeight="1">
      <c r="A366" s="1">
        <v>365</v>
      </c>
      <c r="B366" s="37">
        <v>33055</v>
      </c>
      <c r="C366" s="34" t="s">
        <v>72</v>
      </c>
      <c r="D366" s="34" t="s">
        <v>180</v>
      </c>
      <c r="E366" s="34" t="s">
        <v>163</v>
      </c>
      <c r="F366" s="34" t="s">
        <v>176</v>
      </c>
      <c r="G366" s="21"/>
      <c r="H366" s="21"/>
      <c r="I366" s="21" t="s">
        <v>276</v>
      </c>
      <c r="J366" s="21" t="s">
        <v>38</v>
      </c>
      <c r="K366" s="9"/>
      <c r="M366" s="12"/>
    </row>
    <row r="367" spans="1:13" ht="18" customHeight="1">
      <c r="A367" s="1">
        <v>366</v>
      </c>
      <c r="B367" s="37">
        <v>33055</v>
      </c>
      <c r="C367" s="34" t="s">
        <v>142</v>
      </c>
      <c r="D367" s="34" t="s">
        <v>181</v>
      </c>
      <c r="E367" s="34" t="s">
        <v>172</v>
      </c>
      <c r="F367" s="34" t="s">
        <v>269</v>
      </c>
      <c r="G367" s="21" t="s">
        <v>161</v>
      </c>
      <c r="H367" s="21" t="s">
        <v>185</v>
      </c>
      <c r="I367" s="21" t="s">
        <v>227</v>
      </c>
      <c r="J367" s="21" t="s">
        <v>32</v>
      </c>
      <c r="K367" s="9"/>
      <c r="M367" s="12"/>
    </row>
    <row r="368" spans="1:13" ht="18" customHeight="1">
      <c r="A368" s="1">
        <v>367</v>
      </c>
      <c r="B368" s="37">
        <v>33055</v>
      </c>
      <c r="C368" s="34" t="s">
        <v>193</v>
      </c>
      <c r="D368" s="34" t="s">
        <v>170</v>
      </c>
      <c r="E368" s="36" t="s">
        <v>171</v>
      </c>
      <c r="F368" s="34" t="s">
        <v>210</v>
      </c>
      <c r="G368" s="21"/>
      <c r="H368" s="21"/>
      <c r="I368" s="21" t="s">
        <v>14</v>
      </c>
      <c r="J368" s="21" t="s">
        <v>20</v>
      </c>
      <c r="K368" s="9"/>
      <c r="M368" s="12"/>
    </row>
    <row r="369" spans="1:13" ht="18" customHeight="1">
      <c r="A369" s="1">
        <v>368</v>
      </c>
      <c r="B369" s="37">
        <v>33057</v>
      </c>
      <c r="C369" s="34" t="s">
        <v>178</v>
      </c>
      <c r="D369" s="34" t="s">
        <v>184</v>
      </c>
      <c r="E369" s="34" t="s">
        <v>186</v>
      </c>
      <c r="F369" s="34" t="s">
        <v>211</v>
      </c>
      <c r="G369" s="21" t="s">
        <v>165</v>
      </c>
      <c r="H369" s="21" t="s">
        <v>198</v>
      </c>
      <c r="I369" s="21" t="s">
        <v>31</v>
      </c>
      <c r="J369" s="21" t="s">
        <v>8</v>
      </c>
      <c r="K369" s="9"/>
      <c r="M369" s="12"/>
    </row>
    <row r="370" spans="1:13" ht="18" customHeight="1">
      <c r="A370" s="1">
        <v>369</v>
      </c>
      <c r="B370" s="37">
        <v>33058</v>
      </c>
      <c r="C370" s="34" t="s">
        <v>170</v>
      </c>
      <c r="D370" s="34" t="s">
        <v>144</v>
      </c>
      <c r="E370" s="34" t="s">
        <v>193</v>
      </c>
      <c r="F370" s="34" t="s">
        <v>166</v>
      </c>
      <c r="G370" s="21"/>
      <c r="H370" s="21"/>
      <c r="I370" s="21" t="s">
        <v>276</v>
      </c>
      <c r="J370" s="21" t="s">
        <v>14</v>
      </c>
      <c r="K370" s="9"/>
      <c r="M370" s="12"/>
    </row>
    <row r="371" spans="1:13" ht="18" customHeight="1">
      <c r="A371" s="1">
        <v>370</v>
      </c>
      <c r="B371" s="37">
        <v>33058</v>
      </c>
      <c r="C371" s="34" t="s">
        <v>213</v>
      </c>
      <c r="D371" s="34" t="s">
        <v>214</v>
      </c>
      <c r="E371" s="34" t="s">
        <v>182</v>
      </c>
      <c r="F371" s="34" t="s">
        <v>181</v>
      </c>
      <c r="G371" s="21" t="s">
        <v>172</v>
      </c>
      <c r="H371" s="21" t="s">
        <v>183</v>
      </c>
      <c r="I371" s="21" t="s">
        <v>26</v>
      </c>
      <c r="J371" s="21" t="s">
        <v>32</v>
      </c>
      <c r="K371" s="9"/>
      <c r="M371" s="12"/>
    </row>
    <row r="372" spans="1:13" ht="18" customHeight="1">
      <c r="A372" s="1">
        <v>371</v>
      </c>
      <c r="B372" s="37">
        <v>33058</v>
      </c>
      <c r="C372" s="34" t="s">
        <v>175</v>
      </c>
      <c r="D372" s="34" t="s">
        <v>210</v>
      </c>
      <c r="E372" s="34" t="s">
        <v>167</v>
      </c>
      <c r="F372" s="34" t="s">
        <v>190</v>
      </c>
      <c r="G372" s="21"/>
      <c r="H372" s="21"/>
      <c r="I372" s="21" t="s">
        <v>38</v>
      </c>
      <c r="J372" s="21" t="s">
        <v>37</v>
      </c>
      <c r="K372" s="9"/>
      <c r="M372" s="12"/>
    </row>
    <row r="373" spans="1:13" ht="18" customHeight="1">
      <c r="A373" s="1">
        <v>372</v>
      </c>
      <c r="B373" s="37">
        <v>33058</v>
      </c>
      <c r="C373" s="34" t="s">
        <v>184</v>
      </c>
      <c r="D373" s="34" t="s">
        <v>198</v>
      </c>
      <c r="E373" s="34" t="s">
        <v>179</v>
      </c>
      <c r="F373" s="34" t="s">
        <v>178</v>
      </c>
      <c r="G373" s="21" t="s">
        <v>186</v>
      </c>
      <c r="H373" s="21" t="s">
        <v>211</v>
      </c>
      <c r="I373" s="21" t="s">
        <v>31</v>
      </c>
      <c r="J373" s="21" t="s">
        <v>8</v>
      </c>
      <c r="K373" s="9"/>
      <c r="M373" s="12"/>
    </row>
    <row r="374" spans="1:13" ht="18" customHeight="1">
      <c r="A374" s="1">
        <v>373</v>
      </c>
      <c r="B374" s="37">
        <v>33058</v>
      </c>
      <c r="C374" s="34" t="s">
        <v>194</v>
      </c>
      <c r="D374" s="34" t="s">
        <v>185</v>
      </c>
      <c r="E374" s="34" t="s">
        <v>196</v>
      </c>
      <c r="F374" s="34" t="s">
        <v>142</v>
      </c>
      <c r="G374" s="21" t="s">
        <v>187</v>
      </c>
      <c r="H374" s="21" t="s">
        <v>161</v>
      </c>
      <c r="I374" s="21" t="s">
        <v>227</v>
      </c>
      <c r="J374" s="21" t="s">
        <v>228</v>
      </c>
      <c r="K374" s="9"/>
      <c r="M374" s="12"/>
    </row>
    <row r="375" spans="1:13" ht="18" customHeight="1">
      <c r="A375" s="1">
        <v>374</v>
      </c>
      <c r="B375" s="37">
        <v>33058</v>
      </c>
      <c r="C375" s="34" t="s">
        <v>163</v>
      </c>
      <c r="D375" s="36" t="s">
        <v>176</v>
      </c>
      <c r="E375" s="34" t="s">
        <v>195</v>
      </c>
      <c r="F375" s="34" t="s">
        <v>180</v>
      </c>
      <c r="G375" s="21"/>
      <c r="H375" s="21"/>
      <c r="I375" s="21" t="s">
        <v>20</v>
      </c>
      <c r="J375" s="21" t="s">
        <v>19</v>
      </c>
      <c r="K375" s="9"/>
      <c r="M375" s="12"/>
    </row>
    <row r="376" spans="1:13" ht="18" customHeight="1">
      <c r="A376" s="1">
        <v>375</v>
      </c>
      <c r="B376" s="37">
        <v>33059</v>
      </c>
      <c r="C376" s="34" t="s">
        <v>166</v>
      </c>
      <c r="D376" s="34" t="s">
        <v>193</v>
      </c>
      <c r="E376" s="34" t="s">
        <v>144</v>
      </c>
      <c r="F376" s="34" t="s">
        <v>171</v>
      </c>
      <c r="G376" s="21"/>
      <c r="H376" s="21"/>
      <c r="I376" s="21" t="s">
        <v>276</v>
      </c>
      <c r="J376" s="21" t="s">
        <v>14</v>
      </c>
      <c r="K376" s="9"/>
      <c r="M376" s="12"/>
    </row>
    <row r="377" spans="1:13" ht="18" customHeight="1">
      <c r="A377" s="1">
        <v>376</v>
      </c>
      <c r="B377" s="37">
        <v>33059</v>
      </c>
      <c r="C377" s="34" t="s">
        <v>161</v>
      </c>
      <c r="D377" s="34" t="s">
        <v>142</v>
      </c>
      <c r="E377" s="34" t="s">
        <v>185</v>
      </c>
      <c r="F377" s="34" t="s">
        <v>187</v>
      </c>
      <c r="G377" s="21" t="s">
        <v>194</v>
      </c>
      <c r="H377" s="21" t="s">
        <v>196</v>
      </c>
      <c r="I377" s="21" t="s">
        <v>227</v>
      </c>
      <c r="J377" s="21" t="s">
        <v>228</v>
      </c>
      <c r="K377" s="9"/>
      <c r="M377" s="12"/>
    </row>
    <row r="378" spans="1:13" ht="18" customHeight="1">
      <c r="A378" s="1">
        <v>377</v>
      </c>
      <c r="B378" s="37">
        <v>33059</v>
      </c>
      <c r="C378" s="36" t="s">
        <v>190</v>
      </c>
      <c r="D378" s="34" t="s">
        <v>191</v>
      </c>
      <c r="E378" s="34" t="s">
        <v>210</v>
      </c>
      <c r="F378" s="34" t="s">
        <v>167</v>
      </c>
      <c r="G378" s="21"/>
      <c r="H378" s="21"/>
      <c r="I378" s="21" t="s">
        <v>38</v>
      </c>
      <c r="J378" s="21" t="s">
        <v>37</v>
      </c>
      <c r="K378" s="9"/>
      <c r="M378" s="13"/>
    </row>
    <row r="379" spans="1:13" ht="18" customHeight="1">
      <c r="A379" s="1">
        <v>378</v>
      </c>
      <c r="B379" s="37">
        <v>33059</v>
      </c>
      <c r="C379" s="34" t="s">
        <v>181</v>
      </c>
      <c r="D379" s="34" t="s">
        <v>172</v>
      </c>
      <c r="E379" s="34" t="s">
        <v>183</v>
      </c>
      <c r="F379" s="34" t="s">
        <v>214</v>
      </c>
      <c r="G379" s="21" t="s">
        <v>213</v>
      </c>
      <c r="H379" s="21" t="s">
        <v>182</v>
      </c>
      <c r="I379" s="21" t="s">
        <v>26</v>
      </c>
      <c r="J379" s="21" t="s">
        <v>32</v>
      </c>
      <c r="K379" s="9"/>
      <c r="M379" s="12"/>
    </row>
    <row r="380" spans="1:13" ht="18" customHeight="1">
      <c r="A380" s="1">
        <v>379</v>
      </c>
      <c r="B380" s="37">
        <v>33059</v>
      </c>
      <c r="C380" s="34" t="s">
        <v>186</v>
      </c>
      <c r="D380" s="34" t="s">
        <v>165</v>
      </c>
      <c r="E380" s="34" t="s">
        <v>198</v>
      </c>
      <c r="F380" s="34" t="s">
        <v>179</v>
      </c>
      <c r="G380" s="21" t="s">
        <v>178</v>
      </c>
      <c r="H380" s="21" t="s">
        <v>131</v>
      </c>
      <c r="I380" s="21" t="s">
        <v>31</v>
      </c>
      <c r="J380" s="21" t="s">
        <v>8</v>
      </c>
      <c r="K380" s="9"/>
      <c r="M380" s="12"/>
    </row>
    <row r="381" spans="1:13" ht="18" customHeight="1">
      <c r="A381" s="1">
        <v>380</v>
      </c>
      <c r="B381" s="37">
        <v>33059</v>
      </c>
      <c r="C381" s="34" t="s">
        <v>195</v>
      </c>
      <c r="D381" s="34" t="s">
        <v>180</v>
      </c>
      <c r="E381" s="34" t="s">
        <v>176</v>
      </c>
      <c r="F381" s="34" t="s">
        <v>192</v>
      </c>
      <c r="G381" s="21"/>
      <c r="H381" s="21"/>
      <c r="I381" s="21" t="s">
        <v>20</v>
      </c>
      <c r="J381" s="21" t="s">
        <v>19</v>
      </c>
      <c r="K381" s="9"/>
      <c r="M381" s="12"/>
    </row>
    <row r="382" spans="1:13" ht="18" customHeight="1">
      <c r="A382" s="1">
        <v>381</v>
      </c>
      <c r="B382" s="37">
        <v>33060</v>
      </c>
      <c r="C382" s="34" t="s">
        <v>182</v>
      </c>
      <c r="D382" s="34" t="s">
        <v>194</v>
      </c>
      <c r="E382" s="34" t="s">
        <v>172</v>
      </c>
      <c r="F382" s="34" t="s">
        <v>196</v>
      </c>
      <c r="G382" s="21" t="s">
        <v>183</v>
      </c>
      <c r="H382" s="21" t="s">
        <v>185</v>
      </c>
      <c r="I382" s="21" t="s">
        <v>26</v>
      </c>
      <c r="J382" s="21" t="s">
        <v>227</v>
      </c>
      <c r="K382" s="9"/>
      <c r="M382" s="12"/>
    </row>
    <row r="383" spans="1:13" ht="18" customHeight="1">
      <c r="A383" s="1">
        <v>382</v>
      </c>
      <c r="B383" s="37">
        <v>33060</v>
      </c>
      <c r="C383" s="34" t="s">
        <v>180</v>
      </c>
      <c r="D383" s="34" t="s">
        <v>163</v>
      </c>
      <c r="E383" s="34" t="s">
        <v>192</v>
      </c>
      <c r="F383" s="34" t="s">
        <v>176</v>
      </c>
      <c r="G383" s="21"/>
      <c r="H383" s="21"/>
      <c r="I383" s="21" t="s">
        <v>37</v>
      </c>
      <c r="J383" s="21" t="s">
        <v>276</v>
      </c>
      <c r="K383" s="9"/>
      <c r="M383" s="12"/>
    </row>
    <row r="384" spans="1:13" ht="18" customHeight="1">
      <c r="A384" s="1">
        <v>383</v>
      </c>
      <c r="B384" s="37">
        <v>33060</v>
      </c>
      <c r="C384" s="34" t="s">
        <v>193</v>
      </c>
      <c r="D384" s="34" t="s">
        <v>170</v>
      </c>
      <c r="E384" s="34" t="s">
        <v>171</v>
      </c>
      <c r="F384" s="34" t="s">
        <v>144</v>
      </c>
      <c r="G384" s="21"/>
      <c r="H384" s="21"/>
      <c r="I384" s="21" t="s">
        <v>20</v>
      </c>
      <c r="J384" s="21" t="s">
        <v>38</v>
      </c>
      <c r="K384" s="9"/>
      <c r="M384" s="12"/>
    </row>
    <row r="385" spans="1:13" ht="18" customHeight="1">
      <c r="A385" s="1">
        <v>384</v>
      </c>
      <c r="B385" s="37">
        <v>33061</v>
      </c>
      <c r="C385" s="34" t="s">
        <v>165</v>
      </c>
      <c r="D385" s="34" t="s">
        <v>213</v>
      </c>
      <c r="E385" s="34" t="s">
        <v>178</v>
      </c>
      <c r="F385" s="34" t="s">
        <v>211</v>
      </c>
      <c r="G385" s="21" t="s">
        <v>131</v>
      </c>
      <c r="H385" s="21" t="s">
        <v>179</v>
      </c>
      <c r="I385" s="21" t="s">
        <v>8</v>
      </c>
      <c r="J385" s="21" t="s">
        <v>32</v>
      </c>
      <c r="K385" s="9"/>
      <c r="M385" s="12"/>
    </row>
    <row r="386" spans="1:13" ht="18" customHeight="1">
      <c r="A386" s="1">
        <v>385</v>
      </c>
      <c r="B386" s="37">
        <v>33061</v>
      </c>
      <c r="C386" s="34" t="s">
        <v>173</v>
      </c>
      <c r="D386" s="34" t="s">
        <v>269</v>
      </c>
      <c r="E386" s="34" t="s">
        <v>187</v>
      </c>
      <c r="F386" s="34" t="s">
        <v>186</v>
      </c>
      <c r="G386" s="21" t="s">
        <v>198</v>
      </c>
      <c r="H386" s="21" t="s">
        <v>184</v>
      </c>
      <c r="I386" s="21" t="s">
        <v>31</v>
      </c>
      <c r="J386" s="21" t="s">
        <v>228</v>
      </c>
      <c r="K386" s="9"/>
      <c r="M386" s="12"/>
    </row>
    <row r="387" spans="1:13" ht="18" customHeight="1">
      <c r="A387" s="1">
        <v>386</v>
      </c>
      <c r="B387" s="37">
        <v>33061</v>
      </c>
      <c r="C387" s="34" t="s">
        <v>210</v>
      </c>
      <c r="D387" s="34" t="s">
        <v>175</v>
      </c>
      <c r="E387" s="34" t="s">
        <v>167</v>
      </c>
      <c r="F387" s="34" t="s">
        <v>191</v>
      </c>
      <c r="G387" s="21"/>
      <c r="H387" s="21"/>
      <c r="I387" s="21" t="s">
        <v>19</v>
      </c>
      <c r="J387" s="21" t="s">
        <v>14</v>
      </c>
      <c r="K387" s="9"/>
      <c r="M387" s="12"/>
    </row>
    <row r="388" spans="1:13" ht="18" customHeight="1">
      <c r="A388" s="1">
        <v>387</v>
      </c>
      <c r="B388" s="37">
        <v>33061</v>
      </c>
      <c r="C388" s="34" t="s">
        <v>196</v>
      </c>
      <c r="D388" s="34" t="s">
        <v>181</v>
      </c>
      <c r="E388" s="34" t="s">
        <v>214</v>
      </c>
      <c r="F388" s="34" t="s">
        <v>172</v>
      </c>
      <c r="G388" s="21" t="s">
        <v>182</v>
      </c>
      <c r="H388" s="21" t="s">
        <v>161</v>
      </c>
      <c r="I388" s="21" t="s">
        <v>26</v>
      </c>
      <c r="J388" s="21" t="s">
        <v>227</v>
      </c>
      <c r="K388" s="9"/>
      <c r="M388" s="12"/>
    </row>
    <row r="389" spans="1:13" ht="18" customHeight="1">
      <c r="A389" s="1">
        <v>388</v>
      </c>
      <c r="B389" s="37">
        <v>33061</v>
      </c>
      <c r="C389" s="34" t="s">
        <v>144</v>
      </c>
      <c r="D389" s="34" t="s">
        <v>166</v>
      </c>
      <c r="E389" s="34" t="s">
        <v>170</v>
      </c>
      <c r="F389" s="34" t="s">
        <v>171</v>
      </c>
      <c r="G389" s="21"/>
      <c r="H389" s="21"/>
      <c r="I389" s="21" t="s">
        <v>20</v>
      </c>
      <c r="J389" s="21" t="s">
        <v>38</v>
      </c>
      <c r="K389" s="9"/>
      <c r="M389" s="12"/>
    </row>
    <row r="390" spans="1:13" ht="18" customHeight="1">
      <c r="A390" s="1">
        <v>389</v>
      </c>
      <c r="B390" s="37">
        <v>33061</v>
      </c>
      <c r="C390" s="34" t="s">
        <v>176</v>
      </c>
      <c r="D390" s="34" t="s">
        <v>195</v>
      </c>
      <c r="E390" s="34" t="s">
        <v>163</v>
      </c>
      <c r="F390" s="34" t="s">
        <v>192</v>
      </c>
      <c r="G390" s="21"/>
      <c r="H390" s="21"/>
      <c r="I390" s="21" t="s">
        <v>37</v>
      </c>
      <c r="J390" s="21" t="s">
        <v>276</v>
      </c>
      <c r="K390" s="9"/>
      <c r="M390" s="12"/>
    </row>
    <row r="391" spans="1:13" ht="18" customHeight="1">
      <c r="A391" s="1">
        <v>390</v>
      </c>
      <c r="B391" s="37">
        <v>33062</v>
      </c>
      <c r="C391" s="34" t="s">
        <v>192</v>
      </c>
      <c r="D391" s="34" t="s">
        <v>180</v>
      </c>
      <c r="E391" s="34" t="s">
        <v>195</v>
      </c>
      <c r="F391" s="34" t="s">
        <v>163</v>
      </c>
      <c r="G391" s="21"/>
      <c r="H391" s="21"/>
      <c r="I391" s="21" t="s">
        <v>37</v>
      </c>
      <c r="J391" s="21" t="s">
        <v>276</v>
      </c>
      <c r="K391" s="9"/>
      <c r="M391" s="12"/>
    </row>
    <row r="392" spans="1:13" ht="18" customHeight="1">
      <c r="A392" s="1">
        <v>391</v>
      </c>
      <c r="B392" s="37">
        <v>33062</v>
      </c>
      <c r="C392" s="34" t="s">
        <v>179</v>
      </c>
      <c r="D392" s="34" t="s">
        <v>131</v>
      </c>
      <c r="E392" s="34" t="s">
        <v>165</v>
      </c>
      <c r="F392" s="34" t="s">
        <v>213</v>
      </c>
      <c r="G392" s="21" t="s">
        <v>211</v>
      </c>
      <c r="H392" s="21" t="s">
        <v>178</v>
      </c>
      <c r="I392" s="21" t="s">
        <v>8</v>
      </c>
      <c r="J392" s="21" t="s">
        <v>32</v>
      </c>
      <c r="K392" s="9"/>
      <c r="M392" s="12"/>
    </row>
    <row r="393" spans="1:13" ht="18" customHeight="1">
      <c r="A393" s="1">
        <v>392</v>
      </c>
      <c r="B393" s="37">
        <v>33062</v>
      </c>
      <c r="C393" s="34" t="s">
        <v>171</v>
      </c>
      <c r="D393" s="34" t="s">
        <v>193</v>
      </c>
      <c r="E393" s="34" t="s">
        <v>166</v>
      </c>
      <c r="F393" s="34" t="s">
        <v>170</v>
      </c>
      <c r="G393" s="21"/>
      <c r="H393" s="21"/>
      <c r="I393" s="21" t="s">
        <v>20</v>
      </c>
      <c r="J393" s="21" t="s">
        <v>38</v>
      </c>
      <c r="K393" s="9"/>
      <c r="M393" s="12"/>
    </row>
    <row r="394" spans="1:13" ht="18" customHeight="1">
      <c r="A394" s="1">
        <v>393</v>
      </c>
      <c r="B394" s="37">
        <v>33062</v>
      </c>
      <c r="C394" s="34" t="s">
        <v>198</v>
      </c>
      <c r="D394" s="34" t="s">
        <v>186</v>
      </c>
      <c r="E394" s="34" t="s">
        <v>184</v>
      </c>
      <c r="F394" s="34" t="s">
        <v>187</v>
      </c>
      <c r="G394" s="21" t="s">
        <v>269</v>
      </c>
      <c r="H394" s="21" t="s">
        <v>173</v>
      </c>
      <c r="I394" s="21" t="s">
        <v>31</v>
      </c>
      <c r="J394" s="21" t="s">
        <v>228</v>
      </c>
      <c r="K394" s="9"/>
      <c r="M394" s="12"/>
    </row>
    <row r="395" spans="1:13" ht="18" customHeight="1">
      <c r="A395" s="1">
        <v>394</v>
      </c>
      <c r="B395" s="37">
        <v>33062</v>
      </c>
      <c r="C395" s="36" t="s">
        <v>183</v>
      </c>
      <c r="D395" s="34" t="s">
        <v>182</v>
      </c>
      <c r="E395" s="34" t="s">
        <v>194</v>
      </c>
      <c r="F395" s="34" t="s">
        <v>185</v>
      </c>
      <c r="G395" s="21" t="s">
        <v>181</v>
      </c>
      <c r="H395" s="21" t="s">
        <v>214</v>
      </c>
      <c r="I395" s="21" t="s">
        <v>26</v>
      </c>
      <c r="J395" s="21" t="s">
        <v>227</v>
      </c>
      <c r="K395" s="9"/>
      <c r="M395" s="13"/>
    </row>
    <row r="396" spans="1:13" ht="18" customHeight="1">
      <c r="A396" s="1">
        <v>395</v>
      </c>
      <c r="B396" s="37">
        <v>33062</v>
      </c>
      <c r="C396" s="34" t="s">
        <v>191</v>
      </c>
      <c r="D396" s="34" t="s">
        <v>190</v>
      </c>
      <c r="E396" s="34" t="s">
        <v>175</v>
      </c>
      <c r="F396" s="34" t="s">
        <v>167</v>
      </c>
      <c r="G396" s="21"/>
      <c r="H396" s="21"/>
      <c r="I396" s="21" t="s">
        <v>19</v>
      </c>
      <c r="J396" s="21" t="s">
        <v>14</v>
      </c>
      <c r="K396" s="9"/>
      <c r="M396" s="12"/>
    </row>
    <row r="397" spans="1:13" ht="18" customHeight="1">
      <c r="A397" s="1">
        <v>396</v>
      </c>
      <c r="B397" s="37">
        <v>33064</v>
      </c>
      <c r="C397" s="34" t="s">
        <v>167</v>
      </c>
      <c r="D397" s="34" t="s">
        <v>210</v>
      </c>
      <c r="E397" s="34" t="s">
        <v>190</v>
      </c>
      <c r="F397" s="34" t="s">
        <v>175</v>
      </c>
      <c r="G397" s="21"/>
      <c r="H397" s="21"/>
      <c r="I397" s="21" t="s">
        <v>37</v>
      </c>
      <c r="J397" s="21" t="s">
        <v>20</v>
      </c>
      <c r="K397" s="9"/>
      <c r="M397" s="12"/>
    </row>
    <row r="398" spans="1:13" ht="18" customHeight="1">
      <c r="A398" s="1">
        <v>397</v>
      </c>
      <c r="B398" s="37">
        <v>33064</v>
      </c>
      <c r="C398" s="34" t="s">
        <v>170</v>
      </c>
      <c r="D398" s="34" t="s">
        <v>144</v>
      </c>
      <c r="E398" s="34" t="s">
        <v>193</v>
      </c>
      <c r="F398" s="34" t="s">
        <v>166</v>
      </c>
      <c r="G398" s="21"/>
      <c r="H398" s="21"/>
      <c r="I398" s="21" t="s">
        <v>14</v>
      </c>
      <c r="J398" s="21" t="s">
        <v>276</v>
      </c>
      <c r="K398" s="9"/>
      <c r="M398" s="12"/>
    </row>
    <row r="399" spans="1:13" ht="18" customHeight="1">
      <c r="A399" s="1">
        <v>398</v>
      </c>
      <c r="B399" s="37">
        <v>33064</v>
      </c>
      <c r="C399" s="21" t="s">
        <v>184</v>
      </c>
      <c r="D399" s="21" t="s">
        <v>198</v>
      </c>
      <c r="E399" s="21" t="s">
        <v>213</v>
      </c>
      <c r="F399" s="21" t="s">
        <v>178</v>
      </c>
      <c r="G399" s="21" t="s">
        <v>179</v>
      </c>
      <c r="H399" s="21" t="s">
        <v>211</v>
      </c>
      <c r="I399" s="21" t="s">
        <v>32</v>
      </c>
      <c r="J399" s="21" t="s">
        <v>31</v>
      </c>
      <c r="K399" s="9"/>
      <c r="M399" s="12"/>
    </row>
    <row r="400" spans="1:13" ht="18" customHeight="1">
      <c r="A400" s="1">
        <v>399</v>
      </c>
      <c r="B400" s="37">
        <v>33064</v>
      </c>
      <c r="C400" s="34" t="s">
        <v>185</v>
      </c>
      <c r="D400" s="34" t="s">
        <v>161</v>
      </c>
      <c r="E400" s="34" t="s">
        <v>181</v>
      </c>
      <c r="F400" s="34" t="s">
        <v>269</v>
      </c>
      <c r="G400" s="21" t="s">
        <v>165</v>
      </c>
      <c r="H400" s="21" t="s">
        <v>172</v>
      </c>
      <c r="I400" s="21" t="s">
        <v>228</v>
      </c>
      <c r="J400" s="21" t="s">
        <v>26</v>
      </c>
      <c r="K400" s="9"/>
      <c r="M400" s="12"/>
    </row>
    <row r="401" spans="1:13" ht="18" customHeight="1">
      <c r="A401" s="1">
        <v>400</v>
      </c>
      <c r="B401" s="37">
        <v>33064</v>
      </c>
      <c r="C401" s="34" t="s">
        <v>131</v>
      </c>
      <c r="D401" s="34" t="s">
        <v>214</v>
      </c>
      <c r="E401" s="34" t="s">
        <v>194</v>
      </c>
      <c r="F401" s="34" t="s">
        <v>186</v>
      </c>
      <c r="G401" s="21" t="s">
        <v>142</v>
      </c>
      <c r="H401" s="21" t="s">
        <v>183</v>
      </c>
      <c r="I401" s="21" t="s">
        <v>8</v>
      </c>
      <c r="J401" s="21" t="s">
        <v>227</v>
      </c>
      <c r="K401" s="9"/>
      <c r="M401" s="12"/>
    </row>
    <row r="402" spans="1:13" ht="18" customHeight="1">
      <c r="A402" s="1">
        <v>401</v>
      </c>
      <c r="B402" s="37">
        <v>33064</v>
      </c>
      <c r="C402" s="34" t="s">
        <v>163</v>
      </c>
      <c r="D402" s="34" t="s">
        <v>176</v>
      </c>
      <c r="E402" s="34" t="s">
        <v>180</v>
      </c>
      <c r="F402" s="34" t="s">
        <v>195</v>
      </c>
      <c r="G402" s="21"/>
      <c r="H402" s="21"/>
      <c r="I402" s="21" t="s">
        <v>38</v>
      </c>
      <c r="J402" s="21" t="s">
        <v>19</v>
      </c>
      <c r="K402" s="9"/>
      <c r="M402" s="12"/>
    </row>
    <row r="403" spans="1:13" ht="18" customHeight="1">
      <c r="A403" s="1">
        <v>402</v>
      </c>
      <c r="B403" s="37">
        <v>33065</v>
      </c>
      <c r="C403" s="34" t="s">
        <v>166</v>
      </c>
      <c r="D403" s="34" t="s">
        <v>171</v>
      </c>
      <c r="E403" s="34" t="s">
        <v>144</v>
      </c>
      <c r="F403" s="34" t="s">
        <v>193</v>
      </c>
      <c r="G403" s="21"/>
      <c r="H403" s="21"/>
      <c r="I403" s="21" t="s">
        <v>14</v>
      </c>
      <c r="J403" s="21" t="s">
        <v>276</v>
      </c>
      <c r="K403" s="9"/>
      <c r="M403" s="12"/>
    </row>
    <row r="404" spans="1:13" ht="18" customHeight="1">
      <c r="A404" s="1">
        <v>403</v>
      </c>
      <c r="B404" s="37">
        <v>33065</v>
      </c>
      <c r="C404" s="34" t="s">
        <v>172</v>
      </c>
      <c r="D404" s="34" t="s">
        <v>165</v>
      </c>
      <c r="E404" s="34" t="s">
        <v>161</v>
      </c>
      <c r="F404" s="34" t="s">
        <v>181</v>
      </c>
      <c r="G404" s="21" t="s">
        <v>185</v>
      </c>
      <c r="H404" s="21" t="s">
        <v>269</v>
      </c>
      <c r="I404" s="21" t="s">
        <v>228</v>
      </c>
      <c r="J404" s="21" t="s">
        <v>26</v>
      </c>
      <c r="K404" s="9"/>
      <c r="M404" s="12"/>
    </row>
    <row r="405" spans="1:13" ht="18" customHeight="1">
      <c r="A405" s="1">
        <v>404</v>
      </c>
      <c r="B405" s="37">
        <v>33065</v>
      </c>
      <c r="C405" s="34" t="s">
        <v>213</v>
      </c>
      <c r="D405" s="34" t="s">
        <v>179</v>
      </c>
      <c r="E405" s="34" t="s">
        <v>211</v>
      </c>
      <c r="F405" s="34" t="s">
        <v>184</v>
      </c>
      <c r="G405" s="21" t="s">
        <v>198</v>
      </c>
      <c r="H405" s="21" t="s">
        <v>178</v>
      </c>
      <c r="I405" s="21" t="s">
        <v>32</v>
      </c>
      <c r="J405" s="21" t="s">
        <v>31</v>
      </c>
      <c r="K405" s="9"/>
      <c r="M405" s="12"/>
    </row>
    <row r="406" spans="1:13" ht="18" customHeight="1">
      <c r="A406" s="1">
        <v>405</v>
      </c>
      <c r="B406" s="37">
        <v>33065</v>
      </c>
      <c r="C406" s="34" t="s">
        <v>175</v>
      </c>
      <c r="D406" s="34" t="s">
        <v>191</v>
      </c>
      <c r="E406" s="34" t="s">
        <v>210</v>
      </c>
      <c r="F406" s="34" t="s">
        <v>190</v>
      </c>
      <c r="G406" s="21"/>
      <c r="H406" s="21"/>
      <c r="I406" s="21" t="s">
        <v>37</v>
      </c>
      <c r="J406" s="21" t="s">
        <v>20</v>
      </c>
      <c r="K406" s="9"/>
      <c r="M406" s="12"/>
    </row>
    <row r="407" spans="1:13" ht="18" customHeight="1">
      <c r="A407" s="1">
        <v>406</v>
      </c>
      <c r="B407" s="26">
        <v>33065</v>
      </c>
      <c r="C407" s="21" t="s">
        <v>214</v>
      </c>
      <c r="D407" s="21" t="s">
        <v>142</v>
      </c>
      <c r="E407" s="21" t="s">
        <v>183</v>
      </c>
      <c r="F407" s="21" t="s">
        <v>194</v>
      </c>
      <c r="G407" s="21" t="s">
        <v>131</v>
      </c>
      <c r="H407" s="21" t="s">
        <v>186</v>
      </c>
      <c r="I407" s="21" t="s">
        <v>8</v>
      </c>
      <c r="J407" s="21" t="s">
        <v>227</v>
      </c>
      <c r="K407" s="9"/>
      <c r="M407" s="12"/>
    </row>
    <row r="408" spans="1:13" ht="18" customHeight="1">
      <c r="A408" s="1">
        <v>407</v>
      </c>
      <c r="B408" s="37">
        <v>33065</v>
      </c>
      <c r="C408" s="34" t="s">
        <v>195</v>
      </c>
      <c r="D408" s="34" t="s">
        <v>192</v>
      </c>
      <c r="E408" s="34" t="s">
        <v>176</v>
      </c>
      <c r="F408" s="34" t="s">
        <v>180</v>
      </c>
      <c r="G408" s="21"/>
      <c r="H408" s="21"/>
      <c r="I408" s="21" t="s">
        <v>38</v>
      </c>
      <c r="J408" s="21" t="s">
        <v>19</v>
      </c>
      <c r="K408" s="9"/>
      <c r="M408" s="12"/>
    </row>
    <row r="409" spans="1:13" ht="18" customHeight="1">
      <c r="A409" s="1">
        <v>408</v>
      </c>
      <c r="B409" s="37">
        <v>33066</v>
      </c>
      <c r="C409" s="34" t="s">
        <v>269</v>
      </c>
      <c r="D409" s="34" t="s">
        <v>185</v>
      </c>
      <c r="E409" s="34" t="s">
        <v>172</v>
      </c>
      <c r="F409" s="34" t="s">
        <v>165</v>
      </c>
      <c r="G409" s="21" t="s">
        <v>161</v>
      </c>
      <c r="H409" s="21" t="s">
        <v>181</v>
      </c>
      <c r="I409" s="21" t="s">
        <v>228</v>
      </c>
      <c r="J409" s="21" t="s">
        <v>26</v>
      </c>
      <c r="K409" s="9"/>
      <c r="M409" s="12"/>
    </row>
    <row r="410" spans="1:13" ht="18" customHeight="1">
      <c r="A410" s="1">
        <v>409</v>
      </c>
      <c r="B410" s="37">
        <v>33066</v>
      </c>
      <c r="C410" s="34" t="s">
        <v>190</v>
      </c>
      <c r="D410" s="34" t="s">
        <v>167</v>
      </c>
      <c r="E410" s="34" t="s">
        <v>191</v>
      </c>
      <c r="F410" s="34" t="s">
        <v>210</v>
      </c>
      <c r="G410" s="21"/>
      <c r="H410" s="21"/>
      <c r="I410" s="21" t="s">
        <v>37</v>
      </c>
      <c r="J410" s="21" t="s">
        <v>20</v>
      </c>
      <c r="K410" s="9"/>
      <c r="M410" s="12"/>
    </row>
    <row r="411" spans="1:13" ht="18" customHeight="1">
      <c r="A411" s="1">
        <v>410</v>
      </c>
      <c r="B411" s="37">
        <v>33067</v>
      </c>
      <c r="C411" s="34" t="s">
        <v>161</v>
      </c>
      <c r="D411" s="34" t="s">
        <v>181</v>
      </c>
      <c r="E411" s="34" t="s">
        <v>185</v>
      </c>
      <c r="F411" s="34" t="s">
        <v>172</v>
      </c>
      <c r="G411" s="21" t="s">
        <v>269</v>
      </c>
      <c r="H411" s="21" t="s">
        <v>165</v>
      </c>
      <c r="I411" s="21" t="s">
        <v>228</v>
      </c>
      <c r="J411" s="21" t="s">
        <v>32</v>
      </c>
      <c r="K411" s="9"/>
      <c r="M411" s="12"/>
    </row>
    <row r="412" spans="1:13" ht="18" customHeight="1">
      <c r="A412" s="1">
        <v>411</v>
      </c>
      <c r="B412" s="37">
        <v>33067</v>
      </c>
      <c r="C412" s="34" t="s">
        <v>186</v>
      </c>
      <c r="D412" s="34" t="s">
        <v>131</v>
      </c>
      <c r="E412" s="34" t="s">
        <v>198</v>
      </c>
      <c r="F412" s="34" t="s">
        <v>213</v>
      </c>
      <c r="G412" s="21" t="s">
        <v>184</v>
      </c>
      <c r="H412" s="21" t="s">
        <v>211</v>
      </c>
      <c r="I412" s="21" t="s">
        <v>8</v>
      </c>
      <c r="J412" s="21" t="s">
        <v>26</v>
      </c>
      <c r="K412" s="9"/>
      <c r="M412" s="12"/>
    </row>
    <row r="413" spans="1:13" ht="18" customHeight="1">
      <c r="A413" s="1">
        <v>412</v>
      </c>
      <c r="B413" s="37">
        <v>33067</v>
      </c>
      <c r="C413" s="34" t="s">
        <v>187</v>
      </c>
      <c r="D413" s="34" t="s">
        <v>196</v>
      </c>
      <c r="E413" s="36" t="s">
        <v>182</v>
      </c>
      <c r="F413" s="34" t="s">
        <v>194</v>
      </c>
      <c r="G413" s="21" t="s">
        <v>183</v>
      </c>
      <c r="H413" s="21" t="s">
        <v>142</v>
      </c>
      <c r="I413" s="21" t="s">
        <v>227</v>
      </c>
      <c r="J413" s="21" t="s">
        <v>31</v>
      </c>
      <c r="K413" s="9"/>
      <c r="M413" s="12"/>
    </row>
    <row r="414" spans="1:13" ht="18" customHeight="1">
      <c r="A414" s="1">
        <v>413</v>
      </c>
      <c r="B414" s="37">
        <v>33067</v>
      </c>
      <c r="C414" s="34" t="s">
        <v>144</v>
      </c>
      <c r="D414" s="34" t="s">
        <v>166</v>
      </c>
      <c r="E414" s="34" t="s">
        <v>170</v>
      </c>
      <c r="F414" s="34" t="s">
        <v>171</v>
      </c>
      <c r="G414" s="21"/>
      <c r="H414" s="21"/>
      <c r="I414" s="21" t="s">
        <v>14</v>
      </c>
      <c r="J414" s="21" t="s">
        <v>37</v>
      </c>
      <c r="K414" s="9"/>
      <c r="M414" s="12"/>
    </row>
    <row r="415" spans="1:13" ht="18" customHeight="1">
      <c r="A415" s="1">
        <v>414</v>
      </c>
      <c r="B415" s="37">
        <v>33067</v>
      </c>
      <c r="C415" s="34" t="s">
        <v>176</v>
      </c>
      <c r="D415" s="34" t="s">
        <v>195</v>
      </c>
      <c r="E415" s="34" t="s">
        <v>163</v>
      </c>
      <c r="F415" s="34" t="s">
        <v>168</v>
      </c>
      <c r="G415" s="21"/>
      <c r="H415" s="21"/>
      <c r="I415" s="21" t="s">
        <v>38</v>
      </c>
      <c r="J415" s="21" t="s">
        <v>276</v>
      </c>
      <c r="K415" s="9"/>
      <c r="M415" s="12"/>
    </row>
    <row r="416" spans="1:13" ht="18" customHeight="1">
      <c r="A416" s="1">
        <v>415</v>
      </c>
      <c r="B416" s="37">
        <v>33068</v>
      </c>
      <c r="C416" s="34" t="s">
        <v>171</v>
      </c>
      <c r="D416" s="34" t="s">
        <v>193</v>
      </c>
      <c r="E416" s="34" t="s">
        <v>166</v>
      </c>
      <c r="F416" s="34" t="s">
        <v>170</v>
      </c>
      <c r="G416" s="21"/>
      <c r="H416" s="21"/>
      <c r="I416" s="21" t="s">
        <v>14</v>
      </c>
      <c r="J416" s="21" t="s">
        <v>37</v>
      </c>
      <c r="K416" s="9"/>
      <c r="M416" s="12"/>
    </row>
    <row r="417" spans="1:13" ht="18" customHeight="1">
      <c r="A417" s="1">
        <v>416</v>
      </c>
      <c r="B417" s="37">
        <v>33068</v>
      </c>
      <c r="C417" s="34" t="s">
        <v>198</v>
      </c>
      <c r="D417" s="34" t="s">
        <v>184</v>
      </c>
      <c r="E417" s="34" t="s">
        <v>131</v>
      </c>
      <c r="F417" s="34" t="s">
        <v>211</v>
      </c>
      <c r="G417" s="21" t="s">
        <v>186</v>
      </c>
      <c r="H417" s="21" t="s">
        <v>178</v>
      </c>
      <c r="I417" s="21" t="s">
        <v>8</v>
      </c>
      <c r="J417" s="21" t="s">
        <v>26</v>
      </c>
      <c r="K417" s="9"/>
      <c r="M417" s="12"/>
    </row>
    <row r="418" spans="1:13" ht="18" customHeight="1">
      <c r="A418" s="1">
        <v>417</v>
      </c>
      <c r="B418" s="37">
        <v>33068</v>
      </c>
      <c r="C418" s="34" t="s">
        <v>181</v>
      </c>
      <c r="D418" s="34" t="s">
        <v>269</v>
      </c>
      <c r="E418" s="34" t="s">
        <v>165</v>
      </c>
      <c r="F418" s="34" t="s">
        <v>185</v>
      </c>
      <c r="G418" s="21" t="s">
        <v>172</v>
      </c>
      <c r="H418" s="21" t="s">
        <v>161</v>
      </c>
      <c r="I418" s="21" t="s">
        <v>228</v>
      </c>
      <c r="J418" s="21" t="s">
        <v>32</v>
      </c>
      <c r="K418" s="9"/>
      <c r="M418" s="12"/>
    </row>
    <row r="419" spans="1:13" ht="18" customHeight="1">
      <c r="A419" s="1">
        <v>418</v>
      </c>
      <c r="B419" s="37">
        <v>33068</v>
      </c>
      <c r="C419" s="34" t="s">
        <v>168</v>
      </c>
      <c r="D419" s="34" t="s">
        <v>180</v>
      </c>
      <c r="E419" s="34" t="s">
        <v>195</v>
      </c>
      <c r="F419" s="34" t="s">
        <v>163</v>
      </c>
      <c r="G419" s="21"/>
      <c r="H419" s="21"/>
      <c r="I419" s="21" t="s">
        <v>38</v>
      </c>
      <c r="J419" s="21" t="s">
        <v>276</v>
      </c>
      <c r="K419" s="9"/>
      <c r="M419" s="12"/>
    </row>
    <row r="420" spans="1:13" ht="18" customHeight="1">
      <c r="A420" s="1">
        <v>419</v>
      </c>
      <c r="B420" s="37">
        <v>33068</v>
      </c>
      <c r="C420" s="34" t="s">
        <v>210</v>
      </c>
      <c r="D420" s="34" t="s">
        <v>175</v>
      </c>
      <c r="E420" s="34" t="s">
        <v>167</v>
      </c>
      <c r="F420" s="34" t="s">
        <v>191</v>
      </c>
      <c r="G420" s="21"/>
      <c r="H420" s="21"/>
      <c r="I420" s="21" t="s">
        <v>19</v>
      </c>
      <c r="J420" s="21" t="s">
        <v>20</v>
      </c>
      <c r="K420" s="9"/>
      <c r="M420" s="12"/>
    </row>
    <row r="421" spans="1:13" ht="18" customHeight="1">
      <c r="A421" s="1">
        <v>420</v>
      </c>
      <c r="B421" s="37">
        <v>33068</v>
      </c>
      <c r="C421" s="34" t="s">
        <v>194</v>
      </c>
      <c r="D421" s="34" t="s">
        <v>182</v>
      </c>
      <c r="E421" s="34" t="s">
        <v>196</v>
      </c>
      <c r="F421" s="34" t="s">
        <v>183</v>
      </c>
      <c r="G421" s="21" t="s">
        <v>214</v>
      </c>
      <c r="H421" s="21" t="s">
        <v>187</v>
      </c>
      <c r="I421" s="21" t="s">
        <v>227</v>
      </c>
      <c r="J421" s="21" t="s">
        <v>31</v>
      </c>
      <c r="K421" s="9"/>
      <c r="M421" s="12"/>
    </row>
    <row r="422" spans="1:13" ht="18" customHeight="1">
      <c r="A422" s="1">
        <v>421</v>
      </c>
      <c r="B422" s="37">
        <v>33069</v>
      </c>
      <c r="C422" s="34" t="s">
        <v>170</v>
      </c>
      <c r="D422" s="34" t="s">
        <v>144</v>
      </c>
      <c r="E422" s="34" t="s">
        <v>193</v>
      </c>
      <c r="F422" s="34" t="s">
        <v>166</v>
      </c>
      <c r="G422" s="21"/>
      <c r="H422" s="21"/>
      <c r="I422" s="21" t="s">
        <v>14</v>
      </c>
      <c r="J422" s="21" t="s">
        <v>37</v>
      </c>
      <c r="K422" s="9"/>
      <c r="M422" s="12"/>
    </row>
    <row r="423" spans="1:13" ht="18" customHeight="1">
      <c r="A423" s="1">
        <v>422</v>
      </c>
      <c r="B423" s="37">
        <v>33069</v>
      </c>
      <c r="C423" s="34" t="s">
        <v>165</v>
      </c>
      <c r="D423" s="34" t="s">
        <v>172</v>
      </c>
      <c r="E423" s="34" t="s">
        <v>269</v>
      </c>
      <c r="F423" s="34" t="s">
        <v>161</v>
      </c>
      <c r="G423" s="21" t="s">
        <v>181</v>
      </c>
      <c r="H423" s="21" t="s">
        <v>185</v>
      </c>
      <c r="I423" s="21" t="s">
        <v>228</v>
      </c>
      <c r="J423" s="21" t="s">
        <v>32</v>
      </c>
      <c r="K423" s="9"/>
      <c r="M423" s="12"/>
    </row>
    <row r="424" spans="1:13" ht="18" customHeight="1">
      <c r="A424" s="1">
        <v>423</v>
      </c>
      <c r="B424" s="37">
        <v>33069</v>
      </c>
      <c r="C424" s="34" t="s">
        <v>183</v>
      </c>
      <c r="D424" s="34" t="s">
        <v>187</v>
      </c>
      <c r="E424" s="34" t="s">
        <v>142</v>
      </c>
      <c r="F424" s="34" t="s">
        <v>196</v>
      </c>
      <c r="G424" s="21" t="s">
        <v>182</v>
      </c>
      <c r="H424" s="21" t="s">
        <v>194</v>
      </c>
      <c r="I424" s="21" t="s">
        <v>227</v>
      </c>
      <c r="J424" s="21" t="s">
        <v>31</v>
      </c>
      <c r="K424" s="9"/>
      <c r="M424" s="12"/>
    </row>
    <row r="425" spans="1:13" ht="18" customHeight="1">
      <c r="A425" s="1">
        <v>424</v>
      </c>
      <c r="B425" s="37">
        <v>33069</v>
      </c>
      <c r="C425" s="34" t="s">
        <v>163</v>
      </c>
      <c r="D425" s="34" t="s">
        <v>176</v>
      </c>
      <c r="E425" s="34" t="s">
        <v>180</v>
      </c>
      <c r="F425" s="34" t="s">
        <v>195</v>
      </c>
      <c r="G425" s="21"/>
      <c r="H425" s="21"/>
      <c r="I425" s="21" t="s">
        <v>38</v>
      </c>
      <c r="J425" s="21" t="s">
        <v>276</v>
      </c>
      <c r="K425" s="9"/>
      <c r="M425" s="12"/>
    </row>
    <row r="426" spans="1:13" ht="18" customHeight="1">
      <c r="A426" s="1">
        <v>425</v>
      </c>
      <c r="B426" s="37">
        <v>33069</v>
      </c>
      <c r="C426" s="34" t="s">
        <v>191</v>
      </c>
      <c r="D426" s="34" t="s">
        <v>190</v>
      </c>
      <c r="E426" s="34" t="s">
        <v>175</v>
      </c>
      <c r="F426" s="34" t="s">
        <v>167</v>
      </c>
      <c r="G426" s="21"/>
      <c r="H426" s="21"/>
      <c r="I426" s="21" t="s">
        <v>19</v>
      </c>
      <c r="J426" s="21" t="s">
        <v>20</v>
      </c>
      <c r="K426" s="9"/>
      <c r="M426" s="12"/>
    </row>
    <row r="427" spans="1:13" ht="18" customHeight="1">
      <c r="A427" s="1">
        <v>426</v>
      </c>
      <c r="B427" s="37">
        <v>33071</v>
      </c>
      <c r="C427" s="34" t="s">
        <v>167</v>
      </c>
      <c r="D427" s="34" t="s">
        <v>191</v>
      </c>
      <c r="E427" s="34" t="s">
        <v>144</v>
      </c>
      <c r="F427" s="34" t="s">
        <v>175</v>
      </c>
      <c r="G427" s="21"/>
      <c r="H427" s="21"/>
      <c r="I427" s="21" t="s">
        <v>14</v>
      </c>
      <c r="J427" s="21" t="s">
        <v>38</v>
      </c>
      <c r="K427" s="9"/>
      <c r="M427" s="12"/>
    </row>
    <row r="428" spans="1:13" ht="18" customHeight="1">
      <c r="A428" s="1">
        <v>427</v>
      </c>
      <c r="B428" s="37">
        <v>33071</v>
      </c>
      <c r="C428" s="34" t="s">
        <v>166</v>
      </c>
      <c r="D428" s="34" t="s">
        <v>171</v>
      </c>
      <c r="E428" s="34" t="s">
        <v>210</v>
      </c>
      <c r="F428" s="34" t="s">
        <v>193</v>
      </c>
      <c r="G428" s="21"/>
      <c r="H428" s="21"/>
      <c r="I428" s="21" t="s">
        <v>37</v>
      </c>
      <c r="J428" s="21" t="s">
        <v>19</v>
      </c>
      <c r="K428" s="9"/>
      <c r="M428" s="12"/>
    </row>
    <row r="429" spans="1:13" ht="18" customHeight="1">
      <c r="A429" s="1">
        <v>428</v>
      </c>
      <c r="B429" s="37">
        <v>33071</v>
      </c>
      <c r="C429" s="34" t="s">
        <v>72</v>
      </c>
      <c r="D429" s="34" t="s">
        <v>192</v>
      </c>
      <c r="E429" s="34" t="s">
        <v>176</v>
      </c>
      <c r="F429" s="34" t="s">
        <v>180</v>
      </c>
      <c r="G429" s="21"/>
      <c r="H429" s="21"/>
      <c r="I429" s="21" t="s">
        <v>20</v>
      </c>
      <c r="J429" s="21" t="s">
        <v>276</v>
      </c>
      <c r="K429" s="9"/>
      <c r="M429" s="12"/>
    </row>
    <row r="430" spans="1:13" ht="18" customHeight="1">
      <c r="A430" s="1">
        <v>429</v>
      </c>
      <c r="B430" s="37">
        <v>33071</v>
      </c>
      <c r="C430" s="34" t="s">
        <v>211</v>
      </c>
      <c r="D430" s="34" t="s">
        <v>161</v>
      </c>
      <c r="E430" s="34" t="s">
        <v>179</v>
      </c>
      <c r="F430" s="34" t="s">
        <v>178</v>
      </c>
      <c r="G430" s="21" t="s">
        <v>196</v>
      </c>
      <c r="H430" s="21" t="s">
        <v>165</v>
      </c>
      <c r="I430" s="21" t="s">
        <v>8</v>
      </c>
      <c r="J430" s="21" t="s">
        <v>228</v>
      </c>
      <c r="K430" s="9"/>
      <c r="M430" s="12"/>
    </row>
    <row r="431" spans="1:13" ht="18" customHeight="1">
      <c r="A431" s="1">
        <v>430</v>
      </c>
      <c r="B431" s="37">
        <v>33071</v>
      </c>
      <c r="C431" s="34" t="s">
        <v>185</v>
      </c>
      <c r="D431" s="34" t="s">
        <v>194</v>
      </c>
      <c r="E431" s="34" t="s">
        <v>214</v>
      </c>
      <c r="F431" s="34" t="s">
        <v>142</v>
      </c>
      <c r="G431" s="21" t="s">
        <v>187</v>
      </c>
      <c r="H431" s="21" t="s">
        <v>269</v>
      </c>
      <c r="I431" s="21" t="s">
        <v>26</v>
      </c>
      <c r="J431" s="21" t="s">
        <v>31</v>
      </c>
      <c r="K431" s="9"/>
      <c r="M431" s="12"/>
    </row>
    <row r="432" spans="1:13" ht="18" customHeight="1">
      <c r="A432" s="1">
        <v>431</v>
      </c>
      <c r="B432" s="37">
        <v>33071</v>
      </c>
      <c r="C432" s="34" t="s">
        <v>131</v>
      </c>
      <c r="D432" s="34" t="s">
        <v>198</v>
      </c>
      <c r="E432" s="34" t="s">
        <v>186</v>
      </c>
      <c r="F432" s="34" t="s">
        <v>184</v>
      </c>
      <c r="G432" s="21" t="s">
        <v>213</v>
      </c>
      <c r="H432" s="21" t="s">
        <v>182</v>
      </c>
      <c r="I432" s="21" t="s">
        <v>32</v>
      </c>
      <c r="J432" s="21" t="s">
        <v>227</v>
      </c>
      <c r="K432" s="9"/>
      <c r="M432" s="12"/>
    </row>
    <row r="433" spans="1:13" ht="18" customHeight="1">
      <c r="A433" s="1">
        <v>432</v>
      </c>
      <c r="B433" s="37">
        <v>33072</v>
      </c>
      <c r="C433" s="34" t="s">
        <v>182</v>
      </c>
      <c r="D433" s="34" t="s">
        <v>186</v>
      </c>
      <c r="E433" s="34" t="s">
        <v>184</v>
      </c>
      <c r="F433" s="34" t="s">
        <v>213</v>
      </c>
      <c r="G433" s="21" t="s">
        <v>131</v>
      </c>
      <c r="H433" s="21" t="s">
        <v>198</v>
      </c>
      <c r="I433" s="21" t="s">
        <v>32</v>
      </c>
      <c r="J433" s="21" t="s">
        <v>227</v>
      </c>
      <c r="K433" s="9"/>
      <c r="M433" s="12"/>
    </row>
    <row r="434" spans="1:13" ht="18" customHeight="1">
      <c r="A434" s="1">
        <v>433</v>
      </c>
      <c r="B434" s="37">
        <v>33072</v>
      </c>
      <c r="C434" s="34" t="s">
        <v>172</v>
      </c>
      <c r="D434" s="34" t="s">
        <v>214</v>
      </c>
      <c r="E434" s="34" t="s">
        <v>183</v>
      </c>
      <c r="F434" s="34" t="s">
        <v>187</v>
      </c>
      <c r="G434" s="21" t="s">
        <v>194</v>
      </c>
      <c r="H434" s="21" t="s">
        <v>181</v>
      </c>
      <c r="I434" s="21" t="s">
        <v>26</v>
      </c>
      <c r="J434" s="21" t="s">
        <v>31</v>
      </c>
      <c r="K434" s="9"/>
      <c r="M434" s="12"/>
    </row>
    <row r="435" spans="1:13" ht="18" customHeight="1">
      <c r="A435" s="1">
        <v>434</v>
      </c>
      <c r="B435" s="37">
        <v>33072</v>
      </c>
      <c r="C435" s="34" t="s">
        <v>175</v>
      </c>
      <c r="D435" s="34" t="s">
        <v>190</v>
      </c>
      <c r="E435" s="34" t="s">
        <v>191</v>
      </c>
      <c r="F435" s="34" t="s">
        <v>144</v>
      </c>
      <c r="G435" s="21"/>
      <c r="H435" s="21"/>
      <c r="I435" s="21" t="s">
        <v>14</v>
      </c>
      <c r="J435" s="21" t="s">
        <v>38</v>
      </c>
      <c r="K435" s="9"/>
      <c r="M435" s="12"/>
    </row>
    <row r="436" spans="1:13" ht="18" customHeight="1">
      <c r="A436" s="1">
        <v>435</v>
      </c>
      <c r="B436" s="37">
        <v>33072</v>
      </c>
      <c r="C436" s="34" t="s">
        <v>196</v>
      </c>
      <c r="D436" s="34" t="s">
        <v>178</v>
      </c>
      <c r="E436" s="34" t="s">
        <v>165</v>
      </c>
      <c r="F436" s="34" t="s">
        <v>161</v>
      </c>
      <c r="G436" s="21" t="s">
        <v>211</v>
      </c>
      <c r="H436" s="21" t="s">
        <v>179</v>
      </c>
      <c r="I436" s="21" t="s">
        <v>8</v>
      </c>
      <c r="J436" s="21" t="s">
        <v>228</v>
      </c>
      <c r="K436" s="9"/>
      <c r="M436" s="12"/>
    </row>
    <row r="437" spans="1:13" ht="18" customHeight="1">
      <c r="A437" s="1">
        <v>436</v>
      </c>
      <c r="B437" s="37">
        <v>33072</v>
      </c>
      <c r="C437" s="34" t="s">
        <v>180</v>
      </c>
      <c r="D437" s="34" t="s">
        <v>163</v>
      </c>
      <c r="E437" s="36" t="s">
        <v>192</v>
      </c>
      <c r="F437" s="34" t="s">
        <v>176</v>
      </c>
      <c r="G437" s="21"/>
      <c r="H437" s="21"/>
      <c r="I437" s="21" t="s">
        <v>20</v>
      </c>
      <c r="J437" s="21" t="s">
        <v>276</v>
      </c>
      <c r="K437" s="9"/>
      <c r="M437" s="12"/>
    </row>
    <row r="438" spans="1:13" ht="18" customHeight="1">
      <c r="A438" s="1">
        <v>437</v>
      </c>
      <c r="B438" s="37">
        <v>33072</v>
      </c>
      <c r="C438" s="34" t="s">
        <v>193</v>
      </c>
      <c r="D438" s="34" t="s">
        <v>170</v>
      </c>
      <c r="E438" s="34" t="s">
        <v>171</v>
      </c>
      <c r="F438" s="34" t="s">
        <v>210</v>
      </c>
      <c r="G438" s="21"/>
      <c r="H438" s="21"/>
      <c r="I438" s="21" t="s">
        <v>37</v>
      </c>
      <c r="J438" s="21" t="s">
        <v>19</v>
      </c>
      <c r="K438" s="9"/>
      <c r="M438" s="12"/>
    </row>
    <row r="439" spans="1:13" ht="18" customHeight="1">
      <c r="A439" s="1">
        <v>438</v>
      </c>
      <c r="B439" s="37">
        <v>33073</v>
      </c>
      <c r="C439" s="34" t="s">
        <v>178</v>
      </c>
      <c r="D439" s="34" t="s">
        <v>165</v>
      </c>
      <c r="E439" s="34" t="s">
        <v>211</v>
      </c>
      <c r="F439" s="34" t="s">
        <v>179</v>
      </c>
      <c r="G439" s="21" t="s">
        <v>161</v>
      </c>
      <c r="H439" s="21" t="s">
        <v>196</v>
      </c>
      <c r="I439" s="21" t="s">
        <v>8</v>
      </c>
      <c r="J439" s="21" t="s">
        <v>228</v>
      </c>
      <c r="K439" s="9"/>
      <c r="M439" s="12"/>
    </row>
    <row r="440" spans="1:13" ht="18" customHeight="1">
      <c r="A440" s="1">
        <v>439</v>
      </c>
      <c r="B440" s="37">
        <v>33073</v>
      </c>
      <c r="C440" s="34" t="s">
        <v>184</v>
      </c>
      <c r="D440" s="34" t="s">
        <v>131</v>
      </c>
      <c r="E440" s="34" t="s">
        <v>213</v>
      </c>
      <c r="F440" s="34" t="s">
        <v>198</v>
      </c>
      <c r="G440" s="21" t="s">
        <v>182</v>
      </c>
      <c r="H440" s="21" t="s">
        <v>186</v>
      </c>
      <c r="I440" s="21" t="s">
        <v>32</v>
      </c>
      <c r="J440" s="21" t="s">
        <v>227</v>
      </c>
      <c r="K440" s="9"/>
      <c r="M440" s="12"/>
    </row>
    <row r="441" spans="1:13" ht="18" customHeight="1">
      <c r="A441" s="1">
        <v>440</v>
      </c>
      <c r="B441" s="37">
        <v>33073</v>
      </c>
      <c r="C441" s="34" t="s">
        <v>144</v>
      </c>
      <c r="D441" s="36" t="s">
        <v>167</v>
      </c>
      <c r="E441" s="34" t="s">
        <v>190</v>
      </c>
      <c r="F441" s="34" t="s">
        <v>191</v>
      </c>
      <c r="G441" s="21"/>
      <c r="H441" s="21"/>
      <c r="I441" s="21" t="s">
        <v>14</v>
      </c>
      <c r="J441" s="21" t="s">
        <v>38</v>
      </c>
      <c r="K441" s="9"/>
      <c r="M441" s="12"/>
    </row>
    <row r="442" spans="1:13" ht="18" customHeight="1">
      <c r="A442" s="1">
        <v>441</v>
      </c>
      <c r="B442" s="37">
        <v>33073</v>
      </c>
      <c r="C442" s="34" t="s">
        <v>142</v>
      </c>
      <c r="D442" s="34" t="s">
        <v>185</v>
      </c>
      <c r="E442" s="34" t="s">
        <v>181</v>
      </c>
      <c r="F442" s="34" t="s">
        <v>269</v>
      </c>
      <c r="G442" s="21" t="s">
        <v>172</v>
      </c>
      <c r="H442" s="21" t="s">
        <v>173</v>
      </c>
      <c r="I442" s="21" t="s">
        <v>26</v>
      </c>
      <c r="J442" s="21" t="s">
        <v>31</v>
      </c>
      <c r="K442" s="9"/>
      <c r="M442" s="12"/>
    </row>
    <row r="443" spans="1:13" ht="18" customHeight="1">
      <c r="A443" s="1">
        <v>442</v>
      </c>
      <c r="B443" s="37">
        <v>33073</v>
      </c>
      <c r="C443" s="34" t="s">
        <v>176</v>
      </c>
      <c r="D443" s="34" t="s">
        <v>72</v>
      </c>
      <c r="E443" s="34" t="s">
        <v>163</v>
      </c>
      <c r="F443" s="34" t="s">
        <v>192</v>
      </c>
      <c r="G443" s="21"/>
      <c r="H443" s="21"/>
      <c r="I443" s="21" t="s">
        <v>20</v>
      </c>
      <c r="J443" s="21" t="s">
        <v>276</v>
      </c>
      <c r="K443" s="9"/>
      <c r="M443" s="12"/>
    </row>
    <row r="444" spans="1:13" ht="18" customHeight="1">
      <c r="A444" s="1">
        <v>443</v>
      </c>
      <c r="B444" s="37">
        <v>33074</v>
      </c>
      <c r="C444" s="34" t="s">
        <v>192</v>
      </c>
      <c r="D444" s="34" t="s">
        <v>180</v>
      </c>
      <c r="E444" s="34" t="s">
        <v>195</v>
      </c>
      <c r="F444" s="34" t="s">
        <v>163</v>
      </c>
      <c r="G444" s="21"/>
      <c r="H444" s="21"/>
      <c r="I444" s="21" t="s">
        <v>20</v>
      </c>
      <c r="J444" s="21" t="s">
        <v>14</v>
      </c>
      <c r="K444" s="9"/>
      <c r="M444" s="12"/>
    </row>
    <row r="445" spans="1:13" ht="18" customHeight="1">
      <c r="A445" s="1">
        <v>444</v>
      </c>
      <c r="B445" s="37">
        <v>33074</v>
      </c>
      <c r="C445" s="34" t="s">
        <v>198</v>
      </c>
      <c r="D445" s="34" t="s">
        <v>196</v>
      </c>
      <c r="E445" s="34" t="s">
        <v>131</v>
      </c>
      <c r="F445" s="34" t="s">
        <v>186</v>
      </c>
      <c r="G445" s="21" t="s">
        <v>184</v>
      </c>
      <c r="H445" s="21" t="s">
        <v>211</v>
      </c>
      <c r="I445" s="21" t="s">
        <v>8</v>
      </c>
      <c r="J445" s="21" t="s">
        <v>227</v>
      </c>
      <c r="K445" s="9"/>
      <c r="M445" s="12"/>
    </row>
    <row r="446" spans="1:13" ht="18" customHeight="1">
      <c r="A446" s="1">
        <v>445</v>
      </c>
      <c r="B446" s="37">
        <v>33074</v>
      </c>
      <c r="C446" s="34" t="s">
        <v>213</v>
      </c>
      <c r="D446" s="34" t="s">
        <v>179</v>
      </c>
      <c r="E446" s="34" t="s">
        <v>161</v>
      </c>
      <c r="F446" s="34" t="s">
        <v>182</v>
      </c>
      <c r="G446" s="21" t="s">
        <v>165</v>
      </c>
      <c r="H446" s="21" t="s">
        <v>178</v>
      </c>
      <c r="I446" s="21" t="s">
        <v>32</v>
      </c>
      <c r="J446" s="21" t="s">
        <v>31</v>
      </c>
      <c r="K446" s="9"/>
      <c r="M446" s="12"/>
    </row>
    <row r="447" spans="1:13" ht="18" customHeight="1">
      <c r="A447" s="1">
        <v>446</v>
      </c>
      <c r="B447" s="37">
        <v>33074</v>
      </c>
      <c r="C447" s="34" t="s">
        <v>187</v>
      </c>
      <c r="D447" s="34" t="s">
        <v>183</v>
      </c>
      <c r="E447" s="34" t="s">
        <v>194</v>
      </c>
      <c r="F447" s="34" t="s">
        <v>214</v>
      </c>
      <c r="G447" s="21" t="s">
        <v>173</v>
      </c>
      <c r="H447" s="21" t="s">
        <v>142</v>
      </c>
      <c r="I447" s="21" t="s">
        <v>228</v>
      </c>
      <c r="J447" s="21" t="s">
        <v>26</v>
      </c>
      <c r="K447" s="9"/>
      <c r="M447" s="12"/>
    </row>
    <row r="448" spans="1:13" ht="18" customHeight="1">
      <c r="A448" s="1">
        <v>447</v>
      </c>
      <c r="B448" s="37">
        <v>33074</v>
      </c>
      <c r="C448" s="34" t="s">
        <v>210</v>
      </c>
      <c r="D448" s="34" t="s">
        <v>166</v>
      </c>
      <c r="E448" s="34" t="s">
        <v>168</v>
      </c>
      <c r="F448" s="34" t="s">
        <v>171</v>
      </c>
      <c r="G448" s="21"/>
      <c r="H448" s="21"/>
      <c r="I448" s="21" t="s">
        <v>38</v>
      </c>
      <c r="J448" s="21" t="s">
        <v>19</v>
      </c>
      <c r="K448" s="9"/>
      <c r="M448" s="12"/>
    </row>
    <row r="449" spans="1:13" ht="18" customHeight="1">
      <c r="A449" s="1">
        <v>448</v>
      </c>
      <c r="B449" s="37">
        <v>33074</v>
      </c>
      <c r="C449" s="34" t="s">
        <v>191</v>
      </c>
      <c r="D449" s="34" t="s">
        <v>175</v>
      </c>
      <c r="E449" s="34" t="s">
        <v>167</v>
      </c>
      <c r="F449" s="34" t="s">
        <v>190</v>
      </c>
      <c r="G449" s="21"/>
      <c r="H449" s="21"/>
      <c r="I449" s="21" t="s">
        <v>276</v>
      </c>
      <c r="J449" s="21" t="s">
        <v>37</v>
      </c>
      <c r="K449" s="9"/>
      <c r="M449" s="12"/>
    </row>
    <row r="450" spans="1:13" ht="18" customHeight="1">
      <c r="A450" s="1">
        <v>449</v>
      </c>
      <c r="B450" s="37">
        <v>33075</v>
      </c>
      <c r="C450" s="34" t="s">
        <v>171</v>
      </c>
      <c r="D450" s="34" t="s">
        <v>193</v>
      </c>
      <c r="E450" s="34" t="s">
        <v>166</v>
      </c>
      <c r="F450" s="34" t="s">
        <v>168</v>
      </c>
      <c r="G450" s="21"/>
      <c r="H450" s="21"/>
      <c r="I450" s="21" t="s">
        <v>38</v>
      </c>
      <c r="J450" s="21" t="s">
        <v>19</v>
      </c>
      <c r="K450" s="9"/>
      <c r="M450" s="12"/>
    </row>
    <row r="451" spans="1:13" ht="18" customHeight="1">
      <c r="A451" s="1">
        <v>450</v>
      </c>
      <c r="B451" s="37">
        <v>33075</v>
      </c>
      <c r="C451" s="34" t="s">
        <v>165</v>
      </c>
      <c r="D451" s="34" t="s">
        <v>161</v>
      </c>
      <c r="E451" s="34" t="s">
        <v>182</v>
      </c>
      <c r="F451" s="34" t="s">
        <v>178</v>
      </c>
      <c r="G451" s="21" t="s">
        <v>179</v>
      </c>
      <c r="H451" s="21" t="s">
        <v>213</v>
      </c>
      <c r="I451" s="21" t="s">
        <v>32</v>
      </c>
      <c r="J451" s="21" t="s">
        <v>31</v>
      </c>
      <c r="K451" s="9"/>
      <c r="M451" s="12"/>
    </row>
    <row r="452" spans="1:13" ht="18" customHeight="1">
      <c r="A452" s="1">
        <v>451</v>
      </c>
      <c r="B452" s="37">
        <v>33075</v>
      </c>
      <c r="C452" s="34" t="s">
        <v>190</v>
      </c>
      <c r="D452" s="34" t="s">
        <v>144</v>
      </c>
      <c r="E452" s="34" t="s">
        <v>175</v>
      </c>
      <c r="F452" s="34" t="s">
        <v>167</v>
      </c>
      <c r="G452" s="21"/>
      <c r="H452" s="21"/>
      <c r="I452" s="21" t="s">
        <v>276</v>
      </c>
      <c r="J452" s="21" t="s">
        <v>37</v>
      </c>
      <c r="K452" s="9"/>
      <c r="M452" s="12"/>
    </row>
    <row r="453" spans="1:13" ht="18" customHeight="1">
      <c r="A453" s="1">
        <v>452</v>
      </c>
      <c r="B453" s="37">
        <v>33075</v>
      </c>
      <c r="C453" s="34" t="s">
        <v>186</v>
      </c>
      <c r="D453" s="34" t="s">
        <v>211</v>
      </c>
      <c r="E453" s="34" t="s">
        <v>198</v>
      </c>
      <c r="F453" s="34" t="s">
        <v>196</v>
      </c>
      <c r="G453" s="21" t="s">
        <v>131</v>
      </c>
      <c r="H453" s="21" t="s">
        <v>184</v>
      </c>
      <c r="I453" s="21" t="s">
        <v>8</v>
      </c>
      <c r="J453" s="21" t="s">
        <v>227</v>
      </c>
      <c r="K453" s="9"/>
      <c r="M453" s="12"/>
    </row>
    <row r="454" spans="1:13" ht="18" customHeight="1">
      <c r="A454" s="1">
        <v>453</v>
      </c>
      <c r="B454" s="37">
        <v>33075</v>
      </c>
      <c r="C454" s="34" t="s">
        <v>194</v>
      </c>
      <c r="D454" s="34" t="s">
        <v>142</v>
      </c>
      <c r="E454" s="34" t="s">
        <v>173</v>
      </c>
      <c r="F454" s="34" t="s">
        <v>183</v>
      </c>
      <c r="G454" s="21" t="s">
        <v>214</v>
      </c>
      <c r="H454" s="21" t="s">
        <v>187</v>
      </c>
      <c r="I454" s="21" t="s">
        <v>228</v>
      </c>
      <c r="J454" s="21" t="s">
        <v>26</v>
      </c>
      <c r="K454" s="9"/>
      <c r="M454" s="12"/>
    </row>
    <row r="455" spans="1:13" ht="18" customHeight="1">
      <c r="A455" s="1">
        <v>454</v>
      </c>
      <c r="B455" s="37">
        <v>33075</v>
      </c>
      <c r="C455" s="34" t="s">
        <v>163</v>
      </c>
      <c r="D455" s="34" t="s">
        <v>176</v>
      </c>
      <c r="E455" s="34" t="s">
        <v>180</v>
      </c>
      <c r="F455" s="34" t="s">
        <v>195</v>
      </c>
      <c r="G455" s="21"/>
      <c r="H455" s="21"/>
      <c r="I455" s="21" t="s">
        <v>20</v>
      </c>
      <c r="J455" s="21" t="s">
        <v>14</v>
      </c>
      <c r="K455" s="9"/>
      <c r="M455" s="12"/>
    </row>
    <row r="456" spans="1:13" ht="18" customHeight="1">
      <c r="A456" s="1">
        <v>455</v>
      </c>
      <c r="B456" s="37">
        <v>33076</v>
      </c>
      <c r="C456" s="34" t="s">
        <v>167</v>
      </c>
      <c r="D456" s="34" t="s">
        <v>191</v>
      </c>
      <c r="E456" s="34" t="s">
        <v>144</v>
      </c>
      <c r="F456" s="34" t="s">
        <v>175</v>
      </c>
      <c r="G456" s="21"/>
      <c r="H456" s="21"/>
      <c r="I456" s="21" t="s">
        <v>276</v>
      </c>
      <c r="J456" s="21" t="s">
        <v>37</v>
      </c>
      <c r="K456" s="9"/>
      <c r="M456" s="12"/>
    </row>
    <row r="457" spans="1:13" ht="18" customHeight="1">
      <c r="A457" s="1">
        <v>456</v>
      </c>
      <c r="B457" s="37">
        <v>33076</v>
      </c>
      <c r="C457" s="34" t="s">
        <v>179</v>
      </c>
      <c r="D457" s="34" t="s">
        <v>182</v>
      </c>
      <c r="E457" s="36" t="s">
        <v>213</v>
      </c>
      <c r="F457" s="34" t="s">
        <v>165</v>
      </c>
      <c r="G457" s="21" t="s">
        <v>178</v>
      </c>
      <c r="H457" s="21" t="s">
        <v>161</v>
      </c>
      <c r="I457" s="21" t="s">
        <v>32</v>
      </c>
      <c r="J457" s="21" t="s">
        <v>31</v>
      </c>
      <c r="K457" s="9"/>
      <c r="M457" s="12"/>
    </row>
    <row r="458" spans="1:13" ht="18" customHeight="1">
      <c r="A458" s="1">
        <v>457</v>
      </c>
      <c r="B458" s="37">
        <v>33076</v>
      </c>
      <c r="C458" s="34" t="s">
        <v>168</v>
      </c>
      <c r="D458" s="34" t="s">
        <v>210</v>
      </c>
      <c r="E458" s="34" t="s">
        <v>193</v>
      </c>
      <c r="F458" s="34" t="s">
        <v>166</v>
      </c>
      <c r="G458" s="21"/>
      <c r="H458" s="21"/>
      <c r="I458" s="21" t="s">
        <v>38</v>
      </c>
      <c r="J458" s="21" t="s">
        <v>19</v>
      </c>
      <c r="K458" s="9"/>
      <c r="M458" s="12"/>
    </row>
    <row r="459" spans="1:13" ht="18" customHeight="1">
      <c r="A459" s="1">
        <v>458</v>
      </c>
      <c r="B459" s="37">
        <v>33076</v>
      </c>
      <c r="C459" s="34" t="s">
        <v>131</v>
      </c>
      <c r="D459" s="34" t="s">
        <v>184</v>
      </c>
      <c r="E459" s="34" t="s">
        <v>196</v>
      </c>
      <c r="F459" s="34" t="s">
        <v>211</v>
      </c>
      <c r="G459" s="21" t="s">
        <v>198</v>
      </c>
      <c r="H459" s="21" t="s">
        <v>186</v>
      </c>
      <c r="I459" s="21" t="s">
        <v>8</v>
      </c>
      <c r="J459" s="21" t="s">
        <v>227</v>
      </c>
      <c r="K459" s="9"/>
      <c r="M459" s="12"/>
    </row>
    <row r="460" spans="1:13" ht="18" customHeight="1">
      <c r="A460" s="1">
        <v>459</v>
      </c>
      <c r="B460" s="37">
        <v>33076</v>
      </c>
      <c r="C460" s="34" t="s">
        <v>214</v>
      </c>
      <c r="D460" s="34" t="s">
        <v>173</v>
      </c>
      <c r="E460" s="34" t="s">
        <v>187</v>
      </c>
      <c r="F460" s="34" t="s">
        <v>142</v>
      </c>
      <c r="G460" s="21" t="s">
        <v>194</v>
      </c>
      <c r="H460" s="21" t="s">
        <v>183</v>
      </c>
      <c r="I460" s="21" t="s">
        <v>228</v>
      </c>
      <c r="J460" s="21" t="s">
        <v>26</v>
      </c>
      <c r="K460" s="9"/>
      <c r="M460" s="12"/>
    </row>
    <row r="461" spans="1:13" ht="18" customHeight="1">
      <c r="A461" s="1">
        <v>460</v>
      </c>
      <c r="B461" s="37">
        <v>33076</v>
      </c>
      <c r="C461" s="34" t="s">
        <v>195</v>
      </c>
      <c r="D461" s="34" t="s">
        <v>192</v>
      </c>
      <c r="E461" s="34" t="s">
        <v>176</v>
      </c>
      <c r="F461" s="34" t="s">
        <v>180</v>
      </c>
      <c r="G461" s="21"/>
      <c r="H461" s="21"/>
      <c r="I461" s="21" t="s">
        <v>20</v>
      </c>
      <c r="J461" s="21" t="s">
        <v>14</v>
      </c>
      <c r="K461" s="9"/>
      <c r="M461" s="12"/>
    </row>
    <row r="462" spans="1:13" ht="18" customHeight="1">
      <c r="A462" s="1">
        <v>461</v>
      </c>
      <c r="B462" s="37">
        <v>33078</v>
      </c>
      <c r="C462" s="34" t="s">
        <v>144</v>
      </c>
      <c r="D462" s="34" t="s">
        <v>179</v>
      </c>
      <c r="E462" s="34" t="s">
        <v>193</v>
      </c>
      <c r="F462" s="34" t="s">
        <v>198</v>
      </c>
      <c r="G462" s="21" t="s">
        <v>163</v>
      </c>
      <c r="H462" s="21" t="s">
        <v>196</v>
      </c>
      <c r="I462" s="21" t="s">
        <v>134</v>
      </c>
      <c r="J462" s="21" t="s">
        <v>133</v>
      </c>
      <c r="K462" s="9"/>
      <c r="M462" s="12"/>
    </row>
    <row r="463" spans="1:13" ht="18" customHeight="1">
      <c r="A463" s="1">
        <v>462</v>
      </c>
      <c r="B463" s="37">
        <v>33079</v>
      </c>
      <c r="C463" s="34" t="s">
        <v>182</v>
      </c>
      <c r="D463" s="34" t="s">
        <v>191</v>
      </c>
      <c r="E463" s="34" t="s">
        <v>196</v>
      </c>
      <c r="F463" s="34" t="s">
        <v>163</v>
      </c>
      <c r="G463" s="21" t="s">
        <v>198</v>
      </c>
      <c r="H463" s="21" t="s">
        <v>144</v>
      </c>
      <c r="I463" s="21" t="s">
        <v>133</v>
      </c>
      <c r="J463" s="21" t="s">
        <v>134</v>
      </c>
      <c r="K463" s="9"/>
      <c r="M463" s="12"/>
    </row>
    <row r="464" spans="1:13" ht="18" customHeight="1">
      <c r="A464" s="1">
        <v>463</v>
      </c>
      <c r="B464" s="37">
        <v>33082</v>
      </c>
      <c r="C464" s="34" t="s">
        <v>166</v>
      </c>
      <c r="D464" s="34" t="s">
        <v>170</v>
      </c>
      <c r="E464" s="34" t="s">
        <v>210</v>
      </c>
      <c r="F464" s="34" t="s">
        <v>193</v>
      </c>
      <c r="G464" s="21"/>
      <c r="H464" s="21"/>
      <c r="I464" s="21" t="s">
        <v>20</v>
      </c>
      <c r="J464" s="21" t="s">
        <v>19</v>
      </c>
      <c r="K464" s="9"/>
      <c r="M464" s="12"/>
    </row>
    <row r="465" spans="1:13" ht="18" customHeight="1">
      <c r="A465" s="1">
        <v>464</v>
      </c>
      <c r="B465" s="37">
        <v>33082</v>
      </c>
      <c r="C465" s="34" t="s">
        <v>181</v>
      </c>
      <c r="D465" s="34" t="s">
        <v>165</v>
      </c>
      <c r="E465" s="34" t="s">
        <v>214</v>
      </c>
      <c r="F465" s="34" t="s">
        <v>182</v>
      </c>
      <c r="G465" s="21" t="s">
        <v>142</v>
      </c>
      <c r="H465" s="21" t="s">
        <v>196</v>
      </c>
      <c r="I465" s="21" t="s">
        <v>26</v>
      </c>
      <c r="J465" s="21" t="s">
        <v>32</v>
      </c>
      <c r="K465" s="9"/>
      <c r="M465" s="12"/>
    </row>
    <row r="466" spans="1:13" ht="18" customHeight="1">
      <c r="A466" s="1">
        <v>465</v>
      </c>
      <c r="B466" s="37">
        <v>33082</v>
      </c>
      <c r="C466" s="34" t="s">
        <v>175</v>
      </c>
      <c r="D466" s="34" t="s">
        <v>191</v>
      </c>
      <c r="E466" s="34" t="s">
        <v>167</v>
      </c>
      <c r="F466" s="34" t="s">
        <v>190</v>
      </c>
      <c r="G466" s="21"/>
      <c r="H466" s="21"/>
      <c r="I466" s="21" t="s">
        <v>38</v>
      </c>
      <c r="J466" s="21" t="s">
        <v>37</v>
      </c>
      <c r="K466" s="9"/>
      <c r="M466" s="12"/>
    </row>
    <row r="467" spans="1:13" ht="18" customHeight="1">
      <c r="A467" s="1">
        <v>466</v>
      </c>
      <c r="B467" s="37">
        <v>33082</v>
      </c>
      <c r="C467" s="34" t="s">
        <v>186</v>
      </c>
      <c r="D467" s="34" t="s">
        <v>198</v>
      </c>
      <c r="E467" s="34" t="s">
        <v>185</v>
      </c>
      <c r="F467" s="34" t="s">
        <v>184</v>
      </c>
      <c r="G467" s="21" t="s">
        <v>269</v>
      </c>
      <c r="H467" s="21" t="s">
        <v>213</v>
      </c>
      <c r="I467" s="21" t="s">
        <v>228</v>
      </c>
      <c r="J467" s="21" t="s">
        <v>8</v>
      </c>
      <c r="K467" s="9"/>
      <c r="M467" s="12"/>
    </row>
    <row r="468" spans="1:13" ht="18" customHeight="1">
      <c r="A468" s="1">
        <v>467</v>
      </c>
      <c r="B468" s="37">
        <v>33082</v>
      </c>
      <c r="C468" s="34" t="s">
        <v>180</v>
      </c>
      <c r="D468" s="34" t="s">
        <v>163</v>
      </c>
      <c r="E468" s="34" t="s">
        <v>72</v>
      </c>
      <c r="F468" s="34" t="s">
        <v>176</v>
      </c>
      <c r="G468" s="21"/>
      <c r="H468" s="21"/>
      <c r="I468" s="21" t="s">
        <v>14</v>
      </c>
      <c r="J468" s="21" t="s">
        <v>276</v>
      </c>
      <c r="K468" s="9"/>
      <c r="M468" s="12"/>
    </row>
    <row r="469" spans="1:13" ht="18" customHeight="1">
      <c r="A469" s="1">
        <v>468</v>
      </c>
      <c r="B469" s="37">
        <v>33082</v>
      </c>
      <c r="C469" s="34" t="s">
        <v>183</v>
      </c>
      <c r="D469" s="34" t="s">
        <v>161</v>
      </c>
      <c r="E469" s="34" t="s">
        <v>178</v>
      </c>
      <c r="F469" s="34" t="s">
        <v>187</v>
      </c>
      <c r="G469" s="21" t="s">
        <v>131</v>
      </c>
      <c r="H469" s="21" t="s">
        <v>194</v>
      </c>
      <c r="I469" s="21" t="s">
        <v>227</v>
      </c>
      <c r="J469" s="21" t="s">
        <v>31</v>
      </c>
      <c r="K469" s="9"/>
      <c r="M469" s="12"/>
    </row>
    <row r="470" spans="1:13" ht="18" customHeight="1">
      <c r="A470" s="1">
        <v>469</v>
      </c>
      <c r="B470" s="37">
        <v>33083</v>
      </c>
      <c r="C470" s="34" t="s">
        <v>269</v>
      </c>
      <c r="D470" s="34" t="s">
        <v>213</v>
      </c>
      <c r="E470" s="34" t="s">
        <v>184</v>
      </c>
      <c r="F470" s="34" t="s">
        <v>185</v>
      </c>
      <c r="G470" s="21" t="s">
        <v>186</v>
      </c>
      <c r="H470" s="21" t="s">
        <v>198</v>
      </c>
      <c r="I470" s="21" t="s">
        <v>228</v>
      </c>
      <c r="J470" s="21" t="s">
        <v>8</v>
      </c>
      <c r="K470" s="9"/>
      <c r="M470" s="12"/>
    </row>
    <row r="471" spans="1:13" ht="18" customHeight="1">
      <c r="A471" s="1">
        <v>470</v>
      </c>
      <c r="B471" s="37">
        <v>33083</v>
      </c>
      <c r="C471" s="34" t="s">
        <v>161</v>
      </c>
      <c r="D471" s="34" t="s">
        <v>194</v>
      </c>
      <c r="E471" s="34" t="s">
        <v>187</v>
      </c>
      <c r="F471" s="34" t="s">
        <v>131</v>
      </c>
      <c r="G471" s="21" t="s">
        <v>183</v>
      </c>
      <c r="H471" s="21" t="s">
        <v>178</v>
      </c>
      <c r="I471" s="21" t="s">
        <v>227</v>
      </c>
      <c r="J471" s="21" t="s">
        <v>31</v>
      </c>
      <c r="K471" s="9"/>
      <c r="M471" s="12"/>
    </row>
    <row r="472" spans="1:13" ht="18" customHeight="1">
      <c r="A472" s="1">
        <v>471</v>
      </c>
      <c r="B472" s="37">
        <v>33083</v>
      </c>
      <c r="C472" s="34" t="s">
        <v>190</v>
      </c>
      <c r="D472" s="34" t="s">
        <v>144</v>
      </c>
      <c r="E472" s="34" t="s">
        <v>191</v>
      </c>
      <c r="F472" s="34" t="s">
        <v>167</v>
      </c>
      <c r="G472" s="21"/>
      <c r="H472" s="21"/>
      <c r="I472" s="21" t="s">
        <v>38</v>
      </c>
      <c r="J472" s="21" t="s">
        <v>37</v>
      </c>
      <c r="K472" s="9"/>
      <c r="M472" s="12"/>
    </row>
    <row r="473" spans="1:13" ht="18" customHeight="1">
      <c r="A473" s="1">
        <v>472</v>
      </c>
      <c r="B473" s="37">
        <v>33083</v>
      </c>
      <c r="C473" s="34" t="s">
        <v>176</v>
      </c>
      <c r="D473" s="34" t="s">
        <v>195</v>
      </c>
      <c r="E473" s="34" t="s">
        <v>163</v>
      </c>
      <c r="F473" s="34" t="s">
        <v>72</v>
      </c>
      <c r="G473" s="21"/>
      <c r="H473" s="21"/>
      <c r="I473" s="21" t="s">
        <v>14</v>
      </c>
      <c r="J473" s="21" t="s">
        <v>276</v>
      </c>
      <c r="K473" s="9"/>
      <c r="M473" s="12"/>
    </row>
    <row r="474" spans="1:13" ht="18" customHeight="1">
      <c r="A474" s="1">
        <v>473</v>
      </c>
      <c r="B474" s="37">
        <v>33083</v>
      </c>
      <c r="C474" s="34" t="s">
        <v>193</v>
      </c>
      <c r="D474" s="34" t="s">
        <v>171</v>
      </c>
      <c r="E474" s="34" t="s">
        <v>170</v>
      </c>
      <c r="F474" s="34" t="s">
        <v>210</v>
      </c>
      <c r="G474" s="21"/>
      <c r="H474" s="21"/>
      <c r="I474" s="21" t="s">
        <v>20</v>
      </c>
      <c r="J474" s="21" t="s">
        <v>19</v>
      </c>
      <c r="K474" s="9"/>
      <c r="M474" s="12"/>
    </row>
    <row r="475" spans="1:13" ht="18" customHeight="1">
      <c r="A475" s="1">
        <v>474</v>
      </c>
      <c r="B475" s="37">
        <v>33083</v>
      </c>
      <c r="C475" s="34" t="s">
        <v>214</v>
      </c>
      <c r="D475" s="34" t="s">
        <v>196</v>
      </c>
      <c r="E475" s="34" t="s">
        <v>142</v>
      </c>
      <c r="F475" s="34" t="s">
        <v>165</v>
      </c>
      <c r="G475" s="21" t="s">
        <v>181</v>
      </c>
      <c r="H475" s="21" t="s">
        <v>182</v>
      </c>
      <c r="I475" s="21" t="s">
        <v>26</v>
      </c>
      <c r="J475" s="21" t="s">
        <v>32</v>
      </c>
      <c r="K475" s="9"/>
      <c r="M475" s="12"/>
    </row>
    <row r="476" spans="1:13" ht="18" customHeight="1">
      <c r="A476" s="1">
        <v>475</v>
      </c>
      <c r="B476" s="37">
        <v>33084</v>
      </c>
      <c r="C476" s="34" t="s">
        <v>167</v>
      </c>
      <c r="D476" s="34" t="s">
        <v>175</v>
      </c>
      <c r="E476" s="34" t="s">
        <v>144</v>
      </c>
      <c r="F476" s="34" t="s">
        <v>191</v>
      </c>
      <c r="G476" s="21"/>
      <c r="H476" s="21"/>
      <c r="I476" s="21" t="s">
        <v>38</v>
      </c>
      <c r="J476" s="21" t="s">
        <v>37</v>
      </c>
      <c r="K476" s="9"/>
      <c r="M476" s="12"/>
    </row>
    <row r="477" spans="1:13" ht="18" customHeight="1">
      <c r="A477" s="1">
        <v>476</v>
      </c>
      <c r="B477" s="37">
        <v>33084</v>
      </c>
      <c r="C477" s="34" t="s">
        <v>72</v>
      </c>
      <c r="D477" s="34" t="s">
        <v>180</v>
      </c>
      <c r="E477" s="34" t="s">
        <v>195</v>
      </c>
      <c r="F477" s="34" t="s">
        <v>163</v>
      </c>
      <c r="G477" s="21"/>
      <c r="H477" s="21"/>
      <c r="I477" s="21" t="s">
        <v>14</v>
      </c>
      <c r="J477" s="21" t="s">
        <v>276</v>
      </c>
      <c r="K477" s="9"/>
      <c r="M477" s="12"/>
    </row>
    <row r="478" spans="1:13" ht="18" customHeight="1">
      <c r="A478" s="1">
        <v>477</v>
      </c>
      <c r="B478" s="37">
        <v>33084</v>
      </c>
      <c r="C478" s="34" t="s">
        <v>165</v>
      </c>
      <c r="D478" s="34" t="s">
        <v>142</v>
      </c>
      <c r="E478" s="34" t="s">
        <v>182</v>
      </c>
      <c r="F478" s="34" t="s">
        <v>181</v>
      </c>
      <c r="G478" s="21" t="s">
        <v>196</v>
      </c>
      <c r="H478" s="21" t="s">
        <v>214</v>
      </c>
      <c r="I478" s="21" t="s">
        <v>26</v>
      </c>
      <c r="J478" s="21" t="s">
        <v>32</v>
      </c>
      <c r="K478" s="9"/>
      <c r="M478" s="12"/>
    </row>
    <row r="479" spans="1:13" ht="18" customHeight="1">
      <c r="A479" s="1">
        <v>478</v>
      </c>
      <c r="B479" s="37">
        <v>33084</v>
      </c>
      <c r="C479" s="34" t="s">
        <v>198</v>
      </c>
      <c r="D479" s="34" t="s">
        <v>186</v>
      </c>
      <c r="E479" s="34" t="s">
        <v>213</v>
      </c>
      <c r="F479" s="34" t="s">
        <v>269</v>
      </c>
      <c r="G479" s="21" t="s">
        <v>185</v>
      </c>
      <c r="H479" s="21" t="s">
        <v>184</v>
      </c>
      <c r="I479" s="21" t="s">
        <v>228</v>
      </c>
      <c r="J479" s="21" t="s">
        <v>8</v>
      </c>
      <c r="K479" s="9"/>
      <c r="M479" s="12"/>
    </row>
    <row r="480" spans="1:13" ht="18" customHeight="1">
      <c r="A480" s="1">
        <v>479</v>
      </c>
      <c r="B480" s="37">
        <v>33084</v>
      </c>
      <c r="C480" s="34" t="s">
        <v>178</v>
      </c>
      <c r="D480" s="34" t="s">
        <v>187</v>
      </c>
      <c r="E480" s="34" t="s">
        <v>183</v>
      </c>
      <c r="F480" s="34" t="s">
        <v>194</v>
      </c>
      <c r="G480" s="21" t="s">
        <v>161</v>
      </c>
      <c r="H480" s="21" t="s">
        <v>131</v>
      </c>
      <c r="I480" s="21" t="s">
        <v>227</v>
      </c>
      <c r="J480" s="21" t="s">
        <v>31</v>
      </c>
      <c r="K480" s="9"/>
      <c r="M480" s="12"/>
    </row>
    <row r="481" spans="1:13" ht="18" customHeight="1">
      <c r="A481" s="1">
        <v>480</v>
      </c>
      <c r="B481" s="37">
        <v>33084</v>
      </c>
      <c r="C481" s="34" t="s">
        <v>210</v>
      </c>
      <c r="D481" s="34" t="s">
        <v>166</v>
      </c>
      <c r="E481" s="36" t="s">
        <v>171</v>
      </c>
      <c r="F481" s="34" t="s">
        <v>170</v>
      </c>
      <c r="G481" s="21"/>
      <c r="H481" s="21"/>
      <c r="I481" s="21" t="s">
        <v>20</v>
      </c>
      <c r="J481" s="21" t="s">
        <v>19</v>
      </c>
      <c r="K481" s="9"/>
      <c r="M481" s="12"/>
    </row>
    <row r="482" spans="1:13" ht="18" customHeight="1">
      <c r="A482" s="1">
        <v>481</v>
      </c>
      <c r="B482" s="37">
        <v>33085</v>
      </c>
      <c r="C482" s="34" t="s">
        <v>182</v>
      </c>
      <c r="D482" s="34" t="s">
        <v>181</v>
      </c>
      <c r="E482" s="34" t="s">
        <v>161</v>
      </c>
      <c r="F482" s="34" t="s">
        <v>183</v>
      </c>
      <c r="G482" s="21" t="s">
        <v>194</v>
      </c>
      <c r="H482" s="21" t="s">
        <v>187</v>
      </c>
      <c r="I482" s="21" t="s">
        <v>227</v>
      </c>
      <c r="J482" s="21" t="s">
        <v>26</v>
      </c>
      <c r="K482" s="9"/>
      <c r="M482" s="12"/>
    </row>
    <row r="483" spans="1:13" ht="18" customHeight="1">
      <c r="A483" s="1">
        <v>482</v>
      </c>
      <c r="B483" s="37">
        <v>33085</v>
      </c>
      <c r="C483" s="34" t="s">
        <v>179</v>
      </c>
      <c r="D483" s="34" t="s">
        <v>197</v>
      </c>
      <c r="E483" s="34" t="s">
        <v>211</v>
      </c>
      <c r="F483" s="34" t="s">
        <v>200</v>
      </c>
      <c r="G483" s="21" t="s">
        <v>131</v>
      </c>
      <c r="H483" s="21" t="s">
        <v>165</v>
      </c>
      <c r="I483" s="21" t="s">
        <v>8</v>
      </c>
      <c r="J483" s="21" t="s">
        <v>31</v>
      </c>
      <c r="K483" s="9"/>
      <c r="M483" s="12"/>
    </row>
    <row r="484" spans="1:13" ht="18" customHeight="1">
      <c r="A484" s="1">
        <v>483</v>
      </c>
      <c r="B484" s="37">
        <v>33085</v>
      </c>
      <c r="C484" s="34" t="s">
        <v>170</v>
      </c>
      <c r="D484" s="34" t="s">
        <v>193</v>
      </c>
      <c r="E484" s="34" t="s">
        <v>166</v>
      </c>
      <c r="F484" s="34" t="s">
        <v>171</v>
      </c>
      <c r="G484" s="21"/>
      <c r="H484" s="21"/>
      <c r="I484" s="21" t="s">
        <v>37</v>
      </c>
      <c r="J484" s="21" t="s">
        <v>14</v>
      </c>
      <c r="K484" s="9"/>
      <c r="M484" s="12"/>
    </row>
    <row r="485" spans="1:13" ht="18" customHeight="1">
      <c r="A485" s="1">
        <v>484</v>
      </c>
      <c r="B485" s="37">
        <v>33085</v>
      </c>
      <c r="C485" s="34" t="s">
        <v>185</v>
      </c>
      <c r="D485" s="34" t="s">
        <v>184</v>
      </c>
      <c r="E485" s="34" t="s">
        <v>186</v>
      </c>
      <c r="F485" s="34" t="s">
        <v>213</v>
      </c>
      <c r="G485" s="21" t="s">
        <v>198</v>
      </c>
      <c r="H485" s="21" t="s">
        <v>269</v>
      </c>
      <c r="I485" s="21" t="s">
        <v>228</v>
      </c>
      <c r="J485" s="21" t="s">
        <v>32</v>
      </c>
      <c r="K485" s="9"/>
      <c r="M485" s="12"/>
    </row>
    <row r="486" spans="1:13" ht="18" customHeight="1">
      <c r="A486" s="1">
        <v>485</v>
      </c>
      <c r="B486" s="37">
        <v>33085</v>
      </c>
      <c r="C486" s="34" t="s">
        <v>163</v>
      </c>
      <c r="D486" s="34" t="s">
        <v>176</v>
      </c>
      <c r="E486" s="34" t="s">
        <v>180</v>
      </c>
      <c r="F486" s="34" t="s">
        <v>192</v>
      </c>
      <c r="G486" s="21"/>
      <c r="H486" s="21"/>
      <c r="I486" s="21" t="s">
        <v>276</v>
      </c>
      <c r="J486" s="21" t="s">
        <v>19</v>
      </c>
      <c r="K486" s="9"/>
      <c r="M486" s="12"/>
    </row>
    <row r="487" spans="1:13" ht="18" customHeight="1">
      <c r="A487" s="1">
        <v>486</v>
      </c>
      <c r="B487" s="37">
        <v>33085</v>
      </c>
      <c r="C487" s="34" t="s">
        <v>191</v>
      </c>
      <c r="D487" s="34" t="s">
        <v>190</v>
      </c>
      <c r="E487" s="34" t="s">
        <v>175</v>
      </c>
      <c r="F487" s="34" t="s">
        <v>144</v>
      </c>
      <c r="G487" s="21"/>
      <c r="H487" s="21"/>
      <c r="I487" s="21" t="s">
        <v>38</v>
      </c>
      <c r="J487" s="21" t="s">
        <v>20</v>
      </c>
      <c r="K487" s="9"/>
      <c r="M487" s="12"/>
    </row>
    <row r="488" spans="1:13" ht="18" customHeight="1">
      <c r="A488" s="1">
        <v>487</v>
      </c>
      <c r="B488" s="37">
        <v>33086</v>
      </c>
      <c r="C488" s="34" t="s">
        <v>192</v>
      </c>
      <c r="D488" s="34" t="s">
        <v>195</v>
      </c>
      <c r="E488" s="34" t="s">
        <v>176</v>
      </c>
      <c r="F488" s="34" t="s">
        <v>180</v>
      </c>
      <c r="G488" s="21"/>
      <c r="H488" s="21"/>
      <c r="I488" s="21" t="s">
        <v>276</v>
      </c>
      <c r="J488" s="21" t="s">
        <v>19</v>
      </c>
      <c r="K488" s="9"/>
      <c r="M488" s="12"/>
    </row>
    <row r="489" spans="1:13" ht="18" customHeight="1">
      <c r="A489" s="1">
        <v>488</v>
      </c>
      <c r="B489" s="37">
        <v>33086</v>
      </c>
      <c r="C489" s="34" t="s">
        <v>171</v>
      </c>
      <c r="D489" s="34" t="s">
        <v>210</v>
      </c>
      <c r="E489" s="34" t="s">
        <v>193</v>
      </c>
      <c r="F489" s="34" t="s">
        <v>166</v>
      </c>
      <c r="G489" s="21"/>
      <c r="H489" s="21"/>
      <c r="I489" s="21" t="s">
        <v>37</v>
      </c>
      <c r="J489" s="21" t="s">
        <v>14</v>
      </c>
      <c r="K489" s="9"/>
      <c r="M489" s="12"/>
    </row>
    <row r="490" spans="1:13" ht="18" customHeight="1">
      <c r="A490" s="1">
        <v>489</v>
      </c>
      <c r="B490" s="37">
        <v>33086</v>
      </c>
      <c r="C490" s="34" t="s">
        <v>213</v>
      </c>
      <c r="D490" s="34" t="s">
        <v>269</v>
      </c>
      <c r="E490" s="34" t="s">
        <v>198</v>
      </c>
      <c r="F490" s="34" t="s">
        <v>186</v>
      </c>
      <c r="G490" s="21" t="s">
        <v>184</v>
      </c>
      <c r="H490" s="21" t="s">
        <v>185</v>
      </c>
      <c r="I490" s="21" t="s">
        <v>228</v>
      </c>
      <c r="J490" s="21" t="s">
        <v>32</v>
      </c>
      <c r="K490" s="9"/>
      <c r="M490" s="12"/>
    </row>
    <row r="491" spans="1:13" ht="18" customHeight="1">
      <c r="A491" s="1">
        <v>490</v>
      </c>
      <c r="B491" s="37">
        <v>33086</v>
      </c>
      <c r="C491" s="34" t="s">
        <v>197</v>
      </c>
      <c r="D491" s="34" t="s">
        <v>178</v>
      </c>
      <c r="E491" s="34" t="s">
        <v>165</v>
      </c>
      <c r="F491" s="34" t="s">
        <v>211</v>
      </c>
      <c r="G491" s="21" t="s">
        <v>179</v>
      </c>
      <c r="H491" s="21" t="s">
        <v>200</v>
      </c>
      <c r="I491" s="21" t="s">
        <v>8</v>
      </c>
      <c r="J491" s="21" t="s">
        <v>31</v>
      </c>
      <c r="K491" s="9"/>
      <c r="M491" s="12"/>
    </row>
    <row r="492" spans="1:13" ht="18" customHeight="1">
      <c r="A492" s="1">
        <v>491</v>
      </c>
      <c r="B492" s="37">
        <v>33086</v>
      </c>
      <c r="C492" s="34" t="s">
        <v>196</v>
      </c>
      <c r="D492" s="36" t="s">
        <v>214</v>
      </c>
      <c r="E492" s="34" t="s">
        <v>194</v>
      </c>
      <c r="F492" s="34" t="s">
        <v>142</v>
      </c>
      <c r="G492" s="21" t="s">
        <v>182</v>
      </c>
      <c r="H492" s="21" t="s">
        <v>181</v>
      </c>
      <c r="I492" s="21" t="s">
        <v>227</v>
      </c>
      <c r="J492" s="21" t="s">
        <v>26</v>
      </c>
      <c r="K492" s="9"/>
      <c r="M492" s="12"/>
    </row>
    <row r="493" spans="1:13" ht="18" customHeight="1">
      <c r="A493" s="1">
        <v>492</v>
      </c>
      <c r="B493" s="37">
        <v>33086</v>
      </c>
      <c r="C493" s="34" t="s">
        <v>144</v>
      </c>
      <c r="D493" s="34" t="s">
        <v>167</v>
      </c>
      <c r="E493" s="34" t="s">
        <v>190</v>
      </c>
      <c r="F493" s="34" t="s">
        <v>175</v>
      </c>
      <c r="G493" s="21"/>
      <c r="H493" s="21"/>
      <c r="I493" s="21" t="s">
        <v>38</v>
      </c>
      <c r="J493" s="21" t="s">
        <v>20</v>
      </c>
      <c r="K493" s="9"/>
      <c r="M493" s="12"/>
    </row>
    <row r="494" spans="1:13" ht="18" customHeight="1">
      <c r="A494" s="1">
        <v>493</v>
      </c>
      <c r="B494" s="37">
        <v>33087</v>
      </c>
      <c r="C494" s="34" t="s">
        <v>175</v>
      </c>
      <c r="D494" s="34" t="s">
        <v>191</v>
      </c>
      <c r="E494" s="34" t="s">
        <v>167</v>
      </c>
      <c r="F494" s="34" t="s">
        <v>190</v>
      </c>
      <c r="G494" s="21"/>
      <c r="H494" s="21"/>
      <c r="I494" s="21" t="s">
        <v>38</v>
      </c>
      <c r="J494" s="21" t="s">
        <v>20</v>
      </c>
      <c r="K494" s="9"/>
      <c r="M494" s="12"/>
    </row>
    <row r="495" spans="1:13" ht="18" customHeight="1">
      <c r="A495" s="1">
        <v>494</v>
      </c>
      <c r="B495" s="37">
        <v>33087</v>
      </c>
      <c r="C495" s="34" t="s">
        <v>184</v>
      </c>
      <c r="D495" s="34" t="s">
        <v>185</v>
      </c>
      <c r="E495" s="34" t="s">
        <v>269</v>
      </c>
      <c r="F495" s="34" t="s">
        <v>198</v>
      </c>
      <c r="G495" s="21" t="s">
        <v>213</v>
      </c>
      <c r="H495" s="21" t="s">
        <v>186</v>
      </c>
      <c r="I495" s="21" t="s">
        <v>228</v>
      </c>
      <c r="J495" s="21" t="s">
        <v>32</v>
      </c>
      <c r="K495" s="9"/>
      <c r="M495" s="12"/>
    </row>
    <row r="496" spans="1:13" ht="18" customHeight="1">
      <c r="A496" s="1">
        <v>495</v>
      </c>
      <c r="B496" s="37">
        <v>33087</v>
      </c>
      <c r="C496" s="34" t="s">
        <v>187</v>
      </c>
      <c r="D496" s="34" t="s">
        <v>183</v>
      </c>
      <c r="E496" s="34" t="s">
        <v>181</v>
      </c>
      <c r="F496" s="34" t="s">
        <v>214</v>
      </c>
      <c r="G496" s="21" t="s">
        <v>161</v>
      </c>
      <c r="H496" s="21" t="s">
        <v>142</v>
      </c>
      <c r="I496" s="21" t="s">
        <v>227</v>
      </c>
      <c r="J496" s="21" t="s">
        <v>26</v>
      </c>
      <c r="K496" s="9"/>
      <c r="M496" s="12"/>
    </row>
    <row r="497" spans="1:13" ht="18" customHeight="1">
      <c r="A497" s="1">
        <v>496</v>
      </c>
      <c r="B497" s="37">
        <v>33087</v>
      </c>
      <c r="C497" s="34" t="s">
        <v>131</v>
      </c>
      <c r="D497" s="34" t="s">
        <v>179</v>
      </c>
      <c r="E497" s="34" t="s">
        <v>200</v>
      </c>
      <c r="F497" s="34" t="s">
        <v>178</v>
      </c>
      <c r="G497" s="21" t="s">
        <v>165</v>
      </c>
      <c r="H497" s="21" t="s">
        <v>211</v>
      </c>
      <c r="I497" s="21" t="s">
        <v>8</v>
      </c>
      <c r="J497" s="21" t="s">
        <v>31</v>
      </c>
      <c r="K497" s="9"/>
      <c r="M497" s="12"/>
    </row>
    <row r="498" spans="1:13" ht="18" customHeight="1">
      <c r="A498" s="1">
        <v>497</v>
      </c>
      <c r="B498" s="37">
        <v>33088</v>
      </c>
      <c r="C498" s="34" t="s">
        <v>166</v>
      </c>
      <c r="D498" s="34" t="s">
        <v>170</v>
      </c>
      <c r="E498" s="34" t="s">
        <v>210</v>
      </c>
      <c r="F498" s="34" t="s">
        <v>193</v>
      </c>
      <c r="G498" s="21"/>
      <c r="H498" s="21"/>
      <c r="I498" s="21" t="s">
        <v>276</v>
      </c>
      <c r="J498" s="21" t="s">
        <v>20</v>
      </c>
      <c r="K498" s="9"/>
      <c r="M498" s="12"/>
    </row>
    <row r="499" spans="1:13" ht="18" customHeight="1">
      <c r="A499" s="1">
        <v>498</v>
      </c>
      <c r="B499" s="37">
        <v>33088</v>
      </c>
      <c r="C499" s="34" t="s">
        <v>190</v>
      </c>
      <c r="D499" s="34" t="s">
        <v>144</v>
      </c>
      <c r="E499" s="34" t="s">
        <v>191</v>
      </c>
      <c r="F499" s="34" t="s">
        <v>167</v>
      </c>
      <c r="G499" s="21"/>
      <c r="H499" s="21"/>
      <c r="I499" s="21" t="s">
        <v>14</v>
      </c>
      <c r="J499" s="21" t="s">
        <v>38</v>
      </c>
      <c r="K499" s="9"/>
      <c r="M499" s="12"/>
    </row>
    <row r="500" spans="1:13" ht="18" customHeight="1">
      <c r="A500" s="1">
        <v>499</v>
      </c>
      <c r="B500" s="37">
        <v>33088</v>
      </c>
      <c r="C500" s="34" t="s">
        <v>186</v>
      </c>
      <c r="D500" s="34" t="s">
        <v>213</v>
      </c>
      <c r="E500" s="34" t="s">
        <v>185</v>
      </c>
      <c r="F500" s="34" t="s">
        <v>184</v>
      </c>
      <c r="G500" s="21" t="s">
        <v>269</v>
      </c>
      <c r="H500" s="21" t="s">
        <v>198</v>
      </c>
      <c r="I500" s="21" t="s">
        <v>228</v>
      </c>
      <c r="J500" s="21" t="s">
        <v>31</v>
      </c>
      <c r="K500" s="9"/>
      <c r="M500" s="12"/>
    </row>
    <row r="501" spans="1:13" ht="18" customHeight="1">
      <c r="A501" s="1">
        <v>500</v>
      </c>
      <c r="B501" s="37">
        <v>33088</v>
      </c>
      <c r="C501" s="34" t="s">
        <v>180</v>
      </c>
      <c r="D501" s="34" t="s">
        <v>163</v>
      </c>
      <c r="E501" s="34" t="s">
        <v>195</v>
      </c>
      <c r="F501" s="34" t="s">
        <v>176</v>
      </c>
      <c r="G501" s="21"/>
      <c r="H501" s="21"/>
      <c r="I501" s="21" t="s">
        <v>19</v>
      </c>
      <c r="J501" s="21" t="s">
        <v>37</v>
      </c>
      <c r="K501" s="9"/>
      <c r="M501" s="12"/>
    </row>
    <row r="502" spans="1:13" ht="18" customHeight="1">
      <c r="A502" s="1">
        <v>501</v>
      </c>
      <c r="B502" s="37">
        <v>33088</v>
      </c>
      <c r="C502" s="34" t="s">
        <v>194</v>
      </c>
      <c r="D502" s="34" t="s">
        <v>182</v>
      </c>
      <c r="E502" s="34" t="s">
        <v>196</v>
      </c>
      <c r="F502" s="34" t="s">
        <v>161</v>
      </c>
      <c r="G502" s="21" t="s">
        <v>187</v>
      </c>
      <c r="H502" s="21" t="s">
        <v>183</v>
      </c>
      <c r="I502" s="21" t="s">
        <v>26</v>
      </c>
      <c r="J502" s="21" t="s">
        <v>8</v>
      </c>
      <c r="K502" s="9"/>
      <c r="M502" s="12"/>
    </row>
    <row r="503" spans="1:13" ht="18" customHeight="1">
      <c r="A503" s="1">
        <v>502</v>
      </c>
      <c r="B503" s="37">
        <v>33089</v>
      </c>
      <c r="C503" s="34" t="s">
        <v>167</v>
      </c>
      <c r="D503" s="34" t="s">
        <v>175</v>
      </c>
      <c r="E503" s="34" t="s">
        <v>144</v>
      </c>
      <c r="F503" s="34" t="s">
        <v>191</v>
      </c>
      <c r="G503" s="21"/>
      <c r="H503" s="21"/>
      <c r="I503" s="21" t="s">
        <v>14</v>
      </c>
      <c r="J503" s="21" t="s">
        <v>38</v>
      </c>
      <c r="K503" s="9"/>
      <c r="M503" s="12"/>
    </row>
    <row r="504" spans="1:13" ht="18" customHeight="1">
      <c r="A504" s="1">
        <v>503</v>
      </c>
      <c r="B504" s="37">
        <v>33089</v>
      </c>
      <c r="C504" s="34" t="s">
        <v>269</v>
      </c>
      <c r="D504" s="34" t="s">
        <v>198</v>
      </c>
      <c r="E504" s="34" t="s">
        <v>213</v>
      </c>
      <c r="F504" s="34" t="s">
        <v>185</v>
      </c>
      <c r="G504" s="21" t="s">
        <v>186</v>
      </c>
      <c r="H504" s="21" t="s">
        <v>184</v>
      </c>
      <c r="I504" s="21" t="s">
        <v>228</v>
      </c>
      <c r="J504" s="21" t="s">
        <v>31</v>
      </c>
      <c r="K504" s="9"/>
      <c r="M504" s="12"/>
    </row>
    <row r="505" spans="1:13" ht="18" customHeight="1">
      <c r="A505" s="1">
        <v>504</v>
      </c>
      <c r="B505" s="37">
        <v>33089</v>
      </c>
      <c r="C505" s="34" t="s">
        <v>165</v>
      </c>
      <c r="D505" s="34" t="s">
        <v>211</v>
      </c>
      <c r="E505" s="34" t="s">
        <v>179</v>
      </c>
      <c r="F505" s="34" t="s">
        <v>197</v>
      </c>
      <c r="G505" s="21" t="s">
        <v>178</v>
      </c>
      <c r="H505" s="21" t="s">
        <v>200</v>
      </c>
      <c r="I505" s="21" t="s">
        <v>32</v>
      </c>
      <c r="J505" s="21" t="s">
        <v>227</v>
      </c>
      <c r="K505" s="9"/>
      <c r="M505" s="12"/>
    </row>
    <row r="506" spans="1:13" ht="18" customHeight="1">
      <c r="A506" s="1">
        <v>505</v>
      </c>
      <c r="B506" s="37">
        <v>33089</v>
      </c>
      <c r="C506" s="34" t="s">
        <v>142</v>
      </c>
      <c r="D506" s="34" t="s">
        <v>161</v>
      </c>
      <c r="E506" s="34" t="s">
        <v>214</v>
      </c>
      <c r="F506" s="34" t="s">
        <v>196</v>
      </c>
      <c r="G506" s="21" t="s">
        <v>181</v>
      </c>
      <c r="H506" s="21" t="s">
        <v>182</v>
      </c>
      <c r="I506" s="21" t="s">
        <v>26</v>
      </c>
      <c r="J506" s="21" t="s">
        <v>8</v>
      </c>
      <c r="K506" s="9"/>
      <c r="M506" s="12"/>
    </row>
    <row r="507" spans="1:13" ht="18" customHeight="1">
      <c r="A507" s="1">
        <v>506</v>
      </c>
      <c r="B507" s="37">
        <v>33089</v>
      </c>
      <c r="C507" s="34" t="s">
        <v>176</v>
      </c>
      <c r="D507" s="34" t="s">
        <v>192</v>
      </c>
      <c r="E507" s="34" t="s">
        <v>163</v>
      </c>
      <c r="F507" s="34" t="s">
        <v>195</v>
      </c>
      <c r="G507" s="21"/>
      <c r="H507" s="21"/>
      <c r="I507" s="21" t="s">
        <v>19</v>
      </c>
      <c r="J507" s="21" t="s">
        <v>37</v>
      </c>
      <c r="K507" s="9"/>
      <c r="M507" s="12"/>
    </row>
    <row r="508" spans="1:13" ht="18" customHeight="1">
      <c r="A508" s="1">
        <v>507</v>
      </c>
      <c r="B508" s="37">
        <v>33089</v>
      </c>
      <c r="C508" s="34" t="s">
        <v>193</v>
      </c>
      <c r="D508" s="34" t="s">
        <v>171</v>
      </c>
      <c r="E508" s="34" t="s">
        <v>170</v>
      </c>
      <c r="F508" s="34" t="s">
        <v>210</v>
      </c>
      <c r="G508" s="21"/>
      <c r="H508" s="21"/>
      <c r="I508" s="21" t="s">
        <v>276</v>
      </c>
      <c r="J508" s="21" t="s">
        <v>20</v>
      </c>
      <c r="K508" s="9"/>
      <c r="M508" s="12"/>
    </row>
    <row r="509" spans="1:13" ht="18" customHeight="1">
      <c r="A509" s="1">
        <v>508</v>
      </c>
      <c r="B509" s="37">
        <v>33090</v>
      </c>
      <c r="C509" s="34" t="s">
        <v>179</v>
      </c>
      <c r="D509" s="34" t="s">
        <v>200</v>
      </c>
      <c r="E509" s="34" t="s">
        <v>197</v>
      </c>
      <c r="F509" s="34" t="s">
        <v>165</v>
      </c>
      <c r="G509" s="21" t="s">
        <v>211</v>
      </c>
      <c r="H509" s="21" t="s">
        <v>131</v>
      </c>
      <c r="I509" s="21" t="s">
        <v>32</v>
      </c>
      <c r="J509" s="21" t="s">
        <v>227</v>
      </c>
      <c r="K509" s="9"/>
      <c r="M509" s="12"/>
    </row>
    <row r="510" spans="1:13" ht="18" customHeight="1">
      <c r="A510" s="1">
        <v>509</v>
      </c>
      <c r="B510" s="37">
        <v>33090</v>
      </c>
      <c r="C510" s="34" t="s">
        <v>185</v>
      </c>
      <c r="D510" s="34" t="s">
        <v>186</v>
      </c>
      <c r="E510" s="34" t="s">
        <v>184</v>
      </c>
      <c r="F510" s="34" t="s">
        <v>269</v>
      </c>
      <c r="G510" s="21" t="s">
        <v>198</v>
      </c>
      <c r="H510" s="21" t="s">
        <v>213</v>
      </c>
      <c r="I510" s="21" t="s">
        <v>228</v>
      </c>
      <c r="J510" s="21" t="s">
        <v>31</v>
      </c>
      <c r="K510" s="9"/>
      <c r="M510" s="12"/>
    </row>
    <row r="511" spans="1:13" ht="18" customHeight="1">
      <c r="A511" s="1">
        <v>510</v>
      </c>
      <c r="B511" s="37">
        <v>33090</v>
      </c>
      <c r="C511" s="34" t="s">
        <v>210</v>
      </c>
      <c r="D511" s="34" t="s">
        <v>166</v>
      </c>
      <c r="E511" s="34" t="s">
        <v>171</v>
      </c>
      <c r="F511" s="34" t="s">
        <v>170</v>
      </c>
      <c r="G511" s="21"/>
      <c r="H511" s="21"/>
      <c r="I511" s="21" t="s">
        <v>276</v>
      </c>
      <c r="J511" s="21" t="s">
        <v>20</v>
      </c>
      <c r="K511" s="9"/>
      <c r="M511" s="12"/>
    </row>
    <row r="512" spans="1:13" ht="18" customHeight="1">
      <c r="A512" s="1">
        <v>511</v>
      </c>
      <c r="B512" s="37">
        <v>33090</v>
      </c>
      <c r="C512" s="34" t="s">
        <v>183</v>
      </c>
      <c r="D512" s="34" t="s">
        <v>194</v>
      </c>
      <c r="E512" s="34" t="s">
        <v>142</v>
      </c>
      <c r="F512" s="34" t="s">
        <v>187</v>
      </c>
      <c r="G512" s="21" t="s">
        <v>214</v>
      </c>
      <c r="H512" s="21" t="s">
        <v>196</v>
      </c>
      <c r="I512" s="21" t="s">
        <v>26</v>
      </c>
      <c r="J512" s="21" t="s">
        <v>8</v>
      </c>
      <c r="K512" s="9"/>
      <c r="M512" s="12"/>
    </row>
    <row r="513" spans="1:13" ht="18" customHeight="1">
      <c r="A513" s="1">
        <v>512</v>
      </c>
      <c r="B513" s="37">
        <v>33090</v>
      </c>
      <c r="C513" s="34" t="s">
        <v>163</v>
      </c>
      <c r="D513" s="34" t="s">
        <v>195</v>
      </c>
      <c r="E513" s="34" t="s">
        <v>192</v>
      </c>
      <c r="F513" s="34" t="s">
        <v>180</v>
      </c>
      <c r="G513" s="21"/>
      <c r="H513" s="21"/>
      <c r="I513" s="21" t="s">
        <v>19</v>
      </c>
      <c r="J513" s="21" t="s">
        <v>37</v>
      </c>
      <c r="K513" s="9"/>
      <c r="M513" s="12"/>
    </row>
    <row r="514" spans="1:13" ht="18" customHeight="1">
      <c r="A514" s="1">
        <v>513</v>
      </c>
      <c r="B514" s="37">
        <v>33090</v>
      </c>
      <c r="C514" s="34" t="s">
        <v>191</v>
      </c>
      <c r="D514" s="34" t="s">
        <v>190</v>
      </c>
      <c r="E514" s="34" t="s">
        <v>175</v>
      </c>
      <c r="F514" s="34" t="s">
        <v>144</v>
      </c>
      <c r="G514" s="21"/>
      <c r="H514" s="21"/>
      <c r="I514" s="21" t="s">
        <v>14</v>
      </c>
      <c r="J514" s="21" t="s">
        <v>38</v>
      </c>
      <c r="K514" s="9"/>
      <c r="M514" s="12"/>
    </row>
    <row r="515" spans="1:13" ht="18" customHeight="1">
      <c r="A515" s="1">
        <v>514</v>
      </c>
      <c r="B515" s="37">
        <v>33092</v>
      </c>
      <c r="C515" s="34" t="s">
        <v>161</v>
      </c>
      <c r="D515" s="34" t="s">
        <v>187</v>
      </c>
      <c r="E515" s="34" t="s">
        <v>183</v>
      </c>
      <c r="F515" s="34" t="s">
        <v>182</v>
      </c>
      <c r="G515" s="21" t="s">
        <v>142</v>
      </c>
      <c r="H515" s="21" t="s">
        <v>214</v>
      </c>
      <c r="I515" s="21" t="s">
        <v>227</v>
      </c>
      <c r="J515" s="21" t="s">
        <v>228</v>
      </c>
      <c r="K515" s="9"/>
      <c r="M515" s="12"/>
    </row>
    <row r="516" spans="1:13" ht="18" customHeight="1">
      <c r="A516" s="1">
        <v>515</v>
      </c>
      <c r="B516" s="37">
        <v>33092</v>
      </c>
      <c r="C516" s="34" t="s">
        <v>170</v>
      </c>
      <c r="D516" s="34" t="s">
        <v>193</v>
      </c>
      <c r="E516" s="34" t="s">
        <v>166</v>
      </c>
      <c r="F516" s="34" t="s">
        <v>168</v>
      </c>
      <c r="G516" s="21"/>
      <c r="H516" s="21"/>
      <c r="I516" s="21" t="s">
        <v>14</v>
      </c>
      <c r="J516" s="21" t="s">
        <v>19</v>
      </c>
      <c r="K516" s="9"/>
      <c r="M516" s="12"/>
    </row>
    <row r="517" spans="1:13" ht="18" customHeight="1">
      <c r="A517" s="1">
        <v>516</v>
      </c>
      <c r="B517" s="37">
        <v>33092</v>
      </c>
      <c r="C517" s="36" t="s">
        <v>181</v>
      </c>
      <c r="D517" s="34" t="s">
        <v>174</v>
      </c>
      <c r="E517" s="34" t="s">
        <v>196</v>
      </c>
      <c r="F517" s="34" t="s">
        <v>211</v>
      </c>
      <c r="G517" s="21" t="s">
        <v>197</v>
      </c>
      <c r="H517" s="21" t="s">
        <v>165</v>
      </c>
      <c r="I517" s="21" t="s">
        <v>31</v>
      </c>
      <c r="J517" s="21" t="s">
        <v>26</v>
      </c>
      <c r="K517" s="9"/>
      <c r="M517" s="13"/>
    </row>
    <row r="518" spans="1:13" ht="18" customHeight="1">
      <c r="A518" s="1">
        <v>517</v>
      </c>
      <c r="B518" s="37">
        <v>33092</v>
      </c>
      <c r="C518" s="34" t="s">
        <v>131</v>
      </c>
      <c r="D518" s="34" t="s">
        <v>184</v>
      </c>
      <c r="E518" s="34" t="s">
        <v>178</v>
      </c>
      <c r="F518" s="34" t="s">
        <v>186</v>
      </c>
      <c r="G518" s="21" t="s">
        <v>213</v>
      </c>
      <c r="H518" s="21" t="s">
        <v>179</v>
      </c>
      <c r="I518" s="21" t="s">
        <v>8</v>
      </c>
      <c r="J518" s="21" t="s">
        <v>32</v>
      </c>
      <c r="K518" s="9"/>
      <c r="M518" s="12"/>
    </row>
    <row r="519" spans="1:13" ht="18" customHeight="1">
      <c r="A519" s="1">
        <v>518</v>
      </c>
      <c r="B519" s="37">
        <v>33092</v>
      </c>
      <c r="C519" s="34" t="s">
        <v>144</v>
      </c>
      <c r="D519" s="34" t="s">
        <v>167</v>
      </c>
      <c r="E519" s="34" t="s">
        <v>190</v>
      </c>
      <c r="F519" s="34" t="s">
        <v>175</v>
      </c>
      <c r="G519" s="21"/>
      <c r="H519" s="21"/>
      <c r="I519" s="21" t="s">
        <v>37</v>
      </c>
      <c r="J519" s="21" t="s">
        <v>276</v>
      </c>
      <c r="K519" s="9"/>
      <c r="M519" s="12"/>
    </row>
    <row r="520" spans="1:13" ht="18" customHeight="1">
      <c r="A520" s="1">
        <v>519</v>
      </c>
      <c r="B520" s="37">
        <v>33092</v>
      </c>
      <c r="C520" s="34" t="s">
        <v>195</v>
      </c>
      <c r="D520" s="34" t="s">
        <v>176</v>
      </c>
      <c r="E520" s="34" t="s">
        <v>180</v>
      </c>
      <c r="F520" s="34" t="s">
        <v>192</v>
      </c>
      <c r="G520" s="21"/>
      <c r="H520" s="21"/>
      <c r="I520" s="21" t="s">
        <v>20</v>
      </c>
      <c r="J520" s="21" t="s">
        <v>38</v>
      </c>
      <c r="K520" s="9"/>
      <c r="M520" s="12"/>
    </row>
    <row r="521" spans="1:13" ht="18" customHeight="1">
      <c r="A521" s="1">
        <v>520</v>
      </c>
      <c r="B521" s="37">
        <v>33093</v>
      </c>
      <c r="C521" s="34" t="s">
        <v>192</v>
      </c>
      <c r="D521" s="34" t="s">
        <v>163</v>
      </c>
      <c r="E521" s="34" t="s">
        <v>176</v>
      </c>
      <c r="F521" s="34" t="s">
        <v>180</v>
      </c>
      <c r="G521" s="21"/>
      <c r="H521" s="21"/>
      <c r="I521" s="21" t="s">
        <v>20</v>
      </c>
      <c r="J521" s="21" t="s">
        <v>38</v>
      </c>
      <c r="K521" s="9"/>
      <c r="M521" s="12"/>
    </row>
    <row r="522" spans="1:13" ht="18" customHeight="1">
      <c r="A522" s="1">
        <v>521</v>
      </c>
      <c r="B522" s="37">
        <v>33093</v>
      </c>
      <c r="C522" s="34" t="s">
        <v>197</v>
      </c>
      <c r="D522" s="34" t="s">
        <v>196</v>
      </c>
      <c r="E522" s="34" t="s">
        <v>165</v>
      </c>
      <c r="F522" s="34" t="s">
        <v>174</v>
      </c>
      <c r="G522" s="21" t="s">
        <v>181</v>
      </c>
      <c r="H522" s="21" t="s">
        <v>211</v>
      </c>
      <c r="I522" s="21" t="s">
        <v>31</v>
      </c>
      <c r="J522" s="21" t="s">
        <v>26</v>
      </c>
      <c r="K522" s="9"/>
      <c r="M522" s="12"/>
    </row>
    <row r="523" spans="1:13" ht="18" customHeight="1">
      <c r="A523" s="1">
        <v>522</v>
      </c>
      <c r="B523" s="37">
        <v>33093</v>
      </c>
      <c r="C523" s="34" t="s">
        <v>175</v>
      </c>
      <c r="D523" s="34" t="s">
        <v>191</v>
      </c>
      <c r="E523" s="34" t="s">
        <v>167</v>
      </c>
      <c r="F523" s="34" t="s">
        <v>190</v>
      </c>
      <c r="G523" s="21"/>
      <c r="H523" s="21"/>
      <c r="I523" s="21" t="s">
        <v>37</v>
      </c>
      <c r="J523" s="21" t="s">
        <v>276</v>
      </c>
      <c r="K523" s="9"/>
      <c r="M523" s="12"/>
    </row>
    <row r="524" spans="1:13" ht="18" customHeight="1">
      <c r="A524" s="1">
        <v>523</v>
      </c>
      <c r="B524" s="37">
        <v>33093</v>
      </c>
      <c r="C524" s="34" t="s">
        <v>168</v>
      </c>
      <c r="D524" s="34" t="s">
        <v>210</v>
      </c>
      <c r="E524" s="34" t="s">
        <v>193</v>
      </c>
      <c r="F524" s="34" t="s">
        <v>166</v>
      </c>
      <c r="G524" s="21"/>
      <c r="H524" s="21"/>
      <c r="I524" s="21" t="s">
        <v>14</v>
      </c>
      <c r="J524" s="21" t="s">
        <v>19</v>
      </c>
      <c r="K524" s="9"/>
      <c r="M524" s="12"/>
    </row>
    <row r="525" spans="1:13" ht="18" customHeight="1">
      <c r="A525" s="1">
        <v>524</v>
      </c>
      <c r="B525" s="37">
        <v>33093</v>
      </c>
      <c r="C525" s="34" t="s">
        <v>186</v>
      </c>
      <c r="D525" s="34" t="s">
        <v>179</v>
      </c>
      <c r="E525" s="34" t="s">
        <v>213</v>
      </c>
      <c r="F525" s="34" t="s">
        <v>184</v>
      </c>
      <c r="G525" s="21" t="s">
        <v>131</v>
      </c>
      <c r="H525" s="21" t="s">
        <v>178</v>
      </c>
      <c r="I525" s="21" t="s">
        <v>8</v>
      </c>
      <c r="J525" s="21" t="s">
        <v>32</v>
      </c>
      <c r="K525" s="9"/>
      <c r="M525" s="12"/>
    </row>
    <row r="526" spans="1:13" ht="18" customHeight="1">
      <c r="A526" s="1">
        <v>525</v>
      </c>
      <c r="B526" s="37">
        <v>33093</v>
      </c>
      <c r="C526" s="34" t="s">
        <v>214</v>
      </c>
      <c r="D526" s="34" t="s">
        <v>142</v>
      </c>
      <c r="E526" s="34" t="s">
        <v>194</v>
      </c>
      <c r="F526" s="34" t="s">
        <v>187</v>
      </c>
      <c r="G526" s="21" t="s">
        <v>185</v>
      </c>
      <c r="H526" s="21" t="s">
        <v>269</v>
      </c>
      <c r="I526" s="21" t="s">
        <v>227</v>
      </c>
      <c r="J526" s="21" t="s">
        <v>228</v>
      </c>
      <c r="K526" s="9"/>
      <c r="M526" s="12"/>
    </row>
    <row r="527" spans="1:13" ht="18" customHeight="1">
      <c r="A527" s="1">
        <v>526</v>
      </c>
      <c r="B527" s="37">
        <v>33094</v>
      </c>
      <c r="C527" s="34" t="s">
        <v>180</v>
      </c>
      <c r="D527" s="34" t="s">
        <v>195</v>
      </c>
      <c r="E527" s="34" t="s">
        <v>163</v>
      </c>
      <c r="F527" s="34" t="s">
        <v>176</v>
      </c>
      <c r="G527" s="21"/>
      <c r="H527" s="21"/>
      <c r="I527" s="21" t="s">
        <v>20</v>
      </c>
      <c r="J527" s="21" t="s">
        <v>38</v>
      </c>
      <c r="K527" s="9"/>
      <c r="M527" s="12"/>
    </row>
    <row r="528" spans="1:13" ht="18" customHeight="1">
      <c r="A528" s="1">
        <v>527</v>
      </c>
      <c r="B528" s="37">
        <v>33094</v>
      </c>
      <c r="C528" s="34" t="s">
        <v>142</v>
      </c>
      <c r="D528" s="34" t="s">
        <v>269</v>
      </c>
      <c r="E528" s="34" t="s">
        <v>182</v>
      </c>
      <c r="F528" s="34" t="s">
        <v>183</v>
      </c>
      <c r="G528" s="21" t="s">
        <v>194</v>
      </c>
      <c r="H528" s="21" t="s">
        <v>185</v>
      </c>
      <c r="I528" s="21" t="s">
        <v>227</v>
      </c>
      <c r="J528" s="21" t="s">
        <v>228</v>
      </c>
      <c r="K528" s="9"/>
      <c r="M528" s="12"/>
    </row>
    <row r="529" spans="1:13" ht="18" customHeight="1">
      <c r="A529" s="1">
        <v>528</v>
      </c>
      <c r="B529" s="37">
        <v>33095</v>
      </c>
      <c r="C529" s="34" t="s">
        <v>171</v>
      </c>
      <c r="D529" s="34" t="s">
        <v>170</v>
      </c>
      <c r="E529" s="34" t="s">
        <v>210</v>
      </c>
      <c r="F529" s="34" t="s">
        <v>193</v>
      </c>
      <c r="G529" s="21"/>
      <c r="H529" s="21"/>
      <c r="I529" s="21" t="s">
        <v>19</v>
      </c>
      <c r="J529" s="21" t="s">
        <v>38</v>
      </c>
      <c r="K529" s="9"/>
      <c r="M529" s="12"/>
    </row>
    <row r="530" spans="1:13" ht="18" customHeight="1">
      <c r="A530" s="1">
        <v>529</v>
      </c>
      <c r="B530" s="37">
        <v>33095</v>
      </c>
      <c r="C530" s="34" t="s">
        <v>196</v>
      </c>
      <c r="D530" s="34" t="s">
        <v>183</v>
      </c>
      <c r="E530" s="34" t="s">
        <v>269</v>
      </c>
      <c r="F530" s="34" t="s">
        <v>142</v>
      </c>
      <c r="G530" s="21" t="s">
        <v>187</v>
      </c>
      <c r="H530" s="21" t="s">
        <v>214</v>
      </c>
      <c r="I530" s="21" t="s">
        <v>227</v>
      </c>
      <c r="J530" s="21" t="s">
        <v>8</v>
      </c>
      <c r="K530" s="9"/>
      <c r="M530" s="12"/>
    </row>
    <row r="531" spans="1:13" ht="18" customHeight="1">
      <c r="A531" s="1">
        <v>530</v>
      </c>
      <c r="B531" s="37">
        <v>33096</v>
      </c>
      <c r="C531" s="34" t="s">
        <v>167</v>
      </c>
      <c r="D531" s="34" t="s">
        <v>175</v>
      </c>
      <c r="E531" s="34" t="s">
        <v>144</v>
      </c>
      <c r="F531" s="34" t="s">
        <v>195</v>
      </c>
      <c r="G531" s="21"/>
      <c r="H531" s="21"/>
      <c r="I531" s="21" t="s">
        <v>276</v>
      </c>
      <c r="J531" s="21" t="s">
        <v>14</v>
      </c>
      <c r="K531" s="9"/>
      <c r="M531" s="12"/>
    </row>
    <row r="532" spans="1:13" ht="18" customHeight="1">
      <c r="A532" s="1">
        <v>531</v>
      </c>
      <c r="B532" s="37">
        <v>33096</v>
      </c>
      <c r="C532" s="34" t="s">
        <v>166</v>
      </c>
      <c r="D532" s="34" t="s">
        <v>193</v>
      </c>
      <c r="E532" s="34" t="s">
        <v>170</v>
      </c>
      <c r="F532" s="34" t="s">
        <v>210</v>
      </c>
      <c r="G532" s="21"/>
      <c r="H532" s="21"/>
      <c r="I532" s="21" t="s">
        <v>19</v>
      </c>
      <c r="J532" s="21" t="s">
        <v>38</v>
      </c>
      <c r="K532" s="9"/>
      <c r="M532" s="12"/>
    </row>
    <row r="533" spans="1:13" ht="18" customHeight="1">
      <c r="A533" s="1">
        <v>532</v>
      </c>
      <c r="B533" s="37">
        <v>33096</v>
      </c>
      <c r="C533" s="34" t="s">
        <v>182</v>
      </c>
      <c r="D533" s="34" t="s">
        <v>181</v>
      </c>
      <c r="E533" s="34" t="s">
        <v>211</v>
      </c>
      <c r="F533" s="34" t="s">
        <v>185</v>
      </c>
      <c r="G533" s="21" t="s">
        <v>161</v>
      </c>
      <c r="H533" s="21" t="s">
        <v>194</v>
      </c>
      <c r="I533" s="21" t="s">
        <v>26</v>
      </c>
      <c r="J533" s="21" t="s">
        <v>228</v>
      </c>
      <c r="K533" s="9"/>
      <c r="M533" s="12"/>
    </row>
    <row r="534" spans="1:13" ht="18" customHeight="1">
      <c r="A534" s="1">
        <v>533</v>
      </c>
      <c r="B534" s="37">
        <v>33096</v>
      </c>
      <c r="C534" s="34" t="s">
        <v>173</v>
      </c>
      <c r="D534" s="34" t="s">
        <v>214</v>
      </c>
      <c r="E534" s="34" t="s">
        <v>187</v>
      </c>
      <c r="F534" s="34" t="s">
        <v>269</v>
      </c>
      <c r="G534" s="21" t="s">
        <v>183</v>
      </c>
      <c r="H534" s="21" t="s">
        <v>196</v>
      </c>
      <c r="I534" s="21" t="s">
        <v>227</v>
      </c>
      <c r="J534" s="21" t="s">
        <v>8</v>
      </c>
      <c r="K534" s="9"/>
      <c r="M534" s="12"/>
    </row>
    <row r="535" spans="1:13" ht="18" customHeight="1">
      <c r="A535" s="1">
        <v>534</v>
      </c>
      <c r="B535" s="37">
        <v>33096</v>
      </c>
      <c r="C535" s="34" t="s">
        <v>184</v>
      </c>
      <c r="D535" s="34" t="s">
        <v>178</v>
      </c>
      <c r="E535" s="36" t="s">
        <v>179</v>
      </c>
      <c r="F535" s="34" t="s">
        <v>131</v>
      </c>
      <c r="G535" s="21" t="s">
        <v>186</v>
      </c>
      <c r="H535" s="21" t="s">
        <v>213</v>
      </c>
      <c r="I535" s="21" t="s">
        <v>31</v>
      </c>
      <c r="J535" s="21" t="s">
        <v>32</v>
      </c>
      <c r="K535" s="9"/>
      <c r="M535" s="12"/>
    </row>
    <row r="536" spans="1:13" ht="18" customHeight="1">
      <c r="A536" s="1">
        <v>535</v>
      </c>
      <c r="B536" s="37">
        <v>33096</v>
      </c>
      <c r="C536" s="34" t="s">
        <v>163</v>
      </c>
      <c r="D536" s="34" t="s">
        <v>180</v>
      </c>
      <c r="E536" s="34" t="s">
        <v>192</v>
      </c>
      <c r="F536" s="34" t="s">
        <v>191</v>
      </c>
      <c r="G536" s="21"/>
      <c r="H536" s="21"/>
      <c r="I536" s="21" t="s">
        <v>37</v>
      </c>
      <c r="J536" s="21" t="s">
        <v>20</v>
      </c>
      <c r="K536" s="9"/>
      <c r="M536" s="12"/>
    </row>
    <row r="537" spans="1:13" ht="18" customHeight="1">
      <c r="A537" s="1">
        <v>536</v>
      </c>
      <c r="B537" s="37">
        <v>33097</v>
      </c>
      <c r="C537" s="34" t="s">
        <v>213</v>
      </c>
      <c r="D537" s="34" t="s">
        <v>131</v>
      </c>
      <c r="E537" s="34" t="s">
        <v>186</v>
      </c>
      <c r="F537" s="34" t="s">
        <v>179</v>
      </c>
      <c r="G537" s="21" t="s">
        <v>178</v>
      </c>
      <c r="H537" s="21" t="s">
        <v>184</v>
      </c>
      <c r="I537" s="21" t="s">
        <v>31</v>
      </c>
      <c r="J537" s="21" t="s">
        <v>32</v>
      </c>
      <c r="K537" s="9"/>
      <c r="M537" s="12"/>
    </row>
    <row r="538" spans="1:13" ht="18" customHeight="1">
      <c r="A538" s="1">
        <v>537</v>
      </c>
      <c r="B538" s="37">
        <v>33097</v>
      </c>
      <c r="C538" s="34" t="s">
        <v>185</v>
      </c>
      <c r="D538" s="34" t="s">
        <v>161</v>
      </c>
      <c r="E538" s="34" t="s">
        <v>181</v>
      </c>
      <c r="F538" s="34" t="s">
        <v>194</v>
      </c>
      <c r="G538" s="21" t="s">
        <v>211</v>
      </c>
      <c r="H538" s="21" t="s">
        <v>182</v>
      </c>
      <c r="I538" s="21" t="s">
        <v>26</v>
      </c>
      <c r="J538" s="21" t="s">
        <v>228</v>
      </c>
      <c r="K538" s="9"/>
      <c r="M538" s="12"/>
    </row>
    <row r="539" spans="1:13" ht="18" customHeight="1">
      <c r="A539" s="1">
        <v>538</v>
      </c>
      <c r="B539" s="37">
        <v>33097</v>
      </c>
      <c r="C539" s="34" t="s">
        <v>187</v>
      </c>
      <c r="D539" s="34" t="s">
        <v>196</v>
      </c>
      <c r="E539" s="34" t="s">
        <v>142</v>
      </c>
      <c r="F539" s="34" t="s">
        <v>214</v>
      </c>
      <c r="G539" s="21" t="s">
        <v>173</v>
      </c>
      <c r="H539" s="21" t="s">
        <v>183</v>
      </c>
      <c r="I539" s="21" t="s">
        <v>227</v>
      </c>
      <c r="J539" s="21" t="s">
        <v>8</v>
      </c>
      <c r="K539" s="9"/>
      <c r="M539" s="12"/>
    </row>
    <row r="540" spans="1:13" ht="18" customHeight="1">
      <c r="A540" s="1">
        <v>539</v>
      </c>
      <c r="B540" s="37">
        <v>33097</v>
      </c>
      <c r="C540" s="34" t="s">
        <v>193</v>
      </c>
      <c r="D540" s="34" t="s">
        <v>210</v>
      </c>
      <c r="E540" s="34" t="s">
        <v>171</v>
      </c>
      <c r="F540" s="34" t="s">
        <v>170</v>
      </c>
      <c r="G540" s="21"/>
      <c r="H540" s="21"/>
      <c r="I540" s="21" t="s">
        <v>19</v>
      </c>
      <c r="J540" s="21" t="s">
        <v>38</v>
      </c>
      <c r="K540" s="9"/>
      <c r="M540" s="12"/>
    </row>
    <row r="541" spans="1:13" ht="18" customHeight="1">
      <c r="A541" s="1">
        <v>540</v>
      </c>
      <c r="B541" s="37">
        <v>33097</v>
      </c>
      <c r="C541" s="34" t="s">
        <v>195</v>
      </c>
      <c r="D541" s="34" t="s">
        <v>190</v>
      </c>
      <c r="E541" s="34" t="s">
        <v>175</v>
      </c>
      <c r="F541" s="34" t="s">
        <v>144</v>
      </c>
      <c r="G541" s="21"/>
      <c r="H541" s="21"/>
      <c r="I541" s="21" t="s">
        <v>276</v>
      </c>
      <c r="J541" s="21" t="s">
        <v>14</v>
      </c>
      <c r="K541" s="9"/>
      <c r="M541" s="12"/>
    </row>
    <row r="542" spans="1:13" ht="18" customHeight="1">
      <c r="A542" s="1">
        <v>541</v>
      </c>
      <c r="B542" s="37">
        <v>33097</v>
      </c>
      <c r="C542" s="34" t="s">
        <v>191</v>
      </c>
      <c r="D542" s="34" t="s">
        <v>176</v>
      </c>
      <c r="E542" s="34" t="s">
        <v>180</v>
      </c>
      <c r="F542" s="34" t="s">
        <v>192</v>
      </c>
      <c r="G542" s="21"/>
      <c r="H542" s="21"/>
      <c r="I542" s="21" t="s">
        <v>37</v>
      </c>
      <c r="J542" s="21" t="s">
        <v>20</v>
      </c>
      <c r="K542" s="9"/>
      <c r="M542" s="12"/>
    </row>
    <row r="543" spans="1:13" ht="18" customHeight="1">
      <c r="A543" s="1">
        <v>542</v>
      </c>
      <c r="B543" s="37">
        <v>33098</v>
      </c>
      <c r="C543" s="34" t="s">
        <v>144</v>
      </c>
      <c r="D543" s="34" t="s">
        <v>167</v>
      </c>
      <c r="E543" s="34" t="s">
        <v>190</v>
      </c>
      <c r="F543" s="34" t="s">
        <v>175</v>
      </c>
      <c r="G543" s="21"/>
      <c r="H543" s="21"/>
      <c r="I543" s="21" t="s">
        <v>14</v>
      </c>
      <c r="J543" s="21" t="s">
        <v>37</v>
      </c>
      <c r="K543" s="9"/>
      <c r="M543" s="12"/>
    </row>
    <row r="544" spans="1:13" ht="18" customHeight="1">
      <c r="A544" s="1">
        <v>543</v>
      </c>
      <c r="B544" s="37">
        <v>33099</v>
      </c>
      <c r="C544" s="34" t="s">
        <v>269</v>
      </c>
      <c r="D544" s="34" t="s">
        <v>194</v>
      </c>
      <c r="E544" s="34" t="s">
        <v>214</v>
      </c>
      <c r="F544" s="34" t="s">
        <v>187</v>
      </c>
      <c r="G544" s="21" t="s">
        <v>196</v>
      </c>
      <c r="H544" s="21" t="s">
        <v>173</v>
      </c>
      <c r="I544" s="21" t="s">
        <v>228</v>
      </c>
      <c r="J544" s="21" t="s">
        <v>227</v>
      </c>
      <c r="K544" s="9"/>
      <c r="M544" s="12"/>
    </row>
    <row r="545" spans="1:13" ht="18" customHeight="1">
      <c r="A545" s="1">
        <v>544</v>
      </c>
      <c r="B545" s="37">
        <v>33099</v>
      </c>
      <c r="C545" s="34" t="s">
        <v>179</v>
      </c>
      <c r="D545" s="34" t="s">
        <v>184</v>
      </c>
      <c r="E545" s="34" t="s">
        <v>197</v>
      </c>
      <c r="F545" s="34" t="s">
        <v>211</v>
      </c>
      <c r="G545" s="21" t="s">
        <v>183</v>
      </c>
      <c r="H545" s="21" t="s">
        <v>142</v>
      </c>
      <c r="I545" s="21" t="s">
        <v>32</v>
      </c>
      <c r="J545" s="21" t="s">
        <v>26</v>
      </c>
      <c r="K545" s="9"/>
      <c r="M545" s="12"/>
    </row>
    <row r="546" spans="1:13" ht="18" customHeight="1">
      <c r="A546" s="1">
        <v>545</v>
      </c>
      <c r="B546" s="37">
        <v>33099</v>
      </c>
      <c r="C546" s="34" t="s">
        <v>175</v>
      </c>
      <c r="D546" s="34" t="s">
        <v>191</v>
      </c>
      <c r="E546" s="34" t="s">
        <v>167</v>
      </c>
      <c r="F546" s="34" t="s">
        <v>190</v>
      </c>
      <c r="G546" s="21"/>
      <c r="H546" s="21"/>
      <c r="I546" s="21" t="s">
        <v>14</v>
      </c>
      <c r="J546" s="21" t="s">
        <v>37</v>
      </c>
      <c r="K546" s="9"/>
      <c r="M546" s="12"/>
    </row>
    <row r="547" spans="1:13" ht="18" customHeight="1">
      <c r="A547" s="1">
        <v>546</v>
      </c>
      <c r="B547" s="37">
        <v>33099</v>
      </c>
      <c r="C547" s="34" t="s">
        <v>168</v>
      </c>
      <c r="D547" s="34" t="s">
        <v>163</v>
      </c>
      <c r="E547" s="34" t="s">
        <v>192</v>
      </c>
      <c r="F547" s="34" t="s">
        <v>180</v>
      </c>
      <c r="G547" s="21"/>
      <c r="H547" s="21"/>
      <c r="I547" s="21" t="s">
        <v>19</v>
      </c>
      <c r="J547" s="21" t="s">
        <v>20</v>
      </c>
      <c r="K547" s="9"/>
      <c r="M547" s="12"/>
    </row>
    <row r="548" spans="1:13" ht="18" customHeight="1">
      <c r="A548" s="1">
        <v>547</v>
      </c>
      <c r="B548" s="37">
        <v>33099</v>
      </c>
      <c r="C548" s="34" t="s">
        <v>178</v>
      </c>
      <c r="D548" s="34" t="s">
        <v>165</v>
      </c>
      <c r="E548" s="34" t="s">
        <v>174</v>
      </c>
      <c r="F548" s="34" t="s">
        <v>213</v>
      </c>
      <c r="G548" s="21" t="s">
        <v>186</v>
      </c>
      <c r="H548" s="21" t="s">
        <v>131</v>
      </c>
      <c r="I548" s="21" t="s">
        <v>31</v>
      </c>
      <c r="J548" s="21" t="s">
        <v>8</v>
      </c>
      <c r="K548" s="9"/>
      <c r="M548" s="12"/>
    </row>
    <row r="549" spans="1:13" ht="18" customHeight="1">
      <c r="A549" s="1">
        <v>548</v>
      </c>
      <c r="B549" s="37">
        <v>33099</v>
      </c>
      <c r="C549" s="34" t="s">
        <v>210</v>
      </c>
      <c r="D549" s="34" t="s">
        <v>166</v>
      </c>
      <c r="E549" s="34" t="s">
        <v>170</v>
      </c>
      <c r="F549" s="34" t="s">
        <v>171</v>
      </c>
      <c r="G549" s="21"/>
      <c r="H549" s="21"/>
      <c r="I549" s="21" t="s">
        <v>38</v>
      </c>
      <c r="J549" s="21" t="s">
        <v>276</v>
      </c>
      <c r="K549" s="9"/>
      <c r="M549" s="12"/>
    </row>
    <row r="550" spans="1:13" ht="18" customHeight="1">
      <c r="A550" s="1">
        <v>549</v>
      </c>
      <c r="B550" s="37">
        <v>33100</v>
      </c>
      <c r="C550" s="34" t="s">
        <v>192</v>
      </c>
      <c r="D550" s="34" t="s">
        <v>176</v>
      </c>
      <c r="E550" s="34" t="s">
        <v>180</v>
      </c>
      <c r="F550" s="34" t="s">
        <v>163</v>
      </c>
      <c r="G550" s="21"/>
      <c r="H550" s="21"/>
      <c r="I550" s="21" t="s">
        <v>19</v>
      </c>
      <c r="J550" s="21" t="s">
        <v>20</v>
      </c>
      <c r="K550" s="9"/>
      <c r="M550" s="12"/>
    </row>
    <row r="551" spans="1:13" ht="18" customHeight="1">
      <c r="A551" s="1">
        <v>550</v>
      </c>
      <c r="B551" s="37">
        <v>33100</v>
      </c>
      <c r="C551" s="34" t="s">
        <v>170</v>
      </c>
      <c r="D551" s="34" t="s">
        <v>193</v>
      </c>
      <c r="E551" s="34" t="s">
        <v>171</v>
      </c>
      <c r="F551" s="34" t="s">
        <v>166</v>
      </c>
      <c r="G551" s="21"/>
      <c r="H551" s="21"/>
      <c r="I551" s="21" t="s">
        <v>38</v>
      </c>
      <c r="J551" s="21" t="s">
        <v>276</v>
      </c>
      <c r="K551" s="9"/>
      <c r="M551" s="12"/>
    </row>
    <row r="552" spans="1:13" ht="18" customHeight="1">
      <c r="A552" s="1">
        <v>551</v>
      </c>
      <c r="B552" s="37">
        <v>33100</v>
      </c>
      <c r="C552" s="34" t="s">
        <v>165</v>
      </c>
      <c r="D552" s="34" t="s">
        <v>213</v>
      </c>
      <c r="E552" s="34" t="s">
        <v>131</v>
      </c>
      <c r="F552" s="34" t="s">
        <v>186</v>
      </c>
      <c r="G552" s="21" t="s">
        <v>174</v>
      </c>
      <c r="H552" s="21" t="s">
        <v>178</v>
      </c>
      <c r="I552" s="21" t="s">
        <v>31</v>
      </c>
      <c r="J552" s="21" t="s">
        <v>8</v>
      </c>
      <c r="K552" s="9"/>
      <c r="M552" s="12"/>
    </row>
    <row r="553" spans="1:13" ht="18" customHeight="1">
      <c r="A553" s="1">
        <v>552</v>
      </c>
      <c r="B553" s="37">
        <v>33100</v>
      </c>
      <c r="C553" s="34" t="s">
        <v>190</v>
      </c>
      <c r="D553" s="34" t="s">
        <v>144</v>
      </c>
      <c r="E553" s="34" t="s">
        <v>191</v>
      </c>
      <c r="F553" s="34" t="s">
        <v>167</v>
      </c>
      <c r="G553" s="21"/>
      <c r="H553" s="21"/>
      <c r="I553" s="21" t="s">
        <v>14</v>
      </c>
      <c r="J553" s="21" t="s">
        <v>37</v>
      </c>
      <c r="K553" s="9"/>
      <c r="M553" s="12"/>
    </row>
    <row r="554" spans="1:13" ht="18" customHeight="1">
      <c r="A554" s="1">
        <v>553</v>
      </c>
      <c r="B554" s="37">
        <v>33100</v>
      </c>
      <c r="C554" s="34" t="s">
        <v>142</v>
      </c>
      <c r="D554" s="34" t="s">
        <v>197</v>
      </c>
      <c r="E554" s="34" t="s">
        <v>184</v>
      </c>
      <c r="F554" s="34" t="s">
        <v>183</v>
      </c>
      <c r="G554" s="21" t="s">
        <v>179</v>
      </c>
      <c r="H554" s="21" t="s">
        <v>211</v>
      </c>
      <c r="I554" s="21" t="s">
        <v>32</v>
      </c>
      <c r="J554" s="21" t="s">
        <v>26</v>
      </c>
      <c r="K554" s="9"/>
      <c r="M554" s="12"/>
    </row>
    <row r="555" spans="1:13" ht="18" customHeight="1">
      <c r="A555" s="1">
        <v>554</v>
      </c>
      <c r="B555" s="37">
        <v>33100</v>
      </c>
      <c r="C555" s="34" t="s">
        <v>214</v>
      </c>
      <c r="D555" s="34" t="s">
        <v>173</v>
      </c>
      <c r="E555" s="34" t="s">
        <v>187</v>
      </c>
      <c r="F555" s="34" t="s">
        <v>196</v>
      </c>
      <c r="G555" s="21" t="s">
        <v>269</v>
      </c>
      <c r="H555" s="21" t="s">
        <v>194</v>
      </c>
      <c r="I555" s="21" t="s">
        <v>228</v>
      </c>
      <c r="J555" s="21" t="s">
        <v>227</v>
      </c>
      <c r="K555" s="9"/>
      <c r="M555" s="12"/>
    </row>
    <row r="556" spans="1:13" ht="18" customHeight="1">
      <c r="A556" s="1">
        <v>555</v>
      </c>
      <c r="B556" s="37">
        <v>33101</v>
      </c>
      <c r="C556" s="34" t="s">
        <v>171</v>
      </c>
      <c r="D556" s="34" t="s">
        <v>210</v>
      </c>
      <c r="E556" s="34" t="s">
        <v>166</v>
      </c>
      <c r="F556" s="34" t="s">
        <v>193</v>
      </c>
      <c r="G556" s="21"/>
      <c r="H556" s="21"/>
      <c r="I556" s="21" t="s">
        <v>38</v>
      </c>
      <c r="J556" s="21" t="s">
        <v>276</v>
      </c>
      <c r="K556" s="9"/>
      <c r="M556" s="12"/>
    </row>
    <row r="557" spans="1:13" ht="18" customHeight="1">
      <c r="A557" s="1">
        <v>556</v>
      </c>
      <c r="B557" s="37">
        <v>33101</v>
      </c>
      <c r="C557" s="34" t="s">
        <v>174</v>
      </c>
      <c r="D557" s="34" t="s">
        <v>131</v>
      </c>
      <c r="E557" s="34" t="s">
        <v>186</v>
      </c>
      <c r="F557" s="34" t="s">
        <v>178</v>
      </c>
      <c r="G557" s="21" t="s">
        <v>165</v>
      </c>
      <c r="H557" s="21" t="s">
        <v>213</v>
      </c>
      <c r="I557" s="21" t="s">
        <v>31</v>
      </c>
      <c r="J557" s="21" t="s">
        <v>8</v>
      </c>
      <c r="K557" s="9"/>
      <c r="M557" s="12"/>
    </row>
    <row r="558" spans="1:13" ht="18" customHeight="1">
      <c r="A558" s="1">
        <v>557</v>
      </c>
      <c r="B558" s="37">
        <v>33101</v>
      </c>
      <c r="C558" s="34" t="s">
        <v>180</v>
      </c>
      <c r="D558" s="34" t="s">
        <v>168</v>
      </c>
      <c r="E558" s="34" t="s">
        <v>163</v>
      </c>
      <c r="F558" s="34" t="s">
        <v>176</v>
      </c>
      <c r="G558" s="21"/>
      <c r="H558" s="21"/>
      <c r="I558" s="21" t="s">
        <v>19</v>
      </c>
      <c r="J558" s="21" t="s">
        <v>20</v>
      </c>
      <c r="K558" s="9"/>
      <c r="M558" s="12"/>
    </row>
    <row r="559" spans="1:13" ht="18" customHeight="1">
      <c r="A559" s="1">
        <v>558</v>
      </c>
      <c r="B559" s="37">
        <v>33101</v>
      </c>
      <c r="C559" s="34" t="s">
        <v>183</v>
      </c>
      <c r="D559" s="34" t="s">
        <v>211</v>
      </c>
      <c r="E559" s="34" t="s">
        <v>179</v>
      </c>
      <c r="F559" s="34" t="s">
        <v>184</v>
      </c>
      <c r="G559" s="21" t="s">
        <v>142</v>
      </c>
      <c r="H559" s="21" t="s">
        <v>197</v>
      </c>
      <c r="I559" s="21" t="s">
        <v>32</v>
      </c>
      <c r="J559" s="21" t="s">
        <v>26</v>
      </c>
      <c r="K559" s="9"/>
      <c r="M559" s="12"/>
    </row>
    <row r="560" spans="1:13" ht="18" customHeight="1">
      <c r="A560" s="1">
        <v>559</v>
      </c>
      <c r="B560" s="37">
        <v>33101</v>
      </c>
      <c r="C560" s="34" t="s">
        <v>194</v>
      </c>
      <c r="D560" s="34" t="s">
        <v>187</v>
      </c>
      <c r="E560" s="34" t="s">
        <v>196</v>
      </c>
      <c r="F560" s="34" t="s">
        <v>173</v>
      </c>
      <c r="G560" s="21" t="s">
        <v>214</v>
      </c>
      <c r="H560" s="21" t="s">
        <v>269</v>
      </c>
      <c r="I560" s="21" t="s">
        <v>228</v>
      </c>
      <c r="J560" s="21" t="s">
        <v>227</v>
      </c>
      <c r="K560" s="9"/>
      <c r="M560" s="12"/>
    </row>
    <row r="561" spans="1:13" ht="18" customHeight="1">
      <c r="A561" s="1">
        <v>560</v>
      </c>
      <c r="B561" s="37">
        <v>33102</v>
      </c>
      <c r="C561" s="34" t="s">
        <v>166</v>
      </c>
      <c r="D561" s="34" t="s">
        <v>170</v>
      </c>
      <c r="E561" s="34" t="s">
        <v>193</v>
      </c>
      <c r="F561" s="34" t="s">
        <v>210</v>
      </c>
      <c r="G561" s="21"/>
      <c r="H561" s="21"/>
      <c r="I561" s="21" t="s">
        <v>37</v>
      </c>
      <c r="J561" s="21" t="s">
        <v>38</v>
      </c>
      <c r="K561" s="9"/>
      <c r="M561" s="12"/>
    </row>
    <row r="562" spans="1:13" ht="18" customHeight="1">
      <c r="A562" s="1">
        <v>561</v>
      </c>
      <c r="B562" s="37">
        <v>33102</v>
      </c>
      <c r="C562" s="36" t="s">
        <v>131</v>
      </c>
      <c r="D562" s="34" t="s">
        <v>186</v>
      </c>
      <c r="E562" s="34" t="s">
        <v>178</v>
      </c>
      <c r="F562" s="34" t="s">
        <v>142</v>
      </c>
      <c r="G562" s="21" t="s">
        <v>187</v>
      </c>
      <c r="H562" s="21" t="s">
        <v>183</v>
      </c>
      <c r="I562" s="21" t="s">
        <v>32</v>
      </c>
      <c r="J562" s="21" t="s">
        <v>228</v>
      </c>
      <c r="K562" s="9"/>
      <c r="M562" s="13"/>
    </row>
    <row r="563" spans="1:13" ht="18" customHeight="1">
      <c r="A563" s="1">
        <v>562</v>
      </c>
      <c r="B563" s="37">
        <v>33103</v>
      </c>
      <c r="C563" s="34" t="s">
        <v>167</v>
      </c>
      <c r="D563" s="34" t="s">
        <v>175</v>
      </c>
      <c r="E563" s="34" t="s">
        <v>168</v>
      </c>
      <c r="F563" s="34" t="s">
        <v>191</v>
      </c>
      <c r="G563" s="21"/>
      <c r="H563" s="21"/>
      <c r="I563" s="21" t="s">
        <v>20</v>
      </c>
      <c r="J563" s="21" t="s">
        <v>276</v>
      </c>
      <c r="K563" s="9"/>
      <c r="M563" s="12"/>
    </row>
    <row r="564" spans="1:13" ht="18" customHeight="1">
      <c r="A564" s="1">
        <v>563</v>
      </c>
      <c r="B564" s="37">
        <v>33103</v>
      </c>
      <c r="C564" s="34" t="s">
        <v>211</v>
      </c>
      <c r="D564" s="34" t="s">
        <v>182</v>
      </c>
      <c r="E564" s="34" t="s">
        <v>200</v>
      </c>
      <c r="F564" s="34" t="s">
        <v>165</v>
      </c>
      <c r="G564" s="21" t="s">
        <v>269</v>
      </c>
      <c r="H564" s="21" t="s">
        <v>197</v>
      </c>
      <c r="I564" s="21" t="s">
        <v>8</v>
      </c>
      <c r="J564" s="21" t="s">
        <v>26</v>
      </c>
      <c r="K564" s="9"/>
      <c r="M564" s="12"/>
    </row>
    <row r="565" spans="1:13" ht="18" customHeight="1">
      <c r="A565" s="1">
        <v>564</v>
      </c>
      <c r="B565" s="37">
        <v>33103</v>
      </c>
      <c r="C565" s="34" t="s">
        <v>184</v>
      </c>
      <c r="D565" s="34" t="s">
        <v>179</v>
      </c>
      <c r="E565" s="34" t="s">
        <v>185</v>
      </c>
      <c r="F565" s="34" t="s">
        <v>214</v>
      </c>
      <c r="G565" s="21" t="s">
        <v>213</v>
      </c>
      <c r="H565" s="21" t="s">
        <v>181</v>
      </c>
      <c r="I565" s="21" t="s">
        <v>31</v>
      </c>
      <c r="J565" s="21" t="s">
        <v>227</v>
      </c>
      <c r="K565" s="9"/>
      <c r="M565" s="12"/>
    </row>
    <row r="566" spans="1:13" ht="18" customHeight="1">
      <c r="A566" s="1">
        <v>565</v>
      </c>
      <c r="B566" s="37">
        <v>33103</v>
      </c>
      <c r="C566" s="34" t="s">
        <v>186</v>
      </c>
      <c r="D566" s="34" t="s">
        <v>183</v>
      </c>
      <c r="E566" s="34" t="s">
        <v>142</v>
      </c>
      <c r="F566" s="34" t="s">
        <v>178</v>
      </c>
      <c r="G566" s="21" t="s">
        <v>131</v>
      </c>
      <c r="H566" s="21" t="s">
        <v>187</v>
      </c>
      <c r="I566" s="21" t="s">
        <v>32</v>
      </c>
      <c r="J566" s="21" t="s">
        <v>228</v>
      </c>
      <c r="K566" s="9"/>
      <c r="M566" s="12"/>
    </row>
    <row r="567" spans="1:13" ht="18" customHeight="1">
      <c r="A567" s="1">
        <v>566</v>
      </c>
      <c r="B567" s="37">
        <v>33103</v>
      </c>
      <c r="C567" s="34" t="s">
        <v>193</v>
      </c>
      <c r="D567" s="34" t="s">
        <v>171</v>
      </c>
      <c r="E567" s="34" t="s">
        <v>210</v>
      </c>
      <c r="F567" s="34" t="s">
        <v>170</v>
      </c>
      <c r="G567" s="21"/>
      <c r="H567" s="21"/>
      <c r="I567" s="21" t="s">
        <v>37</v>
      </c>
      <c r="J567" s="21" t="s">
        <v>38</v>
      </c>
      <c r="K567" s="9"/>
      <c r="M567" s="12"/>
    </row>
    <row r="568" spans="1:13" ht="18" customHeight="1">
      <c r="A568" s="1">
        <v>567</v>
      </c>
      <c r="B568" s="37">
        <v>33103</v>
      </c>
      <c r="C568" s="34" t="s">
        <v>163</v>
      </c>
      <c r="D568" s="34" t="s">
        <v>144</v>
      </c>
      <c r="E568" s="34" t="s">
        <v>192</v>
      </c>
      <c r="F568" s="34" t="s">
        <v>195</v>
      </c>
      <c r="G568" s="21"/>
      <c r="H568" s="21"/>
      <c r="I568" s="21" t="s">
        <v>19</v>
      </c>
      <c r="J568" s="21" t="s">
        <v>14</v>
      </c>
      <c r="K568" s="9"/>
      <c r="M568" s="12"/>
    </row>
    <row r="569" spans="1:13" ht="18" customHeight="1">
      <c r="A569" s="1">
        <v>568</v>
      </c>
      <c r="B569" s="37">
        <v>33104</v>
      </c>
      <c r="C569" s="34" t="s">
        <v>181</v>
      </c>
      <c r="D569" s="34" t="s">
        <v>185</v>
      </c>
      <c r="E569" s="34" t="s">
        <v>213</v>
      </c>
      <c r="F569" s="34" t="s">
        <v>179</v>
      </c>
      <c r="G569" s="21" t="s">
        <v>184</v>
      </c>
      <c r="H569" s="21" t="s">
        <v>214</v>
      </c>
      <c r="I569" s="21" t="s">
        <v>31</v>
      </c>
      <c r="J569" s="21" t="s">
        <v>227</v>
      </c>
      <c r="K569" s="9"/>
      <c r="M569" s="12"/>
    </row>
    <row r="570" spans="1:13" ht="18" customHeight="1">
      <c r="A570" s="1">
        <v>569</v>
      </c>
      <c r="B570" s="37">
        <v>33104</v>
      </c>
      <c r="C570" s="34" t="s">
        <v>197</v>
      </c>
      <c r="D570" s="34" t="s">
        <v>165</v>
      </c>
      <c r="E570" s="34" t="s">
        <v>182</v>
      </c>
      <c r="F570" s="34" t="s">
        <v>269</v>
      </c>
      <c r="G570" s="21" t="s">
        <v>200</v>
      </c>
      <c r="H570" s="21" t="s">
        <v>211</v>
      </c>
      <c r="I570" s="21" t="s">
        <v>8</v>
      </c>
      <c r="J570" s="21" t="s">
        <v>26</v>
      </c>
      <c r="K570" s="9"/>
      <c r="M570" s="12"/>
    </row>
    <row r="571" spans="1:13" ht="18" customHeight="1">
      <c r="A571" s="1">
        <v>570</v>
      </c>
      <c r="B571" s="37">
        <v>33104</v>
      </c>
      <c r="C571" s="34" t="s">
        <v>178</v>
      </c>
      <c r="D571" s="34" t="s">
        <v>142</v>
      </c>
      <c r="E571" s="34" t="s">
        <v>183</v>
      </c>
      <c r="F571" s="34" t="s">
        <v>187</v>
      </c>
      <c r="G571" s="21" t="s">
        <v>186</v>
      </c>
      <c r="H571" s="21" t="s">
        <v>131</v>
      </c>
      <c r="I571" s="21" t="s">
        <v>32</v>
      </c>
      <c r="J571" s="21" t="s">
        <v>228</v>
      </c>
      <c r="K571" s="9"/>
      <c r="M571" s="12"/>
    </row>
    <row r="572" spans="1:13" ht="18" customHeight="1">
      <c r="A572" s="1">
        <v>571</v>
      </c>
      <c r="B572" s="37">
        <v>33104</v>
      </c>
      <c r="C572" s="34" t="s">
        <v>210</v>
      </c>
      <c r="D572" s="34" t="s">
        <v>166</v>
      </c>
      <c r="E572" s="34" t="s">
        <v>170</v>
      </c>
      <c r="F572" s="34" t="s">
        <v>171</v>
      </c>
      <c r="G572" s="21"/>
      <c r="H572" s="21"/>
      <c r="I572" s="21" t="s">
        <v>37</v>
      </c>
      <c r="J572" s="21" t="s">
        <v>38</v>
      </c>
      <c r="K572" s="9"/>
      <c r="M572" s="12"/>
    </row>
    <row r="573" spans="1:13" ht="18" customHeight="1">
      <c r="A573" s="1">
        <v>572</v>
      </c>
      <c r="B573" s="37">
        <v>33104</v>
      </c>
      <c r="C573" s="34" t="s">
        <v>195</v>
      </c>
      <c r="D573" s="34" t="s">
        <v>176</v>
      </c>
      <c r="E573" s="34" t="s">
        <v>144</v>
      </c>
      <c r="F573" s="34" t="s">
        <v>192</v>
      </c>
      <c r="G573" s="21"/>
      <c r="H573" s="21"/>
      <c r="I573" s="21" t="s">
        <v>19</v>
      </c>
      <c r="J573" s="21" t="s">
        <v>14</v>
      </c>
      <c r="K573" s="9"/>
      <c r="M573" s="12"/>
    </row>
    <row r="574" spans="1:13" ht="18" customHeight="1">
      <c r="A574" s="1">
        <v>573</v>
      </c>
      <c r="B574" s="37">
        <v>33104</v>
      </c>
      <c r="C574" s="34" t="s">
        <v>191</v>
      </c>
      <c r="D574" s="34" t="s">
        <v>190</v>
      </c>
      <c r="E574" s="34" t="s">
        <v>175</v>
      </c>
      <c r="F574" s="34" t="s">
        <v>168</v>
      </c>
      <c r="G574" s="21"/>
      <c r="H574" s="21"/>
      <c r="I574" s="21" t="s">
        <v>20</v>
      </c>
      <c r="J574" s="21" t="s">
        <v>276</v>
      </c>
      <c r="K574" s="9"/>
      <c r="M574" s="12"/>
    </row>
    <row r="575" spans="1:13" ht="18" customHeight="1">
      <c r="A575" s="1">
        <v>574</v>
      </c>
      <c r="B575" s="37">
        <v>33105</v>
      </c>
      <c r="C575" s="34" t="s">
        <v>168</v>
      </c>
      <c r="D575" s="34" t="s">
        <v>167</v>
      </c>
      <c r="E575" s="34" t="s">
        <v>190</v>
      </c>
      <c r="F575" s="34" t="s">
        <v>175</v>
      </c>
      <c r="G575" s="21"/>
      <c r="H575" s="21"/>
      <c r="I575" s="21" t="s">
        <v>20</v>
      </c>
      <c r="J575" s="21" t="s">
        <v>276</v>
      </c>
      <c r="K575" s="9"/>
      <c r="M575" s="12"/>
    </row>
    <row r="576" spans="1:13" ht="18" customHeight="1">
      <c r="A576" s="1">
        <v>575</v>
      </c>
      <c r="B576" s="37">
        <v>33106</v>
      </c>
      <c r="C576" s="34" t="s">
        <v>192</v>
      </c>
      <c r="D576" s="34" t="s">
        <v>163</v>
      </c>
      <c r="E576" s="34" t="s">
        <v>176</v>
      </c>
      <c r="F576" s="34" t="s">
        <v>180</v>
      </c>
      <c r="G576" s="21"/>
      <c r="H576" s="21"/>
      <c r="I576" s="21" t="s">
        <v>37</v>
      </c>
      <c r="J576" s="21" t="s">
        <v>19</v>
      </c>
      <c r="K576" s="9"/>
      <c r="M576" s="12"/>
    </row>
    <row r="577" spans="1:13" ht="18" customHeight="1">
      <c r="A577" s="1">
        <v>576</v>
      </c>
      <c r="B577" s="37">
        <v>33106</v>
      </c>
      <c r="C577" s="34" t="s">
        <v>161</v>
      </c>
      <c r="D577" s="34" t="s">
        <v>178</v>
      </c>
      <c r="E577" s="34" t="s">
        <v>181</v>
      </c>
      <c r="F577" s="34" t="s">
        <v>142</v>
      </c>
      <c r="G577" s="21" t="s">
        <v>182</v>
      </c>
      <c r="H577" s="21" t="s">
        <v>183</v>
      </c>
      <c r="I577" s="21" t="s">
        <v>26</v>
      </c>
      <c r="J577" s="21" t="s">
        <v>31</v>
      </c>
      <c r="K577" s="9"/>
      <c r="M577" s="12"/>
    </row>
    <row r="578" spans="1:13" ht="18" customHeight="1">
      <c r="A578" s="1">
        <v>577</v>
      </c>
      <c r="B578" s="37">
        <v>33106</v>
      </c>
      <c r="C578" s="34" t="s">
        <v>179</v>
      </c>
      <c r="D578" s="34" t="s">
        <v>197</v>
      </c>
      <c r="E578" s="34" t="s">
        <v>174</v>
      </c>
      <c r="F578" s="34" t="s">
        <v>165</v>
      </c>
      <c r="G578" s="21" t="s">
        <v>211</v>
      </c>
      <c r="H578" s="21" t="s">
        <v>200</v>
      </c>
      <c r="I578" s="21" t="s">
        <v>8</v>
      </c>
      <c r="J578" s="21" t="s">
        <v>228</v>
      </c>
      <c r="K578" s="9"/>
      <c r="M578" s="12"/>
    </row>
    <row r="579" spans="1:13" ht="18" customHeight="1">
      <c r="A579" s="1">
        <v>578</v>
      </c>
      <c r="B579" s="37">
        <v>33106</v>
      </c>
      <c r="C579" s="34" t="s">
        <v>72</v>
      </c>
      <c r="D579" s="34" t="s">
        <v>144</v>
      </c>
      <c r="E579" s="34" t="s">
        <v>175</v>
      </c>
      <c r="F579" s="34" t="s">
        <v>190</v>
      </c>
      <c r="G579" s="21"/>
      <c r="H579" s="21"/>
      <c r="I579" s="21" t="s">
        <v>276</v>
      </c>
      <c r="J579" s="21" t="s">
        <v>38</v>
      </c>
      <c r="K579" s="9"/>
      <c r="M579" s="12"/>
    </row>
    <row r="580" spans="1:13" ht="18" customHeight="1">
      <c r="A580" s="1">
        <v>579</v>
      </c>
      <c r="B580" s="37">
        <v>33106</v>
      </c>
      <c r="C580" s="34" t="s">
        <v>171</v>
      </c>
      <c r="D580" s="34" t="s">
        <v>193</v>
      </c>
      <c r="E580" s="34" t="s">
        <v>166</v>
      </c>
      <c r="F580" s="34" t="s">
        <v>170</v>
      </c>
      <c r="G580" s="21"/>
      <c r="H580" s="21"/>
      <c r="I580" s="21" t="s">
        <v>14</v>
      </c>
      <c r="J580" s="21" t="s">
        <v>20</v>
      </c>
      <c r="K580" s="9"/>
      <c r="M580" s="12"/>
    </row>
    <row r="581" spans="1:13" ht="18" customHeight="1">
      <c r="A581" s="1">
        <v>580</v>
      </c>
      <c r="B581" s="37">
        <v>33106</v>
      </c>
      <c r="C581" s="34" t="s">
        <v>173</v>
      </c>
      <c r="D581" s="34" t="s">
        <v>269</v>
      </c>
      <c r="E581" s="34" t="s">
        <v>194</v>
      </c>
      <c r="F581" s="34" t="s">
        <v>187</v>
      </c>
      <c r="G581" s="21" t="s">
        <v>214</v>
      </c>
      <c r="H581" s="21" t="s">
        <v>185</v>
      </c>
      <c r="I581" s="21" t="s">
        <v>227</v>
      </c>
      <c r="J581" s="21" t="s">
        <v>32</v>
      </c>
      <c r="K581" s="9"/>
      <c r="M581" s="12"/>
    </row>
    <row r="582" spans="1:13" ht="18" customHeight="1">
      <c r="A582" s="1">
        <v>581</v>
      </c>
      <c r="B582" s="37">
        <v>33107</v>
      </c>
      <c r="C582" s="34" t="s">
        <v>182</v>
      </c>
      <c r="D582" s="34" t="s">
        <v>181</v>
      </c>
      <c r="E582" s="34" t="s">
        <v>178</v>
      </c>
      <c r="F582" s="34" t="s">
        <v>183</v>
      </c>
      <c r="G582" s="21" t="s">
        <v>142</v>
      </c>
      <c r="H582" s="21" t="s">
        <v>161</v>
      </c>
      <c r="I582" s="21" t="s">
        <v>26</v>
      </c>
      <c r="J582" s="21" t="s">
        <v>31</v>
      </c>
      <c r="K582" s="9"/>
      <c r="M582" s="12"/>
    </row>
    <row r="583" spans="1:13" ht="18" customHeight="1">
      <c r="A583" s="1">
        <v>582</v>
      </c>
      <c r="B583" s="37">
        <v>33107</v>
      </c>
      <c r="C583" s="34" t="s">
        <v>170</v>
      </c>
      <c r="D583" s="34" t="s">
        <v>210</v>
      </c>
      <c r="E583" s="34" t="s">
        <v>193</v>
      </c>
      <c r="F583" s="34" t="s">
        <v>166</v>
      </c>
      <c r="G583" s="21"/>
      <c r="H583" s="21"/>
      <c r="I583" s="21" t="s">
        <v>14</v>
      </c>
      <c r="J583" s="21" t="s">
        <v>20</v>
      </c>
      <c r="K583" s="9"/>
      <c r="M583" s="12"/>
    </row>
    <row r="584" spans="1:13" ht="18" customHeight="1">
      <c r="A584" s="1">
        <v>583</v>
      </c>
      <c r="B584" s="37">
        <v>33107</v>
      </c>
      <c r="C584" s="34" t="s">
        <v>165</v>
      </c>
      <c r="D584" s="34" t="s">
        <v>211</v>
      </c>
      <c r="E584" s="34" t="s">
        <v>131</v>
      </c>
      <c r="F584" s="34" t="s">
        <v>174</v>
      </c>
      <c r="G584" s="21" t="s">
        <v>197</v>
      </c>
      <c r="H584" s="21" t="s">
        <v>179</v>
      </c>
      <c r="I584" s="21" t="s">
        <v>8</v>
      </c>
      <c r="J584" s="21" t="s">
        <v>228</v>
      </c>
      <c r="K584" s="9"/>
      <c r="M584" s="12"/>
    </row>
    <row r="585" spans="1:13" ht="18" customHeight="1">
      <c r="A585" s="1">
        <v>584</v>
      </c>
      <c r="B585" s="37">
        <v>33107</v>
      </c>
      <c r="C585" s="34" t="s">
        <v>175</v>
      </c>
      <c r="D585" s="34" t="s">
        <v>167</v>
      </c>
      <c r="E585" s="34" t="s">
        <v>144</v>
      </c>
      <c r="F585" s="34" t="s">
        <v>72</v>
      </c>
      <c r="G585" s="21"/>
      <c r="H585" s="21"/>
      <c r="I585" s="21" t="s">
        <v>276</v>
      </c>
      <c r="J585" s="21" t="s">
        <v>38</v>
      </c>
      <c r="K585" s="9"/>
      <c r="M585" s="12"/>
    </row>
    <row r="586" spans="1:13" ht="18" customHeight="1">
      <c r="A586" s="1">
        <v>585</v>
      </c>
      <c r="B586" s="37">
        <v>33107</v>
      </c>
      <c r="C586" s="34" t="s">
        <v>180</v>
      </c>
      <c r="D586" s="34" t="s">
        <v>195</v>
      </c>
      <c r="E586" s="34" t="s">
        <v>163</v>
      </c>
      <c r="F586" s="34" t="s">
        <v>176</v>
      </c>
      <c r="G586" s="21"/>
      <c r="H586" s="21"/>
      <c r="I586" s="21" t="s">
        <v>37</v>
      </c>
      <c r="J586" s="21" t="s">
        <v>19</v>
      </c>
      <c r="K586" s="9"/>
      <c r="M586" s="12"/>
    </row>
    <row r="587" spans="1:13" ht="18" customHeight="1">
      <c r="A587" s="1">
        <v>586</v>
      </c>
      <c r="B587" s="37">
        <v>33108</v>
      </c>
      <c r="C587" s="34" t="s">
        <v>166</v>
      </c>
      <c r="D587" s="34" t="s">
        <v>171</v>
      </c>
      <c r="E587" s="34" t="s">
        <v>210</v>
      </c>
      <c r="F587" s="34" t="s">
        <v>193</v>
      </c>
      <c r="G587" s="21"/>
      <c r="H587" s="21"/>
      <c r="I587" s="21" t="s">
        <v>14</v>
      </c>
      <c r="J587" s="21" t="s">
        <v>20</v>
      </c>
      <c r="K587" s="9"/>
      <c r="M587" s="12"/>
    </row>
    <row r="588" spans="1:13" ht="18" customHeight="1">
      <c r="A588" s="1">
        <v>587</v>
      </c>
      <c r="B588" s="37">
        <v>33108</v>
      </c>
      <c r="C588" s="34" t="s">
        <v>190</v>
      </c>
      <c r="D588" s="34" t="s">
        <v>72</v>
      </c>
      <c r="E588" s="34" t="s">
        <v>167</v>
      </c>
      <c r="F588" s="34" t="s">
        <v>144</v>
      </c>
      <c r="G588" s="21"/>
      <c r="H588" s="21"/>
      <c r="I588" s="21" t="s">
        <v>276</v>
      </c>
      <c r="J588" s="21" t="s">
        <v>38</v>
      </c>
      <c r="K588" s="9"/>
      <c r="M588" s="12"/>
    </row>
    <row r="589" spans="1:13" ht="18" customHeight="1">
      <c r="A589" s="1">
        <v>588</v>
      </c>
      <c r="B589" s="37">
        <v>33108</v>
      </c>
      <c r="C589" s="34" t="s">
        <v>131</v>
      </c>
      <c r="D589" s="34" t="s">
        <v>179</v>
      </c>
      <c r="E589" s="34" t="s">
        <v>197</v>
      </c>
      <c r="F589" s="34" t="s">
        <v>211</v>
      </c>
      <c r="G589" s="21" t="s">
        <v>165</v>
      </c>
      <c r="H589" s="21" t="s">
        <v>174</v>
      </c>
      <c r="I589" s="21" t="s">
        <v>8</v>
      </c>
      <c r="J589" s="21" t="s">
        <v>228</v>
      </c>
      <c r="K589" s="9"/>
      <c r="M589" s="12"/>
    </row>
    <row r="590" spans="1:13" ht="18" customHeight="1">
      <c r="A590" s="1">
        <v>589</v>
      </c>
      <c r="B590" s="37">
        <v>33108</v>
      </c>
      <c r="C590" s="34" t="s">
        <v>183</v>
      </c>
      <c r="D590" s="34" t="s">
        <v>161</v>
      </c>
      <c r="E590" s="34" t="s">
        <v>142</v>
      </c>
      <c r="F590" s="34" t="s">
        <v>178</v>
      </c>
      <c r="G590" s="21" t="s">
        <v>181</v>
      </c>
      <c r="H590" s="21" t="s">
        <v>182</v>
      </c>
      <c r="I590" s="21" t="s">
        <v>26</v>
      </c>
      <c r="J590" s="21" t="s">
        <v>31</v>
      </c>
      <c r="K590" s="9"/>
      <c r="M590" s="12"/>
    </row>
    <row r="591" spans="1:13" ht="18" customHeight="1">
      <c r="A591" s="1">
        <v>590</v>
      </c>
      <c r="B591" s="37">
        <v>33108</v>
      </c>
      <c r="C591" s="34" t="s">
        <v>176</v>
      </c>
      <c r="D591" s="34" t="s">
        <v>192</v>
      </c>
      <c r="E591" s="34" t="s">
        <v>195</v>
      </c>
      <c r="F591" s="34" t="s">
        <v>163</v>
      </c>
      <c r="G591" s="21"/>
      <c r="H591" s="21"/>
      <c r="I591" s="21" t="s">
        <v>37</v>
      </c>
      <c r="J591" s="21" t="s">
        <v>19</v>
      </c>
      <c r="K591" s="9"/>
      <c r="M591" s="12"/>
    </row>
    <row r="592" spans="1:13" ht="18" customHeight="1">
      <c r="A592" s="1">
        <v>591</v>
      </c>
      <c r="B592" s="37">
        <v>33108</v>
      </c>
      <c r="C592" s="34" t="s">
        <v>194</v>
      </c>
      <c r="D592" s="34" t="s">
        <v>185</v>
      </c>
      <c r="E592" s="34" t="s">
        <v>214</v>
      </c>
      <c r="F592" s="34" t="s">
        <v>269</v>
      </c>
      <c r="G592" s="21" t="s">
        <v>173</v>
      </c>
      <c r="H592" s="21" t="s">
        <v>187</v>
      </c>
      <c r="I592" s="21" t="s">
        <v>227</v>
      </c>
      <c r="J592" s="21" t="s">
        <v>32</v>
      </c>
      <c r="K592" s="9"/>
      <c r="M592" s="12"/>
    </row>
    <row r="593" spans="1:13" ht="18" customHeight="1">
      <c r="A593" s="1">
        <v>592</v>
      </c>
      <c r="B593" s="37">
        <v>33109</v>
      </c>
      <c r="C593" s="34" t="s">
        <v>213</v>
      </c>
      <c r="D593" s="34" t="s">
        <v>184</v>
      </c>
      <c r="E593" s="34" t="s">
        <v>186</v>
      </c>
      <c r="F593" s="34" t="s">
        <v>179</v>
      </c>
      <c r="G593" s="21" t="s">
        <v>197</v>
      </c>
      <c r="H593" s="21" t="s">
        <v>178</v>
      </c>
      <c r="I593" s="21" t="s">
        <v>32</v>
      </c>
      <c r="J593" s="21" t="s">
        <v>8</v>
      </c>
      <c r="K593" s="9"/>
      <c r="M593" s="12"/>
    </row>
    <row r="594" spans="1:13" ht="18" customHeight="1">
      <c r="A594" s="1">
        <v>593</v>
      </c>
      <c r="B594" s="37">
        <v>33109</v>
      </c>
      <c r="C594" s="34" t="s">
        <v>211</v>
      </c>
      <c r="D594" s="34" t="s">
        <v>174</v>
      </c>
      <c r="E594" s="34" t="s">
        <v>165</v>
      </c>
      <c r="F594" s="34" t="s">
        <v>131</v>
      </c>
      <c r="G594" s="21" t="s">
        <v>200</v>
      </c>
      <c r="H594" s="21" t="s">
        <v>269</v>
      </c>
      <c r="I594" s="21" t="s">
        <v>31</v>
      </c>
      <c r="J594" s="21" t="s">
        <v>228</v>
      </c>
      <c r="K594" s="9"/>
      <c r="M594" s="12"/>
    </row>
    <row r="595" spans="1:13" ht="18" customHeight="1">
      <c r="A595" s="1">
        <v>594</v>
      </c>
      <c r="B595" s="37">
        <v>33109</v>
      </c>
      <c r="C595" s="34" t="s">
        <v>142</v>
      </c>
      <c r="D595" s="34" t="s">
        <v>182</v>
      </c>
      <c r="E595" s="36" t="s">
        <v>161</v>
      </c>
      <c r="F595" s="34" t="s">
        <v>181</v>
      </c>
      <c r="G595" s="21" t="s">
        <v>183</v>
      </c>
      <c r="H595" s="21" t="s">
        <v>173</v>
      </c>
      <c r="I595" s="21" t="s">
        <v>26</v>
      </c>
      <c r="J595" s="21" t="s">
        <v>227</v>
      </c>
      <c r="K595" s="9"/>
      <c r="M595" s="12"/>
    </row>
    <row r="596" spans="1:13" ht="18" customHeight="1">
      <c r="A596" s="1">
        <v>595</v>
      </c>
      <c r="B596" s="37">
        <v>33109</v>
      </c>
      <c r="C596" s="34" t="s">
        <v>193</v>
      </c>
      <c r="D596" s="34" t="s">
        <v>170</v>
      </c>
      <c r="E596" s="34" t="s">
        <v>171</v>
      </c>
      <c r="F596" s="34" t="s">
        <v>210</v>
      </c>
      <c r="G596" s="21"/>
      <c r="H596" s="21"/>
      <c r="I596" s="21" t="s">
        <v>20</v>
      </c>
      <c r="J596" s="21" t="s">
        <v>37</v>
      </c>
      <c r="K596" s="9"/>
      <c r="M596" s="12"/>
    </row>
    <row r="597" spans="1:13" ht="18" customHeight="1">
      <c r="A597" s="1">
        <v>596</v>
      </c>
      <c r="B597" s="37">
        <v>33110</v>
      </c>
      <c r="C597" s="34" t="s">
        <v>174</v>
      </c>
      <c r="D597" s="34" t="s">
        <v>165</v>
      </c>
      <c r="E597" s="34" t="s">
        <v>269</v>
      </c>
      <c r="F597" s="34" t="s">
        <v>200</v>
      </c>
      <c r="G597" s="21" t="s">
        <v>182</v>
      </c>
      <c r="H597" s="21" t="s">
        <v>211</v>
      </c>
      <c r="I597" s="21" t="s">
        <v>31</v>
      </c>
      <c r="J597" s="21" t="s">
        <v>228</v>
      </c>
      <c r="K597" s="9"/>
      <c r="M597" s="12"/>
    </row>
    <row r="598" spans="1:13" ht="18" customHeight="1">
      <c r="A598" s="1">
        <v>597</v>
      </c>
      <c r="B598" s="37">
        <v>33110</v>
      </c>
      <c r="C598" s="34" t="s">
        <v>184</v>
      </c>
      <c r="D598" s="34" t="s">
        <v>186</v>
      </c>
      <c r="E598" s="34" t="s">
        <v>179</v>
      </c>
      <c r="F598" s="34" t="s">
        <v>178</v>
      </c>
      <c r="G598" s="21" t="s">
        <v>213</v>
      </c>
      <c r="H598" s="21" t="s">
        <v>197</v>
      </c>
      <c r="I598" s="21" t="s">
        <v>32</v>
      </c>
      <c r="J598" s="21" t="s">
        <v>8</v>
      </c>
      <c r="K598" s="9"/>
      <c r="M598" s="12"/>
    </row>
    <row r="599" spans="1:13" ht="18" customHeight="1">
      <c r="A599" s="1">
        <v>598</v>
      </c>
      <c r="B599" s="37">
        <v>33110</v>
      </c>
      <c r="C599" s="34" t="s">
        <v>185</v>
      </c>
      <c r="D599" s="34" t="s">
        <v>194</v>
      </c>
      <c r="E599" s="34" t="s">
        <v>173</v>
      </c>
      <c r="F599" s="34" t="s">
        <v>187</v>
      </c>
      <c r="G599" s="21" t="s">
        <v>214</v>
      </c>
      <c r="H599" s="21" t="s">
        <v>142</v>
      </c>
      <c r="I599" s="21" t="s">
        <v>26</v>
      </c>
      <c r="J599" s="21" t="s">
        <v>227</v>
      </c>
      <c r="K599" s="9"/>
      <c r="M599" s="12"/>
    </row>
    <row r="600" spans="1:13" ht="18" customHeight="1">
      <c r="A600" s="1">
        <v>599</v>
      </c>
      <c r="B600" s="37">
        <v>33110</v>
      </c>
      <c r="C600" s="34" t="s">
        <v>210</v>
      </c>
      <c r="D600" s="34" t="s">
        <v>166</v>
      </c>
      <c r="E600" s="34" t="s">
        <v>170</v>
      </c>
      <c r="F600" s="34" t="s">
        <v>171</v>
      </c>
      <c r="G600" s="21"/>
      <c r="H600" s="21"/>
      <c r="I600" s="21" t="s">
        <v>20</v>
      </c>
      <c r="J600" s="21" t="s">
        <v>37</v>
      </c>
      <c r="K600" s="9"/>
      <c r="M600" s="12"/>
    </row>
    <row r="601" spans="1:13" ht="18" customHeight="1">
      <c r="A601" s="1">
        <v>600</v>
      </c>
      <c r="B601" s="37">
        <v>33110</v>
      </c>
      <c r="C601" s="34" t="s">
        <v>144</v>
      </c>
      <c r="D601" s="36" t="s">
        <v>175</v>
      </c>
      <c r="E601" s="34" t="s">
        <v>180</v>
      </c>
      <c r="F601" s="34" t="s">
        <v>167</v>
      </c>
      <c r="G601" s="21"/>
      <c r="H601" s="21"/>
      <c r="I601" s="21" t="s">
        <v>19</v>
      </c>
      <c r="J601" s="21" t="s">
        <v>276</v>
      </c>
      <c r="K601" s="9"/>
      <c r="M601" s="12"/>
    </row>
    <row r="602" spans="1:13" ht="18" customHeight="1">
      <c r="A602" s="1">
        <v>601</v>
      </c>
      <c r="B602" s="37">
        <v>33110</v>
      </c>
      <c r="C602" s="21" t="s">
        <v>176</v>
      </c>
      <c r="D602" s="34" t="s">
        <v>72</v>
      </c>
      <c r="E602" s="34" t="s">
        <v>191</v>
      </c>
      <c r="F602" s="34" t="s">
        <v>195</v>
      </c>
      <c r="G602" s="21"/>
      <c r="H602" s="21"/>
      <c r="I602" s="21" t="s">
        <v>38</v>
      </c>
      <c r="J602" s="21" t="s">
        <v>14</v>
      </c>
      <c r="K602" s="9"/>
      <c r="M602" s="12"/>
    </row>
    <row r="603" spans="1:13" ht="18" customHeight="1">
      <c r="A603" s="1">
        <v>602</v>
      </c>
      <c r="B603" s="37">
        <v>33111</v>
      </c>
      <c r="C603" s="34" t="s">
        <v>167</v>
      </c>
      <c r="D603" s="34" t="s">
        <v>190</v>
      </c>
      <c r="E603" s="34" t="s">
        <v>175</v>
      </c>
      <c r="F603" s="34" t="s">
        <v>180</v>
      </c>
      <c r="G603" s="21"/>
      <c r="H603" s="21"/>
      <c r="I603" s="21" t="s">
        <v>19</v>
      </c>
      <c r="J603" s="21" t="s">
        <v>276</v>
      </c>
      <c r="K603" s="9"/>
      <c r="M603" s="12"/>
    </row>
    <row r="604" spans="1:13" ht="18" customHeight="1">
      <c r="A604" s="1">
        <v>603</v>
      </c>
      <c r="B604" s="37">
        <v>33111</v>
      </c>
      <c r="C604" s="36" t="s">
        <v>269</v>
      </c>
      <c r="D604" s="34" t="s">
        <v>131</v>
      </c>
      <c r="E604" s="34" t="s">
        <v>211</v>
      </c>
      <c r="F604" s="34" t="s">
        <v>165</v>
      </c>
      <c r="G604" s="21" t="s">
        <v>174</v>
      </c>
      <c r="H604" s="21" t="s">
        <v>200</v>
      </c>
      <c r="I604" s="21" t="s">
        <v>31</v>
      </c>
      <c r="J604" s="21" t="s">
        <v>228</v>
      </c>
      <c r="K604" s="9"/>
      <c r="M604" s="13"/>
    </row>
    <row r="605" spans="1:13" ht="18" customHeight="1">
      <c r="A605" s="1">
        <v>604</v>
      </c>
      <c r="B605" s="37">
        <v>33111</v>
      </c>
      <c r="C605" s="34" t="s">
        <v>171</v>
      </c>
      <c r="D605" s="34" t="s">
        <v>193</v>
      </c>
      <c r="E605" s="34" t="s">
        <v>166</v>
      </c>
      <c r="F605" s="34" t="s">
        <v>170</v>
      </c>
      <c r="G605" s="21"/>
      <c r="H605" s="21"/>
      <c r="I605" s="21" t="s">
        <v>20</v>
      </c>
      <c r="J605" s="21" t="s">
        <v>37</v>
      </c>
      <c r="K605" s="9"/>
      <c r="M605" s="12"/>
    </row>
    <row r="606" spans="1:13" ht="18" customHeight="1">
      <c r="A606" s="1">
        <v>605</v>
      </c>
      <c r="B606" s="37">
        <v>33111</v>
      </c>
      <c r="C606" s="34" t="s">
        <v>197</v>
      </c>
      <c r="D606" s="34" t="s">
        <v>213</v>
      </c>
      <c r="E606" s="34" t="s">
        <v>184</v>
      </c>
      <c r="F606" s="34" t="s">
        <v>186</v>
      </c>
      <c r="G606" s="21" t="s">
        <v>178</v>
      </c>
      <c r="H606" s="21" t="s">
        <v>179</v>
      </c>
      <c r="I606" s="21" t="s">
        <v>32</v>
      </c>
      <c r="J606" s="21" t="s">
        <v>8</v>
      </c>
      <c r="K606" s="9"/>
      <c r="M606" s="12"/>
    </row>
    <row r="607" spans="1:13" ht="18" customHeight="1">
      <c r="A607" s="1">
        <v>606</v>
      </c>
      <c r="B607" s="37">
        <v>33111</v>
      </c>
      <c r="C607" s="34" t="s">
        <v>214</v>
      </c>
      <c r="D607" s="34" t="s">
        <v>173</v>
      </c>
      <c r="E607" s="34" t="s">
        <v>187</v>
      </c>
      <c r="F607" s="34" t="s">
        <v>161</v>
      </c>
      <c r="G607" s="21" t="s">
        <v>181</v>
      </c>
      <c r="H607" s="21" t="s">
        <v>183</v>
      </c>
      <c r="I607" s="21" t="s">
        <v>26</v>
      </c>
      <c r="J607" s="21" t="s">
        <v>227</v>
      </c>
      <c r="K607" s="9"/>
      <c r="M607" s="12"/>
    </row>
    <row r="608" spans="1:13" ht="18" customHeight="1">
      <c r="A608" s="1">
        <v>607</v>
      </c>
      <c r="B608" s="37">
        <v>33111</v>
      </c>
      <c r="C608" s="34" t="s">
        <v>191</v>
      </c>
      <c r="D608" s="34" t="s">
        <v>176</v>
      </c>
      <c r="E608" s="34" t="s">
        <v>195</v>
      </c>
      <c r="F608" s="34" t="s">
        <v>72</v>
      </c>
      <c r="G608" s="21"/>
      <c r="H608" s="21"/>
      <c r="I608" s="21" t="s">
        <v>38</v>
      </c>
      <c r="J608" s="21" t="s">
        <v>14</v>
      </c>
      <c r="K608" s="9"/>
      <c r="M608" s="12"/>
    </row>
    <row r="609" spans="1:13" ht="18" customHeight="1">
      <c r="A609" s="1">
        <v>608</v>
      </c>
      <c r="B609" s="37">
        <v>33112</v>
      </c>
      <c r="C609" s="34" t="s">
        <v>72</v>
      </c>
      <c r="D609" s="34" t="s">
        <v>195</v>
      </c>
      <c r="E609" s="34" t="s">
        <v>191</v>
      </c>
      <c r="F609" s="34" t="s">
        <v>176</v>
      </c>
      <c r="G609" s="21"/>
      <c r="H609" s="21"/>
      <c r="I609" s="21" t="s">
        <v>38</v>
      </c>
      <c r="J609" s="21" t="s">
        <v>14</v>
      </c>
      <c r="K609" s="9"/>
      <c r="M609" s="12"/>
    </row>
    <row r="610" spans="1:13" ht="18" customHeight="1">
      <c r="A610" s="1">
        <v>609</v>
      </c>
      <c r="B610" s="37">
        <v>33112</v>
      </c>
      <c r="C610" s="34" t="s">
        <v>180</v>
      </c>
      <c r="D610" s="34" t="s">
        <v>144</v>
      </c>
      <c r="E610" s="34" t="s">
        <v>190</v>
      </c>
      <c r="F610" s="34" t="s">
        <v>175</v>
      </c>
      <c r="G610" s="21"/>
      <c r="H610" s="21"/>
      <c r="I610" s="21" t="s">
        <v>19</v>
      </c>
      <c r="J610" s="21" t="s">
        <v>276</v>
      </c>
      <c r="K610" s="9"/>
      <c r="M610" s="12"/>
    </row>
    <row r="611" spans="1:13" ht="18" customHeight="1">
      <c r="A611" s="1">
        <v>610</v>
      </c>
      <c r="B611" s="37">
        <v>33113</v>
      </c>
      <c r="C611" s="34" t="s">
        <v>170</v>
      </c>
      <c r="D611" s="34" t="s">
        <v>210</v>
      </c>
      <c r="E611" s="34" t="s">
        <v>193</v>
      </c>
      <c r="F611" s="34" t="s">
        <v>166</v>
      </c>
      <c r="G611" s="21"/>
      <c r="H611" s="21"/>
      <c r="I611" s="21" t="s">
        <v>37</v>
      </c>
      <c r="J611" s="21" t="s">
        <v>38</v>
      </c>
      <c r="K611" s="9"/>
      <c r="M611" s="12"/>
    </row>
    <row r="612" spans="1:13" ht="18" customHeight="1">
      <c r="A612" s="1">
        <v>611</v>
      </c>
      <c r="B612" s="37">
        <v>33113</v>
      </c>
      <c r="C612" s="34" t="s">
        <v>165</v>
      </c>
      <c r="D612" s="34" t="s">
        <v>197</v>
      </c>
      <c r="E612" s="34" t="s">
        <v>184</v>
      </c>
      <c r="F612" s="34" t="s">
        <v>213</v>
      </c>
      <c r="G612" s="21" t="s">
        <v>211</v>
      </c>
      <c r="H612" s="21" t="s">
        <v>131</v>
      </c>
      <c r="I612" s="21" t="s">
        <v>32</v>
      </c>
      <c r="J612" s="21" t="s">
        <v>26</v>
      </c>
      <c r="K612" s="9"/>
      <c r="M612" s="12"/>
    </row>
    <row r="613" spans="1:13" ht="18" customHeight="1">
      <c r="A613" s="1">
        <v>612</v>
      </c>
      <c r="B613" s="37">
        <v>33113</v>
      </c>
      <c r="C613" s="34" t="s">
        <v>181</v>
      </c>
      <c r="D613" s="34" t="s">
        <v>142</v>
      </c>
      <c r="E613" s="34" t="s">
        <v>182</v>
      </c>
      <c r="F613" s="34" t="s">
        <v>173</v>
      </c>
      <c r="G613" s="21" t="s">
        <v>179</v>
      </c>
      <c r="H613" s="21" t="s">
        <v>161</v>
      </c>
      <c r="I613" s="21" t="s">
        <v>228</v>
      </c>
      <c r="J613" s="21" t="s">
        <v>8</v>
      </c>
      <c r="K613" s="9"/>
      <c r="M613" s="12"/>
    </row>
    <row r="614" spans="1:13" ht="18" customHeight="1">
      <c r="A614" s="1">
        <v>613</v>
      </c>
      <c r="B614" s="37">
        <v>33113</v>
      </c>
      <c r="C614" s="34" t="s">
        <v>175</v>
      </c>
      <c r="D614" s="34" t="s">
        <v>167</v>
      </c>
      <c r="E614" s="34" t="s">
        <v>144</v>
      </c>
      <c r="F614" s="34" t="s">
        <v>190</v>
      </c>
      <c r="G614" s="21"/>
      <c r="H614" s="21"/>
      <c r="I614" s="21" t="s">
        <v>20</v>
      </c>
      <c r="J614" s="21" t="s">
        <v>19</v>
      </c>
      <c r="K614" s="9"/>
      <c r="M614" s="12"/>
    </row>
    <row r="615" spans="1:13" ht="18" customHeight="1">
      <c r="A615" s="1">
        <v>614</v>
      </c>
      <c r="B615" s="37">
        <v>33113</v>
      </c>
      <c r="C615" s="34" t="s">
        <v>183</v>
      </c>
      <c r="D615" s="34" t="s">
        <v>214</v>
      </c>
      <c r="E615" s="34" t="s">
        <v>185</v>
      </c>
      <c r="F615" s="34" t="s">
        <v>187</v>
      </c>
      <c r="G615" s="21" t="s">
        <v>269</v>
      </c>
      <c r="H615" s="21" t="s">
        <v>194</v>
      </c>
      <c r="I615" s="21" t="s">
        <v>227</v>
      </c>
      <c r="J615" s="21" t="s">
        <v>31</v>
      </c>
      <c r="K615" s="9"/>
      <c r="M615" s="12"/>
    </row>
    <row r="616" spans="1:13" ht="18" customHeight="1">
      <c r="A616" s="1">
        <v>615</v>
      </c>
      <c r="B616" s="37">
        <v>33114</v>
      </c>
      <c r="C616" s="34" t="s">
        <v>166</v>
      </c>
      <c r="D616" s="34" t="s">
        <v>171</v>
      </c>
      <c r="E616" s="34" t="s">
        <v>210</v>
      </c>
      <c r="F616" s="34" t="s">
        <v>193</v>
      </c>
      <c r="G616" s="21"/>
      <c r="H616" s="21"/>
      <c r="I616" s="21" t="s">
        <v>37</v>
      </c>
      <c r="J616" s="21" t="s">
        <v>38</v>
      </c>
      <c r="K616" s="9"/>
      <c r="M616" s="12"/>
    </row>
    <row r="617" spans="1:13" ht="18" customHeight="1">
      <c r="A617" s="1">
        <v>616</v>
      </c>
      <c r="B617" s="37">
        <v>33114</v>
      </c>
      <c r="C617" s="34" t="s">
        <v>179</v>
      </c>
      <c r="D617" s="34" t="s">
        <v>173</v>
      </c>
      <c r="E617" s="34" t="s">
        <v>161</v>
      </c>
      <c r="F617" s="34" t="s">
        <v>182</v>
      </c>
      <c r="G617" s="21" t="s">
        <v>142</v>
      </c>
      <c r="H617" s="21" t="s">
        <v>181</v>
      </c>
      <c r="I617" s="21" t="s">
        <v>228</v>
      </c>
      <c r="J617" s="21" t="s">
        <v>8</v>
      </c>
      <c r="K617" s="9"/>
      <c r="M617" s="12"/>
    </row>
    <row r="618" spans="1:13" ht="18" customHeight="1">
      <c r="A618" s="1">
        <v>617</v>
      </c>
      <c r="B618" s="37">
        <v>33114</v>
      </c>
      <c r="C618" s="34" t="s">
        <v>190</v>
      </c>
      <c r="D618" s="34" t="s">
        <v>180</v>
      </c>
      <c r="E618" s="34" t="s">
        <v>167</v>
      </c>
      <c r="F618" s="34" t="s">
        <v>144</v>
      </c>
      <c r="G618" s="21"/>
      <c r="H618" s="21"/>
      <c r="I618" s="21" t="s">
        <v>20</v>
      </c>
      <c r="J618" s="21" t="s">
        <v>19</v>
      </c>
      <c r="K618" s="9"/>
      <c r="M618" s="12"/>
    </row>
    <row r="619" spans="1:13" ht="18" customHeight="1">
      <c r="A619" s="1">
        <v>618</v>
      </c>
      <c r="B619" s="37">
        <v>33114</v>
      </c>
      <c r="C619" s="34" t="s">
        <v>184</v>
      </c>
      <c r="D619" s="34" t="s">
        <v>186</v>
      </c>
      <c r="E619" s="34" t="s">
        <v>197</v>
      </c>
      <c r="F619" s="34" t="s">
        <v>178</v>
      </c>
      <c r="G619" s="21" t="s">
        <v>131</v>
      </c>
      <c r="H619" s="21" t="s">
        <v>200</v>
      </c>
      <c r="I619" s="21" t="s">
        <v>32</v>
      </c>
      <c r="J619" s="21" t="s">
        <v>26</v>
      </c>
      <c r="K619" s="9"/>
      <c r="M619" s="12"/>
    </row>
    <row r="620" spans="1:13" ht="18" customHeight="1">
      <c r="A620" s="1">
        <v>619</v>
      </c>
      <c r="B620" s="37">
        <v>33114</v>
      </c>
      <c r="C620" s="34" t="s">
        <v>194</v>
      </c>
      <c r="D620" s="34" t="s">
        <v>269</v>
      </c>
      <c r="E620" s="34" t="s">
        <v>187</v>
      </c>
      <c r="F620" s="34" t="s">
        <v>185</v>
      </c>
      <c r="G620" s="21" t="s">
        <v>183</v>
      </c>
      <c r="H620" s="21" t="s">
        <v>214</v>
      </c>
      <c r="I620" s="21" t="s">
        <v>227</v>
      </c>
      <c r="J620" s="21" t="s">
        <v>31</v>
      </c>
      <c r="K620" s="9"/>
      <c r="M620" s="12"/>
    </row>
    <row r="621" spans="1:13" ht="18" customHeight="1">
      <c r="A621" s="1">
        <v>620</v>
      </c>
      <c r="B621" s="37">
        <v>33114</v>
      </c>
      <c r="C621" s="34" t="s">
        <v>195</v>
      </c>
      <c r="D621" s="34" t="s">
        <v>191</v>
      </c>
      <c r="E621" s="34" t="s">
        <v>192</v>
      </c>
      <c r="F621" s="34" t="s">
        <v>168</v>
      </c>
      <c r="G621" s="21"/>
      <c r="H621" s="21"/>
      <c r="I621" s="21" t="s">
        <v>276</v>
      </c>
      <c r="J621" s="21" t="s">
        <v>14</v>
      </c>
      <c r="K621" s="9"/>
      <c r="M621" s="12"/>
    </row>
    <row r="622" spans="1:13" ht="18" customHeight="1">
      <c r="A622" s="1">
        <v>621</v>
      </c>
      <c r="B622" s="37">
        <v>33115</v>
      </c>
      <c r="C622" s="34" t="s">
        <v>192</v>
      </c>
      <c r="D622" s="34" t="s">
        <v>168</v>
      </c>
      <c r="E622" s="34" t="s">
        <v>191</v>
      </c>
      <c r="F622" s="34" t="s">
        <v>176</v>
      </c>
      <c r="G622" s="21"/>
      <c r="H622" s="21"/>
      <c r="I622" s="21" t="s">
        <v>276</v>
      </c>
      <c r="J622" s="21" t="s">
        <v>14</v>
      </c>
      <c r="K622" s="9"/>
      <c r="M622" s="12"/>
    </row>
    <row r="623" spans="1:13" ht="18" customHeight="1">
      <c r="A623" s="1">
        <v>622</v>
      </c>
      <c r="B623" s="37">
        <v>33115</v>
      </c>
      <c r="C623" s="34" t="s">
        <v>161</v>
      </c>
      <c r="D623" s="34" t="s">
        <v>181</v>
      </c>
      <c r="E623" s="34" t="s">
        <v>142</v>
      </c>
      <c r="F623" s="34" t="s">
        <v>179</v>
      </c>
      <c r="G623" s="21" t="s">
        <v>182</v>
      </c>
      <c r="H623" s="21" t="s">
        <v>173</v>
      </c>
      <c r="I623" s="21" t="s">
        <v>228</v>
      </c>
      <c r="J623" s="21" t="s">
        <v>8</v>
      </c>
      <c r="K623" s="9"/>
      <c r="M623" s="12"/>
    </row>
    <row r="624" spans="1:13" ht="18" customHeight="1">
      <c r="A624" s="1">
        <v>623</v>
      </c>
      <c r="B624" s="37">
        <v>33115</v>
      </c>
      <c r="C624" s="34" t="s">
        <v>213</v>
      </c>
      <c r="D624" s="34" t="s">
        <v>178</v>
      </c>
      <c r="E624" s="34" t="s">
        <v>131</v>
      </c>
      <c r="F624" s="34" t="s">
        <v>184</v>
      </c>
      <c r="G624" s="21" t="s">
        <v>186</v>
      </c>
      <c r="H624" s="21" t="s">
        <v>197</v>
      </c>
      <c r="I624" s="21" t="s">
        <v>32</v>
      </c>
      <c r="J624" s="21" t="s">
        <v>26</v>
      </c>
      <c r="K624" s="9"/>
      <c r="M624" s="12"/>
    </row>
    <row r="625" spans="1:13" ht="18" customHeight="1">
      <c r="A625" s="1">
        <v>624</v>
      </c>
      <c r="B625" s="37">
        <v>33115</v>
      </c>
      <c r="C625" s="34" t="s">
        <v>185</v>
      </c>
      <c r="D625" s="34" t="s">
        <v>187</v>
      </c>
      <c r="E625" s="34" t="s">
        <v>183</v>
      </c>
      <c r="F625" s="34" t="s">
        <v>214</v>
      </c>
      <c r="G625" s="21" t="s">
        <v>194</v>
      </c>
      <c r="H625" s="21" t="s">
        <v>269</v>
      </c>
      <c r="I625" s="21" t="s">
        <v>227</v>
      </c>
      <c r="J625" s="21" t="s">
        <v>31</v>
      </c>
      <c r="K625" s="9"/>
      <c r="M625" s="12"/>
    </row>
    <row r="626" spans="1:13" ht="18" customHeight="1">
      <c r="A626" s="1">
        <v>625</v>
      </c>
      <c r="B626" s="37">
        <v>33115</v>
      </c>
      <c r="C626" s="34" t="s">
        <v>144</v>
      </c>
      <c r="D626" s="34" t="s">
        <v>175</v>
      </c>
      <c r="E626" s="34" t="s">
        <v>180</v>
      </c>
      <c r="F626" s="34" t="s">
        <v>167</v>
      </c>
      <c r="G626" s="21"/>
      <c r="H626" s="21"/>
      <c r="I626" s="21" t="s">
        <v>20</v>
      </c>
      <c r="J626" s="21" t="s">
        <v>19</v>
      </c>
      <c r="K626" s="9"/>
      <c r="M626" s="12"/>
    </row>
    <row r="627" spans="1:13" ht="18" customHeight="1">
      <c r="A627" s="1">
        <v>626</v>
      </c>
      <c r="B627" s="37">
        <v>33116</v>
      </c>
      <c r="C627" s="34" t="s">
        <v>173</v>
      </c>
      <c r="D627" s="34" t="s">
        <v>182</v>
      </c>
      <c r="E627" s="34" t="s">
        <v>179</v>
      </c>
      <c r="F627" s="34" t="s">
        <v>181</v>
      </c>
      <c r="G627" s="21" t="s">
        <v>161</v>
      </c>
      <c r="H627" s="21" t="s">
        <v>142</v>
      </c>
      <c r="I627" s="21" t="s">
        <v>228</v>
      </c>
      <c r="J627" s="21" t="s">
        <v>26</v>
      </c>
      <c r="K627" s="9"/>
      <c r="M627" s="12"/>
    </row>
    <row r="628" spans="1:13" ht="18" customHeight="1">
      <c r="A628" s="1">
        <v>627</v>
      </c>
      <c r="B628" s="37">
        <v>33116</v>
      </c>
      <c r="C628" s="34" t="s">
        <v>196</v>
      </c>
      <c r="D628" s="34" t="s">
        <v>183</v>
      </c>
      <c r="E628" s="34" t="s">
        <v>214</v>
      </c>
      <c r="F628" s="34" t="s">
        <v>194</v>
      </c>
      <c r="G628" s="21" t="s">
        <v>187</v>
      </c>
      <c r="H628" s="21" t="s">
        <v>185</v>
      </c>
      <c r="I628" s="21" t="s">
        <v>227</v>
      </c>
      <c r="J628" s="21" t="s">
        <v>32</v>
      </c>
      <c r="K628" s="9"/>
      <c r="M628" s="12"/>
    </row>
    <row r="629" spans="1:13" ht="18" customHeight="1">
      <c r="A629" s="1">
        <v>628</v>
      </c>
      <c r="B629" s="37">
        <v>33116</v>
      </c>
      <c r="C629" s="34" t="s">
        <v>193</v>
      </c>
      <c r="D629" s="34" t="s">
        <v>170</v>
      </c>
      <c r="E629" s="34" t="s">
        <v>171</v>
      </c>
      <c r="F629" s="34" t="s">
        <v>210</v>
      </c>
      <c r="G629" s="21"/>
      <c r="H629" s="21"/>
      <c r="I629" s="21" t="s">
        <v>19</v>
      </c>
      <c r="J629" s="21" t="s">
        <v>38</v>
      </c>
      <c r="K629" s="9"/>
      <c r="M629" s="12"/>
    </row>
    <row r="630" spans="1:13" ht="18" customHeight="1">
      <c r="A630" s="1">
        <v>629</v>
      </c>
      <c r="B630" s="37">
        <v>33116</v>
      </c>
      <c r="C630" s="34" t="s">
        <v>191</v>
      </c>
      <c r="D630" s="34" t="s">
        <v>176</v>
      </c>
      <c r="E630" s="34" t="s">
        <v>168</v>
      </c>
      <c r="F630" s="34" t="s">
        <v>195</v>
      </c>
      <c r="G630" s="21"/>
      <c r="H630" s="21"/>
      <c r="I630" s="21" t="s">
        <v>276</v>
      </c>
      <c r="J630" s="21" t="s">
        <v>14</v>
      </c>
      <c r="K630" s="9"/>
      <c r="M630" s="12"/>
    </row>
    <row r="631" spans="1:13" ht="18" customHeight="1">
      <c r="A631" s="1">
        <v>630</v>
      </c>
      <c r="B631" s="37">
        <v>33117</v>
      </c>
      <c r="C631" s="34" t="s">
        <v>167</v>
      </c>
      <c r="D631" s="34" t="s">
        <v>190</v>
      </c>
      <c r="E631" s="34" t="s">
        <v>175</v>
      </c>
      <c r="F631" s="34" t="s">
        <v>180</v>
      </c>
      <c r="G631" s="21"/>
      <c r="H631" s="21"/>
      <c r="I631" s="21" t="s">
        <v>20</v>
      </c>
      <c r="J631" s="21" t="s">
        <v>14</v>
      </c>
      <c r="K631" s="9"/>
      <c r="M631" s="12"/>
    </row>
    <row r="632" spans="1:13" ht="18" customHeight="1">
      <c r="A632" s="1">
        <v>631</v>
      </c>
      <c r="B632" s="37">
        <v>33117</v>
      </c>
      <c r="C632" s="34" t="s">
        <v>182</v>
      </c>
      <c r="D632" s="34" t="s">
        <v>161</v>
      </c>
      <c r="E632" s="34" t="s">
        <v>181</v>
      </c>
      <c r="F632" s="34" t="s">
        <v>142</v>
      </c>
      <c r="G632" s="21" t="s">
        <v>173</v>
      </c>
      <c r="H632" s="21" t="s">
        <v>179</v>
      </c>
      <c r="I632" s="21" t="s">
        <v>228</v>
      </c>
      <c r="J632" s="21" t="s">
        <v>26</v>
      </c>
      <c r="K632" s="9"/>
      <c r="M632" s="12"/>
    </row>
    <row r="633" spans="1:13" ht="18" customHeight="1">
      <c r="A633" s="1">
        <v>632</v>
      </c>
      <c r="B633" s="37">
        <v>33117</v>
      </c>
      <c r="C633" s="34" t="s">
        <v>187</v>
      </c>
      <c r="D633" s="34" t="s">
        <v>185</v>
      </c>
      <c r="E633" s="34" t="s">
        <v>194</v>
      </c>
      <c r="F633" s="34" t="s">
        <v>269</v>
      </c>
      <c r="G633" s="21" t="s">
        <v>214</v>
      </c>
      <c r="H633" s="21" t="s">
        <v>183</v>
      </c>
      <c r="I633" s="21" t="s">
        <v>227</v>
      </c>
      <c r="J633" s="21" t="s">
        <v>32</v>
      </c>
      <c r="K633" s="9"/>
      <c r="M633" s="12"/>
    </row>
    <row r="634" spans="1:13" ht="18" customHeight="1">
      <c r="A634" s="1">
        <v>633</v>
      </c>
      <c r="B634" s="37">
        <v>33117</v>
      </c>
      <c r="C634" s="34" t="s">
        <v>210</v>
      </c>
      <c r="D634" s="34" t="s">
        <v>166</v>
      </c>
      <c r="E634" s="34" t="s">
        <v>170</v>
      </c>
      <c r="F634" s="34" t="s">
        <v>171</v>
      </c>
      <c r="G634" s="21"/>
      <c r="H634" s="21"/>
      <c r="I634" s="21" t="s">
        <v>19</v>
      </c>
      <c r="J634" s="21" t="s">
        <v>38</v>
      </c>
      <c r="K634" s="9"/>
      <c r="M634" s="12"/>
    </row>
    <row r="635" spans="1:13" ht="18" customHeight="1">
      <c r="A635" s="1">
        <v>634</v>
      </c>
      <c r="B635" s="37">
        <v>33117</v>
      </c>
      <c r="C635" s="34" t="s">
        <v>131</v>
      </c>
      <c r="D635" s="34" t="s">
        <v>165</v>
      </c>
      <c r="E635" s="34" t="s">
        <v>211</v>
      </c>
      <c r="F635" s="34" t="s">
        <v>200</v>
      </c>
      <c r="G635" s="21" t="s">
        <v>213</v>
      </c>
      <c r="H635" s="21" t="s">
        <v>197</v>
      </c>
      <c r="I635" s="21" t="s">
        <v>31</v>
      </c>
      <c r="J635" s="21" t="s">
        <v>8</v>
      </c>
      <c r="K635" s="9"/>
      <c r="M635" s="12"/>
    </row>
    <row r="636" spans="1:13" ht="18" customHeight="1">
      <c r="A636" s="1">
        <v>635</v>
      </c>
      <c r="B636" s="37">
        <v>33117</v>
      </c>
      <c r="C636" s="34" t="s">
        <v>176</v>
      </c>
      <c r="D636" s="34" t="s">
        <v>195</v>
      </c>
      <c r="E636" s="34" t="s">
        <v>192</v>
      </c>
      <c r="F636" s="34" t="s">
        <v>168</v>
      </c>
      <c r="G636" s="21"/>
      <c r="H636" s="21"/>
      <c r="I636" s="21" t="s">
        <v>276</v>
      </c>
      <c r="J636" s="21" t="s">
        <v>37</v>
      </c>
      <c r="K636" s="9"/>
      <c r="M636" s="12"/>
    </row>
    <row r="637" spans="1:13" ht="18" customHeight="1">
      <c r="A637" s="1">
        <v>636</v>
      </c>
      <c r="B637" s="37">
        <v>33118</v>
      </c>
      <c r="C637" s="34" t="s">
        <v>171</v>
      </c>
      <c r="D637" s="34" t="s">
        <v>193</v>
      </c>
      <c r="E637" s="34" t="s">
        <v>166</v>
      </c>
      <c r="F637" s="34" t="s">
        <v>170</v>
      </c>
      <c r="G637" s="21"/>
      <c r="H637" s="21"/>
      <c r="I637" s="21" t="s">
        <v>19</v>
      </c>
      <c r="J637" s="21" t="s">
        <v>38</v>
      </c>
      <c r="K637" s="9"/>
      <c r="M637" s="12"/>
    </row>
    <row r="638" spans="1:13" ht="18" customHeight="1">
      <c r="A638" s="1">
        <v>637</v>
      </c>
      <c r="B638" s="37">
        <v>33118</v>
      </c>
      <c r="C638" s="34" t="s">
        <v>178</v>
      </c>
      <c r="D638" s="34" t="s">
        <v>184</v>
      </c>
      <c r="E638" s="34" t="s">
        <v>213</v>
      </c>
      <c r="F638" s="34" t="s">
        <v>197</v>
      </c>
      <c r="G638" s="21" t="s">
        <v>131</v>
      </c>
      <c r="H638" s="21" t="s">
        <v>200</v>
      </c>
      <c r="I638" s="21" t="s">
        <v>31</v>
      </c>
      <c r="J638" s="21" t="s">
        <v>8</v>
      </c>
      <c r="K638" s="9"/>
      <c r="M638" s="12"/>
    </row>
    <row r="639" spans="1:13" ht="18" customHeight="1">
      <c r="A639" s="1">
        <v>638</v>
      </c>
      <c r="B639" s="37">
        <v>33118</v>
      </c>
      <c r="C639" s="34" t="s">
        <v>180</v>
      </c>
      <c r="D639" s="34" t="s">
        <v>144</v>
      </c>
      <c r="E639" s="36" t="s">
        <v>190</v>
      </c>
      <c r="F639" s="34" t="s">
        <v>175</v>
      </c>
      <c r="G639" s="21"/>
      <c r="H639" s="21"/>
      <c r="I639" s="21" t="s">
        <v>20</v>
      </c>
      <c r="J639" s="21" t="s">
        <v>14</v>
      </c>
      <c r="K639" s="9"/>
      <c r="M639" s="12"/>
    </row>
    <row r="640" spans="1:13" ht="18" customHeight="1">
      <c r="A640" s="1">
        <v>639</v>
      </c>
      <c r="B640" s="37">
        <v>33118</v>
      </c>
      <c r="C640" s="34" t="s">
        <v>142</v>
      </c>
      <c r="D640" s="34" t="s">
        <v>179</v>
      </c>
      <c r="E640" s="34" t="s">
        <v>173</v>
      </c>
      <c r="F640" s="34" t="s">
        <v>161</v>
      </c>
      <c r="G640" s="21" t="s">
        <v>181</v>
      </c>
      <c r="H640" s="21" t="s">
        <v>182</v>
      </c>
      <c r="I640" s="21" t="s">
        <v>228</v>
      </c>
      <c r="J640" s="21" t="s">
        <v>26</v>
      </c>
      <c r="K640" s="9"/>
      <c r="M640" s="12"/>
    </row>
    <row r="641" spans="1:13" ht="18" customHeight="1">
      <c r="A641" s="1">
        <v>640</v>
      </c>
      <c r="B641" s="37">
        <v>33118</v>
      </c>
      <c r="C641" s="34" t="s">
        <v>214</v>
      </c>
      <c r="D641" s="34" t="s">
        <v>194</v>
      </c>
      <c r="E641" s="34" t="s">
        <v>269</v>
      </c>
      <c r="F641" s="34" t="s">
        <v>183</v>
      </c>
      <c r="G641" s="21" t="s">
        <v>185</v>
      </c>
      <c r="H641" s="21" t="s">
        <v>187</v>
      </c>
      <c r="I641" s="21" t="s">
        <v>227</v>
      </c>
      <c r="J641" s="21" t="s">
        <v>32</v>
      </c>
      <c r="K641" s="9"/>
      <c r="M641" s="12"/>
    </row>
    <row r="642" spans="1:13" ht="18" customHeight="1">
      <c r="A642" s="1">
        <v>641</v>
      </c>
      <c r="B642" s="37">
        <v>33119</v>
      </c>
      <c r="C642" s="34" t="s">
        <v>175</v>
      </c>
      <c r="D642" s="36" t="s">
        <v>167</v>
      </c>
      <c r="E642" s="34" t="s">
        <v>144</v>
      </c>
      <c r="F642" s="34" t="s">
        <v>190</v>
      </c>
      <c r="G642" s="21"/>
      <c r="H642" s="21"/>
      <c r="I642" s="21" t="s">
        <v>20</v>
      </c>
      <c r="J642" s="21" t="s">
        <v>14</v>
      </c>
      <c r="K642" s="9"/>
      <c r="M642" s="12"/>
    </row>
    <row r="643" spans="1:13" ht="18" customHeight="1">
      <c r="A643" s="1">
        <v>642</v>
      </c>
      <c r="B643" s="37">
        <v>33119</v>
      </c>
      <c r="C643" s="34" t="s">
        <v>174</v>
      </c>
      <c r="D643" s="34" t="s">
        <v>131</v>
      </c>
      <c r="E643" s="34" t="s">
        <v>200</v>
      </c>
      <c r="F643" s="34" t="s">
        <v>165</v>
      </c>
      <c r="G643" s="21" t="s">
        <v>211</v>
      </c>
      <c r="H643" s="21" t="s">
        <v>178</v>
      </c>
      <c r="I643" s="21" t="s">
        <v>8</v>
      </c>
      <c r="J643" s="21" t="s">
        <v>227</v>
      </c>
      <c r="K643" s="9"/>
      <c r="M643" s="12"/>
    </row>
    <row r="644" spans="1:13" ht="18" customHeight="1">
      <c r="A644" s="1">
        <v>643</v>
      </c>
      <c r="B644" s="37">
        <v>33120</v>
      </c>
      <c r="C644" s="34" t="s">
        <v>269</v>
      </c>
      <c r="D644" s="34" t="s">
        <v>173</v>
      </c>
      <c r="E644" s="34" t="s">
        <v>214</v>
      </c>
      <c r="F644" s="34" t="s">
        <v>194</v>
      </c>
      <c r="G644" s="21" t="s">
        <v>187</v>
      </c>
      <c r="H644" s="21" t="s">
        <v>185</v>
      </c>
      <c r="I644" s="21" t="s">
        <v>26</v>
      </c>
      <c r="J644" s="21" t="s">
        <v>31</v>
      </c>
      <c r="K644" s="9"/>
      <c r="M644" s="12"/>
    </row>
    <row r="645" spans="1:13" ht="18" customHeight="1">
      <c r="A645" s="1">
        <v>644</v>
      </c>
      <c r="B645" s="37">
        <v>33120</v>
      </c>
      <c r="C645" s="34" t="s">
        <v>170</v>
      </c>
      <c r="D645" s="34" t="s">
        <v>210</v>
      </c>
      <c r="E645" s="34" t="s">
        <v>193</v>
      </c>
      <c r="F645" s="34" t="s">
        <v>166</v>
      </c>
      <c r="G645" s="21"/>
      <c r="H645" s="21"/>
      <c r="I645" s="21" t="s">
        <v>37</v>
      </c>
      <c r="J645" s="21" t="s">
        <v>20</v>
      </c>
      <c r="K645" s="9"/>
      <c r="M645" s="12"/>
    </row>
    <row r="646" spans="1:13" ht="18" customHeight="1">
      <c r="A646" s="1">
        <v>645</v>
      </c>
      <c r="B646" s="37">
        <v>33120</v>
      </c>
      <c r="C646" s="34" t="s">
        <v>190</v>
      </c>
      <c r="D646" s="34" t="s">
        <v>180</v>
      </c>
      <c r="E646" s="34" t="s">
        <v>167</v>
      </c>
      <c r="F646" s="34" t="s">
        <v>144</v>
      </c>
      <c r="G646" s="21"/>
      <c r="H646" s="21"/>
      <c r="I646" s="21" t="s">
        <v>38</v>
      </c>
      <c r="J646" s="21" t="s">
        <v>276</v>
      </c>
      <c r="K646" s="9"/>
      <c r="M646" s="12"/>
    </row>
    <row r="647" spans="1:13" ht="18" customHeight="1">
      <c r="A647" s="1">
        <v>646</v>
      </c>
      <c r="B647" s="37">
        <v>33120</v>
      </c>
      <c r="C647" s="34" t="s">
        <v>197</v>
      </c>
      <c r="D647" s="34" t="s">
        <v>213</v>
      </c>
      <c r="E647" s="34" t="s">
        <v>179</v>
      </c>
      <c r="F647" s="34" t="s">
        <v>184</v>
      </c>
      <c r="G647" s="21" t="s">
        <v>200</v>
      </c>
      <c r="H647" s="21" t="s">
        <v>131</v>
      </c>
      <c r="I647" s="21" t="s">
        <v>32</v>
      </c>
      <c r="J647" s="21" t="s">
        <v>228</v>
      </c>
      <c r="K647" s="9"/>
      <c r="M647" s="12"/>
    </row>
    <row r="648" spans="1:13" ht="18" customHeight="1">
      <c r="A648" s="1">
        <v>647</v>
      </c>
      <c r="B648" s="37">
        <v>33120</v>
      </c>
      <c r="C648" s="34" t="s">
        <v>168</v>
      </c>
      <c r="D648" s="34" t="s">
        <v>191</v>
      </c>
      <c r="E648" s="34" t="s">
        <v>195</v>
      </c>
      <c r="F648" s="34" t="s">
        <v>192</v>
      </c>
      <c r="G648" s="21"/>
      <c r="H648" s="21"/>
      <c r="I648" s="21" t="s">
        <v>14</v>
      </c>
      <c r="J648" s="21" t="s">
        <v>19</v>
      </c>
      <c r="K648" s="9"/>
      <c r="M648" s="12"/>
    </row>
    <row r="649" spans="1:13" ht="18" customHeight="1">
      <c r="A649" s="1">
        <v>648</v>
      </c>
      <c r="B649" s="37">
        <v>33120</v>
      </c>
      <c r="C649" s="34" t="s">
        <v>186</v>
      </c>
      <c r="D649" s="34" t="s">
        <v>211</v>
      </c>
      <c r="E649" s="34" t="s">
        <v>165</v>
      </c>
      <c r="F649" s="34" t="s">
        <v>178</v>
      </c>
      <c r="G649" s="21" t="s">
        <v>183</v>
      </c>
      <c r="H649" s="21" t="s">
        <v>172</v>
      </c>
      <c r="I649" s="21" t="s">
        <v>8</v>
      </c>
      <c r="J649" s="21" t="s">
        <v>227</v>
      </c>
      <c r="K649" s="9"/>
      <c r="M649" s="12"/>
    </row>
    <row r="650" spans="1:13" ht="18" customHeight="1">
      <c r="A650" s="1">
        <v>649</v>
      </c>
      <c r="B650" s="37">
        <v>33121</v>
      </c>
      <c r="C650" s="34" t="s">
        <v>166</v>
      </c>
      <c r="D650" s="34" t="s">
        <v>171</v>
      </c>
      <c r="E650" s="34" t="s">
        <v>210</v>
      </c>
      <c r="F650" s="34" t="s">
        <v>193</v>
      </c>
      <c r="G650" s="21"/>
      <c r="H650" s="21"/>
      <c r="I650" s="21" t="s">
        <v>37</v>
      </c>
      <c r="J650" s="21" t="s">
        <v>20</v>
      </c>
      <c r="K650" s="9"/>
      <c r="M650" s="12"/>
    </row>
    <row r="651" spans="1:13" ht="18" customHeight="1">
      <c r="A651" s="1">
        <v>650</v>
      </c>
      <c r="B651" s="37">
        <v>33121</v>
      </c>
      <c r="C651" s="34" t="s">
        <v>192</v>
      </c>
      <c r="D651" s="34" t="s">
        <v>176</v>
      </c>
      <c r="E651" s="34" t="s">
        <v>191</v>
      </c>
      <c r="F651" s="34" t="s">
        <v>195</v>
      </c>
      <c r="G651" s="21"/>
      <c r="H651" s="21"/>
      <c r="I651" s="21" t="s">
        <v>14</v>
      </c>
      <c r="J651" s="21" t="s">
        <v>19</v>
      </c>
      <c r="K651" s="9"/>
      <c r="M651" s="12"/>
    </row>
    <row r="652" spans="1:13" ht="18" customHeight="1">
      <c r="A652" s="1">
        <v>651</v>
      </c>
      <c r="B652" s="37">
        <v>33121</v>
      </c>
      <c r="C652" s="34" t="s">
        <v>161</v>
      </c>
      <c r="D652" s="34" t="s">
        <v>142</v>
      </c>
      <c r="E652" s="34" t="s">
        <v>182</v>
      </c>
      <c r="F652" s="34" t="s">
        <v>181</v>
      </c>
      <c r="G652" s="21" t="s">
        <v>173</v>
      </c>
      <c r="H652" s="21" t="s">
        <v>214</v>
      </c>
      <c r="I652" s="21" t="s">
        <v>26</v>
      </c>
      <c r="J652" s="21" t="s">
        <v>31</v>
      </c>
      <c r="K652" s="9"/>
      <c r="M652" s="12"/>
    </row>
    <row r="653" spans="1:13" ht="18" customHeight="1">
      <c r="A653" s="1">
        <v>652</v>
      </c>
      <c r="B653" s="37">
        <v>33121</v>
      </c>
      <c r="C653" s="34" t="s">
        <v>144</v>
      </c>
      <c r="D653" s="34" t="s">
        <v>175</v>
      </c>
      <c r="E653" s="34" t="s">
        <v>180</v>
      </c>
      <c r="F653" s="34" t="s">
        <v>167</v>
      </c>
      <c r="G653" s="21"/>
      <c r="H653" s="21"/>
      <c r="I653" s="21" t="s">
        <v>38</v>
      </c>
      <c r="J653" s="21" t="s">
        <v>276</v>
      </c>
      <c r="K653" s="9"/>
      <c r="M653" s="12"/>
    </row>
    <row r="654" spans="1:13" ht="18" customHeight="1">
      <c r="A654" s="1">
        <v>653</v>
      </c>
      <c r="B654" s="37">
        <v>33121</v>
      </c>
      <c r="C654" s="34" t="s">
        <v>183</v>
      </c>
      <c r="D654" s="34" t="s">
        <v>178</v>
      </c>
      <c r="E654" s="34" t="s">
        <v>211</v>
      </c>
      <c r="F654" s="34" t="s">
        <v>174</v>
      </c>
      <c r="G654" s="21" t="s">
        <v>165</v>
      </c>
      <c r="H654" s="21" t="s">
        <v>186</v>
      </c>
      <c r="I654" s="21" t="s">
        <v>8</v>
      </c>
      <c r="J654" s="21" t="s">
        <v>227</v>
      </c>
      <c r="K654" s="9"/>
      <c r="M654" s="12"/>
    </row>
    <row r="655" spans="1:13" ht="18" customHeight="1">
      <c r="A655" s="1">
        <v>654</v>
      </c>
      <c r="B655" s="37">
        <v>33122</v>
      </c>
      <c r="C655" s="34" t="s">
        <v>165</v>
      </c>
      <c r="D655" s="34" t="s">
        <v>174</v>
      </c>
      <c r="E655" s="34" t="s">
        <v>186</v>
      </c>
      <c r="F655" s="34" t="s">
        <v>211</v>
      </c>
      <c r="G655" s="21" t="s">
        <v>178</v>
      </c>
      <c r="H655" s="21" t="s">
        <v>183</v>
      </c>
      <c r="I655" s="21" t="s">
        <v>8</v>
      </c>
      <c r="J655" s="21" t="s">
        <v>227</v>
      </c>
      <c r="K655" s="9"/>
      <c r="M655" s="12"/>
    </row>
    <row r="656" spans="1:13" ht="18" customHeight="1">
      <c r="A656" s="1">
        <v>655</v>
      </c>
      <c r="B656" s="37">
        <v>33122</v>
      </c>
      <c r="C656" s="34" t="s">
        <v>193</v>
      </c>
      <c r="D656" s="34" t="s">
        <v>170</v>
      </c>
      <c r="E656" s="34" t="s">
        <v>171</v>
      </c>
      <c r="F656" s="34" t="s">
        <v>210</v>
      </c>
      <c r="G656" s="21"/>
      <c r="H656" s="21"/>
      <c r="I656" s="21" t="s">
        <v>37</v>
      </c>
      <c r="J656" s="21" t="s">
        <v>20</v>
      </c>
      <c r="K656" s="9"/>
      <c r="M656" s="12"/>
    </row>
    <row r="657" spans="1:13" ht="18" customHeight="1">
      <c r="A657" s="1">
        <v>656</v>
      </c>
      <c r="B657" s="37">
        <v>33122</v>
      </c>
      <c r="C657" s="34" t="s">
        <v>195</v>
      </c>
      <c r="D657" s="34" t="s">
        <v>168</v>
      </c>
      <c r="E657" s="34" t="s">
        <v>176</v>
      </c>
      <c r="F657" s="34" t="s">
        <v>191</v>
      </c>
      <c r="G657" s="21"/>
      <c r="H657" s="21"/>
      <c r="I657" s="21" t="s">
        <v>14</v>
      </c>
      <c r="J657" s="21" t="s">
        <v>19</v>
      </c>
      <c r="K657" s="9"/>
      <c r="M657" s="12"/>
    </row>
    <row r="658" spans="1:13" ht="18" customHeight="1">
      <c r="A658" s="1">
        <v>657</v>
      </c>
      <c r="B658" s="37">
        <v>33123</v>
      </c>
      <c r="C658" s="34" t="s">
        <v>181</v>
      </c>
      <c r="D658" s="34" t="s">
        <v>214</v>
      </c>
      <c r="E658" s="34" t="s">
        <v>194</v>
      </c>
      <c r="F658" s="34" t="s">
        <v>187</v>
      </c>
      <c r="G658" s="21" t="s">
        <v>182</v>
      </c>
      <c r="H658" s="21" t="s">
        <v>142</v>
      </c>
      <c r="I658" s="21" t="s">
        <v>26</v>
      </c>
      <c r="J658" s="21" t="s">
        <v>32</v>
      </c>
      <c r="K658" s="9"/>
      <c r="M658" s="12"/>
    </row>
    <row r="659" spans="1:13" ht="18" customHeight="1">
      <c r="A659" s="1">
        <v>658</v>
      </c>
      <c r="B659" s="37">
        <v>33123</v>
      </c>
      <c r="C659" s="34" t="s">
        <v>191</v>
      </c>
      <c r="D659" s="34" t="s">
        <v>192</v>
      </c>
      <c r="E659" s="34" t="s">
        <v>163</v>
      </c>
      <c r="F659" s="34" t="s">
        <v>176</v>
      </c>
      <c r="G659" s="21"/>
      <c r="H659" s="21"/>
      <c r="I659" s="21" t="s">
        <v>37</v>
      </c>
      <c r="J659" s="21" t="s">
        <v>14</v>
      </c>
      <c r="K659" s="9"/>
      <c r="M659" s="12"/>
    </row>
    <row r="660" spans="1:13" ht="18" customHeight="1">
      <c r="A660" s="1">
        <v>659</v>
      </c>
      <c r="B660" s="37">
        <v>33124</v>
      </c>
      <c r="C660" s="34" t="s">
        <v>167</v>
      </c>
      <c r="D660" s="34" t="s">
        <v>190</v>
      </c>
      <c r="E660" s="34" t="s">
        <v>175</v>
      </c>
      <c r="F660" s="34" t="s">
        <v>180</v>
      </c>
      <c r="G660" s="21"/>
      <c r="H660" s="21"/>
      <c r="I660" s="21" t="s">
        <v>19</v>
      </c>
      <c r="J660" s="21" t="s">
        <v>276</v>
      </c>
      <c r="K660" s="9"/>
      <c r="M660" s="12"/>
    </row>
    <row r="661" spans="1:13" ht="18" customHeight="1">
      <c r="A661" s="1">
        <v>660</v>
      </c>
      <c r="B661" s="37">
        <v>33124</v>
      </c>
      <c r="C661" s="34" t="s">
        <v>179</v>
      </c>
      <c r="D661" s="34" t="s">
        <v>197</v>
      </c>
      <c r="E661" s="34" t="s">
        <v>184</v>
      </c>
      <c r="F661" s="34" t="s">
        <v>183</v>
      </c>
      <c r="G661" s="21" t="s">
        <v>174</v>
      </c>
      <c r="H661" s="21" t="s">
        <v>131</v>
      </c>
      <c r="I661" s="21" t="s">
        <v>8</v>
      </c>
      <c r="J661" s="21" t="s">
        <v>228</v>
      </c>
      <c r="K661" s="9"/>
      <c r="M661" s="12"/>
    </row>
    <row r="662" spans="1:13" ht="18" customHeight="1">
      <c r="A662" s="1">
        <v>661</v>
      </c>
      <c r="B662" s="37">
        <v>33124</v>
      </c>
      <c r="C662" s="34" t="s">
        <v>213</v>
      </c>
      <c r="D662" s="34" t="s">
        <v>186</v>
      </c>
      <c r="E662" s="34" t="s">
        <v>178</v>
      </c>
      <c r="F662" s="34" t="s">
        <v>165</v>
      </c>
      <c r="G662" s="21" t="s">
        <v>200</v>
      </c>
      <c r="H662" s="21" t="s">
        <v>211</v>
      </c>
      <c r="I662" s="21" t="s">
        <v>31</v>
      </c>
      <c r="J662" s="21" t="s">
        <v>227</v>
      </c>
      <c r="K662" s="9"/>
      <c r="M662" s="12"/>
    </row>
    <row r="663" spans="1:13" ht="18" customHeight="1">
      <c r="A663" s="1">
        <v>662</v>
      </c>
      <c r="B663" s="37">
        <v>33124</v>
      </c>
      <c r="C663" s="34" t="s">
        <v>210</v>
      </c>
      <c r="D663" s="34" t="s">
        <v>166</v>
      </c>
      <c r="E663" s="34" t="s">
        <v>170</v>
      </c>
      <c r="F663" s="34" t="s">
        <v>171</v>
      </c>
      <c r="G663" s="21"/>
      <c r="H663" s="21"/>
      <c r="I663" s="21" t="s">
        <v>38</v>
      </c>
      <c r="J663" s="21" t="s">
        <v>20</v>
      </c>
      <c r="K663" s="9"/>
      <c r="M663" s="12"/>
    </row>
    <row r="664" spans="1:13" ht="18" customHeight="1">
      <c r="A664" s="1">
        <v>663</v>
      </c>
      <c r="B664" s="37">
        <v>33124</v>
      </c>
      <c r="C664" s="34" t="s">
        <v>176</v>
      </c>
      <c r="D664" s="34" t="s">
        <v>195</v>
      </c>
      <c r="E664" s="34" t="s">
        <v>192</v>
      </c>
      <c r="F664" s="34" t="s">
        <v>163</v>
      </c>
      <c r="G664" s="21"/>
      <c r="H664" s="21"/>
      <c r="I664" s="21" t="s">
        <v>37</v>
      </c>
      <c r="J664" s="21" t="s">
        <v>14</v>
      </c>
      <c r="K664" s="9"/>
      <c r="M664" s="12"/>
    </row>
    <row r="665" spans="1:13" ht="18" customHeight="1">
      <c r="A665" s="1">
        <v>664</v>
      </c>
      <c r="B665" s="37">
        <v>33124</v>
      </c>
      <c r="C665" s="34" t="s">
        <v>194</v>
      </c>
      <c r="D665" s="34" t="s">
        <v>269</v>
      </c>
      <c r="E665" s="34" t="s">
        <v>185</v>
      </c>
      <c r="F665" s="34" t="s">
        <v>161</v>
      </c>
      <c r="G665" s="21" t="s">
        <v>187</v>
      </c>
      <c r="H665" s="21" t="s">
        <v>173</v>
      </c>
      <c r="I665" s="21" t="s">
        <v>26</v>
      </c>
      <c r="J665" s="21" t="s">
        <v>32</v>
      </c>
      <c r="K665" s="9"/>
      <c r="M665" s="12"/>
    </row>
    <row r="666" spans="1:13" ht="18" customHeight="1">
      <c r="A666" s="1">
        <v>665</v>
      </c>
      <c r="B666" s="37">
        <v>33125</v>
      </c>
      <c r="C666" s="34" t="s">
        <v>171</v>
      </c>
      <c r="D666" s="34" t="s">
        <v>193</v>
      </c>
      <c r="E666" s="34" t="s">
        <v>166</v>
      </c>
      <c r="F666" s="34" t="s">
        <v>170</v>
      </c>
      <c r="G666" s="21"/>
      <c r="H666" s="21"/>
      <c r="I666" s="21" t="s">
        <v>38</v>
      </c>
      <c r="J666" s="21" t="s">
        <v>20</v>
      </c>
      <c r="K666" s="9"/>
      <c r="M666" s="12"/>
    </row>
    <row r="667" spans="1:13" ht="18" customHeight="1">
      <c r="A667" s="1">
        <v>666</v>
      </c>
      <c r="B667" s="37">
        <v>33125</v>
      </c>
      <c r="C667" s="36" t="s">
        <v>211</v>
      </c>
      <c r="D667" s="34" t="s">
        <v>178</v>
      </c>
      <c r="E667" s="34" t="s">
        <v>165</v>
      </c>
      <c r="F667" s="34" t="s">
        <v>186</v>
      </c>
      <c r="G667" s="21" t="s">
        <v>213</v>
      </c>
      <c r="H667" s="21" t="s">
        <v>200</v>
      </c>
      <c r="I667" s="21" t="s">
        <v>31</v>
      </c>
      <c r="J667" s="21" t="s">
        <v>227</v>
      </c>
      <c r="K667" s="9"/>
      <c r="M667" s="13"/>
    </row>
    <row r="668" spans="1:13" ht="18" customHeight="1">
      <c r="A668" s="1">
        <v>667</v>
      </c>
      <c r="B668" s="37">
        <v>33125</v>
      </c>
      <c r="C668" s="34" t="s">
        <v>185</v>
      </c>
      <c r="D668" s="34" t="s">
        <v>181</v>
      </c>
      <c r="E668" s="34" t="s">
        <v>187</v>
      </c>
      <c r="F668" s="34" t="s">
        <v>214</v>
      </c>
      <c r="G668" s="21" t="s">
        <v>142</v>
      </c>
      <c r="H668" s="21" t="s">
        <v>269</v>
      </c>
      <c r="I668" s="21" t="s">
        <v>26</v>
      </c>
      <c r="J668" s="21" t="s">
        <v>32</v>
      </c>
      <c r="K668" s="9"/>
      <c r="M668" s="12"/>
    </row>
    <row r="669" spans="1:13" ht="18" customHeight="1">
      <c r="A669" s="1">
        <v>668</v>
      </c>
      <c r="B669" s="37">
        <v>33125</v>
      </c>
      <c r="C669" s="34" t="s">
        <v>131</v>
      </c>
      <c r="D669" s="34" t="s">
        <v>183</v>
      </c>
      <c r="E669" s="34" t="s">
        <v>174</v>
      </c>
      <c r="F669" s="34" t="s">
        <v>184</v>
      </c>
      <c r="G669" s="21" t="s">
        <v>197</v>
      </c>
      <c r="H669" s="21" t="s">
        <v>179</v>
      </c>
      <c r="I669" s="21" t="s">
        <v>8</v>
      </c>
      <c r="J669" s="21" t="s">
        <v>228</v>
      </c>
      <c r="K669" s="9"/>
      <c r="M669" s="12"/>
    </row>
    <row r="670" spans="1:13" ht="18" customHeight="1">
      <c r="A670" s="1">
        <v>669</v>
      </c>
      <c r="B670" s="37">
        <v>33125</v>
      </c>
      <c r="C670" s="34" t="s">
        <v>180</v>
      </c>
      <c r="D670" s="34" t="s">
        <v>144</v>
      </c>
      <c r="E670" s="34" t="s">
        <v>190</v>
      </c>
      <c r="F670" s="34" t="s">
        <v>175</v>
      </c>
      <c r="G670" s="21"/>
      <c r="H670" s="21"/>
      <c r="I670" s="21" t="s">
        <v>19</v>
      </c>
      <c r="J670" s="21" t="s">
        <v>276</v>
      </c>
      <c r="K670" s="9"/>
      <c r="M670" s="12"/>
    </row>
    <row r="671" spans="1:13" ht="18" customHeight="1">
      <c r="A671" s="1">
        <v>670</v>
      </c>
      <c r="B671" s="37">
        <v>33125</v>
      </c>
      <c r="C671" s="34" t="s">
        <v>163</v>
      </c>
      <c r="D671" s="34" t="s">
        <v>191</v>
      </c>
      <c r="E671" s="34" t="s">
        <v>195</v>
      </c>
      <c r="F671" s="34" t="s">
        <v>192</v>
      </c>
      <c r="G671" s="21"/>
      <c r="H671" s="21"/>
      <c r="I671" s="21" t="s">
        <v>37</v>
      </c>
      <c r="J671" s="21" t="s">
        <v>14</v>
      </c>
      <c r="K671" s="9"/>
      <c r="M671" s="12"/>
    </row>
    <row r="672" spans="1:13" ht="18" customHeight="1">
      <c r="A672" s="1">
        <v>671</v>
      </c>
      <c r="B672" s="37">
        <v>33126</v>
      </c>
      <c r="C672" s="34" t="s">
        <v>182</v>
      </c>
      <c r="D672" s="34" t="s">
        <v>161</v>
      </c>
      <c r="E672" s="34" t="s">
        <v>181</v>
      </c>
      <c r="F672" s="34" t="s">
        <v>142</v>
      </c>
      <c r="G672" s="21" t="s">
        <v>173</v>
      </c>
      <c r="H672" s="21" t="s">
        <v>172</v>
      </c>
      <c r="I672" s="21" t="s">
        <v>26</v>
      </c>
      <c r="J672" s="21" t="s">
        <v>32</v>
      </c>
      <c r="K672" s="9"/>
      <c r="M672" s="12"/>
    </row>
    <row r="673" spans="1:13" ht="18" customHeight="1">
      <c r="A673" s="1">
        <v>672</v>
      </c>
      <c r="B673" s="37">
        <v>33126</v>
      </c>
      <c r="C673" s="34" t="s">
        <v>144</v>
      </c>
      <c r="D673" s="34" t="s">
        <v>175</v>
      </c>
      <c r="E673" s="34" t="s">
        <v>167</v>
      </c>
      <c r="F673" s="34" t="s">
        <v>190</v>
      </c>
      <c r="G673" s="21"/>
      <c r="H673" s="21"/>
      <c r="I673" s="21" t="s">
        <v>19</v>
      </c>
      <c r="J673" s="21" t="s">
        <v>276</v>
      </c>
      <c r="K673" s="9"/>
      <c r="M673" s="12"/>
    </row>
    <row r="674" spans="1:13" ht="18" customHeight="1">
      <c r="A674" s="1">
        <v>673</v>
      </c>
      <c r="B674" s="37">
        <v>33127</v>
      </c>
      <c r="C674" s="34" t="s">
        <v>192</v>
      </c>
      <c r="D674" s="34" t="s">
        <v>176</v>
      </c>
      <c r="E674" s="34" t="s">
        <v>191</v>
      </c>
      <c r="F674" s="34" t="s">
        <v>195</v>
      </c>
      <c r="G674" s="21"/>
      <c r="H674" s="21"/>
      <c r="I674" s="21" t="s">
        <v>20</v>
      </c>
      <c r="J674" s="21" t="s">
        <v>276</v>
      </c>
      <c r="K674" s="9"/>
      <c r="M674" s="12"/>
    </row>
    <row r="675" spans="1:13" ht="18" customHeight="1">
      <c r="A675" s="1">
        <v>674</v>
      </c>
      <c r="B675" s="37">
        <v>33127</v>
      </c>
      <c r="C675" s="34" t="s">
        <v>170</v>
      </c>
      <c r="D675" s="34" t="s">
        <v>210</v>
      </c>
      <c r="E675" s="34" t="s">
        <v>193</v>
      </c>
      <c r="F675" s="34" t="s">
        <v>166</v>
      </c>
      <c r="G675" s="21"/>
      <c r="H675" s="21"/>
      <c r="I675" s="21" t="s">
        <v>14</v>
      </c>
      <c r="J675" s="21" t="s">
        <v>38</v>
      </c>
      <c r="K675" s="9"/>
      <c r="M675" s="12"/>
    </row>
    <row r="676" spans="1:13" ht="18" customHeight="1">
      <c r="A676" s="1">
        <v>675</v>
      </c>
      <c r="B676" s="37">
        <v>33127</v>
      </c>
      <c r="C676" s="34" t="s">
        <v>190</v>
      </c>
      <c r="D676" s="34" t="s">
        <v>180</v>
      </c>
      <c r="E676" s="34" t="s">
        <v>175</v>
      </c>
      <c r="F676" s="34" t="s">
        <v>167</v>
      </c>
      <c r="G676" s="21"/>
      <c r="H676" s="21"/>
      <c r="I676" s="21" t="s">
        <v>19</v>
      </c>
      <c r="J676" s="21" t="s">
        <v>37</v>
      </c>
      <c r="K676" s="9"/>
      <c r="M676" s="12"/>
    </row>
    <row r="677" spans="1:13" ht="18" customHeight="1">
      <c r="A677" s="1">
        <v>676</v>
      </c>
      <c r="B677" s="37">
        <v>33127</v>
      </c>
      <c r="C677" s="34" t="s">
        <v>173</v>
      </c>
      <c r="D677" s="34" t="s">
        <v>185</v>
      </c>
      <c r="E677" s="34" t="s">
        <v>161</v>
      </c>
      <c r="F677" s="34" t="s">
        <v>181</v>
      </c>
      <c r="G677" s="21" t="s">
        <v>183</v>
      </c>
      <c r="H677" s="21" t="s">
        <v>182</v>
      </c>
      <c r="I677" s="21" t="s">
        <v>227</v>
      </c>
      <c r="J677" s="21" t="s">
        <v>26</v>
      </c>
      <c r="K677" s="9"/>
      <c r="M677" s="12"/>
    </row>
    <row r="678" spans="1:13" ht="18" customHeight="1">
      <c r="A678" s="1">
        <v>677</v>
      </c>
      <c r="B678" s="37">
        <v>33127</v>
      </c>
      <c r="C678" s="34" t="s">
        <v>184</v>
      </c>
      <c r="D678" s="34" t="s">
        <v>197</v>
      </c>
      <c r="E678" s="34" t="s">
        <v>179</v>
      </c>
      <c r="F678" s="34" t="s">
        <v>213</v>
      </c>
      <c r="G678" s="21" t="s">
        <v>174</v>
      </c>
      <c r="H678" s="21" t="s">
        <v>131</v>
      </c>
      <c r="I678" s="21" t="s">
        <v>32</v>
      </c>
      <c r="J678" s="21" t="s">
        <v>8</v>
      </c>
      <c r="K678" s="9"/>
      <c r="M678" s="12"/>
    </row>
    <row r="679" spans="1:13" ht="18" customHeight="1">
      <c r="A679" s="1">
        <v>678</v>
      </c>
      <c r="B679" s="37">
        <v>33127</v>
      </c>
      <c r="C679" s="34" t="s">
        <v>187</v>
      </c>
      <c r="D679" s="34" t="s">
        <v>194</v>
      </c>
      <c r="E679" s="34" t="s">
        <v>269</v>
      </c>
      <c r="F679" s="34" t="s">
        <v>196</v>
      </c>
      <c r="G679" s="21" t="s">
        <v>200</v>
      </c>
      <c r="H679" s="21" t="s">
        <v>214</v>
      </c>
      <c r="I679" s="21" t="s">
        <v>228</v>
      </c>
      <c r="J679" s="21" t="s">
        <v>31</v>
      </c>
      <c r="K679" s="9"/>
      <c r="M679" s="12"/>
    </row>
    <row r="680" spans="1:13" ht="18" customHeight="1">
      <c r="A680" s="1">
        <v>679</v>
      </c>
      <c r="B680" s="37">
        <v>33128</v>
      </c>
      <c r="C680" s="34" t="s">
        <v>166</v>
      </c>
      <c r="D680" s="34" t="s">
        <v>171</v>
      </c>
      <c r="E680" s="34" t="s">
        <v>210</v>
      </c>
      <c r="F680" s="34" t="s">
        <v>193</v>
      </c>
      <c r="G680" s="21"/>
      <c r="H680" s="21"/>
      <c r="I680" s="21" t="s">
        <v>14</v>
      </c>
      <c r="J680" s="21" t="s">
        <v>38</v>
      </c>
      <c r="K680" s="9"/>
      <c r="M680" s="12"/>
    </row>
    <row r="681" spans="1:13" ht="18" customHeight="1">
      <c r="A681" s="1">
        <v>680</v>
      </c>
      <c r="B681" s="37">
        <v>33128</v>
      </c>
      <c r="C681" s="34" t="s">
        <v>186</v>
      </c>
      <c r="D681" s="34" t="s">
        <v>179</v>
      </c>
      <c r="E681" s="34" t="s">
        <v>211</v>
      </c>
      <c r="F681" s="34" t="s">
        <v>184</v>
      </c>
      <c r="G681" s="21" t="s">
        <v>197</v>
      </c>
      <c r="H681" s="21" t="s">
        <v>165</v>
      </c>
      <c r="I681" s="21" t="s">
        <v>32</v>
      </c>
      <c r="J681" s="21" t="s">
        <v>8</v>
      </c>
      <c r="K681" s="9"/>
      <c r="M681" s="12"/>
    </row>
    <row r="682" spans="1:13" ht="18" customHeight="1">
      <c r="A682" s="1">
        <v>681</v>
      </c>
      <c r="B682" s="37">
        <v>33128</v>
      </c>
      <c r="C682" s="34" t="s">
        <v>142</v>
      </c>
      <c r="D682" s="34" t="s">
        <v>182</v>
      </c>
      <c r="E682" s="34" t="s">
        <v>183</v>
      </c>
      <c r="F682" s="34" t="s">
        <v>185</v>
      </c>
      <c r="G682" s="21" t="s">
        <v>172</v>
      </c>
      <c r="H682" s="21" t="s">
        <v>161</v>
      </c>
      <c r="I682" s="21" t="s">
        <v>227</v>
      </c>
      <c r="J682" s="21" t="s">
        <v>26</v>
      </c>
      <c r="K682" s="9"/>
      <c r="M682" s="12"/>
    </row>
    <row r="683" spans="1:13" ht="18" customHeight="1">
      <c r="A683" s="1">
        <v>682</v>
      </c>
      <c r="B683" s="37">
        <v>33128</v>
      </c>
      <c r="C683" s="34" t="s">
        <v>195</v>
      </c>
      <c r="D683" s="34" t="s">
        <v>163</v>
      </c>
      <c r="E683" s="34" t="s">
        <v>176</v>
      </c>
      <c r="F683" s="34" t="s">
        <v>191</v>
      </c>
      <c r="G683" s="21"/>
      <c r="H683" s="21"/>
      <c r="I683" s="21" t="s">
        <v>20</v>
      </c>
      <c r="J683" s="21" t="s">
        <v>276</v>
      </c>
      <c r="K683" s="9"/>
      <c r="M683" s="12"/>
    </row>
    <row r="684" spans="1:13" ht="18" customHeight="1">
      <c r="A684" s="1">
        <v>683</v>
      </c>
      <c r="B684" s="37">
        <v>33129</v>
      </c>
      <c r="C684" s="34" t="s">
        <v>167</v>
      </c>
      <c r="D684" s="34" t="s">
        <v>190</v>
      </c>
      <c r="E684" s="34" t="s">
        <v>180</v>
      </c>
      <c r="F684" s="34" t="s">
        <v>144</v>
      </c>
      <c r="G684" s="21"/>
      <c r="H684" s="21"/>
      <c r="I684" s="21" t="s">
        <v>19</v>
      </c>
      <c r="J684" s="21" t="s">
        <v>37</v>
      </c>
      <c r="K684" s="9"/>
      <c r="M684" s="12"/>
    </row>
    <row r="685" spans="1:13" ht="18" customHeight="1">
      <c r="A685" s="1">
        <v>684</v>
      </c>
      <c r="B685" s="37">
        <v>33129</v>
      </c>
      <c r="C685" s="34" t="s">
        <v>183</v>
      </c>
      <c r="D685" s="34" t="s">
        <v>173</v>
      </c>
      <c r="E685" s="34" t="s">
        <v>182</v>
      </c>
      <c r="F685" s="34" t="s">
        <v>161</v>
      </c>
      <c r="G685" s="21" t="s">
        <v>181</v>
      </c>
      <c r="H685" s="21" t="s">
        <v>172</v>
      </c>
      <c r="I685" s="21" t="s">
        <v>227</v>
      </c>
      <c r="J685" s="21" t="s">
        <v>26</v>
      </c>
      <c r="K685" s="9"/>
      <c r="M685" s="12"/>
    </row>
    <row r="686" spans="1:13" ht="18" customHeight="1">
      <c r="A686" s="1">
        <v>685</v>
      </c>
      <c r="B686" s="37">
        <v>33129</v>
      </c>
      <c r="C686" s="34" t="s">
        <v>214</v>
      </c>
      <c r="D686" s="34" t="s">
        <v>187</v>
      </c>
      <c r="E686" s="36" t="s">
        <v>194</v>
      </c>
      <c r="F686" s="34" t="s">
        <v>200</v>
      </c>
      <c r="G686" s="21" t="s">
        <v>269</v>
      </c>
      <c r="H686" s="21" t="s">
        <v>196</v>
      </c>
      <c r="I686" s="21" t="s">
        <v>228</v>
      </c>
      <c r="J686" s="21" t="s">
        <v>31</v>
      </c>
      <c r="K686" s="9"/>
      <c r="M686" s="12"/>
    </row>
    <row r="687" spans="1:13" ht="18" customHeight="1">
      <c r="A687" s="1">
        <v>686</v>
      </c>
      <c r="B687" s="37">
        <v>33129</v>
      </c>
      <c r="C687" s="34" t="s">
        <v>191</v>
      </c>
      <c r="D687" s="34" t="s">
        <v>192</v>
      </c>
      <c r="E687" s="34" t="s">
        <v>163</v>
      </c>
      <c r="F687" s="34" t="s">
        <v>176</v>
      </c>
      <c r="G687" s="21"/>
      <c r="H687" s="21"/>
      <c r="I687" s="21" t="s">
        <v>20</v>
      </c>
      <c r="J687" s="21" t="s">
        <v>276</v>
      </c>
      <c r="K687" s="9"/>
      <c r="M687" s="12"/>
    </row>
    <row r="688" spans="1:13" ht="18" customHeight="1">
      <c r="A688" s="1">
        <v>687</v>
      </c>
      <c r="B688" s="37">
        <v>33130</v>
      </c>
      <c r="C688" s="34" t="s">
        <v>180</v>
      </c>
      <c r="D688" s="34" t="s">
        <v>144</v>
      </c>
      <c r="E688" s="34" t="s">
        <v>190</v>
      </c>
      <c r="F688" s="34" t="s">
        <v>175</v>
      </c>
      <c r="G688" s="21"/>
      <c r="H688" s="21"/>
      <c r="I688" s="21" t="s">
        <v>38</v>
      </c>
      <c r="J688" s="21" t="s">
        <v>37</v>
      </c>
      <c r="K688" s="9"/>
      <c r="M688" s="12"/>
    </row>
    <row r="689" spans="1:13" ht="18" customHeight="1">
      <c r="A689" s="1">
        <v>688</v>
      </c>
      <c r="B689" s="37">
        <v>33131</v>
      </c>
      <c r="C689" s="34" t="s">
        <v>213</v>
      </c>
      <c r="D689" s="34" t="s">
        <v>184</v>
      </c>
      <c r="E689" s="34" t="s">
        <v>186</v>
      </c>
      <c r="F689" s="34" t="s">
        <v>174</v>
      </c>
      <c r="G689" s="21" t="s">
        <v>200</v>
      </c>
      <c r="H689" s="21" t="s">
        <v>201</v>
      </c>
      <c r="I689" s="21" t="s">
        <v>31</v>
      </c>
      <c r="J689" s="21" t="s">
        <v>32</v>
      </c>
      <c r="K689" s="9"/>
      <c r="M689" s="12"/>
    </row>
    <row r="690" spans="1:13" ht="18" customHeight="1">
      <c r="A690" s="1">
        <v>689</v>
      </c>
      <c r="B690" s="37">
        <v>33131</v>
      </c>
      <c r="C690" s="34" t="s">
        <v>168</v>
      </c>
      <c r="D690" s="34" t="s">
        <v>195</v>
      </c>
      <c r="E690" s="34" t="s">
        <v>192</v>
      </c>
      <c r="F690" s="34" t="s">
        <v>163</v>
      </c>
      <c r="G690" s="21"/>
      <c r="H690" s="21"/>
      <c r="I690" s="21" t="s">
        <v>19</v>
      </c>
      <c r="J690" s="21" t="s">
        <v>20</v>
      </c>
      <c r="K690" s="9"/>
      <c r="M690" s="12"/>
    </row>
    <row r="691" spans="1:13" ht="18" customHeight="1">
      <c r="A691" s="1">
        <v>690</v>
      </c>
      <c r="B691" s="37">
        <v>33131</v>
      </c>
      <c r="C691" s="34" t="s">
        <v>210</v>
      </c>
      <c r="D691" s="34" t="s">
        <v>166</v>
      </c>
      <c r="E691" s="34" t="s">
        <v>177</v>
      </c>
      <c r="F691" s="34" t="s">
        <v>171</v>
      </c>
      <c r="G691" s="21"/>
      <c r="H691" s="21"/>
      <c r="I691" s="21" t="s">
        <v>14</v>
      </c>
      <c r="J691" s="21" t="s">
        <v>276</v>
      </c>
      <c r="K691" s="9"/>
      <c r="M691" s="12"/>
    </row>
    <row r="692" spans="1:13" ht="18" customHeight="1">
      <c r="A692" s="1">
        <v>691</v>
      </c>
      <c r="B692" s="37">
        <v>33131</v>
      </c>
      <c r="C692" s="34" t="s">
        <v>144</v>
      </c>
      <c r="D692" s="34" t="s">
        <v>167</v>
      </c>
      <c r="E692" s="34" t="s">
        <v>175</v>
      </c>
      <c r="F692" s="34" t="s">
        <v>190</v>
      </c>
      <c r="G692" s="21"/>
      <c r="H692" s="21"/>
      <c r="I692" s="21" t="s">
        <v>38</v>
      </c>
      <c r="J692" s="21" t="s">
        <v>37</v>
      </c>
      <c r="K692" s="9"/>
      <c r="M692" s="12"/>
    </row>
    <row r="693" spans="1:13" ht="18" customHeight="1">
      <c r="A693" s="1">
        <v>692</v>
      </c>
      <c r="B693" s="37">
        <v>33132</v>
      </c>
      <c r="C693" s="34" t="s">
        <v>171</v>
      </c>
      <c r="D693" s="34" t="s">
        <v>193</v>
      </c>
      <c r="E693" s="34" t="s">
        <v>166</v>
      </c>
      <c r="F693" s="34" t="s">
        <v>177</v>
      </c>
      <c r="G693" s="21"/>
      <c r="H693" s="21"/>
      <c r="I693" s="21" t="s">
        <v>14</v>
      </c>
      <c r="J693" s="21" t="s">
        <v>276</v>
      </c>
      <c r="K693" s="9"/>
      <c r="M693" s="12"/>
    </row>
    <row r="694" spans="1:13" ht="18" customHeight="1">
      <c r="A694" s="1">
        <v>693</v>
      </c>
      <c r="B694" s="37">
        <v>33132</v>
      </c>
      <c r="C694" s="34" t="s">
        <v>184</v>
      </c>
      <c r="D694" s="36" t="s">
        <v>174</v>
      </c>
      <c r="E694" s="34" t="s">
        <v>213</v>
      </c>
      <c r="F694" s="34" t="s">
        <v>186</v>
      </c>
      <c r="G694" s="21" t="s">
        <v>201</v>
      </c>
      <c r="H694" s="21" t="s">
        <v>200</v>
      </c>
      <c r="I694" s="21" t="s">
        <v>31</v>
      </c>
      <c r="J694" s="21" t="s">
        <v>32</v>
      </c>
      <c r="K694" s="9"/>
      <c r="M694" s="12"/>
    </row>
    <row r="695" spans="1:13" ht="18" customHeight="1">
      <c r="A695" s="1">
        <v>694</v>
      </c>
      <c r="B695" s="37">
        <v>33132</v>
      </c>
      <c r="C695" s="34" t="s">
        <v>176</v>
      </c>
      <c r="D695" s="34" t="s">
        <v>192</v>
      </c>
      <c r="E695" s="34" t="s">
        <v>163</v>
      </c>
      <c r="F695" s="34" t="s">
        <v>195</v>
      </c>
      <c r="G695" s="21"/>
      <c r="H695" s="21"/>
      <c r="I695" s="21" t="s">
        <v>19</v>
      </c>
      <c r="J695" s="21" t="s">
        <v>20</v>
      </c>
      <c r="K695" s="9"/>
      <c r="M695" s="12"/>
    </row>
    <row r="696" spans="1:13" ht="18" customHeight="1">
      <c r="A696" s="1">
        <v>695</v>
      </c>
      <c r="B696" s="37">
        <v>33134</v>
      </c>
      <c r="C696" s="36" t="s">
        <v>170</v>
      </c>
      <c r="D696" s="34" t="s">
        <v>210</v>
      </c>
      <c r="E696" s="34" t="s">
        <v>193</v>
      </c>
      <c r="F696" s="34" t="s">
        <v>166</v>
      </c>
      <c r="G696" s="21"/>
      <c r="H696" s="21"/>
      <c r="I696" s="21" t="s">
        <v>20</v>
      </c>
      <c r="J696" s="21" t="s">
        <v>38</v>
      </c>
      <c r="K696" s="9"/>
      <c r="M696" s="13"/>
    </row>
    <row r="697" spans="1:13" ht="18" customHeight="1">
      <c r="A697" s="1">
        <v>696</v>
      </c>
      <c r="B697" s="37">
        <v>33134</v>
      </c>
      <c r="C697" s="34" t="s">
        <v>190</v>
      </c>
      <c r="D697" s="34" t="s">
        <v>180</v>
      </c>
      <c r="E697" s="34" t="s">
        <v>167</v>
      </c>
      <c r="F697" s="34" t="s">
        <v>175</v>
      </c>
      <c r="G697" s="21"/>
      <c r="H697" s="21"/>
      <c r="I697" s="21" t="s">
        <v>276</v>
      </c>
      <c r="J697" s="21" t="s">
        <v>19</v>
      </c>
      <c r="K697" s="9"/>
      <c r="M697" s="12"/>
    </row>
    <row r="698" spans="1:13" ht="18" customHeight="1">
      <c r="A698" s="1">
        <v>697</v>
      </c>
      <c r="B698" s="37">
        <v>33134</v>
      </c>
      <c r="C698" s="34" t="s">
        <v>211</v>
      </c>
      <c r="D698" s="34" t="s">
        <v>186</v>
      </c>
      <c r="E698" s="34" t="s">
        <v>184</v>
      </c>
      <c r="F698" s="34" t="s">
        <v>178</v>
      </c>
      <c r="G698" s="21" t="s">
        <v>174</v>
      </c>
      <c r="H698" s="21" t="s">
        <v>201</v>
      </c>
      <c r="I698" s="21" t="s">
        <v>31</v>
      </c>
      <c r="J698" s="21" t="s">
        <v>26</v>
      </c>
      <c r="K698" s="9"/>
      <c r="M698" s="12"/>
    </row>
    <row r="699" spans="1:13" ht="18" customHeight="1">
      <c r="A699" s="1">
        <v>698</v>
      </c>
      <c r="B699" s="37">
        <v>33134</v>
      </c>
      <c r="C699" s="34" t="s">
        <v>163</v>
      </c>
      <c r="D699" s="34" t="s">
        <v>168</v>
      </c>
      <c r="E699" s="34" t="s">
        <v>195</v>
      </c>
      <c r="F699" s="34" t="s">
        <v>192</v>
      </c>
      <c r="G699" s="21"/>
      <c r="H699" s="21"/>
      <c r="I699" s="21" t="s">
        <v>14</v>
      </c>
      <c r="J699" s="21" t="s">
        <v>37</v>
      </c>
      <c r="K699" s="9"/>
      <c r="M699" s="12"/>
    </row>
    <row r="700" spans="1:13" ht="18" customHeight="1">
      <c r="A700" s="1">
        <v>699</v>
      </c>
      <c r="B700" s="37">
        <v>33135</v>
      </c>
      <c r="C700" s="34" t="s">
        <v>182</v>
      </c>
      <c r="D700" s="34" t="s">
        <v>161</v>
      </c>
      <c r="E700" s="34" t="s">
        <v>197</v>
      </c>
      <c r="F700" s="34" t="s">
        <v>187</v>
      </c>
      <c r="G700" s="21" t="s">
        <v>183</v>
      </c>
      <c r="H700" s="21" t="s">
        <v>194</v>
      </c>
      <c r="I700" s="21" t="s">
        <v>228</v>
      </c>
      <c r="J700" s="21" t="s">
        <v>32</v>
      </c>
      <c r="K700" s="9"/>
      <c r="M700" s="12"/>
    </row>
    <row r="701" spans="1:13" ht="18" customHeight="1">
      <c r="A701" s="1">
        <v>700</v>
      </c>
      <c r="B701" s="37">
        <v>33135</v>
      </c>
      <c r="C701" s="34" t="s">
        <v>192</v>
      </c>
      <c r="D701" s="34" t="s">
        <v>176</v>
      </c>
      <c r="E701" s="34" t="s">
        <v>168</v>
      </c>
      <c r="F701" s="34" t="s">
        <v>195</v>
      </c>
      <c r="G701" s="21"/>
      <c r="H701" s="21"/>
      <c r="I701" s="21" t="s">
        <v>14</v>
      </c>
      <c r="J701" s="21" t="s">
        <v>37</v>
      </c>
      <c r="K701" s="9"/>
      <c r="M701" s="12"/>
    </row>
    <row r="702" spans="1:13" ht="18" customHeight="1">
      <c r="A702" s="1">
        <v>701</v>
      </c>
      <c r="B702" s="37">
        <v>33135</v>
      </c>
      <c r="C702" s="34" t="s">
        <v>175</v>
      </c>
      <c r="D702" s="34" t="s">
        <v>177</v>
      </c>
      <c r="E702" s="34" t="s">
        <v>180</v>
      </c>
      <c r="F702" s="34" t="s">
        <v>167</v>
      </c>
      <c r="G702" s="21"/>
      <c r="H702" s="21"/>
      <c r="I702" s="21" t="s">
        <v>276</v>
      </c>
      <c r="J702" s="21" t="s">
        <v>19</v>
      </c>
      <c r="K702" s="9"/>
      <c r="M702" s="12"/>
    </row>
    <row r="703" spans="1:13" ht="18" customHeight="1">
      <c r="A703" s="1">
        <v>702</v>
      </c>
      <c r="B703" s="37">
        <v>33135</v>
      </c>
      <c r="C703" s="34" t="s">
        <v>186</v>
      </c>
      <c r="D703" s="34" t="s">
        <v>179</v>
      </c>
      <c r="E703" s="34" t="s">
        <v>131</v>
      </c>
      <c r="F703" s="34" t="s">
        <v>184</v>
      </c>
      <c r="G703" s="21" t="s">
        <v>165</v>
      </c>
      <c r="H703" s="21" t="s">
        <v>213</v>
      </c>
      <c r="I703" s="21" t="s">
        <v>31</v>
      </c>
      <c r="J703" s="21" t="s">
        <v>26</v>
      </c>
      <c r="K703" s="9"/>
      <c r="M703" s="12"/>
    </row>
    <row r="704" spans="1:13" ht="18" customHeight="1">
      <c r="A704" s="1">
        <v>703</v>
      </c>
      <c r="B704" s="37">
        <v>33136</v>
      </c>
      <c r="C704" s="34" t="s">
        <v>179</v>
      </c>
      <c r="D704" s="34" t="s">
        <v>131</v>
      </c>
      <c r="E704" s="34" t="s">
        <v>200</v>
      </c>
      <c r="F704" s="34" t="s">
        <v>165</v>
      </c>
      <c r="G704" s="21" t="s">
        <v>188</v>
      </c>
      <c r="H704" s="21" t="s">
        <v>211</v>
      </c>
      <c r="I704" s="21" t="s">
        <v>31</v>
      </c>
      <c r="J704" s="21" t="s">
        <v>26</v>
      </c>
      <c r="K704" s="9"/>
      <c r="M704" s="12"/>
    </row>
    <row r="705" spans="1:13" ht="18" customHeight="1">
      <c r="A705" s="1">
        <v>704</v>
      </c>
      <c r="B705" s="37">
        <v>33136</v>
      </c>
      <c r="C705" s="34" t="s">
        <v>194</v>
      </c>
      <c r="D705" s="34" t="s">
        <v>197</v>
      </c>
      <c r="E705" s="34" t="s">
        <v>161</v>
      </c>
      <c r="F705" s="34" t="s">
        <v>183</v>
      </c>
      <c r="G705" s="21" t="s">
        <v>187</v>
      </c>
      <c r="H705" s="21" t="s">
        <v>182</v>
      </c>
      <c r="I705" s="21" t="s">
        <v>228</v>
      </c>
      <c r="J705" s="21" t="s">
        <v>32</v>
      </c>
      <c r="K705" s="9"/>
      <c r="M705" s="12"/>
    </row>
    <row r="706" spans="1:13" ht="18" customHeight="1">
      <c r="A706" s="1">
        <v>705</v>
      </c>
      <c r="B706" s="37">
        <v>33136</v>
      </c>
      <c r="C706" s="34" t="s">
        <v>214</v>
      </c>
      <c r="D706" s="34" t="s">
        <v>185</v>
      </c>
      <c r="E706" s="34" t="s">
        <v>269</v>
      </c>
      <c r="F706" s="34" t="s">
        <v>172</v>
      </c>
      <c r="G706" s="21" t="s">
        <v>173</v>
      </c>
      <c r="H706" s="21" t="s">
        <v>181</v>
      </c>
      <c r="I706" s="21" t="s">
        <v>227</v>
      </c>
      <c r="J706" s="21" t="s">
        <v>8</v>
      </c>
      <c r="K706" s="9"/>
      <c r="M706" s="12"/>
    </row>
    <row r="707" spans="1:13" ht="18" customHeight="1">
      <c r="A707" s="1">
        <v>706</v>
      </c>
      <c r="B707" s="37">
        <v>33138</v>
      </c>
      <c r="C707" s="34" t="s">
        <v>167</v>
      </c>
      <c r="D707" s="34" t="s">
        <v>190</v>
      </c>
      <c r="E707" s="34" t="s">
        <v>144</v>
      </c>
      <c r="F707" s="34" t="s">
        <v>180</v>
      </c>
      <c r="G707" s="21"/>
      <c r="H707" s="21"/>
      <c r="I707" s="21" t="s">
        <v>37</v>
      </c>
      <c r="J707" s="21" t="s">
        <v>19</v>
      </c>
      <c r="K707" s="9"/>
      <c r="M707" s="12"/>
    </row>
    <row r="708" spans="1:13" ht="18" customHeight="1">
      <c r="A708" s="1">
        <v>707</v>
      </c>
      <c r="B708" s="37">
        <v>33138</v>
      </c>
      <c r="C708" s="34" t="s">
        <v>184</v>
      </c>
      <c r="D708" s="34" t="s">
        <v>178</v>
      </c>
      <c r="E708" s="34" t="s">
        <v>174</v>
      </c>
      <c r="F708" s="34" t="s">
        <v>213</v>
      </c>
      <c r="G708" s="21" t="s">
        <v>188</v>
      </c>
      <c r="H708" s="21" t="s">
        <v>131</v>
      </c>
      <c r="I708" s="21" t="s">
        <v>32</v>
      </c>
      <c r="J708" s="21" t="s">
        <v>31</v>
      </c>
      <c r="K708" s="9"/>
      <c r="M708" s="12"/>
    </row>
    <row r="709" spans="1:13" ht="18" customHeight="1">
      <c r="A709" s="1">
        <v>708</v>
      </c>
      <c r="B709" s="37">
        <v>33138</v>
      </c>
      <c r="C709" s="34" t="s">
        <v>187</v>
      </c>
      <c r="D709" s="34" t="s">
        <v>214</v>
      </c>
      <c r="E709" s="34" t="s">
        <v>194</v>
      </c>
      <c r="F709" s="34" t="s">
        <v>182</v>
      </c>
      <c r="G709" s="21" t="s">
        <v>146</v>
      </c>
      <c r="H709" s="21" t="s">
        <v>269</v>
      </c>
      <c r="I709" s="21" t="s">
        <v>26</v>
      </c>
      <c r="J709" s="21" t="s">
        <v>8</v>
      </c>
      <c r="K709" s="9"/>
      <c r="M709" s="12"/>
    </row>
    <row r="710" spans="1:13" ht="18" customHeight="1">
      <c r="A710" s="1">
        <v>709</v>
      </c>
      <c r="B710" s="37">
        <v>33138</v>
      </c>
      <c r="C710" s="34" t="s">
        <v>195</v>
      </c>
      <c r="D710" s="34" t="s">
        <v>163</v>
      </c>
      <c r="E710" s="34" t="s">
        <v>72</v>
      </c>
      <c r="F710" s="34" t="s">
        <v>176</v>
      </c>
      <c r="G710" s="21"/>
      <c r="H710" s="21"/>
      <c r="I710" s="21" t="s">
        <v>38</v>
      </c>
      <c r="J710" s="21" t="s">
        <v>14</v>
      </c>
      <c r="K710" s="9"/>
      <c r="M710" s="12"/>
    </row>
    <row r="711" spans="1:13" ht="18" customHeight="1">
      <c r="A711" s="1">
        <v>710</v>
      </c>
      <c r="B711" s="37">
        <v>33138</v>
      </c>
      <c r="C711" s="34" t="s">
        <v>191</v>
      </c>
      <c r="D711" s="34" t="s">
        <v>171</v>
      </c>
      <c r="E711" s="34" t="s">
        <v>210</v>
      </c>
      <c r="F711" s="34" t="s">
        <v>193</v>
      </c>
      <c r="G711" s="21"/>
      <c r="H711" s="21"/>
      <c r="I711" s="21" t="s">
        <v>276</v>
      </c>
      <c r="J711" s="21" t="s">
        <v>20</v>
      </c>
      <c r="K711" s="9"/>
      <c r="M711" s="12"/>
    </row>
    <row r="712" spans="1:13" ht="18" customHeight="1">
      <c r="A712" s="1">
        <v>711</v>
      </c>
      <c r="B712" s="37">
        <v>33139</v>
      </c>
      <c r="C712" s="34" t="s">
        <v>213</v>
      </c>
      <c r="D712" s="34" t="s">
        <v>186</v>
      </c>
      <c r="E712" s="34" t="s">
        <v>184</v>
      </c>
      <c r="F712" s="34" t="s">
        <v>179</v>
      </c>
      <c r="G712" s="21" t="s">
        <v>174</v>
      </c>
      <c r="H712" s="21" t="s">
        <v>188</v>
      </c>
      <c r="I712" s="21" t="s">
        <v>32</v>
      </c>
      <c r="J712" s="21" t="s">
        <v>31</v>
      </c>
      <c r="K712" s="9"/>
      <c r="M712" s="12"/>
    </row>
    <row r="713" spans="1:13" ht="18" customHeight="1">
      <c r="A713" s="1">
        <v>712</v>
      </c>
      <c r="B713" s="37">
        <v>33139</v>
      </c>
      <c r="C713" s="34" t="s">
        <v>197</v>
      </c>
      <c r="D713" s="34" t="s">
        <v>172</v>
      </c>
      <c r="E713" s="34" t="s">
        <v>142</v>
      </c>
      <c r="F713" s="34" t="s">
        <v>185</v>
      </c>
      <c r="G713" s="21" t="s">
        <v>181</v>
      </c>
      <c r="H713" s="21" t="s">
        <v>173</v>
      </c>
      <c r="I713" s="21" t="s">
        <v>228</v>
      </c>
      <c r="J713" s="21" t="s">
        <v>227</v>
      </c>
      <c r="K713" s="9"/>
      <c r="M713" s="12"/>
    </row>
    <row r="714" spans="1:13" ht="18" customHeight="1">
      <c r="A714" s="1">
        <v>713</v>
      </c>
      <c r="B714" s="37">
        <v>33139</v>
      </c>
      <c r="C714" s="34" t="s">
        <v>168</v>
      </c>
      <c r="D714" s="34" t="s">
        <v>176</v>
      </c>
      <c r="E714" s="36" t="s">
        <v>163</v>
      </c>
      <c r="F714" s="34" t="s">
        <v>72</v>
      </c>
      <c r="G714" s="21"/>
      <c r="H714" s="21"/>
      <c r="I714" s="21" t="s">
        <v>38</v>
      </c>
      <c r="J714" s="21" t="s">
        <v>14</v>
      </c>
      <c r="K714" s="9"/>
      <c r="M714" s="12"/>
    </row>
    <row r="715" spans="1:13" ht="18" customHeight="1">
      <c r="A715" s="1">
        <v>714</v>
      </c>
      <c r="B715" s="37">
        <v>33139</v>
      </c>
      <c r="C715" s="34" t="s">
        <v>180</v>
      </c>
      <c r="D715" s="34" t="s">
        <v>175</v>
      </c>
      <c r="E715" s="34" t="s">
        <v>190</v>
      </c>
      <c r="F715" s="34" t="s">
        <v>144</v>
      </c>
      <c r="G715" s="21"/>
      <c r="H715" s="21"/>
      <c r="I715" s="21" t="s">
        <v>37</v>
      </c>
      <c r="J715" s="21" t="s">
        <v>19</v>
      </c>
      <c r="K715" s="9"/>
      <c r="M715" s="12"/>
    </row>
    <row r="716" spans="1:13" ht="18" customHeight="1">
      <c r="A716" s="1">
        <v>715</v>
      </c>
      <c r="B716" s="37">
        <v>33139</v>
      </c>
      <c r="C716" s="34" t="s">
        <v>183</v>
      </c>
      <c r="D716" s="36" t="s">
        <v>182</v>
      </c>
      <c r="E716" s="34" t="s">
        <v>146</v>
      </c>
      <c r="F716" s="34" t="s">
        <v>269</v>
      </c>
      <c r="G716" s="21" t="s">
        <v>194</v>
      </c>
      <c r="H716" s="21" t="s">
        <v>187</v>
      </c>
      <c r="I716" s="21" t="s">
        <v>26</v>
      </c>
      <c r="J716" s="21" t="s">
        <v>8</v>
      </c>
      <c r="K716" s="9"/>
      <c r="M716" s="12"/>
    </row>
    <row r="717" spans="1:13" ht="18" customHeight="1">
      <c r="A717" s="1">
        <v>716</v>
      </c>
      <c r="B717" s="37">
        <v>33139</v>
      </c>
      <c r="C717" s="34" t="s">
        <v>193</v>
      </c>
      <c r="D717" s="34" t="s">
        <v>170</v>
      </c>
      <c r="E717" s="34" t="s">
        <v>171</v>
      </c>
      <c r="F717" s="34" t="s">
        <v>210</v>
      </c>
      <c r="G717" s="21"/>
      <c r="H717" s="21"/>
      <c r="I717" s="21" t="s">
        <v>276</v>
      </c>
      <c r="J717" s="21" t="s">
        <v>20</v>
      </c>
      <c r="K717" s="9"/>
      <c r="M717" s="12"/>
    </row>
    <row r="718" spans="1:13" ht="18" customHeight="1">
      <c r="A718" s="1">
        <v>717</v>
      </c>
      <c r="B718" s="37">
        <v>33140</v>
      </c>
      <c r="C718" s="34" t="s">
        <v>166</v>
      </c>
      <c r="D718" s="34" t="s">
        <v>191</v>
      </c>
      <c r="E718" s="34" t="s">
        <v>170</v>
      </c>
      <c r="F718" s="34" t="s">
        <v>171</v>
      </c>
      <c r="G718" s="21"/>
      <c r="H718" s="21"/>
      <c r="I718" s="21" t="s">
        <v>276</v>
      </c>
      <c r="J718" s="21" t="s">
        <v>20</v>
      </c>
      <c r="K718" s="9"/>
      <c r="M718" s="12"/>
    </row>
    <row r="719" spans="1:13" ht="18" customHeight="1">
      <c r="A719" s="1">
        <v>718</v>
      </c>
      <c r="B719" s="37">
        <v>33140</v>
      </c>
      <c r="C719" s="34" t="s">
        <v>269</v>
      </c>
      <c r="D719" s="34" t="s">
        <v>187</v>
      </c>
      <c r="E719" s="34" t="s">
        <v>214</v>
      </c>
      <c r="F719" s="34" t="s">
        <v>194</v>
      </c>
      <c r="G719" s="21" t="s">
        <v>183</v>
      </c>
      <c r="H719" s="21" t="s">
        <v>146</v>
      </c>
      <c r="I719" s="21" t="s">
        <v>26</v>
      </c>
      <c r="J719" s="21" t="s">
        <v>8</v>
      </c>
      <c r="K719" s="9"/>
      <c r="M719" s="12"/>
    </row>
    <row r="720" spans="1:13" ht="18" customHeight="1">
      <c r="A720" s="1">
        <v>719</v>
      </c>
      <c r="B720" s="37">
        <v>33140</v>
      </c>
      <c r="C720" s="34" t="s">
        <v>165</v>
      </c>
      <c r="D720" s="34" t="s">
        <v>211</v>
      </c>
      <c r="E720" s="34" t="s">
        <v>178</v>
      </c>
      <c r="F720" s="34" t="s">
        <v>131</v>
      </c>
      <c r="G720" s="21" t="s">
        <v>200</v>
      </c>
      <c r="H720" s="21" t="s">
        <v>174</v>
      </c>
      <c r="I720" s="21" t="s">
        <v>32</v>
      </c>
      <c r="J720" s="21" t="s">
        <v>31</v>
      </c>
      <c r="K720" s="9"/>
      <c r="M720" s="12"/>
    </row>
    <row r="721" spans="1:13" ht="18" customHeight="1">
      <c r="A721" s="1">
        <v>720</v>
      </c>
      <c r="B721" s="37">
        <v>33141</v>
      </c>
      <c r="C721" s="34" t="s">
        <v>178</v>
      </c>
      <c r="D721" s="34" t="s">
        <v>184</v>
      </c>
      <c r="E721" s="34" t="s">
        <v>186</v>
      </c>
      <c r="F721" s="34" t="s">
        <v>174</v>
      </c>
      <c r="G721" s="21" t="s">
        <v>188</v>
      </c>
      <c r="H721" s="21" t="s">
        <v>131</v>
      </c>
      <c r="I721" s="21" t="s">
        <v>8</v>
      </c>
      <c r="J721" s="21" t="s">
        <v>31</v>
      </c>
      <c r="K721" s="9"/>
      <c r="M721" s="12"/>
    </row>
    <row r="722" spans="1:13" ht="18" customHeight="1">
      <c r="A722" s="1">
        <v>721</v>
      </c>
      <c r="B722" s="37">
        <v>33141</v>
      </c>
      <c r="C722" s="34" t="s">
        <v>210</v>
      </c>
      <c r="D722" s="34" t="s">
        <v>171</v>
      </c>
      <c r="E722" s="34" t="s">
        <v>193</v>
      </c>
      <c r="F722" s="34" t="s">
        <v>170</v>
      </c>
      <c r="G722" s="21"/>
      <c r="H722" s="21"/>
      <c r="I722" s="21" t="s">
        <v>38</v>
      </c>
      <c r="J722" s="21" t="s">
        <v>19</v>
      </c>
      <c r="K722" s="9"/>
      <c r="M722" s="12"/>
    </row>
    <row r="723" spans="1:13" ht="18" customHeight="1">
      <c r="A723" s="1">
        <v>722</v>
      </c>
      <c r="B723" s="37">
        <v>33141</v>
      </c>
      <c r="C723" s="34" t="s">
        <v>144</v>
      </c>
      <c r="D723" s="34" t="s">
        <v>167</v>
      </c>
      <c r="E723" s="34" t="s">
        <v>175</v>
      </c>
      <c r="F723" s="34" t="s">
        <v>190</v>
      </c>
      <c r="G723" s="21"/>
      <c r="H723" s="21"/>
      <c r="I723" s="21" t="s">
        <v>14</v>
      </c>
      <c r="J723" s="21" t="s">
        <v>20</v>
      </c>
      <c r="K723" s="9"/>
      <c r="M723" s="12"/>
    </row>
    <row r="724" spans="1:13" ht="18" customHeight="1">
      <c r="A724" s="1">
        <v>723</v>
      </c>
      <c r="B724" s="37">
        <v>33141</v>
      </c>
      <c r="C724" s="34" t="s">
        <v>176</v>
      </c>
      <c r="D724" s="34" t="s">
        <v>72</v>
      </c>
      <c r="E724" s="34" t="s">
        <v>195</v>
      </c>
      <c r="F724" s="34" t="s">
        <v>163</v>
      </c>
      <c r="G724" s="21"/>
      <c r="H724" s="21"/>
      <c r="I724" s="21" t="s">
        <v>37</v>
      </c>
      <c r="J724" s="21" t="s">
        <v>276</v>
      </c>
      <c r="K724" s="9"/>
      <c r="M724" s="12"/>
    </row>
    <row r="725" spans="1:13" ht="18" customHeight="1">
      <c r="A725" s="1">
        <v>724</v>
      </c>
      <c r="B725" s="37">
        <v>33142</v>
      </c>
      <c r="C725" s="36" t="s">
        <v>171</v>
      </c>
      <c r="D725" s="34" t="s">
        <v>193</v>
      </c>
      <c r="E725" s="34" t="s">
        <v>170</v>
      </c>
      <c r="F725" s="34" t="s">
        <v>166</v>
      </c>
      <c r="G725" s="21"/>
      <c r="H725" s="21"/>
      <c r="I725" s="21" t="s">
        <v>38</v>
      </c>
      <c r="J725" s="21" t="s">
        <v>19</v>
      </c>
      <c r="K725" s="9"/>
      <c r="M725" s="13"/>
    </row>
    <row r="726" spans="1:13" ht="18" customHeight="1">
      <c r="A726" s="1">
        <v>725</v>
      </c>
      <c r="B726" s="37">
        <v>33142</v>
      </c>
      <c r="C726" s="34" t="s">
        <v>142</v>
      </c>
      <c r="D726" s="34" t="s">
        <v>181</v>
      </c>
      <c r="E726" s="34" t="s">
        <v>173</v>
      </c>
      <c r="F726" s="34" t="s">
        <v>187</v>
      </c>
      <c r="G726" s="21" t="s">
        <v>194</v>
      </c>
      <c r="H726" s="21" t="s">
        <v>172</v>
      </c>
      <c r="I726" s="21" t="s">
        <v>26</v>
      </c>
      <c r="J726" s="21" t="s">
        <v>228</v>
      </c>
      <c r="K726" s="9"/>
      <c r="M726" s="12"/>
    </row>
    <row r="727" spans="1:13" ht="18" customHeight="1">
      <c r="A727" s="1">
        <v>726</v>
      </c>
      <c r="B727" s="37">
        <v>33142</v>
      </c>
      <c r="C727" s="34" t="s">
        <v>163</v>
      </c>
      <c r="D727" s="34" t="s">
        <v>195</v>
      </c>
      <c r="E727" s="34" t="s">
        <v>192</v>
      </c>
      <c r="F727" s="34" t="s">
        <v>72</v>
      </c>
      <c r="G727" s="21"/>
      <c r="H727" s="21"/>
      <c r="I727" s="21" t="s">
        <v>37</v>
      </c>
      <c r="J727" s="21" t="s">
        <v>276</v>
      </c>
      <c r="K727" s="9"/>
      <c r="M727" s="12"/>
    </row>
    <row r="728" spans="1:13" ht="18" customHeight="1">
      <c r="A728" s="1">
        <v>727</v>
      </c>
      <c r="B728" s="37">
        <v>33143</v>
      </c>
      <c r="C728" s="34" t="s">
        <v>72</v>
      </c>
      <c r="D728" s="34" t="s">
        <v>192</v>
      </c>
      <c r="E728" s="34" t="s">
        <v>176</v>
      </c>
      <c r="F728" s="34" t="s">
        <v>195</v>
      </c>
      <c r="G728" s="21"/>
      <c r="H728" s="21"/>
      <c r="I728" s="21" t="s">
        <v>37</v>
      </c>
      <c r="J728" s="21" t="s">
        <v>276</v>
      </c>
      <c r="K728" s="9"/>
      <c r="M728" s="12"/>
    </row>
    <row r="729" spans="1:13" ht="18" customHeight="1">
      <c r="A729" s="1">
        <v>728</v>
      </c>
      <c r="B729" s="37">
        <v>33143</v>
      </c>
      <c r="C729" s="34" t="s">
        <v>170</v>
      </c>
      <c r="D729" s="34" t="s">
        <v>210</v>
      </c>
      <c r="E729" s="34" t="s">
        <v>166</v>
      </c>
      <c r="F729" s="34" t="s">
        <v>193</v>
      </c>
      <c r="G729" s="21"/>
      <c r="H729" s="21"/>
      <c r="I729" s="21" t="s">
        <v>38</v>
      </c>
      <c r="J729" s="21" t="s">
        <v>19</v>
      </c>
      <c r="K729" s="9"/>
      <c r="M729" s="12"/>
    </row>
    <row r="730" spans="1:13" ht="18" customHeight="1">
      <c r="A730" s="1">
        <v>729</v>
      </c>
      <c r="B730" s="37">
        <v>33143</v>
      </c>
      <c r="C730" s="34" t="s">
        <v>211</v>
      </c>
      <c r="D730" s="34" t="s">
        <v>179</v>
      </c>
      <c r="E730" s="34" t="s">
        <v>197</v>
      </c>
      <c r="F730" s="34" t="s">
        <v>165</v>
      </c>
      <c r="G730" s="21" t="s">
        <v>214</v>
      </c>
      <c r="H730" s="21" t="s">
        <v>213</v>
      </c>
      <c r="I730" s="21" t="s">
        <v>32</v>
      </c>
      <c r="J730" s="21" t="s">
        <v>227</v>
      </c>
      <c r="K730" s="9"/>
      <c r="M730" s="12"/>
    </row>
    <row r="731" spans="1:13" ht="18" customHeight="1">
      <c r="A731" s="1">
        <v>730</v>
      </c>
      <c r="B731" s="37">
        <v>33143</v>
      </c>
      <c r="C731" s="34" t="s">
        <v>185</v>
      </c>
      <c r="D731" s="34" t="s">
        <v>269</v>
      </c>
      <c r="E731" s="34" t="s">
        <v>172</v>
      </c>
      <c r="F731" s="34" t="s">
        <v>183</v>
      </c>
      <c r="G731" s="21" t="s">
        <v>181</v>
      </c>
      <c r="H731" s="21" t="s">
        <v>182</v>
      </c>
      <c r="I731" s="21" t="s">
        <v>26</v>
      </c>
      <c r="J731" s="21" t="s">
        <v>228</v>
      </c>
      <c r="K731" s="9"/>
      <c r="M731" s="12"/>
    </row>
    <row r="732" spans="1:13" ht="18" customHeight="1">
      <c r="A732" s="1">
        <v>731</v>
      </c>
      <c r="B732" s="37">
        <v>33143</v>
      </c>
      <c r="C732" s="34" t="s">
        <v>186</v>
      </c>
      <c r="D732" s="34" t="s">
        <v>178</v>
      </c>
      <c r="E732" s="34" t="s">
        <v>174</v>
      </c>
      <c r="F732" s="34" t="s">
        <v>184</v>
      </c>
      <c r="G732" s="21" t="s">
        <v>131</v>
      </c>
      <c r="H732" s="21" t="s">
        <v>188</v>
      </c>
      <c r="I732" s="21" t="s">
        <v>8</v>
      </c>
      <c r="J732" s="21" t="s">
        <v>31</v>
      </c>
      <c r="K732" s="9"/>
      <c r="M732" s="12"/>
    </row>
    <row r="733" spans="1:13" ht="18" customHeight="1">
      <c r="A733" s="1">
        <v>732</v>
      </c>
      <c r="B733" s="37">
        <v>33144</v>
      </c>
      <c r="C733" s="34" t="s">
        <v>213</v>
      </c>
      <c r="D733" s="34" t="s">
        <v>131</v>
      </c>
      <c r="E733" s="34" t="s">
        <v>179</v>
      </c>
      <c r="F733" s="34" t="s">
        <v>186</v>
      </c>
      <c r="G733" s="21" t="s">
        <v>174</v>
      </c>
      <c r="H733" s="21" t="s">
        <v>165</v>
      </c>
      <c r="I733" s="21" t="s">
        <v>31</v>
      </c>
      <c r="J733" s="21" t="s">
        <v>228</v>
      </c>
      <c r="K733" s="9"/>
      <c r="M733" s="12"/>
    </row>
    <row r="734" spans="1:13" ht="18" customHeight="1">
      <c r="A734" s="1">
        <v>733</v>
      </c>
      <c r="B734" s="37">
        <v>33144</v>
      </c>
      <c r="C734" s="34" t="s">
        <v>184</v>
      </c>
      <c r="D734" s="34" t="s">
        <v>214</v>
      </c>
      <c r="E734" s="34" t="s">
        <v>178</v>
      </c>
      <c r="F734" s="34" t="s">
        <v>200</v>
      </c>
      <c r="G734" s="21" t="s">
        <v>197</v>
      </c>
      <c r="H734" s="21" t="s">
        <v>211</v>
      </c>
      <c r="I734" s="21" t="s">
        <v>8</v>
      </c>
      <c r="J734" s="21" t="s">
        <v>32</v>
      </c>
      <c r="K734" s="9"/>
      <c r="M734" s="12"/>
    </row>
    <row r="735" spans="1:13" ht="18" customHeight="1">
      <c r="A735" s="1">
        <v>734</v>
      </c>
      <c r="B735" s="37">
        <v>33144</v>
      </c>
      <c r="C735" s="34" t="s">
        <v>191</v>
      </c>
      <c r="D735" s="34" t="s">
        <v>163</v>
      </c>
      <c r="E735" s="34" t="s">
        <v>195</v>
      </c>
      <c r="F735" s="34" t="s">
        <v>176</v>
      </c>
      <c r="G735" s="21"/>
      <c r="H735" s="21"/>
      <c r="I735" s="21" t="s">
        <v>276</v>
      </c>
      <c r="J735" s="21" t="s">
        <v>38</v>
      </c>
      <c r="K735" s="9"/>
      <c r="M735" s="12"/>
    </row>
    <row r="736" spans="1:13" ht="18" customHeight="1">
      <c r="A736" s="1">
        <v>735</v>
      </c>
      <c r="B736" s="37">
        <v>33145</v>
      </c>
      <c r="C736" s="34" t="s">
        <v>190</v>
      </c>
      <c r="D736" s="34" t="s">
        <v>177</v>
      </c>
      <c r="E736" s="34" t="s">
        <v>167</v>
      </c>
      <c r="F736" s="34" t="s">
        <v>175</v>
      </c>
      <c r="G736" s="21"/>
      <c r="H736" s="21"/>
      <c r="I736" s="21" t="s">
        <v>19</v>
      </c>
      <c r="J736" s="21" t="s">
        <v>14</v>
      </c>
      <c r="K736" s="9"/>
      <c r="M736" s="12"/>
    </row>
    <row r="737" spans="1:13" ht="18" customHeight="1">
      <c r="A737" s="1">
        <v>736</v>
      </c>
      <c r="B737" s="37">
        <v>33145</v>
      </c>
      <c r="C737" s="34" t="s">
        <v>197</v>
      </c>
      <c r="D737" s="34" t="s">
        <v>211</v>
      </c>
      <c r="E737" s="34" t="s">
        <v>214</v>
      </c>
      <c r="F737" s="34" t="s">
        <v>178</v>
      </c>
      <c r="G737" s="21" t="s">
        <v>200</v>
      </c>
      <c r="H737" s="21" t="s">
        <v>184</v>
      </c>
      <c r="I737" s="21" t="s">
        <v>8</v>
      </c>
      <c r="J737" s="21" t="s">
        <v>32</v>
      </c>
      <c r="K737" s="9"/>
      <c r="M737" s="12"/>
    </row>
    <row r="738" spans="1:13" ht="18" customHeight="1">
      <c r="A738" s="1">
        <v>737</v>
      </c>
      <c r="B738" s="37">
        <v>33145</v>
      </c>
      <c r="C738" s="34" t="s">
        <v>174</v>
      </c>
      <c r="D738" s="34" t="s">
        <v>186</v>
      </c>
      <c r="E738" s="34" t="s">
        <v>165</v>
      </c>
      <c r="F738" s="34" t="s">
        <v>179</v>
      </c>
      <c r="G738" s="21" t="s">
        <v>213</v>
      </c>
      <c r="H738" s="21" t="s">
        <v>131</v>
      </c>
      <c r="I738" s="21" t="s">
        <v>31</v>
      </c>
      <c r="J738" s="21" t="s">
        <v>228</v>
      </c>
      <c r="K738" s="9"/>
      <c r="M738" s="12"/>
    </row>
    <row r="739" spans="1:13" ht="18" customHeight="1">
      <c r="A739" s="1">
        <v>738</v>
      </c>
      <c r="B739" s="37">
        <v>33145</v>
      </c>
      <c r="C739" s="34" t="s">
        <v>193</v>
      </c>
      <c r="D739" s="34" t="s">
        <v>171</v>
      </c>
      <c r="E739" s="34" t="s">
        <v>210</v>
      </c>
      <c r="F739" s="34" t="s">
        <v>166</v>
      </c>
      <c r="G739" s="21"/>
      <c r="H739" s="21"/>
      <c r="I739" s="21" t="s">
        <v>20</v>
      </c>
      <c r="J739" s="21" t="s">
        <v>37</v>
      </c>
      <c r="K739" s="9"/>
      <c r="M739" s="12"/>
    </row>
    <row r="740" spans="1:13" ht="18" customHeight="1">
      <c r="A740" s="1">
        <v>739</v>
      </c>
      <c r="B740" s="37">
        <v>33145</v>
      </c>
      <c r="C740" s="34" t="s">
        <v>195</v>
      </c>
      <c r="D740" s="34" t="s">
        <v>176</v>
      </c>
      <c r="E740" s="34" t="s">
        <v>163</v>
      </c>
      <c r="F740" s="34" t="s">
        <v>192</v>
      </c>
      <c r="G740" s="21"/>
      <c r="H740" s="21"/>
      <c r="I740" s="21" t="s">
        <v>276</v>
      </c>
      <c r="J740" s="21" t="s">
        <v>38</v>
      </c>
      <c r="K740" s="9"/>
      <c r="M740" s="12"/>
    </row>
    <row r="741" spans="1:13" ht="18" customHeight="1">
      <c r="A741" s="1">
        <v>740</v>
      </c>
      <c r="B741" s="37">
        <v>33146</v>
      </c>
      <c r="C741" s="34" t="s">
        <v>182</v>
      </c>
      <c r="D741" s="34" t="s">
        <v>173</v>
      </c>
      <c r="E741" s="34" t="s">
        <v>183</v>
      </c>
      <c r="F741" s="34" t="s">
        <v>172</v>
      </c>
      <c r="G741" s="21" t="s">
        <v>269</v>
      </c>
      <c r="H741" s="21" t="s">
        <v>187</v>
      </c>
      <c r="I741" s="21" t="s">
        <v>26</v>
      </c>
      <c r="J741" s="21" t="s">
        <v>227</v>
      </c>
      <c r="K741" s="9"/>
      <c r="M741" s="12"/>
    </row>
    <row r="742" spans="1:13" ht="18" customHeight="1">
      <c r="A742" s="1">
        <v>741</v>
      </c>
      <c r="B742" s="37">
        <v>33146</v>
      </c>
      <c r="C742" s="34" t="s">
        <v>165</v>
      </c>
      <c r="D742" s="34" t="s">
        <v>213</v>
      </c>
      <c r="E742" s="34" t="s">
        <v>131</v>
      </c>
      <c r="F742" s="34" t="s">
        <v>174</v>
      </c>
      <c r="G742" s="21" t="s">
        <v>179</v>
      </c>
      <c r="H742" s="21" t="s">
        <v>186</v>
      </c>
      <c r="I742" s="21" t="s">
        <v>31</v>
      </c>
      <c r="J742" s="21" t="s">
        <v>228</v>
      </c>
      <c r="K742" s="9"/>
      <c r="M742" s="12"/>
    </row>
    <row r="743" spans="1:13" ht="18" customHeight="1">
      <c r="A743" s="1">
        <v>742</v>
      </c>
      <c r="B743" s="37">
        <v>33146</v>
      </c>
      <c r="C743" s="34" t="s">
        <v>175</v>
      </c>
      <c r="D743" s="34" t="s">
        <v>72</v>
      </c>
      <c r="E743" s="34" t="s">
        <v>177</v>
      </c>
      <c r="F743" s="34" t="s">
        <v>167</v>
      </c>
      <c r="G743" s="21"/>
      <c r="H743" s="21"/>
      <c r="I743" s="21" t="s">
        <v>19</v>
      </c>
      <c r="J743" s="21" t="s">
        <v>14</v>
      </c>
      <c r="K743" s="9"/>
      <c r="M743" s="12"/>
    </row>
    <row r="744" spans="1:13" ht="18" customHeight="1">
      <c r="A744" s="1">
        <v>743</v>
      </c>
      <c r="B744" s="37">
        <v>33147</v>
      </c>
      <c r="C744" s="34" t="s">
        <v>167</v>
      </c>
      <c r="D744" s="34" t="s">
        <v>190</v>
      </c>
      <c r="E744" s="34" t="s">
        <v>72</v>
      </c>
      <c r="F744" s="34" t="s">
        <v>177</v>
      </c>
      <c r="G744" s="21"/>
      <c r="H744" s="21"/>
      <c r="I744" s="21" t="s">
        <v>19</v>
      </c>
      <c r="J744" s="21" t="s">
        <v>14</v>
      </c>
      <c r="K744" s="9"/>
      <c r="M744" s="12"/>
    </row>
    <row r="745" spans="1:13" ht="18" customHeight="1">
      <c r="A745" s="1">
        <v>744</v>
      </c>
      <c r="B745" s="37">
        <v>33147</v>
      </c>
      <c r="C745" s="34" t="s">
        <v>166</v>
      </c>
      <c r="D745" s="34" t="s">
        <v>170</v>
      </c>
      <c r="E745" s="34" t="s">
        <v>171</v>
      </c>
      <c r="F745" s="34" t="s">
        <v>210</v>
      </c>
      <c r="G745" s="21"/>
      <c r="H745" s="21"/>
      <c r="I745" s="21" t="s">
        <v>20</v>
      </c>
      <c r="J745" s="21" t="s">
        <v>37</v>
      </c>
      <c r="K745" s="9"/>
      <c r="M745" s="12"/>
    </row>
    <row r="746" spans="1:13" ht="18" customHeight="1">
      <c r="A746" s="1">
        <v>745</v>
      </c>
      <c r="B746" s="37">
        <v>33147</v>
      </c>
      <c r="C746" s="34" t="s">
        <v>131</v>
      </c>
      <c r="D746" s="34" t="s">
        <v>174</v>
      </c>
      <c r="E746" s="34" t="s">
        <v>186</v>
      </c>
      <c r="F746" s="34" t="s">
        <v>213</v>
      </c>
      <c r="G746" s="21" t="s">
        <v>165</v>
      </c>
      <c r="H746" s="21" t="s">
        <v>179</v>
      </c>
      <c r="I746" s="21" t="s">
        <v>31</v>
      </c>
      <c r="J746" s="21" t="s">
        <v>228</v>
      </c>
      <c r="K746" s="9"/>
      <c r="M746" s="12"/>
    </row>
    <row r="747" spans="1:13" ht="18" customHeight="1">
      <c r="A747" s="1">
        <v>746</v>
      </c>
      <c r="B747" s="37">
        <v>33147</v>
      </c>
      <c r="C747" s="34" t="s">
        <v>214</v>
      </c>
      <c r="D747" s="34" t="s">
        <v>197</v>
      </c>
      <c r="E747" s="34" t="s">
        <v>184</v>
      </c>
      <c r="F747" s="34" t="s">
        <v>211</v>
      </c>
      <c r="G747" s="21" t="s">
        <v>178</v>
      </c>
      <c r="H747" s="21" t="s">
        <v>188</v>
      </c>
      <c r="I747" s="21" t="s">
        <v>8</v>
      </c>
      <c r="J747" s="21" t="s">
        <v>32</v>
      </c>
      <c r="K747" s="9"/>
      <c r="M747" s="12"/>
    </row>
    <row r="748" spans="1:13" ht="18" customHeight="1">
      <c r="A748" s="1">
        <v>747</v>
      </c>
      <c r="B748" s="37">
        <v>33148</v>
      </c>
      <c r="C748" s="34" t="s">
        <v>179</v>
      </c>
      <c r="D748" s="34" t="s">
        <v>181</v>
      </c>
      <c r="E748" s="34" t="s">
        <v>197</v>
      </c>
      <c r="F748" s="34" t="s">
        <v>184</v>
      </c>
      <c r="G748" s="21" t="s">
        <v>131</v>
      </c>
      <c r="H748" s="21" t="s">
        <v>185</v>
      </c>
      <c r="I748" s="21" t="s">
        <v>8</v>
      </c>
      <c r="J748" s="21" t="s">
        <v>228</v>
      </c>
      <c r="K748" s="9"/>
      <c r="M748" s="12"/>
    </row>
    <row r="749" spans="1:13" ht="18" customHeight="1">
      <c r="A749" s="1">
        <v>748</v>
      </c>
      <c r="B749" s="37">
        <v>33148</v>
      </c>
      <c r="C749" s="34" t="s">
        <v>211</v>
      </c>
      <c r="D749" s="34" t="s">
        <v>186</v>
      </c>
      <c r="E749" s="34" t="s">
        <v>213</v>
      </c>
      <c r="F749" s="34" t="s">
        <v>165</v>
      </c>
      <c r="G749" s="21" t="s">
        <v>200</v>
      </c>
      <c r="H749" s="21" t="s">
        <v>178</v>
      </c>
      <c r="I749" s="21" t="s">
        <v>32</v>
      </c>
      <c r="J749" s="21" t="s">
        <v>26</v>
      </c>
      <c r="K749" s="9"/>
      <c r="M749" s="12"/>
    </row>
    <row r="750" spans="1:13" ht="18" customHeight="1">
      <c r="A750" s="1">
        <v>749</v>
      </c>
      <c r="B750" s="37">
        <v>33148</v>
      </c>
      <c r="C750" s="34" t="s">
        <v>210</v>
      </c>
      <c r="D750" s="34" t="s">
        <v>171</v>
      </c>
      <c r="E750" s="34" t="s">
        <v>72</v>
      </c>
      <c r="F750" s="34" t="s">
        <v>163</v>
      </c>
      <c r="G750" s="21"/>
      <c r="H750" s="21"/>
      <c r="I750" s="21" t="s">
        <v>19</v>
      </c>
      <c r="J750" s="21" t="s">
        <v>276</v>
      </c>
      <c r="K750" s="9"/>
      <c r="M750" s="12"/>
    </row>
    <row r="751" spans="1:13" ht="18" customHeight="1">
      <c r="A751" s="1">
        <v>750</v>
      </c>
      <c r="B751" s="37">
        <v>33149</v>
      </c>
      <c r="C751" s="34" t="s">
        <v>144</v>
      </c>
      <c r="D751" s="34" t="s">
        <v>195</v>
      </c>
      <c r="E751" s="34" t="s">
        <v>180</v>
      </c>
      <c r="F751" s="34" t="s">
        <v>170</v>
      </c>
      <c r="G751" s="21"/>
      <c r="H751" s="21"/>
      <c r="I751" s="21" t="s">
        <v>14</v>
      </c>
      <c r="J751" s="21" t="s">
        <v>38</v>
      </c>
      <c r="K751" s="9"/>
      <c r="M751" s="12"/>
    </row>
    <row r="752" spans="1:13" ht="18" customHeight="1">
      <c r="A752" s="1">
        <v>751</v>
      </c>
      <c r="B752" s="37">
        <v>33149</v>
      </c>
      <c r="C752" s="34" t="s">
        <v>163</v>
      </c>
      <c r="D752" s="34" t="s">
        <v>167</v>
      </c>
      <c r="E752" s="34" t="s">
        <v>171</v>
      </c>
      <c r="F752" s="34" t="s">
        <v>72</v>
      </c>
      <c r="G752" s="21"/>
      <c r="H752" s="21"/>
      <c r="I752" s="21" t="s">
        <v>19</v>
      </c>
      <c r="J752" s="21" t="s">
        <v>276</v>
      </c>
      <c r="K752" s="9"/>
      <c r="M752" s="12"/>
    </row>
    <row r="753" spans="1:13" ht="18" customHeight="1">
      <c r="A753" s="1">
        <v>752</v>
      </c>
      <c r="B753" s="37">
        <v>33150</v>
      </c>
      <c r="C753" s="34" t="s">
        <v>213</v>
      </c>
      <c r="D753" s="34" t="s">
        <v>165</v>
      </c>
      <c r="E753" s="36" t="s">
        <v>211</v>
      </c>
      <c r="F753" s="34" t="s">
        <v>200</v>
      </c>
      <c r="G753" s="21" t="s">
        <v>178</v>
      </c>
      <c r="H753" s="21" t="s">
        <v>186</v>
      </c>
      <c r="I753" s="21" t="s">
        <v>32</v>
      </c>
      <c r="J753" s="21" t="s">
        <v>31</v>
      </c>
      <c r="K753" s="9"/>
      <c r="M753" s="12"/>
    </row>
    <row r="754" spans="1:13" ht="18" customHeight="1">
      <c r="A754" s="1">
        <v>753</v>
      </c>
      <c r="B754" s="37">
        <v>33150</v>
      </c>
      <c r="C754" s="34" t="s">
        <v>173</v>
      </c>
      <c r="D754" s="34" t="s">
        <v>194</v>
      </c>
      <c r="E754" s="34" t="s">
        <v>269</v>
      </c>
      <c r="F754" s="34" t="s">
        <v>183</v>
      </c>
      <c r="G754" s="21" t="s">
        <v>187</v>
      </c>
      <c r="H754" s="21" t="s">
        <v>142</v>
      </c>
      <c r="I754" s="21" t="s">
        <v>227</v>
      </c>
      <c r="J754" s="21" t="s">
        <v>228</v>
      </c>
      <c r="K754" s="9"/>
      <c r="M754" s="12"/>
    </row>
    <row r="755" spans="1:13" ht="18" customHeight="1">
      <c r="A755" s="1">
        <v>754</v>
      </c>
      <c r="B755" s="37">
        <v>33150</v>
      </c>
      <c r="C755" s="34" t="s">
        <v>185</v>
      </c>
      <c r="D755" s="34" t="s">
        <v>131</v>
      </c>
      <c r="E755" s="34" t="s">
        <v>184</v>
      </c>
      <c r="F755" s="34" t="s">
        <v>197</v>
      </c>
      <c r="G755" s="21" t="s">
        <v>181</v>
      </c>
      <c r="H755" s="21" t="s">
        <v>179</v>
      </c>
      <c r="I755" s="21" t="s">
        <v>8</v>
      </c>
      <c r="J755" s="21" t="s">
        <v>26</v>
      </c>
      <c r="K755" s="9"/>
      <c r="M755" s="12"/>
    </row>
    <row r="756" spans="1:13" ht="18" customHeight="1">
      <c r="A756" s="1">
        <v>755</v>
      </c>
      <c r="B756" s="37">
        <v>33151</v>
      </c>
      <c r="C756" s="34" t="s">
        <v>181</v>
      </c>
      <c r="D756" s="34" t="s">
        <v>179</v>
      </c>
      <c r="E756" s="34" t="s">
        <v>174</v>
      </c>
      <c r="F756" s="34" t="s">
        <v>131</v>
      </c>
      <c r="G756" s="21" t="s">
        <v>185</v>
      </c>
      <c r="H756" s="21" t="s">
        <v>188</v>
      </c>
      <c r="I756" s="21" t="s">
        <v>8</v>
      </c>
      <c r="J756" s="21" t="s">
        <v>26</v>
      </c>
      <c r="K756" s="9"/>
      <c r="M756" s="12"/>
    </row>
    <row r="757" spans="1:13" ht="18" customHeight="1">
      <c r="A757" s="1">
        <v>756</v>
      </c>
      <c r="B757" s="37">
        <v>33151</v>
      </c>
      <c r="C757" s="34" t="s">
        <v>184</v>
      </c>
      <c r="D757" s="34" t="s">
        <v>197</v>
      </c>
      <c r="E757" s="34" t="s">
        <v>185</v>
      </c>
      <c r="F757" s="34" t="s">
        <v>188</v>
      </c>
      <c r="G757" s="21" t="s">
        <v>131</v>
      </c>
      <c r="H757" s="21" t="s">
        <v>174</v>
      </c>
      <c r="I757" s="21" t="s">
        <v>8</v>
      </c>
      <c r="J757" s="21" t="s">
        <v>26</v>
      </c>
      <c r="K757" s="9"/>
      <c r="M757" s="12"/>
    </row>
    <row r="758" spans="1:13" ht="18" customHeight="1">
      <c r="A758" s="1">
        <v>757</v>
      </c>
      <c r="B758" s="37">
        <v>33151</v>
      </c>
      <c r="C758" s="34" t="s">
        <v>186</v>
      </c>
      <c r="D758" s="34" t="s">
        <v>211</v>
      </c>
      <c r="E758" s="34" t="s">
        <v>178</v>
      </c>
      <c r="F758" s="34" t="s">
        <v>165</v>
      </c>
      <c r="G758" s="21" t="s">
        <v>213</v>
      </c>
      <c r="H758" s="21" t="s">
        <v>200</v>
      </c>
      <c r="I758" s="21" t="s">
        <v>32</v>
      </c>
      <c r="J758" s="21" t="s">
        <v>31</v>
      </c>
      <c r="K758" s="9"/>
      <c r="M758" s="12"/>
    </row>
    <row r="759" spans="1:13" ht="18" customHeight="1">
      <c r="A759" s="1">
        <v>758</v>
      </c>
      <c r="B759" s="37">
        <v>33151</v>
      </c>
      <c r="C759" s="34" t="s">
        <v>187</v>
      </c>
      <c r="D759" s="34" t="s">
        <v>172</v>
      </c>
      <c r="E759" s="34" t="s">
        <v>182</v>
      </c>
      <c r="F759" s="34" t="s">
        <v>146</v>
      </c>
      <c r="G759" s="21" t="s">
        <v>214</v>
      </c>
      <c r="H759" s="21" t="s">
        <v>189</v>
      </c>
      <c r="I759" s="21" t="s">
        <v>227</v>
      </c>
      <c r="J759" s="21" t="s">
        <v>228</v>
      </c>
      <c r="K759" s="9"/>
      <c r="M759" s="12"/>
    </row>
    <row r="760" spans="1:13" ht="18" customHeight="1">
      <c r="A760" s="1">
        <v>759</v>
      </c>
      <c r="B760" s="37">
        <v>33151</v>
      </c>
      <c r="C760" s="34" t="s">
        <v>183</v>
      </c>
      <c r="D760" s="34" t="s">
        <v>142</v>
      </c>
      <c r="E760" s="34" t="s">
        <v>173</v>
      </c>
      <c r="F760" s="34" t="s">
        <v>189</v>
      </c>
      <c r="G760" s="21" t="s">
        <v>194</v>
      </c>
      <c r="H760" s="21" t="s">
        <v>269</v>
      </c>
      <c r="I760" s="21" t="s">
        <v>227</v>
      </c>
      <c r="J760" s="21" t="s">
        <v>228</v>
      </c>
      <c r="K760" s="9"/>
      <c r="M760" s="12"/>
    </row>
    <row r="761" spans="1:13" ht="18" customHeight="1">
      <c r="A761" s="1">
        <v>760</v>
      </c>
      <c r="B761" s="37">
        <v>33152</v>
      </c>
      <c r="C761" s="34" t="s">
        <v>168</v>
      </c>
      <c r="D761" s="34" t="s">
        <v>170</v>
      </c>
      <c r="E761" s="34" t="s">
        <v>195</v>
      </c>
      <c r="F761" s="34" t="s">
        <v>193</v>
      </c>
      <c r="G761" s="21"/>
      <c r="H761" s="21"/>
      <c r="I761" s="21" t="s">
        <v>276</v>
      </c>
      <c r="J761" s="21" t="s">
        <v>38</v>
      </c>
      <c r="K761" s="9"/>
      <c r="M761" s="12"/>
    </row>
    <row r="762" spans="1:13" ht="18" customHeight="1">
      <c r="A762" s="1">
        <v>761</v>
      </c>
      <c r="B762" s="37">
        <v>33152</v>
      </c>
      <c r="C762" s="34" t="s">
        <v>131</v>
      </c>
      <c r="D762" s="34" t="s">
        <v>185</v>
      </c>
      <c r="E762" s="34" t="s">
        <v>179</v>
      </c>
      <c r="F762" s="34" t="s">
        <v>184</v>
      </c>
      <c r="G762" s="21" t="s">
        <v>197</v>
      </c>
      <c r="H762" s="21" t="s">
        <v>181</v>
      </c>
      <c r="I762" s="21" t="s">
        <v>8</v>
      </c>
      <c r="J762" s="21" t="s">
        <v>26</v>
      </c>
      <c r="K762" s="9"/>
      <c r="M762" s="12"/>
    </row>
    <row r="763" spans="1:13" ht="18" customHeight="1">
      <c r="A763" s="1">
        <v>762</v>
      </c>
      <c r="B763" s="37">
        <v>33153</v>
      </c>
      <c r="C763" s="34" t="s">
        <v>165</v>
      </c>
      <c r="D763" s="34" t="s">
        <v>178</v>
      </c>
      <c r="E763" s="34" t="s">
        <v>186</v>
      </c>
      <c r="F763" s="34" t="s">
        <v>213</v>
      </c>
      <c r="G763" s="21" t="s">
        <v>200</v>
      </c>
      <c r="H763" s="21" t="s">
        <v>211</v>
      </c>
      <c r="I763" s="21" t="s">
        <v>32</v>
      </c>
      <c r="J763" s="21" t="s">
        <v>8</v>
      </c>
      <c r="K763" s="9"/>
      <c r="M763" s="12"/>
    </row>
    <row r="764" spans="1:13" ht="18" customHeight="1">
      <c r="A764" s="1">
        <v>763</v>
      </c>
      <c r="B764" s="37">
        <v>33153</v>
      </c>
      <c r="C764" s="34" t="s">
        <v>180</v>
      </c>
      <c r="D764" s="34" t="s">
        <v>191</v>
      </c>
      <c r="E764" s="34" t="s">
        <v>192</v>
      </c>
      <c r="F764" s="34" t="s">
        <v>166</v>
      </c>
      <c r="G764" s="21"/>
      <c r="H764" s="21"/>
      <c r="I764" s="21" t="s">
        <v>37</v>
      </c>
      <c r="J764" s="21" t="s">
        <v>20</v>
      </c>
      <c r="K764" s="9"/>
      <c r="M764" s="12"/>
    </row>
    <row r="765" spans="1:13" ht="18" customHeight="1">
      <c r="A765" s="1">
        <v>764</v>
      </c>
      <c r="B765" s="37">
        <v>33154</v>
      </c>
      <c r="C765" s="34" t="s">
        <v>171</v>
      </c>
      <c r="D765" s="34" t="s">
        <v>176</v>
      </c>
      <c r="E765" s="34" t="s">
        <v>163</v>
      </c>
      <c r="F765" s="34" t="s">
        <v>167</v>
      </c>
      <c r="G765" s="21"/>
      <c r="H765" s="21"/>
      <c r="I765" s="21" t="s">
        <v>19</v>
      </c>
      <c r="J765" s="21" t="s">
        <v>14</v>
      </c>
      <c r="K765" s="9"/>
      <c r="M765" s="12"/>
    </row>
    <row r="766" spans="1:13" ht="18" customHeight="1">
      <c r="A766" s="1">
        <v>765</v>
      </c>
      <c r="B766" s="37">
        <v>33154</v>
      </c>
      <c r="C766" s="34" t="s">
        <v>190</v>
      </c>
      <c r="D766" s="34" t="s">
        <v>163</v>
      </c>
      <c r="E766" s="34" t="s">
        <v>167</v>
      </c>
      <c r="F766" s="34" t="s">
        <v>176</v>
      </c>
      <c r="G766" s="21"/>
      <c r="H766" s="21"/>
      <c r="I766" s="21" t="s">
        <v>19</v>
      </c>
      <c r="J766" s="21" t="s">
        <v>14</v>
      </c>
      <c r="K766" s="9"/>
      <c r="M766" s="12"/>
    </row>
    <row r="767" spans="1:13" ht="18" customHeight="1">
      <c r="A767" s="1">
        <v>766</v>
      </c>
      <c r="B767" s="37">
        <v>33155</v>
      </c>
      <c r="C767" s="34" t="s">
        <v>166</v>
      </c>
      <c r="D767" s="34" t="s">
        <v>144</v>
      </c>
      <c r="E767" s="34" t="s">
        <v>195</v>
      </c>
      <c r="F767" s="34" t="s">
        <v>175</v>
      </c>
      <c r="G767" s="21"/>
      <c r="H767" s="21"/>
      <c r="I767" s="21" t="s">
        <v>276</v>
      </c>
      <c r="J767" s="21" t="s">
        <v>14</v>
      </c>
      <c r="K767" s="9"/>
      <c r="M767" s="12"/>
    </row>
    <row r="768" spans="1:13" ht="18" customHeight="1">
      <c r="A768" s="1">
        <v>767</v>
      </c>
      <c r="B768" s="37">
        <v>33155</v>
      </c>
      <c r="C768" s="34" t="s">
        <v>197</v>
      </c>
      <c r="D768" s="36" t="s">
        <v>184</v>
      </c>
      <c r="E768" s="34" t="s">
        <v>131</v>
      </c>
      <c r="F768" s="34" t="s">
        <v>211</v>
      </c>
      <c r="G768" s="21" t="s">
        <v>200</v>
      </c>
      <c r="H768" s="21" t="s">
        <v>186</v>
      </c>
      <c r="I768" s="21" t="s">
        <v>8</v>
      </c>
      <c r="J768" s="21" t="s">
        <v>227</v>
      </c>
      <c r="K768" s="9"/>
      <c r="M768" s="12"/>
    </row>
    <row r="769" spans="1:13" ht="18" customHeight="1">
      <c r="A769" s="1">
        <v>768</v>
      </c>
      <c r="B769" s="37">
        <v>33155</v>
      </c>
      <c r="C769" s="34" t="s">
        <v>178</v>
      </c>
      <c r="D769" s="34" t="s">
        <v>213</v>
      </c>
      <c r="E769" s="34" t="s">
        <v>165</v>
      </c>
      <c r="F769" s="34" t="s">
        <v>179</v>
      </c>
      <c r="G769" s="21" t="s">
        <v>131</v>
      </c>
      <c r="H769" s="21" t="s">
        <v>211</v>
      </c>
      <c r="I769" s="21" t="s">
        <v>8</v>
      </c>
      <c r="J769" s="21" t="s">
        <v>227</v>
      </c>
      <c r="K769" s="9"/>
      <c r="M769" s="12"/>
    </row>
    <row r="770" spans="1:13" ht="18" customHeight="1">
      <c r="A770" s="1">
        <v>769</v>
      </c>
      <c r="B770" s="37">
        <v>33155</v>
      </c>
      <c r="C770" s="34" t="s">
        <v>194</v>
      </c>
      <c r="D770" s="34" t="s">
        <v>214</v>
      </c>
      <c r="E770" s="34" t="s">
        <v>187</v>
      </c>
      <c r="F770" s="34" t="s">
        <v>172</v>
      </c>
      <c r="G770" s="21" t="s">
        <v>182</v>
      </c>
      <c r="H770" s="21" t="s">
        <v>183</v>
      </c>
      <c r="I770" s="21" t="s">
        <v>228</v>
      </c>
      <c r="J770" s="21" t="s">
        <v>31</v>
      </c>
      <c r="K770" s="9"/>
      <c r="M770" s="12"/>
    </row>
    <row r="771" spans="1:13" ht="18" customHeight="1">
      <c r="A771" s="1">
        <v>770</v>
      </c>
      <c r="B771" s="37">
        <v>33156</v>
      </c>
      <c r="C771" s="34" t="s">
        <v>182</v>
      </c>
      <c r="D771" s="34" t="s">
        <v>142</v>
      </c>
      <c r="E771" s="34" t="s">
        <v>172</v>
      </c>
      <c r="F771" s="34" t="s">
        <v>183</v>
      </c>
      <c r="G771" s="21" t="s">
        <v>194</v>
      </c>
      <c r="H771" s="21" t="s">
        <v>214</v>
      </c>
      <c r="I771" s="21" t="s">
        <v>228</v>
      </c>
      <c r="J771" s="21" t="s">
        <v>8</v>
      </c>
      <c r="K771" s="9"/>
      <c r="M771" s="12"/>
    </row>
    <row r="772" spans="1:13" ht="18" customHeight="1">
      <c r="A772" s="1">
        <v>771</v>
      </c>
      <c r="B772" s="37">
        <v>33156</v>
      </c>
      <c r="C772" s="34" t="s">
        <v>174</v>
      </c>
      <c r="D772" s="34" t="s">
        <v>211</v>
      </c>
      <c r="E772" s="34" t="s">
        <v>184</v>
      </c>
      <c r="F772" s="34" t="s">
        <v>197</v>
      </c>
      <c r="G772" s="21" t="s">
        <v>201</v>
      </c>
      <c r="H772" s="21" t="s">
        <v>178</v>
      </c>
      <c r="I772" s="21" t="s">
        <v>32</v>
      </c>
      <c r="J772" s="21" t="s">
        <v>227</v>
      </c>
      <c r="K772" s="9"/>
      <c r="M772" s="12"/>
    </row>
    <row r="773" spans="1:13" ht="18" customHeight="1">
      <c r="A773" s="1">
        <v>772</v>
      </c>
      <c r="B773" s="37">
        <v>33156</v>
      </c>
      <c r="C773" s="34" t="s">
        <v>176</v>
      </c>
      <c r="D773" s="34" t="s">
        <v>171</v>
      </c>
      <c r="E773" s="34" t="s">
        <v>167</v>
      </c>
      <c r="F773" s="34" t="s">
        <v>163</v>
      </c>
      <c r="G773" s="21"/>
      <c r="H773" s="21"/>
      <c r="I773" s="21" t="s">
        <v>19</v>
      </c>
      <c r="J773" s="21" t="s">
        <v>37</v>
      </c>
      <c r="K773" s="9"/>
      <c r="M773" s="12"/>
    </row>
    <row r="774" spans="1:13" ht="18" customHeight="1">
      <c r="A774" s="1">
        <v>773</v>
      </c>
      <c r="B774" s="37">
        <v>33156</v>
      </c>
      <c r="C774" s="34" t="s">
        <v>193</v>
      </c>
      <c r="D774" s="34" t="s">
        <v>192</v>
      </c>
      <c r="E774" s="34" t="s">
        <v>180</v>
      </c>
      <c r="F774" s="34" t="s">
        <v>195</v>
      </c>
      <c r="G774" s="21"/>
      <c r="H774" s="21"/>
      <c r="I774" s="21" t="s">
        <v>276</v>
      </c>
      <c r="J774" s="21" t="s">
        <v>14</v>
      </c>
      <c r="K774" s="9"/>
      <c r="M774" s="12"/>
    </row>
    <row r="775" spans="1:13" ht="18" customHeight="1">
      <c r="A775" s="1">
        <v>774</v>
      </c>
      <c r="B775" s="37">
        <v>33157</v>
      </c>
      <c r="C775" s="34" t="s">
        <v>179</v>
      </c>
      <c r="D775" s="34" t="s">
        <v>165</v>
      </c>
      <c r="E775" s="34" t="s">
        <v>213</v>
      </c>
      <c r="F775" s="34" t="s">
        <v>186</v>
      </c>
      <c r="G775" s="21" t="s">
        <v>200</v>
      </c>
      <c r="H775" s="21" t="s">
        <v>131</v>
      </c>
      <c r="I775" s="21" t="s">
        <v>32</v>
      </c>
      <c r="J775" s="21" t="s">
        <v>227</v>
      </c>
      <c r="K775" s="9"/>
      <c r="M775" s="12"/>
    </row>
    <row r="776" spans="1:13" ht="18" customHeight="1">
      <c r="A776" s="1">
        <v>775</v>
      </c>
      <c r="B776" s="37">
        <v>33158</v>
      </c>
      <c r="C776" s="34" t="s">
        <v>213</v>
      </c>
      <c r="D776" s="34" t="s">
        <v>186</v>
      </c>
      <c r="E776" s="34" t="s">
        <v>197</v>
      </c>
      <c r="F776" s="34" t="s">
        <v>200</v>
      </c>
      <c r="G776" s="21" t="s">
        <v>131</v>
      </c>
      <c r="H776" s="21" t="s">
        <v>165</v>
      </c>
      <c r="I776" s="21" t="s">
        <v>8</v>
      </c>
      <c r="J776" s="21" t="s">
        <v>32</v>
      </c>
      <c r="K776" s="9"/>
      <c r="M776" s="12"/>
    </row>
    <row r="777" spans="1:13" ht="18" customHeight="1">
      <c r="A777" s="1">
        <v>776</v>
      </c>
      <c r="B777" s="37">
        <v>33159</v>
      </c>
      <c r="C777" s="34" t="s">
        <v>197</v>
      </c>
      <c r="D777" s="34" t="s">
        <v>131</v>
      </c>
      <c r="E777" s="34" t="s">
        <v>179</v>
      </c>
      <c r="F777" s="34" t="s">
        <v>165</v>
      </c>
      <c r="G777" s="21" t="s">
        <v>186</v>
      </c>
      <c r="H777" s="21" t="s">
        <v>211</v>
      </c>
      <c r="I777" s="21" t="s">
        <v>8</v>
      </c>
      <c r="J777" s="21" t="s">
        <v>32</v>
      </c>
      <c r="K777" s="9"/>
      <c r="M777" s="12"/>
    </row>
    <row r="778" spans="1:13" ht="18" customHeight="1">
      <c r="A778" s="1">
        <v>777</v>
      </c>
      <c r="B778" s="37">
        <v>33159</v>
      </c>
      <c r="C778" s="34" t="s">
        <v>175</v>
      </c>
      <c r="D778" s="34" t="s">
        <v>166</v>
      </c>
      <c r="E778" s="34" t="s">
        <v>191</v>
      </c>
      <c r="F778" s="34" t="s">
        <v>193</v>
      </c>
      <c r="G778" s="21"/>
      <c r="H778" s="21"/>
      <c r="I778" s="21" t="s">
        <v>276</v>
      </c>
      <c r="J778" s="21" t="s">
        <v>19</v>
      </c>
      <c r="K778" s="9"/>
      <c r="M778" s="12"/>
    </row>
    <row r="779" spans="1:13" ht="18" customHeight="1">
      <c r="A779" s="1">
        <v>778</v>
      </c>
      <c r="B779" s="37">
        <v>33159</v>
      </c>
      <c r="C779" s="34" t="s">
        <v>214</v>
      </c>
      <c r="D779" s="34" t="s">
        <v>194</v>
      </c>
      <c r="E779" s="34" t="s">
        <v>183</v>
      </c>
      <c r="F779" s="34" t="s">
        <v>172</v>
      </c>
      <c r="G779" s="21" t="s">
        <v>182</v>
      </c>
      <c r="H779" s="21" t="s">
        <v>142</v>
      </c>
      <c r="I779" s="21" t="s">
        <v>228</v>
      </c>
      <c r="J779" s="21" t="s">
        <v>227</v>
      </c>
      <c r="K779" s="9"/>
      <c r="M779" s="12"/>
    </row>
    <row r="780" spans="1:13" ht="18" customHeight="1">
      <c r="A780" s="1">
        <v>779</v>
      </c>
      <c r="B780" s="37">
        <v>33160</v>
      </c>
      <c r="C780" s="34" t="s">
        <v>181</v>
      </c>
      <c r="D780" s="34" t="s">
        <v>269</v>
      </c>
      <c r="E780" s="34" t="s">
        <v>189</v>
      </c>
      <c r="F780" s="34" t="s">
        <v>185</v>
      </c>
      <c r="G780" s="21" t="s">
        <v>173</v>
      </c>
      <c r="H780" s="21" t="s">
        <v>146</v>
      </c>
      <c r="I780" s="21" t="s">
        <v>26</v>
      </c>
      <c r="J780" s="21" t="s">
        <v>228</v>
      </c>
      <c r="K780" s="9"/>
      <c r="M780" s="12"/>
    </row>
    <row r="781" spans="1:13" ht="18" customHeight="1">
      <c r="A781" s="1">
        <v>780</v>
      </c>
      <c r="B781" s="37">
        <v>33160</v>
      </c>
      <c r="C781" s="34" t="s">
        <v>184</v>
      </c>
      <c r="D781" s="34" t="s">
        <v>179</v>
      </c>
      <c r="E781" s="34" t="s">
        <v>131</v>
      </c>
      <c r="F781" s="34" t="s">
        <v>197</v>
      </c>
      <c r="G781" s="21" t="s">
        <v>178</v>
      </c>
      <c r="H781" s="21" t="s">
        <v>213</v>
      </c>
      <c r="I781" s="21" t="s">
        <v>8</v>
      </c>
      <c r="J781" s="21" t="s">
        <v>31</v>
      </c>
      <c r="K781" s="9"/>
      <c r="M781" s="12"/>
    </row>
    <row r="782" spans="1:13" ht="18" customHeight="1">
      <c r="A782" s="1">
        <v>781</v>
      </c>
      <c r="B782" s="37">
        <v>33160</v>
      </c>
      <c r="C782" s="34" t="s">
        <v>186</v>
      </c>
      <c r="D782" s="34" t="s">
        <v>211</v>
      </c>
      <c r="E782" s="34" t="s">
        <v>165</v>
      </c>
      <c r="F782" s="34" t="s">
        <v>213</v>
      </c>
      <c r="G782" s="21" t="s">
        <v>200</v>
      </c>
      <c r="H782" s="21" t="s">
        <v>131</v>
      </c>
      <c r="I782" s="21" t="s">
        <v>8</v>
      </c>
      <c r="J782" s="21" t="s">
        <v>31</v>
      </c>
      <c r="K782" s="9"/>
      <c r="M782" s="12"/>
    </row>
    <row r="783" spans="1:13" ht="18" customHeight="1">
      <c r="A783" s="1">
        <v>782</v>
      </c>
      <c r="B783" s="37">
        <v>33161</v>
      </c>
      <c r="C783" s="34" t="s">
        <v>189</v>
      </c>
      <c r="D783" s="34" t="s">
        <v>182</v>
      </c>
      <c r="E783" s="34" t="s">
        <v>187</v>
      </c>
      <c r="F783" s="34" t="s">
        <v>142</v>
      </c>
      <c r="G783" s="21" t="s">
        <v>183</v>
      </c>
      <c r="H783" s="21" t="s">
        <v>172</v>
      </c>
      <c r="I783" s="21" t="s">
        <v>227</v>
      </c>
      <c r="J783" s="21" t="s">
        <v>228</v>
      </c>
      <c r="K783" s="9"/>
      <c r="M783" s="12"/>
    </row>
    <row r="784" spans="1:13" ht="18" customHeight="1">
      <c r="A784" s="1">
        <v>783</v>
      </c>
      <c r="B784" s="37">
        <v>33163</v>
      </c>
      <c r="C784" s="34" t="s">
        <v>142</v>
      </c>
      <c r="D784" s="34" t="s">
        <v>181</v>
      </c>
      <c r="E784" s="34" t="s">
        <v>214</v>
      </c>
      <c r="F784" s="34" t="s">
        <v>187</v>
      </c>
      <c r="G784" s="21" t="s">
        <v>161</v>
      </c>
      <c r="H784" s="21" t="s">
        <v>194</v>
      </c>
      <c r="I784" s="21" t="s">
        <v>227</v>
      </c>
      <c r="J784" s="21" t="s">
        <v>8</v>
      </c>
      <c r="K784" s="9"/>
      <c r="M784" s="12"/>
    </row>
    <row r="785" spans="1:13" ht="18" customHeight="1">
      <c r="A785" s="1">
        <v>784</v>
      </c>
      <c r="B785" s="37">
        <v>33164</v>
      </c>
      <c r="C785" s="34" t="s">
        <v>182</v>
      </c>
      <c r="D785" s="34" t="s">
        <v>194</v>
      </c>
      <c r="E785" s="34" t="s">
        <v>172</v>
      </c>
      <c r="F785" s="34" t="s">
        <v>142</v>
      </c>
      <c r="G785" s="21" t="s">
        <v>199</v>
      </c>
      <c r="H785" s="21" t="s">
        <v>161</v>
      </c>
      <c r="I785" s="21" t="s">
        <v>227</v>
      </c>
      <c r="J785" s="21" t="s">
        <v>8</v>
      </c>
      <c r="K785" s="9"/>
      <c r="M785" s="12"/>
    </row>
    <row r="786" spans="1:13" ht="18" customHeight="1">
      <c r="A786" s="1">
        <v>785</v>
      </c>
      <c r="B786" s="37">
        <v>33164</v>
      </c>
      <c r="C786" s="34" t="s">
        <v>173</v>
      </c>
      <c r="D786" s="34" t="s">
        <v>185</v>
      </c>
      <c r="E786" s="34" t="s">
        <v>269</v>
      </c>
      <c r="F786" s="34" t="s">
        <v>183</v>
      </c>
      <c r="G786" s="21" t="s">
        <v>146</v>
      </c>
      <c r="H786" s="21" t="s">
        <v>189</v>
      </c>
      <c r="I786" s="21" t="s">
        <v>228</v>
      </c>
      <c r="J786" s="21" t="s">
        <v>31</v>
      </c>
      <c r="K786" s="9"/>
      <c r="M786" s="12"/>
    </row>
    <row r="787" spans="1:13" ht="18" customHeight="1">
      <c r="A787" s="1">
        <v>786</v>
      </c>
      <c r="B787" s="37">
        <v>33166</v>
      </c>
      <c r="C787" s="34" t="s">
        <v>175</v>
      </c>
      <c r="D787" s="34" t="s">
        <v>184</v>
      </c>
      <c r="E787" s="34" t="s">
        <v>190</v>
      </c>
      <c r="F787" s="34" t="s">
        <v>214</v>
      </c>
      <c r="G787" s="21" t="s">
        <v>193</v>
      </c>
      <c r="H787" s="21" t="s">
        <v>213</v>
      </c>
      <c r="I787" s="21" t="s">
        <v>37</v>
      </c>
      <c r="J787" s="21" t="s">
        <v>32</v>
      </c>
      <c r="K787" s="9"/>
      <c r="M787" s="12"/>
    </row>
    <row r="788" spans="1:13" ht="18" customHeight="1">
      <c r="A788" s="1">
        <v>787</v>
      </c>
      <c r="B788" s="37">
        <v>33167</v>
      </c>
      <c r="C788" s="34" t="s">
        <v>213</v>
      </c>
      <c r="D788" s="34" t="s">
        <v>193</v>
      </c>
      <c r="E788" s="34" t="s">
        <v>184</v>
      </c>
      <c r="F788" s="34" t="s">
        <v>190</v>
      </c>
      <c r="G788" s="21" t="s">
        <v>181</v>
      </c>
      <c r="H788" s="21" t="s">
        <v>176</v>
      </c>
      <c r="I788" s="21" t="s">
        <v>37</v>
      </c>
      <c r="J788" s="21" t="s">
        <v>32</v>
      </c>
      <c r="K788" s="9"/>
      <c r="M788" s="12"/>
    </row>
    <row r="789" spans="1:13" ht="18" customHeight="1">
      <c r="A789" s="1">
        <v>788</v>
      </c>
      <c r="B789" s="37">
        <v>33169</v>
      </c>
      <c r="C789" s="34" t="s">
        <v>176</v>
      </c>
      <c r="D789" s="34" t="s">
        <v>181</v>
      </c>
      <c r="E789" s="34" t="s">
        <v>193</v>
      </c>
      <c r="F789" s="34" t="s">
        <v>184</v>
      </c>
      <c r="G789" s="21" t="s">
        <v>175</v>
      </c>
      <c r="H789" s="21" t="s">
        <v>214</v>
      </c>
      <c r="I789" s="21" t="s">
        <v>32</v>
      </c>
      <c r="J789" s="21" t="s">
        <v>37</v>
      </c>
      <c r="K789" s="9"/>
      <c r="M789" s="12"/>
    </row>
    <row r="790" spans="1:13" ht="18" customHeight="1">
      <c r="A790" s="1">
        <v>789</v>
      </c>
      <c r="B790" s="37">
        <v>33170</v>
      </c>
      <c r="C790" s="34" t="s">
        <v>214</v>
      </c>
      <c r="D790" s="34" t="s">
        <v>175</v>
      </c>
      <c r="E790" s="34" t="s">
        <v>181</v>
      </c>
      <c r="F790" s="34" t="s">
        <v>193</v>
      </c>
      <c r="G790" s="21" t="s">
        <v>213</v>
      </c>
      <c r="H790" s="21" t="s">
        <v>190</v>
      </c>
      <c r="I790" s="21" t="s">
        <v>32</v>
      </c>
      <c r="J790" s="21" t="s">
        <v>37</v>
      </c>
      <c r="K790" s="9"/>
      <c r="M790" s="12"/>
    </row>
    <row r="791" spans="1:13" ht="18" customHeight="1">
      <c r="B791" s="26"/>
      <c r="C791" s="27">
        <f t="shared" ref="C791:H791" si="5">SUBTOTAL(3,C2:C790)</f>
        <v>789</v>
      </c>
      <c r="D791" s="27">
        <f t="shared" si="5"/>
        <v>789</v>
      </c>
      <c r="E791" s="27">
        <f t="shared" si="5"/>
        <v>789</v>
      </c>
      <c r="F791" s="27">
        <f t="shared" si="5"/>
        <v>789</v>
      </c>
      <c r="G791" s="27">
        <f t="shared" si="5"/>
        <v>396</v>
      </c>
      <c r="H791" s="27">
        <f t="shared" si="5"/>
        <v>396</v>
      </c>
      <c r="I791" s="27"/>
      <c r="J791" s="27"/>
    </row>
    <row r="792" spans="1:13" ht="18" customHeight="1">
      <c r="I792" s="29" t="s">
        <v>127</v>
      </c>
      <c r="J792" s="6">
        <f>C791+D791+E791+F791+G791+H791</f>
        <v>3948</v>
      </c>
    </row>
  </sheetData>
  <sortState xmlns:xlrd2="http://schemas.microsoft.com/office/spreadsheetml/2017/richdata2" ref="M2:V51">
    <sortCondition descending="1" ref="N2:N51"/>
  </sortState>
  <mergeCells count="2">
    <mergeCell ref="L1:V1"/>
    <mergeCell ref="L32:V32"/>
  </mergeCells>
  <phoneticPr fontId="1"/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5737-2E42-45DA-85EA-32C4EBBA9205}">
  <dimension ref="A1:X792"/>
  <sheetViews>
    <sheetView tabSelected="1" workbookViewId="0">
      <selection activeCell="L1" sqref="L1:V1"/>
    </sheetView>
  </sheetViews>
  <sheetFormatPr defaultColWidth="9" defaultRowHeight="18" customHeight="1"/>
  <cols>
    <col min="1" max="1" width="4.5" style="11" bestFit="1" customWidth="1"/>
    <col min="2" max="2" width="11.625" style="28" customWidth="1"/>
    <col min="3" max="8" width="13.5" style="8" bestFit="1" customWidth="1"/>
    <col min="9" max="10" width="9.75" style="8" bestFit="1" customWidth="1"/>
    <col min="11" max="11" width="4.625" style="8" customWidth="1"/>
    <col min="12" max="12" width="4.5" style="11" bestFit="1" customWidth="1"/>
    <col min="13" max="13" width="12.375" style="9" bestFit="1" customWidth="1"/>
    <col min="14" max="15" width="6.625" style="8" customWidth="1"/>
    <col min="16" max="16" width="2.625" style="8" customWidth="1"/>
    <col min="17" max="22" width="6.625" style="8" customWidth="1"/>
    <col min="23" max="16384" width="9" style="8"/>
  </cols>
  <sheetData>
    <row r="1" spans="1:24" ht="18" customHeight="1">
      <c r="A1" s="1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117" t="s">
        <v>344</v>
      </c>
      <c r="M1" s="117"/>
      <c r="N1" s="117"/>
      <c r="O1" s="117"/>
      <c r="P1" s="117"/>
      <c r="Q1" s="117"/>
      <c r="R1" s="117"/>
      <c r="S1" s="117"/>
      <c r="T1" s="117"/>
      <c r="U1" s="117"/>
      <c r="V1" s="117"/>
    </row>
    <row r="2" spans="1:24" ht="18" customHeight="1">
      <c r="A2" s="1">
        <v>1</v>
      </c>
      <c r="B2" s="44">
        <v>32606</v>
      </c>
      <c r="C2" s="17" t="s">
        <v>180</v>
      </c>
      <c r="D2" s="17" t="s">
        <v>166</v>
      </c>
      <c r="E2" s="17" t="s">
        <v>169</v>
      </c>
      <c r="F2" s="17" t="s">
        <v>324</v>
      </c>
      <c r="G2" s="17" t="s">
        <v>195</v>
      </c>
      <c r="H2" s="17" t="s">
        <v>170</v>
      </c>
      <c r="I2" s="17" t="s">
        <v>37</v>
      </c>
      <c r="J2" s="17" t="s">
        <v>14</v>
      </c>
      <c r="K2" s="9"/>
      <c r="L2" s="30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  <c r="X2" s="23"/>
    </row>
    <row r="3" spans="1:24" ht="18" customHeight="1">
      <c r="A3" s="1">
        <v>2</v>
      </c>
      <c r="B3" s="44">
        <v>32606</v>
      </c>
      <c r="C3" s="17" t="s">
        <v>190</v>
      </c>
      <c r="D3" s="17" t="s">
        <v>163</v>
      </c>
      <c r="E3" s="17" t="s">
        <v>171</v>
      </c>
      <c r="F3" s="17" t="s">
        <v>322</v>
      </c>
      <c r="G3" s="17" t="s">
        <v>323</v>
      </c>
      <c r="H3" s="17" t="s">
        <v>167</v>
      </c>
      <c r="I3" s="17" t="s">
        <v>19</v>
      </c>
      <c r="J3" s="17" t="s">
        <v>38</v>
      </c>
      <c r="K3" s="9"/>
      <c r="L3" s="4">
        <v>1</v>
      </c>
      <c r="M3" s="21" t="s">
        <v>166</v>
      </c>
      <c r="N3" s="10">
        <f>COUNTIF($C$2:$H$790,"井野修")</f>
        <v>123</v>
      </c>
      <c r="O3" s="10">
        <f t="shared" ref="O3:O30" si="0">SUM(Q3:V3)</f>
        <v>123</v>
      </c>
      <c r="P3" s="10"/>
      <c r="Q3" s="10">
        <f>COUNTIF($C$2:$C$790,"井野修")</f>
        <v>29</v>
      </c>
      <c r="R3" s="10">
        <f>COUNTIF($D$2:$D$790,"井野修")</f>
        <v>22</v>
      </c>
      <c r="S3" s="10">
        <f>COUNTIF($E$2:$E$790,"井野修")</f>
        <v>20</v>
      </c>
      <c r="T3" s="10">
        <f>COUNTIF($F$2:$F$790,"井野修")</f>
        <v>17</v>
      </c>
      <c r="U3" s="10">
        <f>COUNTIF($G$2:$G$790,"井野修")</f>
        <v>16</v>
      </c>
      <c r="V3" s="10">
        <f>COUNTIF($H$2:$H$790,"井野修")</f>
        <v>19</v>
      </c>
    </row>
    <row r="4" spans="1:24" ht="18" customHeight="1">
      <c r="A4" s="1">
        <v>3</v>
      </c>
      <c r="B4" s="16">
        <v>32606</v>
      </c>
      <c r="C4" s="17" t="s">
        <v>179</v>
      </c>
      <c r="D4" s="17" t="s">
        <v>181</v>
      </c>
      <c r="E4" s="17" t="s">
        <v>184</v>
      </c>
      <c r="F4" s="17" t="s">
        <v>198</v>
      </c>
      <c r="G4" s="17" t="s">
        <v>211</v>
      </c>
      <c r="H4" s="17" t="s">
        <v>178</v>
      </c>
      <c r="I4" s="17" t="s">
        <v>31</v>
      </c>
      <c r="J4" s="17" t="s">
        <v>228</v>
      </c>
      <c r="K4" s="9"/>
      <c r="L4" s="4">
        <v>2</v>
      </c>
      <c r="M4" s="34" t="s">
        <v>164</v>
      </c>
      <c r="N4" s="10">
        <f>COUNTIF($C$2:$H$790,"友寄正人")</f>
        <v>119</v>
      </c>
      <c r="O4" s="10">
        <f t="shared" si="0"/>
        <v>119</v>
      </c>
      <c r="P4" s="10"/>
      <c r="Q4" s="10">
        <f>COUNTIF($C$2:$C$790,"友寄正人")</f>
        <v>27</v>
      </c>
      <c r="R4" s="10">
        <f>COUNTIF($D$2:$D$790,"友寄正人")</f>
        <v>25</v>
      </c>
      <c r="S4" s="10">
        <f>COUNTIF($E$2:$E$790,"友寄正人")</f>
        <v>18</v>
      </c>
      <c r="T4" s="10">
        <f>COUNTIF($F$2:$F$790,"友寄正人")</f>
        <v>16</v>
      </c>
      <c r="U4" s="10">
        <f>COUNTIF($G$2:$G$790,"友寄正人")</f>
        <v>15</v>
      </c>
      <c r="V4" s="10">
        <f>COUNTIF($H$2:$H$790,"友寄正人")</f>
        <v>18</v>
      </c>
    </row>
    <row r="5" spans="1:24" ht="18" customHeight="1">
      <c r="A5" s="1">
        <v>4</v>
      </c>
      <c r="B5" s="44">
        <v>32607</v>
      </c>
      <c r="C5" s="17" t="s">
        <v>170</v>
      </c>
      <c r="D5" s="17" t="s">
        <v>169</v>
      </c>
      <c r="E5" s="17" t="s">
        <v>195</v>
      </c>
      <c r="F5" s="17" t="s">
        <v>192</v>
      </c>
      <c r="G5" s="17" t="s">
        <v>166</v>
      </c>
      <c r="H5" s="17" t="s">
        <v>324</v>
      </c>
      <c r="I5" s="17" t="s">
        <v>37</v>
      </c>
      <c r="J5" s="17" t="s">
        <v>14</v>
      </c>
      <c r="K5" s="9" t="s">
        <v>429</v>
      </c>
      <c r="L5" s="4">
        <v>3</v>
      </c>
      <c r="M5" s="34" t="s">
        <v>205</v>
      </c>
      <c r="N5" s="10">
        <f>COUNTIF($C$2:$H$790,"谷博")</f>
        <v>119</v>
      </c>
      <c r="O5" s="10">
        <f t="shared" si="0"/>
        <v>119</v>
      </c>
      <c r="P5" s="10"/>
      <c r="Q5" s="10">
        <f>COUNTIF($C$2:$C$790,"谷博")</f>
        <v>27</v>
      </c>
      <c r="R5" s="10">
        <f>COUNTIF($D$2:$D$790,"谷博")</f>
        <v>20</v>
      </c>
      <c r="S5" s="10">
        <f>COUNTIF($E$2:$E$790,"谷博")</f>
        <v>19</v>
      </c>
      <c r="T5" s="10">
        <f>COUNTIF($F$2:$F$790,"谷博")</f>
        <v>15</v>
      </c>
      <c r="U5" s="10">
        <f>COUNTIF($G$2:$G$790,"谷博")</f>
        <v>23</v>
      </c>
      <c r="V5" s="10">
        <f>COUNTIF($H$2:$H$790,"谷博")</f>
        <v>15</v>
      </c>
    </row>
    <row r="6" spans="1:24" ht="18" customHeight="1">
      <c r="A6" s="1">
        <v>5</v>
      </c>
      <c r="B6" s="44">
        <v>32607</v>
      </c>
      <c r="C6" s="17" t="s">
        <v>175</v>
      </c>
      <c r="D6" s="17" t="s">
        <v>210</v>
      </c>
      <c r="E6" s="17" t="s">
        <v>193</v>
      </c>
      <c r="F6" s="17" t="s">
        <v>325</v>
      </c>
      <c r="G6" s="17" t="s">
        <v>176</v>
      </c>
      <c r="H6" s="17" t="s">
        <v>326</v>
      </c>
      <c r="I6" s="17" t="s">
        <v>20</v>
      </c>
      <c r="J6" s="17" t="s">
        <v>276</v>
      </c>
      <c r="K6" s="9"/>
      <c r="L6" s="4">
        <v>4</v>
      </c>
      <c r="M6" s="21" t="s">
        <v>230</v>
      </c>
      <c r="N6" s="10">
        <f>COUNTIF($C$2:$H$790,"小林毅二")</f>
        <v>117</v>
      </c>
      <c r="O6" s="10">
        <f t="shared" si="0"/>
        <v>117</v>
      </c>
      <c r="P6" s="10"/>
      <c r="Q6" s="10">
        <f>COUNTIF($C$2:$C$790,"小林毅二")</f>
        <v>27</v>
      </c>
      <c r="R6" s="10">
        <f>COUNTIF($D$2:$D$790,"小林毅二")</f>
        <v>21</v>
      </c>
      <c r="S6" s="10">
        <f>COUNTIF($E$2:$E$790,"小林毅二")</f>
        <v>17</v>
      </c>
      <c r="T6" s="10">
        <f>COUNTIF($F$2:$F$790,"小林毅二")</f>
        <v>18</v>
      </c>
      <c r="U6" s="10">
        <f>COUNTIF($G$2:$G$790,"小林毅二")</f>
        <v>14</v>
      </c>
      <c r="V6" s="10">
        <f>COUNTIF($H$2:$H$790,"小林毅二")</f>
        <v>20</v>
      </c>
    </row>
    <row r="7" spans="1:24" ht="18" customHeight="1">
      <c r="A7" s="1">
        <v>6</v>
      </c>
      <c r="B7" s="44">
        <v>32607</v>
      </c>
      <c r="C7" s="17" t="s">
        <v>167</v>
      </c>
      <c r="D7" s="17" t="s">
        <v>171</v>
      </c>
      <c r="E7" s="17" t="s">
        <v>322</v>
      </c>
      <c r="F7" s="17" t="s">
        <v>323</v>
      </c>
      <c r="G7" s="17" t="s">
        <v>190</v>
      </c>
      <c r="H7" s="17" t="s">
        <v>163</v>
      </c>
      <c r="I7" s="17" t="s">
        <v>19</v>
      </c>
      <c r="J7" s="17" t="s">
        <v>38</v>
      </c>
      <c r="K7" s="9"/>
      <c r="L7" s="4">
        <v>5</v>
      </c>
      <c r="M7" s="21" t="s">
        <v>267</v>
      </c>
      <c r="N7" s="10">
        <f>COUNTIF($C$2:$H$790,"鈴木徹")</f>
        <v>111</v>
      </c>
      <c r="O7" s="10">
        <f t="shared" si="0"/>
        <v>111</v>
      </c>
      <c r="P7" s="10"/>
      <c r="Q7" s="10">
        <f>COUNTIF($C$2:$C$790,"鈴木徹")</f>
        <v>23</v>
      </c>
      <c r="R7" s="10">
        <f>COUNTIF($D$2:$D$790,"鈴木徹")</f>
        <v>18</v>
      </c>
      <c r="S7" s="10">
        <f>COUNTIF($E$2:$E$790,"鈴木徹")</f>
        <v>17</v>
      </c>
      <c r="T7" s="10">
        <f>COUNTIF($F$2:$F$790,"鈴木徹")</f>
        <v>17</v>
      </c>
      <c r="U7" s="10">
        <f>COUNTIF($G$2:$G$790,"鈴木徹")</f>
        <v>17</v>
      </c>
      <c r="V7" s="10">
        <f>COUNTIF($H$2:$H$790,"鈴木徹")</f>
        <v>19</v>
      </c>
    </row>
    <row r="8" spans="1:24" ht="18" customHeight="1">
      <c r="A8" s="1">
        <v>7</v>
      </c>
      <c r="B8" s="16">
        <v>32607</v>
      </c>
      <c r="C8" s="17" t="s">
        <v>187</v>
      </c>
      <c r="D8" s="17" t="s">
        <v>214</v>
      </c>
      <c r="E8" s="17" t="s">
        <v>269</v>
      </c>
      <c r="F8" s="17" t="s">
        <v>196</v>
      </c>
      <c r="G8" s="17" t="s">
        <v>372</v>
      </c>
      <c r="H8" s="17" t="s">
        <v>142</v>
      </c>
      <c r="I8" s="17" t="s">
        <v>227</v>
      </c>
      <c r="J8" s="17" t="s">
        <v>26</v>
      </c>
      <c r="K8" s="9"/>
      <c r="L8" s="4">
        <v>6</v>
      </c>
      <c r="M8" s="21" t="s">
        <v>255</v>
      </c>
      <c r="N8" s="10">
        <f>COUNTIF($C$2:$H$790,"福井宏")</f>
        <v>114</v>
      </c>
      <c r="O8" s="10">
        <f t="shared" si="0"/>
        <v>114</v>
      </c>
      <c r="P8" s="10"/>
      <c r="Q8" s="10">
        <f>COUNTIF($C$2:$C$790,"福井宏")</f>
        <v>26</v>
      </c>
      <c r="R8" s="10">
        <f>COUNTIF($D$2:$D$790,"福井宏")</f>
        <v>23</v>
      </c>
      <c r="S8" s="10">
        <f>COUNTIF($E$2:$E$790,"福井宏")</f>
        <v>19</v>
      </c>
      <c r="T8" s="10">
        <f>COUNTIF($F$2:$F$790,"福井宏")</f>
        <v>21</v>
      </c>
      <c r="U8" s="10">
        <f>COUNTIF($G$2:$G$790,"福井宏")</f>
        <v>15</v>
      </c>
      <c r="V8" s="10">
        <f>COUNTIF($H$2:$H$790,"福井宏")</f>
        <v>10</v>
      </c>
    </row>
    <row r="9" spans="1:24" ht="18" customHeight="1">
      <c r="A9" s="1">
        <v>8</v>
      </c>
      <c r="B9" s="16">
        <v>32607</v>
      </c>
      <c r="C9" s="17" t="s">
        <v>213</v>
      </c>
      <c r="D9" s="17" t="s">
        <v>165</v>
      </c>
      <c r="E9" s="17" t="s">
        <v>186</v>
      </c>
      <c r="F9" s="17" t="s">
        <v>200</v>
      </c>
      <c r="G9" s="17" t="s">
        <v>194</v>
      </c>
      <c r="H9" s="17" t="s">
        <v>197</v>
      </c>
      <c r="I9" s="17" t="s">
        <v>32</v>
      </c>
      <c r="J9" s="17" t="s">
        <v>8</v>
      </c>
      <c r="K9" s="9"/>
      <c r="L9" s="4">
        <v>7</v>
      </c>
      <c r="M9" s="21" t="s">
        <v>257</v>
      </c>
      <c r="N9" s="10">
        <f>COUNTIF($C$2:$H$790,"久保友之")</f>
        <v>111</v>
      </c>
      <c r="O9" s="10">
        <f t="shared" si="0"/>
        <v>111</v>
      </c>
      <c r="P9" s="10"/>
      <c r="Q9" s="10">
        <f>COUNTIF($C$2:$C$790,"久保友之")</f>
        <v>22</v>
      </c>
      <c r="R9" s="10">
        <f>COUNTIF($D$2:$D$790,"久保友之")</f>
        <v>18</v>
      </c>
      <c r="S9" s="10">
        <f>COUNTIF($E$2:$E$790,"久保友之")</f>
        <v>20</v>
      </c>
      <c r="T9" s="10">
        <f>COUNTIF($F$2:$F$790,"久保友之")</f>
        <v>17</v>
      </c>
      <c r="U9" s="10">
        <f>COUNTIF($G$2:$G$790,"久保友之")</f>
        <v>16</v>
      </c>
      <c r="V9" s="10">
        <f>COUNTIF($H$2:$H$790,"久保友之")</f>
        <v>18</v>
      </c>
      <c r="X9" s="8" t="s">
        <v>459</v>
      </c>
    </row>
    <row r="10" spans="1:24" ht="18" customHeight="1">
      <c r="A10" s="1">
        <v>9</v>
      </c>
      <c r="B10" s="16">
        <v>32607</v>
      </c>
      <c r="C10" s="17" t="s">
        <v>181</v>
      </c>
      <c r="D10" s="17" t="s">
        <v>198</v>
      </c>
      <c r="E10" s="17" t="s">
        <v>211</v>
      </c>
      <c r="F10" s="17" t="s">
        <v>178</v>
      </c>
      <c r="G10" s="17" t="s">
        <v>184</v>
      </c>
      <c r="H10" s="17" t="s">
        <v>179</v>
      </c>
      <c r="I10" s="17" t="s">
        <v>31</v>
      </c>
      <c r="J10" s="17" t="s">
        <v>228</v>
      </c>
      <c r="K10" s="9"/>
      <c r="L10" s="4">
        <v>8</v>
      </c>
      <c r="M10" s="34" t="s">
        <v>145</v>
      </c>
      <c r="N10" s="10">
        <f>COUNTIF($C$2:$H$790,"渡田均")</f>
        <v>112</v>
      </c>
      <c r="O10" s="10">
        <f t="shared" si="0"/>
        <v>112</v>
      </c>
      <c r="P10" s="10"/>
      <c r="Q10" s="10">
        <f>COUNTIF($C$2:$C$790,"渡田均")</f>
        <v>26</v>
      </c>
      <c r="R10" s="10">
        <f>COUNTIF($D$2:$D$790,"渡田均")</f>
        <v>19</v>
      </c>
      <c r="S10" s="10">
        <f>COUNTIF($E$2:$E$790,"渡田均")</f>
        <v>17</v>
      </c>
      <c r="T10" s="10">
        <f>COUNTIF($F$2:$F$790,"渡田均")</f>
        <v>8</v>
      </c>
      <c r="U10" s="10">
        <f>COUNTIF($G$2:$G$790,"渡田均")</f>
        <v>27</v>
      </c>
      <c r="V10" s="10">
        <f>COUNTIF($H$2:$H$790,"渡田均")</f>
        <v>15</v>
      </c>
    </row>
    <row r="11" spans="1:24" ht="18" customHeight="1">
      <c r="A11" s="1">
        <v>10</v>
      </c>
      <c r="B11" s="16">
        <v>32608</v>
      </c>
      <c r="C11" s="17" t="s">
        <v>211</v>
      </c>
      <c r="D11" s="17" t="s">
        <v>178</v>
      </c>
      <c r="E11" s="17" t="s">
        <v>179</v>
      </c>
      <c r="F11" s="17" t="s">
        <v>184</v>
      </c>
      <c r="G11" s="17" t="s">
        <v>181</v>
      </c>
      <c r="H11" s="17" t="s">
        <v>194</v>
      </c>
      <c r="I11" s="17" t="s">
        <v>31</v>
      </c>
      <c r="J11" s="17" t="s">
        <v>228</v>
      </c>
      <c r="K11" s="9"/>
      <c r="L11" s="4">
        <v>9</v>
      </c>
      <c r="M11" s="21" t="s">
        <v>242</v>
      </c>
      <c r="N11" s="10">
        <f>COUNTIF($C$2:$H$790,"井上忠行")</f>
        <v>110</v>
      </c>
      <c r="O11" s="10">
        <f t="shared" si="0"/>
        <v>110</v>
      </c>
      <c r="P11" s="10"/>
      <c r="Q11" s="10">
        <f>COUNTIF($C$2:$C$790,"井上忠行")</f>
        <v>20</v>
      </c>
      <c r="R11" s="10">
        <f>COUNTIF($D$2:$D$790,"井上忠行")</f>
        <v>23</v>
      </c>
      <c r="S11" s="10">
        <f>COUNTIF($E$2:$E$790,"井上忠行")</f>
        <v>18</v>
      </c>
      <c r="T11" s="10">
        <f>COUNTIF($F$2:$F$790,"井上忠行")</f>
        <v>19</v>
      </c>
      <c r="U11" s="10">
        <f>COUNTIF($G$2:$G$790,"井上忠行")</f>
        <v>13</v>
      </c>
      <c r="V11" s="10">
        <f>COUNTIF($H$2:$H$790,"井上忠行")</f>
        <v>17</v>
      </c>
    </row>
    <row r="12" spans="1:24" ht="18" customHeight="1">
      <c r="A12" s="1">
        <v>11</v>
      </c>
      <c r="B12" s="44">
        <v>32609</v>
      </c>
      <c r="C12" s="17" t="s">
        <v>166</v>
      </c>
      <c r="D12" s="17" t="s">
        <v>180</v>
      </c>
      <c r="E12" s="17" t="s">
        <v>324</v>
      </c>
      <c r="F12" s="17" t="s">
        <v>193</v>
      </c>
      <c r="G12" s="17" t="s">
        <v>168</v>
      </c>
      <c r="H12" s="17" t="s">
        <v>169</v>
      </c>
      <c r="I12" s="17" t="s">
        <v>276</v>
      </c>
      <c r="J12" s="17" t="s">
        <v>19</v>
      </c>
      <c r="K12" s="9"/>
      <c r="L12" s="4">
        <v>10</v>
      </c>
      <c r="M12" s="21" t="s">
        <v>256</v>
      </c>
      <c r="N12" s="10">
        <f>COUNTIF($C$2:$H$790,"山本文男")</f>
        <v>109</v>
      </c>
      <c r="O12" s="10">
        <f t="shared" si="0"/>
        <v>109</v>
      </c>
      <c r="P12" s="10"/>
      <c r="Q12" s="10">
        <f>COUNTIF($C$2:$C$790,"山本文男")</f>
        <v>27</v>
      </c>
      <c r="R12" s="10">
        <f>COUNTIF($D$2:$D$790,"山本文男")</f>
        <v>20</v>
      </c>
      <c r="S12" s="10">
        <f>COUNTIF($E$2:$E$790,"山本文男")</f>
        <v>20</v>
      </c>
      <c r="T12" s="10">
        <f>COUNTIF($F$2:$F$790,"山本文男")</f>
        <v>11</v>
      </c>
      <c r="U12" s="10">
        <f>COUNTIF($G$2:$G$790,"山本文男")</f>
        <v>13</v>
      </c>
      <c r="V12" s="10">
        <f>COUNTIF($H$2:$H$790,"山本文男")</f>
        <v>18</v>
      </c>
    </row>
    <row r="13" spans="1:24" ht="18" customHeight="1">
      <c r="A13" s="1">
        <v>12</v>
      </c>
      <c r="B13" s="44">
        <v>32609</v>
      </c>
      <c r="C13" s="17" t="s">
        <v>163</v>
      </c>
      <c r="D13" s="17" t="s">
        <v>190</v>
      </c>
      <c r="E13" s="17" t="s">
        <v>167</v>
      </c>
      <c r="F13" s="17" t="s">
        <v>322</v>
      </c>
      <c r="G13" s="17" t="s">
        <v>171</v>
      </c>
      <c r="H13" s="17" t="s">
        <v>327</v>
      </c>
      <c r="I13" s="17" t="s">
        <v>38</v>
      </c>
      <c r="J13" s="17" t="s">
        <v>37</v>
      </c>
      <c r="K13" s="9"/>
      <c r="L13" s="4">
        <v>11</v>
      </c>
      <c r="M13" s="34" t="s">
        <v>272</v>
      </c>
      <c r="N13" s="10">
        <f>COUNTIF($C$2:$H$790,"平光清")</f>
        <v>109</v>
      </c>
      <c r="O13" s="10">
        <f t="shared" si="0"/>
        <v>109</v>
      </c>
      <c r="P13" s="10"/>
      <c r="Q13" s="10">
        <f>COUNTIF($C$2:$C$790,"平光清")</f>
        <v>24</v>
      </c>
      <c r="R13" s="10">
        <f>COUNTIF($D$2:$D$790,"平光清")</f>
        <v>22</v>
      </c>
      <c r="S13" s="10">
        <f>COUNTIF($E$2:$E$790,"平光清")</f>
        <v>20</v>
      </c>
      <c r="T13" s="10">
        <f>COUNTIF($F$2:$F$790,"平光清")</f>
        <v>20</v>
      </c>
      <c r="U13" s="10">
        <f>COUNTIF($G$2:$G$790,"平光清")</f>
        <v>13</v>
      </c>
      <c r="V13" s="10">
        <f>COUNTIF($H$2:$H$790,"平光清")</f>
        <v>10</v>
      </c>
    </row>
    <row r="14" spans="1:24" ht="18" customHeight="1">
      <c r="A14" s="1">
        <v>13</v>
      </c>
      <c r="B14" s="44">
        <v>32609</v>
      </c>
      <c r="C14" s="17" t="s">
        <v>210</v>
      </c>
      <c r="D14" s="17" t="s">
        <v>176</v>
      </c>
      <c r="E14" s="17" t="s">
        <v>326</v>
      </c>
      <c r="F14" s="17" t="s">
        <v>195</v>
      </c>
      <c r="G14" s="17" t="s">
        <v>144</v>
      </c>
      <c r="H14" s="17" t="s">
        <v>175</v>
      </c>
      <c r="I14" s="17" t="s">
        <v>14</v>
      </c>
      <c r="J14" s="17" t="s">
        <v>20</v>
      </c>
      <c r="K14" s="9"/>
      <c r="L14" s="4">
        <v>12</v>
      </c>
      <c r="M14" s="21" t="s">
        <v>247</v>
      </c>
      <c r="N14" s="10">
        <f>COUNTIF($C$2:$H$790,"久保田治")</f>
        <v>108</v>
      </c>
      <c r="O14" s="10">
        <f t="shared" si="0"/>
        <v>108</v>
      </c>
      <c r="P14" s="10"/>
      <c r="Q14" s="10">
        <f>COUNTIF($C$2:$C$790,"久保田治")</f>
        <v>20</v>
      </c>
      <c r="R14" s="10">
        <f>COUNTIF($D$2:$D$790,"久保田治")</f>
        <v>18</v>
      </c>
      <c r="S14" s="10">
        <f>COUNTIF($E$2:$E$790,"久保田治")</f>
        <v>17</v>
      </c>
      <c r="T14" s="10">
        <f>COUNTIF($F$2:$F$790,"久保田治")</f>
        <v>19</v>
      </c>
      <c r="U14" s="10">
        <f>COUNTIF($G$2:$G$790,"久保田治")</f>
        <v>19</v>
      </c>
      <c r="V14" s="10">
        <f>COUNTIF($H$2:$H$790,"久保田治")</f>
        <v>15</v>
      </c>
      <c r="X14" s="8" t="s">
        <v>309</v>
      </c>
    </row>
    <row r="15" spans="1:24" ht="18" customHeight="1">
      <c r="A15" s="1">
        <v>14</v>
      </c>
      <c r="B15" s="16">
        <v>32609</v>
      </c>
      <c r="C15" s="17" t="s">
        <v>183</v>
      </c>
      <c r="D15" s="17" t="s">
        <v>172</v>
      </c>
      <c r="E15" s="17" t="s">
        <v>196</v>
      </c>
      <c r="F15" s="17" t="s">
        <v>185</v>
      </c>
      <c r="G15" s="17" t="s">
        <v>182</v>
      </c>
      <c r="H15" s="17" t="s">
        <v>269</v>
      </c>
      <c r="I15" s="17" t="s">
        <v>227</v>
      </c>
      <c r="J15" s="17" t="s">
        <v>228</v>
      </c>
      <c r="K15" s="9"/>
      <c r="L15" s="4">
        <v>13</v>
      </c>
      <c r="M15" s="21" t="s">
        <v>249</v>
      </c>
      <c r="N15" s="10">
        <f>COUNTIF($C$2:$H$790,"田中俊幸")</f>
        <v>106</v>
      </c>
      <c r="O15" s="10">
        <f t="shared" si="0"/>
        <v>106</v>
      </c>
      <c r="P15" s="10"/>
      <c r="Q15" s="10">
        <f>COUNTIF($C$2:$C$790,"田中俊幸")</f>
        <v>23</v>
      </c>
      <c r="R15" s="10">
        <f>COUNTIF($D$2:$D$790,"田中俊幸")</f>
        <v>17</v>
      </c>
      <c r="S15" s="10">
        <f>COUNTIF($E$2:$E$790,"田中俊幸")</f>
        <v>23</v>
      </c>
      <c r="T15" s="10">
        <f>COUNTIF($F$2:$F$790,"田中俊幸")</f>
        <v>12</v>
      </c>
      <c r="U15" s="10">
        <f>COUNTIF($G$2:$G$790,"田中俊幸")</f>
        <v>16</v>
      </c>
      <c r="V15" s="10">
        <f>COUNTIF($H$2:$H$790,"田中俊幸")</f>
        <v>15</v>
      </c>
    </row>
    <row r="16" spans="1:24" ht="18" customHeight="1">
      <c r="A16" s="1">
        <v>15</v>
      </c>
      <c r="B16" s="16">
        <v>32609</v>
      </c>
      <c r="C16" s="17" t="s">
        <v>178</v>
      </c>
      <c r="D16" s="17" t="s">
        <v>179</v>
      </c>
      <c r="E16" s="17" t="s">
        <v>194</v>
      </c>
      <c r="F16" s="17" t="s">
        <v>211</v>
      </c>
      <c r="G16" s="17" t="s">
        <v>184</v>
      </c>
      <c r="H16" s="17" t="s">
        <v>198</v>
      </c>
      <c r="I16" s="17" t="s">
        <v>8</v>
      </c>
      <c r="J16" s="17" t="s">
        <v>26</v>
      </c>
      <c r="K16" s="9"/>
      <c r="L16" s="4">
        <v>14</v>
      </c>
      <c r="M16" s="21" t="s">
        <v>260</v>
      </c>
      <c r="N16" s="10">
        <f>COUNTIF($C$2:$H$790,"大里晴信")</f>
        <v>102</v>
      </c>
      <c r="O16" s="10">
        <f t="shared" si="0"/>
        <v>102</v>
      </c>
      <c r="P16" s="10"/>
      <c r="Q16" s="10">
        <f>COUNTIF($C$2:$C$790,"大里晴信")</f>
        <v>20</v>
      </c>
      <c r="R16" s="10">
        <f>COUNTIF($D$2:$D$790,"大里晴信")</f>
        <v>20</v>
      </c>
      <c r="S16" s="10">
        <f>COUNTIF($E$2:$E$790,"大里晴信")</f>
        <v>15</v>
      </c>
      <c r="T16" s="10">
        <f>COUNTIF($F$2:$F$790,"大里晴信")</f>
        <v>22</v>
      </c>
      <c r="U16" s="10">
        <f>COUNTIF($G$2:$G$790,"大里晴信")</f>
        <v>11</v>
      </c>
      <c r="V16" s="10">
        <f>COUNTIF($H$2:$H$790,"大里晴信")</f>
        <v>14</v>
      </c>
    </row>
    <row r="17" spans="1:22" ht="18" customHeight="1">
      <c r="A17" s="1">
        <v>16</v>
      </c>
      <c r="B17" s="16">
        <v>32609</v>
      </c>
      <c r="C17" s="17" t="s">
        <v>186</v>
      </c>
      <c r="D17" s="17" t="s">
        <v>200</v>
      </c>
      <c r="E17" s="17" t="s">
        <v>197</v>
      </c>
      <c r="F17" s="17" t="s">
        <v>181</v>
      </c>
      <c r="G17" s="17" t="s">
        <v>213</v>
      </c>
      <c r="H17" s="17" t="s">
        <v>165</v>
      </c>
      <c r="I17" s="17" t="s">
        <v>32</v>
      </c>
      <c r="J17" s="17" t="s">
        <v>31</v>
      </c>
      <c r="K17" s="9"/>
      <c r="L17" s="4">
        <v>15</v>
      </c>
      <c r="M17" s="21" t="s">
        <v>329</v>
      </c>
      <c r="N17" s="10">
        <f>COUNTIF($C$2:$H$790,"丸山博")</f>
        <v>101</v>
      </c>
      <c r="O17" s="10">
        <f t="shared" si="0"/>
        <v>101</v>
      </c>
      <c r="P17" s="10"/>
      <c r="Q17" s="10">
        <f>COUNTIF($C$2:$C$790,"丸山博")</f>
        <v>12</v>
      </c>
      <c r="R17" s="10">
        <f>COUNTIF($D$2:$D$790,"丸山博")</f>
        <v>18</v>
      </c>
      <c r="S17" s="10">
        <f>COUNTIF($E$2:$E$790,"丸山博")</f>
        <v>21</v>
      </c>
      <c r="T17" s="10">
        <f>COUNTIF($F$2:$F$790,"丸山博")</f>
        <v>25</v>
      </c>
      <c r="U17" s="10">
        <f>COUNTIF($G$2:$G$790,"丸山博")</f>
        <v>11</v>
      </c>
      <c r="V17" s="10">
        <f>COUNTIF($H$2:$H$790,"丸山博")</f>
        <v>14</v>
      </c>
    </row>
    <row r="18" spans="1:22" ht="18" customHeight="1">
      <c r="A18" s="1">
        <v>17</v>
      </c>
      <c r="B18" s="44">
        <v>32610</v>
      </c>
      <c r="C18" s="17" t="s">
        <v>193</v>
      </c>
      <c r="D18" s="17" t="s">
        <v>170</v>
      </c>
      <c r="E18" s="17" t="s">
        <v>180</v>
      </c>
      <c r="F18" s="17" t="s">
        <v>169</v>
      </c>
      <c r="G18" s="17" t="s">
        <v>324</v>
      </c>
      <c r="H18" s="17" t="s">
        <v>166</v>
      </c>
      <c r="I18" s="17" t="s">
        <v>276</v>
      </c>
      <c r="J18" s="17" t="s">
        <v>19</v>
      </c>
      <c r="K18" s="9"/>
      <c r="L18" s="4">
        <v>16</v>
      </c>
      <c r="M18" s="21" t="s">
        <v>334</v>
      </c>
      <c r="N18" s="10">
        <f>COUNTIF($C$2:$H$790,"柏木敏夫")</f>
        <v>100</v>
      </c>
      <c r="O18" s="10">
        <f t="shared" si="0"/>
        <v>100</v>
      </c>
      <c r="P18" s="10"/>
      <c r="Q18" s="10">
        <f>COUNTIF($C$2:$C$790,"柏木敏夫")</f>
        <v>7</v>
      </c>
      <c r="R18" s="10">
        <f>COUNTIF($D$2:$D$790,"柏木敏夫")</f>
        <v>15</v>
      </c>
      <c r="S18" s="10">
        <f>COUNTIF($E$2:$E$790,"柏木敏夫")</f>
        <v>17</v>
      </c>
      <c r="T18" s="10">
        <f>COUNTIF($F$2:$F$790,"柏木敏夫")</f>
        <v>31</v>
      </c>
      <c r="U18" s="10">
        <f>COUNTIF($G$2:$G$790,"柏木敏夫")</f>
        <v>10</v>
      </c>
      <c r="V18" s="10">
        <f>COUNTIF($H$2:$H$790,"柏木敏夫")</f>
        <v>20</v>
      </c>
    </row>
    <row r="19" spans="1:22" ht="18" customHeight="1">
      <c r="A19" s="1">
        <v>18</v>
      </c>
      <c r="B19" s="44">
        <v>32610</v>
      </c>
      <c r="C19" s="17" t="s">
        <v>171</v>
      </c>
      <c r="D19" s="17" t="s">
        <v>167</v>
      </c>
      <c r="E19" s="17" t="s">
        <v>192</v>
      </c>
      <c r="F19" s="17" t="s">
        <v>327</v>
      </c>
      <c r="G19" s="17" t="s">
        <v>322</v>
      </c>
      <c r="H19" s="17" t="s">
        <v>190</v>
      </c>
      <c r="I19" s="17" t="s">
        <v>38</v>
      </c>
      <c r="J19" s="17" t="s">
        <v>37</v>
      </c>
      <c r="K19" s="9"/>
      <c r="L19" s="4">
        <v>17</v>
      </c>
      <c r="M19" s="36" t="s">
        <v>273</v>
      </c>
      <c r="N19" s="10">
        <f>COUNTIF($C$2:$H$790,"岡田功")</f>
        <v>91</v>
      </c>
      <c r="O19" s="10">
        <f t="shared" si="0"/>
        <v>91</v>
      </c>
      <c r="P19" s="10"/>
      <c r="Q19" s="10">
        <f>COUNTIF($C$2:$C$790,"岡田功")</f>
        <v>19</v>
      </c>
      <c r="R19" s="10">
        <f>COUNTIF($D$2:$D$790,"岡田功")</f>
        <v>22</v>
      </c>
      <c r="S19" s="10">
        <f>COUNTIF($E$2:$E$790,"岡田功")</f>
        <v>15</v>
      </c>
      <c r="T19" s="10">
        <f>COUNTIF($F$2:$F$790,"岡田功")</f>
        <v>16</v>
      </c>
      <c r="U19" s="10">
        <f>COUNTIF($G$2:$G$790,"岡田功")</f>
        <v>9</v>
      </c>
      <c r="V19" s="10">
        <f>COUNTIF($H$2:$H$790,"岡田功")</f>
        <v>10</v>
      </c>
    </row>
    <row r="20" spans="1:22" ht="18" customHeight="1">
      <c r="A20" s="1">
        <v>19</v>
      </c>
      <c r="B20" s="44">
        <v>32610</v>
      </c>
      <c r="C20" s="17" t="s">
        <v>195</v>
      </c>
      <c r="D20" s="17" t="s">
        <v>175</v>
      </c>
      <c r="E20" s="17" t="s">
        <v>144</v>
      </c>
      <c r="F20" s="17" t="s">
        <v>176</v>
      </c>
      <c r="G20" s="17" t="s">
        <v>326</v>
      </c>
      <c r="H20" s="17" t="s">
        <v>210</v>
      </c>
      <c r="I20" s="17" t="s">
        <v>14</v>
      </c>
      <c r="J20" s="17" t="s">
        <v>20</v>
      </c>
      <c r="K20" s="9"/>
      <c r="L20" s="4">
        <v>18</v>
      </c>
      <c r="M20" s="21" t="s">
        <v>332</v>
      </c>
      <c r="N20" s="10">
        <f>COUNTIF($C$2:$H$790,"手沢庄司")</f>
        <v>83</v>
      </c>
      <c r="O20" s="10">
        <f t="shared" si="0"/>
        <v>83</v>
      </c>
      <c r="P20" s="10"/>
      <c r="Q20" s="10">
        <f>COUNTIF($C$2:$C$790,"手沢庄司")</f>
        <v>0</v>
      </c>
      <c r="R20" s="10">
        <f>COUNTIF($D$2:$D$790,"手沢庄司")</f>
        <v>15</v>
      </c>
      <c r="S20" s="10">
        <f>COUNTIF($E$2:$E$790,"手沢庄司")</f>
        <v>12</v>
      </c>
      <c r="T20" s="10">
        <f>COUNTIF($F$2:$F$790,"手沢庄司")</f>
        <v>20</v>
      </c>
      <c r="U20" s="10">
        <f>COUNTIF($G$2:$G$790,"手沢庄司")</f>
        <v>13</v>
      </c>
      <c r="V20" s="10">
        <f>COUNTIF($H$2:$H$790,"手沢庄司")</f>
        <v>23</v>
      </c>
    </row>
    <row r="21" spans="1:22" ht="18" customHeight="1">
      <c r="A21" s="1">
        <v>20</v>
      </c>
      <c r="B21" s="16">
        <v>32610</v>
      </c>
      <c r="C21" s="17" t="s">
        <v>214</v>
      </c>
      <c r="D21" s="17" t="s">
        <v>187</v>
      </c>
      <c r="E21" s="17" t="s">
        <v>372</v>
      </c>
      <c r="F21" s="17" t="s">
        <v>172</v>
      </c>
      <c r="G21" s="17" t="s">
        <v>196</v>
      </c>
      <c r="H21" s="17" t="s">
        <v>185</v>
      </c>
      <c r="I21" s="17" t="s">
        <v>227</v>
      </c>
      <c r="J21" s="17" t="s">
        <v>228</v>
      </c>
      <c r="K21" s="9"/>
      <c r="L21" s="4">
        <v>19</v>
      </c>
      <c r="M21" s="21" t="s">
        <v>258</v>
      </c>
      <c r="N21" s="10">
        <f>COUNTIF($C$2:$H$790,"鷲谷亘")</f>
        <v>75</v>
      </c>
      <c r="O21" s="10">
        <f t="shared" si="0"/>
        <v>75</v>
      </c>
      <c r="P21" s="10"/>
      <c r="Q21" s="10">
        <f>COUNTIF($C$2:$C$790,"鷲谷亘")</f>
        <v>15</v>
      </c>
      <c r="R21" s="10">
        <f>COUNTIF($D$2:$D$790,"鷲谷亘")</f>
        <v>14</v>
      </c>
      <c r="S21" s="10">
        <f>COUNTIF($E$2:$E$790,"鷲谷亘")</f>
        <v>13</v>
      </c>
      <c r="T21" s="10">
        <f>COUNTIF($F$2:$F$790,"鷲谷亘")</f>
        <v>10</v>
      </c>
      <c r="U21" s="10">
        <f>COUNTIF($G$2:$G$790,"鷲谷亘")</f>
        <v>12</v>
      </c>
      <c r="V21" s="10">
        <f>COUNTIF($H$2:$H$790,"鷲谷亘")</f>
        <v>11</v>
      </c>
    </row>
    <row r="22" spans="1:22" ht="18" customHeight="1">
      <c r="A22" s="1">
        <v>21</v>
      </c>
      <c r="B22" s="16">
        <v>32610</v>
      </c>
      <c r="C22" s="17" t="s">
        <v>200</v>
      </c>
      <c r="D22" s="17" t="s">
        <v>197</v>
      </c>
      <c r="E22" s="17" t="s">
        <v>213</v>
      </c>
      <c r="F22" s="17" t="s">
        <v>165</v>
      </c>
      <c r="G22" s="17" t="s">
        <v>186</v>
      </c>
      <c r="H22" s="17" t="s">
        <v>181</v>
      </c>
      <c r="I22" s="17" t="s">
        <v>32</v>
      </c>
      <c r="J22" s="17" t="s">
        <v>31</v>
      </c>
      <c r="K22" s="9"/>
      <c r="L22" s="4">
        <v>20</v>
      </c>
      <c r="M22" s="21" t="s">
        <v>330</v>
      </c>
      <c r="N22" s="10">
        <f>COUNTIF($C$2:$H$790,"富澤宏哉")</f>
        <v>75</v>
      </c>
      <c r="O22" s="10">
        <f t="shared" si="0"/>
        <v>75</v>
      </c>
      <c r="P22" s="10"/>
      <c r="Q22" s="10">
        <f>COUNTIF($C$2:$C$790,"富澤宏哉")</f>
        <v>0</v>
      </c>
      <c r="R22" s="10">
        <f>COUNTIF($D$2:$D$790,"富澤宏哉")</f>
        <v>15</v>
      </c>
      <c r="S22" s="10">
        <f>COUNTIF($E$2:$E$790,"富澤宏哉")</f>
        <v>9</v>
      </c>
      <c r="T22" s="10">
        <f>COUNTIF($F$2:$F$790,"富澤宏哉")</f>
        <v>32</v>
      </c>
      <c r="U22" s="10">
        <f>COUNTIF($G$2:$G$790,"富澤宏哉")</f>
        <v>7</v>
      </c>
      <c r="V22" s="10">
        <f>COUNTIF($H$2:$H$790,"富澤宏哉")</f>
        <v>12</v>
      </c>
    </row>
    <row r="23" spans="1:22" ht="18" customHeight="1">
      <c r="A23" s="1">
        <v>22</v>
      </c>
      <c r="B23" s="16">
        <v>32610</v>
      </c>
      <c r="C23" s="17" t="s">
        <v>194</v>
      </c>
      <c r="D23" s="17" t="s">
        <v>184</v>
      </c>
      <c r="E23" s="17" t="s">
        <v>198</v>
      </c>
      <c r="F23" s="17" t="s">
        <v>179</v>
      </c>
      <c r="G23" s="17" t="s">
        <v>178</v>
      </c>
      <c r="H23" s="17" t="s">
        <v>211</v>
      </c>
      <c r="I23" s="17" t="s">
        <v>8</v>
      </c>
      <c r="J23" s="17" t="s">
        <v>26</v>
      </c>
      <c r="K23" s="9"/>
      <c r="L23" s="4">
        <v>21</v>
      </c>
      <c r="M23" s="21" t="s">
        <v>224</v>
      </c>
      <c r="N23" s="10">
        <f>COUNTIF($C$2:$H$790,"上本孝一")</f>
        <v>72</v>
      </c>
      <c r="O23" s="10">
        <f t="shared" si="0"/>
        <v>72</v>
      </c>
      <c r="P23" s="10"/>
      <c r="Q23" s="10">
        <f>COUNTIF($C$2:$C$790,"上本孝一")</f>
        <v>0</v>
      </c>
      <c r="R23" s="10">
        <f>COUNTIF($D$2:$D$790,"上本孝一")</f>
        <v>1</v>
      </c>
      <c r="S23" s="10">
        <f>COUNTIF($E$2:$E$790,"上本孝一")</f>
        <v>9</v>
      </c>
      <c r="T23" s="10">
        <f>COUNTIF($F$2:$F$790,"上本孝一")</f>
        <v>4</v>
      </c>
      <c r="U23" s="10">
        <f>COUNTIF($G$2:$G$790,"上本孝一")</f>
        <v>34</v>
      </c>
      <c r="V23" s="10">
        <f>COUNTIF($H$2:$H$790,"上本孝一")</f>
        <v>24</v>
      </c>
    </row>
    <row r="24" spans="1:22" ht="18" customHeight="1">
      <c r="A24" s="1">
        <v>23</v>
      </c>
      <c r="B24" s="44">
        <v>32611</v>
      </c>
      <c r="C24" s="17" t="s">
        <v>169</v>
      </c>
      <c r="D24" s="17" t="s">
        <v>324</v>
      </c>
      <c r="E24" s="17" t="s">
        <v>166</v>
      </c>
      <c r="F24" s="17" t="s">
        <v>170</v>
      </c>
      <c r="G24" s="17" t="s">
        <v>180</v>
      </c>
      <c r="H24" s="17" t="s">
        <v>168</v>
      </c>
      <c r="I24" s="17" t="s">
        <v>276</v>
      </c>
      <c r="J24" s="17" t="s">
        <v>19</v>
      </c>
      <c r="K24" s="9"/>
      <c r="L24" s="4">
        <v>22</v>
      </c>
      <c r="M24" s="21" t="s">
        <v>254</v>
      </c>
      <c r="N24" s="10">
        <f>COUNTIF($C$2:$H$790,"篠宮慎一")</f>
        <v>68</v>
      </c>
      <c r="O24" s="10">
        <f t="shared" si="0"/>
        <v>68</v>
      </c>
      <c r="P24" s="10"/>
      <c r="Q24" s="10">
        <f>COUNTIF($C$2:$C$790,"篠宮慎一")</f>
        <v>0</v>
      </c>
      <c r="R24" s="10">
        <f>COUNTIF($D$2:$D$790,"篠宮慎一")</f>
        <v>0</v>
      </c>
      <c r="S24" s="10">
        <f>COUNTIF($E$2:$E$790,"篠宮慎一")</f>
        <v>13</v>
      </c>
      <c r="T24" s="10">
        <f>COUNTIF($F$2:$F$790,"篠宮慎一")</f>
        <v>1</v>
      </c>
      <c r="U24" s="10">
        <f>COUNTIF($G$2:$G$790,"篠宮慎一")</f>
        <v>32</v>
      </c>
      <c r="V24" s="10">
        <f>COUNTIF($H$2:$H$790,"篠宮慎一")</f>
        <v>22</v>
      </c>
    </row>
    <row r="25" spans="1:22" ht="18" customHeight="1">
      <c r="A25" s="1">
        <v>24</v>
      </c>
      <c r="B25" s="44">
        <v>32611</v>
      </c>
      <c r="C25" s="17" t="s">
        <v>192</v>
      </c>
      <c r="D25" s="17" t="s">
        <v>163</v>
      </c>
      <c r="E25" s="17" t="s">
        <v>322</v>
      </c>
      <c r="F25" s="17" t="s">
        <v>190</v>
      </c>
      <c r="G25" s="17" t="s">
        <v>327</v>
      </c>
      <c r="H25" s="17" t="s">
        <v>167</v>
      </c>
      <c r="I25" s="17" t="s">
        <v>38</v>
      </c>
      <c r="J25" s="17" t="s">
        <v>37</v>
      </c>
      <c r="K25" s="9"/>
      <c r="L25" s="4">
        <v>23</v>
      </c>
      <c r="M25" s="21" t="s">
        <v>331</v>
      </c>
      <c r="N25" s="10">
        <f>COUNTIF($C$2:$H$790,"太田正男")</f>
        <v>47</v>
      </c>
      <c r="O25" s="10">
        <f t="shared" si="0"/>
        <v>47</v>
      </c>
      <c r="P25" s="10"/>
      <c r="Q25" s="10">
        <f>COUNTIF($C$2:$C$790,"太田正男")</f>
        <v>0</v>
      </c>
      <c r="R25" s="10">
        <f>COUNTIF($D$2:$D$790,"太田正男")</f>
        <v>5</v>
      </c>
      <c r="S25" s="10">
        <f>COUNTIF($E$2:$E$790,"太田正男")</f>
        <v>8</v>
      </c>
      <c r="T25" s="10">
        <f>COUNTIF($F$2:$F$790,"太田正男")</f>
        <v>12</v>
      </c>
      <c r="U25" s="10">
        <f>COUNTIF($G$2:$G$790,"太田正男")</f>
        <v>10</v>
      </c>
      <c r="V25" s="10">
        <f>COUNTIF($H$2:$H$790,"太田正男")</f>
        <v>12</v>
      </c>
    </row>
    <row r="26" spans="1:22" ht="18" customHeight="1">
      <c r="A26" s="1">
        <v>25</v>
      </c>
      <c r="B26" s="44">
        <v>32611</v>
      </c>
      <c r="C26" s="17" t="s">
        <v>144</v>
      </c>
      <c r="D26" s="17" t="s">
        <v>326</v>
      </c>
      <c r="E26" s="17" t="s">
        <v>175</v>
      </c>
      <c r="F26" s="17" t="s">
        <v>210</v>
      </c>
      <c r="G26" s="17" t="s">
        <v>177</v>
      </c>
      <c r="H26" s="17" t="s">
        <v>176</v>
      </c>
      <c r="I26" s="17" t="s">
        <v>14</v>
      </c>
      <c r="J26" s="17" t="s">
        <v>20</v>
      </c>
      <c r="K26" s="9"/>
      <c r="L26" s="4">
        <v>24</v>
      </c>
      <c r="M26" s="21" t="s">
        <v>333</v>
      </c>
      <c r="N26" s="10">
        <f>COUNTIF($C$2:$H$790,"松下充男")</f>
        <v>43</v>
      </c>
      <c r="O26" s="10">
        <f t="shared" si="0"/>
        <v>43</v>
      </c>
      <c r="P26" s="10"/>
      <c r="Q26" s="10">
        <f>COUNTIF($C$2:$C$790,"松下充男")</f>
        <v>0</v>
      </c>
      <c r="R26" s="10">
        <f>COUNTIF($D$2:$D$790,"松下充男")</f>
        <v>3</v>
      </c>
      <c r="S26" s="10">
        <f>COUNTIF($E$2:$E$790,"松下充男")</f>
        <v>6</v>
      </c>
      <c r="T26" s="10">
        <f>COUNTIF($F$2:$F$790,"松下充男")</f>
        <v>10</v>
      </c>
      <c r="U26" s="10">
        <f>COUNTIF($G$2:$G$790,"松下充男")</f>
        <v>13</v>
      </c>
      <c r="V26" s="10">
        <f>COUNTIF($H$2:$H$790,"松下充男")</f>
        <v>11</v>
      </c>
    </row>
    <row r="27" spans="1:22" ht="18" customHeight="1">
      <c r="A27" s="1">
        <v>26</v>
      </c>
      <c r="B27" s="16">
        <v>32611</v>
      </c>
      <c r="C27" s="17" t="s">
        <v>198</v>
      </c>
      <c r="D27" s="17" t="s">
        <v>211</v>
      </c>
      <c r="E27" s="17" t="s">
        <v>184</v>
      </c>
      <c r="F27" s="17" t="s">
        <v>178</v>
      </c>
      <c r="G27" s="17" t="s">
        <v>194</v>
      </c>
      <c r="H27" s="17" t="s">
        <v>179</v>
      </c>
      <c r="I27" s="17" t="s">
        <v>8</v>
      </c>
      <c r="J27" s="17" t="s">
        <v>26</v>
      </c>
      <c r="K27" s="9"/>
      <c r="L27" s="4">
        <v>25</v>
      </c>
      <c r="M27" s="36" t="s">
        <v>67</v>
      </c>
      <c r="N27" s="10">
        <f>COUNTIF($C$2:$H$790,"橘髙淳")</f>
        <v>38</v>
      </c>
      <c r="O27" s="10">
        <f t="shared" si="0"/>
        <v>38</v>
      </c>
      <c r="P27" s="10"/>
      <c r="Q27" s="10">
        <f>COUNTIF($C$2:$C$790,"橘髙淳")</f>
        <v>0</v>
      </c>
      <c r="R27" s="10">
        <f>COUNTIF($D$2:$D$790,"橘髙淳")</f>
        <v>1</v>
      </c>
      <c r="S27" s="10">
        <f>COUNTIF($E$2:$E$790,"橘髙淳")</f>
        <v>11</v>
      </c>
      <c r="T27" s="10">
        <f>COUNTIF($F$2:$F$790,"橘髙淳")</f>
        <v>2</v>
      </c>
      <c r="U27" s="10">
        <f>COUNTIF($G$2:$G$790,"橘髙淳")</f>
        <v>12</v>
      </c>
      <c r="V27" s="10">
        <f>COUNTIF($H$2:$H$790,"橘髙淳")</f>
        <v>12</v>
      </c>
    </row>
    <row r="28" spans="1:22" ht="18" customHeight="1">
      <c r="A28" s="1">
        <v>27</v>
      </c>
      <c r="B28" s="16">
        <v>32611</v>
      </c>
      <c r="C28" s="17" t="s">
        <v>165</v>
      </c>
      <c r="D28" s="17" t="s">
        <v>186</v>
      </c>
      <c r="E28" s="17" t="s">
        <v>181</v>
      </c>
      <c r="F28" s="17" t="s">
        <v>213</v>
      </c>
      <c r="G28" s="17" t="s">
        <v>197</v>
      </c>
      <c r="H28" s="17" t="s">
        <v>200</v>
      </c>
      <c r="I28" s="17" t="s">
        <v>32</v>
      </c>
      <c r="J28" s="17" t="s">
        <v>31</v>
      </c>
      <c r="K28" s="9"/>
      <c r="L28" s="4">
        <v>26</v>
      </c>
      <c r="M28" s="21" t="s">
        <v>90</v>
      </c>
      <c r="N28" s="10">
        <f>COUNTIF($C$2:$H$790,"杉永政信")</f>
        <v>4</v>
      </c>
      <c r="O28" s="10">
        <f t="shared" si="0"/>
        <v>4</v>
      </c>
      <c r="P28" s="10"/>
      <c r="Q28" s="10">
        <f>COUNTIF($C$2:$C$790,"杉永政信")</f>
        <v>0</v>
      </c>
      <c r="R28" s="10">
        <f>COUNTIF($D$2:$D$790,"杉永政信")</f>
        <v>0</v>
      </c>
      <c r="S28" s="10">
        <f>COUNTIF($E$2:$E$790,"杉永政信")</f>
        <v>0</v>
      </c>
      <c r="T28" s="10">
        <f>COUNTIF($F$2:$F$790,"杉永政信")</f>
        <v>0</v>
      </c>
      <c r="U28" s="10">
        <f>COUNTIF($G$2:$G$790,"杉永政信")</f>
        <v>3</v>
      </c>
      <c r="V28" s="10">
        <f>COUNTIF($H$2:$H$790,"杉永政信")</f>
        <v>1</v>
      </c>
    </row>
    <row r="29" spans="1:22" ht="18" customHeight="1">
      <c r="A29" s="1">
        <v>28</v>
      </c>
      <c r="B29" s="16">
        <v>32611</v>
      </c>
      <c r="C29" s="17" t="s">
        <v>182</v>
      </c>
      <c r="D29" s="17" t="s">
        <v>269</v>
      </c>
      <c r="E29" s="17" t="s">
        <v>183</v>
      </c>
      <c r="F29" s="17" t="s">
        <v>372</v>
      </c>
      <c r="G29" s="17" t="s">
        <v>214</v>
      </c>
      <c r="H29" s="17" t="s">
        <v>187</v>
      </c>
      <c r="I29" s="17" t="s">
        <v>227</v>
      </c>
      <c r="J29" s="17" t="s">
        <v>228</v>
      </c>
      <c r="K29" s="9"/>
      <c r="L29" s="4">
        <v>27</v>
      </c>
      <c r="M29" s="21" t="s">
        <v>212</v>
      </c>
      <c r="N29" s="10">
        <f>COUNTIF($C$2:$H$790,"森健次郎")</f>
        <v>0</v>
      </c>
      <c r="O29" s="10">
        <f t="shared" si="0"/>
        <v>0</v>
      </c>
      <c r="P29" s="10"/>
      <c r="Q29" s="10">
        <f>COUNTIF($C$2:$C$790,"森健次郎")</f>
        <v>0</v>
      </c>
      <c r="R29" s="10">
        <f>COUNTIF($D$2:$D$790,"森健次郎")</f>
        <v>0</v>
      </c>
      <c r="S29" s="10">
        <f>COUNTIF($E$2:$E$790,"森健次郎")</f>
        <v>0</v>
      </c>
      <c r="T29" s="10">
        <f>COUNTIF($F$2:$F$790,"森健次郎")</f>
        <v>0</v>
      </c>
      <c r="U29" s="10">
        <f>COUNTIF($G$2:$G$790,"森健次郎")</f>
        <v>0</v>
      </c>
      <c r="V29" s="10">
        <f>COUNTIF($H$2:$H$790,"森健次郎")</f>
        <v>0</v>
      </c>
    </row>
    <row r="30" spans="1:22" ht="18" customHeight="1">
      <c r="A30" s="1">
        <v>29</v>
      </c>
      <c r="B30" s="44">
        <v>32612</v>
      </c>
      <c r="C30" s="17" t="s">
        <v>180</v>
      </c>
      <c r="D30" s="17" t="s">
        <v>325</v>
      </c>
      <c r="E30" s="17" t="s">
        <v>210</v>
      </c>
      <c r="F30" s="17" t="s">
        <v>176</v>
      </c>
      <c r="G30" s="17" t="s">
        <v>144</v>
      </c>
      <c r="H30" s="17" t="s">
        <v>170</v>
      </c>
      <c r="I30" s="17" t="s">
        <v>276</v>
      </c>
      <c r="J30" s="17" t="s">
        <v>14</v>
      </c>
      <c r="K30" s="9"/>
      <c r="L30" s="4">
        <v>28</v>
      </c>
      <c r="M30" s="21" t="s">
        <v>328</v>
      </c>
      <c r="N30" s="10">
        <f>COUNTIF($C$2:$H$790,"笠原昌春")</f>
        <v>0</v>
      </c>
      <c r="O30" s="10">
        <f t="shared" si="0"/>
        <v>0</v>
      </c>
      <c r="P30" s="10"/>
      <c r="Q30" s="10">
        <f>COUNTIF($C$2:$C$790,"笠原昌春")</f>
        <v>0</v>
      </c>
      <c r="R30" s="10">
        <f>COUNTIF($D$2:$D$790,"笠原昌春")</f>
        <v>0</v>
      </c>
      <c r="S30" s="10">
        <f>COUNTIF($E$2:$E$790,"笠原昌春")</f>
        <v>0</v>
      </c>
      <c r="T30" s="10">
        <f>COUNTIF($F$2:$F$790,"笠原昌春")</f>
        <v>0</v>
      </c>
      <c r="U30" s="10">
        <f>COUNTIF($G$2:$G$790,"笠原昌春")</f>
        <v>0</v>
      </c>
      <c r="V30" s="10">
        <f>COUNTIF($H$2:$H$790,"笠原昌春")</f>
        <v>0</v>
      </c>
    </row>
    <row r="31" spans="1:22" ht="18" customHeight="1">
      <c r="A31" s="1">
        <v>30</v>
      </c>
      <c r="B31" s="44">
        <v>32612</v>
      </c>
      <c r="C31" s="17" t="s">
        <v>190</v>
      </c>
      <c r="D31" s="17" t="s">
        <v>327</v>
      </c>
      <c r="E31" s="17" t="s">
        <v>171</v>
      </c>
      <c r="F31" s="17" t="s">
        <v>167</v>
      </c>
      <c r="G31" s="17" t="s">
        <v>163</v>
      </c>
      <c r="H31" s="17" t="s">
        <v>322</v>
      </c>
      <c r="I31" s="17" t="s">
        <v>38</v>
      </c>
      <c r="J31" s="17" t="s">
        <v>20</v>
      </c>
      <c r="K31" s="9"/>
      <c r="L31" s="4">
        <v>30</v>
      </c>
      <c r="M31" s="21" t="s">
        <v>335</v>
      </c>
      <c r="N31" s="10">
        <f>COUNTIF($C$2:$H$790,"佐藤清次")</f>
        <v>0</v>
      </c>
      <c r="O31" s="10">
        <f>SUM(Q31:V31)</f>
        <v>0</v>
      </c>
      <c r="P31" s="10"/>
      <c r="Q31" s="10">
        <f>COUNTIF($C$2:$C$790,"佐藤清次")</f>
        <v>0</v>
      </c>
      <c r="R31" s="10">
        <f>COUNTIF($D$2:$D$790,"佐藤清次")</f>
        <v>0</v>
      </c>
      <c r="S31" s="10">
        <f>COUNTIF($E$2:$E$790,"佐藤清次")</f>
        <v>0</v>
      </c>
      <c r="T31" s="10">
        <f>COUNTIF($F$2:$F$790,"佐藤清次")</f>
        <v>0</v>
      </c>
      <c r="U31" s="10">
        <f>COUNTIF($G$2:$G$790,"佐藤清次")</f>
        <v>0</v>
      </c>
      <c r="V31" s="10">
        <f>COUNTIF($H$2:$H$790,"佐藤清次")</f>
        <v>0</v>
      </c>
    </row>
    <row r="32" spans="1:22" ht="18" customHeight="1">
      <c r="A32" s="1">
        <v>31</v>
      </c>
      <c r="B32" s="16">
        <v>32612</v>
      </c>
      <c r="C32" s="17" t="s">
        <v>184</v>
      </c>
      <c r="D32" s="17" t="s">
        <v>174</v>
      </c>
      <c r="E32" s="17" t="s">
        <v>178</v>
      </c>
      <c r="F32" s="17" t="s">
        <v>198</v>
      </c>
      <c r="G32" s="17" t="s">
        <v>179</v>
      </c>
      <c r="H32" s="17" t="s">
        <v>213</v>
      </c>
      <c r="I32" s="17" t="s">
        <v>8</v>
      </c>
      <c r="J32" s="17" t="s">
        <v>227</v>
      </c>
      <c r="K32" s="9"/>
      <c r="L32" s="1"/>
      <c r="M32" s="21" t="s">
        <v>127</v>
      </c>
      <c r="N32" s="6"/>
      <c r="O32" s="6"/>
      <c r="P32" s="6"/>
      <c r="Q32" s="6">
        <f t="shared" ref="Q32:V32" si="1">SUM(Q3:Q31)</f>
        <v>394</v>
      </c>
      <c r="R32" s="6">
        <f t="shared" si="1"/>
        <v>395</v>
      </c>
      <c r="S32" s="6">
        <f t="shared" si="1"/>
        <v>394</v>
      </c>
      <c r="T32" s="6">
        <f t="shared" si="1"/>
        <v>395</v>
      </c>
      <c r="U32" s="6">
        <f t="shared" si="1"/>
        <v>394</v>
      </c>
      <c r="V32" s="6">
        <f t="shared" si="1"/>
        <v>395</v>
      </c>
    </row>
    <row r="33" spans="1:22" ht="18" customHeight="1">
      <c r="A33" s="1">
        <v>32</v>
      </c>
      <c r="B33" s="44">
        <v>32613</v>
      </c>
      <c r="C33" s="17" t="s">
        <v>175</v>
      </c>
      <c r="D33" s="17" t="s">
        <v>195</v>
      </c>
      <c r="E33" s="17" t="s">
        <v>176</v>
      </c>
      <c r="F33" s="17" t="s">
        <v>169</v>
      </c>
      <c r="G33" s="17" t="s">
        <v>166</v>
      </c>
      <c r="H33" s="17" t="s">
        <v>193</v>
      </c>
      <c r="I33" s="17" t="s">
        <v>37</v>
      </c>
      <c r="J33" s="17" t="s">
        <v>19</v>
      </c>
      <c r="K33" s="9"/>
    </row>
    <row r="34" spans="1:22" ht="18" customHeight="1">
      <c r="A34" s="1">
        <v>33</v>
      </c>
      <c r="B34" s="44">
        <v>32613</v>
      </c>
      <c r="C34" s="17" t="s">
        <v>324</v>
      </c>
      <c r="D34" s="17" t="s">
        <v>144</v>
      </c>
      <c r="E34" s="17" t="s">
        <v>170</v>
      </c>
      <c r="F34" s="17" t="s">
        <v>210</v>
      </c>
      <c r="G34" s="17" t="s">
        <v>325</v>
      </c>
      <c r="H34" s="17" t="s">
        <v>192</v>
      </c>
      <c r="I34" s="17" t="s">
        <v>276</v>
      </c>
      <c r="J34" s="17" t="s">
        <v>14</v>
      </c>
      <c r="K34" s="9"/>
    </row>
    <row r="35" spans="1:22" ht="18" customHeight="1">
      <c r="A35" s="1">
        <v>34</v>
      </c>
      <c r="B35" s="16">
        <v>32613</v>
      </c>
      <c r="C35" s="17" t="s">
        <v>179</v>
      </c>
      <c r="D35" s="17" t="s">
        <v>213</v>
      </c>
      <c r="E35" s="17" t="s">
        <v>165</v>
      </c>
      <c r="F35" s="17" t="s">
        <v>186</v>
      </c>
      <c r="G35" s="17" t="s">
        <v>174</v>
      </c>
      <c r="H35" s="17" t="s">
        <v>184</v>
      </c>
      <c r="I35" s="17" t="s">
        <v>8</v>
      </c>
      <c r="J35" s="17" t="s">
        <v>227</v>
      </c>
      <c r="K35" s="9"/>
      <c r="L35" s="117" t="s">
        <v>345</v>
      </c>
      <c r="M35" s="117"/>
      <c r="N35" s="117"/>
      <c r="O35" s="117"/>
      <c r="P35" s="117"/>
      <c r="Q35" s="117"/>
      <c r="R35" s="117"/>
      <c r="S35" s="117"/>
      <c r="T35" s="117"/>
      <c r="U35" s="117"/>
      <c r="V35" s="117"/>
    </row>
    <row r="36" spans="1:22" ht="18" customHeight="1">
      <c r="A36" s="1">
        <v>35</v>
      </c>
      <c r="B36" s="16">
        <v>32613</v>
      </c>
      <c r="C36" s="17" t="s">
        <v>187</v>
      </c>
      <c r="D36" s="17" t="s">
        <v>196</v>
      </c>
      <c r="E36" s="17" t="s">
        <v>185</v>
      </c>
      <c r="F36" s="17" t="s">
        <v>197</v>
      </c>
      <c r="G36" s="17" t="s">
        <v>200</v>
      </c>
      <c r="H36" s="17" t="s">
        <v>214</v>
      </c>
      <c r="I36" s="17" t="s">
        <v>228</v>
      </c>
      <c r="J36" s="17" t="s">
        <v>32</v>
      </c>
      <c r="K36" s="9"/>
      <c r="L36" s="30"/>
      <c r="M36" s="31" t="s">
        <v>125</v>
      </c>
      <c r="N36" s="32" t="s">
        <v>127</v>
      </c>
      <c r="O36" s="32" t="s">
        <v>127</v>
      </c>
      <c r="P36" s="22"/>
      <c r="Q36" s="32" t="s">
        <v>68</v>
      </c>
      <c r="R36" s="32" t="s">
        <v>69</v>
      </c>
      <c r="S36" s="32" t="s">
        <v>70</v>
      </c>
      <c r="T36" s="32" t="s">
        <v>71</v>
      </c>
      <c r="U36" s="32" t="s">
        <v>128</v>
      </c>
      <c r="V36" s="32" t="s">
        <v>129</v>
      </c>
    </row>
    <row r="37" spans="1:22" ht="18" customHeight="1">
      <c r="A37" s="1">
        <v>36</v>
      </c>
      <c r="B37" s="44">
        <v>32614</v>
      </c>
      <c r="C37" s="17" t="s">
        <v>176</v>
      </c>
      <c r="D37" s="17" t="s">
        <v>193</v>
      </c>
      <c r="E37" s="17" t="s">
        <v>325</v>
      </c>
      <c r="F37" s="17" t="s">
        <v>166</v>
      </c>
      <c r="G37" s="17" t="s">
        <v>169</v>
      </c>
      <c r="H37" s="17" t="s">
        <v>195</v>
      </c>
      <c r="I37" s="17" t="s">
        <v>37</v>
      </c>
      <c r="J37" s="17" t="s">
        <v>19</v>
      </c>
      <c r="K37" s="9"/>
      <c r="L37" s="30">
        <v>1</v>
      </c>
      <c r="M37" s="43" t="s">
        <v>250</v>
      </c>
      <c r="N37" s="33">
        <f>COUNTIF($C$2:$H$790,"五十嵐洋一")</f>
        <v>122</v>
      </c>
      <c r="O37" s="33">
        <f t="shared" ref="O37:O68" si="2">SUM(Q37:V37)</f>
        <v>122</v>
      </c>
      <c r="P37" s="24"/>
      <c r="Q37" s="33">
        <f>COUNTIF($C$2:$C$790,"五十嵐洋一")</f>
        <v>21</v>
      </c>
      <c r="R37" s="33">
        <f>COUNTIF($D$2:$D$790,"五十嵐洋一")</f>
        <v>23</v>
      </c>
      <c r="S37" s="33">
        <f>COUNTIF($E$2:$E$790,"五十嵐洋一")</f>
        <v>18</v>
      </c>
      <c r="T37" s="33">
        <f>COUNTIF($F$2:$F$790,"五十嵐洋一")</f>
        <v>26</v>
      </c>
      <c r="U37" s="33">
        <f>COUNTIF($G$2:$G$790,"五十嵐洋一")</f>
        <v>19</v>
      </c>
      <c r="V37" s="33">
        <f>COUNTIF($H$2:$H$790,"五十嵐洋一")</f>
        <v>15</v>
      </c>
    </row>
    <row r="38" spans="1:22" ht="18" customHeight="1">
      <c r="A38" s="1">
        <v>37</v>
      </c>
      <c r="B38" s="44">
        <v>32614</v>
      </c>
      <c r="C38" s="17" t="s">
        <v>210</v>
      </c>
      <c r="D38" s="17" t="s">
        <v>192</v>
      </c>
      <c r="E38" s="17" t="s">
        <v>177</v>
      </c>
      <c r="F38" s="17" t="s">
        <v>326</v>
      </c>
      <c r="G38" s="17" t="s">
        <v>168</v>
      </c>
      <c r="H38" s="17" t="s">
        <v>144</v>
      </c>
      <c r="I38" s="17" t="s">
        <v>276</v>
      </c>
      <c r="J38" s="17" t="s">
        <v>14</v>
      </c>
      <c r="K38" s="9"/>
      <c r="L38" s="1">
        <v>2</v>
      </c>
      <c r="M38" s="21" t="s">
        <v>241</v>
      </c>
      <c r="N38" s="10">
        <f>COUNTIF($C$2:$H$790,"寺本勇")</f>
        <v>117</v>
      </c>
      <c r="O38" s="10">
        <f t="shared" si="2"/>
        <v>117</v>
      </c>
      <c r="P38" s="10"/>
      <c r="Q38" s="10">
        <f>COUNTIF($C$2:$C$790,"寺本勇")</f>
        <v>22</v>
      </c>
      <c r="R38" s="10">
        <f>COUNTIF($D$2:$D$790,"寺本勇")</f>
        <v>22</v>
      </c>
      <c r="S38" s="10">
        <f>COUNTIF($E$2:$E$790,"寺本勇")</f>
        <v>16</v>
      </c>
      <c r="T38" s="10">
        <f>COUNTIF($F$2:$F$790,"寺本勇")</f>
        <v>21</v>
      </c>
      <c r="U38" s="10">
        <f>COUNTIF($G$2:$G$790,"寺本勇")</f>
        <v>17</v>
      </c>
      <c r="V38" s="10">
        <f>COUNTIF($H$2:$H$790,"寺本勇")</f>
        <v>19</v>
      </c>
    </row>
    <row r="39" spans="1:22" ht="18" customHeight="1">
      <c r="A39" s="1">
        <v>38</v>
      </c>
      <c r="B39" s="44">
        <v>32614</v>
      </c>
      <c r="C39" s="17" t="s">
        <v>163</v>
      </c>
      <c r="D39" s="17" t="s">
        <v>322</v>
      </c>
      <c r="E39" s="17" t="s">
        <v>190</v>
      </c>
      <c r="F39" s="17" t="s">
        <v>327</v>
      </c>
      <c r="G39" s="17" t="s">
        <v>167</v>
      </c>
      <c r="H39" s="17" t="s">
        <v>171</v>
      </c>
      <c r="I39" s="17" t="s">
        <v>38</v>
      </c>
      <c r="J39" s="17" t="s">
        <v>20</v>
      </c>
      <c r="K39" s="9"/>
      <c r="L39" s="1">
        <v>3</v>
      </c>
      <c r="M39" s="21" t="s">
        <v>184</v>
      </c>
      <c r="N39" s="10">
        <f>COUNTIF($C$2:$H$790,"前川芳男")</f>
        <v>116</v>
      </c>
      <c r="O39" s="10">
        <f t="shared" si="2"/>
        <v>116</v>
      </c>
      <c r="P39" s="10"/>
      <c r="Q39" s="10">
        <f>COUNTIF($C$2:$C$790,"前川芳男")</f>
        <v>20</v>
      </c>
      <c r="R39" s="10">
        <f>COUNTIF($D$2:$D$790,"前川芳男")</f>
        <v>22</v>
      </c>
      <c r="S39" s="10">
        <f>COUNTIF($E$2:$E$790,"前川芳男")</f>
        <v>20</v>
      </c>
      <c r="T39" s="10">
        <f>COUNTIF($F$2:$F$790,"前川芳男")</f>
        <v>21</v>
      </c>
      <c r="U39" s="10">
        <f>COUNTIF($G$2:$G$790,"前川芳男")</f>
        <v>18</v>
      </c>
      <c r="V39" s="10">
        <f>COUNTIF($H$2:$H$790,"前川芳男")</f>
        <v>15</v>
      </c>
    </row>
    <row r="40" spans="1:22" ht="18" customHeight="1">
      <c r="A40" s="1">
        <v>39</v>
      </c>
      <c r="B40" s="16">
        <v>32614</v>
      </c>
      <c r="C40" s="17" t="s">
        <v>186</v>
      </c>
      <c r="D40" s="17" t="s">
        <v>198</v>
      </c>
      <c r="E40" s="17" t="s">
        <v>174</v>
      </c>
      <c r="F40" s="17" t="s">
        <v>184</v>
      </c>
      <c r="G40" s="17" t="s">
        <v>165</v>
      </c>
      <c r="H40" s="17" t="s">
        <v>131</v>
      </c>
      <c r="I40" s="17" t="s">
        <v>8</v>
      </c>
      <c r="J40" s="17" t="s">
        <v>227</v>
      </c>
      <c r="K40" s="9"/>
      <c r="L40" s="1">
        <v>4</v>
      </c>
      <c r="M40" s="21" t="s">
        <v>251</v>
      </c>
      <c r="N40" s="10">
        <f>COUNTIF($C$2:$H$790,"村田康一")</f>
        <v>113</v>
      </c>
      <c r="O40" s="10">
        <f t="shared" si="2"/>
        <v>113</v>
      </c>
      <c r="P40" s="10"/>
      <c r="Q40" s="10">
        <f>COUNTIF($C$2:$C$790,"村田康一")</f>
        <v>19</v>
      </c>
      <c r="R40" s="10">
        <f>COUNTIF($D$2:$D$790,"村田康一")</f>
        <v>17</v>
      </c>
      <c r="S40" s="10">
        <f>COUNTIF($E$2:$E$790,"村田康一")</f>
        <v>21</v>
      </c>
      <c r="T40" s="10">
        <f>COUNTIF($F$2:$F$790,"村田康一")</f>
        <v>22</v>
      </c>
      <c r="U40" s="10">
        <f>COUNTIF($G$2:$G$790,"村田康一")</f>
        <v>15</v>
      </c>
      <c r="V40" s="10">
        <f>COUNTIF($H$2:$H$790,"村田康一")</f>
        <v>19</v>
      </c>
    </row>
    <row r="41" spans="1:22" ht="18" customHeight="1">
      <c r="A41" s="1">
        <v>40</v>
      </c>
      <c r="B41" s="16">
        <v>32614</v>
      </c>
      <c r="C41" s="17" t="s">
        <v>197</v>
      </c>
      <c r="D41" s="17" t="s">
        <v>185</v>
      </c>
      <c r="E41" s="17" t="s">
        <v>200</v>
      </c>
      <c r="F41" s="17" t="s">
        <v>214</v>
      </c>
      <c r="G41" s="17" t="s">
        <v>187</v>
      </c>
      <c r="H41" s="17" t="s">
        <v>196</v>
      </c>
      <c r="I41" s="17" t="s">
        <v>228</v>
      </c>
      <c r="J41" s="17" t="s">
        <v>32</v>
      </c>
      <c r="K41" s="9"/>
      <c r="L41" s="1">
        <v>5</v>
      </c>
      <c r="M41" s="21" t="s">
        <v>237</v>
      </c>
      <c r="N41" s="10">
        <f>COUNTIF($C$2:$H$790,"村越茶美雄")</f>
        <v>113</v>
      </c>
      <c r="O41" s="10">
        <f t="shared" si="2"/>
        <v>113</v>
      </c>
      <c r="P41" s="10"/>
      <c r="Q41" s="10">
        <f>COUNTIF($C$2:$C$790,"村越茶美雄")</f>
        <v>23</v>
      </c>
      <c r="R41" s="10">
        <f>COUNTIF($D$2:$D$790,"村越茶美雄")</f>
        <v>20</v>
      </c>
      <c r="S41" s="10">
        <f>COUNTIF($E$2:$E$790,"村越茶美雄")</f>
        <v>18</v>
      </c>
      <c r="T41" s="10">
        <f>COUNTIF($F$2:$F$790,"村越茶美雄")</f>
        <v>19</v>
      </c>
      <c r="U41" s="10">
        <f>COUNTIF($G$2:$G$790,"村越茶美雄")</f>
        <v>14</v>
      </c>
      <c r="V41" s="10">
        <f>COUNTIF($H$2:$H$790,"村越茶美雄")</f>
        <v>19</v>
      </c>
    </row>
    <row r="42" spans="1:22" ht="18" customHeight="1">
      <c r="A42" s="1">
        <v>41</v>
      </c>
      <c r="B42" s="16">
        <v>32614</v>
      </c>
      <c r="C42" s="17" t="s">
        <v>172</v>
      </c>
      <c r="D42" s="17" t="s">
        <v>182</v>
      </c>
      <c r="E42" s="17" t="s">
        <v>372</v>
      </c>
      <c r="F42" s="17" t="s">
        <v>269</v>
      </c>
      <c r="G42" s="17" t="s">
        <v>181</v>
      </c>
      <c r="H42" s="17" t="s">
        <v>183</v>
      </c>
      <c r="I42" s="17" t="s">
        <v>26</v>
      </c>
      <c r="J42" s="17" t="s">
        <v>31</v>
      </c>
      <c r="K42" s="9"/>
      <c r="L42" s="1">
        <v>6</v>
      </c>
      <c r="M42" s="34" t="s">
        <v>203</v>
      </c>
      <c r="N42" s="10">
        <f>COUNTIF($C$2:$H$790,"山本隆造")</f>
        <v>112</v>
      </c>
      <c r="O42" s="10">
        <f t="shared" si="2"/>
        <v>112</v>
      </c>
      <c r="P42" s="10"/>
      <c r="Q42" s="10">
        <f>COUNTIF($C$2:$C$790,"山本隆造")</f>
        <v>24</v>
      </c>
      <c r="R42" s="10">
        <f>COUNTIF($D$2:$D$790,"山本隆造")</f>
        <v>18</v>
      </c>
      <c r="S42" s="10">
        <f>COUNTIF($E$2:$E$790,"山本隆造")</f>
        <v>15</v>
      </c>
      <c r="T42" s="10">
        <f>COUNTIF($F$2:$F$790,"山本隆造")</f>
        <v>18</v>
      </c>
      <c r="U42" s="10">
        <f>COUNTIF($G$2:$G$790,"山本隆造")</f>
        <v>19</v>
      </c>
      <c r="V42" s="10">
        <f>COUNTIF($H$2:$H$790,"山本隆造")</f>
        <v>18</v>
      </c>
    </row>
    <row r="43" spans="1:22" ht="18" customHeight="1">
      <c r="A43" s="1">
        <v>42</v>
      </c>
      <c r="B43" s="44">
        <v>32615</v>
      </c>
      <c r="C43" s="17" t="s">
        <v>166</v>
      </c>
      <c r="D43" s="17" t="s">
        <v>175</v>
      </c>
      <c r="E43" s="17" t="s">
        <v>195</v>
      </c>
      <c r="F43" s="17" t="s">
        <v>324</v>
      </c>
      <c r="G43" s="17" t="s">
        <v>144</v>
      </c>
      <c r="H43" s="17" t="s">
        <v>168</v>
      </c>
      <c r="I43" s="17" t="s">
        <v>37</v>
      </c>
      <c r="J43" s="17" t="s">
        <v>19</v>
      </c>
      <c r="K43" s="9"/>
      <c r="L43" s="1">
        <v>7</v>
      </c>
      <c r="M43" s="21" t="s">
        <v>266</v>
      </c>
      <c r="N43" s="10">
        <f>COUNTIF($C$2:$H$790,"牧野伸")</f>
        <v>110</v>
      </c>
      <c r="O43" s="10">
        <f t="shared" si="2"/>
        <v>110</v>
      </c>
      <c r="P43" s="10"/>
      <c r="Q43" s="10">
        <f>COUNTIF($C$2:$C$790,"牧野伸")</f>
        <v>22</v>
      </c>
      <c r="R43" s="10">
        <f>COUNTIF($D$2:$D$790,"牧野伸")</f>
        <v>18</v>
      </c>
      <c r="S43" s="10">
        <f>COUNTIF($E$2:$E$790,"牧野伸")</f>
        <v>19</v>
      </c>
      <c r="T43" s="10">
        <f>COUNTIF($F$2:$F$790,"牧野伸")</f>
        <v>14</v>
      </c>
      <c r="U43" s="10">
        <f>COUNTIF($G$2:$G$790,"牧野伸")</f>
        <v>19</v>
      </c>
      <c r="V43" s="10">
        <f>COUNTIF($H$2:$H$790,"牧野伸")</f>
        <v>18</v>
      </c>
    </row>
    <row r="44" spans="1:22" ht="18" customHeight="1">
      <c r="A44" s="1">
        <v>43</v>
      </c>
      <c r="B44" s="16">
        <v>32615</v>
      </c>
      <c r="C44" s="17" t="s">
        <v>161</v>
      </c>
      <c r="D44" s="17" t="s">
        <v>181</v>
      </c>
      <c r="E44" s="17" t="s">
        <v>194</v>
      </c>
      <c r="F44" s="17" t="s">
        <v>142</v>
      </c>
      <c r="G44" s="17" t="s">
        <v>269</v>
      </c>
      <c r="H44" s="17" t="s">
        <v>173</v>
      </c>
      <c r="I44" s="17" t="s">
        <v>26</v>
      </c>
      <c r="J44" s="17" t="s">
        <v>31</v>
      </c>
      <c r="K44" s="9"/>
      <c r="L44" s="1">
        <v>8</v>
      </c>
      <c r="M44" s="21" t="s">
        <v>270</v>
      </c>
      <c r="N44" s="10">
        <f>COUNTIF($C$2:$H$790,"小林一夫")</f>
        <v>109</v>
      </c>
      <c r="O44" s="10">
        <f t="shared" si="2"/>
        <v>109</v>
      </c>
      <c r="P44" s="10"/>
      <c r="Q44" s="10">
        <f>COUNTIF($C$2:$C$790,"小林一夫")</f>
        <v>20</v>
      </c>
      <c r="R44" s="10">
        <f>COUNTIF($D$2:$D$790,"小林一夫")</f>
        <v>14</v>
      </c>
      <c r="S44" s="10">
        <f>COUNTIF($E$2:$E$790,"小林一夫")</f>
        <v>19</v>
      </c>
      <c r="T44" s="10">
        <f>COUNTIF($F$2:$F$790,"小林一夫")</f>
        <v>15</v>
      </c>
      <c r="U44" s="10">
        <f>COUNTIF($G$2:$G$790,"小林一夫")</f>
        <v>19</v>
      </c>
      <c r="V44" s="10">
        <f>COUNTIF($H$2:$H$790,"小林一夫")</f>
        <v>22</v>
      </c>
    </row>
    <row r="45" spans="1:22" ht="18" customHeight="1">
      <c r="A45" s="1">
        <v>44</v>
      </c>
      <c r="B45" s="44">
        <v>32616</v>
      </c>
      <c r="C45" s="17" t="s">
        <v>193</v>
      </c>
      <c r="D45" s="17" t="s">
        <v>190</v>
      </c>
      <c r="E45" s="17" t="s">
        <v>180</v>
      </c>
      <c r="F45" s="17" t="s">
        <v>176</v>
      </c>
      <c r="G45" s="17" t="s">
        <v>322</v>
      </c>
      <c r="H45" s="17" t="s">
        <v>163</v>
      </c>
      <c r="I45" s="17" t="s">
        <v>20</v>
      </c>
      <c r="J45" s="17" t="s">
        <v>37</v>
      </c>
      <c r="K45" s="9"/>
      <c r="L45" s="1">
        <v>9</v>
      </c>
      <c r="M45" s="21" t="s">
        <v>235</v>
      </c>
      <c r="N45" s="10">
        <f>COUNTIF($C$2:$H$790,"橘修")</f>
        <v>109</v>
      </c>
      <c r="O45" s="10">
        <f t="shared" si="2"/>
        <v>109</v>
      </c>
      <c r="P45" s="10"/>
      <c r="Q45" s="10">
        <f>COUNTIF($C$2:$C$790,"橘修")</f>
        <v>19</v>
      </c>
      <c r="R45" s="10">
        <f>COUNTIF($D$2:$D$790,"橘修")</f>
        <v>20</v>
      </c>
      <c r="S45" s="10">
        <f>COUNTIF($E$2:$E$790,"橘修")</f>
        <v>18</v>
      </c>
      <c r="T45" s="10">
        <f>COUNTIF($F$2:$F$790,"橘修")</f>
        <v>17</v>
      </c>
      <c r="U45" s="10">
        <f>COUNTIF($G$2:$G$790,"橘修")</f>
        <v>17</v>
      </c>
      <c r="V45" s="10">
        <f>COUNTIF($H$2:$H$790,"橘修")</f>
        <v>18</v>
      </c>
    </row>
    <row r="46" spans="1:22" ht="18" customHeight="1">
      <c r="A46" s="1">
        <v>45</v>
      </c>
      <c r="B46" s="44">
        <v>32616</v>
      </c>
      <c r="C46" s="17" t="s">
        <v>170</v>
      </c>
      <c r="D46" s="17" t="s">
        <v>169</v>
      </c>
      <c r="E46" s="17" t="s">
        <v>171</v>
      </c>
      <c r="F46" s="17" t="s">
        <v>323</v>
      </c>
      <c r="G46" s="17" t="s">
        <v>175</v>
      </c>
      <c r="H46" s="17" t="s">
        <v>168</v>
      </c>
      <c r="I46" s="17" t="s">
        <v>276</v>
      </c>
      <c r="J46" s="17" t="s">
        <v>38</v>
      </c>
      <c r="K46" s="9"/>
      <c r="L46" s="1">
        <v>10</v>
      </c>
      <c r="M46" s="34" t="s">
        <v>277</v>
      </c>
      <c r="N46" s="10">
        <f>COUNTIF($C$2:$H$790,"高木敏昭")</f>
        <v>109</v>
      </c>
      <c r="O46" s="10">
        <f t="shared" si="2"/>
        <v>109</v>
      </c>
      <c r="P46" s="10"/>
      <c r="Q46" s="10">
        <f>COUNTIF($C$2:$C$790,"高木敏昭")</f>
        <v>18</v>
      </c>
      <c r="R46" s="10">
        <f>COUNTIF($D$2:$D$790,"高木敏昭")</f>
        <v>19</v>
      </c>
      <c r="S46" s="10">
        <f>COUNTIF($E$2:$E$790,"高木敏昭")</f>
        <v>18</v>
      </c>
      <c r="T46" s="10">
        <f>COUNTIF($F$2:$F$790,"高木敏昭")</f>
        <v>18</v>
      </c>
      <c r="U46" s="10">
        <f>COUNTIF($G$2:$G$790,"高木敏昭")</f>
        <v>19</v>
      </c>
      <c r="V46" s="10">
        <f>COUNTIF($H$2:$H$790,"高木敏昭")</f>
        <v>17</v>
      </c>
    </row>
    <row r="47" spans="1:22" ht="18" customHeight="1">
      <c r="A47" s="1">
        <v>46</v>
      </c>
      <c r="B47" s="44">
        <v>32616</v>
      </c>
      <c r="C47" s="17" t="s">
        <v>195</v>
      </c>
      <c r="D47" s="17" t="s">
        <v>167</v>
      </c>
      <c r="E47" s="17" t="s">
        <v>324</v>
      </c>
      <c r="F47" s="17" t="s">
        <v>144</v>
      </c>
      <c r="G47" s="17" t="s">
        <v>192</v>
      </c>
      <c r="H47" s="17" t="s">
        <v>177</v>
      </c>
      <c r="I47" s="17" t="s">
        <v>14</v>
      </c>
      <c r="J47" s="17" t="s">
        <v>19</v>
      </c>
      <c r="K47" s="9"/>
      <c r="L47" s="1">
        <v>11</v>
      </c>
      <c r="M47" s="36" t="s">
        <v>206</v>
      </c>
      <c r="N47" s="10">
        <f>COUNTIF($C$2:$H$790,"林忠良")</f>
        <v>107</v>
      </c>
      <c r="O47" s="10">
        <f t="shared" si="2"/>
        <v>107</v>
      </c>
      <c r="P47" s="10"/>
      <c r="Q47" s="10">
        <f>COUNTIF($C$2:$C$790,"林忠良")</f>
        <v>19</v>
      </c>
      <c r="R47" s="10">
        <f>COUNTIF($D$2:$D$790,"林忠良")</f>
        <v>16</v>
      </c>
      <c r="S47" s="10">
        <f>COUNTIF($E$2:$E$790,"林忠良")</f>
        <v>20</v>
      </c>
      <c r="T47" s="10">
        <f>COUNTIF($F$2:$F$790,"林忠良")</f>
        <v>17</v>
      </c>
      <c r="U47" s="10">
        <f>COUNTIF($G$2:$G$790,"林忠良")</f>
        <v>17</v>
      </c>
      <c r="V47" s="10">
        <f>COUNTIF($H$2:$H$790,"林忠良")</f>
        <v>18</v>
      </c>
    </row>
    <row r="48" spans="1:22" ht="18" customHeight="1">
      <c r="A48" s="1">
        <v>47</v>
      </c>
      <c r="B48" s="16">
        <v>32616</v>
      </c>
      <c r="C48" s="17" t="s">
        <v>211</v>
      </c>
      <c r="D48" s="17" t="s">
        <v>179</v>
      </c>
      <c r="E48" s="17" t="s">
        <v>186</v>
      </c>
      <c r="F48" s="17" t="s">
        <v>200</v>
      </c>
      <c r="G48" s="17" t="s">
        <v>372</v>
      </c>
      <c r="H48" s="17" t="s">
        <v>182</v>
      </c>
      <c r="I48" s="17" t="s">
        <v>31</v>
      </c>
      <c r="J48" s="17" t="s">
        <v>8</v>
      </c>
      <c r="K48" s="9"/>
      <c r="L48" s="1">
        <v>12</v>
      </c>
      <c r="M48" s="21" t="s">
        <v>221</v>
      </c>
      <c r="N48" s="10">
        <f>COUNTIF($C$2:$H$790,"前田亨")</f>
        <v>104</v>
      </c>
      <c r="O48" s="10">
        <f t="shared" si="2"/>
        <v>104</v>
      </c>
      <c r="P48" s="10"/>
      <c r="Q48" s="10">
        <f>COUNTIF($C$2:$C$790,"前田亨")</f>
        <v>21</v>
      </c>
      <c r="R48" s="10">
        <f>COUNTIF($D$2:$D$790,"前田亨")</f>
        <v>14</v>
      </c>
      <c r="S48" s="10">
        <f>COUNTIF($E$2:$E$790,"前田亨")</f>
        <v>18</v>
      </c>
      <c r="T48" s="10">
        <f>COUNTIF($F$2:$F$790,"前田亨")</f>
        <v>18</v>
      </c>
      <c r="U48" s="10">
        <f>COUNTIF($G$2:$G$790,"前田亨")</f>
        <v>18</v>
      </c>
      <c r="V48" s="10">
        <f>COUNTIF($H$2:$H$790,"前田亨")</f>
        <v>15</v>
      </c>
    </row>
    <row r="49" spans="1:22" ht="18" customHeight="1">
      <c r="A49" s="1">
        <v>48</v>
      </c>
      <c r="B49" s="16">
        <v>32616</v>
      </c>
      <c r="C49" s="17" t="s">
        <v>213</v>
      </c>
      <c r="D49" s="17" t="s">
        <v>183</v>
      </c>
      <c r="E49" s="17" t="s">
        <v>178</v>
      </c>
      <c r="F49" s="17" t="s">
        <v>198</v>
      </c>
      <c r="G49" s="17" t="s">
        <v>184</v>
      </c>
      <c r="H49" s="17" t="s">
        <v>165</v>
      </c>
      <c r="I49" s="17" t="s">
        <v>32</v>
      </c>
      <c r="J49" s="17" t="s">
        <v>227</v>
      </c>
      <c r="K49" s="9"/>
      <c r="L49" s="1">
        <v>13</v>
      </c>
      <c r="M49" s="21" t="s">
        <v>219</v>
      </c>
      <c r="N49" s="10">
        <f>COUNTIF($C$2:$H$790,"永見武司")</f>
        <v>103</v>
      </c>
      <c r="O49" s="10">
        <f t="shared" si="2"/>
        <v>103</v>
      </c>
      <c r="P49" s="10"/>
      <c r="Q49" s="10">
        <f>COUNTIF($C$2:$C$790,"永見武司")</f>
        <v>22</v>
      </c>
      <c r="R49" s="10">
        <f>COUNTIF($D$2:$D$790,"永見武司")</f>
        <v>18</v>
      </c>
      <c r="S49" s="10">
        <f>COUNTIF($E$2:$E$790,"永見武司")</f>
        <v>17</v>
      </c>
      <c r="T49" s="10">
        <f>COUNTIF($F$2:$F$790,"永見武司")</f>
        <v>14</v>
      </c>
      <c r="U49" s="10">
        <f>COUNTIF($G$2:$G$790,"永見武司")</f>
        <v>15</v>
      </c>
      <c r="V49" s="10">
        <f>COUNTIF($H$2:$H$790,"永見武司")</f>
        <v>17</v>
      </c>
    </row>
    <row r="50" spans="1:22" ht="18" customHeight="1">
      <c r="A50" s="1">
        <v>49</v>
      </c>
      <c r="B50" s="16">
        <v>32616</v>
      </c>
      <c r="C50" s="17" t="s">
        <v>196</v>
      </c>
      <c r="D50" s="17" t="s">
        <v>187</v>
      </c>
      <c r="E50" s="17" t="s">
        <v>197</v>
      </c>
      <c r="F50" s="17" t="s">
        <v>185</v>
      </c>
      <c r="G50" s="17" t="s">
        <v>214</v>
      </c>
      <c r="H50" s="17" t="s">
        <v>172</v>
      </c>
      <c r="I50" s="17" t="s">
        <v>228</v>
      </c>
      <c r="J50" s="17" t="s">
        <v>26</v>
      </c>
      <c r="K50" s="9"/>
      <c r="L50" s="1">
        <v>14</v>
      </c>
      <c r="M50" s="21" t="s">
        <v>225</v>
      </c>
      <c r="N50" s="10">
        <f>COUNTIF($C$2:$H$790,"新屋晃")</f>
        <v>98</v>
      </c>
      <c r="O50" s="10">
        <f t="shared" si="2"/>
        <v>98</v>
      </c>
      <c r="P50" s="10"/>
      <c r="Q50" s="10">
        <f>COUNTIF($C$2:$C$790,"新屋晃")</f>
        <v>14</v>
      </c>
      <c r="R50" s="10">
        <f>COUNTIF($D$2:$D$790,"新屋晃")</f>
        <v>17</v>
      </c>
      <c r="S50" s="10">
        <f>COUNTIF($E$2:$E$790,"新屋晃")</f>
        <v>17</v>
      </c>
      <c r="T50" s="10">
        <f>COUNTIF($F$2:$F$790,"新屋晃")</f>
        <v>22</v>
      </c>
      <c r="U50" s="10">
        <f>COUNTIF($G$2:$G$790,"新屋晃")</f>
        <v>13</v>
      </c>
      <c r="V50" s="10">
        <f>COUNTIF($H$2:$H$790,"新屋晃")</f>
        <v>15</v>
      </c>
    </row>
    <row r="51" spans="1:22" ht="18" customHeight="1">
      <c r="A51" s="1">
        <v>50</v>
      </c>
      <c r="B51" s="44">
        <v>32617</v>
      </c>
      <c r="C51" s="17" t="s">
        <v>180</v>
      </c>
      <c r="D51" s="17" t="s">
        <v>163</v>
      </c>
      <c r="E51" s="17" t="s">
        <v>322</v>
      </c>
      <c r="F51" s="17" t="s">
        <v>190</v>
      </c>
      <c r="G51" s="17" t="s">
        <v>193</v>
      </c>
      <c r="H51" s="17" t="s">
        <v>176</v>
      </c>
      <c r="I51" s="17" t="s">
        <v>20</v>
      </c>
      <c r="J51" s="17" t="s">
        <v>37</v>
      </c>
      <c r="K51" s="9"/>
      <c r="L51" s="1">
        <v>15</v>
      </c>
      <c r="M51" s="34" t="s">
        <v>278</v>
      </c>
      <c r="N51" s="10">
        <f>COUNTIF($C$2:$H$790,"𨂊池均")</f>
        <v>97</v>
      </c>
      <c r="O51" s="10">
        <f t="shared" si="2"/>
        <v>97</v>
      </c>
      <c r="P51" s="10"/>
      <c r="Q51" s="10">
        <f>COUNTIF($C$2:$C$790,"𨂊池均")</f>
        <v>15</v>
      </c>
      <c r="R51" s="10">
        <f>COUNTIF($D$2:$D$790,"𨂊池均")</f>
        <v>16</v>
      </c>
      <c r="S51" s="10">
        <f>COUNTIF($E$2:$E$790,"𨂊池均")</f>
        <v>17</v>
      </c>
      <c r="T51" s="10">
        <f>COUNTIF($F$2:$F$790,"𨂊池均")</f>
        <v>15</v>
      </c>
      <c r="U51" s="10">
        <f>COUNTIF($G$2:$G$790,"𨂊池均")</f>
        <v>17</v>
      </c>
      <c r="V51" s="10">
        <f>COUNTIF($H$2:$H$790,"𨂊池均")</f>
        <v>17</v>
      </c>
    </row>
    <row r="52" spans="1:22" ht="18" customHeight="1">
      <c r="A52" s="1">
        <v>51</v>
      </c>
      <c r="B52" s="44">
        <v>32617</v>
      </c>
      <c r="C52" s="17" t="s">
        <v>171</v>
      </c>
      <c r="D52" s="17" t="s">
        <v>326</v>
      </c>
      <c r="E52" s="17" t="s">
        <v>175</v>
      </c>
      <c r="F52" s="17" t="s">
        <v>169</v>
      </c>
      <c r="G52" s="17" t="s">
        <v>170</v>
      </c>
      <c r="H52" s="17" t="s">
        <v>323</v>
      </c>
      <c r="I52" s="17" t="s">
        <v>276</v>
      </c>
      <c r="J52" s="17" t="s">
        <v>38</v>
      </c>
      <c r="K52" s="9"/>
      <c r="L52" s="1">
        <v>16</v>
      </c>
      <c r="M52" s="21" t="s">
        <v>265</v>
      </c>
      <c r="N52" s="10">
        <f>COUNTIF($C$2:$H$790,"斎田忠利")</f>
        <v>95</v>
      </c>
      <c r="O52" s="10">
        <f t="shared" si="2"/>
        <v>95</v>
      </c>
      <c r="P52" s="10"/>
      <c r="Q52" s="10">
        <f>COUNTIF($C$2:$C$790,"斎田忠利")</f>
        <v>3</v>
      </c>
      <c r="R52" s="10">
        <f>COUNTIF($D$2:$D$790,"斎田忠利")</f>
        <v>11</v>
      </c>
      <c r="S52" s="10">
        <f>COUNTIF($E$2:$E$790,"斎田忠利")</f>
        <v>22</v>
      </c>
      <c r="T52" s="10">
        <f>COUNTIF($F$2:$F$790,"斎田忠利")</f>
        <v>12</v>
      </c>
      <c r="U52" s="10">
        <f>COUNTIF($G$2:$G$790,"斎田忠利")</f>
        <v>24</v>
      </c>
      <c r="V52" s="10">
        <f>COUNTIF($H$2:$H$790,"斎田忠利")</f>
        <v>23</v>
      </c>
    </row>
    <row r="53" spans="1:22" ht="18" customHeight="1">
      <c r="A53" s="1">
        <v>52</v>
      </c>
      <c r="B53" s="44">
        <v>32617</v>
      </c>
      <c r="C53" s="17" t="s">
        <v>144</v>
      </c>
      <c r="D53" s="17" t="s">
        <v>324</v>
      </c>
      <c r="E53" s="17" t="s">
        <v>192</v>
      </c>
      <c r="F53" s="17" t="s">
        <v>167</v>
      </c>
      <c r="G53" s="17" t="s">
        <v>195</v>
      </c>
      <c r="H53" s="17" t="s">
        <v>166</v>
      </c>
      <c r="I53" s="17" t="s">
        <v>14</v>
      </c>
      <c r="J53" s="17" t="s">
        <v>19</v>
      </c>
      <c r="K53" s="9"/>
      <c r="L53" s="1">
        <v>17</v>
      </c>
      <c r="M53" s="21" t="s">
        <v>207</v>
      </c>
      <c r="N53" s="10">
        <f>COUNTIF($C$2:$H$790,"岡田哲男(豊）")</f>
        <v>91</v>
      </c>
      <c r="O53" s="10">
        <f t="shared" si="2"/>
        <v>91</v>
      </c>
      <c r="P53" s="10"/>
      <c r="Q53" s="10">
        <f>COUNTIF($C$2:$C$790,"岡田哲男(豊）")</f>
        <v>20</v>
      </c>
      <c r="R53" s="10">
        <f>COUNTIF($D$2:$D$790,"岡田哲男(豊）")</f>
        <v>13</v>
      </c>
      <c r="S53" s="10">
        <f>COUNTIF($E$2:$E$790,"岡田哲男(豊）")</f>
        <v>13</v>
      </c>
      <c r="T53" s="10">
        <f>COUNTIF($F$2:$F$790,"岡田哲男(豊）")</f>
        <v>17</v>
      </c>
      <c r="U53" s="10">
        <f>COUNTIF($G$2:$G$790,"岡田哲男(豊）")</f>
        <v>15</v>
      </c>
      <c r="V53" s="10">
        <f>COUNTIF($H$2:$H$790,"岡田哲男(豊）")</f>
        <v>13</v>
      </c>
    </row>
    <row r="54" spans="1:22" ht="18" customHeight="1">
      <c r="A54" s="1">
        <v>53</v>
      </c>
      <c r="B54" s="16">
        <v>32617</v>
      </c>
      <c r="C54" s="17" t="s">
        <v>182</v>
      </c>
      <c r="D54" s="17" t="s">
        <v>200</v>
      </c>
      <c r="E54" s="17" t="s">
        <v>179</v>
      </c>
      <c r="F54" s="17" t="s">
        <v>186</v>
      </c>
      <c r="G54" s="17" t="s">
        <v>211</v>
      </c>
      <c r="H54" s="17" t="s">
        <v>372</v>
      </c>
      <c r="I54" s="17" t="s">
        <v>31</v>
      </c>
      <c r="J54" s="17" t="s">
        <v>8</v>
      </c>
      <c r="K54" s="9"/>
      <c r="L54" s="1">
        <v>18</v>
      </c>
      <c r="M54" s="21" t="s">
        <v>262</v>
      </c>
      <c r="N54" s="10">
        <f>COUNTIF($C$2:$H$790,"久保山和夫")</f>
        <v>90</v>
      </c>
      <c r="O54" s="10">
        <f t="shared" si="2"/>
        <v>90</v>
      </c>
      <c r="P54" s="10"/>
      <c r="Q54" s="10">
        <f>COUNTIF($C$2:$C$790,"久保山和夫")</f>
        <v>16</v>
      </c>
      <c r="R54" s="10">
        <f>COUNTIF($D$2:$D$790,"久保山和夫")</f>
        <v>16</v>
      </c>
      <c r="S54" s="10">
        <f>COUNTIF($E$2:$E$790,"久保山和夫")</f>
        <v>17</v>
      </c>
      <c r="T54" s="10">
        <f>COUNTIF($F$2:$F$790,"久保山和夫")</f>
        <v>13</v>
      </c>
      <c r="U54" s="10">
        <f>COUNTIF($G$2:$G$790,"久保山和夫")</f>
        <v>14</v>
      </c>
      <c r="V54" s="10">
        <f>COUNTIF($H$2:$H$790,"久保山和夫")</f>
        <v>14</v>
      </c>
    </row>
    <row r="55" spans="1:22" ht="18" customHeight="1">
      <c r="A55" s="1">
        <v>54</v>
      </c>
      <c r="B55" s="16">
        <v>32617</v>
      </c>
      <c r="C55" s="17" t="s">
        <v>183</v>
      </c>
      <c r="D55" s="17" t="s">
        <v>165</v>
      </c>
      <c r="E55" s="17" t="s">
        <v>184</v>
      </c>
      <c r="F55" s="17" t="s">
        <v>178</v>
      </c>
      <c r="G55" s="17" t="s">
        <v>213</v>
      </c>
      <c r="H55" s="17" t="s">
        <v>198</v>
      </c>
      <c r="I55" s="17" t="s">
        <v>32</v>
      </c>
      <c r="J55" s="17" t="s">
        <v>227</v>
      </c>
      <c r="K55" s="9"/>
      <c r="L55" s="1">
        <v>19</v>
      </c>
      <c r="M55" s="21" t="s">
        <v>183</v>
      </c>
      <c r="N55" s="10">
        <f>COUNTIF($C$2:$H$790,"藤本典征")</f>
        <v>82</v>
      </c>
      <c r="O55" s="10">
        <f t="shared" si="2"/>
        <v>82</v>
      </c>
      <c r="P55" s="10"/>
      <c r="Q55" s="10">
        <f>COUNTIF($C$2:$C$790,"藤本典征")</f>
        <v>16</v>
      </c>
      <c r="R55" s="10">
        <f>COUNTIF($D$2:$D$790,"藤本典征")</f>
        <v>11</v>
      </c>
      <c r="S55" s="10">
        <f>COUNTIF($E$2:$E$790,"藤本典征")</f>
        <v>14</v>
      </c>
      <c r="T55" s="10">
        <f>COUNTIF($F$2:$F$790,"藤本典征")</f>
        <v>14</v>
      </c>
      <c r="U55" s="10">
        <f>COUNTIF($G$2:$G$790,"藤本典征")</f>
        <v>13</v>
      </c>
      <c r="V55" s="10">
        <f>COUNTIF($H$2:$H$790,"藤本典征")</f>
        <v>14</v>
      </c>
    </row>
    <row r="56" spans="1:22" ht="18" customHeight="1">
      <c r="A56" s="1">
        <v>55</v>
      </c>
      <c r="B56" s="16">
        <v>32617</v>
      </c>
      <c r="C56" s="17" t="s">
        <v>185</v>
      </c>
      <c r="D56" s="17" t="s">
        <v>172</v>
      </c>
      <c r="E56" s="17" t="s">
        <v>214</v>
      </c>
      <c r="F56" s="17" t="s">
        <v>187</v>
      </c>
      <c r="G56" s="17" t="s">
        <v>197</v>
      </c>
      <c r="H56" s="17" t="s">
        <v>196</v>
      </c>
      <c r="I56" s="17" t="s">
        <v>228</v>
      </c>
      <c r="J56" s="17" t="s">
        <v>26</v>
      </c>
      <c r="K56" s="9"/>
      <c r="L56" s="1">
        <v>20</v>
      </c>
      <c r="M56" s="34" t="s">
        <v>162</v>
      </c>
      <c r="N56" s="10">
        <f>COUNTIF($C$2:$H$790,"柿木園悟")</f>
        <v>73</v>
      </c>
      <c r="O56" s="10">
        <f t="shared" si="2"/>
        <v>73</v>
      </c>
      <c r="P56" s="10"/>
      <c r="Q56" s="10">
        <f>COUNTIF($C$2:$C$790,"柿木園悟")</f>
        <v>10</v>
      </c>
      <c r="R56" s="10">
        <f>COUNTIF($D$2:$D$790,"柿木園悟")</f>
        <v>15</v>
      </c>
      <c r="S56" s="10">
        <f>COUNTIF($E$2:$E$790,"柿木園悟")</f>
        <v>13</v>
      </c>
      <c r="T56" s="10">
        <f>COUNTIF($F$2:$F$790,"柿木園悟")</f>
        <v>10</v>
      </c>
      <c r="U56" s="10">
        <f>COUNTIF($G$2:$G$790,"柿木園悟")</f>
        <v>11</v>
      </c>
      <c r="V56" s="10">
        <f>COUNTIF($H$2:$H$790,"柿木園悟")</f>
        <v>14</v>
      </c>
    </row>
    <row r="57" spans="1:22" ht="18" customHeight="1">
      <c r="A57" s="1">
        <v>56</v>
      </c>
      <c r="B57" s="44">
        <v>32618</v>
      </c>
      <c r="C57" s="17" t="s">
        <v>190</v>
      </c>
      <c r="D57" s="17" t="s">
        <v>176</v>
      </c>
      <c r="E57" s="17" t="s">
        <v>163</v>
      </c>
      <c r="F57" s="17" t="s">
        <v>193</v>
      </c>
      <c r="G57" s="17" t="s">
        <v>180</v>
      </c>
      <c r="H57" s="17" t="s">
        <v>322</v>
      </c>
      <c r="I57" s="17" t="s">
        <v>20</v>
      </c>
      <c r="J57" s="17" t="s">
        <v>37</v>
      </c>
      <c r="K57" s="9"/>
      <c r="L57" s="1">
        <v>21</v>
      </c>
      <c r="M57" s="21" t="s">
        <v>336</v>
      </c>
      <c r="N57" s="10">
        <f>COUNTIF($C$2:$H$790,"大野正隆")</f>
        <v>73</v>
      </c>
      <c r="O57" s="10">
        <f t="shared" si="2"/>
        <v>73</v>
      </c>
      <c r="P57" s="10"/>
      <c r="Q57" s="10">
        <f>COUNTIF($C$2:$C$790,"大野正隆")</f>
        <v>0</v>
      </c>
      <c r="R57" s="10">
        <f>COUNTIF($D$2:$D$790,"大野正隆")</f>
        <v>17</v>
      </c>
      <c r="S57" s="10">
        <f>COUNTIF($E$2:$E$790,"大野正隆")</f>
        <v>14</v>
      </c>
      <c r="T57" s="10">
        <f>COUNTIF($F$2:$F$790,"大野正隆")</f>
        <v>16</v>
      </c>
      <c r="U57" s="10">
        <f>COUNTIF($G$2:$G$790,"大野正隆")</f>
        <v>14</v>
      </c>
      <c r="V57" s="10">
        <f>COUNTIF($H$2:$H$790,"大野正隆")</f>
        <v>12</v>
      </c>
    </row>
    <row r="58" spans="1:22" ht="18" customHeight="1">
      <c r="A58" s="1">
        <v>57</v>
      </c>
      <c r="B58" s="44">
        <v>32618</v>
      </c>
      <c r="C58" s="17" t="s">
        <v>175</v>
      </c>
      <c r="D58" s="17" t="s">
        <v>323</v>
      </c>
      <c r="E58" s="17" t="s">
        <v>326</v>
      </c>
      <c r="F58" s="17" t="s">
        <v>325</v>
      </c>
      <c r="G58" s="17" t="s">
        <v>168</v>
      </c>
      <c r="H58" s="17" t="s">
        <v>169</v>
      </c>
      <c r="I58" s="17" t="s">
        <v>276</v>
      </c>
      <c r="J58" s="17" t="s">
        <v>38</v>
      </c>
      <c r="K58" s="9"/>
      <c r="L58" s="1">
        <v>22</v>
      </c>
      <c r="M58" s="34" t="s">
        <v>143</v>
      </c>
      <c r="N58" s="10">
        <f>COUNTIF($C$2:$H$790,"東利夫")</f>
        <v>71</v>
      </c>
      <c r="O58" s="10">
        <f t="shared" si="2"/>
        <v>71</v>
      </c>
      <c r="P58" s="10"/>
      <c r="Q58" s="10">
        <f>COUNTIF($C$2:$C$790,"東利夫")</f>
        <v>14</v>
      </c>
      <c r="R58" s="10">
        <f>COUNTIF($D$2:$D$790,"東利夫")</f>
        <v>12</v>
      </c>
      <c r="S58" s="10">
        <f>COUNTIF($E$2:$E$790,"東利夫")</f>
        <v>7</v>
      </c>
      <c r="T58" s="10">
        <f>COUNTIF($F$2:$F$790,"東利夫")</f>
        <v>11</v>
      </c>
      <c r="U58" s="10">
        <f>COUNTIF($G$2:$G$790,"東利夫")</f>
        <v>17</v>
      </c>
      <c r="V58" s="10">
        <f>COUNTIF($H$2:$H$790,"東利夫")</f>
        <v>10</v>
      </c>
    </row>
    <row r="59" spans="1:22" ht="18" customHeight="1">
      <c r="A59" s="1">
        <v>58</v>
      </c>
      <c r="B59" s="44">
        <v>32618</v>
      </c>
      <c r="C59" s="17" t="s">
        <v>192</v>
      </c>
      <c r="D59" s="17" t="s">
        <v>166</v>
      </c>
      <c r="E59" s="17" t="s">
        <v>195</v>
      </c>
      <c r="F59" s="17" t="s">
        <v>324</v>
      </c>
      <c r="G59" s="17" t="s">
        <v>177</v>
      </c>
      <c r="H59" s="17" t="s">
        <v>167</v>
      </c>
      <c r="I59" s="17" t="s">
        <v>14</v>
      </c>
      <c r="J59" s="17" t="s">
        <v>19</v>
      </c>
      <c r="K59" s="9"/>
      <c r="L59" s="1">
        <v>23</v>
      </c>
      <c r="M59" s="34" t="s">
        <v>204</v>
      </c>
      <c r="N59" s="10">
        <f>COUNTIF($C$2:$H$790,"山﨑夏生")</f>
        <v>59</v>
      </c>
      <c r="O59" s="10">
        <f t="shared" si="2"/>
        <v>59</v>
      </c>
      <c r="P59" s="10"/>
      <c r="Q59" s="10">
        <f>COUNTIF($C$2:$C$790,"山﨑夏生")</f>
        <v>16</v>
      </c>
      <c r="R59" s="10">
        <f>COUNTIF($D$2:$D$790,"山﨑夏生")</f>
        <v>8</v>
      </c>
      <c r="S59" s="10">
        <f>COUNTIF($E$2:$E$790,"山﨑夏生")</f>
        <v>7</v>
      </c>
      <c r="T59" s="10">
        <f>COUNTIF($F$2:$F$790,"山﨑夏生")</f>
        <v>9</v>
      </c>
      <c r="U59" s="10">
        <f>COUNTIF($G$2:$G$790,"山﨑夏生")</f>
        <v>9</v>
      </c>
      <c r="V59" s="10">
        <f>COUNTIF($H$2:$H$790,"山﨑夏生")</f>
        <v>10</v>
      </c>
    </row>
    <row r="60" spans="1:22" ht="18" customHeight="1">
      <c r="A60" s="1">
        <v>59</v>
      </c>
      <c r="B60" s="16">
        <v>32618</v>
      </c>
      <c r="C60" s="17" t="s">
        <v>214</v>
      </c>
      <c r="D60" s="17" t="s">
        <v>197</v>
      </c>
      <c r="E60" s="17" t="s">
        <v>187</v>
      </c>
      <c r="F60" s="17" t="s">
        <v>172</v>
      </c>
      <c r="G60" s="17" t="s">
        <v>196</v>
      </c>
      <c r="H60" s="17" t="s">
        <v>185</v>
      </c>
      <c r="I60" s="17" t="s">
        <v>228</v>
      </c>
      <c r="J60" s="17" t="s">
        <v>26</v>
      </c>
      <c r="K60" s="9"/>
      <c r="L60" s="1">
        <v>24</v>
      </c>
      <c r="M60" s="34" t="s">
        <v>139</v>
      </c>
      <c r="N60" s="10">
        <f>COUNTIF($C$2:$H$790,"中村稔")</f>
        <v>25</v>
      </c>
      <c r="O60" s="10">
        <f t="shared" si="2"/>
        <v>25</v>
      </c>
      <c r="P60" s="10"/>
      <c r="Q60" s="10">
        <f>COUNTIF($C$2:$C$790,"中村稔")</f>
        <v>1</v>
      </c>
      <c r="R60" s="10">
        <f>COUNTIF($D$2:$D$790,"中村稔")</f>
        <v>6</v>
      </c>
      <c r="S60" s="10">
        <f>COUNTIF($E$2:$E$790,"中村稔")</f>
        <v>3</v>
      </c>
      <c r="T60" s="10">
        <f>COUNTIF($F$2:$F$790,"中村稔")</f>
        <v>5</v>
      </c>
      <c r="U60" s="10">
        <f>COUNTIF($G$2:$G$790,"中村稔")</f>
        <v>4</v>
      </c>
      <c r="V60" s="10">
        <f>COUNTIF($H$2:$H$790,"中村稔")</f>
        <v>6</v>
      </c>
    </row>
    <row r="61" spans="1:22" ht="18" customHeight="1">
      <c r="A61" s="1">
        <v>60</v>
      </c>
      <c r="B61" s="16">
        <v>32618</v>
      </c>
      <c r="C61" s="17" t="s">
        <v>165</v>
      </c>
      <c r="D61" s="17" t="s">
        <v>184</v>
      </c>
      <c r="E61" s="17" t="s">
        <v>198</v>
      </c>
      <c r="F61" s="17" t="s">
        <v>213</v>
      </c>
      <c r="G61" s="17" t="s">
        <v>183</v>
      </c>
      <c r="H61" s="17" t="s">
        <v>178</v>
      </c>
      <c r="I61" s="17" t="s">
        <v>32</v>
      </c>
      <c r="J61" s="17" t="s">
        <v>227</v>
      </c>
      <c r="K61" s="9"/>
      <c r="L61" s="1">
        <v>25</v>
      </c>
      <c r="M61" s="21" t="s">
        <v>271</v>
      </c>
      <c r="N61" s="10">
        <f>COUNTIF($C$2:$H$790,"中村浩道")</f>
        <v>25</v>
      </c>
      <c r="O61" s="10">
        <f t="shared" si="2"/>
        <v>25</v>
      </c>
      <c r="P61" s="10"/>
      <c r="Q61" s="10">
        <f>COUNTIF($C$2:$C$790,"中村浩道")</f>
        <v>0</v>
      </c>
      <c r="R61" s="10">
        <f>COUNTIF($D$2:$D$790,"中村浩道")</f>
        <v>5</v>
      </c>
      <c r="S61" s="10">
        <f>COUNTIF($E$2:$E$790,"中村浩道")</f>
        <v>6</v>
      </c>
      <c r="T61" s="10">
        <f>COUNTIF($F$2:$F$790,"中村浩道")</f>
        <v>5</v>
      </c>
      <c r="U61" s="10">
        <f>COUNTIF($G$2:$G$790,"中村浩道")</f>
        <v>5</v>
      </c>
      <c r="V61" s="10">
        <f>COUNTIF($H$2:$H$790,"中村浩道")</f>
        <v>4</v>
      </c>
    </row>
    <row r="62" spans="1:22" ht="18" customHeight="1">
      <c r="A62" s="1">
        <v>61</v>
      </c>
      <c r="B62" s="16">
        <v>32618</v>
      </c>
      <c r="C62" s="17" t="s">
        <v>200</v>
      </c>
      <c r="D62" s="17" t="s">
        <v>372</v>
      </c>
      <c r="E62" s="17" t="s">
        <v>211</v>
      </c>
      <c r="F62" s="17" t="s">
        <v>182</v>
      </c>
      <c r="G62" s="17" t="s">
        <v>186</v>
      </c>
      <c r="H62" s="17" t="s">
        <v>179</v>
      </c>
      <c r="I62" s="17" t="s">
        <v>31</v>
      </c>
      <c r="J62" s="17" t="s">
        <v>8</v>
      </c>
      <c r="K62" s="9"/>
      <c r="L62" s="1">
        <v>26</v>
      </c>
      <c r="M62" s="21" t="s">
        <v>261</v>
      </c>
      <c r="N62" s="10">
        <f>COUNTIF($C$2:$H$790,"小林晋")</f>
        <v>17</v>
      </c>
      <c r="O62" s="10">
        <f t="shared" si="2"/>
        <v>17</v>
      </c>
      <c r="P62" s="10"/>
      <c r="Q62" s="10">
        <f>COUNTIF($C$2:$C$790,"小林晋")</f>
        <v>0</v>
      </c>
      <c r="R62" s="10">
        <f>COUNTIF($D$2:$D$790,"小林晋")</f>
        <v>2</v>
      </c>
      <c r="S62" s="10">
        <f>COUNTIF($E$2:$E$790,"小林晋")</f>
        <v>4</v>
      </c>
      <c r="T62" s="10">
        <f>COUNTIF($F$2:$F$790,"小林晋")</f>
        <v>2</v>
      </c>
      <c r="U62" s="10">
        <f>COUNTIF($G$2:$G$790,"小林晋")</f>
        <v>4</v>
      </c>
      <c r="V62" s="10">
        <f>COUNTIF($H$2:$H$790,"小林晋")</f>
        <v>5</v>
      </c>
    </row>
    <row r="63" spans="1:22" ht="18" customHeight="1">
      <c r="A63" s="1">
        <v>62</v>
      </c>
      <c r="B63" s="44">
        <v>32619</v>
      </c>
      <c r="C63" s="17" t="s">
        <v>163</v>
      </c>
      <c r="D63" s="17" t="s">
        <v>171</v>
      </c>
      <c r="E63" s="17" t="s">
        <v>176</v>
      </c>
      <c r="F63" s="17" t="s">
        <v>322</v>
      </c>
      <c r="G63" s="17" t="s">
        <v>144</v>
      </c>
      <c r="H63" s="17" t="s">
        <v>327</v>
      </c>
      <c r="I63" s="17" t="s">
        <v>38</v>
      </c>
      <c r="J63" s="17" t="s">
        <v>14</v>
      </c>
      <c r="K63" s="9"/>
      <c r="L63" s="1">
        <v>27</v>
      </c>
      <c r="M63" s="21" t="s">
        <v>220</v>
      </c>
      <c r="N63" s="10">
        <f>COUNTIF($C$2:$H$790,"小寺昌治")</f>
        <v>16</v>
      </c>
      <c r="O63" s="10">
        <f t="shared" si="2"/>
        <v>16</v>
      </c>
      <c r="P63" s="10"/>
      <c r="Q63" s="10">
        <f>COUNTIF($C$2:$C$790,"小寺昌治")</f>
        <v>0</v>
      </c>
      <c r="R63" s="10">
        <f>COUNTIF($D$2:$D$790,"小寺昌治")</f>
        <v>3</v>
      </c>
      <c r="S63" s="10">
        <f>COUNTIF($E$2:$E$790,"小寺昌治")</f>
        <v>2</v>
      </c>
      <c r="T63" s="10">
        <f>COUNTIF($F$2:$F$790,"小寺昌治")</f>
        <v>2</v>
      </c>
      <c r="U63" s="10">
        <f>COUNTIF($G$2:$G$790,"小寺昌治")</f>
        <v>6</v>
      </c>
      <c r="V63" s="10">
        <f>COUNTIF($H$2:$H$790,"小寺昌治")</f>
        <v>3</v>
      </c>
    </row>
    <row r="64" spans="1:22" ht="18" customHeight="1">
      <c r="A64" s="1">
        <v>63</v>
      </c>
      <c r="B64" s="16">
        <v>32619</v>
      </c>
      <c r="C64" s="17" t="s">
        <v>181</v>
      </c>
      <c r="D64" s="17" t="s">
        <v>194</v>
      </c>
      <c r="E64" s="17" t="s">
        <v>196</v>
      </c>
      <c r="F64" s="17" t="s">
        <v>372</v>
      </c>
      <c r="G64" s="17" t="s">
        <v>185</v>
      </c>
      <c r="H64" s="17" t="s">
        <v>214</v>
      </c>
      <c r="I64" s="17" t="s">
        <v>26</v>
      </c>
      <c r="J64" s="17" t="s">
        <v>32</v>
      </c>
      <c r="K64" s="9"/>
      <c r="L64" s="1">
        <v>28</v>
      </c>
      <c r="M64" s="21" t="s">
        <v>259</v>
      </c>
      <c r="N64" s="10">
        <f>COUNTIF($C$2:$H$790,"山田進")</f>
        <v>9</v>
      </c>
      <c r="O64" s="10">
        <f t="shared" si="2"/>
        <v>9</v>
      </c>
      <c r="P64" s="10"/>
      <c r="Q64" s="10">
        <f>COUNTIF($C$2:$C$790,"山田進")</f>
        <v>0</v>
      </c>
      <c r="R64" s="10">
        <f>COUNTIF($D$2:$D$790,"山田進")</f>
        <v>1</v>
      </c>
      <c r="S64" s="10">
        <f>COUNTIF($E$2:$E$790,"山田進")</f>
        <v>2</v>
      </c>
      <c r="T64" s="10">
        <f>COUNTIF($F$2:$F$790,"山田進")</f>
        <v>1</v>
      </c>
      <c r="U64" s="10">
        <f>COUNTIF($G$2:$G$790,"山田進")</f>
        <v>3</v>
      </c>
      <c r="V64" s="10">
        <f>COUNTIF($H$2:$H$790,"山田進")</f>
        <v>2</v>
      </c>
    </row>
    <row r="65" spans="1:22" ht="18" customHeight="1">
      <c r="A65" s="1">
        <v>64</v>
      </c>
      <c r="B65" s="16">
        <v>32619</v>
      </c>
      <c r="C65" s="17" t="s">
        <v>142</v>
      </c>
      <c r="D65" s="17" t="s">
        <v>161</v>
      </c>
      <c r="E65" s="17" t="s">
        <v>183</v>
      </c>
      <c r="F65" s="17" t="s">
        <v>187</v>
      </c>
      <c r="G65" s="17" t="s">
        <v>173</v>
      </c>
      <c r="H65" s="17" t="s">
        <v>182</v>
      </c>
      <c r="I65" s="17" t="s">
        <v>227</v>
      </c>
      <c r="J65" s="17" t="s">
        <v>31</v>
      </c>
      <c r="K65" s="9"/>
      <c r="L65" s="1">
        <v>29</v>
      </c>
      <c r="M65" s="21" t="s">
        <v>268</v>
      </c>
      <c r="N65" s="10">
        <f>COUNTIF($C$2:$H$790,"林達也")</f>
        <v>1</v>
      </c>
      <c r="O65" s="10">
        <f t="shared" si="2"/>
        <v>1</v>
      </c>
      <c r="P65" s="10"/>
      <c r="Q65" s="10">
        <f>COUNTIF($C$2:$C$790,"林達也")</f>
        <v>0</v>
      </c>
      <c r="R65" s="10">
        <f>COUNTIF($D$2:$D$790,"林達也")</f>
        <v>0</v>
      </c>
      <c r="S65" s="10">
        <f>COUNTIF($E$2:$E$790,"林達也")</f>
        <v>0</v>
      </c>
      <c r="T65" s="10">
        <f>COUNTIF($F$2:$F$790,"林達也")</f>
        <v>0</v>
      </c>
      <c r="U65" s="10">
        <f>COUNTIF($G$2:$G$790,"林達也")</f>
        <v>0</v>
      </c>
      <c r="V65" s="10">
        <f>COUNTIF($H$2:$H$790,"林達也")</f>
        <v>1</v>
      </c>
    </row>
    <row r="66" spans="1:22" ht="18" customHeight="1">
      <c r="A66" s="1">
        <v>65</v>
      </c>
      <c r="B66" s="44">
        <v>32620</v>
      </c>
      <c r="C66" s="17" t="s">
        <v>169</v>
      </c>
      <c r="D66" s="17" t="s">
        <v>195</v>
      </c>
      <c r="E66" s="17" t="s">
        <v>167</v>
      </c>
      <c r="F66" s="17" t="s">
        <v>192</v>
      </c>
      <c r="G66" s="17" t="s">
        <v>170</v>
      </c>
      <c r="H66" s="17" t="s">
        <v>324</v>
      </c>
      <c r="I66" s="17" t="s">
        <v>37</v>
      </c>
      <c r="J66" s="17" t="s">
        <v>276</v>
      </c>
      <c r="K66" s="9"/>
      <c r="L66" s="1">
        <v>30</v>
      </c>
      <c r="M66" s="21" t="s">
        <v>264</v>
      </c>
      <c r="N66" s="10">
        <f>COUNTIF($C$2:$H$790,"木村孝一")</f>
        <v>0</v>
      </c>
      <c r="O66" s="10">
        <f t="shared" si="2"/>
        <v>0</v>
      </c>
      <c r="P66" s="10"/>
      <c r="Q66" s="10">
        <f>COUNTIF($C$2:$C$790,"木村孝一")</f>
        <v>0</v>
      </c>
      <c r="R66" s="10">
        <f>COUNTIF($D$2:$D$790,"木村孝一")</f>
        <v>0</v>
      </c>
      <c r="S66" s="10">
        <f>COUNTIF($E$2:$E$790,"木村孝一")</f>
        <v>0</v>
      </c>
      <c r="T66" s="10">
        <f>COUNTIF($F$2:$F$790,"木村孝一")</f>
        <v>0</v>
      </c>
      <c r="U66" s="10">
        <f>COUNTIF($G$2:$G$790,"木村孝一")</f>
        <v>0</v>
      </c>
      <c r="V66" s="10">
        <f>COUNTIF($H$2:$H$790,"木村孝一")</f>
        <v>0</v>
      </c>
    </row>
    <row r="67" spans="1:22" ht="18" customHeight="1">
      <c r="A67" s="1">
        <v>66</v>
      </c>
      <c r="B67" s="44">
        <v>32620</v>
      </c>
      <c r="C67" s="17" t="s">
        <v>176</v>
      </c>
      <c r="D67" s="17" t="s">
        <v>144</v>
      </c>
      <c r="E67" s="17" t="s">
        <v>190</v>
      </c>
      <c r="F67" s="17" t="s">
        <v>327</v>
      </c>
      <c r="G67" s="17" t="s">
        <v>163</v>
      </c>
      <c r="H67" s="17" t="s">
        <v>171</v>
      </c>
      <c r="I67" s="17" t="s">
        <v>38</v>
      </c>
      <c r="J67" s="17" t="s">
        <v>14</v>
      </c>
      <c r="K67" s="9"/>
      <c r="L67" s="1">
        <v>31</v>
      </c>
      <c r="M67" s="21" t="s">
        <v>275</v>
      </c>
      <c r="N67" s="10">
        <f>COUNTIF($C$2:$H$790,"菱田義明")</f>
        <v>0</v>
      </c>
      <c r="O67" s="10">
        <f t="shared" si="2"/>
        <v>0</v>
      </c>
      <c r="P67" s="10"/>
      <c r="Q67" s="10">
        <f>COUNTIF($C$2:$C$790,"菱田義明")</f>
        <v>0</v>
      </c>
      <c r="R67" s="10">
        <f>COUNTIF($D$2:$D$790,"菱田義明")</f>
        <v>0</v>
      </c>
      <c r="S67" s="10">
        <f>COUNTIF($E$2:$E$790,"菱田義明")</f>
        <v>0</v>
      </c>
      <c r="T67" s="10">
        <f>COUNTIF($F$2:$F$790,"菱田義明")</f>
        <v>0</v>
      </c>
      <c r="U67" s="10">
        <f>COUNTIF($G$2:$G$790,"菱田義明")</f>
        <v>0</v>
      </c>
      <c r="V67" s="10">
        <f>COUNTIF($H$2:$H$790,"菱田義明")</f>
        <v>0</v>
      </c>
    </row>
    <row r="68" spans="1:22" ht="18" customHeight="1">
      <c r="A68" s="1">
        <v>67</v>
      </c>
      <c r="B68" s="44">
        <v>32620</v>
      </c>
      <c r="C68" s="17" t="s">
        <v>210</v>
      </c>
      <c r="D68" s="17" t="s">
        <v>180</v>
      </c>
      <c r="E68" s="17" t="s">
        <v>166</v>
      </c>
      <c r="F68" s="17" t="s">
        <v>175</v>
      </c>
      <c r="G68" s="17" t="s">
        <v>193</v>
      </c>
      <c r="H68" s="17" t="s">
        <v>326</v>
      </c>
      <c r="I68" s="17" t="s">
        <v>19</v>
      </c>
      <c r="J68" s="17" t="s">
        <v>20</v>
      </c>
      <c r="K68" s="9"/>
      <c r="L68" s="1">
        <v>32</v>
      </c>
      <c r="M68" s="21" t="s">
        <v>248</v>
      </c>
      <c r="N68" s="10">
        <f>COUNTIF($C$2:$H$790,"桃井進")</f>
        <v>0</v>
      </c>
      <c r="O68" s="10">
        <f t="shared" si="2"/>
        <v>0</v>
      </c>
      <c r="P68" s="10"/>
      <c r="Q68" s="10">
        <f>COUNTIF($C$2:$C$790,"桃井進")</f>
        <v>0</v>
      </c>
      <c r="R68" s="10">
        <f>COUNTIF($D$2:$D$790,"桃井進")</f>
        <v>0</v>
      </c>
      <c r="S68" s="10">
        <f>COUNTIF($E$2:$E$790,"桃井進")</f>
        <v>0</v>
      </c>
      <c r="T68" s="10">
        <f>COUNTIF($F$2:$F$790,"桃井進")</f>
        <v>0</v>
      </c>
      <c r="U68" s="10">
        <f>COUNTIF($G$2:$G$790,"桃井進")</f>
        <v>0</v>
      </c>
      <c r="V68" s="10">
        <f>COUNTIF($H$2:$H$790,"桃井進")</f>
        <v>0</v>
      </c>
    </row>
    <row r="69" spans="1:22" ht="18" customHeight="1">
      <c r="A69" s="1">
        <v>68</v>
      </c>
      <c r="B69" s="16">
        <v>32620</v>
      </c>
      <c r="C69" s="17" t="s">
        <v>269</v>
      </c>
      <c r="D69" s="17" t="s">
        <v>178</v>
      </c>
      <c r="E69" s="17" t="s">
        <v>200</v>
      </c>
      <c r="F69" s="17" t="s">
        <v>131</v>
      </c>
      <c r="G69" s="17" t="s">
        <v>165</v>
      </c>
      <c r="H69" s="17" t="s">
        <v>213</v>
      </c>
      <c r="I69" s="17" t="s">
        <v>8</v>
      </c>
      <c r="J69" s="17" t="s">
        <v>228</v>
      </c>
      <c r="K69" s="9"/>
      <c r="L69" s="1"/>
      <c r="M69" s="21" t="s">
        <v>127</v>
      </c>
      <c r="N69" s="21"/>
      <c r="O69" s="21"/>
      <c r="P69" s="10"/>
      <c r="Q69" s="10">
        <f t="shared" ref="Q69:V69" si="3">SUM(Q37:Q68)</f>
        <v>395</v>
      </c>
      <c r="R69" s="10">
        <f t="shared" si="3"/>
        <v>394</v>
      </c>
      <c r="S69" s="10">
        <f t="shared" si="3"/>
        <v>395</v>
      </c>
      <c r="T69" s="10">
        <f t="shared" si="3"/>
        <v>394</v>
      </c>
      <c r="U69" s="10">
        <f t="shared" si="3"/>
        <v>395</v>
      </c>
      <c r="V69" s="10">
        <f t="shared" si="3"/>
        <v>393</v>
      </c>
    </row>
    <row r="70" spans="1:22" ht="18" customHeight="1">
      <c r="A70" s="1">
        <v>69</v>
      </c>
      <c r="B70" s="16">
        <v>32620</v>
      </c>
      <c r="C70" s="17" t="s">
        <v>194</v>
      </c>
      <c r="D70" s="17" t="s">
        <v>214</v>
      </c>
      <c r="E70" s="17" t="s">
        <v>185</v>
      </c>
      <c r="F70" s="17" t="s">
        <v>181</v>
      </c>
      <c r="G70" s="17" t="s">
        <v>196</v>
      </c>
      <c r="H70" s="17" t="s">
        <v>372</v>
      </c>
      <c r="I70" s="17" t="s">
        <v>26</v>
      </c>
      <c r="J70" s="17" t="s">
        <v>32</v>
      </c>
      <c r="K70" s="9"/>
      <c r="L70" s="1"/>
      <c r="M70" s="21" t="s">
        <v>346</v>
      </c>
      <c r="N70" s="21"/>
      <c r="O70" s="21"/>
      <c r="P70" s="10"/>
      <c r="Q70" s="10">
        <f t="shared" ref="Q70:V70" si="4">Q69+Q32</f>
        <v>789</v>
      </c>
      <c r="R70" s="10">
        <f t="shared" si="4"/>
        <v>789</v>
      </c>
      <c r="S70" s="10">
        <f t="shared" si="4"/>
        <v>789</v>
      </c>
      <c r="T70" s="10">
        <f t="shared" si="4"/>
        <v>789</v>
      </c>
      <c r="U70" s="10">
        <f t="shared" si="4"/>
        <v>789</v>
      </c>
      <c r="V70" s="91">
        <f t="shared" si="4"/>
        <v>788</v>
      </c>
    </row>
    <row r="71" spans="1:22" ht="18" customHeight="1">
      <c r="A71" s="1">
        <v>70</v>
      </c>
      <c r="B71" s="16">
        <v>32620</v>
      </c>
      <c r="C71" s="17" t="s">
        <v>172</v>
      </c>
      <c r="D71" s="17" t="s">
        <v>182</v>
      </c>
      <c r="E71" s="17" t="s">
        <v>161</v>
      </c>
      <c r="F71" s="17" t="s">
        <v>183</v>
      </c>
      <c r="G71" s="17" t="s">
        <v>142</v>
      </c>
      <c r="H71" s="17" t="s">
        <v>187</v>
      </c>
      <c r="I71" s="17" t="s">
        <v>227</v>
      </c>
      <c r="J71" s="17" t="s">
        <v>31</v>
      </c>
      <c r="K71" s="9"/>
      <c r="L71" s="1"/>
      <c r="M71" s="116" t="s">
        <v>461</v>
      </c>
      <c r="N71" s="116"/>
      <c r="O71" s="116"/>
      <c r="P71" s="116"/>
      <c r="Q71" s="116"/>
      <c r="R71" s="116"/>
      <c r="S71" s="116"/>
      <c r="T71" s="116"/>
      <c r="U71" s="116"/>
      <c r="V71" s="116"/>
    </row>
    <row r="72" spans="1:22" ht="18" customHeight="1">
      <c r="A72" s="1">
        <v>71</v>
      </c>
      <c r="B72" s="44">
        <v>32621</v>
      </c>
      <c r="C72" s="17" t="s">
        <v>167</v>
      </c>
      <c r="D72" s="17" t="s">
        <v>170</v>
      </c>
      <c r="E72" s="17" t="s">
        <v>192</v>
      </c>
      <c r="F72" s="17" t="s">
        <v>324</v>
      </c>
      <c r="G72" s="17" t="s">
        <v>177</v>
      </c>
      <c r="H72" s="17" t="s">
        <v>325</v>
      </c>
      <c r="I72" s="17" t="s">
        <v>37</v>
      </c>
      <c r="J72" s="17" t="s">
        <v>276</v>
      </c>
      <c r="K72" s="9"/>
    </row>
    <row r="73" spans="1:22" ht="18" customHeight="1">
      <c r="A73" s="1">
        <v>72</v>
      </c>
      <c r="B73" s="44">
        <v>32621</v>
      </c>
      <c r="C73" s="17" t="s">
        <v>166</v>
      </c>
      <c r="D73" s="17" t="s">
        <v>175</v>
      </c>
      <c r="E73" s="17" t="s">
        <v>193</v>
      </c>
      <c r="F73" s="17" t="s">
        <v>326</v>
      </c>
      <c r="G73" s="17" t="s">
        <v>210</v>
      </c>
      <c r="H73" s="17" t="s">
        <v>180</v>
      </c>
      <c r="I73" s="17" t="s">
        <v>19</v>
      </c>
      <c r="J73" s="17" t="s">
        <v>20</v>
      </c>
      <c r="K73" s="9"/>
    </row>
    <row r="74" spans="1:22" ht="18" customHeight="1">
      <c r="A74" s="1">
        <v>73</v>
      </c>
      <c r="B74" s="16">
        <v>32621</v>
      </c>
      <c r="C74" s="17" t="s">
        <v>178</v>
      </c>
      <c r="D74" s="17" t="s">
        <v>213</v>
      </c>
      <c r="E74" s="17" t="s">
        <v>269</v>
      </c>
      <c r="F74" s="17" t="s">
        <v>165</v>
      </c>
      <c r="G74" s="17" t="s">
        <v>131</v>
      </c>
      <c r="H74" s="17" t="s">
        <v>200</v>
      </c>
      <c r="I74" s="17" t="s">
        <v>8</v>
      </c>
      <c r="J74" s="17" t="s">
        <v>228</v>
      </c>
      <c r="K74" s="9"/>
    </row>
    <row r="75" spans="1:22" ht="18" customHeight="1">
      <c r="A75" s="1">
        <v>74</v>
      </c>
      <c r="B75" s="44">
        <v>32623</v>
      </c>
      <c r="C75" s="17" t="s">
        <v>180</v>
      </c>
      <c r="D75" s="17" t="s">
        <v>166</v>
      </c>
      <c r="E75" s="17" t="s">
        <v>175</v>
      </c>
      <c r="F75" s="17" t="s">
        <v>326</v>
      </c>
      <c r="G75" s="17" t="s">
        <v>210</v>
      </c>
      <c r="H75" s="17" t="s">
        <v>193</v>
      </c>
      <c r="I75" s="17" t="s">
        <v>19</v>
      </c>
      <c r="J75" s="17" t="s">
        <v>276</v>
      </c>
      <c r="K75" s="9"/>
    </row>
    <row r="76" spans="1:22" ht="18" customHeight="1">
      <c r="A76" s="1">
        <v>75</v>
      </c>
      <c r="B76" s="44">
        <v>32623</v>
      </c>
      <c r="C76" s="17" t="s">
        <v>195</v>
      </c>
      <c r="D76" s="17" t="s">
        <v>192</v>
      </c>
      <c r="E76" s="17" t="s">
        <v>324</v>
      </c>
      <c r="F76" s="17" t="s">
        <v>169</v>
      </c>
      <c r="G76" s="17" t="s">
        <v>168</v>
      </c>
      <c r="H76" s="17" t="s">
        <v>177</v>
      </c>
      <c r="I76" s="17" t="s">
        <v>14</v>
      </c>
      <c r="J76" s="17" t="s">
        <v>37</v>
      </c>
      <c r="K76" s="9"/>
    </row>
    <row r="77" spans="1:22" ht="18" customHeight="1">
      <c r="A77" s="1">
        <v>76</v>
      </c>
      <c r="B77" s="16">
        <v>32623</v>
      </c>
      <c r="C77" s="17" t="s">
        <v>183</v>
      </c>
      <c r="D77" s="17" t="s">
        <v>269</v>
      </c>
      <c r="E77" s="17" t="s">
        <v>172</v>
      </c>
      <c r="F77" s="17" t="s">
        <v>142</v>
      </c>
      <c r="G77" s="17" t="s">
        <v>187</v>
      </c>
      <c r="H77" s="17" t="s">
        <v>214</v>
      </c>
      <c r="I77" s="17" t="s">
        <v>26</v>
      </c>
      <c r="J77" s="17" t="s">
        <v>8</v>
      </c>
      <c r="K77" s="9"/>
    </row>
    <row r="78" spans="1:22" ht="18" customHeight="1">
      <c r="A78" s="1">
        <v>77</v>
      </c>
      <c r="B78" s="16">
        <v>32623</v>
      </c>
      <c r="C78" s="17" t="s">
        <v>184</v>
      </c>
      <c r="D78" s="17" t="s">
        <v>186</v>
      </c>
      <c r="E78" s="17" t="s">
        <v>213</v>
      </c>
      <c r="F78" s="17" t="s">
        <v>211</v>
      </c>
      <c r="G78" s="17" t="s">
        <v>198</v>
      </c>
      <c r="H78" s="17" t="s">
        <v>178</v>
      </c>
      <c r="I78" s="17" t="s">
        <v>31</v>
      </c>
      <c r="J78" s="17" t="s">
        <v>32</v>
      </c>
      <c r="K78" s="9"/>
    </row>
    <row r="79" spans="1:22" ht="18" customHeight="1">
      <c r="A79" s="1">
        <v>78</v>
      </c>
      <c r="B79" s="16">
        <v>32623</v>
      </c>
      <c r="C79" s="17" t="s">
        <v>182</v>
      </c>
      <c r="D79" s="17" t="s">
        <v>372</v>
      </c>
      <c r="E79" s="17" t="s">
        <v>194</v>
      </c>
      <c r="F79" s="17" t="s">
        <v>179</v>
      </c>
      <c r="G79" s="17" t="s">
        <v>196</v>
      </c>
      <c r="H79" s="17" t="s">
        <v>181</v>
      </c>
      <c r="I79" s="17" t="s">
        <v>228</v>
      </c>
      <c r="J79" s="17" t="s">
        <v>227</v>
      </c>
      <c r="K79" s="9"/>
    </row>
    <row r="80" spans="1:22" ht="18" customHeight="1">
      <c r="A80" s="1">
        <v>79</v>
      </c>
      <c r="B80" s="44">
        <v>32624</v>
      </c>
      <c r="C80" s="17" t="s">
        <v>144</v>
      </c>
      <c r="D80" s="17" t="s">
        <v>322</v>
      </c>
      <c r="E80" s="17" t="s">
        <v>170</v>
      </c>
      <c r="F80" s="17" t="s">
        <v>176</v>
      </c>
      <c r="G80" s="17" t="s">
        <v>325</v>
      </c>
      <c r="H80" s="17" t="s">
        <v>323</v>
      </c>
      <c r="I80" s="17" t="s">
        <v>20</v>
      </c>
      <c r="J80" s="17" t="s">
        <v>38</v>
      </c>
      <c r="K80" s="9"/>
    </row>
    <row r="81" spans="1:22" ht="18" customHeight="1">
      <c r="A81" s="1">
        <v>80</v>
      </c>
      <c r="B81" s="44">
        <v>32624</v>
      </c>
      <c r="C81" s="17" t="s">
        <v>175</v>
      </c>
      <c r="D81" s="17" t="s">
        <v>193</v>
      </c>
      <c r="E81" s="17" t="s">
        <v>210</v>
      </c>
      <c r="F81" s="17" t="s">
        <v>166</v>
      </c>
      <c r="G81" s="17" t="s">
        <v>180</v>
      </c>
      <c r="H81" s="17" t="s">
        <v>326</v>
      </c>
      <c r="I81" s="17" t="s">
        <v>19</v>
      </c>
      <c r="J81" s="17" t="s">
        <v>276</v>
      </c>
      <c r="K81" s="9"/>
    </row>
    <row r="82" spans="1:22" ht="18" customHeight="1">
      <c r="A82" s="1">
        <v>81</v>
      </c>
      <c r="B82" s="16">
        <v>32624</v>
      </c>
      <c r="C82" s="17" t="s">
        <v>186</v>
      </c>
      <c r="D82" s="17" t="s">
        <v>198</v>
      </c>
      <c r="E82" s="17" t="s">
        <v>165</v>
      </c>
      <c r="F82" s="17" t="s">
        <v>197</v>
      </c>
      <c r="G82" s="17" t="s">
        <v>200</v>
      </c>
      <c r="H82" s="17" t="s">
        <v>211</v>
      </c>
      <c r="I82" s="17" t="s">
        <v>31</v>
      </c>
      <c r="J82" s="17" t="s">
        <v>32</v>
      </c>
      <c r="K82" s="9"/>
      <c r="M82" s="18"/>
      <c r="N82" s="7"/>
      <c r="O82" s="7"/>
      <c r="P82" s="7"/>
      <c r="Q82" s="7"/>
      <c r="R82" s="7"/>
      <c r="S82" s="7"/>
      <c r="T82" s="7"/>
      <c r="U82" s="7"/>
      <c r="V82" s="24"/>
    </row>
    <row r="83" spans="1:22" ht="18" customHeight="1">
      <c r="A83" s="1">
        <v>82</v>
      </c>
      <c r="B83" s="16">
        <v>32624</v>
      </c>
      <c r="C83" s="17" t="s">
        <v>214</v>
      </c>
      <c r="D83" s="17" t="s">
        <v>142</v>
      </c>
      <c r="E83" s="17" t="s">
        <v>183</v>
      </c>
      <c r="F83" s="17" t="s">
        <v>187</v>
      </c>
      <c r="G83" s="17" t="s">
        <v>172</v>
      </c>
      <c r="H83" s="17" t="s">
        <v>185</v>
      </c>
      <c r="I83" s="17" t="s">
        <v>26</v>
      </c>
      <c r="J83" s="17" t="s">
        <v>8</v>
      </c>
      <c r="K83" s="9"/>
    </row>
    <row r="84" spans="1:22" ht="18" customHeight="1">
      <c r="A84" s="1">
        <v>83</v>
      </c>
      <c r="B84" s="16">
        <v>32624</v>
      </c>
      <c r="C84" s="17" t="s">
        <v>179</v>
      </c>
      <c r="D84" s="17" t="s">
        <v>196</v>
      </c>
      <c r="E84" s="17" t="s">
        <v>181</v>
      </c>
      <c r="F84" s="17" t="s">
        <v>194</v>
      </c>
      <c r="G84" s="17" t="s">
        <v>372</v>
      </c>
      <c r="H84" s="17" t="s">
        <v>182</v>
      </c>
      <c r="I84" s="17" t="s">
        <v>228</v>
      </c>
      <c r="J84" s="17" t="s">
        <v>227</v>
      </c>
      <c r="K84" s="9"/>
    </row>
    <row r="85" spans="1:22" ht="18" customHeight="1">
      <c r="A85" s="1">
        <v>84</v>
      </c>
      <c r="B85" s="44">
        <v>32625</v>
      </c>
      <c r="C85" s="17" t="s">
        <v>190</v>
      </c>
      <c r="D85" s="17" t="s">
        <v>163</v>
      </c>
      <c r="E85" s="17" t="s">
        <v>192</v>
      </c>
      <c r="F85" s="17" t="s">
        <v>195</v>
      </c>
      <c r="G85" s="17" t="s">
        <v>168</v>
      </c>
      <c r="H85" s="17" t="s">
        <v>177</v>
      </c>
      <c r="I85" s="17" t="s">
        <v>14</v>
      </c>
      <c r="J85" s="17" t="s">
        <v>37</v>
      </c>
      <c r="K85" s="9"/>
    </row>
    <row r="86" spans="1:22" ht="18" customHeight="1">
      <c r="A86" s="1">
        <v>85</v>
      </c>
      <c r="B86" s="16">
        <v>32625</v>
      </c>
      <c r="C86" s="17" t="s">
        <v>172</v>
      </c>
      <c r="D86" s="17" t="s">
        <v>187</v>
      </c>
      <c r="E86" s="17" t="s">
        <v>161</v>
      </c>
      <c r="F86" s="17" t="s">
        <v>185</v>
      </c>
      <c r="G86" s="17" t="s">
        <v>269</v>
      </c>
      <c r="H86" s="17" t="s">
        <v>183</v>
      </c>
      <c r="I86" s="17" t="s">
        <v>26</v>
      </c>
      <c r="J86" s="17" t="s">
        <v>8</v>
      </c>
      <c r="K86" s="9"/>
    </row>
    <row r="87" spans="1:22" ht="18" customHeight="1">
      <c r="A87" s="1">
        <v>86</v>
      </c>
      <c r="B87" s="16">
        <v>32625</v>
      </c>
      <c r="C87" s="17" t="s">
        <v>181</v>
      </c>
      <c r="D87" s="17" t="s">
        <v>194</v>
      </c>
      <c r="E87" s="17" t="s">
        <v>182</v>
      </c>
      <c r="F87" s="17" t="s">
        <v>372</v>
      </c>
      <c r="G87" s="17" t="s">
        <v>179</v>
      </c>
      <c r="H87" s="17" t="s">
        <v>196</v>
      </c>
      <c r="I87" s="17" t="s">
        <v>228</v>
      </c>
      <c r="J87" s="17" t="s">
        <v>227</v>
      </c>
      <c r="K87" s="9"/>
    </row>
    <row r="88" spans="1:22" ht="18" customHeight="1">
      <c r="A88" s="1">
        <v>87</v>
      </c>
      <c r="B88" s="44">
        <v>32626</v>
      </c>
      <c r="C88" s="17" t="s">
        <v>192</v>
      </c>
      <c r="D88" s="17" t="s">
        <v>171</v>
      </c>
      <c r="E88" s="17" t="s">
        <v>180</v>
      </c>
      <c r="F88" s="17" t="s">
        <v>163</v>
      </c>
      <c r="G88" s="17" t="s">
        <v>190</v>
      </c>
      <c r="H88" s="17" t="s">
        <v>175</v>
      </c>
      <c r="I88" s="17" t="s">
        <v>37</v>
      </c>
      <c r="J88" s="17" t="s">
        <v>20</v>
      </c>
      <c r="K88" s="9"/>
    </row>
    <row r="89" spans="1:22" ht="18" customHeight="1">
      <c r="A89" s="1">
        <v>88</v>
      </c>
      <c r="B89" s="44">
        <v>32626</v>
      </c>
      <c r="C89" s="17" t="s">
        <v>210</v>
      </c>
      <c r="D89" s="17" t="s">
        <v>167</v>
      </c>
      <c r="E89" s="17" t="s">
        <v>169</v>
      </c>
      <c r="F89" s="17" t="s">
        <v>322</v>
      </c>
      <c r="G89" s="17" t="s">
        <v>325</v>
      </c>
      <c r="H89" s="17" t="s">
        <v>327</v>
      </c>
      <c r="I89" s="17" t="s">
        <v>38</v>
      </c>
      <c r="J89" s="17" t="s">
        <v>19</v>
      </c>
      <c r="K89" s="9"/>
    </row>
    <row r="90" spans="1:22" ht="18" customHeight="1">
      <c r="A90" s="1">
        <v>89</v>
      </c>
      <c r="B90" s="44">
        <v>32626</v>
      </c>
      <c r="C90" s="17" t="s">
        <v>166</v>
      </c>
      <c r="D90" s="17" t="s">
        <v>324</v>
      </c>
      <c r="E90" s="17" t="s">
        <v>195</v>
      </c>
      <c r="F90" s="17" t="s">
        <v>193</v>
      </c>
      <c r="G90" s="17" t="s">
        <v>177</v>
      </c>
      <c r="H90" s="17" t="s">
        <v>168</v>
      </c>
      <c r="I90" s="17" t="s">
        <v>14</v>
      </c>
      <c r="J90" s="17" t="s">
        <v>276</v>
      </c>
      <c r="K90" s="9"/>
      <c r="M90" s="9" t="s">
        <v>363</v>
      </c>
    </row>
    <row r="91" spans="1:22" ht="18" customHeight="1">
      <c r="A91" s="1">
        <v>90</v>
      </c>
      <c r="B91" s="16">
        <v>32626</v>
      </c>
      <c r="C91" s="17" t="s">
        <v>269</v>
      </c>
      <c r="D91" s="17" t="s">
        <v>161</v>
      </c>
      <c r="E91" s="17" t="s">
        <v>187</v>
      </c>
      <c r="F91" s="17" t="s">
        <v>183</v>
      </c>
      <c r="G91" s="17" t="s">
        <v>142</v>
      </c>
      <c r="H91" s="17" t="s">
        <v>172</v>
      </c>
      <c r="I91" s="17" t="s">
        <v>26</v>
      </c>
      <c r="J91" s="17" t="s">
        <v>227</v>
      </c>
      <c r="K91" s="9"/>
    </row>
    <row r="92" spans="1:22" ht="18" customHeight="1">
      <c r="A92" s="1">
        <v>91</v>
      </c>
      <c r="B92" s="16">
        <v>32626</v>
      </c>
      <c r="C92" s="17" t="s">
        <v>211</v>
      </c>
      <c r="D92" s="17" t="s">
        <v>165</v>
      </c>
      <c r="E92" s="17" t="s">
        <v>197</v>
      </c>
      <c r="F92" s="17" t="s">
        <v>184</v>
      </c>
      <c r="G92" s="17" t="s">
        <v>178</v>
      </c>
      <c r="H92" s="17" t="s">
        <v>179</v>
      </c>
      <c r="I92" s="17" t="s">
        <v>8</v>
      </c>
      <c r="J92" s="17" t="s">
        <v>31</v>
      </c>
      <c r="K92" s="9"/>
    </row>
    <row r="93" spans="1:22" ht="18" customHeight="1">
      <c r="A93" s="1">
        <v>92</v>
      </c>
      <c r="B93" s="16">
        <v>32626</v>
      </c>
      <c r="C93" s="17" t="s">
        <v>198</v>
      </c>
      <c r="D93" s="17" t="s">
        <v>200</v>
      </c>
      <c r="E93" s="17" t="s">
        <v>214</v>
      </c>
      <c r="F93" s="17" t="s">
        <v>213</v>
      </c>
      <c r="G93" s="17" t="s">
        <v>185</v>
      </c>
      <c r="H93" s="17" t="s">
        <v>186</v>
      </c>
      <c r="I93" s="17" t="s">
        <v>32</v>
      </c>
      <c r="J93" s="17" t="s">
        <v>228</v>
      </c>
      <c r="K93" s="9"/>
    </row>
    <row r="94" spans="1:22" ht="18" customHeight="1">
      <c r="A94" s="1">
        <v>93</v>
      </c>
      <c r="B94" s="44">
        <v>32627</v>
      </c>
      <c r="C94" s="17" t="s">
        <v>163</v>
      </c>
      <c r="D94" s="17" t="s">
        <v>190</v>
      </c>
      <c r="E94" s="17" t="s">
        <v>171</v>
      </c>
      <c r="F94" s="17" t="s">
        <v>175</v>
      </c>
      <c r="G94" s="17" t="s">
        <v>176</v>
      </c>
      <c r="H94" s="17" t="s">
        <v>180</v>
      </c>
      <c r="I94" s="17" t="s">
        <v>37</v>
      </c>
      <c r="J94" s="17" t="s">
        <v>20</v>
      </c>
      <c r="K94" s="9"/>
    </row>
    <row r="95" spans="1:22" ht="18" customHeight="1">
      <c r="A95" s="1">
        <v>94</v>
      </c>
      <c r="B95" s="44">
        <v>32627</v>
      </c>
      <c r="C95" s="17" t="s">
        <v>167</v>
      </c>
      <c r="D95" s="17" t="s">
        <v>325</v>
      </c>
      <c r="E95" s="17" t="s">
        <v>322</v>
      </c>
      <c r="F95" s="17" t="s">
        <v>327</v>
      </c>
      <c r="G95" s="17" t="s">
        <v>169</v>
      </c>
      <c r="H95" s="17" t="s">
        <v>210</v>
      </c>
      <c r="I95" s="17" t="s">
        <v>38</v>
      </c>
      <c r="J95" s="17" t="s">
        <v>19</v>
      </c>
      <c r="K95" s="9"/>
    </row>
    <row r="96" spans="1:22" ht="18" customHeight="1">
      <c r="A96" s="1">
        <v>95</v>
      </c>
      <c r="B96" s="44">
        <v>32627</v>
      </c>
      <c r="C96" s="17" t="s">
        <v>324</v>
      </c>
      <c r="D96" s="17" t="s">
        <v>195</v>
      </c>
      <c r="E96" s="17" t="s">
        <v>177</v>
      </c>
      <c r="F96" s="17" t="s">
        <v>170</v>
      </c>
      <c r="G96" s="17" t="s">
        <v>168</v>
      </c>
      <c r="H96" s="17" t="s">
        <v>144</v>
      </c>
      <c r="I96" s="17" t="s">
        <v>14</v>
      </c>
      <c r="J96" s="17" t="s">
        <v>276</v>
      </c>
      <c r="K96" s="9"/>
    </row>
    <row r="97" spans="1:13" s="11" customFormat="1" ht="18" customHeight="1">
      <c r="A97" s="1">
        <v>96</v>
      </c>
      <c r="B97" s="16">
        <v>32627</v>
      </c>
      <c r="C97" s="17" t="s">
        <v>194</v>
      </c>
      <c r="D97" s="17" t="s">
        <v>181</v>
      </c>
      <c r="E97" s="17" t="s">
        <v>372</v>
      </c>
      <c r="F97" s="17" t="s">
        <v>196</v>
      </c>
      <c r="G97" s="17" t="s">
        <v>183</v>
      </c>
      <c r="H97" s="17" t="s">
        <v>182</v>
      </c>
      <c r="I97" s="17" t="s">
        <v>26</v>
      </c>
      <c r="J97" s="17" t="s">
        <v>227</v>
      </c>
      <c r="K97" s="9"/>
      <c r="M97" s="9"/>
    </row>
    <row r="98" spans="1:13" s="11" customFormat="1" ht="18" customHeight="1">
      <c r="A98" s="1">
        <v>97</v>
      </c>
      <c r="B98" s="16">
        <v>32627</v>
      </c>
      <c r="C98" s="17" t="s">
        <v>213</v>
      </c>
      <c r="D98" s="17" t="s">
        <v>185</v>
      </c>
      <c r="E98" s="17" t="s">
        <v>186</v>
      </c>
      <c r="F98" s="17" t="s">
        <v>198</v>
      </c>
      <c r="G98" s="17" t="s">
        <v>214</v>
      </c>
      <c r="H98" s="17" t="s">
        <v>200</v>
      </c>
      <c r="I98" s="17" t="s">
        <v>32</v>
      </c>
      <c r="J98" s="17" t="s">
        <v>228</v>
      </c>
      <c r="K98" s="9"/>
      <c r="M98" s="9"/>
    </row>
    <row r="99" spans="1:13" s="11" customFormat="1" ht="18" customHeight="1">
      <c r="A99" s="1">
        <v>98</v>
      </c>
      <c r="B99" s="16">
        <v>32627</v>
      </c>
      <c r="C99" s="17" t="s">
        <v>197</v>
      </c>
      <c r="D99" s="17" t="s">
        <v>179</v>
      </c>
      <c r="E99" s="17" t="s">
        <v>184</v>
      </c>
      <c r="F99" s="17" t="s">
        <v>178</v>
      </c>
      <c r="G99" s="17" t="s">
        <v>211</v>
      </c>
      <c r="H99" s="17" t="s">
        <v>165</v>
      </c>
      <c r="I99" s="17" t="s">
        <v>8</v>
      </c>
      <c r="J99" s="17" t="s">
        <v>31</v>
      </c>
      <c r="K99" s="9"/>
      <c r="M99" s="9"/>
    </row>
    <row r="100" spans="1:13" s="11" customFormat="1" ht="18" customHeight="1">
      <c r="A100" s="1">
        <v>99</v>
      </c>
      <c r="B100" s="44">
        <v>32628</v>
      </c>
      <c r="C100" s="17" t="s">
        <v>176</v>
      </c>
      <c r="D100" s="17" t="s">
        <v>175</v>
      </c>
      <c r="E100" s="17" t="s">
        <v>190</v>
      </c>
      <c r="F100" s="17" t="s">
        <v>180</v>
      </c>
      <c r="G100" s="17" t="s">
        <v>163</v>
      </c>
      <c r="H100" s="17" t="s">
        <v>192</v>
      </c>
      <c r="I100" s="17" t="s">
        <v>37</v>
      </c>
      <c r="J100" s="17" t="s">
        <v>20</v>
      </c>
      <c r="K100" s="9"/>
      <c r="M100" s="9"/>
    </row>
    <row r="101" spans="1:13" s="11" customFormat="1" ht="18" customHeight="1">
      <c r="A101" s="1">
        <v>100</v>
      </c>
      <c r="B101" s="44">
        <v>32628</v>
      </c>
      <c r="C101" s="17" t="s">
        <v>169</v>
      </c>
      <c r="D101" s="17" t="s">
        <v>210</v>
      </c>
      <c r="E101" s="17" t="s">
        <v>327</v>
      </c>
      <c r="F101" s="17" t="s">
        <v>325</v>
      </c>
      <c r="G101" s="17" t="s">
        <v>167</v>
      </c>
      <c r="H101" s="17" t="s">
        <v>322</v>
      </c>
      <c r="I101" s="17" t="s">
        <v>38</v>
      </c>
      <c r="J101" s="17" t="s">
        <v>19</v>
      </c>
      <c r="K101" s="9"/>
      <c r="M101" s="9"/>
    </row>
    <row r="102" spans="1:13" s="11" customFormat="1" ht="18" customHeight="1">
      <c r="A102" s="1">
        <v>101</v>
      </c>
      <c r="B102" s="44">
        <v>32628</v>
      </c>
      <c r="C102" s="17" t="s">
        <v>193</v>
      </c>
      <c r="D102" s="17" t="s">
        <v>144</v>
      </c>
      <c r="E102" s="17" t="s">
        <v>170</v>
      </c>
      <c r="F102" s="17" t="s">
        <v>166</v>
      </c>
      <c r="G102" s="17" t="s">
        <v>195</v>
      </c>
      <c r="H102" s="17" t="s">
        <v>324</v>
      </c>
      <c r="I102" s="17" t="s">
        <v>14</v>
      </c>
      <c r="J102" s="17" t="s">
        <v>276</v>
      </c>
      <c r="K102" s="9"/>
      <c r="M102" s="9"/>
    </row>
    <row r="103" spans="1:13" s="11" customFormat="1" ht="18" customHeight="1">
      <c r="A103" s="1">
        <v>102</v>
      </c>
      <c r="B103" s="16">
        <v>32628</v>
      </c>
      <c r="C103" s="17" t="s">
        <v>178</v>
      </c>
      <c r="D103" s="17" t="s">
        <v>211</v>
      </c>
      <c r="E103" s="17" t="s">
        <v>179</v>
      </c>
      <c r="F103" s="17" t="s">
        <v>165</v>
      </c>
      <c r="G103" s="17" t="s">
        <v>184</v>
      </c>
      <c r="H103" s="17" t="s">
        <v>197</v>
      </c>
      <c r="I103" s="17" t="s">
        <v>8</v>
      </c>
      <c r="J103" s="17" t="s">
        <v>31</v>
      </c>
      <c r="K103" s="9"/>
      <c r="M103" s="9"/>
    </row>
    <row r="104" spans="1:13" s="11" customFormat="1" ht="18" customHeight="1">
      <c r="A104" s="1">
        <v>103</v>
      </c>
      <c r="B104" s="16">
        <v>32628</v>
      </c>
      <c r="C104" s="17" t="s">
        <v>187</v>
      </c>
      <c r="D104" s="17" t="s">
        <v>182</v>
      </c>
      <c r="E104" s="17" t="s">
        <v>269</v>
      </c>
      <c r="F104" s="17" t="s">
        <v>172</v>
      </c>
      <c r="G104" s="17" t="s">
        <v>196</v>
      </c>
      <c r="H104" s="17" t="s">
        <v>372</v>
      </c>
      <c r="I104" s="17" t="s">
        <v>26</v>
      </c>
      <c r="J104" s="17" t="s">
        <v>227</v>
      </c>
      <c r="K104" s="9"/>
      <c r="M104" s="9"/>
    </row>
    <row r="105" spans="1:13" s="11" customFormat="1" ht="18" customHeight="1">
      <c r="A105" s="1">
        <v>104</v>
      </c>
      <c r="B105" s="16">
        <v>32628</v>
      </c>
      <c r="C105" s="17" t="s">
        <v>185</v>
      </c>
      <c r="D105" s="17" t="s">
        <v>214</v>
      </c>
      <c r="E105" s="17" t="s">
        <v>200</v>
      </c>
      <c r="F105" s="17" t="s">
        <v>186</v>
      </c>
      <c r="G105" s="17" t="s">
        <v>213</v>
      </c>
      <c r="H105" s="17" t="s">
        <v>198</v>
      </c>
      <c r="I105" s="17" t="s">
        <v>32</v>
      </c>
      <c r="J105" s="17" t="s">
        <v>228</v>
      </c>
      <c r="K105" s="9"/>
      <c r="M105" s="9"/>
    </row>
    <row r="106" spans="1:13" s="11" customFormat="1" ht="18" customHeight="1">
      <c r="A106" s="1">
        <v>105</v>
      </c>
      <c r="B106" s="44">
        <v>32630</v>
      </c>
      <c r="C106" s="17" t="s">
        <v>180</v>
      </c>
      <c r="D106" s="17" t="s">
        <v>163</v>
      </c>
      <c r="E106" s="17" t="s">
        <v>175</v>
      </c>
      <c r="F106" s="17" t="s">
        <v>176</v>
      </c>
      <c r="G106" s="17" t="s">
        <v>166</v>
      </c>
      <c r="H106" s="17" t="s">
        <v>325</v>
      </c>
      <c r="I106" s="17" t="s">
        <v>37</v>
      </c>
      <c r="J106" s="17" t="s">
        <v>38</v>
      </c>
      <c r="K106" s="9"/>
      <c r="M106" s="9"/>
    </row>
    <row r="107" spans="1:13" s="11" customFormat="1" ht="18" customHeight="1">
      <c r="A107" s="1">
        <v>106</v>
      </c>
      <c r="B107" s="44">
        <v>32630</v>
      </c>
      <c r="C107" s="17" t="s">
        <v>171</v>
      </c>
      <c r="D107" s="17" t="s">
        <v>167</v>
      </c>
      <c r="E107" s="17" t="s">
        <v>322</v>
      </c>
      <c r="F107" s="17" t="s">
        <v>170</v>
      </c>
      <c r="G107" s="17" t="s">
        <v>169</v>
      </c>
      <c r="H107" s="17" t="s">
        <v>190</v>
      </c>
      <c r="I107" s="17" t="s">
        <v>19</v>
      </c>
      <c r="J107" s="17" t="s">
        <v>14</v>
      </c>
      <c r="K107" s="9"/>
      <c r="M107" s="9"/>
    </row>
    <row r="108" spans="1:13" s="11" customFormat="1" ht="18" customHeight="1">
      <c r="A108" s="1">
        <v>107</v>
      </c>
      <c r="B108" s="16">
        <v>32630</v>
      </c>
      <c r="C108" s="17" t="s">
        <v>213</v>
      </c>
      <c r="D108" s="17" t="s">
        <v>178</v>
      </c>
      <c r="E108" s="17" t="s">
        <v>198</v>
      </c>
      <c r="F108" s="17" t="s">
        <v>179</v>
      </c>
      <c r="G108" s="17" t="s">
        <v>197</v>
      </c>
      <c r="H108" s="17" t="s">
        <v>201</v>
      </c>
      <c r="I108" s="17" t="s">
        <v>32</v>
      </c>
      <c r="J108" s="17" t="s">
        <v>26</v>
      </c>
      <c r="K108" s="9"/>
      <c r="M108" s="9"/>
    </row>
    <row r="109" spans="1:13" s="11" customFormat="1" ht="18" customHeight="1">
      <c r="A109" s="1">
        <v>108</v>
      </c>
      <c r="B109" s="16">
        <v>32630</v>
      </c>
      <c r="C109" s="17" t="s">
        <v>196</v>
      </c>
      <c r="D109" s="17" t="s">
        <v>372</v>
      </c>
      <c r="E109" s="17" t="s">
        <v>194</v>
      </c>
      <c r="F109" s="17" t="s">
        <v>181</v>
      </c>
      <c r="G109" s="17" t="s">
        <v>182</v>
      </c>
      <c r="H109" s="17" t="s">
        <v>187</v>
      </c>
      <c r="I109" s="17" t="s">
        <v>227</v>
      </c>
      <c r="J109" s="17" t="s">
        <v>8</v>
      </c>
      <c r="K109" s="9"/>
      <c r="M109" s="9"/>
    </row>
    <row r="110" spans="1:13" s="11" customFormat="1" ht="18" customHeight="1">
      <c r="A110" s="1">
        <v>109</v>
      </c>
      <c r="B110" s="16">
        <v>32630</v>
      </c>
      <c r="C110" s="17" t="s">
        <v>165</v>
      </c>
      <c r="D110" s="17" t="s">
        <v>172</v>
      </c>
      <c r="E110" s="17" t="s">
        <v>161</v>
      </c>
      <c r="F110" s="17" t="s">
        <v>269</v>
      </c>
      <c r="G110" s="17" t="s">
        <v>186</v>
      </c>
      <c r="H110" s="17" t="s">
        <v>183</v>
      </c>
      <c r="I110" s="17" t="s">
        <v>228</v>
      </c>
      <c r="J110" s="17" t="s">
        <v>31</v>
      </c>
      <c r="K110" s="9"/>
      <c r="M110" s="9"/>
    </row>
    <row r="111" spans="1:13" s="11" customFormat="1" ht="18" customHeight="1">
      <c r="A111" s="1">
        <v>110</v>
      </c>
      <c r="B111" s="44">
        <v>32631</v>
      </c>
      <c r="C111" s="17" t="s">
        <v>175</v>
      </c>
      <c r="D111" s="17" t="s">
        <v>176</v>
      </c>
      <c r="E111" s="17" t="s">
        <v>325</v>
      </c>
      <c r="F111" s="17" t="s">
        <v>166</v>
      </c>
      <c r="G111" s="17" t="s">
        <v>324</v>
      </c>
      <c r="H111" s="17" t="s">
        <v>177</v>
      </c>
      <c r="I111" s="17" t="s">
        <v>37</v>
      </c>
      <c r="J111" s="17" t="s">
        <v>38</v>
      </c>
      <c r="K111" s="9"/>
      <c r="M111" s="9"/>
    </row>
    <row r="112" spans="1:13" s="11" customFormat="1" ht="18" customHeight="1">
      <c r="A112" s="1">
        <v>111</v>
      </c>
      <c r="B112" s="44">
        <v>32631</v>
      </c>
      <c r="C112" s="17" t="s">
        <v>144</v>
      </c>
      <c r="D112" s="17" t="s">
        <v>326</v>
      </c>
      <c r="E112" s="17" t="s">
        <v>210</v>
      </c>
      <c r="F112" s="17" t="s">
        <v>192</v>
      </c>
      <c r="G112" s="17" t="s">
        <v>168</v>
      </c>
      <c r="H112" s="17" t="s">
        <v>193</v>
      </c>
      <c r="I112" s="17" t="s">
        <v>276</v>
      </c>
      <c r="J112" s="17" t="s">
        <v>20</v>
      </c>
      <c r="K112" s="9"/>
      <c r="M112" s="9"/>
    </row>
    <row r="113" spans="1:12" s="9" customFormat="1" ht="18" customHeight="1">
      <c r="A113" s="1">
        <v>112</v>
      </c>
      <c r="B113" s="44">
        <v>32631</v>
      </c>
      <c r="C113" s="17" t="s">
        <v>195</v>
      </c>
      <c r="D113" s="17" t="s">
        <v>192</v>
      </c>
      <c r="E113" s="17" t="s">
        <v>193</v>
      </c>
      <c r="F113" s="17" t="s">
        <v>210</v>
      </c>
      <c r="G113" s="17" t="s">
        <v>144</v>
      </c>
      <c r="H113" s="17" t="s">
        <v>168</v>
      </c>
      <c r="I113" s="17" t="s">
        <v>276</v>
      </c>
      <c r="J113" s="17" t="s">
        <v>20</v>
      </c>
      <c r="L113" s="11"/>
    </row>
    <row r="114" spans="1:12" s="9" customFormat="1" ht="18" customHeight="1">
      <c r="A114" s="1">
        <v>113</v>
      </c>
      <c r="B114" s="44">
        <v>32631</v>
      </c>
      <c r="C114" s="17" t="s">
        <v>322</v>
      </c>
      <c r="D114" s="17" t="s">
        <v>170</v>
      </c>
      <c r="E114" s="17" t="s">
        <v>190</v>
      </c>
      <c r="F114" s="17" t="s">
        <v>169</v>
      </c>
      <c r="G114" s="17" t="s">
        <v>171</v>
      </c>
      <c r="H114" s="17" t="s">
        <v>167</v>
      </c>
      <c r="I114" s="17" t="s">
        <v>19</v>
      </c>
      <c r="J114" s="17" t="s">
        <v>14</v>
      </c>
      <c r="L114" s="11"/>
    </row>
    <row r="115" spans="1:12" s="9" customFormat="1" ht="18" customHeight="1">
      <c r="A115" s="1">
        <v>114</v>
      </c>
      <c r="B115" s="16">
        <v>32631</v>
      </c>
      <c r="C115" s="17" t="s">
        <v>182</v>
      </c>
      <c r="D115" s="17" t="s">
        <v>142</v>
      </c>
      <c r="E115" s="17" t="s">
        <v>185</v>
      </c>
      <c r="F115" s="17" t="s">
        <v>187</v>
      </c>
      <c r="G115" s="17" t="s">
        <v>194</v>
      </c>
      <c r="H115" s="17" t="s">
        <v>214</v>
      </c>
      <c r="I115" s="17" t="s">
        <v>227</v>
      </c>
      <c r="J115" s="17" t="s">
        <v>8</v>
      </c>
      <c r="L115" s="11"/>
    </row>
    <row r="116" spans="1:12" s="9" customFormat="1" ht="18" customHeight="1">
      <c r="A116" s="1">
        <v>115</v>
      </c>
      <c r="B116" s="16">
        <v>32631</v>
      </c>
      <c r="C116" s="17" t="s">
        <v>161</v>
      </c>
      <c r="D116" s="17" t="s">
        <v>186</v>
      </c>
      <c r="E116" s="17" t="s">
        <v>172</v>
      </c>
      <c r="F116" s="17" t="s">
        <v>183</v>
      </c>
      <c r="G116" s="17" t="s">
        <v>165</v>
      </c>
      <c r="H116" s="17" t="s">
        <v>269</v>
      </c>
      <c r="I116" s="17" t="s">
        <v>228</v>
      </c>
      <c r="J116" s="17" t="s">
        <v>31</v>
      </c>
      <c r="L116" s="11"/>
    </row>
    <row r="117" spans="1:12" s="9" customFormat="1" ht="18" customHeight="1">
      <c r="A117" s="1">
        <v>116</v>
      </c>
      <c r="B117" s="16">
        <v>32631</v>
      </c>
      <c r="C117" s="17" t="s">
        <v>184</v>
      </c>
      <c r="D117" s="17" t="s">
        <v>197</v>
      </c>
      <c r="E117" s="17" t="s">
        <v>178</v>
      </c>
      <c r="F117" s="17" t="s">
        <v>201</v>
      </c>
      <c r="G117" s="17" t="s">
        <v>198</v>
      </c>
      <c r="H117" s="17" t="s">
        <v>213</v>
      </c>
      <c r="I117" s="17" t="s">
        <v>32</v>
      </c>
      <c r="J117" s="17" t="s">
        <v>26</v>
      </c>
      <c r="L117" s="11"/>
    </row>
    <row r="118" spans="1:12" s="9" customFormat="1" ht="18" customHeight="1">
      <c r="A118" s="1">
        <v>117</v>
      </c>
      <c r="B118" s="44">
        <v>32632</v>
      </c>
      <c r="C118" s="17" t="s">
        <v>166</v>
      </c>
      <c r="D118" s="17" t="s">
        <v>180</v>
      </c>
      <c r="E118" s="17" t="s">
        <v>324</v>
      </c>
      <c r="F118" s="17" t="s">
        <v>325</v>
      </c>
      <c r="G118" s="17" t="s">
        <v>175</v>
      </c>
      <c r="H118" s="17" t="s">
        <v>177</v>
      </c>
      <c r="I118" s="17" t="s">
        <v>37</v>
      </c>
      <c r="J118" s="17" t="s">
        <v>38</v>
      </c>
      <c r="L118" s="11"/>
    </row>
    <row r="119" spans="1:12" s="9" customFormat="1" ht="18" customHeight="1">
      <c r="A119" s="1">
        <v>118</v>
      </c>
      <c r="B119" s="44">
        <v>32632</v>
      </c>
      <c r="C119" s="17" t="s">
        <v>210</v>
      </c>
      <c r="D119" s="17" t="s">
        <v>193</v>
      </c>
      <c r="E119" s="17" t="s">
        <v>144</v>
      </c>
      <c r="F119" s="17" t="s">
        <v>326</v>
      </c>
      <c r="G119" s="17" t="s">
        <v>168</v>
      </c>
      <c r="H119" s="17" t="s">
        <v>195</v>
      </c>
      <c r="I119" s="17" t="s">
        <v>276</v>
      </c>
      <c r="J119" s="17" t="s">
        <v>20</v>
      </c>
      <c r="L119" s="11"/>
    </row>
    <row r="120" spans="1:12" s="9" customFormat="1" ht="18" customHeight="1">
      <c r="A120" s="1">
        <v>119</v>
      </c>
      <c r="B120" s="44">
        <v>32632</v>
      </c>
      <c r="C120" s="17" t="s">
        <v>190</v>
      </c>
      <c r="D120" s="17" t="s">
        <v>169</v>
      </c>
      <c r="E120" s="17" t="s">
        <v>167</v>
      </c>
      <c r="F120" s="17" t="s">
        <v>171</v>
      </c>
      <c r="G120" s="17" t="s">
        <v>322</v>
      </c>
      <c r="H120" s="17" t="s">
        <v>170</v>
      </c>
      <c r="I120" s="17" t="s">
        <v>19</v>
      </c>
      <c r="J120" s="17" t="s">
        <v>14</v>
      </c>
      <c r="L120" s="11"/>
    </row>
    <row r="121" spans="1:12" s="9" customFormat="1" ht="18" customHeight="1">
      <c r="A121" s="1">
        <v>120</v>
      </c>
      <c r="B121" s="16">
        <v>32632</v>
      </c>
      <c r="C121" s="17" t="s">
        <v>183</v>
      </c>
      <c r="D121" s="17" t="s">
        <v>165</v>
      </c>
      <c r="E121" s="17" t="s">
        <v>186</v>
      </c>
      <c r="F121" s="17" t="s">
        <v>161</v>
      </c>
      <c r="G121" s="17" t="s">
        <v>269</v>
      </c>
      <c r="H121" s="17" t="s">
        <v>172</v>
      </c>
      <c r="I121" s="17" t="s">
        <v>228</v>
      </c>
      <c r="J121" s="17" t="s">
        <v>31</v>
      </c>
      <c r="L121" s="11"/>
    </row>
    <row r="122" spans="1:12" s="9" customFormat="1" ht="18" customHeight="1">
      <c r="A122" s="1">
        <v>121</v>
      </c>
      <c r="B122" s="16">
        <v>32632</v>
      </c>
      <c r="C122" s="17" t="s">
        <v>142</v>
      </c>
      <c r="D122" s="17" t="s">
        <v>187</v>
      </c>
      <c r="E122" s="17" t="s">
        <v>196</v>
      </c>
      <c r="F122" s="17" t="s">
        <v>214</v>
      </c>
      <c r="G122" s="17" t="s">
        <v>181</v>
      </c>
      <c r="H122" s="17" t="s">
        <v>185</v>
      </c>
      <c r="I122" s="17" t="s">
        <v>227</v>
      </c>
      <c r="J122" s="17" t="s">
        <v>8</v>
      </c>
      <c r="L122" s="11"/>
    </row>
    <row r="123" spans="1:12" s="9" customFormat="1" ht="18" customHeight="1">
      <c r="A123" s="1">
        <v>122</v>
      </c>
      <c r="B123" s="16">
        <v>32632</v>
      </c>
      <c r="C123" s="17" t="s">
        <v>179</v>
      </c>
      <c r="D123" s="17" t="s">
        <v>213</v>
      </c>
      <c r="E123" s="17" t="s">
        <v>201</v>
      </c>
      <c r="F123" s="17" t="s">
        <v>197</v>
      </c>
      <c r="G123" s="17" t="s">
        <v>178</v>
      </c>
      <c r="H123" s="17" t="s">
        <v>184</v>
      </c>
      <c r="I123" s="17" t="s">
        <v>32</v>
      </c>
      <c r="J123" s="17" t="s">
        <v>26</v>
      </c>
      <c r="L123" s="11"/>
    </row>
    <row r="124" spans="1:12" s="9" customFormat="1" ht="18" customHeight="1">
      <c r="A124" s="1">
        <v>123</v>
      </c>
      <c r="B124" s="44">
        <v>32633</v>
      </c>
      <c r="C124" s="17" t="s">
        <v>192</v>
      </c>
      <c r="D124" s="17" t="s">
        <v>327</v>
      </c>
      <c r="E124" s="17" t="s">
        <v>195</v>
      </c>
      <c r="F124" s="17" t="s">
        <v>193</v>
      </c>
      <c r="G124" s="17" t="s">
        <v>72</v>
      </c>
      <c r="H124" s="17" t="s">
        <v>324</v>
      </c>
      <c r="I124" s="17" t="s">
        <v>20</v>
      </c>
      <c r="J124" s="17" t="s">
        <v>14</v>
      </c>
      <c r="L124" s="11"/>
    </row>
    <row r="125" spans="1:12" s="9" customFormat="1" ht="18" customHeight="1">
      <c r="A125" s="1">
        <v>124</v>
      </c>
      <c r="B125" s="44">
        <v>32633</v>
      </c>
      <c r="C125" s="17" t="s">
        <v>163</v>
      </c>
      <c r="D125" s="17" t="s">
        <v>144</v>
      </c>
      <c r="E125" s="17" t="s">
        <v>326</v>
      </c>
      <c r="F125" s="17" t="s">
        <v>176</v>
      </c>
      <c r="G125" s="17" t="s">
        <v>323</v>
      </c>
      <c r="H125" s="17" t="s">
        <v>210</v>
      </c>
      <c r="I125" s="17" t="s">
        <v>38</v>
      </c>
      <c r="J125" s="17" t="s">
        <v>276</v>
      </c>
      <c r="L125" s="11"/>
    </row>
    <row r="126" spans="1:12" s="9" customFormat="1" ht="18" customHeight="1">
      <c r="A126" s="1">
        <v>125</v>
      </c>
      <c r="B126" s="44">
        <v>32633</v>
      </c>
      <c r="C126" s="17" t="s">
        <v>167</v>
      </c>
      <c r="D126" s="17" t="s">
        <v>171</v>
      </c>
      <c r="E126" s="17" t="s">
        <v>170</v>
      </c>
      <c r="F126" s="17" t="s">
        <v>322</v>
      </c>
      <c r="G126" s="17" t="s">
        <v>190</v>
      </c>
      <c r="H126" s="17" t="s">
        <v>169</v>
      </c>
      <c r="I126" s="17" t="s">
        <v>19</v>
      </c>
      <c r="J126" s="17" t="s">
        <v>37</v>
      </c>
      <c r="L126" s="11"/>
    </row>
    <row r="127" spans="1:12" s="9" customFormat="1" ht="18" customHeight="1">
      <c r="A127" s="1">
        <v>126</v>
      </c>
      <c r="B127" s="16">
        <v>32633</v>
      </c>
      <c r="C127" s="17" t="s">
        <v>181</v>
      </c>
      <c r="D127" s="17" t="s">
        <v>196</v>
      </c>
      <c r="E127" s="17" t="s">
        <v>372</v>
      </c>
      <c r="F127" s="17" t="s">
        <v>182</v>
      </c>
      <c r="G127" s="17" t="s">
        <v>187</v>
      </c>
      <c r="H127" s="17" t="s">
        <v>194</v>
      </c>
      <c r="I127" s="17" t="s">
        <v>227</v>
      </c>
      <c r="J127" s="17" t="s">
        <v>32</v>
      </c>
      <c r="L127" s="11"/>
    </row>
    <row r="128" spans="1:12" s="9" customFormat="1" ht="18" customHeight="1">
      <c r="A128" s="1">
        <v>127</v>
      </c>
      <c r="B128" s="16">
        <v>32633</v>
      </c>
      <c r="C128" s="17" t="s">
        <v>186</v>
      </c>
      <c r="D128" s="17" t="s">
        <v>269</v>
      </c>
      <c r="E128" s="17" t="s">
        <v>165</v>
      </c>
      <c r="F128" s="17" t="s">
        <v>172</v>
      </c>
      <c r="G128" s="17" t="s">
        <v>183</v>
      </c>
      <c r="H128" s="17" t="s">
        <v>161</v>
      </c>
      <c r="I128" s="17" t="s">
        <v>228</v>
      </c>
      <c r="J128" s="17" t="s">
        <v>8</v>
      </c>
      <c r="L128" s="20"/>
    </row>
    <row r="129" spans="1:22" ht="18" customHeight="1">
      <c r="A129" s="1">
        <v>128</v>
      </c>
      <c r="B129" s="16">
        <v>32633</v>
      </c>
      <c r="C129" s="17" t="s">
        <v>198</v>
      </c>
      <c r="D129" s="17" t="s">
        <v>184</v>
      </c>
      <c r="E129" s="17" t="s">
        <v>213</v>
      </c>
      <c r="F129" s="17" t="s">
        <v>178</v>
      </c>
      <c r="G129" s="17" t="s">
        <v>179</v>
      </c>
      <c r="H129" s="17" t="s">
        <v>211</v>
      </c>
      <c r="I129" s="17" t="s">
        <v>31</v>
      </c>
      <c r="J129" s="17" t="s">
        <v>26</v>
      </c>
      <c r="K129" s="9"/>
      <c r="L129" s="20"/>
    </row>
    <row r="130" spans="1:22" ht="18" customHeight="1">
      <c r="A130" s="1">
        <v>129</v>
      </c>
      <c r="B130" s="16">
        <v>32634</v>
      </c>
      <c r="C130" s="17" t="s">
        <v>213</v>
      </c>
      <c r="D130" s="17" t="s">
        <v>179</v>
      </c>
      <c r="E130" s="17" t="s">
        <v>178</v>
      </c>
      <c r="F130" s="17" t="s">
        <v>211</v>
      </c>
      <c r="G130" s="17" t="s">
        <v>197</v>
      </c>
      <c r="H130" s="17" t="s">
        <v>200</v>
      </c>
      <c r="I130" s="17" t="s">
        <v>31</v>
      </c>
      <c r="J130" s="17" t="s">
        <v>26</v>
      </c>
      <c r="K130" s="9"/>
      <c r="L130" s="20"/>
      <c r="M130" s="12"/>
      <c r="N130" s="7"/>
      <c r="O130" s="7"/>
      <c r="P130" s="7"/>
      <c r="Q130" s="7"/>
      <c r="R130" s="7"/>
      <c r="S130" s="7"/>
      <c r="T130" s="7"/>
      <c r="U130" s="7"/>
      <c r="V130" s="24"/>
    </row>
    <row r="131" spans="1:22" ht="18" customHeight="1">
      <c r="A131" s="1">
        <v>130</v>
      </c>
      <c r="B131" s="44">
        <v>32635</v>
      </c>
      <c r="C131" s="17" t="s">
        <v>169</v>
      </c>
      <c r="D131" s="17" t="s">
        <v>190</v>
      </c>
      <c r="E131" s="17" t="s">
        <v>171</v>
      </c>
      <c r="F131" s="17" t="s">
        <v>167</v>
      </c>
      <c r="G131" s="17" t="s">
        <v>170</v>
      </c>
      <c r="H131" s="17" t="s">
        <v>322</v>
      </c>
      <c r="I131" s="17" t="s">
        <v>19</v>
      </c>
      <c r="J131" s="17" t="s">
        <v>37</v>
      </c>
      <c r="K131" s="9"/>
      <c r="L131" s="20"/>
      <c r="M131" s="12"/>
      <c r="N131" s="7"/>
      <c r="O131" s="7"/>
      <c r="P131" s="7"/>
      <c r="Q131" s="7"/>
      <c r="R131" s="7"/>
      <c r="S131" s="7"/>
      <c r="T131" s="7"/>
      <c r="U131" s="7"/>
      <c r="V131" s="24"/>
    </row>
    <row r="132" spans="1:22" ht="18" customHeight="1">
      <c r="A132" s="1">
        <v>131</v>
      </c>
      <c r="B132" s="16">
        <v>32635</v>
      </c>
      <c r="C132" s="17" t="s">
        <v>197</v>
      </c>
      <c r="D132" s="17" t="s">
        <v>198</v>
      </c>
      <c r="E132" s="17" t="s">
        <v>174</v>
      </c>
      <c r="F132" s="17" t="s">
        <v>184</v>
      </c>
      <c r="G132" s="17" t="s">
        <v>131</v>
      </c>
      <c r="H132" s="17" t="s">
        <v>201</v>
      </c>
      <c r="I132" s="17" t="s">
        <v>31</v>
      </c>
      <c r="J132" s="17" t="s">
        <v>26</v>
      </c>
      <c r="K132" s="9"/>
      <c r="L132" s="20"/>
      <c r="M132" s="12"/>
      <c r="N132" s="7"/>
      <c r="O132" s="7"/>
      <c r="P132" s="7"/>
      <c r="Q132" s="7"/>
      <c r="R132" s="7"/>
      <c r="S132" s="7"/>
      <c r="T132" s="7"/>
      <c r="U132" s="7"/>
      <c r="V132" s="24"/>
    </row>
    <row r="133" spans="1:22" ht="18" customHeight="1">
      <c r="A133" s="1">
        <v>132</v>
      </c>
      <c r="B133" s="16">
        <v>32635</v>
      </c>
      <c r="C133" s="17" t="s">
        <v>269</v>
      </c>
      <c r="D133" s="17" t="s">
        <v>161</v>
      </c>
      <c r="E133" s="17" t="s">
        <v>183</v>
      </c>
      <c r="F133" s="17" t="s">
        <v>186</v>
      </c>
      <c r="G133" s="17" t="s">
        <v>172</v>
      </c>
      <c r="H133" s="17" t="s">
        <v>165</v>
      </c>
      <c r="I133" s="17" t="s">
        <v>228</v>
      </c>
      <c r="J133" s="17" t="s">
        <v>8</v>
      </c>
      <c r="K133" s="9"/>
    </row>
    <row r="134" spans="1:22" ht="18" customHeight="1">
      <c r="A134" s="1">
        <v>133</v>
      </c>
      <c r="B134" s="44">
        <v>32637</v>
      </c>
      <c r="C134" s="17" t="s">
        <v>171</v>
      </c>
      <c r="D134" s="17" t="s">
        <v>163</v>
      </c>
      <c r="E134" s="17" t="s">
        <v>210</v>
      </c>
      <c r="F134" s="17" t="s">
        <v>176</v>
      </c>
      <c r="G134" s="17" t="s">
        <v>72</v>
      </c>
      <c r="H134" s="17" t="s">
        <v>322</v>
      </c>
      <c r="I134" s="17" t="s">
        <v>20</v>
      </c>
      <c r="J134" s="17" t="s">
        <v>19</v>
      </c>
      <c r="K134" s="9"/>
      <c r="M134" s="25"/>
      <c r="N134" s="7"/>
      <c r="O134" s="7"/>
      <c r="P134" s="7"/>
      <c r="Q134" s="7"/>
      <c r="R134" s="7"/>
      <c r="S134" s="7"/>
      <c r="T134" s="7"/>
      <c r="U134" s="7"/>
      <c r="V134" s="24"/>
    </row>
    <row r="135" spans="1:22" ht="18" customHeight="1">
      <c r="A135" s="1">
        <v>134</v>
      </c>
      <c r="B135" s="44">
        <v>32637</v>
      </c>
      <c r="C135" s="17" t="s">
        <v>180</v>
      </c>
      <c r="D135" s="17" t="s">
        <v>192</v>
      </c>
      <c r="E135" s="17" t="s">
        <v>190</v>
      </c>
      <c r="F135" s="17" t="s">
        <v>193</v>
      </c>
      <c r="G135" s="17" t="s">
        <v>177</v>
      </c>
      <c r="H135" s="17" t="s">
        <v>325</v>
      </c>
      <c r="I135" s="17" t="s">
        <v>276</v>
      </c>
      <c r="J135" s="17" t="s">
        <v>37</v>
      </c>
      <c r="K135" s="9"/>
    </row>
    <row r="136" spans="1:22" ht="18" customHeight="1">
      <c r="A136" s="1">
        <v>135</v>
      </c>
      <c r="B136" s="44">
        <v>32637</v>
      </c>
      <c r="C136" s="17" t="s">
        <v>175</v>
      </c>
      <c r="D136" s="17" t="s">
        <v>166</v>
      </c>
      <c r="E136" s="17" t="s">
        <v>168</v>
      </c>
      <c r="F136" s="17" t="s">
        <v>326</v>
      </c>
      <c r="G136" s="17" t="s">
        <v>144</v>
      </c>
      <c r="H136" s="17" t="s">
        <v>169</v>
      </c>
      <c r="I136" s="17" t="s">
        <v>14</v>
      </c>
      <c r="J136" s="17" t="s">
        <v>38</v>
      </c>
      <c r="K136" s="9"/>
    </row>
    <row r="137" spans="1:22" ht="18" customHeight="1">
      <c r="A137" s="1">
        <v>136</v>
      </c>
      <c r="B137" s="16">
        <v>32637</v>
      </c>
      <c r="C137" s="17" t="s">
        <v>185</v>
      </c>
      <c r="D137" s="17" t="s">
        <v>181</v>
      </c>
      <c r="E137" s="17" t="s">
        <v>214</v>
      </c>
      <c r="F137" s="17" t="s">
        <v>269</v>
      </c>
      <c r="G137" s="17" t="s">
        <v>182</v>
      </c>
      <c r="H137" s="17" t="s">
        <v>196</v>
      </c>
      <c r="I137" s="17" t="s">
        <v>26</v>
      </c>
      <c r="J137" s="17" t="s">
        <v>228</v>
      </c>
      <c r="K137" s="9"/>
      <c r="M137" s="12"/>
    </row>
    <row r="138" spans="1:22" ht="18" customHeight="1">
      <c r="A138" s="1">
        <v>137</v>
      </c>
      <c r="B138" s="16">
        <v>32637</v>
      </c>
      <c r="C138" s="17" t="s">
        <v>165</v>
      </c>
      <c r="D138" s="17" t="s">
        <v>197</v>
      </c>
      <c r="E138" s="17" t="s">
        <v>198</v>
      </c>
      <c r="F138" s="17" t="s">
        <v>179</v>
      </c>
      <c r="G138" s="17" t="s">
        <v>184</v>
      </c>
      <c r="H138" s="17" t="s">
        <v>186</v>
      </c>
      <c r="I138" s="17" t="s">
        <v>8</v>
      </c>
      <c r="J138" s="17" t="s">
        <v>32</v>
      </c>
      <c r="K138" s="9"/>
      <c r="M138" s="12"/>
    </row>
    <row r="139" spans="1:22" ht="18" customHeight="1">
      <c r="A139" s="1">
        <v>138</v>
      </c>
      <c r="B139" s="16">
        <v>32637</v>
      </c>
      <c r="C139" s="17" t="s">
        <v>194</v>
      </c>
      <c r="D139" s="17" t="s">
        <v>178</v>
      </c>
      <c r="E139" s="17" t="s">
        <v>372</v>
      </c>
      <c r="F139" s="17" t="s">
        <v>131</v>
      </c>
      <c r="G139" s="17" t="s">
        <v>213</v>
      </c>
      <c r="H139" s="17" t="s">
        <v>200</v>
      </c>
      <c r="I139" s="17" t="s">
        <v>31</v>
      </c>
      <c r="J139" s="17" t="s">
        <v>227</v>
      </c>
      <c r="K139" s="9"/>
      <c r="M139" s="12"/>
    </row>
    <row r="140" spans="1:22" ht="18" customHeight="1">
      <c r="A140" s="1">
        <v>139</v>
      </c>
      <c r="B140" s="44">
        <v>32638</v>
      </c>
      <c r="C140" s="17" t="s">
        <v>210</v>
      </c>
      <c r="D140" s="17" t="s">
        <v>176</v>
      </c>
      <c r="E140" s="17" t="s">
        <v>163</v>
      </c>
      <c r="F140" s="17" t="s">
        <v>322</v>
      </c>
      <c r="G140" s="17" t="s">
        <v>171</v>
      </c>
      <c r="H140" s="17" t="s">
        <v>72</v>
      </c>
      <c r="I140" s="17" t="s">
        <v>20</v>
      </c>
      <c r="J140" s="17" t="s">
        <v>19</v>
      </c>
      <c r="K140" s="9"/>
      <c r="M140" s="12"/>
    </row>
    <row r="141" spans="1:22" ht="18" customHeight="1">
      <c r="A141" s="1">
        <v>140</v>
      </c>
      <c r="B141" s="44">
        <v>32638</v>
      </c>
      <c r="C141" s="17" t="s">
        <v>190</v>
      </c>
      <c r="D141" s="17" t="s">
        <v>193</v>
      </c>
      <c r="E141" s="17" t="s">
        <v>167</v>
      </c>
      <c r="F141" s="17" t="s">
        <v>325</v>
      </c>
      <c r="G141" s="17" t="s">
        <v>324</v>
      </c>
      <c r="H141" s="17" t="s">
        <v>177</v>
      </c>
      <c r="I141" s="17" t="s">
        <v>276</v>
      </c>
      <c r="J141" s="17" t="s">
        <v>37</v>
      </c>
      <c r="K141" s="9"/>
      <c r="M141" s="12"/>
    </row>
    <row r="142" spans="1:22" ht="18" customHeight="1">
      <c r="A142" s="1">
        <v>141</v>
      </c>
      <c r="B142" s="44">
        <v>32638</v>
      </c>
      <c r="C142" s="17" t="s">
        <v>166</v>
      </c>
      <c r="D142" s="17" t="s">
        <v>170</v>
      </c>
      <c r="E142" s="17" t="s">
        <v>144</v>
      </c>
      <c r="F142" s="17" t="s">
        <v>169</v>
      </c>
      <c r="G142" s="17" t="s">
        <v>195</v>
      </c>
      <c r="H142" s="17" t="s">
        <v>168</v>
      </c>
      <c r="I142" s="17" t="s">
        <v>14</v>
      </c>
      <c r="J142" s="17" t="s">
        <v>38</v>
      </c>
      <c r="K142" s="9"/>
      <c r="M142" s="12"/>
    </row>
    <row r="143" spans="1:22" ht="18" customHeight="1">
      <c r="A143" s="1">
        <v>142</v>
      </c>
      <c r="B143" s="16">
        <v>32638</v>
      </c>
      <c r="C143" s="17" t="s">
        <v>178</v>
      </c>
      <c r="D143" s="17" t="s">
        <v>372</v>
      </c>
      <c r="E143" s="17" t="s">
        <v>131</v>
      </c>
      <c r="F143" s="17" t="s">
        <v>213</v>
      </c>
      <c r="G143" s="17" t="s">
        <v>200</v>
      </c>
      <c r="H143" s="17" t="s">
        <v>194</v>
      </c>
      <c r="I143" s="17" t="s">
        <v>31</v>
      </c>
      <c r="J143" s="17" t="s">
        <v>227</v>
      </c>
      <c r="K143" s="9"/>
      <c r="M143" s="12"/>
    </row>
    <row r="144" spans="1:22" ht="18" customHeight="1">
      <c r="A144" s="1">
        <v>143</v>
      </c>
      <c r="B144" s="16">
        <v>32638</v>
      </c>
      <c r="C144" s="17" t="s">
        <v>179</v>
      </c>
      <c r="D144" s="17" t="s">
        <v>186</v>
      </c>
      <c r="E144" s="17" t="s">
        <v>184</v>
      </c>
      <c r="F144" s="17" t="s">
        <v>165</v>
      </c>
      <c r="G144" s="17" t="s">
        <v>198</v>
      </c>
      <c r="H144" s="17" t="s">
        <v>197</v>
      </c>
      <c r="I144" s="17" t="s">
        <v>8</v>
      </c>
      <c r="J144" s="17" t="s">
        <v>32</v>
      </c>
      <c r="K144" s="9"/>
      <c r="M144" s="13"/>
    </row>
    <row r="145" spans="1:13" ht="18" customHeight="1">
      <c r="A145" s="1">
        <v>144</v>
      </c>
      <c r="B145" s="16">
        <v>32638</v>
      </c>
      <c r="C145" s="17" t="s">
        <v>196</v>
      </c>
      <c r="D145" s="17" t="s">
        <v>214</v>
      </c>
      <c r="E145" s="17" t="s">
        <v>187</v>
      </c>
      <c r="F145" s="17" t="s">
        <v>181</v>
      </c>
      <c r="G145" s="17" t="s">
        <v>185</v>
      </c>
      <c r="H145" s="17" t="s">
        <v>183</v>
      </c>
      <c r="I145" s="17" t="s">
        <v>26</v>
      </c>
      <c r="J145" s="17" t="s">
        <v>228</v>
      </c>
      <c r="K145" s="9"/>
      <c r="M145" s="12"/>
    </row>
    <row r="146" spans="1:13" ht="18" customHeight="1">
      <c r="A146" s="1">
        <v>145</v>
      </c>
      <c r="B146" s="16">
        <v>32639</v>
      </c>
      <c r="C146" s="17" t="s">
        <v>184</v>
      </c>
      <c r="D146" s="17" t="s">
        <v>131</v>
      </c>
      <c r="E146" s="17" t="s">
        <v>213</v>
      </c>
      <c r="F146" s="17" t="s">
        <v>194</v>
      </c>
      <c r="G146" s="17" t="s">
        <v>372</v>
      </c>
      <c r="H146" s="17" t="s">
        <v>179</v>
      </c>
      <c r="I146" s="17" t="s">
        <v>31</v>
      </c>
      <c r="J146" s="17" t="s">
        <v>227</v>
      </c>
      <c r="K146" s="9"/>
      <c r="M146" s="12"/>
    </row>
    <row r="147" spans="1:13" ht="18" customHeight="1">
      <c r="A147" s="1">
        <v>146</v>
      </c>
      <c r="B147" s="44">
        <v>32640</v>
      </c>
      <c r="C147" s="17" t="s">
        <v>170</v>
      </c>
      <c r="D147" s="17" t="s">
        <v>180</v>
      </c>
      <c r="E147" s="17" t="s">
        <v>166</v>
      </c>
      <c r="F147" s="17" t="s">
        <v>326</v>
      </c>
      <c r="G147" s="17" t="s">
        <v>177</v>
      </c>
      <c r="H147" s="17" t="s">
        <v>169</v>
      </c>
      <c r="I147" s="17" t="s">
        <v>276</v>
      </c>
      <c r="J147" s="17" t="s">
        <v>20</v>
      </c>
      <c r="K147" s="9"/>
      <c r="M147" s="12"/>
    </row>
    <row r="148" spans="1:13" ht="18" customHeight="1">
      <c r="A148" s="1">
        <v>147</v>
      </c>
      <c r="B148" s="44">
        <v>32641</v>
      </c>
      <c r="C148" s="17" t="s">
        <v>193</v>
      </c>
      <c r="D148" s="17" t="s">
        <v>166</v>
      </c>
      <c r="E148" s="17" t="s">
        <v>180</v>
      </c>
      <c r="F148" s="17" t="s">
        <v>169</v>
      </c>
      <c r="G148" s="17" t="s">
        <v>170</v>
      </c>
      <c r="H148" s="17" t="s">
        <v>171</v>
      </c>
      <c r="I148" s="17" t="s">
        <v>276</v>
      </c>
      <c r="J148" s="17" t="s">
        <v>20</v>
      </c>
      <c r="K148" s="9"/>
      <c r="M148" s="12"/>
    </row>
    <row r="149" spans="1:13" ht="18" customHeight="1">
      <c r="A149" s="1">
        <v>148</v>
      </c>
      <c r="B149" s="44">
        <v>32641</v>
      </c>
      <c r="C149" s="17" t="s">
        <v>176</v>
      </c>
      <c r="D149" s="17" t="s">
        <v>210</v>
      </c>
      <c r="E149" s="17" t="s">
        <v>175</v>
      </c>
      <c r="F149" s="17" t="s">
        <v>190</v>
      </c>
      <c r="G149" s="17" t="s">
        <v>327</v>
      </c>
      <c r="H149" s="17" t="s">
        <v>167</v>
      </c>
      <c r="I149" s="17" t="s">
        <v>38</v>
      </c>
      <c r="J149" s="17" t="s">
        <v>37</v>
      </c>
      <c r="K149" s="9"/>
      <c r="M149" s="12"/>
    </row>
    <row r="150" spans="1:13" ht="18" customHeight="1">
      <c r="A150" s="1">
        <v>149</v>
      </c>
      <c r="B150" s="44">
        <v>32641</v>
      </c>
      <c r="C150" s="17" t="s">
        <v>144</v>
      </c>
      <c r="D150" s="17" t="s">
        <v>324</v>
      </c>
      <c r="E150" s="17" t="s">
        <v>168</v>
      </c>
      <c r="F150" s="17" t="s">
        <v>192</v>
      </c>
      <c r="G150" s="17" t="s">
        <v>325</v>
      </c>
      <c r="H150" s="17" t="s">
        <v>195</v>
      </c>
      <c r="I150" s="17" t="s">
        <v>14</v>
      </c>
      <c r="J150" s="17" t="s">
        <v>19</v>
      </c>
      <c r="K150" s="9"/>
      <c r="M150" s="12"/>
    </row>
    <row r="151" spans="1:13" ht="18" customHeight="1">
      <c r="A151" s="1">
        <v>150</v>
      </c>
      <c r="B151" s="16">
        <v>32641</v>
      </c>
      <c r="C151" s="17" t="s">
        <v>142</v>
      </c>
      <c r="D151" s="17" t="s">
        <v>196</v>
      </c>
      <c r="E151" s="17" t="s">
        <v>131</v>
      </c>
      <c r="F151" s="17" t="s">
        <v>200</v>
      </c>
      <c r="G151" s="17" t="s">
        <v>184</v>
      </c>
      <c r="H151" s="17" t="s">
        <v>198</v>
      </c>
      <c r="I151" s="17" t="s">
        <v>31</v>
      </c>
      <c r="J151" s="17" t="s">
        <v>8</v>
      </c>
      <c r="K151" s="9"/>
      <c r="M151" s="12"/>
    </row>
    <row r="152" spans="1:13" ht="18" customHeight="1">
      <c r="A152" s="1">
        <v>151</v>
      </c>
      <c r="B152" s="16">
        <v>32641</v>
      </c>
      <c r="C152" s="17" t="s">
        <v>269</v>
      </c>
      <c r="D152" s="17" t="s">
        <v>213</v>
      </c>
      <c r="E152" s="17" t="s">
        <v>182</v>
      </c>
      <c r="F152" s="17" t="s">
        <v>165</v>
      </c>
      <c r="G152" s="17" t="s">
        <v>181</v>
      </c>
      <c r="H152" s="17" t="s">
        <v>185</v>
      </c>
      <c r="I152" s="17" t="s">
        <v>227</v>
      </c>
      <c r="J152" s="17" t="s">
        <v>228</v>
      </c>
      <c r="K152" s="9"/>
      <c r="M152" s="12"/>
    </row>
    <row r="153" spans="1:13" ht="18" customHeight="1">
      <c r="A153" s="1">
        <v>152</v>
      </c>
      <c r="B153" s="16">
        <v>32641</v>
      </c>
      <c r="C153" s="17" t="s">
        <v>214</v>
      </c>
      <c r="D153" s="17" t="s">
        <v>194</v>
      </c>
      <c r="E153" s="17" t="s">
        <v>172</v>
      </c>
      <c r="F153" s="17" t="s">
        <v>187</v>
      </c>
      <c r="G153" s="17" t="s">
        <v>183</v>
      </c>
      <c r="H153" s="17" t="s">
        <v>161</v>
      </c>
      <c r="I153" s="17" t="s">
        <v>26</v>
      </c>
      <c r="J153" s="17" t="s">
        <v>32</v>
      </c>
      <c r="K153" s="9"/>
      <c r="M153" s="12"/>
    </row>
    <row r="154" spans="1:13" ht="18" customHeight="1">
      <c r="A154" s="1">
        <v>153</v>
      </c>
      <c r="B154" s="44">
        <v>32642</v>
      </c>
      <c r="C154" s="17" t="s">
        <v>171</v>
      </c>
      <c r="D154" s="17" t="s">
        <v>169</v>
      </c>
      <c r="E154" s="17" t="s">
        <v>166</v>
      </c>
      <c r="F154" s="17" t="s">
        <v>170</v>
      </c>
      <c r="G154" s="17" t="s">
        <v>193</v>
      </c>
      <c r="H154" s="17" t="s">
        <v>180</v>
      </c>
      <c r="I154" s="17" t="s">
        <v>276</v>
      </c>
      <c r="J154" s="17" t="s">
        <v>20</v>
      </c>
      <c r="K154" s="9"/>
      <c r="M154" s="12"/>
    </row>
    <row r="155" spans="1:13" ht="18" customHeight="1">
      <c r="A155" s="1">
        <v>154</v>
      </c>
      <c r="B155" s="44">
        <v>32642</v>
      </c>
      <c r="C155" s="17" t="s">
        <v>175</v>
      </c>
      <c r="D155" s="17" t="s">
        <v>167</v>
      </c>
      <c r="E155" s="17" t="s">
        <v>327</v>
      </c>
      <c r="F155" s="17" t="s">
        <v>322</v>
      </c>
      <c r="G155" s="17" t="s">
        <v>210</v>
      </c>
      <c r="H155" s="17" t="s">
        <v>163</v>
      </c>
      <c r="I155" s="17" t="s">
        <v>38</v>
      </c>
      <c r="J155" s="17" t="s">
        <v>37</v>
      </c>
      <c r="K155" s="9"/>
      <c r="M155" s="12"/>
    </row>
    <row r="156" spans="1:13" ht="18" customHeight="1">
      <c r="A156" s="1">
        <v>155</v>
      </c>
      <c r="B156" s="44">
        <v>32642</v>
      </c>
      <c r="C156" s="17" t="s">
        <v>192</v>
      </c>
      <c r="D156" s="17" t="s">
        <v>195</v>
      </c>
      <c r="E156" s="17" t="s">
        <v>324</v>
      </c>
      <c r="F156" s="17" t="s">
        <v>325</v>
      </c>
      <c r="G156" s="17" t="s">
        <v>144</v>
      </c>
      <c r="H156" s="17" t="s">
        <v>168</v>
      </c>
      <c r="I156" s="17" t="s">
        <v>14</v>
      </c>
      <c r="J156" s="17" t="s">
        <v>19</v>
      </c>
      <c r="K156" s="9"/>
      <c r="M156" s="12"/>
    </row>
    <row r="157" spans="1:13" ht="18" customHeight="1">
      <c r="A157" s="1">
        <v>156</v>
      </c>
      <c r="B157" s="16">
        <v>32642</v>
      </c>
      <c r="C157" s="17" t="s">
        <v>213</v>
      </c>
      <c r="D157" s="17" t="s">
        <v>182</v>
      </c>
      <c r="E157" s="17" t="s">
        <v>185</v>
      </c>
      <c r="F157" s="17" t="s">
        <v>181</v>
      </c>
      <c r="G157" s="17" t="s">
        <v>269</v>
      </c>
      <c r="H157" s="17" t="s">
        <v>165</v>
      </c>
      <c r="I157" s="17" t="s">
        <v>227</v>
      </c>
      <c r="J157" s="17" t="s">
        <v>228</v>
      </c>
      <c r="K157" s="9"/>
      <c r="L157" s="88"/>
      <c r="M157" s="12"/>
    </row>
    <row r="158" spans="1:13" ht="18" customHeight="1">
      <c r="A158" s="1">
        <v>157</v>
      </c>
      <c r="B158" s="16">
        <v>32642</v>
      </c>
      <c r="C158" s="17" t="s">
        <v>198</v>
      </c>
      <c r="D158" s="17" t="s">
        <v>184</v>
      </c>
      <c r="E158" s="17" t="s">
        <v>196</v>
      </c>
      <c r="F158" s="17" t="s">
        <v>131</v>
      </c>
      <c r="G158" s="17" t="s">
        <v>142</v>
      </c>
      <c r="H158" s="17" t="s">
        <v>200</v>
      </c>
      <c r="I158" s="17" t="s">
        <v>31</v>
      </c>
      <c r="J158" s="17" t="s">
        <v>8</v>
      </c>
      <c r="K158" s="9"/>
      <c r="L158" s="88"/>
      <c r="M158" s="12"/>
    </row>
    <row r="159" spans="1:13" ht="18" customHeight="1">
      <c r="A159" s="1">
        <v>158</v>
      </c>
      <c r="B159" s="16">
        <v>32642</v>
      </c>
      <c r="C159" s="17" t="s">
        <v>172</v>
      </c>
      <c r="D159" s="17" t="s">
        <v>183</v>
      </c>
      <c r="E159" s="17" t="s">
        <v>194</v>
      </c>
      <c r="F159" s="17" t="s">
        <v>214</v>
      </c>
      <c r="G159" s="17" t="s">
        <v>161</v>
      </c>
      <c r="H159" s="17" t="s">
        <v>187</v>
      </c>
      <c r="I159" s="17" t="s">
        <v>26</v>
      </c>
      <c r="J159" s="17" t="s">
        <v>32</v>
      </c>
      <c r="K159" s="9"/>
      <c r="L159" s="88"/>
      <c r="M159" s="12"/>
    </row>
    <row r="160" spans="1:13" ht="18" customHeight="1">
      <c r="A160" s="1">
        <v>159</v>
      </c>
      <c r="B160" s="44">
        <v>32644</v>
      </c>
      <c r="C160" s="17" t="s">
        <v>190</v>
      </c>
      <c r="D160" s="17" t="s">
        <v>325</v>
      </c>
      <c r="E160" s="17" t="s">
        <v>195</v>
      </c>
      <c r="F160" s="17" t="s">
        <v>167</v>
      </c>
      <c r="G160" s="17" t="s">
        <v>171</v>
      </c>
      <c r="H160" s="17" t="s">
        <v>322</v>
      </c>
      <c r="I160" s="17" t="s">
        <v>37</v>
      </c>
      <c r="J160" s="17" t="s">
        <v>20</v>
      </c>
      <c r="K160" s="9"/>
      <c r="L160" s="14"/>
      <c r="M160" s="12"/>
    </row>
    <row r="161" spans="1:13" ht="18" customHeight="1">
      <c r="A161" s="1">
        <v>160</v>
      </c>
      <c r="B161" s="44">
        <v>32644</v>
      </c>
      <c r="C161" s="17" t="s">
        <v>324</v>
      </c>
      <c r="D161" s="17" t="s">
        <v>144</v>
      </c>
      <c r="E161" s="17" t="s">
        <v>169</v>
      </c>
      <c r="F161" s="17" t="s">
        <v>326</v>
      </c>
      <c r="G161" s="17" t="s">
        <v>168</v>
      </c>
      <c r="H161" s="17" t="s">
        <v>177</v>
      </c>
      <c r="I161" s="17" t="s">
        <v>276</v>
      </c>
      <c r="J161" s="17" t="s">
        <v>14</v>
      </c>
      <c r="K161" s="9"/>
      <c r="L161" s="15"/>
      <c r="M161" s="12"/>
    </row>
    <row r="162" spans="1:13" ht="18" customHeight="1">
      <c r="A162" s="1">
        <v>161</v>
      </c>
      <c r="B162" s="44">
        <v>32644</v>
      </c>
      <c r="C162" s="17" t="s">
        <v>180</v>
      </c>
      <c r="D162" s="17" t="s">
        <v>163</v>
      </c>
      <c r="E162" s="17" t="s">
        <v>210</v>
      </c>
      <c r="F162" s="17" t="s">
        <v>176</v>
      </c>
      <c r="G162" s="17" t="s">
        <v>166</v>
      </c>
      <c r="H162" s="17" t="s">
        <v>193</v>
      </c>
      <c r="I162" s="17" t="s">
        <v>19</v>
      </c>
      <c r="J162" s="17" t="s">
        <v>38</v>
      </c>
      <c r="K162" s="9"/>
      <c r="M162" s="12"/>
    </row>
    <row r="163" spans="1:13" ht="18" customHeight="1">
      <c r="A163" s="1">
        <v>162</v>
      </c>
      <c r="B163" s="16">
        <v>32644</v>
      </c>
      <c r="C163" s="17" t="s">
        <v>194</v>
      </c>
      <c r="D163" s="17" t="s">
        <v>372</v>
      </c>
      <c r="E163" s="17" t="s">
        <v>186</v>
      </c>
      <c r="F163" s="17" t="s">
        <v>172</v>
      </c>
      <c r="G163" s="17" t="s">
        <v>196</v>
      </c>
      <c r="H163" s="17" t="s">
        <v>183</v>
      </c>
      <c r="I163" s="17" t="s">
        <v>227</v>
      </c>
      <c r="J163" s="17" t="s">
        <v>8</v>
      </c>
      <c r="K163" s="9"/>
      <c r="M163" s="12"/>
    </row>
    <row r="164" spans="1:13" ht="18" customHeight="1">
      <c r="A164" s="1">
        <v>163</v>
      </c>
      <c r="B164" s="16">
        <v>32644</v>
      </c>
      <c r="C164" s="17" t="s">
        <v>185</v>
      </c>
      <c r="D164" s="17" t="s">
        <v>161</v>
      </c>
      <c r="E164" s="17" t="s">
        <v>181</v>
      </c>
      <c r="F164" s="17" t="s">
        <v>182</v>
      </c>
      <c r="G164" s="17" t="s">
        <v>214</v>
      </c>
      <c r="H164" s="17" t="s">
        <v>269</v>
      </c>
      <c r="I164" s="17" t="s">
        <v>26</v>
      </c>
      <c r="J164" s="17" t="s">
        <v>228</v>
      </c>
      <c r="K164" s="9"/>
      <c r="M164" s="12"/>
    </row>
    <row r="165" spans="1:13" ht="18" customHeight="1">
      <c r="A165" s="1">
        <v>164</v>
      </c>
      <c r="B165" s="16">
        <v>32644</v>
      </c>
      <c r="C165" s="17" t="s">
        <v>186</v>
      </c>
      <c r="D165" s="17" t="s">
        <v>165</v>
      </c>
      <c r="E165" s="17" t="s">
        <v>179</v>
      </c>
      <c r="F165" s="17" t="s">
        <v>184</v>
      </c>
      <c r="G165" s="17" t="s">
        <v>198</v>
      </c>
      <c r="H165" s="17" t="s">
        <v>178</v>
      </c>
      <c r="I165" s="17" t="s">
        <v>32</v>
      </c>
      <c r="J165" s="17" t="s">
        <v>31</v>
      </c>
      <c r="K165" s="9"/>
    </row>
    <row r="166" spans="1:13" ht="18" customHeight="1">
      <c r="A166" s="1">
        <v>165</v>
      </c>
      <c r="B166" s="44">
        <v>32645</v>
      </c>
      <c r="C166" s="17" t="s">
        <v>195</v>
      </c>
      <c r="D166" s="17" t="s">
        <v>171</v>
      </c>
      <c r="E166" s="17" t="s">
        <v>167</v>
      </c>
      <c r="F166" s="17" t="s">
        <v>322</v>
      </c>
      <c r="G166" s="17" t="s">
        <v>190</v>
      </c>
      <c r="H166" s="17" t="s">
        <v>325</v>
      </c>
      <c r="I166" s="17" t="s">
        <v>37</v>
      </c>
      <c r="J166" s="17" t="s">
        <v>20</v>
      </c>
      <c r="K166" s="9"/>
    </row>
    <row r="167" spans="1:13" ht="18" customHeight="1">
      <c r="A167" s="1">
        <v>166</v>
      </c>
      <c r="B167" s="44">
        <v>32646</v>
      </c>
      <c r="C167" s="17" t="s">
        <v>167</v>
      </c>
      <c r="D167" s="17" t="s">
        <v>190</v>
      </c>
      <c r="E167" s="17" t="s">
        <v>325</v>
      </c>
      <c r="F167" s="17" t="s">
        <v>171</v>
      </c>
      <c r="G167" s="17" t="s">
        <v>322</v>
      </c>
      <c r="H167" s="17" t="s">
        <v>195</v>
      </c>
      <c r="I167" s="17" t="s">
        <v>37</v>
      </c>
      <c r="J167" s="17" t="s">
        <v>20</v>
      </c>
      <c r="K167" s="9"/>
    </row>
    <row r="168" spans="1:13" ht="18" customHeight="1">
      <c r="A168" s="1">
        <v>167</v>
      </c>
      <c r="B168" s="44">
        <v>32646</v>
      </c>
      <c r="C168" s="17" t="s">
        <v>144</v>
      </c>
      <c r="D168" s="17" t="s">
        <v>192</v>
      </c>
      <c r="E168" s="17" t="s">
        <v>175</v>
      </c>
      <c r="F168" s="17" t="s">
        <v>324</v>
      </c>
      <c r="G168" s="17" t="s">
        <v>177</v>
      </c>
      <c r="H168" s="17" t="s">
        <v>168</v>
      </c>
      <c r="I168" s="17" t="s">
        <v>276</v>
      </c>
      <c r="J168" s="17" t="s">
        <v>14</v>
      </c>
      <c r="K168" s="9"/>
    </row>
    <row r="169" spans="1:13" ht="18" customHeight="1">
      <c r="A169" s="1">
        <v>168</v>
      </c>
      <c r="B169" s="44">
        <v>32646</v>
      </c>
      <c r="C169" s="17" t="s">
        <v>166</v>
      </c>
      <c r="D169" s="17" t="s">
        <v>193</v>
      </c>
      <c r="E169" s="17" t="s">
        <v>163</v>
      </c>
      <c r="F169" s="17" t="s">
        <v>180</v>
      </c>
      <c r="G169" s="17" t="s">
        <v>176</v>
      </c>
      <c r="H169" s="17" t="s">
        <v>210</v>
      </c>
      <c r="I169" s="17" t="s">
        <v>19</v>
      </c>
      <c r="J169" s="17" t="s">
        <v>38</v>
      </c>
      <c r="K169" s="9"/>
    </row>
    <row r="170" spans="1:13" ht="18" customHeight="1">
      <c r="A170" s="1">
        <v>169</v>
      </c>
      <c r="B170" s="16">
        <v>32646</v>
      </c>
      <c r="C170" s="17" t="s">
        <v>182</v>
      </c>
      <c r="D170" s="17" t="s">
        <v>181</v>
      </c>
      <c r="E170" s="17" t="s">
        <v>214</v>
      </c>
      <c r="F170" s="17" t="s">
        <v>269</v>
      </c>
      <c r="G170" s="17" t="s">
        <v>161</v>
      </c>
      <c r="H170" s="17" t="s">
        <v>185</v>
      </c>
      <c r="I170" s="17" t="s">
        <v>26</v>
      </c>
      <c r="J170" s="17" t="s">
        <v>228</v>
      </c>
      <c r="K170" s="9"/>
    </row>
    <row r="171" spans="1:13" ht="18" customHeight="1">
      <c r="A171" s="1">
        <v>170</v>
      </c>
      <c r="B171" s="16">
        <v>32646</v>
      </c>
      <c r="C171" s="17" t="s">
        <v>197</v>
      </c>
      <c r="D171" s="17" t="s">
        <v>179</v>
      </c>
      <c r="E171" s="17" t="s">
        <v>198</v>
      </c>
      <c r="F171" s="17" t="s">
        <v>213</v>
      </c>
      <c r="G171" s="17" t="s">
        <v>200</v>
      </c>
      <c r="H171" s="17" t="s">
        <v>186</v>
      </c>
      <c r="I171" s="17" t="s">
        <v>32</v>
      </c>
      <c r="J171" s="17" t="s">
        <v>31</v>
      </c>
      <c r="K171" s="9"/>
    </row>
    <row r="172" spans="1:13" ht="18" customHeight="1">
      <c r="A172" s="1">
        <v>171</v>
      </c>
      <c r="B172" s="16">
        <v>32646</v>
      </c>
      <c r="C172" s="17" t="s">
        <v>187</v>
      </c>
      <c r="D172" s="17" t="s">
        <v>183</v>
      </c>
      <c r="E172" s="17" t="s">
        <v>172</v>
      </c>
      <c r="F172" s="17" t="s">
        <v>196</v>
      </c>
      <c r="G172" s="17" t="s">
        <v>194</v>
      </c>
      <c r="H172" s="17" t="s">
        <v>372</v>
      </c>
      <c r="I172" s="17" t="s">
        <v>227</v>
      </c>
      <c r="J172" s="17" t="s">
        <v>8</v>
      </c>
      <c r="K172" s="9"/>
      <c r="M172" s="13"/>
    </row>
    <row r="173" spans="1:13" ht="18" customHeight="1">
      <c r="A173" s="1">
        <v>172</v>
      </c>
      <c r="B173" s="16">
        <v>32647</v>
      </c>
      <c r="C173" s="17" t="s">
        <v>165</v>
      </c>
      <c r="D173" s="17" t="s">
        <v>174</v>
      </c>
      <c r="E173" s="17" t="s">
        <v>213</v>
      </c>
      <c r="F173" s="17" t="s">
        <v>198</v>
      </c>
      <c r="G173" s="17" t="s">
        <v>131</v>
      </c>
      <c r="H173" s="17" t="s">
        <v>183</v>
      </c>
      <c r="I173" s="17" t="s">
        <v>31</v>
      </c>
      <c r="J173" s="17" t="s">
        <v>227</v>
      </c>
      <c r="K173" s="9"/>
    </row>
    <row r="174" spans="1:13" ht="18" customHeight="1">
      <c r="A174" s="1">
        <v>173</v>
      </c>
      <c r="B174" s="44">
        <v>32648</v>
      </c>
      <c r="C174" s="17" t="s">
        <v>175</v>
      </c>
      <c r="D174" s="17" t="s">
        <v>324</v>
      </c>
      <c r="E174" s="17" t="s">
        <v>177</v>
      </c>
      <c r="F174" s="17" t="s">
        <v>326</v>
      </c>
      <c r="G174" s="17" t="s">
        <v>191</v>
      </c>
      <c r="H174" s="17" t="s">
        <v>144</v>
      </c>
      <c r="I174" s="17" t="s">
        <v>20</v>
      </c>
      <c r="J174" s="17" t="s">
        <v>14</v>
      </c>
      <c r="K174" s="9"/>
    </row>
    <row r="175" spans="1:13" ht="18" customHeight="1">
      <c r="A175" s="1">
        <v>174</v>
      </c>
      <c r="B175" s="44">
        <v>32648</v>
      </c>
      <c r="C175" s="17" t="s">
        <v>322</v>
      </c>
      <c r="D175" s="17" t="s">
        <v>167</v>
      </c>
      <c r="E175" s="17" t="s">
        <v>171</v>
      </c>
      <c r="F175" s="17" t="s">
        <v>327</v>
      </c>
      <c r="G175" s="17" t="s">
        <v>170</v>
      </c>
      <c r="H175" s="17" t="s">
        <v>190</v>
      </c>
      <c r="I175" s="17" t="s">
        <v>38</v>
      </c>
      <c r="J175" s="17" t="s">
        <v>276</v>
      </c>
      <c r="K175" s="9"/>
    </row>
    <row r="176" spans="1:13" ht="18" customHeight="1">
      <c r="A176" s="1">
        <v>175</v>
      </c>
      <c r="B176" s="44">
        <v>32648</v>
      </c>
      <c r="C176" s="17" t="s">
        <v>176</v>
      </c>
      <c r="D176" s="17" t="s">
        <v>210</v>
      </c>
      <c r="E176" s="17" t="s">
        <v>193</v>
      </c>
      <c r="F176" s="17" t="s">
        <v>166</v>
      </c>
      <c r="G176" s="17" t="s">
        <v>180</v>
      </c>
      <c r="H176" s="17" t="s">
        <v>163</v>
      </c>
      <c r="I176" s="17" t="s">
        <v>19</v>
      </c>
      <c r="J176" s="17" t="s">
        <v>37</v>
      </c>
      <c r="K176" s="9"/>
    </row>
    <row r="177" spans="1:13" ht="18" customHeight="1">
      <c r="A177" s="1">
        <v>176</v>
      </c>
      <c r="B177" s="16">
        <v>32648</v>
      </c>
      <c r="C177" s="17" t="s">
        <v>183</v>
      </c>
      <c r="D177" s="17" t="s">
        <v>198</v>
      </c>
      <c r="E177" s="17" t="s">
        <v>174</v>
      </c>
      <c r="F177" s="17" t="s">
        <v>178</v>
      </c>
      <c r="G177" s="17" t="s">
        <v>213</v>
      </c>
      <c r="H177" s="17" t="s">
        <v>165</v>
      </c>
      <c r="I177" s="17" t="s">
        <v>31</v>
      </c>
      <c r="J177" s="17" t="s">
        <v>227</v>
      </c>
      <c r="K177" s="9"/>
      <c r="M177" s="12"/>
    </row>
    <row r="178" spans="1:13" ht="18" customHeight="1">
      <c r="A178" s="1">
        <v>177</v>
      </c>
      <c r="B178" s="16">
        <v>32648</v>
      </c>
      <c r="C178" s="17" t="s">
        <v>214</v>
      </c>
      <c r="D178" s="17" t="s">
        <v>187</v>
      </c>
      <c r="E178" s="17" t="s">
        <v>372</v>
      </c>
      <c r="F178" s="17" t="s">
        <v>182</v>
      </c>
      <c r="G178" s="17" t="s">
        <v>194</v>
      </c>
      <c r="H178" s="17" t="s">
        <v>184</v>
      </c>
      <c r="I178" s="17" t="s">
        <v>228</v>
      </c>
      <c r="J178" s="17" t="s">
        <v>32</v>
      </c>
      <c r="K178" s="9"/>
      <c r="M178" s="12"/>
    </row>
    <row r="179" spans="1:13" ht="18" customHeight="1">
      <c r="A179" s="1">
        <v>178</v>
      </c>
      <c r="B179" s="16">
        <v>32648</v>
      </c>
      <c r="C179" s="17" t="s">
        <v>179</v>
      </c>
      <c r="D179" s="17" t="s">
        <v>186</v>
      </c>
      <c r="E179" s="17" t="s">
        <v>200</v>
      </c>
      <c r="F179" s="17" t="s">
        <v>185</v>
      </c>
      <c r="G179" s="17" t="s">
        <v>197</v>
      </c>
      <c r="H179" s="17" t="s">
        <v>181</v>
      </c>
      <c r="I179" s="17" t="s">
        <v>8</v>
      </c>
      <c r="J179" s="17" t="s">
        <v>26</v>
      </c>
      <c r="K179" s="9"/>
      <c r="M179" s="12"/>
    </row>
    <row r="180" spans="1:13" ht="18" customHeight="1">
      <c r="A180" s="1">
        <v>179</v>
      </c>
      <c r="B180" s="44">
        <v>32649</v>
      </c>
      <c r="C180" s="17" t="s">
        <v>191</v>
      </c>
      <c r="D180" s="17" t="s">
        <v>326</v>
      </c>
      <c r="E180" s="17" t="s">
        <v>144</v>
      </c>
      <c r="F180" s="17" t="s">
        <v>324</v>
      </c>
      <c r="G180" s="17" t="s">
        <v>177</v>
      </c>
      <c r="H180" s="17" t="s">
        <v>175</v>
      </c>
      <c r="I180" s="17" t="s">
        <v>20</v>
      </c>
      <c r="J180" s="17" t="s">
        <v>14</v>
      </c>
      <c r="K180" s="9"/>
      <c r="M180" s="12"/>
    </row>
    <row r="181" spans="1:13" ht="18" customHeight="1">
      <c r="A181" s="1">
        <v>180</v>
      </c>
      <c r="B181" s="44">
        <v>32649</v>
      </c>
      <c r="C181" s="17" t="s">
        <v>171</v>
      </c>
      <c r="D181" s="17" t="s">
        <v>170</v>
      </c>
      <c r="E181" s="17" t="s">
        <v>190</v>
      </c>
      <c r="F181" s="17" t="s">
        <v>167</v>
      </c>
      <c r="G181" s="17" t="s">
        <v>327</v>
      </c>
      <c r="H181" s="17" t="s">
        <v>322</v>
      </c>
      <c r="I181" s="17" t="s">
        <v>38</v>
      </c>
      <c r="J181" s="17" t="s">
        <v>276</v>
      </c>
      <c r="K181" s="9"/>
      <c r="M181" s="12"/>
    </row>
    <row r="182" spans="1:13" ht="18" customHeight="1">
      <c r="A182" s="1">
        <v>181</v>
      </c>
      <c r="B182" s="44">
        <v>32649</v>
      </c>
      <c r="C182" s="17" t="s">
        <v>193</v>
      </c>
      <c r="D182" s="17" t="s">
        <v>166</v>
      </c>
      <c r="E182" s="17" t="s">
        <v>180</v>
      </c>
      <c r="F182" s="17" t="s">
        <v>163</v>
      </c>
      <c r="G182" s="17" t="s">
        <v>210</v>
      </c>
      <c r="H182" s="17" t="s">
        <v>176</v>
      </c>
      <c r="I182" s="17" t="s">
        <v>19</v>
      </c>
      <c r="J182" s="17" t="s">
        <v>37</v>
      </c>
      <c r="K182" s="9"/>
      <c r="M182" s="12"/>
    </row>
    <row r="183" spans="1:13" ht="18" customHeight="1">
      <c r="A183" s="1">
        <v>182</v>
      </c>
      <c r="B183" s="16">
        <v>32649</v>
      </c>
      <c r="C183" s="17" t="s">
        <v>178</v>
      </c>
      <c r="D183" s="17" t="s">
        <v>213</v>
      </c>
      <c r="E183" s="17" t="s">
        <v>183</v>
      </c>
      <c r="F183" s="17" t="s">
        <v>165</v>
      </c>
      <c r="G183" s="17" t="s">
        <v>198</v>
      </c>
      <c r="H183" s="17" t="s">
        <v>174</v>
      </c>
      <c r="I183" s="17" t="s">
        <v>31</v>
      </c>
      <c r="J183" s="17" t="s">
        <v>227</v>
      </c>
      <c r="K183" s="9"/>
      <c r="M183" s="12"/>
    </row>
    <row r="184" spans="1:13" ht="18" customHeight="1">
      <c r="A184" s="1">
        <v>183</v>
      </c>
      <c r="B184" s="16">
        <v>32649</v>
      </c>
      <c r="C184" s="17" t="s">
        <v>194</v>
      </c>
      <c r="D184" s="17" t="s">
        <v>184</v>
      </c>
      <c r="E184" s="17" t="s">
        <v>182</v>
      </c>
      <c r="F184" s="17" t="s">
        <v>187</v>
      </c>
      <c r="G184" s="17" t="s">
        <v>372</v>
      </c>
      <c r="H184" s="17" t="s">
        <v>214</v>
      </c>
      <c r="I184" s="17" t="s">
        <v>228</v>
      </c>
      <c r="J184" s="17" t="s">
        <v>32</v>
      </c>
      <c r="K184" s="9"/>
      <c r="M184" s="12"/>
    </row>
    <row r="185" spans="1:13" ht="18" customHeight="1">
      <c r="A185" s="1">
        <v>184</v>
      </c>
      <c r="B185" s="44">
        <v>32651</v>
      </c>
      <c r="C185" s="17" t="s">
        <v>180</v>
      </c>
      <c r="D185" s="17" t="s">
        <v>169</v>
      </c>
      <c r="E185" s="17" t="s">
        <v>166</v>
      </c>
      <c r="F185" s="17" t="s">
        <v>322</v>
      </c>
      <c r="G185" s="17" t="s">
        <v>170</v>
      </c>
      <c r="H185" s="17" t="s">
        <v>191</v>
      </c>
      <c r="I185" s="17" t="s">
        <v>37</v>
      </c>
      <c r="J185" s="17" t="s">
        <v>14</v>
      </c>
      <c r="K185" s="9"/>
      <c r="M185" s="12"/>
    </row>
    <row r="186" spans="1:13" ht="18" customHeight="1">
      <c r="A186" s="1">
        <v>185</v>
      </c>
      <c r="B186" s="44">
        <v>32651</v>
      </c>
      <c r="C186" s="17" t="s">
        <v>190</v>
      </c>
      <c r="D186" s="17" t="s">
        <v>163</v>
      </c>
      <c r="E186" s="17" t="s">
        <v>210</v>
      </c>
      <c r="F186" s="17" t="s">
        <v>176</v>
      </c>
      <c r="G186" s="17" t="s">
        <v>171</v>
      </c>
      <c r="H186" s="17" t="s">
        <v>167</v>
      </c>
      <c r="I186" s="17" t="s">
        <v>20</v>
      </c>
      <c r="J186" s="17" t="s">
        <v>38</v>
      </c>
      <c r="K186" s="9"/>
      <c r="M186" s="12"/>
    </row>
    <row r="187" spans="1:13" ht="18" customHeight="1">
      <c r="A187" s="1">
        <v>186</v>
      </c>
      <c r="B187" s="44">
        <v>32651</v>
      </c>
      <c r="C187" s="17" t="s">
        <v>144</v>
      </c>
      <c r="D187" s="17" t="s">
        <v>175</v>
      </c>
      <c r="E187" s="17" t="s">
        <v>195</v>
      </c>
      <c r="F187" s="17" t="s">
        <v>192</v>
      </c>
      <c r="G187" s="17" t="s">
        <v>177</v>
      </c>
      <c r="H187" s="17" t="s">
        <v>324</v>
      </c>
      <c r="I187" s="17" t="s">
        <v>276</v>
      </c>
      <c r="J187" s="17" t="s">
        <v>19</v>
      </c>
      <c r="K187" s="9"/>
      <c r="M187" s="12"/>
    </row>
    <row r="188" spans="1:13" ht="18" customHeight="1">
      <c r="A188" s="1">
        <v>187</v>
      </c>
      <c r="B188" s="16">
        <v>32651</v>
      </c>
      <c r="C188" s="17" t="s">
        <v>269</v>
      </c>
      <c r="D188" s="17" t="s">
        <v>172</v>
      </c>
      <c r="E188" s="17" t="s">
        <v>181</v>
      </c>
      <c r="F188" s="17" t="s">
        <v>183</v>
      </c>
      <c r="G188" s="17" t="s">
        <v>185</v>
      </c>
      <c r="H188" s="17" t="s">
        <v>196</v>
      </c>
      <c r="I188" s="17" t="s">
        <v>26</v>
      </c>
      <c r="J188" s="17" t="s">
        <v>31</v>
      </c>
      <c r="K188" s="9"/>
      <c r="M188" s="12"/>
    </row>
    <row r="189" spans="1:13" ht="18" customHeight="1">
      <c r="A189" s="1">
        <v>188</v>
      </c>
      <c r="B189" s="16">
        <v>32651</v>
      </c>
      <c r="C189" s="17" t="s">
        <v>198</v>
      </c>
      <c r="D189" s="17" t="s">
        <v>182</v>
      </c>
      <c r="E189" s="17" t="s">
        <v>214</v>
      </c>
      <c r="F189" s="17" t="s">
        <v>194</v>
      </c>
      <c r="G189" s="17" t="s">
        <v>187</v>
      </c>
      <c r="H189" s="17" t="s">
        <v>372</v>
      </c>
      <c r="I189" s="17" t="s">
        <v>228</v>
      </c>
      <c r="J189" s="17" t="s">
        <v>8</v>
      </c>
      <c r="K189" s="9"/>
      <c r="M189" s="12"/>
    </row>
    <row r="190" spans="1:13" ht="18" customHeight="1">
      <c r="A190" s="1">
        <v>189</v>
      </c>
      <c r="B190" s="44">
        <v>32652</v>
      </c>
      <c r="C190" s="17" t="s">
        <v>166</v>
      </c>
      <c r="D190" s="17" t="s">
        <v>193</v>
      </c>
      <c r="E190" s="17" t="s">
        <v>191</v>
      </c>
      <c r="F190" s="17" t="s">
        <v>170</v>
      </c>
      <c r="G190" s="17" t="s">
        <v>322</v>
      </c>
      <c r="H190" s="17" t="s">
        <v>169</v>
      </c>
      <c r="I190" s="17" t="s">
        <v>37</v>
      </c>
      <c r="J190" s="17" t="s">
        <v>14</v>
      </c>
      <c r="K190" s="9"/>
      <c r="M190" s="12"/>
    </row>
    <row r="191" spans="1:13" ht="18" customHeight="1">
      <c r="A191" s="1">
        <v>190</v>
      </c>
      <c r="B191" s="44">
        <v>32652</v>
      </c>
      <c r="C191" s="17" t="s">
        <v>210</v>
      </c>
      <c r="D191" s="17" t="s">
        <v>176</v>
      </c>
      <c r="E191" s="17" t="s">
        <v>167</v>
      </c>
      <c r="F191" s="17" t="s">
        <v>171</v>
      </c>
      <c r="G191" s="17" t="s">
        <v>190</v>
      </c>
      <c r="H191" s="17" t="s">
        <v>163</v>
      </c>
      <c r="I191" s="17" t="s">
        <v>20</v>
      </c>
      <c r="J191" s="17" t="s">
        <v>38</v>
      </c>
      <c r="K191" s="9"/>
      <c r="M191" s="12"/>
    </row>
    <row r="192" spans="1:13" ht="18" customHeight="1">
      <c r="A192" s="1">
        <v>191</v>
      </c>
      <c r="B192" s="44">
        <v>32652</v>
      </c>
      <c r="C192" s="17" t="s">
        <v>195</v>
      </c>
      <c r="D192" s="17" t="s">
        <v>192</v>
      </c>
      <c r="E192" s="17" t="s">
        <v>177</v>
      </c>
      <c r="F192" s="17" t="s">
        <v>175</v>
      </c>
      <c r="G192" s="17" t="s">
        <v>144</v>
      </c>
      <c r="H192" s="17" t="s">
        <v>325</v>
      </c>
      <c r="I192" s="17" t="s">
        <v>276</v>
      </c>
      <c r="J192" s="17" t="s">
        <v>19</v>
      </c>
      <c r="K192" s="9"/>
      <c r="M192" s="12"/>
    </row>
    <row r="193" spans="1:13" ht="18" customHeight="1">
      <c r="A193" s="1">
        <v>192</v>
      </c>
      <c r="B193" s="16">
        <v>32652</v>
      </c>
      <c r="C193" s="17" t="s">
        <v>182</v>
      </c>
      <c r="D193" s="17" t="s">
        <v>194</v>
      </c>
      <c r="E193" s="17" t="s">
        <v>187</v>
      </c>
      <c r="F193" s="17" t="s">
        <v>372</v>
      </c>
      <c r="G193" s="17" t="s">
        <v>214</v>
      </c>
      <c r="H193" s="17" t="s">
        <v>198</v>
      </c>
      <c r="I193" s="17" t="s">
        <v>228</v>
      </c>
      <c r="J193" s="17" t="s">
        <v>8</v>
      </c>
      <c r="K193" s="9"/>
      <c r="M193" s="12"/>
    </row>
    <row r="194" spans="1:13" ht="18" customHeight="1">
      <c r="A194" s="1">
        <v>193</v>
      </c>
      <c r="B194" s="16">
        <v>32652</v>
      </c>
      <c r="C194" s="17" t="s">
        <v>185</v>
      </c>
      <c r="D194" s="17" t="s">
        <v>181</v>
      </c>
      <c r="E194" s="17" t="s">
        <v>161</v>
      </c>
      <c r="F194" s="17" t="s">
        <v>196</v>
      </c>
      <c r="G194" s="17" t="s">
        <v>269</v>
      </c>
      <c r="H194" s="17" t="s">
        <v>172</v>
      </c>
      <c r="I194" s="17" t="s">
        <v>26</v>
      </c>
      <c r="J194" s="17" t="s">
        <v>31</v>
      </c>
      <c r="K194" s="9"/>
      <c r="M194" s="12"/>
    </row>
    <row r="195" spans="1:13" ht="18" customHeight="1">
      <c r="A195" s="1">
        <v>194</v>
      </c>
      <c r="B195" s="16">
        <v>32652</v>
      </c>
      <c r="C195" s="17" t="s">
        <v>186</v>
      </c>
      <c r="D195" s="17" t="s">
        <v>165</v>
      </c>
      <c r="E195" s="17" t="s">
        <v>211</v>
      </c>
      <c r="F195" s="17" t="s">
        <v>184</v>
      </c>
      <c r="G195" s="17" t="s">
        <v>200</v>
      </c>
      <c r="H195" s="17" t="s">
        <v>179</v>
      </c>
      <c r="I195" s="17" t="s">
        <v>32</v>
      </c>
      <c r="J195" s="17" t="s">
        <v>227</v>
      </c>
      <c r="K195" s="9"/>
      <c r="M195" s="12"/>
    </row>
    <row r="196" spans="1:13" ht="18" customHeight="1">
      <c r="A196" s="1">
        <v>195</v>
      </c>
      <c r="B196" s="44">
        <v>32653</v>
      </c>
      <c r="C196" s="17" t="s">
        <v>169</v>
      </c>
      <c r="D196" s="17" t="s">
        <v>191</v>
      </c>
      <c r="E196" s="17" t="s">
        <v>180</v>
      </c>
      <c r="F196" s="17" t="s">
        <v>193</v>
      </c>
      <c r="G196" s="17" t="s">
        <v>168</v>
      </c>
      <c r="H196" s="17" t="s">
        <v>170</v>
      </c>
      <c r="I196" s="17" t="s">
        <v>37</v>
      </c>
      <c r="J196" s="17" t="s">
        <v>14</v>
      </c>
      <c r="K196" s="9"/>
      <c r="M196" s="12"/>
    </row>
    <row r="197" spans="1:13" ht="18" customHeight="1">
      <c r="A197" s="1">
        <v>196</v>
      </c>
      <c r="B197" s="44">
        <v>32654</v>
      </c>
      <c r="C197" s="17" t="s">
        <v>192</v>
      </c>
      <c r="D197" s="17" t="s">
        <v>166</v>
      </c>
      <c r="E197" s="17" t="s">
        <v>322</v>
      </c>
      <c r="F197" s="17" t="s">
        <v>195</v>
      </c>
      <c r="G197" s="17" t="s">
        <v>170</v>
      </c>
      <c r="H197" s="17" t="s">
        <v>175</v>
      </c>
      <c r="I197" s="17" t="s">
        <v>20</v>
      </c>
      <c r="J197" s="17" t="s">
        <v>37</v>
      </c>
      <c r="K197" s="9"/>
      <c r="M197" s="12"/>
    </row>
    <row r="198" spans="1:13" ht="18" customHeight="1">
      <c r="A198" s="1">
        <v>197</v>
      </c>
      <c r="B198" s="44">
        <v>32654</v>
      </c>
      <c r="C198" s="17" t="s">
        <v>163</v>
      </c>
      <c r="D198" s="17" t="s">
        <v>190</v>
      </c>
      <c r="E198" s="17" t="s">
        <v>176</v>
      </c>
      <c r="F198" s="17" t="s">
        <v>210</v>
      </c>
      <c r="G198" s="17" t="s">
        <v>167</v>
      </c>
      <c r="H198" s="17" t="s">
        <v>171</v>
      </c>
      <c r="I198" s="17" t="s">
        <v>38</v>
      </c>
      <c r="J198" s="17" t="s">
        <v>19</v>
      </c>
      <c r="K198" s="9"/>
      <c r="M198" s="12"/>
    </row>
    <row r="199" spans="1:13" ht="18" customHeight="1">
      <c r="A199" s="1">
        <v>198</v>
      </c>
      <c r="B199" s="16">
        <v>32654</v>
      </c>
      <c r="C199" s="17" t="s">
        <v>165</v>
      </c>
      <c r="D199" s="17" t="s">
        <v>201</v>
      </c>
      <c r="E199" s="17" t="s">
        <v>213</v>
      </c>
      <c r="F199" s="17" t="s">
        <v>172</v>
      </c>
      <c r="G199" s="17" t="s">
        <v>200</v>
      </c>
      <c r="H199" s="17" t="s">
        <v>186</v>
      </c>
      <c r="I199" s="17" t="s">
        <v>31</v>
      </c>
      <c r="J199" s="17" t="s">
        <v>228</v>
      </c>
      <c r="K199" s="9"/>
      <c r="M199" s="12"/>
    </row>
    <row r="200" spans="1:13" ht="18" customHeight="1">
      <c r="A200" s="1">
        <v>199</v>
      </c>
      <c r="B200" s="16">
        <v>32654</v>
      </c>
      <c r="C200" s="17" t="s">
        <v>183</v>
      </c>
      <c r="D200" s="17" t="s">
        <v>185</v>
      </c>
      <c r="E200" s="17" t="s">
        <v>269</v>
      </c>
      <c r="F200" s="17" t="s">
        <v>181</v>
      </c>
      <c r="G200" s="17" t="s">
        <v>182</v>
      </c>
      <c r="H200" s="17" t="s">
        <v>214</v>
      </c>
      <c r="I200" s="17" t="s">
        <v>26</v>
      </c>
      <c r="J200" s="17" t="s">
        <v>227</v>
      </c>
      <c r="K200" s="9"/>
      <c r="M200" s="12"/>
    </row>
    <row r="201" spans="1:13" ht="18" customHeight="1">
      <c r="A201" s="1">
        <v>200</v>
      </c>
      <c r="B201" s="44">
        <v>32655</v>
      </c>
      <c r="C201" s="17" t="s">
        <v>175</v>
      </c>
      <c r="D201" s="17" t="s">
        <v>322</v>
      </c>
      <c r="E201" s="17" t="s">
        <v>170</v>
      </c>
      <c r="F201" s="17" t="s">
        <v>166</v>
      </c>
      <c r="G201" s="17" t="s">
        <v>192</v>
      </c>
      <c r="H201" s="17" t="s">
        <v>195</v>
      </c>
      <c r="I201" s="17" t="s">
        <v>20</v>
      </c>
      <c r="J201" s="17" t="s">
        <v>37</v>
      </c>
      <c r="K201" s="9"/>
      <c r="M201" s="12"/>
    </row>
    <row r="202" spans="1:13" ht="18" customHeight="1">
      <c r="A202" s="1">
        <v>201</v>
      </c>
      <c r="B202" s="44">
        <v>32655</v>
      </c>
      <c r="C202" s="17" t="s">
        <v>176</v>
      </c>
      <c r="D202" s="17" t="s">
        <v>210</v>
      </c>
      <c r="E202" s="17" t="s">
        <v>171</v>
      </c>
      <c r="F202" s="17" t="s">
        <v>167</v>
      </c>
      <c r="G202" s="17" t="s">
        <v>163</v>
      </c>
      <c r="H202" s="17" t="s">
        <v>190</v>
      </c>
      <c r="I202" s="17" t="s">
        <v>38</v>
      </c>
      <c r="J202" s="17" t="s">
        <v>19</v>
      </c>
      <c r="K202" s="9"/>
      <c r="M202" s="12"/>
    </row>
    <row r="203" spans="1:13" ht="18" customHeight="1">
      <c r="A203" s="1">
        <v>202</v>
      </c>
      <c r="B203" s="44">
        <v>32655</v>
      </c>
      <c r="C203" s="17" t="s">
        <v>191</v>
      </c>
      <c r="D203" s="17" t="s">
        <v>325</v>
      </c>
      <c r="E203" s="17" t="s">
        <v>193</v>
      </c>
      <c r="F203" s="17" t="s">
        <v>324</v>
      </c>
      <c r="G203" s="17" t="s">
        <v>177</v>
      </c>
      <c r="H203" s="17" t="s">
        <v>169</v>
      </c>
      <c r="I203" s="17" t="s">
        <v>14</v>
      </c>
      <c r="J203" s="17" t="s">
        <v>276</v>
      </c>
      <c r="K203" s="9"/>
      <c r="M203" s="12"/>
    </row>
    <row r="204" spans="1:13" ht="18" customHeight="1">
      <c r="A204" s="1">
        <v>203</v>
      </c>
      <c r="B204" s="16">
        <v>32655</v>
      </c>
      <c r="C204" s="17" t="s">
        <v>172</v>
      </c>
      <c r="D204" s="17" t="s">
        <v>184</v>
      </c>
      <c r="E204" s="17" t="s">
        <v>201</v>
      </c>
      <c r="F204" s="17" t="s">
        <v>186</v>
      </c>
      <c r="G204" s="17" t="s">
        <v>213</v>
      </c>
      <c r="H204" s="17" t="s">
        <v>165</v>
      </c>
      <c r="I204" s="17" t="s">
        <v>31</v>
      </c>
      <c r="J204" s="17" t="s">
        <v>228</v>
      </c>
      <c r="K204" s="9"/>
      <c r="M204" s="12"/>
    </row>
    <row r="205" spans="1:13" ht="18" customHeight="1">
      <c r="A205" s="1">
        <v>204</v>
      </c>
      <c r="B205" s="16">
        <v>32655</v>
      </c>
      <c r="C205" s="17" t="s">
        <v>179</v>
      </c>
      <c r="D205" s="17" t="s">
        <v>198</v>
      </c>
      <c r="E205" s="17" t="s">
        <v>196</v>
      </c>
      <c r="F205" s="17" t="s">
        <v>178</v>
      </c>
      <c r="G205" s="17" t="s">
        <v>200</v>
      </c>
      <c r="H205" s="17" t="s">
        <v>197</v>
      </c>
      <c r="I205" s="17" t="s">
        <v>8</v>
      </c>
      <c r="J205" s="17" t="s">
        <v>32</v>
      </c>
      <c r="K205" s="9"/>
      <c r="M205" s="12"/>
    </row>
    <row r="206" spans="1:13" ht="18" customHeight="1">
      <c r="A206" s="1">
        <v>205</v>
      </c>
      <c r="B206" s="16">
        <v>32655</v>
      </c>
      <c r="C206" s="17" t="s">
        <v>181</v>
      </c>
      <c r="D206" s="17" t="s">
        <v>372</v>
      </c>
      <c r="E206" s="17" t="s">
        <v>194</v>
      </c>
      <c r="F206" s="17" t="s">
        <v>183</v>
      </c>
      <c r="G206" s="17" t="s">
        <v>185</v>
      </c>
      <c r="H206" s="17" t="s">
        <v>187</v>
      </c>
      <c r="I206" s="17" t="s">
        <v>26</v>
      </c>
      <c r="J206" s="17" t="s">
        <v>227</v>
      </c>
      <c r="K206" s="9"/>
      <c r="M206" s="12"/>
    </row>
    <row r="207" spans="1:13" ht="18" customHeight="1">
      <c r="A207" s="1">
        <v>206</v>
      </c>
      <c r="B207" s="44">
        <v>32656</v>
      </c>
      <c r="C207" s="17" t="s">
        <v>170</v>
      </c>
      <c r="D207" s="17" t="s">
        <v>195</v>
      </c>
      <c r="E207" s="17" t="s">
        <v>166</v>
      </c>
      <c r="F207" s="17" t="s">
        <v>192</v>
      </c>
      <c r="G207" s="17" t="s">
        <v>175</v>
      </c>
      <c r="H207" s="17" t="s">
        <v>322</v>
      </c>
      <c r="I207" s="17" t="s">
        <v>20</v>
      </c>
      <c r="J207" s="17" t="s">
        <v>37</v>
      </c>
      <c r="K207" s="9"/>
      <c r="M207" s="12"/>
    </row>
    <row r="208" spans="1:13" ht="18" customHeight="1">
      <c r="A208" s="1">
        <v>207</v>
      </c>
      <c r="B208" s="44">
        <v>32656</v>
      </c>
      <c r="C208" s="17" t="s">
        <v>171</v>
      </c>
      <c r="D208" s="17" t="s">
        <v>167</v>
      </c>
      <c r="E208" s="17" t="s">
        <v>190</v>
      </c>
      <c r="F208" s="17" t="s">
        <v>163</v>
      </c>
      <c r="G208" s="17" t="s">
        <v>176</v>
      </c>
      <c r="H208" s="17" t="s">
        <v>210</v>
      </c>
      <c r="I208" s="17" t="s">
        <v>38</v>
      </c>
      <c r="J208" s="17" t="s">
        <v>19</v>
      </c>
      <c r="K208" s="9"/>
      <c r="M208" s="12"/>
    </row>
    <row r="209" spans="1:13" ht="18" customHeight="1">
      <c r="A209" s="1">
        <v>208</v>
      </c>
      <c r="B209" s="44">
        <v>32656</v>
      </c>
      <c r="C209" s="17" t="s">
        <v>193</v>
      </c>
      <c r="D209" s="17" t="s">
        <v>324</v>
      </c>
      <c r="E209" s="17" t="s">
        <v>177</v>
      </c>
      <c r="F209" s="17" t="s">
        <v>169</v>
      </c>
      <c r="G209" s="17" t="s">
        <v>325</v>
      </c>
      <c r="H209" s="17" t="s">
        <v>191</v>
      </c>
      <c r="I209" s="17" t="s">
        <v>14</v>
      </c>
      <c r="J209" s="17" t="s">
        <v>276</v>
      </c>
      <c r="K209" s="9"/>
      <c r="M209" s="12"/>
    </row>
    <row r="210" spans="1:13" ht="18" customHeight="1">
      <c r="A210" s="1">
        <v>209</v>
      </c>
      <c r="B210" s="16">
        <v>32656</v>
      </c>
      <c r="C210" s="17" t="s">
        <v>178</v>
      </c>
      <c r="D210" s="17" t="s">
        <v>196</v>
      </c>
      <c r="E210" s="17" t="s">
        <v>197</v>
      </c>
      <c r="F210" s="17" t="s">
        <v>198</v>
      </c>
      <c r="G210" s="17" t="s">
        <v>179</v>
      </c>
      <c r="H210" s="17" t="s">
        <v>200</v>
      </c>
      <c r="I210" s="17" t="s">
        <v>8</v>
      </c>
      <c r="J210" s="17" t="s">
        <v>32</v>
      </c>
      <c r="K210" s="9"/>
      <c r="M210" s="12"/>
    </row>
    <row r="211" spans="1:13" ht="18" customHeight="1">
      <c r="A211" s="1">
        <v>210</v>
      </c>
      <c r="B211" s="16">
        <v>32656</v>
      </c>
      <c r="C211" s="17" t="s">
        <v>214</v>
      </c>
      <c r="D211" s="17" t="s">
        <v>142</v>
      </c>
      <c r="E211" s="17" t="s">
        <v>182</v>
      </c>
      <c r="F211" s="17" t="s">
        <v>187</v>
      </c>
      <c r="G211" s="17" t="s">
        <v>183</v>
      </c>
      <c r="H211" s="17" t="s">
        <v>269</v>
      </c>
      <c r="I211" s="17" t="s">
        <v>26</v>
      </c>
      <c r="J211" s="17" t="s">
        <v>227</v>
      </c>
      <c r="K211" s="9"/>
      <c r="M211" s="12"/>
    </row>
    <row r="212" spans="1:13" ht="18" customHeight="1">
      <c r="A212" s="1">
        <v>211</v>
      </c>
      <c r="B212" s="16">
        <v>32656</v>
      </c>
      <c r="C212" s="17" t="s">
        <v>184</v>
      </c>
      <c r="D212" s="17" t="s">
        <v>186</v>
      </c>
      <c r="E212" s="17" t="s">
        <v>165</v>
      </c>
      <c r="F212" s="17" t="s">
        <v>213</v>
      </c>
      <c r="G212" s="17" t="s">
        <v>172</v>
      </c>
      <c r="H212" s="17" t="s">
        <v>201</v>
      </c>
      <c r="I212" s="17" t="s">
        <v>31</v>
      </c>
      <c r="J212" s="17" t="s">
        <v>228</v>
      </c>
      <c r="K212" s="9"/>
      <c r="M212" s="12"/>
    </row>
    <row r="213" spans="1:13" ht="18" customHeight="1">
      <c r="A213" s="1">
        <v>212</v>
      </c>
      <c r="B213" s="44">
        <v>32658</v>
      </c>
      <c r="C213" s="17" t="s">
        <v>180</v>
      </c>
      <c r="D213" s="17" t="s">
        <v>191</v>
      </c>
      <c r="E213" s="17" t="s">
        <v>324</v>
      </c>
      <c r="F213" s="17" t="s">
        <v>193</v>
      </c>
      <c r="G213" s="17" t="s">
        <v>177</v>
      </c>
      <c r="H213" s="17" t="s">
        <v>325</v>
      </c>
      <c r="I213" s="17" t="s">
        <v>37</v>
      </c>
      <c r="J213" s="17" t="s">
        <v>276</v>
      </c>
      <c r="K213" s="9"/>
      <c r="M213" s="12"/>
    </row>
    <row r="214" spans="1:13" ht="18" customHeight="1">
      <c r="A214" s="1">
        <v>213</v>
      </c>
      <c r="B214" s="44">
        <v>32658</v>
      </c>
      <c r="C214" s="17" t="s">
        <v>210</v>
      </c>
      <c r="D214" s="17" t="s">
        <v>322</v>
      </c>
      <c r="E214" s="17" t="s">
        <v>195</v>
      </c>
      <c r="F214" s="17" t="s">
        <v>327</v>
      </c>
      <c r="G214" s="17" t="s">
        <v>170</v>
      </c>
      <c r="H214" s="17" t="s">
        <v>163</v>
      </c>
      <c r="I214" s="17" t="s">
        <v>19</v>
      </c>
      <c r="J214" s="17" t="s">
        <v>20</v>
      </c>
      <c r="K214" s="9"/>
      <c r="M214" s="12"/>
    </row>
    <row r="215" spans="1:13" ht="18" customHeight="1">
      <c r="A215" s="1">
        <v>214</v>
      </c>
      <c r="B215" s="44">
        <v>32658</v>
      </c>
      <c r="C215" s="17" t="s">
        <v>166</v>
      </c>
      <c r="D215" s="17" t="s">
        <v>175</v>
      </c>
      <c r="E215" s="17" t="s">
        <v>144</v>
      </c>
      <c r="F215" s="17" t="s">
        <v>326</v>
      </c>
      <c r="G215" s="17" t="s">
        <v>168</v>
      </c>
      <c r="H215" s="17" t="s">
        <v>169</v>
      </c>
      <c r="I215" s="17" t="s">
        <v>14</v>
      </c>
      <c r="J215" s="17" t="s">
        <v>38</v>
      </c>
      <c r="K215" s="9"/>
      <c r="M215" s="12"/>
    </row>
    <row r="216" spans="1:13" ht="18" customHeight="1">
      <c r="A216" s="1">
        <v>215</v>
      </c>
      <c r="B216" s="16">
        <v>32658</v>
      </c>
      <c r="C216" s="17" t="s">
        <v>142</v>
      </c>
      <c r="D216" s="17" t="s">
        <v>213</v>
      </c>
      <c r="E216" s="17" t="s">
        <v>185</v>
      </c>
      <c r="F216" s="17" t="s">
        <v>181</v>
      </c>
      <c r="G216" s="17" t="s">
        <v>269</v>
      </c>
      <c r="H216" s="17" t="s">
        <v>214</v>
      </c>
      <c r="I216" s="17" t="s">
        <v>228</v>
      </c>
      <c r="J216" s="17" t="s">
        <v>26</v>
      </c>
      <c r="K216" s="9"/>
      <c r="M216" s="12"/>
    </row>
    <row r="217" spans="1:13" ht="18" customHeight="1">
      <c r="A217" s="1">
        <v>216</v>
      </c>
      <c r="B217" s="16">
        <v>32658</v>
      </c>
      <c r="C217" s="17" t="s">
        <v>194</v>
      </c>
      <c r="D217" s="17" t="s">
        <v>187</v>
      </c>
      <c r="E217" s="17" t="s">
        <v>172</v>
      </c>
      <c r="F217" s="17" t="s">
        <v>372</v>
      </c>
      <c r="G217" s="17" t="s">
        <v>196</v>
      </c>
      <c r="H217" s="17" t="s">
        <v>183</v>
      </c>
      <c r="I217" s="17" t="s">
        <v>227</v>
      </c>
      <c r="J217" s="17" t="s">
        <v>32</v>
      </c>
      <c r="K217" s="9"/>
      <c r="M217" s="12"/>
    </row>
    <row r="218" spans="1:13" ht="18" customHeight="1">
      <c r="A218" s="1">
        <v>217</v>
      </c>
      <c r="B218" s="16">
        <v>32658</v>
      </c>
      <c r="C218" s="17" t="s">
        <v>211</v>
      </c>
      <c r="D218" s="17" t="s">
        <v>179</v>
      </c>
      <c r="E218" s="17" t="s">
        <v>197</v>
      </c>
      <c r="F218" s="17" t="s">
        <v>184</v>
      </c>
      <c r="G218" s="17" t="s">
        <v>186</v>
      </c>
      <c r="H218" s="17" t="s">
        <v>198</v>
      </c>
      <c r="I218" s="17" t="s">
        <v>8</v>
      </c>
      <c r="J218" s="17" t="s">
        <v>31</v>
      </c>
      <c r="K218" s="9"/>
      <c r="M218" s="12"/>
    </row>
    <row r="219" spans="1:13" ht="18" customHeight="1">
      <c r="A219" s="1">
        <v>218</v>
      </c>
      <c r="B219" s="44">
        <v>32659</v>
      </c>
      <c r="C219" s="17" t="s">
        <v>190</v>
      </c>
      <c r="D219" s="17" t="s">
        <v>193</v>
      </c>
      <c r="E219" s="17" t="s">
        <v>167</v>
      </c>
      <c r="F219" s="17" t="s">
        <v>325</v>
      </c>
      <c r="G219" s="17" t="s">
        <v>191</v>
      </c>
      <c r="H219" s="17" t="s">
        <v>177</v>
      </c>
      <c r="I219" s="17" t="s">
        <v>37</v>
      </c>
      <c r="J219" s="17" t="s">
        <v>276</v>
      </c>
      <c r="K219" s="9"/>
      <c r="M219" s="12"/>
    </row>
    <row r="220" spans="1:13" ht="18" customHeight="1">
      <c r="A220" s="1">
        <v>219</v>
      </c>
      <c r="B220" s="44">
        <v>32659</v>
      </c>
      <c r="C220" s="17" t="s">
        <v>195</v>
      </c>
      <c r="D220" s="17" t="s">
        <v>327</v>
      </c>
      <c r="E220" s="17" t="s">
        <v>163</v>
      </c>
      <c r="F220" s="17" t="s">
        <v>170</v>
      </c>
      <c r="G220" s="17" t="s">
        <v>210</v>
      </c>
      <c r="H220" s="17" t="s">
        <v>322</v>
      </c>
      <c r="I220" s="17" t="s">
        <v>19</v>
      </c>
      <c r="J220" s="17" t="s">
        <v>20</v>
      </c>
      <c r="K220" s="9"/>
      <c r="M220" s="13"/>
    </row>
    <row r="221" spans="1:13" ht="18" customHeight="1">
      <c r="A221" s="1">
        <v>220</v>
      </c>
      <c r="B221" s="44">
        <v>32659</v>
      </c>
      <c r="C221" s="17" t="s">
        <v>144</v>
      </c>
      <c r="D221" s="17" t="s">
        <v>326</v>
      </c>
      <c r="E221" s="17" t="s">
        <v>168</v>
      </c>
      <c r="F221" s="17" t="s">
        <v>192</v>
      </c>
      <c r="G221" s="17" t="s">
        <v>166</v>
      </c>
      <c r="H221" s="17" t="s">
        <v>175</v>
      </c>
      <c r="I221" s="17" t="s">
        <v>14</v>
      </c>
      <c r="J221" s="17" t="s">
        <v>38</v>
      </c>
      <c r="K221" s="9"/>
      <c r="M221" s="12"/>
    </row>
    <row r="222" spans="1:13" ht="18" customHeight="1">
      <c r="A222" s="1">
        <v>221</v>
      </c>
      <c r="B222" s="16">
        <v>32659</v>
      </c>
      <c r="C222" s="17" t="s">
        <v>182</v>
      </c>
      <c r="D222" s="17" t="s">
        <v>183</v>
      </c>
      <c r="E222" s="17" t="s">
        <v>372</v>
      </c>
      <c r="F222" s="17" t="s">
        <v>196</v>
      </c>
      <c r="G222" s="17" t="s">
        <v>187</v>
      </c>
      <c r="H222" s="17" t="s">
        <v>172</v>
      </c>
      <c r="I222" s="17" t="s">
        <v>227</v>
      </c>
      <c r="J222" s="17" t="s">
        <v>32</v>
      </c>
      <c r="K222" s="9"/>
      <c r="M222" s="12"/>
    </row>
    <row r="223" spans="1:13" ht="18" customHeight="1">
      <c r="A223" s="1">
        <v>222</v>
      </c>
      <c r="B223" s="16">
        <v>32659</v>
      </c>
      <c r="C223" s="17" t="s">
        <v>186</v>
      </c>
      <c r="D223" s="17" t="s">
        <v>165</v>
      </c>
      <c r="E223" s="17" t="s">
        <v>178</v>
      </c>
      <c r="F223" s="17" t="s">
        <v>211</v>
      </c>
      <c r="G223" s="17" t="s">
        <v>197</v>
      </c>
      <c r="H223" s="17" t="s">
        <v>200</v>
      </c>
      <c r="I223" s="17" t="s">
        <v>8</v>
      </c>
      <c r="J223" s="17" t="s">
        <v>31</v>
      </c>
      <c r="K223" s="9"/>
      <c r="M223" s="12"/>
    </row>
    <row r="224" spans="1:13" ht="18" customHeight="1">
      <c r="A224" s="1">
        <v>223</v>
      </c>
      <c r="B224" s="16">
        <v>32659</v>
      </c>
      <c r="C224" s="17" t="s">
        <v>213</v>
      </c>
      <c r="D224" s="17" t="s">
        <v>181</v>
      </c>
      <c r="E224" s="17" t="s">
        <v>214</v>
      </c>
      <c r="F224" s="17" t="s">
        <v>269</v>
      </c>
      <c r="G224" s="17" t="s">
        <v>185</v>
      </c>
      <c r="H224" s="17" t="s">
        <v>142</v>
      </c>
      <c r="I224" s="17" t="s">
        <v>228</v>
      </c>
      <c r="J224" s="17" t="s">
        <v>26</v>
      </c>
      <c r="K224" s="9"/>
      <c r="M224" s="12"/>
    </row>
    <row r="225" spans="1:13" ht="18" customHeight="1">
      <c r="A225" s="89">
        <v>224</v>
      </c>
      <c r="B225" s="44">
        <v>32660</v>
      </c>
      <c r="C225" s="17" t="s">
        <v>167</v>
      </c>
      <c r="D225" s="17" t="s">
        <v>324</v>
      </c>
      <c r="E225" s="17" t="s">
        <v>191</v>
      </c>
      <c r="F225" s="17" t="s">
        <v>180</v>
      </c>
      <c r="G225" s="17" t="s">
        <v>325</v>
      </c>
      <c r="H225" s="17" t="s">
        <v>190</v>
      </c>
      <c r="I225" s="17" t="s">
        <v>37</v>
      </c>
      <c r="J225" s="17" t="s">
        <v>276</v>
      </c>
      <c r="K225" s="9"/>
      <c r="M225" s="12"/>
    </row>
    <row r="226" spans="1:13" ht="18" customHeight="1">
      <c r="A226" s="1">
        <v>225</v>
      </c>
      <c r="B226" s="44">
        <v>32660</v>
      </c>
      <c r="C226" s="17" t="s">
        <v>163</v>
      </c>
      <c r="D226" s="17" t="s">
        <v>170</v>
      </c>
      <c r="E226" s="17" t="s">
        <v>210</v>
      </c>
      <c r="F226" s="17" t="s">
        <v>322</v>
      </c>
      <c r="G226" s="17" t="s">
        <v>195</v>
      </c>
      <c r="H226" s="17" t="s">
        <v>327</v>
      </c>
      <c r="I226" s="17" t="s">
        <v>19</v>
      </c>
      <c r="J226" s="17" t="s">
        <v>20</v>
      </c>
      <c r="K226" s="9"/>
      <c r="M226" s="12"/>
    </row>
    <row r="227" spans="1:13" ht="18" customHeight="1">
      <c r="A227" s="1">
        <v>226</v>
      </c>
      <c r="B227" s="44">
        <v>32660</v>
      </c>
      <c r="C227" s="17" t="s">
        <v>169</v>
      </c>
      <c r="D227" s="17" t="s">
        <v>192</v>
      </c>
      <c r="E227" s="17" t="s">
        <v>177</v>
      </c>
      <c r="F227" s="17" t="s">
        <v>166</v>
      </c>
      <c r="G227" s="17" t="s">
        <v>144</v>
      </c>
      <c r="H227" s="17" t="s">
        <v>168</v>
      </c>
      <c r="I227" s="17" t="s">
        <v>14</v>
      </c>
      <c r="J227" s="17" t="s">
        <v>38</v>
      </c>
      <c r="K227" s="9"/>
      <c r="M227" s="12"/>
    </row>
    <row r="228" spans="1:13" ht="18" customHeight="1">
      <c r="A228" s="1">
        <v>227</v>
      </c>
      <c r="B228" s="16">
        <v>32660</v>
      </c>
      <c r="C228" s="17" t="s">
        <v>198</v>
      </c>
      <c r="D228" s="17" t="s">
        <v>178</v>
      </c>
      <c r="E228" s="17" t="s">
        <v>200</v>
      </c>
      <c r="F228" s="17" t="s">
        <v>179</v>
      </c>
      <c r="G228" s="17" t="s">
        <v>165</v>
      </c>
      <c r="H228" s="17" t="s">
        <v>184</v>
      </c>
      <c r="I228" s="17" t="s">
        <v>8</v>
      </c>
      <c r="J228" s="17" t="s">
        <v>31</v>
      </c>
      <c r="K228" s="9"/>
      <c r="M228" s="12"/>
    </row>
    <row r="229" spans="1:13" ht="18" customHeight="1">
      <c r="A229" s="1">
        <v>228</v>
      </c>
      <c r="B229" s="16">
        <v>32660</v>
      </c>
      <c r="C229" s="17" t="s">
        <v>187</v>
      </c>
      <c r="D229" s="17" t="s">
        <v>172</v>
      </c>
      <c r="E229" s="17" t="s">
        <v>183</v>
      </c>
      <c r="F229" s="17" t="s">
        <v>194</v>
      </c>
      <c r="G229" s="17" t="s">
        <v>182</v>
      </c>
      <c r="H229" s="17" t="s">
        <v>196</v>
      </c>
      <c r="I229" s="17" t="s">
        <v>227</v>
      </c>
      <c r="J229" s="17" t="s">
        <v>32</v>
      </c>
      <c r="K229" s="9"/>
      <c r="M229" s="12"/>
    </row>
    <row r="230" spans="1:13" ht="18" customHeight="1">
      <c r="A230" s="1">
        <v>229</v>
      </c>
      <c r="B230" s="16">
        <v>32660</v>
      </c>
      <c r="C230" s="17" t="s">
        <v>269</v>
      </c>
      <c r="D230" s="17" t="s">
        <v>214</v>
      </c>
      <c r="E230" s="17" t="s">
        <v>142</v>
      </c>
      <c r="F230" s="17" t="s">
        <v>185</v>
      </c>
      <c r="G230" s="17" t="s">
        <v>181</v>
      </c>
      <c r="H230" s="17" t="s">
        <v>213</v>
      </c>
      <c r="I230" s="17" t="s">
        <v>228</v>
      </c>
      <c r="J230" s="17" t="s">
        <v>26</v>
      </c>
      <c r="K230" s="9"/>
      <c r="M230" s="12"/>
    </row>
    <row r="231" spans="1:13" ht="18" customHeight="1">
      <c r="A231" s="39">
        <v>230</v>
      </c>
      <c r="B231" s="16">
        <v>32661</v>
      </c>
      <c r="C231" s="17" t="s">
        <v>183</v>
      </c>
      <c r="D231" s="17" t="s">
        <v>182</v>
      </c>
      <c r="E231" s="17" t="s">
        <v>161</v>
      </c>
      <c r="F231" s="17" t="s">
        <v>173</v>
      </c>
      <c r="G231" s="17" t="s">
        <v>172</v>
      </c>
      <c r="H231" s="17" t="s">
        <v>187</v>
      </c>
      <c r="I231" s="17" t="s">
        <v>26</v>
      </c>
      <c r="J231" s="17" t="s">
        <v>8</v>
      </c>
      <c r="K231" s="9"/>
      <c r="M231" s="12"/>
    </row>
    <row r="232" spans="1:13" ht="18" customHeight="1">
      <c r="A232" s="1">
        <v>231</v>
      </c>
      <c r="B232" s="16">
        <v>32661</v>
      </c>
      <c r="C232" s="17" t="s">
        <v>196</v>
      </c>
      <c r="D232" s="17" t="s">
        <v>194</v>
      </c>
      <c r="E232" s="17" t="s">
        <v>181</v>
      </c>
      <c r="F232" s="17" t="s">
        <v>189</v>
      </c>
      <c r="G232" s="17" t="s">
        <v>142</v>
      </c>
      <c r="H232" s="17" t="s">
        <v>372</v>
      </c>
      <c r="I232" s="17" t="s">
        <v>227</v>
      </c>
      <c r="J232" s="17" t="s">
        <v>31</v>
      </c>
      <c r="K232" s="9"/>
      <c r="M232" s="12"/>
    </row>
    <row r="233" spans="1:13" ht="18" customHeight="1">
      <c r="A233" s="1">
        <v>232</v>
      </c>
      <c r="B233" s="16">
        <v>32661</v>
      </c>
      <c r="C233" s="17" t="s">
        <v>184</v>
      </c>
      <c r="D233" s="17" t="s">
        <v>131</v>
      </c>
      <c r="E233" s="17" t="s">
        <v>186</v>
      </c>
      <c r="F233" s="17" t="s">
        <v>197</v>
      </c>
      <c r="G233" s="17" t="s">
        <v>198</v>
      </c>
      <c r="H233" s="17" t="s">
        <v>178</v>
      </c>
      <c r="I233" s="17" t="s">
        <v>32</v>
      </c>
      <c r="J233" s="17" t="s">
        <v>228</v>
      </c>
      <c r="K233" s="9"/>
      <c r="M233" s="12"/>
    </row>
    <row r="234" spans="1:13" ht="18" customHeight="1">
      <c r="A234" s="1">
        <v>233</v>
      </c>
      <c r="B234" s="44">
        <v>32661</v>
      </c>
      <c r="C234" s="17" t="s">
        <v>176</v>
      </c>
      <c r="D234" s="17" t="s">
        <v>144</v>
      </c>
      <c r="E234" s="17" t="s">
        <v>175</v>
      </c>
      <c r="F234" s="17" t="s">
        <v>193</v>
      </c>
      <c r="G234" s="17" t="s">
        <v>168</v>
      </c>
      <c r="H234" s="17" t="s">
        <v>180</v>
      </c>
      <c r="I234" s="17" t="s">
        <v>37</v>
      </c>
      <c r="J234" s="17" t="s">
        <v>38</v>
      </c>
      <c r="K234" s="9"/>
      <c r="M234" s="12"/>
    </row>
    <row r="235" spans="1:13" ht="18" customHeight="1">
      <c r="A235" s="1">
        <v>234</v>
      </c>
      <c r="B235" s="44">
        <v>32662</v>
      </c>
      <c r="C235" s="17" t="s">
        <v>191</v>
      </c>
      <c r="D235" s="17" t="s">
        <v>190</v>
      </c>
      <c r="E235" s="17" t="s">
        <v>166</v>
      </c>
      <c r="F235" s="17" t="s">
        <v>324</v>
      </c>
      <c r="G235" s="17" t="s">
        <v>169</v>
      </c>
      <c r="H235" s="17" t="s">
        <v>167</v>
      </c>
      <c r="I235" s="17" t="s">
        <v>19</v>
      </c>
      <c r="J235" s="17" t="s">
        <v>276</v>
      </c>
      <c r="K235" s="9"/>
      <c r="M235" s="12"/>
    </row>
    <row r="236" spans="1:13" ht="18" customHeight="1">
      <c r="A236" s="1">
        <v>235</v>
      </c>
      <c r="B236" s="44">
        <v>32662</v>
      </c>
      <c r="C236" s="17" t="s">
        <v>192</v>
      </c>
      <c r="D236" s="17" t="s">
        <v>195</v>
      </c>
      <c r="E236" s="17" t="s">
        <v>171</v>
      </c>
      <c r="F236" s="17" t="s">
        <v>326</v>
      </c>
      <c r="G236" s="17" t="s">
        <v>163</v>
      </c>
      <c r="H236" s="17" t="s">
        <v>170</v>
      </c>
      <c r="I236" s="17" t="s">
        <v>14</v>
      </c>
      <c r="J236" s="17" t="s">
        <v>20</v>
      </c>
      <c r="K236" s="9"/>
      <c r="M236" s="12"/>
    </row>
    <row r="237" spans="1:13" ht="18" customHeight="1">
      <c r="A237" s="1">
        <v>236</v>
      </c>
      <c r="B237" s="16">
        <v>32662</v>
      </c>
      <c r="C237" s="17" t="s">
        <v>181</v>
      </c>
      <c r="D237" s="17" t="s">
        <v>372</v>
      </c>
      <c r="E237" s="17" t="s">
        <v>269</v>
      </c>
      <c r="F237" s="17" t="s">
        <v>214</v>
      </c>
      <c r="G237" s="17" t="s">
        <v>196</v>
      </c>
      <c r="H237" s="17" t="s">
        <v>194</v>
      </c>
      <c r="I237" s="17" t="s">
        <v>227</v>
      </c>
      <c r="J237" s="17" t="s">
        <v>31</v>
      </c>
      <c r="K237" s="9"/>
      <c r="M237" s="12"/>
    </row>
    <row r="238" spans="1:13" ht="18" customHeight="1">
      <c r="A238" s="1">
        <v>237</v>
      </c>
      <c r="B238" s="16">
        <v>32662</v>
      </c>
      <c r="C238" s="17" t="s">
        <v>197</v>
      </c>
      <c r="D238" s="17" t="s">
        <v>198</v>
      </c>
      <c r="E238" s="17" t="s">
        <v>165</v>
      </c>
      <c r="F238" s="17" t="s">
        <v>178</v>
      </c>
      <c r="G238" s="17" t="s">
        <v>179</v>
      </c>
      <c r="H238" s="17" t="s">
        <v>200</v>
      </c>
      <c r="I238" s="17" t="s">
        <v>32</v>
      </c>
      <c r="J238" s="17" t="s">
        <v>228</v>
      </c>
      <c r="K238" s="9"/>
      <c r="M238" s="12"/>
    </row>
    <row r="239" spans="1:13" ht="18" customHeight="1">
      <c r="A239" s="1">
        <v>238</v>
      </c>
      <c r="B239" s="16">
        <v>32662</v>
      </c>
      <c r="C239" s="17" t="s">
        <v>185</v>
      </c>
      <c r="D239" s="17" t="s">
        <v>161</v>
      </c>
      <c r="E239" s="17" t="s">
        <v>187</v>
      </c>
      <c r="F239" s="17" t="s">
        <v>172</v>
      </c>
      <c r="G239" s="17" t="s">
        <v>183</v>
      </c>
      <c r="H239" s="17" t="s">
        <v>182</v>
      </c>
      <c r="I239" s="17" t="s">
        <v>26</v>
      </c>
      <c r="J239" s="17" t="s">
        <v>8</v>
      </c>
      <c r="K239" s="9"/>
      <c r="M239" s="12"/>
    </row>
    <row r="240" spans="1:13" ht="18" customHeight="1">
      <c r="A240" s="1">
        <v>239</v>
      </c>
      <c r="B240" s="44">
        <v>32662</v>
      </c>
      <c r="C240" s="17" t="s">
        <v>175</v>
      </c>
      <c r="D240" s="17" t="s">
        <v>180</v>
      </c>
      <c r="E240" s="17" t="s">
        <v>193</v>
      </c>
      <c r="F240" s="17" t="s">
        <v>210</v>
      </c>
      <c r="G240" s="17" t="s">
        <v>176</v>
      </c>
      <c r="H240" s="17" t="s">
        <v>144</v>
      </c>
      <c r="I240" s="17" t="s">
        <v>37</v>
      </c>
      <c r="J240" s="17" t="s">
        <v>38</v>
      </c>
      <c r="K240" s="9"/>
      <c r="M240" s="12"/>
    </row>
    <row r="241" spans="1:13" ht="18" customHeight="1">
      <c r="A241" s="1">
        <v>240</v>
      </c>
      <c r="B241" s="44">
        <v>32663</v>
      </c>
      <c r="C241" s="17" t="s">
        <v>452</v>
      </c>
      <c r="D241" s="17" t="s">
        <v>453</v>
      </c>
      <c r="E241" s="17" t="s">
        <v>454</v>
      </c>
      <c r="F241" s="17" t="s">
        <v>145</v>
      </c>
      <c r="G241" s="17" t="s">
        <v>455</v>
      </c>
      <c r="H241" s="17" t="s">
        <v>456</v>
      </c>
      <c r="I241" s="17" t="s">
        <v>37</v>
      </c>
      <c r="J241" s="17" t="s">
        <v>38</v>
      </c>
      <c r="K241" s="9"/>
      <c r="M241" s="12"/>
    </row>
    <row r="242" spans="1:13" ht="18" customHeight="1">
      <c r="A242" s="1">
        <v>241</v>
      </c>
      <c r="B242" s="44">
        <v>32663</v>
      </c>
      <c r="C242" s="17" t="s">
        <v>324</v>
      </c>
      <c r="D242" s="17" t="s">
        <v>167</v>
      </c>
      <c r="E242" s="17" t="s">
        <v>169</v>
      </c>
      <c r="F242" s="17" t="s">
        <v>190</v>
      </c>
      <c r="G242" s="17" t="s">
        <v>166</v>
      </c>
      <c r="H242" s="17" t="s">
        <v>191</v>
      </c>
      <c r="I242" s="17" t="s">
        <v>19</v>
      </c>
      <c r="J242" s="17" t="s">
        <v>276</v>
      </c>
      <c r="K242" s="9"/>
      <c r="M242" s="12"/>
    </row>
    <row r="243" spans="1:13" ht="18" customHeight="1">
      <c r="A243" s="1">
        <v>242</v>
      </c>
      <c r="B243" s="44">
        <v>32663</v>
      </c>
      <c r="C243" s="17" t="s">
        <v>171</v>
      </c>
      <c r="D243" s="17" t="s">
        <v>163</v>
      </c>
      <c r="E243" s="17" t="s">
        <v>170</v>
      </c>
      <c r="F243" s="17" t="s">
        <v>195</v>
      </c>
      <c r="G243" s="17" t="s">
        <v>177</v>
      </c>
      <c r="H243" s="17" t="s">
        <v>326</v>
      </c>
      <c r="I243" s="17" t="s">
        <v>14</v>
      </c>
      <c r="J243" s="17" t="s">
        <v>20</v>
      </c>
      <c r="K243" s="9"/>
      <c r="M243" s="12"/>
    </row>
    <row r="244" spans="1:13" ht="18" customHeight="1">
      <c r="A244" s="1">
        <v>243</v>
      </c>
      <c r="B244" s="16">
        <v>32663</v>
      </c>
      <c r="C244" s="17" t="s">
        <v>214</v>
      </c>
      <c r="D244" s="17" t="s">
        <v>269</v>
      </c>
      <c r="E244" s="17" t="s">
        <v>196</v>
      </c>
      <c r="F244" s="17" t="s">
        <v>372</v>
      </c>
      <c r="G244" s="17" t="s">
        <v>189</v>
      </c>
      <c r="H244" s="17" t="s">
        <v>181</v>
      </c>
      <c r="I244" s="17" t="s">
        <v>227</v>
      </c>
      <c r="J244" s="17" t="s">
        <v>31</v>
      </c>
      <c r="K244" s="9"/>
      <c r="M244" s="12"/>
    </row>
    <row r="245" spans="1:13" ht="18" customHeight="1">
      <c r="A245" s="1">
        <v>244</v>
      </c>
      <c r="B245" s="16">
        <v>32663</v>
      </c>
      <c r="C245" s="17" t="s">
        <v>165</v>
      </c>
      <c r="D245" s="17" t="s">
        <v>184</v>
      </c>
      <c r="E245" s="17" t="s">
        <v>179</v>
      </c>
      <c r="F245" s="17" t="s">
        <v>213</v>
      </c>
      <c r="G245" s="17" t="s">
        <v>186</v>
      </c>
      <c r="H245" s="17" t="s">
        <v>131</v>
      </c>
      <c r="I245" s="17" t="s">
        <v>32</v>
      </c>
      <c r="J245" s="17" t="s">
        <v>228</v>
      </c>
      <c r="K245" s="9"/>
      <c r="M245" s="12"/>
    </row>
    <row r="246" spans="1:13" ht="18" customHeight="1">
      <c r="A246" s="1">
        <v>245</v>
      </c>
      <c r="B246" s="16">
        <v>32663</v>
      </c>
      <c r="C246" s="17" t="s">
        <v>172</v>
      </c>
      <c r="D246" s="17" t="s">
        <v>142</v>
      </c>
      <c r="E246" s="17" t="s">
        <v>182</v>
      </c>
      <c r="F246" s="17" t="s">
        <v>187</v>
      </c>
      <c r="G246" s="17" t="s">
        <v>161</v>
      </c>
      <c r="H246" s="17" t="s">
        <v>185</v>
      </c>
      <c r="I246" s="17" t="s">
        <v>26</v>
      </c>
      <c r="J246" s="17" t="s">
        <v>8</v>
      </c>
      <c r="K246" s="9"/>
      <c r="M246" s="12"/>
    </row>
    <row r="247" spans="1:13" ht="18" customHeight="1">
      <c r="A247" s="1">
        <v>246</v>
      </c>
      <c r="B247" s="44">
        <v>32665</v>
      </c>
      <c r="C247" s="17" t="s">
        <v>166</v>
      </c>
      <c r="D247" s="17" t="s">
        <v>175</v>
      </c>
      <c r="E247" s="17" t="s">
        <v>163</v>
      </c>
      <c r="F247" s="17" t="s">
        <v>324</v>
      </c>
      <c r="G247" s="17" t="s">
        <v>191</v>
      </c>
      <c r="H247" s="17" t="s">
        <v>177</v>
      </c>
      <c r="I247" s="17" t="s">
        <v>276</v>
      </c>
      <c r="J247" s="17" t="s">
        <v>37</v>
      </c>
      <c r="K247" s="9"/>
      <c r="M247" s="12"/>
    </row>
    <row r="248" spans="1:13" ht="18" customHeight="1">
      <c r="A248" s="1">
        <v>247</v>
      </c>
      <c r="B248" s="44">
        <v>32665</v>
      </c>
      <c r="C248" s="17" t="s">
        <v>170</v>
      </c>
      <c r="D248" s="17" t="s">
        <v>171</v>
      </c>
      <c r="E248" s="17" t="s">
        <v>210</v>
      </c>
      <c r="F248" s="17" t="s">
        <v>322</v>
      </c>
      <c r="G248" s="17" t="s">
        <v>167</v>
      </c>
      <c r="H248" s="17" t="s">
        <v>190</v>
      </c>
      <c r="I248" s="17" t="s">
        <v>38</v>
      </c>
      <c r="J248" s="17" t="s">
        <v>20</v>
      </c>
      <c r="K248" s="9"/>
      <c r="M248" s="12"/>
    </row>
    <row r="249" spans="1:13" ht="18" customHeight="1">
      <c r="A249" s="1">
        <v>248</v>
      </c>
      <c r="B249" s="44">
        <v>32665</v>
      </c>
      <c r="C249" s="17" t="s">
        <v>180</v>
      </c>
      <c r="D249" s="17" t="s">
        <v>176</v>
      </c>
      <c r="E249" s="17" t="s">
        <v>144</v>
      </c>
      <c r="F249" s="17" t="s">
        <v>326</v>
      </c>
      <c r="G249" s="17" t="s">
        <v>193</v>
      </c>
      <c r="H249" s="17" t="s">
        <v>323</v>
      </c>
      <c r="I249" s="17" t="s">
        <v>19</v>
      </c>
      <c r="J249" s="17" t="s">
        <v>14</v>
      </c>
      <c r="K249" s="9"/>
      <c r="M249" s="12"/>
    </row>
    <row r="250" spans="1:13" ht="18" customHeight="1">
      <c r="A250" s="1">
        <v>249</v>
      </c>
      <c r="B250" s="16">
        <v>32665</v>
      </c>
      <c r="C250" s="17" t="s">
        <v>184</v>
      </c>
      <c r="D250" s="17" t="s">
        <v>183</v>
      </c>
      <c r="E250" s="17" t="s">
        <v>198</v>
      </c>
      <c r="F250" s="17" t="s">
        <v>186</v>
      </c>
      <c r="G250" s="17" t="s">
        <v>174</v>
      </c>
      <c r="H250" s="17" t="s">
        <v>165</v>
      </c>
      <c r="I250" s="17" t="s">
        <v>31</v>
      </c>
      <c r="J250" s="17" t="s">
        <v>26</v>
      </c>
      <c r="K250" s="9"/>
      <c r="M250" s="12"/>
    </row>
    <row r="251" spans="1:13" ht="18" customHeight="1">
      <c r="A251" s="1">
        <v>250</v>
      </c>
      <c r="B251" s="16">
        <v>32665</v>
      </c>
      <c r="C251" s="17" t="s">
        <v>178</v>
      </c>
      <c r="D251" s="17" t="s">
        <v>196</v>
      </c>
      <c r="E251" s="17" t="s">
        <v>194</v>
      </c>
      <c r="F251" s="17" t="s">
        <v>182</v>
      </c>
      <c r="G251" s="17" t="s">
        <v>172</v>
      </c>
      <c r="H251" s="17" t="s">
        <v>187</v>
      </c>
      <c r="I251" s="17" t="s">
        <v>228</v>
      </c>
      <c r="J251" s="17" t="s">
        <v>227</v>
      </c>
      <c r="K251" s="9"/>
      <c r="M251" s="12"/>
    </row>
    <row r="252" spans="1:13" ht="18" customHeight="1">
      <c r="A252" s="1">
        <v>251</v>
      </c>
      <c r="B252" s="16">
        <v>32665</v>
      </c>
      <c r="C252" s="17" t="s">
        <v>179</v>
      </c>
      <c r="D252" s="17" t="s">
        <v>181</v>
      </c>
      <c r="E252" s="17" t="s">
        <v>197</v>
      </c>
      <c r="F252" s="17" t="s">
        <v>200</v>
      </c>
      <c r="G252" s="17" t="s">
        <v>213</v>
      </c>
      <c r="H252" s="17" t="s">
        <v>214</v>
      </c>
      <c r="I252" s="17" t="s">
        <v>32</v>
      </c>
      <c r="J252" s="17" t="s">
        <v>8</v>
      </c>
      <c r="K252" s="9"/>
      <c r="M252" s="12"/>
    </row>
    <row r="253" spans="1:13" ht="18" customHeight="1">
      <c r="A253" s="1">
        <v>252</v>
      </c>
      <c r="B253" s="44">
        <v>32666</v>
      </c>
      <c r="C253" s="17" t="s">
        <v>163</v>
      </c>
      <c r="D253" s="17" t="s">
        <v>169</v>
      </c>
      <c r="E253" s="17" t="s">
        <v>192</v>
      </c>
      <c r="F253" s="17" t="s">
        <v>191</v>
      </c>
      <c r="G253" s="17" t="s">
        <v>175</v>
      </c>
      <c r="H253" s="17" t="s">
        <v>195</v>
      </c>
      <c r="I253" s="17" t="s">
        <v>276</v>
      </c>
      <c r="J253" s="17" t="s">
        <v>37</v>
      </c>
      <c r="K253" s="9"/>
    </row>
    <row r="254" spans="1:13" ht="18" customHeight="1">
      <c r="A254" s="1">
        <v>253</v>
      </c>
      <c r="B254" s="44">
        <v>32666</v>
      </c>
      <c r="C254" s="17" t="s">
        <v>210</v>
      </c>
      <c r="D254" s="17" t="s">
        <v>322</v>
      </c>
      <c r="E254" s="17" t="s">
        <v>171</v>
      </c>
      <c r="F254" s="17" t="s">
        <v>167</v>
      </c>
      <c r="G254" s="17" t="s">
        <v>170</v>
      </c>
      <c r="H254" s="17" t="s">
        <v>190</v>
      </c>
      <c r="I254" s="17" t="s">
        <v>38</v>
      </c>
      <c r="J254" s="17" t="s">
        <v>20</v>
      </c>
      <c r="K254" s="9"/>
    </row>
    <row r="255" spans="1:13" ht="18" customHeight="1">
      <c r="A255" s="1">
        <v>254</v>
      </c>
      <c r="B255" s="44">
        <v>32666</v>
      </c>
      <c r="C255" s="17" t="s">
        <v>144</v>
      </c>
      <c r="D255" s="17" t="s">
        <v>326</v>
      </c>
      <c r="E255" s="17" t="s">
        <v>193</v>
      </c>
      <c r="F255" s="17" t="s">
        <v>323</v>
      </c>
      <c r="G255" s="17" t="s">
        <v>180</v>
      </c>
      <c r="H255" s="17" t="s">
        <v>176</v>
      </c>
      <c r="I255" s="17" t="s">
        <v>19</v>
      </c>
      <c r="J255" s="17" t="s">
        <v>14</v>
      </c>
      <c r="K255" s="9"/>
    </row>
    <row r="256" spans="1:13" ht="18" customHeight="1">
      <c r="A256" s="1">
        <v>255</v>
      </c>
      <c r="B256" s="16">
        <v>32666</v>
      </c>
      <c r="C256" s="17" t="s">
        <v>213</v>
      </c>
      <c r="D256" s="17" t="s">
        <v>200</v>
      </c>
      <c r="E256" s="17" t="s">
        <v>214</v>
      </c>
      <c r="F256" s="17" t="s">
        <v>179</v>
      </c>
      <c r="G256" s="17" t="s">
        <v>197</v>
      </c>
      <c r="H256" s="17" t="s">
        <v>181</v>
      </c>
      <c r="I256" s="17" t="s">
        <v>32</v>
      </c>
      <c r="J256" s="17" t="s">
        <v>8</v>
      </c>
      <c r="K256" s="9"/>
    </row>
    <row r="257" spans="1:13" ht="18" customHeight="1">
      <c r="A257" s="1">
        <v>256</v>
      </c>
      <c r="B257" s="16">
        <v>32666</v>
      </c>
      <c r="C257" s="17" t="s">
        <v>183</v>
      </c>
      <c r="D257" s="17" t="s">
        <v>186</v>
      </c>
      <c r="E257" s="17" t="s">
        <v>174</v>
      </c>
      <c r="F257" s="17" t="s">
        <v>165</v>
      </c>
      <c r="G257" s="17" t="s">
        <v>184</v>
      </c>
      <c r="H257" s="17" t="s">
        <v>198</v>
      </c>
      <c r="I257" s="17" t="s">
        <v>31</v>
      </c>
      <c r="J257" s="17" t="s">
        <v>26</v>
      </c>
      <c r="K257" s="9"/>
    </row>
    <row r="258" spans="1:13" ht="18" customHeight="1">
      <c r="A258" s="1">
        <v>257</v>
      </c>
      <c r="B258" s="16">
        <v>32666</v>
      </c>
      <c r="C258" s="17" t="s">
        <v>194</v>
      </c>
      <c r="D258" s="17" t="s">
        <v>172</v>
      </c>
      <c r="E258" s="17" t="s">
        <v>182</v>
      </c>
      <c r="F258" s="17" t="s">
        <v>187</v>
      </c>
      <c r="G258" s="17" t="s">
        <v>178</v>
      </c>
      <c r="H258" s="17" t="s">
        <v>196</v>
      </c>
      <c r="I258" s="17" t="s">
        <v>228</v>
      </c>
      <c r="J258" s="17" t="s">
        <v>227</v>
      </c>
      <c r="K258" s="9"/>
      <c r="M258" s="13"/>
    </row>
    <row r="259" spans="1:13" ht="18" customHeight="1">
      <c r="A259" s="1">
        <v>258</v>
      </c>
      <c r="B259" s="44">
        <v>32667</v>
      </c>
      <c r="C259" s="17" t="s">
        <v>195</v>
      </c>
      <c r="D259" s="17" t="s">
        <v>166</v>
      </c>
      <c r="E259" s="17" t="s">
        <v>169</v>
      </c>
      <c r="F259" s="17" t="s">
        <v>175</v>
      </c>
      <c r="G259" s="17" t="s">
        <v>163</v>
      </c>
      <c r="H259" s="17" t="s">
        <v>191</v>
      </c>
      <c r="I259" s="17" t="s">
        <v>276</v>
      </c>
      <c r="J259" s="17" t="s">
        <v>37</v>
      </c>
      <c r="K259" s="9"/>
    </row>
    <row r="260" spans="1:13" ht="18" customHeight="1">
      <c r="A260" s="1">
        <v>259</v>
      </c>
      <c r="B260" s="44">
        <v>32667</v>
      </c>
      <c r="C260" s="17" t="s">
        <v>190</v>
      </c>
      <c r="D260" s="17" t="s">
        <v>167</v>
      </c>
      <c r="E260" s="17" t="s">
        <v>322</v>
      </c>
      <c r="F260" s="17" t="s">
        <v>171</v>
      </c>
      <c r="G260" s="17" t="s">
        <v>210</v>
      </c>
      <c r="H260" s="17" t="s">
        <v>170</v>
      </c>
      <c r="I260" s="17" t="s">
        <v>38</v>
      </c>
      <c r="J260" s="17" t="s">
        <v>20</v>
      </c>
      <c r="K260" s="9"/>
    </row>
    <row r="261" spans="1:13" ht="18" customHeight="1">
      <c r="A261" s="1">
        <v>260</v>
      </c>
      <c r="B261" s="16">
        <v>32667</v>
      </c>
      <c r="C261" s="17" t="s">
        <v>187</v>
      </c>
      <c r="D261" s="17" t="s">
        <v>178</v>
      </c>
      <c r="E261" s="17" t="s">
        <v>172</v>
      </c>
      <c r="F261" s="17" t="s">
        <v>196</v>
      </c>
      <c r="G261" s="17" t="s">
        <v>182</v>
      </c>
      <c r="H261" s="17" t="s">
        <v>194</v>
      </c>
      <c r="I261" s="17" t="s">
        <v>228</v>
      </c>
      <c r="J261" s="17" t="s">
        <v>227</v>
      </c>
      <c r="K261" s="9"/>
    </row>
    <row r="262" spans="1:13" ht="18" customHeight="1">
      <c r="A262" s="1">
        <v>261</v>
      </c>
      <c r="B262" s="16">
        <v>32667</v>
      </c>
      <c r="C262" s="17" t="s">
        <v>198</v>
      </c>
      <c r="D262" s="17" t="s">
        <v>165</v>
      </c>
      <c r="E262" s="17" t="s">
        <v>184</v>
      </c>
      <c r="F262" s="17" t="s">
        <v>174</v>
      </c>
      <c r="G262" s="17" t="s">
        <v>183</v>
      </c>
      <c r="H262" s="17" t="s">
        <v>186</v>
      </c>
      <c r="I262" s="17" t="s">
        <v>31</v>
      </c>
      <c r="J262" s="17" t="s">
        <v>26</v>
      </c>
      <c r="K262" s="9"/>
    </row>
    <row r="263" spans="1:13" ht="18" customHeight="1">
      <c r="A263" s="1">
        <v>262</v>
      </c>
      <c r="B263" s="16">
        <v>32667</v>
      </c>
      <c r="C263" s="17" t="s">
        <v>181</v>
      </c>
      <c r="D263" s="17" t="s">
        <v>197</v>
      </c>
      <c r="E263" s="17" t="s">
        <v>213</v>
      </c>
      <c r="F263" s="17" t="s">
        <v>214</v>
      </c>
      <c r="G263" s="17" t="s">
        <v>200</v>
      </c>
      <c r="H263" s="17" t="s">
        <v>179</v>
      </c>
      <c r="I263" s="17" t="s">
        <v>32</v>
      </c>
      <c r="J263" s="17" t="s">
        <v>8</v>
      </c>
      <c r="K263" s="9"/>
    </row>
    <row r="264" spans="1:13" ht="18" customHeight="1">
      <c r="A264" s="1">
        <v>263</v>
      </c>
      <c r="B264" s="16">
        <v>32668</v>
      </c>
      <c r="C264" s="17" t="s">
        <v>200</v>
      </c>
      <c r="D264" s="17" t="s">
        <v>214</v>
      </c>
      <c r="E264" s="17" t="s">
        <v>165</v>
      </c>
      <c r="F264" s="17" t="s">
        <v>178</v>
      </c>
      <c r="G264" s="17" t="s">
        <v>198</v>
      </c>
      <c r="H264" s="17" t="s">
        <v>213</v>
      </c>
      <c r="I264" s="17" t="s">
        <v>31</v>
      </c>
      <c r="J264" s="17" t="s">
        <v>32</v>
      </c>
      <c r="K264" s="9"/>
    </row>
    <row r="265" spans="1:13" ht="18" customHeight="1">
      <c r="A265" s="1">
        <v>264</v>
      </c>
      <c r="B265" s="44">
        <v>32669</v>
      </c>
      <c r="C265" s="17" t="s">
        <v>191</v>
      </c>
      <c r="D265" s="17" t="s">
        <v>176</v>
      </c>
      <c r="E265" s="17" t="s">
        <v>326</v>
      </c>
      <c r="F265" s="17" t="s">
        <v>193</v>
      </c>
      <c r="G265" s="17" t="s">
        <v>144</v>
      </c>
      <c r="H265" s="17" t="s">
        <v>327</v>
      </c>
      <c r="I265" s="17" t="s">
        <v>20</v>
      </c>
      <c r="J265" s="17" t="s">
        <v>19</v>
      </c>
      <c r="K265" s="9"/>
    </row>
    <row r="266" spans="1:13" ht="18" customHeight="1">
      <c r="A266" s="1">
        <v>265</v>
      </c>
      <c r="B266" s="44">
        <v>32669</v>
      </c>
      <c r="C266" s="17" t="s">
        <v>167</v>
      </c>
      <c r="D266" s="17" t="s">
        <v>210</v>
      </c>
      <c r="E266" s="17" t="s">
        <v>324</v>
      </c>
      <c r="F266" s="17" t="s">
        <v>163</v>
      </c>
      <c r="G266" s="17" t="s">
        <v>170</v>
      </c>
      <c r="H266" s="17" t="s">
        <v>175</v>
      </c>
      <c r="I266" s="17" t="s">
        <v>276</v>
      </c>
      <c r="J266" s="17" t="s">
        <v>38</v>
      </c>
      <c r="K266" s="9"/>
    </row>
    <row r="267" spans="1:13" ht="18" customHeight="1">
      <c r="A267" s="1">
        <v>266</v>
      </c>
      <c r="B267" s="44">
        <v>32669</v>
      </c>
      <c r="C267" s="17" t="s">
        <v>169</v>
      </c>
      <c r="D267" s="17" t="s">
        <v>192</v>
      </c>
      <c r="E267" s="17" t="s">
        <v>171</v>
      </c>
      <c r="F267" s="17" t="s">
        <v>166</v>
      </c>
      <c r="G267" s="17" t="s">
        <v>195</v>
      </c>
      <c r="H267" s="17" t="s">
        <v>322</v>
      </c>
      <c r="I267" s="17" t="s">
        <v>14</v>
      </c>
      <c r="J267" s="17" t="s">
        <v>37</v>
      </c>
      <c r="K267" s="9"/>
    </row>
    <row r="268" spans="1:13" ht="18" customHeight="1">
      <c r="A268" s="1">
        <v>267</v>
      </c>
      <c r="B268" s="16">
        <v>32669</v>
      </c>
      <c r="C268" s="17" t="s">
        <v>186</v>
      </c>
      <c r="D268" s="17" t="s">
        <v>198</v>
      </c>
      <c r="E268" s="17" t="s">
        <v>178</v>
      </c>
      <c r="F268" s="17" t="s">
        <v>213</v>
      </c>
      <c r="G268" s="17" t="s">
        <v>165</v>
      </c>
      <c r="H268" s="17" t="s">
        <v>200</v>
      </c>
      <c r="I268" s="17" t="s">
        <v>31</v>
      </c>
      <c r="J268" s="17" t="s">
        <v>32</v>
      </c>
      <c r="K268" s="9"/>
    </row>
    <row r="269" spans="1:13" ht="18" customHeight="1">
      <c r="A269" s="1">
        <v>268</v>
      </c>
      <c r="B269" s="16">
        <v>32669</v>
      </c>
      <c r="C269" s="17" t="s">
        <v>186</v>
      </c>
      <c r="D269" s="17" t="s">
        <v>184</v>
      </c>
      <c r="E269" s="17" t="s">
        <v>179</v>
      </c>
      <c r="F269" s="17" t="s">
        <v>197</v>
      </c>
      <c r="G269" s="17" t="s">
        <v>201</v>
      </c>
      <c r="H269" s="17" t="s">
        <v>183</v>
      </c>
      <c r="I269" s="17" t="s">
        <v>8</v>
      </c>
      <c r="J269" s="17" t="s">
        <v>228</v>
      </c>
      <c r="K269" s="9"/>
    </row>
    <row r="270" spans="1:13" ht="18" customHeight="1">
      <c r="A270" s="1">
        <v>269</v>
      </c>
      <c r="B270" s="44">
        <v>32670</v>
      </c>
      <c r="C270" s="17" t="s">
        <v>193</v>
      </c>
      <c r="D270" s="17" t="s">
        <v>144</v>
      </c>
      <c r="E270" s="17" t="s">
        <v>176</v>
      </c>
      <c r="F270" s="17" t="s">
        <v>327</v>
      </c>
      <c r="G270" s="17" t="s">
        <v>191</v>
      </c>
      <c r="H270" s="17" t="s">
        <v>326</v>
      </c>
      <c r="I270" s="17" t="s">
        <v>20</v>
      </c>
      <c r="J270" s="17" t="s">
        <v>19</v>
      </c>
      <c r="K270" s="9"/>
      <c r="M270" s="12"/>
    </row>
    <row r="271" spans="1:13" ht="18" customHeight="1">
      <c r="A271" s="1">
        <v>270</v>
      </c>
      <c r="B271" s="44">
        <v>32670</v>
      </c>
      <c r="C271" s="17" t="s">
        <v>175</v>
      </c>
      <c r="D271" s="17" t="s">
        <v>324</v>
      </c>
      <c r="E271" s="17" t="s">
        <v>163</v>
      </c>
      <c r="F271" s="17" t="s">
        <v>210</v>
      </c>
      <c r="G271" s="17" t="s">
        <v>167</v>
      </c>
      <c r="H271" s="17" t="s">
        <v>170</v>
      </c>
      <c r="I271" s="17" t="s">
        <v>276</v>
      </c>
      <c r="J271" s="17" t="s">
        <v>38</v>
      </c>
      <c r="K271" s="9"/>
      <c r="M271" s="12"/>
    </row>
    <row r="272" spans="1:13" ht="18" customHeight="1">
      <c r="A272" s="1">
        <v>271</v>
      </c>
      <c r="B272" s="44">
        <v>32670</v>
      </c>
      <c r="C272" s="17" t="s">
        <v>171</v>
      </c>
      <c r="D272" s="17" t="s">
        <v>195</v>
      </c>
      <c r="E272" s="17" t="s">
        <v>180</v>
      </c>
      <c r="F272" s="17" t="s">
        <v>322</v>
      </c>
      <c r="G272" s="17" t="s">
        <v>166</v>
      </c>
      <c r="H272" s="17" t="s">
        <v>192</v>
      </c>
      <c r="I272" s="17" t="s">
        <v>14</v>
      </c>
      <c r="J272" s="17" t="s">
        <v>37</v>
      </c>
      <c r="K272" s="9"/>
      <c r="M272" s="12"/>
    </row>
    <row r="273" spans="1:13" ht="18" customHeight="1">
      <c r="A273" s="1">
        <v>272</v>
      </c>
      <c r="B273" s="16">
        <v>32670</v>
      </c>
      <c r="C273" s="17" t="s">
        <v>185</v>
      </c>
      <c r="D273" s="17" t="s">
        <v>187</v>
      </c>
      <c r="E273" s="17" t="s">
        <v>181</v>
      </c>
      <c r="F273" s="17" t="s">
        <v>194</v>
      </c>
      <c r="G273" s="17" t="s">
        <v>182</v>
      </c>
      <c r="H273" s="17" t="s">
        <v>172</v>
      </c>
      <c r="I273" s="17" t="s">
        <v>227</v>
      </c>
      <c r="J273" s="17" t="s">
        <v>26</v>
      </c>
      <c r="K273" s="9"/>
      <c r="M273" s="12"/>
    </row>
    <row r="274" spans="1:13" ht="18" customHeight="1">
      <c r="A274" s="1">
        <v>273</v>
      </c>
      <c r="B274" s="16">
        <v>32670</v>
      </c>
      <c r="C274" s="17" t="s">
        <v>197</v>
      </c>
      <c r="D274" s="17" t="s">
        <v>179</v>
      </c>
      <c r="E274" s="17" t="s">
        <v>183</v>
      </c>
      <c r="F274" s="17" t="s">
        <v>201</v>
      </c>
      <c r="G274" s="17" t="s">
        <v>186</v>
      </c>
      <c r="H274" s="17" t="s">
        <v>184</v>
      </c>
      <c r="I274" s="17" t="s">
        <v>8</v>
      </c>
      <c r="J274" s="17" t="s">
        <v>228</v>
      </c>
      <c r="K274" s="9"/>
      <c r="M274" s="12"/>
    </row>
    <row r="275" spans="1:13" ht="18" customHeight="1">
      <c r="A275" s="1">
        <v>274</v>
      </c>
      <c r="B275" s="16">
        <v>32670</v>
      </c>
      <c r="C275" s="17" t="s">
        <v>165</v>
      </c>
      <c r="D275" s="17" t="s">
        <v>213</v>
      </c>
      <c r="E275" s="17" t="s">
        <v>200</v>
      </c>
      <c r="F275" s="17" t="s">
        <v>198</v>
      </c>
      <c r="G275" s="17" t="s">
        <v>214</v>
      </c>
      <c r="H275" s="17" t="s">
        <v>178</v>
      </c>
      <c r="I275" s="17" t="s">
        <v>31</v>
      </c>
      <c r="J275" s="17" t="s">
        <v>32</v>
      </c>
      <c r="K275" s="9"/>
      <c r="M275" s="12"/>
    </row>
    <row r="276" spans="1:13" ht="18" customHeight="1">
      <c r="A276" s="1">
        <v>275</v>
      </c>
      <c r="B276" s="44">
        <v>32671</v>
      </c>
      <c r="C276" s="17" t="s">
        <v>180</v>
      </c>
      <c r="D276" s="17" t="s">
        <v>169</v>
      </c>
      <c r="E276" s="17" t="s">
        <v>322</v>
      </c>
      <c r="F276" s="17" t="s">
        <v>192</v>
      </c>
      <c r="G276" s="17" t="s">
        <v>168</v>
      </c>
      <c r="H276" s="17" t="s">
        <v>195</v>
      </c>
      <c r="I276" s="17" t="s">
        <v>14</v>
      </c>
      <c r="J276" s="17" t="s">
        <v>37</v>
      </c>
      <c r="K276" s="9"/>
      <c r="M276" s="12"/>
    </row>
    <row r="277" spans="1:13" ht="18" customHeight="1">
      <c r="A277" s="1">
        <v>276</v>
      </c>
      <c r="B277" s="44">
        <v>32672</v>
      </c>
      <c r="C277" s="17" t="s">
        <v>192</v>
      </c>
      <c r="D277" s="17" t="s">
        <v>175</v>
      </c>
      <c r="E277" s="17" t="s">
        <v>324</v>
      </c>
      <c r="F277" s="17" t="s">
        <v>170</v>
      </c>
      <c r="G277" s="17" t="s">
        <v>177</v>
      </c>
      <c r="H277" s="17" t="s">
        <v>168</v>
      </c>
      <c r="I277" s="17" t="s">
        <v>37</v>
      </c>
      <c r="J277" s="17" t="s">
        <v>19</v>
      </c>
      <c r="K277" s="9"/>
      <c r="M277" s="12"/>
    </row>
    <row r="278" spans="1:13" ht="18" customHeight="1">
      <c r="A278" s="1">
        <v>277</v>
      </c>
      <c r="B278" s="44">
        <v>32672</v>
      </c>
      <c r="C278" s="17" t="s">
        <v>166</v>
      </c>
      <c r="D278" s="17" t="s">
        <v>193</v>
      </c>
      <c r="E278" s="17" t="s">
        <v>144</v>
      </c>
      <c r="F278" s="17" t="s">
        <v>326</v>
      </c>
      <c r="G278" s="17" t="s">
        <v>176</v>
      </c>
      <c r="H278" s="17" t="s">
        <v>191</v>
      </c>
      <c r="I278" s="17" t="s">
        <v>20</v>
      </c>
      <c r="J278" s="17" t="s">
        <v>276</v>
      </c>
      <c r="K278" s="9"/>
      <c r="M278" s="12"/>
    </row>
    <row r="279" spans="1:13" ht="18" customHeight="1">
      <c r="A279" s="1">
        <v>278</v>
      </c>
      <c r="B279" s="44">
        <v>32672</v>
      </c>
      <c r="C279" s="17" t="s">
        <v>210</v>
      </c>
      <c r="D279" s="17" t="s">
        <v>190</v>
      </c>
      <c r="E279" s="17" t="s">
        <v>327</v>
      </c>
      <c r="F279" s="17" t="s">
        <v>163</v>
      </c>
      <c r="G279" s="17" t="s">
        <v>171</v>
      </c>
      <c r="H279" s="17" t="s">
        <v>167</v>
      </c>
      <c r="I279" s="17" t="s">
        <v>38</v>
      </c>
      <c r="J279" s="17" t="s">
        <v>14</v>
      </c>
      <c r="K279" s="9"/>
      <c r="M279" s="12"/>
    </row>
    <row r="280" spans="1:13" ht="18" customHeight="1">
      <c r="A280" s="1">
        <v>279</v>
      </c>
      <c r="B280" s="16">
        <v>32672</v>
      </c>
      <c r="C280" s="17" t="s">
        <v>184</v>
      </c>
      <c r="D280" s="17" t="s">
        <v>201</v>
      </c>
      <c r="E280" s="17" t="s">
        <v>186</v>
      </c>
      <c r="F280" s="17" t="s">
        <v>183</v>
      </c>
      <c r="G280" s="17" t="s">
        <v>179</v>
      </c>
      <c r="H280" s="17" t="s">
        <v>197</v>
      </c>
      <c r="I280" s="17" t="s">
        <v>8</v>
      </c>
      <c r="J280" s="17" t="s">
        <v>227</v>
      </c>
      <c r="K280" s="9"/>
      <c r="M280" s="12"/>
    </row>
    <row r="281" spans="1:13" ht="18" customHeight="1">
      <c r="A281" s="1">
        <v>280</v>
      </c>
      <c r="B281" s="16">
        <v>32672</v>
      </c>
      <c r="C281" s="17" t="s">
        <v>178</v>
      </c>
      <c r="D281" s="17" t="s">
        <v>200</v>
      </c>
      <c r="E281" s="17" t="s">
        <v>187</v>
      </c>
      <c r="F281" s="17" t="s">
        <v>165</v>
      </c>
      <c r="G281" s="17" t="s">
        <v>213</v>
      </c>
      <c r="H281" s="17" t="s">
        <v>194</v>
      </c>
      <c r="I281" s="17" t="s">
        <v>32</v>
      </c>
      <c r="J281" s="17" t="s">
        <v>26</v>
      </c>
      <c r="K281" s="9"/>
      <c r="M281" s="12"/>
    </row>
    <row r="282" spans="1:13" ht="18" customHeight="1">
      <c r="A282" s="1">
        <v>281</v>
      </c>
      <c r="B282" s="16">
        <v>32672</v>
      </c>
      <c r="C282" s="17" t="s">
        <v>196</v>
      </c>
      <c r="D282" s="17" t="s">
        <v>372</v>
      </c>
      <c r="E282" s="17" t="s">
        <v>185</v>
      </c>
      <c r="F282" s="17" t="s">
        <v>269</v>
      </c>
      <c r="G282" s="17" t="s">
        <v>198</v>
      </c>
      <c r="H282" s="17" t="s">
        <v>181</v>
      </c>
      <c r="I282" s="17" t="s">
        <v>228</v>
      </c>
      <c r="J282" s="17" t="s">
        <v>31</v>
      </c>
      <c r="K282" s="9"/>
      <c r="M282" s="12"/>
    </row>
    <row r="283" spans="1:13" ht="18" customHeight="1">
      <c r="A283" s="1">
        <v>282</v>
      </c>
      <c r="B283" s="44">
        <v>32673</v>
      </c>
      <c r="C283" s="17" t="s">
        <v>170</v>
      </c>
      <c r="D283" s="17" t="s">
        <v>180</v>
      </c>
      <c r="E283" s="17" t="s">
        <v>195</v>
      </c>
      <c r="F283" s="17" t="s">
        <v>169</v>
      </c>
      <c r="G283" s="17" t="s">
        <v>175</v>
      </c>
      <c r="H283" s="17" t="s">
        <v>324</v>
      </c>
      <c r="I283" s="17" t="s">
        <v>37</v>
      </c>
      <c r="J283" s="17" t="s">
        <v>19</v>
      </c>
      <c r="K283" s="9"/>
      <c r="M283" s="12"/>
    </row>
    <row r="284" spans="1:13" ht="18" customHeight="1">
      <c r="A284" s="1">
        <v>283</v>
      </c>
      <c r="B284" s="44">
        <v>32673</v>
      </c>
      <c r="C284" s="17" t="s">
        <v>144</v>
      </c>
      <c r="D284" s="17" t="s">
        <v>326</v>
      </c>
      <c r="E284" s="17" t="s">
        <v>191</v>
      </c>
      <c r="F284" s="17" t="s">
        <v>176</v>
      </c>
      <c r="G284" s="17" t="s">
        <v>193</v>
      </c>
      <c r="H284" s="17" t="s">
        <v>166</v>
      </c>
      <c r="I284" s="17" t="s">
        <v>20</v>
      </c>
      <c r="J284" s="17" t="s">
        <v>276</v>
      </c>
      <c r="K284" s="9"/>
      <c r="M284" s="12"/>
    </row>
    <row r="285" spans="1:13" ht="18" customHeight="1">
      <c r="A285" s="1">
        <v>284</v>
      </c>
      <c r="B285" s="44">
        <v>32673</v>
      </c>
      <c r="C285" s="17" t="s">
        <v>163</v>
      </c>
      <c r="D285" s="17" t="s">
        <v>171</v>
      </c>
      <c r="E285" s="17" t="s">
        <v>190</v>
      </c>
      <c r="F285" s="17" t="s">
        <v>167</v>
      </c>
      <c r="G285" s="17" t="s">
        <v>327</v>
      </c>
      <c r="H285" s="17" t="s">
        <v>322</v>
      </c>
      <c r="I285" s="17" t="s">
        <v>38</v>
      </c>
      <c r="J285" s="17" t="s">
        <v>14</v>
      </c>
      <c r="K285" s="9"/>
      <c r="M285" s="12"/>
    </row>
    <row r="286" spans="1:13" ht="18" customHeight="1">
      <c r="A286" s="1">
        <v>285</v>
      </c>
      <c r="B286" s="16">
        <v>32673</v>
      </c>
      <c r="C286" s="17" t="s">
        <v>187</v>
      </c>
      <c r="D286" s="17" t="s">
        <v>194</v>
      </c>
      <c r="E286" s="17" t="s">
        <v>213</v>
      </c>
      <c r="F286" s="17" t="s">
        <v>178</v>
      </c>
      <c r="G286" s="17" t="s">
        <v>200</v>
      </c>
      <c r="H286" s="17" t="s">
        <v>165</v>
      </c>
      <c r="I286" s="17" t="s">
        <v>32</v>
      </c>
      <c r="J286" s="17" t="s">
        <v>26</v>
      </c>
      <c r="K286" s="9"/>
      <c r="M286" s="12"/>
    </row>
    <row r="287" spans="1:13" ht="18" customHeight="1">
      <c r="A287" s="1">
        <v>286</v>
      </c>
      <c r="B287" s="16">
        <v>32673</v>
      </c>
      <c r="C287" s="17" t="s">
        <v>183</v>
      </c>
      <c r="D287" s="17" t="s">
        <v>197</v>
      </c>
      <c r="E287" s="17" t="s">
        <v>201</v>
      </c>
      <c r="F287" s="17" t="s">
        <v>179</v>
      </c>
      <c r="G287" s="17" t="s">
        <v>184</v>
      </c>
      <c r="H287" s="17" t="s">
        <v>186</v>
      </c>
      <c r="I287" s="17" t="s">
        <v>8</v>
      </c>
      <c r="J287" s="17" t="s">
        <v>227</v>
      </c>
      <c r="K287" s="9"/>
      <c r="M287" s="13"/>
    </row>
    <row r="288" spans="1:13" ht="18" customHeight="1">
      <c r="A288" s="1">
        <v>287</v>
      </c>
      <c r="B288" s="44">
        <v>32674</v>
      </c>
      <c r="C288" s="17" t="s">
        <v>176</v>
      </c>
      <c r="D288" s="17" t="s">
        <v>191</v>
      </c>
      <c r="E288" s="17" t="s">
        <v>193</v>
      </c>
      <c r="F288" s="17" t="s">
        <v>166</v>
      </c>
      <c r="G288" s="17" t="s">
        <v>144</v>
      </c>
      <c r="H288" s="17" t="s">
        <v>326</v>
      </c>
      <c r="I288" s="17" t="s">
        <v>20</v>
      </c>
      <c r="J288" s="17" t="s">
        <v>276</v>
      </c>
      <c r="K288" s="9"/>
      <c r="M288" s="12"/>
    </row>
    <row r="289" spans="1:13" ht="18" customHeight="1">
      <c r="A289" s="1">
        <v>288</v>
      </c>
      <c r="B289" s="44">
        <v>32674</v>
      </c>
      <c r="C289" s="17" t="s">
        <v>322</v>
      </c>
      <c r="D289" s="17" t="s">
        <v>167</v>
      </c>
      <c r="E289" s="17" t="s">
        <v>171</v>
      </c>
      <c r="F289" s="17" t="s">
        <v>327</v>
      </c>
      <c r="G289" s="17" t="s">
        <v>210</v>
      </c>
      <c r="H289" s="17" t="s">
        <v>163</v>
      </c>
      <c r="I289" s="17" t="s">
        <v>38</v>
      </c>
      <c r="J289" s="17" t="s">
        <v>14</v>
      </c>
      <c r="K289" s="9"/>
      <c r="M289" s="12"/>
    </row>
    <row r="290" spans="1:13" ht="18" customHeight="1">
      <c r="A290" s="1">
        <v>289</v>
      </c>
      <c r="B290" s="16">
        <v>32674</v>
      </c>
      <c r="C290" s="17" t="s">
        <v>198</v>
      </c>
      <c r="D290" s="17" t="s">
        <v>196</v>
      </c>
      <c r="E290" s="17" t="s">
        <v>372</v>
      </c>
      <c r="F290" s="17" t="s">
        <v>181</v>
      </c>
      <c r="G290" s="17" t="s">
        <v>185</v>
      </c>
      <c r="H290" s="17" t="s">
        <v>269</v>
      </c>
      <c r="I290" s="17" t="s">
        <v>228</v>
      </c>
      <c r="J290" s="17" t="s">
        <v>31</v>
      </c>
      <c r="K290" s="9"/>
      <c r="M290" s="12"/>
    </row>
    <row r="291" spans="1:13" ht="18" customHeight="1">
      <c r="A291" s="1">
        <v>290</v>
      </c>
      <c r="B291" s="16">
        <v>32674</v>
      </c>
      <c r="C291" s="17" t="s">
        <v>213</v>
      </c>
      <c r="D291" s="17" t="s">
        <v>165</v>
      </c>
      <c r="E291" s="17" t="s">
        <v>194</v>
      </c>
      <c r="F291" s="17" t="s">
        <v>200</v>
      </c>
      <c r="G291" s="17" t="s">
        <v>178</v>
      </c>
      <c r="H291" s="17" t="s">
        <v>187</v>
      </c>
      <c r="I291" s="17" t="s">
        <v>32</v>
      </c>
      <c r="J291" s="17" t="s">
        <v>26</v>
      </c>
      <c r="K291" s="9"/>
      <c r="M291" s="12"/>
    </row>
    <row r="292" spans="1:13" ht="18" customHeight="1">
      <c r="A292" s="1">
        <v>291</v>
      </c>
      <c r="B292" s="44">
        <v>32675</v>
      </c>
      <c r="C292" s="17" t="s">
        <v>190</v>
      </c>
      <c r="D292" s="17" t="s">
        <v>170</v>
      </c>
      <c r="E292" s="17" t="s">
        <v>324</v>
      </c>
      <c r="F292" s="17" t="s">
        <v>175</v>
      </c>
      <c r="G292" s="17" t="s">
        <v>168</v>
      </c>
      <c r="H292" s="17" t="s">
        <v>177</v>
      </c>
      <c r="I292" s="17" t="s">
        <v>37</v>
      </c>
      <c r="J292" s="17" t="s">
        <v>20</v>
      </c>
      <c r="K292" s="9"/>
      <c r="M292" s="12"/>
    </row>
    <row r="293" spans="1:13" ht="18" customHeight="1">
      <c r="A293" s="1">
        <v>292</v>
      </c>
      <c r="B293" s="44">
        <v>32676</v>
      </c>
      <c r="C293" s="17" t="s">
        <v>193</v>
      </c>
      <c r="D293" s="17" t="s">
        <v>144</v>
      </c>
      <c r="E293" s="17" t="s">
        <v>175</v>
      </c>
      <c r="F293" s="17" t="s">
        <v>163</v>
      </c>
      <c r="G293" s="17" t="s">
        <v>170</v>
      </c>
      <c r="H293" s="17" t="s">
        <v>190</v>
      </c>
      <c r="I293" s="17" t="s">
        <v>37</v>
      </c>
      <c r="J293" s="17" t="s">
        <v>20</v>
      </c>
      <c r="K293" s="9"/>
      <c r="M293" s="12"/>
    </row>
    <row r="294" spans="1:13" ht="18" customHeight="1">
      <c r="A294" s="1">
        <v>293</v>
      </c>
      <c r="B294" s="44">
        <v>32676</v>
      </c>
      <c r="C294" s="17" t="s">
        <v>167</v>
      </c>
      <c r="D294" s="17" t="s">
        <v>176</v>
      </c>
      <c r="E294" s="17" t="s">
        <v>72</v>
      </c>
      <c r="F294" s="17" t="s">
        <v>171</v>
      </c>
      <c r="G294" s="17" t="s">
        <v>191</v>
      </c>
      <c r="H294" s="17" t="s">
        <v>210</v>
      </c>
      <c r="I294" s="17" t="s">
        <v>38</v>
      </c>
      <c r="J294" s="17" t="s">
        <v>276</v>
      </c>
      <c r="K294" s="9"/>
      <c r="M294" s="12"/>
    </row>
    <row r="295" spans="1:13" ht="18" customHeight="1">
      <c r="A295" s="1">
        <v>294</v>
      </c>
      <c r="B295" s="44">
        <v>32676</v>
      </c>
      <c r="C295" s="17" t="s">
        <v>195</v>
      </c>
      <c r="D295" s="17" t="s">
        <v>166</v>
      </c>
      <c r="E295" s="17" t="s">
        <v>180</v>
      </c>
      <c r="F295" s="17" t="s">
        <v>325</v>
      </c>
      <c r="G295" s="17" t="s">
        <v>192</v>
      </c>
      <c r="H295" s="17" t="s">
        <v>169</v>
      </c>
      <c r="I295" s="17" t="s">
        <v>19</v>
      </c>
      <c r="J295" s="17" t="s">
        <v>14</v>
      </c>
      <c r="K295" s="9"/>
      <c r="M295" s="12"/>
    </row>
    <row r="296" spans="1:13" ht="18" customHeight="1">
      <c r="A296" s="1">
        <v>295</v>
      </c>
      <c r="B296" s="16">
        <v>32676</v>
      </c>
      <c r="C296" s="17" t="s">
        <v>211</v>
      </c>
      <c r="D296" s="17" t="s">
        <v>213</v>
      </c>
      <c r="E296" s="17" t="s">
        <v>178</v>
      </c>
      <c r="F296" s="17" t="s">
        <v>197</v>
      </c>
      <c r="G296" s="17" t="s">
        <v>194</v>
      </c>
      <c r="H296" s="17" t="s">
        <v>200</v>
      </c>
      <c r="I296" s="17" t="s">
        <v>32</v>
      </c>
      <c r="J296" s="17" t="s">
        <v>228</v>
      </c>
      <c r="K296" s="9"/>
      <c r="M296" s="12"/>
    </row>
    <row r="297" spans="1:13" ht="18" customHeight="1">
      <c r="A297" s="1">
        <v>296</v>
      </c>
      <c r="B297" s="16">
        <v>32676</v>
      </c>
      <c r="C297" s="17" t="s">
        <v>214</v>
      </c>
      <c r="D297" s="17" t="s">
        <v>185</v>
      </c>
      <c r="E297" s="17" t="s">
        <v>269</v>
      </c>
      <c r="F297" s="17" t="s">
        <v>182</v>
      </c>
      <c r="G297" s="17" t="s">
        <v>181</v>
      </c>
      <c r="H297" s="17" t="s">
        <v>372</v>
      </c>
      <c r="I297" s="17" t="s">
        <v>227</v>
      </c>
      <c r="J297" s="17" t="s">
        <v>31</v>
      </c>
      <c r="K297" s="9"/>
      <c r="M297" s="12"/>
    </row>
    <row r="298" spans="1:13" ht="18" customHeight="1">
      <c r="A298" s="1">
        <v>297</v>
      </c>
      <c r="B298" s="16">
        <v>32676</v>
      </c>
      <c r="C298" s="17" t="s">
        <v>161</v>
      </c>
      <c r="D298" s="17" t="s">
        <v>186</v>
      </c>
      <c r="E298" s="17" t="s">
        <v>184</v>
      </c>
      <c r="F298" s="17" t="s">
        <v>198</v>
      </c>
      <c r="G298" s="17" t="s">
        <v>165</v>
      </c>
      <c r="H298" s="17" t="s">
        <v>179</v>
      </c>
      <c r="I298" s="17" t="s">
        <v>8</v>
      </c>
      <c r="J298" s="17" t="s">
        <v>26</v>
      </c>
      <c r="K298" s="9"/>
      <c r="M298" s="12"/>
    </row>
    <row r="299" spans="1:13" ht="18" customHeight="1">
      <c r="A299" s="1">
        <v>298</v>
      </c>
      <c r="B299" s="44">
        <v>32677</v>
      </c>
      <c r="C299" s="17" t="s">
        <v>175</v>
      </c>
      <c r="D299" s="17" t="s">
        <v>163</v>
      </c>
      <c r="E299" s="17" t="s">
        <v>190</v>
      </c>
      <c r="F299" s="17" t="s">
        <v>170</v>
      </c>
      <c r="G299" s="17" t="s">
        <v>144</v>
      </c>
      <c r="H299" s="17" t="s">
        <v>324</v>
      </c>
      <c r="I299" s="17" t="s">
        <v>37</v>
      </c>
      <c r="J299" s="17" t="s">
        <v>20</v>
      </c>
      <c r="K299" s="9"/>
      <c r="M299" s="12"/>
    </row>
    <row r="300" spans="1:13" ht="18" customHeight="1">
      <c r="A300" s="1">
        <v>299</v>
      </c>
      <c r="B300" s="44">
        <v>32677</v>
      </c>
      <c r="C300" s="17" t="s">
        <v>210</v>
      </c>
      <c r="D300" s="17" t="s">
        <v>322</v>
      </c>
      <c r="E300" s="17" t="s">
        <v>171</v>
      </c>
      <c r="F300" s="17" t="s">
        <v>191</v>
      </c>
      <c r="G300" s="17" t="s">
        <v>176</v>
      </c>
      <c r="H300" s="17" t="s">
        <v>327</v>
      </c>
      <c r="I300" s="17" t="s">
        <v>38</v>
      </c>
      <c r="J300" s="17" t="s">
        <v>276</v>
      </c>
      <c r="K300" s="9"/>
      <c r="M300" s="12"/>
    </row>
    <row r="301" spans="1:13" ht="18" customHeight="1">
      <c r="A301" s="1">
        <v>300</v>
      </c>
      <c r="B301" s="44">
        <v>32677</v>
      </c>
      <c r="C301" s="17" t="s">
        <v>169</v>
      </c>
      <c r="D301" s="17" t="s">
        <v>325</v>
      </c>
      <c r="E301" s="17" t="s">
        <v>166</v>
      </c>
      <c r="F301" s="17" t="s">
        <v>192</v>
      </c>
      <c r="G301" s="17" t="s">
        <v>195</v>
      </c>
      <c r="H301" s="17" t="s">
        <v>180</v>
      </c>
      <c r="I301" s="17" t="s">
        <v>19</v>
      </c>
      <c r="J301" s="17" t="s">
        <v>14</v>
      </c>
      <c r="K301" s="9"/>
      <c r="M301" s="12"/>
    </row>
    <row r="302" spans="1:13" ht="18" customHeight="1">
      <c r="A302" s="1">
        <v>301</v>
      </c>
      <c r="B302" s="16">
        <v>32677</v>
      </c>
      <c r="C302" s="17" t="s">
        <v>185</v>
      </c>
      <c r="D302" s="17" t="s">
        <v>172</v>
      </c>
      <c r="E302" s="17" t="s">
        <v>183</v>
      </c>
      <c r="F302" s="17" t="s">
        <v>187</v>
      </c>
      <c r="G302" s="17" t="s">
        <v>142</v>
      </c>
      <c r="H302" s="17" t="s">
        <v>182</v>
      </c>
      <c r="I302" s="17" t="s">
        <v>227</v>
      </c>
      <c r="J302" s="17" t="s">
        <v>31</v>
      </c>
      <c r="K302" s="9"/>
      <c r="M302" s="12"/>
    </row>
    <row r="303" spans="1:13" ht="18" customHeight="1">
      <c r="A303" s="1">
        <v>302</v>
      </c>
      <c r="B303" s="16">
        <v>32677</v>
      </c>
      <c r="C303" s="17" t="s">
        <v>186</v>
      </c>
      <c r="D303" s="17" t="s">
        <v>184</v>
      </c>
      <c r="E303" s="17" t="s">
        <v>179</v>
      </c>
      <c r="F303" s="17" t="s">
        <v>165</v>
      </c>
      <c r="G303" s="17" t="s">
        <v>198</v>
      </c>
      <c r="H303" s="17" t="s">
        <v>161</v>
      </c>
      <c r="I303" s="17" t="s">
        <v>8</v>
      </c>
      <c r="J303" s="17" t="s">
        <v>26</v>
      </c>
      <c r="K303" s="9"/>
      <c r="M303" s="12"/>
    </row>
    <row r="304" spans="1:13" ht="18" customHeight="1">
      <c r="A304" s="1">
        <v>303</v>
      </c>
      <c r="B304" s="44">
        <v>32679</v>
      </c>
      <c r="C304" s="17" t="s">
        <v>166</v>
      </c>
      <c r="D304" s="17" t="s">
        <v>193</v>
      </c>
      <c r="E304" s="17" t="s">
        <v>192</v>
      </c>
      <c r="F304" s="17" t="s">
        <v>176</v>
      </c>
      <c r="G304" s="17" t="s">
        <v>169</v>
      </c>
      <c r="H304" s="17" t="s">
        <v>325</v>
      </c>
      <c r="I304" s="17" t="s">
        <v>37</v>
      </c>
      <c r="J304" s="17" t="s">
        <v>276</v>
      </c>
      <c r="K304" s="9"/>
      <c r="M304" s="12"/>
    </row>
    <row r="305" spans="1:13" ht="18" customHeight="1">
      <c r="A305" s="1">
        <v>304</v>
      </c>
      <c r="B305" s="44">
        <v>32679</v>
      </c>
      <c r="C305" s="17" t="s">
        <v>171</v>
      </c>
      <c r="D305" s="17" t="s">
        <v>324</v>
      </c>
      <c r="E305" s="17" t="s">
        <v>170</v>
      </c>
      <c r="F305" s="17" t="s">
        <v>327</v>
      </c>
      <c r="G305" s="17" t="s">
        <v>322</v>
      </c>
      <c r="H305" s="17" t="s">
        <v>210</v>
      </c>
      <c r="I305" s="17" t="s">
        <v>20</v>
      </c>
      <c r="J305" s="17" t="s">
        <v>19</v>
      </c>
      <c r="K305" s="9"/>
      <c r="M305" s="12"/>
    </row>
    <row r="306" spans="1:13" ht="18" customHeight="1">
      <c r="A306" s="1">
        <v>305</v>
      </c>
      <c r="B306" s="44">
        <v>32679</v>
      </c>
      <c r="C306" s="17" t="s">
        <v>180</v>
      </c>
      <c r="D306" s="17" t="s">
        <v>326</v>
      </c>
      <c r="E306" s="17" t="s">
        <v>163</v>
      </c>
      <c r="F306" s="17" t="s">
        <v>144</v>
      </c>
      <c r="G306" s="17" t="s">
        <v>177</v>
      </c>
      <c r="H306" s="17" t="s">
        <v>168</v>
      </c>
      <c r="I306" s="17" t="s">
        <v>14</v>
      </c>
      <c r="J306" s="17" t="s">
        <v>38</v>
      </c>
      <c r="K306" s="9"/>
      <c r="M306" s="12"/>
    </row>
    <row r="307" spans="1:13" ht="18" customHeight="1">
      <c r="A307" s="1">
        <v>306</v>
      </c>
      <c r="B307" s="16">
        <v>32679</v>
      </c>
      <c r="C307" s="17" t="s">
        <v>165</v>
      </c>
      <c r="D307" s="17" t="s">
        <v>269</v>
      </c>
      <c r="E307" s="17" t="s">
        <v>186</v>
      </c>
      <c r="F307" s="17" t="s">
        <v>200</v>
      </c>
      <c r="G307" s="17" t="s">
        <v>179</v>
      </c>
      <c r="H307" s="17" t="s">
        <v>213</v>
      </c>
      <c r="I307" s="17" t="s">
        <v>8</v>
      </c>
      <c r="J307" s="17" t="s">
        <v>227</v>
      </c>
      <c r="K307" s="9"/>
      <c r="M307" s="12"/>
    </row>
    <row r="308" spans="1:13" ht="18" customHeight="1">
      <c r="A308" s="1">
        <v>307</v>
      </c>
      <c r="B308" s="16">
        <v>32679</v>
      </c>
      <c r="C308" s="17" t="s">
        <v>197</v>
      </c>
      <c r="D308" s="17" t="s">
        <v>181</v>
      </c>
      <c r="E308" s="17" t="s">
        <v>198</v>
      </c>
      <c r="F308" s="17" t="s">
        <v>131</v>
      </c>
      <c r="G308" s="17" t="s">
        <v>178</v>
      </c>
      <c r="H308" s="17" t="s">
        <v>184</v>
      </c>
      <c r="I308" s="17" t="s">
        <v>31</v>
      </c>
      <c r="J308" s="17" t="s">
        <v>228</v>
      </c>
      <c r="K308" s="9"/>
      <c r="M308" s="12"/>
    </row>
    <row r="309" spans="1:13" ht="18" customHeight="1">
      <c r="A309" s="1">
        <v>308</v>
      </c>
      <c r="B309" s="16">
        <v>32679</v>
      </c>
      <c r="C309" s="17" t="s">
        <v>182</v>
      </c>
      <c r="D309" s="17" t="s">
        <v>183</v>
      </c>
      <c r="E309" s="17" t="s">
        <v>172</v>
      </c>
      <c r="F309" s="17" t="s">
        <v>196</v>
      </c>
      <c r="G309" s="17" t="s">
        <v>187</v>
      </c>
      <c r="H309" s="17" t="s">
        <v>214</v>
      </c>
      <c r="I309" s="17" t="s">
        <v>26</v>
      </c>
      <c r="J309" s="17" t="s">
        <v>32</v>
      </c>
      <c r="K309" s="9"/>
      <c r="M309" s="12"/>
    </row>
    <row r="310" spans="1:13" ht="18" customHeight="1">
      <c r="A310" s="1">
        <v>309</v>
      </c>
      <c r="B310" s="44">
        <v>32680</v>
      </c>
      <c r="C310" s="17" t="s">
        <v>176</v>
      </c>
      <c r="D310" s="17" t="s">
        <v>192</v>
      </c>
      <c r="E310" s="17" t="s">
        <v>325</v>
      </c>
      <c r="F310" s="17" t="s">
        <v>169</v>
      </c>
      <c r="G310" s="17" t="s">
        <v>166</v>
      </c>
      <c r="H310" s="17" t="s">
        <v>193</v>
      </c>
      <c r="I310" s="17" t="s">
        <v>37</v>
      </c>
      <c r="J310" s="17" t="s">
        <v>276</v>
      </c>
      <c r="K310" s="9"/>
      <c r="M310" s="12"/>
    </row>
    <row r="311" spans="1:13" ht="18" customHeight="1">
      <c r="A311" s="1">
        <v>310</v>
      </c>
      <c r="B311" s="44">
        <v>32680</v>
      </c>
      <c r="C311" s="17" t="s">
        <v>170</v>
      </c>
      <c r="D311" s="17" t="s">
        <v>327</v>
      </c>
      <c r="E311" s="17" t="s">
        <v>322</v>
      </c>
      <c r="F311" s="17" t="s">
        <v>210</v>
      </c>
      <c r="G311" s="17" t="s">
        <v>324</v>
      </c>
      <c r="H311" s="17" t="s">
        <v>171</v>
      </c>
      <c r="I311" s="17" t="s">
        <v>20</v>
      </c>
      <c r="J311" s="17" t="s">
        <v>19</v>
      </c>
      <c r="K311" s="9"/>
      <c r="M311" s="12"/>
    </row>
    <row r="312" spans="1:13" ht="18" customHeight="1">
      <c r="A312" s="1">
        <v>311</v>
      </c>
      <c r="B312" s="44">
        <v>32680</v>
      </c>
      <c r="C312" s="17" t="s">
        <v>163</v>
      </c>
      <c r="D312" s="17" t="s">
        <v>195</v>
      </c>
      <c r="E312" s="17" t="s">
        <v>144</v>
      </c>
      <c r="F312" s="17" t="s">
        <v>326</v>
      </c>
      <c r="G312" s="17" t="s">
        <v>175</v>
      </c>
      <c r="H312" s="17" t="s">
        <v>180</v>
      </c>
      <c r="I312" s="17" t="s">
        <v>14</v>
      </c>
      <c r="J312" s="17" t="s">
        <v>38</v>
      </c>
      <c r="K312" s="9"/>
      <c r="M312" s="12"/>
    </row>
    <row r="313" spans="1:13" ht="18" customHeight="1">
      <c r="A313" s="1">
        <v>312</v>
      </c>
      <c r="B313" s="16">
        <v>32680</v>
      </c>
      <c r="C313" s="17" t="s">
        <v>196</v>
      </c>
      <c r="D313" s="17" t="s">
        <v>187</v>
      </c>
      <c r="E313" s="17" t="s">
        <v>185</v>
      </c>
      <c r="F313" s="17" t="s">
        <v>372</v>
      </c>
      <c r="G313" s="17" t="s">
        <v>194</v>
      </c>
      <c r="H313" s="17" t="s">
        <v>161</v>
      </c>
      <c r="I313" s="17" t="s">
        <v>26</v>
      </c>
      <c r="J313" s="17" t="s">
        <v>32</v>
      </c>
      <c r="K313" s="9"/>
      <c r="M313" s="12"/>
    </row>
    <row r="314" spans="1:13" ht="18" customHeight="1">
      <c r="A314" s="1">
        <v>313</v>
      </c>
      <c r="B314" s="16">
        <v>32680</v>
      </c>
      <c r="C314" s="17" t="s">
        <v>269</v>
      </c>
      <c r="D314" s="17" t="s">
        <v>179</v>
      </c>
      <c r="E314" s="17" t="s">
        <v>213</v>
      </c>
      <c r="F314" s="17" t="s">
        <v>186</v>
      </c>
      <c r="G314" s="17" t="s">
        <v>200</v>
      </c>
      <c r="H314" s="17" t="s">
        <v>165</v>
      </c>
      <c r="I314" s="17" t="s">
        <v>8</v>
      </c>
      <c r="J314" s="17" t="s">
        <v>227</v>
      </c>
      <c r="K314" s="9"/>
      <c r="M314" s="12"/>
    </row>
    <row r="315" spans="1:13" ht="18" customHeight="1">
      <c r="A315" s="1">
        <v>314</v>
      </c>
      <c r="B315" s="16">
        <v>32680</v>
      </c>
      <c r="C315" s="17" t="s">
        <v>181</v>
      </c>
      <c r="D315" s="17" t="s">
        <v>131</v>
      </c>
      <c r="E315" s="17" t="s">
        <v>184</v>
      </c>
      <c r="F315" s="17" t="s">
        <v>178</v>
      </c>
      <c r="G315" s="17" t="s">
        <v>198</v>
      </c>
      <c r="H315" s="17" t="s">
        <v>197</v>
      </c>
      <c r="I315" s="17" t="s">
        <v>31</v>
      </c>
      <c r="J315" s="17" t="s">
        <v>228</v>
      </c>
      <c r="K315" s="9"/>
      <c r="M315" s="12"/>
    </row>
    <row r="316" spans="1:13" ht="18" customHeight="1">
      <c r="A316" s="1">
        <v>315</v>
      </c>
      <c r="B316" s="44">
        <v>32681</v>
      </c>
      <c r="C316" s="17" t="s">
        <v>144</v>
      </c>
      <c r="D316" s="17" t="s">
        <v>175</v>
      </c>
      <c r="E316" s="17" t="s">
        <v>326</v>
      </c>
      <c r="F316" s="17" t="s">
        <v>195</v>
      </c>
      <c r="G316" s="17" t="s">
        <v>191</v>
      </c>
      <c r="H316" s="17" t="s">
        <v>177</v>
      </c>
      <c r="I316" s="17" t="s">
        <v>14</v>
      </c>
      <c r="J316" s="17" t="s">
        <v>38</v>
      </c>
      <c r="K316" s="9"/>
      <c r="M316" s="12"/>
    </row>
    <row r="317" spans="1:13" ht="18" customHeight="1">
      <c r="A317" s="1">
        <v>316</v>
      </c>
      <c r="B317" s="16">
        <v>32681</v>
      </c>
      <c r="C317" s="17" t="s">
        <v>213</v>
      </c>
      <c r="D317" s="17" t="s">
        <v>165</v>
      </c>
      <c r="E317" s="17" t="s">
        <v>200</v>
      </c>
      <c r="F317" s="17" t="s">
        <v>179</v>
      </c>
      <c r="G317" s="17" t="s">
        <v>269</v>
      </c>
      <c r="H317" s="17" t="s">
        <v>186</v>
      </c>
      <c r="I317" s="17" t="s">
        <v>8</v>
      </c>
      <c r="J317" s="17" t="s">
        <v>227</v>
      </c>
      <c r="K317" s="9"/>
      <c r="M317" s="12"/>
    </row>
    <row r="318" spans="1:13" ht="18" customHeight="1">
      <c r="A318" s="1">
        <v>317</v>
      </c>
      <c r="B318" s="16">
        <v>32681</v>
      </c>
      <c r="C318" s="17" t="s">
        <v>178</v>
      </c>
      <c r="D318" s="17" t="s">
        <v>198</v>
      </c>
      <c r="E318" s="17" t="s">
        <v>197</v>
      </c>
      <c r="F318" s="17" t="s">
        <v>184</v>
      </c>
      <c r="G318" s="17" t="s">
        <v>181</v>
      </c>
      <c r="H318" s="17" t="s">
        <v>131</v>
      </c>
      <c r="I318" s="17" t="s">
        <v>31</v>
      </c>
      <c r="J318" s="17" t="s">
        <v>228</v>
      </c>
      <c r="K318" s="9"/>
      <c r="M318" s="12"/>
    </row>
    <row r="319" spans="1:13" ht="18" customHeight="1">
      <c r="A319" s="1">
        <v>318</v>
      </c>
      <c r="B319" s="44">
        <v>32683</v>
      </c>
      <c r="C319" s="17" t="s">
        <v>195</v>
      </c>
      <c r="D319" s="17" t="s">
        <v>144</v>
      </c>
      <c r="E319" s="17" t="s">
        <v>191</v>
      </c>
      <c r="F319" s="17" t="s">
        <v>326</v>
      </c>
      <c r="G319" s="17" t="s">
        <v>168</v>
      </c>
      <c r="H319" s="17" t="s">
        <v>175</v>
      </c>
      <c r="I319" s="17" t="s">
        <v>276</v>
      </c>
      <c r="J319" s="17" t="s">
        <v>19</v>
      </c>
      <c r="K319" s="9"/>
      <c r="M319" s="12"/>
    </row>
    <row r="320" spans="1:13" ht="18" customHeight="1">
      <c r="A320" s="1">
        <v>319</v>
      </c>
      <c r="B320" s="44">
        <v>32683</v>
      </c>
      <c r="C320" s="17" t="s">
        <v>210</v>
      </c>
      <c r="D320" s="17" t="s">
        <v>171</v>
      </c>
      <c r="E320" s="17" t="s">
        <v>167</v>
      </c>
      <c r="F320" s="17" t="s">
        <v>322</v>
      </c>
      <c r="G320" s="17" t="s">
        <v>327</v>
      </c>
      <c r="H320" s="17" t="s">
        <v>163</v>
      </c>
      <c r="I320" s="17" t="s">
        <v>38</v>
      </c>
      <c r="J320" s="17" t="s">
        <v>37</v>
      </c>
      <c r="K320" s="9"/>
      <c r="M320" s="12"/>
    </row>
    <row r="321" spans="1:13" ht="18" customHeight="1">
      <c r="A321" s="1">
        <v>320</v>
      </c>
      <c r="B321" s="44">
        <v>32683</v>
      </c>
      <c r="C321" s="17" t="s">
        <v>193</v>
      </c>
      <c r="D321" s="17" t="s">
        <v>176</v>
      </c>
      <c r="E321" s="17" t="s">
        <v>169</v>
      </c>
      <c r="F321" s="17" t="s">
        <v>166</v>
      </c>
      <c r="G321" s="17" t="s">
        <v>177</v>
      </c>
      <c r="H321" s="17" t="s">
        <v>192</v>
      </c>
      <c r="I321" s="17" t="s">
        <v>14</v>
      </c>
      <c r="J321" s="17" t="s">
        <v>20</v>
      </c>
      <c r="K321" s="9"/>
      <c r="M321" s="12"/>
    </row>
    <row r="322" spans="1:13" ht="18" customHeight="1">
      <c r="A322" s="1">
        <v>321</v>
      </c>
      <c r="B322" s="16">
        <v>32683</v>
      </c>
      <c r="C322" s="17" t="s">
        <v>172</v>
      </c>
      <c r="D322" s="17" t="s">
        <v>182</v>
      </c>
      <c r="E322" s="17" t="s">
        <v>183</v>
      </c>
      <c r="F322" s="17" t="s">
        <v>211</v>
      </c>
      <c r="G322" s="17" t="s">
        <v>185</v>
      </c>
      <c r="H322" s="17" t="s">
        <v>200</v>
      </c>
      <c r="I322" s="17" t="s">
        <v>228</v>
      </c>
      <c r="J322" s="17" t="s">
        <v>8</v>
      </c>
      <c r="K322" s="9"/>
      <c r="M322" s="12"/>
    </row>
    <row r="323" spans="1:13" ht="18" customHeight="1">
      <c r="A323" s="1">
        <v>322</v>
      </c>
      <c r="B323" s="44">
        <v>32684</v>
      </c>
      <c r="C323" s="17" t="s">
        <v>175</v>
      </c>
      <c r="D323" s="17" t="s">
        <v>326</v>
      </c>
      <c r="E323" s="17" t="s">
        <v>168</v>
      </c>
      <c r="F323" s="17" t="s">
        <v>191</v>
      </c>
      <c r="G323" s="17" t="s">
        <v>195</v>
      </c>
      <c r="H323" s="17" t="s">
        <v>144</v>
      </c>
      <c r="I323" s="17" t="s">
        <v>276</v>
      </c>
      <c r="J323" s="17" t="s">
        <v>19</v>
      </c>
      <c r="K323" s="9"/>
      <c r="M323" s="12"/>
    </row>
    <row r="324" spans="1:13" ht="18" customHeight="1">
      <c r="A324" s="1">
        <v>323</v>
      </c>
      <c r="B324" s="44">
        <v>32684</v>
      </c>
      <c r="C324" s="17" t="s">
        <v>167</v>
      </c>
      <c r="D324" s="17" t="s">
        <v>163</v>
      </c>
      <c r="E324" s="17" t="s">
        <v>190</v>
      </c>
      <c r="F324" s="17" t="s">
        <v>327</v>
      </c>
      <c r="G324" s="17" t="s">
        <v>210</v>
      </c>
      <c r="H324" s="17" t="s">
        <v>171</v>
      </c>
      <c r="I324" s="17" t="s">
        <v>38</v>
      </c>
      <c r="J324" s="17" t="s">
        <v>37</v>
      </c>
      <c r="K324" s="9"/>
      <c r="M324" s="12"/>
    </row>
    <row r="325" spans="1:13" ht="18" customHeight="1">
      <c r="A325" s="1">
        <v>324</v>
      </c>
      <c r="B325" s="44">
        <v>32684</v>
      </c>
      <c r="C325" s="17" t="s">
        <v>192</v>
      </c>
      <c r="D325" s="17" t="s">
        <v>169</v>
      </c>
      <c r="E325" s="17" t="s">
        <v>177</v>
      </c>
      <c r="F325" s="17" t="s">
        <v>176</v>
      </c>
      <c r="G325" s="17" t="s">
        <v>193</v>
      </c>
      <c r="H325" s="17" t="s">
        <v>166</v>
      </c>
      <c r="I325" s="17" t="s">
        <v>14</v>
      </c>
      <c r="J325" s="17" t="s">
        <v>20</v>
      </c>
      <c r="K325" s="9"/>
      <c r="M325" s="12"/>
    </row>
    <row r="326" spans="1:13" ht="18" customHeight="1">
      <c r="A326" s="1">
        <v>325</v>
      </c>
      <c r="B326" s="16">
        <v>32684</v>
      </c>
      <c r="C326" s="17" t="s">
        <v>186</v>
      </c>
      <c r="D326" s="17" t="s">
        <v>184</v>
      </c>
      <c r="E326" s="17" t="s">
        <v>213</v>
      </c>
      <c r="F326" s="17" t="s">
        <v>165</v>
      </c>
      <c r="G326" s="17" t="s">
        <v>197</v>
      </c>
      <c r="H326" s="17" t="s">
        <v>225</v>
      </c>
      <c r="I326" s="17" t="s">
        <v>32</v>
      </c>
      <c r="J326" s="17" t="s">
        <v>31</v>
      </c>
      <c r="K326" s="9"/>
      <c r="M326" s="12"/>
    </row>
    <row r="327" spans="1:13" ht="18" customHeight="1">
      <c r="A327" s="1">
        <v>326</v>
      </c>
      <c r="B327" s="16">
        <v>32684</v>
      </c>
      <c r="C327" s="17" t="s">
        <v>211</v>
      </c>
      <c r="D327" s="17" t="s">
        <v>200</v>
      </c>
      <c r="E327" s="17" t="s">
        <v>182</v>
      </c>
      <c r="F327" s="17" t="s">
        <v>185</v>
      </c>
      <c r="G327" s="17" t="s">
        <v>183</v>
      </c>
      <c r="H327" s="17" t="s">
        <v>172</v>
      </c>
      <c r="I327" s="17" t="s">
        <v>228</v>
      </c>
      <c r="J327" s="17" t="s">
        <v>8</v>
      </c>
      <c r="K327" s="9"/>
      <c r="M327" s="12"/>
    </row>
    <row r="328" spans="1:13" ht="18" customHeight="1">
      <c r="A328" s="1">
        <v>327</v>
      </c>
      <c r="B328" s="16">
        <v>32684</v>
      </c>
      <c r="C328" s="17" t="s">
        <v>179</v>
      </c>
      <c r="D328" s="17" t="s">
        <v>194</v>
      </c>
      <c r="E328" s="17" t="s">
        <v>187</v>
      </c>
      <c r="F328" s="17" t="s">
        <v>372</v>
      </c>
      <c r="G328" s="17" t="s">
        <v>196</v>
      </c>
      <c r="H328" s="17" t="s">
        <v>214</v>
      </c>
      <c r="I328" s="17" t="s">
        <v>227</v>
      </c>
      <c r="J328" s="17" t="s">
        <v>26</v>
      </c>
      <c r="K328" s="9"/>
      <c r="M328" s="12"/>
    </row>
    <row r="329" spans="1:13" ht="18" customHeight="1">
      <c r="A329" s="1">
        <v>328</v>
      </c>
      <c r="B329" s="16">
        <v>32685</v>
      </c>
      <c r="C329" s="17" t="s">
        <v>185</v>
      </c>
      <c r="D329" s="17" t="s">
        <v>172</v>
      </c>
      <c r="E329" s="17" t="s">
        <v>200</v>
      </c>
      <c r="F329" s="17" t="s">
        <v>183</v>
      </c>
      <c r="G329" s="17" t="s">
        <v>211</v>
      </c>
      <c r="H329" s="17" t="s">
        <v>182</v>
      </c>
      <c r="I329" s="17" t="s">
        <v>228</v>
      </c>
      <c r="J329" s="17" t="s">
        <v>8</v>
      </c>
      <c r="K329" s="9"/>
      <c r="M329" s="12"/>
    </row>
    <row r="330" spans="1:13" ht="18" customHeight="1">
      <c r="A330" s="1">
        <v>329</v>
      </c>
      <c r="B330" s="44">
        <v>32686</v>
      </c>
      <c r="C330" s="17" t="s">
        <v>163</v>
      </c>
      <c r="D330" s="17" t="s">
        <v>324</v>
      </c>
      <c r="E330" s="17" t="s">
        <v>171</v>
      </c>
      <c r="F330" s="17" t="s">
        <v>210</v>
      </c>
      <c r="G330" s="17" t="s">
        <v>190</v>
      </c>
      <c r="H330" s="17" t="s">
        <v>325</v>
      </c>
      <c r="I330" s="17" t="s">
        <v>20</v>
      </c>
      <c r="J330" s="17" t="s">
        <v>38</v>
      </c>
      <c r="K330" s="9"/>
      <c r="M330" s="13"/>
    </row>
    <row r="331" spans="1:13" ht="18" customHeight="1">
      <c r="A331" s="1">
        <v>330</v>
      </c>
      <c r="B331" s="44">
        <v>32686</v>
      </c>
      <c r="C331" s="17" t="s">
        <v>191</v>
      </c>
      <c r="D331" s="17" t="s">
        <v>193</v>
      </c>
      <c r="E331" s="17" t="s">
        <v>166</v>
      </c>
      <c r="F331" s="17" t="s">
        <v>195</v>
      </c>
      <c r="G331" s="17" t="s">
        <v>168</v>
      </c>
      <c r="H331" s="17" t="s">
        <v>177</v>
      </c>
      <c r="I331" s="17" t="s">
        <v>276</v>
      </c>
      <c r="J331" s="17" t="s">
        <v>14</v>
      </c>
      <c r="K331" s="9"/>
      <c r="M331" s="12"/>
    </row>
    <row r="332" spans="1:13" ht="18" customHeight="1">
      <c r="A332" s="1">
        <v>331</v>
      </c>
      <c r="B332" s="44">
        <v>32686</v>
      </c>
      <c r="C332" s="17" t="s">
        <v>180</v>
      </c>
      <c r="D332" s="17" t="s">
        <v>170</v>
      </c>
      <c r="E332" s="17" t="s">
        <v>176</v>
      </c>
      <c r="F332" s="17" t="s">
        <v>167</v>
      </c>
      <c r="G332" s="17" t="s">
        <v>323</v>
      </c>
      <c r="H332" s="17" t="s">
        <v>322</v>
      </c>
      <c r="I332" s="17" t="s">
        <v>19</v>
      </c>
      <c r="J332" s="17" t="s">
        <v>37</v>
      </c>
      <c r="K332" s="9"/>
      <c r="M332" s="12"/>
    </row>
    <row r="333" spans="1:13" ht="18" customHeight="1">
      <c r="A333" s="1">
        <v>332</v>
      </c>
      <c r="B333" s="16">
        <v>32686</v>
      </c>
      <c r="C333" s="17" t="s">
        <v>194</v>
      </c>
      <c r="D333" s="17" t="s">
        <v>213</v>
      </c>
      <c r="E333" s="17" t="s">
        <v>198</v>
      </c>
      <c r="F333" s="17" t="s">
        <v>179</v>
      </c>
      <c r="G333" s="17" t="s">
        <v>200</v>
      </c>
      <c r="H333" s="17" t="s">
        <v>186</v>
      </c>
      <c r="I333" s="17" t="s">
        <v>31</v>
      </c>
      <c r="J333" s="17" t="s">
        <v>8</v>
      </c>
      <c r="K333" s="9"/>
      <c r="M333" s="12"/>
    </row>
    <row r="334" spans="1:13" ht="18" customHeight="1">
      <c r="A334" s="1">
        <v>333</v>
      </c>
      <c r="B334" s="16">
        <v>32686</v>
      </c>
      <c r="C334" s="17" t="s">
        <v>269</v>
      </c>
      <c r="D334" s="17" t="s">
        <v>183</v>
      </c>
      <c r="E334" s="17" t="s">
        <v>211</v>
      </c>
      <c r="F334" s="17" t="s">
        <v>182</v>
      </c>
      <c r="G334" s="17" t="s">
        <v>172</v>
      </c>
      <c r="H334" s="17" t="s">
        <v>185</v>
      </c>
      <c r="I334" s="17" t="s">
        <v>228</v>
      </c>
      <c r="J334" s="17" t="s">
        <v>26</v>
      </c>
      <c r="K334" s="9"/>
      <c r="M334" s="12"/>
    </row>
    <row r="335" spans="1:13" ht="18" customHeight="1">
      <c r="A335" s="1">
        <v>334</v>
      </c>
      <c r="B335" s="16">
        <v>32686</v>
      </c>
      <c r="C335" s="17" t="s">
        <v>181</v>
      </c>
      <c r="D335" s="17" t="s">
        <v>178</v>
      </c>
      <c r="E335" s="17" t="s">
        <v>184</v>
      </c>
      <c r="F335" s="17" t="s">
        <v>165</v>
      </c>
      <c r="G335" s="17" t="s">
        <v>214</v>
      </c>
      <c r="H335" s="17" t="s">
        <v>197</v>
      </c>
      <c r="I335" s="17" t="s">
        <v>32</v>
      </c>
      <c r="J335" s="17" t="s">
        <v>227</v>
      </c>
      <c r="K335" s="9"/>
      <c r="M335" s="12"/>
    </row>
    <row r="336" spans="1:13" ht="18" customHeight="1">
      <c r="A336" s="1">
        <v>335</v>
      </c>
      <c r="B336" s="44">
        <v>32687</v>
      </c>
      <c r="C336" s="17" t="s">
        <v>176</v>
      </c>
      <c r="D336" s="17" t="s">
        <v>167</v>
      </c>
      <c r="E336" s="17" t="s">
        <v>322</v>
      </c>
      <c r="F336" s="17" t="s">
        <v>323</v>
      </c>
      <c r="G336" s="17" t="s">
        <v>180</v>
      </c>
      <c r="H336" s="17" t="s">
        <v>170</v>
      </c>
      <c r="I336" s="17" t="s">
        <v>19</v>
      </c>
      <c r="J336" s="17" t="s">
        <v>37</v>
      </c>
      <c r="K336" s="9"/>
      <c r="M336" s="12"/>
    </row>
    <row r="337" spans="1:13" ht="18" customHeight="1">
      <c r="A337" s="1">
        <v>336</v>
      </c>
      <c r="B337" s="16">
        <v>32687</v>
      </c>
      <c r="C337" s="17" t="s">
        <v>213</v>
      </c>
      <c r="D337" s="17" t="s">
        <v>179</v>
      </c>
      <c r="E337" s="17" t="s">
        <v>186</v>
      </c>
      <c r="F337" s="17" t="s">
        <v>198</v>
      </c>
      <c r="G337" s="17" t="s">
        <v>194</v>
      </c>
      <c r="H337" s="17" t="s">
        <v>200</v>
      </c>
      <c r="I337" s="17" t="s">
        <v>31</v>
      </c>
      <c r="J337" s="17" t="s">
        <v>8</v>
      </c>
      <c r="K337" s="9"/>
      <c r="M337" s="12"/>
    </row>
    <row r="338" spans="1:13" ht="18" customHeight="1">
      <c r="A338" s="1">
        <v>337</v>
      </c>
      <c r="B338" s="16">
        <v>32687</v>
      </c>
      <c r="C338" s="17" t="s">
        <v>182</v>
      </c>
      <c r="D338" s="17" t="s">
        <v>185</v>
      </c>
      <c r="E338" s="17" t="s">
        <v>172</v>
      </c>
      <c r="F338" s="17" t="s">
        <v>269</v>
      </c>
      <c r="G338" s="17" t="s">
        <v>183</v>
      </c>
      <c r="H338" s="17" t="s">
        <v>211</v>
      </c>
      <c r="I338" s="17" t="s">
        <v>228</v>
      </c>
      <c r="J338" s="17" t="s">
        <v>26</v>
      </c>
      <c r="K338" s="9"/>
      <c r="M338" s="12"/>
    </row>
    <row r="339" spans="1:13" ht="18" customHeight="1">
      <c r="A339" s="1">
        <v>338</v>
      </c>
      <c r="B339" s="44">
        <v>32688</v>
      </c>
      <c r="C339" s="17" t="s">
        <v>190</v>
      </c>
      <c r="D339" s="17" t="s">
        <v>325</v>
      </c>
      <c r="E339" s="17" t="s">
        <v>324</v>
      </c>
      <c r="F339" s="17" t="s">
        <v>163</v>
      </c>
      <c r="G339" s="17" t="s">
        <v>210</v>
      </c>
      <c r="H339" s="17" t="s">
        <v>171</v>
      </c>
      <c r="I339" s="17" t="s">
        <v>20</v>
      </c>
      <c r="J339" s="17" t="s">
        <v>38</v>
      </c>
      <c r="K339" s="9"/>
      <c r="M339" s="12"/>
    </row>
    <row r="340" spans="1:13" ht="18" customHeight="1">
      <c r="A340" s="1">
        <v>339</v>
      </c>
      <c r="B340" s="44">
        <v>32688</v>
      </c>
      <c r="C340" s="17" t="s">
        <v>169</v>
      </c>
      <c r="D340" s="17" t="s">
        <v>191</v>
      </c>
      <c r="E340" s="17" t="s">
        <v>193</v>
      </c>
      <c r="F340" s="17" t="s">
        <v>175</v>
      </c>
      <c r="G340" s="17" t="s">
        <v>168</v>
      </c>
      <c r="H340" s="17" t="s">
        <v>144</v>
      </c>
      <c r="I340" s="17" t="s">
        <v>276</v>
      </c>
      <c r="J340" s="17" t="s">
        <v>14</v>
      </c>
      <c r="K340" s="9"/>
      <c r="M340" s="12"/>
    </row>
    <row r="341" spans="1:13" ht="18" customHeight="1">
      <c r="A341" s="1">
        <v>340</v>
      </c>
      <c r="B341" s="44">
        <v>32688</v>
      </c>
      <c r="C341" s="17" t="s">
        <v>170</v>
      </c>
      <c r="D341" s="17" t="s">
        <v>180</v>
      </c>
      <c r="E341" s="17" t="s">
        <v>167</v>
      </c>
      <c r="F341" s="17" t="s">
        <v>322</v>
      </c>
      <c r="G341" s="17" t="s">
        <v>176</v>
      </c>
      <c r="H341" s="17" t="s">
        <v>323</v>
      </c>
      <c r="I341" s="17" t="s">
        <v>19</v>
      </c>
      <c r="J341" s="17" t="s">
        <v>37</v>
      </c>
      <c r="K341" s="9"/>
      <c r="M341" s="12"/>
    </row>
    <row r="342" spans="1:13" ht="18" customHeight="1">
      <c r="A342" s="1">
        <v>341</v>
      </c>
      <c r="B342" s="16">
        <v>32688</v>
      </c>
      <c r="C342" s="17" t="s">
        <v>183</v>
      </c>
      <c r="D342" s="17" t="s">
        <v>211</v>
      </c>
      <c r="E342" s="17" t="s">
        <v>185</v>
      </c>
      <c r="F342" s="17" t="s">
        <v>172</v>
      </c>
      <c r="G342" s="17" t="s">
        <v>182</v>
      </c>
      <c r="H342" s="17" t="s">
        <v>269</v>
      </c>
      <c r="I342" s="17" t="s">
        <v>228</v>
      </c>
      <c r="J342" s="17" t="s">
        <v>26</v>
      </c>
      <c r="K342" s="9"/>
      <c r="M342" s="12"/>
    </row>
    <row r="343" spans="1:13" ht="18" customHeight="1">
      <c r="A343" s="1">
        <v>342</v>
      </c>
      <c r="B343" s="16">
        <v>32688</v>
      </c>
      <c r="C343" s="17" t="s">
        <v>197</v>
      </c>
      <c r="D343" s="17" t="s">
        <v>181</v>
      </c>
      <c r="E343" s="17" t="s">
        <v>214</v>
      </c>
      <c r="F343" s="17" t="s">
        <v>178</v>
      </c>
      <c r="G343" s="17" t="s">
        <v>184</v>
      </c>
      <c r="H343" s="17" t="s">
        <v>165</v>
      </c>
      <c r="I343" s="17" t="s">
        <v>32</v>
      </c>
      <c r="J343" s="17" t="s">
        <v>227</v>
      </c>
      <c r="K343" s="9"/>
      <c r="M343" s="12"/>
    </row>
    <row r="344" spans="1:13" ht="18" customHeight="1">
      <c r="A344" s="1">
        <v>343</v>
      </c>
      <c r="B344" s="16">
        <v>32688</v>
      </c>
      <c r="C344" s="17" t="s">
        <v>198</v>
      </c>
      <c r="D344" s="17" t="s">
        <v>194</v>
      </c>
      <c r="E344" s="17" t="s">
        <v>200</v>
      </c>
      <c r="F344" s="17" t="s">
        <v>186</v>
      </c>
      <c r="G344" s="17" t="s">
        <v>179</v>
      </c>
      <c r="H344" s="17" t="s">
        <v>213</v>
      </c>
      <c r="I344" s="17" t="s">
        <v>31</v>
      </c>
      <c r="J344" s="17" t="s">
        <v>8</v>
      </c>
      <c r="K344" s="9"/>
      <c r="M344" s="12"/>
    </row>
    <row r="345" spans="1:13" ht="18" customHeight="1">
      <c r="A345" s="1">
        <v>344</v>
      </c>
      <c r="B345" s="44">
        <v>32689</v>
      </c>
      <c r="C345" s="17" t="s">
        <v>144</v>
      </c>
      <c r="D345" s="17" t="s">
        <v>192</v>
      </c>
      <c r="E345" s="17" t="s">
        <v>191</v>
      </c>
      <c r="F345" s="17" t="s">
        <v>326</v>
      </c>
      <c r="G345" s="17" t="s">
        <v>177</v>
      </c>
      <c r="H345" s="17" t="s">
        <v>195</v>
      </c>
      <c r="I345" s="17" t="s">
        <v>276</v>
      </c>
      <c r="J345" s="17" t="s">
        <v>20</v>
      </c>
      <c r="K345" s="9"/>
      <c r="M345" s="12"/>
    </row>
    <row r="346" spans="1:13" ht="18" customHeight="1">
      <c r="A346" s="1">
        <v>345</v>
      </c>
      <c r="B346" s="44">
        <v>32689</v>
      </c>
      <c r="C346" s="17" t="s">
        <v>210</v>
      </c>
      <c r="D346" s="17" t="s">
        <v>171</v>
      </c>
      <c r="E346" s="17" t="s">
        <v>163</v>
      </c>
      <c r="F346" s="17" t="s">
        <v>190</v>
      </c>
      <c r="G346" s="17" t="s">
        <v>323</v>
      </c>
      <c r="H346" s="17" t="s">
        <v>167</v>
      </c>
      <c r="I346" s="17" t="s">
        <v>38</v>
      </c>
      <c r="J346" s="17" t="s">
        <v>19</v>
      </c>
      <c r="K346" s="9"/>
      <c r="M346" s="12"/>
    </row>
    <row r="347" spans="1:13" ht="18" customHeight="1">
      <c r="A347" s="1">
        <v>346</v>
      </c>
      <c r="B347" s="16">
        <v>32689</v>
      </c>
      <c r="C347" s="17" t="s">
        <v>142</v>
      </c>
      <c r="D347" s="17" t="s">
        <v>372</v>
      </c>
      <c r="E347" s="17" t="s">
        <v>269</v>
      </c>
      <c r="F347" s="17" t="s">
        <v>181</v>
      </c>
      <c r="G347" s="17" t="s">
        <v>189</v>
      </c>
      <c r="H347" s="17" t="s">
        <v>172</v>
      </c>
      <c r="I347" s="17" t="s">
        <v>26</v>
      </c>
      <c r="J347" s="17" t="s">
        <v>8</v>
      </c>
      <c r="K347" s="9"/>
      <c r="M347" s="12"/>
    </row>
    <row r="348" spans="1:13" ht="18" customHeight="1">
      <c r="A348" s="1">
        <v>347</v>
      </c>
      <c r="B348" s="16">
        <v>32689</v>
      </c>
      <c r="C348" s="17" t="s">
        <v>187</v>
      </c>
      <c r="D348" s="17" t="s">
        <v>173</v>
      </c>
      <c r="E348" s="17" t="s">
        <v>196</v>
      </c>
      <c r="F348" s="17" t="s">
        <v>185</v>
      </c>
      <c r="G348" s="17" t="s">
        <v>161</v>
      </c>
      <c r="H348" s="17" t="s">
        <v>183</v>
      </c>
      <c r="I348" s="17" t="s">
        <v>227</v>
      </c>
      <c r="J348" s="17" t="s">
        <v>228</v>
      </c>
      <c r="K348" s="9"/>
      <c r="M348" s="12"/>
    </row>
    <row r="349" spans="1:13" ht="18" customHeight="1">
      <c r="A349" s="1">
        <v>348</v>
      </c>
      <c r="B349" s="44">
        <v>32690</v>
      </c>
      <c r="C349" s="17" t="s">
        <v>195</v>
      </c>
      <c r="D349" s="17" t="s">
        <v>170</v>
      </c>
      <c r="E349" s="17" t="s">
        <v>177</v>
      </c>
      <c r="F349" s="17" t="s">
        <v>192</v>
      </c>
      <c r="G349" s="17" t="s">
        <v>144</v>
      </c>
      <c r="H349" s="17" t="s">
        <v>191</v>
      </c>
      <c r="I349" s="17" t="s">
        <v>276</v>
      </c>
      <c r="J349" s="17" t="s">
        <v>20</v>
      </c>
      <c r="K349" s="9"/>
      <c r="M349" s="12"/>
    </row>
    <row r="350" spans="1:13" ht="18" customHeight="1">
      <c r="A350" s="1">
        <v>349</v>
      </c>
      <c r="B350" s="44">
        <v>32690</v>
      </c>
      <c r="C350" s="17" t="s">
        <v>322</v>
      </c>
      <c r="D350" s="17" t="s">
        <v>163</v>
      </c>
      <c r="E350" s="17" t="s">
        <v>323</v>
      </c>
      <c r="F350" s="17" t="s">
        <v>176</v>
      </c>
      <c r="G350" s="17" t="s">
        <v>210</v>
      </c>
      <c r="H350" s="17" t="s">
        <v>190</v>
      </c>
      <c r="I350" s="17" t="s">
        <v>38</v>
      </c>
      <c r="J350" s="17" t="s">
        <v>19</v>
      </c>
      <c r="K350" s="9"/>
      <c r="M350" s="12"/>
    </row>
    <row r="351" spans="1:13" ht="18" customHeight="1">
      <c r="A351" s="1">
        <v>350</v>
      </c>
      <c r="B351" s="44">
        <v>32690</v>
      </c>
      <c r="C351" s="17" t="s">
        <v>193</v>
      </c>
      <c r="D351" s="17" t="s">
        <v>166</v>
      </c>
      <c r="E351" s="17" t="s">
        <v>175</v>
      </c>
      <c r="F351" s="17" t="s">
        <v>325</v>
      </c>
      <c r="G351" s="17" t="s">
        <v>324</v>
      </c>
      <c r="H351" s="17" t="s">
        <v>180</v>
      </c>
      <c r="I351" s="17" t="s">
        <v>14</v>
      </c>
      <c r="J351" s="17" t="s">
        <v>37</v>
      </c>
      <c r="K351" s="9"/>
      <c r="M351" s="12"/>
    </row>
    <row r="352" spans="1:13" ht="18" customHeight="1">
      <c r="A352" s="1">
        <v>351</v>
      </c>
      <c r="B352" s="16">
        <v>32690</v>
      </c>
      <c r="C352" s="17" t="s">
        <v>196</v>
      </c>
      <c r="D352" s="17" t="s">
        <v>182</v>
      </c>
      <c r="E352" s="17" t="s">
        <v>194</v>
      </c>
      <c r="F352" s="17" t="s">
        <v>183</v>
      </c>
      <c r="G352" s="17" t="s">
        <v>185</v>
      </c>
      <c r="H352" s="17" t="s">
        <v>187</v>
      </c>
      <c r="I352" s="17" t="s">
        <v>227</v>
      </c>
      <c r="J352" s="17" t="s">
        <v>228</v>
      </c>
      <c r="K352" s="9"/>
      <c r="M352" s="12"/>
    </row>
    <row r="353" spans="1:13" ht="18" customHeight="1">
      <c r="A353" s="1">
        <v>352</v>
      </c>
      <c r="B353" s="16">
        <v>32690</v>
      </c>
      <c r="C353" s="17" t="s">
        <v>178</v>
      </c>
      <c r="D353" s="17" t="s">
        <v>184</v>
      </c>
      <c r="E353" s="17" t="s">
        <v>165</v>
      </c>
      <c r="F353" s="17" t="s">
        <v>197</v>
      </c>
      <c r="G353" s="17" t="s">
        <v>186</v>
      </c>
      <c r="H353" s="17" t="s">
        <v>179</v>
      </c>
      <c r="I353" s="17" t="s">
        <v>31</v>
      </c>
      <c r="J353" s="17" t="s">
        <v>32</v>
      </c>
      <c r="K353" s="9"/>
      <c r="M353" s="12"/>
    </row>
    <row r="354" spans="1:13" ht="18" customHeight="1">
      <c r="A354" s="1">
        <v>353</v>
      </c>
      <c r="B354" s="16">
        <v>32690</v>
      </c>
      <c r="C354" s="17" t="s">
        <v>214</v>
      </c>
      <c r="D354" s="17" t="s">
        <v>269</v>
      </c>
      <c r="E354" s="17" t="s">
        <v>372</v>
      </c>
      <c r="F354" s="17" t="s">
        <v>142</v>
      </c>
      <c r="G354" s="17" t="s">
        <v>172</v>
      </c>
      <c r="H354" s="17" t="s">
        <v>181</v>
      </c>
      <c r="I354" s="17" t="s">
        <v>26</v>
      </c>
      <c r="J354" s="17" t="s">
        <v>8</v>
      </c>
      <c r="K354" s="9"/>
      <c r="M354" s="12"/>
    </row>
    <row r="355" spans="1:13" ht="18" customHeight="1">
      <c r="A355" s="1">
        <v>354</v>
      </c>
      <c r="B355" s="44">
        <v>32691</v>
      </c>
      <c r="C355" s="17" t="s">
        <v>175</v>
      </c>
      <c r="D355" s="17" t="s">
        <v>180</v>
      </c>
      <c r="E355" s="17" t="s">
        <v>325</v>
      </c>
      <c r="F355" s="17" t="s">
        <v>324</v>
      </c>
      <c r="G355" s="17" t="s">
        <v>168</v>
      </c>
      <c r="H355" s="17" t="s">
        <v>166</v>
      </c>
      <c r="I355" s="17" t="s">
        <v>14</v>
      </c>
      <c r="J355" s="17" t="s">
        <v>37</v>
      </c>
      <c r="K355" s="9"/>
      <c r="M355" s="12"/>
    </row>
    <row r="356" spans="1:13" ht="18" customHeight="1">
      <c r="A356" s="1">
        <v>355</v>
      </c>
      <c r="B356" s="16">
        <v>32691</v>
      </c>
      <c r="C356" s="17" t="s">
        <v>184</v>
      </c>
      <c r="D356" s="17" t="s">
        <v>198</v>
      </c>
      <c r="E356" s="17" t="s">
        <v>186</v>
      </c>
      <c r="F356" s="17" t="s">
        <v>213</v>
      </c>
      <c r="G356" s="17" t="s">
        <v>165</v>
      </c>
      <c r="H356" s="17" t="s">
        <v>174</v>
      </c>
      <c r="I356" s="17" t="s">
        <v>31</v>
      </c>
      <c r="J356" s="17" t="s">
        <v>32</v>
      </c>
      <c r="K356" s="9"/>
      <c r="M356" s="12"/>
    </row>
    <row r="357" spans="1:13" ht="18" customHeight="1">
      <c r="A357" s="1">
        <v>356</v>
      </c>
      <c r="B357" s="44">
        <v>32692</v>
      </c>
      <c r="C357" s="17" t="s">
        <v>191</v>
      </c>
      <c r="D357" s="17" t="s">
        <v>169</v>
      </c>
      <c r="E357" s="17" t="s">
        <v>144</v>
      </c>
      <c r="F357" s="17" t="s">
        <v>170</v>
      </c>
      <c r="G357" s="17" t="s">
        <v>192</v>
      </c>
      <c r="H357" s="17" t="s">
        <v>177</v>
      </c>
      <c r="I357" s="17" t="s">
        <v>276</v>
      </c>
      <c r="J357" s="17" t="s">
        <v>20</v>
      </c>
      <c r="K357" s="9"/>
      <c r="M357" s="12"/>
    </row>
    <row r="358" spans="1:13" ht="18" customHeight="1">
      <c r="A358" s="1">
        <v>357</v>
      </c>
      <c r="B358" s="16">
        <v>32692</v>
      </c>
      <c r="C358" s="17" t="s">
        <v>211</v>
      </c>
      <c r="D358" s="17" t="s">
        <v>200</v>
      </c>
      <c r="E358" s="17" t="s">
        <v>178</v>
      </c>
      <c r="F358" s="17" t="s">
        <v>165</v>
      </c>
      <c r="G358" s="17" t="s">
        <v>197</v>
      </c>
      <c r="H358" s="17" t="s">
        <v>198</v>
      </c>
      <c r="I358" s="17" t="s">
        <v>31</v>
      </c>
      <c r="J358" s="17" t="s">
        <v>32</v>
      </c>
      <c r="K358" s="9"/>
      <c r="M358" s="12"/>
    </row>
    <row r="359" spans="1:13" ht="18" customHeight="1">
      <c r="A359" s="1">
        <v>358</v>
      </c>
      <c r="B359" s="44">
        <v>32693</v>
      </c>
      <c r="C359" s="17" t="s">
        <v>166</v>
      </c>
      <c r="D359" s="17" t="s">
        <v>175</v>
      </c>
      <c r="E359" s="17" t="s">
        <v>324</v>
      </c>
      <c r="F359" s="17" t="s">
        <v>191</v>
      </c>
      <c r="G359" s="17" t="s">
        <v>177</v>
      </c>
      <c r="H359" s="17" t="s">
        <v>168</v>
      </c>
      <c r="I359" s="17" t="s">
        <v>37</v>
      </c>
      <c r="J359" s="17" t="s">
        <v>38</v>
      </c>
      <c r="K359" s="9"/>
      <c r="M359" s="12"/>
    </row>
    <row r="360" spans="1:13" ht="18" customHeight="1">
      <c r="A360" s="1">
        <v>359</v>
      </c>
      <c r="B360" s="44">
        <v>32693</v>
      </c>
      <c r="C360" s="17" t="s">
        <v>180</v>
      </c>
      <c r="D360" s="17" t="s">
        <v>325</v>
      </c>
      <c r="E360" s="17" t="s">
        <v>322</v>
      </c>
      <c r="F360" s="17" t="s">
        <v>457</v>
      </c>
      <c r="G360" s="17" t="s">
        <v>458</v>
      </c>
      <c r="H360" s="17" t="s">
        <v>144</v>
      </c>
      <c r="I360" s="17" t="s">
        <v>20</v>
      </c>
      <c r="J360" s="17" t="s">
        <v>14</v>
      </c>
      <c r="K360" s="9"/>
      <c r="M360" s="12"/>
    </row>
    <row r="361" spans="1:13" ht="18" customHeight="1">
      <c r="A361" s="1">
        <v>360</v>
      </c>
      <c r="B361" s="44">
        <v>32693</v>
      </c>
      <c r="C361" s="17" t="s">
        <v>163</v>
      </c>
      <c r="D361" s="17" t="s">
        <v>326</v>
      </c>
      <c r="E361" s="17" t="s">
        <v>176</v>
      </c>
      <c r="F361" s="17" t="s">
        <v>210</v>
      </c>
      <c r="G361" s="17" t="s">
        <v>193</v>
      </c>
      <c r="H361" s="17" t="s">
        <v>171</v>
      </c>
      <c r="I361" s="17" t="s">
        <v>19</v>
      </c>
      <c r="J361" s="17" t="s">
        <v>276</v>
      </c>
      <c r="K361" s="9"/>
      <c r="M361" s="12"/>
    </row>
    <row r="362" spans="1:13" ht="18" customHeight="1">
      <c r="A362" s="1">
        <v>361</v>
      </c>
      <c r="B362" s="16">
        <v>32693</v>
      </c>
      <c r="C362" s="17" t="s">
        <v>185</v>
      </c>
      <c r="D362" s="17" t="s">
        <v>172</v>
      </c>
      <c r="E362" s="17" t="s">
        <v>214</v>
      </c>
      <c r="F362" s="17" t="s">
        <v>372</v>
      </c>
      <c r="G362" s="17" t="s">
        <v>181</v>
      </c>
      <c r="H362" s="17" t="s">
        <v>182</v>
      </c>
      <c r="I362" s="17" t="s">
        <v>227</v>
      </c>
      <c r="J362" s="17" t="s">
        <v>8</v>
      </c>
      <c r="K362" s="9"/>
      <c r="M362" s="12"/>
    </row>
    <row r="363" spans="1:13" ht="18" customHeight="1">
      <c r="A363" s="1">
        <v>362</v>
      </c>
      <c r="B363" s="16">
        <v>32693</v>
      </c>
      <c r="C363" s="17" t="s">
        <v>269</v>
      </c>
      <c r="D363" s="17" t="s">
        <v>186</v>
      </c>
      <c r="E363" s="17" t="s">
        <v>161</v>
      </c>
      <c r="F363" s="17" t="s">
        <v>187</v>
      </c>
      <c r="G363" s="17" t="s">
        <v>196</v>
      </c>
      <c r="H363" s="17" t="s">
        <v>183</v>
      </c>
      <c r="I363" s="17" t="s">
        <v>228</v>
      </c>
      <c r="J363" s="17" t="s">
        <v>31</v>
      </c>
      <c r="K363" s="9"/>
      <c r="M363" s="12"/>
    </row>
    <row r="364" spans="1:13" ht="18" customHeight="1">
      <c r="A364" s="1">
        <v>363</v>
      </c>
      <c r="B364" s="44">
        <v>32694</v>
      </c>
      <c r="C364" s="17" t="s">
        <v>192</v>
      </c>
      <c r="D364" s="17" t="s">
        <v>191</v>
      </c>
      <c r="E364" s="17" t="s">
        <v>169</v>
      </c>
      <c r="F364" s="17" t="s">
        <v>195</v>
      </c>
      <c r="G364" s="17" t="s">
        <v>170</v>
      </c>
      <c r="H364" s="17" t="s">
        <v>175</v>
      </c>
      <c r="I364" s="17" t="s">
        <v>37</v>
      </c>
      <c r="J364" s="17" t="s">
        <v>38</v>
      </c>
      <c r="K364" s="9"/>
      <c r="M364" s="12"/>
    </row>
    <row r="365" spans="1:13" ht="18" customHeight="1">
      <c r="A365" s="1">
        <v>364</v>
      </c>
      <c r="B365" s="44">
        <v>32694</v>
      </c>
      <c r="C365" s="17" t="s">
        <v>144</v>
      </c>
      <c r="D365" s="17" t="s">
        <v>190</v>
      </c>
      <c r="E365" s="17" t="s">
        <v>323</v>
      </c>
      <c r="F365" s="17" t="s">
        <v>322</v>
      </c>
      <c r="G365" s="17" t="s">
        <v>180</v>
      </c>
      <c r="H365" s="17" t="s">
        <v>325</v>
      </c>
      <c r="I365" s="17" t="s">
        <v>20</v>
      </c>
      <c r="J365" s="17" t="s">
        <v>14</v>
      </c>
      <c r="K365" s="9"/>
      <c r="M365" s="12"/>
    </row>
    <row r="366" spans="1:13" ht="18" customHeight="1">
      <c r="A366" s="1">
        <v>365</v>
      </c>
      <c r="B366" s="44">
        <v>32694</v>
      </c>
      <c r="C366" s="17" t="s">
        <v>176</v>
      </c>
      <c r="D366" s="17" t="s">
        <v>210</v>
      </c>
      <c r="E366" s="17" t="s">
        <v>171</v>
      </c>
      <c r="F366" s="17" t="s">
        <v>193</v>
      </c>
      <c r="G366" s="17" t="s">
        <v>163</v>
      </c>
      <c r="H366" s="17" t="s">
        <v>326</v>
      </c>
      <c r="I366" s="17" t="s">
        <v>19</v>
      </c>
      <c r="J366" s="17" t="s">
        <v>276</v>
      </c>
      <c r="K366" s="9"/>
      <c r="M366" s="12"/>
    </row>
    <row r="367" spans="1:13" ht="18" customHeight="1">
      <c r="A367" s="1">
        <v>366</v>
      </c>
      <c r="B367" s="16">
        <v>32694</v>
      </c>
      <c r="C367" s="17" t="s">
        <v>194</v>
      </c>
      <c r="D367" s="17" t="s">
        <v>214</v>
      </c>
      <c r="E367" s="17" t="s">
        <v>372</v>
      </c>
      <c r="F367" s="17" t="s">
        <v>181</v>
      </c>
      <c r="G367" s="17" t="s">
        <v>172</v>
      </c>
      <c r="H367" s="17" t="s">
        <v>185</v>
      </c>
      <c r="I367" s="17" t="s">
        <v>227</v>
      </c>
      <c r="J367" s="17" t="s">
        <v>8</v>
      </c>
      <c r="K367" s="9"/>
      <c r="M367" s="12"/>
    </row>
    <row r="368" spans="1:13" ht="18" customHeight="1">
      <c r="A368" s="1">
        <v>367</v>
      </c>
      <c r="B368" s="16">
        <v>32694</v>
      </c>
      <c r="C368" s="17" t="s">
        <v>213</v>
      </c>
      <c r="D368" s="17" t="s">
        <v>165</v>
      </c>
      <c r="E368" s="17" t="s">
        <v>200</v>
      </c>
      <c r="F368" s="17" t="s">
        <v>178</v>
      </c>
      <c r="G368" s="17" t="s">
        <v>179</v>
      </c>
      <c r="H368" s="17" t="s">
        <v>197</v>
      </c>
      <c r="I368" s="17" t="s">
        <v>32</v>
      </c>
      <c r="J368" s="17" t="s">
        <v>26</v>
      </c>
      <c r="K368" s="9"/>
      <c r="M368" s="12"/>
    </row>
    <row r="369" spans="1:13" ht="18" customHeight="1">
      <c r="A369" s="1">
        <v>368</v>
      </c>
      <c r="B369" s="16">
        <v>32694</v>
      </c>
      <c r="C369" s="17" t="s">
        <v>183</v>
      </c>
      <c r="D369" s="17" t="s">
        <v>196</v>
      </c>
      <c r="E369" s="17" t="s">
        <v>187</v>
      </c>
      <c r="F369" s="17" t="s">
        <v>269</v>
      </c>
      <c r="G369" s="17" t="s">
        <v>161</v>
      </c>
      <c r="H369" s="17" t="s">
        <v>186</v>
      </c>
      <c r="I369" s="17" t="s">
        <v>228</v>
      </c>
      <c r="J369" s="17" t="s">
        <v>31</v>
      </c>
      <c r="K369" s="9"/>
      <c r="M369" s="12"/>
    </row>
    <row r="370" spans="1:13" ht="18" customHeight="1">
      <c r="A370" s="1">
        <v>369</v>
      </c>
      <c r="B370" s="44">
        <v>32695</v>
      </c>
      <c r="C370" s="17" t="s">
        <v>171</v>
      </c>
      <c r="D370" s="17" t="s">
        <v>193</v>
      </c>
      <c r="E370" s="17" t="s">
        <v>326</v>
      </c>
      <c r="F370" s="17" t="s">
        <v>163</v>
      </c>
      <c r="G370" s="17" t="s">
        <v>210</v>
      </c>
      <c r="H370" s="17" t="s">
        <v>176</v>
      </c>
      <c r="I370" s="17" t="s">
        <v>19</v>
      </c>
      <c r="J370" s="17" t="s">
        <v>276</v>
      </c>
      <c r="K370" s="9"/>
      <c r="M370" s="12"/>
    </row>
    <row r="371" spans="1:13" ht="18" customHeight="1">
      <c r="A371" s="1">
        <v>370</v>
      </c>
      <c r="B371" s="16">
        <v>32695</v>
      </c>
      <c r="C371" s="17" t="s">
        <v>165</v>
      </c>
      <c r="D371" s="17" t="s">
        <v>197</v>
      </c>
      <c r="E371" s="17" t="s">
        <v>198</v>
      </c>
      <c r="F371" s="17" t="s">
        <v>184</v>
      </c>
      <c r="G371" s="17" t="s">
        <v>211</v>
      </c>
      <c r="H371" s="17" t="s">
        <v>200</v>
      </c>
      <c r="I371" s="17" t="s">
        <v>32</v>
      </c>
      <c r="J371" s="17" t="s">
        <v>26</v>
      </c>
      <c r="K371" s="9"/>
      <c r="M371" s="12"/>
    </row>
    <row r="372" spans="1:13" ht="18" customHeight="1">
      <c r="A372" s="1">
        <v>371</v>
      </c>
      <c r="B372" s="16">
        <v>32695</v>
      </c>
      <c r="C372" s="17" t="s">
        <v>186</v>
      </c>
      <c r="D372" s="17" t="s">
        <v>161</v>
      </c>
      <c r="E372" s="17" t="s">
        <v>196</v>
      </c>
      <c r="F372" s="17" t="s">
        <v>183</v>
      </c>
      <c r="G372" s="17" t="s">
        <v>187</v>
      </c>
      <c r="H372" s="17" t="s">
        <v>269</v>
      </c>
      <c r="I372" s="17" t="s">
        <v>228</v>
      </c>
      <c r="J372" s="17" t="s">
        <v>31</v>
      </c>
      <c r="K372" s="9"/>
      <c r="M372" s="12"/>
    </row>
    <row r="373" spans="1:13" ht="18" customHeight="1">
      <c r="A373" s="1">
        <v>372</v>
      </c>
      <c r="B373" s="16">
        <v>32695</v>
      </c>
      <c r="C373" s="17" t="s">
        <v>181</v>
      </c>
      <c r="D373" s="17" t="s">
        <v>185</v>
      </c>
      <c r="E373" s="17" t="s">
        <v>182</v>
      </c>
      <c r="F373" s="17" t="s">
        <v>214</v>
      </c>
      <c r="G373" s="17" t="s">
        <v>372</v>
      </c>
      <c r="H373" s="17" t="s">
        <v>194</v>
      </c>
      <c r="I373" s="17" t="s">
        <v>227</v>
      </c>
      <c r="J373" s="17" t="s">
        <v>8</v>
      </c>
      <c r="K373" s="9"/>
      <c r="M373" s="12"/>
    </row>
    <row r="374" spans="1:13" ht="18" customHeight="1">
      <c r="A374" s="1">
        <v>373</v>
      </c>
      <c r="B374" s="44">
        <v>32696</v>
      </c>
      <c r="C374" s="17" t="s">
        <v>169</v>
      </c>
      <c r="D374" s="17" t="s">
        <v>195</v>
      </c>
      <c r="E374" s="17" t="s">
        <v>170</v>
      </c>
      <c r="F374" s="17" t="s">
        <v>166</v>
      </c>
      <c r="G374" s="17" t="s">
        <v>168</v>
      </c>
      <c r="H374" s="17" t="s">
        <v>177</v>
      </c>
      <c r="I374" s="17" t="s">
        <v>37</v>
      </c>
      <c r="J374" s="17" t="s">
        <v>38</v>
      </c>
      <c r="K374" s="9"/>
      <c r="M374" s="12"/>
    </row>
    <row r="375" spans="1:13" ht="18" customHeight="1">
      <c r="A375" s="1">
        <v>374</v>
      </c>
      <c r="B375" s="44">
        <v>32696</v>
      </c>
      <c r="C375" s="17" t="s">
        <v>190</v>
      </c>
      <c r="D375" s="17" t="s">
        <v>167</v>
      </c>
      <c r="E375" s="17" t="s">
        <v>191</v>
      </c>
      <c r="F375" s="17" t="s">
        <v>144</v>
      </c>
      <c r="G375" s="17" t="s">
        <v>322</v>
      </c>
      <c r="H375" s="17" t="s">
        <v>72</v>
      </c>
      <c r="I375" s="17" t="s">
        <v>38</v>
      </c>
      <c r="J375" s="17" t="s">
        <v>14</v>
      </c>
      <c r="K375" s="9"/>
      <c r="M375" s="12"/>
    </row>
    <row r="376" spans="1:13" ht="18" customHeight="1">
      <c r="A376" s="1">
        <v>375</v>
      </c>
      <c r="B376" s="44">
        <v>32696</v>
      </c>
      <c r="C376" s="17" t="s">
        <v>210</v>
      </c>
      <c r="D376" s="17" t="s">
        <v>163</v>
      </c>
      <c r="E376" s="17" t="s">
        <v>193</v>
      </c>
      <c r="F376" s="17" t="s">
        <v>176</v>
      </c>
      <c r="G376" s="17" t="s">
        <v>171</v>
      </c>
      <c r="H376" s="17" t="s">
        <v>326</v>
      </c>
      <c r="I376" s="17" t="s">
        <v>19</v>
      </c>
      <c r="J376" s="17" t="s">
        <v>20</v>
      </c>
      <c r="K376" s="9"/>
      <c r="M376" s="12"/>
    </row>
    <row r="377" spans="1:13" ht="18" customHeight="1">
      <c r="A377" s="1">
        <v>376</v>
      </c>
      <c r="B377" s="16">
        <v>32696</v>
      </c>
      <c r="C377" s="17" t="s">
        <v>197</v>
      </c>
      <c r="D377" s="17" t="s">
        <v>179</v>
      </c>
      <c r="E377" s="17" t="s">
        <v>142</v>
      </c>
      <c r="F377" s="17" t="s">
        <v>198</v>
      </c>
      <c r="G377" s="17" t="s">
        <v>186</v>
      </c>
      <c r="H377" s="17" t="s">
        <v>184</v>
      </c>
      <c r="I377" s="17" t="s">
        <v>8</v>
      </c>
      <c r="J377" s="17" t="s">
        <v>32</v>
      </c>
      <c r="K377" s="9"/>
      <c r="M377" s="12"/>
    </row>
    <row r="378" spans="1:13" ht="18" customHeight="1">
      <c r="A378" s="1">
        <v>377</v>
      </c>
      <c r="B378" s="16">
        <v>32696</v>
      </c>
      <c r="C378" s="17" t="s">
        <v>182</v>
      </c>
      <c r="D378" s="17" t="s">
        <v>194</v>
      </c>
      <c r="E378" s="17" t="s">
        <v>185</v>
      </c>
      <c r="F378" s="17" t="s">
        <v>172</v>
      </c>
      <c r="G378" s="17" t="s">
        <v>181</v>
      </c>
      <c r="H378" s="17" t="s">
        <v>199</v>
      </c>
      <c r="I378" s="17" t="s">
        <v>26</v>
      </c>
      <c r="J378" s="17" t="s">
        <v>228</v>
      </c>
      <c r="K378" s="9"/>
      <c r="M378" s="13"/>
    </row>
    <row r="379" spans="1:13" ht="18" customHeight="1">
      <c r="A379" s="1">
        <v>378</v>
      </c>
      <c r="B379" s="44">
        <v>32697</v>
      </c>
      <c r="C379" s="17" t="s">
        <v>170</v>
      </c>
      <c r="D379" s="17" t="s">
        <v>166</v>
      </c>
      <c r="E379" s="17" t="s">
        <v>180</v>
      </c>
      <c r="F379" s="17" t="s">
        <v>324</v>
      </c>
      <c r="G379" s="17" t="s">
        <v>177</v>
      </c>
      <c r="H379" s="17" t="s">
        <v>325</v>
      </c>
      <c r="I379" s="17" t="s">
        <v>276</v>
      </c>
      <c r="J379" s="17" t="s">
        <v>37</v>
      </c>
      <c r="K379" s="9"/>
      <c r="M379" s="12"/>
    </row>
    <row r="380" spans="1:13" ht="18" customHeight="1">
      <c r="A380" s="1">
        <v>379</v>
      </c>
      <c r="B380" s="44">
        <v>32697</v>
      </c>
      <c r="C380" s="17" t="s">
        <v>191</v>
      </c>
      <c r="D380" s="17" t="s">
        <v>322</v>
      </c>
      <c r="E380" s="17" t="s">
        <v>72</v>
      </c>
      <c r="F380" s="17" t="s">
        <v>167</v>
      </c>
      <c r="G380" s="17" t="s">
        <v>144</v>
      </c>
      <c r="H380" s="17" t="s">
        <v>190</v>
      </c>
      <c r="I380" s="17" t="s">
        <v>38</v>
      </c>
      <c r="J380" s="17" t="s">
        <v>14</v>
      </c>
      <c r="K380" s="9"/>
      <c r="M380" s="12"/>
    </row>
    <row r="381" spans="1:13" ht="18" customHeight="1">
      <c r="A381" s="1">
        <v>380</v>
      </c>
      <c r="B381" s="44">
        <v>32697</v>
      </c>
      <c r="C381" s="17" t="s">
        <v>193</v>
      </c>
      <c r="D381" s="17" t="s">
        <v>176</v>
      </c>
      <c r="E381" s="17" t="s">
        <v>163</v>
      </c>
      <c r="F381" s="17" t="s">
        <v>171</v>
      </c>
      <c r="G381" s="17" t="s">
        <v>326</v>
      </c>
      <c r="H381" s="17" t="s">
        <v>210</v>
      </c>
      <c r="I381" s="17" t="s">
        <v>19</v>
      </c>
      <c r="J381" s="17" t="s">
        <v>20</v>
      </c>
      <c r="K381" s="9"/>
      <c r="M381" s="12"/>
    </row>
    <row r="382" spans="1:13" ht="18" customHeight="1">
      <c r="A382" s="1">
        <v>381</v>
      </c>
      <c r="B382" s="16">
        <v>32697</v>
      </c>
      <c r="C382" s="17" t="s">
        <v>214</v>
      </c>
      <c r="D382" s="17" t="s">
        <v>178</v>
      </c>
      <c r="E382" s="17" t="s">
        <v>213</v>
      </c>
      <c r="F382" s="17" t="s">
        <v>200</v>
      </c>
      <c r="G382" s="17" t="s">
        <v>165</v>
      </c>
      <c r="H382" s="17" t="s">
        <v>131</v>
      </c>
      <c r="I382" s="17" t="s">
        <v>31</v>
      </c>
      <c r="J382" s="17" t="s">
        <v>227</v>
      </c>
      <c r="K382" s="9"/>
      <c r="M382" s="12"/>
    </row>
    <row r="383" spans="1:13" ht="18" customHeight="1">
      <c r="A383" s="1">
        <v>382</v>
      </c>
      <c r="B383" s="16">
        <v>32697</v>
      </c>
      <c r="C383" s="17" t="s">
        <v>187</v>
      </c>
      <c r="D383" s="17" t="s">
        <v>372</v>
      </c>
      <c r="E383" s="17" t="s">
        <v>269</v>
      </c>
      <c r="F383" s="17" t="s">
        <v>161</v>
      </c>
      <c r="G383" s="17" t="s">
        <v>183</v>
      </c>
      <c r="H383" s="17" t="s">
        <v>196</v>
      </c>
      <c r="I383" s="17" t="s">
        <v>26</v>
      </c>
      <c r="J383" s="17" t="s">
        <v>228</v>
      </c>
      <c r="K383" s="9"/>
      <c r="M383" s="12"/>
    </row>
    <row r="384" spans="1:13" ht="18" customHeight="1">
      <c r="A384" s="1">
        <v>383</v>
      </c>
      <c r="B384" s="16">
        <v>32697</v>
      </c>
      <c r="C384" s="17" t="s">
        <v>142</v>
      </c>
      <c r="D384" s="17" t="s">
        <v>184</v>
      </c>
      <c r="E384" s="17" t="s">
        <v>186</v>
      </c>
      <c r="F384" s="17" t="s">
        <v>179</v>
      </c>
      <c r="G384" s="17" t="s">
        <v>198</v>
      </c>
      <c r="H384" s="17" t="s">
        <v>197</v>
      </c>
      <c r="I384" s="17" t="s">
        <v>8</v>
      </c>
      <c r="J384" s="17" t="s">
        <v>32</v>
      </c>
      <c r="K384" s="9"/>
      <c r="M384" s="12"/>
    </row>
    <row r="385" spans="1:13" ht="18" customHeight="1">
      <c r="A385" s="1">
        <v>384</v>
      </c>
      <c r="B385" s="44">
        <v>32698</v>
      </c>
      <c r="C385" s="17" t="s">
        <v>175</v>
      </c>
      <c r="D385" s="17" t="s">
        <v>192</v>
      </c>
      <c r="E385" s="17" t="s">
        <v>195</v>
      </c>
      <c r="F385" s="17" t="s">
        <v>169</v>
      </c>
      <c r="G385" s="17" t="s">
        <v>168</v>
      </c>
      <c r="H385" s="17" t="s">
        <v>177</v>
      </c>
      <c r="I385" s="17" t="s">
        <v>276</v>
      </c>
      <c r="J385" s="17" t="s">
        <v>37</v>
      </c>
      <c r="K385" s="9"/>
      <c r="M385" s="12"/>
    </row>
    <row r="386" spans="1:13" ht="18" customHeight="1">
      <c r="A386" s="1">
        <v>385</v>
      </c>
      <c r="B386" s="16">
        <v>32698</v>
      </c>
      <c r="C386" s="17" t="s">
        <v>178</v>
      </c>
      <c r="D386" s="17" t="s">
        <v>131</v>
      </c>
      <c r="E386" s="17" t="s">
        <v>200</v>
      </c>
      <c r="F386" s="17" t="s">
        <v>165</v>
      </c>
      <c r="G386" s="17" t="s">
        <v>214</v>
      </c>
      <c r="H386" s="17" t="s">
        <v>213</v>
      </c>
      <c r="I386" s="17" t="s">
        <v>31</v>
      </c>
      <c r="J386" s="17" t="s">
        <v>227</v>
      </c>
      <c r="K386" s="9"/>
      <c r="M386" s="12"/>
    </row>
    <row r="387" spans="1:13" ht="18" customHeight="1">
      <c r="A387" s="1">
        <v>386</v>
      </c>
      <c r="B387" s="44">
        <v>32700</v>
      </c>
      <c r="C387" s="17" t="s">
        <v>195</v>
      </c>
      <c r="D387" s="17" t="s">
        <v>190</v>
      </c>
      <c r="E387" s="17" t="s">
        <v>327</v>
      </c>
      <c r="F387" s="17" t="s">
        <v>180</v>
      </c>
      <c r="G387" s="17" t="s">
        <v>325</v>
      </c>
      <c r="H387" s="17" t="s">
        <v>322</v>
      </c>
      <c r="I387" s="17" t="s">
        <v>37</v>
      </c>
      <c r="J387" s="17" t="s">
        <v>19</v>
      </c>
      <c r="K387" s="9"/>
      <c r="M387" s="12"/>
    </row>
    <row r="388" spans="1:13" ht="18" customHeight="1">
      <c r="A388" s="1">
        <v>387</v>
      </c>
      <c r="B388" s="44">
        <v>32700</v>
      </c>
      <c r="C388" s="17" t="s">
        <v>167</v>
      </c>
      <c r="D388" s="17" t="s">
        <v>210</v>
      </c>
      <c r="E388" s="17" t="s">
        <v>176</v>
      </c>
      <c r="F388" s="17" t="s">
        <v>175</v>
      </c>
      <c r="G388" s="17" t="s">
        <v>163</v>
      </c>
      <c r="H388" s="17" t="s">
        <v>324</v>
      </c>
      <c r="I388" s="17" t="s">
        <v>38</v>
      </c>
      <c r="J388" s="17" t="s">
        <v>20</v>
      </c>
      <c r="K388" s="9"/>
      <c r="M388" s="12"/>
    </row>
    <row r="389" spans="1:13" ht="18" customHeight="1">
      <c r="A389" s="1">
        <v>388</v>
      </c>
      <c r="B389" s="44">
        <v>32700</v>
      </c>
      <c r="C389" s="17" t="s">
        <v>166</v>
      </c>
      <c r="D389" s="17" t="s">
        <v>170</v>
      </c>
      <c r="E389" s="17" t="s">
        <v>144</v>
      </c>
      <c r="F389" s="17" t="s">
        <v>169</v>
      </c>
      <c r="G389" s="17" t="s">
        <v>177</v>
      </c>
      <c r="H389" s="17" t="s">
        <v>168</v>
      </c>
      <c r="I389" s="17" t="s">
        <v>14</v>
      </c>
      <c r="J389" s="17" t="s">
        <v>276</v>
      </c>
      <c r="K389" s="9"/>
      <c r="M389" s="12"/>
    </row>
    <row r="390" spans="1:13" ht="18" customHeight="1">
      <c r="A390" s="1">
        <v>389</v>
      </c>
      <c r="B390" s="16">
        <v>32700</v>
      </c>
      <c r="C390" s="17" t="s">
        <v>172</v>
      </c>
      <c r="D390" s="17" t="s">
        <v>214</v>
      </c>
      <c r="E390" s="17" t="s">
        <v>181</v>
      </c>
      <c r="F390" s="17" t="s">
        <v>185</v>
      </c>
      <c r="G390" s="17" t="s">
        <v>372</v>
      </c>
      <c r="H390" s="17" t="s">
        <v>194</v>
      </c>
      <c r="I390" s="17" t="s">
        <v>26</v>
      </c>
      <c r="J390" s="17" t="s">
        <v>31</v>
      </c>
      <c r="K390" s="9"/>
      <c r="M390" s="12"/>
    </row>
    <row r="391" spans="1:13" ht="18" customHeight="1">
      <c r="A391" s="1">
        <v>390</v>
      </c>
      <c r="B391" s="16">
        <v>32700</v>
      </c>
      <c r="C391" s="17" t="s">
        <v>269</v>
      </c>
      <c r="D391" s="17" t="s">
        <v>182</v>
      </c>
      <c r="E391" s="17" t="s">
        <v>187</v>
      </c>
      <c r="F391" s="17" t="s">
        <v>196</v>
      </c>
      <c r="G391" s="17" t="s">
        <v>142</v>
      </c>
      <c r="H391" s="17" t="s">
        <v>183</v>
      </c>
      <c r="I391" s="17" t="s">
        <v>227</v>
      </c>
      <c r="J391" s="17" t="s">
        <v>32</v>
      </c>
      <c r="K391" s="9"/>
      <c r="M391" s="12"/>
    </row>
    <row r="392" spans="1:13" ht="18" customHeight="1">
      <c r="A392" s="1">
        <v>391</v>
      </c>
      <c r="B392" s="16">
        <v>32700</v>
      </c>
      <c r="C392" s="17" t="s">
        <v>198</v>
      </c>
      <c r="D392" s="17" t="s">
        <v>211</v>
      </c>
      <c r="E392" s="17" t="s">
        <v>184</v>
      </c>
      <c r="F392" s="17" t="s">
        <v>178</v>
      </c>
      <c r="G392" s="17" t="s">
        <v>197</v>
      </c>
      <c r="H392" s="17" t="s">
        <v>186</v>
      </c>
      <c r="I392" s="17" t="s">
        <v>8</v>
      </c>
      <c r="J392" s="17" t="s">
        <v>228</v>
      </c>
      <c r="K392" s="9"/>
      <c r="M392" s="12"/>
    </row>
    <row r="393" spans="1:13" ht="18" customHeight="1">
      <c r="A393" s="1">
        <v>392</v>
      </c>
      <c r="B393" s="44">
        <v>32701</v>
      </c>
      <c r="C393" s="17" t="s">
        <v>176</v>
      </c>
      <c r="D393" s="17" t="s">
        <v>175</v>
      </c>
      <c r="E393" s="17" t="s">
        <v>324</v>
      </c>
      <c r="F393" s="17" t="s">
        <v>163</v>
      </c>
      <c r="G393" s="17" t="s">
        <v>210</v>
      </c>
      <c r="H393" s="17" t="s">
        <v>171</v>
      </c>
      <c r="I393" s="17" t="s">
        <v>38</v>
      </c>
      <c r="J393" s="17" t="s">
        <v>20</v>
      </c>
      <c r="K393" s="9"/>
      <c r="M393" s="12"/>
    </row>
    <row r="394" spans="1:13" ht="18" customHeight="1">
      <c r="A394" s="1">
        <v>393</v>
      </c>
      <c r="B394" s="44">
        <v>32701</v>
      </c>
      <c r="C394" s="17" t="s">
        <v>144</v>
      </c>
      <c r="D394" s="17" t="s">
        <v>326</v>
      </c>
      <c r="E394" s="17" t="s">
        <v>191</v>
      </c>
      <c r="F394" s="17" t="s">
        <v>193</v>
      </c>
      <c r="G394" s="17" t="s">
        <v>170</v>
      </c>
      <c r="H394" s="17" t="s">
        <v>166</v>
      </c>
      <c r="I394" s="17" t="s">
        <v>14</v>
      </c>
      <c r="J394" s="17" t="s">
        <v>276</v>
      </c>
      <c r="K394" s="9"/>
      <c r="M394" s="12"/>
    </row>
    <row r="395" spans="1:13" ht="18" customHeight="1">
      <c r="A395" s="1">
        <v>394</v>
      </c>
      <c r="B395" s="16">
        <v>32701</v>
      </c>
      <c r="C395" s="17" t="s">
        <v>183</v>
      </c>
      <c r="D395" s="17" t="s">
        <v>187</v>
      </c>
      <c r="E395" s="17" t="s">
        <v>196</v>
      </c>
      <c r="F395" s="17" t="s">
        <v>161</v>
      </c>
      <c r="G395" s="17" t="s">
        <v>182</v>
      </c>
      <c r="H395" s="17" t="s">
        <v>269</v>
      </c>
      <c r="I395" s="17" t="s">
        <v>227</v>
      </c>
      <c r="J395" s="17" t="s">
        <v>32</v>
      </c>
      <c r="K395" s="9"/>
      <c r="M395" s="13"/>
    </row>
    <row r="396" spans="1:13" ht="18" customHeight="1">
      <c r="A396" s="1">
        <v>395</v>
      </c>
      <c r="B396" s="16">
        <v>32701</v>
      </c>
      <c r="C396" s="17" t="s">
        <v>185</v>
      </c>
      <c r="D396" s="17" t="s">
        <v>372</v>
      </c>
      <c r="E396" s="17" t="s">
        <v>214</v>
      </c>
      <c r="F396" s="17" t="s">
        <v>194</v>
      </c>
      <c r="G396" s="17" t="s">
        <v>172</v>
      </c>
      <c r="H396" s="17" t="s">
        <v>181</v>
      </c>
      <c r="I396" s="17" t="s">
        <v>26</v>
      </c>
      <c r="J396" s="17" t="s">
        <v>31</v>
      </c>
      <c r="K396" s="9"/>
      <c r="M396" s="12"/>
    </row>
    <row r="397" spans="1:13" ht="18" customHeight="1">
      <c r="A397" s="1">
        <v>396</v>
      </c>
      <c r="B397" s="16">
        <v>32701</v>
      </c>
      <c r="C397" s="17" t="s">
        <v>211</v>
      </c>
      <c r="D397" s="17" t="s">
        <v>165</v>
      </c>
      <c r="E397" s="17" t="s">
        <v>200</v>
      </c>
      <c r="F397" s="17" t="s">
        <v>186</v>
      </c>
      <c r="G397" s="17" t="s">
        <v>179</v>
      </c>
      <c r="H397" s="17" t="s">
        <v>213</v>
      </c>
      <c r="I397" s="17" t="s">
        <v>8</v>
      </c>
      <c r="J397" s="17" t="s">
        <v>228</v>
      </c>
      <c r="K397" s="9"/>
      <c r="M397" s="12"/>
    </row>
    <row r="398" spans="1:13" ht="18" customHeight="1">
      <c r="A398" s="1">
        <v>397</v>
      </c>
      <c r="B398" s="44">
        <v>32702</v>
      </c>
      <c r="C398" s="17" t="s">
        <v>190</v>
      </c>
      <c r="D398" s="17" t="s">
        <v>195</v>
      </c>
      <c r="E398" s="17" t="s">
        <v>322</v>
      </c>
      <c r="F398" s="17" t="s">
        <v>327</v>
      </c>
      <c r="G398" s="17" t="s">
        <v>180</v>
      </c>
      <c r="H398" s="17" t="s">
        <v>325</v>
      </c>
      <c r="I398" s="17" t="s">
        <v>37</v>
      </c>
      <c r="J398" s="17" t="s">
        <v>19</v>
      </c>
      <c r="K398" s="9"/>
      <c r="M398" s="12"/>
    </row>
    <row r="399" spans="1:13" ht="18" customHeight="1">
      <c r="A399" s="1">
        <v>398</v>
      </c>
      <c r="B399" s="44">
        <v>32702</v>
      </c>
      <c r="C399" s="17" t="s">
        <v>324</v>
      </c>
      <c r="D399" s="17" t="s">
        <v>163</v>
      </c>
      <c r="E399" s="17" t="s">
        <v>210</v>
      </c>
      <c r="F399" s="17" t="s">
        <v>171</v>
      </c>
      <c r="G399" s="17" t="s">
        <v>175</v>
      </c>
      <c r="H399" s="17" t="s">
        <v>167</v>
      </c>
      <c r="I399" s="17" t="s">
        <v>38</v>
      </c>
      <c r="J399" s="17" t="s">
        <v>20</v>
      </c>
      <c r="K399" s="9"/>
      <c r="M399" s="12"/>
    </row>
    <row r="400" spans="1:13" ht="18" customHeight="1">
      <c r="A400" s="1">
        <v>399</v>
      </c>
      <c r="B400" s="16">
        <v>32702</v>
      </c>
      <c r="C400" s="17" t="s">
        <v>194</v>
      </c>
      <c r="D400" s="17" t="s">
        <v>161</v>
      </c>
      <c r="E400" s="17" t="s">
        <v>172</v>
      </c>
      <c r="F400" s="17" t="s">
        <v>181</v>
      </c>
      <c r="G400" s="17" t="s">
        <v>185</v>
      </c>
      <c r="H400" s="17" t="s">
        <v>214</v>
      </c>
      <c r="I400" s="17" t="s">
        <v>26</v>
      </c>
      <c r="J400" s="17" t="s">
        <v>31</v>
      </c>
      <c r="K400" s="9"/>
      <c r="M400" s="12"/>
    </row>
    <row r="401" spans="1:15" ht="18" customHeight="1">
      <c r="A401" s="1">
        <v>400</v>
      </c>
      <c r="B401" s="16">
        <v>32702</v>
      </c>
      <c r="C401" s="17" t="s">
        <v>182</v>
      </c>
      <c r="D401" s="17" t="s">
        <v>269</v>
      </c>
      <c r="E401" s="17" t="s">
        <v>183</v>
      </c>
      <c r="F401" s="17" t="s">
        <v>142</v>
      </c>
      <c r="G401" s="17" t="s">
        <v>173</v>
      </c>
      <c r="H401" s="17" t="s">
        <v>187</v>
      </c>
      <c r="I401" s="17" t="s">
        <v>227</v>
      </c>
      <c r="J401" s="17" t="s">
        <v>32</v>
      </c>
      <c r="K401" s="9"/>
      <c r="M401" s="12"/>
    </row>
    <row r="402" spans="1:15" ht="18" customHeight="1">
      <c r="A402" s="1">
        <v>401</v>
      </c>
      <c r="B402" s="44">
        <v>32703</v>
      </c>
      <c r="C402" s="17" t="s">
        <v>210</v>
      </c>
      <c r="D402" s="17" t="s">
        <v>167</v>
      </c>
      <c r="E402" s="17" t="s">
        <v>326</v>
      </c>
      <c r="F402" s="17" t="s">
        <v>191</v>
      </c>
      <c r="G402" s="17" t="s">
        <v>163</v>
      </c>
      <c r="H402" s="17" t="s">
        <v>177</v>
      </c>
      <c r="I402" s="17" t="s">
        <v>20</v>
      </c>
      <c r="J402" s="17" t="s">
        <v>276</v>
      </c>
      <c r="K402" s="9"/>
      <c r="M402" s="12"/>
    </row>
    <row r="403" spans="1:15" ht="18" customHeight="1">
      <c r="A403" s="1">
        <v>402</v>
      </c>
      <c r="B403" s="16">
        <v>32703</v>
      </c>
      <c r="C403" s="17" t="s">
        <v>187</v>
      </c>
      <c r="D403" s="17" t="s">
        <v>185</v>
      </c>
      <c r="E403" s="17" t="s">
        <v>194</v>
      </c>
      <c r="F403" s="17" t="s">
        <v>172</v>
      </c>
      <c r="G403" s="17" t="s">
        <v>214</v>
      </c>
      <c r="H403" s="17" t="s">
        <v>181</v>
      </c>
      <c r="I403" s="17" t="s">
        <v>26</v>
      </c>
      <c r="J403" s="17" t="s">
        <v>227</v>
      </c>
      <c r="K403" s="9"/>
      <c r="M403" s="12"/>
    </row>
    <row r="404" spans="1:15" ht="18" customHeight="1">
      <c r="A404" s="1">
        <v>403</v>
      </c>
      <c r="B404" s="16">
        <v>32703</v>
      </c>
      <c r="C404" s="17" t="s">
        <v>165</v>
      </c>
      <c r="D404" s="17" t="s">
        <v>431</v>
      </c>
      <c r="E404" s="17" t="s">
        <v>372</v>
      </c>
      <c r="F404" s="17" t="s">
        <v>269</v>
      </c>
      <c r="G404" s="17" t="s">
        <v>183</v>
      </c>
      <c r="H404" s="17" t="s">
        <v>182</v>
      </c>
      <c r="I404" s="17" t="s">
        <v>228</v>
      </c>
      <c r="J404" s="17" t="s">
        <v>32</v>
      </c>
      <c r="K404" s="9"/>
      <c r="M404" s="12"/>
    </row>
    <row r="405" spans="1:15" ht="18" customHeight="1">
      <c r="A405" s="1">
        <v>404</v>
      </c>
      <c r="B405" s="44">
        <v>32704</v>
      </c>
      <c r="C405" s="17" t="s">
        <v>193</v>
      </c>
      <c r="D405" s="17" t="s">
        <v>180</v>
      </c>
      <c r="E405" s="17" t="s">
        <v>192</v>
      </c>
      <c r="F405" s="17" t="s">
        <v>325</v>
      </c>
      <c r="G405" s="17" t="s">
        <v>195</v>
      </c>
      <c r="H405" s="17" t="s">
        <v>170</v>
      </c>
      <c r="I405" s="17" t="s">
        <v>37</v>
      </c>
      <c r="J405" s="17" t="s">
        <v>14</v>
      </c>
      <c r="K405" s="9"/>
      <c r="M405" s="12"/>
    </row>
    <row r="406" spans="1:15" ht="18" customHeight="1">
      <c r="A406" s="1">
        <v>405</v>
      </c>
      <c r="B406" s="44">
        <v>32704</v>
      </c>
      <c r="C406" s="17" t="s">
        <v>191</v>
      </c>
      <c r="D406" s="17" t="s">
        <v>326</v>
      </c>
      <c r="E406" s="17" t="s">
        <v>177</v>
      </c>
      <c r="F406" s="17" t="s">
        <v>163</v>
      </c>
      <c r="G406" s="17" t="s">
        <v>167</v>
      </c>
      <c r="H406" s="17" t="s">
        <v>210</v>
      </c>
      <c r="I406" s="17" t="s">
        <v>20</v>
      </c>
      <c r="J406" s="17" t="s">
        <v>276</v>
      </c>
      <c r="K406" s="9"/>
      <c r="M406" s="12"/>
    </row>
    <row r="407" spans="1:15" ht="18" customHeight="1">
      <c r="A407" s="1">
        <v>406</v>
      </c>
      <c r="B407" s="44">
        <v>32704</v>
      </c>
      <c r="C407" s="17" t="s">
        <v>171</v>
      </c>
      <c r="D407" s="17" t="s">
        <v>166</v>
      </c>
      <c r="E407" s="17" t="s">
        <v>175</v>
      </c>
      <c r="F407" s="17" t="s">
        <v>324</v>
      </c>
      <c r="G407" s="17" t="s">
        <v>168</v>
      </c>
      <c r="H407" s="17" t="s">
        <v>323</v>
      </c>
      <c r="I407" s="17" t="s">
        <v>19</v>
      </c>
      <c r="J407" s="17" t="s">
        <v>38</v>
      </c>
      <c r="K407" s="9"/>
      <c r="M407" s="12"/>
      <c r="O407" s="8" t="s">
        <v>436</v>
      </c>
    </row>
    <row r="408" spans="1:15" ht="18" customHeight="1">
      <c r="A408" s="1">
        <v>407</v>
      </c>
      <c r="B408" s="16">
        <v>32704</v>
      </c>
      <c r="C408" s="17" t="s">
        <v>181</v>
      </c>
      <c r="D408" s="17" t="s">
        <v>172</v>
      </c>
      <c r="E408" s="17" t="s">
        <v>185</v>
      </c>
      <c r="F408" s="17" t="s">
        <v>214</v>
      </c>
      <c r="G408" s="17" t="s">
        <v>194</v>
      </c>
      <c r="H408" s="17" t="s">
        <v>187</v>
      </c>
      <c r="I408" s="17" t="s">
        <v>26</v>
      </c>
      <c r="J408" s="17" t="s">
        <v>227</v>
      </c>
      <c r="K408" s="9"/>
      <c r="M408" s="12"/>
    </row>
    <row r="409" spans="1:15" ht="18" customHeight="1">
      <c r="A409" s="1">
        <v>408</v>
      </c>
      <c r="B409" s="16">
        <v>32704</v>
      </c>
      <c r="C409" s="17" t="s">
        <v>161</v>
      </c>
      <c r="D409" s="17" t="s">
        <v>184</v>
      </c>
      <c r="E409" s="17" t="s">
        <v>198</v>
      </c>
      <c r="F409" s="17" t="s">
        <v>213</v>
      </c>
      <c r="G409" s="17" t="s">
        <v>186</v>
      </c>
      <c r="H409" s="17" t="s">
        <v>197</v>
      </c>
      <c r="I409" s="17" t="s">
        <v>8</v>
      </c>
      <c r="J409" s="17" t="s">
        <v>31</v>
      </c>
      <c r="K409" s="9"/>
      <c r="M409" s="12"/>
    </row>
    <row r="410" spans="1:15" ht="18" customHeight="1">
      <c r="A410" s="1">
        <v>409</v>
      </c>
      <c r="B410" s="16">
        <v>32704</v>
      </c>
      <c r="C410" s="17" t="s">
        <v>196</v>
      </c>
      <c r="D410" s="17" t="s">
        <v>183</v>
      </c>
      <c r="E410" s="17" t="s">
        <v>182</v>
      </c>
      <c r="F410" s="17" t="s">
        <v>372</v>
      </c>
      <c r="G410" s="17" t="s">
        <v>269</v>
      </c>
      <c r="H410" s="17" t="s">
        <v>165</v>
      </c>
      <c r="I410" s="17" t="s">
        <v>228</v>
      </c>
      <c r="J410" s="17" t="s">
        <v>32</v>
      </c>
      <c r="K410" s="9"/>
      <c r="M410" s="12"/>
    </row>
    <row r="411" spans="1:15" ht="18" customHeight="1">
      <c r="A411" s="1">
        <v>410</v>
      </c>
      <c r="B411" s="44">
        <v>32705</v>
      </c>
      <c r="C411" s="17" t="s">
        <v>192</v>
      </c>
      <c r="D411" s="17" t="s">
        <v>169</v>
      </c>
      <c r="E411" s="17" t="s">
        <v>170</v>
      </c>
      <c r="F411" s="17" t="s">
        <v>195</v>
      </c>
      <c r="G411" s="17" t="s">
        <v>325</v>
      </c>
      <c r="H411" s="17" t="s">
        <v>180</v>
      </c>
      <c r="I411" s="17" t="s">
        <v>37</v>
      </c>
      <c r="J411" s="17" t="s">
        <v>14</v>
      </c>
      <c r="K411" s="9"/>
      <c r="M411" s="12"/>
    </row>
    <row r="412" spans="1:15" ht="18" customHeight="1">
      <c r="A412" s="1">
        <v>411</v>
      </c>
      <c r="B412" s="44">
        <v>32705</v>
      </c>
      <c r="C412" s="17" t="s">
        <v>163</v>
      </c>
      <c r="D412" s="17" t="s">
        <v>210</v>
      </c>
      <c r="E412" s="17" t="s">
        <v>167</v>
      </c>
      <c r="F412" s="17" t="s">
        <v>326</v>
      </c>
      <c r="G412" s="17" t="s">
        <v>177</v>
      </c>
      <c r="H412" s="17" t="s">
        <v>191</v>
      </c>
      <c r="I412" s="17" t="s">
        <v>20</v>
      </c>
      <c r="J412" s="17" t="s">
        <v>276</v>
      </c>
      <c r="K412" s="9"/>
      <c r="M412" s="12"/>
    </row>
    <row r="413" spans="1:15" ht="18" customHeight="1">
      <c r="A413" s="1">
        <v>412</v>
      </c>
      <c r="B413" s="44">
        <v>32705</v>
      </c>
      <c r="C413" s="17" t="s">
        <v>175</v>
      </c>
      <c r="D413" s="17" t="s">
        <v>324</v>
      </c>
      <c r="E413" s="17" t="s">
        <v>323</v>
      </c>
      <c r="F413" s="17" t="s">
        <v>166</v>
      </c>
      <c r="G413" s="17" t="s">
        <v>171</v>
      </c>
      <c r="H413" s="17" t="s">
        <v>168</v>
      </c>
      <c r="I413" s="17" t="s">
        <v>19</v>
      </c>
      <c r="J413" s="17" t="s">
        <v>38</v>
      </c>
      <c r="K413" s="9"/>
      <c r="M413" s="12"/>
    </row>
    <row r="414" spans="1:15" ht="18" customHeight="1">
      <c r="A414" s="1">
        <v>413</v>
      </c>
      <c r="B414" s="16">
        <v>32705</v>
      </c>
      <c r="C414" s="17" t="s">
        <v>269</v>
      </c>
      <c r="D414" s="17" t="s">
        <v>182</v>
      </c>
      <c r="E414" s="17" t="s">
        <v>165</v>
      </c>
      <c r="F414" s="17" t="s">
        <v>183</v>
      </c>
      <c r="G414" s="17" t="s">
        <v>196</v>
      </c>
      <c r="H414" s="17" t="s">
        <v>372</v>
      </c>
      <c r="I414" s="17" t="s">
        <v>228</v>
      </c>
      <c r="J414" s="17" t="s">
        <v>32</v>
      </c>
      <c r="K414" s="9"/>
      <c r="M414" s="12"/>
    </row>
    <row r="415" spans="1:15" ht="18" customHeight="1">
      <c r="A415" s="1">
        <v>414</v>
      </c>
      <c r="B415" s="16">
        <v>32705</v>
      </c>
      <c r="C415" s="17" t="s">
        <v>214</v>
      </c>
      <c r="D415" s="17" t="s">
        <v>194</v>
      </c>
      <c r="E415" s="17" t="s">
        <v>187</v>
      </c>
      <c r="F415" s="17" t="s">
        <v>185</v>
      </c>
      <c r="G415" s="17" t="s">
        <v>181</v>
      </c>
      <c r="H415" s="17" t="s">
        <v>172</v>
      </c>
      <c r="I415" s="17" t="s">
        <v>26</v>
      </c>
      <c r="J415" s="17" t="s">
        <v>227</v>
      </c>
      <c r="K415" s="9"/>
      <c r="M415" s="12"/>
    </row>
    <row r="416" spans="1:15" ht="18" customHeight="1">
      <c r="A416" s="1">
        <v>415</v>
      </c>
      <c r="B416" s="16">
        <v>32705</v>
      </c>
      <c r="C416" s="17" t="s">
        <v>184</v>
      </c>
      <c r="D416" s="17" t="s">
        <v>187</v>
      </c>
      <c r="E416" s="17" t="s">
        <v>197</v>
      </c>
      <c r="F416" s="17" t="s">
        <v>198</v>
      </c>
      <c r="G416" s="17" t="s">
        <v>213</v>
      </c>
      <c r="H416" s="17" t="s">
        <v>161</v>
      </c>
      <c r="I416" s="17" t="s">
        <v>8</v>
      </c>
      <c r="J416" s="17" t="s">
        <v>31</v>
      </c>
      <c r="K416" s="9"/>
      <c r="M416" s="12"/>
    </row>
    <row r="417" spans="1:13" ht="18" customHeight="1">
      <c r="A417" s="1">
        <v>416</v>
      </c>
      <c r="B417" s="44">
        <v>32707</v>
      </c>
      <c r="C417" s="17" t="s">
        <v>166</v>
      </c>
      <c r="D417" s="17" t="s">
        <v>322</v>
      </c>
      <c r="E417" s="17" t="s">
        <v>176</v>
      </c>
      <c r="F417" s="17" t="s">
        <v>190</v>
      </c>
      <c r="G417" s="17" t="s">
        <v>327</v>
      </c>
      <c r="H417" s="17" t="s">
        <v>167</v>
      </c>
      <c r="I417" s="17" t="s">
        <v>20</v>
      </c>
      <c r="J417" s="17" t="s">
        <v>37</v>
      </c>
      <c r="K417" s="9"/>
      <c r="M417" s="12"/>
    </row>
    <row r="418" spans="1:13" ht="18" customHeight="1">
      <c r="A418" s="1">
        <v>417</v>
      </c>
      <c r="B418" s="44">
        <v>32707</v>
      </c>
      <c r="C418" s="17" t="s">
        <v>144</v>
      </c>
      <c r="D418" s="17" t="s">
        <v>192</v>
      </c>
      <c r="E418" s="17" t="s">
        <v>325</v>
      </c>
      <c r="F418" s="17" t="s">
        <v>169</v>
      </c>
      <c r="G418" s="17" t="s">
        <v>193</v>
      </c>
      <c r="H418" s="17" t="s">
        <v>177</v>
      </c>
      <c r="I418" s="17" t="s">
        <v>276</v>
      </c>
      <c r="J418" s="17" t="s">
        <v>38</v>
      </c>
      <c r="K418" s="9"/>
      <c r="M418" s="12"/>
    </row>
    <row r="419" spans="1:13" ht="18" customHeight="1">
      <c r="A419" s="1">
        <v>418</v>
      </c>
      <c r="B419" s="44">
        <v>32707</v>
      </c>
      <c r="C419" s="17" t="s">
        <v>170</v>
      </c>
      <c r="D419" s="17" t="s">
        <v>191</v>
      </c>
      <c r="E419" s="17" t="s">
        <v>180</v>
      </c>
      <c r="F419" s="17" t="s">
        <v>175</v>
      </c>
      <c r="G419" s="17" t="s">
        <v>168</v>
      </c>
      <c r="H419" s="17" t="s">
        <v>210</v>
      </c>
      <c r="I419" s="17" t="s">
        <v>14</v>
      </c>
      <c r="J419" s="17" t="s">
        <v>19</v>
      </c>
      <c r="K419" s="9"/>
      <c r="M419" s="12"/>
    </row>
    <row r="420" spans="1:13" ht="18" customHeight="1">
      <c r="A420" s="1">
        <v>419</v>
      </c>
      <c r="B420" s="16">
        <v>32707</v>
      </c>
      <c r="C420" s="17" t="s">
        <v>213</v>
      </c>
      <c r="D420" s="17" t="s">
        <v>178</v>
      </c>
      <c r="E420" s="17" t="s">
        <v>184</v>
      </c>
      <c r="F420" s="17" t="s">
        <v>194</v>
      </c>
      <c r="G420" s="17" t="s">
        <v>181</v>
      </c>
      <c r="H420" s="17" t="s">
        <v>186</v>
      </c>
      <c r="I420" s="17" t="s">
        <v>31</v>
      </c>
      <c r="J420" s="17" t="s">
        <v>26</v>
      </c>
      <c r="K420" s="9"/>
      <c r="M420" s="12"/>
    </row>
    <row r="421" spans="1:13" ht="18" customHeight="1">
      <c r="A421" s="1">
        <v>420</v>
      </c>
      <c r="B421" s="16">
        <v>32707</v>
      </c>
      <c r="C421" s="17" t="s">
        <v>142</v>
      </c>
      <c r="D421" s="17" t="s">
        <v>179</v>
      </c>
      <c r="E421" s="17" t="s">
        <v>183</v>
      </c>
      <c r="F421" s="17" t="s">
        <v>187</v>
      </c>
      <c r="G421" s="17" t="s">
        <v>172</v>
      </c>
      <c r="H421" s="17" t="s">
        <v>214</v>
      </c>
      <c r="I421" s="17" t="s">
        <v>228</v>
      </c>
      <c r="J421" s="17" t="s">
        <v>227</v>
      </c>
      <c r="K421" s="9"/>
      <c r="M421" s="12"/>
    </row>
    <row r="422" spans="1:13" ht="18" customHeight="1">
      <c r="A422" s="1">
        <v>421</v>
      </c>
      <c r="B422" s="16">
        <v>32707</v>
      </c>
      <c r="C422" s="17" t="s">
        <v>211</v>
      </c>
      <c r="D422" s="17" t="s">
        <v>197</v>
      </c>
      <c r="E422" s="17" t="s">
        <v>200</v>
      </c>
      <c r="F422" s="17" t="s">
        <v>165</v>
      </c>
      <c r="G422" s="17" t="s">
        <v>198</v>
      </c>
      <c r="H422" s="17" t="s">
        <v>185</v>
      </c>
      <c r="I422" s="17" t="s">
        <v>32</v>
      </c>
      <c r="J422" s="17" t="s">
        <v>8</v>
      </c>
      <c r="K422" s="9"/>
      <c r="M422" s="12"/>
    </row>
    <row r="423" spans="1:13" ht="18" customHeight="1">
      <c r="A423" s="1">
        <v>422</v>
      </c>
      <c r="B423" s="44">
        <v>32708</v>
      </c>
      <c r="C423" s="17" t="s">
        <v>176</v>
      </c>
      <c r="D423" s="17" t="s">
        <v>190</v>
      </c>
      <c r="E423" s="17" t="s">
        <v>327</v>
      </c>
      <c r="F423" s="17" t="s">
        <v>167</v>
      </c>
      <c r="G423" s="17" t="s">
        <v>322</v>
      </c>
      <c r="H423" s="17" t="s">
        <v>166</v>
      </c>
      <c r="I423" s="17" t="s">
        <v>20</v>
      </c>
      <c r="J423" s="17" t="s">
        <v>37</v>
      </c>
      <c r="K423" s="9"/>
      <c r="M423" s="12"/>
    </row>
    <row r="424" spans="1:13" ht="18" customHeight="1">
      <c r="A424" s="1">
        <v>423</v>
      </c>
      <c r="B424" s="44">
        <v>32708</v>
      </c>
      <c r="C424" s="17" t="s">
        <v>195</v>
      </c>
      <c r="D424" s="17" t="s">
        <v>193</v>
      </c>
      <c r="E424" s="17" t="s">
        <v>177</v>
      </c>
      <c r="F424" s="17" t="s">
        <v>324</v>
      </c>
      <c r="G424" s="17" t="s">
        <v>169</v>
      </c>
      <c r="H424" s="17" t="s">
        <v>144</v>
      </c>
      <c r="I424" s="17" t="s">
        <v>276</v>
      </c>
      <c r="J424" s="17" t="s">
        <v>38</v>
      </c>
      <c r="K424" s="9"/>
      <c r="M424" s="12"/>
    </row>
    <row r="425" spans="1:13" ht="18" customHeight="1">
      <c r="A425" s="1">
        <v>424</v>
      </c>
      <c r="B425" s="44">
        <v>32708</v>
      </c>
      <c r="C425" s="17" t="s">
        <v>180</v>
      </c>
      <c r="D425" s="17" t="s">
        <v>175</v>
      </c>
      <c r="E425" s="17" t="s">
        <v>210</v>
      </c>
      <c r="F425" s="17" t="s">
        <v>326</v>
      </c>
      <c r="G425" s="17" t="s">
        <v>191</v>
      </c>
      <c r="H425" s="17" t="s">
        <v>168</v>
      </c>
      <c r="I425" s="17" t="s">
        <v>14</v>
      </c>
      <c r="J425" s="17" t="s">
        <v>19</v>
      </c>
      <c r="K425" s="9"/>
      <c r="M425" s="12"/>
    </row>
    <row r="426" spans="1:13" ht="18" customHeight="1">
      <c r="A426" s="1">
        <v>425</v>
      </c>
      <c r="B426" s="16">
        <v>32708</v>
      </c>
      <c r="C426" s="17" t="s">
        <v>194</v>
      </c>
      <c r="D426" s="17" t="s">
        <v>181</v>
      </c>
      <c r="E426" s="17" t="s">
        <v>186</v>
      </c>
      <c r="F426" s="17" t="s">
        <v>178</v>
      </c>
      <c r="G426" s="17" t="s">
        <v>184</v>
      </c>
      <c r="H426" s="17" t="s">
        <v>213</v>
      </c>
      <c r="I426" s="17" t="s">
        <v>31</v>
      </c>
      <c r="J426" s="17" t="s">
        <v>26</v>
      </c>
      <c r="K426" s="9"/>
      <c r="M426" s="12"/>
    </row>
    <row r="427" spans="1:13" ht="18" customHeight="1">
      <c r="A427" s="1">
        <v>426</v>
      </c>
      <c r="B427" s="16">
        <v>32708</v>
      </c>
      <c r="C427" s="17" t="s">
        <v>172</v>
      </c>
      <c r="D427" s="17" t="s">
        <v>214</v>
      </c>
      <c r="E427" s="17" t="s">
        <v>187</v>
      </c>
      <c r="F427" s="17" t="s">
        <v>142</v>
      </c>
      <c r="G427" s="17" t="s">
        <v>179</v>
      </c>
      <c r="H427" s="17" t="s">
        <v>198</v>
      </c>
      <c r="I427" s="17" t="s">
        <v>228</v>
      </c>
      <c r="J427" s="17" t="s">
        <v>227</v>
      </c>
      <c r="K427" s="9"/>
      <c r="M427" s="12"/>
    </row>
    <row r="428" spans="1:13" ht="18" customHeight="1">
      <c r="A428" s="1">
        <v>427</v>
      </c>
      <c r="B428" s="16">
        <v>32708</v>
      </c>
      <c r="C428" s="17" t="s">
        <v>197</v>
      </c>
      <c r="D428" s="17" t="s">
        <v>185</v>
      </c>
      <c r="E428" s="17" t="s">
        <v>211</v>
      </c>
      <c r="F428" s="17" t="s">
        <v>198</v>
      </c>
      <c r="G428" s="17" t="s">
        <v>200</v>
      </c>
      <c r="H428" s="17" t="s">
        <v>165</v>
      </c>
      <c r="I428" s="17" t="s">
        <v>32</v>
      </c>
      <c r="J428" s="17" t="s">
        <v>8</v>
      </c>
      <c r="K428" s="9"/>
      <c r="M428" s="12"/>
    </row>
    <row r="429" spans="1:13" ht="18" customHeight="1">
      <c r="A429" s="1">
        <v>428</v>
      </c>
      <c r="B429" s="44">
        <v>32709</v>
      </c>
      <c r="C429" s="17" t="s">
        <v>167</v>
      </c>
      <c r="D429" s="17" t="s">
        <v>166</v>
      </c>
      <c r="E429" s="17" t="s">
        <v>190</v>
      </c>
      <c r="F429" s="17" t="s">
        <v>322</v>
      </c>
      <c r="G429" s="17" t="s">
        <v>176</v>
      </c>
      <c r="H429" s="17" t="s">
        <v>327</v>
      </c>
      <c r="I429" s="17" t="s">
        <v>20</v>
      </c>
      <c r="J429" s="17" t="s">
        <v>37</v>
      </c>
      <c r="K429" s="9"/>
      <c r="M429" s="12"/>
    </row>
    <row r="430" spans="1:13" ht="18" customHeight="1">
      <c r="A430" s="1">
        <v>429</v>
      </c>
      <c r="B430" s="44">
        <v>32709</v>
      </c>
      <c r="C430" s="17" t="s">
        <v>324</v>
      </c>
      <c r="D430" s="17" t="s">
        <v>144</v>
      </c>
      <c r="E430" s="17" t="s">
        <v>192</v>
      </c>
      <c r="F430" s="17" t="s">
        <v>325</v>
      </c>
      <c r="G430" s="17" t="s">
        <v>177</v>
      </c>
      <c r="H430" s="17" t="s">
        <v>195</v>
      </c>
      <c r="I430" s="17" t="s">
        <v>276</v>
      </c>
      <c r="J430" s="17" t="s">
        <v>38</v>
      </c>
      <c r="K430" s="9"/>
      <c r="M430" s="12"/>
    </row>
    <row r="431" spans="1:13" ht="18" customHeight="1">
      <c r="A431" s="1">
        <v>430</v>
      </c>
      <c r="B431" s="44">
        <v>32709</v>
      </c>
      <c r="C431" s="17" t="s">
        <v>210</v>
      </c>
      <c r="D431" s="17" t="s">
        <v>326</v>
      </c>
      <c r="E431" s="17" t="s">
        <v>191</v>
      </c>
      <c r="F431" s="17" t="s">
        <v>170</v>
      </c>
      <c r="G431" s="17" t="s">
        <v>168</v>
      </c>
      <c r="H431" s="17" t="s">
        <v>175</v>
      </c>
      <c r="I431" s="17" t="s">
        <v>14</v>
      </c>
      <c r="J431" s="17" t="s">
        <v>19</v>
      </c>
      <c r="K431" s="9"/>
      <c r="M431" s="12"/>
    </row>
    <row r="432" spans="1:13" ht="18" customHeight="1">
      <c r="A432" s="1">
        <v>431</v>
      </c>
      <c r="B432" s="16">
        <v>32709</v>
      </c>
      <c r="C432" s="17" t="s">
        <v>187</v>
      </c>
      <c r="D432" s="17" t="s">
        <v>183</v>
      </c>
      <c r="E432" s="17" t="s">
        <v>179</v>
      </c>
      <c r="F432" s="17" t="s">
        <v>214</v>
      </c>
      <c r="G432" s="17" t="s">
        <v>142</v>
      </c>
      <c r="H432" s="17" t="s">
        <v>172</v>
      </c>
      <c r="I432" s="17" t="s">
        <v>228</v>
      </c>
      <c r="J432" s="17" t="s">
        <v>227</v>
      </c>
      <c r="K432" s="9"/>
      <c r="M432" s="12"/>
    </row>
    <row r="433" spans="1:13" ht="18" customHeight="1">
      <c r="A433" s="1">
        <v>432</v>
      </c>
      <c r="B433" s="16">
        <v>32709</v>
      </c>
      <c r="C433" s="17" t="s">
        <v>185</v>
      </c>
      <c r="D433" s="17" t="s">
        <v>198</v>
      </c>
      <c r="E433" s="17" t="s">
        <v>165</v>
      </c>
      <c r="F433" s="17" t="s">
        <v>200</v>
      </c>
      <c r="G433" s="17" t="s">
        <v>211</v>
      </c>
      <c r="H433" s="17" t="s">
        <v>197</v>
      </c>
      <c r="I433" s="17" t="s">
        <v>32</v>
      </c>
      <c r="J433" s="17" t="s">
        <v>8</v>
      </c>
      <c r="K433" s="9"/>
      <c r="M433" s="12"/>
    </row>
    <row r="434" spans="1:13" ht="18" customHeight="1">
      <c r="A434" s="1">
        <v>433</v>
      </c>
      <c r="B434" s="16">
        <v>32709</v>
      </c>
      <c r="C434" s="17" t="s">
        <v>186</v>
      </c>
      <c r="D434" s="17" t="s">
        <v>213</v>
      </c>
      <c r="E434" s="17" t="s">
        <v>181</v>
      </c>
      <c r="F434" s="17" t="s">
        <v>184</v>
      </c>
      <c r="G434" s="17" t="s">
        <v>178</v>
      </c>
      <c r="H434" s="17" t="s">
        <v>194</v>
      </c>
      <c r="I434" s="17" t="s">
        <v>31</v>
      </c>
      <c r="J434" s="17" t="s">
        <v>26</v>
      </c>
      <c r="K434" s="9"/>
      <c r="M434" s="12"/>
    </row>
    <row r="435" spans="1:13" ht="18" customHeight="1">
      <c r="A435" s="1">
        <v>434</v>
      </c>
      <c r="B435" s="44">
        <v>32710</v>
      </c>
      <c r="C435" s="17" t="s">
        <v>171</v>
      </c>
      <c r="D435" s="17" t="s">
        <v>180</v>
      </c>
      <c r="E435" s="17" t="s">
        <v>166</v>
      </c>
      <c r="F435" s="17" t="s">
        <v>193</v>
      </c>
      <c r="G435" s="17" t="s">
        <v>170</v>
      </c>
      <c r="H435" s="17" t="s">
        <v>325</v>
      </c>
      <c r="I435" s="17" t="s">
        <v>20</v>
      </c>
      <c r="J435" s="17" t="s">
        <v>14</v>
      </c>
      <c r="K435" s="9"/>
      <c r="M435" s="12"/>
    </row>
    <row r="436" spans="1:13" ht="18" customHeight="1">
      <c r="A436" s="1">
        <v>435</v>
      </c>
      <c r="B436" s="44">
        <v>32710</v>
      </c>
      <c r="C436" s="17" t="s">
        <v>191</v>
      </c>
      <c r="D436" s="17" t="s">
        <v>195</v>
      </c>
      <c r="E436" s="17" t="s">
        <v>175</v>
      </c>
      <c r="F436" s="17" t="s">
        <v>326</v>
      </c>
      <c r="G436" s="17" t="s">
        <v>324</v>
      </c>
      <c r="H436" s="17" t="s">
        <v>192</v>
      </c>
      <c r="I436" s="17" t="s">
        <v>276</v>
      </c>
      <c r="J436" s="17" t="s">
        <v>19</v>
      </c>
      <c r="K436" s="9"/>
      <c r="M436" s="12"/>
    </row>
    <row r="437" spans="1:13" ht="18" customHeight="1">
      <c r="A437" s="1">
        <v>436</v>
      </c>
      <c r="B437" s="44">
        <v>32710</v>
      </c>
      <c r="C437" s="17" t="s">
        <v>190</v>
      </c>
      <c r="D437" s="17" t="s">
        <v>176</v>
      </c>
      <c r="E437" s="17" t="s">
        <v>163</v>
      </c>
      <c r="F437" s="17" t="s">
        <v>169</v>
      </c>
      <c r="G437" s="17" t="s">
        <v>327</v>
      </c>
      <c r="H437" s="17" t="s">
        <v>322</v>
      </c>
      <c r="I437" s="17" t="s">
        <v>38</v>
      </c>
      <c r="J437" s="17" t="s">
        <v>37</v>
      </c>
      <c r="K437" s="9"/>
      <c r="M437" s="12"/>
    </row>
    <row r="438" spans="1:13" ht="18" customHeight="1">
      <c r="A438" s="1">
        <v>437</v>
      </c>
      <c r="B438" s="16">
        <v>32710</v>
      </c>
      <c r="C438" s="17" t="s">
        <v>178</v>
      </c>
      <c r="D438" s="17" t="s">
        <v>200</v>
      </c>
      <c r="E438" s="17" t="s">
        <v>197</v>
      </c>
      <c r="F438" s="17" t="s">
        <v>185</v>
      </c>
      <c r="G438" s="17" t="s">
        <v>165</v>
      </c>
      <c r="H438" s="17" t="s">
        <v>198</v>
      </c>
      <c r="I438" s="17" t="s">
        <v>32</v>
      </c>
      <c r="J438" s="17" t="s">
        <v>31</v>
      </c>
      <c r="K438" s="9"/>
      <c r="M438" s="12"/>
    </row>
    <row r="439" spans="1:13" ht="18" customHeight="1">
      <c r="A439" s="1">
        <v>438</v>
      </c>
      <c r="B439" s="16">
        <v>32710</v>
      </c>
      <c r="C439" s="17" t="s">
        <v>181</v>
      </c>
      <c r="D439" s="17" t="s">
        <v>184</v>
      </c>
      <c r="E439" s="17" t="s">
        <v>213</v>
      </c>
      <c r="F439" s="17" t="s">
        <v>201</v>
      </c>
      <c r="G439" s="17" t="s">
        <v>194</v>
      </c>
      <c r="H439" s="17" t="s">
        <v>186</v>
      </c>
      <c r="I439" s="17" t="s">
        <v>8</v>
      </c>
      <c r="J439" s="17" t="s">
        <v>227</v>
      </c>
      <c r="K439" s="9"/>
      <c r="M439" s="12"/>
    </row>
    <row r="440" spans="1:13" ht="18" customHeight="1">
      <c r="A440" s="1">
        <v>439</v>
      </c>
      <c r="B440" s="16">
        <v>32710</v>
      </c>
      <c r="C440" s="17" t="s">
        <v>179</v>
      </c>
      <c r="D440" s="17" t="s">
        <v>142</v>
      </c>
      <c r="E440" s="17" t="s">
        <v>172</v>
      </c>
      <c r="F440" s="17" t="s">
        <v>183</v>
      </c>
      <c r="G440" s="17" t="s">
        <v>214</v>
      </c>
      <c r="H440" s="17" t="s">
        <v>187</v>
      </c>
      <c r="I440" s="17" t="s">
        <v>228</v>
      </c>
      <c r="J440" s="17" t="s">
        <v>26</v>
      </c>
      <c r="K440" s="9"/>
      <c r="M440" s="12"/>
    </row>
    <row r="441" spans="1:13" ht="18" customHeight="1">
      <c r="A441" s="1">
        <v>440</v>
      </c>
      <c r="B441" s="44">
        <v>32711</v>
      </c>
      <c r="C441" s="17" t="s">
        <v>166</v>
      </c>
      <c r="D441" s="17" t="s">
        <v>170</v>
      </c>
      <c r="E441" s="17" t="s">
        <v>193</v>
      </c>
      <c r="F441" s="17" t="s">
        <v>325</v>
      </c>
      <c r="G441" s="17" t="s">
        <v>180</v>
      </c>
      <c r="H441" s="17" t="s">
        <v>171</v>
      </c>
      <c r="I441" s="17" t="s">
        <v>20</v>
      </c>
      <c r="J441" s="17" t="s">
        <v>14</v>
      </c>
      <c r="K441" s="9"/>
      <c r="M441" s="12"/>
    </row>
    <row r="442" spans="1:13" ht="18" customHeight="1">
      <c r="A442" s="1">
        <v>441</v>
      </c>
      <c r="B442" s="44">
        <v>32711</v>
      </c>
      <c r="C442" s="17" t="s">
        <v>175</v>
      </c>
      <c r="D442" s="17" t="s">
        <v>144</v>
      </c>
      <c r="E442" s="17" t="s">
        <v>326</v>
      </c>
      <c r="F442" s="17" t="s">
        <v>195</v>
      </c>
      <c r="G442" s="17" t="s">
        <v>168</v>
      </c>
      <c r="H442" s="17" t="s">
        <v>177</v>
      </c>
      <c r="I442" s="17" t="s">
        <v>276</v>
      </c>
      <c r="J442" s="17" t="s">
        <v>19</v>
      </c>
      <c r="K442" s="9"/>
      <c r="M442" s="12"/>
    </row>
    <row r="443" spans="1:13" ht="18" customHeight="1">
      <c r="A443" s="1">
        <v>442</v>
      </c>
      <c r="B443" s="44">
        <v>32711</v>
      </c>
      <c r="C443" s="17" t="s">
        <v>163</v>
      </c>
      <c r="D443" s="17" t="s">
        <v>167</v>
      </c>
      <c r="E443" s="17" t="s">
        <v>169</v>
      </c>
      <c r="F443" s="17" t="s">
        <v>322</v>
      </c>
      <c r="G443" s="17" t="s">
        <v>210</v>
      </c>
      <c r="H443" s="17" t="s">
        <v>327</v>
      </c>
      <c r="I443" s="17" t="s">
        <v>38</v>
      </c>
      <c r="J443" s="17" t="s">
        <v>37</v>
      </c>
      <c r="K443" s="9"/>
      <c r="M443" s="12"/>
    </row>
    <row r="444" spans="1:13" ht="18" customHeight="1">
      <c r="A444" s="1">
        <v>443</v>
      </c>
      <c r="B444" s="16">
        <v>32711</v>
      </c>
      <c r="C444" s="17" t="s">
        <v>184</v>
      </c>
      <c r="D444" s="17" t="s">
        <v>194</v>
      </c>
      <c r="E444" s="17" t="s">
        <v>201</v>
      </c>
      <c r="F444" s="17" t="s">
        <v>186</v>
      </c>
      <c r="G444" s="17" t="s">
        <v>213</v>
      </c>
      <c r="H444" s="17" t="s">
        <v>181</v>
      </c>
      <c r="I444" s="17" t="s">
        <v>8</v>
      </c>
      <c r="J444" s="17" t="s">
        <v>227</v>
      </c>
      <c r="K444" s="9"/>
      <c r="M444" s="12"/>
    </row>
    <row r="445" spans="1:13" ht="18" customHeight="1">
      <c r="A445" s="1">
        <v>444</v>
      </c>
      <c r="B445" s="16">
        <v>32711</v>
      </c>
      <c r="C445" s="17" t="s">
        <v>198</v>
      </c>
      <c r="D445" s="17" t="s">
        <v>165</v>
      </c>
      <c r="E445" s="17" t="s">
        <v>200</v>
      </c>
      <c r="F445" s="17" t="s">
        <v>197</v>
      </c>
      <c r="G445" s="17" t="s">
        <v>185</v>
      </c>
      <c r="H445" s="17" t="s">
        <v>178</v>
      </c>
      <c r="I445" s="17" t="s">
        <v>32</v>
      </c>
      <c r="J445" s="17" t="s">
        <v>31</v>
      </c>
      <c r="K445" s="9"/>
      <c r="M445" s="12"/>
    </row>
    <row r="446" spans="1:13" ht="18" customHeight="1">
      <c r="A446" s="1">
        <v>445</v>
      </c>
      <c r="B446" s="16">
        <v>32711</v>
      </c>
      <c r="C446" s="17" t="s">
        <v>214</v>
      </c>
      <c r="D446" s="17" t="s">
        <v>187</v>
      </c>
      <c r="E446" s="17" t="s">
        <v>142</v>
      </c>
      <c r="F446" s="17" t="s">
        <v>172</v>
      </c>
      <c r="G446" s="17" t="s">
        <v>183</v>
      </c>
      <c r="H446" s="17" t="s">
        <v>179</v>
      </c>
      <c r="I446" s="17" t="s">
        <v>228</v>
      </c>
      <c r="J446" s="17" t="s">
        <v>26</v>
      </c>
      <c r="K446" s="9"/>
      <c r="M446" s="12"/>
    </row>
    <row r="447" spans="1:13" ht="18" customHeight="1">
      <c r="A447" s="1">
        <v>446</v>
      </c>
      <c r="B447" s="44">
        <v>32712</v>
      </c>
      <c r="C447" s="17" t="s">
        <v>193</v>
      </c>
      <c r="D447" s="17" t="s">
        <v>325</v>
      </c>
      <c r="E447" s="17" t="s">
        <v>180</v>
      </c>
      <c r="F447" s="17" t="s">
        <v>171</v>
      </c>
      <c r="G447" s="17" t="s">
        <v>166</v>
      </c>
      <c r="H447" s="17" t="s">
        <v>170</v>
      </c>
      <c r="I447" s="17" t="s">
        <v>20</v>
      </c>
      <c r="J447" s="17" t="s">
        <v>14</v>
      </c>
      <c r="K447" s="9"/>
      <c r="M447" s="12"/>
    </row>
    <row r="448" spans="1:13" ht="18" customHeight="1">
      <c r="A448" s="1">
        <v>447</v>
      </c>
      <c r="B448" s="44">
        <v>32712</v>
      </c>
      <c r="C448" s="17" t="s">
        <v>192</v>
      </c>
      <c r="D448" s="17" t="s">
        <v>191</v>
      </c>
      <c r="E448" s="17" t="s">
        <v>324</v>
      </c>
      <c r="F448" s="17" t="s">
        <v>144</v>
      </c>
      <c r="G448" s="17" t="s">
        <v>177</v>
      </c>
      <c r="H448" s="17" t="s">
        <v>195</v>
      </c>
      <c r="I448" s="17" t="s">
        <v>276</v>
      </c>
      <c r="J448" s="17" t="s">
        <v>19</v>
      </c>
      <c r="K448" s="9"/>
      <c r="M448" s="12"/>
    </row>
    <row r="449" spans="1:13" ht="18" customHeight="1">
      <c r="A449" s="1">
        <v>448</v>
      </c>
      <c r="B449" s="44">
        <v>32712</v>
      </c>
      <c r="C449" s="17" t="s">
        <v>169</v>
      </c>
      <c r="D449" s="17" t="s">
        <v>210</v>
      </c>
      <c r="E449" s="17" t="s">
        <v>176</v>
      </c>
      <c r="F449" s="17" t="s">
        <v>167</v>
      </c>
      <c r="G449" s="17" t="s">
        <v>163</v>
      </c>
      <c r="H449" s="17" t="s">
        <v>190</v>
      </c>
      <c r="I449" s="17" t="s">
        <v>38</v>
      </c>
      <c r="J449" s="17" t="s">
        <v>37</v>
      </c>
      <c r="K449" s="9"/>
      <c r="M449" s="12"/>
    </row>
    <row r="450" spans="1:13" ht="18" customHeight="1">
      <c r="A450" s="1">
        <v>449</v>
      </c>
      <c r="B450" s="16">
        <v>32712</v>
      </c>
      <c r="C450" s="17" t="s">
        <v>165</v>
      </c>
      <c r="D450" s="17" t="s">
        <v>178</v>
      </c>
      <c r="E450" s="17" t="s">
        <v>185</v>
      </c>
      <c r="F450" s="17" t="s">
        <v>198</v>
      </c>
      <c r="G450" s="17" t="s">
        <v>197</v>
      </c>
      <c r="H450" s="17" t="s">
        <v>200</v>
      </c>
      <c r="I450" s="17" t="s">
        <v>32</v>
      </c>
      <c r="J450" s="17" t="s">
        <v>31</v>
      </c>
      <c r="K450" s="9"/>
      <c r="M450" s="12"/>
    </row>
    <row r="451" spans="1:13" ht="18" customHeight="1">
      <c r="A451" s="1">
        <v>450</v>
      </c>
      <c r="B451" s="16">
        <v>32712</v>
      </c>
      <c r="C451" s="17" t="s">
        <v>213</v>
      </c>
      <c r="D451" s="17" t="s">
        <v>186</v>
      </c>
      <c r="E451" s="17" t="s">
        <v>194</v>
      </c>
      <c r="F451" s="17" t="s">
        <v>181</v>
      </c>
      <c r="G451" s="17" t="s">
        <v>201</v>
      </c>
      <c r="H451" s="17" t="s">
        <v>184</v>
      </c>
      <c r="I451" s="17" t="s">
        <v>8</v>
      </c>
      <c r="J451" s="17" t="s">
        <v>227</v>
      </c>
      <c r="K451" s="9"/>
      <c r="M451" s="12"/>
    </row>
    <row r="452" spans="1:13" ht="18" customHeight="1">
      <c r="A452" s="1">
        <v>451</v>
      </c>
      <c r="B452" s="16">
        <v>32712</v>
      </c>
      <c r="C452" s="17" t="s">
        <v>183</v>
      </c>
      <c r="D452" s="17" t="s">
        <v>172</v>
      </c>
      <c r="E452" s="17" t="s">
        <v>214</v>
      </c>
      <c r="F452" s="17" t="s">
        <v>179</v>
      </c>
      <c r="G452" s="17" t="s">
        <v>187</v>
      </c>
      <c r="H452" s="17" t="s">
        <v>142</v>
      </c>
      <c r="I452" s="17" t="s">
        <v>228</v>
      </c>
      <c r="J452" s="17" t="s">
        <v>26</v>
      </c>
      <c r="K452" s="9"/>
      <c r="M452" s="12"/>
    </row>
    <row r="453" spans="1:13" ht="18" customHeight="1">
      <c r="A453" s="1">
        <v>452</v>
      </c>
      <c r="B453" s="16">
        <v>32714</v>
      </c>
      <c r="C453" s="17" t="s">
        <v>166</v>
      </c>
      <c r="D453" s="17" t="s">
        <v>165</v>
      </c>
      <c r="E453" s="17" t="s">
        <v>180</v>
      </c>
      <c r="F453" s="17" t="s">
        <v>194</v>
      </c>
      <c r="G453" s="17" t="s">
        <v>195</v>
      </c>
      <c r="H453" s="17" t="s">
        <v>183</v>
      </c>
      <c r="I453" s="17" t="s">
        <v>134</v>
      </c>
      <c r="J453" s="17" t="s">
        <v>133</v>
      </c>
      <c r="K453" s="9"/>
      <c r="M453" s="12"/>
    </row>
    <row r="454" spans="1:13" ht="18" customHeight="1">
      <c r="A454" s="1">
        <v>453</v>
      </c>
      <c r="B454" s="16">
        <v>32715</v>
      </c>
      <c r="C454" s="17" t="s">
        <v>186</v>
      </c>
      <c r="D454" s="17" t="s">
        <v>176</v>
      </c>
      <c r="E454" s="17" t="s">
        <v>183</v>
      </c>
      <c r="F454" s="17" t="s">
        <v>195</v>
      </c>
      <c r="G454" s="17" t="s">
        <v>165</v>
      </c>
      <c r="H454" s="17" t="s">
        <v>166</v>
      </c>
      <c r="I454" s="17" t="s">
        <v>133</v>
      </c>
      <c r="J454" s="17" t="s">
        <v>134</v>
      </c>
      <c r="K454" s="9"/>
      <c r="M454" s="12"/>
    </row>
    <row r="455" spans="1:13" ht="18" customHeight="1">
      <c r="A455" s="1">
        <v>454</v>
      </c>
      <c r="B455" s="44">
        <v>32718</v>
      </c>
      <c r="C455" s="17" t="s">
        <v>176</v>
      </c>
      <c r="D455" s="17" t="s">
        <v>210</v>
      </c>
      <c r="E455" s="17" t="s">
        <v>167</v>
      </c>
      <c r="F455" s="17" t="s">
        <v>171</v>
      </c>
      <c r="G455" s="17" t="s">
        <v>323</v>
      </c>
      <c r="H455" s="17" t="s">
        <v>322</v>
      </c>
      <c r="I455" s="17" t="s">
        <v>38</v>
      </c>
      <c r="J455" s="17" t="s">
        <v>20</v>
      </c>
      <c r="K455" s="9"/>
      <c r="M455" s="12"/>
    </row>
    <row r="456" spans="1:13" ht="18" customHeight="1">
      <c r="A456" s="1">
        <v>455</v>
      </c>
      <c r="B456" s="44">
        <v>32718</v>
      </c>
      <c r="C456" s="17" t="s">
        <v>190</v>
      </c>
      <c r="D456" s="17" t="s">
        <v>195</v>
      </c>
      <c r="E456" s="17" t="s">
        <v>163</v>
      </c>
      <c r="F456" s="17" t="s">
        <v>180</v>
      </c>
      <c r="G456" s="17" t="s">
        <v>166</v>
      </c>
      <c r="H456" s="17" t="s">
        <v>324</v>
      </c>
      <c r="I456" s="17" t="s">
        <v>19</v>
      </c>
      <c r="J456" s="17" t="s">
        <v>37</v>
      </c>
      <c r="K456" s="9"/>
      <c r="M456" s="12"/>
    </row>
    <row r="457" spans="1:13" ht="18" customHeight="1">
      <c r="A457" s="1">
        <v>456</v>
      </c>
      <c r="B457" s="44">
        <v>32718</v>
      </c>
      <c r="C457" s="17" t="s">
        <v>170</v>
      </c>
      <c r="D457" s="17" t="s">
        <v>175</v>
      </c>
      <c r="E457" s="17" t="s">
        <v>325</v>
      </c>
      <c r="F457" s="17" t="s">
        <v>326</v>
      </c>
      <c r="G457" s="17" t="s">
        <v>144</v>
      </c>
      <c r="H457" s="17" t="s">
        <v>169</v>
      </c>
      <c r="I457" s="17" t="s">
        <v>14</v>
      </c>
      <c r="J457" s="17" t="s">
        <v>276</v>
      </c>
      <c r="K457" s="9"/>
      <c r="M457" s="12"/>
    </row>
    <row r="458" spans="1:13" ht="18" customHeight="1">
      <c r="A458" s="1">
        <v>457</v>
      </c>
      <c r="B458" s="16">
        <v>32718</v>
      </c>
      <c r="C458" s="17" t="s">
        <v>196</v>
      </c>
      <c r="D458" s="17" t="s">
        <v>185</v>
      </c>
      <c r="E458" s="17" t="s">
        <v>187</v>
      </c>
      <c r="F458" s="17" t="s">
        <v>214</v>
      </c>
      <c r="G458" s="17" t="s">
        <v>172</v>
      </c>
      <c r="H458" s="17" t="s">
        <v>194</v>
      </c>
      <c r="I458" s="17" t="s">
        <v>26</v>
      </c>
      <c r="J458" s="17" t="s">
        <v>32</v>
      </c>
      <c r="K458" s="9"/>
      <c r="M458" s="12"/>
    </row>
    <row r="459" spans="1:13" ht="18" customHeight="1">
      <c r="A459" s="1">
        <v>458</v>
      </c>
      <c r="B459" s="16">
        <v>32718</v>
      </c>
      <c r="C459" s="17" t="s">
        <v>182</v>
      </c>
      <c r="D459" s="17" t="s">
        <v>372</v>
      </c>
      <c r="E459" s="17" t="s">
        <v>269</v>
      </c>
      <c r="F459" s="17" t="s">
        <v>183</v>
      </c>
      <c r="G459" s="17" t="s">
        <v>181</v>
      </c>
      <c r="H459" s="17" t="s">
        <v>142</v>
      </c>
      <c r="I459" s="17" t="s">
        <v>227</v>
      </c>
      <c r="J459" s="17" t="s">
        <v>31</v>
      </c>
      <c r="K459" s="9"/>
      <c r="M459" s="12"/>
    </row>
    <row r="460" spans="1:13" ht="18" customHeight="1">
      <c r="A460" s="1">
        <v>459</v>
      </c>
      <c r="B460" s="44">
        <v>32719</v>
      </c>
      <c r="C460" s="17" t="s">
        <v>167</v>
      </c>
      <c r="D460" s="17" t="s">
        <v>171</v>
      </c>
      <c r="E460" s="17" t="s">
        <v>323</v>
      </c>
      <c r="F460" s="17" t="s">
        <v>322</v>
      </c>
      <c r="G460" s="17" t="s">
        <v>210</v>
      </c>
      <c r="H460" s="17" t="s">
        <v>176</v>
      </c>
      <c r="I460" s="17" t="s">
        <v>38</v>
      </c>
      <c r="J460" s="17" t="s">
        <v>20</v>
      </c>
      <c r="K460" s="9"/>
      <c r="M460" s="12"/>
    </row>
    <row r="461" spans="1:13" ht="18" customHeight="1">
      <c r="A461" s="1">
        <v>460</v>
      </c>
      <c r="B461" s="44">
        <v>32719</v>
      </c>
      <c r="C461" s="17" t="s">
        <v>163</v>
      </c>
      <c r="D461" s="17" t="s">
        <v>180</v>
      </c>
      <c r="E461" s="17" t="s">
        <v>166</v>
      </c>
      <c r="F461" s="17" t="s">
        <v>324</v>
      </c>
      <c r="G461" s="17" t="s">
        <v>195</v>
      </c>
      <c r="H461" s="17" t="s">
        <v>190</v>
      </c>
      <c r="I461" s="17" t="s">
        <v>19</v>
      </c>
      <c r="J461" s="17" t="s">
        <v>37</v>
      </c>
      <c r="K461" s="9"/>
      <c r="M461" s="12"/>
    </row>
    <row r="462" spans="1:13" ht="18" customHeight="1">
      <c r="A462" s="1">
        <v>461</v>
      </c>
      <c r="B462" s="44">
        <v>32719</v>
      </c>
      <c r="C462" s="17" t="s">
        <v>144</v>
      </c>
      <c r="D462" s="17" t="s">
        <v>326</v>
      </c>
      <c r="E462" s="17" t="s">
        <v>193</v>
      </c>
      <c r="F462" s="17" t="s">
        <v>192</v>
      </c>
      <c r="G462" s="17" t="s">
        <v>325</v>
      </c>
      <c r="H462" s="17" t="s">
        <v>175</v>
      </c>
      <c r="I462" s="17" t="s">
        <v>14</v>
      </c>
      <c r="J462" s="17" t="s">
        <v>276</v>
      </c>
      <c r="K462" s="9"/>
      <c r="M462" s="12"/>
    </row>
    <row r="463" spans="1:13" ht="18" customHeight="1">
      <c r="A463" s="1">
        <v>462</v>
      </c>
      <c r="B463" s="16">
        <v>32719</v>
      </c>
      <c r="C463" s="17" t="s">
        <v>178</v>
      </c>
      <c r="D463" s="17" t="s">
        <v>213</v>
      </c>
      <c r="E463" s="17" t="s">
        <v>198</v>
      </c>
      <c r="F463" s="17" t="s">
        <v>165</v>
      </c>
      <c r="G463" s="17" t="s">
        <v>174</v>
      </c>
      <c r="H463" s="17" t="s">
        <v>184</v>
      </c>
      <c r="I463" s="17" t="s">
        <v>8</v>
      </c>
      <c r="J463" s="17" t="s">
        <v>228</v>
      </c>
      <c r="K463" s="9"/>
      <c r="M463" s="12"/>
    </row>
    <row r="464" spans="1:13" ht="18" customHeight="1">
      <c r="A464" s="1">
        <v>463</v>
      </c>
      <c r="B464" s="16">
        <v>32719</v>
      </c>
      <c r="C464" s="17" t="s">
        <v>194</v>
      </c>
      <c r="D464" s="17" t="s">
        <v>214</v>
      </c>
      <c r="E464" s="17" t="s">
        <v>172</v>
      </c>
      <c r="F464" s="17" t="s">
        <v>187</v>
      </c>
      <c r="G464" s="17" t="s">
        <v>185</v>
      </c>
      <c r="H464" s="17" t="s">
        <v>196</v>
      </c>
      <c r="I464" s="17" t="s">
        <v>26</v>
      </c>
      <c r="J464" s="17" t="s">
        <v>32</v>
      </c>
      <c r="K464" s="9"/>
      <c r="M464" s="12"/>
    </row>
    <row r="465" spans="1:13" ht="18" customHeight="1">
      <c r="A465" s="1">
        <v>464</v>
      </c>
      <c r="B465" s="16">
        <v>32719</v>
      </c>
      <c r="C465" s="17" t="s">
        <v>269</v>
      </c>
      <c r="D465" s="17" t="s">
        <v>181</v>
      </c>
      <c r="E465" s="17" t="s">
        <v>161</v>
      </c>
      <c r="F465" s="17" t="s">
        <v>182</v>
      </c>
      <c r="G465" s="17" t="s">
        <v>372</v>
      </c>
      <c r="H465" s="17" t="s">
        <v>183</v>
      </c>
      <c r="I465" s="17" t="s">
        <v>227</v>
      </c>
      <c r="J465" s="17" t="s">
        <v>31</v>
      </c>
      <c r="K465" s="9"/>
      <c r="M465" s="12"/>
    </row>
    <row r="466" spans="1:13" ht="18" customHeight="1">
      <c r="A466" s="1">
        <v>465</v>
      </c>
      <c r="B466" s="16">
        <v>32720</v>
      </c>
      <c r="C466" s="17" t="s">
        <v>198</v>
      </c>
      <c r="D466" s="17" t="s">
        <v>197</v>
      </c>
      <c r="E466" s="17" t="s">
        <v>179</v>
      </c>
      <c r="F466" s="17" t="s">
        <v>213</v>
      </c>
      <c r="G466" s="17" t="s">
        <v>200</v>
      </c>
      <c r="H466" s="17" t="s">
        <v>174</v>
      </c>
      <c r="I466" s="17" t="s">
        <v>8</v>
      </c>
      <c r="J466" s="17" t="s">
        <v>228</v>
      </c>
      <c r="K466" s="9"/>
      <c r="M466" s="12"/>
    </row>
    <row r="467" spans="1:13" ht="18" customHeight="1">
      <c r="A467" s="1">
        <v>466</v>
      </c>
      <c r="B467" s="16">
        <v>32720</v>
      </c>
      <c r="C467" s="17" t="s">
        <v>181</v>
      </c>
      <c r="D467" s="17" t="s">
        <v>161</v>
      </c>
      <c r="E467" s="17" t="s">
        <v>372</v>
      </c>
      <c r="F467" s="17" t="s">
        <v>269</v>
      </c>
      <c r="G467" s="17" t="s">
        <v>142</v>
      </c>
      <c r="H467" s="17" t="s">
        <v>182</v>
      </c>
      <c r="I467" s="17" t="s">
        <v>227</v>
      </c>
      <c r="J467" s="17" t="s">
        <v>31</v>
      </c>
      <c r="K467" s="9"/>
      <c r="M467" s="12"/>
    </row>
    <row r="468" spans="1:13" ht="18" customHeight="1">
      <c r="A468" s="1">
        <v>467</v>
      </c>
      <c r="B468" s="16">
        <v>32720</v>
      </c>
      <c r="C468" s="17" t="s">
        <v>172</v>
      </c>
      <c r="D468" s="17" t="s">
        <v>196</v>
      </c>
      <c r="E468" s="17" t="s">
        <v>194</v>
      </c>
      <c r="F468" s="17" t="s">
        <v>185</v>
      </c>
      <c r="G468" s="17" t="s">
        <v>187</v>
      </c>
      <c r="H468" s="17" t="s">
        <v>214</v>
      </c>
      <c r="I468" s="17" t="s">
        <v>26</v>
      </c>
      <c r="J468" s="17" t="s">
        <v>32</v>
      </c>
      <c r="K468" s="9"/>
      <c r="M468" s="12"/>
    </row>
    <row r="469" spans="1:13" ht="18" customHeight="1">
      <c r="A469" s="1">
        <v>468</v>
      </c>
      <c r="B469" s="44">
        <v>32721</v>
      </c>
      <c r="C469" s="17" t="s">
        <v>166</v>
      </c>
      <c r="D469" s="17" t="s">
        <v>192</v>
      </c>
      <c r="E469" s="17" t="s">
        <v>175</v>
      </c>
      <c r="F469" s="17" t="s">
        <v>169</v>
      </c>
      <c r="G469" s="17" t="s">
        <v>191</v>
      </c>
      <c r="H469" s="17" t="s">
        <v>210</v>
      </c>
      <c r="I469" s="17" t="s">
        <v>37</v>
      </c>
      <c r="J469" s="17" t="s">
        <v>14</v>
      </c>
      <c r="K469" s="9"/>
      <c r="M469" s="12"/>
    </row>
    <row r="470" spans="1:13" ht="18" customHeight="1">
      <c r="A470" s="1">
        <v>469</v>
      </c>
      <c r="B470" s="44">
        <v>32721</v>
      </c>
      <c r="C470" s="17" t="s">
        <v>193</v>
      </c>
      <c r="D470" s="17" t="s">
        <v>163</v>
      </c>
      <c r="E470" s="17" t="s">
        <v>171</v>
      </c>
      <c r="F470" s="17" t="s">
        <v>176</v>
      </c>
      <c r="G470" s="17" t="s">
        <v>72</v>
      </c>
      <c r="H470" s="17" t="s">
        <v>323</v>
      </c>
      <c r="I470" s="17" t="s">
        <v>38</v>
      </c>
      <c r="J470" s="17" t="s">
        <v>276</v>
      </c>
      <c r="K470" s="9"/>
      <c r="M470" s="12"/>
    </row>
    <row r="471" spans="1:13" ht="18" customHeight="1">
      <c r="A471" s="1">
        <v>470</v>
      </c>
      <c r="B471" s="16">
        <v>32721</v>
      </c>
      <c r="C471" s="17" t="s">
        <v>185</v>
      </c>
      <c r="D471" s="17" t="s">
        <v>269</v>
      </c>
      <c r="E471" s="17" t="s">
        <v>183</v>
      </c>
      <c r="F471" s="17" t="s">
        <v>372</v>
      </c>
      <c r="G471" s="17" t="s">
        <v>214</v>
      </c>
      <c r="H471" s="17" t="s">
        <v>181</v>
      </c>
      <c r="I471" s="17" t="s">
        <v>26</v>
      </c>
      <c r="J471" s="17" t="s">
        <v>227</v>
      </c>
      <c r="K471" s="9"/>
      <c r="M471" s="12"/>
    </row>
    <row r="472" spans="1:13" ht="18" customHeight="1">
      <c r="A472" s="1">
        <v>471</v>
      </c>
      <c r="B472" s="44">
        <v>32722</v>
      </c>
      <c r="C472" s="17" t="s">
        <v>175</v>
      </c>
      <c r="D472" s="17" t="s">
        <v>169</v>
      </c>
      <c r="E472" s="17" t="s">
        <v>210</v>
      </c>
      <c r="F472" s="17" t="s">
        <v>191</v>
      </c>
      <c r="G472" s="17" t="s">
        <v>326</v>
      </c>
      <c r="H472" s="17" t="s">
        <v>192</v>
      </c>
      <c r="I472" s="17" t="s">
        <v>37</v>
      </c>
      <c r="J472" s="17" t="s">
        <v>14</v>
      </c>
      <c r="K472" s="9"/>
      <c r="M472" s="12"/>
    </row>
    <row r="473" spans="1:13" ht="18" customHeight="1">
      <c r="A473" s="1">
        <v>472</v>
      </c>
      <c r="B473" s="44">
        <v>32722</v>
      </c>
      <c r="C473" s="17" t="s">
        <v>324</v>
      </c>
      <c r="D473" s="17" t="s">
        <v>144</v>
      </c>
      <c r="E473" s="17" t="s">
        <v>195</v>
      </c>
      <c r="F473" s="17" t="s">
        <v>167</v>
      </c>
      <c r="G473" s="17" t="s">
        <v>170</v>
      </c>
      <c r="H473" s="17" t="s">
        <v>180</v>
      </c>
      <c r="I473" s="17" t="s">
        <v>20</v>
      </c>
      <c r="J473" s="17" t="s">
        <v>19</v>
      </c>
      <c r="K473" s="9"/>
      <c r="M473" s="12"/>
    </row>
    <row r="474" spans="1:13" ht="18" customHeight="1">
      <c r="A474" s="1">
        <v>473</v>
      </c>
      <c r="B474" s="16">
        <v>32722</v>
      </c>
      <c r="C474" s="17" t="s">
        <v>211</v>
      </c>
      <c r="D474" s="17" t="s">
        <v>198</v>
      </c>
      <c r="E474" s="17" t="s">
        <v>196</v>
      </c>
      <c r="F474" s="17" t="s">
        <v>200</v>
      </c>
      <c r="G474" s="17" t="s">
        <v>197</v>
      </c>
      <c r="H474" s="17" t="s">
        <v>213</v>
      </c>
      <c r="I474" s="17" t="s">
        <v>31</v>
      </c>
      <c r="J474" s="17" t="s">
        <v>8</v>
      </c>
      <c r="K474" s="9"/>
      <c r="M474" s="12"/>
    </row>
    <row r="475" spans="1:13" ht="18" customHeight="1">
      <c r="A475" s="1">
        <v>474</v>
      </c>
      <c r="B475" s="16">
        <v>32722</v>
      </c>
      <c r="C475" s="17" t="s">
        <v>179</v>
      </c>
      <c r="D475" s="17" t="s">
        <v>184</v>
      </c>
      <c r="E475" s="17" t="s">
        <v>182</v>
      </c>
      <c r="F475" s="17" t="s">
        <v>178</v>
      </c>
      <c r="G475" s="17" t="s">
        <v>165</v>
      </c>
      <c r="H475" s="17" t="s">
        <v>186</v>
      </c>
      <c r="I475" s="17" t="s">
        <v>32</v>
      </c>
      <c r="J475" s="17" t="s">
        <v>228</v>
      </c>
      <c r="K475" s="9"/>
      <c r="M475" s="12"/>
    </row>
    <row r="476" spans="1:13" ht="18" customHeight="1">
      <c r="A476" s="1">
        <v>475</v>
      </c>
      <c r="B476" s="44">
        <v>32723</v>
      </c>
      <c r="C476" s="17" t="s">
        <v>210</v>
      </c>
      <c r="D476" s="17" t="s">
        <v>190</v>
      </c>
      <c r="E476" s="17" t="s">
        <v>191</v>
      </c>
      <c r="F476" s="17" t="s">
        <v>326</v>
      </c>
      <c r="G476" s="17" t="s">
        <v>177</v>
      </c>
      <c r="H476" s="17" t="s">
        <v>166</v>
      </c>
      <c r="I476" s="17" t="s">
        <v>37</v>
      </c>
      <c r="J476" s="17" t="s">
        <v>14</v>
      </c>
      <c r="K476" s="9"/>
      <c r="M476" s="12"/>
    </row>
    <row r="477" spans="1:13" ht="18" customHeight="1">
      <c r="A477" s="1">
        <v>476</v>
      </c>
      <c r="B477" s="44">
        <v>32723</v>
      </c>
      <c r="C477" s="17" t="s">
        <v>195</v>
      </c>
      <c r="D477" s="17" t="s">
        <v>167</v>
      </c>
      <c r="E477" s="17" t="s">
        <v>180</v>
      </c>
      <c r="F477" s="17" t="s">
        <v>170</v>
      </c>
      <c r="G477" s="17" t="s">
        <v>324</v>
      </c>
      <c r="H477" s="17" t="s">
        <v>144</v>
      </c>
      <c r="I477" s="17" t="s">
        <v>20</v>
      </c>
      <c r="J477" s="17" t="s">
        <v>19</v>
      </c>
      <c r="K477" s="9"/>
      <c r="M477" s="12"/>
    </row>
    <row r="478" spans="1:13" ht="18" customHeight="1">
      <c r="A478" s="1">
        <v>477</v>
      </c>
      <c r="B478" s="44">
        <v>32723</v>
      </c>
      <c r="C478" s="17" t="s">
        <v>322</v>
      </c>
      <c r="D478" s="17" t="s">
        <v>323</v>
      </c>
      <c r="E478" s="17" t="s">
        <v>193</v>
      </c>
      <c r="F478" s="17" t="s">
        <v>163</v>
      </c>
      <c r="G478" s="17" t="s">
        <v>176</v>
      </c>
      <c r="H478" s="17" t="s">
        <v>171</v>
      </c>
      <c r="I478" s="17" t="s">
        <v>38</v>
      </c>
      <c r="J478" s="17" t="s">
        <v>276</v>
      </c>
      <c r="K478" s="9"/>
      <c r="M478" s="12"/>
    </row>
    <row r="479" spans="1:13" ht="18" customHeight="1">
      <c r="A479" s="1">
        <v>478</v>
      </c>
      <c r="B479" s="16">
        <v>32723</v>
      </c>
      <c r="C479" s="17" t="s">
        <v>165</v>
      </c>
      <c r="D479" s="17" t="s">
        <v>182</v>
      </c>
      <c r="E479" s="17" t="s">
        <v>186</v>
      </c>
      <c r="F479" s="17" t="s">
        <v>184</v>
      </c>
      <c r="G479" s="17" t="s">
        <v>179</v>
      </c>
      <c r="H479" s="17" t="s">
        <v>178</v>
      </c>
      <c r="I479" s="17" t="s">
        <v>32</v>
      </c>
      <c r="J479" s="17" t="s">
        <v>228</v>
      </c>
      <c r="K479" s="9"/>
      <c r="M479" s="12"/>
    </row>
    <row r="480" spans="1:13" ht="18" customHeight="1">
      <c r="A480" s="1">
        <v>479</v>
      </c>
      <c r="B480" s="16">
        <v>32723</v>
      </c>
      <c r="C480" s="17" t="s">
        <v>213</v>
      </c>
      <c r="D480" s="17" t="s">
        <v>200</v>
      </c>
      <c r="E480" s="17" t="s">
        <v>197</v>
      </c>
      <c r="F480" s="17" t="s">
        <v>198</v>
      </c>
      <c r="G480" s="17" t="s">
        <v>211</v>
      </c>
      <c r="H480" s="17" t="s">
        <v>196</v>
      </c>
      <c r="I480" s="17" t="s">
        <v>31</v>
      </c>
      <c r="J480" s="17" t="s">
        <v>8</v>
      </c>
      <c r="K480" s="9"/>
      <c r="M480" s="12"/>
    </row>
    <row r="481" spans="1:13" ht="18" customHeight="1">
      <c r="A481" s="1">
        <v>480</v>
      </c>
      <c r="B481" s="16">
        <v>32723</v>
      </c>
      <c r="C481" s="17" t="s">
        <v>183</v>
      </c>
      <c r="D481" s="17" t="s">
        <v>172</v>
      </c>
      <c r="E481" s="17" t="s">
        <v>181</v>
      </c>
      <c r="F481" s="17" t="s">
        <v>194</v>
      </c>
      <c r="G481" s="17" t="s">
        <v>185</v>
      </c>
      <c r="H481" s="17" t="s">
        <v>187</v>
      </c>
      <c r="I481" s="17" t="s">
        <v>26</v>
      </c>
      <c r="J481" s="17" t="s">
        <v>227</v>
      </c>
      <c r="K481" s="9"/>
      <c r="M481" s="12"/>
    </row>
    <row r="482" spans="1:13" ht="18" customHeight="1">
      <c r="A482" s="1">
        <v>481</v>
      </c>
      <c r="B482" s="44">
        <v>32724</v>
      </c>
      <c r="C482" s="17" t="s">
        <v>192</v>
      </c>
      <c r="D482" s="17" t="s">
        <v>175</v>
      </c>
      <c r="E482" s="17" t="s">
        <v>170</v>
      </c>
      <c r="F482" s="17" t="s">
        <v>324</v>
      </c>
      <c r="G482" s="17" t="s">
        <v>210</v>
      </c>
      <c r="H482" s="17" t="s">
        <v>167</v>
      </c>
      <c r="I482" s="17" t="s">
        <v>276</v>
      </c>
      <c r="J482" s="17" t="s">
        <v>37</v>
      </c>
      <c r="K482" s="9"/>
      <c r="M482" s="12"/>
    </row>
    <row r="483" spans="1:13" ht="18" customHeight="1">
      <c r="A483" s="1">
        <v>482</v>
      </c>
      <c r="B483" s="44">
        <v>32724</v>
      </c>
      <c r="C483" s="17" t="s">
        <v>176</v>
      </c>
      <c r="D483" s="17" t="s">
        <v>171</v>
      </c>
      <c r="E483" s="17" t="s">
        <v>144</v>
      </c>
      <c r="F483" s="17" t="s">
        <v>193</v>
      </c>
      <c r="G483" s="17" t="s">
        <v>323</v>
      </c>
      <c r="H483" s="17" t="s">
        <v>163</v>
      </c>
      <c r="I483" s="17" t="s">
        <v>19</v>
      </c>
      <c r="J483" s="17" t="s">
        <v>38</v>
      </c>
      <c r="K483" s="9"/>
      <c r="M483" s="12"/>
    </row>
    <row r="484" spans="1:13" ht="18" customHeight="1">
      <c r="A484" s="1">
        <v>483</v>
      </c>
      <c r="B484" s="44">
        <v>32724</v>
      </c>
      <c r="C484" s="17" t="s">
        <v>191</v>
      </c>
      <c r="D484" s="17" t="s">
        <v>166</v>
      </c>
      <c r="E484" s="17" t="s">
        <v>190</v>
      </c>
      <c r="F484" s="17" t="s">
        <v>180</v>
      </c>
      <c r="G484" s="17" t="s">
        <v>169</v>
      </c>
      <c r="H484" s="17" t="s">
        <v>326</v>
      </c>
      <c r="I484" s="17" t="s">
        <v>14</v>
      </c>
      <c r="J484" s="17" t="s">
        <v>20</v>
      </c>
      <c r="K484" s="9"/>
      <c r="M484" s="12"/>
    </row>
    <row r="485" spans="1:13" ht="18" customHeight="1">
      <c r="A485" s="1">
        <v>484</v>
      </c>
      <c r="B485" s="16">
        <v>32724</v>
      </c>
      <c r="C485" s="17" t="s">
        <v>214</v>
      </c>
      <c r="D485" s="17" t="s">
        <v>372</v>
      </c>
      <c r="E485" s="17" t="s">
        <v>187</v>
      </c>
      <c r="F485" s="17" t="s">
        <v>181</v>
      </c>
      <c r="G485" s="17" t="s">
        <v>269</v>
      </c>
      <c r="H485" s="17" t="s">
        <v>161</v>
      </c>
      <c r="I485" s="17" t="s">
        <v>26</v>
      </c>
      <c r="J485" s="17" t="s">
        <v>8</v>
      </c>
      <c r="K485" s="9"/>
      <c r="M485" s="12"/>
    </row>
    <row r="486" spans="1:13" ht="18" customHeight="1">
      <c r="A486" s="1">
        <v>485</v>
      </c>
      <c r="B486" s="16">
        <v>32724</v>
      </c>
      <c r="C486" s="17" t="s">
        <v>187</v>
      </c>
      <c r="D486" s="17" t="s">
        <v>194</v>
      </c>
      <c r="E486" s="17" t="s">
        <v>185</v>
      </c>
      <c r="F486" s="17" t="s">
        <v>197</v>
      </c>
      <c r="G486" s="17" t="s">
        <v>214</v>
      </c>
      <c r="H486" s="17" t="s">
        <v>181</v>
      </c>
      <c r="I486" s="17" t="s">
        <v>228</v>
      </c>
      <c r="J486" s="17" t="s">
        <v>32</v>
      </c>
      <c r="K486" s="9"/>
      <c r="M486" s="12"/>
    </row>
    <row r="487" spans="1:13" ht="18" customHeight="1">
      <c r="A487" s="1">
        <v>486</v>
      </c>
      <c r="B487" s="16">
        <v>32724</v>
      </c>
      <c r="C487" s="17" t="s">
        <v>184</v>
      </c>
      <c r="D487" s="17" t="s">
        <v>178</v>
      </c>
      <c r="E487" s="17" t="s">
        <v>179</v>
      </c>
      <c r="F487" s="17" t="s">
        <v>186</v>
      </c>
      <c r="G487" s="17" t="s">
        <v>182</v>
      </c>
      <c r="H487" s="17" t="s">
        <v>165</v>
      </c>
      <c r="I487" s="17" t="s">
        <v>32</v>
      </c>
      <c r="J487" s="17" t="s">
        <v>227</v>
      </c>
      <c r="K487" s="9"/>
      <c r="M487" s="12"/>
    </row>
    <row r="488" spans="1:13" ht="18" customHeight="1">
      <c r="A488" s="1">
        <v>487</v>
      </c>
      <c r="B488" s="44">
        <v>32725</v>
      </c>
      <c r="C488" s="17" t="s">
        <v>170</v>
      </c>
      <c r="D488" s="17" t="s">
        <v>210</v>
      </c>
      <c r="E488" s="17" t="s">
        <v>437</v>
      </c>
      <c r="F488" s="17" t="s">
        <v>195</v>
      </c>
      <c r="G488" s="17" t="s">
        <v>177</v>
      </c>
      <c r="H488" s="17" t="s">
        <v>175</v>
      </c>
      <c r="I488" s="17" t="s">
        <v>276</v>
      </c>
      <c r="J488" s="17" t="s">
        <v>37</v>
      </c>
      <c r="K488" s="9"/>
      <c r="M488" s="12"/>
    </row>
    <row r="489" spans="1:13" ht="18" customHeight="1">
      <c r="A489" s="1">
        <v>488</v>
      </c>
      <c r="B489" s="44">
        <v>32725</v>
      </c>
      <c r="C489" s="17" t="s">
        <v>144</v>
      </c>
      <c r="D489" s="17" t="s">
        <v>193</v>
      </c>
      <c r="E489" s="17" t="s">
        <v>163</v>
      </c>
      <c r="F489" s="17" t="s">
        <v>323</v>
      </c>
      <c r="G489" s="17" t="s">
        <v>176</v>
      </c>
      <c r="H489" s="17" t="s">
        <v>171</v>
      </c>
      <c r="I489" s="17" t="s">
        <v>19</v>
      </c>
      <c r="J489" s="17" t="s">
        <v>38</v>
      </c>
      <c r="K489" s="9"/>
      <c r="M489" s="12"/>
    </row>
    <row r="490" spans="1:13" ht="18" customHeight="1">
      <c r="A490" s="1">
        <v>489</v>
      </c>
      <c r="B490" s="44">
        <v>32725</v>
      </c>
      <c r="C490" s="17" t="s">
        <v>190</v>
      </c>
      <c r="D490" s="17" t="s">
        <v>325</v>
      </c>
      <c r="E490" s="17" t="s">
        <v>326</v>
      </c>
      <c r="F490" s="17" t="s">
        <v>169</v>
      </c>
      <c r="G490" s="17" t="s">
        <v>166</v>
      </c>
      <c r="H490" s="17" t="s">
        <v>191</v>
      </c>
      <c r="I490" s="17" t="s">
        <v>14</v>
      </c>
      <c r="J490" s="17" t="s">
        <v>20</v>
      </c>
      <c r="K490" s="9"/>
      <c r="M490" s="12"/>
    </row>
    <row r="491" spans="1:13" ht="18" customHeight="1">
      <c r="A491" s="1">
        <v>490</v>
      </c>
      <c r="B491" s="16">
        <v>32725</v>
      </c>
      <c r="C491" s="17" t="s">
        <v>269</v>
      </c>
      <c r="D491" s="17" t="s">
        <v>185</v>
      </c>
      <c r="E491" s="17" t="s">
        <v>161</v>
      </c>
      <c r="F491" s="17" t="s">
        <v>183</v>
      </c>
      <c r="G491" s="17" t="s">
        <v>187</v>
      </c>
      <c r="H491" s="17" t="s">
        <v>194</v>
      </c>
      <c r="I491" s="17" t="s">
        <v>26</v>
      </c>
      <c r="J491" s="17" t="s">
        <v>8</v>
      </c>
      <c r="K491" s="9"/>
      <c r="M491" s="12"/>
    </row>
    <row r="492" spans="1:13" ht="18" customHeight="1">
      <c r="A492" s="1">
        <v>491</v>
      </c>
      <c r="B492" s="16">
        <v>32725</v>
      </c>
      <c r="C492" s="17" t="s">
        <v>182</v>
      </c>
      <c r="D492" s="17" t="s">
        <v>186</v>
      </c>
      <c r="E492" s="17" t="s">
        <v>184</v>
      </c>
      <c r="F492" s="17" t="s">
        <v>165</v>
      </c>
      <c r="G492" s="17" t="s">
        <v>178</v>
      </c>
      <c r="H492" s="17" t="s">
        <v>179</v>
      </c>
      <c r="I492" s="17" t="s">
        <v>32</v>
      </c>
      <c r="J492" s="17" t="s">
        <v>227</v>
      </c>
      <c r="K492" s="9"/>
      <c r="M492" s="12"/>
    </row>
    <row r="493" spans="1:13" ht="18" customHeight="1">
      <c r="A493" s="1">
        <v>492</v>
      </c>
      <c r="B493" s="16">
        <v>32725</v>
      </c>
      <c r="C493" s="17" t="s">
        <v>197</v>
      </c>
      <c r="D493" s="17" t="s">
        <v>211</v>
      </c>
      <c r="E493" s="17" t="s">
        <v>198</v>
      </c>
      <c r="F493" s="17" t="s">
        <v>196</v>
      </c>
      <c r="G493" s="17" t="s">
        <v>213</v>
      </c>
      <c r="H493" s="17" t="s">
        <v>200</v>
      </c>
      <c r="I493" s="17" t="s">
        <v>31</v>
      </c>
      <c r="J493" s="17" t="s">
        <v>228</v>
      </c>
      <c r="K493" s="9"/>
      <c r="M493" s="12"/>
    </row>
    <row r="494" spans="1:13" ht="18" customHeight="1">
      <c r="A494" s="1">
        <v>493</v>
      </c>
      <c r="B494" s="44">
        <v>32726</v>
      </c>
      <c r="C494" s="17" t="s">
        <v>163</v>
      </c>
      <c r="D494" s="17" t="s">
        <v>176</v>
      </c>
      <c r="E494" s="17" t="s">
        <v>193</v>
      </c>
      <c r="F494" s="17" t="s">
        <v>171</v>
      </c>
      <c r="G494" s="17" t="s">
        <v>323</v>
      </c>
      <c r="H494" s="17" t="s">
        <v>144</v>
      </c>
      <c r="I494" s="17" t="s">
        <v>19</v>
      </c>
      <c r="J494" s="17" t="s">
        <v>38</v>
      </c>
      <c r="K494" s="9"/>
      <c r="M494" s="12"/>
    </row>
    <row r="495" spans="1:13" ht="18" customHeight="1">
      <c r="A495" s="1">
        <v>494</v>
      </c>
      <c r="B495" s="16">
        <v>32726</v>
      </c>
      <c r="C495" s="17" t="s">
        <v>194</v>
      </c>
      <c r="D495" s="17" t="s">
        <v>214</v>
      </c>
      <c r="E495" s="17" t="s">
        <v>172</v>
      </c>
      <c r="F495" s="17" t="s">
        <v>187</v>
      </c>
      <c r="G495" s="17" t="s">
        <v>372</v>
      </c>
      <c r="H495" s="17" t="s">
        <v>181</v>
      </c>
      <c r="I495" s="17" t="s">
        <v>26</v>
      </c>
      <c r="J495" s="17" t="s">
        <v>8</v>
      </c>
      <c r="K495" s="9"/>
      <c r="M495" s="12"/>
    </row>
    <row r="496" spans="1:13" ht="18" customHeight="1">
      <c r="A496" s="1">
        <v>495</v>
      </c>
      <c r="B496" s="16">
        <v>32726</v>
      </c>
      <c r="C496" s="17" t="s">
        <v>196</v>
      </c>
      <c r="D496" s="17" t="s">
        <v>213</v>
      </c>
      <c r="E496" s="17" t="s">
        <v>200</v>
      </c>
      <c r="F496" s="17" t="s">
        <v>211</v>
      </c>
      <c r="G496" s="17" t="s">
        <v>198</v>
      </c>
      <c r="H496" s="17" t="s">
        <v>197</v>
      </c>
      <c r="I496" s="17" t="s">
        <v>31</v>
      </c>
      <c r="J496" s="17" t="s">
        <v>228</v>
      </c>
      <c r="K496" s="9"/>
      <c r="M496" s="12"/>
    </row>
    <row r="497" spans="1:13" ht="18" customHeight="1">
      <c r="A497" s="1">
        <v>496</v>
      </c>
      <c r="B497" s="44">
        <v>32727</v>
      </c>
      <c r="C497" s="17" t="s">
        <v>180</v>
      </c>
      <c r="D497" s="17" t="s">
        <v>191</v>
      </c>
      <c r="E497" s="17" t="s">
        <v>169</v>
      </c>
      <c r="F497" s="17" t="s">
        <v>190</v>
      </c>
      <c r="G497" s="17" t="s">
        <v>170</v>
      </c>
      <c r="H497" s="17" t="s">
        <v>166</v>
      </c>
      <c r="I497" s="17" t="s">
        <v>37</v>
      </c>
      <c r="J497" s="17" t="s">
        <v>19</v>
      </c>
      <c r="K497" s="9"/>
      <c r="M497" s="12"/>
    </row>
    <row r="498" spans="1:13" ht="18" customHeight="1">
      <c r="A498" s="1">
        <v>497</v>
      </c>
      <c r="B498" s="44">
        <v>32728</v>
      </c>
      <c r="C498" s="17" t="s">
        <v>193</v>
      </c>
      <c r="D498" s="17" t="s">
        <v>166</v>
      </c>
      <c r="E498" s="17" t="s">
        <v>191</v>
      </c>
      <c r="F498" s="17" t="s">
        <v>170</v>
      </c>
      <c r="G498" s="17" t="s">
        <v>168</v>
      </c>
      <c r="H498" s="17" t="s">
        <v>169</v>
      </c>
      <c r="I498" s="17" t="s">
        <v>37</v>
      </c>
      <c r="J498" s="17" t="s">
        <v>19</v>
      </c>
      <c r="K498" s="9"/>
      <c r="M498" s="12"/>
    </row>
    <row r="499" spans="1:13" ht="18" customHeight="1">
      <c r="A499" s="1">
        <v>498</v>
      </c>
      <c r="B499" s="44">
        <v>32728</v>
      </c>
      <c r="C499" s="17" t="s">
        <v>171</v>
      </c>
      <c r="D499" s="17" t="s">
        <v>323</v>
      </c>
      <c r="E499" s="17" t="s">
        <v>210</v>
      </c>
      <c r="F499" s="17" t="s">
        <v>322</v>
      </c>
      <c r="G499" s="17" t="s">
        <v>163</v>
      </c>
      <c r="H499" s="17" t="s">
        <v>195</v>
      </c>
      <c r="I499" s="17" t="s">
        <v>20</v>
      </c>
      <c r="J499" s="17" t="s">
        <v>276</v>
      </c>
      <c r="K499" s="9"/>
      <c r="M499" s="12"/>
    </row>
    <row r="500" spans="1:13" ht="18" customHeight="1">
      <c r="A500" s="1">
        <v>499</v>
      </c>
      <c r="B500" s="44">
        <v>32728</v>
      </c>
      <c r="C500" s="17" t="s">
        <v>175</v>
      </c>
      <c r="D500" s="17" t="s">
        <v>192</v>
      </c>
      <c r="E500" s="17" t="s">
        <v>177</v>
      </c>
      <c r="F500" s="17" t="s">
        <v>324</v>
      </c>
      <c r="G500" s="17" t="s">
        <v>144</v>
      </c>
      <c r="H500" s="17" t="s">
        <v>325</v>
      </c>
      <c r="I500" s="17" t="s">
        <v>14</v>
      </c>
      <c r="J500" s="17" t="s">
        <v>38</v>
      </c>
      <c r="K500" s="9"/>
      <c r="M500" s="12"/>
    </row>
    <row r="501" spans="1:13" ht="18" customHeight="1">
      <c r="A501" s="1">
        <v>500</v>
      </c>
      <c r="B501" s="16">
        <v>32728</v>
      </c>
      <c r="C501" s="17" t="s">
        <v>198</v>
      </c>
      <c r="D501" s="17" t="s">
        <v>172</v>
      </c>
      <c r="E501" s="17" t="s">
        <v>178</v>
      </c>
      <c r="F501" s="17" t="s">
        <v>184</v>
      </c>
      <c r="G501" s="17" t="s">
        <v>165</v>
      </c>
      <c r="H501" s="17" t="s">
        <v>186</v>
      </c>
      <c r="I501" s="17" t="s">
        <v>8</v>
      </c>
      <c r="J501" s="17" t="s">
        <v>32</v>
      </c>
      <c r="K501" s="9"/>
      <c r="M501" s="12"/>
    </row>
    <row r="502" spans="1:13" ht="18" customHeight="1">
      <c r="A502" s="1">
        <v>501</v>
      </c>
      <c r="B502" s="16">
        <v>32728</v>
      </c>
      <c r="C502" s="17" t="s">
        <v>142</v>
      </c>
      <c r="D502" s="17" t="s">
        <v>183</v>
      </c>
      <c r="E502" s="17" t="s">
        <v>372</v>
      </c>
      <c r="F502" s="17" t="s">
        <v>185</v>
      </c>
      <c r="G502" s="17" t="s">
        <v>182</v>
      </c>
      <c r="H502" s="17" t="s">
        <v>269</v>
      </c>
      <c r="I502" s="17" t="s">
        <v>26</v>
      </c>
      <c r="J502" s="17" t="s">
        <v>31</v>
      </c>
      <c r="K502" s="9"/>
      <c r="M502" s="12"/>
    </row>
    <row r="503" spans="1:13" ht="18" customHeight="1">
      <c r="A503" s="1">
        <v>502</v>
      </c>
      <c r="B503" s="16">
        <v>32728</v>
      </c>
      <c r="C503" s="17" t="s">
        <v>181</v>
      </c>
      <c r="D503" s="17" t="s">
        <v>187</v>
      </c>
      <c r="E503" s="17" t="s">
        <v>194</v>
      </c>
      <c r="F503" s="17" t="s">
        <v>161</v>
      </c>
      <c r="G503" s="17" t="s">
        <v>196</v>
      </c>
      <c r="H503" s="17" t="s">
        <v>214</v>
      </c>
      <c r="I503" s="17" t="s">
        <v>227</v>
      </c>
      <c r="J503" s="17" t="s">
        <v>228</v>
      </c>
      <c r="K503" s="9"/>
      <c r="M503" s="12"/>
    </row>
    <row r="504" spans="1:13" ht="18" customHeight="1">
      <c r="A504" s="1">
        <v>503</v>
      </c>
      <c r="B504" s="44">
        <v>32729</v>
      </c>
      <c r="C504" s="17" t="s">
        <v>169</v>
      </c>
      <c r="D504" s="17" t="s">
        <v>170</v>
      </c>
      <c r="E504" s="17" t="s">
        <v>166</v>
      </c>
      <c r="F504" s="17" t="s">
        <v>180</v>
      </c>
      <c r="G504" s="17" t="s">
        <v>191</v>
      </c>
      <c r="H504" s="17" t="s">
        <v>168</v>
      </c>
      <c r="I504" s="17" t="s">
        <v>37</v>
      </c>
      <c r="J504" s="17" t="s">
        <v>19</v>
      </c>
      <c r="K504" s="9"/>
      <c r="M504" s="12"/>
    </row>
    <row r="505" spans="1:13" ht="18" customHeight="1">
      <c r="A505" s="1">
        <v>504</v>
      </c>
      <c r="B505" s="44">
        <v>32729</v>
      </c>
      <c r="C505" s="17" t="s">
        <v>210</v>
      </c>
      <c r="D505" s="17" t="s">
        <v>322</v>
      </c>
      <c r="E505" s="17" t="s">
        <v>195</v>
      </c>
      <c r="F505" s="17" t="s">
        <v>163</v>
      </c>
      <c r="G505" s="17" t="s">
        <v>171</v>
      </c>
      <c r="H505" s="17" t="s">
        <v>323</v>
      </c>
      <c r="I505" s="17" t="s">
        <v>20</v>
      </c>
      <c r="J505" s="17" t="s">
        <v>276</v>
      </c>
      <c r="K505" s="9"/>
      <c r="M505" s="12"/>
    </row>
    <row r="506" spans="1:13" ht="18" customHeight="1">
      <c r="A506" s="1">
        <v>505</v>
      </c>
      <c r="B506" s="44">
        <v>32729</v>
      </c>
      <c r="C506" s="17" t="s">
        <v>324</v>
      </c>
      <c r="D506" s="17" t="s">
        <v>144</v>
      </c>
      <c r="E506" s="17" t="s">
        <v>192</v>
      </c>
      <c r="F506" s="17" t="s">
        <v>325</v>
      </c>
      <c r="G506" s="17" t="s">
        <v>177</v>
      </c>
      <c r="H506" s="17" t="s">
        <v>175</v>
      </c>
      <c r="I506" s="17" t="s">
        <v>14</v>
      </c>
      <c r="J506" s="17" t="s">
        <v>38</v>
      </c>
      <c r="K506" s="9"/>
      <c r="M506" s="12"/>
    </row>
    <row r="507" spans="1:13" ht="18" customHeight="1">
      <c r="A507" s="1">
        <v>506</v>
      </c>
      <c r="B507" s="16">
        <v>32729</v>
      </c>
      <c r="C507" s="17" t="s">
        <v>185</v>
      </c>
      <c r="D507" s="17" t="s">
        <v>269</v>
      </c>
      <c r="E507" s="17" t="s">
        <v>182</v>
      </c>
      <c r="F507" s="17" t="s">
        <v>142</v>
      </c>
      <c r="G507" s="17" t="s">
        <v>372</v>
      </c>
      <c r="H507" s="17" t="s">
        <v>183</v>
      </c>
      <c r="I507" s="17" t="s">
        <v>26</v>
      </c>
      <c r="J507" s="17" t="s">
        <v>31</v>
      </c>
      <c r="K507" s="9"/>
      <c r="M507" s="12"/>
    </row>
    <row r="508" spans="1:13" ht="18" customHeight="1">
      <c r="A508" s="1">
        <v>507</v>
      </c>
      <c r="B508" s="16">
        <v>32729</v>
      </c>
      <c r="C508" s="17" t="s">
        <v>172</v>
      </c>
      <c r="D508" s="17" t="s">
        <v>165</v>
      </c>
      <c r="E508" s="17" t="s">
        <v>186</v>
      </c>
      <c r="F508" s="17" t="s">
        <v>178</v>
      </c>
      <c r="G508" s="17" t="s">
        <v>184</v>
      </c>
      <c r="H508" s="17" t="s">
        <v>198</v>
      </c>
      <c r="I508" s="17" t="s">
        <v>8</v>
      </c>
      <c r="J508" s="17" t="s">
        <v>32</v>
      </c>
      <c r="K508" s="9"/>
      <c r="M508" s="12"/>
    </row>
    <row r="509" spans="1:13" ht="18" customHeight="1">
      <c r="A509" s="1">
        <v>508</v>
      </c>
      <c r="B509" s="16">
        <v>32729</v>
      </c>
      <c r="C509" s="17" t="s">
        <v>187</v>
      </c>
      <c r="D509" s="17" t="s">
        <v>194</v>
      </c>
      <c r="E509" s="17" t="s">
        <v>196</v>
      </c>
      <c r="F509" s="17" t="s">
        <v>214</v>
      </c>
      <c r="G509" s="17" t="s">
        <v>181</v>
      </c>
      <c r="H509" s="17" t="s">
        <v>161</v>
      </c>
      <c r="I509" s="17" t="s">
        <v>227</v>
      </c>
      <c r="J509" s="17" t="s">
        <v>228</v>
      </c>
      <c r="K509" s="9"/>
      <c r="M509" s="12"/>
    </row>
    <row r="510" spans="1:13" ht="18" customHeight="1">
      <c r="A510" s="1">
        <v>509</v>
      </c>
      <c r="B510" s="16">
        <v>32730</v>
      </c>
      <c r="C510" s="17" t="s">
        <v>186</v>
      </c>
      <c r="D510" s="17" t="s">
        <v>184</v>
      </c>
      <c r="E510" s="17" t="s">
        <v>165</v>
      </c>
      <c r="F510" s="17" t="s">
        <v>198</v>
      </c>
      <c r="G510" s="17" t="s">
        <v>172</v>
      </c>
      <c r="H510" s="17" t="s">
        <v>178</v>
      </c>
      <c r="I510" s="17" t="s">
        <v>8</v>
      </c>
      <c r="J510" s="17" t="s">
        <v>32</v>
      </c>
      <c r="K510" s="9"/>
      <c r="M510" s="12"/>
    </row>
    <row r="511" spans="1:13" ht="18" customHeight="1">
      <c r="A511" s="1">
        <v>510</v>
      </c>
      <c r="B511" s="16">
        <v>32730</v>
      </c>
      <c r="C511" s="17" t="s">
        <v>161</v>
      </c>
      <c r="D511" s="17" t="s">
        <v>181</v>
      </c>
      <c r="E511" s="17" t="s">
        <v>214</v>
      </c>
      <c r="F511" s="17" t="s">
        <v>196</v>
      </c>
      <c r="G511" s="17" t="s">
        <v>194</v>
      </c>
      <c r="H511" s="17" t="s">
        <v>187</v>
      </c>
      <c r="I511" s="17" t="s">
        <v>227</v>
      </c>
      <c r="J511" s="17" t="s">
        <v>228</v>
      </c>
      <c r="K511" s="9"/>
      <c r="M511" s="12"/>
    </row>
    <row r="512" spans="1:13" ht="18" customHeight="1">
      <c r="A512" s="1">
        <v>511</v>
      </c>
      <c r="B512" s="16">
        <v>32730</v>
      </c>
      <c r="C512" s="17" t="s">
        <v>183</v>
      </c>
      <c r="D512" s="17" t="s">
        <v>372</v>
      </c>
      <c r="E512" s="17" t="s">
        <v>189</v>
      </c>
      <c r="F512" s="17" t="s">
        <v>269</v>
      </c>
      <c r="G512" s="17" t="s">
        <v>142</v>
      </c>
      <c r="H512" s="17" t="s">
        <v>185</v>
      </c>
      <c r="I512" s="17" t="s">
        <v>26</v>
      </c>
      <c r="J512" s="17" t="s">
        <v>31</v>
      </c>
      <c r="K512" s="9"/>
      <c r="M512" s="12"/>
    </row>
    <row r="513" spans="1:13" ht="18" customHeight="1">
      <c r="A513" s="1">
        <v>512</v>
      </c>
      <c r="B513" s="44">
        <v>32731</v>
      </c>
      <c r="C513" s="17" t="s">
        <v>195</v>
      </c>
      <c r="D513" s="17" t="s">
        <v>163</v>
      </c>
      <c r="E513" s="17" t="s">
        <v>176</v>
      </c>
      <c r="F513" s="17" t="s">
        <v>171</v>
      </c>
      <c r="G513" s="17" t="s">
        <v>210</v>
      </c>
      <c r="H513" s="17" t="s">
        <v>322</v>
      </c>
      <c r="I513" s="17" t="s">
        <v>20</v>
      </c>
      <c r="J513" s="17" t="s">
        <v>37</v>
      </c>
      <c r="K513" s="9"/>
      <c r="M513" s="12"/>
    </row>
    <row r="514" spans="1:13" ht="18" customHeight="1">
      <c r="A514" s="1">
        <v>513</v>
      </c>
      <c r="B514" s="44">
        <v>32731</v>
      </c>
      <c r="C514" s="17" t="s">
        <v>144</v>
      </c>
      <c r="D514" s="17" t="s">
        <v>193</v>
      </c>
      <c r="E514" s="17" t="s">
        <v>177</v>
      </c>
      <c r="F514" s="17" t="s">
        <v>175</v>
      </c>
      <c r="G514" s="17" t="s">
        <v>168</v>
      </c>
      <c r="H514" s="17" t="s">
        <v>180</v>
      </c>
      <c r="I514" s="17" t="s">
        <v>276</v>
      </c>
      <c r="J514" s="17" t="s">
        <v>38</v>
      </c>
      <c r="K514" s="9"/>
      <c r="M514" s="12"/>
    </row>
    <row r="515" spans="1:13" ht="18" customHeight="1">
      <c r="A515" s="1">
        <v>514</v>
      </c>
      <c r="B515" s="44">
        <v>32731</v>
      </c>
      <c r="C515" s="17" t="s">
        <v>191</v>
      </c>
      <c r="D515" s="17" t="s">
        <v>324</v>
      </c>
      <c r="E515" s="17" t="s">
        <v>190</v>
      </c>
      <c r="F515" s="17" t="s">
        <v>166</v>
      </c>
      <c r="G515" s="17" t="s">
        <v>167</v>
      </c>
      <c r="H515" s="17" t="s">
        <v>169</v>
      </c>
      <c r="I515" s="17" t="s">
        <v>19</v>
      </c>
      <c r="J515" s="17" t="s">
        <v>14</v>
      </c>
      <c r="K515" s="9"/>
      <c r="M515" s="12"/>
    </row>
    <row r="516" spans="1:13" ht="18" customHeight="1">
      <c r="A516" s="1">
        <v>515</v>
      </c>
      <c r="B516" s="16">
        <v>32731</v>
      </c>
      <c r="C516" s="17" t="s">
        <v>213</v>
      </c>
      <c r="D516" s="17" t="s">
        <v>201</v>
      </c>
      <c r="E516" s="17" t="s">
        <v>184</v>
      </c>
      <c r="F516" s="17" t="s">
        <v>142</v>
      </c>
      <c r="G516" s="17" t="s">
        <v>178</v>
      </c>
      <c r="H516" s="17" t="s">
        <v>269</v>
      </c>
      <c r="I516" s="17" t="s">
        <v>32</v>
      </c>
      <c r="J516" s="17" t="s">
        <v>26</v>
      </c>
      <c r="K516" s="9"/>
      <c r="M516" s="12"/>
    </row>
    <row r="517" spans="1:13" ht="18" customHeight="1">
      <c r="A517" s="1">
        <v>516</v>
      </c>
      <c r="B517" s="16">
        <v>32731</v>
      </c>
      <c r="C517" s="17" t="s">
        <v>179</v>
      </c>
      <c r="D517" s="17" t="s">
        <v>200</v>
      </c>
      <c r="E517" s="17" t="s">
        <v>198</v>
      </c>
      <c r="F517" s="17" t="s">
        <v>182</v>
      </c>
      <c r="G517" s="17" t="s">
        <v>186</v>
      </c>
      <c r="H517" s="17" t="s">
        <v>165</v>
      </c>
      <c r="I517" s="17" t="s">
        <v>31</v>
      </c>
      <c r="J517" s="17" t="s">
        <v>227</v>
      </c>
      <c r="K517" s="9"/>
      <c r="M517" s="13"/>
    </row>
    <row r="518" spans="1:13" ht="18" customHeight="1">
      <c r="A518" s="1">
        <v>517</v>
      </c>
      <c r="B518" s="44">
        <v>32732</v>
      </c>
      <c r="C518" s="17" t="s">
        <v>176</v>
      </c>
      <c r="D518" s="17" t="s">
        <v>171</v>
      </c>
      <c r="E518" s="17" t="s">
        <v>210</v>
      </c>
      <c r="F518" s="17" t="s">
        <v>322</v>
      </c>
      <c r="G518" s="17" t="s">
        <v>195</v>
      </c>
      <c r="H518" s="17" t="s">
        <v>163</v>
      </c>
      <c r="I518" s="17" t="s">
        <v>20</v>
      </c>
      <c r="J518" s="17" t="s">
        <v>37</v>
      </c>
      <c r="K518" s="9"/>
      <c r="M518" s="12"/>
    </row>
    <row r="519" spans="1:13" ht="18" customHeight="1">
      <c r="A519" s="1">
        <v>518</v>
      </c>
      <c r="B519" s="44">
        <v>32732</v>
      </c>
      <c r="C519" s="17" t="s">
        <v>170</v>
      </c>
      <c r="D519" s="17" t="s">
        <v>175</v>
      </c>
      <c r="E519" s="17" t="s">
        <v>180</v>
      </c>
      <c r="F519" s="17" t="s">
        <v>192</v>
      </c>
      <c r="G519" s="17" t="s">
        <v>144</v>
      </c>
      <c r="H519" s="17" t="s">
        <v>193</v>
      </c>
      <c r="I519" s="17" t="s">
        <v>276</v>
      </c>
      <c r="J519" s="17" t="s">
        <v>38</v>
      </c>
      <c r="K519" s="9"/>
      <c r="M519" s="12"/>
    </row>
    <row r="520" spans="1:13" ht="18" customHeight="1">
      <c r="A520" s="1">
        <v>519</v>
      </c>
      <c r="B520" s="44">
        <v>32732</v>
      </c>
      <c r="C520" s="17" t="s">
        <v>190</v>
      </c>
      <c r="D520" s="17" t="s">
        <v>169</v>
      </c>
      <c r="E520" s="17" t="s">
        <v>166</v>
      </c>
      <c r="F520" s="17" t="s">
        <v>167</v>
      </c>
      <c r="G520" s="17" t="s">
        <v>324</v>
      </c>
      <c r="H520" s="17" t="s">
        <v>191</v>
      </c>
      <c r="I520" s="17" t="s">
        <v>19</v>
      </c>
      <c r="J520" s="17" t="s">
        <v>14</v>
      </c>
      <c r="K520" s="9"/>
      <c r="M520" s="12"/>
    </row>
    <row r="521" spans="1:13" ht="18" customHeight="1">
      <c r="A521" s="1">
        <v>520</v>
      </c>
      <c r="B521" s="16">
        <v>32732</v>
      </c>
      <c r="C521" s="17" t="s">
        <v>194</v>
      </c>
      <c r="D521" s="17" t="s">
        <v>197</v>
      </c>
      <c r="E521" s="17" t="s">
        <v>181</v>
      </c>
      <c r="F521" s="17" t="s">
        <v>372</v>
      </c>
      <c r="G521" s="17" t="s">
        <v>185</v>
      </c>
      <c r="H521" s="17" t="s">
        <v>187</v>
      </c>
      <c r="I521" s="17" t="s">
        <v>228</v>
      </c>
      <c r="J521" s="17" t="s">
        <v>8</v>
      </c>
      <c r="K521" s="9"/>
      <c r="M521" s="12"/>
    </row>
    <row r="522" spans="1:13" ht="18" customHeight="1">
      <c r="A522" s="1">
        <v>521</v>
      </c>
      <c r="B522" s="16">
        <v>32732</v>
      </c>
      <c r="C522" s="17" t="s">
        <v>184</v>
      </c>
      <c r="D522" s="17" t="s">
        <v>178</v>
      </c>
      <c r="E522" s="17" t="s">
        <v>142</v>
      </c>
      <c r="F522" s="17" t="s">
        <v>269</v>
      </c>
      <c r="G522" s="17" t="s">
        <v>201</v>
      </c>
      <c r="H522" s="17" t="s">
        <v>213</v>
      </c>
      <c r="I522" s="17" t="s">
        <v>32</v>
      </c>
      <c r="J522" s="17" t="s">
        <v>26</v>
      </c>
      <c r="K522" s="9"/>
      <c r="M522" s="12"/>
    </row>
    <row r="523" spans="1:13" ht="18" customHeight="1">
      <c r="A523" s="1">
        <v>522</v>
      </c>
      <c r="B523" s="16">
        <v>32732</v>
      </c>
      <c r="C523" s="17" t="s">
        <v>182</v>
      </c>
      <c r="D523" s="17" t="s">
        <v>186</v>
      </c>
      <c r="E523" s="17" t="s">
        <v>200</v>
      </c>
      <c r="F523" s="17" t="s">
        <v>165</v>
      </c>
      <c r="G523" s="17" t="s">
        <v>198</v>
      </c>
      <c r="H523" s="17" t="s">
        <v>179</v>
      </c>
      <c r="I523" s="17" t="s">
        <v>31</v>
      </c>
      <c r="J523" s="17" t="s">
        <v>227</v>
      </c>
      <c r="K523" s="9"/>
      <c r="M523" s="12"/>
    </row>
    <row r="524" spans="1:13" ht="18" customHeight="1">
      <c r="A524" s="1">
        <v>523</v>
      </c>
      <c r="B524" s="44">
        <v>32733</v>
      </c>
      <c r="C524" s="17" t="s">
        <v>163</v>
      </c>
      <c r="D524" s="17" t="s">
        <v>210</v>
      </c>
      <c r="E524" s="17" t="s">
        <v>322</v>
      </c>
      <c r="F524" s="17" t="s">
        <v>195</v>
      </c>
      <c r="G524" s="17" t="s">
        <v>176</v>
      </c>
      <c r="H524" s="17" t="s">
        <v>171</v>
      </c>
      <c r="I524" s="17" t="s">
        <v>20</v>
      </c>
      <c r="J524" s="17" t="s">
        <v>37</v>
      </c>
      <c r="K524" s="9"/>
      <c r="M524" s="12"/>
    </row>
    <row r="525" spans="1:13" ht="18" customHeight="1">
      <c r="A525" s="1">
        <v>524</v>
      </c>
      <c r="B525" s="44">
        <v>32733</v>
      </c>
      <c r="C525" s="17" t="s">
        <v>192</v>
      </c>
      <c r="D525" s="17" t="s">
        <v>144</v>
      </c>
      <c r="E525" s="17" t="s">
        <v>168</v>
      </c>
      <c r="F525" s="17" t="s">
        <v>326</v>
      </c>
      <c r="G525" s="17" t="s">
        <v>177</v>
      </c>
      <c r="H525" s="17" t="s">
        <v>175</v>
      </c>
      <c r="I525" s="17" t="s">
        <v>276</v>
      </c>
      <c r="J525" s="17" t="s">
        <v>38</v>
      </c>
      <c r="K525" s="9"/>
      <c r="M525" s="12"/>
    </row>
    <row r="526" spans="1:13" ht="18" customHeight="1">
      <c r="A526" s="1">
        <v>525</v>
      </c>
      <c r="B526" s="44">
        <v>32733</v>
      </c>
      <c r="C526" s="17" t="s">
        <v>166</v>
      </c>
      <c r="D526" s="17" t="s">
        <v>191</v>
      </c>
      <c r="E526" s="17" t="s">
        <v>167</v>
      </c>
      <c r="F526" s="17" t="s">
        <v>324</v>
      </c>
      <c r="G526" s="17" t="s">
        <v>72</v>
      </c>
      <c r="H526" s="17" t="s">
        <v>169</v>
      </c>
      <c r="I526" s="17" t="s">
        <v>19</v>
      </c>
      <c r="J526" s="17" t="s">
        <v>14</v>
      </c>
      <c r="K526" s="9"/>
      <c r="M526" s="12"/>
    </row>
    <row r="527" spans="1:13" ht="18" customHeight="1">
      <c r="A527" s="1">
        <v>526</v>
      </c>
      <c r="B527" s="16">
        <v>32733</v>
      </c>
      <c r="C527" s="17" t="s">
        <v>165</v>
      </c>
      <c r="D527" s="17" t="s">
        <v>198</v>
      </c>
      <c r="E527" s="17" t="s">
        <v>179</v>
      </c>
      <c r="F527" s="17" t="s">
        <v>186</v>
      </c>
      <c r="G527" s="17" t="s">
        <v>200</v>
      </c>
      <c r="H527" s="17" t="s">
        <v>182</v>
      </c>
      <c r="I527" s="17" t="s">
        <v>31</v>
      </c>
      <c r="J527" s="17" t="s">
        <v>227</v>
      </c>
      <c r="K527" s="9"/>
      <c r="M527" s="12"/>
    </row>
    <row r="528" spans="1:13" ht="18" customHeight="1">
      <c r="A528" s="1">
        <v>527</v>
      </c>
      <c r="B528" s="16">
        <v>32733</v>
      </c>
      <c r="C528" s="17" t="s">
        <v>269</v>
      </c>
      <c r="D528" s="17" t="s">
        <v>213</v>
      </c>
      <c r="E528" s="17" t="s">
        <v>178</v>
      </c>
      <c r="F528" s="17" t="s">
        <v>201</v>
      </c>
      <c r="G528" s="17" t="s">
        <v>142</v>
      </c>
      <c r="H528" s="17" t="s">
        <v>184</v>
      </c>
      <c r="I528" s="17" t="s">
        <v>32</v>
      </c>
      <c r="J528" s="17" t="s">
        <v>26</v>
      </c>
      <c r="K528" s="9"/>
      <c r="M528" s="12"/>
    </row>
    <row r="529" spans="1:13" ht="18" customHeight="1">
      <c r="A529" s="1">
        <v>528</v>
      </c>
      <c r="B529" s="16">
        <v>32733</v>
      </c>
      <c r="C529" s="17" t="s">
        <v>197</v>
      </c>
      <c r="D529" s="17" t="s">
        <v>185</v>
      </c>
      <c r="E529" s="17" t="s">
        <v>187</v>
      </c>
      <c r="F529" s="17" t="s">
        <v>181</v>
      </c>
      <c r="G529" s="17" t="s">
        <v>194</v>
      </c>
      <c r="H529" s="17" t="s">
        <v>372</v>
      </c>
      <c r="I529" s="17" t="s">
        <v>228</v>
      </c>
      <c r="J529" s="17" t="s">
        <v>8</v>
      </c>
      <c r="K529" s="9"/>
      <c r="M529" s="12"/>
    </row>
    <row r="530" spans="1:13" ht="18" customHeight="1">
      <c r="A530" s="1">
        <v>529</v>
      </c>
      <c r="B530" s="44">
        <v>32734</v>
      </c>
      <c r="C530" s="17" t="s">
        <v>167</v>
      </c>
      <c r="D530" s="17" t="s">
        <v>190</v>
      </c>
      <c r="E530" s="17" t="s">
        <v>324</v>
      </c>
      <c r="F530" s="17" t="s">
        <v>169</v>
      </c>
      <c r="G530" s="17" t="s">
        <v>191</v>
      </c>
      <c r="H530" s="17" t="s">
        <v>166</v>
      </c>
      <c r="I530" s="17" t="s">
        <v>19</v>
      </c>
      <c r="J530" s="17" t="s">
        <v>20</v>
      </c>
      <c r="K530" s="9"/>
      <c r="M530" s="12"/>
    </row>
    <row r="531" spans="1:13" ht="18" customHeight="1">
      <c r="A531" s="1">
        <v>530</v>
      </c>
      <c r="B531" s="16">
        <v>32734</v>
      </c>
      <c r="C531" s="17" t="s">
        <v>185</v>
      </c>
      <c r="D531" s="17" t="s">
        <v>372</v>
      </c>
      <c r="E531" s="17" t="s">
        <v>194</v>
      </c>
      <c r="F531" s="17" t="s">
        <v>187</v>
      </c>
      <c r="G531" s="17" t="s">
        <v>181</v>
      </c>
      <c r="H531" s="17" t="s">
        <v>197</v>
      </c>
      <c r="I531" s="17" t="s">
        <v>228</v>
      </c>
      <c r="J531" s="17" t="s">
        <v>8</v>
      </c>
      <c r="K531" s="9"/>
      <c r="M531" s="12"/>
    </row>
    <row r="532" spans="1:13" ht="18" customHeight="1">
      <c r="A532" s="1">
        <v>531</v>
      </c>
      <c r="B532" s="44">
        <v>32735</v>
      </c>
      <c r="C532" s="17" t="s">
        <v>175</v>
      </c>
      <c r="D532" s="17" t="s">
        <v>180</v>
      </c>
      <c r="E532" s="17" t="s">
        <v>193</v>
      </c>
      <c r="F532" s="17" t="s">
        <v>144</v>
      </c>
      <c r="G532" s="17" t="s">
        <v>170</v>
      </c>
      <c r="H532" s="17" t="s">
        <v>325</v>
      </c>
      <c r="I532" s="17" t="s">
        <v>37</v>
      </c>
      <c r="J532" s="17" t="s">
        <v>276</v>
      </c>
      <c r="K532" s="9"/>
      <c r="M532" s="12"/>
    </row>
    <row r="533" spans="1:13" ht="18" customHeight="1">
      <c r="A533" s="1">
        <v>532</v>
      </c>
      <c r="B533" s="44">
        <v>32735</v>
      </c>
      <c r="C533" s="17" t="s">
        <v>171</v>
      </c>
      <c r="D533" s="17" t="s">
        <v>322</v>
      </c>
      <c r="E533" s="17" t="s">
        <v>327</v>
      </c>
      <c r="F533" s="17" t="s">
        <v>210</v>
      </c>
      <c r="G533" s="17" t="s">
        <v>192</v>
      </c>
      <c r="H533" s="17" t="s">
        <v>163</v>
      </c>
      <c r="I533" s="17" t="s">
        <v>38</v>
      </c>
      <c r="J533" s="17" t="s">
        <v>14</v>
      </c>
      <c r="K533" s="9"/>
      <c r="M533" s="12"/>
    </row>
    <row r="534" spans="1:13" ht="18" customHeight="1">
      <c r="A534" s="1">
        <v>533</v>
      </c>
      <c r="B534" s="44">
        <v>32735</v>
      </c>
      <c r="C534" s="17" t="s">
        <v>324</v>
      </c>
      <c r="D534" s="17" t="s">
        <v>166</v>
      </c>
      <c r="E534" s="17" t="s">
        <v>169</v>
      </c>
      <c r="F534" s="17" t="s">
        <v>191</v>
      </c>
      <c r="G534" s="17" t="s">
        <v>190</v>
      </c>
      <c r="H534" s="17" t="s">
        <v>167</v>
      </c>
      <c r="I534" s="17" t="s">
        <v>19</v>
      </c>
      <c r="J534" s="17" t="s">
        <v>20</v>
      </c>
      <c r="K534" s="9"/>
      <c r="M534" s="12"/>
    </row>
    <row r="535" spans="1:13" ht="18" customHeight="1">
      <c r="A535" s="1">
        <v>534</v>
      </c>
      <c r="B535" s="16">
        <v>32735</v>
      </c>
      <c r="C535" s="17" t="s">
        <v>172</v>
      </c>
      <c r="D535" s="17" t="s">
        <v>182</v>
      </c>
      <c r="E535" s="17" t="s">
        <v>269</v>
      </c>
      <c r="F535" s="17" t="s">
        <v>183</v>
      </c>
      <c r="G535" s="17" t="s">
        <v>161</v>
      </c>
      <c r="H535" s="17" t="s">
        <v>196</v>
      </c>
      <c r="I535" s="17" t="s">
        <v>227</v>
      </c>
      <c r="J535" s="17" t="s">
        <v>26</v>
      </c>
      <c r="K535" s="9"/>
      <c r="M535" s="12"/>
    </row>
    <row r="536" spans="1:13" ht="18" customHeight="1">
      <c r="A536" s="1">
        <v>535</v>
      </c>
      <c r="B536" s="16">
        <v>32735</v>
      </c>
      <c r="C536" s="17" t="s">
        <v>178</v>
      </c>
      <c r="D536" s="17" t="s">
        <v>179</v>
      </c>
      <c r="E536" s="17" t="s">
        <v>186</v>
      </c>
      <c r="F536" s="17" t="s">
        <v>165</v>
      </c>
      <c r="G536" s="17" t="s">
        <v>184</v>
      </c>
      <c r="H536" s="17" t="s">
        <v>211</v>
      </c>
      <c r="I536" s="17" t="s">
        <v>8</v>
      </c>
      <c r="J536" s="17" t="s">
        <v>31</v>
      </c>
      <c r="K536" s="9"/>
      <c r="M536" s="12"/>
    </row>
    <row r="537" spans="1:13" ht="18" customHeight="1">
      <c r="A537" s="1">
        <v>536</v>
      </c>
      <c r="B537" s="44">
        <v>32736</v>
      </c>
      <c r="C537" s="17" t="s">
        <v>193</v>
      </c>
      <c r="D537" s="17" t="s">
        <v>170</v>
      </c>
      <c r="E537" s="17" t="s">
        <v>144</v>
      </c>
      <c r="F537" s="17" t="s">
        <v>325</v>
      </c>
      <c r="G537" s="17" t="s">
        <v>168</v>
      </c>
      <c r="H537" s="17" t="s">
        <v>177</v>
      </c>
      <c r="I537" s="17" t="s">
        <v>37</v>
      </c>
      <c r="J537" s="17" t="s">
        <v>276</v>
      </c>
      <c r="K537" s="9"/>
      <c r="M537" s="12"/>
    </row>
    <row r="538" spans="1:13" ht="18" customHeight="1">
      <c r="A538" s="1">
        <v>537</v>
      </c>
      <c r="B538" s="44">
        <v>32736</v>
      </c>
      <c r="C538" s="17" t="s">
        <v>210</v>
      </c>
      <c r="D538" s="17" t="s">
        <v>176</v>
      </c>
      <c r="E538" s="17" t="s">
        <v>163</v>
      </c>
      <c r="F538" s="17" t="s">
        <v>192</v>
      </c>
      <c r="G538" s="17" t="s">
        <v>171</v>
      </c>
      <c r="H538" s="17" t="s">
        <v>327</v>
      </c>
      <c r="I538" s="17" t="s">
        <v>38</v>
      </c>
      <c r="J538" s="17" t="s">
        <v>14</v>
      </c>
      <c r="K538" s="9"/>
      <c r="M538" s="12"/>
    </row>
    <row r="539" spans="1:13" ht="18" customHeight="1">
      <c r="A539" s="1">
        <v>538</v>
      </c>
      <c r="B539" s="44">
        <v>32736</v>
      </c>
      <c r="C539" s="17" t="s">
        <v>169</v>
      </c>
      <c r="D539" s="17" t="s">
        <v>167</v>
      </c>
      <c r="E539" s="17" t="s">
        <v>191</v>
      </c>
      <c r="F539" s="17" t="s">
        <v>190</v>
      </c>
      <c r="G539" s="17" t="s">
        <v>166</v>
      </c>
      <c r="H539" s="17" t="s">
        <v>324</v>
      </c>
      <c r="I539" s="17" t="s">
        <v>19</v>
      </c>
      <c r="J539" s="17" t="s">
        <v>20</v>
      </c>
      <c r="K539" s="9"/>
      <c r="M539" s="12"/>
    </row>
    <row r="540" spans="1:13" ht="18" customHeight="1">
      <c r="A540" s="1">
        <v>539</v>
      </c>
      <c r="B540" s="16">
        <v>32736</v>
      </c>
      <c r="C540" s="17" t="s">
        <v>183</v>
      </c>
      <c r="D540" s="17" t="s">
        <v>196</v>
      </c>
      <c r="E540" s="17" t="s">
        <v>161</v>
      </c>
      <c r="F540" s="17" t="s">
        <v>172</v>
      </c>
      <c r="G540" s="17" t="s">
        <v>372</v>
      </c>
      <c r="H540" s="17" t="s">
        <v>142</v>
      </c>
      <c r="I540" s="17" t="s">
        <v>227</v>
      </c>
      <c r="J540" s="17" t="s">
        <v>26</v>
      </c>
      <c r="K540" s="9"/>
      <c r="M540" s="12"/>
    </row>
    <row r="541" spans="1:13" ht="18" customHeight="1">
      <c r="A541" s="1">
        <v>540</v>
      </c>
      <c r="B541" s="16">
        <v>32736</v>
      </c>
      <c r="C541" s="17" t="s">
        <v>214</v>
      </c>
      <c r="D541" s="17" t="s">
        <v>181</v>
      </c>
      <c r="E541" s="17" t="s">
        <v>197</v>
      </c>
      <c r="F541" s="17" t="s">
        <v>185</v>
      </c>
      <c r="G541" s="17" t="s">
        <v>187</v>
      </c>
      <c r="H541" s="17" t="s">
        <v>194</v>
      </c>
      <c r="I541" s="17" t="s">
        <v>228</v>
      </c>
      <c r="J541" s="17" t="s">
        <v>32</v>
      </c>
      <c r="K541" s="9"/>
      <c r="M541" s="12"/>
    </row>
    <row r="542" spans="1:13" ht="18" customHeight="1">
      <c r="A542" s="1">
        <v>541</v>
      </c>
      <c r="B542" s="16">
        <v>32736</v>
      </c>
      <c r="C542" s="17" t="s">
        <v>198</v>
      </c>
      <c r="D542" s="17" t="s">
        <v>211</v>
      </c>
      <c r="E542" s="17" t="s">
        <v>165</v>
      </c>
      <c r="F542" s="17" t="s">
        <v>184</v>
      </c>
      <c r="G542" s="17" t="s">
        <v>213</v>
      </c>
      <c r="H542" s="17" t="s">
        <v>179</v>
      </c>
      <c r="I542" s="17" t="s">
        <v>8</v>
      </c>
      <c r="J542" s="17" t="s">
        <v>31</v>
      </c>
      <c r="K542" s="9"/>
      <c r="M542" s="12"/>
    </row>
    <row r="543" spans="1:13" ht="18" customHeight="1">
      <c r="A543" s="1">
        <v>542</v>
      </c>
      <c r="B543" s="44">
        <v>32737</v>
      </c>
      <c r="C543" s="17" t="s">
        <v>180</v>
      </c>
      <c r="D543" s="17" t="s">
        <v>195</v>
      </c>
      <c r="E543" s="17" t="s">
        <v>325</v>
      </c>
      <c r="F543" s="17" t="s">
        <v>175</v>
      </c>
      <c r="G543" s="17" t="s">
        <v>177</v>
      </c>
      <c r="H543" s="17" t="s">
        <v>168</v>
      </c>
      <c r="I543" s="17" t="s">
        <v>37</v>
      </c>
      <c r="J543" s="17" t="s">
        <v>276</v>
      </c>
      <c r="K543" s="9"/>
      <c r="M543" s="12"/>
    </row>
    <row r="544" spans="1:13" ht="18" customHeight="1">
      <c r="A544" s="1">
        <v>543</v>
      </c>
      <c r="B544" s="44">
        <v>32737</v>
      </c>
      <c r="C544" s="17" t="s">
        <v>322</v>
      </c>
      <c r="D544" s="17" t="s">
        <v>192</v>
      </c>
      <c r="E544" s="17" t="s">
        <v>171</v>
      </c>
      <c r="F544" s="17" t="s">
        <v>327</v>
      </c>
      <c r="G544" s="17" t="s">
        <v>323</v>
      </c>
      <c r="H544" s="17" t="s">
        <v>210</v>
      </c>
      <c r="I544" s="17" t="s">
        <v>38</v>
      </c>
      <c r="J544" s="17" t="s">
        <v>14</v>
      </c>
      <c r="K544" s="9"/>
      <c r="M544" s="12"/>
    </row>
    <row r="545" spans="1:13" ht="18" customHeight="1">
      <c r="A545" s="1">
        <v>544</v>
      </c>
      <c r="B545" s="16">
        <v>32737</v>
      </c>
      <c r="C545" s="17" t="s">
        <v>182</v>
      </c>
      <c r="D545" s="17" t="s">
        <v>142</v>
      </c>
      <c r="E545" s="17" t="s">
        <v>183</v>
      </c>
      <c r="F545" s="17" t="s">
        <v>372</v>
      </c>
      <c r="G545" s="17" t="s">
        <v>269</v>
      </c>
      <c r="H545" s="17" t="s">
        <v>172</v>
      </c>
      <c r="I545" s="17" t="s">
        <v>227</v>
      </c>
      <c r="J545" s="17" t="s">
        <v>26</v>
      </c>
      <c r="K545" s="9"/>
      <c r="M545" s="12"/>
    </row>
    <row r="546" spans="1:13" ht="18" customHeight="1">
      <c r="A546" s="1">
        <v>545</v>
      </c>
      <c r="B546" s="16">
        <v>32737</v>
      </c>
      <c r="C546" s="17" t="s">
        <v>181</v>
      </c>
      <c r="D546" s="17" t="s">
        <v>187</v>
      </c>
      <c r="E546" s="17" t="s">
        <v>214</v>
      </c>
      <c r="F546" s="17" t="s">
        <v>194</v>
      </c>
      <c r="G546" s="17" t="s">
        <v>197</v>
      </c>
      <c r="H546" s="17" t="s">
        <v>185</v>
      </c>
      <c r="I546" s="17" t="s">
        <v>228</v>
      </c>
      <c r="J546" s="17" t="s">
        <v>32</v>
      </c>
      <c r="K546" s="9"/>
      <c r="M546" s="12"/>
    </row>
    <row r="547" spans="1:13" ht="18" customHeight="1">
      <c r="A547" s="1">
        <v>546</v>
      </c>
      <c r="B547" s="44">
        <v>32738</v>
      </c>
      <c r="C547" s="17" t="s">
        <v>191</v>
      </c>
      <c r="D547" s="17" t="s">
        <v>163</v>
      </c>
      <c r="E547" s="17" t="s">
        <v>166</v>
      </c>
      <c r="F547" s="17" t="s">
        <v>193</v>
      </c>
      <c r="G547" s="17" t="s">
        <v>72</v>
      </c>
      <c r="H547" s="17" t="s">
        <v>177</v>
      </c>
      <c r="I547" s="17" t="s">
        <v>276</v>
      </c>
      <c r="J547" s="17" t="s">
        <v>20</v>
      </c>
      <c r="K547" s="9"/>
      <c r="M547" s="12"/>
    </row>
    <row r="548" spans="1:13" ht="18" customHeight="1">
      <c r="A548" s="1">
        <v>547</v>
      </c>
      <c r="B548" s="44">
        <v>32738</v>
      </c>
      <c r="C548" s="17" t="s">
        <v>144</v>
      </c>
      <c r="D548" s="17" t="s">
        <v>175</v>
      </c>
      <c r="E548" s="17" t="s">
        <v>176</v>
      </c>
      <c r="F548" s="17" t="s">
        <v>325</v>
      </c>
      <c r="G548" s="17" t="s">
        <v>168</v>
      </c>
      <c r="H548" s="17" t="s">
        <v>195</v>
      </c>
      <c r="I548" s="17" t="s">
        <v>14</v>
      </c>
      <c r="J548" s="17" t="s">
        <v>19</v>
      </c>
      <c r="K548" s="9"/>
      <c r="M548" s="12"/>
    </row>
    <row r="549" spans="1:13" ht="18" customHeight="1">
      <c r="A549" s="1">
        <v>548</v>
      </c>
      <c r="B549" s="16">
        <v>32738</v>
      </c>
      <c r="C549" s="17" t="s">
        <v>161</v>
      </c>
      <c r="D549" s="17" t="s">
        <v>165</v>
      </c>
      <c r="E549" s="17" t="s">
        <v>269</v>
      </c>
      <c r="F549" s="17" t="s">
        <v>182</v>
      </c>
      <c r="G549" s="17" t="s">
        <v>183</v>
      </c>
      <c r="H549" s="17" t="s">
        <v>214</v>
      </c>
      <c r="I549" s="17" t="s">
        <v>228</v>
      </c>
      <c r="J549" s="17" t="s">
        <v>227</v>
      </c>
      <c r="K549" s="9"/>
      <c r="M549" s="12"/>
    </row>
    <row r="550" spans="1:13" ht="18" customHeight="1">
      <c r="A550" s="1">
        <v>549</v>
      </c>
      <c r="B550" s="16">
        <v>32738</v>
      </c>
      <c r="C550" s="17" t="s">
        <v>186</v>
      </c>
      <c r="D550" s="17" t="s">
        <v>184</v>
      </c>
      <c r="E550" s="17" t="s">
        <v>198</v>
      </c>
      <c r="F550" s="17" t="s">
        <v>213</v>
      </c>
      <c r="G550" s="17" t="s">
        <v>196</v>
      </c>
      <c r="H550" s="17" t="s">
        <v>197</v>
      </c>
      <c r="I550" s="17" t="s">
        <v>32</v>
      </c>
      <c r="J550" s="17" t="s">
        <v>8</v>
      </c>
      <c r="K550" s="9"/>
      <c r="M550" s="12"/>
    </row>
    <row r="551" spans="1:13" ht="18" customHeight="1">
      <c r="A551" s="1">
        <v>550</v>
      </c>
      <c r="B551" s="44">
        <v>32739</v>
      </c>
      <c r="C551" s="17" t="s">
        <v>190</v>
      </c>
      <c r="D551" s="17" t="s">
        <v>210</v>
      </c>
      <c r="E551" s="17" t="s">
        <v>170</v>
      </c>
      <c r="F551" s="17" t="s">
        <v>180</v>
      </c>
      <c r="G551" s="17" t="s">
        <v>167</v>
      </c>
      <c r="H551" s="17" t="s">
        <v>322</v>
      </c>
      <c r="I551" s="17" t="s">
        <v>37</v>
      </c>
      <c r="J551" s="17" t="s">
        <v>38</v>
      </c>
      <c r="K551" s="9"/>
      <c r="M551" s="12"/>
    </row>
    <row r="552" spans="1:13" ht="18" customHeight="1">
      <c r="A552" s="1">
        <v>551</v>
      </c>
      <c r="B552" s="44">
        <v>32739</v>
      </c>
      <c r="C552" s="17" t="s">
        <v>166</v>
      </c>
      <c r="D552" s="17" t="s">
        <v>193</v>
      </c>
      <c r="E552" s="17" t="s">
        <v>72</v>
      </c>
      <c r="F552" s="17" t="s">
        <v>324</v>
      </c>
      <c r="G552" s="17" t="s">
        <v>163</v>
      </c>
      <c r="H552" s="17" t="s">
        <v>192</v>
      </c>
      <c r="I552" s="17" t="s">
        <v>276</v>
      </c>
      <c r="J552" s="17" t="s">
        <v>20</v>
      </c>
      <c r="K552" s="9"/>
      <c r="M552" s="12"/>
    </row>
    <row r="553" spans="1:13" ht="18" customHeight="1">
      <c r="A553" s="1">
        <v>552</v>
      </c>
      <c r="B553" s="44">
        <v>32739</v>
      </c>
      <c r="C553" s="17" t="s">
        <v>176</v>
      </c>
      <c r="D553" s="17" t="s">
        <v>325</v>
      </c>
      <c r="E553" s="17" t="s">
        <v>195</v>
      </c>
      <c r="F553" s="17" t="s">
        <v>169</v>
      </c>
      <c r="G553" s="17" t="s">
        <v>175</v>
      </c>
      <c r="H553" s="17" t="s">
        <v>326</v>
      </c>
      <c r="I553" s="17" t="s">
        <v>14</v>
      </c>
      <c r="J553" s="17" t="s">
        <v>19</v>
      </c>
      <c r="K553" s="9"/>
      <c r="M553" s="12"/>
    </row>
    <row r="554" spans="1:13" ht="18" customHeight="1">
      <c r="A554" s="1">
        <v>553</v>
      </c>
      <c r="B554" s="16">
        <v>32739</v>
      </c>
      <c r="C554" s="17" t="s">
        <v>269</v>
      </c>
      <c r="D554" s="17" t="s">
        <v>183</v>
      </c>
      <c r="E554" s="17" t="s">
        <v>182</v>
      </c>
      <c r="F554" s="17" t="s">
        <v>214</v>
      </c>
      <c r="G554" s="17" t="s">
        <v>165</v>
      </c>
      <c r="H554" s="17" t="s">
        <v>161</v>
      </c>
      <c r="I554" s="17" t="s">
        <v>228</v>
      </c>
      <c r="J554" s="17" t="s">
        <v>227</v>
      </c>
      <c r="K554" s="9"/>
      <c r="M554" s="12"/>
    </row>
    <row r="555" spans="1:13" ht="18" customHeight="1">
      <c r="A555" s="1">
        <v>554</v>
      </c>
      <c r="B555" s="16">
        <v>32739</v>
      </c>
      <c r="C555" s="17" t="s">
        <v>196</v>
      </c>
      <c r="D555" s="17" t="s">
        <v>197</v>
      </c>
      <c r="E555" s="17" t="s">
        <v>184</v>
      </c>
      <c r="F555" s="17" t="s">
        <v>186</v>
      </c>
      <c r="G555" s="17" t="s">
        <v>198</v>
      </c>
      <c r="H555" s="17" t="s">
        <v>213</v>
      </c>
      <c r="I555" s="17" t="s">
        <v>32</v>
      </c>
      <c r="J555" s="17" t="s">
        <v>8</v>
      </c>
      <c r="K555" s="9"/>
      <c r="M555" s="12"/>
    </row>
    <row r="556" spans="1:13" ht="18" customHeight="1">
      <c r="A556" s="1">
        <v>555</v>
      </c>
      <c r="B556" s="16">
        <v>32739</v>
      </c>
      <c r="C556" s="17" t="s">
        <v>179</v>
      </c>
      <c r="D556" s="17" t="s">
        <v>172</v>
      </c>
      <c r="E556" s="17" t="s">
        <v>200</v>
      </c>
      <c r="F556" s="17" t="s">
        <v>178</v>
      </c>
      <c r="G556" s="17" t="s">
        <v>142</v>
      </c>
      <c r="H556" s="17" t="s">
        <v>131</v>
      </c>
      <c r="I556" s="17" t="s">
        <v>31</v>
      </c>
      <c r="J556" s="17" t="s">
        <v>26</v>
      </c>
      <c r="K556" s="9"/>
      <c r="M556" s="12"/>
    </row>
    <row r="557" spans="1:13" ht="18" customHeight="1">
      <c r="A557" s="1">
        <v>556</v>
      </c>
      <c r="B557" s="44">
        <v>32740</v>
      </c>
      <c r="C557" s="17" t="s">
        <v>170</v>
      </c>
      <c r="D557" s="17" t="s">
        <v>167</v>
      </c>
      <c r="E557" s="17" t="s">
        <v>210</v>
      </c>
      <c r="F557" s="17" t="s">
        <v>322</v>
      </c>
      <c r="G557" s="17" t="s">
        <v>190</v>
      </c>
      <c r="H557" s="17" t="s">
        <v>180</v>
      </c>
      <c r="I557" s="17" t="s">
        <v>37</v>
      </c>
      <c r="J557" s="17" t="s">
        <v>38</v>
      </c>
      <c r="K557" s="9"/>
      <c r="M557" s="12"/>
    </row>
    <row r="558" spans="1:13" ht="18" customHeight="1">
      <c r="A558" s="1">
        <v>557</v>
      </c>
      <c r="B558" s="44">
        <v>32740</v>
      </c>
      <c r="C558" s="17" t="s">
        <v>163</v>
      </c>
      <c r="D558" s="17" t="s">
        <v>324</v>
      </c>
      <c r="E558" s="17" t="s">
        <v>168</v>
      </c>
      <c r="F558" s="17" t="s">
        <v>192</v>
      </c>
      <c r="G558" s="17" t="s">
        <v>177</v>
      </c>
      <c r="H558" s="17" t="s">
        <v>72</v>
      </c>
      <c r="I558" s="17" t="s">
        <v>276</v>
      </c>
      <c r="J558" s="17" t="s">
        <v>20</v>
      </c>
      <c r="K558" s="9"/>
      <c r="M558" s="12"/>
    </row>
    <row r="559" spans="1:13" ht="18" customHeight="1">
      <c r="A559" s="1">
        <v>558</v>
      </c>
      <c r="B559" s="44">
        <v>32740</v>
      </c>
      <c r="C559" s="17" t="s">
        <v>195</v>
      </c>
      <c r="D559" s="17" t="s">
        <v>191</v>
      </c>
      <c r="E559" s="17" t="s">
        <v>175</v>
      </c>
      <c r="F559" s="17" t="s">
        <v>326</v>
      </c>
      <c r="G559" s="17" t="s">
        <v>144</v>
      </c>
      <c r="H559" s="17" t="s">
        <v>325</v>
      </c>
      <c r="I559" s="17" t="s">
        <v>14</v>
      </c>
      <c r="J559" s="17" t="s">
        <v>19</v>
      </c>
      <c r="K559" s="9"/>
      <c r="M559" s="12"/>
    </row>
    <row r="560" spans="1:13" ht="18" customHeight="1">
      <c r="A560" s="1">
        <v>559</v>
      </c>
      <c r="B560" s="16">
        <v>32740</v>
      </c>
      <c r="C560" s="17" t="s">
        <v>213</v>
      </c>
      <c r="D560" s="17" t="s">
        <v>198</v>
      </c>
      <c r="E560" s="17" t="s">
        <v>196</v>
      </c>
      <c r="F560" s="17" t="s">
        <v>197</v>
      </c>
      <c r="G560" s="17" t="s">
        <v>184</v>
      </c>
      <c r="H560" s="17" t="s">
        <v>186</v>
      </c>
      <c r="I560" s="17" t="s">
        <v>32</v>
      </c>
      <c r="J560" s="17" t="s">
        <v>8</v>
      </c>
      <c r="K560" s="9"/>
      <c r="M560" s="12"/>
    </row>
    <row r="561" spans="1:13" ht="18" customHeight="1">
      <c r="A561" s="1">
        <v>560</v>
      </c>
      <c r="B561" s="16">
        <v>32740</v>
      </c>
      <c r="C561" s="17" t="s">
        <v>165</v>
      </c>
      <c r="D561" s="17" t="s">
        <v>161</v>
      </c>
      <c r="E561" s="17" t="s">
        <v>214</v>
      </c>
      <c r="F561" s="17" t="s">
        <v>269</v>
      </c>
      <c r="G561" s="17" t="s">
        <v>182</v>
      </c>
      <c r="H561" s="17" t="s">
        <v>202</v>
      </c>
      <c r="I561" s="17" t="s">
        <v>228</v>
      </c>
      <c r="J561" s="17" t="s">
        <v>227</v>
      </c>
      <c r="K561" s="9"/>
      <c r="M561" s="12"/>
    </row>
    <row r="562" spans="1:13" ht="18" customHeight="1">
      <c r="A562" s="1">
        <v>561</v>
      </c>
      <c r="B562" s="16">
        <v>32740</v>
      </c>
      <c r="C562" s="17" t="s">
        <v>142</v>
      </c>
      <c r="D562" s="17" t="s">
        <v>131</v>
      </c>
      <c r="E562" s="17" t="s">
        <v>179</v>
      </c>
      <c r="F562" s="17" t="s">
        <v>172</v>
      </c>
      <c r="G562" s="17" t="s">
        <v>178</v>
      </c>
      <c r="H562" s="17" t="s">
        <v>200</v>
      </c>
      <c r="I562" s="17" t="s">
        <v>31</v>
      </c>
      <c r="J562" s="17" t="s">
        <v>26</v>
      </c>
      <c r="K562" s="9"/>
      <c r="M562" s="13"/>
    </row>
    <row r="563" spans="1:13" ht="18" customHeight="1">
      <c r="A563" s="1">
        <v>562</v>
      </c>
      <c r="B563" s="44">
        <v>32742</v>
      </c>
      <c r="C563" s="17" t="s">
        <v>175</v>
      </c>
      <c r="D563" s="17" t="s">
        <v>144</v>
      </c>
      <c r="E563" s="17" t="s">
        <v>190</v>
      </c>
      <c r="F563" s="17" t="s">
        <v>191</v>
      </c>
      <c r="G563" s="17" t="s">
        <v>72</v>
      </c>
      <c r="H563" s="17" t="s">
        <v>326</v>
      </c>
      <c r="I563" s="17" t="s">
        <v>20</v>
      </c>
      <c r="J563" s="17" t="s">
        <v>38</v>
      </c>
      <c r="K563" s="9"/>
      <c r="M563" s="12"/>
    </row>
    <row r="564" spans="1:13" ht="18" customHeight="1">
      <c r="A564" s="1">
        <v>563</v>
      </c>
      <c r="B564" s="44">
        <v>32742</v>
      </c>
      <c r="C564" s="17" t="s">
        <v>171</v>
      </c>
      <c r="D564" s="17" t="s">
        <v>176</v>
      </c>
      <c r="E564" s="17" t="s">
        <v>193</v>
      </c>
      <c r="F564" s="17" t="s">
        <v>170</v>
      </c>
      <c r="G564" s="17" t="s">
        <v>180</v>
      </c>
      <c r="H564" s="17" t="s">
        <v>195</v>
      </c>
      <c r="I564" s="17" t="s">
        <v>19</v>
      </c>
      <c r="J564" s="17" t="s">
        <v>276</v>
      </c>
      <c r="K564" s="9"/>
      <c r="M564" s="12"/>
    </row>
    <row r="565" spans="1:13" ht="18" customHeight="1">
      <c r="A565" s="1">
        <v>564</v>
      </c>
      <c r="B565" s="44">
        <v>32742</v>
      </c>
      <c r="C565" s="17" t="s">
        <v>210</v>
      </c>
      <c r="D565" s="17" t="s">
        <v>166</v>
      </c>
      <c r="E565" s="17" t="s">
        <v>167</v>
      </c>
      <c r="F565" s="17" t="s">
        <v>324</v>
      </c>
      <c r="G565" s="17" t="s">
        <v>163</v>
      </c>
      <c r="H565" s="17" t="s">
        <v>169</v>
      </c>
      <c r="I565" s="17" t="s">
        <v>14</v>
      </c>
      <c r="J565" s="17" t="s">
        <v>37</v>
      </c>
      <c r="K565" s="9"/>
      <c r="M565" s="12"/>
    </row>
    <row r="566" spans="1:13" ht="18" customHeight="1">
      <c r="A566" s="1">
        <v>565</v>
      </c>
      <c r="B566" s="16">
        <v>32742</v>
      </c>
      <c r="C566" s="17" t="s">
        <v>194</v>
      </c>
      <c r="D566" s="17" t="s">
        <v>182</v>
      </c>
      <c r="E566" s="17" t="s">
        <v>187</v>
      </c>
      <c r="F566" s="17" t="s">
        <v>196</v>
      </c>
      <c r="G566" s="17" t="s">
        <v>161</v>
      </c>
      <c r="H566" s="17" t="s">
        <v>142</v>
      </c>
      <c r="I566" s="17" t="s">
        <v>227</v>
      </c>
      <c r="J566" s="17" t="s">
        <v>8</v>
      </c>
      <c r="K566" s="9"/>
      <c r="M566" s="12"/>
    </row>
    <row r="567" spans="1:13" ht="18" customHeight="1">
      <c r="A567" s="1">
        <v>566</v>
      </c>
      <c r="B567" s="16">
        <v>32742</v>
      </c>
      <c r="C567" s="17" t="s">
        <v>185</v>
      </c>
      <c r="D567" s="17" t="s">
        <v>269</v>
      </c>
      <c r="E567" s="17" t="s">
        <v>172</v>
      </c>
      <c r="F567" s="17" t="s">
        <v>181</v>
      </c>
      <c r="G567" s="17" t="s">
        <v>214</v>
      </c>
      <c r="H567" s="17" t="s">
        <v>372</v>
      </c>
      <c r="I567" s="17" t="s">
        <v>26</v>
      </c>
      <c r="J567" s="17" t="s">
        <v>228</v>
      </c>
      <c r="K567" s="9"/>
      <c r="M567" s="12"/>
    </row>
    <row r="568" spans="1:13" ht="18" customHeight="1">
      <c r="A568" s="1">
        <v>567</v>
      </c>
      <c r="B568" s="16">
        <v>32742</v>
      </c>
      <c r="C568" s="17" t="s">
        <v>184</v>
      </c>
      <c r="D568" s="17" t="s">
        <v>186</v>
      </c>
      <c r="E568" s="17" t="s">
        <v>213</v>
      </c>
      <c r="F568" s="17" t="s">
        <v>165</v>
      </c>
      <c r="G568" s="17" t="s">
        <v>197</v>
      </c>
      <c r="H568" s="17" t="s">
        <v>198</v>
      </c>
      <c r="I568" s="17" t="s">
        <v>31</v>
      </c>
      <c r="J568" s="17" t="s">
        <v>32</v>
      </c>
      <c r="K568" s="9"/>
      <c r="M568" s="12"/>
    </row>
    <row r="569" spans="1:13" ht="18" customHeight="1">
      <c r="A569" s="1">
        <v>568</v>
      </c>
      <c r="B569" s="44">
        <v>32743</v>
      </c>
      <c r="C569" s="17" t="s">
        <v>191</v>
      </c>
      <c r="D569" s="17" t="s">
        <v>190</v>
      </c>
      <c r="E569" s="17" t="s">
        <v>72</v>
      </c>
      <c r="F569" s="17" t="s">
        <v>326</v>
      </c>
      <c r="G569" s="17" t="s">
        <v>144</v>
      </c>
      <c r="H569" s="17" t="s">
        <v>175</v>
      </c>
      <c r="I569" s="17" t="s">
        <v>20</v>
      </c>
      <c r="J569" s="17" t="s">
        <v>38</v>
      </c>
      <c r="K569" s="9"/>
      <c r="M569" s="12"/>
    </row>
    <row r="570" spans="1:13" ht="18" customHeight="1">
      <c r="A570" s="1">
        <v>569</v>
      </c>
      <c r="B570" s="44">
        <v>32743</v>
      </c>
      <c r="C570" s="17" t="s">
        <v>193</v>
      </c>
      <c r="D570" s="17" t="s">
        <v>170</v>
      </c>
      <c r="E570" s="17" t="s">
        <v>180</v>
      </c>
      <c r="F570" s="17" t="s">
        <v>195</v>
      </c>
      <c r="G570" s="17" t="s">
        <v>176</v>
      </c>
      <c r="H570" s="17" t="s">
        <v>171</v>
      </c>
      <c r="I570" s="17" t="s">
        <v>19</v>
      </c>
      <c r="J570" s="17" t="s">
        <v>276</v>
      </c>
      <c r="K570" s="9"/>
      <c r="M570" s="12"/>
    </row>
    <row r="571" spans="1:13" ht="18" customHeight="1">
      <c r="A571" s="1">
        <v>570</v>
      </c>
      <c r="B571" s="44">
        <v>32743</v>
      </c>
      <c r="C571" s="17" t="s">
        <v>167</v>
      </c>
      <c r="D571" s="17" t="s">
        <v>163</v>
      </c>
      <c r="E571" s="17" t="s">
        <v>192</v>
      </c>
      <c r="F571" s="17" t="s">
        <v>210</v>
      </c>
      <c r="G571" s="17" t="s">
        <v>166</v>
      </c>
      <c r="H571" s="17" t="s">
        <v>324</v>
      </c>
      <c r="I571" s="17" t="s">
        <v>14</v>
      </c>
      <c r="J571" s="17" t="s">
        <v>37</v>
      </c>
      <c r="K571" s="9"/>
      <c r="M571" s="12"/>
    </row>
    <row r="572" spans="1:13" ht="18" customHeight="1">
      <c r="A572" s="1">
        <v>571</v>
      </c>
      <c r="B572" s="16">
        <v>32743</v>
      </c>
      <c r="C572" s="17" t="s">
        <v>161</v>
      </c>
      <c r="D572" s="17" t="s">
        <v>196</v>
      </c>
      <c r="E572" s="17" t="s">
        <v>142</v>
      </c>
      <c r="F572" s="17" t="s">
        <v>187</v>
      </c>
      <c r="G572" s="17" t="s">
        <v>182</v>
      </c>
      <c r="H572" s="17" t="s">
        <v>194</v>
      </c>
      <c r="I572" s="17" t="s">
        <v>227</v>
      </c>
      <c r="J572" s="17" t="s">
        <v>8</v>
      </c>
      <c r="K572" s="9"/>
      <c r="M572" s="12"/>
    </row>
    <row r="573" spans="1:13" ht="18" customHeight="1">
      <c r="A573" s="1">
        <v>572</v>
      </c>
      <c r="B573" s="16">
        <v>32743</v>
      </c>
      <c r="C573" s="17" t="s">
        <v>172</v>
      </c>
      <c r="D573" s="17" t="s">
        <v>214</v>
      </c>
      <c r="E573" s="17" t="s">
        <v>372</v>
      </c>
      <c r="F573" s="17" t="s">
        <v>269</v>
      </c>
      <c r="G573" s="17" t="s">
        <v>185</v>
      </c>
      <c r="H573" s="17" t="s">
        <v>181</v>
      </c>
      <c r="I573" s="17" t="s">
        <v>26</v>
      </c>
      <c r="J573" s="17" t="s">
        <v>228</v>
      </c>
      <c r="K573" s="9"/>
      <c r="M573" s="12"/>
    </row>
    <row r="574" spans="1:13" ht="18" customHeight="1">
      <c r="A574" s="1">
        <v>573</v>
      </c>
      <c r="B574" s="16">
        <v>32743</v>
      </c>
      <c r="C574" s="17" t="s">
        <v>198</v>
      </c>
      <c r="D574" s="17" t="s">
        <v>201</v>
      </c>
      <c r="E574" s="17" t="s">
        <v>197</v>
      </c>
      <c r="F574" s="17" t="s">
        <v>213</v>
      </c>
      <c r="G574" s="17" t="s">
        <v>179</v>
      </c>
      <c r="H574" s="17" t="s">
        <v>184</v>
      </c>
      <c r="I574" s="17" t="s">
        <v>31</v>
      </c>
      <c r="J574" s="17" t="s">
        <v>32</v>
      </c>
      <c r="K574" s="9"/>
      <c r="M574" s="12"/>
    </row>
    <row r="575" spans="1:13" ht="18" customHeight="1">
      <c r="A575" s="1">
        <v>574</v>
      </c>
      <c r="B575" s="44">
        <v>32744</v>
      </c>
      <c r="C575" s="17" t="s">
        <v>144</v>
      </c>
      <c r="D575" s="17" t="s">
        <v>326</v>
      </c>
      <c r="E575" s="17" t="s">
        <v>72</v>
      </c>
      <c r="F575" s="17" t="s">
        <v>175</v>
      </c>
      <c r="G575" s="17" t="s">
        <v>190</v>
      </c>
      <c r="H575" s="17" t="s">
        <v>191</v>
      </c>
      <c r="I575" s="17" t="s">
        <v>20</v>
      </c>
      <c r="J575" s="17" t="s">
        <v>38</v>
      </c>
      <c r="K575" s="9"/>
      <c r="M575" s="12"/>
    </row>
    <row r="576" spans="1:13" ht="18" customHeight="1">
      <c r="A576" s="1">
        <v>575</v>
      </c>
      <c r="B576" s="44">
        <v>32744</v>
      </c>
      <c r="C576" s="17" t="s">
        <v>192</v>
      </c>
      <c r="D576" s="17" t="s">
        <v>169</v>
      </c>
      <c r="E576" s="17" t="s">
        <v>166</v>
      </c>
      <c r="F576" s="17" t="s">
        <v>325</v>
      </c>
      <c r="G576" s="17" t="s">
        <v>177</v>
      </c>
      <c r="H576" s="17" t="s">
        <v>168</v>
      </c>
      <c r="I576" s="17" t="s">
        <v>14</v>
      </c>
      <c r="J576" s="17" t="s">
        <v>37</v>
      </c>
      <c r="K576" s="9"/>
      <c r="M576" s="12"/>
    </row>
    <row r="577" spans="1:13" ht="18" customHeight="1">
      <c r="A577" s="1">
        <v>576</v>
      </c>
      <c r="B577" s="16">
        <v>32744</v>
      </c>
      <c r="C577" s="17" t="s">
        <v>186</v>
      </c>
      <c r="D577" s="17" t="s">
        <v>179</v>
      </c>
      <c r="E577" s="17" t="s">
        <v>165</v>
      </c>
      <c r="F577" s="17" t="s">
        <v>184</v>
      </c>
      <c r="G577" s="17" t="s">
        <v>198</v>
      </c>
      <c r="H577" s="17" t="s">
        <v>178</v>
      </c>
      <c r="I577" s="17" t="s">
        <v>31</v>
      </c>
      <c r="J577" s="17" t="s">
        <v>32</v>
      </c>
      <c r="K577" s="9"/>
      <c r="M577" s="12"/>
    </row>
    <row r="578" spans="1:13" ht="18" customHeight="1">
      <c r="A578" s="1">
        <v>577</v>
      </c>
      <c r="B578" s="16">
        <v>32744</v>
      </c>
      <c r="C578" s="17" t="s">
        <v>214</v>
      </c>
      <c r="D578" s="17" t="s">
        <v>185</v>
      </c>
      <c r="E578" s="17" t="s">
        <v>181</v>
      </c>
      <c r="F578" s="17" t="s">
        <v>372</v>
      </c>
      <c r="G578" s="17" t="s">
        <v>269</v>
      </c>
      <c r="H578" s="17" t="s">
        <v>172</v>
      </c>
      <c r="I578" s="17" t="s">
        <v>26</v>
      </c>
      <c r="J578" s="17" t="s">
        <v>228</v>
      </c>
      <c r="K578" s="9"/>
      <c r="M578" s="12"/>
    </row>
    <row r="579" spans="1:13" ht="18" customHeight="1">
      <c r="A579" s="1">
        <v>578</v>
      </c>
      <c r="B579" s="44">
        <v>32745</v>
      </c>
      <c r="C579" s="17" t="s">
        <v>166</v>
      </c>
      <c r="D579" s="17" t="s">
        <v>324</v>
      </c>
      <c r="E579" s="17" t="s">
        <v>325</v>
      </c>
      <c r="F579" s="17" t="s">
        <v>169</v>
      </c>
      <c r="G579" s="17" t="s">
        <v>168</v>
      </c>
      <c r="H579" s="17" t="s">
        <v>177</v>
      </c>
      <c r="I579" s="17" t="s">
        <v>37</v>
      </c>
      <c r="J579" s="17" t="s">
        <v>20</v>
      </c>
      <c r="K579" s="9"/>
      <c r="M579" s="12"/>
    </row>
    <row r="580" spans="1:13" ht="18" customHeight="1">
      <c r="A580" s="1">
        <v>579</v>
      </c>
      <c r="B580" s="44">
        <v>32745</v>
      </c>
      <c r="C580" s="17" t="s">
        <v>163</v>
      </c>
      <c r="D580" s="17" t="s">
        <v>322</v>
      </c>
      <c r="E580" s="17" t="s">
        <v>191</v>
      </c>
      <c r="F580" s="17" t="s">
        <v>167</v>
      </c>
      <c r="G580" s="17" t="s">
        <v>210</v>
      </c>
      <c r="H580" s="17" t="s">
        <v>190</v>
      </c>
      <c r="I580" s="17" t="s">
        <v>38</v>
      </c>
      <c r="J580" s="17" t="s">
        <v>19</v>
      </c>
      <c r="K580" s="9"/>
      <c r="M580" s="12"/>
    </row>
    <row r="581" spans="1:13" ht="18" customHeight="1">
      <c r="A581" s="1">
        <v>580</v>
      </c>
      <c r="B581" s="16">
        <v>32745</v>
      </c>
      <c r="C581" s="17" t="s">
        <v>197</v>
      </c>
      <c r="D581" s="17" t="s">
        <v>181</v>
      </c>
      <c r="E581" s="17" t="s">
        <v>185</v>
      </c>
      <c r="F581" s="17" t="s">
        <v>194</v>
      </c>
      <c r="G581" s="17" t="s">
        <v>200</v>
      </c>
      <c r="H581" s="17" t="s">
        <v>142</v>
      </c>
      <c r="I581" s="17" t="s">
        <v>227</v>
      </c>
      <c r="J581" s="17" t="s">
        <v>32</v>
      </c>
      <c r="K581" s="9"/>
      <c r="M581" s="12"/>
    </row>
    <row r="582" spans="1:13" ht="18" customHeight="1">
      <c r="A582" s="1">
        <v>581</v>
      </c>
      <c r="B582" s="16">
        <v>32745</v>
      </c>
      <c r="C582" s="17" t="s">
        <v>182</v>
      </c>
      <c r="D582" s="17" t="s">
        <v>213</v>
      </c>
      <c r="E582" s="17" t="s">
        <v>196</v>
      </c>
      <c r="F582" s="17" t="s">
        <v>214</v>
      </c>
      <c r="G582" s="17" t="s">
        <v>187</v>
      </c>
      <c r="H582" s="17" t="s">
        <v>161</v>
      </c>
      <c r="I582" s="17" t="s">
        <v>228</v>
      </c>
      <c r="J582" s="17" t="s">
        <v>31</v>
      </c>
      <c r="K582" s="9"/>
      <c r="M582" s="12"/>
    </row>
    <row r="583" spans="1:13" ht="18" customHeight="1">
      <c r="A583" s="1">
        <v>582</v>
      </c>
      <c r="B583" s="44">
        <v>32746</v>
      </c>
      <c r="C583" s="17" t="s">
        <v>169</v>
      </c>
      <c r="D583" s="17" t="s">
        <v>192</v>
      </c>
      <c r="E583" s="17" t="s">
        <v>170</v>
      </c>
      <c r="F583" s="17" t="s">
        <v>175</v>
      </c>
      <c r="G583" s="17" t="s">
        <v>177</v>
      </c>
      <c r="H583" s="17" t="s">
        <v>168</v>
      </c>
      <c r="I583" s="17" t="s">
        <v>37</v>
      </c>
      <c r="J583" s="17" t="s">
        <v>20</v>
      </c>
      <c r="K583" s="9"/>
      <c r="M583" s="12"/>
    </row>
    <row r="584" spans="1:13" ht="18" customHeight="1">
      <c r="A584" s="1">
        <v>583</v>
      </c>
      <c r="B584" s="44">
        <v>32746</v>
      </c>
      <c r="C584" s="17" t="s">
        <v>176</v>
      </c>
      <c r="D584" s="17" t="s">
        <v>171</v>
      </c>
      <c r="E584" s="17" t="s">
        <v>193</v>
      </c>
      <c r="F584" s="17" t="s">
        <v>323</v>
      </c>
      <c r="G584" s="17" t="s">
        <v>195</v>
      </c>
      <c r="H584" s="17" t="s">
        <v>180</v>
      </c>
      <c r="I584" s="17" t="s">
        <v>276</v>
      </c>
      <c r="J584" s="17" t="s">
        <v>14</v>
      </c>
      <c r="K584" s="9"/>
      <c r="M584" s="12"/>
    </row>
    <row r="585" spans="1:13" ht="18" customHeight="1">
      <c r="A585" s="1">
        <v>584</v>
      </c>
      <c r="B585" s="44">
        <v>32746</v>
      </c>
      <c r="C585" s="17" t="s">
        <v>190</v>
      </c>
      <c r="D585" s="17" t="s">
        <v>191</v>
      </c>
      <c r="E585" s="17" t="s">
        <v>210</v>
      </c>
      <c r="F585" s="17" t="s">
        <v>326</v>
      </c>
      <c r="G585" s="17" t="s">
        <v>72</v>
      </c>
      <c r="H585" s="17" t="s">
        <v>163</v>
      </c>
      <c r="I585" s="17" t="s">
        <v>38</v>
      </c>
      <c r="J585" s="17" t="s">
        <v>19</v>
      </c>
      <c r="K585" s="9"/>
      <c r="M585" s="12"/>
    </row>
    <row r="586" spans="1:13" ht="18" customHeight="1">
      <c r="A586" s="1">
        <v>585</v>
      </c>
      <c r="B586" s="16">
        <v>32746</v>
      </c>
      <c r="C586" s="17" t="s">
        <v>181</v>
      </c>
      <c r="D586" s="17" t="s">
        <v>142</v>
      </c>
      <c r="E586" s="17" t="s">
        <v>200</v>
      </c>
      <c r="F586" s="17" t="s">
        <v>185</v>
      </c>
      <c r="G586" s="17" t="s">
        <v>194</v>
      </c>
      <c r="H586" s="17" t="s">
        <v>197</v>
      </c>
      <c r="I586" s="17" t="s">
        <v>227</v>
      </c>
      <c r="J586" s="17" t="s">
        <v>32</v>
      </c>
      <c r="K586" s="9"/>
      <c r="M586" s="12"/>
    </row>
    <row r="587" spans="1:13" ht="18" customHeight="1">
      <c r="A587" s="1">
        <v>586</v>
      </c>
      <c r="B587" s="16">
        <v>32746</v>
      </c>
      <c r="C587" s="17" t="s">
        <v>213</v>
      </c>
      <c r="D587" s="17" t="s">
        <v>187</v>
      </c>
      <c r="E587" s="17" t="s">
        <v>214</v>
      </c>
      <c r="F587" s="17" t="s">
        <v>161</v>
      </c>
      <c r="G587" s="17" t="s">
        <v>196</v>
      </c>
      <c r="H587" s="17" t="s">
        <v>182</v>
      </c>
      <c r="I587" s="17" t="s">
        <v>228</v>
      </c>
      <c r="J587" s="17" t="s">
        <v>31</v>
      </c>
      <c r="K587" s="9"/>
      <c r="M587" s="12"/>
    </row>
    <row r="588" spans="1:13" ht="18" customHeight="1">
      <c r="A588" s="1">
        <v>587</v>
      </c>
      <c r="B588" s="16">
        <v>32746</v>
      </c>
      <c r="C588" s="17" t="s">
        <v>179</v>
      </c>
      <c r="D588" s="17" t="s">
        <v>184</v>
      </c>
      <c r="E588" s="17" t="s">
        <v>178</v>
      </c>
      <c r="F588" s="17" t="s">
        <v>186</v>
      </c>
      <c r="G588" s="17" t="s">
        <v>165</v>
      </c>
      <c r="H588" s="17" t="s">
        <v>269</v>
      </c>
      <c r="I588" s="17" t="s">
        <v>8</v>
      </c>
      <c r="J588" s="17" t="s">
        <v>26</v>
      </c>
      <c r="K588" s="9"/>
      <c r="M588" s="12"/>
    </row>
    <row r="589" spans="1:13" ht="18" customHeight="1">
      <c r="A589" s="1">
        <v>588</v>
      </c>
      <c r="B589" s="44">
        <v>32747</v>
      </c>
      <c r="C589" s="17" t="s">
        <v>170</v>
      </c>
      <c r="D589" s="17" t="s">
        <v>175</v>
      </c>
      <c r="E589" s="17" t="s">
        <v>324</v>
      </c>
      <c r="F589" s="17" t="s">
        <v>166</v>
      </c>
      <c r="G589" s="17" t="s">
        <v>168</v>
      </c>
      <c r="H589" s="17" t="s">
        <v>325</v>
      </c>
      <c r="I589" s="17" t="s">
        <v>37</v>
      </c>
      <c r="J589" s="17" t="s">
        <v>20</v>
      </c>
      <c r="K589" s="9"/>
      <c r="M589" s="12"/>
    </row>
    <row r="590" spans="1:13" ht="18" customHeight="1">
      <c r="A590" s="1">
        <v>589</v>
      </c>
      <c r="B590" s="44">
        <v>32747</v>
      </c>
      <c r="C590" s="17" t="s">
        <v>195</v>
      </c>
      <c r="D590" s="17" t="s">
        <v>180</v>
      </c>
      <c r="E590" s="17" t="s">
        <v>323</v>
      </c>
      <c r="F590" s="17" t="s">
        <v>193</v>
      </c>
      <c r="G590" s="17" t="s">
        <v>171</v>
      </c>
      <c r="H590" s="17" t="s">
        <v>176</v>
      </c>
      <c r="I590" s="17" t="s">
        <v>276</v>
      </c>
      <c r="J590" s="17" t="s">
        <v>14</v>
      </c>
      <c r="K590" s="9"/>
      <c r="M590" s="12"/>
    </row>
    <row r="591" spans="1:13" ht="18" customHeight="1">
      <c r="A591" s="1">
        <v>590</v>
      </c>
      <c r="B591" s="16">
        <v>32747</v>
      </c>
      <c r="C591" s="17" t="s">
        <v>196</v>
      </c>
      <c r="D591" s="17" t="s">
        <v>161</v>
      </c>
      <c r="E591" s="17" t="s">
        <v>182</v>
      </c>
      <c r="F591" s="17" t="s">
        <v>187</v>
      </c>
      <c r="G591" s="17" t="s">
        <v>214</v>
      </c>
      <c r="H591" s="17" t="s">
        <v>213</v>
      </c>
      <c r="I591" s="17" t="s">
        <v>228</v>
      </c>
      <c r="J591" s="17" t="s">
        <v>31</v>
      </c>
      <c r="K591" s="9"/>
      <c r="M591" s="12"/>
    </row>
    <row r="592" spans="1:13" ht="18" customHeight="1">
      <c r="A592" s="1">
        <v>591</v>
      </c>
      <c r="B592" s="16">
        <v>32747</v>
      </c>
      <c r="C592" s="17" t="s">
        <v>269</v>
      </c>
      <c r="D592" s="17" t="s">
        <v>165</v>
      </c>
      <c r="E592" s="17" t="s">
        <v>184</v>
      </c>
      <c r="F592" s="17" t="s">
        <v>179</v>
      </c>
      <c r="G592" s="17" t="s">
        <v>178</v>
      </c>
      <c r="H592" s="17" t="s">
        <v>186</v>
      </c>
      <c r="I592" s="17" t="s">
        <v>8</v>
      </c>
      <c r="J592" s="17" t="s">
        <v>26</v>
      </c>
      <c r="K592" s="9"/>
      <c r="M592" s="12"/>
    </row>
    <row r="593" spans="1:13" ht="18" customHeight="1">
      <c r="A593" s="1">
        <v>592</v>
      </c>
      <c r="B593" s="44">
        <v>32749</v>
      </c>
      <c r="C593" s="17" t="s">
        <v>191</v>
      </c>
      <c r="D593" s="17" t="s">
        <v>169</v>
      </c>
      <c r="E593" s="17" t="s">
        <v>324</v>
      </c>
      <c r="F593" s="17" t="s">
        <v>170</v>
      </c>
      <c r="G593" s="17" t="s">
        <v>144</v>
      </c>
      <c r="H593" s="17" t="s">
        <v>192</v>
      </c>
      <c r="I593" s="17" t="s">
        <v>20</v>
      </c>
      <c r="J593" s="17" t="s">
        <v>276</v>
      </c>
      <c r="K593" s="9"/>
      <c r="M593" s="12"/>
    </row>
    <row r="594" spans="1:13" ht="18" customHeight="1">
      <c r="A594" s="1">
        <v>593</v>
      </c>
      <c r="B594" s="44">
        <v>32749</v>
      </c>
      <c r="C594" s="17" t="s">
        <v>175</v>
      </c>
      <c r="D594" s="17" t="s">
        <v>176</v>
      </c>
      <c r="E594" s="17" t="s">
        <v>171</v>
      </c>
      <c r="F594" s="17" t="s">
        <v>322</v>
      </c>
      <c r="G594" s="17" t="s">
        <v>210</v>
      </c>
      <c r="H594" s="17" t="s">
        <v>167</v>
      </c>
      <c r="I594" s="17" t="s">
        <v>38</v>
      </c>
      <c r="J594" s="17" t="s">
        <v>37</v>
      </c>
      <c r="K594" s="9"/>
      <c r="M594" s="12"/>
    </row>
    <row r="595" spans="1:13" ht="18" customHeight="1">
      <c r="A595" s="1">
        <v>594</v>
      </c>
      <c r="B595" s="44">
        <v>32749</v>
      </c>
      <c r="C595" s="17" t="s">
        <v>193</v>
      </c>
      <c r="D595" s="17" t="s">
        <v>195</v>
      </c>
      <c r="E595" s="17" t="s">
        <v>190</v>
      </c>
      <c r="F595" s="17" t="s">
        <v>163</v>
      </c>
      <c r="G595" s="17" t="s">
        <v>180</v>
      </c>
      <c r="H595" s="17" t="s">
        <v>323</v>
      </c>
      <c r="I595" s="17" t="s">
        <v>19</v>
      </c>
      <c r="J595" s="17" t="s">
        <v>14</v>
      </c>
      <c r="K595" s="9"/>
      <c r="M595" s="12"/>
    </row>
    <row r="596" spans="1:13" ht="18" customHeight="1">
      <c r="A596" s="1">
        <v>595</v>
      </c>
      <c r="B596" s="16">
        <v>32749</v>
      </c>
      <c r="C596" s="17" t="s">
        <v>211</v>
      </c>
      <c r="D596" s="17" t="s">
        <v>200</v>
      </c>
      <c r="E596" s="17" t="s">
        <v>186</v>
      </c>
      <c r="F596" s="17" t="s">
        <v>161</v>
      </c>
      <c r="G596" s="17" t="s">
        <v>197</v>
      </c>
      <c r="H596" s="17" t="s">
        <v>178</v>
      </c>
      <c r="I596" s="17" t="s">
        <v>31</v>
      </c>
      <c r="J596" s="17" t="s">
        <v>8</v>
      </c>
      <c r="K596" s="9"/>
      <c r="M596" s="12"/>
    </row>
    <row r="597" spans="1:13" ht="18" customHeight="1">
      <c r="A597" s="1">
        <v>596</v>
      </c>
      <c r="B597" s="16">
        <v>32749</v>
      </c>
      <c r="C597" s="17" t="s">
        <v>194</v>
      </c>
      <c r="D597" s="17" t="s">
        <v>269</v>
      </c>
      <c r="E597" s="17" t="s">
        <v>187</v>
      </c>
      <c r="F597" s="17" t="s">
        <v>214</v>
      </c>
      <c r="G597" s="17" t="s">
        <v>372</v>
      </c>
      <c r="H597" s="17" t="s">
        <v>196</v>
      </c>
      <c r="I597" s="17" t="s">
        <v>26</v>
      </c>
      <c r="J597" s="17" t="s">
        <v>227</v>
      </c>
      <c r="K597" s="9"/>
      <c r="M597" s="12"/>
    </row>
    <row r="598" spans="1:13" ht="18" customHeight="1">
      <c r="A598" s="1">
        <v>597</v>
      </c>
      <c r="B598" s="16">
        <v>32749</v>
      </c>
      <c r="C598" s="17" t="s">
        <v>165</v>
      </c>
      <c r="D598" s="17" t="s">
        <v>198</v>
      </c>
      <c r="E598" s="17" t="s">
        <v>172</v>
      </c>
      <c r="F598" s="17" t="s">
        <v>184</v>
      </c>
      <c r="G598" s="17" t="s">
        <v>213</v>
      </c>
      <c r="H598" s="17" t="s">
        <v>179</v>
      </c>
      <c r="I598" s="17" t="s">
        <v>32</v>
      </c>
      <c r="J598" s="17" t="s">
        <v>228</v>
      </c>
      <c r="K598" s="9"/>
      <c r="M598" s="12"/>
    </row>
    <row r="599" spans="1:13" ht="18" customHeight="1">
      <c r="A599" s="1">
        <v>598</v>
      </c>
      <c r="B599" s="44">
        <v>32750</v>
      </c>
      <c r="C599" s="17" t="s">
        <v>163</v>
      </c>
      <c r="D599" s="17" t="s">
        <v>190</v>
      </c>
      <c r="E599" s="17" t="s">
        <v>180</v>
      </c>
      <c r="F599" s="17" t="s">
        <v>323</v>
      </c>
      <c r="G599" s="17" t="s">
        <v>193</v>
      </c>
      <c r="H599" s="17" t="s">
        <v>195</v>
      </c>
      <c r="I599" s="17" t="s">
        <v>19</v>
      </c>
      <c r="J599" s="17" t="s">
        <v>14</v>
      </c>
      <c r="K599" s="9"/>
      <c r="M599" s="12"/>
    </row>
    <row r="600" spans="1:13" ht="18" customHeight="1">
      <c r="A600" s="1">
        <v>599</v>
      </c>
      <c r="B600" s="16">
        <v>32750</v>
      </c>
      <c r="C600" s="17" t="s">
        <v>186</v>
      </c>
      <c r="D600" s="17" t="s">
        <v>161</v>
      </c>
      <c r="E600" s="17" t="s">
        <v>197</v>
      </c>
      <c r="F600" s="17" t="s">
        <v>178</v>
      </c>
      <c r="G600" s="17" t="s">
        <v>211</v>
      </c>
      <c r="H600" s="17" t="s">
        <v>200</v>
      </c>
      <c r="I600" s="17" t="s">
        <v>31</v>
      </c>
      <c r="J600" s="17" t="s">
        <v>8</v>
      </c>
      <c r="K600" s="9"/>
      <c r="M600" s="12"/>
    </row>
    <row r="601" spans="1:13" ht="18" customHeight="1">
      <c r="A601" s="1">
        <v>600</v>
      </c>
      <c r="B601" s="16">
        <v>32750</v>
      </c>
      <c r="C601" s="17" t="s">
        <v>172</v>
      </c>
      <c r="D601" s="17" t="s">
        <v>179</v>
      </c>
      <c r="E601" s="17" t="s">
        <v>165</v>
      </c>
      <c r="F601" s="17" t="s">
        <v>213</v>
      </c>
      <c r="G601" s="17" t="s">
        <v>184</v>
      </c>
      <c r="H601" s="17" t="s">
        <v>198</v>
      </c>
      <c r="I601" s="17" t="s">
        <v>32</v>
      </c>
      <c r="J601" s="17" t="s">
        <v>228</v>
      </c>
      <c r="K601" s="9"/>
      <c r="M601" s="12"/>
    </row>
    <row r="602" spans="1:13" ht="18" customHeight="1">
      <c r="A602" s="1">
        <v>601</v>
      </c>
      <c r="B602" s="44">
        <v>32751</v>
      </c>
      <c r="C602" s="17" t="s">
        <v>144</v>
      </c>
      <c r="D602" s="17" t="s">
        <v>192</v>
      </c>
      <c r="E602" s="17" t="s">
        <v>169</v>
      </c>
      <c r="F602" s="17" t="s">
        <v>191</v>
      </c>
      <c r="G602" s="17" t="s">
        <v>324</v>
      </c>
      <c r="H602" s="17" t="s">
        <v>170</v>
      </c>
      <c r="I602" s="17" t="s">
        <v>20</v>
      </c>
      <c r="J602" s="17" t="s">
        <v>276</v>
      </c>
      <c r="K602" s="9"/>
      <c r="M602" s="12"/>
    </row>
    <row r="603" spans="1:13" ht="18" customHeight="1">
      <c r="A603" s="1">
        <v>602</v>
      </c>
      <c r="B603" s="44">
        <v>32751</v>
      </c>
      <c r="C603" s="17" t="s">
        <v>167</v>
      </c>
      <c r="D603" s="17" t="s">
        <v>175</v>
      </c>
      <c r="E603" s="17" t="s">
        <v>176</v>
      </c>
      <c r="F603" s="17" t="s">
        <v>210</v>
      </c>
      <c r="G603" s="17" t="s">
        <v>171</v>
      </c>
      <c r="H603" s="17" t="s">
        <v>72</v>
      </c>
      <c r="I603" s="17" t="s">
        <v>38</v>
      </c>
      <c r="J603" s="17" t="s">
        <v>37</v>
      </c>
      <c r="K603" s="9"/>
      <c r="M603" s="12"/>
    </row>
    <row r="604" spans="1:13" ht="18" customHeight="1">
      <c r="A604" s="1">
        <v>603</v>
      </c>
      <c r="B604" s="44">
        <v>32751</v>
      </c>
      <c r="C604" s="17" t="s">
        <v>180</v>
      </c>
      <c r="D604" s="17" t="s">
        <v>193</v>
      </c>
      <c r="E604" s="17" t="s">
        <v>195</v>
      </c>
      <c r="F604" s="17" t="s">
        <v>190</v>
      </c>
      <c r="G604" s="17" t="s">
        <v>323</v>
      </c>
      <c r="H604" s="17" t="s">
        <v>163</v>
      </c>
      <c r="I604" s="17" t="s">
        <v>19</v>
      </c>
      <c r="J604" s="17" t="s">
        <v>14</v>
      </c>
      <c r="K604" s="9"/>
      <c r="M604" s="13"/>
    </row>
    <row r="605" spans="1:13" ht="18" customHeight="1">
      <c r="A605" s="1">
        <v>604</v>
      </c>
      <c r="B605" s="16">
        <v>32751</v>
      </c>
      <c r="C605" s="17" t="s">
        <v>197</v>
      </c>
      <c r="D605" s="17" t="s">
        <v>211</v>
      </c>
      <c r="E605" s="17" t="s">
        <v>178</v>
      </c>
      <c r="F605" s="17" t="s">
        <v>200</v>
      </c>
      <c r="G605" s="17" t="s">
        <v>186</v>
      </c>
      <c r="H605" s="17" t="s">
        <v>161</v>
      </c>
      <c r="I605" s="17" t="s">
        <v>31</v>
      </c>
      <c r="J605" s="17" t="s">
        <v>8</v>
      </c>
      <c r="K605" s="9"/>
      <c r="M605" s="12"/>
    </row>
    <row r="606" spans="1:13" ht="18" customHeight="1">
      <c r="A606" s="1">
        <v>605</v>
      </c>
      <c r="B606" s="16">
        <v>32751</v>
      </c>
      <c r="C606" s="17" t="s">
        <v>214</v>
      </c>
      <c r="D606" s="17" t="s">
        <v>182</v>
      </c>
      <c r="E606" s="17" t="s">
        <v>196</v>
      </c>
      <c r="F606" s="17" t="s">
        <v>142</v>
      </c>
      <c r="G606" s="17" t="s">
        <v>185</v>
      </c>
      <c r="H606" s="17" t="s">
        <v>187</v>
      </c>
      <c r="I606" s="17" t="s">
        <v>26</v>
      </c>
      <c r="J606" s="17" t="s">
        <v>227</v>
      </c>
      <c r="K606" s="9"/>
      <c r="M606" s="12"/>
    </row>
    <row r="607" spans="1:13" ht="18" customHeight="1">
      <c r="A607" s="1">
        <v>606</v>
      </c>
      <c r="B607" s="16">
        <v>32751</v>
      </c>
      <c r="C607" s="17" t="s">
        <v>198</v>
      </c>
      <c r="D607" s="17" t="s">
        <v>213</v>
      </c>
      <c r="E607" s="17" t="s">
        <v>184</v>
      </c>
      <c r="F607" s="17" t="s">
        <v>179</v>
      </c>
      <c r="G607" s="17" t="s">
        <v>165</v>
      </c>
      <c r="H607" s="17" t="s">
        <v>172</v>
      </c>
      <c r="I607" s="17" t="s">
        <v>32</v>
      </c>
      <c r="J607" s="17" t="s">
        <v>228</v>
      </c>
      <c r="K607" s="9"/>
      <c r="M607" s="12"/>
    </row>
    <row r="608" spans="1:13" ht="18" customHeight="1">
      <c r="A608" s="1">
        <v>607</v>
      </c>
      <c r="B608" s="44">
        <v>32752</v>
      </c>
      <c r="C608" s="17" t="s">
        <v>169</v>
      </c>
      <c r="D608" s="17" t="s">
        <v>191</v>
      </c>
      <c r="E608" s="17" t="s">
        <v>210</v>
      </c>
      <c r="F608" s="17" t="s">
        <v>324</v>
      </c>
      <c r="G608" s="17" t="s">
        <v>144</v>
      </c>
      <c r="H608" s="17" t="s">
        <v>170</v>
      </c>
      <c r="I608" s="17" t="s">
        <v>20</v>
      </c>
      <c r="J608" s="17" t="s">
        <v>38</v>
      </c>
      <c r="K608" s="9"/>
      <c r="M608" s="12"/>
    </row>
    <row r="609" spans="1:13" ht="18" customHeight="1">
      <c r="A609" s="1">
        <v>608</v>
      </c>
      <c r="B609" s="16">
        <v>32752</v>
      </c>
      <c r="C609" s="17" t="s">
        <v>184</v>
      </c>
      <c r="D609" s="17" t="s">
        <v>181</v>
      </c>
      <c r="E609" s="17" t="s">
        <v>179</v>
      </c>
      <c r="F609" s="17" t="s">
        <v>165</v>
      </c>
      <c r="G609" s="17" t="s">
        <v>198</v>
      </c>
      <c r="H609" s="17" t="s">
        <v>186</v>
      </c>
      <c r="I609" s="17" t="s">
        <v>32</v>
      </c>
      <c r="J609" s="17" t="s">
        <v>227</v>
      </c>
      <c r="K609" s="9"/>
      <c r="M609" s="12"/>
    </row>
    <row r="610" spans="1:13" ht="18" customHeight="1">
      <c r="A610" s="1">
        <v>609</v>
      </c>
      <c r="B610" s="44">
        <v>32753</v>
      </c>
      <c r="C610" s="17" t="s">
        <v>176</v>
      </c>
      <c r="D610" s="17" t="s">
        <v>163</v>
      </c>
      <c r="E610" s="17" t="s">
        <v>190</v>
      </c>
      <c r="F610" s="17" t="s">
        <v>171</v>
      </c>
      <c r="G610" s="17" t="s">
        <v>326</v>
      </c>
      <c r="H610" s="17" t="s">
        <v>72</v>
      </c>
      <c r="I610" s="17" t="s">
        <v>37</v>
      </c>
      <c r="J610" s="17" t="s">
        <v>14</v>
      </c>
      <c r="K610" s="9"/>
      <c r="M610" s="12"/>
    </row>
    <row r="611" spans="1:13" ht="18" customHeight="1">
      <c r="A611" s="1">
        <v>610</v>
      </c>
      <c r="B611" s="44">
        <v>32753</v>
      </c>
      <c r="C611" s="17" t="s">
        <v>166</v>
      </c>
      <c r="D611" s="17" t="s">
        <v>322</v>
      </c>
      <c r="E611" s="17" t="s">
        <v>192</v>
      </c>
      <c r="F611" s="17" t="s">
        <v>193</v>
      </c>
      <c r="G611" s="17" t="s">
        <v>180</v>
      </c>
      <c r="H611" s="17" t="s">
        <v>175</v>
      </c>
      <c r="I611" s="17" t="s">
        <v>276</v>
      </c>
      <c r="J611" s="17" t="s">
        <v>19</v>
      </c>
      <c r="K611" s="9"/>
      <c r="M611" s="12"/>
    </row>
    <row r="612" spans="1:13" ht="18" customHeight="1">
      <c r="A612" s="1">
        <v>611</v>
      </c>
      <c r="B612" s="16">
        <v>32753</v>
      </c>
      <c r="C612" s="17" t="s">
        <v>181</v>
      </c>
      <c r="D612" s="17" t="s">
        <v>165</v>
      </c>
      <c r="E612" s="17" t="s">
        <v>198</v>
      </c>
      <c r="F612" s="17" t="s">
        <v>186</v>
      </c>
      <c r="G612" s="17" t="s">
        <v>179</v>
      </c>
      <c r="H612" s="17" t="s">
        <v>184</v>
      </c>
      <c r="I612" s="17" t="s">
        <v>32</v>
      </c>
      <c r="J612" s="17" t="s">
        <v>227</v>
      </c>
      <c r="K612" s="9"/>
      <c r="M612" s="12"/>
    </row>
    <row r="613" spans="1:13" ht="18" customHeight="1">
      <c r="A613" s="1">
        <v>612</v>
      </c>
      <c r="B613" s="16">
        <v>32753</v>
      </c>
      <c r="C613" s="17" t="s">
        <v>213</v>
      </c>
      <c r="D613" s="17" t="s">
        <v>178</v>
      </c>
      <c r="E613" s="17" t="s">
        <v>161</v>
      </c>
      <c r="F613" s="17" t="s">
        <v>197</v>
      </c>
      <c r="G613" s="17" t="s">
        <v>200</v>
      </c>
      <c r="H613" s="17" t="s">
        <v>197</v>
      </c>
      <c r="I613" s="17" t="s">
        <v>31</v>
      </c>
      <c r="J613" s="17" t="s">
        <v>228</v>
      </c>
      <c r="K613" s="9"/>
      <c r="M613" s="12"/>
    </row>
    <row r="614" spans="1:13" ht="18" customHeight="1">
      <c r="A614" s="1">
        <v>613</v>
      </c>
      <c r="B614" s="44">
        <v>32754</v>
      </c>
      <c r="C614" s="17" t="s">
        <v>190</v>
      </c>
      <c r="D614" s="17" t="s">
        <v>171</v>
      </c>
      <c r="E614" s="17" t="s">
        <v>195</v>
      </c>
      <c r="F614" s="17" t="s">
        <v>163</v>
      </c>
      <c r="G614" s="17" t="s">
        <v>72</v>
      </c>
      <c r="H614" s="17" t="s">
        <v>176</v>
      </c>
      <c r="I614" s="17" t="s">
        <v>37</v>
      </c>
      <c r="J614" s="17" t="s">
        <v>14</v>
      </c>
      <c r="K614" s="9"/>
      <c r="M614" s="12"/>
    </row>
    <row r="615" spans="1:13" ht="18" customHeight="1">
      <c r="A615" s="1">
        <v>614</v>
      </c>
      <c r="B615" s="44">
        <v>32754</v>
      </c>
      <c r="C615" s="17" t="s">
        <v>192</v>
      </c>
      <c r="D615" s="17" t="s">
        <v>171</v>
      </c>
      <c r="E615" s="17" t="s">
        <v>144</v>
      </c>
      <c r="F615" s="17" t="s">
        <v>322</v>
      </c>
      <c r="G615" s="17" t="s">
        <v>195</v>
      </c>
      <c r="H615" s="17" t="s">
        <v>324</v>
      </c>
      <c r="I615" s="17" t="s">
        <v>38</v>
      </c>
      <c r="J615" s="17" t="s">
        <v>20</v>
      </c>
      <c r="K615" s="9"/>
      <c r="M615" s="12"/>
    </row>
    <row r="616" spans="1:13" ht="18" customHeight="1">
      <c r="A616" s="1">
        <v>615</v>
      </c>
      <c r="B616" s="44">
        <v>32755</v>
      </c>
      <c r="C616" s="17" t="s">
        <v>195</v>
      </c>
      <c r="D616" s="17" t="s">
        <v>176</v>
      </c>
      <c r="E616" s="17" t="s">
        <v>163</v>
      </c>
      <c r="F616" s="17" t="s">
        <v>326</v>
      </c>
      <c r="G616" s="17" t="s">
        <v>171</v>
      </c>
      <c r="H616" s="17" t="s">
        <v>72</v>
      </c>
      <c r="I616" s="17" t="s">
        <v>37</v>
      </c>
      <c r="J616" s="17" t="s">
        <v>14</v>
      </c>
      <c r="K616" s="9"/>
      <c r="M616" s="12"/>
    </row>
    <row r="617" spans="1:13" ht="18" customHeight="1">
      <c r="A617" s="1">
        <v>616</v>
      </c>
      <c r="B617" s="16">
        <v>32755</v>
      </c>
      <c r="C617" s="17" t="s">
        <v>182</v>
      </c>
      <c r="D617" s="17" t="s">
        <v>187</v>
      </c>
      <c r="E617" s="17" t="s">
        <v>269</v>
      </c>
      <c r="F617" s="17" t="s">
        <v>196</v>
      </c>
      <c r="G617" s="17" t="s">
        <v>194</v>
      </c>
      <c r="H617" s="17" t="s">
        <v>214</v>
      </c>
      <c r="I617" s="17" t="s">
        <v>26</v>
      </c>
      <c r="J617" s="17" t="s">
        <v>32</v>
      </c>
      <c r="K617" s="9"/>
      <c r="M617" s="12"/>
    </row>
    <row r="618" spans="1:13" ht="18" customHeight="1">
      <c r="A618" s="1">
        <v>617</v>
      </c>
      <c r="B618" s="44">
        <v>32757</v>
      </c>
      <c r="C618" s="17" t="s">
        <v>163</v>
      </c>
      <c r="D618" s="17" t="s">
        <v>195</v>
      </c>
      <c r="E618" s="17" t="s">
        <v>324</v>
      </c>
      <c r="F618" s="17" t="s">
        <v>180</v>
      </c>
      <c r="G618" s="17" t="s">
        <v>210</v>
      </c>
      <c r="H618" s="17" t="s">
        <v>168</v>
      </c>
      <c r="I618" s="17" t="s">
        <v>276</v>
      </c>
      <c r="J618" s="17" t="s">
        <v>37</v>
      </c>
      <c r="K618" s="9"/>
      <c r="M618" s="12"/>
    </row>
    <row r="619" spans="1:13" ht="18" customHeight="1">
      <c r="A619" s="1">
        <v>618</v>
      </c>
      <c r="B619" s="44">
        <v>32757</v>
      </c>
      <c r="C619" s="17" t="s">
        <v>171</v>
      </c>
      <c r="D619" s="17" t="s">
        <v>169</v>
      </c>
      <c r="E619" s="17" t="s">
        <v>144</v>
      </c>
      <c r="F619" s="17" t="s">
        <v>325</v>
      </c>
      <c r="G619" s="17" t="s">
        <v>177</v>
      </c>
      <c r="H619" s="17" t="s">
        <v>72</v>
      </c>
      <c r="I619" s="17" t="s">
        <v>14</v>
      </c>
      <c r="J619" s="17" t="s">
        <v>38</v>
      </c>
      <c r="K619" s="9"/>
      <c r="M619" s="12"/>
    </row>
    <row r="620" spans="1:13" ht="18" customHeight="1">
      <c r="A620" s="1">
        <v>619</v>
      </c>
      <c r="B620" s="16">
        <v>32757</v>
      </c>
      <c r="C620" s="17" t="s">
        <v>186</v>
      </c>
      <c r="D620" s="17" t="s">
        <v>198</v>
      </c>
      <c r="E620" s="17" t="s">
        <v>213</v>
      </c>
      <c r="F620" s="17" t="s">
        <v>197</v>
      </c>
      <c r="G620" s="17" t="s">
        <v>184</v>
      </c>
      <c r="H620" s="17" t="s">
        <v>179</v>
      </c>
      <c r="I620" s="17" t="s">
        <v>8</v>
      </c>
      <c r="J620" s="17" t="s">
        <v>228</v>
      </c>
      <c r="K620" s="9"/>
      <c r="M620" s="12"/>
    </row>
    <row r="621" spans="1:13" ht="18" customHeight="1">
      <c r="A621" s="1">
        <v>620</v>
      </c>
      <c r="B621" s="16">
        <v>32757</v>
      </c>
      <c r="C621" s="17" t="s">
        <v>196</v>
      </c>
      <c r="D621" s="17" t="s">
        <v>142</v>
      </c>
      <c r="E621" s="17" t="s">
        <v>172</v>
      </c>
      <c r="F621" s="17" t="s">
        <v>182</v>
      </c>
      <c r="G621" s="17" t="s">
        <v>214</v>
      </c>
      <c r="H621" s="17" t="s">
        <v>181</v>
      </c>
      <c r="I621" s="17" t="s">
        <v>26</v>
      </c>
      <c r="J621" s="17" t="s">
        <v>32</v>
      </c>
      <c r="K621" s="9"/>
      <c r="M621" s="12"/>
    </row>
    <row r="622" spans="1:13" ht="18" customHeight="1">
      <c r="A622" s="1">
        <v>621</v>
      </c>
      <c r="B622" s="44">
        <v>32758</v>
      </c>
      <c r="C622" s="17" t="s">
        <v>322</v>
      </c>
      <c r="D622" s="17" t="s">
        <v>175</v>
      </c>
      <c r="E622" s="17" t="s">
        <v>176</v>
      </c>
      <c r="F622" s="17" t="s">
        <v>192</v>
      </c>
      <c r="G622" s="17" t="s">
        <v>167</v>
      </c>
      <c r="H622" s="17" t="s">
        <v>166</v>
      </c>
      <c r="I622" s="17" t="s">
        <v>19</v>
      </c>
      <c r="J622" s="17" t="s">
        <v>20</v>
      </c>
      <c r="K622" s="9"/>
      <c r="M622" s="12"/>
    </row>
    <row r="623" spans="1:13" ht="18" customHeight="1">
      <c r="A623" s="1">
        <v>622</v>
      </c>
      <c r="B623" s="44">
        <v>32758</v>
      </c>
      <c r="C623" s="17" t="s">
        <v>144</v>
      </c>
      <c r="D623" s="17" t="s">
        <v>325</v>
      </c>
      <c r="E623" s="17" t="s">
        <v>177</v>
      </c>
      <c r="F623" s="17" t="s">
        <v>326</v>
      </c>
      <c r="G623" s="17" t="s">
        <v>72</v>
      </c>
      <c r="H623" s="17" t="s">
        <v>191</v>
      </c>
      <c r="I623" s="17" t="s">
        <v>14</v>
      </c>
      <c r="J623" s="17" t="s">
        <v>38</v>
      </c>
      <c r="K623" s="9"/>
      <c r="M623" s="12"/>
    </row>
    <row r="624" spans="1:13" ht="18" customHeight="1">
      <c r="A624" s="1">
        <v>623</v>
      </c>
      <c r="B624" s="16">
        <v>32758</v>
      </c>
      <c r="C624" s="17" t="s">
        <v>211</v>
      </c>
      <c r="D624" s="17" t="s">
        <v>165</v>
      </c>
      <c r="E624" s="17" t="s">
        <v>179</v>
      </c>
      <c r="F624" s="17" t="s">
        <v>184</v>
      </c>
      <c r="G624" s="17" t="s">
        <v>213</v>
      </c>
      <c r="H624" s="17" t="s">
        <v>198</v>
      </c>
      <c r="I624" s="17" t="s">
        <v>8</v>
      </c>
      <c r="J624" s="17" t="s">
        <v>228</v>
      </c>
      <c r="K624" s="9"/>
      <c r="M624" s="12"/>
    </row>
    <row r="625" spans="1:13" ht="18" customHeight="1">
      <c r="A625" s="1">
        <v>624</v>
      </c>
      <c r="B625" s="16">
        <v>32758</v>
      </c>
      <c r="C625" s="17" t="s">
        <v>142</v>
      </c>
      <c r="D625" s="17" t="s">
        <v>181</v>
      </c>
      <c r="E625" s="17" t="s">
        <v>182</v>
      </c>
      <c r="F625" s="17" t="s">
        <v>214</v>
      </c>
      <c r="G625" s="17" t="s">
        <v>196</v>
      </c>
      <c r="H625" s="17" t="s">
        <v>172</v>
      </c>
      <c r="I625" s="17" t="s">
        <v>26</v>
      </c>
      <c r="J625" s="17" t="s">
        <v>32</v>
      </c>
      <c r="K625" s="9"/>
      <c r="M625" s="12"/>
    </row>
    <row r="626" spans="1:13" ht="18" customHeight="1">
      <c r="A626" s="1">
        <v>625</v>
      </c>
      <c r="B626" s="16">
        <v>32758</v>
      </c>
      <c r="C626" s="17" t="s">
        <v>187</v>
      </c>
      <c r="D626" s="17" t="s">
        <v>269</v>
      </c>
      <c r="E626" s="17" t="s">
        <v>161</v>
      </c>
      <c r="F626" s="17" t="s">
        <v>185</v>
      </c>
      <c r="G626" s="17" t="s">
        <v>173</v>
      </c>
      <c r="H626" s="17" t="s">
        <v>194</v>
      </c>
      <c r="I626" s="17" t="s">
        <v>227</v>
      </c>
      <c r="J626" s="17" t="s">
        <v>31</v>
      </c>
      <c r="K626" s="9"/>
      <c r="M626" s="12"/>
    </row>
    <row r="627" spans="1:13" ht="18" customHeight="1">
      <c r="A627" s="1">
        <v>626</v>
      </c>
      <c r="B627" s="44">
        <v>32759</v>
      </c>
      <c r="C627" s="17" t="s">
        <v>169</v>
      </c>
      <c r="D627" s="17" t="s">
        <v>170</v>
      </c>
      <c r="E627" s="17" t="s">
        <v>190</v>
      </c>
      <c r="F627" s="17" t="s">
        <v>171</v>
      </c>
      <c r="G627" s="17" t="s">
        <v>46</v>
      </c>
      <c r="H627" s="17" t="s">
        <v>72</v>
      </c>
      <c r="I627" s="17" t="s">
        <v>38</v>
      </c>
      <c r="J627" s="17" t="s">
        <v>276</v>
      </c>
      <c r="K627" s="9"/>
      <c r="M627" s="12"/>
    </row>
    <row r="628" spans="1:13" ht="18" customHeight="1">
      <c r="A628" s="1">
        <v>627</v>
      </c>
      <c r="B628" s="44">
        <v>32759</v>
      </c>
      <c r="C628" s="17" t="s">
        <v>176</v>
      </c>
      <c r="D628" s="17" t="s">
        <v>192</v>
      </c>
      <c r="E628" s="17" t="s">
        <v>166</v>
      </c>
      <c r="F628" s="17" t="s">
        <v>167</v>
      </c>
      <c r="G628" s="17" t="s">
        <v>322</v>
      </c>
      <c r="H628" s="17" t="s">
        <v>175</v>
      </c>
      <c r="I628" s="17" t="s">
        <v>19</v>
      </c>
      <c r="J628" s="17" t="s">
        <v>20</v>
      </c>
      <c r="K628" s="9"/>
      <c r="M628" s="12"/>
    </row>
    <row r="629" spans="1:13" ht="18" customHeight="1">
      <c r="A629" s="1">
        <v>628</v>
      </c>
      <c r="B629" s="44">
        <v>32760</v>
      </c>
      <c r="C629" s="17" t="s">
        <v>210</v>
      </c>
      <c r="D629" s="17" t="s">
        <v>163</v>
      </c>
      <c r="E629" s="17" t="s">
        <v>195</v>
      </c>
      <c r="F629" s="17" t="s">
        <v>191</v>
      </c>
      <c r="G629" s="17" t="s">
        <v>180</v>
      </c>
      <c r="H629" s="17" t="s">
        <v>325</v>
      </c>
      <c r="I629" s="17" t="s">
        <v>20</v>
      </c>
      <c r="J629" s="17" t="s">
        <v>14</v>
      </c>
      <c r="K629" s="9"/>
      <c r="M629" s="12"/>
    </row>
    <row r="630" spans="1:13" ht="18" customHeight="1">
      <c r="A630" s="1">
        <v>629</v>
      </c>
      <c r="B630" s="44">
        <v>32760</v>
      </c>
      <c r="C630" s="17" t="s">
        <v>190</v>
      </c>
      <c r="D630" s="17" t="s">
        <v>327</v>
      </c>
      <c r="E630" s="17" t="s">
        <v>170</v>
      </c>
      <c r="F630" s="17" t="s">
        <v>72</v>
      </c>
      <c r="G630" s="17" t="s">
        <v>169</v>
      </c>
      <c r="H630" s="17" t="s">
        <v>46</v>
      </c>
      <c r="I630" s="17" t="s">
        <v>38</v>
      </c>
      <c r="J630" s="17" t="s">
        <v>276</v>
      </c>
      <c r="K630" s="9"/>
      <c r="M630" s="12"/>
    </row>
    <row r="631" spans="1:13" ht="18" customHeight="1">
      <c r="A631" s="1">
        <v>630</v>
      </c>
      <c r="B631" s="44">
        <v>32760</v>
      </c>
      <c r="C631" s="17" t="s">
        <v>166</v>
      </c>
      <c r="D631" s="17" t="s">
        <v>167</v>
      </c>
      <c r="E631" s="17" t="s">
        <v>175</v>
      </c>
      <c r="F631" s="17" t="s">
        <v>322</v>
      </c>
      <c r="G631" s="17" t="s">
        <v>176</v>
      </c>
      <c r="H631" s="17" t="s">
        <v>192</v>
      </c>
      <c r="I631" s="17" t="s">
        <v>19</v>
      </c>
      <c r="J631" s="17" t="s">
        <v>37</v>
      </c>
      <c r="K631" s="9"/>
      <c r="M631" s="12"/>
    </row>
    <row r="632" spans="1:13" ht="18" customHeight="1">
      <c r="A632" s="1">
        <v>631</v>
      </c>
      <c r="B632" s="16">
        <v>32760</v>
      </c>
      <c r="C632" s="17" t="s">
        <v>184</v>
      </c>
      <c r="D632" s="17" t="s">
        <v>214</v>
      </c>
      <c r="E632" s="17" t="s">
        <v>165</v>
      </c>
      <c r="F632" s="17" t="s">
        <v>211</v>
      </c>
      <c r="G632" s="17" t="s">
        <v>179</v>
      </c>
      <c r="H632" s="17" t="s">
        <v>182</v>
      </c>
      <c r="I632" s="17" t="s">
        <v>31</v>
      </c>
      <c r="J632" s="17" t="s">
        <v>26</v>
      </c>
      <c r="K632" s="9"/>
      <c r="M632" s="12"/>
    </row>
    <row r="633" spans="1:13" ht="18" customHeight="1">
      <c r="A633" s="1">
        <v>632</v>
      </c>
      <c r="B633" s="16">
        <v>32760</v>
      </c>
      <c r="C633" s="17" t="s">
        <v>197</v>
      </c>
      <c r="D633" s="17" t="s">
        <v>186</v>
      </c>
      <c r="E633" s="17" t="s">
        <v>178</v>
      </c>
      <c r="F633" s="17" t="s">
        <v>187</v>
      </c>
      <c r="G633" s="17" t="s">
        <v>200</v>
      </c>
      <c r="H633" s="17" t="s">
        <v>213</v>
      </c>
      <c r="I633" s="17" t="s">
        <v>8</v>
      </c>
      <c r="J633" s="17" t="s">
        <v>32</v>
      </c>
      <c r="K633" s="9"/>
      <c r="M633" s="12"/>
    </row>
    <row r="634" spans="1:13" ht="18" customHeight="1">
      <c r="A634" s="1">
        <v>633</v>
      </c>
      <c r="B634" s="44">
        <v>32761</v>
      </c>
      <c r="C634" s="17" t="s">
        <v>195</v>
      </c>
      <c r="D634" s="17" t="s">
        <v>191</v>
      </c>
      <c r="E634" s="17" t="s">
        <v>180</v>
      </c>
      <c r="F634" s="17" t="s">
        <v>325</v>
      </c>
      <c r="G634" s="17" t="s">
        <v>163</v>
      </c>
      <c r="H634" s="17" t="s">
        <v>210</v>
      </c>
      <c r="I634" s="17" t="s">
        <v>20</v>
      </c>
      <c r="J634" s="17" t="s">
        <v>14</v>
      </c>
      <c r="K634" s="9"/>
      <c r="M634" s="12"/>
    </row>
    <row r="635" spans="1:13" ht="18" customHeight="1">
      <c r="A635" s="1">
        <v>634</v>
      </c>
      <c r="B635" s="44">
        <v>32761</v>
      </c>
      <c r="C635" s="17" t="s">
        <v>170</v>
      </c>
      <c r="D635" s="17" t="s">
        <v>171</v>
      </c>
      <c r="E635" s="17" t="s">
        <v>72</v>
      </c>
      <c r="F635" s="17" t="s">
        <v>169</v>
      </c>
      <c r="G635" s="17" t="s">
        <v>46</v>
      </c>
      <c r="H635" s="17" t="s">
        <v>323</v>
      </c>
      <c r="I635" s="17" t="s">
        <v>38</v>
      </c>
      <c r="J635" s="17" t="s">
        <v>276</v>
      </c>
      <c r="K635" s="9"/>
      <c r="M635" s="12"/>
    </row>
    <row r="636" spans="1:13" ht="18" customHeight="1">
      <c r="A636" s="1">
        <v>635</v>
      </c>
      <c r="B636" s="44">
        <v>32761</v>
      </c>
      <c r="C636" s="17" t="s">
        <v>175</v>
      </c>
      <c r="D636" s="17" t="s">
        <v>322</v>
      </c>
      <c r="E636" s="17" t="s">
        <v>192</v>
      </c>
      <c r="F636" s="17" t="s">
        <v>176</v>
      </c>
      <c r="G636" s="17" t="s">
        <v>166</v>
      </c>
      <c r="H636" s="17" t="s">
        <v>167</v>
      </c>
      <c r="I636" s="17" t="s">
        <v>19</v>
      </c>
      <c r="J636" s="17" t="s">
        <v>37</v>
      </c>
      <c r="K636" s="9"/>
      <c r="M636" s="12"/>
    </row>
    <row r="637" spans="1:13" ht="18" customHeight="1">
      <c r="A637" s="1">
        <v>636</v>
      </c>
      <c r="B637" s="16">
        <v>32761</v>
      </c>
      <c r="C637" s="17" t="s">
        <v>213</v>
      </c>
      <c r="D637" s="17" t="s">
        <v>178</v>
      </c>
      <c r="E637" s="17" t="s">
        <v>200</v>
      </c>
      <c r="F637" s="17" t="s">
        <v>186</v>
      </c>
      <c r="G637" s="17" t="s">
        <v>197</v>
      </c>
      <c r="H637" s="17" t="s">
        <v>187</v>
      </c>
      <c r="I637" s="17" t="s">
        <v>8</v>
      </c>
      <c r="J637" s="17" t="s">
        <v>32</v>
      </c>
      <c r="K637" s="9"/>
      <c r="M637" s="12"/>
    </row>
    <row r="638" spans="1:13" ht="18" customHeight="1">
      <c r="A638" s="1">
        <v>637</v>
      </c>
      <c r="B638" s="16">
        <v>32761</v>
      </c>
      <c r="C638" s="17" t="s">
        <v>182</v>
      </c>
      <c r="D638" s="17" t="s">
        <v>179</v>
      </c>
      <c r="E638" s="17" t="s">
        <v>214</v>
      </c>
      <c r="F638" s="17" t="s">
        <v>165</v>
      </c>
      <c r="G638" s="17" t="s">
        <v>184</v>
      </c>
      <c r="H638" s="17" t="s">
        <v>211</v>
      </c>
      <c r="I638" s="17" t="s">
        <v>31</v>
      </c>
      <c r="J638" s="17" t="s">
        <v>26</v>
      </c>
      <c r="K638" s="9"/>
      <c r="M638" s="12"/>
    </row>
    <row r="639" spans="1:13" ht="18" customHeight="1">
      <c r="A639" s="1">
        <v>638</v>
      </c>
      <c r="B639" s="16">
        <v>32761</v>
      </c>
      <c r="C639" s="17" t="s">
        <v>198</v>
      </c>
      <c r="D639" s="17" t="s">
        <v>196</v>
      </c>
      <c r="E639" s="17" t="s">
        <v>185</v>
      </c>
      <c r="F639" s="17" t="s">
        <v>269</v>
      </c>
      <c r="G639" s="17" t="s">
        <v>172</v>
      </c>
      <c r="H639" s="17" t="s">
        <v>181</v>
      </c>
      <c r="I639" s="17" t="s">
        <v>228</v>
      </c>
      <c r="J639" s="17" t="s">
        <v>227</v>
      </c>
      <c r="K639" s="9"/>
      <c r="M639" s="12"/>
    </row>
    <row r="640" spans="1:13" ht="18" customHeight="1">
      <c r="A640" s="1">
        <v>639</v>
      </c>
      <c r="B640" s="44">
        <v>32762</v>
      </c>
      <c r="C640" s="17" t="s">
        <v>163</v>
      </c>
      <c r="D640" s="17" t="s">
        <v>210</v>
      </c>
      <c r="E640" s="17" t="s">
        <v>325</v>
      </c>
      <c r="F640" s="17" t="s">
        <v>180</v>
      </c>
      <c r="G640" s="17" t="s">
        <v>191</v>
      </c>
      <c r="H640" s="17" t="s">
        <v>195</v>
      </c>
      <c r="I640" s="17" t="s">
        <v>20</v>
      </c>
      <c r="J640" s="17" t="s">
        <v>14</v>
      </c>
      <c r="K640" s="9"/>
      <c r="M640" s="12"/>
    </row>
    <row r="641" spans="1:13" ht="18" customHeight="1">
      <c r="A641" s="1">
        <v>640</v>
      </c>
      <c r="B641" s="44">
        <v>32762</v>
      </c>
      <c r="C641" s="17" t="s">
        <v>192</v>
      </c>
      <c r="D641" s="17" t="s">
        <v>176</v>
      </c>
      <c r="E641" s="17" t="s">
        <v>167</v>
      </c>
      <c r="F641" s="17" t="s">
        <v>166</v>
      </c>
      <c r="G641" s="17" t="s">
        <v>175</v>
      </c>
      <c r="H641" s="17" t="s">
        <v>322</v>
      </c>
      <c r="I641" s="17" t="s">
        <v>19</v>
      </c>
      <c r="J641" s="17" t="s">
        <v>37</v>
      </c>
      <c r="K641" s="9"/>
      <c r="M641" s="12"/>
    </row>
    <row r="642" spans="1:13" ht="18" customHeight="1">
      <c r="A642" s="1">
        <v>641</v>
      </c>
      <c r="B642" s="16">
        <v>32763</v>
      </c>
      <c r="C642" s="17" t="s">
        <v>161</v>
      </c>
      <c r="D642" s="17" t="s">
        <v>182</v>
      </c>
      <c r="E642" s="17" t="s">
        <v>187</v>
      </c>
      <c r="F642" s="17" t="s">
        <v>194</v>
      </c>
      <c r="G642" s="17" t="s">
        <v>142</v>
      </c>
      <c r="H642" s="17" t="s">
        <v>214</v>
      </c>
      <c r="I642" s="17" t="s">
        <v>227</v>
      </c>
      <c r="J642" s="17" t="s">
        <v>8</v>
      </c>
      <c r="K642" s="9"/>
      <c r="M642" s="12"/>
    </row>
    <row r="643" spans="1:13" ht="18" customHeight="1">
      <c r="A643" s="1">
        <v>642</v>
      </c>
      <c r="B643" s="16">
        <v>32763</v>
      </c>
      <c r="C643" s="17" t="s">
        <v>179</v>
      </c>
      <c r="D643" s="17" t="s">
        <v>213</v>
      </c>
      <c r="E643" s="17" t="s">
        <v>184</v>
      </c>
      <c r="F643" s="17" t="s">
        <v>174</v>
      </c>
      <c r="G643" s="17" t="s">
        <v>165</v>
      </c>
      <c r="H643" s="17" t="s">
        <v>197</v>
      </c>
      <c r="I643" s="17" t="s">
        <v>32</v>
      </c>
      <c r="J643" s="17" t="s">
        <v>31</v>
      </c>
      <c r="K643" s="9"/>
      <c r="M643" s="12"/>
    </row>
    <row r="644" spans="1:13" ht="18" customHeight="1">
      <c r="A644" s="1">
        <v>643</v>
      </c>
      <c r="B644" s="44">
        <v>32764</v>
      </c>
      <c r="C644" s="17" t="s">
        <v>193</v>
      </c>
      <c r="D644" s="17" t="s">
        <v>190</v>
      </c>
      <c r="E644" s="17" t="s">
        <v>210</v>
      </c>
      <c r="F644" s="17" t="s">
        <v>167</v>
      </c>
      <c r="G644" s="17" t="s">
        <v>171</v>
      </c>
      <c r="H644" s="17" t="s">
        <v>163</v>
      </c>
      <c r="I644" s="17" t="s">
        <v>37</v>
      </c>
      <c r="J644" s="17" t="s">
        <v>38</v>
      </c>
      <c r="K644" s="9"/>
      <c r="M644" s="12"/>
    </row>
    <row r="645" spans="1:13" ht="18" customHeight="1">
      <c r="A645" s="1">
        <v>644</v>
      </c>
      <c r="B645" s="44">
        <v>32764</v>
      </c>
      <c r="C645" s="17" t="s">
        <v>144</v>
      </c>
      <c r="D645" s="17" t="s">
        <v>324</v>
      </c>
      <c r="E645" s="17" t="s">
        <v>166</v>
      </c>
      <c r="F645" s="17" t="s">
        <v>175</v>
      </c>
      <c r="G645" s="17" t="s">
        <v>192</v>
      </c>
      <c r="H645" s="17" t="s">
        <v>168</v>
      </c>
      <c r="I645" s="17" t="s">
        <v>276</v>
      </c>
      <c r="J645" s="17" t="s">
        <v>20</v>
      </c>
      <c r="K645" s="9"/>
      <c r="M645" s="12"/>
    </row>
    <row r="646" spans="1:13" ht="18" customHeight="1">
      <c r="A646" s="1">
        <v>645</v>
      </c>
      <c r="B646" s="16">
        <v>32764</v>
      </c>
      <c r="C646" s="17" t="s">
        <v>165</v>
      </c>
      <c r="D646" s="17" t="s">
        <v>186</v>
      </c>
      <c r="E646" s="17" t="s">
        <v>197</v>
      </c>
      <c r="F646" s="17" t="s">
        <v>213</v>
      </c>
      <c r="G646" s="17" t="s">
        <v>179</v>
      </c>
      <c r="H646" s="17" t="s">
        <v>184</v>
      </c>
      <c r="I646" s="17" t="s">
        <v>32</v>
      </c>
      <c r="J646" s="17" t="s">
        <v>31</v>
      </c>
      <c r="K646" s="9"/>
      <c r="M646" s="12"/>
    </row>
    <row r="647" spans="1:13" ht="18" customHeight="1">
      <c r="A647" s="1">
        <v>646</v>
      </c>
      <c r="B647" s="16">
        <v>32764</v>
      </c>
      <c r="C647" s="17" t="s">
        <v>172</v>
      </c>
      <c r="D647" s="17" t="s">
        <v>198</v>
      </c>
      <c r="E647" s="17" t="s">
        <v>181</v>
      </c>
      <c r="F647" s="17" t="s">
        <v>196</v>
      </c>
      <c r="G647" s="17" t="s">
        <v>185</v>
      </c>
      <c r="H647" s="17" t="s">
        <v>269</v>
      </c>
      <c r="I647" s="17" t="s">
        <v>228</v>
      </c>
      <c r="J647" s="17" t="s">
        <v>26</v>
      </c>
      <c r="K647" s="9"/>
      <c r="M647" s="12"/>
    </row>
    <row r="648" spans="1:13" ht="18" customHeight="1">
      <c r="A648" s="1">
        <v>647</v>
      </c>
      <c r="B648" s="44">
        <v>32765</v>
      </c>
      <c r="C648" s="17" t="s">
        <v>167</v>
      </c>
      <c r="D648" s="17" t="s">
        <v>163</v>
      </c>
      <c r="E648" s="17" t="s">
        <v>176</v>
      </c>
      <c r="F648" s="17" t="s">
        <v>171</v>
      </c>
      <c r="G648" s="17" t="s">
        <v>210</v>
      </c>
      <c r="H648" s="17" t="s">
        <v>190</v>
      </c>
      <c r="I648" s="17" t="s">
        <v>37</v>
      </c>
      <c r="J648" s="17" t="s">
        <v>38</v>
      </c>
      <c r="K648" s="9"/>
      <c r="M648" s="12"/>
    </row>
    <row r="649" spans="1:13" ht="18" customHeight="1">
      <c r="A649" s="1">
        <v>648</v>
      </c>
      <c r="B649" s="44">
        <v>32765</v>
      </c>
      <c r="C649" s="17" t="s">
        <v>191</v>
      </c>
      <c r="D649" s="17" t="s">
        <v>169</v>
      </c>
      <c r="E649" s="17" t="s">
        <v>180</v>
      </c>
      <c r="F649" s="17" t="s">
        <v>325</v>
      </c>
      <c r="G649" s="17" t="s">
        <v>177</v>
      </c>
      <c r="H649" s="17" t="s">
        <v>72</v>
      </c>
      <c r="I649" s="17" t="s">
        <v>14</v>
      </c>
      <c r="J649" s="17" t="s">
        <v>19</v>
      </c>
      <c r="K649" s="9"/>
      <c r="M649" s="12"/>
    </row>
    <row r="650" spans="1:13" ht="18" customHeight="1">
      <c r="A650" s="1">
        <v>649</v>
      </c>
      <c r="B650" s="16">
        <v>32765</v>
      </c>
      <c r="C650" s="17" t="s">
        <v>186</v>
      </c>
      <c r="D650" s="17" t="s">
        <v>197</v>
      </c>
      <c r="E650" s="17" t="s">
        <v>179</v>
      </c>
      <c r="F650" s="17" t="s">
        <v>184</v>
      </c>
      <c r="G650" s="17" t="s">
        <v>213</v>
      </c>
      <c r="H650" s="17" t="s">
        <v>174</v>
      </c>
      <c r="I650" s="17" t="s">
        <v>32</v>
      </c>
      <c r="J650" s="17" t="s">
        <v>31</v>
      </c>
      <c r="K650" s="9"/>
      <c r="M650" s="12"/>
    </row>
    <row r="651" spans="1:13" ht="18" customHeight="1">
      <c r="A651" s="1">
        <v>650</v>
      </c>
      <c r="B651" s="16">
        <v>32765</v>
      </c>
      <c r="C651" s="17" t="s">
        <v>142</v>
      </c>
      <c r="D651" s="17" t="s">
        <v>194</v>
      </c>
      <c r="E651" s="17" t="s">
        <v>214</v>
      </c>
      <c r="F651" s="17" t="s">
        <v>161</v>
      </c>
      <c r="G651" s="17" t="s">
        <v>187</v>
      </c>
      <c r="H651" s="17" t="s">
        <v>182</v>
      </c>
      <c r="I651" s="17" t="s">
        <v>227</v>
      </c>
      <c r="J651" s="17" t="s">
        <v>8</v>
      </c>
      <c r="K651" s="9"/>
      <c r="M651" s="12"/>
    </row>
    <row r="652" spans="1:13" ht="18" customHeight="1">
      <c r="A652" s="1">
        <v>651</v>
      </c>
      <c r="B652" s="44">
        <v>32766</v>
      </c>
      <c r="C652" s="17" t="s">
        <v>176</v>
      </c>
      <c r="D652" s="17" t="s">
        <v>192</v>
      </c>
      <c r="E652" s="17" t="s">
        <v>170</v>
      </c>
      <c r="F652" s="17" t="s">
        <v>210</v>
      </c>
      <c r="G652" s="17" t="s">
        <v>193</v>
      </c>
      <c r="H652" s="17" t="s">
        <v>324</v>
      </c>
      <c r="I652" s="17" t="s">
        <v>37</v>
      </c>
      <c r="J652" s="17" t="s">
        <v>276</v>
      </c>
      <c r="K652" s="9"/>
      <c r="M652" s="12"/>
    </row>
    <row r="653" spans="1:13" ht="18" customHeight="1">
      <c r="A653" s="1">
        <v>652</v>
      </c>
      <c r="B653" s="44">
        <v>32766</v>
      </c>
      <c r="C653" s="17" t="s">
        <v>180</v>
      </c>
      <c r="D653" s="17" t="s">
        <v>191</v>
      </c>
      <c r="E653" s="17" t="s">
        <v>72</v>
      </c>
      <c r="F653" s="17" t="s">
        <v>326</v>
      </c>
      <c r="G653" s="17" t="s">
        <v>195</v>
      </c>
      <c r="H653" s="17" t="s">
        <v>325</v>
      </c>
      <c r="I653" s="17" t="s">
        <v>14</v>
      </c>
      <c r="J653" s="17" t="s">
        <v>19</v>
      </c>
      <c r="K653" s="9"/>
      <c r="M653" s="12"/>
    </row>
    <row r="654" spans="1:13" ht="18" customHeight="1">
      <c r="A654" s="1">
        <v>653</v>
      </c>
      <c r="B654" s="16">
        <v>32766</v>
      </c>
      <c r="C654" s="17" t="s">
        <v>194</v>
      </c>
      <c r="D654" s="17" t="s">
        <v>161</v>
      </c>
      <c r="E654" s="17" t="s">
        <v>182</v>
      </c>
      <c r="F654" s="17" t="s">
        <v>187</v>
      </c>
      <c r="G654" s="17" t="s">
        <v>214</v>
      </c>
      <c r="H654" s="17" t="s">
        <v>142</v>
      </c>
      <c r="I654" s="17" t="s">
        <v>227</v>
      </c>
      <c r="J654" s="17" t="s">
        <v>26</v>
      </c>
      <c r="K654" s="9"/>
      <c r="M654" s="12"/>
    </row>
    <row r="655" spans="1:13" ht="18" customHeight="1">
      <c r="A655" s="1">
        <v>654</v>
      </c>
      <c r="B655" s="16">
        <v>32766</v>
      </c>
      <c r="C655" s="17" t="s">
        <v>211</v>
      </c>
      <c r="D655" s="17" t="s">
        <v>184</v>
      </c>
      <c r="E655" s="17" t="s">
        <v>178</v>
      </c>
      <c r="F655" s="17" t="s">
        <v>165</v>
      </c>
      <c r="G655" s="17" t="s">
        <v>197</v>
      </c>
      <c r="H655" s="17" t="s">
        <v>213</v>
      </c>
      <c r="I655" s="17" t="s">
        <v>8</v>
      </c>
      <c r="J655" s="17" t="s">
        <v>31</v>
      </c>
      <c r="K655" s="9"/>
      <c r="M655" s="12"/>
    </row>
    <row r="656" spans="1:13" ht="18" customHeight="1">
      <c r="A656" s="1">
        <v>655</v>
      </c>
      <c r="B656" s="44">
        <v>32767</v>
      </c>
      <c r="C656" s="17" t="s">
        <v>210</v>
      </c>
      <c r="D656" s="17" t="s">
        <v>193</v>
      </c>
      <c r="E656" s="17" t="s">
        <v>191</v>
      </c>
      <c r="F656" s="17" t="s">
        <v>326</v>
      </c>
      <c r="G656" s="17" t="s">
        <v>72</v>
      </c>
      <c r="H656" s="17" t="s">
        <v>195</v>
      </c>
      <c r="I656" s="17" t="s">
        <v>37</v>
      </c>
      <c r="J656" s="17" t="s">
        <v>276</v>
      </c>
      <c r="K656" s="9"/>
      <c r="M656" s="12"/>
    </row>
    <row r="657" spans="1:13" ht="18" customHeight="1">
      <c r="A657" s="1">
        <v>656</v>
      </c>
      <c r="B657" s="44">
        <v>32767</v>
      </c>
      <c r="C657" s="17" t="s">
        <v>166</v>
      </c>
      <c r="D657" s="17" t="s">
        <v>169</v>
      </c>
      <c r="E657" s="17" t="s">
        <v>190</v>
      </c>
      <c r="F657" s="17" t="s">
        <v>177</v>
      </c>
      <c r="G657" s="17" t="s">
        <v>144</v>
      </c>
      <c r="H657" s="17" t="s">
        <v>168</v>
      </c>
      <c r="I657" s="17" t="s">
        <v>20</v>
      </c>
      <c r="J657" s="17" t="s">
        <v>19</v>
      </c>
      <c r="K657" s="9"/>
      <c r="M657" s="12"/>
    </row>
    <row r="658" spans="1:13" ht="18" customHeight="1">
      <c r="A658" s="1">
        <v>657</v>
      </c>
      <c r="B658" s="44">
        <v>32767</v>
      </c>
      <c r="C658" s="17" t="s">
        <v>171</v>
      </c>
      <c r="D658" s="17" t="s">
        <v>167</v>
      </c>
      <c r="E658" s="17" t="s">
        <v>163</v>
      </c>
      <c r="F658" s="17" t="s">
        <v>322</v>
      </c>
      <c r="G658" s="17" t="s">
        <v>46</v>
      </c>
      <c r="H658" s="17" t="s">
        <v>175</v>
      </c>
      <c r="I658" s="17" t="s">
        <v>38</v>
      </c>
      <c r="J658" s="17" t="s">
        <v>14</v>
      </c>
      <c r="K658" s="9"/>
      <c r="M658" s="12"/>
    </row>
    <row r="659" spans="1:13" ht="18" customHeight="1">
      <c r="A659" s="1">
        <v>658</v>
      </c>
      <c r="B659" s="16">
        <v>32767</v>
      </c>
      <c r="C659" s="17" t="s">
        <v>185</v>
      </c>
      <c r="D659" s="17" t="s">
        <v>172</v>
      </c>
      <c r="E659" s="17" t="s">
        <v>196</v>
      </c>
      <c r="F659" s="17" t="s">
        <v>198</v>
      </c>
      <c r="G659" s="17" t="s">
        <v>269</v>
      </c>
      <c r="H659" s="17" t="s">
        <v>181</v>
      </c>
      <c r="I659" s="17" t="s">
        <v>228</v>
      </c>
      <c r="J659" s="17" t="s">
        <v>32</v>
      </c>
      <c r="K659" s="9"/>
      <c r="M659" s="12"/>
    </row>
    <row r="660" spans="1:13" ht="18" customHeight="1">
      <c r="A660" s="1">
        <v>659</v>
      </c>
      <c r="B660" s="16">
        <v>32767</v>
      </c>
      <c r="C660" s="17" t="s">
        <v>187</v>
      </c>
      <c r="D660" s="17" t="s">
        <v>142</v>
      </c>
      <c r="E660" s="17" t="s">
        <v>161</v>
      </c>
      <c r="F660" s="17" t="s">
        <v>214</v>
      </c>
      <c r="G660" s="17" t="s">
        <v>182</v>
      </c>
      <c r="H660" s="17" t="s">
        <v>194</v>
      </c>
      <c r="I660" s="17" t="s">
        <v>227</v>
      </c>
      <c r="J660" s="17" t="s">
        <v>26</v>
      </c>
      <c r="K660" s="9"/>
      <c r="M660" s="12"/>
    </row>
    <row r="661" spans="1:13" ht="18" customHeight="1">
      <c r="A661" s="1">
        <v>660</v>
      </c>
      <c r="B661" s="16">
        <v>32767</v>
      </c>
      <c r="C661" s="17" t="s">
        <v>184</v>
      </c>
      <c r="D661" s="17" t="s">
        <v>165</v>
      </c>
      <c r="E661" s="17" t="s">
        <v>186</v>
      </c>
      <c r="F661" s="17" t="s">
        <v>179</v>
      </c>
      <c r="G661" s="17" t="s">
        <v>211</v>
      </c>
      <c r="H661" s="17" t="s">
        <v>178</v>
      </c>
      <c r="I661" s="17" t="s">
        <v>8</v>
      </c>
      <c r="J661" s="17" t="s">
        <v>31</v>
      </c>
      <c r="K661" s="9"/>
      <c r="M661" s="12"/>
    </row>
    <row r="662" spans="1:13" ht="18" customHeight="1">
      <c r="A662" s="1">
        <v>661</v>
      </c>
      <c r="B662" s="44">
        <v>32768</v>
      </c>
      <c r="C662" s="17" t="s">
        <v>170</v>
      </c>
      <c r="D662" s="17" t="s">
        <v>180</v>
      </c>
      <c r="E662" s="17" t="s">
        <v>325</v>
      </c>
      <c r="F662" s="17" t="s">
        <v>324</v>
      </c>
      <c r="G662" s="17" t="s">
        <v>191</v>
      </c>
      <c r="H662" s="17" t="s">
        <v>72</v>
      </c>
      <c r="I662" s="17" t="s">
        <v>37</v>
      </c>
      <c r="J662" s="17" t="s">
        <v>276</v>
      </c>
      <c r="K662" s="9"/>
      <c r="M662" s="12"/>
    </row>
    <row r="663" spans="1:13" ht="18" customHeight="1">
      <c r="A663" s="1">
        <v>662</v>
      </c>
      <c r="B663" s="44">
        <v>32768</v>
      </c>
      <c r="C663" s="17" t="s">
        <v>190</v>
      </c>
      <c r="D663" s="17" t="s">
        <v>144</v>
      </c>
      <c r="E663" s="17" t="s">
        <v>169</v>
      </c>
      <c r="F663" s="17" t="s">
        <v>168</v>
      </c>
      <c r="G663" s="17" t="s">
        <v>166</v>
      </c>
      <c r="H663" s="17" t="s">
        <v>177</v>
      </c>
      <c r="I663" s="17" t="s">
        <v>20</v>
      </c>
      <c r="J663" s="17" t="s">
        <v>19</v>
      </c>
      <c r="K663" s="9"/>
      <c r="M663" s="12"/>
    </row>
    <row r="664" spans="1:13" ht="18" customHeight="1">
      <c r="A664" s="1">
        <v>663</v>
      </c>
      <c r="B664" s="44">
        <v>32768</v>
      </c>
      <c r="C664" s="17" t="s">
        <v>163</v>
      </c>
      <c r="D664" s="17" t="s">
        <v>176</v>
      </c>
      <c r="E664" s="17" t="s">
        <v>322</v>
      </c>
      <c r="F664" s="17" t="s">
        <v>175</v>
      </c>
      <c r="G664" s="17" t="s">
        <v>167</v>
      </c>
      <c r="H664" s="17" t="s">
        <v>171</v>
      </c>
      <c r="I664" s="17" t="s">
        <v>38</v>
      </c>
      <c r="J664" s="17" t="s">
        <v>14</v>
      </c>
      <c r="K664" s="9"/>
      <c r="M664" s="12"/>
    </row>
    <row r="665" spans="1:13" ht="18" customHeight="1">
      <c r="A665" s="1">
        <v>664</v>
      </c>
      <c r="B665" s="16">
        <v>32768</v>
      </c>
      <c r="C665" s="17" t="s">
        <v>197</v>
      </c>
      <c r="D665" s="17" t="s">
        <v>179</v>
      </c>
      <c r="E665" s="17" t="s">
        <v>213</v>
      </c>
      <c r="F665" s="17" t="s">
        <v>186</v>
      </c>
      <c r="G665" s="17" t="s">
        <v>200</v>
      </c>
      <c r="H665" s="17" t="s">
        <v>131</v>
      </c>
      <c r="I665" s="17" t="s">
        <v>8</v>
      </c>
      <c r="J665" s="17" t="s">
        <v>31</v>
      </c>
      <c r="K665" s="9"/>
      <c r="M665" s="12"/>
    </row>
    <row r="666" spans="1:13" ht="18" customHeight="1">
      <c r="A666" s="1">
        <v>665</v>
      </c>
      <c r="B666" s="16">
        <v>32768</v>
      </c>
      <c r="C666" s="17" t="s">
        <v>182</v>
      </c>
      <c r="D666" s="17" t="s">
        <v>214</v>
      </c>
      <c r="E666" s="17" t="s">
        <v>194</v>
      </c>
      <c r="F666" s="17" t="s">
        <v>142</v>
      </c>
      <c r="G666" s="17" t="s">
        <v>161</v>
      </c>
      <c r="H666" s="17" t="s">
        <v>187</v>
      </c>
      <c r="I666" s="17" t="s">
        <v>227</v>
      </c>
      <c r="J666" s="17" t="s">
        <v>26</v>
      </c>
      <c r="K666" s="9"/>
      <c r="M666" s="12"/>
    </row>
    <row r="667" spans="1:13" ht="18" customHeight="1">
      <c r="A667" s="1">
        <v>666</v>
      </c>
      <c r="B667" s="16">
        <v>32768</v>
      </c>
      <c r="C667" s="17" t="s">
        <v>269</v>
      </c>
      <c r="D667" s="17" t="s">
        <v>181</v>
      </c>
      <c r="E667" s="17" t="s">
        <v>172</v>
      </c>
      <c r="F667" s="17" t="s">
        <v>196</v>
      </c>
      <c r="G667" s="17" t="s">
        <v>198</v>
      </c>
      <c r="H667" s="17" t="s">
        <v>185</v>
      </c>
      <c r="I667" s="17" t="s">
        <v>228</v>
      </c>
      <c r="J667" s="17" t="s">
        <v>32</v>
      </c>
      <c r="K667" s="9"/>
      <c r="M667" s="13"/>
    </row>
    <row r="668" spans="1:13" ht="18" customHeight="1">
      <c r="A668" s="1">
        <v>667</v>
      </c>
      <c r="B668" s="16">
        <v>32770</v>
      </c>
      <c r="C668" s="17" t="s">
        <v>213</v>
      </c>
      <c r="D668" s="17" t="s">
        <v>178</v>
      </c>
      <c r="E668" s="17" t="s">
        <v>197</v>
      </c>
      <c r="F668" s="17" t="s">
        <v>181</v>
      </c>
      <c r="G668" s="17" t="s">
        <v>186</v>
      </c>
      <c r="H668" s="17" t="s">
        <v>179</v>
      </c>
      <c r="I668" s="17" t="s">
        <v>31</v>
      </c>
      <c r="J668" s="17" t="s">
        <v>32</v>
      </c>
      <c r="K668" s="9"/>
      <c r="M668" s="12"/>
    </row>
    <row r="669" spans="1:13" ht="18" customHeight="1">
      <c r="A669" s="1">
        <v>668</v>
      </c>
      <c r="B669" s="44">
        <v>32771</v>
      </c>
      <c r="C669" s="17" t="s">
        <v>169</v>
      </c>
      <c r="D669" s="17" t="s">
        <v>163</v>
      </c>
      <c r="E669" s="17" t="s">
        <v>171</v>
      </c>
      <c r="F669" s="17" t="s">
        <v>176</v>
      </c>
      <c r="G669" s="17" t="s">
        <v>144</v>
      </c>
      <c r="H669" s="17" t="s">
        <v>322</v>
      </c>
      <c r="I669" s="17" t="s">
        <v>20</v>
      </c>
      <c r="J669" s="17" t="s">
        <v>37</v>
      </c>
      <c r="K669" s="9"/>
      <c r="M669" s="12"/>
    </row>
    <row r="670" spans="1:13" ht="18" customHeight="1">
      <c r="A670" s="1">
        <v>669</v>
      </c>
      <c r="B670" s="44">
        <v>32771</v>
      </c>
      <c r="C670" s="17" t="s">
        <v>193</v>
      </c>
      <c r="D670" s="17" t="s">
        <v>190</v>
      </c>
      <c r="E670" s="17" t="s">
        <v>167</v>
      </c>
      <c r="F670" s="17" t="s">
        <v>210</v>
      </c>
      <c r="G670" s="17" t="s">
        <v>180</v>
      </c>
      <c r="H670" s="17" t="s">
        <v>170</v>
      </c>
      <c r="I670" s="17" t="s">
        <v>19</v>
      </c>
      <c r="J670" s="17" t="s">
        <v>38</v>
      </c>
      <c r="K670" s="9"/>
      <c r="M670" s="12"/>
    </row>
    <row r="671" spans="1:13" ht="18" customHeight="1">
      <c r="A671" s="1">
        <v>670</v>
      </c>
      <c r="B671" s="44">
        <v>32771</v>
      </c>
      <c r="C671" s="17" t="s">
        <v>324</v>
      </c>
      <c r="D671" s="17" t="s">
        <v>325</v>
      </c>
      <c r="E671" s="17" t="s">
        <v>192</v>
      </c>
      <c r="F671" s="17" t="s">
        <v>195</v>
      </c>
      <c r="G671" s="17" t="s">
        <v>168</v>
      </c>
      <c r="H671" s="17" t="s">
        <v>166</v>
      </c>
      <c r="I671" s="17" t="s">
        <v>14</v>
      </c>
      <c r="J671" s="17" t="s">
        <v>276</v>
      </c>
      <c r="K671" s="9"/>
      <c r="M671" s="12"/>
    </row>
    <row r="672" spans="1:13" ht="18" customHeight="1">
      <c r="A672" s="1">
        <v>671</v>
      </c>
      <c r="B672" s="16">
        <v>32771</v>
      </c>
      <c r="C672" s="17" t="s">
        <v>179</v>
      </c>
      <c r="D672" s="17" t="s">
        <v>186</v>
      </c>
      <c r="E672" s="17" t="s">
        <v>178</v>
      </c>
      <c r="F672" s="17" t="s">
        <v>197</v>
      </c>
      <c r="G672" s="17" t="s">
        <v>213</v>
      </c>
      <c r="H672" s="17" t="s">
        <v>200</v>
      </c>
      <c r="I672" s="17" t="s">
        <v>31</v>
      </c>
      <c r="J672" s="17" t="s">
        <v>32</v>
      </c>
      <c r="K672" s="9"/>
      <c r="M672" s="12"/>
    </row>
    <row r="673" spans="1:13" ht="18" customHeight="1">
      <c r="A673" s="1">
        <v>672</v>
      </c>
      <c r="B673" s="16">
        <v>32771</v>
      </c>
      <c r="C673" s="17" t="s">
        <v>181</v>
      </c>
      <c r="D673" s="17" t="s">
        <v>194</v>
      </c>
      <c r="E673" s="17" t="s">
        <v>165</v>
      </c>
      <c r="F673" s="17" t="s">
        <v>184</v>
      </c>
      <c r="G673" s="17" t="s">
        <v>201</v>
      </c>
      <c r="H673" s="17" t="s">
        <v>198</v>
      </c>
      <c r="I673" s="17" t="s">
        <v>8</v>
      </c>
      <c r="J673" s="17" t="s">
        <v>26</v>
      </c>
      <c r="K673" s="9"/>
      <c r="M673" s="12"/>
    </row>
    <row r="674" spans="1:13" ht="18" customHeight="1">
      <c r="A674" s="1">
        <v>673</v>
      </c>
      <c r="B674" s="16">
        <v>32771</v>
      </c>
      <c r="C674" s="17" t="s">
        <v>172</v>
      </c>
      <c r="D674" s="17" t="s">
        <v>182</v>
      </c>
      <c r="E674" s="17" t="s">
        <v>214</v>
      </c>
      <c r="F674" s="17" t="s">
        <v>269</v>
      </c>
      <c r="G674" s="17" t="s">
        <v>142</v>
      </c>
      <c r="H674" s="17" t="s">
        <v>161</v>
      </c>
      <c r="I674" s="17" t="s">
        <v>227</v>
      </c>
      <c r="J674" s="17" t="s">
        <v>228</v>
      </c>
      <c r="K674" s="9"/>
      <c r="M674" s="12"/>
    </row>
    <row r="675" spans="1:13" ht="18" customHeight="1">
      <c r="A675" s="1">
        <v>674</v>
      </c>
      <c r="B675" s="44">
        <v>32772</v>
      </c>
      <c r="C675" s="17" t="s">
        <v>167</v>
      </c>
      <c r="D675" s="17" t="s">
        <v>210</v>
      </c>
      <c r="E675" s="17" t="s">
        <v>180</v>
      </c>
      <c r="F675" s="17" t="s">
        <v>170</v>
      </c>
      <c r="G675" s="17" t="s">
        <v>190</v>
      </c>
      <c r="H675" s="17" t="s">
        <v>193</v>
      </c>
      <c r="I675" s="17" t="s">
        <v>19</v>
      </c>
      <c r="J675" s="17" t="s">
        <v>38</v>
      </c>
      <c r="K675" s="9"/>
      <c r="M675" s="12"/>
    </row>
    <row r="676" spans="1:13" ht="18" customHeight="1">
      <c r="A676" s="1">
        <v>675</v>
      </c>
      <c r="B676" s="44">
        <v>32772</v>
      </c>
      <c r="C676" s="17" t="s">
        <v>195</v>
      </c>
      <c r="D676" s="17" t="s">
        <v>166</v>
      </c>
      <c r="E676" s="17" t="s">
        <v>168</v>
      </c>
      <c r="F676" s="17" t="s">
        <v>326</v>
      </c>
      <c r="G676" s="17" t="s">
        <v>324</v>
      </c>
      <c r="H676" s="17" t="s">
        <v>325</v>
      </c>
      <c r="I676" s="17" t="s">
        <v>14</v>
      </c>
      <c r="J676" s="17" t="s">
        <v>276</v>
      </c>
      <c r="K676" s="9"/>
      <c r="M676" s="12"/>
    </row>
    <row r="677" spans="1:13" ht="18" customHeight="1">
      <c r="A677" s="1">
        <v>676</v>
      </c>
      <c r="B677" s="16">
        <v>32772</v>
      </c>
      <c r="C677" s="17" t="s">
        <v>187</v>
      </c>
      <c r="D677" s="17" t="s">
        <v>196</v>
      </c>
      <c r="E677" s="17" t="s">
        <v>185</v>
      </c>
      <c r="F677" s="17" t="s">
        <v>214</v>
      </c>
      <c r="G677" s="17" t="s">
        <v>161</v>
      </c>
      <c r="H677" s="17" t="s">
        <v>142</v>
      </c>
      <c r="I677" s="17" t="s">
        <v>227</v>
      </c>
      <c r="J677" s="17" t="s">
        <v>228</v>
      </c>
      <c r="K677" s="9"/>
      <c r="M677" s="12"/>
    </row>
    <row r="678" spans="1:13" ht="18" customHeight="1">
      <c r="A678" s="1">
        <v>677</v>
      </c>
      <c r="B678" s="44">
        <v>32773</v>
      </c>
      <c r="C678" s="17" t="s">
        <v>180</v>
      </c>
      <c r="D678" s="17" t="s">
        <v>170</v>
      </c>
      <c r="E678" s="17" t="s">
        <v>190</v>
      </c>
      <c r="F678" s="17" t="s">
        <v>193</v>
      </c>
      <c r="G678" s="17" t="s">
        <v>210</v>
      </c>
      <c r="H678" s="17" t="s">
        <v>167</v>
      </c>
      <c r="I678" s="17" t="s">
        <v>19</v>
      </c>
      <c r="J678" s="17" t="s">
        <v>38</v>
      </c>
      <c r="K678" s="9"/>
      <c r="M678" s="12"/>
    </row>
    <row r="679" spans="1:13" ht="18" customHeight="1">
      <c r="A679" s="1">
        <v>678</v>
      </c>
      <c r="B679" s="16">
        <v>32773</v>
      </c>
      <c r="C679" s="17" t="s">
        <v>186</v>
      </c>
      <c r="D679" s="17" t="s">
        <v>197</v>
      </c>
      <c r="E679" s="17" t="s">
        <v>179</v>
      </c>
      <c r="F679" s="17" t="s">
        <v>200</v>
      </c>
      <c r="G679" s="17" t="s">
        <v>178</v>
      </c>
      <c r="H679" s="17" t="s">
        <v>213</v>
      </c>
      <c r="I679" s="17" t="s">
        <v>32</v>
      </c>
      <c r="J679" s="17" t="s">
        <v>8</v>
      </c>
      <c r="K679" s="9"/>
      <c r="M679" s="12"/>
    </row>
    <row r="680" spans="1:13" ht="18" customHeight="1">
      <c r="A680" s="1">
        <v>679</v>
      </c>
      <c r="B680" s="44">
        <v>32774</v>
      </c>
      <c r="C680" s="17" t="s">
        <v>190</v>
      </c>
      <c r="D680" s="17" t="s">
        <v>193</v>
      </c>
      <c r="E680" s="17" t="s">
        <v>210</v>
      </c>
      <c r="F680" s="17" t="s">
        <v>167</v>
      </c>
      <c r="G680" s="17" t="s">
        <v>170</v>
      </c>
      <c r="H680" s="17" t="s">
        <v>180</v>
      </c>
      <c r="I680" s="17" t="s">
        <v>19</v>
      </c>
      <c r="J680" s="17" t="s">
        <v>276</v>
      </c>
      <c r="K680" s="9"/>
      <c r="M680" s="12"/>
    </row>
    <row r="681" spans="1:13" ht="18" customHeight="1">
      <c r="A681" s="1">
        <v>680</v>
      </c>
      <c r="B681" s="16">
        <v>32774</v>
      </c>
      <c r="C681" s="17" t="s">
        <v>142</v>
      </c>
      <c r="D681" s="17" t="s">
        <v>181</v>
      </c>
      <c r="E681" s="17" t="s">
        <v>172</v>
      </c>
      <c r="F681" s="17" t="s">
        <v>185</v>
      </c>
      <c r="G681" s="17" t="s">
        <v>214</v>
      </c>
      <c r="H681" s="17" t="s">
        <v>196</v>
      </c>
      <c r="I681" s="17" t="s">
        <v>26</v>
      </c>
      <c r="J681" s="17" t="s">
        <v>228</v>
      </c>
      <c r="K681" s="9"/>
      <c r="M681" s="12"/>
    </row>
    <row r="682" spans="1:13" ht="18" customHeight="1">
      <c r="A682" s="1">
        <v>681</v>
      </c>
      <c r="B682" s="16">
        <v>32774</v>
      </c>
      <c r="C682" s="17" t="s">
        <v>197</v>
      </c>
      <c r="D682" s="17" t="s">
        <v>213</v>
      </c>
      <c r="E682" s="17" t="s">
        <v>200</v>
      </c>
      <c r="F682" s="17" t="s">
        <v>178</v>
      </c>
      <c r="G682" s="17" t="s">
        <v>179</v>
      </c>
      <c r="H682" s="17" t="s">
        <v>186</v>
      </c>
      <c r="I682" s="17" t="s">
        <v>32</v>
      </c>
      <c r="J682" s="17" t="s">
        <v>8</v>
      </c>
      <c r="K682" s="9"/>
      <c r="M682" s="12"/>
    </row>
    <row r="683" spans="1:13" ht="18" customHeight="1">
      <c r="A683" s="1">
        <v>682</v>
      </c>
      <c r="B683" s="16">
        <v>32774</v>
      </c>
      <c r="C683" s="17" t="s">
        <v>194</v>
      </c>
      <c r="D683" s="17" t="s">
        <v>201</v>
      </c>
      <c r="E683" s="17" t="s">
        <v>184</v>
      </c>
      <c r="F683" s="17" t="s">
        <v>165</v>
      </c>
      <c r="G683" s="17" t="s">
        <v>198</v>
      </c>
      <c r="H683" s="17" t="s">
        <v>161</v>
      </c>
      <c r="I683" s="17" t="s">
        <v>31</v>
      </c>
      <c r="J683" s="17" t="s">
        <v>227</v>
      </c>
      <c r="K683" s="9"/>
      <c r="M683" s="12"/>
    </row>
    <row r="684" spans="1:13" ht="18" customHeight="1">
      <c r="A684" s="1">
        <v>683</v>
      </c>
      <c r="B684" s="44">
        <v>32775</v>
      </c>
      <c r="C684" s="17" t="s">
        <v>144</v>
      </c>
      <c r="D684" s="17" t="s">
        <v>322</v>
      </c>
      <c r="E684" s="17" t="s">
        <v>195</v>
      </c>
      <c r="F684" s="17" t="s">
        <v>324</v>
      </c>
      <c r="G684" s="17" t="s">
        <v>192</v>
      </c>
      <c r="H684" s="17" t="s">
        <v>171</v>
      </c>
      <c r="I684" s="17" t="s">
        <v>38</v>
      </c>
      <c r="J684" s="17" t="s">
        <v>20</v>
      </c>
      <c r="K684" s="9"/>
      <c r="M684" s="12"/>
    </row>
    <row r="685" spans="1:13" ht="18" customHeight="1">
      <c r="A685" s="1">
        <v>684</v>
      </c>
      <c r="B685" s="44">
        <v>32775</v>
      </c>
      <c r="C685" s="17" t="s">
        <v>210</v>
      </c>
      <c r="D685" s="17" t="s">
        <v>167</v>
      </c>
      <c r="E685" s="17" t="s">
        <v>170</v>
      </c>
      <c r="F685" s="17" t="s">
        <v>180</v>
      </c>
      <c r="G685" s="17" t="s">
        <v>193</v>
      </c>
      <c r="H685" s="17" t="s">
        <v>190</v>
      </c>
      <c r="I685" s="17" t="s">
        <v>19</v>
      </c>
      <c r="J685" s="17" t="s">
        <v>276</v>
      </c>
      <c r="K685" s="9"/>
      <c r="M685" s="12"/>
    </row>
    <row r="686" spans="1:13" ht="18" customHeight="1">
      <c r="A686" s="1">
        <v>685</v>
      </c>
      <c r="B686" s="44">
        <v>32775</v>
      </c>
      <c r="C686" s="17" t="s">
        <v>163</v>
      </c>
      <c r="D686" s="17" t="s">
        <v>169</v>
      </c>
      <c r="E686" s="17" t="s">
        <v>176</v>
      </c>
      <c r="F686" s="17" t="s">
        <v>326</v>
      </c>
      <c r="G686" s="17" t="s">
        <v>175</v>
      </c>
      <c r="H686" s="17" t="s">
        <v>166</v>
      </c>
      <c r="I686" s="17" t="s">
        <v>14</v>
      </c>
      <c r="J686" s="17" t="s">
        <v>37</v>
      </c>
      <c r="K686" s="9"/>
      <c r="M686" s="12"/>
    </row>
    <row r="687" spans="1:13" ht="18" customHeight="1">
      <c r="A687" s="1">
        <v>686</v>
      </c>
      <c r="B687" s="16">
        <v>32775</v>
      </c>
      <c r="C687" s="17" t="s">
        <v>213</v>
      </c>
      <c r="D687" s="17" t="s">
        <v>179</v>
      </c>
      <c r="E687" s="17" t="s">
        <v>131</v>
      </c>
      <c r="F687" s="17" t="s">
        <v>186</v>
      </c>
      <c r="G687" s="17" t="s">
        <v>200</v>
      </c>
      <c r="H687" s="17" t="s">
        <v>197</v>
      </c>
      <c r="I687" s="17" t="s">
        <v>32</v>
      </c>
      <c r="J687" s="17" t="s">
        <v>8</v>
      </c>
      <c r="K687" s="9"/>
      <c r="M687" s="12"/>
    </row>
    <row r="688" spans="1:13" ht="18" customHeight="1">
      <c r="A688" s="1">
        <v>687</v>
      </c>
      <c r="B688" s="16">
        <v>32775</v>
      </c>
      <c r="C688" s="17" t="s">
        <v>184</v>
      </c>
      <c r="D688" s="17" t="s">
        <v>161</v>
      </c>
      <c r="E688" s="17" t="s">
        <v>198</v>
      </c>
      <c r="F688" s="17" t="s">
        <v>201</v>
      </c>
      <c r="G688" s="17" t="s">
        <v>165</v>
      </c>
      <c r="H688" s="17" t="s">
        <v>211</v>
      </c>
      <c r="I688" s="17" t="s">
        <v>31</v>
      </c>
      <c r="J688" s="17" t="s">
        <v>227</v>
      </c>
      <c r="K688" s="9"/>
      <c r="M688" s="12"/>
    </row>
    <row r="689" spans="1:13" ht="18" customHeight="1">
      <c r="A689" s="1">
        <v>688</v>
      </c>
      <c r="B689" s="16">
        <v>32775</v>
      </c>
      <c r="C689" s="17" t="s">
        <v>185</v>
      </c>
      <c r="D689" s="17" t="s">
        <v>187</v>
      </c>
      <c r="E689" s="17" t="s">
        <v>196</v>
      </c>
      <c r="F689" s="17" t="s">
        <v>182</v>
      </c>
      <c r="G689" s="17" t="s">
        <v>172</v>
      </c>
      <c r="H689" s="17" t="s">
        <v>269</v>
      </c>
      <c r="I689" s="17" t="s">
        <v>26</v>
      </c>
      <c r="J689" s="17" t="s">
        <v>228</v>
      </c>
      <c r="K689" s="9"/>
      <c r="M689" s="12"/>
    </row>
    <row r="690" spans="1:13" ht="18" customHeight="1">
      <c r="A690" s="1">
        <v>689</v>
      </c>
      <c r="B690" s="44">
        <v>32776</v>
      </c>
      <c r="C690" s="17" t="s">
        <v>171</v>
      </c>
      <c r="D690" s="17" t="s">
        <v>192</v>
      </c>
      <c r="E690" s="17" t="s">
        <v>322</v>
      </c>
      <c r="F690" s="17" t="s">
        <v>195</v>
      </c>
      <c r="G690" s="17" t="s">
        <v>324</v>
      </c>
      <c r="H690" s="17" t="s">
        <v>144</v>
      </c>
      <c r="I690" s="17" t="s">
        <v>38</v>
      </c>
      <c r="J690" s="17" t="s">
        <v>20</v>
      </c>
      <c r="K690" s="9"/>
      <c r="M690" s="12"/>
    </row>
    <row r="691" spans="1:13" ht="18" customHeight="1">
      <c r="A691" s="1">
        <v>690</v>
      </c>
      <c r="B691" s="44">
        <v>32776</v>
      </c>
      <c r="C691" s="17" t="s">
        <v>170</v>
      </c>
      <c r="D691" s="17" t="s">
        <v>180</v>
      </c>
      <c r="E691" s="17" t="s">
        <v>193</v>
      </c>
      <c r="F691" s="17" t="s">
        <v>190</v>
      </c>
      <c r="G691" s="17" t="s">
        <v>167</v>
      </c>
      <c r="H691" s="17" t="s">
        <v>210</v>
      </c>
      <c r="I691" s="17" t="s">
        <v>19</v>
      </c>
      <c r="J691" s="17" t="s">
        <v>276</v>
      </c>
      <c r="K691" s="9"/>
      <c r="M691" s="12"/>
    </row>
    <row r="692" spans="1:13" ht="18" customHeight="1">
      <c r="A692" s="1">
        <v>691</v>
      </c>
      <c r="B692" s="44">
        <v>32776</v>
      </c>
      <c r="C692" s="17" t="s">
        <v>176</v>
      </c>
      <c r="D692" s="17" t="s">
        <v>166</v>
      </c>
      <c r="E692" s="17" t="s">
        <v>169</v>
      </c>
      <c r="F692" s="17" t="s">
        <v>175</v>
      </c>
      <c r="G692" s="17" t="s">
        <v>326</v>
      </c>
      <c r="H692" s="17" t="s">
        <v>163</v>
      </c>
      <c r="I692" s="17" t="s">
        <v>14</v>
      </c>
      <c r="J692" s="17" t="s">
        <v>37</v>
      </c>
      <c r="K692" s="9"/>
      <c r="M692" s="12"/>
    </row>
    <row r="693" spans="1:13" ht="18" customHeight="1">
      <c r="A693" s="1">
        <v>692</v>
      </c>
      <c r="B693" s="16">
        <v>32776</v>
      </c>
      <c r="C693" s="17" t="s">
        <v>269</v>
      </c>
      <c r="D693" s="17" t="s">
        <v>186</v>
      </c>
      <c r="E693" s="17" t="s">
        <v>185</v>
      </c>
      <c r="F693" s="17" t="s">
        <v>187</v>
      </c>
      <c r="G693" s="17" t="s">
        <v>194</v>
      </c>
      <c r="H693" s="17" t="s">
        <v>173</v>
      </c>
      <c r="I693" s="17" t="s">
        <v>227</v>
      </c>
      <c r="J693" s="17" t="s">
        <v>32</v>
      </c>
      <c r="K693" s="9"/>
      <c r="M693" s="12"/>
    </row>
    <row r="694" spans="1:13" ht="18" customHeight="1">
      <c r="A694" s="1">
        <v>693</v>
      </c>
      <c r="B694" s="16">
        <v>32776</v>
      </c>
      <c r="C694" s="17" t="s">
        <v>182</v>
      </c>
      <c r="D694" s="17" t="s">
        <v>172</v>
      </c>
      <c r="E694" s="17" t="s">
        <v>181</v>
      </c>
      <c r="F694" s="17" t="s">
        <v>142</v>
      </c>
      <c r="G694" s="17" t="s">
        <v>196</v>
      </c>
      <c r="H694" s="17" t="s">
        <v>189</v>
      </c>
      <c r="I694" s="17" t="s">
        <v>26</v>
      </c>
      <c r="J694" s="17" t="s">
        <v>228</v>
      </c>
      <c r="K694" s="9"/>
      <c r="M694" s="12"/>
    </row>
    <row r="695" spans="1:13" ht="18" customHeight="1">
      <c r="A695" s="1">
        <v>694</v>
      </c>
      <c r="B695" s="44">
        <v>32777</v>
      </c>
      <c r="C695" s="17" t="s">
        <v>175</v>
      </c>
      <c r="D695" s="17" t="s">
        <v>163</v>
      </c>
      <c r="E695" s="17" t="s">
        <v>168</v>
      </c>
      <c r="F695" s="17" t="s">
        <v>169</v>
      </c>
      <c r="G695" s="17" t="s">
        <v>325</v>
      </c>
      <c r="H695" s="17" t="s">
        <v>166</v>
      </c>
      <c r="I695" s="17" t="s">
        <v>14</v>
      </c>
      <c r="J695" s="17" t="s">
        <v>20</v>
      </c>
      <c r="K695" s="9"/>
      <c r="M695" s="12"/>
    </row>
    <row r="696" spans="1:13" ht="18" customHeight="1">
      <c r="A696" s="1">
        <v>695</v>
      </c>
      <c r="B696" s="16">
        <v>32777</v>
      </c>
      <c r="C696" s="17" t="s">
        <v>181</v>
      </c>
      <c r="D696" s="17" t="s">
        <v>184</v>
      </c>
      <c r="E696" s="17" t="s">
        <v>173</v>
      </c>
      <c r="F696" s="17" t="s">
        <v>179</v>
      </c>
      <c r="G696" s="17" t="s">
        <v>189</v>
      </c>
      <c r="H696" s="17" t="s">
        <v>182</v>
      </c>
      <c r="I696" s="17" t="s">
        <v>26</v>
      </c>
      <c r="J696" s="17" t="s">
        <v>31</v>
      </c>
      <c r="K696" s="9"/>
      <c r="M696" s="13"/>
    </row>
    <row r="697" spans="1:13" ht="18" customHeight="1">
      <c r="A697" s="1">
        <v>696</v>
      </c>
      <c r="B697" s="16">
        <v>32777</v>
      </c>
      <c r="C697" s="17" t="s">
        <v>211</v>
      </c>
      <c r="D697" s="17" t="s">
        <v>372</v>
      </c>
      <c r="E697" s="17" t="s">
        <v>200</v>
      </c>
      <c r="F697" s="17" t="s">
        <v>161</v>
      </c>
      <c r="G697" s="17" t="s">
        <v>142</v>
      </c>
      <c r="H697" s="17" t="s">
        <v>196</v>
      </c>
      <c r="I697" s="17" t="s">
        <v>228</v>
      </c>
      <c r="J697" s="17" t="s">
        <v>8</v>
      </c>
      <c r="K697" s="9"/>
      <c r="M697" s="12"/>
    </row>
    <row r="698" spans="1:13" ht="18" customHeight="1">
      <c r="A698" s="1">
        <v>697</v>
      </c>
      <c r="B698" s="16">
        <v>32777</v>
      </c>
      <c r="C698" s="17" t="s">
        <v>165</v>
      </c>
      <c r="D698" s="17" t="s">
        <v>194</v>
      </c>
      <c r="E698" s="17" t="s">
        <v>187</v>
      </c>
      <c r="F698" s="17" t="s">
        <v>214</v>
      </c>
      <c r="G698" s="17" t="s">
        <v>269</v>
      </c>
      <c r="H698" s="17" t="s">
        <v>185</v>
      </c>
      <c r="I698" s="17" t="s">
        <v>227</v>
      </c>
      <c r="J698" s="17" t="s">
        <v>32</v>
      </c>
      <c r="K698" s="9"/>
      <c r="M698" s="12"/>
    </row>
    <row r="699" spans="1:13" ht="18" customHeight="1">
      <c r="A699" s="1">
        <v>698</v>
      </c>
      <c r="B699" s="44">
        <v>32778</v>
      </c>
      <c r="C699" s="17" t="s">
        <v>193</v>
      </c>
      <c r="D699" s="17" t="s">
        <v>190</v>
      </c>
      <c r="E699" s="17" t="s">
        <v>167</v>
      </c>
      <c r="F699" s="17" t="s">
        <v>176</v>
      </c>
      <c r="G699" s="17" t="s">
        <v>322</v>
      </c>
      <c r="H699" s="17" t="s">
        <v>180</v>
      </c>
      <c r="I699" s="17" t="s">
        <v>37</v>
      </c>
      <c r="J699" s="17" t="s">
        <v>19</v>
      </c>
      <c r="K699" s="9"/>
      <c r="M699" s="12"/>
    </row>
    <row r="700" spans="1:13" ht="18" customHeight="1">
      <c r="A700" s="1">
        <v>699</v>
      </c>
      <c r="B700" s="44">
        <v>32778</v>
      </c>
      <c r="C700" s="17" t="s">
        <v>195</v>
      </c>
      <c r="D700" s="17" t="s">
        <v>144</v>
      </c>
      <c r="E700" s="17" t="s">
        <v>324</v>
      </c>
      <c r="F700" s="17" t="s">
        <v>168</v>
      </c>
      <c r="G700" s="17" t="s">
        <v>192</v>
      </c>
      <c r="H700" s="17" t="s">
        <v>171</v>
      </c>
      <c r="I700" s="17" t="s">
        <v>276</v>
      </c>
      <c r="J700" s="17" t="s">
        <v>38</v>
      </c>
      <c r="K700" s="9"/>
      <c r="M700" s="12"/>
    </row>
    <row r="701" spans="1:13" ht="18" customHeight="1">
      <c r="A701" s="1">
        <v>700</v>
      </c>
      <c r="B701" s="44">
        <v>32778</v>
      </c>
      <c r="C701" s="17" t="s">
        <v>169</v>
      </c>
      <c r="D701" s="17" t="s">
        <v>325</v>
      </c>
      <c r="E701" s="17" t="s">
        <v>166</v>
      </c>
      <c r="F701" s="17" t="s">
        <v>170</v>
      </c>
      <c r="G701" s="17" t="s">
        <v>175</v>
      </c>
      <c r="H701" s="17" t="s">
        <v>163</v>
      </c>
      <c r="I701" s="17" t="s">
        <v>14</v>
      </c>
      <c r="J701" s="17" t="s">
        <v>20</v>
      </c>
      <c r="K701" s="9"/>
      <c r="M701" s="12"/>
    </row>
    <row r="702" spans="1:13" ht="18" customHeight="1">
      <c r="A702" s="1">
        <v>701</v>
      </c>
      <c r="B702" s="16">
        <v>32778</v>
      </c>
      <c r="C702" s="17" t="s">
        <v>179</v>
      </c>
      <c r="D702" s="17" t="s">
        <v>182</v>
      </c>
      <c r="E702" s="17" t="s">
        <v>184</v>
      </c>
      <c r="F702" s="17" t="s">
        <v>181</v>
      </c>
      <c r="G702" s="17" t="s">
        <v>173</v>
      </c>
      <c r="H702" s="17" t="s">
        <v>189</v>
      </c>
      <c r="I702" s="17" t="s">
        <v>26</v>
      </c>
      <c r="J702" s="17" t="s">
        <v>31</v>
      </c>
      <c r="K702" s="9"/>
      <c r="M702" s="12"/>
    </row>
    <row r="703" spans="1:13" ht="18" customHeight="1">
      <c r="A703" s="1">
        <v>702</v>
      </c>
      <c r="B703" s="16">
        <v>32778</v>
      </c>
      <c r="C703" s="17" t="s">
        <v>187</v>
      </c>
      <c r="D703" s="17" t="s">
        <v>185</v>
      </c>
      <c r="E703" s="17" t="s">
        <v>214</v>
      </c>
      <c r="F703" s="17" t="s">
        <v>269</v>
      </c>
      <c r="G703" s="17" t="s">
        <v>165</v>
      </c>
      <c r="H703" s="17" t="s">
        <v>194</v>
      </c>
      <c r="I703" s="17" t="s">
        <v>227</v>
      </c>
      <c r="J703" s="17" t="s">
        <v>32</v>
      </c>
      <c r="K703" s="9"/>
      <c r="M703" s="12"/>
    </row>
    <row r="704" spans="1:13" ht="18" customHeight="1">
      <c r="A704" s="1">
        <v>703</v>
      </c>
      <c r="B704" s="16">
        <v>32778</v>
      </c>
      <c r="C704" s="17" t="s">
        <v>161</v>
      </c>
      <c r="D704" s="17" t="s">
        <v>196</v>
      </c>
      <c r="E704" s="17" t="s">
        <v>142</v>
      </c>
      <c r="F704" s="17" t="s">
        <v>200</v>
      </c>
      <c r="G704" s="17" t="s">
        <v>372</v>
      </c>
      <c r="H704" s="17" t="s">
        <v>211</v>
      </c>
      <c r="I704" s="17" t="s">
        <v>228</v>
      </c>
      <c r="J704" s="17" t="s">
        <v>8</v>
      </c>
      <c r="K704" s="9"/>
      <c r="M704" s="12"/>
    </row>
    <row r="705" spans="1:13" ht="18" customHeight="1">
      <c r="A705" s="1">
        <v>704</v>
      </c>
      <c r="B705" s="44">
        <v>32779</v>
      </c>
      <c r="C705" s="17" t="s">
        <v>167</v>
      </c>
      <c r="D705" s="17" t="s">
        <v>176</v>
      </c>
      <c r="E705" s="17" t="s">
        <v>180</v>
      </c>
      <c r="F705" s="17" t="s">
        <v>322</v>
      </c>
      <c r="G705" s="17" t="s">
        <v>190</v>
      </c>
      <c r="H705" s="17" t="s">
        <v>193</v>
      </c>
      <c r="I705" s="17" t="s">
        <v>37</v>
      </c>
      <c r="J705" s="17" t="s">
        <v>19</v>
      </c>
      <c r="K705" s="9"/>
      <c r="M705" s="12"/>
    </row>
    <row r="706" spans="1:13" ht="18" customHeight="1">
      <c r="A706" s="1">
        <v>705</v>
      </c>
      <c r="B706" s="44">
        <v>32779</v>
      </c>
      <c r="C706" s="17" t="s">
        <v>324</v>
      </c>
      <c r="D706" s="17" t="s">
        <v>171</v>
      </c>
      <c r="E706" s="17" t="s">
        <v>168</v>
      </c>
      <c r="F706" s="17" t="s">
        <v>192</v>
      </c>
      <c r="G706" s="17" t="s">
        <v>144</v>
      </c>
      <c r="H706" s="17" t="s">
        <v>195</v>
      </c>
      <c r="I706" s="17" t="s">
        <v>276</v>
      </c>
      <c r="J706" s="17" t="s">
        <v>38</v>
      </c>
      <c r="K706" s="9"/>
      <c r="M706" s="12"/>
    </row>
    <row r="707" spans="1:13" ht="18" customHeight="1">
      <c r="A707" s="1">
        <v>706</v>
      </c>
      <c r="B707" s="44">
        <v>32779</v>
      </c>
      <c r="C707" s="17" t="s">
        <v>166</v>
      </c>
      <c r="D707" s="17" t="s">
        <v>170</v>
      </c>
      <c r="E707" s="17" t="s">
        <v>175</v>
      </c>
      <c r="F707" s="17" t="s">
        <v>163</v>
      </c>
      <c r="G707" s="17" t="s">
        <v>169</v>
      </c>
      <c r="H707" s="17" t="s">
        <v>325</v>
      </c>
      <c r="I707" s="17" t="s">
        <v>14</v>
      </c>
      <c r="J707" s="17" t="s">
        <v>20</v>
      </c>
      <c r="K707" s="9"/>
      <c r="M707" s="12"/>
    </row>
    <row r="708" spans="1:13" ht="18" customHeight="1">
      <c r="A708" s="1">
        <v>707</v>
      </c>
      <c r="B708" s="16">
        <v>32779</v>
      </c>
      <c r="C708" s="17" t="s">
        <v>186</v>
      </c>
      <c r="D708" s="17" t="s">
        <v>173</v>
      </c>
      <c r="E708" s="17" t="s">
        <v>182</v>
      </c>
      <c r="F708" s="17" t="s">
        <v>184</v>
      </c>
      <c r="G708" s="17" t="s">
        <v>181</v>
      </c>
      <c r="H708" s="17" t="s">
        <v>179</v>
      </c>
      <c r="I708" s="17" t="s">
        <v>26</v>
      </c>
      <c r="J708" s="17" t="s">
        <v>31</v>
      </c>
      <c r="K708" s="9"/>
      <c r="M708" s="12"/>
    </row>
    <row r="709" spans="1:13" ht="18" customHeight="1">
      <c r="A709" s="1">
        <v>708</v>
      </c>
      <c r="B709" s="16">
        <v>32779</v>
      </c>
      <c r="C709" s="17" t="s">
        <v>196</v>
      </c>
      <c r="D709" s="17" t="s">
        <v>142</v>
      </c>
      <c r="E709" s="17" t="s">
        <v>211</v>
      </c>
      <c r="F709" s="17" t="s">
        <v>372</v>
      </c>
      <c r="G709" s="17" t="s">
        <v>200</v>
      </c>
      <c r="H709" s="17" t="s">
        <v>161</v>
      </c>
      <c r="I709" s="17" t="s">
        <v>228</v>
      </c>
      <c r="J709" s="17" t="s">
        <v>8</v>
      </c>
      <c r="K709" s="9"/>
      <c r="M709" s="12"/>
    </row>
    <row r="710" spans="1:13" ht="18" customHeight="1">
      <c r="A710" s="1">
        <v>709</v>
      </c>
      <c r="B710" s="44">
        <v>32780</v>
      </c>
      <c r="C710" s="17" t="s">
        <v>190</v>
      </c>
      <c r="D710" s="17" t="s">
        <v>175</v>
      </c>
      <c r="E710" s="17" t="s">
        <v>193</v>
      </c>
      <c r="F710" s="17" t="s">
        <v>180</v>
      </c>
      <c r="G710" s="17" t="s">
        <v>326</v>
      </c>
      <c r="H710" s="17" t="s">
        <v>166</v>
      </c>
      <c r="I710" s="17" t="s">
        <v>37</v>
      </c>
      <c r="J710" s="17" t="s">
        <v>19</v>
      </c>
      <c r="K710" s="9"/>
      <c r="M710" s="12"/>
    </row>
    <row r="711" spans="1:13" ht="18" customHeight="1">
      <c r="A711" s="1">
        <v>710</v>
      </c>
      <c r="B711" s="44">
        <v>32781</v>
      </c>
      <c r="C711" s="17" t="s">
        <v>180</v>
      </c>
      <c r="D711" s="17" t="s">
        <v>193</v>
      </c>
      <c r="E711" s="17" t="s">
        <v>166</v>
      </c>
      <c r="F711" s="17" t="s">
        <v>326</v>
      </c>
      <c r="G711" s="17" t="s">
        <v>175</v>
      </c>
      <c r="H711" s="17" t="s">
        <v>168</v>
      </c>
      <c r="I711" s="17" t="s">
        <v>37</v>
      </c>
      <c r="J711" s="17" t="s">
        <v>20</v>
      </c>
      <c r="K711" s="9"/>
      <c r="M711" s="12"/>
    </row>
    <row r="712" spans="1:13" ht="18" customHeight="1">
      <c r="A712" s="1">
        <v>711</v>
      </c>
      <c r="B712" s="44">
        <v>32781</v>
      </c>
      <c r="C712" s="17" t="s">
        <v>144</v>
      </c>
      <c r="D712" s="17" t="s">
        <v>169</v>
      </c>
      <c r="E712" s="17" t="s">
        <v>171</v>
      </c>
      <c r="F712" s="17" t="s">
        <v>324</v>
      </c>
      <c r="G712" s="17" t="s">
        <v>325</v>
      </c>
      <c r="H712" s="17" t="s">
        <v>170</v>
      </c>
      <c r="I712" s="17" t="s">
        <v>276</v>
      </c>
      <c r="J712" s="17" t="s">
        <v>14</v>
      </c>
      <c r="K712" s="9"/>
      <c r="M712" s="12"/>
    </row>
    <row r="713" spans="1:13" ht="18" customHeight="1">
      <c r="A713" s="1">
        <v>712</v>
      </c>
      <c r="B713" s="44">
        <v>32781</v>
      </c>
      <c r="C713" s="17" t="s">
        <v>210</v>
      </c>
      <c r="D713" s="17" t="s">
        <v>322</v>
      </c>
      <c r="E713" s="17" t="s">
        <v>163</v>
      </c>
      <c r="F713" s="17" t="s">
        <v>323</v>
      </c>
      <c r="G713" s="17" t="s">
        <v>327</v>
      </c>
      <c r="H713" s="17" t="s">
        <v>72</v>
      </c>
      <c r="I713" s="17" t="s">
        <v>38</v>
      </c>
      <c r="J713" s="17" t="s">
        <v>19</v>
      </c>
      <c r="K713" s="9"/>
      <c r="M713" s="12"/>
    </row>
    <row r="714" spans="1:13" ht="18" customHeight="1">
      <c r="A714" s="1">
        <v>713</v>
      </c>
      <c r="B714" s="16">
        <v>32781</v>
      </c>
      <c r="C714" s="17" t="s">
        <v>197</v>
      </c>
      <c r="D714" s="17" t="s">
        <v>186</v>
      </c>
      <c r="E714" s="17" t="s">
        <v>185</v>
      </c>
      <c r="F714" s="17" t="s">
        <v>165</v>
      </c>
      <c r="G714" s="17" t="s">
        <v>187</v>
      </c>
      <c r="H714" s="17" t="s">
        <v>178</v>
      </c>
      <c r="I714" s="17" t="s">
        <v>32</v>
      </c>
      <c r="J714" s="17" t="s">
        <v>26</v>
      </c>
      <c r="K714" s="9"/>
      <c r="M714" s="12"/>
    </row>
    <row r="715" spans="1:13" ht="18" customHeight="1">
      <c r="A715" s="1">
        <v>714</v>
      </c>
      <c r="B715" s="16">
        <v>32781</v>
      </c>
      <c r="C715" s="17" t="s">
        <v>142</v>
      </c>
      <c r="D715" s="17" t="s">
        <v>189</v>
      </c>
      <c r="E715" s="17" t="s">
        <v>194</v>
      </c>
      <c r="F715" s="17" t="s">
        <v>211</v>
      </c>
      <c r="G715" s="17" t="s">
        <v>200</v>
      </c>
      <c r="H715" s="17" t="s">
        <v>219</v>
      </c>
      <c r="I715" s="17" t="s">
        <v>228</v>
      </c>
      <c r="J715" s="17" t="s">
        <v>31</v>
      </c>
      <c r="K715" s="9"/>
      <c r="M715" s="12"/>
    </row>
    <row r="716" spans="1:13" ht="18" customHeight="1">
      <c r="A716" s="1">
        <v>715</v>
      </c>
      <c r="B716" s="16">
        <v>32781</v>
      </c>
      <c r="C716" s="17" t="s">
        <v>214</v>
      </c>
      <c r="D716" s="17" t="s">
        <v>181</v>
      </c>
      <c r="E716" s="17" t="s">
        <v>179</v>
      </c>
      <c r="F716" s="17" t="s">
        <v>213</v>
      </c>
      <c r="G716" s="17" t="s">
        <v>184</v>
      </c>
      <c r="H716" s="17" t="s">
        <v>198</v>
      </c>
      <c r="I716" s="17" t="s">
        <v>8</v>
      </c>
      <c r="J716" s="17" t="s">
        <v>227</v>
      </c>
      <c r="K716" s="9"/>
      <c r="M716" s="12"/>
    </row>
    <row r="717" spans="1:13" ht="18" customHeight="1">
      <c r="A717" s="1">
        <v>716</v>
      </c>
      <c r="B717" s="44">
        <v>32782</v>
      </c>
      <c r="C717" s="17" t="s">
        <v>171</v>
      </c>
      <c r="D717" s="17" t="s">
        <v>324</v>
      </c>
      <c r="E717" s="17" t="s">
        <v>170</v>
      </c>
      <c r="F717" s="17" t="s">
        <v>325</v>
      </c>
      <c r="G717" s="17" t="s">
        <v>144</v>
      </c>
      <c r="H717" s="17" t="s">
        <v>190</v>
      </c>
      <c r="I717" s="17" t="s">
        <v>276</v>
      </c>
      <c r="J717" s="17" t="s">
        <v>14</v>
      </c>
      <c r="K717" s="9"/>
      <c r="M717" s="12"/>
    </row>
    <row r="718" spans="1:13" ht="18" customHeight="1">
      <c r="A718" s="1">
        <v>717</v>
      </c>
      <c r="B718" s="44">
        <v>32782</v>
      </c>
      <c r="C718" s="17" t="s">
        <v>163</v>
      </c>
      <c r="D718" s="17" t="s">
        <v>167</v>
      </c>
      <c r="E718" s="17" t="s">
        <v>72</v>
      </c>
      <c r="F718" s="17" t="s">
        <v>190</v>
      </c>
      <c r="G718" s="17" t="s">
        <v>323</v>
      </c>
      <c r="H718" s="17" t="s">
        <v>327</v>
      </c>
      <c r="I718" s="17" t="s">
        <v>38</v>
      </c>
      <c r="J718" s="17" t="s">
        <v>19</v>
      </c>
      <c r="K718" s="9"/>
      <c r="M718" s="12"/>
    </row>
    <row r="719" spans="1:13" ht="18" customHeight="1">
      <c r="A719" s="1">
        <v>718</v>
      </c>
      <c r="B719" s="16">
        <v>32782</v>
      </c>
      <c r="C719" s="17" t="s">
        <v>184</v>
      </c>
      <c r="D719" s="17" t="s">
        <v>179</v>
      </c>
      <c r="E719" s="17" t="s">
        <v>181</v>
      </c>
      <c r="F719" s="17" t="s">
        <v>198</v>
      </c>
      <c r="G719" s="17" t="s">
        <v>213</v>
      </c>
      <c r="H719" s="17" t="s">
        <v>214</v>
      </c>
      <c r="I719" s="17" t="s">
        <v>8</v>
      </c>
      <c r="J719" s="17" t="s">
        <v>227</v>
      </c>
      <c r="K719" s="9"/>
      <c r="M719" s="12"/>
    </row>
    <row r="720" spans="1:13" ht="18" customHeight="1">
      <c r="A720" s="1">
        <v>719</v>
      </c>
      <c r="B720" s="16">
        <v>32782</v>
      </c>
      <c r="C720" s="17" t="s">
        <v>185</v>
      </c>
      <c r="D720" s="17" t="s">
        <v>178</v>
      </c>
      <c r="E720" s="17" t="s">
        <v>165</v>
      </c>
      <c r="F720" s="17" t="s">
        <v>187</v>
      </c>
      <c r="G720" s="17" t="s">
        <v>186</v>
      </c>
      <c r="H720" s="17" t="s">
        <v>197</v>
      </c>
      <c r="I720" s="17" t="s">
        <v>32</v>
      </c>
      <c r="J720" s="17" t="s">
        <v>26</v>
      </c>
      <c r="K720" s="9"/>
      <c r="M720" s="12"/>
    </row>
    <row r="721" spans="1:13" ht="18" customHeight="1">
      <c r="A721" s="1">
        <v>720</v>
      </c>
      <c r="B721" s="16">
        <v>32782</v>
      </c>
      <c r="C721" s="17" t="s">
        <v>182</v>
      </c>
      <c r="D721" s="17" t="s">
        <v>211</v>
      </c>
      <c r="E721" s="17" t="s">
        <v>189</v>
      </c>
      <c r="F721" s="17" t="s">
        <v>194</v>
      </c>
      <c r="G721" s="17" t="s">
        <v>142</v>
      </c>
      <c r="H721" s="17" t="s">
        <v>200</v>
      </c>
      <c r="I721" s="17" t="s">
        <v>228</v>
      </c>
      <c r="J721" s="17" t="s">
        <v>31</v>
      </c>
      <c r="K721" s="9"/>
      <c r="M721" s="12"/>
    </row>
    <row r="722" spans="1:13" ht="18" customHeight="1">
      <c r="A722" s="1">
        <v>721</v>
      </c>
      <c r="B722" s="44">
        <v>32783</v>
      </c>
      <c r="C722" s="17" t="s">
        <v>192</v>
      </c>
      <c r="D722" s="17" t="s">
        <v>195</v>
      </c>
      <c r="E722" s="17" t="s">
        <v>144</v>
      </c>
      <c r="F722" s="17" t="s">
        <v>168</v>
      </c>
      <c r="G722" s="17" t="s">
        <v>169</v>
      </c>
      <c r="H722" s="17" t="s">
        <v>325</v>
      </c>
      <c r="I722" s="17" t="s">
        <v>276</v>
      </c>
      <c r="J722" s="17" t="s">
        <v>14</v>
      </c>
      <c r="K722" s="9"/>
      <c r="M722" s="12"/>
    </row>
    <row r="723" spans="1:13" ht="18" customHeight="1">
      <c r="A723" s="1">
        <v>722</v>
      </c>
      <c r="B723" s="44">
        <v>32783</v>
      </c>
      <c r="C723" s="17" t="s">
        <v>176</v>
      </c>
      <c r="D723" s="17" t="s">
        <v>210</v>
      </c>
      <c r="E723" s="17" t="s">
        <v>322</v>
      </c>
      <c r="F723" s="17" t="s">
        <v>72</v>
      </c>
      <c r="G723" s="17" t="s">
        <v>327</v>
      </c>
      <c r="H723" s="17" t="s">
        <v>323</v>
      </c>
      <c r="I723" s="17" t="s">
        <v>38</v>
      </c>
      <c r="J723" s="17" t="s">
        <v>19</v>
      </c>
      <c r="K723" s="9"/>
      <c r="M723" s="12"/>
    </row>
    <row r="724" spans="1:13" ht="18" customHeight="1">
      <c r="A724" s="1">
        <v>723</v>
      </c>
      <c r="B724" s="44">
        <v>32784</v>
      </c>
      <c r="C724" s="17" t="s">
        <v>170</v>
      </c>
      <c r="D724" s="17" t="s">
        <v>163</v>
      </c>
      <c r="E724" s="17" t="s">
        <v>324</v>
      </c>
      <c r="F724" s="17" t="s">
        <v>166</v>
      </c>
      <c r="G724" s="17" t="s">
        <v>210</v>
      </c>
      <c r="H724" s="17" t="s">
        <v>325</v>
      </c>
      <c r="I724" s="17" t="s">
        <v>20</v>
      </c>
      <c r="J724" s="17" t="s">
        <v>19</v>
      </c>
      <c r="K724" s="9"/>
      <c r="M724" s="12"/>
    </row>
    <row r="725" spans="1:13" ht="18" customHeight="1">
      <c r="A725" s="1">
        <v>724</v>
      </c>
      <c r="B725" s="44">
        <v>32784</v>
      </c>
      <c r="C725" s="17" t="s">
        <v>167</v>
      </c>
      <c r="D725" s="17" t="s">
        <v>190</v>
      </c>
      <c r="E725" s="17" t="s">
        <v>327</v>
      </c>
      <c r="F725" s="17" t="s">
        <v>171</v>
      </c>
      <c r="G725" s="17" t="s">
        <v>176</v>
      </c>
      <c r="H725" s="17" t="s">
        <v>322</v>
      </c>
      <c r="I725" s="17" t="s">
        <v>38</v>
      </c>
      <c r="J725" s="17" t="s">
        <v>14</v>
      </c>
      <c r="K725" s="9"/>
      <c r="M725" s="13"/>
    </row>
    <row r="726" spans="1:13" ht="18" customHeight="1">
      <c r="A726" s="1">
        <v>725</v>
      </c>
      <c r="B726" s="16">
        <v>32784</v>
      </c>
      <c r="C726" s="17" t="s">
        <v>269</v>
      </c>
      <c r="D726" s="17" t="s">
        <v>196</v>
      </c>
      <c r="E726" s="17" t="s">
        <v>187</v>
      </c>
      <c r="F726" s="17" t="s">
        <v>181</v>
      </c>
      <c r="G726" s="17" t="s">
        <v>194</v>
      </c>
      <c r="H726" s="17" t="s">
        <v>372</v>
      </c>
      <c r="I726" s="17" t="s">
        <v>227</v>
      </c>
      <c r="J726" s="17" t="s">
        <v>26</v>
      </c>
      <c r="K726" s="9"/>
      <c r="M726" s="12"/>
    </row>
    <row r="727" spans="1:13" ht="18" customHeight="1">
      <c r="A727" s="1">
        <v>726</v>
      </c>
      <c r="B727" s="16">
        <v>32784</v>
      </c>
      <c r="C727" s="17" t="s">
        <v>179</v>
      </c>
      <c r="D727" s="17" t="s">
        <v>161</v>
      </c>
      <c r="E727" s="17" t="s">
        <v>178</v>
      </c>
      <c r="F727" s="17" t="s">
        <v>197</v>
      </c>
      <c r="G727" s="17" t="s">
        <v>131</v>
      </c>
      <c r="H727" s="17" t="s">
        <v>200</v>
      </c>
      <c r="I727" s="17" t="s">
        <v>31</v>
      </c>
      <c r="J727" s="17" t="s">
        <v>228</v>
      </c>
      <c r="K727" s="9"/>
      <c r="M727" s="12"/>
    </row>
    <row r="728" spans="1:13" ht="18" customHeight="1">
      <c r="A728" s="1">
        <v>727</v>
      </c>
      <c r="B728" s="44">
        <v>32785</v>
      </c>
      <c r="C728" s="17" t="s">
        <v>166</v>
      </c>
      <c r="D728" s="17" t="s">
        <v>325</v>
      </c>
      <c r="E728" s="17" t="s">
        <v>210</v>
      </c>
      <c r="F728" s="17" t="s">
        <v>324</v>
      </c>
      <c r="G728" s="17" t="s">
        <v>163</v>
      </c>
      <c r="H728" s="17" t="s">
        <v>170</v>
      </c>
      <c r="I728" s="17" t="s">
        <v>20</v>
      </c>
      <c r="J728" s="17" t="s">
        <v>19</v>
      </c>
      <c r="K728" s="9"/>
      <c r="M728" s="12"/>
    </row>
    <row r="729" spans="1:13" ht="18" customHeight="1">
      <c r="A729" s="1">
        <v>728</v>
      </c>
      <c r="B729" s="44">
        <v>32785</v>
      </c>
      <c r="C729" s="17" t="s">
        <v>193</v>
      </c>
      <c r="D729" s="17" t="s">
        <v>192</v>
      </c>
      <c r="E729" s="17" t="s">
        <v>180</v>
      </c>
      <c r="F729" s="17" t="s">
        <v>168</v>
      </c>
      <c r="G729" s="17" t="s">
        <v>175</v>
      </c>
      <c r="H729" s="17" t="s">
        <v>144</v>
      </c>
      <c r="I729" s="17" t="s">
        <v>276</v>
      </c>
      <c r="J729" s="17" t="s">
        <v>37</v>
      </c>
      <c r="K729" s="9"/>
      <c r="M729" s="12"/>
    </row>
    <row r="730" spans="1:13" ht="18" customHeight="1">
      <c r="A730" s="1">
        <v>729</v>
      </c>
      <c r="B730" s="16">
        <v>32785</v>
      </c>
      <c r="C730" s="17" t="s">
        <v>181</v>
      </c>
      <c r="D730" s="17" t="s">
        <v>187</v>
      </c>
      <c r="E730" s="17" t="s">
        <v>214</v>
      </c>
      <c r="F730" s="17" t="s">
        <v>182</v>
      </c>
      <c r="G730" s="17" t="s">
        <v>185</v>
      </c>
      <c r="H730" s="17" t="s">
        <v>142</v>
      </c>
      <c r="I730" s="17" t="s">
        <v>227</v>
      </c>
      <c r="J730" s="17" t="s">
        <v>26</v>
      </c>
      <c r="K730" s="9"/>
      <c r="M730" s="12"/>
    </row>
    <row r="731" spans="1:13" ht="18" customHeight="1">
      <c r="A731" s="1">
        <v>730</v>
      </c>
      <c r="B731" s="16">
        <v>32785</v>
      </c>
      <c r="C731" s="17" t="s">
        <v>198</v>
      </c>
      <c r="D731" s="17" t="s">
        <v>184</v>
      </c>
      <c r="E731" s="17" t="s">
        <v>211</v>
      </c>
      <c r="F731" s="17" t="s">
        <v>179</v>
      </c>
      <c r="G731" s="17" t="s">
        <v>201</v>
      </c>
      <c r="H731" s="17" t="s">
        <v>197</v>
      </c>
      <c r="I731" s="17" t="s">
        <v>8</v>
      </c>
      <c r="J731" s="17" t="s">
        <v>32</v>
      </c>
      <c r="K731" s="9"/>
      <c r="M731" s="12"/>
    </row>
    <row r="732" spans="1:13" ht="18" customHeight="1">
      <c r="A732" s="1">
        <v>731</v>
      </c>
      <c r="B732" s="16">
        <v>32785</v>
      </c>
      <c r="C732" s="17" t="s">
        <v>186</v>
      </c>
      <c r="D732" s="17" t="s">
        <v>173</v>
      </c>
      <c r="E732" s="17" t="s">
        <v>165</v>
      </c>
      <c r="F732" s="17" t="s">
        <v>161</v>
      </c>
      <c r="G732" s="17" t="s">
        <v>200</v>
      </c>
      <c r="H732" s="17" t="s">
        <v>178</v>
      </c>
      <c r="I732" s="17" t="s">
        <v>8</v>
      </c>
      <c r="J732" s="17" t="s">
        <v>32</v>
      </c>
      <c r="K732" s="9"/>
      <c r="M732" s="12"/>
    </row>
    <row r="733" spans="1:13" ht="18" customHeight="1">
      <c r="A733" s="1">
        <v>732</v>
      </c>
      <c r="B733" s="44">
        <v>32786</v>
      </c>
      <c r="C733" s="17" t="s">
        <v>210</v>
      </c>
      <c r="D733" s="17" t="s">
        <v>324</v>
      </c>
      <c r="E733" s="17" t="s">
        <v>163</v>
      </c>
      <c r="F733" s="17" t="s">
        <v>170</v>
      </c>
      <c r="G733" s="17" t="s">
        <v>325</v>
      </c>
      <c r="H733" s="17" t="s">
        <v>166</v>
      </c>
      <c r="I733" s="17" t="s">
        <v>20</v>
      </c>
      <c r="J733" s="17" t="s">
        <v>19</v>
      </c>
      <c r="K733" s="9"/>
      <c r="M733" s="12"/>
    </row>
    <row r="734" spans="1:13" ht="18" customHeight="1">
      <c r="A734" s="1">
        <v>733</v>
      </c>
      <c r="B734" s="44">
        <v>32786</v>
      </c>
      <c r="C734" s="17" t="s">
        <v>169</v>
      </c>
      <c r="D734" s="17" t="s">
        <v>144</v>
      </c>
      <c r="E734" s="17" t="s">
        <v>192</v>
      </c>
      <c r="F734" s="17" t="s">
        <v>175</v>
      </c>
      <c r="G734" s="17" t="s">
        <v>180</v>
      </c>
      <c r="H734" s="17" t="s">
        <v>193</v>
      </c>
      <c r="I734" s="17" t="s">
        <v>276</v>
      </c>
      <c r="J734" s="17" t="s">
        <v>37</v>
      </c>
      <c r="K734" s="9"/>
      <c r="M734" s="12"/>
    </row>
    <row r="735" spans="1:13" ht="18" customHeight="1">
      <c r="A735" s="1">
        <v>734</v>
      </c>
      <c r="B735" s="44">
        <v>32786</v>
      </c>
      <c r="C735" s="17" t="s">
        <v>195</v>
      </c>
      <c r="D735" s="17" t="s">
        <v>171</v>
      </c>
      <c r="E735" s="17" t="s">
        <v>176</v>
      </c>
      <c r="F735" s="17" t="s">
        <v>322</v>
      </c>
      <c r="G735" s="17" t="s">
        <v>167</v>
      </c>
      <c r="H735" s="17" t="s">
        <v>190</v>
      </c>
      <c r="I735" s="17" t="s">
        <v>14</v>
      </c>
      <c r="J735" s="17" t="s">
        <v>38</v>
      </c>
      <c r="K735" s="9"/>
      <c r="M735" s="12"/>
    </row>
    <row r="736" spans="1:13" ht="18" customHeight="1">
      <c r="A736" s="1">
        <v>735</v>
      </c>
      <c r="B736" s="16">
        <v>32786</v>
      </c>
      <c r="C736" s="17" t="s">
        <v>213</v>
      </c>
      <c r="D736" s="17" t="s">
        <v>214</v>
      </c>
      <c r="E736" s="17" t="s">
        <v>194</v>
      </c>
      <c r="F736" s="17" t="s">
        <v>185</v>
      </c>
      <c r="G736" s="17" t="s">
        <v>187</v>
      </c>
      <c r="H736" s="17" t="s">
        <v>196</v>
      </c>
      <c r="I736" s="17" t="s">
        <v>227</v>
      </c>
      <c r="J736" s="17" t="s">
        <v>26</v>
      </c>
      <c r="K736" s="9"/>
      <c r="M736" s="12"/>
    </row>
    <row r="737" spans="1:13" ht="18" customHeight="1">
      <c r="A737" s="1">
        <v>736</v>
      </c>
      <c r="B737" s="16">
        <v>32786</v>
      </c>
      <c r="C737" s="17" t="s">
        <v>161</v>
      </c>
      <c r="D737" s="17" t="s">
        <v>197</v>
      </c>
      <c r="E737" s="17" t="s">
        <v>178</v>
      </c>
      <c r="F737" s="17" t="s">
        <v>165</v>
      </c>
      <c r="G737" s="17" t="s">
        <v>200</v>
      </c>
      <c r="H737" s="17" t="s">
        <v>179</v>
      </c>
      <c r="I737" s="17" t="s">
        <v>32</v>
      </c>
      <c r="J737" s="17" t="s">
        <v>228</v>
      </c>
      <c r="K737" s="9"/>
      <c r="M737" s="12"/>
    </row>
    <row r="738" spans="1:13" ht="18" customHeight="1">
      <c r="A738" s="1">
        <v>737</v>
      </c>
      <c r="B738" s="44">
        <v>32787</v>
      </c>
      <c r="C738" s="17" t="s">
        <v>175</v>
      </c>
      <c r="D738" s="17" t="s">
        <v>180</v>
      </c>
      <c r="E738" s="17" t="s">
        <v>169</v>
      </c>
      <c r="F738" s="17" t="s">
        <v>193</v>
      </c>
      <c r="G738" s="17" t="s">
        <v>192</v>
      </c>
      <c r="H738" s="17" t="s">
        <v>326</v>
      </c>
      <c r="I738" s="17" t="s">
        <v>276</v>
      </c>
      <c r="J738" s="17" t="s">
        <v>37</v>
      </c>
      <c r="K738" s="9"/>
      <c r="M738" s="12"/>
    </row>
    <row r="739" spans="1:13" ht="18" customHeight="1">
      <c r="A739" s="1">
        <v>738</v>
      </c>
      <c r="B739" s="16">
        <v>32787</v>
      </c>
      <c r="C739" s="17" t="s">
        <v>187</v>
      </c>
      <c r="D739" s="17" t="s">
        <v>142</v>
      </c>
      <c r="E739" s="17" t="s">
        <v>181</v>
      </c>
      <c r="F739" s="17" t="s">
        <v>194</v>
      </c>
      <c r="G739" s="17" t="s">
        <v>182</v>
      </c>
      <c r="H739" s="17" t="s">
        <v>185</v>
      </c>
      <c r="I739" s="17" t="s">
        <v>227</v>
      </c>
      <c r="J739" s="17" t="s">
        <v>26</v>
      </c>
      <c r="K739" s="9"/>
      <c r="M739" s="12"/>
    </row>
    <row r="740" spans="1:13" ht="18" customHeight="1">
      <c r="A740" s="1">
        <v>739</v>
      </c>
      <c r="B740" s="16">
        <v>32787</v>
      </c>
      <c r="C740" s="17" t="s">
        <v>165</v>
      </c>
      <c r="D740" s="17" t="s">
        <v>131</v>
      </c>
      <c r="E740" s="17" t="s">
        <v>197</v>
      </c>
      <c r="F740" s="17" t="s">
        <v>178</v>
      </c>
      <c r="G740" s="17" t="s">
        <v>161</v>
      </c>
      <c r="H740" s="17" t="s">
        <v>200</v>
      </c>
      <c r="I740" s="17" t="s">
        <v>32</v>
      </c>
      <c r="J740" s="17" t="s">
        <v>31</v>
      </c>
      <c r="K740" s="9"/>
      <c r="M740" s="12"/>
    </row>
    <row r="741" spans="1:13" ht="18" customHeight="1">
      <c r="A741" s="1">
        <v>740</v>
      </c>
      <c r="B741" s="16">
        <v>32787</v>
      </c>
      <c r="C741" s="17" t="s">
        <v>211</v>
      </c>
      <c r="D741" s="17" t="s">
        <v>198</v>
      </c>
      <c r="E741" s="17" t="s">
        <v>201</v>
      </c>
      <c r="F741" s="17" t="s">
        <v>173</v>
      </c>
      <c r="G741" s="17" t="s">
        <v>174</v>
      </c>
      <c r="H741" s="17" t="s">
        <v>184</v>
      </c>
      <c r="I741" s="17" t="s">
        <v>8</v>
      </c>
      <c r="J741" s="17" t="s">
        <v>228</v>
      </c>
      <c r="K741" s="9"/>
      <c r="M741" s="12"/>
    </row>
    <row r="742" spans="1:13" ht="18" customHeight="1">
      <c r="A742" s="1">
        <v>741</v>
      </c>
      <c r="B742" s="44">
        <v>32788</v>
      </c>
      <c r="C742" s="17" t="s">
        <v>180</v>
      </c>
      <c r="D742" s="17" t="s">
        <v>176</v>
      </c>
      <c r="E742" s="17" t="s">
        <v>190</v>
      </c>
      <c r="F742" s="17" t="s">
        <v>171</v>
      </c>
      <c r="G742" s="17" t="s">
        <v>169</v>
      </c>
      <c r="H742" s="17" t="s">
        <v>210</v>
      </c>
      <c r="I742" s="17" t="s">
        <v>20</v>
      </c>
      <c r="J742" s="17" t="s">
        <v>14</v>
      </c>
      <c r="K742" s="9"/>
      <c r="M742" s="12"/>
    </row>
    <row r="743" spans="1:13" ht="18" customHeight="1">
      <c r="A743" s="1">
        <v>742</v>
      </c>
      <c r="B743" s="44">
        <v>32788</v>
      </c>
      <c r="C743" s="17" t="s">
        <v>163</v>
      </c>
      <c r="D743" s="17" t="s">
        <v>167</v>
      </c>
      <c r="E743" s="17" t="s">
        <v>72</v>
      </c>
      <c r="F743" s="17" t="s">
        <v>322</v>
      </c>
      <c r="G743" s="17" t="s">
        <v>323</v>
      </c>
      <c r="H743" s="17" t="s">
        <v>327</v>
      </c>
      <c r="I743" s="17" t="s">
        <v>38</v>
      </c>
      <c r="J743" s="17" t="s">
        <v>37</v>
      </c>
      <c r="K743" s="9"/>
      <c r="M743" s="12"/>
    </row>
    <row r="744" spans="1:13" ht="18" customHeight="1">
      <c r="A744" s="1">
        <v>743</v>
      </c>
      <c r="B744" s="16">
        <v>32788</v>
      </c>
      <c r="C744" s="17" t="s">
        <v>214</v>
      </c>
      <c r="D744" s="17" t="s">
        <v>186</v>
      </c>
      <c r="E744" s="17" t="s">
        <v>179</v>
      </c>
      <c r="F744" s="17" t="s">
        <v>184</v>
      </c>
      <c r="G744" s="17" t="s">
        <v>200</v>
      </c>
      <c r="H744" s="17" t="s">
        <v>197</v>
      </c>
      <c r="I744" s="17" t="s">
        <v>228</v>
      </c>
      <c r="J744" s="17" t="s">
        <v>32</v>
      </c>
      <c r="K744" s="9"/>
      <c r="M744" s="12"/>
    </row>
    <row r="745" spans="1:13" ht="18" customHeight="1">
      <c r="A745" s="1">
        <v>744</v>
      </c>
      <c r="B745" s="16">
        <v>32788</v>
      </c>
      <c r="C745" s="17" t="s">
        <v>194</v>
      </c>
      <c r="D745" s="17" t="s">
        <v>181</v>
      </c>
      <c r="E745" s="17" t="s">
        <v>269</v>
      </c>
      <c r="F745" s="17" t="s">
        <v>372</v>
      </c>
      <c r="G745" s="17" t="s">
        <v>142</v>
      </c>
      <c r="H745" s="17" t="s">
        <v>173</v>
      </c>
      <c r="I745" s="17" t="s">
        <v>227</v>
      </c>
      <c r="J745" s="17" t="s">
        <v>31</v>
      </c>
      <c r="K745" s="9"/>
      <c r="M745" s="12"/>
    </row>
    <row r="746" spans="1:13" ht="18" customHeight="1">
      <c r="A746" s="1">
        <v>745</v>
      </c>
      <c r="B746" s="16">
        <v>32788</v>
      </c>
      <c r="C746" s="17" t="s">
        <v>196</v>
      </c>
      <c r="D746" s="17" t="s">
        <v>213</v>
      </c>
      <c r="E746" s="17" t="s">
        <v>182</v>
      </c>
      <c r="F746" s="17" t="s">
        <v>185</v>
      </c>
      <c r="G746" s="17" t="s">
        <v>161</v>
      </c>
      <c r="H746" s="17" t="s">
        <v>187</v>
      </c>
      <c r="I746" s="17" t="s">
        <v>26</v>
      </c>
      <c r="J746" s="17" t="s">
        <v>8</v>
      </c>
      <c r="K746" s="9"/>
      <c r="M746" s="12"/>
    </row>
    <row r="747" spans="1:13" ht="18" customHeight="1">
      <c r="A747" s="1">
        <v>746</v>
      </c>
      <c r="B747" s="44">
        <v>32789</v>
      </c>
      <c r="C747" s="17" t="s">
        <v>190</v>
      </c>
      <c r="D747" s="17" t="s">
        <v>210</v>
      </c>
      <c r="E747" s="17" t="s">
        <v>169</v>
      </c>
      <c r="F747" s="17" t="s">
        <v>176</v>
      </c>
      <c r="G747" s="17" t="s">
        <v>171</v>
      </c>
      <c r="H747" s="17" t="s">
        <v>180</v>
      </c>
      <c r="I747" s="17" t="s">
        <v>20</v>
      </c>
      <c r="J747" s="17" t="s">
        <v>14</v>
      </c>
      <c r="K747" s="9"/>
      <c r="M747" s="12"/>
    </row>
    <row r="748" spans="1:13" ht="18" customHeight="1">
      <c r="A748" s="1">
        <v>747</v>
      </c>
      <c r="B748" s="44">
        <v>32789</v>
      </c>
      <c r="C748" s="17" t="s">
        <v>324</v>
      </c>
      <c r="D748" s="17" t="s">
        <v>170</v>
      </c>
      <c r="E748" s="17" t="s">
        <v>166</v>
      </c>
      <c r="F748" s="17" t="s">
        <v>195</v>
      </c>
      <c r="G748" s="17" t="s">
        <v>326</v>
      </c>
      <c r="H748" s="17" t="s">
        <v>144</v>
      </c>
      <c r="I748" s="17" t="s">
        <v>276</v>
      </c>
      <c r="J748" s="17" t="s">
        <v>19</v>
      </c>
      <c r="K748" s="9"/>
      <c r="M748" s="12"/>
    </row>
    <row r="749" spans="1:13" ht="18" customHeight="1">
      <c r="A749" s="1">
        <v>748</v>
      </c>
      <c r="B749" s="16">
        <v>32789</v>
      </c>
      <c r="C749" s="17" t="s">
        <v>142</v>
      </c>
      <c r="D749" s="17" t="s">
        <v>372</v>
      </c>
      <c r="E749" s="17" t="s">
        <v>173</v>
      </c>
      <c r="F749" s="17" t="s">
        <v>181</v>
      </c>
      <c r="G749" s="17" t="s">
        <v>269</v>
      </c>
      <c r="H749" s="17" t="s">
        <v>194</v>
      </c>
      <c r="I749" s="17" t="s">
        <v>227</v>
      </c>
      <c r="J749" s="17" t="s">
        <v>31</v>
      </c>
      <c r="K749" s="9"/>
      <c r="M749" s="12"/>
    </row>
    <row r="750" spans="1:13" ht="18" customHeight="1">
      <c r="A750" s="1">
        <v>749</v>
      </c>
      <c r="B750" s="16">
        <v>32789</v>
      </c>
      <c r="C750" s="17" t="s">
        <v>182</v>
      </c>
      <c r="D750" s="17" t="s">
        <v>185</v>
      </c>
      <c r="E750" s="17" t="s">
        <v>161</v>
      </c>
      <c r="F750" s="17" t="s">
        <v>187</v>
      </c>
      <c r="G750" s="17" t="s">
        <v>213</v>
      </c>
      <c r="H750" s="17" t="s">
        <v>196</v>
      </c>
      <c r="I750" s="17" t="s">
        <v>26</v>
      </c>
      <c r="J750" s="17" t="s">
        <v>8</v>
      </c>
      <c r="K750" s="9"/>
      <c r="M750" s="12"/>
    </row>
    <row r="751" spans="1:13" ht="18" customHeight="1">
      <c r="A751" s="1">
        <v>750</v>
      </c>
      <c r="B751" s="44">
        <v>32790</v>
      </c>
      <c r="C751" s="17" t="s">
        <v>176</v>
      </c>
      <c r="D751" s="17" t="s">
        <v>144</v>
      </c>
      <c r="E751" s="17" t="s">
        <v>171</v>
      </c>
      <c r="F751" s="17" t="s">
        <v>163</v>
      </c>
      <c r="G751" s="17" t="s">
        <v>193</v>
      </c>
      <c r="H751" s="17" t="s">
        <v>167</v>
      </c>
      <c r="I751" s="17" t="s">
        <v>20</v>
      </c>
      <c r="J751" s="17" t="s">
        <v>38</v>
      </c>
      <c r="K751" s="9"/>
      <c r="M751" s="12"/>
    </row>
    <row r="752" spans="1:13" ht="18" customHeight="1">
      <c r="A752" s="1">
        <v>751</v>
      </c>
      <c r="B752" s="44">
        <v>32790</v>
      </c>
      <c r="C752" s="17" t="s">
        <v>192</v>
      </c>
      <c r="D752" s="17" t="s">
        <v>166</v>
      </c>
      <c r="E752" s="17" t="s">
        <v>170</v>
      </c>
      <c r="F752" s="17" t="s">
        <v>175</v>
      </c>
      <c r="G752" s="17" t="s">
        <v>168</v>
      </c>
      <c r="H752" s="17" t="s">
        <v>324</v>
      </c>
      <c r="I752" s="17" t="s">
        <v>14</v>
      </c>
      <c r="J752" s="17" t="s">
        <v>276</v>
      </c>
      <c r="K752" s="9"/>
      <c r="M752" s="12"/>
    </row>
    <row r="753" spans="1:13" ht="18" customHeight="1">
      <c r="A753" s="1">
        <v>752</v>
      </c>
      <c r="B753" s="16">
        <v>32790</v>
      </c>
      <c r="C753" s="17" t="s">
        <v>185</v>
      </c>
      <c r="D753" s="17" t="s">
        <v>161</v>
      </c>
      <c r="E753" s="17" t="s">
        <v>187</v>
      </c>
      <c r="F753" s="17" t="s">
        <v>213</v>
      </c>
      <c r="G753" s="17" t="s">
        <v>372</v>
      </c>
      <c r="H753" s="17" t="s">
        <v>182</v>
      </c>
      <c r="I753" s="17" t="s">
        <v>227</v>
      </c>
      <c r="J753" s="17" t="s">
        <v>8</v>
      </c>
      <c r="K753" s="9"/>
      <c r="M753" s="12"/>
    </row>
    <row r="754" spans="1:13" ht="18" customHeight="1">
      <c r="A754" s="1">
        <v>753</v>
      </c>
      <c r="B754" s="16">
        <v>32790</v>
      </c>
      <c r="C754" s="17" t="s">
        <v>269</v>
      </c>
      <c r="D754" s="17" t="s">
        <v>194</v>
      </c>
      <c r="E754" s="17" t="s">
        <v>196</v>
      </c>
      <c r="F754" s="17" t="s">
        <v>142</v>
      </c>
      <c r="G754" s="17" t="s">
        <v>173</v>
      </c>
      <c r="H754" s="17" t="s">
        <v>181</v>
      </c>
      <c r="I754" s="17" t="s">
        <v>26</v>
      </c>
      <c r="J754" s="17" t="s">
        <v>32</v>
      </c>
      <c r="K754" s="9"/>
      <c r="M754" s="12"/>
    </row>
    <row r="755" spans="1:13" ht="18" customHeight="1">
      <c r="A755" s="1">
        <v>754</v>
      </c>
      <c r="B755" s="44">
        <v>32791</v>
      </c>
      <c r="C755" s="17" t="s">
        <v>167</v>
      </c>
      <c r="D755" s="17" t="s">
        <v>195</v>
      </c>
      <c r="E755" s="17" t="s">
        <v>176</v>
      </c>
      <c r="F755" s="17" t="s">
        <v>193</v>
      </c>
      <c r="G755" s="17" t="s">
        <v>144</v>
      </c>
      <c r="H755" s="17" t="s">
        <v>163</v>
      </c>
      <c r="I755" s="17" t="s">
        <v>20</v>
      </c>
      <c r="J755" s="17" t="s">
        <v>38</v>
      </c>
      <c r="K755" s="9"/>
      <c r="M755" s="12"/>
    </row>
    <row r="756" spans="1:13" ht="18" customHeight="1">
      <c r="A756" s="1">
        <v>755</v>
      </c>
      <c r="B756" s="44">
        <v>32791</v>
      </c>
      <c r="C756" s="17" t="s">
        <v>171</v>
      </c>
      <c r="D756" s="17" t="s">
        <v>193</v>
      </c>
      <c r="E756" s="17" t="s">
        <v>163</v>
      </c>
      <c r="F756" s="17" t="s">
        <v>144</v>
      </c>
      <c r="G756" s="17" t="s">
        <v>195</v>
      </c>
      <c r="H756" s="17" t="s">
        <v>176</v>
      </c>
      <c r="I756" s="17" t="s">
        <v>20</v>
      </c>
      <c r="J756" s="17" t="s">
        <v>38</v>
      </c>
      <c r="K756" s="9"/>
      <c r="M756" s="12"/>
    </row>
    <row r="757" spans="1:13" ht="18" customHeight="1">
      <c r="A757" s="1">
        <v>756</v>
      </c>
      <c r="B757" s="44">
        <v>32791</v>
      </c>
      <c r="C757" s="17" t="s">
        <v>210</v>
      </c>
      <c r="D757" s="17" t="s">
        <v>169</v>
      </c>
      <c r="E757" s="17" t="s">
        <v>180</v>
      </c>
      <c r="F757" s="17" t="s">
        <v>322</v>
      </c>
      <c r="G757" s="17" t="s">
        <v>72</v>
      </c>
      <c r="H757" s="17" t="s">
        <v>190</v>
      </c>
      <c r="I757" s="17" t="s">
        <v>19</v>
      </c>
      <c r="J757" s="17" t="s">
        <v>37</v>
      </c>
      <c r="K757" s="9"/>
      <c r="M757" s="12"/>
    </row>
    <row r="758" spans="1:13" ht="18" customHeight="1">
      <c r="A758" s="1">
        <v>757</v>
      </c>
      <c r="B758" s="44">
        <v>32791</v>
      </c>
      <c r="C758" s="17" t="s">
        <v>166</v>
      </c>
      <c r="D758" s="17" t="s">
        <v>324</v>
      </c>
      <c r="E758" s="17" t="s">
        <v>175</v>
      </c>
      <c r="F758" s="17" t="s">
        <v>326</v>
      </c>
      <c r="G758" s="17" t="s">
        <v>170</v>
      </c>
      <c r="H758" s="17" t="s">
        <v>192</v>
      </c>
      <c r="I758" s="17" t="s">
        <v>14</v>
      </c>
      <c r="J758" s="17" t="s">
        <v>276</v>
      </c>
      <c r="K758" s="9"/>
      <c r="M758" s="12"/>
    </row>
    <row r="759" spans="1:13" ht="18" customHeight="1">
      <c r="A759" s="1">
        <v>758</v>
      </c>
      <c r="B759" s="16">
        <v>32791</v>
      </c>
      <c r="C759" s="17" t="s">
        <v>197</v>
      </c>
      <c r="D759" s="17" t="s">
        <v>165</v>
      </c>
      <c r="E759" s="17" t="s">
        <v>200</v>
      </c>
      <c r="F759" s="17" t="s">
        <v>178</v>
      </c>
      <c r="G759" s="17" t="s">
        <v>181</v>
      </c>
      <c r="H759" s="17" t="s">
        <v>211</v>
      </c>
      <c r="I759" s="17" t="s">
        <v>32</v>
      </c>
      <c r="J759" s="17" t="s">
        <v>227</v>
      </c>
      <c r="K759" s="9"/>
      <c r="M759" s="12"/>
    </row>
    <row r="760" spans="1:13" ht="18" customHeight="1">
      <c r="A760" s="1">
        <v>759</v>
      </c>
      <c r="B760" s="16">
        <v>32791</v>
      </c>
      <c r="C760" s="17" t="s">
        <v>184</v>
      </c>
      <c r="D760" s="17" t="s">
        <v>198</v>
      </c>
      <c r="E760" s="17" t="s">
        <v>186</v>
      </c>
      <c r="F760" s="17" t="s">
        <v>179</v>
      </c>
      <c r="G760" s="17" t="s">
        <v>194</v>
      </c>
      <c r="H760" s="17" t="s">
        <v>213</v>
      </c>
      <c r="I760" s="17" t="s">
        <v>8</v>
      </c>
      <c r="J760" s="17" t="s">
        <v>26</v>
      </c>
      <c r="K760" s="9"/>
      <c r="M760" s="12"/>
    </row>
    <row r="761" spans="1:13" ht="18" customHeight="1">
      <c r="A761" s="1">
        <v>760</v>
      </c>
      <c r="B761" s="44">
        <v>32792</v>
      </c>
      <c r="C761" s="17" t="s">
        <v>193</v>
      </c>
      <c r="D761" s="17" t="s">
        <v>176</v>
      </c>
      <c r="E761" s="17" t="s">
        <v>144</v>
      </c>
      <c r="F761" s="17" t="s">
        <v>195</v>
      </c>
      <c r="G761" s="17" t="s">
        <v>167</v>
      </c>
      <c r="H761" s="17" t="s">
        <v>171</v>
      </c>
      <c r="I761" s="17" t="s">
        <v>20</v>
      </c>
      <c r="J761" s="17" t="s">
        <v>38</v>
      </c>
      <c r="K761" s="9"/>
      <c r="M761" s="12"/>
    </row>
    <row r="762" spans="1:13" ht="18" customHeight="1">
      <c r="A762" s="1">
        <v>761</v>
      </c>
      <c r="B762" s="44">
        <v>32793</v>
      </c>
      <c r="C762" s="17" t="s">
        <v>175</v>
      </c>
      <c r="D762" s="17" t="s">
        <v>192</v>
      </c>
      <c r="E762" s="17" t="s">
        <v>324</v>
      </c>
      <c r="F762" s="17" t="s">
        <v>170</v>
      </c>
      <c r="G762" s="17" t="s">
        <v>325</v>
      </c>
      <c r="H762" s="17" t="s">
        <v>166</v>
      </c>
      <c r="I762" s="17" t="s">
        <v>276</v>
      </c>
      <c r="J762" s="17" t="s">
        <v>14</v>
      </c>
      <c r="K762" s="9"/>
      <c r="M762" s="12"/>
    </row>
    <row r="763" spans="1:13" ht="18" customHeight="1">
      <c r="A763" s="1">
        <v>762</v>
      </c>
      <c r="B763" s="16">
        <v>32793</v>
      </c>
      <c r="C763" s="17" t="s">
        <v>179</v>
      </c>
      <c r="D763" s="17" t="s">
        <v>186</v>
      </c>
      <c r="E763" s="17" t="s">
        <v>194</v>
      </c>
      <c r="F763" s="17" t="s">
        <v>196</v>
      </c>
      <c r="G763" s="17" t="s">
        <v>184</v>
      </c>
      <c r="H763" s="17" t="s">
        <v>198</v>
      </c>
      <c r="I763" s="17" t="s">
        <v>8</v>
      </c>
      <c r="J763" s="17" t="s">
        <v>26</v>
      </c>
      <c r="K763" s="9"/>
      <c r="M763" s="12"/>
    </row>
    <row r="764" spans="1:13" ht="18" customHeight="1">
      <c r="A764" s="1">
        <v>763</v>
      </c>
      <c r="B764" s="16">
        <v>32793</v>
      </c>
      <c r="C764" s="17" t="s">
        <v>165</v>
      </c>
      <c r="D764" s="17" t="s">
        <v>142</v>
      </c>
      <c r="E764" s="17" t="s">
        <v>201</v>
      </c>
      <c r="F764" s="17" t="s">
        <v>211</v>
      </c>
      <c r="G764" s="17" t="s">
        <v>197</v>
      </c>
      <c r="H764" s="17" t="s">
        <v>200</v>
      </c>
      <c r="I764" s="17" t="s">
        <v>32</v>
      </c>
      <c r="J764" s="17" t="s">
        <v>227</v>
      </c>
      <c r="K764" s="9"/>
      <c r="M764" s="12"/>
    </row>
    <row r="765" spans="1:13" ht="18" customHeight="1">
      <c r="A765" s="1">
        <v>764</v>
      </c>
      <c r="B765" s="16">
        <v>32793</v>
      </c>
      <c r="C765" s="17" t="s">
        <v>181</v>
      </c>
      <c r="D765" s="17" t="s">
        <v>178</v>
      </c>
      <c r="E765" s="17" t="s">
        <v>197</v>
      </c>
      <c r="F765" s="17" t="s">
        <v>131</v>
      </c>
      <c r="G765" s="17" t="s">
        <v>142</v>
      </c>
      <c r="H765" s="17" t="s">
        <v>211</v>
      </c>
      <c r="I765" s="17" t="s">
        <v>32</v>
      </c>
      <c r="J765" s="17" t="s">
        <v>227</v>
      </c>
      <c r="K765" s="9"/>
      <c r="M765" s="12"/>
    </row>
    <row r="766" spans="1:13" ht="18" customHeight="1">
      <c r="A766" s="1">
        <v>765</v>
      </c>
      <c r="B766" s="16">
        <v>32793</v>
      </c>
      <c r="C766" s="17" t="s">
        <v>213</v>
      </c>
      <c r="D766" s="17" t="s">
        <v>184</v>
      </c>
      <c r="E766" s="17" t="s">
        <v>198</v>
      </c>
      <c r="F766" s="17" t="s">
        <v>186</v>
      </c>
      <c r="G766" s="17" t="s">
        <v>196</v>
      </c>
      <c r="H766" s="17" t="s">
        <v>174</v>
      </c>
      <c r="I766" s="17" t="s">
        <v>8</v>
      </c>
      <c r="J766" s="17" t="s">
        <v>26</v>
      </c>
      <c r="K766" s="9"/>
      <c r="M766" s="12"/>
    </row>
    <row r="767" spans="1:13" ht="18" customHeight="1">
      <c r="A767" s="1">
        <v>766</v>
      </c>
      <c r="B767" s="44">
        <v>32794</v>
      </c>
      <c r="C767" s="17" t="s">
        <v>195</v>
      </c>
      <c r="D767" s="17" t="s">
        <v>180</v>
      </c>
      <c r="E767" s="17" t="s">
        <v>72</v>
      </c>
      <c r="F767" s="17" t="s">
        <v>210</v>
      </c>
      <c r="G767" s="17" t="s">
        <v>323</v>
      </c>
      <c r="H767" s="17" t="s">
        <v>144</v>
      </c>
      <c r="I767" s="17" t="s">
        <v>20</v>
      </c>
      <c r="J767" s="17" t="s">
        <v>276</v>
      </c>
      <c r="K767" s="9"/>
      <c r="M767" s="12"/>
    </row>
    <row r="768" spans="1:13" ht="18" customHeight="1">
      <c r="A768" s="1">
        <v>767</v>
      </c>
      <c r="B768" s="44">
        <v>32794</v>
      </c>
      <c r="C768" s="17" t="s">
        <v>170</v>
      </c>
      <c r="D768" s="17" t="s">
        <v>166</v>
      </c>
      <c r="E768" s="17" t="s">
        <v>192</v>
      </c>
      <c r="F768" s="17" t="s">
        <v>169</v>
      </c>
      <c r="G768" s="17" t="s">
        <v>168</v>
      </c>
      <c r="H768" s="17" t="s">
        <v>175</v>
      </c>
      <c r="I768" s="17" t="s">
        <v>14</v>
      </c>
      <c r="J768" s="17" t="s">
        <v>37</v>
      </c>
      <c r="K768" s="9"/>
      <c r="M768" s="12"/>
    </row>
    <row r="769" spans="1:13" ht="18" customHeight="1">
      <c r="A769" s="1">
        <v>768</v>
      </c>
      <c r="B769" s="16">
        <v>32794</v>
      </c>
      <c r="C769" s="17" t="s">
        <v>194</v>
      </c>
      <c r="D769" s="17" t="s">
        <v>179</v>
      </c>
      <c r="E769" s="17" t="s">
        <v>184</v>
      </c>
      <c r="F769" s="17" t="s">
        <v>198</v>
      </c>
      <c r="G769" s="17" t="s">
        <v>213</v>
      </c>
      <c r="H769" s="17" t="s">
        <v>186</v>
      </c>
      <c r="I769" s="17" t="s">
        <v>8</v>
      </c>
      <c r="J769" s="17" t="s">
        <v>26</v>
      </c>
      <c r="K769" s="9"/>
      <c r="M769" s="12"/>
    </row>
    <row r="770" spans="1:13" ht="18" customHeight="1">
      <c r="A770" s="1">
        <v>769</v>
      </c>
      <c r="B770" s="44">
        <v>32795</v>
      </c>
      <c r="C770" s="17" t="s">
        <v>180</v>
      </c>
      <c r="D770" s="17" t="s">
        <v>210</v>
      </c>
      <c r="E770" s="17" t="s">
        <v>144</v>
      </c>
      <c r="F770" s="17" t="s">
        <v>323</v>
      </c>
      <c r="G770" s="17" t="s">
        <v>195</v>
      </c>
      <c r="H770" s="17" t="s">
        <v>72</v>
      </c>
      <c r="I770" s="17" t="s">
        <v>20</v>
      </c>
      <c r="J770" s="17" t="s">
        <v>276</v>
      </c>
      <c r="K770" s="9"/>
      <c r="M770" s="12"/>
    </row>
    <row r="771" spans="1:13" ht="18" customHeight="1">
      <c r="A771" s="1">
        <v>770</v>
      </c>
      <c r="B771" s="44">
        <v>32795</v>
      </c>
      <c r="C771" s="17" t="s">
        <v>163</v>
      </c>
      <c r="D771" s="17" t="s">
        <v>190</v>
      </c>
      <c r="E771" s="17" t="s">
        <v>327</v>
      </c>
      <c r="F771" s="17" t="s">
        <v>322</v>
      </c>
      <c r="G771" s="17" t="s">
        <v>171</v>
      </c>
      <c r="H771" s="17" t="s">
        <v>325</v>
      </c>
      <c r="I771" s="17" t="s">
        <v>19</v>
      </c>
      <c r="J771" s="17" t="s">
        <v>38</v>
      </c>
      <c r="K771" s="9"/>
      <c r="M771" s="12"/>
    </row>
    <row r="772" spans="1:13" ht="18" customHeight="1">
      <c r="A772" s="1">
        <v>771</v>
      </c>
      <c r="B772" s="16">
        <v>32795</v>
      </c>
      <c r="C772" s="17" t="s">
        <v>187</v>
      </c>
      <c r="D772" s="17" t="s">
        <v>214</v>
      </c>
      <c r="E772" s="17" t="s">
        <v>185</v>
      </c>
      <c r="F772" s="17" t="s">
        <v>182</v>
      </c>
      <c r="G772" s="17" t="s">
        <v>269</v>
      </c>
      <c r="H772" s="17" t="s">
        <v>161</v>
      </c>
      <c r="I772" s="17" t="s">
        <v>227</v>
      </c>
      <c r="J772" s="17" t="s">
        <v>228</v>
      </c>
      <c r="K772" s="9"/>
      <c r="M772" s="12"/>
    </row>
    <row r="773" spans="1:13" ht="18" customHeight="1">
      <c r="A773" s="1">
        <v>772</v>
      </c>
      <c r="B773" s="44">
        <v>32796</v>
      </c>
      <c r="C773" s="17" t="s">
        <v>210</v>
      </c>
      <c r="D773" s="17" t="s">
        <v>195</v>
      </c>
      <c r="E773" s="17" t="s">
        <v>323</v>
      </c>
      <c r="F773" s="17" t="s">
        <v>167</v>
      </c>
      <c r="G773" s="17" t="s">
        <v>72</v>
      </c>
      <c r="H773" s="17" t="s">
        <v>144</v>
      </c>
      <c r="I773" s="17" t="s">
        <v>38</v>
      </c>
      <c r="J773" s="17" t="s">
        <v>276</v>
      </c>
      <c r="K773" s="9"/>
      <c r="M773" s="12"/>
    </row>
    <row r="774" spans="1:13" ht="18" customHeight="1">
      <c r="A774" s="1">
        <v>773</v>
      </c>
      <c r="B774" s="44">
        <v>32796</v>
      </c>
      <c r="C774" s="17" t="s">
        <v>176</v>
      </c>
      <c r="D774" s="17" t="s">
        <v>72</v>
      </c>
      <c r="E774" s="17" t="s">
        <v>167</v>
      </c>
      <c r="F774" s="17" t="s">
        <v>144</v>
      </c>
      <c r="G774" s="17" t="s">
        <v>323</v>
      </c>
      <c r="H774" s="17" t="s">
        <v>195</v>
      </c>
      <c r="I774" s="17" t="s">
        <v>38</v>
      </c>
      <c r="J774" s="17" t="s">
        <v>276</v>
      </c>
      <c r="K774" s="9"/>
      <c r="M774" s="12"/>
    </row>
    <row r="775" spans="1:13" ht="18" customHeight="1">
      <c r="A775" s="1">
        <v>774</v>
      </c>
      <c r="B775" s="44">
        <v>32796</v>
      </c>
      <c r="C775" s="17" t="s">
        <v>190</v>
      </c>
      <c r="D775" s="17" t="s">
        <v>325</v>
      </c>
      <c r="E775" s="17" t="s">
        <v>322</v>
      </c>
      <c r="F775" s="17" t="s">
        <v>171</v>
      </c>
      <c r="G775" s="17" t="s">
        <v>327</v>
      </c>
      <c r="H775" s="17" t="s">
        <v>163</v>
      </c>
      <c r="I775" s="17" t="s">
        <v>19</v>
      </c>
      <c r="J775" s="17" t="s">
        <v>20</v>
      </c>
      <c r="K775" s="9"/>
      <c r="M775" s="12"/>
    </row>
    <row r="776" spans="1:13" ht="18" customHeight="1">
      <c r="A776" s="1">
        <v>775</v>
      </c>
      <c r="B776" s="16">
        <v>32796</v>
      </c>
      <c r="C776" s="17" t="s">
        <v>185</v>
      </c>
      <c r="D776" s="17" t="s">
        <v>269</v>
      </c>
      <c r="E776" s="17" t="s">
        <v>142</v>
      </c>
      <c r="F776" s="17" t="s">
        <v>181</v>
      </c>
      <c r="G776" s="17" t="s">
        <v>173</v>
      </c>
      <c r="H776" s="17" t="s">
        <v>196</v>
      </c>
      <c r="I776" s="17" t="s">
        <v>26</v>
      </c>
      <c r="J776" s="17" t="s">
        <v>228</v>
      </c>
      <c r="K776" s="9"/>
      <c r="M776" s="12"/>
    </row>
    <row r="777" spans="1:13" ht="18" customHeight="1">
      <c r="A777" s="1">
        <v>776</v>
      </c>
      <c r="B777" s="16">
        <v>32796</v>
      </c>
      <c r="C777" s="17" t="s">
        <v>214</v>
      </c>
      <c r="D777" s="17" t="s">
        <v>182</v>
      </c>
      <c r="E777" s="17" t="s">
        <v>187</v>
      </c>
      <c r="F777" s="17" t="s">
        <v>161</v>
      </c>
      <c r="G777" s="17" t="s">
        <v>194</v>
      </c>
      <c r="H777" s="17" t="s">
        <v>372</v>
      </c>
      <c r="I777" s="17" t="s">
        <v>227</v>
      </c>
      <c r="J777" s="17" t="s">
        <v>32</v>
      </c>
      <c r="K777" s="9"/>
      <c r="M777" s="12"/>
    </row>
    <row r="778" spans="1:13" ht="18" customHeight="1">
      <c r="A778" s="1">
        <v>777</v>
      </c>
      <c r="B778" s="44">
        <v>32797</v>
      </c>
      <c r="C778" s="17" t="s">
        <v>144</v>
      </c>
      <c r="D778" s="17" t="s">
        <v>167</v>
      </c>
      <c r="E778" s="17" t="s">
        <v>72</v>
      </c>
      <c r="F778" s="17" t="s">
        <v>176</v>
      </c>
      <c r="G778" s="17" t="s">
        <v>210</v>
      </c>
      <c r="H778" s="17" t="s">
        <v>323</v>
      </c>
      <c r="I778" s="17" t="s">
        <v>38</v>
      </c>
      <c r="J778" s="17" t="s">
        <v>276</v>
      </c>
      <c r="K778" s="9"/>
      <c r="M778" s="12"/>
    </row>
    <row r="779" spans="1:13" ht="18" customHeight="1">
      <c r="A779" s="1">
        <v>778</v>
      </c>
      <c r="B779" s="44">
        <v>32798</v>
      </c>
      <c r="C779" s="17" t="s">
        <v>171</v>
      </c>
      <c r="D779" s="17" t="s">
        <v>163</v>
      </c>
      <c r="E779" s="17" t="s">
        <v>325</v>
      </c>
      <c r="F779" s="17" t="s">
        <v>322</v>
      </c>
      <c r="G779" s="17" t="s">
        <v>190</v>
      </c>
      <c r="H779" s="17" t="s">
        <v>327</v>
      </c>
      <c r="I779" s="17" t="s">
        <v>19</v>
      </c>
      <c r="J779" s="17" t="s">
        <v>276</v>
      </c>
      <c r="K779" s="9"/>
      <c r="M779" s="12"/>
    </row>
    <row r="780" spans="1:13" ht="18" customHeight="1">
      <c r="A780" s="1">
        <v>779</v>
      </c>
      <c r="B780" s="44">
        <v>32798</v>
      </c>
      <c r="C780" s="17" t="s">
        <v>166</v>
      </c>
      <c r="D780" s="17" t="s">
        <v>193</v>
      </c>
      <c r="E780" s="17" t="s">
        <v>180</v>
      </c>
      <c r="F780" s="17" t="s">
        <v>324</v>
      </c>
      <c r="G780" s="17" t="s">
        <v>168</v>
      </c>
      <c r="H780" s="17" t="s">
        <v>175</v>
      </c>
      <c r="I780" s="17" t="s">
        <v>14</v>
      </c>
      <c r="J780" s="17" t="s">
        <v>20</v>
      </c>
      <c r="K780" s="9"/>
      <c r="M780" s="12"/>
    </row>
    <row r="781" spans="1:13" ht="18" customHeight="1">
      <c r="A781" s="1">
        <v>780</v>
      </c>
      <c r="B781" s="44">
        <v>32799</v>
      </c>
      <c r="C781" s="17" t="s">
        <v>169</v>
      </c>
      <c r="D781" s="17" t="s">
        <v>168</v>
      </c>
      <c r="E781" s="17" t="s">
        <v>324</v>
      </c>
      <c r="F781" s="17" t="s">
        <v>170</v>
      </c>
      <c r="G781" s="17" t="s">
        <v>144</v>
      </c>
      <c r="H781" s="17" t="s">
        <v>195</v>
      </c>
      <c r="I781" s="17" t="s">
        <v>276</v>
      </c>
      <c r="J781" s="17" t="s">
        <v>19</v>
      </c>
      <c r="K781" s="9"/>
      <c r="M781" s="12"/>
    </row>
    <row r="782" spans="1:13" ht="18" customHeight="1">
      <c r="A782" s="1">
        <v>781</v>
      </c>
      <c r="B782" s="16">
        <v>32799</v>
      </c>
      <c r="C782" s="17" t="s">
        <v>131</v>
      </c>
      <c r="D782" s="17" t="s">
        <v>165</v>
      </c>
      <c r="E782" s="17" t="s">
        <v>197</v>
      </c>
      <c r="F782" s="17" t="s">
        <v>213</v>
      </c>
      <c r="G782" s="17" t="s">
        <v>186</v>
      </c>
      <c r="H782" s="17" t="s">
        <v>184</v>
      </c>
      <c r="I782" s="17" t="s">
        <v>8</v>
      </c>
      <c r="J782" s="17" t="s">
        <v>228</v>
      </c>
      <c r="K782" s="9"/>
      <c r="M782" s="12"/>
    </row>
    <row r="783" spans="1:13" ht="18" customHeight="1">
      <c r="A783" s="1">
        <v>782</v>
      </c>
      <c r="B783" s="16">
        <v>32801</v>
      </c>
      <c r="C783" s="17" t="s">
        <v>211</v>
      </c>
      <c r="D783" s="17" t="s">
        <v>179</v>
      </c>
      <c r="E783" s="17" t="s">
        <v>198</v>
      </c>
      <c r="F783" s="17" t="s">
        <v>184</v>
      </c>
      <c r="G783" s="17" t="s">
        <v>178</v>
      </c>
      <c r="H783" s="17" t="s">
        <v>201</v>
      </c>
      <c r="I783" s="17" t="s">
        <v>8</v>
      </c>
      <c r="J783" s="17" t="s">
        <v>228</v>
      </c>
      <c r="K783" s="9"/>
      <c r="M783" s="12"/>
    </row>
    <row r="784" spans="1:13" ht="18" customHeight="1">
      <c r="A784" s="1">
        <v>783</v>
      </c>
      <c r="B784" s="16">
        <v>32802</v>
      </c>
      <c r="C784" s="17" t="s">
        <v>165</v>
      </c>
      <c r="D784" s="17" t="s">
        <v>176</v>
      </c>
      <c r="E784" s="17" t="s">
        <v>197</v>
      </c>
      <c r="F784" s="17" t="s">
        <v>166</v>
      </c>
      <c r="G784" s="17" t="s">
        <v>181</v>
      </c>
      <c r="H784" s="17" t="s">
        <v>175</v>
      </c>
      <c r="I784" s="17" t="s">
        <v>227</v>
      </c>
      <c r="J784" s="17" t="s">
        <v>37</v>
      </c>
      <c r="K784" s="9"/>
      <c r="M784" s="12"/>
    </row>
    <row r="785" spans="1:13" ht="18" customHeight="1">
      <c r="A785" s="1">
        <v>784</v>
      </c>
      <c r="B785" s="16">
        <v>32803</v>
      </c>
      <c r="C785" s="17" t="s">
        <v>175</v>
      </c>
      <c r="D785" s="17" t="s">
        <v>181</v>
      </c>
      <c r="E785" s="17" t="s">
        <v>176</v>
      </c>
      <c r="F785" s="17" t="s">
        <v>197</v>
      </c>
      <c r="G785" s="17" t="s">
        <v>193</v>
      </c>
      <c r="H785" s="17" t="s">
        <v>194</v>
      </c>
      <c r="I785" s="17" t="s">
        <v>227</v>
      </c>
      <c r="J785" s="17" t="s">
        <v>37</v>
      </c>
      <c r="K785" s="9"/>
      <c r="M785" s="12"/>
    </row>
    <row r="786" spans="1:13" ht="18" customHeight="1">
      <c r="A786" s="1">
        <v>785</v>
      </c>
      <c r="B786" s="16">
        <v>32805</v>
      </c>
      <c r="C786" s="17" t="s">
        <v>194</v>
      </c>
      <c r="D786" s="17" t="s">
        <v>193</v>
      </c>
      <c r="E786" s="17" t="s">
        <v>181</v>
      </c>
      <c r="F786" s="17" t="s">
        <v>176</v>
      </c>
      <c r="G786" s="17" t="s">
        <v>165</v>
      </c>
      <c r="H786" s="17" t="s">
        <v>166</v>
      </c>
      <c r="I786" s="17" t="s">
        <v>37</v>
      </c>
      <c r="J786" s="17" t="s">
        <v>227</v>
      </c>
      <c r="K786" s="9"/>
      <c r="M786" s="12"/>
    </row>
    <row r="787" spans="1:13" ht="18" customHeight="1">
      <c r="A787" s="1">
        <v>786</v>
      </c>
      <c r="B787" s="16">
        <v>32806</v>
      </c>
      <c r="C787" s="17" t="s">
        <v>166</v>
      </c>
      <c r="D787" s="17" t="s">
        <v>165</v>
      </c>
      <c r="E787" s="17" t="s">
        <v>193</v>
      </c>
      <c r="F787" s="17" t="s">
        <v>181</v>
      </c>
      <c r="G787" s="17" t="s">
        <v>175</v>
      </c>
      <c r="H787" s="17" t="s">
        <v>197</v>
      </c>
      <c r="I787" s="17" t="s">
        <v>37</v>
      </c>
      <c r="J787" s="17" t="s">
        <v>227</v>
      </c>
      <c r="K787" s="9"/>
      <c r="M787" s="12"/>
    </row>
    <row r="788" spans="1:13" ht="18" customHeight="1">
      <c r="A788" s="1">
        <v>787</v>
      </c>
      <c r="B788" s="16">
        <v>32807</v>
      </c>
      <c r="C788" s="17" t="s">
        <v>197</v>
      </c>
      <c r="D788" s="17" t="s">
        <v>175</v>
      </c>
      <c r="E788" s="17" t="s">
        <v>165</v>
      </c>
      <c r="F788" s="17" t="s">
        <v>193</v>
      </c>
      <c r="G788" s="17" t="s">
        <v>194</v>
      </c>
      <c r="H788" s="17" t="s">
        <v>176</v>
      </c>
      <c r="I788" s="17" t="s">
        <v>37</v>
      </c>
      <c r="J788" s="17" t="s">
        <v>227</v>
      </c>
      <c r="K788" s="9"/>
      <c r="M788" s="12"/>
    </row>
    <row r="789" spans="1:13" ht="18" customHeight="1">
      <c r="A789" s="1">
        <v>788</v>
      </c>
      <c r="B789" s="16">
        <v>32809</v>
      </c>
      <c r="C789" s="17" t="s">
        <v>176</v>
      </c>
      <c r="D789" s="17" t="s">
        <v>194</v>
      </c>
      <c r="E789" s="17" t="s">
        <v>175</v>
      </c>
      <c r="F789" s="17" t="s">
        <v>165</v>
      </c>
      <c r="G789" s="17" t="s">
        <v>166</v>
      </c>
      <c r="H789" s="17" t="s">
        <v>181</v>
      </c>
      <c r="I789" s="17" t="s">
        <v>227</v>
      </c>
      <c r="J789" s="17" t="s">
        <v>37</v>
      </c>
      <c r="K789" s="9"/>
      <c r="M789" s="12"/>
    </row>
    <row r="790" spans="1:13" ht="18" customHeight="1">
      <c r="A790" s="1">
        <v>789</v>
      </c>
      <c r="B790" s="16">
        <v>32810</v>
      </c>
      <c r="C790" s="17" t="s">
        <v>181</v>
      </c>
      <c r="D790" s="17" t="s">
        <v>166</v>
      </c>
      <c r="E790" s="17" t="s">
        <v>194</v>
      </c>
      <c r="F790" s="17" t="s">
        <v>175</v>
      </c>
      <c r="G790" s="17" t="s">
        <v>197</v>
      </c>
      <c r="H790" s="17" t="s">
        <v>193</v>
      </c>
      <c r="I790" s="17" t="s">
        <v>227</v>
      </c>
      <c r="J790" s="17" t="s">
        <v>37</v>
      </c>
      <c r="K790" s="9"/>
      <c r="M790" s="12"/>
    </row>
    <row r="791" spans="1:13" ht="18" customHeight="1">
      <c r="B791" s="26"/>
      <c r="C791" s="27">
        <f t="shared" ref="C791:H791" si="5">SUBTOTAL(3,C2:C790)</f>
        <v>789</v>
      </c>
      <c r="D791" s="27">
        <f t="shared" si="5"/>
        <v>789</v>
      </c>
      <c r="E791" s="27">
        <f t="shared" si="5"/>
        <v>789</v>
      </c>
      <c r="F791" s="27">
        <f t="shared" si="5"/>
        <v>789</v>
      </c>
      <c r="G791" s="27">
        <f t="shared" si="5"/>
        <v>789</v>
      </c>
      <c r="H791" s="27">
        <f t="shared" si="5"/>
        <v>789</v>
      </c>
      <c r="I791" s="27"/>
      <c r="J791" s="27"/>
    </row>
    <row r="792" spans="1:13" ht="18" customHeight="1">
      <c r="I792" s="29" t="s">
        <v>127</v>
      </c>
      <c r="J792" s="6">
        <f>C791+D791+E791+F791+G791+H791</f>
        <v>4734</v>
      </c>
    </row>
  </sheetData>
  <sortState xmlns:xlrd2="http://schemas.microsoft.com/office/spreadsheetml/2017/richdata2" ref="B2:J790">
    <sortCondition ref="B2:B790"/>
  </sortState>
  <mergeCells count="3">
    <mergeCell ref="L1:V1"/>
    <mergeCell ref="L35:V35"/>
    <mergeCell ref="M71:V71"/>
  </mergeCells>
  <phoneticPr fontId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BF494-068F-4A74-A59C-BFFE71C1AB04}">
  <dimension ref="A1:Y729"/>
  <sheetViews>
    <sheetView workbookViewId="0">
      <selection activeCell="Y3" sqref="Y3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10" width="11.625" style="9" customWidth="1"/>
    <col min="11" max="11" width="4.625" style="9" customWidth="1"/>
    <col min="12" max="12" width="3.5" style="20" bestFit="1" customWidth="1"/>
    <col min="13" max="13" width="11" style="9" bestFit="1" customWidth="1"/>
    <col min="14" max="15" width="6.625" style="9" customWidth="1"/>
    <col min="16" max="16" width="2.625" style="9" customWidth="1"/>
    <col min="17" max="22" width="6.625" style="9" customWidth="1"/>
    <col min="23" max="16384" width="9" style="9"/>
  </cols>
  <sheetData>
    <row r="1" spans="1:25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4" t="s">
        <v>418</v>
      </c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5" ht="18" customHeight="1">
      <c r="A2" s="4">
        <v>1</v>
      </c>
      <c r="B2" s="35">
        <v>44001</v>
      </c>
      <c r="C2" s="36" t="s">
        <v>4</v>
      </c>
      <c r="D2" s="36" t="s">
        <v>21</v>
      </c>
      <c r="E2" s="36" t="s">
        <v>15</v>
      </c>
      <c r="F2" s="36" t="s">
        <v>36</v>
      </c>
      <c r="G2" s="21"/>
      <c r="H2" s="21"/>
      <c r="I2" s="21" t="s">
        <v>14</v>
      </c>
      <c r="J2" s="21" t="s">
        <v>20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</row>
    <row r="3" spans="1:25" ht="18" customHeight="1">
      <c r="A3" s="4">
        <v>2</v>
      </c>
      <c r="B3" s="35">
        <v>44001</v>
      </c>
      <c r="C3" s="36" t="s">
        <v>10</v>
      </c>
      <c r="D3" s="36" t="s">
        <v>12</v>
      </c>
      <c r="E3" s="36" t="s">
        <v>30</v>
      </c>
      <c r="F3" s="36" t="s">
        <v>28</v>
      </c>
      <c r="G3" s="21"/>
      <c r="H3" s="21"/>
      <c r="I3" s="21" t="s">
        <v>13</v>
      </c>
      <c r="J3" s="21" t="s">
        <v>19</v>
      </c>
      <c r="L3" s="4">
        <v>1</v>
      </c>
      <c r="M3" s="36" t="s">
        <v>95</v>
      </c>
      <c r="N3" s="10">
        <f>COUNTIF($C$2:$H$727,"深谷篤")</f>
        <v>85</v>
      </c>
      <c r="O3" s="10">
        <f t="shared" ref="O3:O34" si="0">SUM(Q3:V3)</f>
        <v>85</v>
      </c>
      <c r="P3" s="24"/>
      <c r="Q3" s="10">
        <f>COUNTIF($C$2:$C$727,"深谷篤")</f>
        <v>22</v>
      </c>
      <c r="R3" s="10">
        <f>COUNTIF($D$2:$D$727,"深谷篤")</f>
        <v>20</v>
      </c>
      <c r="S3" s="10">
        <f>COUNTIF($E$2:$E$727,"深谷篤")</f>
        <v>22</v>
      </c>
      <c r="T3" s="10">
        <f>COUNTIF($F$2:$F$727,"深谷篤")</f>
        <v>20</v>
      </c>
      <c r="U3" s="10">
        <f>COUNTIF($G$2:$G$727,"深谷篤")</f>
        <v>0</v>
      </c>
      <c r="V3" s="10">
        <f>COUNTIF($H$2:$H$727,"深谷篤")</f>
        <v>1</v>
      </c>
      <c r="Y3" s="9" t="s">
        <v>140</v>
      </c>
    </row>
    <row r="4" spans="1:25" ht="18" customHeight="1">
      <c r="A4" s="4">
        <v>3</v>
      </c>
      <c r="B4" s="35">
        <v>44001</v>
      </c>
      <c r="C4" s="36" t="s">
        <v>6</v>
      </c>
      <c r="D4" s="36" t="s">
        <v>49</v>
      </c>
      <c r="E4" s="36" t="s">
        <v>27</v>
      </c>
      <c r="F4" s="36" t="s">
        <v>18</v>
      </c>
      <c r="G4" s="21"/>
      <c r="H4" s="21"/>
      <c r="I4" s="21" t="s">
        <v>32</v>
      </c>
      <c r="J4" s="21" t="s">
        <v>31</v>
      </c>
      <c r="L4" s="4">
        <v>2</v>
      </c>
      <c r="M4" s="36" t="s">
        <v>10</v>
      </c>
      <c r="N4" s="10">
        <f>COUNTIF($C$2:$H$727,"森健次郎")</f>
        <v>84</v>
      </c>
      <c r="O4" s="10">
        <f t="shared" si="0"/>
        <v>84</v>
      </c>
      <c r="P4" s="24"/>
      <c r="Q4" s="10">
        <f>COUNTIF($C$2:$C$727,"森健次郎")</f>
        <v>21</v>
      </c>
      <c r="R4" s="10">
        <f>COUNTIF($D$2:$D$727,"森健次郎")</f>
        <v>20</v>
      </c>
      <c r="S4" s="10">
        <f>COUNTIF($E$2:$E$727,"森健次郎")</f>
        <v>21</v>
      </c>
      <c r="T4" s="10">
        <f>COUNTIF($F$2:$F$727,"森健次郎")</f>
        <v>22</v>
      </c>
      <c r="U4" s="10">
        <f>COUNTIF($G$2:$G$727,"森健次郎")</f>
        <v>0</v>
      </c>
      <c r="V4" s="10">
        <f>COUNTIF($H$2:$H$727,"森健次郎")</f>
        <v>0</v>
      </c>
    </row>
    <row r="5" spans="1:25" ht="18" customHeight="1">
      <c r="A5" s="4">
        <v>4</v>
      </c>
      <c r="B5" s="35">
        <v>44001</v>
      </c>
      <c r="C5" s="36" t="s">
        <v>23</v>
      </c>
      <c r="D5" s="36" t="s">
        <v>72</v>
      </c>
      <c r="E5" s="36" t="s">
        <v>47</v>
      </c>
      <c r="F5" s="36" t="s">
        <v>43</v>
      </c>
      <c r="G5" s="21"/>
      <c r="H5" s="21"/>
      <c r="I5" s="21" t="s">
        <v>25</v>
      </c>
      <c r="J5" s="21" t="s">
        <v>8</v>
      </c>
      <c r="L5" s="4">
        <v>3</v>
      </c>
      <c r="M5" s="36" t="s">
        <v>78</v>
      </c>
      <c r="N5" s="10">
        <f>COUNTIF($C$2:$H$727,"西本欣司")</f>
        <v>84</v>
      </c>
      <c r="O5" s="10">
        <f t="shared" si="0"/>
        <v>84</v>
      </c>
      <c r="P5" s="24"/>
      <c r="Q5" s="10">
        <f>COUNTIF($C$2:$C$727,"西本欣司")</f>
        <v>21</v>
      </c>
      <c r="R5" s="10">
        <f>COUNTIF($D$2:$D$727,"西本欣司")</f>
        <v>20</v>
      </c>
      <c r="S5" s="10">
        <f>COUNTIF($E$2:$E$727,"西本欣司")</f>
        <v>22</v>
      </c>
      <c r="T5" s="10">
        <f>COUNTIF($F$2:$F$727,"西本欣司")</f>
        <v>21</v>
      </c>
      <c r="U5" s="10">
        <f>COUNTIF($G$2:$G$727,"西本欣司")</f>
        <v>0</v>
      </c>
      <c r="V5" s="10">
        <f>COUNTIF($H$2:$H$727,"西本欣司")</f>
        <v>0</v>
      </c>
    </row>
    <row r="6" spans="1:25" ht="18" customHeight="1">
      <c r="A6" s="4">
        <v>5</v>
      </c>
      <c r="B6" s="35">
        <v>44001</v>
      </c>
      <c r="C6" s="36" t="s">
        <v>22</v>
      </c>
      <c r="D6" s="36" t="s">
        <v>17</v>
      </c>
      <c r="E6" s="36" t="s">
        <v>33</v>
      </c>
      <c r="F6" s="36" t="s">
        <v>34</v>
      </c>
      <c r="G6" s="21"/>
      <c r="H6" s="21"/>
      <c r="I6" s="21" t="s">
        <v>37</v>
      </c>
      <c r="J6" s="21" t="s">
        <v>38</v>
      </c>
      <c r="L6" s="4">
        <v>4</v>
      </c>
      <c r="M6" s="36" t="s">
        <v>83</v>
      </c>
      <c r="N6" s="10">
        <f>COUNTIF($C$2:$H$727,"小林和公")</f>
        <v>84</v>
      </c>
      <c r="O6" s="10">
        <f t="shared" si="0"/>
        <v>84</v>
      </c>
      <c r="P6" s="24"/>
      <c r="Q6" s="10">
        <f>COUNTIF($C$2:$C$727,"小林和公")</f>
        <v>21</v>
      </c>
      <c r="R6" s="10">
        <f>COUNTIF($D$2:$D$727,"小林和公")</f>
        <v>22</v>
      </c>
      <c r="S6" s="10">
        <f>COUNTIF($E$2:$E$727,"小林和公")</f>
        <v>19</v>
      </c>
      <c r="T6" s="10">
        <f>COUNTIF($F$2:$F$727,"小林和公")</f>
        <v>21</v>
      </c>
      <c r="U6" s="10">
        <f>COUNTIF($G$2:$G$727,"小林和公")</f>
        <v>0</v>
      </c>
      <c r="V6" s="10">
        <f>COUNTIF($H$2:$H$727,"小林和公")</f>
        <v>1</v>
      </c>
    </row>
    <row r="7" spans="1:25" ht="18" customHeight="1">
      <c r="A7" s="4">
        <v>6</v>
      </c>
      <c r="B7" s="35">
        <v>44001</v>
      </c>
      <c r="C7" s="36" t="s">
        <v>16</v>
      </c>
      <c r="D7" s="36" t="s">
        <v>7</v>
      </c>
      <c r="E7" s="36" t="s">
        <v>46</v>
      </c>
      <c r="F7" s="36" t="s">
        <v>50</v>
      </c>
      <c r="G7" s="21"/>
      <c r="H7" s="21"/>
      <c r="I7" s="21" t="s">
        <v>26</v>
      </c>
      <c r="J7" s="21" t="s">
        <v>9</v>
      </c>
      <c r="L7" s="4">
        <v>5</v>
      </c>
      <c r="M7" s="36" t="s">
        <v>86</v>
      </c>
      <c r="N7" s="10">
        <f>COUNTIF($C$2:$H$727,"敷田直人")</f>
        <v>84</v>
      </c>
      <c r="O7" s="10">
        <f t="shared" si="0"/>
        <v>84</v>
      </c>
      <c r="P7" s="24"/>
      <c r="Q7" s="10">
        <f>COUNTIF($C$2:$C$727,"敷田直人")</f>
        <v>21</v>
      </c>
      <c r="R7" s="10">
        <f>COUNTIF($D$2:$D$727,"敷田直人")</f>
        <v>20</v>
      </c>
      <c r="S7" s="10">
        <f>COUNTIF($E$2:$E$727,"敷田直人")</f>
        <v>20</v>
      </c>
      <c r="T7" s="10">
        <f>COUNTIF($F$2:$F$727,"敷田直人")</f>
        <v>22</v>
      </c>
      <c r="U7" s="10">
        <f>COUNTIF($G$2:$G$727,"敷田直人")</f>
        <v>0</v>
      </c>
      <c r="V7" s="10">
        <f>COUNTIF($H$2:$H$727,"敷田直人")</f>
        <v>1</v>
      </c>
    </row>
    <row r="8" spans="1:25" ht="18" customHeight="1">
      <c r="A8" s="4">
        <v>7</v>
      </c>
      <c r="B8" s="35">
        <v>44002</v>
      </c>
      <c r="C8" s="36" t="s">
        <v>7</v>
      </c>
      <c r="D8" s="36" t="s">
        <v>46</v>
      </c>
      <c r="E8" s="36" t="s">
        <v>50</v>
      </c>
      <c r="F8" s="36" t="s">
        <v>11</v>
      </c>
      <c r="G8" s="21"/>
      <c r="H8" s="21"/>
      <c r="I8" s="21" t="s">
        <v>26</v>
      </c>
      <c r="J8" s="21" t="s">
        <v>9</v>
      </c>
      <c r="L8" s="4">
        <v>6</v>
      </c>
      <c r="M8" s="36" t="s">
        <v>96</v>
      </c>
      <c r="N8" s="10">
        <f>COUNTIF($C$2:$H$727,"津川力")</f>
        <v>84</v>
      </c>
      <c r="O8" s="10">
        <f t="shared" si="0"/>
        <v>84</v>
      </c>
      <c r="P8" s="24"/>
      <c r="Q8" s="10">
        <f>COUNTIF($C$2:$C$727,"津川力")</f>
        <v>21</v>
      </c>
      <c r="R8" s="10">
        <f>COUNTIF($D$2:$D$727,"津川力")</f>
        <v>21</v>
      </c>
      <c r="S8" s="10">
        <f>COUNTIF($E$2:$E$727,"津川力")</f>
        <v>21</v>
      </c>
      <c r="T8" s="10">
        <f>COUNTIF($F$2:$F$727,"津川力")</f>
        <v>20</v>
      </c>
      <c r="U8" s="10">
        <f>COUNTIF($G$2:$G$727,"津川力")</f>
        <v>1</v>
      </c>
      <c r="V8" s="10">
        <f>COUNTIF($H$2:$H$727,"津川力")</f>
        <v>0</v>
      </c>
    </row>
    <row r="9" spans="1:25" ht="18" customHeight="1">
      <c r="A9" s="4">
        <v>8</v>
      </c>
      <c r="B9" s="35">
        <v>44002</v>
      </c>
      <c r="C9" s="36" t="s">
        <v>72</v>
      </c>
      <c r="D9" s="36" t="s">
        <v>47</v>
      </c>
      <c r="E9" s="36" t="s">
        <v>43</v>
      </c>
      <c r="F9" s="36" t="s">
        <v>45</v>
      </c>
      <c r="G9" s="21"/>
      <c r="H9" s="21"/>
      <c r="I9" s="21" t="s">
        <v>25</v>
      </c>
      <c r="J9" s="21" t="s">
        <v>8</v>
      </c>
      <c r="L9" s="4">
        <v>7</v>
      </c>
      <c r="M9" s="36" t="s">
        <v>97</v>
      </c>
      <c r="N9" s="10">
        <f>COUNTIF($C$2:$H$727,"牧田匡平")</f>
        <v>84</v>
      </c>
      <c r="O9" s="10">
        <f t="shared" si="0"/>
        <v>84</v>
      </c>
      <c r="P9" s="24"/>
      <c r="Q9" s="10">
        <f>COUNTIF($C$2:$C$727,"牧田匡平")</f>
        <v>21</v>
      </c>
      <c r="R9" s="10">
        <f>COUNTIF($D$2:$D$727,"牧田匡平")</f>
        <v>21</v>
      </c>
      <c r="S9" s="10">
        <f>COUNTIF($E$2:$E$727,"牧田匡平")</f>
        <v>21</v>
      </c>
      <c r="T9" s="10">
        <f>COUNTIF($F$2:$F$727,"牧田匡平")</f>
        <v>21</v>
      </c>
      <c r="U9" s="10">
        <f>COUNTIF($G$2:$G$727,"牧田匡平")</f>
        <v>0</v>
      </c>
      <c r="V9" s="10">
        <f>COUNTIF($H$2:$H$727,"牧田匡平")</f>
        <v>0</v>
      </c>
    </row>
    <row r="10" spans="1:25" ht="18" customHeight="1">
      <c r="A10" s="4">
        <v>9</v>
      </c>
      <c r="B10" s="35">
        <v>44002</v>
      </c>
      <c r="C10" s="36" t="s">
        <v>49</v>
      </c>
      <c r="D10" s="36" t="s">
        <v>27</v>
      </c>
      <c r="E10" s="36" t="s">
        <v>18</v>
      </c>
      <c r="F10" s="36" t="s">
        <v>42</v>
      </c>
      <c r="G10" s="21"/>
      <c r="H10" s="21"/>
      <c r="I10" s="21" t="s">
        <v>32</v>
      </c>
      <c r="J10" s="21" t="s">
        <v>31</v>
      </c>
      <c r="L10" s="4">
        <v>8</v>
      </c>
      <c r="M10" s="36" t="s">
        <v>102</v>
      </c>
      <c r="N10" s="10">
        <f>COUNTIF($C$2:$H$727,"石山智也")</f>
        <v>84</v>
      </c>
      <c r="O10" s="10">
        <f t="shared" si="0"/>
        <v>84</v>
      </c>
      <c r="P10" s="24"/>
      <c r="Q10" s="10">
        <f>COUNTIF($C$2:$C$727,"石山智也")</f>
        <v>20</v>
      </c>
      <c r="R10" s="10">
        <f>COUNTIF($D$2:$D$727,"石山智也")</f>
        <v>21</v>
      </c>
      <c r="S10" s="10">
        <f>COUNTIF($E$2:$E$727,"石山智也")</f>
        <v>21</v>
      </c>
      <c r="T10" s="10">
        <f>COUNTIF($F$2:$F$727,"石山智也")</f>
        <v>22</v>
      </c>
      <c r="U10" s="10">
        <f>COUNTIF($G$2:$G$727,"石山智也")</f>
        <v>0</v>
      </c>
      <c r="V10" s="10">
        <f>COUNTIF($H$2:$H$727,"石山智也")</f>
        <v>0</v>
      </c>
    </row>
    <row r="11" spans="1:25" ht="18" customHeight="1">
      <c r="A11" s="4">
        <v>10</v>
      </c>
      <c r="B11" s="35">
        <v>44002</v>
      </c>
      <c r="C11" s="36" t="s">
        <v>21</v>
      </c>
      <c r="D11" s="36" t="s">
        <v>15</v>
      </c>
      <c r="E11" s="36" t="s">
        <v>36</v>
      </c>
      <c r="F11" s="36" t="s">
        <v>41</v>
      </c>
      <c r="G11" s="21"/>
      <c r="H11" s="21"/>
      <c r="I11" s="21" t="s">
        <v>14</v>
      </c>
      <c r="J11" s="21" t="s">
        <v>20</v>
      </c>
      <c r="L11" s="4">
        <v>9</v>
      </c>
      <c r="M11" s="36" t="s">
        <v>100</v>
      </c>
      <c r="N11" s="10">
        <f>COUNTIF($C$2:$H$727,"山本貴則")</f>
        <v>83</v>
      </c>
      <c r="O11" s="10">
        <f t="shared" si="0"/>
        <v>83</v>
      </c>
      <c r="P11" s="24"/>
      <c r="Q11" s="10">
        <f>COUNTIF($C$2:$C$727,"山本貴則")</f>
        <v>19</v>
      </c>
      <c r="R11" s="10">
        <f>COUNTIF($D$2:$D$727,"山本貴則")</f>
        <v>19</v>
      </c>
      <c r="S11" s="10">
        <f>COUNTIF($E$2:$E$727,"山本貴則")</f>
        <v>23</v>
      </c>
      <c r="T11" s="10">
        <f>COUNTIF($F$2:$F$727,"山本貴則")</f>
        <v>21</v>
      </c>
      <c r="U11" s="10">
        <f>COUNTIF($G$2:$G$727,"山本貴則")</f>
        <v>1</v>
      </c>
      <c r="V11" s="10">
        <f>COUNTIF($H$2:$H$727,"山本貴則")</f>
        <v>0</v>
      </c>
    </row>
    <row r="12" spans="1:25" ht="18" customHeight="1">
      <c r="A12" s="4">
        <v>11</v>
      </c>
      <c r="B12" s="35">
        <v>44002</v>
      </c>
      <c r="C12" s="36" t="s">
        <v>17</v>
      </c>
      <c r="D12" s="36" t="s">
        <v>33</v>
      </c>
      <c r="E12" s="36" t="s">
        <v>34</v>
      </c>
      <c r="F12" s="36" t="s">
        <v>39</v>
      </c>
      <c r="G12" s="21"/>
      <c r="H12" s="21"/>
      <c r="I12" s="21" t="s">
        <v>37</v>
      </c>
      <c r="J12" s="21" t="s">
        <v>38</v>
      </c>
      <c r="L12" s="4">
        <v>10</v>
      </c>
      <c r="M12" s="36" t="s">
        <v>126</v>
      </c>
      <c r="N12" s="10">
        <f>COUNTIF($C$2:$H$727,"笠原昌春")</f>
        <v>82</v>
      </c>
      <c r="O12" s="10">
        <f t="shared" si="0"/>
        <v>82</v>
      </c>
      <c r="P12" s="24"/>
      <c r="Q12" s="10">
        <f>COUNTIF($C$2:$C$727,"笠原昌春")</f>
        <v>20</v>
      </c>
      <c r="R12" s="10">
        <f>COUNTIF($D$2:$D$727,"笠原昌春")</f>
        <v>20</v>
      </c>
      <c r="S12" s="10">
        <f>COUNTIF($E$2:$E$727,"笠原昌春")</f>
        <v>20</v>
      </c>
      <c r="T12" s="10">
        <f>COUNTIF($F$2:$F$727,"笠原昌春")</f>
        <v>21</v>
      </c>
      <c r="U12" s="10">
        <f>COUNTIF($G$2:$G$727,"笠原昌春")</f>
        <v>0</v>
      </c>
      <c r="V12" s="10">
        <f>COUNTIF($H$2:$H$727,"笠原昌春")</f>
        <v>1</v>
      </c>
    </row>
    <row r="13" spans="1:25" ht="18" customHeight="1">
      <c r="A13" s="4">
        <v>12</v>
      </c>
      <c r="B13" s="35">
        <v>44002</v>
      </c>
      <c r="C13" s="36" t="s">
        <v>12</v>
      </c>
      <c r="D13" s="36" t="s">
        <v>30</v>
      </c>
      <c r="E13" s="36" t="s">
        <v>28</v>
      </c>
      <c r="F13" s="36" t="s">
        <v>48</v>
      </c>
      <c r="G13" s="21"/>
      <c r="H13" s="21"/>
      <c r="I13" s="21" t="s">
        <v>13</v>
      </c>
      <c r="J13" s="21" t="s">
        <v>19</v>
      </c>
      <c r="L13" s="4">
        <v>11</v>
      </c>
      <c r="M13" s="36" t="s">
        <v>79</v>
      </c>
      <c r="N13" s="10">
        <f>COUNTIF($C$2:$H$727,"有隅昭二")</f>
        <v>82</v>
      </c>
      <c r="O13" s="10">
        <f t="shared" si="0"/>
        <v>82</v>
      </c>
      <c r="P13" s="24"/>
      <c r="Q13" s="10">
        <f>COUNTIF($C$2:$C$727,"有隅昭二")</f>
        <v>20</v>
      </c>
      <c r="R13" s="10">
        <f>COUNTIF($D$2:$D$727,"有隅昭二")</f>
        <v>21</v>
      </c>
      <c r="S13" s="10">
        <f>COUNTIF($E$2:$E$727,"有隅昭二")</f>
        <v>21</v>
      </c>
      <c r="T13" s="10">
        <f>COUNTIF($F$2:$F$727,"有隅昭二")</f>
        <v>19</v>
      </c>
      <c r="U13" s="10">
        <f>COUNTIF($G$2:$G$727,"有隅昭二")</f>
        <v>1</v>
      </c>
      <c r="V13" s="10">
        <f>COUNTIF($H$2:$H$727,"有隅昭二")</f>
        <v>0</v>
      </c>
    </row>
    <row r="14" spans="1:25" ht="18" customHeight="1">
      <c r="A14" s="4">
        <v>13</v>
      </c>
      <c r="B14" s="35">
        <v>44003</v>
      </c>
      <c r="C14" s="36" t="s">
        <v>47</v>
      </c>
      <c r="D14" s="36" t="s">
        <v>43</v>
      </c>
      <c r="E14" s="36" t="s">
        <v>45</v>
      </c>
      <c r="F14" s="36" t="s">
        <v>23</v>
      </c>
      <c r="G14" s="21"/>
      <c r="H14" s="21"/>
      <c r="I14" s="21" t="s">
        <v>25</v>
      </c>
      <c r="J14" s="21" t="s">
        <v>8</v>
      </c>
      <c r="L14" s="4">
        <v>12</v>
      </c>
      <c r="M14" s="36" t="s">
        <v>84</v>
      </c>
      <c r="N14" s="10">
        <f>COUNTIF($C$2:$H$727,"本田英志")</f>
        <v>82</v>
      </c>
      <c r="O14" s="10">
        <f t="shared" si="0"/>
        <v>82</v>
      </c>
      <c r="P14" s="24"/>
      <c r="Q14" s="10">
        <f>COUNTIF($C$2:$C$727,"本田英志")</f>
        <v>21</v>
      </c>
      <c r="R14" s="10">
        <f>COUNTIF($D$2:$D$727,"本田英志")</f>
        <v>19</v>
      </c>
      <c r="S14" s="10">
        <f>COUNTIF($E$2:$E$727,"本田英志")</f>
        <v>20</v>
      </c>
      <c r="T14" s="10">
        <f>COUNTIF($F$2:$F$727,"本田英志")</f>
        <v>21</v>
      </c>
      <c r="U14" s="10">
        <f>COUNTIF($G$2:$G$727,"本田英志")</f>
        <v>0</v>
      </c>
      <c r="V14" s="10">
        <f>COUNTIF($H$2:$H$727,"本田英志")</f>
        <v>1</v>
      </c>
    </row>
    <row r="15" spans="1:25" ht="18" customHeight="1">
      <c r="A15" s="4">
        <v>14</v>
      </c>
      <c r="B15" s="35">
        <v>44003</v>
      </c>
      <c r="C15" s="36" t="s">
        <v>46</v>
      </c>
      <c r="D15" s="36" t="s">
        <v>50</v>
      </c>
      <c r="E15" s="36" t="s">
        <v>11</v>
      </c>
      <c r="F15" s="36" t="s">
        <v>16</v>
      </c>
      <c r="G15" s="21"/>
      <c r="H15" s="21"/>
      <c r="I15" s="21" t="s">
        <v>26</v>
      </c>
      <c r="J15" s="21" t="s">
        <v>9</v>
      </c>
      <c r="L15" s="4">
        <v>13</v>
      </c>
      <c r="M15" s="36" t="s">
        <v>87</v>
      </c>
      <c r="N15" s="10">
        <f>COUNTIF($C$2:$H$727,"栁田昌夫")</f>
        <v>82</v>
      </c>
      <c r="O15" s="10">
        <f t="shared" si="0"/>
        <v>82</v>
      </c>
      <c r="P15" s="24"/>
      <c r="Q15" s="10">
        <f>COUNTIF($C$2:$C$727,"栁田昌夫")</f>
        <v>21</v>
      </c>
      <c r="R15" s="10">
        <f>COUNTIF($D$2:$D$727,"栁田昌夫")</f>
        <v>21</v>
      </c>
      <c r="S15" s="10">
        <f>COUNTIF($E$2:$E$727,"栁田昌夫")</f>
        <v>20</v>
      </c>
      <c r="T15" s="10">
        <f>COUNTIF($F$2:$F$727,"栁田昌夫")</f>
        <v>20</v>
      </c>
      <c r="U15" s="10">
        <f>COUNTIF($G$2:$G$727,"栁田昌夫")</f>
        <v>0</v>
      </c>
      <c r="V15" s="10">
        <f>COUNTIF($H$2:$H$727,"栁田昌夫")</f>
        <v>0</v>
      </c>
    </row>
    <row r="16" spans="1:25" ht="18" customHeight="1">
      <c r="A16" s="4">
        <v>15</v>
      </c>
      <c r="B16" s="35">
        <v>44003</v>
      </c>
      <c r="C16" s="36" t="s">
        <v>30</v>
      </c>
      <c r="D16" s="36" t="s">
        <v>28</v>
      </c>
      <c r="E16" s="36" t="s">
        <v>48</v>
      </c>
      <c r="F16" s="36" t="s">
        <v>10</v>
      </c>
      <c r="G16" s="21"/>
      <c r="H16" s="21"/>
      <c r="I16" s="21" t="s">
        <v>13</v>
      </c>
      <c r="J16" s="21" t="s">
        <v>19</v>
      </c>
      <c r="L16" s="4">
        <v>14</v>
      </c>
      <c r="M16" s="36" t="s">
        <v>89</v>
      </c>
      <c r="N16" s="10">
        <f>COUNTIF($C$2:$H$727,"嶋田哲也")</f>
        <v>82</v>
      </c>
      <c r="O16" s="10">
        <f t="shared" si="0"/>
        <v>82</v>
      </c>
      <c r="P16" s="24"/>
      <c r="Q16" s="10">
        <f>COUNTIF($C$2:$C$727,"嶋田哲也")</f>
        <v>19</v>
      </c>
      <c r="R16" s="10">
        <f>COUNTIF($D$2:$D$727,"嶋田哲也")</f>
        <v>21</v>
      </c>
      <c r="S16" s="10">
        <f>COUNTIF($E$2:$E$727,"嶋田哲也")</f>
        <v>20</v>
      </c>
      <c r="T16" s="10">
        <f>COUNTIF($F$2:$F$727,"嶋田哲也")</f>
        <v>20</v>
      </c>
      <c r="U16" s="10">
        <f>COUNTIF($G$2:$G$727,"嶋田哲也")</f>
        <v>1</v>
      </c>
      <c r="V16" s="10">
        <f>COUNTIF($H$2:$H$727,"嶋田哲也")</f>
        <v>1</v>
      </c>
    </row>
    <row r="17" spans="1:22" ht="18" customHeight="1">
      <c r="A17" s="4">
        <v>16</v>
      </c>
      <c r="B17" s="35">
        <v>44003</v>
      </c>
      <c r="C17" s="36" t="s">
        <v>15</v>
      </c>
      <c r="D17" s="36" t="s">
        <v>36</v>
      </c>
      <c r="E17" s="36" t="s">
        <v>41</v>
      </c>
      <c r="F17" s="36" t="s">
        <v>4</v>
      </c>
      <c r="G17" s="21"/>
      <c r="H17" s="21"/>
      <c r="I17" s="21" t="s">
        <v>14</v>
      </c>
      <c r="J17" s="21" t="s">
        <v>20</v>
      </c>
      <c r="L17" s="4">
        <v>15</v>
      </c>
      <c r="M17" s="36" t="s">
        <v>93</v>
      </c>
      <c r="N17" s="10">
        <f>COUNTIF($C$2:$H$727,"名幸一明")</f>
        <v>82</v>
      </c>
      <c r="O17" s="10">
        <f t="shared" si="0"/>
        <v>82</v>
      </c>
      <c r="P17" s="24"/>
      <c r="Q17" s="10">
        <f>COUNTIF($C$2:$C$727,"名幸一明")</f>
        <v>21</v>
      </c>
      <c r="R17" s="10">
        <f>COUNTIF($D$2:$D$727,"名幸一明")</f>
        <v>21</v>
      </c>
      <c r="S17" s="10">
        <f>COUNTIF($E$2:$E$727,"名幸一明")</f>
        <v>21</v>
      </c>
      <c r="T17" s="10">
        <f>COUNTIF($F$2:$F$727,"名幸一明")</f>
        <v>19</v>
      </c>
      <c r="U17" s="10">
        <f>COUNTIF($G$2:$G$727,"名幸一明")</f>
        <v>0</v>
      </c>
      <c r="V17" s="10">
        <f>COUNTIF($H$2:$H$727,"名幸一明")</f>
        <v>0</v>
      </c>
    </row>
    <row r="18" spans="1:22" ht="18" customHeight="1">
      <c r="A18" s="4">
        <v>17</v>
      </c>
      <c r="B18" s="35">
        <v>44003</v>
      </c>
      <c r="C18" s="36" t="s">
        <v>27</v>
      </c>
      <c r="D18" s="36" t="s">
        <v>18</v>
      </c>
      <c r="E18" s="36" t="s">
        <v>42</v>
      </c>
      <c r="F18" s="36" t="s">
        <v>6</v>
      </c>
      <c r="G18" s="21"/>
      <c r="H18" s="21"/>
      <c r="I18" s="21" t="s">
        <v>32</v>
      </c>
      <c r="J18" s="21" t="s">
        <v>31</v>
      </c>
      <c r="L18" s="4">
        <v>16</v>
      </c>
      <c r="M18" s="36" t="s">
        <v>88</v>
      </c>
      <c r="N18" s="10">
        <f>COUNTIF($C$2:$H$727,"木内九二生")</f>
        <v>81</v>
      </c>
      <c r="O18" s="10">
        <f t="shared" si="0"/>
        <v>81</v>
      </c>
      <c r="P18" s="24"/>
      <c r="Q18" s="10">
        <f>COUNTIF($C$2:$C$727,"木内九二生")</f>
        <v>19</v>
      </c>
      <c r="R18" s="10">
        <f>COUNTIF($D$2:$D$727,"木内九二生")</f>
        <v>21</v>
      </c>
      <c r="S18" s="10">
        <f>COUNTIF($E$2:$E$727,"木内九二生")</f>
        <v>21</v>
      </c>
      <c r="T18" s="10">
        <f>COUNTIF($F$2:$F$727,"木内九二生")</f>
        <v>20</v>
      </c>
      <c r="U18" s="10">
        <f>COUNTIF($G$2:$G$727,"木内九二生")</f>
        <v>0</v>
      </c>
      <c r="V18" s="10">
        <f>COUNTIF($H$2:$H$727,"木内九二生")</f>
        <v>0</v>
      </c>
    </row>
    <row r="19" spans="1:22" ht="18" customHeight="1">
      <c r="A19" s="4">
        <v>18</v>
      </c>
      <c r="B19" s="35">
        <v>44003</v>
      </c>
      <c r="C19" s="36" t="s">
        <v>33</v>
      </c>
      <c r="D19" s="36" t="s">
        <v>34</v>
      </c>
      <c r="E19" s="36" t="s">
        <v>39</v>
      </c>
      <c r="F19" s="36" t="s">
        <v>22</v>
      </c>
      <c r="G19" s="21"/>
      <c r="H19" s="21"/>
      <c r="I19" s="21" t="s">
        <v>37</v>
      </c>
      <c r="J19" s="21" t="s">
        <v>38</v>
      </c>
      <c r="L19" s="4">
        <v>17</v>
      </c>
      <c r="M19" s="36" t="s">
        <v>92</v>
      </c>
      <c r="N19" s="10">
        <f>COUNTIF($C$2:$H$727,"白井一行")</f>
        <v>81</v>
      </c>
      <c r="O19" s="10">
        <f t="shared" si="0"/>
        <v>81</v>
      </c>
      <c r="P19" s="24"/>
      <c r="Q19" s="10">
        <f>COUNTIF($C$2:$C$727,"白井一行")</f>
        <v>21</v>
      </c>
      <c r="R19" s="10">
        <f>COUNTIF($D$2:$D$727,"白井一行")</f>
        <v>20</v>
      </c>
      <c r="S19" s="10">
        <f>COUNTIF($E$2:$E$727,"白井一行")</f>
        <v>21</v>
      </c>
      <c r="T19" s="10">
        <f>COUNTIF($F$2:$F$727,"白井一行")</f>
        <v>19</v>
      </c>
      <c r="U19" s="10">
        <f>COUNTIF($G$2:$G$727,"白井一行")</f>
        <v>0</v>
      </c>
      <c r="V19" s="10">
        <f>COUNTIF($H$2:$H$727,"白井一行")</f>
        <v>0</v>
      </c>
    </row>
    <row r="20" spans="1:22" ht="18" customHeight="1">
      <c r="A20" s="4">
        <v>19</v>
      </c>
      <c r="B20" s="35">
        <v>44005</v>
      </c>
      <c r="C20" s="36" t="s">
        <v>35</v>
      </c>
      <c r="D20" s="36" t="s">
        <v>29</v>
      </c>
      <c r="E20" s="36" t="s">
        <v>24</v>
      </c>
      <c r="F20" s="36" t="s">
        <v>5</v>
      </c>
      <c r="G20" s="21"/>
      <c r="H20" s="21"/>
      <c r="I20" s="21" t="s">
        <v>37</v>
      </c>
      <c r="J20" s="21" t="s">
        <v>19</v>
      </c>
      <c r="L20" s="4">
        <v>18</v>
      </c>
      <c r="M20" s="36" t="s">
        <v>81</v>
      </c>
      <c r="N20" s="10">
        <f>COUNTIF($C$2:$H$727,"丹波幸一")</f>
        <v>80</v>
      </c>
      <c r="O20" s="10">
        <f t="shared" si="0"/>
        <v>80</v>
      </c>
      <c r="P20" s="24"/>
      <c r="Q20" s="10">
        <f>COUNTIF($C$2:$C$727,"丹波幸一")</f>
        <v>20</v>
      </c>
      <c r="R20" s="10">
        <f>COUNTIF($D$2:$D$727,"丹波幸一")</f>
        <v>19</v>
      </c>
      <c r="S20" s="10">
        <f>COUNTIF($E$2:$E$727,"丹波幸一")</f>
        <v>21</v>
      </c>
      <c r="T20" s="10">
        <f>COUNTIF($F$2:$F$727,"丹波幸一")</f>
        <v>19</v>
      </c>
      <c r="U20" s="10">
        <f>COUNTIF($G$2:$G$727,"丹波幸一")</f>
        <v>1</v>
      </c>
      <c r="V20" s="10">
        <f>COUNTIF($H$2:$H$727,"丹波幸一")</f>
        <v>0</v>
      </c>
    </row>
    <row r="21" spans="1:22" ht="18" customHeight="1">
      <c r="A21" s="4">
        <v>20</v>
      </c>
      <c r="B21" s="35">
        <v>44005</v>
      </c>
      <c r="C21" s="36" t="s">
        <v>34</v>
      </c>
      <c r="D21" s="36" t="s">
        <v>39</v>
      </c>
      <c r="E21" s="36" t="s">
        <v>22</v>
      </c>
      <c r="F21" s="36" t="s">
        <v>17</v>
      </c>
      <c r="G21" s="21"/>
      <c r="H21" s="21"/>
      <c r="I21" s="21" t="s">
        <v>32</v>
      </c>
      <c r="J21" s="21" t="s">
        <v>25</v>
      </c>
      <c r="L21" s="4">
        <v>19</v>
      </c>
      <c r="M21" s="36" t="s">
        <v>82</v>
      </c>
      <c r="N21" s="10">
        <f>COUNTIF($C$2:$H$727,"川口亘太")</f>
        <v>80</v>
      </c>
      <c r="O21" s="10">
        <f t="shared" si="0"/>
        <v>80</v>
      </c>
      <c r="P21" s="24"/>
      <c r="Q21" s="10">
        <f>COUNTIF($C$2:$C$727,"川口亘太")</f>
        <v>20</v>
      </c>
      <c r="R21" s="10">
        <f>COUNTIF($D$2:$D$727,"川口亘太")</f>
        <v>21</v>
      </c>
      <c r="S21" s="10">
        <f>COUNTIF($E$2:$E$727,"川口亘太")</f>
        <v>18</v>
      </c>
      <c r="T21" s="10">
        <f>COUNTIF($F$2:$F$727,"川口亘太")</f>
        <v>21</v>
      </c>
      <c r="U21" s="10">
        <f>COUNTIF($G$2:$G$727,"川口亘太")</f>
        <v>0</v>
      </c>
      <c r="V21" s="10">
        <f>COUNTIF($H$2:$H$727,"川口亘太")</f>
        <v>0</v>
      </c>
    </row>
    <row r="22" spans="1:22" ht="18" customHeight="1">
      <c r="A22" s="4">
        <v>21</v>
      </c>
      <c r="B22" s="35">
        <v>44005</v>
      </c>
      <c r="C22" s="36" t="s">
        <v>36</v>
      </c>
      <c r="D22" s="36" t="s">
        <v>41</v>
      </c>
      <c r="E22" s="36" t="s">
        <v>4</v>
      </c>
      <c r="F22" s="36" t="s">
        <v>21</v>
      </c>
      <c r="G22" s="21"/>
      <c r="H22" s="21"/>
      <c r="I22" s="21" t="s">
        <v>8</v>
      </c>
      <c r="J22" s="21" t="s">
        <v>26</v>
      </c>
      <c r="L22" s="4">
        <v>20</v>
      </c>
      <c r="M22" s="36" t="s">
        <v>80</v>
      </c>
      <c r="N22" s="10">
        <f>COUNTIF($C$2:$H$727,"眞鍋勝已")</f>
        <v>79</v>
      </c>
      <c r="O22" s="10">
        <f t="shared" si="0"/>
        <v>79</v>
      </c>
      <c r="P22" s="24"/>
      <c r="Q22" s="10">
        <f>COUNTIF($C$2:$C$727,"眞鍋勝已")</f>
        <v>21</v>
      </c>
      <c r="R22" s="10">
        <f>COUNTIF($D$2:$D$727,"眞鍋勝已")</f>
        <v>20</v>
      </c>
      <c r="S22" s="10">
        <f>COUNTIF($E$2:$E$727,"眞鍋勝已")</f>
        <v>18</v>
      </c>
      <c r="T22" s="10">
        <f>COUNTIF($F$2:$F$727,"眞鍋勝已")</f>
        <v>20</v>
      </c>
      <c r="U22" s="10">
        <f>COUNTIF($G$2:$G$727,"眞鍋勝已")</f>
        <v>0</v>
      </c>
      <c r="V22" s="10">
        <f>COUNTIF($H$2:$H$727,"眞鍋勝已")</f>
        <v>0</v>
      </c>
    </row>
    <row r="23" spans="1:22" ht="18" customHeight="1">
      <c r="A23" s="4">
        <v>22</v>
      </c>
      <c r="B23" s="35">
        <v>44005</v>
      </c>
      <c r="C23" s="36" t="s">
        <v>28</v>
      </c>
      <c r="D23" s="36" t="s">
        <v>48</v>
      </c>
      <c r="E23" s="36" t="s">
        <v>10</v>
      </c>
      <c r="F23" s="36" t="s">
        <v>12</v>
      </c>
      <c r="G23" s="21"/>
      <c r="H23" s="21"/>
      <c r="I23" s="21" t="s">
        <v>14</v>
      </c>
      <c r="J23" s="21" t="s">
        <v>38</v>
      </c>
      <c r="L23" s="4">
        <v>21</v>
      </c>
      <c r="M23" s="36" t="s">
        <v>94</v>
      </c>
      <c r="N23" s="10">
        <f>COUNTIF($C$2:$H$727,"秋村謙宏")</f>
        <v>79</v>
      </c>
      <c r="O23" s="10">
        <f t="shared" si="0"/>
        <v>79</v>
      </c>
      <c r="P23" s="24"/>
      <c r="Q23" s="10">
        <f>COUNTIF($C$2:$C$727,"秋村謙宏")</f>
        <v>18</v>
      </c>
      <c r="R23" s="10">
        <f>COUNTIF($D$2:$D$727,"秋村謙宏")</f>
        <v>21</v>
      </c>
      <c r="S23" s="10">
        <f>COUNTIF($E$2:$E$727,"秋村謙宏")</f>
        <v>20</v>
      </c>
      <c r="T23" s="10">
        <f>COUNTIF($F$2:$F$727,"秋村謙宏")</f>
        <v>20</v>
      </c>
      <c r="U23" s="10">
        <f>COUNTIF($G$2:$G$727,"秋村謙宏")</f>
        <v>0</v>
      </c>
      <c r="V23" s="10">
        <f>COUNTIF($H$2:$H$727,"秋村謙宏")</f>
        <v>0</v>
      </c>
    </row>
    <row r="24" spans="1:22" ht="18" customHeight="1">
      <c r="A24" s="4">
        <v>23</v>
      </c>
      <c r="B24" s="35">
        <v>44005</v>
      </c>
      <c r="C24" s="36" t="s">
        <v>50</v>
      </c>
      <c r="D24" s="36" t="s">
        <v>11</v>
      </c>
      <c r="E24" s="36" t="s">
        <v>16</v>
      </c>
      <c r="F24" s="36" t="s">
        <v>7</v>
      </c>
      <c r="G24" s="21"/>
      <c r="H24" s="21"/>
      <c r="I24" s="21" t="s">
        <v>9</v>
      </c>
      <c r="J24" s="21" t="s">
        <v>31</v>
      </c>
      <c r="L24" s="4">
        <v>22</v>
      </c>
      <c r="M24" s="36" t="s">
        <v>98</v>
      </c>
      <c r="N24" s="10">
        <f>COUNTIF($C$2:$H$727,"橋本信治")</f>
        <v>79</v>
      </c>
      <c r="O24" s="10">
        <f t="shared" si="0"/>
        <v>79</v>
      </c>
      <c r="P24" s="24"/>
      <c r="Q24" s="10">
        <f>COUNTIF($C$2:$C$727,"橋本信治")</f>
        <v>19</v>
      </c>
      <c r="R24" s="10">
        <f>COUNTIF($D$2:$D$727,"橋本信治")</f>
        <v>22</v>
      </c>
      <c r="S24" s="10">
        <f>COUNTIF($E$2:$E$727,"橋本信治")</f>
        <v>20</v>
      </c>
      <c r="T24" s="10">
        <f>COUNTIF($F$2:$F$727,"橋本信治")</f>
        <v>18</v>
      </c>
      <c r="U24" s="10">
        <f>COUNTIF($G$2:$G$727,"橋本信治")</f>
        <v>0</v>
      </c>
      <c r="V24" s="10">
        <f>COUNTIF($H$2:$H$727,"橋本信治")</f>
        <v>0</v>
      </c>
    </row>
    <row r="25" spans="1:22" ht="18" customHeight="1">
      <c r="A25" s="4">
        <v>24</v>
      </c>
      <c r="B25" s="35">
        <v>44005</v>
      </c>
      <c r="C25" s="36" t="s">
        <v>18</v>
      </c>
      <c r="D25" s="36" t="s">
        <v>42</v>
      </c>
      <c r="E25" s="36" t="s">
        <v>6</v>
      </c>
      <c r="F25" s="36" t="s">
        <v>49</v>
      </c>
      <c r="G25" s="21"/>
      <c r="H25" s="21"/>
      <c r="I25" s="21" t="s">
        <v>13</v>
      </c>
      <c r="J25" s="21" t="s">
        <v>20</v>
      </c>
      <c r="L25" s="4">
        <v>23</v>
      </c>
      <c r="M25" s="36" t="s">
        <v>85</v>
      </c>
      <c r="N25" s="10">
        <f>COUNTIF($C$2:$H$727,"吉本文弘")</f>
        <v>78</v>
      </c>
      <c r="O25" s="10">
        <f t="shared" si="0"/>
        <v>78</v>
      </c>
      <c r="P25" s="24"/>
      <c r="Q25" s="10">
        <f>COUNTIF($C$2:$C$727,"吉本文弘")</f>
        <v>21</v>
      </c>
      <c r="R25" s="10">
        <f>COUNTIF($D$2:$D$727,"吉本文弘")</f>
        <v>21</v>
      </c>
      <c r="S25" s="10">
        <f>COUNTIF($E$2:$E$727,"吉本文弘")</f>
        <v>19</v>
      </c>
      <c r="T25" s="10">
        <f>COUNTIF($F$2:$F$727,"吉本文弘")</f>
        <v>17</v>
      </c>
      <c r="U25" s="10">
        <f>COUNTIF($G$2:$G$727,"吉本文弘")</f>
        <v>0</v>
      </c>
      <c r="V25" s="10">
        <f>COUNTIF($H$2:$H$727,"吉本文弘")</f>
        <v>0</v>
      </c>
    </row>
    <row r="26" spans="1:22" ht="18" customHeight="1">
      <c r="A26" s="4">
        <v>25</v>
      </c>
      <c r="B26" s="35">
        <v>44006</v>
      </c>
      <c r="C26" s="36" t="s">
        <v>39</v>
      </c>
      <c r="D26" s="36" t="s">
        <v>22</v>
      </c>
      <c r="E26" s="36" t="s">
        <v>17</v>
      </c>
      <c r="F26" s="36" t="s">
        <v>33</v>
      </c>
      <c r="G26" s="21"/>
      <c r="H26" s="21"/>
      <c r="I26" s="21" t="s">
        <v>32</v>
      </c>
      <c r="J26" s="21" t="s">
        <v>25</v>
      </c>
      <c r="L26" s="4">
        <v>24</v>
      </c>
      <c r="M26" s="36" t="s">
        <v>99</v>
      </c>
      <c r="N26" s="10">
        <f>COUNTIF($C$2:$H$727,"福家英登")</f>
        <v>76</v>
      </c>
      <c r="O26" s="10">
        <f t="shared" si="0"/>
        <v>76</v>
      </c>
      <c r="P26" s="24"/>
      <c r="Q26" s="10">
        <f>COUNTIF($C$2:$C$727,"福家英登")</f>
        <v>19</v>
      </c>
      <c r="R26" s="10">
        <f>COUNTIF($D$2:$D$727,"福家英登")</f>
        <v>19</v>
      </c>
      <c r="S26" s="10">
        <f>COUNTIF($E$2:$E$727,"福家英登")</f>
        <v>19</v>
      </c>
      <c r="T26" s="10">
        <f>COUNTIF($F$2:$F$727,"福家英登")</f>
        <v>18</v>
      </c>
      <c r="U26" s="10">
        <f>COUNTIF($G$2:$G$727,"福家英登")</f>
        <v>1</v>
      </c>
      <c r="V26" s="10">
        <f>COUNTIF($H$2:$H$727,"福家英登")</f>
        <v>0</v>
      </c>
    </row>
    <row r="27" spans="1:22" ht="18" customHeight="1">
      <c r="A27" s="4">
        <v>26</v>
      </c>
      <c r="B27" s="35">
        <v>44006</v>
      </c>
      <c r="C27" s="36" t="s">
        <v>41</v>
      </c>
      <c r="D27" s="36" t="s">
        <v>4</v>
      </c>
      <c r="E27" s="36" t="s">
        <v>21</v>
      </c>
      <c r="F27" s="36" t="s">
        <v>15</v>
      </c>
      <c r="G27" s="21"/>
      <c r="H27" s="21"/>
      <c r="I27" s="21" t="s">
        <v>8</v>
      </c>
      <c r="J27" s="21" t="s">
        <v>26</v>
      </c>
      <c r="L27" s="4">
        <v>25</v>
      </c>
      <c r="M27" s="36" t="s">
        <v>54</v>
      </c>
      <c r="N27" s="10">
        <f>COUNTIF($C$2:$H$727,"土山剛弘")</f>
        <v>75</v>
      </c>
      <c r="O27" s="10">
        <f t="shared" si="0"/>
        <v>75</v>
      </c>
      <c r="P27" s="24"/>
      <c r="Q27" s="10">
        <f>COUNTIF($C$2:$C$727,"土山剛弘")</f>
        <v>19</v>
      </c>
      <c r="R27" s="10">
        <f>COUNTIF($D$2:$D$727,"土山剛弘")</f>
        <v>20</v>
      </c>
      <c r="S27" s="10">
        <f>COUNTIF($E$2:$E$727,"土山剛弘")</f>
        <v>19</v>
      </c>
      <c r="T27" s="10">
        <f>COUNTIF($F$2:$F$727,"土山剛弘")</f>
        <v>17</v>
      </c>
      <c r="U27" s="10">
        <f>COUNTIF($G$2:$G$727,"土山剛弘")</f>
        <v>0</v>
      </c>
      <c r="V27" s="10">
        <f>COUNTIF($H$2:$H$727,"土山剛弘")</f>
        <v>0</v>
      </c>
    </row>
    <row r="28" spans="1:22" ht="18" customHeight="1">
      <c r="A28" s="4">
        <v>27</v>
      </c>
      <c r="B28" s="35">
        <v>44006</v>
      </c>
      <c r="C28" s="36" t="s">
        <v>42</v>
      </c>
      <c r="D28" s="36" t="s">
        <v>6</v>
      </c>
      <c r="E28" s="36" t="s">
        <v>49</v>
      </c>
      <c r="F28" s="36" t="s">
        <v>27</v>
      </c>
      <c r="G28" s="21"/>
      <c r="H28" s="21"/>
      <c r="I28" s="21" t="s">
        <v>13</v>
      </c>
      <c r="J28" s="21" t="s">
        <v>20</v>
      </c>
      <c r="L28" s="4">
        <v>26</v>
      </c>
      <c r="M28" s="36" t="s">
        <v>101</v>
      </c>
      <c r="N28" s="10">
        <f>COUNTIF($C$2:$H$727,"山路哲生")</f>
        <v>73</v>
      </c>
      <c r="O28" s="10">
        <f t="shared" si="0"/>
        <v>73</v>
      </c>
      <c r="P28" s="24"/>
      <c r="Q28" s="10">
        <f>COUNTIF($C$2:$C$727,"山路哲生")</f>
        <v>20</v>
      </c>
      <c r="R28" s="10">
        <f>COUNTIF($D$2:$D$727,"山路哲生")</f>
        <v>17</v>
      </c>
      <c r="S28" s="10">
        <f>COUNTIF($E$2:$E$727,"山路哲生")</f>
        <v>17</v>
      </c>
      <c r="T28" s="10">
        <f>COUNTIF($F$2:$F$727,"山路哲生")</f>
        <v>19</v>
      </c>
      <c r="U28" s="10">
        <f>COUNTIF($G$2:$G$727,"山路哲生")</f>
        <v>0</v>
      </c>
      <c r="V28" s="10">
        <f>COUNTIF($H$2:$H$727,"山路哲生")</f>
        <v>0</v>
      </c>
    </row>
    <row r="29" spans="1:22" ht="18" customHeight="1">
      <c r="A29" s="4">
        <v>28</v>
      </c>
      <c r="B29" s="35">
        <v>44006</v>
      </c>
      <c r="C29" s="36" t="s">
        <v>29</v>
      </c>
      <c r="D29" s="36" t="s">
        <v>24</v>
      </c>
      <c r="E29" s="36" t="s">
        <v>5</v>
      </c>
      <c r="F29" s="36" t="s">
        <v>40</v>
      </c>
      <c r="G29" s="21"/>
      <c r="H29" s="21"/>
      <c r="I29" s="21" t="s">
        <v>37</v>
      </c>
      <c r="J29" s="21" t="s">
        <v>19</v>
      </c>
      <c r="L29" s="4">
        <v>27</v>
      </c>
      <c r="M29" s="36" t="s">
        <v>104</v>
      </c>
      <c r="N29" s="10">
        <f>COUNTIF($C$2:$H$727,"市川貴之")</f>
        <v>72</v>
      </c>
      <c r="O29" s="10">
        <f t="shared" si="0"/>
        <v>72</v>
      </c>
      <c r="P29" s="24"/>
      <c r="Q29" s="10">
        <f>COUNTIF($C$2:$C$727,"市川貴之")</f>
        <v>17</v>
      </c>
      <c r="R29" s="10">
        <f>COUNTIF($D$2:$D$727,"市川貴之")</f>
        <v>18</v>
      </c>
      <c r="S29" s="10">
        <f>COUNTIF($E$2:$E$727,"市川貴之")</f>
        <v>18</v>
      </c>
      <c r="T29" s="10">
        <f>COUNTIF($F$2:$F$727,"市川貴之")</f>
        <v>19</v>
      </c>
      <c r="U29" s="10">
        <f>COUNTIF($G$2:$G$727,"市川貴之")</f>
        <v>0</v>
      </c>
      <c r="V29" s="10">
        <f>COUNTIF($H$2:$H$727,"市川貴之")</f>
        <v>0</v>
      </c>
    </row>
    <row r="30" spans="1:22" ht="18" customHeight="1">
      <c r="A30" s="4">
        <v>29</v>
      </c>
      <c r="B30" s="35">
        <v>44006</v>
      </c>
      <c r="C30" s="36" t="s">
        <v>48</v>
      </c>
      <c r="D30" s="36" t="s">
        <v>10</v>
      </c>
      <c r="E30" s="36" t="s">
        <v>12</v>
      </c>
      <c r="F30" s="36" t="s">
        <v>30</v>
      </c>
      <c r="G30" s="21"/>
      <c r="H30" s="21"/>
      <c r="I30" s="21" t="s">
        <v>14</v>
      </c>
      <c r="J30" s="21" t="s">
        <v>38</v>
      </c>
      <c r="L30" s="4">
        <v>28</v>
      </c>
      <c r="M30" s="36" t="s">
        <v>103</v>
      </c>
      <c r="N30" s="10">
        <f>COUNTIF($C$2:$H$727,"村山太朗")</f>
        <v>70</v>
      </c>
      <c r="O30" s="10">
        <f t="shared" si="0"/>
        <v>70</v>
      </c>
      <c r="P30" s="24"/>
      <c r="Q30" s="10">
        <f>COUNTIF($C$2:$C$727,"村山太朗")</f>
        <v>16</v>
      </c>
      <c r="R30" s="10">
        <f>COUNTIF($D$2:$D$727,"村山太朗")</f>
        <v>17</v>
      </c>
      <c r="S30" s="10">
        <f>COUNTIF($E$2:$E$727,"村山太朗")</f>
        <v>18</v>
      </c>
      <c r="T30" s="10">
        <f>COUNTIF($F$2:$F$727,"村山太朗")</f>
        <v>19</v>
      </c>
      <c r="U30" s="10">
        <f>COUNTIF($G$2:$G$727,"村山太朗")</f>
        <v>0</v>
      </c>
      <c r="V30" s="10">
        <f>COUNTIF($H$2:$H$727,"村山太朗")</f>
        <v>0</v>
      </c>
    </row>
    <row r="31" spans="1:22" ht="18" customHeight="1">
      <c r="A31" s="4">
        <v>30</v>
      </c>
      <c r="B31" s="35">
        <v>44006</v>
      </c>
      <c r="C31" s="36" t="s">
        <v>11</v>
      </c>
      <c r="D31" s="36" t="s">
        <v>16</v>
      </c>
      <c r="E31" s="36" t="s">
        <v>7</v>
      </c>
      <c r="F31" s="36" t="s">
        <v>46</v>
      </c>
      <c r="G31" s="21"/>
      <c r="H31" s="21"/>
      <c r="I31" s="21" t="s">
        <v>9</v>
      </c>
      <c r="J31" s="21" t="s">
        <v>31</v>
      </c>
      <c r="L31" s="4">
        <v>29</v>
      </c>
      <c r="M31" s="36" t="s">
        <v>52</v>
      </c>
      <c r="N31" s="10">
        <f>COUNTIF($C$2:$H$727,"原信一朗")</f>
        <v>69</v>
      </c>
      <c r="O31" s="10">
        <f t="shared" si="0"/>
        <v>69</v>
      </c>
      <c r="P31" s="24"/>
      <c r="Q31" s="10">
        <f>COUNTIF($C$2:$C$727,"原信一朗")</f>
        <v>18</v>
      </c>
      <c r="R31" s="10">
        <f>COUNTIF($D$2:$D$727,"原信一朗")</f>
        <v>16</v>
      </c>
      <c r="S31" s="10">
        <f>COUNTIF($E$2:$E$727,"原信一朗")</f>
        <v>17</v>
      </c>
      <c r="T31" s="10">
        <f>COUNTIF($F$2:$F$727,"原信一朗")</f>
        <v>18</v>
      </c>
      <c r="U31" s="10">
        <f>COUNTIF($G$2:$G$727,"原信一朗")</f>
        <v>0</v>
      </c>
      <c r="V31" s="10">
        <f>COUNTIF($H$2:$H$727,"原信一朗")</f>
        <v>0</v>
      </c>
    </row>
    <row r="32" spans="1:22" ht="18" customHeight="1">
      <c r="A32" s="4">
        <v>31</v>
      </c>
      <c r="B32" s="35">
        <v>44007</v>
      </c>
      <c r="C32" s="36" t="s">
        <v>4</v>
      </c>
      <c r="D32" s="36" t="s">
        <v>21</v>
      </c>
      <c r="E32" s="36" t="s">
        <v>15</v>
      </c>
      <c r="F32" s="36" t="s">
        <v>36</v>
      </c>
      <c r="G32" s="21"/>
      <c r="H32" s="21"/>
      <c r="I32" s="21" t="s">
        <v>8</v>
      </c>
      <c r="J32" s="21" t="s">
        <v>26</v>
      </c>
      <c r="L32" s="4">
        <v>30</v>
      </c>
      <c r="M32" s="36" t="s">
        <v>67</v>
      </c>
      <c r="N32" s="10">
        <f>COUNTIF($C$2:$H$727,"橘髙淳")</f>
        <v>67</v>
      </c>
      <c r="O32" s="10">
        <f t="shared" si="0"/>
        <v>67</v>
      </c>
      <c r="P32" s="24"/>
      <c r="Q32" s="10">
        <f>COUNTIF($C$2:$C$727,"橘髙淳")</f>
        <v>19</v>
      </c>
      <c r="R32" s="10">
        <f>COUNTIF($D$2:$D$727,"橘髙淳")</f>
        <v>15</v>
      </c>
      <c r="S32" s="10">
        <f>COUNTIF($E$2:$E$727,"橘髙淳")</f>
        <v>14</v>
      </c>
      <c r="T32" s="10">
        <f>COUNTIF($F$2:$F$727,"橘髙淳")</f>
        <v>19</v>
      </c>
      <c r="U32" s="10">
        <f>COUNTIF($G$2:$G$727,"橘髙淳")</f>
        <v>0</v>
      </c>
      <c r="V32" s="10">
        <f>COUNTIF($H$2:$H$727,"橘髙淳")</f>
        <v>0</v>
      </c>
    </row>
    <row r="33" spans="1:22" ht="18" customHeight="1">
      <c r="A33" s="4">
        <v>32</v>
      </c>
      <c r="B33" s="35">
        <v>44007</v>
      </c>
      <c r="C33" s="36" t="s">
        <v>10</v>
      </c>
      <c r="D33" s="36" t="s">
        <v>12</v>
      </c>
      <c r="E33" s="36" t="s">
        <v>30</v>
      </c>
      <c r="F33" s="36" t="s">
        <v>28</v>
      </c>
      <c r="G33" s="21"/>
      <c r="H33" s="21"/>
      <c r="I33" s="21" t="s">
        <v>14</v>
      </c>
      <c r="J33" s="21" t="s">
        <v>38</v>
      </c>
      <c r="L33" s="4">
        <v>31</v>
      </c>
      <c r="M33" s="36" t="s">
        <v>91</v>
      </c>
      <c r="N33" s="10">
        <f>COUNTIF($C$2:$H$727,"飯塚富司")</f>
        <v>63</v>
      </c>
      <c r="O33" s="10">
        <f t="shared" si="0"/>
        <v>63</v>
      </c>
      <c r="P33" s="24"/>
      <c r="Q33" s="10">
        <f>COUNTIF($C$2:$C$727,"飯塚富司")</f>
        <v>14</v>
      </c>
      <c r="R33" s="10">
        <f>COUNTIF($D$2:$D$727,"飯塚富司")</f>
        <v>15</v>
      </c>
      <c r="S33" s="10">
        <f>COUNTIF($E$2:$E$727,"飯塚富司")</f>
        <v>16</v>
      </c>
      <c r="T33" s="10">
        <f>COUNTIF($F$2:$F$727,"飯塚富司")</f>
        <v>18</v>
      </c>
      <c r="U33" s="10">
        <f>COUNTIF($G$2:$G$727,"飯塚富司")</f>
        <v>0</v>
      </c>
      <c r="V33" s="10">
        <f>COUNTIF($H$2:$H$727,"飯塚富司")</f>
        <v>0</v>
      </c>
    </row>
    <row r="34" spans="1:22" ht="18" customHeight="1">
      <c r="A34" s="4">
        <v>33</v>
      </c>
      <c r="B34" s="35">
        <v>44007</v>
      </c>
      <c r="C34" s="36" t="s">
        <v>6</v>
      </c>
      <c r="D34" s="36" t="s">
        <v>49</v>
      </c>
      <c r="E34" s="36" t="s">
        <v>27</v>
      </c>
      <c r="F34" s="36" t="s">
        <v>18</v>
      </c>
      <c r="G34" s="21"/>
      <c r="H34" s="21"/>
      <c r="I34" s="21" t="s">
        <v>13</v>
      </c>
      <c r="J34" s="21" t="s">
        <v>20</v>
      </c>
      <c r="L34" s="4">
        <v>32</v>
      </c>
      <c r="M34" s="36" t="s">
        <v>90</v>
      </c>
      <c r="N34" s="10">
        <f>COUNTIF($C$2:$H$727,"杉永政信")</f>
        <v>62</v>
      </c>
      <c r="O34" s="10">
        <f t="shared" si="0"/>
        <v>62</v>
      </c>
      <c r="P34" s="24"/>
      <c r="Q34" s="10">
        <f>COUNTIF($C$2:$C$727,"杉永政信")</f>
        <v>13</v>
      </c>
      <c r="R34" s="10">
        <f>COUNTIF($D$2:$D$727,"杉永政信")</f>
        <v>15</v>
      </c>
      <c r="S34" s="10">
        <f>COUNTIF($E$2:$E$727,"杉永政信")</f>
        <v>15</v>
      </c>
      <c r="T34" s="10">
        <f>COUNTIF($F$2:$F$727,"杉永政信")</f>
        <v>19</v>
      </c>
      <c r="U34" s="10">
        <f>COUNTIF($G$2:$G$727,"杉永政信")</f>
        <v>0</v>
      </c>
      <c r="V34" s="10">
        <f>COUNTIF($H$2:$H$727,"杉永政信")</f>
        <v>0</v>
      </c>
    </row>
    <row r="35" spans="1:22" ht="18" customHeight="1">
      <c r="A35" s="4">
        <v>34</v>
      </c>
      <c r="B35" s="35">
        <v>44007</v>
      </c>
      <c r="C35" s="36" t="s">
        <v>24</v>
      </c>
      <c r="D35" s="36" t="s">
        <v>5</v>
      </c>
      <c r="E35" s="36" t="s">
        <v>40</v>
      </c>
      <c r="F35" s="36" t="s">
        <v>35</v>
      </c>
      <c r="G35" s="21"/>
      <c r="H35" s="21"/>
      <c r="I35" s="21" t="s">
        <v>37</v>
      </c>
      <c r="J35" s="21" t="s">
        <v>19</v>
      </c>
      <c r="L35" s="4">
        <v>33</v>
      </c>
      <c r="M35" s="36" t="s">
        <v>106</v>
      </c>
      <c r="N35" s="10">
        <f>COUNTIF($C$2:$H$727,"芦原英智")</f>
        <v>61</v>
      </c>
      <c r="O35" s="10">
        <f t="shared" ref="O35:O57" si="1">SUM(Q35:V35)</f>
        <v>61</v>
      </c>
      <c r="P35" s="24"/>
      <c r="Q35" s="10">
        <f>COUNTIF($C$2:$C$727,"芦原英智")</f>
        <v>16</v>
      </c>
      <c r="R35" s="10">
        <f>COUNTIF($D$2:$D$727,"芦原英智")</f>
        <v>14</v>
      </c>
      <c r="S35" s="10">
        <f>COUNTIF($E$2:$E$727,"芦原英智")</f>
        <v>14</v>
      </c>
      <c r="T35" s="10">
        <f>COUNTIF($F$2:$F$727,"芦原英智")</f>
        <v>17</v>
      </c>
      <c r="U35" s="10">
        <f>COUNTIF($G$2:$G$727,"芦原英智")</f>
        <v>0</v>
      </c>
      <c r="V35" s="10">
        <f>COUNTIF($H$2:$H$727,"芦原英智")</f>
        <v>0</v>
      </c>
    </row>
    <row r="36" spans="1:22" ht="18" customHeight="1">
      <c r="A36" s="4">
        <v>35</v>
      </c>
      <c r="B36" s="37">
        <v>44007</v>
      </c>
      <c r="C36" s="34" t="s">
        <v>22</v>
      </c>
      <c r="D36" s="34" t="s">
        <v>17</v>
      </c>
      <c r="E36" s="34" t="s">
        <v>33</v>
      </c>
      <c r="F36" s="34" t="s">
        <v>34</v>
      </c>
      <c r="G36" s="21"/>
      <c r="H36" s="21"/>
      <c r="I36" s="21" t="s">
        <v>32</v>
      </c>
      <c r="J36" s="21" t="s">
        <v>25</v>
      </c>
      <c r="L36" s="4">
        <v>34</v>
      </c>
      <c r="M36" s="34" t="s">
        <v>53</v>
      </c>
      <c r="N36" s="10">
        <f>COUNTIF($C$2:$H$727,"佐藤純一")</f>
        <v>61</v>
      </c>
      <c r="O36" s="10">
        <f t="shared" si="1"/>
        <v>61</v>
      </c>
      <c r="P36" s="24"/>
      <c r="Q36" s="10">
        <f>COUNTIF($C$2:$C$727,"佐藤純一")</f>
        <v>14</v>
      </c>
      <c r="R36" s="10">
        <f>COUNTIF($D$2:$D$727,"佐藤純一")</f>
        <v>17</v>
      </c>
      <c r="S36" s="10">
        <f>COUNTIF($E$2:$E$727,"佐藤純一")</f>
        <v>17</v>
      </c>
      <c r="T36" s="10">
        <f>COUNTIF($F$2:$F$727,"佐藤純一")</f>
        <v>13</v>
      </c>
      <c r="U36" s="10">
        <f>COUNTIF($G$2:$G$727,"佐藤純一")</f>
        <v>0</v>
      </c>
      <c r="V36" s="10">
        <f>COUNTIF($H$2:$H$727,"佐藤純一")</f>
        <v>0</v>
      </c>
    </row>
    <row r="37" spans="1:22" ht="18" customHeight="1">
      <c r="A37" s="4">
        <v>36</v>
      </c>
      <c r="B37" s="37">
        <v>44007</v>
      </c>
      <c r="C37" s="34" t="s">
        <v>16</v>
      </c>
      <c r="D37" s="34" t="s">
        <v>7</v>
      </c>
      <c r="E37" s="34" t="s">
        <v>46</v>
      </c>
      <c r="F37" s="34" t="s">
        <v>50</v>
      </c>
      <c r="G37" s="21"/>
      <c r="H37" s="21"/>
      <c r="I37" s="21" t="s">
        <v>9</v>
      </c>
      <c r="J37" s="21" t="s">
        <v>31</v>
      </c>
      <c r="L37" s="4">
        <v>35</v>
      </c>
      <c r="M37" s="34" t="s">
        <v>130</v>
      </c>
      <c r="N37" s="10">
        <f>COUNTIF($C$2:$H$727,"佐々木昌信")</f>
        <v>54</v>
      </c>
      <c r="O37" s="10">
        <f t="shared" si="1"/>
        <v>54</v>
      </c>
      <c r="P37" s="24"/>
      <c r="Q37" s="10">
        <f>COUNTIF($C$2:$C$727,"佐々木昌信")</f>
        <v>14</v>
      </c>
      <c r="R37" s="10">
        <f>COUNTIF($D$2:$D$727,"佐々木昌信")</f>
        <v>13</v>
      </c>
      <c r="S37" s="10">
        <f>COUNTIF($E$2:$E$727,"佐々木昌信")</f>
        <v>13</v>
      </c>
      <c r="T37" s="10">
        <f>COUNTIF($F$2:$F$727,"佐々木昌信")</f>
        <v>14</v>
      </c>
      <c r="U37" s="10">
        <f>COUNTIF($G$2:$G$727,"佐々木昌信")</f>
        <v>0</v>
      </c>
      <c r="V37" s="10">
        <f>COUNTIF($H$2:$H$727,"佐々木昌信")</f>
        <v>0</v>
      </c>
    </row>
    <row r="38" spans="1:22" ht="18" customHeight="1">
      <c r="A38" s="4">
        <v>37</v>
      </c>
      <c r="B38" s="37">
        <v>44008</v>
      </c>
      <c r="C38" s="34" t="s">
        <v>7</v>
      </c>
      <c r="D38" s="34" t="s">
        <v>46</v>
      </c>
      <c r="E38" s="34" t="s">
        <v>50</v>
      </c>
      <c r="F38" s="34" t="s">
        <v>11</v>
      </c>
      <c r="G38" s="21"/>
      <c r="H38" s="21"/>
      <c r="I38" s="21" t="s">
        <v>9</v>
      </c>
      <c r="J38" s="21" t="s">
        <v>31</v>
      </c>
      <c r="L38" s="4">
        <v>36</v>
      </c>
      <c r="M38" s="36" t="s">
        <v>105</v>
      </c>
      <c r="N38" s="10">
        <f>COUNTIF($C$2:$H$727,"山口義治")</f>
        <v>50</v>
      </c>
      <c r="O38" s="10">
        <f t="shared" si="1"/>
        <v>50</v>
      </c>
      <c r="P38" s="24"/>
      <c r="Q38" s="10">
        <f>COUNTIF($C$2:$C$727,"山口義治")</f>
        <v>11</v>
      </c>
      <c r="R38" s="10">
        <f>COUNTIF($D$2:$D$727,"山口義治")</f>
        <v>12</v>
      </c>
      <c r="S38" s="10">
        <f>COUNTIF($E$2:$E$727,"山口義治")</f>
        <v>12</v>
      </c>
      <c r="T38" s="10">
        <f>COUNTIF($F$2:$F$727,"山口義治")</f>
        <v>15</v>
      </c>
      <c r="U38" s="10">
        <f>COUNTIF($G$2:$G$727,"山口義治")</f>
        <v>0</v>
      </c>
      <c r="V38" s="10">
        <f>COUNTIF($H$2:$H$727,"山口義治")</f>
        <v>0</v>
      </c>
    </row>
    <row r="39" spans="1:22" ht="18" customHeight="1">
      <c r="A39" s="4">
        <v>38</v>
      </c>
      <c r="B39" s="37">
        <v>44008</v>
      </c>
      <c r="C39" s="34" t="s">
        <v>5</v>
      </c>
      <c r="D39" s="34" t="s">
        <v>40</v>
      </c>
      <c r="E39" s="34" t="s">
        <v>35</v>
      </c>
      <c r="F39" s="34" t="s">
        <v>29</v>
      </c>
      <c r="G39" s="21"/>
      <c r="H39" s="21"/>
      <c r="I39" s="21" t="s">
        <v>13</v>
      </c>
      <c r="J39" s="21" t="s">
        <v>38</v>
      </c>
      <c r="L39" s="4">
        <v>37</v>
      </c>
      <c r="M39" s="34" t="s">
        <v>107</v>
      </c>
      <c r="N39" s="10">
        <f>COUNTIF($C$2:$H$727,"長井功一")</f>
        <v>36</v>
      </c>
      <c r="O39" s="10">
        <f t="shared" si="1"/>
        <v>36</v>
      </c>
      <c r="P39" s="24"/>
      <c r="Q39" s="10">
        <f>COUNTIF($C$2:$C$727,"長井功一")</f>
        <v>11</v>
      </c>
      <c r="R39" s="10">
        <f>COUNTIF($D$2:$D$727,"長井功一")</f>
        <v>10</v>
      </c>
      <c r="S39" s="10">
        <f>COUNTIF($E$2:$E$727,"長井功一")</f>
        <v>9</v>
      </c>
      <c r="T39" s="10">
        <f>COUNTIF($F$2:$F$727,"長井功一")</f>
        <v>6</v>
      </c>
      <c r="U39" s="10">
        <f>COUNTIF($G$2:$G$727,"長井功一")</f>
        <v>0</v>
      </c>
      <c r="V39" s="10">
        <f>COUNTIF($H$2:$H$727,"長井功一")</f>
        <v>0</v>
      </c>
    </row>
    <row r="40" spans="1:22" ht="18" customHeight="1">
      <c r="A40" s="4">
        <v>39</v>
      </c>
      <c r="B40" s="37">
        <v>44008</v>
      </c>
      <c r="C40" s="34" t="s">
        <v>49</v>
      </c>
      <c r="D40" s="34" t="s">
        <v>27</v>
      </c>
      <c r="E40" s="34" t="s">
        <v>18</v>
      </c>
      <c r="F40" s="34" t="s">
        <v>42</v>
      </c>
      <c r="G40" s="21"/>
      <c r="H40" s="21"/>
      <c r="I40" s="21" t="s">
        <v>8</v>
      </c>
      <c r="J40" s="21" t="s">
        <v>26</v>
      </c>
      <c r="L40" s="4">
        <v>38</v>
      </c>
      <c r="M40" s="34" t="s">
        <v>73</v>
      </c>
      <c r="N40" s="10">
        <f>COUNTIF($C$2:$H$727,"須山祐多")</f>
        <v>32</v>
      </c>
      <c r="O40" s="10">
        <f t="shared" si="1"/>
        <v>32</v>
      </c>
      <c r="P40" s="24"/>
      <c r="Q40" s="10">
        <f>COUNTIF($C$2:$C$727,"須山祐多")</f>
        <v>9</v>
      </c>
      <c r="R40" s="10">
        <f>COUNTIF($D$2:$D$727,"須山祐多")</f>
        <v>8</v>
      </c>
      <c r="S40" s="10">
        <f>COUNTIF($E$2:$E$727,"須山祐多")</f>
        <v>9</v>
      </c>
      <c r="T40" s="10">
        <f>COUNTIF($F$2:$F$727,"須山祐多")</f>
        <v>6</v>
      </c>
      <c r="U40" s="10">
        <f>COUNTIF($G$2:$G$727,"須山祐多")</f>
        <v>0</v>
      </c>
      <c r="V40" s="10">
        <f>COUNTIF($H$2:$H$727,"須山祐多")</f>
        <v>0</v>
      </c>
    </row>
    <row r="41" spans="1:22" ht="18" customHeight="1">
      <c r="A41" s="4">
        <v>40</v>
      </c>
      <c r="B41" s="37">
        <v>44008</v>
      </c>
      <c r="C41" s="34" t="s">
        <v>43</v>
      </c>
      <c r="D41" s="34" t="s">
        <v>45</v>
      </c>
      <c r="E41" s="34" t="s">
        <v>23</v>
      </c>
      <c r="F41" s="34" t="s">
        <v>72</v>
      </c>
      <c r="G41" s="21"/>
      <c r="H41" s="21"/>
      <c r="I41" s="21" t="s">
        <v>20</v>
      </c>
      <c r="J41" s="21" t="s">
        <v>19</v>
      </c>
      <c r="L41" s="4">
        <v>39</v>
      </c>
      <c r="M41" s="34" t="s">
        <v>108</v>
      </c>
      <c r="N41" s="10">
        <f>COUNTIF($C$2:$H$727,"岩下健吾")</f>
        <v>32</v>
      </c>
      <c r="O41" s="10">
        <f t="shared" si="1"/>
        <v>32</v>
      </c>
      <c r="P41" s="24"/>
      <c r="Q41" s="10">
        <f>COUNTIF($C$2:$C$727,"岩下健吾")</f>
        <v>8</v>
      </c>
      <c r="R41" s="10">
        <f>COUNTIF($D$2:$D$727,"岩下健吾")</f>
        <v>8</v>
      </c>
      <c r="S41" s="10">
        <f>COUNTIF($E$2:$E$727,"岩下健吾")</f>
        <v>8</v>
      </c>
      <c r="T41" s="10">
        <f>COUNTIF($F$2:$F$727,"岩下健吾")</f>
        <v>8</v>
      </c>
      <c r="U41" s="10">
        <f>COUNTIF($G$2:$G$727,"岩下健吾")</f>
        <v>0</v>
      </c>
      <c r="V41" s="10">
        <f>COUNTIF($H$2:$H$727,"岩下健吾")</f>
        <v>0</v>
      </c>
    </row>
    <row r="42" spans="1:22" ht="18" customHeight="1">
      <c r="A42" s="4">
        <v>41</v>
      </c>
      <c r="B42" s="37">
        <v>44008</v>
      </c>
      <c r="C42" s="34" t="s">
        <v>17</v>
      </c>
      <c r="D42" s="34" t="s">
        <v>33</v>
      </c>
      <c r="E42" s="34" t="s">
        <v>34</v>
      </c>
      <c r="F42" s="34" t="s">
        <v>39</v>
      </c>
      <c r="G42" s="21"/>
      <c r="H42" s="21"/>
      <c r="I42" s="21" t="s">
        <v>14</v>
      </c>
      <c r="J42" s="21" t="s">
        <v>37</v>
      </c>
      <c r="L42" s="4">
        <v>40</v>
      </c>
      <c r="M42" s="34" t="s">
        <v>109</v>
      </c>
      <c r="N42" s="10">
        <f>COUNTIF($C$2:$H$727,"梅木謙一")</f>
        <v>32</v>
      </c>
      <c r="O42" s="10">
        <f t="shared" si="1"/>
        <v>32</v>
      </c>
      <c r="P42" s="24"/>
      <c r="Q42" s="10">
        <f>COUNTIF($C$2:$C$727,"梅木謙一")</f>
        <v>9</v>
      </c>
      <c r="R42" s="10">
        <f>COUNTIF($D$2:$D$727,"梅木謙一")</f>
        <v>9</v>
      </c>
      <c r="S42" s="10">
        <f>COUNTIF($E$2:$E$727,"梅木謙一")</f>
        <v>8</v>
      </c>
      <c r="T42" s="10">
        <f>COUNTIF($F$2:$F$727,"梅木謙一")</f>
        <v>6</v>
      </c>
      <c r="U42" s="10">
        <f>COUNTIF($G$2:$G$727,"梅木謙一")</f>
        <v>0</v>
      </c>
      <c r="V42" s="10">
        <f>COUNTIF($H$2:$H$727,"梅木謙一")</f>
        <v>0</v>
      </c>
    </row>
    <row r="43" spans="1:22" ht="18" customHeight="1">
      <c r="A43" s="4">
        <v>42</v>
      </c>
      <c r="B43" s="37">
        <v>44008</v>
      </c>
      <c r="C43" s="34" t="s">
        <v>12</v>
      </c>
      <c r="D43" s="34" t="s">
        <v>30</v>
      </c>
      <c r="E43" s="34" t="s">
        <v>28</v>
      </c>
      <c r="F43" s="34" t="s">
        <v>48</v>
      </c>
      <c r="G43" s="21"/>
      <c r="H43" s="21"/>
      <c r="I43" s="21" t="s">
        <v>32</v>
      </c>
      <c r="J43" s="21" t="s">
        <v>25</v>
      </c>
      <c r="L43" s="4">
        <v>41</v>
      </c>
      <c r="M43" s="34" t="s">
        <v>110</v>
      </c>
      <c r="N43" s="10">
        <f>COUNTIF($C$2:$H$727,"山村裕也")</f>
        <v>22</v>
      </c>
      <c r="O43" s="10">
        <f t="shared" si="1"/>
        <v>22</v>
      </c>
      <c r="P43" s="24"/>
      <c r="Q43" s="10">
        <f>COUNTIF($C$2:$C$727,"山村裕也")</f>
        <v>5</v>
      </c>
      <c r="R43" s="10">
        <f>COUNTIF($D$2:$D$727,"山村裕也")</f>
        <v>5</v>
      </c>
      <c r="S43" s="10">
        <f>COUNTIF($E$2:$E$727,"山村裕也")</f>
        <v>7</v>
      </c>
      <c r="T43" s="10">
        <f>COUNTIF($F$2:$F$727,"山村裕也")</f>
        <v>5</v>
      </c>
      <c r="U43" s="10">
        <f>COUNTIF($G$2:$G$727,"山村裕也")</f>
        <v>0</v>
      </c>
      <c r="V43" s="10">
        <f>COUNTIF($H$2:$H$727,"山村裕也")</f>
        <v>0</v>
      </c>
    </row>
    <row r="44" spans="1:22" ht="18" customHeight="1">
      <c r="A44" s="4">
        <v>43</v>
      </c>
      <c r="B44" s="37">
        <v>44009</v>
      </c>
      <c r="C44" s="34" t="s">
        <v>45</v>
      </c>
      <c r="D44" s="34" t="s">
        <v>23</v>
      </c>
      <c r="E44" s="34" t="s">
        <v>72</v>
      </c>
      <c r="F44" s="34" t="s">
        <v>47</v>
      </c>
      <c r="G44" s="21"/>
      <c r="H44" s="21"/>
      <c r="I44" s="21" t="s">
        <v>20</v>
      </c>
      <c r="J44" s="21" t="s">
        <v>19</v>
      </c>
      <c r="L44" s="4">
        <v>42</v>
      </c>
      <c r="M44" s="34" t="s">
        <v>111</v>
      </c>
      <c r="N44" s="10">
        <f>COUNTIF($C$2:$H$727,"長川真也")</f>
        <v>17</v>
      </c>
      <c r="O44" s="10">
        <f t="shared" si="1"/>
        <v>17</v>
      </c>
      <c r="P44" s="24"/>
      <c r="Q44" s="10">
        <f>COUNTIF($C$2:$C$727,"長川真也")</f>
        <v>6</v>
      </c>
      <c r="R44" s="10">
        <f>COUNTIF($D$2:$D$727,"長川真也")</f>
        <v>5</v>
      </c>
      <c r="S44" s="10">
        <f>COUNTIF($E$2:$E$727,"長川真也")</f>
        <v>3</v>
      </c>
      <c r="T44" s="10">
        <f>COUNTIF($F$2:$F$727,"長川真也")</f>
        <v>3</v>
      </c>
      <c r="U44" s="10">
        <f>COUNTIF($G$2:$G$727,"長川真也")</f>
        <v>0</v>
      </c>
      <c r="V44" s="10">
        <f>COUNTIF($H$2:$H$727,"長川真也")</f>
        <v>0</v>
      </c>
    </row>
    <row r="45" spans="1:22" ht="18" customHeight="1">
      <c r="A45" s="4">
        <v>44</v>
      </c>
      <c r="B45" s="37">
        <v>44009</v>
      </c>
      <c r="C45" s="34" t="s">
        <v>40</v>
      </c>
      <c r="D45" s="34" t="s">
        <v>35</v>
      </c>
      <c r="E45" s="34" t="s">
        <v>29</v>
      </c>
      <c r="F45" s="34" t="s">
        <v>24</v>
      </c>
      <c r="G45" s="21"/>
      <c r="H45" s="21"/>
      <c r="I45" s="21" t="s">
        <v>13</v>
      </c>
      <c r="J45" s="21" t="s">
        <v>38</v>
      </c>
      <c r="L45" s="4">
        <v>43</v>
      </c>
      <c r="M45" s="34" t="s">
        <v>112</v>
      </c>
      <c r="N45" s="10">
        <f>COUNTIF($C$2:$H$727,"青木昴")</f>
        <v>7</v>
      </c>
      <c r="O45" s="10">
        <f t="shared" si="1"/>
        <v>7</v>
      </c>
      <c r="P45" s="24"/>
      <c r="Q45" s="10">
        <f>COUNTIF($C$2:$C$727,"青木昴")</f>
        <v>0</v>
      </c>
      <c r="R45" s="10">
        <f>COUNTIF($D$2:$D$727,"青木昴")</f>
        <v>1</v>
      </c>
      <c r="S45" s="10">
        <f>COUNTIF($E$2:$E$727,"青木昴")</f>
        <v>3</v>
      </c>
      <c r="T45" s="10">
        <f>COUNTIF($F$2:$F$727,"青木昴")</f>
        <v>3</v>
      </c>
      <c r="U45" s="10">
        <f>COUNTIF($G$2:$G$727,"青木昴")</f>
        <v>0</v>
      </c>
      <c r="V45" s="10">
        <f>COUNTIF($H$2:$H$727,"青木昴")</f>
        <v>0</v>
      </c>
    </row>
    <row r="46" spans="1:22" ht="18" customHeight="1">
      <c r="A46" s="4">
        <v>45</v>
      </c>
      <c r="B46" s="37">
        <v>44009</v>
      </c>
      <c r="C46" s="34" t="s">
        <v>46</v>
      </c>
      <c r="D46" s="34" t="s">
        <v>50</v>
      </c>
      <c r="E46" s="34" t="s">
        <v>11</v>
      </c>
      <c r="F46" s="34" t="s">
        <v>16</v>
      </c>
      <c r="G46" s="21"/>
      <c r="H46" s="21"/>
      <c r="I46" s="21" t="s">
        <v>9</v>
      </c>
      <c r="J46" s="21" t="s">
        <v>31</v>
      </c>
      <c r="L46" s="4">
        <v>44</v>
      </c>
      <c r="M46" s="34" t="s">
        <v>113</v>
      </c>
      <c r="N46" s="10">
        <f>COUNTIF($C$2:$H$727,"水口拓弥")</f>
        <v>0</v>
      </c>
      <c r="O46" s="10">
        <f t="shared" si="1"/>
        <v>0</v>
      </c>
      <c r="P46" s="24"/>
      <c r="Q46" s="10">
        <f>COUNTIF($C$2:$C$727,"水口拓弥")</f>
        <v>0</v>
      </c>
      <c r="R46" s="10">
        <f>COUNTIF($D$2:$D$727,"水口拓弥")</f>
        <v>0</v>
      </c>
      <c r="S46" s="10">
        <f>COUNTIF($E$2:$E$727,"水口拓弥")</f>
        <v>0</v>
      </c>
      <c r="T46" s="10">
        <f>COUNTIF($F$2:$F$727,"水口拓弥")</f>
        <v>0</v>
      </c>
      <c r="U46" s="10">
        <f>COUNTIF($G$2:$G$727,"水口拓弥")</f>
        <v>0</v>
      </c>
      <c r="V46" s="10">
        <f>COUNTIF($H$2:$H$727,"水口拓弥")</f>
        <v>0</v>
      </c>
    </row>
    <row r="47" spans="1:22" ht="18" customHeight="1">
      <c r="A47" s="4">
        <v>46</v>
      </c>
      <c r="B47" s="37">
        <v>44009</v>
      </c>
      <c r="C47" s="34" t="s">
        <v>30</v>
      </c>
      <c r="D47" s="34" t="s">
        <v>28</v>
      </c>
      <c r="E47" s="34" t="s">
        <v>48</v>
      </c>
      <c r="F47" s="34" t="s">
        <v>10</v>
      </c>
      <c r="G47" s="21"/>
      <c r="H47" s="21"/>
      <c r="I47" s="21" t="s">
        <v>32</v>
      </c>
      <c r="J47" s="21" t="s">
        <v>25</v>
      </c>
      <c r="L47" s="4">
        <v>45</v>
      </c>
      <c r="M47" s="34" t="s">
        <v>114</v>
      </c>
      <c r="N47" s="10">
        <f>COUNTIF($C$2:$H$727,"鈴木宏基")</f>
        <v>0</v>
      </c>
      <c r="O47" s="10">
        <f t="shared" si="1"/>
        <v>0</v>
      </c>
      <c r="P47" s="24"/>
      <c r="Q47" s="10">
        <f>COUNTIF($C$2:$C$727,"鈴木宏基")</f>
        <v>0</v>
      </c>
      <c r="R47" s="10">
        <f>COUNTIF($D$2:$D$727,"鈴木宏基")</f>
        <v>0</v>
      </c>
      <c r="S47" s="10">
        <f>COUNTIF($E$2:$E$727,"鈴木宏基")</f>
        <v>0</v>
      </c>
      <c r="T47" s="10">
        <f>COUNTIF($F$2:$F$727,"鈴木宏基")</f>
        <v>0</v>
      </c>
      <c r="U47" s="10">
        <f>COUNTIF($G$2:$G$727,"鈴木宏基")</f>
        <v>0</v>
      </c>
      <c r="V47" s="10">
        <f>COUNTIF($H$2:$H$727,"鈴木宏基")</f>
        <v>0</v>
      </c>
    </row>
    <row r="48" spans="1:22" ht="18" customHeight="1">
      <c r="A48" s="4">
        <v>47</v>
      </c>
      <c r="B48" s="37">
        <v>44009</v>
      </c>
      <c r="C48" s="34" t="s">
        <v>27</v>
      </c>
      <c r="D48" s="34" t="s">
        <v>18</v>
      </c>
      <c r="E48" s="34" t="s">
        <v>42</v>
      </c>
      <c r="F48" s="34" t="s">
        <v>6</v>
      </c>
      <c r="G48" s="21"/>
      <c r="H48" s="21"/>
      <c r="I48" s="21" t="s">
        <v>8</v>
      </c>
      <c r="J48" s="21" t="s">
        <v>26</v>
      </c>
      <c r="L48" s="4">
        <v>46</v>
      </c>
      <c r="M48" s="34" t="s">
        <v>115</v>
      </c>
      <c r="N48" s="10">
        <f>COUNTIF($C$2:$H$727,"古賀真之")</f>
        <v>0</v>
      </c>
      <c r="O48" s="10">
        <f t="shared" si="1"/>
        <v>0</v>
      </c>
      <c r="P48" s="24"/>
      <c r="Q48" s="10">
        <f>COUNTIF($C$2:$C$727,"古賀真之")</f>
        <v>0</v>
      </c>
      <c r="R48" s="10">
        <f>COUNTIF($D$2:$D$727,"古賀真之")</f>
        <v>0</v>
      </c>
      <c r="S48" s="10">
        <f>COUNTIF($E$2:$E$727,"古賀真之")</f>
        <v>0</v>
      </c>
      <c r="T48" s="10">
        <f>COUNTIF($F$2:$F$727,"古賀真之")</f>
        <v>0</v>
      </c>
      <c r="U48" s="10">
        <f>COUNTIF($G$2:$G$727,"古賀真之")</f>
        <v>0</v>
      </c>
      <c r="V48" s="10">
        <f>COUNTIF($H$2:$H$727,"古賀真之")</f>
        <v>0</v>
      </c>
    </row>
    <row r="49" spans="1:22" ht="18" customHeight="1">
      <c r="A49" s="4">
        <v>48</v>
      </c>
      <c r="B49" s="37">
        <v>44009</v>
      </c>
      <c r="C49" s="34" t="s">
        <v>33</v>
      </c>
      <c r="D49" s="34" t="s">
        <v>34</v>
      </c>
      <c r="E49" s="34" t="s">
        <v>39</v>
      </c>
      <c r="F49" s="34" t="s">
        <v>22</v>
      </c>
      <c r="G49" s="21"/>
      <c r="H49" s="21"/>
      <c r="I49" s="21" t="s">
        <v>14</v>
      </c>
      <c r="J49" s="21" t="s">
        <v>37</v>
      </c>
      <c r="L49" s="4">
        <v>47</v>
      </c>
      <c r="M49" s="34" t="s">
        <v>116</v>
      </c>
      <c r="N49" s="10">
        <f>COUNTIF($C$2:$C$727,"山本力仁")</f>
        <v>0</v>
      </c>
      <c r="O49" s="10">
        <f t="shared" si="1"/>
        <v>0</v>
      </c>
      <c r="P49" s="24"/>
      <c r="Q49" s="10">
        <f>COUNTIF($C$2:$C$727,"山本力仁")</f>
        <v>0</v>
      </c>
      <c r="R49" s="10">
        <f>COUNTIF($D$2:$D$727,"山本力仁")</f>
        <v>0</v>
      </c>
      <c r="S49" s="10">
        <f>COUNTIF($E$2:$E$727,"山本力仁")</f>
        <v>0</v>
      </c>
      <c r="T49" s="10">
        <f>COUNTIF($F$2:$F$727,"山本力仁")</f>
        <v>0</v>
      </c>
      <c r="U49" s="10">
        <f>COUNTIF($G$2:$G$727,"山本力仁")</f>
        <v>0</v>
      </c>
      <c r="V49" s="10">
        <f>COUNTIF($H$2:$H$727,"山本力仁")</f>
        <v>0</v>
      </c>
    </row>
    <row r="50" spans="1:22" ht="18" customHeight="1">
      <c r="A50" s="4">
        <v>49</v>
      </c>
      <c r="B50" s="37">
        <v>44010</v>
      </c>
      <c r="C50" s="34" t="s">
        <v>35</v>
      </c>
      <c r="D50" s="34" t="s">
        <v>29</v>
      </c>
      <c r="E50" s="34" t="s">
        <v>24</v>
      </c>
      <c r="F50" s="34" t="s">
        <v>5</v>
      </c>
      <c r="G50" s="21"/>
      <c r="H50" s="21"/>
      <c r="I50" s="21" t="s">
        <v>13</v>
      </c>
      <c r="J50" s="21" t="s">
        <v>38</v>
      </c>
      <c r="L50" s="4">
        <v>48</v>
      </c>
      <c r="M50" s="34" t="s">
        <v>117</v>
      </c>
      <c r="N50" s="10">
        <f>COUNTIF($C$2:$H$727,"野田亮介")</f>
        <v>0</v>
      </c>
      <c r="O50" s="10">
        <f t="shared" si="1"/>
        <v>0</v>
      </c>
      <c r="P50" s="24"/>
      <c r="Q50" s="10">
        <f>COUNTIF($C$2:$C$727,"野田亮介")</f>
        <v>0</v>
      </c>
      <c r="R50" s="10">
        <f>COUNTIF($D$2:$D$727,"野田亮介")</f>
        <v>0</v>
      </c>
      <c r="S50" s="10">
        <f>COUNTIF($E$2:$E$727,"野田亮介")</f>
        <v>0</v>
      </c>
      <c r="T50" s="10">
        <f>COUNTIF($F$2:$F$727,"野田亮介")</f>
        <v>0</v>
      </c>
      <c r="U50" s="10">
        <f>COUNTIF($G$2:$G$727,"野田亮介")</f>
        <v>0</v>
      </c>
      <c r="V50" s="10">
        <f>COUNTIF($H$2:$H$727,"野田亮介")</f>
        <v>0</v>
      </c>
    </row>
    <row r="51" spans="1:22" ht="18" customHeight="1">
      <c r="A51" s="4">
        <v>50</v>
      </c>
      <c r="B51" s="37">
        <v>44010</v>
      </c>
      <c r="C51" s="34" t="s">
        <v>34</v>
      </c>
      <c r="D51" s="34" t="s">
        <v>39</v>
      </c>
      <c r="E51" s="34" t="s">
        <v>22</v>
      </c>
      <c r="F51" s="34" t="s">
        <v>17</v>
      </c>
      <c r="G51" s="21"/>
      <c r="H51" s="21"/>
      <c r="I51" s="21" t="s">
        <v>14</v>
      </c>
      <c r="J51" s="21" t="s">
        <v>37</v>
      </c>
      <c r="L51" s="4">
        <v>49</v>
      </c>
      <c r="M51" s="34" t="s">
        <v>118</v>
      </c>
      <c r="N51" s="10">
        <f>COUNTIF($C$2:$H$727,"松本大輝")</f>
        <v>0</v>
      </c>
      <c r="O51" s="10">
        <f t="shared" si="1"/>
        <v>0</v>
      </c>
      <c r="P51" s="24"/>
      <c r="Q51" s="10">
        <f>COUNTIF($C$2:$C$727,"松本大輝")</f>
        <v>0</v>
      </c>
      <c r="R51" s="10">
        <f>COUNTIF($D$2:$D$727,"松本大輝")</f>
        <v>0</v>
      </c>
      <c r="S51" s="10">
        <f>COUNTIF($E$2:$E$727,"松本大輝")</f>
        <v>0</v>
      </c>
      <c r="T51" s="10">
        <f>COUNTIF($E$2:$F$727,"松本大輝")</f>
        <v>0</v>
      </c>
      <c r="U51" s="10">
        <f>COUNTIF($G$2:$G$727,"松本大輝")</f>
        <v>0</v>
      </c>
      <c r="V51" s="10">
        <f>COUNTIF($H$2:$H$727,"松本大輝")</f>
        <v>0</v>
      </c>
    </row>
    <row r="52" spans="1:22" ht="18" customHeight="1">
      <c r="A52" s="4">
        <v>51</v>
      </c>
      <c r="B52" s="37">
        <v>44010</v>
      </c>
      <c r="C52" s="34" t="s">
        <v>28</v>
      </c>
      <c r="D52" s="34" t="s">
        <v>48</v>
      </c>
      <c r="E52" s="34" t="s">
        <v>10</v>
      </c>
      <c r="F52" s="34" t="s">
        <v>12</v>
      </c>
      <c r="G52" s="21"/>
      <c r="H52" s="21"/>
      <c r="I52" s="21" t="s">
        <v>32</v>
      </c>
      <c r="J52" s="21" t="s">
        <v>25</v>
      </c>
      <c r="L52" s="4">
        <v>50</v>
      </c>
      <c r="M52" s="34" t="s">
        <v>119</v>
      </c>
      <c r="N52" s="10">
        <f>COUNTIF($C$2:$H$727,"森口壽樹")</f>
        <v>0</v>
      </c>
      <c r="O52" s="10">
        <f t="shared" si="1"/>
        <v>0</v>
      </c>
      <c r="P52" s="24"/>
      <c r="Q52" s="10">
        <f>COUNTIF($C$2:$C$727,"森口壽樹")</f>
        <v>0</v>
      </c>
      <c r="R52" s="10">
        <f>COUNTIF($D$2:$D$727,"森口壽樹")</f>
        <v>0</v>
      </c>
      <c r="S52" s="10">
        <f>COUNTIF($E$2:$E$727,"森口壽樹")</f>
        <v>0</v>
      </c>
      <c r="T52" s="10">
        <f>COUNTIF($F$2:$F$727,"森口壽樹")</f>
        <v>0</v>
      </c>
      <c r="U52" s="10">
        <f>COUNTIF($G$2:$G$727,"森口壽樹")</f>
        <v>0</v>
      </c>
      <c r="V52" s="10">
        <f>COUNTIF($H$2:$H$727,"森口壽樹")</f>
        <v>0</v>
      </c>
    </row>
    <row r="53" spans="1:22" ht="18" customHeight="1">
      <c r="A53" s="4">
        <v>52</v>
      </c>
      <c r="B53" s="37">
        <v>44010</v>
      </c>
      <c r="C53" s="34" t="s">
        <v>23</v>
      </c>
      <c r="D53" s="34" t="s">
        <v>72</v>
      </c>
      <c r="E53" s="34" t="s">
        <v>47</v>
      </c>
      <c r="F53" s="34" t="s">
        <v>43</v>
      </c>
      <c r="G53" s="21"/>
      <c r="H53" s="21"/>
      <c r="I53" s="21" t="s">
        <v>20</v>
      </c>
      <c r="J53" s="21" t="s">
        <v>19</v>
      </c>
      <c r="L53" s="4">
        <v>51</v>
      </c>
      <c r="M53" s="34" t="s">
        <v>120</v>
      </c>
      <c r="N53" s="10">
        <f>COUNTIF($C$2:$H$727,"郡司真里")</f>
        <v>0</v>
      </c>
      <c r="O53" s="10">
        <f t="shared" si="1"/>
        <v>0</v>
      </c>
      <c r="P53" s="24"/>
      <c r="Q53" s="10">
        <f>COUNTIF($C$2:$C$727,"郡司真里")</f>
        <v>0</v>
      </c>
      <c r="R53" s="10">
        <f>COUNTIF($D$2:$D$727,"郡司真里")</f>
        <v>0</v>
      </c>
      <c r="S53" s="10">
        <f>COUNTIF($E$2:$E$727,"郡司真里")</f>
        <v>0</v>
      </c>
      <c r="T53" s="10">
        <f>COUNTIF($F$2:$F$727,"郡司真里")</f>
        <v>0</v>
      </c>
      <c r="U53" s="10">
        <f>COUNTIF($G$2:$G$727,"郡司真里")</f>
        <v>0</v>
      </c>
      <c r="V53" s="10">
        <f>COUNTIF($H$2:$H$727,"郡司真里")</f>
        <v>0</v>
      </c>
    </row>
    <row r="54" spans="1:22" ht="18" customHeight="1">
      <c r="A54" s="4">
        <v>53</v>
      </c>
      <c r="B54" s="37">
        <v>44010</v>
      </c>
      <c r="C54" s="34" t="s">
        <v>50</v>
      </c>
      <c r="D54" s="34" t="s">
        <v>11</v>
      </c>
      <c r="E54" s="34" t="s">
        <v>16</v>
      </c>
      <c r="F54" s="34" t="s">
        <v>7</v>
      </c>
      <c r="G54" s="21"/>
      <c r="H54" s="21"/>
      <c r="I54" s="21" t="s">
        <v>9</v>
      </c>
      <c r="J54" s="21" t="s">
        <v>31</v>
      </c>
      <c r="L54" s="4">
        <v>52</v>
      </c>
      <c r="M54" s="34" t="s">
        <v>121</v>
      </c>
      <c r="N54" s="10">
        <f>COUNTIF($C$2:$H$727,"川上拓斗")</f>
        <v>0</v>
      </c>
      <c r="O54" s="10">
        <f t="shared" si="1"/>
        <v>0</v>
      </c>
      <c r="P54" s="24"/>
      <c r="Q54" s="10">
        <f>COUNTIF($C$2:$C$727,"川上拓斗")</f>
        <v>0</v>
      </c>
      <c r="R54" s="10">
        <f>COUNTIF($D$2:$D$727,"川上拓斗")</f>
        <v>0</v>
      </c>
      <c r="S54" s="10">
        <f>COUNTIF($E$2:$E$727,"川上拓斗")</f>
        <v>0</v>
      </c>
      <c r="T54" s="10">
        <f>COUNTIF($F$2:$F$727,"川上拓斗")</f>
        <v>0</v>
      </c>
      <c r="U54" s="10">
        <f>COUNTIF($G$2:$G$727,"川上拓斗")</f>
        <v>0</v>
      </c>
      <c r="V54" s="10">
        <f>COUNTIF($H$2:$H$727,"川上拓斗")</f>
        <v>0</v>
      </c>
    </row>
    <row r="55" spans="1:22" ht="18" customHeight="1">
      <c r="A55" s="4">
        <v>54</v>
      </c>
      <c r="B55" s="37">
        <v>44010</v>
      </c>
      <c r="C55" s="34" t="s">
        <v>18</v>
      </c>
      <c r="D55" s="34" t="s">
        <v>42</v>
      </c>
      <c r="E55" s="34" t="s">
        <v>6</v>
      </c>
      <c r="F55" s="34" t="s">
        <v>49</v>
      </c>
      <c r="G55" s="21"/>
      <c r="H55" s="21"/>
      <c r="I55" s="21" t="s">
        <v>8</v>
      </c>
      <c r="J55" s="21" t="s">
        <v>26</v>
      </c>
      <c r="L55" s="4">
        <v>53</v>
      </c>
      <c r="M55" s="34" t="s">
        <v>122</v>
      </c>
      <c r="N55" s="10">
        <f>COUNTIF($C$2:$H$727,"西沢一希")</f>
        <v>0</v>
      </c>
      <c r="O55" s="10">
        <f t="shared" si="1"/>
        <v>0</v>
      </c>
      <c r="P55" s="24"/>
      <c r="Q55" s="10">
        <f>COUNTIF($C$2:$C$727,"西沢一希")</f>
        <v>0</v>
      </c>
      <c r="R55" s="10">
        <f>COUNTIF($D$2:$D$727,"西沢一希")</f>
        <v>0</v>
      </c>
      <c r="S55" s="10">
        <f>COUNTIF($E$2:$E$727,"西沢一希")</f>
        <v>0</v>
      </c>
      <c r="T55" s="10">
        <f>COUNTIF($F$2:$F$727,"西沢一希")</f>
        <v>0</v>
      </c>
      <c r="U55" s="10">
        <f>COUNTIF($G$2:$G$727,"西沢一希")</f>
        <v>0</v>
      </c>
      <c r="V55" s="10">
        <f>COUNTIF($H$2:$H$727,"西沢一希")</f>
        <v>0</v>
      </c>
    </row>
    <row r="56" spans="1:22" ht="18" customHeight="1">
      <c r="A56" s="4">
        <v>55</v>
      </c>
      <c r="B56" s="37">
        <v>44012</v>
      </c>
      <c r="C56" s="34" t="s">
        <v>72</v>
      </c>
      <c r="D56" s="34" t="s">
        <v>47</v>
      </c>
      <c r="E56" s="34" t="s">
        <v>43</v>
      </c>
      <c r="F56" s="34" t="s">
        <v>45</v>
      </c>
      <c r="G56" s="21"/>
      <c r="H56" s="21"/>
      <c r="I56" s="21" t="s">
        <v>9</v>
      </c>
      <c r="J56" s="21" t="s">
        <v>8</v>
      </c>
      <c r="L56" s="4">
        <v>54</v>
      </c>
      <c r="M56" s="34" t="s">
        <v>123</v>
      </c>
      <c r="N56" s="10">
        <f>COUNTIF($C$2:$H$727,"正木雄大")</f>
        <v>0</v>
      </c>
      <c r="O56" s="10">
        <f t="shared" si="1"/>
        <v>0</v>
      </c>
      <c r="P56" s="24"/>
      <c r="Q56" s="10">
        <f>COUNTIF($C$2:$C$727,"正木雄大")</f>
        <v>0</v>
      </c>
      <c r="R56" s="10">
        <f>COUNTIF($D$2:$D$727,"正木雄大")</f>
        <v>0</v>
      </c>
      <c r="S56" s="10">
        <f>COUNTIF($E$2:$E$727,"正木雄大")</f>
        <v>0</v>
      </c>
      <c r="T56" s="10">
        <f>COUNTIF($F$2:$F$727,"正木雄大")</f>
        <v>0</v>
      </c>
      <c r="U56" s="10">
        <f>COUNTIF($G$2:$G$727,"正木雄大")</f>
        <v>0</v>
      </c>
      <c r="V56" s="10">
        <f>COUNTIF($H$2:$H$727,"正木雄大")</f>
        <v>0</v>
      </c>
    </row>
    <row r="57" spans="1:22" ht="18" customHeight="1">
      <c r="A57" s="4">
        <v>56</v>
      </c>
      <c r="B57" s="37">
        <v>44012</v>
      </c>
      <c r="C57" s="34" t="s">
        <v>39</v>
      </c>
      <c r="D57" s="34" t="s">
        <v>22</v>
      </c>
      <c r="E57" s="34" t="s">
        <v>17</v>
      </c>
      <c r="F57" s="34" t="s">
        <v>33</v>
      </c>
      <c r="G57" s="21"/>
      <c r="H57" s="21"/>
      <c r="I57" s="21" t="s">
        <v>20</v>
      </c>
      <c r="J57" s="21" t="s">
        <v>38</v>
      </c>
      <c r="L57" s="48">
        <v>55</v>
      </c>
      <c r="M57" s="57" t="s">
        <v>124</v>
      </c>
      <c r="N57" s="40">
        <f>COUNTIF($C$2:$H$727,"笹真輔")</f>
        <v>0</v>
      </c>
      <c r="O57" s="40">
        <f t="shared" si="1"/>
        <v>0</v>
      </c>
      <c r="P57" s="24"/>
      <c r="Q57" s="40">
        <f>COUNTIF($C$2:$C$727,"笹真輔")</f>
        <v>0</v>
      </c>
      <c r="R57" s="40">
        <f>COUNTIF($D$2:$D$727,"笹真輔")</f>
        <v>0</v>
      </c>
      <c r="S57" s="40">
        <f>COUNTIF($E$2:$E$727,"笹真輔")</f>
        <v>0</v>
      </c>
      <c r="T57" s="40">
        <f>COUNTIF($F$2:$F$727,"笹真輔")</f>
        <v>0</v>
      </c>
      <c r="U57" s="40">
        <f>COUNTIF($G$2:$G$727,"笹真輔")</f>
        <v>0</v>
      </c>
      <c r="V57" s="40">
        <f>COUNTIF($H$2:$H$727,"笹真輔")</f>
        <v>0</v>
      </c>
    </row>
    <row r="58" spans="1:22" ht="18" customHeight="1">
      <c r="A58" s="4">
        <v>57</v>
      </c>
      <c r="B58" s="37">
        <v>44012</v>
      </c>
      <c r="C58" s="34" t="s">
        <v>42</v>
      </c>
      <c r="D58" s="34" t="s">
        <v>6</v>
      </c>
      <c r="E58" s="34" t="s">
        <v>49</v>
      </c>
      <c r="F58" s="34" t="s">
        <v>27</v>
      </c>
      <c r="G58" s="21"/>
      <c r="H58" s="21"/>
      <c r="I58" s="21" t="s">
        <v>31</v>
      </c>
      <c r="J58" s="21" t="s">
        <v>25</v>
      </c>
      <c r="L58" s="4"/>
      <c r="M58" s="21" t="s">
        <v>415</v>
      </c>
      <c r="N58" s="10"/>
      <c r="O58" s="10"/>
      <c r="P58" s="10">
        <f t="shared" ref="P58:V58" si="2">SUM(P3:P57)</f>
        <v>0</v>
      </c>
      <c r="Q58" s="10">
        <f t="shared" si="2"/>
        <v>726</v>
      </c>
      <c r="R58" s="10">
        <f t="shared" si="2"/>
        <v>726</v>
      </c>
      <c r="S58" s="10">
        <f t="shared" si="2"/>
        <v>726</v>
      </c>
      <c r="T58" s="10">
        <f t="shared" si="2"/>
        <v>726</v>
      </c>
      <c r="U58" s="10">
        <f t="shared" si="2"/>
        <v>6</v>
      </c>
      <c r="V58" s="10">
        <f t="shared" si="2"/>
        <v>6</v>
      </c>
    </row>
    <row r="59" spans="1:22" ht="18" customHeight="1">
      <c r="A59" s="4">
        <v>58</v>
      </c>
      <c r="B59" s="37">
        <v>44012</v>
      </c>
      <c r="C59" s="34" t="s">
        <v>48</v>
      </c>
      <c r="D59" s="34" t="s">
        <v>10</v>
      </c>
      <c r="E59" s="34" t="s">
        <v>12</v>
      </c>
      <c r="F59" s="34" t="s">
        <v>30</v>
      </c>
      <c r="G59" s="21"/>
      <c r="H59" s="21"/>
      <c r="I59" s="21" t="s">
        <v>37</v>
      </c>
      <c r="J59" s="21" t="s">
        <v>13</v>
      </c>
    </row>
    <row r="60" spans="1:22" ht="18" customHeight="1">
      <c r="A60" s="4">
        <v>59</v>
      </c>
      <c r="B60" s="37">
        <v>44012</v>
      </c>
      <c r="C60" s="34" t="s">
        <v>21</v>
      </c>
      <c r="D60" s="34" t="s">
        <v>15</v>
      </c>
      <c r="E60" s="34" t="s">
        <v>36</v>
      </c>
      <c r="F60" s="34" t="s">
        <v>41</v>
      </c>
      <c r="G60" s="21"/>
      <c r="H60" s="21"/>
      <c r="I60" s="21" t="s">
        <v>32</v>
      </c>
      <c r="J60" s="21" t="s">
        <v>26</v>
      </c>
    </row>
    <row r="61" spans="1:22" ht="18" customHeight="1">
      <c r="A61" s="4">
        <v>60</v>
      </c>
      <c r="B61" s="37">
        <v>44013</v>
      </c>
      <c r="C61" s="34" t="s">
        <v>47</v>
      </c>
      <c r="D61" s="34" t="s">
        <v>43</v>
      </c>
      <c r="E61" s="34" t="s">
        <v>45</v>
      </c>
      <c r="F61" s="34" t="s">
        <v>23</v>
      </c>
      <c r="G61" s="21"/>
      <c r="H61" s="21"/>
      <c r="I61" s="21" t="s">
        <v>9</v>
      </c>
      <c r="J61" s="21" t="s">
        <v>8</v>
      </c>
    </row>
    <row r="62" spans="1:22" ht="18" customHeight="1">
      <c r="A62" s="4">
        <v>61</v>
      </c>
      <c r="B62" s="37">
        <v>44013</v>
      </c>
      <c r="C62" s="34" t="s">
        <v>10</v>
      </c>
      <c r="D62" s="34" t="s">
        <v>12</v>
      </c>
      <c r="E62" s="34" t="s">
        <v>30</v>
      </c>
      <c r="F62" s="34" t="s">
        <v>28</v>
      </c>
      <c r="G62" s="21"/>
      <c r="H62" s="21"/>
      <c r="I62" s="21" t="s">
        <v>37</v>
      </c>
      <c r="J62" s="21" t="s">
        <v>13</v>
      </c>
    </row>
    <row r="63" spans="1:22" ht="18" customHeight="1">
      <c r="A63" s="4">
        <v>62</v>
      </c>
      <c r="B63" s="37">
        <v>44013</v>
      </c>
      <c r="C63" s="34" t="s">
        <v>6</v>
      </c>
      <c r="D63" s="34" t="s">
        <v>49</v>
      </c>
      <c r="E63" s="34" t="s">
        <v>27</v>
      </c>
      <c r="F63" s="34" t="s">
        <v>18</v>
      </c>
      <c r="G63" s="21"/>
      <c r="H63" s="21"/>
      <c r="I63" s="21" t="s">
        <v>31</v>
      </c>
      <c r="J63" s="21" t="s">
        <v>25</v>
      </c>
    </row>
    <row r="64" spans="1:22" ht="18" customHeight="1">
      <c r="A64" s="4">
        <v>63</v>
      </c>
      <c r="B64" s="37">
        <v>44013</v>
      </c>
      <c r="C64" s="34" t="s">
        <v>15</v>
      </c>
      <c r="D64" s="34" t="s">
        <v>36</v>
      </c>
      <c r="E64" s="34" t="s">
        <v>41</v>
      </c>
      <c r="F64" s="34" t="s">
        <v>4</v>
      </c>
      <c r="G64" s="21"/>
      <c r="H64" s="21"/>
      <c r="I64" s="21" t="s">
        <v>32</v>
      </c>
      <c r="J64" s="21" t="s">
        <v>26</v>
      </c>
    </row>
    <row r="65" spans="1:22" ht="18" customHeight="1">
      <c r="A65" s="4">
        <v>64</v>
      </c>
      <c r="B65" s="37">
        <v>44013</v>
      </c>
      <c r="C65" s="34" t="s">
        <v>24</v>
      </c>
      <c r="D65" s="34" t="s">
        <v>5</v>
      </c>
      <c r="E65" s="34" t="s">
        <v>40</v>
      </c>
      <c r="F65" s="34" t="s">
        <v>35</v>
      </c>
      <c r="G65" s="21"/>
      <c r="H65" s="21"/>
      <c r="I65" s="21" t="s">
        <v>14</v>
      </c>
      <c r="J65" s="21" t="s">
        <v>19</v>
      </c>
    </row>
    <row r="66" spans="1:22" ht="18" customHeight="1">
      <c r="A66" s="4">
        <v>65</v>
      </c>
      <c r="B66" s="37">
        <v>44013</v>
      </c>
      <c r="C66" s="34" t="s">
        <v>22</v>
      </c>
      <c r="D66" s="34" t="s">
        <v>17</v>
      </c>
      <c r="E66" s="36" t="s">
        <v>33</v>
      </c>
      <c r="F66" s="34" t="s">
        <v>34</v>
      </c>
      <c r="G66" s="21"/>
      <c r="H66" s="21"/>
      <c r="I66" s="21" t="s">
        <v>20</v>
      </c>
      <c r="J66" s="21" t="s">
        <v>38</v>
      </c>
    </row>
    <row r="67" spans="1:22" ht="18" customHeight="1">
      <c r="A67" s="4">
        <v>66</v>
      </c>
      <c r="B67" s="37">
        <v>44014</v>
      </c>
      <c r="C67" s="34" t="s">
        <v>5</v>
      </c>
      <c r="D67" s="34" t="s">
        <v>40</v>
      </c>
      <c r="E67" s="34" t="s">
        <v>35</v>
      </c>
      <c r="F67" s="34" t="s">
        <v>29</v>
      </c>
      <c r="G67" s="21"/>
      <c r="H67" s="21"/>
      <c r="I67" s="21" t="s">
        <v>14</v>
      </c>
      <c r="J67" s="21" t="s">
        <v>19</v>
      </c>
    </row>
    <row r="68" spans="1:22" ht="18" customHeight="1">
      <c r="A68" s="4">
        <v>67</v>
      </c>
      <c r="B68" s="37">
        <v>44014</v>
      </c>
      <c r="C68" s="34" t="s">
        <v>49</v>
      </c>
      <c r="D68" s="34" t="s">
        <v>27</v>
      </c>
      <c r="E68" s="34" t="s">
        <v>18</v>
      </c>
      <c r="F68" s="34" t="s">
        <v>42</v>
      </c>
      <c r="G68" s="21"/>
      <c r="H68" s="21"/>
      <c r="I68" s="21" t="s">
        <v>31</v>
      </c>
      <c r="J68" s="21" t="s">
        <v>25</v>
      </c>
    </row>
    <row r="69" spans="1:22" ht="18" customHeight="1">
      <c r="A69" s="4">
        <v>68</v>
      </c>
      <c r="B69" s="37">
        <v>44014</v>
      </c>
      <c r="C69" s="34" t="s">
        <v>36</v>
      </c>
      <c r="D69" s="34" t="s">
        <v>41</v>
      </c>
      <c r="E69" s="34" t="s">
        <v>4</v>
      </c>
      <c r="F69" s="34" t="s">
        <v>21</v>
      </c>
      <c r="G69" s="21"/>
      <c r="H69" s="21"/>
      <c r="I69" s="21" t="s">
        <v>32</v>
      </c>
      <c r="J69" s="21" t="s">
        <v>26</v>
      </c>
    </row>
    <row r="70" spans="1:22" ht="18" customHeight="1">
      <c r="A70" s="4">
        <v>69</v>
      </c>
      <c r="B70" s="37">
        <v>44014</v>
      </c>
      <c r="C70" s="34" t="s">
        <v>43</v>
      </c>
      <c r="D70" s="34" t="s">
        <v>45</v>
      </c>
      <c r="E70" s="34" t="s">
        <v>23</v>
      </c>
      <c r="F70" s="34" t="s">
        <v>72</v>
      </c>
      <c r="G70" s="21"/>
      <c r="H70" s="21"/>
      <c r="I70" s="21" t="s">
        <v>9</v>
      </c>
      <c r="J70" s="21" t="s">
        <v>8</v>
      </c>
      <c r="M70" s="12"/>
      <c r="N70" s="24"/>
      <c r="O70" s="24"/>
      <c r="P70" s="24"/>
      <c r="Q70" s="24"/>
      <c r="R70" s="24"/>
      <c r="S70" s="24"/>
      <c r="T70" s="24"/>
      <c r="U70" s="24"/>
      <c r="V70" s="24"/>
    </row>
    <row r="71" spans="1:22" ht="18" customHeight="1">
      <c r="A71" s="4">
        <v>70</v>
      </c>
      <c r="B71" s="37">
        <v>44014</v>
      </c>
      <c r="C71" s="34" t="s">
        <v>17</v>
      </c>
      <c r="D71" s="34" t="s">
        <v>33</v>
      </c>
      <c r="E71" s="34" t="s">
        <v>34</v>
      </c>
      <c r="F71" s="34" t="s">
        <v>39</v>
      </c>
      <c r="G71" s="21"/>
      <c r="H71" s="21"/>
      <c r="I71" s="21" t="s">
        <v>20</v>
      </c>
      <c r="J71" s="21" t="s">
        <v>38</v>
      </c>
      <c r="M71" s="12"/>
      <c r="N71" s="24"/>
      <c r="O71" s="24"/>
      <c r="P71" s="24"/>
      <c r="Q71" s="24"/>
      <c r="R71" s="24"/>
      <c r="S71" s="24"/>
      <c r="T71" s="24"/>
      <c r="U71" s="24"/>
      <c r="V71" s="24"/>
    </row>
    <row r="72" spans="1:22" ht="18" customHeight="1">
      <c r="A72" s="4">
        <v>71</v>
      </c>
      <c r="B72" s="37">
        <v>44014</v>
      </c>
      <c r="C72" s="34" t="s">
        <v>12</v>
      </c>
      <c r="D72" s="34" t="s">
        <v>30</v>
      </c>
      <c r="E72" s="34" t="s">
        <v>28</v>
      </c>
      <c r="F72" s="34" t="s">
        <v>48</v>
      </c>
      <c r="G72" s="21"/>
      <c r="H72" s="21"/>
      <c r="I72" s="21" t="s">
        <v>37</v>
      </c>
      <c r="J72" s="21" t="s">
        <v>13</v>
      </c>
      <c r="M72" s="12"/>
      <c r="N72" s="24"/>
      <c r="O72" s="24"/>
      <c r="P72" s="24"/>
      <c r="Q72" s="24"/>
      <c r="R72" s="24"/>
      <c r="S72" s="24"/>
      <c r="T72" s="24"/>
      <c r="U72" s="24"/>
      <c r="V72" s="24"/>
    </row>
    <row r="73" spans="1:22" ht="18" customHeight="1">
      <c r="A73" s="4">
        <v>72</v>
      </c>
      <c r="B73" s="37">
        <v>44015</v>
      </c>
      <c r="C73" s="34" t="s">
        <v>45</v>
      </c>
      <c r="D73" s="34" t="s">
        <v>23</v>
      </c>
      <c r="E73" s="34" t="s">
        <v>72</v>
      </c>
      <c r="F73" s="34" t="s">
        <v>47</v>
      </c>
      <c r="G73" s="21"/>
      <c r="H73" s="21"/>
      <c r="I73" s="21" t="s">
        <v>9</v>
      </c>
      <c r="J73" s="21" t="s">
        <v>8</v>
      </c>
      <c r="M73" s="12"/>
      <c r="N73" s="24"/>
      <c r="O73" s="24"/>
      <c r="P73" s="24"/>
      <c r="Q73" s="24"/>
      <c r="R73" s="24"/>
      <c r="S73" s="24"/>
      <c r="T73" s="24"/>
      <c r="U73" s="24"/>
      <c r="V73" s="24"/>
    </row>
    <row r="74" spans="1:22" ht="18" customHeight="1">
      <c r="A74" s="4">
        <v>73</v>
      </c>
      <c r="B74" s="37">
        <v>44015</v>
      </c>
      <c r="C74" s="34" t="s">
        <v>40</v>
      </c>
      <c r="D74" s="36" t="s">
        <v>35</v>
      </c>
      <c r="E74" s="34" t="s">
        <v>29</v>
      </c>
      <c r="F74" s="34" t="s">
        <v>24</v>
      </c>
      <c r="G74" s="21"/>
      <c r="H74" s="21"/>
      <c r="I74" s="21" t="s">
        <v>32</v>
      </c>
      <c r="J74" s="21" t="s">
        <v>26</v>
      </c>
      <c r="M74" s="12"/>
      <c r="N74" s="24"/>
      <c r="O74" s="24"/>
      <c r="P74" s="24"/>
      <c r="Q74" s="24"/>
      <c r="R74" s="24"/>
      <c r="S74" s="24"/>
      <c r="T74" s="24"/>
      <c r="U74" s="24"/>
      <c r="V74" s="24"/>
    </row>
    <row r="75" spans="1:22" ht="18" customHeight="1">
      <c r="A75" s="4">
        <v>74</v>
      </c>
      <c r="B75" s="37">
        <v>44015</v>
      </c>
      <c r="C75" s="34" t="s">
        <v>41</v>
      </c>
      <c r="D75" s="34" t="s">
        <v>4</v>
      </c>
      <c r="E75" s="34" t="s">
        <v>21</v>
      </c>
      <c r="F75" s="34" t="s">
        <v>15</v>
      </c>
      <c r="G75" s="21"/>
      <c r="H75" s="21"/>
      <c r="I75" s="21" t="s">
        <v>37</v>
      </c>
      <c r="J75" s="21" t="s">
        <v>20</v>
      </c>
      <c r="M75" s="12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44015</v>
      </c>
      <c r="C76" s="34" t="s">
        <v>30</v>
      </c>
      <c r="D76" s="34" t="s">
        <v>28</v>
      </c>
      <c r="E76" s="34" t="s">
        <v>48</v>
      </c>
      <c r="F76" s="34" t="s">
        <v>10</v>
      </c>
      <c r="G76" s="21"/>
      <c r="H76" s="21"/>
      <c r="I76" s="21" t="s">
        <v>14</v>
      </c>
      <c r="J76" s="21" t="s">
        <v>13</v>
      </c>
      <c r="M76" s="12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44015</v>
      </c>
      <c r="C77" s="36" t="s">
        <v>27</v>
      </c>
      <c r="D77" s="34" t="s">
        <v>18</v>
      </c>
      <c r="E77" s="34" t="s">
        <v>42</v>
      </c>
      <c r="F77" s="34" t="s">
        <v>6</v>
      </c>
      <c r="G77" s="21"/>
      <c r="H77" s="21"/>
      <c r="I77" s="21" t="s">
        <v>31</v>
      </c>
      <c r="J77" s="21" t="s">
        <v>25</v>
      </c>
      <c r="M77" s="13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44016</v>
      </c>
      <c r="C78" s="34" t="s">
        <v>4</v>
      </c>
      <c r="D78" s="34" t="s">
        <v>21</v>
      </c>
      <c r="E78" s="34" t="s">
        <v>15</v>
      </c>
      <c r="F78" s="34" t="s">
        <v>36</v>
      </c>
      <c r="G78" s="21"/>
      <c r="H78" s="21"/>
      <c r="I78" s="21" t="s">
        <v>37</v>
      </c>
      <c r="J78" s="21" t="s">
        <v>20</v>
      </c>
      <c r="M78" s="12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44016</v>
      </c>
      <c r="C79" s="34" t="s">
        <v>35</v>
      </c>
      <c r="D79" s="34" t="s">
        <v>29</v>
      </c>
      <c r="E79" s="34" t="s">
        <v>24</v>
      </c>
      <c r="F79" s="34" t="s">
        <v>5</v>
      </c>
      <c r="G79" s="21"/>
      <c r="H79" s="21"/>
      <c r="I79" s="21" t="s">
        <v>32</v>
      </c>
      <c r="J79" s="21" t="s">
        <v>26</v>
      </c>
      <c r="M79" s="12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44016</v>
      </c>
      <c r="C80" s="34" t="s">
        <v>28</v>
      </c>
      <c r="D80" s="34" t="s">
        <v>48</v>
      </c>
      <c r="E80" s="34" t="s">
        <v>10</v>
      </c>
      <c r="F80" s="34" t="s">
        <v>12</v>
      </c>
      <c r="G80" s="21"/>
      <c r="H80" s="21"/>
      <c r="I80" s="21" t="s">
        <v>14</v>
      </c>
      <c r="J80" s="21" t="s">
        <v>13</v>
      </c>
      <c r="M80" s="12"/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44016</v>
      </c>
      <c r="C81" s="34" t="s">
        <v>23</v>
      </c>
      <c r="D81" s="34" t="s">
        <v>72</v>
      </c>
      <c r="E81" s="34" t="s">
        <v>47</v>
      </c>
      <c r="F81" s="34" t="s">
        <v>43</v>
      </c>
      <c r="G81" s="21"/>
      <c r="H81" s="21"/>
      <c r="I81" s="21" t="s">
        <v>9</v>
      </c>
      <c r="J81" s="21" t="s">
        <v>8</v>
      </c>
      <c r="M81" s="12"/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44016</v>
      </c>
      <c r="C82" s="34" t="s">
        <v>11</v>
      </c>
      <c r="D82" s="34" t="s">
        <v>16</v>
      </c>
      <c r="E82" s="34" t="s">
        <v>7</v>
      </c>
      <c r="F82" s="34" t="s">
        <v>46</v>
      </c>
      <c r="G82" s="21"/>
      <c r="H82" s="21"/>
      <c r="I82" s="21" t="s">
        <v>19</v>
      </c>
      <c r="J82" s="21" t="s">
        <v>38</v>
      </c>
      <c r="M82" s="12"/>
    </row>
    <row r="83" spans="1:22" ht="18" customHeight="1">
      <c r="A83" s="4">
        <v>82</v>
      </c>
      <c r="B83" s="37">
        <v>44016</v>
      </c>
      <c r="C83" s="34" t="s">
        <v>18</v>
      </c>
      <c r="D83" s="34" t="s">
        <v>42</v>
      </c>
      <c r="E83" s="34" t="s">
        <v>6</v>
      </c>
      <c r="F83" s="34" t="s">
        <v>49</v>
      </c>
      <c r="G83" s="21"/>
      <c r="H83" s="21"/>
      <c r="I83" s="21" t="s">
        <v>31</v>
      </c>
      <c r="J83" s="21" t="s">
        <v>25</v>
      </c>
      <c r="M83" s="12"/>
    </row>
    <row r="84" spans="1:22" ht="18" customHeight="1">
      <c r="A84" s="4">
        <v>83</v>
      </c>
      <c r="B84" s="37">
        <v>44017</v>
      </c>
      <c r="C84" s="34" t="s">
        <v>72</v>
      </c>
      <c r="D84" s="34" t="s">
        <v>47</v>
      </c>
      <c r="E84" s="34" t="s">
        <v>43</v>
      </c>
      <c r="F84" s="34" t="s">
        <v>45</v>
      </c>
      <c r="G84" s="21"/>
      <c r="H84" s="21"/>
      <c r="I84" s="21" t="s">
        <v>9</v>
      </c>
      <c r="J84" s="21" t="s">
        <v>8</v>
      </c>
      <c r="M84" s="12"/>
    </row>
    <row r="85" spans="1:22" ht="18" customHeight="1">
      <c r="A85" s="4">
        <v>84</v>
      </c>
      <c r="B85" s="37">
        <v>44017</v>
      </c>
      <c r="C85" s="34" t="s">
        <v>42</v>
      </c>
      <c r="D85" s="34" t="s">
        <v>6</v>
      </c>
      <c r="E85" s="34" t="s">
        <v>49</v>
      </c>
      <c r="F85" s="34" t="s">
        <v>27</v>
      </c>
      <c r="G85" s="21"/>
      <c r="H85" s="21"/>
      <c r="I85" s="21" t="s">
        <v>31</v>
      </c>
      <c r="J85" s="21" t="s">
        <v>25</v>
      </c>
      <c r="M85" s="12"/>
    </row>
    <row r="86" spans="1:22" ht="18" customHeight="1">
      <c r="A86" s="4">
        <v>85</v>
      </c>
      <c r="B86" s="37">
        <v>44017</v>
      </c>
      <c r="C86" s="34" t="s">
        <v>29</v>
      </c>
      <c r="D86" s="34" t="s">
        <v>24</v>
      </c>
      <c r="E86" s="34" t="s">
        <v>5</v>
      </c>
      <c r="F86" s="34" t="s">
        <v>40</v>
      </c>
      <c r="G86" s="21"/>
      <c r="H86" s="21"/>
      <c r="I86" s="21" t="s">
        <v>32</v>
      </c>
      <c r="J86" s="21" t="s">
        <v>26</v>
      </c>
      <c r="M86" s="12"/>
    </row>
    <row r="87" spans="1:22" ht="18" customHeight="1">
      <c r="A87" s="4">
        <v>86</v>
      </c>
      <c r="B87" s="37">
        <v>44017</v>
      </c>
      <c r="C87" s="34" t="s">
        <v>48</v>
      </c>
      <c r="D87" s="34" t="s">
        <v>10</v>
      </c>
      <c r="E87" s="34" t="s">
        <v>12</v>
      </c>
      <c r="F87" s="34" t="s">
        <v>30</v>
      </c>
      <c r="G87" s="21"/>
      <c r="H87" s="21"/>
      <c r="I87" s="21" t="s">
        <v>14</v>
      </c>
      <c r="J87" s="21" t="s">
        <v>13</v>
      </c>
      <c r="M87" s="12"/>
    </row>
    <row r="88" spans="1:22" ht="18" customHeight="1">
      <c r="A88" s="4">
        <v>87</v>
      </c>
      <c r="B88" s="37">
        <v>44017</v>
      </c>
      <c r="C88" s="34" t="s">
        <v>21</v>
      </c>
      <c r="D88" s="34" t="s">
        <v>15</v>
      </c>
      <c r="E88" s="34" t="s">
        <v>36</v>
      </c>
      <c r="F88" s="34" t="s">
        <v>41</v>
      </c>
      <c r="G88" s="21"/>
      <c r="H88" s="21"/>
      <c r="I88" s="21" t="s">
        <v>37</v>
      </c>
      <c r="J88" s="21" t="s">
        <v>20</v>
      </c>
      <c r="M88" s="12"/>
    </row>
    <row r="89" spans="1:22" ht="18" customHeight="1">
      <c r="A89" s="4">
        <v>88</v>
      </c>
      <c r="B89" s="37">
        <v>44017</v>
      </c>
      <c r="C89" s="34" t="s">
        <v>16</v>
      </c>
      <c r="D89" s="34" t="s">
        <v>7</v>
      </c>
      <c r="E89" s="34" t="s">
        <v>46</v>
      </c>
      <c r="F89" s="34" t="s">
        <v>50</v>
      </c>
      <c r="G89" s="21"/>
      <c r="H89" s="21"/>
      <c r="I89" s="21" t="s">
        <v>19</v>
      </c>
      <c r="J89" s="21" t="s">
        <v>38</v>
      </c>
      <c r="M89" s="12"/>
    </row>
    <row r="90" spans="1:22" ht="18" customHeight="1">
      <c r="A90" s="4">
        <v>89</v>
      </c>
      <c r="B90" s="37">
        <v>44019</v>
      </c>
      <c r="C90" s="34" t="s">
        <v>47</v>
      </c>
      <c r="D90" s="34" t="s">
        <v>43</v>
      </c>
      <c r="E90" s="34" t="s">
        <v>45</v>
      </c>
      <c r="F90" s="34" t="s">
        <v>23</v>
      </c>
      <c r="G90" s="21"/>
      <c r="H90" s="21"/>
      <c r="I90" s="21" t="s">
        <v>26</v>
      </c>
      <c r="J90" s="21" t="s">
        <v>31</v>
      </c>
      <c r="M90" s="12"/>
    </row>
    <row r="91" spans="1:22" ht="18" customHeight="1">
      <c r="A91" s="4">
        <v>90</v>
      </c>
      <c r="B91" s="37">
        <v>44019</v>
      </c>
      <c r="C91" s="34" t="s">
        <v>10</v>
      </c>
      <c r="D91" s="34" t="s">
        <v>12</v>
      </c>
      <c r="E91" s="34" t="s">
        <v>30</v>
      </c>
      <c r="F91" s="34" t="s">
        <v>28</v>
      </c>
      <c r="G91" s="21"/>
      <c r="H91" s="21"/>
      <c r="I91" s="21" t="s">
        <v>20</v>
      </c>
      <c r="J91" s="21" t="s">
        <v>14</v>
      </c>
      <c r="M91" s="12"/>
    </row>
    <row r="92" spans="1:22" ht="18" customHeight="1">
      <c r="A92" s="4">
        <v>91</v>
      </c>
      <c r="B92" s="37">
        <v>44019</v>
      </c>
      <c r="C92" s="34" t="s">
        <v>24</v>
      </c>
      <c r="D92" s="34" t="s">
        <v>5</v>
      </c>
      <c r="E92" s="34" t="s">
        <v>51</v>
      </c>
      <c r="F92" s="34" t="s">
        <v>35</v>
      </c>
      <c r="G92" s="21"/>
      <c r="H92" s="21"/>
      <c r="I92" s="21" t="s">
        <v>8</v>
      </c>
      <c r="J92" s="21" t="s">
        <v>32</v>
      </c>
      <c r="M92" s="12"/>
    </row>
    <row r="93" spans="1:22" ht="18" customHeight="1">
      <c r="A93" s="4">
        <v>92</v>
      </c>
      <c r="B93" s="37">
        <v>44019</v>
      </c>
      <c r="C93" s="34" t="s">
        <v>33</v>
      </c>
      <c r="D93" s="34" t="s">
        <v>34</v>
      </c>
      <c r="E93" s="34" t="s">
        <v>39</v>
      </c>
      <c r="F93" s="34" t="s">
        <v>22</v>
      </c>
      <c r="G93" s="21"/>
      <c r="H93" s="21"/>
      <c r="I93" s="21" t="s">
        <v>25</v>
      </c>
      <c r="J93" s="21" t="s">
        <v>9</v>
      </c>
      <c r="M93" s="12"/>
    </row>
    <row r="94" spans="1:22" ht="18" customHeight="1">
      <c r="A94" s="4">
        <v>93</v>
      </c>
      <c r="B94" s="37">
        <v>44020</v>
      </c>
      <c r="C94" s="34" t="s">
        <v>34</v>
      </c>
      <c r="D94" s="34" t="s">
        <v>39</v>
      </c>
      <c r="E94" s="34" t="s">
        <v>22</v>
      </c>
      <c r="F94" s="34" t="s">
        <v>17</v>
      </c>
      <c r="G94" s="21"/>
      <c r="H94" s="21"/>
      <c r="I94" s="21" t="s">
        <v>25</v>
      </c>
      <c r="J94" s="21" t="s">
        <v>9</v>
      </c>
      <c r="M94" s="12"/>
    </row>
    <row r="95" spans="1:22" ht="18" customHeight="1">
      <c r="A95" s="4">
        <v>94</v>
      </c>
      <c r="B95" s="37">
        <v>44020</v>
      </c>
      <c r="C95" s="34" t="s">
        <v>5</v>
      </c>
      <c r="D95" s="34" t="s">
        <v>51</v>
      </c>
      <c r="E95" s="36" t="s">
        <v>35</v>
      </c>
      <c r="F95" s="34" t="s">
        <v>29</v>
      </c>
      <c r="G95" s="21"/>
      <c r="H95" s="21"/>
      <c r="I95" s="21" t="s">
        <v>8</v>
      </c>
      <c r="J95" s="21" t="s">
        <v>32</v>
      </c>
      <c r="M95" s="12"/>
    </row>
    <row r="96" spans="1:22" ht="18" customHeight="1">
      <c r="A96" s="4">
        <v>95</v>
      </c>
      <c r="B96" s="37">
        <v>44020</v>
      </c>
      <c r="C96" s="34" t="s">
        <v>36</v>
      </c>
      <c r="D96" s="34" t="s">
        <v>41</v>
      </c>
      <c r="E96" s="34" t="s">
        <v>4</v>
      </c>
      <c r="F96" s="34" t="s">
        <v>21</v>
      </c>
      <c r="G96" s="21"/>
      <c r="H96" s="21"/>
      <c r="I96" s="21" t="s">
        <v>19</v>
      </c>
      <c r="J96" s="21" t="s">
        <v>13</v>
      </c>
      <c r="M96" s="12"/>
    </row>
    <row r="97" spans="1:13" ht="18" customHeight="1">
      <c r="A97" s="4">
        <v>96</v>
      </c>
      <c r="B97" s="37">
        <v>44020</v>
      </c>
      <c r="C97" s="34" t="s">
        <v>43</v>
      </c>
      <c r="D97" s="34" t="s">
        <v>45</v>
      </c>
      <c r="E97" s="34" t="s">
        <v>23</v>
      </c>
      <c r="F97" s="34" t="s">
        <v>72</v>
      </c>
      <c r="G97" s="21"/>
      <c r="H97" s="21"/>
      <c r="I97" s="21" t="s">
        <v>26</v>
      </c>
      <c r="J97" s="21" t="s">
        <v>31</v>
      </c>
      <c r="M97" s="12"/>
    </row>
    <row r="98" spans="1:13" ht="18" customHeight="1">
      <c r="A98" s="4">
        <v>97</v>
      </c>
      <c r="B98" s="37">
        <v>44020</v>
      </c>
      <c r="C98" s="34" t="s">
        <v>12</v>
      </c>
      <c r="D98" s="34" t="s">
        <v>30</v>
      </c>
      <c r="E98" s="34" t="s">
        <v>28</v>
      </c>
      <c r="F98" s="34" t="s">
        <v>48</v>
      </c>
      <c r="G98" s="21"/>
      <c r="H98" s="21"/>
      <c r="I98" s="21" t="s">
        <v>20</v>
      </c>
      <c r="J98" s="21" t="s">
        <v>14</v>
      </c>
      <c r="M98" s="12"/>
    </row>
    <row r="99" spans="1:13" ht="18" customHeight="1">
      <c r="A99" s="4">
        <v>98</v>
      </c>
      <c r="B99" s="37">
        <v>44021</v>
      </c>
      <c r="C99" s="34" t="s">
        <v>45</v>
      </c>
      <c r="D99" s="34" t="s">
        <v>23</v>
      </c>
      <c r="E99" s="34" t="s">
        <v>72</v>
      </c>
      <c r="F99" s="34" t="s">
        <v>47</v>
      </c>
      <c r="G99" s="21"/>
      <c r="H99" s="21"/>
      <c r="I99" s="21" t="s">
        <v>26</v>
      </c>
      <c r="J99" s="21" t="s">
        <v>31</v>
      </c>
      <c r="M99" s="12"/>
    </row>
    <row r="100" spans="1:13" ht="18" customHeight="1">
      <c r="A100" s="4">
        <v>99</v>
      </c>
      <c r="B100" s="37">
        <v>44021</v>
      </c>
      <c r="C100" s="34" t="s">
        <v>39</v>
      </c>
      <c r="D100" s="34" t="s">
        <v>22</v>
      </c>
      <c r="E100" s="34" t="s">
        <v>17</v>
      </c>
      <c r="F100" s="34" t="s">
        <v>33</v>
      </c>
      <c r="G100" s="21"/>
      <c r="H100" s="21"/>
      <c r="I100" s="21" t="s">
        <v>25</v>
      </c>
      <c r="J100" s="21" t="s">
        <v>9</v>
      </c>
      <c r="M100" s="12"/>
    </row>
    <row r="101" spans="1:13" ht="18" customHeight="1">
      <c r="A101" s="4">
        <v>100</v>
      </c>
      <c r="B101" s="37">
        <v>44021</v>
      </c>
      <c r="C101" s="34" t="s">
        <v>41</v>
      </c>
      <c r="D101" s="36" t="s">
        <v>4</v>
      </c>
      <c r="E101" s="34" t="s">
        <v>21</v>
      </c>
      <c r="F101" s="34" t="s">
        <v>15</v>
      </c>
      <c r="G101" s="21"/>
      <c r="H101" s="21"/>
      <c r="I101" s="21" t="s">
        <v>19</v>
      </c>
      <c r="J101" s="21" t="s">
        <v>13</v>
      </c>
      <c r="M101" s="12"/>
    </row>
    <row r="102" spans="1:13" ht="18" customHeight="1">
      <c r="A102" s="4">
        <v>101</v>
      </c>
      <c r="B102" s="37">
        <v>44021</v>
      </c>
      <c r="C102" s="34" t="s">
        <v>30</v>
      </c>
      <c r="D102" s="34" t="s">
        <v>28</v>
      </c>
      <c r="E102" s="34" t="s">
        <v>48</v>
      </c>
      <c r="F102" s="34" t="s">
        <v>10</v>
      </c>
      <c r="G102" s="21"/>
      <c r="H102" s="21"/>
      <c r="I102" s="21" t="s">
        <v>14</v>
      </c>
      <c r="J102" s="21" t="s">
        <v>20</v>
      </c>
      <c r="M102" s="12"/>
    </row>
    <row r="103" spans="1:13" ht="18" customHeight="1">
      <c r="A103" s="4">
        <v>102</v>
      </c>
      <c r="B103" s="37">
        <v>44021</v>
      </c>
      <c r="C103" s="34" t="s">
        <v>11</v>
      </c>
      <c r="D103" s="34" t="s">
        <v>16</v>
      </c>
      <c r="E103" s="34" t="s">
        <v>7</v>
      </c>
      <c r="F103" s="34" t="s">
        <v>46</v>
      </c>
      <c r="G103" s="21"/>
      <c r="H103" s="21"/>
      <c r="I103" s="21" t="s">
        <v>38</v>
      </c>
      <c r="J103" s="21" t="s">
        <v>37</v>
      </c>
      <c r="M103" s="12"/>
    </row>
    <row r="104" spans="1:13" ht="18" customHeight="1">
      <c r="A104" s="4">
        <v>103</v>
      </c>
      <c r="B104" s="37">
        <v>44022</v>
      </c>
      <c r="C104" s="34" t="s">
        <v>35</v>
      </c>
      <c r="D104" s="34" t="s">
        <v>29</v>
      </c>
      <c r="E104" s="34" t="s">
        <v>24</v>
      </c>
      <c r="F104" s="34" t="s">
        <v>5</v>
      </c>
      <c r="G104" s="21"/>
      <c r="H104" s="21"/>
      <c r="I104" s="21" t="s">
        <v>38</v>
      </c>
      <c r="J104" s="21" t="s">
        <v>13</v>
      </c>
      <c r="M104" s="12"/>
    </row>
    <row r="105" spans="1:13" ht="18" customHeight="1">
      <c r="A105" s="4">
        <v>104</v>
      </c>
      <c r="B105" s="37">
        <v>44022</v>
      </c>
      <c r="C105" s="34" t="s">
        <v>6</v>
      </c>
      <c r="D105" s="34" t="s">
        <v>49</v>
      </c>
      <c r="E105" s="34" t="s">
        <v>27</v>
      </c>
      <c r="F105" s="34" t="s">
        <v>18</v>
      </c>
      <c r="G105" s="21"/>
      <c r="H105" s="21"/>
      <c r="I105" s="21" t="s">
        <v>8</v>
      </c>
      <c r="J105" s="21" t="s">
        <v>32</v>
      </c>
      <c r="M105" s="12"/>
    </row>
    <row r="106" spans="1:13" ht="18" customHeight="1">
      <c r="A106" s="4">
        <v>105</v>
      </c>
      <c r="B106" s="37">
        <v>44022</v>
      </c>
      <c r="C106" s="34" t="s">
        <v>28</v>
      </c>
      <c r="D106" s="34" t="s">
        <v>48</v>
      </c>
      <c r="E106" s="34" t="s">
        <v>10</v>
      </c>
      <c r="F106" s="34" t="s">
        <v>12</v>
      </c>
      <c r="G106" s="21"/>
      <c r="H106" s="21"/>
      <c r="I106" s="21" t="s">
        <v>20</v>
      </c>
      <c r="J106" s="21" t="s">
        <v>19</v>
      </c>
      <c r="M106" s="12"/>
    </row>
    <row r="107" spans="1:13" ht="18" customHeight="1">
      <c r="A107" s="4">
        <v>106</v>
      </c>
      <c r="B107" s="37">
        <v>44022</v>
      </c>
      <c r="C107" s="34" t="s">
        <v>22</v>
      </c>
      <c r="D107" s="34" t="s">
        <v>17</v>
      </c>
      <c r="E107" s="34" t="s">
        <v>33</v>
      </c>
      <c r="F107" s="34" t="s">
        <v>34</v>
      </c>
      <c r="G107" s="21"/>
      <c r="H107" s="21"/>
      <c r="I107" s="21" t="s">
        <v>25</v>
      </c>
      <c r="J107" s="21" t="s">
        <v>9</v>
      </c>
      <c r="M107" s="12"/>
    </row>
    <row r="108" spans="1:13" ht="18" customHeight="1">
      <c r="A108" s="4">
        <v>107</v>
      </c>
      <c r="B108" s="37">
        <v>44022</v>
      </c>
      <c r="C108" s="34" t="s">
        <v>16</v>
      </c>
      <c r="D108" s="34" t="s">
        <v>7</v>
      </c>
      <c r="E108" s="34" t="s">
        <v>58</v>
      </c>
      <c r="F108" s="34" t="s">
        <v>50</v>
      </c>
      <c r="G108" s="21"/>
      <c r="H108" s="21"/>
      <c r="I108" s="21" t="s">
        <v>26</v>
      </c>
      <c r="J108" s="21" t="s">
        <v>31</v>
      </c>
      <c r="M108" s="12"/>
    </row>
    <row r="109" spans="1:13" ht="18" customHeight="1">
      <c r="A109" s="4">
        <v>108</v>
      </c>
      <c r="B109" s="37">
        <v>44023</v>
      </c>
      <c r="C109" s="34" t="s">
        <v>7</v>
      </c>
      <c r="D109" s="34" t="s">
        <v>58</v>
      </c>
      <c r="E109" s="34" t="s">
        <v>50</v>
      </c>
      <c r="F109" s="34" t="s">
        <v>11</v>
      </c>
      <c r="G109" s="21"/>
      <c r="H109" s="21"/>
      <c r="I109" s="21" t="s">
        <v>26</v>
      </c>
      <c r="J109" s="21" t="s">
        <v>31</v>
      </c>
      <c r="M109" s="12"/>
    </row>
    <row r="110" spans="1:13" ht="18" customHeight="1">
      <c r="A110" s="4">
        <v>109</v>
      </c>
      <c r="B110" s="37">
        <v>44023</v>
      </c>
      <c r="C110" s="34" t="s">
        <v>72</v>
      </c>
      <c r="D110" s="34" t="s">
        <v>47</v>
      </c>
      <c r="E110" s="34" t="s">
        <v>43</v>
      </c>
      <c r="F110" s="34" t="s">
        <v>45</v>
      </c>
      <c r="G110" s="21"/>
      <c r="H110" s="21"/>
      <c r="I110" s="21" t="s">
        <v>37</v>
      </c>
      <c r="J110" s="21" t="s">
        <v>14</v>
      </c>
      <c r="M110" s="12"/>
    </row>
    <row r="111" spans="1:13" ht="18" customHeight="1">
      <c r="A111" s="4">
        <v>110</v>
      </c>
      <c r="B111" s="37">
        <v>44023</v>
      </c>
      <c r="C111" s="34" t="s">
        <v>49</v>
      </c>
      <c r="D111" s="34" t="s">
        <v>27</v>
      </c>
      <c r="E111" s="34" t="s">
        <v>18</v>
      </c>
      <c r="F111" s="34" t="s">
        <v>65</v>
      </c>
      <c r="G111" s="21"/>
      <c r="H111" s="21"/>
      <c r="I111" s="21" t="s">
        <v>8</v>
      </c>
      <c r="J111" s="21" t="s">
        <v>32</v>
      </c>
      <c r="M111" s="12"/>
    </row>
    <row r="112" spans="1:13" ht="18" customHeight="1">
      <c r="A112" s="4">
        <v>111</v>
      </c>
      <c r="B112" s="37">
        <v>44023</v>
      </c>
      <c r="C112" s="34" t="s">
        <v>29</v>
      </c>
      <c r="D112" s="34" t="s">
        <v>24</v>
      </c>
      <c r="E112" s="34" t="s">
        <v>5</v>
      </c>
      <c r="F112" s="34" t="s">
        <v>56</v>
      </c>
      <c r="G112" s="21"/>
      <c r="H112" s="21"/>
      <c r="I112" s="21" t="s">
        <v>38</v>
      </c>
      <c r="J112" s="21" t="s">
        <v>13</v>
      </c>
      <c r="M112" s="12"/>
    </row>
    <row r="113" spans="1:13" ht="18" customHeight="1">
      <c r="A113" s="4">
        <v>112</v>
      </c>
      <c r="B113" s="37">
        <v>44023</v>
      </c>
      <c r="C113" s="34" t="s">
        <v>48</v>
      </c>
      <c r="D113" s="34" t="s">
        <v>10</v>
      </c>
      <c r="E113" s="34" t="s">
        <v>12</v>
      </c>
      <c r="F113" s="34" t="s">
        <v>30</v>
      </c>
      <c r="G113" s="21"/>
      <c r="H113" s="21"/>
      <c r="I113" s="21" t="s">
        <v>20</v>
      </c>
      <c r="J113" s="21" t="s">
        <v>19</v>
      </c>
      <c r="M113" s="12"/>
    </row>
    <row r="114" spans="1:13" ht="18" customHeight="1">
      <c r="A114" s="4">
        <v>113</v>
      </c>
      <c r="B114" s="37">
        <v>44023</v>
      </c>
      <c r="C114" s="34" t="s">
        <v>17</v>
      </c>
      <c r="D114" s="34" t="s">
        <v>33</v>
      </c>
      <c r="E114" s="34" t="s">
        <v>34</v>
      </c>
      <c r="F114" s="34" t="s">
        <v>39</v>
      </c>
      <c r="G114" s="21"/>
      <c r="H114" s="21"/>
      <c r="I114" s="21" t="s">
        <v>25</v>
      </c>
      <c r="J114" s="21" t="s">
        <v>9</v>
      </c>
      <c r="M114" s="12"/>
    </row>
    <row r="115" spans="1:13" ht="18" customHeight="1">
      <c r="A115" s="4">
        <v>114</v>
      </c>
      <c r="B115" s="37">
        <v>44024</v>
      </c>
      <c r="C115" s="34" t="s">
        <v>47</v>
      </c>
      <c r="D115" s="34" t="s">
        <v>43</v>
      </c>
      <c r="E115" s="34" t="s">
        <v>45</v>
      </c>
      <c r="F115" s="34" t="s">
        <v>23</v>
      </c>
      <c r="G115" s="21"/>
      <c r="H115" s="21"/>
      <c r="I115" s="21" t="s">
        <v>37</v>
      </c>
      <c r="J115" s="21" t="s">
        <v>14</v>
      </c>
      <c r="M115" s="12"/>
    </row>
    <row r="116" spans="1:13" ht="18" customHeight="1">
      <c r="A116" s="4">
        <v>115</v>
      </c>
      <c r="B116" s="37">
        <v>44024</v>
      </c>
      <c r="C116" s="34" t="s">
        <v>10</v>
      </c>
      <c r="D116" s="34" t="s">
        <v>12</v>
      </c>
      <c r="E116" s="34" t="s">
        <v>30</v>
      </c>
      <c r="F116" s="34" t="s">
        <v>28</v>
      </c>
      <c r="G116" s="21"/>
      <c r="H116" s="21"/>
      <c r="I116" s="21" t="s">
        <v>20</v>
      </c>
      <c r="J116" s="21" t="s">
        <v>19</v>
      </c>
      <c r="M116" s="12"/>
    </row>
    <row r="117" spans="1:13" ht="18" customHeight="1">
      <c r="A117" s="4">
        <v>116</v>
      </c>
      <c r="B117" s="37">
        <v>44024</v>
      </c>
      <c r="C117" s="34" t="s">
        <v>58</v>
      </c>
      <c r="D117" s="34" t="s">
        <v>50</v>
      </c>
      <c r="E117" s="34" t="s">
        <v>11</v>
      </c>
      <c r="F117" s="34" t="s">
        <v>16</v>
      </c>
      <c r="G117" s="21"/>
      <c r="H117" s="21"/>
      <c r="I117" s="21" t="s">
        <v>26</v>
      </c>
      <c r="J117" s="21" t="s">
        <v>31</v>
      </c>
      <c r="M117" s="12"/>
    </row>
    <row r="118" spans="1:13" ht="18" customHeight="1">
      <c r="A118" s="4">
        <v>117</v>
      </c>
      <c r="B118" s="37">
        <v>44024</v>
      </c>
      <c r="C118" s="34" t="s">
        <v>24</v>
      </c>
      <c r="D118" s="34" t="s">
        <v>5</v>
      </c>
      <c r="E118" s="34" t="s">
        <v>56</v>
      </c>
      <c r="F118" s="34" t="s">
        <v>35</v>
      </c>
      <c r="G118" s="21"/>
      <c r="H118" s="21"/>
      <c r="I118" s="21" t="s">
        <v>38</v>
      </c>
      <c r="J118" s="21" t="s">
        <v>13</v>
      </c>
      <c r="M118" s="12"/>
    </row>
    <row r="119" spans="1:13" ht="18" customHeight="1">
      <c r="A119" s="4">
        <v>118</v>
      </c>
      <c r="B119" s="37">
        <v>44024</v>
      </c>
      <c r="C119" s="36" t="s">
        <v>27</v>
      </c>
      <c r="D119" s="34" t="s">
        <v>18</v>
      </c>
      <c r="E119" s="34" t="s">
        <v>65</v>
      </c>
      <c r="F119" s="34" t="s">
        <v>6</v>
      </c>
      <c r="G119" s="21"/>
      <c r="H119" s="21"/>
      <c r="I119" s="21" t="s">
        <v>8</v>
      </c>
      <c r="J119" s="21" t="s">
        <v>32</v>
      </c>
      <c r="M119" s="13"/>
    </row>
    <row r="120" spans="1:13" ht="18" customHeight="1">
      <c r="A120" s="4">
        <v>119</v>
      </c>
      <c r="B120" s="37">
        <v>44024</v>
      </c>
      <c r="C120" s="34" t="s">
        <v>33</v>
      </c>
      <c r="D120" s="34" t="s">
        <v>34</v>
      </c>
      <c r="E120" s="34" t="s">
        <v>39</v>
      </c>
      <c r="F120" s="34" t="s">
        <v>22</v>
      </c>
      <c r="G120" s="21"/>
      <c r="H120" s="21"/>
      <c r="I120" s="21" t="s">
        <v>25</v>
      </c>
      <c r="J120" s="21" t="s">
        <v>9</v>
      </c>
      <c r="M120" s="12"/>
    </row>
    <row r="121" spans="1:13" ht="18" customHeight="1">
      <c r="A121" s="4">
        <v>120</v>
      </c>
      <c r="B121" s="37">
        <v>44026</v>
      </c>
      <c r="C121" s="34" t="s">
        <v>5</v>
      </c>
      <c r="D121" s="34" t="s">
        <v>40</v>
      </c>
      <c r="E121" s="34" t="s">
        <v>35</v>
      </c>
      <c r="F121" s="34" t="s">
        <v>29</v>
      </c>
      <c r="G121" s="21"/>
      <c r="H121" s="21"/>
      <c r="I121" s="21" t="s">
        <v>19</v>
      </c>
      <c r="J121" s="21" t="s">
        <v>37</v>
      </c>
      <c r="M121" s="12"/>
    </row>
    <row r="122" spans="1:13" ht="18" customHeight="1">
      <c r="A122" s="4">
        <v>121</v>
      </c>
      <c r="B122" s="37">
        <v>44026</v>
      </c>
      <c r="C122" s="34" t="s">
        <v>43</v>
      </c>
      <c r="D122" s="34" t="s">
        <v>45</v>
      </c>
      <c r="E122" s="34" t="s">
        <v>23</v>
      </c>
      <c r="F122" s="34" t="s">
        <v>72</v>
      </c>
      <c r="G122" s="21"/>
      <c r="H122" s="21"/>
      <c r="I122" s="21" t="s">
        <v>26</v>
      </c>
      <c r="J122" s="21" t="s">
        <v>25</v>
      </c>
      <c r="M122" s="12"/>
    </row>
    <row r="123" spans="1:13" ht="18" customHeight="1">
      <c r="A123" s="4">
        <v>122</v>
      </c>
      <c r="B123" s="37">
        <v>44026</v>
      </c>
      <c r="C123" s="34" t="s">
        <v>50</v>
      </c>
      <c r="D123" s="34" t="s">
        <v>11</v>
      </c>
      <c r="E123" s="34" t="s">
        <v>16</v>
      </c>
      <c r="F123" s="34" t="s">
        <v>7</v>
      </c>
      <c r="G123" s="21"/>
      <c r="H123" s="21"/>
      <c r="I123" s="21" t="s">
        <v>38</v>
      </c>
      <c r="J123" s="21" t="s">
        <v>14</v>
      </c>
      <c r="M123" s="12"/>
    </row>
    <row r="124" spans="1:13" ht="18" customHeight="1">
      <c r="A124" s="4">
        <v>123</v>
      </c>
      <c r="B124" s="37">
        <v>44026</v>
      </c>
      <c r="C124" s="34" t="s">
        <v>18</v>
      </c>
      <c r="D124" s="34" t="s">
        <v>42</v>
      </c>
      <c r="E124" s="34" t="s">
        <v>6</v>
      </c>
      <c r="F124" s="34" t="s">
        <v>49</v>
      </c>
      <c r="G124" s="21"/>
      <c r="H124" s="21"/>
      <c r="I124" s="21" t="s">
        <v>20</v>
      </c>
      <c r="J124" s="21" t="s">
        <v>13</v>
      </c>
      <c r="M124" s="12"/>
    </row>
    <row r="125" spans="1:13" ht="18" customHeight="1">
      <c r="A125" s="4">
        <v>124</v>
      </c>
      <c r="B125" s="37">
        <v>44026</v>
      </c>
      <c r="C125" s="34" t="s">
        <v>12</v>
      </c>
      <c r="D125" s="34" t="s">
        <v>30</v>
      </c>
      <c r="E125" s="34" t="s">
        <v>28</v>
      </c>
      <c r="F125" s="34" t="s">
        <v>55</v>
      </c>
      <c r="G125" s="21"/>
      <c r="H125" s="21"/>
      <c r="I125" s="21" t="s">
        <v>31</v>
      </c>
      <c r="J125" s="21" t="s">
        <v>8</v>
      </c>
      <c r="M125" s="12"/>
    </row>
    <row r="126" spans="1:13" ht="18" customHeight="1">
      <c r="A126" s="4">
        <v>125</v>
      </c>
      <c r="B126" s="37">
        <v>44027</v>
      </c>
      <c r="C126" s="34" t="s">
        <v>45</v>
      </c>
      <c r="D126" s="34" t="s">
        <v>23</v>
      </c>
      <c r="E126" s="34" t="s">
        <v>72</v>
      </c>
      <c r="F126" s="34" t="s">
        <v>47</v>
      </c>
      <c r="G126" s="21"/>
      <c r="H126" s="21"/>
      <c r="I126" s="21" t="s">
        <v>26</v>
      </c>
      <c r="J126" s="21" t="s">
        <v>25</v>
      </c>
      <c r="M126" s="12"/>
    </row>
    <row r="127" spans="1:13" ht="18" customHeight="1">
      <c r="A127" s="4">
        <v>126</v>
      </c>
      <c r="B127" s="37">
        <v>44027</v>
      </c>
      <c r="C127" s="34" t="s">
        <v>40</v>
      </c>
      <c r="D127" s="34" t="s">
        <v>35</v>
      </c>
      <c r="E127" s="34" t="s">
        <v>29</v>
      </c>
      <c r="F127" s="34" t="s">
        <v>24</v>
      </c>
      <c r="G127" s="21"/>
      <c r="H127" s="21"/>
      <c r="I127" s="21" t="s">
        <v>19</v>
      </c>
      <c r="J127" s="21" t="s">
        <v>37</v>
      </c>
      <c r="M127" s="12"/>
    </row>
    <row r="128" spans="1:13" ht="18" customHeight="1">
      <c r="A128" s="4">
        <v>127</v>
      </c>
      <c r="B128" s="37">
        <v>44027</v>
      </c>
      <c r="C128" s="34" t="s">
        <v>42</v>
      </c>
      <c r="D128" s="34" t="s">
        <v>6</v>
      </c>
      <c r="E128" s="34" t="s">
        <v>49</v>
      </c>
      <c r="F128" s="34" t="s">
        <v>27</v>
      </c>
      <c r="G128" s="21"/>
      <c r="H128" s="21"/>
      <c r="I128" s="21" t="s">
        <v>20</v>
      </c>
      <c r="J128" s="21" t="s">
        <v>13</v>
      </c>
      <c r="M128" s="12"/>
    </row>
    <row r="129" spans="1:13" ht="18" customHeight="1">
      <c r="A129" s="4">
        <v>128</v>
      </c>
      <c r="B129" s="37">
        <v>44027</v>
      </c>
      <c r="C129" s="34" t="s">
        <v>30</v>
      </c>
      <c r="D129" s="34" t="s">
        <v>28</v>
      </c>
      <c r="E129" s="34" t="s">
        <v>55</v>
      </c>
      <c r="F129" s="34" t="s">
        <v>10</v>
      </c>
      <c r="G129" s="21"/>
      <c r="H129" s="21"/>
      <c r="I129" s="21" t="s">
        <v>31</v>
      </c>
      <c r="J129" s="21" t="s">
        <v>8</v>
      </c>
      <c r="M129" s="12"/>
    </row>
    <row r="130" spans="1:13" ht="18" customHeight="1">
      <c r="A130" s="4">
        <v>129</v>
      </c>
      <c r="B130" s="37">
        <v>44027</v>
      </c>
      <c r="C130" s="34" t="s">
        <v>21</v>
      </c>
      <c r="D130" s="34" t="s">
        <v>15</v>
      </c>
      <c r="E130" s="34" t="s">
        <v>36</v>
      </c>
      <c r="F130" s="34" t="s">
        <v>41</v>
      </c>
      <c r="G130" s="21"/>
      <c r="H130" s="21"/>
      <c r="I130" s="21" t="s">
        <v>9</v>
      </c>
      <c r="J130" s="21" t="s">
        <v>32</v>
      </c>
      <c r="M130" s="12"/>
    </row>
    <row r="131" spans="1:13" ht="18" customHeight="1">
      <c r="A131" s="4">
        <v>130</v>
      </c>
      <c r="B131" s="37">
        <v>44027</v>
      </c>
      <c r="C131" s="34" t="s">
        <v>11</v>
      </c>
      <c r="D131" s="34" t="s">
        <v>16</v>
      </c>
      <c r="E131" s="34" t="s">
        <v>7</v>
      </c>
      <c r="F131" s="34" t="s">
        <v>46</v>
      </c>
      <c r="G131" s="21"/>
      <c r="H131" s="21"/>
      <c r="I131" s="21" t="s">
        <v>38</v>
      </c>
      <c r="J131" s="21" t="s">
        <v>14</v>
      </c>
      <c r="M131" s="12"/>
    </row>
    <row r="132" spans="1:13" ht="18" customHeight="1">
      <c r="A132" s="4">
        <v>131</v>
      </c>
      <c r="B132" s="37">
        <v>44028</v>
      </c>
      <c r="C132" s="34" t="s">
        <v>35</v>
      </c>
      <c r="D132" s="34" t="s">
        <v>29</v>
      </c>
      <c r="E132" s="34" t="s">
        <v>24</v>
      </c>
      <c r="F132" s="34" t="s">
        <v>5</v>
      </c>
      <c r="G132" s="21"/>
      <c r="H132" s="21"/>
      <c r="I132" s="21" t="s">
        <v>19</v>
      </c>
      <c r="J132" s="21" t="s">
        <v>37</v>
      </c>
      <c r="M132" s="12"/>
    </row>
    <row r="133" spans="1:13" ht="18" customHeight="1">
      <c r="A133" s="4">
        <v>132</v>
      </c>
      <c r="B133" s="37">
        <v>44028</v>
      </c>
      <c r="C133" s="34" t="s">
        <v>6</v>
      </c>
      <c r="D133" s="34" t="s">
        <v>49</v>
      </c>
      <c r="E133" s="34" t="s">
        <v>27</v>
      </c>
      <c r="F133" s="34" t="s">
        <v>18</v>
      </c>
      <c r="G133" s="21"/>
      <c r="H133" s="21"/>
      <c r="I133" s="21" t="s">
        <v>20</v>
      </c>
      <c r="J133" s="21" t="s">
        <v>13</v>
      </c>
      <c r="M133" s="12"/>
    </row>
    <row r="134" spans="1:13" ht="18" customHeight="1">
      <c r="A134" s="4">
        <v>133</v>
      </c>
      <c r="B134" s="37">
        <v>44028</v>
      </c>
      <c r="C134" s="34" t="s">
        <v>28</v>
      </c>
      <c r="D134" s="34" t="s">
        <v>55</v>
      </c>
      <c r="E134" s="34" t="s">
        <v>10</v>
      </c>
      <c r="F134" s="34" t="s">
        <v>12</v>
      </c>
      <c r="G134" s="21"/>
      <c r="H134" s="21"/>
      <c r="I134" s="21" t="s">
        <v>31</v>
      </c>
      <c r="J134" s="21" t="s">
        <v>8</v>
      </c>
      <c r="M134" s="12"/>
    </row>
    <row r="135" spans="1:13" ht="18" customHeight="1">
      <c r="A135" s="4">
        <v>134</v>
      </c>
      <c r="B135" s="37">
        <v>44028</v>
      </c>
      <c r="C135" s="34" t="s">
        <v>23</v>
      </c>
      <c r="D135" s="34" t="s">
        <v>72</v>
      </c>
      <c r="E135" s="34" t="s">
        <v>47</v>
      </c>
      <c r="F135" s="34" t="s">
        <v>43</v>
      </c>
      <c r="G135" s="21"/>
      <c r="H135" s="21"/>
      <c r="I135" s="21" t="s">
        <v>26</v>
      </c>
      <c r="J135" s="21" t="s">
        <v>25</v>
      </c>
      <c r="M135" s="12"/>
    </row>
    <row r="136" spans="1:13" ht="18" customHeight="1">
      <c r="A136" s="4">
        <v>135</v>
      </c>
      <c r="B136" s="37">
        <v>44028</v>
      </c>
      <c r="C136" s="34" t="s">
        <v>15</v>
      </c>
      <c r="D136" s="34" t="s">
        <v>36</v>
      </c>
      <c r="E136" s="36" t="s">
        <v>41</v>
      </c>
      <c r="F136" s="34" t="s">
        <v>4</v>
      </c>
      <c r="G136" s="21"/>
      <c r="H136" s="21"/>
      <c r="I136" s="21" t="s">
        <v>9</v>
      </c>
      <c r="J136" s="21" t="s">
        <v>32</v>
      </c>
      <c r="M136" s="12"/>
    </row>
    <row r="137" spans="1:13" ht="18" customHeight="1">
      <c r="A137" s="4">
        <v>136</v>
      </c>
      <c r="B137" s="37">
        <v>44028</v>
      </c>
      <c r="C137" s="34" t="s">
        <v>16</v>
      </c>
      <c r="D137" s="34" t="s">
        <v>7</v>
      </c>
      <c r="E137" s="34" t="s">
        <v>46</v>
      </c>
      <c r="F137" s="34" t="s">
        <v>50</v>
      </c>
      <c r="G137" s="21"/>
      <c r="H137" s="21"/>
      <c r="I137" s="21" t="s">
        <v>38</v>
      </c>
      <c r="J137" s="21" t="s">
        <v>14</v>
      </c>
      <c r="M137" s="12"/>
    </row>
    <row r="138" spans="1:13" ht="18" customHeight="1">
      <c r="A138" s="4">
        <v>137</v>
      </c>
      <c r="B138" s="37">
        <v>44029</v>
      </c>
      <c r="C138" s="34" t="s">
        <v>7</v>
      </c>
      <c r="D138" s="34" t="s">
        <v>46</v>
      </c>
      <c r="E138" s="34" t="s">
        <v>59</v>
      </c>
      <c r="F138" s="34" t="s">
        <v>11</v>
      </c>
      <c r="G138" s="21"/>
      <c r="H138" s="21"/>
      <c r="I138" s="21" t="s">
        <v>26</v>
      </c>
      <c r="J138" s="21" t="s">
        <v>25</v>
      </c>
      <c r="M138" s="12"/>
    </row>
    <row r="139" spans="1:13" ht="18" customHeight="1">
      <c r="A139" s="4">
        <v>138</v>
      </c>
      <c r="B139" s="37">
        <v>44029</v>
      </c>
      <c r="C139" s="34" t="s">
        <v>72</v>
      </c>
      <c r="D139" s="34" t="s">
        <v>57</v>
      </c>
      <c r="E139" s="34" t="s">
        <v>43</v>
      </c>
      <c r="F139" s="34" t="s">
        <v>45</v>
      </c>
      <c r="G139" s="21"/>
      <c r="H139" s="21"/>
      <c r="I139" s="21" t="s">
        <v>38</v>
      </c>
      <c r="J139" s="21" t="s">
        <v>20</v>
      </c>
      <c r="M139" s="12"/>
    </row>
    <row r="140" spans="1:13" ht="18" customHeight="1">
      <c r="A140" s="4">
        <v>139</v>
      </c>
      <c r="B140" s="37">
        <v>44029</v>
      </c>
      <c r="C140" s="34" t="s">
        <v>55</v>
      </c>
      <c r="D140" s="34" t="s">
        <v>10</v>
      </c>
      <c r="E140" s="34" t="s">
        <v>12</v>
      </c>
      <c r="F140" s="34" t="s">
        <v>30</v>
      </c>
      <c r="G140" s="21"/>
      <c r="H140" s="21"/>
      <c r="I140" s="21" t="s">
        <v>31</v>
      </c>
      <c r="J140" s="21" t="s">
        <v>8</v>
      </c>
      <c r="M140" s="12"/>
    </row>
    <row r="141" spans="1:13" ht="18" customHeight="1">
      <c r="A141" s="4">
        <v>140</v>
      </c>
      <c r="B141" s="37">
        <v>44029</v>
      </c>
      <c r="C141" s="34" t="s">
        <v>34</v>
      </c>
      <c r="D141" s="36" t="s">
        <v>39</v>
      </c>
      <c r="E141" s="34" t="s">
        <v>22</v>
      </c>
      <c r="F141" s="34" t="s">
        <v>17</v>
      </c>
      <c r="G141" s="21"/>
      <c r="H141" s="21"/>
      <c r="I141" s="21" t="s">
        <v>13</v>
      </c>
      <c r="J141" s="21" t="s">
        <v>37</v>
      </c>
      <c r="M141" s="12"/>
    </row>
    <row r="142" spans="1:13" ht="18" customHeight="1">
      <c r="A142" s="4">
        <v>141</v>
      </c>
      <c r="B142" s="37">
        <v>44029</v>
      </c>
      <c r="C142" s="34" t="s">
        <v>36</v>
      </c>
      <c r="D142" s="34" t="s">
        <v>41</v>
      </c>
      <c r="E142" s="34" t="s">
        <v>4</v>
      </c>
      <c r="F142" s="34" t="s">
        <v>21</v>
      </c>
      <c r="G142" s="21"/>
      <c r="H142" s="21"/>
      <c r="I142" s="21" t="s">
        <v>9</v>
      </c>
      <c r="J142" s="21" t="s">
        <v>32</v>
      </c>
      <c r="M142" s="12"/>
    </row>
    <row r="143" spans="1:13" ht="18" customHeight="1">
      <c r="A143" s="4">
        <v>142</v>
      </c>
      <c r="B143" s="37">
        <v>44029</v>
      </c>
      <c r="C143" s="34" t="s">
        <v>29</v>
      </c>
      <c r="D143" s="34" t="s">
        <v>24</v>
      </c>
      <c r="E143" s="34" t="s">
        <v>5</v>
      </c>
      <c r="F143" s="34" t="s">
        <v>40</v>
      </c>
      <c r="G143" s="21"/>
      <c r="H143" s="21"/>
      <c r="I143" s="21" t="s">
        <v>19</v>
      </c>
      <c r="J143" s="21" t="s">
        <v>14</v>
      </c>
      <c r="M143" s="12"/>
    </row>
    <row r="144" spans="1:13" ht="18" customHeight="1">
      <c r="A144" s="4">
        <v>143</v>
      </c>
      <c r="B144" s="37">
        <v>44030</v>
      </c>
      <c r="C144" s="36" t="s">
        <v>39</v>
      </c>
      <c r="D144" s="34" t="s">
        <v>22</v>
      </c>
      <c r="E144" s="34" t="s">
        <v>17</v>
      </c>
      <c r="F144" s="34" t="s">
        <v>33</v>
      </c>
      <c r="G144" s="21"/>
      <c r="H144" s="21"/>
      <c r="I144" s="21" t="s">
        <v>13</v>
      </c>
      <c r="J144" s="21" t="s">
        <v>37</v>
      </c>
      <c r="M144" s="13"/>
    </row>
    <row r="145" spans="1:13" ht="18" customHeight="1">
      <c r="A145" s="4">
        <v>144</v>
      </c>
      <c r="B145" s="37">
        <v>44030</v>
      </c>
      <c r="C145" s="34" t="s">
        <v>41</v>
      </c>
      <c r="D145" s="34" t="s">
        <v>4</v>
      </c>
      <c r="E145" s="34" t="s">
        <v>21</v>
      </c>
      <c r="F145" s="34" t="s">
        <v>15</v>
      </c>
      <c r="G145" s="21"/>
      <c r="H145" s="21"/>
      <c r="I145" s="21" t="s">
        <v>9</v>
      </c>
      <c r="J145" s="21" t="s">
        <v>32</v>
      </c>
      <c r="M145" s="12"/>
    </row>
    <row r="146" spans="1:13" ht="18" customHeight="1">
      <c r="A146" s="4">
        <v>145</v>
      </c>
      <c r="B146" s="37">
        <v>44030</v>
      </c>
      <c r="C146" s="34" t="s">
        <v>10</v>
      </c>
      <c r="D146" s="34" t="s">
        <v>12</v>
      </c>
      <c r="E146" s="34" t="s">
        <v>30</v>
      </c>
      <c r="F146" s="34" t="s">
        <v>28</v>
      </c>
      <c r="G146" s="21"/>
      <c r="H146" s="21"/>
      <c r="I146" s="21" t="s">
        <v>31</v>
      </c>
      <c r="J146" s="21" t="s">
        <v>8</v>
      </c>
      <c r="M146" s="12"/>
    </row>
    <row r="147" spans="1:13" ht="18" customHeight="1">
      <c r="A147" s="4">
        <v>146</v>
      </c>
      <c r="B147" s="37">
        <v>44030</v>
      </c>
      <c r="C147" s="34" t="s">
        <v>46</v>
      </c>
      <c r="D147" s="34" t="s">
        <v>59</v>
      </c>
      <c r="E147" s="34" t="s">
        <v>11</v>
      </c>
      <c r="F147" s="34" t="s">
        <v>16</v>
      </c>
      <c r="G147" s="21"/>
      <c r="H147" s="21"/>
      <c r="I147" s="21" t="s">
        <v>26</v>
      </c>
      <c r="J147" s="21" t="s">
        <v>25</v>
      </c>
      <c r="M147" s="12"/>
    </row>
    <row r="148" spans="1:13" ht="18" customHeight="1">
      <c r="A148" s="4">
        <v>147</v>
      </c>
      <c r="B148" s="37">
        <v>44030</v>
      </c>
      <c r="C148" s="34" t="s">
        <v>57</v>
      </c>
      <c r="D148" s="34" t="s">
        <v>43</v>
      </c>
      <c r="E148" s="34" t="s">
        <v>45</v>
      </c>
      <c r="F148" s="34" t="s">
        <v>23</v>
      </c>
      <c r="G148" s="21"/>
      <c r="H148" s="21"/>
      <c r="I148" s="21" t="s">
        <v>38</v>
      </c>
      <c r="J148" s="21" t="s">
        <v>20</v>
      </c>
      <c r="M148" s="12"/>
    </row>
    <row r="149" spans="1:13" ht="18" customHeight="1">
      <c r="A149" s="4">
        <v>148</v>
      </c>
      <c r="B149" s="37">
        <v>44030</v>
      </c>
      <c r="C149" s="34" t="s">
        <v>24</v>
      </c>
      <c r="D149" s="34" t="s">
        <v>5</v>
      </c>
      <c r="E149" s="34" t="s">
        <v>40</v>
      </c>
      <c r="F149" s="34" t="s">
        <v>35</v>
      </c>
      <c r="G149" s="21"/>
      <c r="H149" s="21"/>
      <c r="I149" s="21" t="s">
        <v>19</v>
      </c>
      <c r="J149" s="21" t="s">
        <v>14</v>
      </c>
      <c r="M149" s="12"/>
    </row>
    <row r="150" spans="1:13" ht="18" customHeight="1">
      <c r="A150" s="4">
        <v>149</v>
      </c>
      <c r="B150" s="37">
        <v>44031</v>
      </c>
      <c r="C150" s="34" t="s">
        <v>4</v>
      </c>
      <c r="D150" s="34" t="s">
        <v>21</v>
      </c>
      <c r="E150" s="34" t="s">
        <v>15</v>
      </c>
      <c r="F150" s="34" t="s">
        <v>36</v>
      </c>
      <c r="G150" s="21"/>
      <c r="H150" s="21"/>
      <c r="I150" s="21" t="s">
        <v>9</v>
      </c>
      <c r="J150" s="21" t="s">
        <v>32</v>
      </c>
      <c r="M150" s="12"/>
    </row>
    <row r="151" spans="1:13" ht="18" customHeight="1">
      <c r="A151" s="4">
        <v>150</v>
      </c>
      <c r="B151" s="37">
        <v>44031</v>
      </c>
      <c r="C151" s="34" t="s">
        <v>59</v>
      </c>
      <c r="D151" s="34" t="s">
        <v>11</v>
      </c>
      <c r="E151" s="34" t="s">
        <v>16</v>
      </c>
      <c r="F151" s="34" t="s">
        <v>7</v>
      </c>
      <c r="G151" s="21"/>
      <c r="H151" s="21"/>
      <c r="I151" s="21" t="s">
        <v>26</v>
      </c>
      <c r="J151" s="21" t="s">
        <v>25</v>
      </c>
      <c r="M151" s="12"/>
    </row>
    <row r="152" spans="1:13" ht="18" customHeight="1">
      <c r="A152" s="4">
        <v>151</v>
      </c>
      <c r="B152" s="37">
        <v>44031</v>
      </c>
      <c r="C152" s="34" t="s">
        <v>5</v>
      </c>
      <c r="D152" s="34" t="s">
        <v>40</v>
      </c>
      <c r="E152" s="34" t="s">
        <v>35</v>
      </c>
      <c r="F152" s="34" t="s">
        <v>29</v>
      </c>
      <c r="G152" s="21"/>
      <c r="H152" s="21"/>
      <c r="I152" s="21" t="s">
        <v>19</v>
      </c>
      <c r="J152" s="21" t="s">
        <v>14</v>
      </c>
      <c r="M152" s="12"/>
    </row>
    <row r="153" spans="1:13" ht="18" customHeight="1">
      <c r="A153" s="4">
        <v>152</v>
      </c>
      <c r="B153" s="37">
        <v>44031</v>
      </c>
      <c r="C153" s="34" t="s">
        <v>43</v>
      </c>
      <c r="D153" s="34" t="s">
        <v>45</v>
      </c>
      <c r="E153" s="34" t="s">
        <v>23</v>
      </c>
      <c r="F153" s="34" t="s">
        <v>72</v>
      </c>
      <c r="G153" s="21"/>
      <c r="H153" s="21"/>
      <c r="I153" s="21" t="s">
        <v>38</v>
      </c>
      <c r="J153" s="21" t="s">
        <v>20</v>
      </c>
      <c r="M153" s="12"/>
    </row>
    <row r="154" spans="1:13" ht="18" customHeight="1">
      <c r="A154" s="4">
        <v>153</v>
      </c>
      <c r="B154" s="37">
        <v>44031</v>
      </c>
      <c r="C154" s="34" t="s">
        <v>22</v>
      </c>
      <c r="D154" s="34" t="s">
        <v>17</v>
      </c>
      <c r="E154" s="34" t="s">
        <v>33</v>
      </c>
      <c r="F154" s="34" t="s">
        <v>34</v>
      </c>
      <c r="G154" s="21"/>
      <c r="H154" s="21"/>
      <c r="I154" s="21" t="s">
        <v>13</v>
      </c>
      <c r="J154" s="21" t="s">
        <v>37</v>
      </c>
      <c r="M154" s="12"/>
    </row>
    <row r="155" spans="1:13" ht="18" customHeight="1">
      <c r="A155" s="4">
        <v>154</v>
      </c>
      <c r="B155" s="37">
        <v>44031</v>
      </c>
      <c r="C155" s="34" t="s">
        <v>12</v>
      </c>
      <c r="D155" s="34" t="s">
        <v>30</v>
      </c>
      <c r="E155" s="34" t="s">
        <v>28</v>
      </c>
      <c r="F155" s="34" t="s">
        <v>55</v>
      </c>
      <c r="G155" s="21"/>
      <c r="H155" s="21"/>
      <c r="I155" s="21" t="s">
        <v>31</v>
      </c>
      <c r="J155" s="21" t="s">
        <v>8</v>
      </c>
      <c r="M155" s="12"/>
    </row>
    <row r="156" spans="1:13" ht="18" customHeight="1">
      <c r="A156" s="4">
        <v>155</v>
      </c>
      <c r="B156" s="37">
        <v>44033</v>
      </c>
      <c r="C156" s="34" t="s">
        <v>45</v>
      </c>
      <c r="D156" s="34" t="s">
        <v>23</v>
      </c>
      <c r="E156" s="34" t="s">
        <v>72</v>
      </c>
      <c r="F156" s="34" t="s">
        <v>47</v>
      </c>
      <c r="G156" s="21"/>
      <c r="H156" s="21"/>
      <c r="I156" s="21" t="s">
        <v>38</v>
      </c>
      <c r="J156" s="21" t="s">
        <v>19</v>
      </c>
      <c r="M156" s="12"/>
    </row>
    <row r="157" spans="1:13" ht="18" customHeight="1">
      <c r="A157" s="4">
        <v>156</v>
      </c>
      <c r="B157" s="37">
        <v>44033</v>
      </c>
      <c r="C157" s="34" t="s">
        <v>49</v>
      </c>
      <c r="D157" s="34" t="s">
        <v>27</v>
      </c>
      <c r="E157" s="34" t="s">
        <v>18</v>
      </c>
      <c r="F157" s="34" t="s">
        <v>42</v>
      </c>
      <c r="G157" s="21"/>
      <c r="H157" s="21"/>
      <c r="I157" s="21" t="s">
        <v>25</v>
      </c>
      <c r="J157" s="21" t="s">
        <v>31</v>
      </c>
      <c r="L157" s="53"/>
      <c r="M157" s="12"/>
    </row>
    <row r="158" spans="1:13" ht="18" customHeight="1">
      <c r="A158" s="4">
        <v>157</v>
      </c>
      <c r="B158" s="37">
        <v>44033</v>
      </c>
      <c r="C158" s="34" t="s">
        <v>56</v>
      </c>
      <c r="D158" s="34" t="s">
        <v>35</v>
      </c>
      <c r="E158" s="34" t="s">
        <v>29</v>
      </c>
      <c r="F158" s="34" t="s">
        <v>24</v>
      </c>
      <c r="G158" s="21"/>
      <c r="H158" s="21"/>
      <c r="I158" s="21" t="s">
        <v>32</v>
      </c>
      <c r="J158" s="21" t="s">
        <v>8</v>
      </c>
      <c r="L158" s="53"/>
      <c r="M158" s="12"/>
    </row>
    <row r="159" spans="1:13" ht="18" customHeight="1">
      <c r="A159" s="4">
        <v>158</v>
      </c>
      <c r="B159" s="37">
        <v>44033</v>
      </c>
      <c r="C159" s="34" t="s">
        <v>21</v>
      </c>
      <c r="D159" s="34" t="s">
        <v>15</v>
      </c>
      <c r="E159" s="36" t="s">
        <v>36</v>
      </c>
      <c r="F159" s="34" t="s">
        <v>41</v>
      </c>
      <c r="G159" s="21"/>
      <c r="H159" s="21"/>
      <c r="I159" s="21" t="s">
        <v>13</v>
      </c>
      <c r="J159" s="21" t="s">
        <v>14</v>
      </c>
      <c r="L159" s="53"/>
      <c r="M159" s="12"/>
    </row>
    <row r="160" spans="1:13" ht="18" customHeight="1">
      <c r="A160" s="4">
        <v>159</v>
      </c>
      <c r="B160" s="37">
        <v>44033</v>
      </c>
      <c r="C160" s="34" t="s">
        <v>11</v>
      </c>
      <c r="D160" s="34" t="s">
        <v>16</v>
      </c>
      <c r="E160" s="34" t="s">
        <v>7</v>
      </c>
      <c r="F160" s="34" t="s">
        <v>46</v>
      </c>
      <c r="G160" s="21"/>
      <c r="H160" s="21"/>
      <c r="I160" s="21" t="s">
        <v>20</v>
      </c>
      <c r="J160" s="21" t="s">
        <v>37</v>
      </c>
      <c r="L160" s="53"/>
      <c r="M160" s="12"/>
    </row>
    <row r="161" spans="1:13" ht="18" customHeight="1">
      <c r="A161" s="4">
        <v>160</v>
      </c>
      <c r="B161" s="37">
        <v>44033</v>
      </c>
      <c r="C161" s="34" t="s">
        <v>17</v>
      </c>
      <c r="D161" s="34" t="s">
        <v>33</v>
      </c>
      <c r="E161" s="34" t="s">
        <v>34</v>
      </c>
      <c r="F161" s="34" t="s">
        <v>39</v>
      </c>
      <c r="G161" s="21"/>
      <c r="H161" s="21"/>
      <c r="I161" s="21" t="s">
        <v>26</v>
      </c>
      <c r="J161" s="21" t="s">
        <v>9</v>
      </c>
      <c r="L161" s="53"/>
      <c r="M161" s="12"/>
    </row>
    <row r="162" spans="1:13" ht="18" customHeight="1">
      <c r="A162" s="4">
        <v>161</v>
      </c>
      <c r="B162" s="37">
        <v>44034</v>
      </c>
      <c r="C162" s="34" t="s">
        <v>35</v>
      </c>
      <c r="D162" s="34" t="s">
        <v>29</v>
      </c>
      <c r="E162" s="34" t="s">
        <v>24</v>
      </c>
      <c r="F162" s="34" t="s">
        <v>5</v>
      </c>
      <c r="G162" s="21"/>
      <c r="H162" s="21"/>
      <c r="I162" s="21" t="s">
        <v>32</v>
      </c>
      <c r="J162" s="21" t="s">
        <v>8</v>
      </c>
      <c r="M162" s="12"/>
    </row>
    <row r="163" spans="1:13" ht="18" customHeight="1">
      <c r="A163" s="4">
        <v>162</v>
      </c>
      <c r="B163" s="37">
        <v>44034</v>
      </c>
      <c r="C163" s="34" t="s">
        <v>23</v>
      </c>
      <c r="D163" s="34" t="s">
        <v>72</v>
      </c>
      <c r="E163" s="34" t="s">
        <v>47</v>
      </c>
      <c r="F163" s="34" t="s">
        <v>43</v>
      </c>
      <c r="G163" s="21"/>
      <c r="H163" s="21"/>
      <c r="I163" s="21" t="s">
        <v>38</v>
      </c>
      <c r="J163" s="21" t="s">
        <v>19</v>
      </c>
      <c r="M163" s="12"/>
    </row>
    <row r="164" spans="1:13" ht="18" customHeight="1">
      <c r="A164" s="4">
        <v>163</v>
      </c>
      <c r="B164" s="37">
        <v>44034</v>
      </c>
      <c r="C164" s="34" t="s">
        <v>15</v>
      </c>
      <c r="D164" s="34" t="s">
        <v>36</v>
      </c>
      <c r="E164" s="34" t="s">
        <v>41</v>
      </c>
      <c r="F164" s="34" t="s">
        <v>4</v>
      </c>
      <c r="G164" s="21"/>
      <c r="H164" s="21"/>
      <c r="I164" s="21" t="s">
        <v>13</v>
      </c>
      <c r="J164" s="21" t="s">
        <v>14</v>
      </c>
      <c r="M164" s="12"/>
    </row>
    <row r="165" spans="1:13" ht="18" customHeight="1">
      <c r="A165" s="4">
        <v>164</v>
      </c>
      <c r="B165" s="38">
        <v>44034</v>
      </c>
      <c r="C165" s="21" t="s">
        <v>27</v>
      </c>
      <c r="D165" s="21" t="s">
        <v>18</v>
      </c>
      <c r="E165" s="21" t="s">
        <v>42</v>
      </c>
      <c r="F165" s="21" t="s">
        <v>6</v>
      </c>
      <c r="G165" s="21"/>
      <c r="H165" s="21"/>
      <c r="I165" s="21" t="s">
        <v>25</v>
      </c>
      <c r="J165" s="21" t="s">
        <v>31</v>
      </c>
    </row>
    <row r="166" spans="1:13" ht="18" customHeight="1">
      <c r="A166" s="4">
        <v>165</v>
      </c>
      <c r="B166" s="38">
        <v>44034</v>
      </c>
      <c r="C166" s="21" t="s">
        <v>33</v>
      </c>
      <c r="D166" s="21" t="s">
        <v>34</v>
      </c>
      <c r="E166" s="21" t="s">
        <v>39</v>
      </c>
      <c r="F166" s="21" t="s">
        <v>22</v>
      </c>
      <c r="G166" s="21"/>
      <c r="H166" s="21"/>
      <c r="I166" s="21" t="s">
        <v>9</v>
      </c>
      <c r="J166" s="21" t="s">
        <v>26</v>
      </c>
    </row>
    <row r="167" spans="1:13" ht="18" customHeight="1">
      <c r="A167" s="4">
        <v>166</v>
      </c>
      <c r="B167" s="38">
        <v>44034</v>
      </c>
      <c r="C167" s="21" t="s">
        <v>16</v>
      </c>
      <c r="D167" s="21" t="s">
        <v>7</v>
      </c>
      <c r="E167" s="21" t="s">
        <v>46</v>
      </c>
      <c r="F167" s="21" t="s">
        <v>50</v>
      </c>
      <c r="G167" s="21"/>
      <c r="H167" s="21"/>
      <c r="I167" s="21" t="s">
        <v>20</v>
      </c>
      <c r="J167" s="21" t="s">
        <v>37</v>
      </c>
    </row>
    <row r="168" spans="1:13" ht="18" customHeight="1">
      <c r="A168" s="4">
        <v>167</v>
      </c>
      <c r="B168" s="38">
        <v>44035</v>
      </c>
      <c r="C168" s="21" t="s">
        <v>7</v>
      </c>
      <c r="D168" s="21" t="s">
        <v>46</v>
      </c>
      <c r="E168" s="21" t="s">
        <v>50</v>
      </c>
      <c r="F168" s="21" t="s">
        <v>11</v>
      </c>
      <c r="G168" s="21"/>
      <c r="H168" s="21"/>
      <c r="I168" s="21" t="s">
        <v>20</v>
      </c>
      <c r="J168" s="21" t="s">
        <v>37</v>
      </c>
    </row>
    <row r="169" spans="1:13" ht="18" customHeight="1">
      <c r="A169" s="4">
        <v>168</v>
      </c>
      <c r="B169" s="38">
        <v>44035</v>
      </c>
      <c r="C169" s="21" t="s">
        <v>72</v>
      </c>
      <c r="D169" s="21" t="s">
        <v>47</v>
      </c>
      <c r="E169" s="21" t="s">
        <v>43</v>
      </c>
      <c r="F169" s="21" t="s">
        <v>45</v>
      </c>
      <c r="G169" s="21"/>
      <c r="H169" s="21"/>
      <c r="I169" s="21" t="s">
        <v>38</v>
      </c>
      <c r="J169" s="21" t="s">
        <v>19</v>
      </c>
    </row>
    <row r="170" spans="1:13" ht="18" customHeight="1">
      <c r="A170" s="4">
        <v>169</v>
      </c>
      <c r="B170" s="38">
        <v>44035</v>
      </c>
      <c r="C170" s="21" t="s">
        <v>34</v>
      </c>
      <c r="D170" s="36" t="s">
        <v>39</v>
      </c>
      <c r="E170" s="21" t="s">
        <v>22</v>
      </c>
      <c r="F170" s="21" t="s">
        <v>17</v>
      </c>
      <c r="G170" s="21"/>
      <c r="H170" s="21"/>
      <c r="I170" s="21" t="s">
        <v>9</v>
      </c>
      <c r="J170" s="21" t="s">
        <v>26</v>
      </c>
    </row>
    <row r="171" spans="1:13" ht="18" customHeight="1">
      <c r="A171" s="4">
        <v>170</v>
      </c>
      <c r="B171" s="38">
        <v>44035</v>
      </c>
      <c r="C171" s="21" t="s">
        <v>36</v>
      </c>
      <c r="D171" s="21" t="s">
        <v>41</v>
      </c>
      <c r="E171" s="21" t="s">
        <v>4</v>
      </c>
      <c r="F171" s="21" t="s">
        <v>21</v>
      </c>
      <c r="G171" s="21"/>
      <c r="H171" s="21"/>
      <c r="I171" s="21" t="s">
        <v>13</v>
      </c>
      <c r="J171" s="21" t="s">
        <v>14</v>
      </c>
    </row>
    <row r="172" spans="1:13" ht="18" customHeight="1">
      <c r="A172" s="4">
        <v>171</v>
      </c>
      <c r="B172" s="38">
        <v>44035</v>
      </c>
      <c r="C172" s="36" t="s">
        <v>29</v>
      </c>
      <c r="D172" s="21" t="s">
        <v>24</v>
      </c>
      <c r="E172" s="21" t="s">
        <v>5</v>
      </c>
      <c r="F172" s="21" t="s">
        <v>56</v>
      </c>
      <c r="G172" s="21"/>
      <c r="H172" s="21"/>
      <c r="I172" s="21" t="s">
        <v>32</v>
      </c>
      <c r="J172" s="21" t="s">
        <v>8</v>
      </c>
      <c r="M172" s="13"/>
    </row>
    <row r="173" spans="1:13" ht="18" customHeight="1">
      <c r="A173" s="4">
        <v>172</v>
      </c>
      <c r="B173" s="38">
        <v>44035</v>
      </c>
      <c r="C173" s="21" t="s">
        <v>18</v>
      </c>
      <c r="D173" s="21" t="s">
        <v>42</v>
      </c>
      <c r="E173" s="21" t="s">
        <v>6</v>
      </c>
      <c r="F173" s="21" t="s">
        <v>49</v>
      </c>
      <c r="G173" s="21"/>
      <c r="H173" s="21"/>
      <c r="I173" s="21" t="s">
        <v>25</v>
      </c>
      <c r="J173" s="21" t="s">
        <v>31</v>
      </c>
    </row>
    <row r="174" spans="1:13" ht="18" customHeight="1">
      <c r="A174" s="4">
        <v>173</v>
      </c>
      <c r="B174" s="38">
        <v>44036</v>
      </c>
      <c r="C174" s="21" t="s">
        <v>39</v>
      </c>
      <c r="D174" s="21" t="s">
        <v>22</v>
      </c>
      <c r="E174" s="21" t="s">
        <v>17</v>
      </c>
      <c r="F174" s="21" t="s">
        <v>33</v>
      </c>
      <c r="G174" s="21"/>
      <c r="H174" s="21"/>
      <c r="I174" s="21" t="s">
        <v>9</v>
      </c>
      <c r="J174" s="21" t="s">
        <v>26</v>
      </c>
    </row>
    <row r="175" spans="1:13" ht="18" customHeight="1">
      <c r="A175" s="4">
        <v>174</v>
      </c>
      <c r="B175" s="38">
        <v>44036</v>
      </c>
      <c r="C175" s="21" t="s">
        <v>41</v>
      </c>
      <c r="D175" s="21" t="s">
        <v>4</v>
      </c>
      <c r="E175" s="21" t="s">
        <v>21</v>
      </c>
      <c r="F175" s="21" t="s">
        <v>15</v>
      </c>
      <c r="G175" s="21"/>
      <c r="H175" s="21"/>
      <c r="I175" s="21" t="s">
        <v>32</v>
      </c>
      <c r="J175" s="21" t="s">
        <v>8</v>
      </c>
    </row>
    <row r="176" spans="1:13" ht="18" customHeight="1">
      <c r="A176" s="4">
        <v>175</v>
      </c>
      <c r="B176" s="38">
        <v>44036</v>
      </c>
      <c r="C176" s="21" t="s">
        <v>42</v>
      </c>
      <c r="D176" s="21" t="s">
        <v>6</v>
      </c>
      <c r="E176" s="21" t="s">
        <v>49</v>
      </c>
      <c r="F176" s="21" t="s">
        <v>27</v>
      </c>
      <c r="G176" s="21"/>
      <c r="H176" s="21"/>
      <c r="I176" s="21" t="s">
        <v>25</v>
      </c>
      <c r="J176" s="21" t="s">
        <v>31</v>
      </c>
    </row>
    <row r="177" spans="1:13" ht="18" customHeight="1">
      <c r="A177" s="4">
        <v>176</v>
      </c>
      <c r="B177" s="37">
        <v>44036</v>
      </c>
      <c r="C177" s="34" t="s">
        <v>46</v>
      </c>
      <c r="D177" s="34" t="s">
        <v>50</v>
      </c>
      <c r="E177" s="34" t="s">
        <v>11</v>
      </c>
      <c r="F177" s="34" t="s">
        <v>16</v>
      </c>
      <c r="G177" s="21"/>
      <c r="H177" s="21"/>
      <c r="I177" s="21" t="s">
        <v>20</v>
      </c>
      <c r="J177" s="21" t="s">
        <v>38</v>
      </c>
      <c r="M177" s="12"/>
    </row>
    <row r="178" spans="1:13" ht="18" customHeight="1">
      <c r="A178" s="4">
        <v>177</v>
      </c>
      <c r="B178" s="37">
        <v>44036</v>
      </c>
      <c r="C178" s="34" t="s">
        <v>30</v>
      </c>
      <c r="D178" s="34" t="s">
        <v>28</v>
      </c>
      <c r="E178" s="34" t="s">
        <v>60</v>
      </c>
      <c r="F178" s="34" t="s">
        <v>10</v>
      </c>
      <c r="G178" s="21"/>
      <c r="H178" s="21"/>
      <c r="I178" s="21" t="s">
        <v>13</v>
      </c>
      <c r="J178" s="21" t="s">
        <v>19</v>
      </c>
      <c r="M178" s="12"/>
    </row>
    <row r="179" spans="1:13" ht="18" customHeight="1">
      <c r="A179" s="4">
        <v>178</v>
      </c>
      <c r="B179" s="37">
        <v>44036</v>
      </c>
      <c r="C179" s="34" t="s">
        <v>24</v>
      </c>
      <c r="D179" s="34" t="s">
        <v>5</v>
      </c>
      <c r="E179" s="34" t="s">
        <v>40</v>
      </c>
      <c r="F179" s="34" t="s">
        <v>35</v>
      </c>
      <c r="G179" s="21"/>
      <c r="H179" s="21"/>
      <c r="I179" s="21" t="s">
        <v>14</v>
      </c>
      <c r="J179" s="21" t="s">
        <v>37</v>
      </c>
      <c r="M179" s="12"/>
    </row>
    <row r="180" spans="1:13" ht="18" customHeight="1">
      <c r="A180" s="4">
        <v>179</v>
      </c>
      <c r="B180" s="37">
        <v>44037</v>
      </c>
      <c r="C180" s="34" t="s">
        <v>4</v>
      </c>
      <c r="D180" s="34" t="s">
        <v>56</v>
      </c>
      <c r="E180" s="34" t="s">
        <v>15</v>
      </c>
      <c r="F180" s="34" t="s">
        <v>36</v>
      </c>
      <c r="G180" s="21"/>
      <c r="H180" s="21"/>
      <c r="I180" s="21" t="s">
        <v>32</v>
      </c>
      <c r="J180" s="21" t="s">
        <v>8</v>
      </c>
      <c r="M180" s="12"/>
    </row>
    <row r="181" spans="1:13" ht="18" customHeight="1">
      <c r="A181" s="4">
        <v>180</v>
      </c>
      <c r="B181" s="37">
        <v>44037</v>
      </c>
      <c r="C181" s="34" t="s">
        <v>5</v>
      </c>
      <c r="D181" s="34" t="s">
        <v>40</v>
      </c>
      <c r="E181" s="34" t="s">
        <v>35</v>
      </c>
      <c r="F181" s="34" t="s">
        <v>29</v>
      </c>
      <c r="G181" s="21"/>
      <c r="H181" s="21"/>
      <c r="I181" s="21" t="s">
        <v>14</v>
      </c>
      <c r="J181" s="21" t="s">
        <v>37</v>
      </c>
      <c r="M181" s="12"/>
    </row>
    <row r="182" spans="1:13" ht="18" customHeight="1">
      <c r="A182" s="4">
        <v>181</v>
      </c>
      <c r="B182" s="37">
        <v>44037</v>
      </c>
      <c r="C182" s="34" t="s">
        <v>6</v>
      </c>
      <c r="D182" s="34" t="s">
        <v>49</v>
      </c>
      <c r="E182" s="34" t="s">
        <v>27</v>
      </c>
      <c r="F182" s="34" t="s">
        <v>18</v>
      </c>
      <c r="G182" s="21"/>
      <c r="H182" s="21"/>
      <c r="I182" s="21" t="s">
        <v>25</v>
      </c>
      <c r="J182" s="21" t="s">
        <v>31</v>
      </c>
      <c r="M182" s="12"/>
    </row>
    <row r="183" spans="1:13" ht="18" customHeight="1">
      <c r="A183" s="4">
        <v>182</v>
      </c>
      <c r="B183" s="37">
        <v>44037</v>
      </c>
      <c r="C183" s="34" t="s">
        <v>28</v>
      </c>
      <c r="D183" s="34" t="s">
        <v>60</v>
      </c>
      <c r="E183" s="34" t="s">
        <v>10</v>
      </c>
      <c r="F183" s="34" t="s">
        <v>12</v>
      </c>
      <c r="G183" s="21"/>
      <c r="H183" s="21"/>
      <c r="I183" s="21" t="s">
        <v>13</v>
      </c>
      <c r="J183" s="21" t="s">
        <v>19</v>
      </c>
      <c r="M183" s="12"/>
    </row>
    <row r="184" spans="1:13" ht="18" customHeight="1">
      <c r="A184" s="4">
        <v>183</v>
      </c>
      <c r="B184" s="37">
        <v>44037</v>
      </c>
      <c r="C184" s="34" t="s">
        <v>50</v>
      </c>
      <c r="D184" s="34" t="s">
        <v>11</v>
      </c>
      <c r="E184" s="34" t="s">
        <v>16</v>
      </c>
      <c r="F184" s="34" t="s">
        <v>7</v>
      </c>
      <c r="G184" s="21"/>
      <c r="H184" s="21"/>
      <c r="I184" s="21" t="s">
        <v>20</v>
      </c>
      <c r="J184" s="21" t="s">
        <v>38</v>
      </c>
      <c r="M184" s="12"/>
    </row>
    <row r="185" spans="1:13" ht="18" customHeight="1">
      <c r="A185" s="4">
        <v>184</v>
      </c>
      <c r="B185" s="37">
        <v>44037</v>
      </c>
      <c r="C185" s="34" t="s">
        <v>22</v>
      </c>
      <c r="D185" s="34" t="s">
        <v>17</v>
      </c>
      <c r="E185" s="34" t="s">
        <v>33</v>
      </c>
      <c r="F185" s="34" t="s">
        <v>34</v>
      </c>
      <c r="G185" s="21"/>
      <c r="H185" s="21"/>
      <c r="I185" s="21" t="s">
        <v>9</v>
      </c>
      <c r="J185" s="21" t="s">
        <v>26</v>
      </c>
      <c r="M185" s="12"/>
    </row>
    <row r="186" spans="1:13" ht="18" customHeight="1">
      <c r="A186" s="4">
        <v>185</v>
      </c>
      <c r="B186" s="37">
        <v>44038</v>
      </c>
      <c r="C186" s="34" t="s">
        <v>60</v>
      </c>
      <c r="D186" s="34" t="s">
        <v>10</v>
      </c>
      <c r="E186" s="34" t="s">
        <v>12</v>
      </c>
      <c r="F186" s="34" t="s">
        <v>30</v>
      </c>
      <c r="G186" s="21"/>
      <c r="H186" s="21"/>
      <c r="I186" s="21" t="s">
        <v>13</v>
      </c>
      <c r="J186" s="21" t="s">
        <v>19</v>
      </c>
      <c r="M186" s="12"/>
    </row>
    <row r="187" spans="1:13" ht="18" customHeight="1">
      <c r="A187" s="4">
        <v>186</v>
      </c>
      <c r="B187" s="37">
        <v>44038</v>
      </c>
      <c r="C187" s="34" t="s">
        <v>40</v>
      </c>
      <c r="D187" s="34" t="s">
        <v>35</v>
      </c>
      <c r="E187" s="34" t="s">
        <v>29</v>
      </c>
      <c r="F187" s="34" t="s">
        <v>24</v>
      </c>
      <c r="G187" s="21"/>
      <c r="H187" s="21"/>
      <c r="I187" s="21" t="s">
        <v>14</v>
      </c>
      <c r="J187" s="21" t="s">
        <v>37</v>
      </c>
      <c r="M187" s="12"/>
    </row>
    <row r="188" spans="1:13" ht="18" customHeight="1">
      <c r="A188" s="4">
        <v>187</v>
      </c>
      <c r="B188" s="37">
        <v>44038</v>
      </c>
      <c r="C188" s="34" t="s">
        <v>49</v>
      </c>
      <c r="D188" s="34" t="s">
        <v>27</v>
      </c>
      <c r="E188" s="36" t="s">
        <v>18</v>
      </c>
      <c r="F188" s="34" t="s">
        <v>42</v>
      </c>
      <c r="G188" s="21"/>
      <c r="H188" s="21"/>
      <c r="I188" s="21" t="s">
        <v>25</v>
      </c>
      <c r="J188" s="21" t="s">
        <v>31</v>
      </c>
      <c r="M188" s="12"/>
    </row>
    <row r="189" spans="1:13" ht="18" customHeight="1">
      <c r="A189" s="4">
        <v>188</v>
      </c>
      <c r="B189" s="37">
        <v>44038</v>
      </c>
      <c r="C189" s="34" t="s">
        <v>56</v>
      </c>
      <c r="D189" s="34" t="s">
        <v>15</v>
      </c>
      <c r="E189" s="34" t="s">
        <v>36</v>
      </c>
      <c r="F189" s="34" t="s">
        <v>41</v>
      </c>
      <c r="G189" s="21"/>
      <c r="H189" s="21"/>
      <c r="I189" s="21" t="s">
        <v>32</v>
      </c>
      <c r="J189" s="21" t="s">
        <v>8</v>
      </c>
      <c r="M189" s="12"/>
    </row>
    <row r="190" spans="1:13" ht="18" customHeight="1">
      <c r="A190" s="4">
        <v>189</v>
      </c>
      <c r="B190" s="37">
        <v>44038</v>
      </c>
      <c r="C190" s="34" t="s">
        <v>11</v>
      </c>
      <c r="D190" s="34" t="s">
        <v>16</v>
      </c>
      <c r="E190" s="34" t="s">
        <v>7</v>
      </c>
      <c r="F190" s="34" t="s">
        <v>46</v>
      </c>
      <c r="G190" s="21"/>
      <c r="H190" s="21"/>
      <c r="I190" s="21" t="s">
        <v>20</v>
      </c>
      <c r="J190" s="21" t="s">
        <v>38</v>
      </c>
      <c r="M190" s="12"/>
    </row>
    <row r="191" spans="1:13" ht="18" customHeight="1">
      <c r="A191" s="4">
        <v>190</v>
      </c>
      <c r="B191" s="37">
        <v>44038</v>
      </c>
      <c r="C191" s="34" t="s">
        <v>17</v>
      </c>
      <c r="D191" s="34" t="s">
        <v>33</v>
      </c>
      <c r="E191" s="34" t="s">
        <v>34</v>
      </c>
      <c r="F191" s="34" t="s">
        <v>39</v>
      </c>
      <c r="G191" s="21"/>
      <c r="H191" s="21"/>
      <c r="I191" s="21" t="s">
        <v>9</v>
      </c>
      <c r="J191" s="21" t="s">
        <v>26</v>
      </c>
      <c r="M191" s="12"/>
    </row>
    <row r="192" spans="1:13" ht="18" customHeight="1">
      <c r="A192" s="4">
        <v>191</v>
      </c>
      <c r="B192" s="37">
        <v>44040</v>
      </c>
      <c r="C192" s="34" t="s">
        <v>45</v>
      </c>
      <c r="D192" s="34" t="s">
        <v>57</v>
      </c>
      <c r="E192" s="34" t="s">
        <v>47</v>
      </c>
      <c r="F192" s="34" t="s">
        <v>23</v>
      </c>
      <c r="G192" s="21"/>
      <c r="H192" s="21"/>
      <c r="I192" s="21" t="s">
        <v>19</v>
      </c>
      <c r="J192" s="21" t="s">
        <v>20</v>
      </c>
      <c r="M192" s="12"/>
    </row>
    <row r="193" spans="1:13" ht="18" customHeight="1">
      <c r="A193" s="4">
        <v>192</v>
      </c>
      <c r="B193" s="37">
        <v>44040</v>
      </c>
      <c r="C193" s="34" t="s">
        <v>35</v>
      </c>
      <c r="D193" s="34" t="s">
        <v>29</v>
      </c>
      <c r="E193" s="34" t="s">
        <v>43</v>
      </c>
      <c r="F193" s="34" t="s">
        <v>5</v>
      </c>
      <c r="G193" s="21"/>
      <c r="H193" s="21"/>
      <c r="I193" s="21" t="s">
        <v>25</v>
      </c>
      <c r="J193" s="21" t="s">
        <v>32</v>
      </c>
      <c r="M193" s="12"/>
    </row>
    <row r="194" spans="1:13" ht="18" customHeight="1">
      <c r="A194" s="4">
        <v>193</v>
      </c>
      <c r="B194" s="37">
        <v>44040</v>
      </c>
      <c r="C194" s="34" t="s">
        <v>10</v>
      </c>
      <c r="D194" s="34" t="s">
        <v>12</v>
      </c>
      <c r="E194" s="34" t="s">
        <v>30</v>
      </c>
      <c r="F194" s="34" t="s">
        <v>28</v>
      </c>
      <c r="G194" s="21"/>
      <c r="H194" s="21"/>
      <c r="I194" s="21" t="s">
        <v>8</v>
      </c>
      <c r="J194" s="21" t="s">
        <v>9</v>
      </c>
      <c r="M194" s="12"/>
    </row>
    <row r="195" spans="1:13" ht="18" customHeight="1">
      <c r="A195" s="4">
        <v>194</v>
      </c>
      <c r="B195" s="37">
        <v>44040</v>
      </c>
      <c r="C195" s="34" t="s">
        <v>15</v>
      </c>
      <c r="D195" s="34" t="s">
        <v>36</v>
      </c>
      <c r="E195" s="34" t="s">
        <v>41</v>
      </c>
      <c r="F195" s="34" t="s">
        <v>4</v>
      </c>
      <c r="G195" s="21"/>
      <c r="H195" s="21"/>
      <c r="I195" s="21" t="s">
        <v>31</v>
      </c>
      <c r="J195" s="21" t="s">
        <v>26</v>
      </c>
      <c r="M195" s="12"/>
    </row>
    <row r="196" spans="1:13" ht="18" customHeight="1">
      <c r="A196" s="4">
        <v>195</v>
      </c>
      <c r="B196" s="37">
        <v>44040</v>
      </c>
      <c r="C196" s="34" t="s">
        <v>27</v>
      </c>
      <c r="D196" s="34" t="s">
        <v>18</v>
      </c>
      <c r="E196" s="34" t="s">
        <v>42</v>
      </c>
      <c r="F196" s="34" t="s">
        <v>6</v>
      </c>
      <c r="G196" s="21"/>
      <c r="H196" s="21"/>
      <c r="I196" s="21" t="s">
        <v>37</v>
      </c>
      <c r="J196" s="21" t="s">
        <v>13</v>
      </c>
      <c r="M196" s="12"/>
    </row>
    <row r="197" spans="1:13" ht="18" customHeight="1">
      <c r="A197" s="4">
        <v>196</v>
      </c>
      <c r="B197" s="37">
        <v>44040</v>
      </c>
      <c r="C197" s="34" t="s">
        <v>33</v>
      </c>
      <c r="D197" s="34" t="s">
        <v>51</v>
      </c>
      <c r="E197" s="34" t="s">
        <v>39</v>
      </c>
      <c r="F197" s="34" t="s">
        <v>22</v>
      </c>
      <c r="G197" s="21"/>
      <c r="H197" s="21"/>
      <c r="I197" s="21" t="s">
        <v>14</v>
      </c>
      <c r="J197" s="21" t="s">
        <v>38</v>
      </c>
      <c r="M197" s="12"/>
    </row>
    <row r="198" spans="1:13" ht="18" customHeight="1">
      <c r="A198" s="4">
        <v>197</v>
      </c>
      <c r="B198" s="37">
        <v>44041</v>
      </c>
      <c r="C198" s="34" t="s">
        <v>36</v>
      </c>
      <c r="D198" s="34" t="s">
        <v>41</v>
      </c>
      <c r="E198" s="34" t="s">
        <v>4</v>
      </c>
      <c r="F198" s="34" t="s">
        <v>21</v>
      </c>
      <c r="G198" s="21"/>
      <c r="H198" s="21"/>
      <c r="I198" s="21" t="s">
        <v>31</v>
      </c>
      <c r="J198" s="21" t="s">
        <v>26</v>
      </c>
      <c r="M198" s="12"/>
    </row>
    <row r="199" spans="1:13" ht="18" customHeight="1">
      <c r="A199" s="4">
        <v>198</v>
      </c>
      <c r="B199" s="37">
        <v>44041</v>
      </c>
      <c r="C199" s="34" t="s">
        <v>29</v>
      </c>
      <c r="D199" s="34" t="s">
        <v>43</v>
      </c>
      <c r="E199" s="34" t="s">
        <v>5</v>
      </c>
      <c r="F199" s="34" t="s">
        <v>40</v>
      </c>
      <c r="G199" s="21"/>
      <c r="H199" s="21"/>
      <c r="I199" s="21" t="s">
        <v>25</v>
      </c>
      <c r="J199" s="21" t="s">
        <v>32</v>
      </c>
      <c r="M199" s="12"/>
    </row>
    <row r="200" spans="1:13" ht="18" customHeight="1">
      <c r="A200" s="4">
        <v>199</v>
      </c>
      <c r="B200" s="37">
        <v>44041</v>
      </c>
      <c r="C200" s="34" t="s">
        <v>51</v>
      </c>
      <c r="D200" s="34" t="s">
        <v>39</v>
      </c>
      <c r="E200" s="34" t="s">
        <v>22</v>
      </c>
      <c r="F200" s="34" t="s">
        <v>17</v>
      </c>
      <c r="G200" s="21"/>
      <c r="H200" s="21"/>
      <c r="I200" s="21" t="s">
        <v>14</v>
      </c>
      <c r="J200" s="21" t="s">
        <v>38</v>
      </c>
      <c r="M200" s="12"/>
    </row>
    <row r="201" spans="1:13" ht="18" customHeight="1">
      <c r="A201" s="4">
        <v>200</v>
      </c>
      <c r="B201" s="37">
        <v>44041</v>
      </c>
      <c r="C201" s="34" t="s">
        <v>57</v>
      </c>
      <c r="D201" s="34" t="s">
        <v>47</v>
      </c>
      <c r="E201" s="34" t="s">
        <v>23</v>
      </c>
      <c r="F201" s="34" t="s">
        <v>72</v>
      </c>
      <c r="G201" s="21"/>
      <c r="H201" s="21"/>
      <c r="I201" s="21" t="s">
        <v>19</v>
      </c>
      <c r="J201" s="21" t="s">
        <v>20</v>
      </c>
      <c r="M201" s="12"/>
    </row>
    <row r="202" spans="1:13" ht="18" customHeight="1">
      <c r="A202" s="4">
        <v>201</v>
      </c>
      <c r="B202" s="37">
        <v>44041</v>
      </c>
      <c r="C202" s="34" t="s">
        <v>18</v>
      </c>
      <c r="D202" s="34" t="s">
        <v>42</v>
      </c>
      <c r="E202" s="34" t="s">
        <v>6</v>
      </c>
      <c r="F202" s="34" t="s">
        <v>49</v>
      </c>
      <c r="G202" s="21"/>
      <c r="H202" s="21"/>
      <c r="I202" s="21" t="s">
        <v>37</v>
      </c>
      <c r="J202" s="21" t="s">
        <v>13</v>
      </c>
      <c r="M202" s="12"/>
    </row>
    <row r="203" spans="1:13" ht="18" customHeight="1">
      <c r="A203" s="4">
        <v>202</v>
      </c>
      <c r="B203" s="37">
        <v>44041</v>
      </c>
      <c r="C203" s="34" t="s">
        <v>12</v>
      </c>
      <c r="D203" s="34" t="s">
        <v>30</v>
      </c>
      <c r="E203" s="34" t="s">
        <v>28</v>
      </c>
      <c r="F203" s="34" t="s">
        <v>48</v>
      </c>
      <c r="G203" s="21"/>
      <c r="H203" s="21"/>
      <c r="I203" s="21" t="s">
        <v>8</v>
      </c>
      <c r="J203" s="21" t="s">
        <v>9</v>
      </c>
      <c r="M203" s="12"/>
    </row>
    <row r="204" spans="1:13" ht="18" customHeight="1">
      <c r="A204" s="4">
        <v>203</v>
      </c>
      <c r="B204" s="37">
        <v>44042</v>
      </c>
      <c r="C204" s="34" t="s">
        <v>39</v>
      </c>
      <c r="D204" s="34" t="s">
        <v>22</v>
      </c>
      <c r="E204" s="34" t="s">
        <v>17</v>
      </c>
      <c r="F204" s="34" t="s">
        <v>33</v>
      </c>
      <c r="G204" s="21"/>
      <c r="H204" s="21"/>
      <c r="I204" s="21" t="s">
        <v>14</v>
      </c>
      <c r="J204" s="21" t="s">
        <v>38</v>
      </c>
      <c r="M204" s="12"/>
    </row>
    <row r="205" spans="1:13" ht="18" customHeight="1">
      <c r="A205" s="4">
        <v>204</v>
      </c>
      <c r="B205" s="37">
        <v>44042</v>
      </c>
      <c r="C205" s="34" t="s">
        <v>47</v>
      </c>
      <c r="D205" s="34" t="s">
        <v>23</v>
      </c>
      <c r="E205" s="34" t="s">
        <v>72</v>
      </c>
      <c r="F205" s="34" t="s">
        <v>45</v>
      </c>
      <c r="G205" s="21"/>
      <c r="H205" s="21"/>
      <c r="I205" s="21" t="s">
        <v>19</v>
      </c>
      <c r="J205" s="21" t="s">
        <v>20</v>
      </c>
      <c r="M205" s="12"/>
    </row>
    <row r="206" spans="1:13" ht="18" customHeight="1">
      <c r="A206" s="4">
        <v>205</v>
      </c>
      <c r="B206" s="37">
        <v>44042</v>
      </c>
      <c r="C206" s="34" t="s">
        <v>41</v>
      </c>
      <c r="D206" s="34" t="s">
        <v>4</v>
      </c>
      <c r="E206" s="34" t="s">
        <v>21</v>
      </c>
      <c r="F206" s="34" t="s">
        <v>15</v>
      </c>
      <c r="G206" s="21"/>
      <c r="H206" s="21"/>
      <c r="I206" s="21" t="s">
        <v>31</v>
      </c>
      <c r="J206" s="21" t="s">
        <v>26</v>
      </c>
      <c r="M206" s="12"/>
    </row>
    <row r="207" spans="1:13" ht="18" customHeight="1">
      <c r="A207" s="4">
        <v>206</v>
      </c>
      <c r="B207" s="37">
        <v>44042</v>
      </c>
      <c r="C207" s="34" t="s">
        <v>42</v>
      </c>
      <c r="D207" s="34" t="s">
        <v>6</v>
      </c>
      <c r="E207" s="34" t="s">
        <v>49</v>
      </c>
      <c r="F207" s="34" t="s">
        <v>27</v>
      </c>
      <c r="G207" s="21"/>
      <c r="H207" s="21"/>
      <c r="I207" s="21" t="s">
        <v>37</v>
      </c>
      <c r="J207" s="21" t="s">
        <v>13</v>
      </c>
      <c r="M207" s="12"/>
    </row>
    <row r="208" spans="1:13" ht="18" customHeight="1">
      <c r="A208" s="4">
        <v>207</v>
      </c>
      <c r="B208" s="37">
        <v>44042</v>
      </c>
      <c r="C208" s="34" t="s">
        <v>30</v>
      </c>
      <c r="D208" s="34" t="s">
        <v>28</v>
      </c>
      <c r="E208" s="34" t="s">
        <v>48</v>
      </c>
      <c r="F208" s="34" t="s">
        <v>10</v>
      </c>
      <c r="G208" s="21"/>
      <c r="H208" s="21"/>
      <c r="I208" s="21" t="s">
        <v>8</v>
      </c>
      <c r="J208" s="21" t="s">
        <v>9</v>
      </c>
      <c r="M208" s="12"/>
    </row>
    <row r="209" spans="1:13" ht="18" customHeight="1">
      <c r="A209" s="4">
        <v>208</v>
      </c>
      <c r="B209" s="37">
        <v>44042</v>
      </c>
      <c r="C209" s="34" t="s">
        <v>43</v>
      </c>
      <c r="D209" s="34" t="s">
        <v>5</v>
      </c>
      <c r="E209" s="34" t="s">
        <v>40</v>
      </c>
      <c r="F209" s="34" t="s">
        <v>35</v>
      </c>
      <c r="G209" s="21"/>
      <c r="H209" s="21"/>
      <c r="I209" s="21" t="s">
        <v>25</v>
      </c>
      <c r="J209" s="21" t="s">
        <v>32</v>
      </c>
      <c r="M209" s="12"/>
    </row>
    <row r="210" spans="1:13" ht="18" customHeight="1">
      <c r="A210" s="4">
        <v>209</v>
      </c>
      <c r="B210" s="37">
        <v>44043</v>
      </c>
      <c r="C210" s="34" t="s">
        <v>4</v>
      </c>
      <c r="D210" s="34" t="s">
        <v>21</v>
      </c>
      <c r="E210" s="34" t="s">
        <v>15</v>
      </c>
      <c r="F210" s="34" t="s">
        <v>36</v>
      </c>
      <c r="G210" s="21"/>
      <c r="H210" s="21"/>
      <c r="I210" s="21" t="s">
        <v>31</v>
      </c>
      <c r="J210" s="21" t="s">
        <v>26</v>
      </c>
      <c r="M210" s="12"/>
    </row>
    <row r="211" spans="1:13" ht="18" customHeight="1">
      <c r="A211" s="4">
        <v>210</v>
      </c>
      <c r="B211" s="37">
        <v>44043</v>
      </c>
      <c r="C211" s="34" t="s">
        <v>5</v>
      </c>
      <c r="D211" s="34" t="s">
        <v>40</v>
      </c>
      <c r="E211" s="34" t="s">
        <v>35</v>
      </c>
      <c r="F211" s="34" t="s">
        <v>29</v>
      </c>
      <c r="G211" s="21"/>
      <c r="H211" s="21"/>
      <c r="I211" s="21" t="s">
        <v>25</v>
      </c>
      <c r="J211" s="21" t="s">
        <v>32</v>
      </c>
      <c r="M211" s="12"/>
    </row>
    <row r="212" spans="1:13" ht="18" customHeight="1">
      <c r="A212" s="4">
        <v>211</v>
      </c>
      <c r="B212" s="37">
        <v>44043</v>
      </c>
      <c r="C212" s="34" t="s">
        <v>28</v>
      </c>
      <c r="D212" s="34" t="s">
        <v>48</v>
      </c>
      <c r="E212" s="34" t="s">
        <v>10</v>
      </c>
      <c r="F212" s="34" t="s">
        <v>12</v>
      </c>
      <c r="G212" s="21"/>
      <c r="H212" s="21"/>
      <c r="I212" s="21" t="s">
        <v>8</v>
      </c>
      <c r="J212" s="21" t="s">
        <v>9</v>
      </c>
      <c r="M212" s="12"/>
    </row>
    <row r="213" spans="1:13" ht="18" customHeight="1">
      <c r="A213" s="4">
        <v>212</v>
      </c>
      <c r="B213" s="37">
        <v>44043</v>
      </c>
      <c r="C213" s="34" t="s">
        <v>23</v>
      </c>
      <c r="D213" s="36" t="s">
        <v>72</v>
      </c>
      <c r="E213" s="34" t="s">
        <v>45</v>
      </c>
      <c r="F213" s="34" t="s">
        <v>59</v>
      </c>
      <c r="G213" s="21"/>
      <c r="H213" s="21"/>
      <c r="I213" s="21" t="s">
        <v>20</v>
      </c>
      <c r="J213" s="21" t="s">
        <v>14</v>
      </c>
      <c r="M213" s="12"/>
    </row>
    <row r="214" spans="1:13" ht="18" customHeight="1">
      <c r="A214" s="4">
        <v>213</v>
      </c>
      <c r="B214" s="37">
        <v>44043</v>
      </c>
      <c r="C214" s="34" t="s">
        <v>22</v>
      </c>
      <c r="D214" s="34" t="s">
        <v>17</v>
      </c>
      <c r="E214" s="34" t="s">
        <v>33</v>
      </c>
      <c r="F214" s="34" t="s">
        <v>11</v>
      </c>
      <c r="G214" s="21"/>
      <c r="H214" s="21"/>
      <c r="I214" s="21" t="s">
        <v>37</v>
      </c>
      <c r="J214" s="21" t="s">
        <v>19</v>
      </c>
      <c r="M214" s="12"/>
    </row>
    <row r="215" spans="1:13" ht="18" customHeight="1">
      <c r="A215" s="4">
        <v>214</v>
      </c>
      <c r="B215" s="37">
        <v>44043</v>
      </c>
      <c r="C215" s="34" t="s">
        <v>16</v>
      </c>
      <c r="D215" s="34" t="s">
        <v>7</v>
      </c>
      <c r="E215" s="34" t="s">
        <v>24</v>
      </c>
      <c r="F215" s="34" t="s">
        <v>50</v>
      </c>
      <c r="G215" s="21"/>
      <c r="H215" s="21"/>
      <c r="I215" s="21" t="s">
        <v>38</v>
      </c>
      <c r="J215" s="21" t="s">
        <v>13</v>
      </c>
      <c r="M215" s="12"/>
    </row>
    <row r="216" spans="1:13" ht="18" customHeight="1">
      <c r="A216" s="4">
        <v>215</v>
      </c>
      <c r="B216" s="37">
        <v>44044</v>
      </c>
      <c r="C216" s="34" t="s">
        <v>7</v>
      </c>
      <c r="D216" s="34" t="s">
        <v>24</v>
      </c>
      <c r="E216" s="34" t="s">
        <v>50</v>
      </c>
      <c r="F216" s="34" t="s">
        <v>46</v>
      </c>
      <c r="G216" s="21"/>
      <c r="H216" s="21"/>
      <c r="I216" s="21" t="s">
        <v>38</v>
      </c>
      <c r="J216" s="21" t="s">
        <v>13</v>
      </c>
      <c r="M216" s="12"/>
    </row>
    <row r="217" spans="1:13" ht="18" customHeight="1">
      <c r="A217" s="4">
        <v>216</v>
      </c>
      <c r="B217" s="37">
        <v>44044</v>
      </c>
      <c r="C217" s="34" t="s">
        <v>72</v>
      </c>
      <c r="D217" s="34" t="s">
        <v>45</v>
      </c>
      <c r="E217" s="34" t="s">
        <v>59</v>
      </c>
      <c r="F217" s="34" t="s">
        <v>34</v>
      </c>
      <c r="G217" s="21"/>
      <c r="H217" s="21"/>
      <c r="I217" s="21" t="s">
        <v>20</v>
      </c>
      <c r="J217" s="21" t="s">
        <v>14</v>
      </c>
      <c r="M217" s="12"/>
    </row>
    <row r="218" spans="1:13" ht="18" customHeight="1">
      <c r="A218" s="4">
        <v>217</v>
      </c>
      <c r="B218" s="37">
        <v>44044</v>
      </c>
      <c r="C218" s="34" t="s">
        <v>40</v>
      </c>
      <c r="D218" s="34" t="s">
        <v>35</v>
      </c>
      <c r="E218" s="34" t="s">
        <v>29</v>
      </c>
      <c r="F218" s="34" t="s">
        <v>43</v>
      </c>
      <c r="G218" s="21"/>
      <c r="H218" s="21"/>
      <c r="I218" s="21" t="s">
        <v>25</v>
      </c>
      <c r="J218" s="21" t="s">
        <v>32</v>
      </c>
      <c r="M218" s="12"/>
    </row>
    <row r="219" spans="1:13" ht="18" customHeight="1">
      <c r="A219" s="4">
        <v>218</v>
      </c>
      <c r="B219" s="37">
        <v>44044</v>
      </c>
      <c r="C219" s="34" t="s">
        <v>48</v>
      </c>
      <c r="D219" s="34" t="s">
        <v>10</v>
      </c>
      <c r="E219" s="34" t="s">
        <v>12</v>
      </c>
      <c r="F219" s="34" t="s">
        <v>30</v>
      </c>
      <c r="G219" s="21"/>
      <c r="H219" s="21"/>
      <c r="I219" s="21" t="s">
        <v>8</v>
      </c>
      <c r="J219" s="21" t="s">
        <v>9</v>
      </c>
      <c r="M219" s="12"/>
    </row>
    <row r="220" spans="1:13" ht="18" customHeight="1">
      <c r="A220" s="4">
        <v>219</v>
      </c>
      <c r="B220" s="37">
        <v>44044</v>
      </c>
      <c r="C220" s="36" t="s">
        <v>21</v>
      </c>
      <c r="D220" s="34" t="s">
        <v>15</v>
      </c>
      <c r="E220" s="34" t="s">
        <v>36</v>
      </c>
      <c r="F220" s="34" t="s">
        <v>41</v>
      </c>
      <c r="G220" s="21"/>
      <c r="H220" s="21"/>
      <c r="I220" s="21" t="s">
        <v>31</v>
      </c>
      <c r="J220" s="21" t="s">
        <v>26</v>
      </c>
      <c r="M220" s="13"/>
    </row>
    <row r="221" spans="1:13" ht="18" customHeight="1">
      <c r="A221" s="4">
        <v>220</v>
      </c>
      <c r="B221" s="37">
        <v>44044</v>
      </c>
      <c r="C221" s="34" t="s">
        <v>17</v>
      </c>
      <c r="D221" s="34" t="s">
        <v>33</v>
      </c>
      <c r="E221" s="34" t="s">
        <v>11</v>
      </c>
      <c r="F221" s="34" t="s">
        <v>60</v>
      </c>
      <c r="G221" s="21"/>
      <c r="H221" s="21"/>
      <c r="I221" s="21" t="s">
        <v>37</v>
      </c>
      <c r="J221" s="21" t="s">
        <v>19</v>
      </c>
      <c r="M221" s="12"/>
    </row>
    <row r="222" spans="1:13" ht="18" customHeight="1">
      <c r="A222" s="4">
        <v>221</v>
      </c>
      <c r="B222" s="37">
        <v>44045</v>
      </c>
      <c r="C222" s="34" t="s">
        <v>45</v>
      </c>
      <c r="D222" s="34" t="s">
        <v>59</v>
      </c>
      <c r="E222" s="34" t="s">
        <v>34</v>
      </c>
      <c r="F222" s="34" t="s">
        <v>23</v>
      </c>
      <c r="G222" s="21"/>
      <c r="H222" s="21"/>
      <c r="I222" s="21" t="s">
        <v>20</v>
      </c>
      <c r="J222" s="21" t="s">
        <v>14</v>
      </c>
      <c r="M222" s="12"/>
    </row>
    <row r="223" spans="1:13" ht="18" customHeight="1">
      <c r="A223" s="4">
        <v>222</v>
      </c>
      <c r="B223" s="37">
        <v>44045</v>
      </c>
      <c r="C223" s="34" t="s">
        <v>10</v>
      </c>
      <c r="D223" s="34" t="s">
        <v>12</v>
      </c>
      <c r="E223" s="34" t="s">
        <v>30</v>
      </c>
      <c r="F223" s="34" t="s">
        <v>28</v>
      </c>
      <c r="G223" s="21"/>
      <c r="H223" s="21"/>
      <c r="I223" s="21" t="s">
        <v>8</v>
      </c>
      <c r="J223" s="21" t="s">
        <v>9</v>
      </c>
      <c r="M223" s="12"/>
    </row>
    <row r="224" spans="1:13" ht="18" customHeight="1">
      <c r="A224" s="4">
        <v>223</v>
      </c>
      <c r="B224" s="37">
        <v>44045</v>
      </c>
      <c r="C224" s="34" t="s">
        <v>24</v>
      </c>
      <c r="D224" s="34" t="s">
        <v>50</v>
      </c>
      <c r="E224" s="34" t="s">
        <v>46</v>
      </c>
      <c r="F224" s="34" t="s">
        <v>16</v>
      </c>
      <c r="G224" s="21"/>
      <c r="H224" s="21"/>
      <c r="I224" s="21" t="s">
        <v>38</v>
      </c>
      <c r="J224" s="21" t="s">
        <v>13</v>
      </c>
      <c r="M224" s="12"/>
    </row>
    <row r="225" spans="1:13" ht="18" customHeight="1">
      <c r="A225" s="4">
        <v>224</v>
      </c>
      <c r="B225" s="37">
        <v>44045</v>
      </c>
      <c r="C225" s="34" t="s">
        <v>33</v>
      </c>
      <c r="D225" s="34" t="s">
        <v>11</v>
      </c>
      <c r="E225" s="34" t="s">
        <v>60</v>
      </c>
      <c r="F225" s="34" t="s">
        <v>22</v>
      </c>
      <c r="G225" s="21"/>
      <c r="H225" s="21"/>
      <c r="I225" s="21" t="s">
        <v>37</v>
      </c>
      <c r="J225" s="21" t="s">
        <v>19</v>
      </c>
      <c r="M225" s="12"/>
    </row>
    <row r="226" spans="1:13" ht="18" customHeight="1">
      <c r="A226" s="4">
        <v>225</v>
      </c>
      <c r="B226" s="37">
        <v>44047</v>
      </c>
      <c r="C226" s="34" t="s">
        <v>55</v>
      </c>
      <c r="D226" s="34" t="s">
        <v>36</v>
      </c>
      <c r="E226" s="34" t="s">
        <v>41</v>
      </c>
      <c r="F226" s="34" t="s">
        <v>4</v>
      </c>
      <c r="G226" s="21"/>
      <c r="H226" s="21"/>
      <c r="I226" s="21" t="s">
        <v>13</v>
      </c>
      <c r="J226" s="21" t="s">
        <v>20</v>
      </c>
      <c r="M226" s="12"/>
    </row>
    <row r="227" spans="1:13" ht="18" customHeight="1">
      <c r="A227" s="4">
        <v>226</v>
      </c>
      <c r="B227" s="37">
        <v>44047</v>
      </c>
      <c r="C227" s="34" t="s">
        <v>59</v>
      </c>
      <c r="D227" s="34" t="s">
        <v>46</v>
      </c>
      <c r="E227" s="34" t="s">
        <v>16</v>
      </c>
      <c r="F227" s="34" t="s">
        <v>7</v>
      </c>
      <c r="G227" s="21"/>
      <c r="H227" s="21"/>
      <c r="I227" s="21" t="s">
        <v>26</v>
      </c>
      <c r="J227" s="21" t="s">
        <v>8</v>
      </c>
      <c r="M227" s="12"/>
    </row>
    <row r="228" spans="1:13" ht="18" customHeight="1">
      <c r="A228" s="4">
        <v>227</v>
      </c>
      <c r="B228" s="37">
        <v>44047</v>
      </c>
      <c r="C228" s="34" t="s">
        <v>6</v>
      </c>
      <c r="D228" s="34" t="s">
        <v>49</v>
      </c>
      <c r="E228" s="34" t="s">
        <v>27</v>
      </c>
      <c r="F228" s="34" t="s">
        <v>18</v>
      </c>
      <c r="G228" s="21"/>
      <c r="H228" s="21"/>
      <c r="I228" s="21" t="s">
        <v>9</v>
      </c>
      <c r="J228" s="21" t="s">
        <v>25</v>
      </c>
      <c r="M228" s="12"/>
    </row>
    <row r="229" spans="1:13" ht="18" customHeight="1">
      <c r="A229" s="4">
        <v>228</v>
      </c>
      <c r="B229" s="37">
        <v>44047</v>
      </c>
      <c r="C229" s="34" t="s">
        <v>29</v>
      </c>
      <c r="D229" s="34" t="s">
        <v>43</v>
      </c>
      <c r="E229" s="34" t="s">
        <v>5</v>
      </c>
      <c r="F229" s="34" t="s">
        <v>40</v>
      </c>
      <c r="G229" s="21"/>
      <c r="H229" s="21"/>
      <c r="I229" s="21" t="s">
        <v>14</v>
      </c>
      <c r="J229" s="21" t="s">
        <v>19</v>
      </c>
      <c r="M229" s="12"/>
    </row>
    <row r="230" spans="1:13" ht="18" customHeight="1">
      <c r="A230" s="4">
        <v>229</v>
      </c>
      <c r="B230" s="37">
        <v>44047</v>
      </c>
      <c r="C230" s="34" t="s">
        <v>15</v>
      </c>
      <c r="D230" s="34" t="s">
        <v>34</v>
      </c>
      <c r="E230" s="34" t="s">
        <v>23</v>
      </c>
      <c r="F230" s="34" t="s">
        <v>72</v>
      </c>
      <c r="G230" s="21"/>
      <c r="H230" s="21"/>
      <c r="I230" s="21" t="s">
        <v>38</v>
      </c>
      <c r="J230" s="21" t="s">
        <v>37</v>
      </c>
      <c r="M230" s="12"/>
    </row>
    <row r="231" spans="1:13" ht="18" customHeight="1">
      <c r="A231" s="4">
        <v>230</v>
      </c>
      <c r="B231" s="37">
        <v>44047</v>
      </c>
      <c r="C231" s="34" t="s">
        <v>11</v>
      </c>
      <c r="D231" s="34" t="s">
        <v>39</v>
      </c>
      <c r="E231" s="34" t="s">
        <v>22</v>
      </c>
      <c r="F231" s="34" t="s">
        <v>17</v>
      </c>
      <c r="G231" s="21"/>
      <c r="H231" s="21"/>
      <c r="I231" s="21" t="s">
        <v>31</v>
      </c>
      <c r="J231" s="21" t="s">
        <v>32</v>
      </c>
      <c r="M231" s="12"/>
    </row>
    <row r="232" spans="1:13" ht="18" customHeight="1">
      <c r="A232" s="4">
        <v>231</v>
      </c>
      <c r="B232" s="37">
        <v>44048</v>
      </c>
      <c r="C232" s="34" t="s">
        <v>39</v>
      </c>
      <c r="D232" s="34" t="s">
        <v>22</v>
      </c>
      <c r="E232" s="34" t="s">
        <v>17</v>
      </c>
      <c r="F232" s="34" t="s">
        <v>33</v>
      </c>
      <c r="G232" s="21"/>
      <c r="H232" s="21"/>
      <c r="I232" s="21" t="s">
        <v>31</v>
      </c>
      <c r="J232" s="21" t="s">
        <v>32</v>
      </c>
      <c r="M232" s="12"/>
    </row>
    <row r="233" spans="1:13" ht="18" customHeight="1">
      <c r="A233" s="4">
        <v>232</v>
      </c>
      <c r="B233" s="37">
        <v>44048</v>
      </c>
      <c r="C233" s="34" t="s">
        <v>34</v>
      </c>
      <c r="D233" s="34" t="s">
        <v>23</v>
      </c>
      <c r="E233" s="34" t="s">
        <v>72</v>
      </c>
      <c r="F233" s="34" t="s">
        <v>45</v>
      </c>
      <c r="G233" s="21"/>
      <c r="H233" s="21"/>
      <c r="I233" s="21" t="s">
        <v>38</v>
      </c>
      <c r="J233" s="21" t="s">
        <v>37</v>
      </c>
      <c r="M233" s="12"/>
    </row>
    <row r="234" spans="1:13" ht="18" customHeight="1">
      <c r="A234" s="4">
        <v>233</v>
      </c>
      <c r="B234" s="37">
        <v>44048</v>
      </c>
      <c r="C234" s="34" t="s">
        <v>49</v>
      </c>
      <c r="D234" s="34" t="s">
        <v>27</v>
      </c>
      <c r="E234" s="34" t="s">
        <v>18</v>
      </c>
      <c r="F234" s="34" t="s">
        <v>42</v>
      </c>
      <c r="G234" s="21"/>
      <c r="H234" s="21"/>
      <c r="I234" s="21" t="s">
        <v>9</v>
      </c>
      <c r="J234" s="21" t="s">
        <v>25</v>
      </c>
      <c r="M234" s="12"/>
    </row>
    <row r="235" spans="1:13" ht="18" customHeight="1">
      <c r="A235" s="4">
        <v>234</v>
      </c>
      <c r="B235" s="37">
        <v>44048</v>
      </c>
      <c r="C235" s="34" t="s">
        <v>36</v>
      </c>
      <c r="D235" s="34" t="s">
        <v>41</v>
      </c>
      <c r="E235" s="36" t="s">
        <v>4</v>
      </c>
      <c r="F235" s="34" t="s">
        <v>21</v>
      </c>
      <c r="G235" s="21"/>
      <c r="H235" s="21"/>
      <c r="I235" s="21" t="s">
        <v>13</v>
      </c>
      <c r="J235" s="21" t="s">
        <v>20</v>
      </c>
      <c r="M235" s="12"/>
    </row>
    <row r="236" spans="1:13" ht="18" customHeight="1">
      <c r="A236" s="4">
        <v>235</v>
      </c>
      <c r="B236" s="37">
        <v>44048</v>
      </c>
      <c r="C236" s="34" t="s">
        <v>46</v>
      </c>
      <c r="D236" s="34" t="s">
        <v>16</v>
      </c>
      <c r="E236" s="34" t="s">
        <v>7</v>
      </c>
      <c r="F236" s="34" t="s">
        <v>24</v>
      </c>
      <c r="G236" s="21"/>
      <c r="H236" s="21"/>
      <c r="I236" s="21" t="s">
        <v>26</v>
      </c>
      <c r="J236" s="21" t="s">
        <v>8</v>
      </c>
      <c r="M236" s="12"/>
    </row>
    <row r="237" spans="1:13" ht="18" customHeight="1">
      <c r="A237" s="4">
        <v>236</v>
      </c>
      <c r="B237" s="37">
        <v>44048</v>
      </c>
      <c r="C237" s="34" t="s">
        <v>43</v>
      </c>
      <c r="D237" s="34" t="s">
        <v>5</v>
      </c>
      <c r="E237" s="34" t="s">
        <v>40</v>
      </c>
      <c r="F237" s="34" t="s">
        <v>35</v>
      </c>
      <c r="G237" s="21"/>
      <c r="H237" s="21"/>
      <c r="I237" s="21" t="s">
        <v>14</v>
      </c>
      <c r="J237" s="21" t="s">
        <v>19</v>
      </c>
      <c r="M237" s="12"/>
    </row>
    <row r="238" spans="1:13" ht="18" customHeight="1">
      <c r="A238" s="4">
        <v>237</v>
      </c>
      <c r="B238" s="37">
        <v>44049</v>
      </c>
      <c r="C238" s="34" t="s">
        <v>41</v>
      </c>
      <c r="D238" s="34" t="s">
        <v>4</v>
      </c>
      <c r="E238" s="34" t="s">
        <v>21</v>
      </c>
      <c r="F238" s="34" t="s">
        <v>55</v>
      </c>
      <c r="G238" s="21"/>
      <c r="H238" s="21"/>
      <c r="I238" s="21" t="s">
        <v>13</v>
      </c>
      <c r="J238" s="21" t="s">
        <v>20</v>
      </c>
      <c r="M238" s="12"/>
    </row>
    <row r="239" spans="1:13" ht="18" customHeight="1">
      <c r="A239" s="4">
        <v>238</v>
      </c>
      <c r="B239" s="37">
        <v>44049</v>
      </c>
      <c r="C239" s="34" t="s">
        <v>5</v>
      </c>
      <c r="D239" s="34" t="s">
        <v>40</v>
      </c>
      <c r="E239" s="34" t="s">
        <v>35</v>
      </c>
      <c r="F239" s="34" t="s">
        <v>29</v>
      </c>
      <c r="G239" s="21"/>
      <c r="H239" s="21"/>
      <c r="I239" s="21" t="s">
        <v>14</v>
      </c>
      <c r="J239" s="21" t="s">
        <v>19</v>
      </c>
      <c r="M239" s="12"/>
    </row>
    <row r="240" spans="1:13" ht="18" customHeight="1">
      <c r="A240" s="4">
        <v>239</v>
      </c>
      <c r="B240" s="37">
        <v>44049</v>
      </c>
      <c r="C240" s="34" t="s">
        <v>23</v>
      </c>
      <c r="D240" s="34" t="s">
        <v>72</v>
      </c>
      <c r="E240" s="34" t="s">
        <v>45</v>
      </c>
      <c r="F240" s="34" t="s">
        <v>15</v>
      </c>
      <c r="G240" s="21"/>
      <c r="H240" s="21"/>
      <c r="I240" s="21" t="s">
        <v>38</v>
      </c>
      <c r="J240" s="21" t="s">
        <v>37</v>
      </c>
      <c r="M240" s="12"/>
    </row>
    <row r="241" spans="1:13" ht="18" customHeight="1">
      <c r="A241" s="4">
        <v>240</v>
      </c>
      <c r="B241" s="37">
        <v>44049</v>
      </c>
      <c r="C241" s="34" t="s">
        <v>27</v>
      </c>
      <c r="D241" s="36" t="s">
        <v>18</v>
      </c>
      <c r="E241" s="34" t="s">
        <v>42</v>
      </c>
      <c r="F241" s="34" t="s">
        <v>6</v>
      </c>
      <c r="G241" s="21"/>
      <c r="H241" s="21"/>
      <c r="I241" s="21" t="s">
        <v>9</v>
      </c>
      <c r="J241" s="21" t="s">
        <v>25</v>
      </c>
      <c r="M241" s="12"/>
    </row>
    <row r="242" spans="1:13" ht="18" customHeight="1">
      <c r="A242" s="4">
        <v>241</v>
      </c>
      <c r="B242" s="37">
        <v>44049</v>
      </c>
      <c r="C242" s="34" t="s">
        <v>22</v>
      </c>
      <c r="D242" s="34" t="s">
        <v>17</v>
      </c>
      <c r="E242" s="34" t="s">
        <v>33</v>
      </c>
      <c r="F242" s="34" t="s">
        <v>11</v>
      </c>
      <c r="G242" s="21"/>
      <c r="H242" s="21"/>
      <c r="I242" s="21" t="s">
        <v>31</v>
      </c>
      <c r="J242" s="21" t="s">
        <v>32</v>
      </c>
      <c r="M242" s="12"/>
    </row>
    <row r="243" spans="1:13" ht="18" customHeight="1">
      <c r="A243" s="4">
        <v>242</v>
      </c>
      <c r="B243" s="37">
        <v>44049</v>
      </c>
      <c r="C243" s="34" t="s">
        <v>16</v>
      </c>
      <c r="D243" s="34" t="s">
        <v>7</v>
      </c>
      <c r="E243" s="34" t="s">
        <v>24</v>
      </c>
      <c r="F243" s="34" t="s">
        <v>50</v>
      </c>
      <c r="G243" s="21"/>
      <c r="H243" s="21"/>
      <c r="I243" s="21" t="s">
        <v>26</v>
      </c>
      <c r="J243" s="21" t="s">
        <v>8</v>
      </c>
      <c r="M243" s="12"/>
    </row>
    <row r="244" spans="1:13" ht="18" customHeight="1">
      <c r="A244" s="4">
        <v>243</v>
      </c>
      <c r="B244" s="37">
        <v>44050</v>
      </c>
      <c r="C244" s="34" t="s">
        <v>4</v>
      </c>
      <c r="D244" s="34" t="s">
        <v>21</v>
      </c>
      <c r="E244" s="34" t="s">
        <v>55</v>
      </c>
      <c r="F244" s="34" t="s">
        <v>36</v>
      </c>
      <c r="G244" s="21"/>
      <c r="H244" s="21"/>
      <c r="I244" s="21" t="s">
        <v>14</v>
      </c>
      <c r="J244" s="21" t="s">
        <v>13</v>
      </c>
      <c r="M244" s="12"/>
    </row>
    <row r="245" spans="1:13" ht="18" customHeight="1">
      <c r="A245" s="4">
        <v>244</v>
      </c>
      <c r="B245" s="37">
        <v>44050</v>
      </c>
      <c r="C245" s="34" t="s">
        <v>7</v>
      </c>
      <c r="D245" s="34" t="s">
        <v>24</v>
      </c>
      <c r="E245" s="34" t="s">
        <v>50</v>
      </c>
      <c r="F245" s="34" t="s">
        <v>46</v>
      </c>
      <c r="G245" s="21"/>
      <c r="H245" s="21"/>
      <c r="I245" s="21" t="s">
        <v>20</v>
      </c>
      <c r="J245" s="21" t="s">
        <v>37</v>
      </c>
      <c r="M245" s="12"/>
    </row>
    <row r="246" spans="1:13" ht="18" customHeight="1">
      <c r="A246" s="4">
        <v>245</v>
      </c>
      <c r="B246" s="37">
        <v>44050</v>
      </c>
      <c r="C246" s="34" t="s">
        <v>72</v>
      </c>
      <c r="D246" s="34" t="s">
        <v>47</v>
      </c>
      <c r="E246" s="34" t="s">
        <v>15</v>
      </c>
      <c r="F246" s="34" t="s">
        <v>34</v>
      </c>
      <c r="G246" s="21"/>
      <c r="H246" s="21"/>
      <c r="I246" s="21" t="s">
        <v>26</v>
      </c>
      <c r="J246" s="21" t="s">
        <v>8</v>
      </c>
      <c r="M246" s="12"/>
    </row>
    <row r="247" spans="1:13" ht="18" customHeight="1">
      <c r="A247" s="4">
        <v>246</v>
      </c>
      <c r="B247" s="37">
        <v>44050</v>
      </c>
      <c r="C247" s="34" t="s">
        <v>18</v>
      </c>
      <c r="D247" s="34" t="s">
        <v>42</v>
      </c>
      <c r="E247" s="34" t="s">
        <v>6</v>
      </c>
      <c r="F247" s="34" t="s">
        <v>49</v>
      </c>
      <c r="G247" s="21"/>
      <c r="H247" s="21"/>
      <c r="I247" s="21" t="s">
        <v>9</v>
      </c>
      <c r="J247" s="21" t="s">
        <v>25</v>
      </c>
      <c r="M247" s="12"/>
    </row>
    <row r="248" spans="1:13" ht="18" customHeight="1">
      <c r="A248" s="4">
        <v>247</v>
      </c>
      <c r="B248" s="37">
        <v>44050</v>
      </c>
      <c r="C248" s="34" t="s">
        <v>17</v>
      </c>
      <c r="D248" s="34" t="s">
        <v>33</v>
      </c>
      <c r="E248" s="34" t="s">
        <v>11</v>
      </c>
      <c r="F248" s="34" t="s">
        <v>39</v>
      </c>
      <c r="G248" s="21"/>
      <c r="H248" s="21"/>
      <c r="I248" s="21" t="s">
        <v>31</v>
      </c>
      <c r="J248" s="21" t="s">
        <v>32</v>
      </c>
      <c r="M248" s="12"/>
    </row>
    <row r="249" spans="1:13" ht="18" customHeight="1">
      <c r="A249" s="4">
        <v>248</v>
      </c>
      <c r="B249" s="37">
        <v>44050</v>
      </c>
      <c r="C249" s="34" t="s">
        <v>12</v>
      </c>
      <c r="D249" s="34" t="s">
        <v>30</v>
      </c>
      <c r="E249" s="34" t="s">
        <v>28</v>
      </c>
      <c r="F249" s="34" t="s">
        <v>48</v>
      </c>
      <c r="G249" s="21"/>
      <c r="H249" s="21"/>
      <c r="I249" s="21" t="s">
        <v>19</v>
      </c>
      <c r="J249" s="21" t="s">
        <v>38</v>
      </c>
      <c r="M249" s="12"/>
    </row>
    <row r="250" spans="1:13" ht="18" customHeight="1">
      <c r="A250" s="4">
        <v>249</v>
      </c>
      <c r="B250" s="37">
        <v>44051</v>
      </c>
      <c r="C250" s="34" t="s">
        <v>47</v>
      </c>
      <c r="D250" s="34" t="s">
        <v>15</v>
      </c>
      <c r="E250" s="34" t="s">
        <v>34</v>
      </c>
      <c r="F250" s="34" t="s">
        <v>23</v>
      </c>
      <c r="G250" s="21"/>
      <c r="H250" s="21"/>
      <c r="I250" s="21" t="s">
        <v>26</v>
      </c>
      <c r="J250" s="21" t="s">
        <v>8</v>
      </c>
      <c r="M250" s="12"/>
    </row>
    <row r="251" spans="1:13" ht="18" customHeight="1">
      <c r="A251" s="4">
        <v>250</v>
      </c>
      <c r="B251" s="37">
        <v>44051</v>
      </c>
      <c r="C251" s="34" t="s">
        <v>42</v>
      </c>
      <c r="D251" s="34" t="s">
        <v>6</v>
      </c>
      <c r="E251" s="34" t="s">
        <v>49</v>
      </c>
      <c r="F251" s="34" t="s">
        <v>27</v>
      </c>
      <c r="G251" s="21"/>
      <c r="H251" s="21"/>
      <c r="I251" s="21" t="s">
        <v>9</v>
      </c>
      <c r="J251" s="21" t="s">
        <v>25</v>
      </c>
      <c r="M251" s="12"/>
    </row>
    <row r="252" spans="1:13" ht="18" customHeight="1">
      <c r="A252" s="4">
        <v>251</v>
      </c>
      <c r="B252" s="37">
        <v>44051</v>
      </c>
      <c r="C252" s="34" t="s">
        <v>30</v>
      </c>
      <c r="D252" s="34" t="s">
        <v>28</v>
      </c>
      <c r="E252" s="34" t="s">
        <v>48</v>
      </c>
      <c r="F252" s="34" t="s">
        <v>10</v>
      </c>
      <c r="G252" s="21"/>
      <c r="H252" s="21"/>
      <c r="I252" s="21" t="s">
        <v>19</v>
      </c>
      <c r="J252" s="21" t="s">
        <v>38</v>
      </c>
      <c r="M252" s="12"/>
    </row>
    <row r="253" spans="1:13" ht="18" customHeight="1">
      <c r="A253" s="4">
        <v>252</v>
      </c>
      <c r="B253" s="38">
        <v>44051</v>
      </c>
      <c r="C253" s="21" t="s">
        <v>24</v>
      </c>
      <c r="D253" s="21" t="s">
        <v>50</v>
      </c>
      <c r="E253" s="21" t="s">
        <v>46</v>
      </c>
      <c r="F253" s="21" t="s">
        <v>16</v>
      </c>
      <c r="G253" s="21"/>
      <c r="H253" s="21"/>
      <c r="I253" s="21" t="s">
        <v>20</v>
      </c>
      <c r="J253" s="21" t="s">
        <v>37</v>
      </c>
    </row>
    <row r="254" spans="1:13" ht="18" customHeight="1">
      <c r="A254" s="4">
        <v>253</v>
      </c>
      <c r="B254" s="38">
        <v>44051</v>
      </c>
      <c r="C254" s="21" t="s">
        <v>21</v>
      </c>
      <c r="D254" s="21" t="s">
        <v>55</v>
      </c>
      <c r="E254" s="21" t="s">
        <v>36</v>
      </c>
      <c r="F254" s="21" t="s">
        <v>41</v>
      </c>
      <c r="G254" s="21"/>
      <c r="H254" s="21"/>
      <c r="I254" s="21" t="s">
        <v>14</v>
      </c>
      <c r="J254" s="21" t="s">
        <v>13</v>
      </c>
    </row>
    <row r="255" spans="1:13" ht="18" customHeight="1">
      <c r="A255" s="4">
        <v>254</v>
      </c>
      <c r="B255" s="38">
        <v>44051</v>
      </c>
      <c r="C255" s="21" t="s">
        <v>33</v>
      </c>
      <c r="D255" s="21" t="s">
        <v>11</v>
      </c>
      <c r="E255" s="21" t="s">
        <v>39</v>
      </c>
      <c r="F255" s="21" t="s">
        <v>22</v>
      </c>
      <c r="G255" s="21"/>
      <c r="H255" s="21"/>
      <c r="I255" s="21" t="s">
        <v>31</v>
      </c>
      <c r="J255" s="21" t="s">
        <v>32</v>
      </c>
    </row>
    <row r="256" spans="1:13" ht="18" customHeight="1">
      <c r="A256" s="4">
        <v>255</v>
      </c>
      <c r="B256" s="38">
        <v>44052</v>
      </c>
      <c r="C256" s="21" t="s">
        <v>55</v>
      </c>
      <c r="D256" s="21" t="s">
        <v>36</v>
      </c>
      <c r="E256" s="21" t="s">
        <v>41</v>
      </c>
      <c r="F256" s="21" t="s">
        <v>4</v>
      </c>
      <c r="G256" s="21"/>
      <c r="H256" s="21"/>
      <c r="I256" s="21" t="s">
        <v>14</v>
      </c>
      <c r="J256" s="21" t="s">
        <v>13</v>
      </c>
    </row>
    <row r="257" spans="1:13" ht="18" customHeight="1">
      <c r="A257" s="4">
        <v>256</v>
      </c>
      <c r="B257" s="38">
        <v>44052</v>
      </c>
      <c r="C257" s="21" t="s">
        <v>6</v>
      </c>
      <c r="D257" s="21" t="s">
        <v>49</v>
      </c>
      <c r="E257" s="21" t="s">
        <v>27</v>
      </c>
      <c r="F257" s="21" t="s">
        <v>18</v>
      </c>
      <c r="G257" s="21"/>
      <c r="H257" s="21"/>
      <c r="I257" s="21" t="s">
        <v>9</v>
      </c>
      <c r="J257" s="21" t="s">
        <v>25</v>
      </c>
    </row>
    <row r="258" spans="1:13" ht="18" customHeight="1">
      <c r="A258" s="4">
        <v>257</v>
      </c>
      <c r="B258" s="38">
        <v>44052</v>
      </c>
      <c r="C258" s="36" t="s">
        <v>28</v>
      </c>
      <c r="D258" s="21" t="s">
        <v>48</v>
      </c>
      <c r="E258" s="21" t="s">
        <v>10</v>
      </c>
      <c r="F258" s="21" t="s">
        <v>12</v>
      </c>
      <c r="G258" s="21"/>
      <c r="H258" s="21"/>
      <c r="I258" s="21" t="s">
        <v>19</v>
      </c>
      <c r="J258" s="21" t="s">
        <v>38</v>
      </c>
      <c r="M258" s="13"/>
    </row>
    <row r="259" spans="1:13" ht="18" customHeight="1">
      <c r="A259" s="4">
        <v>258</v>
      </c>
      <c r="B259" s="38">
        <v>44052</v>
      </c>
      <c r="C259" s="21" t="s">
        <v>15</v>
      </c>
      <c r="D259" s="21" t="s">
        <v>34</v>
      </c>
      <c r="E259" s="21" t="s">
        <v>23</v>
      </c>
      <c r="F259" s="21" t="s">
        <v>72</v>
      </c>
      <c r="G259" s="21"/>
      <c r="H259" s="21"/>
      <c r="I259" s="21" t="s">
        <v>26</v>
      </c>
      <c r="J259" s="21" t="s">
        <v>8</v>
      </c>
    </row>
    <row r="260" spans="1:13" ht="18" customHeight="1">
      <c r="A260" s="4">
        <v>259</v>
      </c>
      <c r="B260" s="38">
        <v>44052</v>
      </c>
      <c r="C260" s="21" t="s">
        <v>50</v>
      </c>
      <c r="D260" s="21" t="s">
        <v>46</v>
      </c>
      <c r="E260" s="21" t="s">
        <v>16</v>
      </c>
      <c r="F260" s="21" t="s">
        <v>7</v>
      </c>
      <c r="G260" s="21"/>
      <c r="H260" s="21"/>
      <c r="I260" s="21" t="s">
        <v>20</v>
      </c>
      <c r="J260" s="21" t="s">
        <v>37</v>
      </c>
    </row>
    <row r="261" spans="1:13" ht="18" customHeight="1">
      <c r="A261" s="4">
        <v>260</v>
      </c>
      <c r="B261" s="38">
        <v>44052</v>
      </c>
      <c r="C261" s="21" t="s">
        <v>11</v>
      </c>
      <c r="D261" s="21" t="s">
        <v>39</v>
      </c>
      <c r="E261" s="21" t="s">
        <v>22</v>
      </c>
      <c r="F261" s="21" t="s">
        <v>17</v>
      </c>
      <c r="G261" s="21"/>
      <c r="H261" s="21"/>
      <c r="I261" s="21" t="s">
        <v>31</v>
      </c>
      <c r="J261" s="21" t="s">
        <v>32</v>
      </c>
    </row>
    <row r="262" spans="1:13" ht="18" customHeight="1">
      <c r="A262" s="4">
        <v>261</v>
      </c>
      <c r="B262" s="38">
        <v>44053</v>
      </c>
      <c r="C262" s="21" t="s">
        <v>60</v>
      </c>
      <c r="D262" s="21" t="s">
        <v>22</v>
      </c>
      <c r="E262" s="21" t="s">
        <v>17</v>
      </c>
      <c r="F262" s="21" t="s">
        <v>33</v>
      </c>
      <c r="G262" s="21"/>
      <c r="H262" s="21"/>
      <c r="I262" s="21" t="s">
        <v>13</v>
      </c>
      <c r="J262" s="21" t="s">
        <v>38</v>
      </c>
    </row>
    <row r="263" spans="1:13" ht="18" customHeight="1">
      <c r="A263" s="4">
        <v>262</v>
      </c>
      <c r="B263" s="38">
        <v>44053</v>
      </c>
      <c r="C263" s="21" t="s">
        <v>48</v>
      </c>
      <c r="D263" s="21" t="s">
        <v>10</v>
      </c>
      <c r="E263" s="21" t="s">
        <v>12</v>
      </c>
      <c r="F263" s="21" t="s">
        <v>30</v>
      </c>
      <c r="G263" s="21"/>
      <c r="H263" s="21"/>
      <c r="I263" s="21" t="s">
        <v>19</v>
      </c>
      <c r="J263" s="21" t="s">
        <v>20</v>
      </c>
    </row>
    <row r="264" spans="1:13" ht="18" customHeight="1">
      <c r="A264" s="4">
        <v>263</v>
      </c>
      <c r="B264" s="38">
        <v>44054</v>
      </c>
      <c r="C264" s="21" t="s">
        <v>40</v>
      </c>
      <c r="D264" s="21" t="s">
        <v>35</v>
      </c>
      <c r="E264" s="21" t="s">
        <v>29</v>
      </c>
      <c r="F264" s="21" t="s">
        <v>43</v>
      </c>
      <c r="G264" s="21"/>
      <c r="H264" s="21"/>
      <c r="I264" s="21" t="s">
        <v>32</v>
      </c>
      <c r="J264" s="21" t="s">
        <v>9</v>
      </c>
    </row>
    <row r="265" spans="1:13" ht="18" customHeight="1">
      <c r="A265" s="4">
        <v>264</v>
      </c>
      <c r="B265" s="38">
        <v>44054</v>
      </c>
      <c r="C265" s="21" t="s">
        <v>49</v>
      </c>
      <c r="D265" s="21" t="s">
        <v>27</v>
      </c>
      <c r="E265" s="21" t="s">
        <v>18</v>
      </c>
      <c r="F265" s="21" t="s">
        <v>42</v>
      </c>
      <c r="G265" s="21"/>
      <c r="H265" s="21"/>
      <c r="I265" s="21" t="s">
        <v>8</v>
      </c>
      <c r="J265" s="21" t="s">
        <v>31</v>
      </c>
    </row>
    <row r="266" spans="1:13" ht="18" customHeight="1">
      <c r="A266" s="4">
        <v>265</v>
      </c>
      <c r="B266" s="38">
        <v>44054</v>
      </c>
      <c r="C266" s="21" t="s">
        <v>10</v>
      </c>
      <c r="D266" s="21" t="s">
        <v>12</v>
      </c>
      <c r="E266" s="21" t="s">
        <v>30</v>
      </c>
      <c r="F266" s="21" t="s">
        <v>28</v>
      </c>
      <c r="G266" s="21"/>
      <c r="H266" s="21"/>
      <c r="I266" s="21" t="s">
        <v>19</v>
      </c>
      <c r="J266" s="21" t="s">
        <v>20</v>
      </c>
    </row>
    <row r="267" spans="1:13" ht="18" customHeight="1">
      <c r="A267" s="4">
        <v>266</v>
      </c>
      <c r="B267" s="38">
        <v>44054</v>
      </c>
      <c r="C267" s="21" t="s">
        <v>58</v>
      </c>
      <c r="D267" s="21" t="s">
        <v>16</v>
      </c>
      <c r="E267" s="21" t="s">
        <v>7</v>
      </c>
      <c r="F267" s="21" t="s">
        <v>24</v>
      </c>
      <c r="G267" s="21"/>
      <c r="H267" s="21"/>
      <c r="I267" s="21" t="s">
        <v>25</v>
      </c>
      <c r="J267" s="21" t="s">
        <v>26</v>
      </c>
    </row>
    <row r="268" spans="1:13" ht="18" customHeight="1">
      <c r="A268" s="4">
        <v>267</v>
      </c>
      <c r="B268" s="38">
        <v>44054</v>
      </c>
      <c r="C268" s="21" t="s">
        <v>22</v>
      </c>
      <c r="D268" s="21" t="s">
        <v>17</v>
      </c>
      <c r="E268" s="21" t="s">
        <v>33</v>
      </c>
      <c r="F268" s="21" t="s">
        <v>11</v>
      </c>
      <c r="G268" s="21"/>
      <c r="H268" s="21"/>
      <c r="I268" s="21" t="s">
        <v>13</v>
      </c>
      <c r="J268" s="21" t="s">
        <v>38</v>
      </c>
    </row>
    <row r="269" spans="1:13" ht="18" customHeight="1">
      <c r="A269" s="4">
        <v>268</v>
      </c>
      <c r="B269" s="38">
        <v>44055</v>
      </c>
      <c r="C269" s="21" t="s">
        <v>35</v>
      </c>
      <c r="D269" s="21" t="s">
        <v>29</v>
      </c>
      <c r="E269" s="21" t="s">
        <v>43</v>
      </c>
      <c r="F269" s="21" t="s">
        <v>5</v>
      </c>
      <c r="G269" s="21"/>
      <c r="H269" s="21"/>
      <c r="I269" s="21" t="s">
        <v>32</v>
      </c>
      <c r="J269" s="21" t="s">
        <v>9</v>
      </c>
    </row>
    <row r="270" spans="1:13" ht="18" customHeight="1">
      <c r="A270" s="4">
        <v>269</v>
      </c>
      <c r="B270" s="37">
        <v>44055</v>
      </c>
      <c r="C270" s="34" t="s">
        <v>36</v>
      </c>
      <c r="D270" s="34" t="s">
        <v>41</v>
      </c>
      <c r="E270" s="34" t="s">
        <v>4</v>
      </c>
      <c r="F270" s="34" t="s">
        <v>21</v>
      </c>
      <c r="G270" s="21"/>
      <c r="H270" s="21"/>
      <c r="I270" s="21" t="s">
        <v>37</v>
      </c>
      <c r="J270" s="21" t="s">
        <v>14</v>
      </c>
      <c r="M270" s="12"/>
    </row>
    <row r="271" spans="1:13" ht="18" customHeight="1">
      <c r="A271" s="4">
        <v>270</v>
      </c>
      <c r="B271" s="37">
        <v>44055</v>
      </c>
      <c r="C271" s="34" t="s">
        <v>17</v>
      </c>
      <c r="D271" s="34" t="s">
        <v>33</v>
      </c>
      <c r="E271" s="34" t="s">
        <v>11</v>
      </c>
      <c r="F271" s="34" t="s">
        <v>60</v>
      </c>
      <c r="G271" s="21"/>
      <c r="H271" s="21"/>
      <c r="I271" s="21" t="s">
        <v>13</v>
      </c>
      <c r="J271" s="21" t="s">
        <v>38</v>
      </c>
      <c r="M271" s="12"/>
    </row>
    <row r="272" spans="1:13" ht="18" customHeight="1">
      <c r="A272" s="4">
        <v>271</v>
      </c>
      <c r="B272" s="37">
        <v>44055</v>
      </c>
      <c r="C272" s="34" t="s">
        <v>27</v>
      </c>
      <c r="D272" s="34" t="s">
        <v>18</v>
      </c>
      <c r="E272" s="34" t="s">
        <v>42</v>
      </c>
      <c r="F272" s="34" t="s">
        <v>6</v>
      </c>
      <c r="G272" s="21"/>
      <c r="H272" s="21"/>
      <c r="I272" s="21" t="s">
        <v>8</v>
      </c>
      <c r="J272" s="21" t="s">
        <v>31</v>
      </c>
      <c r="M272" s="12"/>
    </row>
    <row r="273" spans="1:13" ht="18" customHeight="1">
      <c r="A273" s="4">
        <v>272</v>
      </c>
      <c r="B273" s="37">
        <v>44055</v>
      </c>
      <c r="C273" s="34" t="s">
        <v>16</v>
      </c>
      <c r="D273" s="34" t="s">
        <v>7</v>
      </c>
      <c r="E273" s="34" t="s">
        <v>24</v>
      </c>
      <c r="F273" s="34" t="s">
        <v>50</v>
      </c>
      <c r="G273" s="21"/>
      <c r="H273" s="21"/>
      <c r="I273" s="21" t="s">
        <v>25</v>
      </c>
      <c r="J273" s="21" t="s">
        <v>26</v>
      </c>
      <c r="M273" s="12"/>
    </row>
    <row r="274" spans="1:13" ht="18" customHeight="1">
      <c r="A274" s="4">
        <v>273</v>
      </c>
      <c r="B274" s="37">
        <v>44055</v>
      </c>
      <c r="C274" s="34" t="s">
        <v>12</v>
      </c>
      <c r="D274" s="34" t="s">
        <v>30</v>
      </c>
      <c r="E274" s="34" t="s">
        <v>28</v>
      </c>
      <c r="F274" s="34" t="s">
        <v>48</v>
      </c>
      <c r="G274" s="21"/>
      <c r="H274" s="21"/>
      <c r="I274" s="21" t="s">
        <v>19</v>
      </c>
      <c r="J274" s="21" t="s">
        <v>20</v>
      </c>
      <c r="M274" s="12"/>
    </row>
    <row r="275" spans="1:13" ht="18" customHeight="1">
      <c r="A275" s="4">
        <v>274</v>
      </c>
      <c r="B275" s="37">
        <v>44056</v>
      </c>
      <c r="C275" s="34" t="s">
        <v>7</v>
      </c>
      <c r="D275" s="34" t="s">
        <v>24</v>
      </c>
      <c r="E275" s="34" t="s">
        <v>50</v>
      </c>
      <c r="F275" s="34" t="s">
        <v>58</v>
      </c>
      <c r="G275" s="21"/>
      <c r="H275" s="21"/>
      <c r="I275" s="21" t="s">
        <v>25</v>
      </c>
      <c r="J275" s="21" t="s">
        <v>26</v>
      </c>
      <c r="M275" s="12"/>
    </row>
    <row r="276" spans="1:13" ht="18" customHeight="1">
      <c r="A276" s="4">
        <v>275</v>
      </c>
      <c r="B276" s="37">
        <v>44056</v>
      </c>
      <c r="C276" s="34" t="s">
        <v>41</v>
      </c>
      <c r="D276" s="34" t="s">
        <v>4</v>
      </c>
      <c r="E276" s="34" t="s">
        <v>21</v>
      </c>
      <c r="F276" s="34" t="s">
        <v>55</v>
      </c>
      <c r="G276" s="21"/>
      <c r="H276" s="21"/>
      <c r="I276" s="21" t="s">
        <v>37</v>
      </c>
      <c r="J276" s="21" t="s">
        <v>14</v>
      </c>
      <c r="M276" s="12"/>
    </row>
    <row r="277" spans="1:13" ht="18" customHeight="1">
      <c r="A277" s="4">
        <v>276</v>
      </c>
      <c r="B277" s="37">
        <v>44056</v>
      </c>
      <c r="C277" s="34" t="s">
        <v>29</v>
      </c>
      <c r="D277" s="34" t="s">
        <v>43</v>
      </c>
      <c r="E277" s="34" t="s">
        <v>5</v>
      </c>
      <c r="F277" s="34" t="s">
        <v>40</v>
      </c>
      <c r="G277" s="21"/>
      <c r="H277" s="21"/>
      <c r="I277" s="21" t="s">
        <v>32</v>
      </c>
      <c r="J277" s="21" t="s">
        <v>9</v>
      </c>
      <c r="M277" s="12"/>
    </row>
    <row r="278" spans="1:13" ht="18" customHeight="1">
      <c r="A278" s="4">
        <v>277</v>
      </c>
      <c r="B278" s="37">
        <v>44056</v>
      </c>
      <c r="C278" s="34" t="s">
        <v>18</v>
      </c>
      <c r="D278" s="34" t="s">
        <v>42</v>
      </c>
      <c r="E278" s="34" t="s">
        <v>6</v>
      </c>
      <c r="F278" s="34" t="s">
        <v>49</v>
      </c>
      <c r="G278" s="21"/>
      <c r="H278" s="21"/>
      <c r="I278" s="21" t="s">
        <v>8</v>
      </c>
      <c r="J278" s="21" t="s">
        <v>31</v>
      </c>
      <c r="M278" s="12"/>
    </row>
    <row r="279" spans="1:13" ht="18" customHeight="1">
      <c r="A279" s="4">
        <v>278</v>
      </c>
      <c r="B279" s="37">
        <v>44057</v>
      </c>
      <c r="C279" s="34" t="s">
        <v>34</v>
      </c>
      <c r="D279" s="34" t="s">
        <v>23</v>
      </c>
      <c r="E279" s="36" t="s">
        <v>57</v>
      </c>
      <c r="F279" s="34" t="s">
        <v>47</v>
      </c>
      <c r="G279" s="21"/>
      <c r="H279" s="21"/>
      <c r="I279" s="21" t="s">
        <v>38</v>
      </c>
      <c r="J279" s="21" t="s">
        <v>19</v>
      </c>
      <c r="M279" s="12"/>
    </row>
    <row r="280" spans="1:13" ht="18" customHeight="1">
      <c r="A280" s="4">
        <v>279</v>
      </c>
      <c r="B280" s="37">
        <v>44057</v>
      </c>
      <c r="C280" s="34" t="s">
        <v>42</v>
      </c>
      <c r="D280" s="34" t="s">
        <v>6</v>
      </c>
      <c r="E280" s="34" t="s">
        <v>49</v>
      </c>
      <c r="F280" s="34" t="s">
        <v>27</v>
      </c>
      <c r="G280" s="21"/>
      <c r="H280" s="21"/>
      <c r="I280" s="21" t="s">
        <v>37</v>
      </c>
      <c r="J280" s="21" t="s">
        <v>20</v>
      </c>
      <c r="M280" s="12"/>
    </row>
    <row r="281" spans="1:13" ht="18" customHeight="1">
      <c r="A281" s="4">
        <v>280</v>
      </c>
      <c r="B281" s="37">
        <v>44057</v>
      </c>
      <c r="C281" s="34" t="s">
        <v>51</v>
      </c>
      <c r="D281" s="34" t="s">
        <v>11</v>
      </c>
      <c r="E281" s="34" t="s">
        <v>39</v>
      </c>
      <c r="F281" s="34" t="s">
        <v>22</v>
      </c>
      <c r="G281" s="21"/>
      <c r="H281" s="21"/>
      <c r="I281" s="21" t="s">
        <v>8</v>
      </c>
      <c r="J281" s="21" t="s">
        <v>31</v>
      </c>
      <c r="M281" s="12"/>
    </row>
    <row r="282" spans="1:13" ht="18" customHeight="1">
      <c r="A282" s="4">
        <v>281</v>
      </c>
      <c r="B282" s="37">
        <v>44057</v>
      </c>
      <c r="C282" s="34" t="s">
        <v>30</v>
      </c>
      <c r="D282" s="34" t="s">
        <v>28</v>
      </c>
      <c r="E282" s="34" t="s">
        <v>48</v>
      </c>
      <c r="F282" s="34" t="s">
        <v>10</v>
      </c>
      <c r="G282" s="21"/>
      <c r="H282" s="21"/>
      <c r="I282" s="21" t="s">
        <v>32</v>
      </c>
      <c r="J282" s="21" t="s">
        <v>9</v>
      </c>
      <c r="M282" s="12"/>
    </row>
    <row r="283" spans="1:13" ht="18" customHeight="1">
      <c r="A283" s="4">
        <v>282</v>
      </c>
      <c r="B283" s="37">
        <v>44057</v>
      </c>
      <c r="C283" s="34" t="s">
        <v>43</v>
      </c>
      <c r="D283" s="36" t="s">
        <v>5</v>
      </c>
      <c r="E283" s="34" t="s">
        <v>56</v>
      </c>
      <c r="F283" s="34" t="s">
        <v>35</v>
      </c>
      <c r="G283" s="21"/>
      <c r="H283" s="21"/>
      <c r="I283" s="21" t="s">
        <v>13</v>
      </c>
      <c r="J283" s="21" t="s">
        <v>14</v>
      </c>
      <c r="M283" s="12"/>
    </row>
    <row r="284" spans="1:13" ht="18" customHeight="1">
      <c r="A284" s="4">
        <v>283</v>
      </c>
      <c r="B284" s="37">
        <v>44057</v>
      </c>
      <c r="C284" s="34" t="s">
        <v>24</v>
      </c>
      <c r="D284" s="34" t="s">
        <v>50</v>
      </c>
      <c r="E284" s="34" t="s">
        <v>58</v>
      </c>
      <c r="F284" s="34" t="s">
        <v>16</v>
      </c>
      <c r="G284" s="21"/>
      <c r="H284" s="21"/>
      <c r="I284" s="21" t="s">
        <v>25</v>
      </c>
      <c r="J284" s="21" t="s">
        <v>26</v>
      </c>
      <c r="M284" s="12"/>
    </row>
    <row r="285" spans="1:13" ht="18" customHeight="1">
      <c r="A285" s="4">
        <v>284</v>
      </c>
      <c r="B285" s="37">
        <v>44058</v>
      </c>
      <c r="C285" s="34" t="s">
        <v>5</v>
      </c>
      <c r="D285" s="34" t="s">
        <v>56</v>
      </c>
      <c r="E285" s="34" t="s">
        <v>35</v>
      </c>
      <c r="F285" s="34" t="s">
        <v>29</v>
      </c>
      <c r="G285" s="21"/>
      <c r="H285" s="21"/>
      <c r="I285" s="21" t="s">
        <v>13</v>
      </c>
      <c r="J285" s="21" t="s">
        <v>14</v>
      </c>
      <c r="M285" s="12"/>
    </row>
    <row r="286" spans="1:13" ht="18" customHeight="1">
      <c r="A286" s="4">
        <v>285</v>
      </c>
      <c r="B286" s="37">
        <v>44058</v>
      </c>
      <c r="C286" s="34" t="s">
        <v>6</v>
      </c>
      <c r="D286" s="34" t="s">
        <v>49</v>
      </c>
      <c r="E286" s="34" t="s">
        <v>27</v>
      </c>
      <c r="F286" s="34" t="s">
        <v>18</v>
      </c>
      <c r="G286" s="21"/>
      <c r="H286" s="21"/>
      <c r="I286" s="21" t="s">
        <v>37</v>
      </c>
      <c r="J286" s="21" t="s">
        <v>20</v>
      </c>
      <c r="M286" s="12"/>
    </row>
    <row r="287" spans="1:13" ht="18" customHeight="1">
      <c r="A287" s="4">
        <v>286</v>
      </c>
      <c r="B287" s="37">
        <v>44058</v>
      </c>
      <c r="C287" s="36" t="s">
        <v>28</v>
      </c>
      <c r="D287" s="34" t="s">
        <v>48</v>
      </c>
      <c r="E287" s="34" t="s">
        <v>10</v>
      </c>
      <c r="F287" s="34" t="s">
        <v>12</v>
      </c>
      <c r="G287" s="21"/>
      <c r="H287" s="21"/>
      <c r="I287" s="21" t="s">
        <v>32</v>
      </c>
      <c r="J287" s="21" t="s">
        <v>9</v>
      </c>
      <c r="M287" s="13"/>
    </row>
    <row r="288" spans="1:13" ht="18" customHeight="1">
      <c r="A288" s="4">
        <v>287</v>
      </c>
      <c r="B288" s="37">
        <v>44058</v>
      </c>
      <c r="C288" s="34" t="s">
        <v>23</v>
      </c>
      <c r="D288" s="34" t="s">
        <v>57</v>
      </c>
      <c r="E288" s="34" t="s">
        <v>47</v>
      </c>
      <c r="F288" s="34" t="s">
        <v>15</v>
      </c>
      <c r="G288" s="21"/>
      <c r="H288" s="21"/>
      <c r="I288" s="21" t="s">
        <v>38</v>
      </c>
      <c r="J288" s="21" t="s">
        <v>19</v>
      </c>
      <c r="M288" s="12"/>
    </row>
    <row r="289" spans="1:13" ht="18" customHeight="1">
      <c r="A289" s="4">
        <v>288</v>
      </c>
      <c r="B289" s="37">
        <v>44058</v>
      </c>
      <c r="C289" s="34" t="s">
        <v>50</v>
      </c>
      <c r="D289" s="34" t="s">
        <v>58</v>
      </c>
      <c r="E289" s="34" t="s">
        <v>16</v>
      </c>
      <c r="F289" s="34" t="s">
        <v>7</v>
      </c>
      <c r="G289" s="21"/>
      <c r="H289" s="21"/>
      <c r="I289" s="21" t="s">
        <v>25</v>
      </c>
      <c r="J289" s="21" t="s">
        <v>26</v>
      </c>
      <c r="M289" s="12"/>
    </row>
    <row r="290" spans="1:13" ht="18" customHeight="1">
      <c r="A290" s="4">
        <v>289</v>
      </c>
      <c r="B290" s="37">
        <v>44058</v>
      </c>
      <c r="C290" s="34" t="s">
        <v>11</v>
      </c>
      <c r="D290" s="34" t="s">
        <v>39</v>
      </c>
      <c r="E290" s="34" t="s">
        <v>22</v>
      </c>
      <c r="F290" s="34" t="s">
        <v>17</v>
      </c>
      <c r="G290" s="21"/>
      <c r="H290" s="21"/>
      <c r="I290" s="21" t="s">
        <v>8</v>
      </c>
      <c r="J290" s="21" t="s">
        <v>31</v>
      </c>
      <c r="M290" s="12"/>
    </row>
    <row r="291" spans="1:13" ht="18" customHeight="1">
      <c r="A291" s="4">
        <v>290</v>
      </c>
      <c r="B291" s="37">
        <v>44059</v>
      </c>
      <c r="C291" s="34" t="s">
        <v>39</v>
      </c>
      <c r="D291" s="34" t="s">
        <v>22</v>
      </c>
      <c r="E291" s="34" t="s">
        <v>17</v>
      </c>
      <c r="F291" s="34" t="s">
        <v>51</v>
      </c>
      <c r="G291" s="21"/>
      <c r="H291" s="21"/>
      <c r="I291" s="21" t="s">
        <v>8</v>
      </c>
      <c r="J291" s="21" t="s">
        <v>31</v>
      </c>
      <c r="M291" s="12"/>
    </row>
    <row r="292" spans="1:13" ht="18" customHeight="1">
      <c r="A292" s="4">
        <v>291</v>
      </c>
      <c r="B292" s="37">
        <v>44059</v>
      </c>
      <c r="C292" s="34" t="s">
        <v>49</v>
      </c>
      <c r="D292" s="34" t="s">
        <v>27</v>
      </c>
      <c r="E292" s="34" t="s">
        <v>18</v>
      </c>
      <c r="F292" s="34" t="s">
        <v>42</v>
      </c>
      <c r="G292" s="21"/>
      <c r="H292" s="21"/>
      <c r="I292" s="21" t="s">
        <v>37</v>
      </c>
      <c r="J292" s="21" t="s">
        <v>20</v>
      </c>
      <c r="M292" s="12"/>
    </row>
    <row r="293" spans="1:13" ht="18" customHeight="1">
      <c r="A293" s="4">
        <v>292</v>
      </c>
      <c r="B293" s="37">
        <v>44059</v>
      </c>
      <c r="C293" s="34" t="s">
        <v>58</v>
      </c>
      <c r="D293" s="34" t="s">
        <v>16</v>
      </c>
      <c r="E293" s="34" t="s">
        <v>7</v>
      </c>
      <c r="F293" s="34" t="s">
        <v>24</v>
      </c>
      <c r="G293" s="21"/>
      <c r="H293" s="21"/>
      <c r="I293" s="21" t="s">
        <v>25</v>
      </c>
      <c r="J293" s="21" t="s">
        <v>26</v>
      </c>
      <c r="M293" s="12"/>
    </row>
    <row r="294" spans="1:13" ht="18" customHeight="1">
      <c r="A294" s="4">
        <v>293</v>
      </c>
      <c r="B294" s="37">
        <v>44059</v>
      </c>
      <c r="C294" s="34" t="s">
        <v>48</v>
      </c>
      <c r="D294" s="34" t="s">
        <v>10</v>
      </c>
      <c r="E294" s="34" t="s">
        <v>12</v>
      </c>
      <c r="F294" s="34" t="s">
        <v>30</v>
      </c>
      <c r="G294" s="21"/>
      <c r="H294" s="21"/>
      <c r="I294" s="21" t="s">
        <v>32</v>
      </c>
      <c r="J294" s="21" t="s">
        <v>9</v>
      </c>
      <c r="M294" s="12"/>
    </row>
    <row r="295" spans="1:13" ht="18" customHeight="1">
      <c r="A295" s="4">
        <v>294</v>
      </c>
      <c r="B295" s="37">
        <v>44059</v>
      </c>
      <c r="C295" s="34" t="s">
        <v>56</v>
      </c>
      <c r="D295" s="34" t="s">
        <v>35</v>
      </c>
      <c r="E295" s="34" t="s">
        <v>29</v>
      </c>
      <c r="F295" s="34" t="s">
        <v>43</v>
      </c>
      <c r="G295" s="21"/>
      <c r="H295" s="21"/>
      <c r="I295" s="21" t="s">
        <v>13</v>
      </c>
      <c r="J295" s="21" t="s">
        <v>14</v>
      </c>
      <c r="M295" s="12"/>
    </row>
    <row r="296" spans="1:13" ht="18" customHeight="1">
      <c r="A296" s="4">
        <v>295</v>
      </c>
      <c r="B296" s="37">
        <v>44059</v>
      </c>
      <c r="C296" s="34" t="s">
        <v>57</v>
      </c>
      <c r="D296" s="34" t="s">
        <v>47</v>
      </c>
      <c r="E296" s="34" t="s">
        <v>15</v>
      </c>
      <c r="F296" s="34" t="s">
        <v>34</v>
      </c>
      <c r="G296" s="21"/>
      <c r="H296" s="21"/>
      <c r="I296" s="21" t="s">
        <v>38</v>
      </c>
      <c r="J296" s="21" t="s">
        <v>19</v>
      </c>
      <c r="M296" s="12"/>
    </row>
    <row r="297" spans="1:13" ht="18" customHeight="1">
      <c r="A297" s="4">
        <v>296</v>
      </c>
      <c r="B297" s="37">
        <v>44061</v>
      </c>
      <c r="C297" s="34" t="s">
        <v>45</v>
      </c>
      <c r="D297" s="34" t="s">
        <v>15</v>
      </c>
      <c r="E297" s="34" t="s">
        <v>34</v>
      </c>
      <c r="F297" s="34" t="s">
        <v>57</v>
      </c>
      <c r="G297" s="21"/>
      <c r="H297" s="21"/>
      <c r="I297" s="21" t="s">
        <v>26</v>
      </c>
      <c r="J297" s="21" t="s">
        <v>32</v>
      </c>
      <c r="M297" s="12"/>
    </row>
    <row r="298" spans="1:13" ht="18" customHeight="1">
      <c r="A298" s="4">
        <v>297</v>
      </c>
      <c r="B298" s="37">
        <v>44061</v>
      </c>
      <c r="C298" s="34" t="s">
        <v>4</v>
      </c>
      <c r="D298" s="34" t="s">
        <v>21</v>
      </c>
      <c r="E298" s="34" t="s">
        <v>51</v>
      </c>
      <c r="F298" s="34" t="s">
        <v>36</v>
      </c>
      <c r="G298" s="21"/>
      <c r="H298" s="21"/>
      <c r="I298" s="21" t="s">
        <v>8</v>
      </c>
      <c r="J298" s="21" t="s">
        <v>25</v>
      </c>
      <c r="M298" s="12"/>
    </row>
    <row r="299" spans="1:13" ht="18" customHeight="1">
      <c r="A299" s="4">
        <v>298</v>
      </c>
      <c r="B299" s="37">
        <v>44061</v>
      </c>
      <c r="C299" s="34" t="s">
        <v>35</v>
      </c>
      <c r="D299" s="34" t="s">
        <v>29</v>
      </c>
      <c r="E299" s="34" t="s">
        <v>43</v>
      </c>
      <c r="F299" s="34" t="s">
        <v>5</v>
      </c>
      <c r="G299" s="21"/>
      <c r="H299" s="21"/>
      <c r="I299" s="21" t="s">
        <v>31</v>
      </c>
      <c r="J299" s="21" t="s">
        <v>9</v>
      </c>
      <c r="M299" s="12"/>
    </row>
    <row r="300" spans="1:13" ht="18" customHeight="1">
      <c r="A300" s="4">
        <v>299</v>
      </c>
      <c r="B300" s="37">
        <v>44061</v>
      </c>
      <c r="C300" s="34" t="s">
        <v>10</v>
      </c>
      <c r="D300" s="34" t="s">
        <v>12</v>
      </c>
      <c r="E300" s="34" t="s">
        <v>30</v>
      </c>
      <c r="F300" s="34" t="s">
        <v>28</v>
      </c>
      <c r="G300" s="21"/>
      <c r="H300" s="21"/>
      <c r="I300" s="21" t="s">
        <v>37</v>
      </c>
      <c r="J300" s="21" t="s">
        <v>38</v>
      </c>
      <c r="M300" s="12"/>
    </row>
    <row r="301" spans="1:13" ht="18" customHeight="1">
      <c r="A301" s="4">
        <v>300</v>
      </c>
      <c r="B301" s="37">
        <v>44061</v>
      </c>
      <c r="C301" s="34" t="s">
        <v>27</v>
      </c>
      <c r="D301" s="34" t="s">
        <v>18</v>
      </c>
      <c r="E301" s="34" t="s">
        <v>42</v>
      </c>
      <c r="F301" s="34" t="s">
        <v>6</v>
      </c>
      <c r="G301" s="21"/>
      <c r="H301" s="21"/>
      <c r="I301" s="21" t="s">
        <v>14</v>
      </c>
      <c r="J301" s="21" t="s">
        <v>20</v>
      </c>
      <c r="M301" s="12"/>
    </row>
    <row r="302" spans="1:13" ht="18" customHeight="1">
      <c r="A302" s="4">
        <v>301</v>
      </c>
      <c r="B302" s="37">
        <v>44061</v>
      </c>
      <c r="C302" s="34" t="s">
        <v>16</v>
      </c>
      <c r="D302" s="34" t="s">
        <v>7</v>
      </c>
      <c r="E302" s="34" t="s">
        <v>24</v>
      </c>
      <c r="F302" s="34" t="s">
        <v>46</v>
      </c>
      <c r="G302" s="21"/>
      <c r="H302" s="21"/>
      <c r="I302" s="21" t="s">
        <v>19</v>
      </c>
      <c r="J302" s="21" t="s">
        <v>13</v>
      </c>
      <c r="M302" s="12"/>
    </row>
    <row r="303" spans="1:13" ht="18" customHeight="1">
      <c r="A303" s="4">
        <v>302</v>
      </c>
      <c r="B303" s="37">
        <v>44062</v>
      </c>
      <c r="C303" s="34" t="s">
        <v>7</v>
      </c>
      <c r="D303" s="34" t="s">
        <v>24</v>
      </c>
      <c r="E303" s="34" t="s">
        <v>46</v>
      </c>
      <c r="F303" s="34" t="s">
        <v>58</v>
      </c>
      <c r="G303" s="21"/>
      <c r="H303" s="21"/>
      <c r="I303" s="21" t="s">
        <v>19</v>
      </c>
      <c r="J303" s="21" t="s">
        <v>13</v>
      </c>
      <c r="M303" s="12"/>
    </row>
    <row r="304" spans="1:13" ht="18" customHeight="1">
      <c r="A304" s="4">
        <v>303</v>
      </c>
      <c r="B304" s="37">
        <v>44062</v>
      </c>
      <c r="C304" s="34" t="s">
        <v>29</v>
      </c>
      <c r="D304" s="34" t="s">
        <v>43</v>
      </c>
      <c r="E304" s="34" t="s">
        <v>5</v>
      </c>
      <c r="F304" s="34" t="s">
        <v>40</v>
      </c>
      <c r="G304" s="21"/>
      <c r="H304" s="21"/>
      <c r="I304" s="21" t="s">
        <v>31</v>
      </c>
      <c r="J304" s="21" t="s">
        <v>9</v>
      </c>
      <c r="M304" s="12"/>
    </row>
    <row r="305" spans="1:13" ht="18" customHeight="1">
      <c r="A305" s="4">
        <v>304</v>
      </c>
      <c r="B305" s="37">
        <v>44062</v>
      </c>
      <c r="C305" s="34" t="s">
        <v>15</v>
      </c>
      <c r="D305" s="34" t="s">
        <v>34</v>
      </c>
      <c r="E305" s="34" t="s">
        <v>57</v>
      </c>
      <c r="F305" s="34" t="s">
        <v>72</v>
      </c>
      <c r="G305" s="21"/>
      <c r="H305" s="21"/>
      <c r="I305" s="21" t="s">
        <v>26</v>
      </c>
      <c r="J305" s="21" t="s">
        <v>32</v>
      </c>
      <c r="M305" s="12"/>
    </row>
    <row r="306" spans="1:13" ht="18" customHeight="1">
      <c r="A306" s="4">
        <v>305</v>
      </c>
      <c r="B306" s="37">
        <v>44062</v>
      </c>
      <c r="C306" s="34" t="s">
        <v>21</v>
      </c>
      <c r="D306" s="34" t="s">
        <v>51</v>
      </c>
      <c r="E306" s="34" t="s">
        <v>36</v>
      </c>
      <c r="F306" s="34" t="s">
        <v>41</v>
      </c>
      <c r="G306" s="21"/>
      <c r="H306" s="21"/>
      <c r="I306" s="21" t="s">
        <v>8</v>
      </c>
      <c r="J306" s="21" t="s">
        <v>25</v>
      </c>
      <c r="M306" s="12"/>
    </row>
    <row r="307" spans="1:13" ht="18" customHeight="1">
      <c r="A307" s="4">
        <v>306</v>
      </c>
      <c r="B307" s="37">
        <v>44062</v>
      </c>
      <c r="C307" s="34" t="s">
        <v>18</v>
      </c>
      <c r="D307" s="34" t="s">
        <v>42</v>
      </c>
      <c r="E307" s="34" t="s">
        <v>6</v>
      </c>
      <c r="F307" s="34" t="s">
        <v>49</v>
      </c>
      <c r="G307" s="21"/>
      <c r="H307" s="21"/>
      <c r="I307" s="21" t="s">
        <v>14</v>
      </c>
      <c r="J307" s="21" t="s">
        <v>20</v>
      </c>
      <c r="M307" s="12"/>
    </row>
    <row r="308" spans="1:13" ht="18" customHeight="1">
      <c r="A308" s="4">
        <v>307</v>
      </c>
      <c r="B308" s="37">
        <v>44062</v>
      </c>
      <c r="C308" s="34" t="s">
        <v>12</v>
      </c>
      <c r="D308" s="34" t="s">
        <v>30</v>
      </c>
      <c r="E308" s="36" t="s">
        <v>28</v>
      </c>
      <c r="F308" s="34" t="s">
        <v>48</v>
      </c>
      <c r="G308" s="21"/>
      <c r="H308" s="21"/>
      <c r="I308" s="21" t="s">
        <v>37</v>
      </c>
      <c r="J308" s="21" t="s">
        <v>38</v>
      </c>
      <c r="M308" s="12"/>
    </row>
    <row r="309" spans="1:13" ht="18" customHeight="1">
      <c r="A309" s="4">
        <v>308</v>
      </c>
      <c r="B309" s="37">
        <v>44063</v>
      </c>
      <c r="C309" s="34" t="s">
        <v>34</v>
      </c>
      <c r="D309" s="34" t="s">
        <v>57</v>
      </c>
      <c r="E309" s="34" t="s">
        <v>72</v>
      </c>
      <c r="F309" s="34" t="s">
        <v>45</v>
      </c>
      <c r="G309" s="21"/>
      <c r="H309" s="21"/>
      <c r="I309" s="21" t="s">
        <v>26</v>
      </c>
      <c r="J309" s="21" t="s">
        <v>32</v>
      </c>
      <c r="M309" s="12"/>
    </row>
    <row r="310" spans="1:13" ht="18" customHeight="1">
      <c r="A310" s="4">
        <v>309</v>
      </c>
      <c r="B310" s="37">
        <v>44063</v>
      </c>
      <c r="C310" s="34" t="s">
        <v>42</v>
      </c>
      <c r="D310" s="34" t="s">
        <v>6</v>
      </c>
      <c r="E310" s="34" t="s">
        <v>49</v>
      </c>
      <c r="F310" s="34" t="s">
        <v>27</v>
      </c>
      <c r="G310" s="21"/>
      <c r="H310" s="21"/>
      <c r="I310" s="21" t="s">
        <v>14</v>
      </c>
      <c r="J310" s="21" t="s">
        <v>20</v>
      </c>
      <c r="M310" s="12"/>
    </row>
    <row r="311" spans="1:13" ht="18" customHeight="1">
      <c r="A311" s="4">
        <v>310</v>
      </c>
      <c r="B311" s="37">
        <v>44063</v>
      </c>
      <c r="C311" s="34" t="s">
        <v>51</v>
      </c>
      <c r="D311" s="34" t="s">
        <v>36</v>
      </c>
      <c r="E311" s="34" t="s">
        <v>41</v>
      </c>
      <c r="F311" s="34" t="s">
        <v>4</v>
      </c>
      <c r="G311" s="21"/>
      <c r="H311" s="21"/>
      <c r="I311" s="21" t="s">
        <v>8</v>
      </c>
      <c r="J311" s="21" t="s">
        <v>25</v>
      </c>
      <c r="M311" s="12"/>
    </row>
    <row r="312" spans="1:13" ht="18" customHeight="1">
      <c r="A312" s="4">
        <v>311</v>
      </c>
      <c r="B312" s="37">
        <v>44063</v>
      </c>
      <c r="C312" s="34" t="s">
        <v>30</v>
      </c>
      <c r="D312" s="34" t="s">
        <v>28</v>
      </c>
      <c r="E312" s="34" t="s">
        <v>48</v>
      </c>
      <c r="F312" s="34" t="s">
        <v>10</v>
      </c>
      <c r="G312" s="21"/>
      <c r="H312" s="21"/>
      <c r="I312" s="21" t="s">
        <v>37</v>
      </c>
      <c r="J312" s="21" t="s">
        <v>38</v>
      </c>
      <c r="M312" s="12"/>
    </row>
    <row r="313" spans="1:13" ht="18" customHeight="1">
      <c r="A313" s="4">
        <v>312</v>
      </c>
      <c r="B313" s="37">
        <v>44063</v>
      </c>
      <c r="C313" s="34" t="s">
        <v>43</v>
      </c>
      <c r="D313" s="34" t="s">
        <v>5</v>
      </c>
      <c r="E313" s="34" t="s">
        <v>40</v>
      </c>
      <c r="F313" s="34" t="s">
        <v>35</v>
      </c>
      <c r="G313" s="21"/>
      <c r="H313" s="21"/>
      <c r="I313" s="21" t="s">
        <v>31</v>
      </c>
      <c r="J313" s="21" t="s">
        <v>9</v>
      </c>
      <c r="M313" s="12"/>
    </row>
    <row r="314" spans="1:13" ht="18" customHeight="1">
      <c r="A314" s="4">
        <v>313</v>
      </c>
      <c r="B314" s="37">
        <v>44063</v>
      </c>
      <c r="C314" s="34" t="s">
        <v>24</v>
      </c>
      <c r="D314" s="34" t="s">
        <v>46</v>
      </c>
      <c r="E314" s="34" t="s">
        <v>58</v>
      </c>
      <c r="F314" s="34" t="s">
        <v>16</v>
      </c>
      <c r="G314" s="21"/>
      <c r="H314" s="21"/>
      <c r="I314" s="21" t="s">
        <v>19</v>
      </c>
      <c r="J314" s="21" t="s">
        <v>13</v>
      </c>
      <c r="M314" s="12"/>
    </row>
    <row r="315" spans="1:13" ht="18" customHeight="1">
      <c r="A315" s="4">
        <v>314</v>
      </c>
      <c r="B315" s="37">
        <v>44064</v>
      </c>
      <c r="C315" s="34" t="s">
        <v>5</v>
      </c>
      <c r="D315" s="34" t="s">
        <v>40</v>
      </c>
      <c r="E315" s="34" t="s">
        <v>35</v>
      </c>
      <c r="F315" s="34" t="s">
        <v>29</v>
      </c>
      <c r="G315" s="21"/>
      <c r="H315" s="21"/>
      <c r="I315" s="21" t="s">
        <v>31</v>
      </c>
      <c r="J315" s="21" t="s">
        <v>9</v>
      </c>
      <c r="M315" s="12"/>
    </row>
    <row r="316" spans="1:13" ht="18" customHeight="1">
      <c r="A316" s="4">
        <v>315</v>
      </c>
      <c r="B316" s="37">
        <v>44064</v>
      </c>
      <c r="C316" s="34" t="s">
        <v>46</v>
      </c>
      <c r="D316" s="34" t="s">
        <v>58</v>
      </c>
      <c r="E316" s="34" t="s">
        <v>16</v>
      </c>
      <c r="F316" s="34" t="s">
        <v>7</v>
      </c>
      <c r="G316" s="21"/>
      <c r="H316" s="21"/>
      <c r="I316" s="21" t="s">
        <v>26</v>
      </c>
      <c r="J316" s="21" t="s">
        <v>32</v>
      </c>
      <c r="M316" s="12"/>
    </row>
    <row r="317" spans="1:13" ht="18" customHeight="1">
      <c r="A317" s="4">
        <v>316</v>
      </c>
      <c r="B317" s="37">
        <v>44064</v>
      </c>
      <c r="C317" s="34" t="s">
        <v>6</v>
      </c>
      <c r="D317" s="34" t="s">
        <v>49</v>
      </c>
      <c r="E317" s="34" t="s">
        <v>27</v>
      </c>
      <c r="F317" s="34" t="s">
        <v>18</v>
      </c>
      <c r="G317" s="21"/>
      <c r="H317" s="21"/>
      <c r="I317" s="21" t="s">
        <v>14</v>
      </c>
      <c r="J317" s="21" t="s">
        <v>38</v>
      </c>
      <c r="M317" s="12"/>
    </row>
    <row r="318" spans="1:13" ht="18" customHeight="1">
      <c r="A318" s="4">
        <v>317</v>
      </c>
      <c r="B318" s="37">
        <v>44064</v>
      </c>
      <c r="C318" s="34" t="s">
        <v>28</v>
      </c>
      <c r="D318" s="34" t="s">
        <v>56</v>
      </c>
      <c r="E318" s="34" t="s">
        <v>10</v>
      </c>
      <c r="F318" s="34" t="s">
        <v>12</v>
      </c>
      <c r="G318" s="21"/>
      <c r="H318" s="21"/>
      <c r="I318" s="21" t="s">
        <v>20</v>
      </c>
      <c r="J318" s="21" t="s">
        <v>13</v>
      </c>
      <c r="M318" s="12"/>
    </row>
    <row r="319" spans="1:13" ht="18" customHeight="1">
      <c r="A319" s="4">
        <v>318</v>
      </c>
      <c r="B319" s="37">
        <v>44064</v>
      </c>
      <c r="C319" s="34" t="s">
        <v>23</v>
      </c>
      <c r="D319" s="34" t="s">
        <v>72</v>
      </c>
      <c r="E319" s="34" t="s">
        <v>47</v>
      </c>
      <c r="F319" s="34" t="s">
        <v>15</v>
      </c>
      <c r="G319" s="21"/>
      <c r="H319" s="21"/>
      <c r="I319" s="21" t="s">
        <v>19</v>
      </c>
      <c r="J319" s="21" t="s">
        <v>37</v>
      </c>
      <c r="M319" s="12"/>
    </row>
    <row r="320" spans="1:13" ht="18" customHeight="1">
      <c r="A320" s="4">
        <v>319</v>
      </c>
      <c r="B320" s="37">
        <v>44064</v>
      </c>
      <c r="C320" s="34" t="s">
        <v>22</v>
      </c>
      <c r="D320" s="34" t="s">
        <v>17</v>
      </c>
      <c r="E320" s="34" t="s">
        <v>33</v>
      </c>
      <c r="F320" s="34" t="s">
        <v>11</v>
      </c>
      <c r="G320" s="21"/>
      <c r="H320" s="21"/>
      <c r="I320" s="21" t="s">
        <v>8</v>
      </c>
      <c r="J320" s="21" t="s">
        <v>25</v>
      </c>
      <c r="M320" s="12"/>
    </row>
    <row r="321" spans="1:13" ht="18" customHeight="1">
      <c r="A321" s="4">
        <v>320</v>
      </c>
      <c r="B321" s="37">
        <v>44065</v>
      </c>
      <c r="C321" s="34" t="s">
        <v>72</v>
      </c>
      <c r="D321" s="34" t="s">
        <v>47</v>
      </c>
      <c r="E321" s="34" t="s">
        <v>15</v>
      </c>
      <c r="F321" s="34" t="s">
        <v>34</v>
      </c>
      <c r="G321" s="21"/>
      <c r="H321" s="21"/>
      <c r="I321" s="21" t="s">
        <v>19</v>
      </c>
      <c r="J321" s="21" t="s">
        <v>37</v>
      </c>
      <c r="M321" s="12"/>
    </row>
    <row r="322" spans="1:13" ht="18" customHeight="1">
      <c r="A322" s="4">
        <v>321</v>
      </c>
      <c r="B322" s="37">
        <v>44065</v>
      </c>
      <c r="C322" s="34" t="s">
        <v>40</v>
      </c>
      <c r="D322" s="34" t="s">
        <v>35</v>
      </c>
      <c r="E322" s="34" t="s">
        <v>29</v>
      </c>
      <c r="F322" s="34" t="s">
        <v>43</v>
      </c>
      <c r="G322" s="21"/>
      <c r="H322" s="21"/>
      <c r="I322" s="21" t="s">
        <v>31</v>
      </c>
      <c r="J322" s="21" t="s">
        <v>9</v>
      </c>
      <c r="M322" s="12"/>
    </row>
    <row r="323" spans="1:13" ht="18" customHeight="1">
      <c r="A323" s="4">
        <v>322</v>
      </c>
      <c r="B323" s="37">
        <v>44065</v>
      </c>
      <c r="C323" s="34" t="s">
        <v>49</v>
      </c>
      <c r="D323" s="34" t="s">
        <v>27</v>
      </c>
      <c r="E323" s="34" t="s">
        <v>18</v>
      </c>
      <c r="F323" s="34" t="s">
        <v>42</v>
      </c>
      <c r="G323" s="21"/>
      <c r="H323" s="21"/>
      <c r="I323" s="21" t="s">
        <v>14</v>
      </c>
      <c r="J323" s="21" t="s">
        <v>38</v>
      </c>
      <c r="M323" s="12"/>
    </row>
    <row r="324" spans="1:13" ht="18" customHeight="1">
      <c r="A324" s="4">
        <v>323</v>
      </c>
      <c r="B324" s="37">
        <v>44065</v>
      </c>
      <c r="C324" s="34" t="s">
        <v>58</v>
      </c>
      <c r="D324" s="34" t="s">
        <v>16</v>
      </c>
      <c r="E324" s="34" t="s">
        <v>7</v>
      </c>
      <c r="F324" s="34" t="s">
        <v>59</v>
      </c>
      <c r="G324" s="21"/>
      <c r="H324" s="21"/>
      <c r="I324" s="21" t="s">
        <v>26</v>
      </c>
      <c r="J324" s="21" t="s">
        <v>32</v>
      </c>
      <c r="M324" s="12"/>
    </row>
    <row r="325" spans="1:13" ht="18" customHeight="1">
      <c r="A325" s="4">
        <v>324</v>
      </c>
      <c r="B325" s="37">
        <v>44065</v>
      </c>
      <c r="C325" s="34" t="s">
        <v>56</v>
      </c>
      <c r="D325" s="34" t="s">
        <v>10</v>
      </c>
      <c r="E325" s="34" t="s">
        <v>12</v>
      </c>
      <c r="F325" s="34" t="s">
        <v>30</v>
      </c>
      <c r="G325" s="21"/>
      <c r="H325" s="21"/>
      <c r="I325" s="21" t="s">
        <v>20</v>
      </c>
      <c r="J325" s="21" t="s">
        <v>13</v>
      </c>
      <c r="M325" s="12"/>
    </row>
    <row r="326" spans="1:13" ht="18" customHeight="1">
      <c r="A326" s="4">
        <v>325</v>
      </c>
      <c r="B326" s="37">
        <v>44065</v>
      </c>
      <c r="C326" s="34" t="s">
        <v>17</v>
      </c>
      <c r="D326" s="34" t="s">
        <v>33</v>
      </c>
      <c r="E326" s="34" t="s">
        <v>11</v>
      </c>
      <c r="F326" s="34" t="s">
        <v>39</v>
      </c>
      <c r="G326" s="21"/>
      <c r="H326" s="21"/>
      <c r="I326" s="21" t="s">
        <v>8</v>
      </c>
      <c r="J326" s="21" t="s">
        <v>25</v>
      </c>
      <c r="M326" s="12"/>
    </row>
    <row r="327" spans="1:13" ht="18" customHeight="1">
      <c r="A327" s="4">
        <v>326</v>
      </c>
      <c r="B327" s="37">
        <v>44066</v>
      </c>
      <c r="C327" s="34" t="s">
        <v>35</v>
      </c>
      <c r="D327" s="34" t="s">
        <v>29</v>
      </c>
      <c r="E327" s="34" t="s">
        <v>43</v>
      </c>
      <c r="F327" s="34" t="s">
        <v>5</v>
      </c>
      <c r="G327" s="21"/>
      <c r="H327" s="21"/>
      <c r="I327" s="21" t="s">
        <v>31</v>
      </c>
      <c r="J327" s="21" t="s">
        <v>9</v>
      </c>
      <c r="M327" s="12"/>
    </row>
    <row r="328" spans="1:13" ht="18" customHeight="1">
      <c r="A328" s="4">
        <v>327</v>
      </c>
      <c r="B328" s="37">
        <v>44066</v>
      </c>
      <c r="C328" s="34" t="s">
        <v>47</v>
      </c>
      <c r="D328" s="34" t="s">
        <v>15</v>
      </c>
      <c r="E328" s="34" t="s">
        <v>34</v>
      </c>
      <c r="F328" s="34" t="s">
        <v>23</v>
      </c>
      <c r="G328" s="21"/>
      <c r="H328" s="21"/>
      <c r="I328" s="21" t="s">
        <v>19</v>
      </c>
      <c r="J328" s="21" t="s">
        <v>37</v>
      </c>
      <c r="M328" s="12"/>
    </row>
    <row r="329" spans="1:13" ht="18" customHeight="1">
      <c r="A329" s="4">
        <v>328</v>
      </c>
      <c r="B329" s="37">
        <v>44066</v>
      </c>
      <c r="C329" s="34" t="s">
        <v>10</v>
      </c>
      <c r="D329" s="36" t="s">
        <v>12</v>
      </c>
      <c r="E329" s="34" t="s">
        <v>30</v>
      </c>
      <c r="F329" s="34" t="s">
        <v>28</v>
      </c>
      <c r="G329" s="21"/>
      <c r="H329" s="21"/>
      <c r="I329" s="21" t="s">
        <v>20</v>
      </c>
      <c r="J329" s="21" t="s">
        <v>13</v>
      </c>
      <c r="M329" s="12"/>
    </row>
    <row r="330" spans="1:13" ht="18" customHeight="1">
      <c r="A330" s="4">
        <v>329</v>
      </c>
      <c r="B330" s="37">
        <v>44066</v>
      </c>
      <c r="C330" s="36" t="s">
        <v>27</v>
      </c>
      <c r="D330" s="34" t="s">
        <v>18</v>
      </c>
      <c r="E330" s="34" t="s">
        <v>42</v>
      </c>
      <c r="F330" s="34" t="s">
        <v>6</v>
      </c>
      <c r="G330" s="21"/>
      <c r="H330" s="21"/>
      <c r="I330" s="21" t="s">
        <v>14</v>
      </c>
      <c r="J330" s="21" t="s">
        <v>38</v>
      </c>
      <c r="M330" s="13"/>
    </row>
    <row r="331" spans="1:13" ht="18" customHeight="1">
      <c r="A331" s="4">
        <v>330</v>
      </c>
      <c r="B331" s="37">
        <v>44066</v>
      </c>
      <c r="C331" s="34" t="s">
        <v>33</v>
      </c>
      <c r="D331" s="34" t="s">
        <v>11</v>
      </c>
      <c r="E331" s="34" t="s">
        <v>39</v>
      </c>
      <c r="F331" s="34" t="s">
        <v>22</v>
      </c>
      <c r="G331" s="21"/>
      <c r="H331" s="21"/>
      <c r="I331" s="21" t="s">
        <v>8</v>
      </c>
      <c r="J331" s="21" t="s">
        <v>25</v>
      </c>
      <c r="M331" s="12"/>
    </row>
    <row r="332" spans="1:13" ht="18" customHeight="1">
      <c r="A332" s="4">
        <v>331</v>
      </c>
      <c r="B332" s="37">
        <v>44066</v>
      </c>
      <c r="C332" s="34" t="s">
        <v>16</v>
      </c>
      <c r="D332" s="34" t="s">
        <v>7</v>
      </c>
      <c r="E332" s="34" t="s">
        <v>59</v>
      </c>
      <c r="F332" s="34" t="s">
        <v>46</v>
      </c>
      <c r="G332" s="21"/>
      <c r="H332" s="21"/>
      <c r="I332" s="21" t="s">
        <v>26</v>
      </c>
      <c r="J332" s="21" t="s">
        <v>32</v>
      </c>
      <c r="M332" s="12"/>
    </row>
    <row r="333" spans="1:13" ht="18" customHeight="1">
      <c r="A333" s="4">
        <v>332</v>
      </c>
      <c r="B333" s="37">
        <v>44068</v>
      </c>
      <c r="C333" s="34" t="s">
        <v>7</v>
      </c>
      <c r="D333" s="34" t="s">
        <v>24</v>
      </c>
      <c r="E333" s="34" t="s">
        <v>46</v>
      </c>
      <c r="F333" s="34" t="s">
        <v>50</v>
      </c>
      <c r="G333" s="21"/>
      <c r="H333" s="21"/>
      <c r="I333" s="21" t="s">
        <v>38</v>
      </c>
      <c r="J333" s="21" t="s">
        <v>20</v>
      </c>
      <c r="M333" s="12"/>
    </row>
    <row r="334" spans="1:13" ht="18" customHeight="1">
      <c r="A334" s="4">
        <v>333</v>
      </c>
      <c r="B334" s="37">
        <v>44068</v>
      </c>
      <c r="C334" s="34" t="s">
        <v>36</v>
      </c>
      <c r="D334" s="34" t="s">
        <v>41</v>
      </c>
      <c r="E334" s="34" t="s">
        <v>4</v>
      </c>
      <c r="F334" s="34" t="s">
        <v>21</v>
      </c>
      <c r="G334" s="21"/>
      <c r="H334" s="21"/>
      <c r="I334" s="21" t="s">
        <v>14</v>
      </c>
      <c r="J334" s="21" t="s">
        <v>37</v>
      </c>
      <c r="M334" s="12"/>
    </row>
    <row r="335" spans="1:13" ht="18" customHeight="1">
      <c r="A335" s="4">
        <v>334</v>
      </c>
      <c r="B335" s="37">
        <v>44068</v>
      </c>
      <c r="C335" s="34" t="s">
        <v>15</v>
      </c>
      <c r="D335" s="34" t="s">
        <v>34</v>
      </c>
      <c r="E335" s="34" t="s">
        <v>23</v>
      </c>
      <c r="F335" s="34" t="s">
        <v>45</v>
      </c>
      <c r="G335" s="21"/>
      <c r="H335" s="21"/>
      <c r="I335" s="21" t="s">
        <v>25</v>
      </c>
      <c r="J335" s="21" t="s">
        <v>26</v>
      </c>
      <c r="M335" s="12"/>
    </row>
    <row r="336" spans="1:13" ht="18" customHeight="1">
      <c r="A336" s="4">
        <v>335</v>
      </c>
      <c r="B336" s="37">
        <v>44068</v>
      </c>
      <c r="C336" s="34" t="s">
        <v>11</v>
      </c>
      <c r="D336" s="34" t="s">
        <v>39</v>
      </c>
      <c r="E336" s="34" t="s">
        <v>56</v>
      </c>
      <c r="F336" s="34" t="s">
        <v>17</v>
      </c>
      <c r="G336" s="21"/>
      <c r="H336" s="21"/>
      <c r="I336" s="21" t="s">
        <v>32</v>
      </c>
      <c r="J336" s="21" t="s">
        <v>31</v>
      </c>
      <c r="M336" s="12"/>
    </row>
    <row r="337" spans="1:13" ht="18" customHeight="1">
      <c r="A337" s="4">
        <v>336</v>
      </c>
      <c r="B337" s="37">
        <v>44068</v>
      </c>
      <c r="C337" s="34" t="s">
        <v>18</v>
      </c>
      <c r="D337" s="34" t="s">
        <v>60</v>
      </c>
      <c r="E337" s="34" t="s">
        <v>6</v>
      </c>
      <c r="F337" s="34" t="s">
        <v>49</v>
      </c>
      <c r="G337" s="21"/>
      <c r="H337" s="21"/>
      <c r="I337" s="21" t="s">
        <v>13</v>
      </c>
      <c r="J337" s="21" t="s">
        <v>19</v>
      </c>
      <c r="M337" s="12"/>
    </row>
    <row r="338" spans="1:13" ht="18" customHeight="1">
      <c r="A338" s="4">
        <v>337</v>
      </c>
      <c r="B338" s="37">
        <v>44068</v>
      </c>
      <c r="C338" s="34" t="s">
        <v>12</v>
      </c>
      <c r="D338" s="34" t="s">
        <v>30</v>
      </c>
      <c r="E338" s="34" t="s">
        <v>28</v>
      </c>
      <c r="F338" s="34" t="s">
        <v>48</v>
      </c>
      <c r="G338" s="21"/>
      <c r="H338" s="21"/>
      <c r="I338" s="21" t="s">
        <v>9</v>
      </c>
      <c r="J338" s="21" t="s">
        <v>8</v>
      </c>
      <c r="M338" s="12"/>
    </row>
    <row r="339" spans="1:13" ht="18" customHeight="1">
      <c r="A339" s="4">
        <v>338</v>
      </c>
      <c r="B339" s="37">
        <v>44069</v>
      </c>
      <c r="C339" s="34" t="s">
        <v>60</v>
      </c>
      <c r="D339" s="34" t="s">
        <v>6</v>
      </c>
      <c r="E339" s="34" t="s">
        <v>49</v>
      </c>
      <c r="F339" s="34" t="s">
        <v>27</v>
      </c>
      <c r="G339" s="21"/>
      <c r="H339" s="21"/>
      <c r="I339" s="21" t="s">
        <v>13</v>
      </c>
      <c r="J339" s="21" t="s">
        <v>19</v>
      </c>
      <c r="M339" s="12"/>
    </row>
    <row r="340" spans="1:13" ht="18" customHeight="1">
      <c r="A340" s="4">
        <v>339</v>
      </c>
      <c r="B340" s="37">
        <v>44069</v>
      </c>
      <c r="C340" s="34" t="s">
        <v>39</v>
      </c>
      <c r="D340" s="34" t="s">
        <v>56</v>
      </c>
      <c r="E340" s="34" t="s">
        <v>17</v>
      </c>
      <c r="F340" s="34" t="s">
        <v>33</v>
      </c>
      <c r="G340" s="21"/>
      <c r="H340" s="21"/>
      <c r="I340" s="21" t="s">
        <v>32</v>
      </c>
      <c r="J340" s="21" t="s">
        <v>31</v>
      </c>
      <c r="M340" s="12"/>
    </row>
    <row r="341" spans="1:13" ht="18" customHeight="1">
      <c r="A341" s="4">
        <v>340</v>
      </c>
      <c r="B341" s="37">
        <v>44069</v>
      </c>
      <c r="C341" s="34" t="s">
        <v>34</v>
      </c>
      <c r="D341" s="34" t="s">
        <v>23</v>
      </c>
      <c r="E341" s="34" t="s">
        <v>45</v>
      </c>
      <c r="F341" s="34" t="s">
        <v>47</v>
      </c>
      <c r="G341" s="21"/>
      <c r="H341" s="21"/>
      <c r="I341" s="21" t="s">
        <v>25</v>
      </c>
      <c r="J341" s="21" t="s">
        <v>26</v>
      </c>
      <c r="M341" s="12"/>
    </row>
    <row r="342" spans="1:13" ht="18" customHeight="1">
      <c r="A342" s="4">
        <v>341</v>
      </c>
      <c r="B342" s="37">
        <v>44069</v>
      </c>
      <c r="C342" s="34" t="s">
        <v>41</v>
      </c>
      <c r="D342" s="34" t="s">
        <v>4</v>
      </c>
      <c r="E342" s="34" t="s">
        <v>21</v>
      </c>
      <c r="F342" s="34" t="s">
        <v>55</v>
      </c>
      <c r="G342" s="21"/>
      <c r="H342" s="21"/>
      <c r="I342" s="21" t="s">
        <v>14</v>
      </c>
      <c r="J342" s="21" t="s">
        <v>37</v>
      </c>
      <c r="M342" s="12"/>
    </row>
    <row r="343" spans="1:13" ht="18" customHeight="1">
      <c r="A343" s="4">
        <v>342</v>
      </c>
      <c r="B343" s="37">
        <v>44069</v>
      </c>
      <c r="C343" s="34" t="s">
        <v>30</v>
      </c>
      <c r="D343" s="34" t="s">
        <v>28</v>
      </c>
      <c r="E343" s="34" t="s">
        <v>48</v>
      </c>
      <c r="F343" s="34" t="s">
        <v>10</v>
      </c>
      <c r="G343" s="21"/>
      <c r="H343" s="21"/>
      <c r="I343" s="21" t="s">
        <v>9</v>
      </c>
      <c r="J343" s="21" t="s">
        <v>8</v>
      </c>
      <c r="M343" s="12"/>
    </row>
    <row r="344" spans="1:13" ht="18" customHeight="1">
      <c r="A344" s="4">
        <v>343</v>
      </c>
      <c r="B344" s="37">
        <v>44069</v>
      </c>
      <c r="C344" s="34" t="s">
        <v>24</v>
      </c>
      <c r="D344" s="34" t="s">
        <v>46</v>
      </c>
      <c r="E344" s="34" t="s">
        <v>50</v>
      </c>
      <c r="F344" s="34" t="s">
        <v>16</v>
      </c>
      <c r="G344" s="21"/>
      <c r="H344" s="21"/>
      <c r="I344" s="21" t="s">
        <v>38</v>
      </c>
      <c r="J344" s="21" t="s">
        <v>20</v>
      </c>
      <c r="M344" s="12"/>
    </row>
    <row r="345" spans="1:13" ht="18" customHeight="1">
      <c r="A345" s="4">
        <v>344</v>
      </c>
      <c r="B345" s="37">
        <v>44070</v>
      </c>
      <c r="C345" s="34" t="s">
        <v>4</v>
      </c>
      <c r="D345" s="34" t="s">
        <v>21</v>
      </c>
      <c r="E345" s="34" t="s">
        <v>55</v>
      </c>
      <c r="F345" s="34" t="s">
        <v>36</v>
      </c>
      <c r="G345" s="21"/>
      <c r="H345" s="21"/>
      <c r="I345" s="21" t="s">
        <v>14</v>
      </c>
      <c r="J345" s="21" t="s">
        <v>37</v>
      </c>
      <c r="M345" s="12"/>
    </row>
    <row r="346" spans="1:13" ht="18" customHeight="1">
      <c r="A346" s="4">
        <v>345</v>
      </c>
      <c r="B346" s="37">
        <v>44070</v>
      </c>
      <c r="C346" s="34" t="s">
        <v>46</v>
      </c>
      <c r="D346" s="34" t="s">
        <v>50</v>
      </c>
      <c r="E346" s="34" t="s">
        <v>16</v>
      </c>
      <c r="F346" s="34" t="s">
        <v>7</v>
      </c>
      <c r="G346" s="21"/>
      <c r="H346" s="21"/>
      <c r="I346" s="21" t="s">
        <v>38</v>
      </c>
      <c r="J346" s="21" t="s">
        <v>20</v>
      </c>
      <c r="M346" s="12"/>
    </row>
    <row r="347" spans="1:13" ht="18" customHeight="1">
      <c r="A347" s="4">
        <v>346</v>
      </c>
      <c r="B347" s="37">
        <v>44070</v>
      </c>
      <c r="C347" s="34" t="s">
        <v>6</v>
      </c>
      <c r="D347" s="34" t="s">
        <v>49</v>
      </c>
      <c r="E347" s="34" t="s">
        <v>27</v>
      </c>
      <c r="F347" s="34" t="s">
        <v>18</v>
      </c>
      <c r="G347" s="21"/>
      <c r="H347" s="21"/>
      <c r="I347" s="21" t="s">
        <v>13</v>
      </c>
      <c r="J347" s="21" t="s">
        <v>19</v>
      </c>
      <c r="M347" s="12"/>
    </row>
    <row r="348" spans="1:13" ht="18" customHeight="1">
      <c r="A348" s="4">
        <v>347</v>
      </c>
      <c r="B348" s="37">
        <v>44070</v>
      </c>
      <c r="C348" s="34" t="s">
        <v>28</v>
      </c>
      <c r="D348" s="34" t="s">
        <v>48</v>
      </c>
      <c r="E348" s="34" t="s">
        <v>10</v>
      </c>
      <c r="F348" s="34" t="s">
        <v>12</v>
      </c>
      <c r="G348" s="21"/>
      <c r="H348" s="21"/>
      <c r="I348" s="21" t="s">
        <v>9</v>
      </c>
      <c r="J348" s="21" t="s">
        <v>8</v>
      </c>
      <c r="M348" s="12"/>
    </row>
    <row r="349" spans="1:13" ht="18" customHeight="1">
      <c r="A349" s="4">
        <v>348</v>
      </c>
      <c r="B349" s="37">
        <v>44070</v>
      </c>
      <c r="C349" s="34" t="s">
        <v>23</v>
      </c>
      <c r="D349" s="34" t="s">
        <v>45</v>
      </c>
      <c r="E349" s="34" t="s">
        <v>47</v>
      </c>
      <c r="F349" s="34" t="s">
        <v>15</v>
      </c>
      <c r="G349" s="21"/>
      <c r="H349" s="21"/>
      <c r="I349" s="21" t="s">
        <v>25</v>
      </c>
      <c r="J349" s="21" t="s">
        <v>26</v>
      </c>
      <c r="M349" s="12"/>
    </row>
    <row r="350" spans="1:13" ht="18" customHeight="1">
      <c r="A350" s="4">
        <v>349</v>
      </c>
      <c r="B350" s="37">
        <v>44070</v>
      </c>
      <c r="C350" s="34" t="s">
        <v>56</v>
      </c>
      <c r="D350" s="34" t="s">
        <v>17</v>
      </c>
      <c r="E350" s="34" t="s">
        <v>33</v>
      </c>
      <c r="F350" s="34" t="s">
        <v>11</v>
      </c>
      <c r="G350" s="21"/>
      <c r="H350" s="21"/>
      <c r="I350" s="21" t="s">
        <v>32</v>
      </c>
      <c r="J350" s="21" t="s">
        <v>31</v>
      </c>
      <c r="M350" s="12"/>
    </row>
    <row r="351" spans="1:13" ht="18" customHeight="1">
      <c r="A351" s="4">
        <v>350</v>
      </c>
      <c r="B351" s="37">
        <v>44071</v>
      </c>
      <c r="C351" s="34" t="s">
        <v>45</v>
      </c>
      <c r="D351" s="34" t="s">
        <v>47</v>
      </c>
      <c r="E351" s="34" t="s">
        <v>15</v>
      </c>
      <c r="F351" s="34" t="s">
        <v>34</v>
      </c>
      <c r="G351" s="21"/>
      <c r="H351" s="21"/>
      <c r="I351" s="21" t="s">
        <v>25</v>
      </c>
      <c r="J351" s="21" t="s">
        <v>31</v>
      </c>
      <c r="M351" s="12"/>
    </row>
    <row r="352" spans="1:13" ht="18" customHeight="1">
      <c r="A352" s="4">
        <v>351</v>
      </c>
      <c r="B352" s="37">
        <v>44071</v>
      </c>
      <c r="C352" s="34" t="s">
        <v>29</v>
      </c>
      <c r="D352" s="34" t="s">
        <v>43</v>
      </c>
      <c r="E352" s="34" t="s">
        <v>5</v>
      </c>
      <c r="F352" s="34" t="s">
        <v>60</v>
      </c>
      <c r="G352" s="21"/>
      <c r="H352" s="21"/>
      <c r="I352" s="21" t="s">
        <v>13</v>
      </c>
      <c r="J352" s="21" t="s">
        <v>14</v>
      </c>
      <c r="M352" s="12"/>
    </row>
    <row r="353" spans="1:13" ht="18" customHeight="1">
      <c r="A353" s="4">
        <v>352</v>
      </c>
      <c r="B353" s="37">
        <v>44071</v>
      </c>
      <c r="C353" s="34" t="s">
        <v>48</v>
      </c>
      <c r="D353" s="34" t="s">
        <v>10</v>
      </c>
      <c r="E353" s="34" t="s">
        <v>12</v>
      </c>
      <c r="F353" s="34" t="s">
        <v>30</v>
      </c>
      <c r="G353" s="21"/>
      <c r="H353" s="21"/>
      <c r="I353" s="21" t="s">
        <v>9</v>
      </c>
      <c r="J353" s="21" t="s">
        <v>32</v>
      </c>
      <c r="M353" s="12"/>
    </row>
    <row r="354" spans="1:13" ht="18" customHeight="1">
      <c r="A354" s="4">
        <v>353</v>
      </c>
      <c r="B354" s="37">
        <v>44071</v>
      </c>
      <c r="C354" s="34" t="s">
        <v>50</v>
      </c>
      <c r="D354" s="34" t="s">
        <v>16</v>
      </c>
      <c r="E354" s="34" t="s">
        <v>7</v>
      </c>
      <c r="F354" s="34" t="s">
        <v>24</v>
      </c>
      <c r="G354" s="21"/>
      <c r="H354" s="21"/>
      <c r="I354" s="21" t="s">
        <v>26</v>
      </c>
      <c r="J354" s="21" t="s">
        <v>8</v>
      </c>
      <c r="M354" s="12"/>
    </row>
    <row r="355" spans="1:13" ht="18" customHeight="1">
      <c r="A355" s="4">
        <v>354</v>
      </c>
      <c r="B355" s="37">
        <v>44071</v>
      </c>
      <c r="C355" s="34" t="s">
        <v>21</v>
      </c>
      <c r="D355" s="34" t="s">
        <v>55</v>
      </c>
      <c r="E355" s="34" t="s">
        <v>36</v>
      </c>
      <c r="F355" s="34" t="s">
        <v>41</v>
      </c>
      <c r="G355" s="21"/>
      <c r="H355" s="21"/>
      <c r="I355" s="21" t="s">
        <v>19</v>
      </c>
      <c r="J355" s="21" t="s">
        <v>38</v>
      </c>
      <c r="M355" s="12"/>
    </row>
    <row r="356" spans="1:13" ht="18" customHeight="1">
      <c r="A356" s="4">
        <v>355</v>
      </c>
      <c r="B356" s="37">
        <v>44071</v>
      </c>
      <c r="C356" s="34" t="s">
        <v>17</v>
      </c>
      <c r="D356" s="34" t="s">
        <v>33</v>
      </c>
      <c r="E356" s="34" t="s">
        <v>11</v>
      </c>
      <c r="F356" s="34" t="s">
        <v>39</v>
      </c>
      <c r="G356" s="21"/>
      <c r="H356" s="21"/>
      <c r="I356" s="21" t="s">
        <v>37</v>
      </c>
      <c r="J356" s="21" t="s">
        <v>20</v>
      </c>
      <c r="M356" s="12"/>
    </row>
    <row r="357" spans="1:13" ht="18" customHeight="1">
      <c r="A357" s="4">
        <v>356</v>
      </c>
      <c r="B357" s="37">
        <v>44072</v>
      </c>
      <c r="C357" s="34" t="s">
        <v>47</v>
      </c>
      <c r="D357" s="34" t="s">
        <v>15</v>
      </c>
      <c r="E357" s="34" t="s">
        <v>34</v>
      </c>
      <c r="F357" s="34" t="s">
        <v>23</v>
      </c>
      <c r="G357" s="21"/>
      <c r="H357" s="21"/>
      <c r="I357" s="21" t="s">
        <v>25</v>
      </c>
      <c r="J357" s="21" t="s">
        <v>31</v>
      </c>
      <c r="M357" s="12"/>
    </row>
    <row r="358" spans="1:13" ht="18" customHeight="1">
      <c r="A358" s="4">
        <v>357</v>
      </c>
      <c r="B358" s="37">
        <v>44072</v>
      </c>
      <c r="C358" s="34" t="s">
        <v>55</v>
      </c>
      <c r="D358" s="34" t="s">
        <v>36</v>
      </c>
      <c r="E358" s="34" t="s">
        <v>41</v>
      </c>
      <c r="F358" s="34" t="s">
        <v>4</v>
      </c>
      <c r="G358" s="21"/>
      <c r="H358" s="21"/>
      <c r="I358" s="21" t="s">
        <v>19</v>
      </c>
      <c r="J358" s="21" t="s">
        <v>38</v>
      </c>
      <c r="M358" s="12"/>
    </row>
    <row r="359" spans="1:13" ht="18" customHeight="1">
      <c r="A359" s="4">
        <v>358</v>
      </c>
      <c r="B359" s="37">
        <v>44072</v>
      </c>
      <c r="C359" s="34" t="s">
        <v>10</v>
      </c>
      <c r="D359" s="34" t="s">
        <v>12</v>
      </c>
      <c r="E359" s="34" t="s">
        <v>30</v>
      </c>
      <c r="F359" s="34" t="s">
        <v>28</v>
      </c>
      <c r="G359" s="21"/>
      <c r="H359" s="21"/>
      <c r="I359" s="21" t="s">
        <v>9</v>
      </c>
      <c r="J359" s="21" t="s">
        <v>32</v>
      </c>
      <c r="M359" s="12"/>
    </row>
    <row r="360" spans="1:13" ht="18" customHeight="1">
      <c r="A360" s="4">
        <v>359</v>
      </c>
      <c r="B360" s="37">
        <v>44072</v>
      </c>
      <c r="C360" s="34" t="s">
        <v>43</v>
      </c>
      <c r="D360" s="34" t="s">
        <v>5</v>
      </c>
      <c r="E360" s="34" t="s">
        <v>60</v>
      </c>
      <c r="F360" s="34" t="s">
        <v>29</v>
      </c>
      <c r="G360" s="21"/>
      <c r="H360" s="21"/>
      <c r="I360" s="21" t="s">
        <v>13</v>
      </c>
      <c r="J360" s="21" t="s">
        <v>14</v>
      </c>
      <c r="M360" s="12"/>
    </row>
    <row r="361" spans="1:13" ht="18" customHeight="1">
      <c r="A361" s="4">
        <v>360</v>
      </c>
      <c r="B361" s="37">
        <v>44072</v>
      </c>
      <c r="C361" s="34" t="s">
        <v>33</v>
      </c>
      <c r="D361" s="34" t="s">
        <v>11</v>
      </c>
      <c r="E361" s="34" t="s">
        <v>39</v>
      </c>
      <c r="F361" s="34" t="s">
        <v>22</v>
      </c>
      <c r="G361" s="21"/>
      <c r="H361" s="21"/>
      <c r="I361" s="21" t="s">
        <v>37</v>
      </c>
      <c r="J361" s="21" t="s">
        <v>20</v>
      </c>
      <c r="M361" s="12"/>
    </row>
    <row r="362" spans="1:13" ht="18" customHeight="1">
      <c r="A362" s="4">
        <v>361</v>
      </c>
      <c r="B362" s="37">
        <v>44072</v>
      </c>
      <c r="C362" s="34" t="s">
        <v>16</v>
      </c>
      <c r="D362" s="34" t="s">
        <v>7</v>
      </c>
      <c r="E362" s="34" t="s">
        <v>24</v>
      </c>
      <c r="F362" s="34" t="s">
        <v>46</v>
      </c>
      <c r="G362" s="21"/>
      <c r="H362" s="21"/>
      <c r="I362" s="21" t="s">
        <v>26</v>
      </c>
      <c r="J362" s="21" t="s">
        <v>8</v>
      </c>
      <c r="M362" s="12"/>
    </row>
    <row r="363" spans="1:13" ht="18" customHeight="1">
      <c r="A363" s="4">
        <v>362</v>
      </c>
      <c r="B363" s="37">
        <v>44073</v>
      </c>
      <c r="C363" s="34" t="s">
        <v>7</v>
      </c>
      <c r="D363" s="34" t="s">
        <v>24</v>
      </c>
      <c r="E363" s="34" t="s">
        <v>46</v>
      </c>
      <c r="F363" s="34" t="s">
        <v>50</v>
      </c>
      <c r="G363" s="21"/>
      <c r="H363" s="21"/>
      <c r="I363" s="21" t="s">
        <v>26</v>
      </c>
      <c r="J363" s="21" t="s">
        <v>8</v>
      </c>
      <c r="M363" s="12"/>
    </row>
    <row r="364" spans="1:13" ht="18" customHeight="1">
      <c r="A364" s="4">
        <v>363</v>
      </c>
      <c r="B364" s="37">
        <v>44073</v>
      </c>
      <c r="C364" s="34" t="s">
        <v>5</v>
      </c>
      <c r="D364" s="34" t="s">
        <v>60</v>
      </c>
      <c r="E364" s="34" t="s">
        <v>29</v>
      </c>
      <c r="F364" s="34" t="s">
        <v>40</v>
      </c>
      <c r="G364" s="21"/>
      <c r="H364" s="21"/>
      <c r="I364" s="21" t="s">
        <v>13</v>
      </c>
      <c r="J364" s="21" t="s">
        <v>14</v>
      </c>
      <c r="M364" s="12"/>
    </row>
    <row r="365" spans="1:13" ht="18" customHeight="1">
      <c r="A365" s="4">
        <v>364</v>
      </c>
      <c r="B365" s="37">
        <v>44073</v>
      </c>
      <c r="C365" s="34" t="s">
        <v>36</v>
      </c>
      <c r="D365" s="34" t="s">
        <v>41</v>
      </c>
      <c r="E365" s="34" t="s">
        <v>4</v>
      </c>
      <c r="F365" s="34" t="s">
        <v>21</v>
      </c>
      <c r="G365" s="21"/>
      <c r="H365" s="21"/>
      <c r="I365" s="21" t="s">
        <v>19</v>
      </c>
      <c r="J365" s="21" t="s">
        <v>38</v>
      </c>
      <c r="M365" s="12"/>
    </row>
    <row r="366" spans="1:13" ht="18" customHeight="1">
      <c r="A366" s="4">
        <v>365</v>
      </c>
      <c r="B366" s="37">
        <v>44073</v>
      </c>
      <c r="C366" s="34" t="s">
        <v>15</v>
      </c>
      <c r="D366" s="34" t="s">
        <v>34</v>
      </c>
      <c r="E366" s="34" t="s">
        <v>23</v>
      </c>
      <c r="F366" s="34" t="s">
        <v>45</v>
      </c>
      <c r="G366" s="21"/>
      <c r="H366" s="21"/>
      <c r="I366" s="21" t="s">
        <v>25</v>
      </c>
      <c r="J366" s="21" t="s">
        <v>31</v>
      </c>
      <c r="M366" s="12"/>
    </row>
    <row r="367" spans="1:13" ht="18" customHeight="1">
      <c r="A367" s="4">
        <v>366</v>
      </c>
      <c r="B367" s="37">
        <v>44073</v>
      </c>
      <c r="C367" s="34" t="s">
        <v>11</v>
      </c>
      <c r="D367" s="34" t="s">
        <v>39</v>
      </c>
      <c r="E367" s="34" t="s">
        <v>22</v>
      </c>
      <c r="F367" s="34" t="s">
        <v>17</v>
      </c>
      <c r="G367" s="21"/>
      <c r="H367" s="21"/>
      <c r="I367" s="21" t="s">
        <v>37</v>
      </c>
      <c r="J367" s="21" t="s">
        <v>20</v>
      </c>
      <c r="M367" s="12"/>
    </row>
    <row r="368" spans="1:13" ht="18" customHeight="1">
      <c r="A368" s="4">
        <v>367</v>
      </c>
      <c r="B368" s="37">
        <v>44073</v>
      </c>
      <c r="C368" s="34" t="s">
        <v>12</v>
      </c>
      <c r="D368" s="34" t="s">
        <v>30</v>
      </c>
      <c r="E368" s="36" t="s">
        <v>28</v>
      </c>
      <c r="F368" s="34" t="s">
        <v>48</v>
      </c>
      <c r="G368" s="21"/>
      <c r="H368" s="21"/>
      <c r="I368" s="21" t="s">
        <v>9</v>
      </c>
      <c r="J368" s="21" t="s">
        <v>32</v>
      </c>
      <c r="M368" s="12"/>
    </row>
    <row r="369" spans="1:13" ht="18" customHeight="1">
      <c r="A369" s="4">
        <v>368</v>
      </c>
      <c r="B369" s="37">
        <v>44075</v>
      </c>
      <c r="C369" s="34" t="s">
        <v>39</v>
      </c>
      <c r="D369" s="34" t="s">
        <v>22</v>
      </c>
      <c r="E369" s="34" t="s">
        <v>17</v>
      </c>
      <c r="F369" s="34" t="s">
        <v>33</v>
      </c>
      <c r="G369" s="21"/>
      <c r="H369" s="21"/>
      <c r="I369" s="21" t="s">
        <v>8</v>
      </c>
      <c r="J369" s="21" t="s">
        <v>32</v>
      </c>
      <c r="M369" s="12"/>
    </row>
    <row r="370" spans="1:13" ht="18" customHeight="1">
      <c r="A370" s="4">
        <v>369</v>
      </c>
      <c r="B370" s="37">
        <v>44075</v>
      </c>
      <c r="C370" s="34" t="s">
        <v>40</v>
      </c>
      <c r="D370" s="34" t="s">
        <v>29</v>
      </c>
      <c r="E370" s="34" t="s">
        <v>43</v>
      </c>
      <c r="F370" s="34" t="s">
        <v>56</v>
      </c>
      <c r="G370" s="21"/>
      <c r="H370" s="21"/>
      <c r="I370" s="21" t="s">
        <v>37</v>
      </c>
      <c r="J370" s="21" t="s">
        <v>13</v>
      </c>
      <c r="M370" s="12"/>
    </row>
    <row r="371" spans="1:13" ht="18" customHeight="1">
      <c r="A371" s="4">
        <v>370</v>
      </c>
      <c r="B371" s="37">
        <v>44075</v>
      </c>
      <c r="C371" s="34" t="s">
        <v>34</v>
      </c>
      <c r="D371" s="34" t="s">
        <v>23</v>
      </c>
      <c r="E371" s="34" t="s">
        <v>57</v>
      </c>
      <c r="F371" s="34" t="s">
        <v>72</v>
      </c>
      <c r="G371" s="21"/>
      <c r="H371" s="21"/>
      <c r="I371" s="21" t="s">
        <v>38</v>
      </c>
      <c r="J371" s="21" t="s">
        <v>14</v>
      </c>
      <c r="M371" s="12"/>
    </row>
    <row r="372" spans="1:13" ht="18" customHeight="1">
      <c r="A372" s="4">
        <v>371</v>
      </c>
      <c r="B372" s="37">
        <v>44075</v>
      </c>
      <c r="C372" s="34" t="s">
        <v>41</v>
      </c>
      <c r="D372" s="34" t="s">
        <v>4</v>
      </c>
      <c r="E372" s="34" t="s">
        <v>21</v>
      </c>
      <c r="F372" s="34" t="s">
        <v>55</v>
      </c>
      <c r="G372" s="21"/>
      <c r="H372" s="21"/>
      <c r="I372" s="21" t="s">
        <v>20</v>
      </c>
      <c r="J372" s="21" t="s">
        <v>19</v>
      </c>
      <c r="M372" s="12"/>
    </row>
    <row r="373" spans="1:13" ht="18" customHeight="1">
      <c r="A373" s="4">
        <v>372</v>
      </c>
      <c r="B373" s="37">
        <v>44075</v>
      </c>
      <c r="C373" s="34" t="s">
        <v>49</v>
      </c>
      <c r="D373" s="34" t="s">
        <v>27</v>
      </c>
      <c r="E373" s="34" t="s">
        <v>18</v>
      </c>
      <c r="F373" s="34" t="s">
        <v>42</v>
      </c>
      <c r="G373" s="21"/>
      <c r="H373" s="21"/>
      <c r="I373" s="21" t="s">
        <v>31</v>
      </c>
      <c r="J373" s="21" t="s">
        <v>9</v>
      </c>
      <c r="M373" s="12"/>
    </row>
    <row r="374" spans="1:13" ht="18" customHeight="1">
      <c r="A374" s="4">
        <v>373</v>
      </c>
      <c r="B374" s="37">
        <v>44075</v>
      </c>
      <c r="C374" s="34" t="s">
        <v>24</v>
      </c>
      <c r="D374" s="34" t="s">
        <v>59</v>
      </c>
      <c r="E374" s="34" t="s">
        <v>50</v>
      </c>
      <c r="F374" s="34" t="s">
        <v>16</v>
      </c>
      <c r="G374" s="21"/>
      <c r="H374" s="21"/>
      <c r="I374" s="21" t="s">
        <v>26</v>
      </c>
      <c r="J374" s="21" t="s">
        <v>25</v>
      </c>
      <c r="M374" s="12"/>
    </row>
    <row r="375" spans="1:13" ht="18" customHeight="1">
      <c r="A375" s="4">
        <v>374</v>
      </c>
      <c r="B375" s="37">
        <v>44076</v>
      </c>
      <c r="C375" s="34" t="s">
        <v>4</v>
      </c>
      <c r="D375" s="36" t="s">
        <v>21</v>
      </c>
      <c r="E375" s="34" t="s">
        <v>55</v>
      </c>
      <c r="F375" s="34" t="s">
        <v>36</v>
      </c>
      <c r="G375" s="21"/>
      <c r="H375" s="21"/>
      <c r="I375" s="21" t="s">
        <v>20</v>
      </c>
      <c r="J375" s="21" t="s">
        <v>19</v>
      </c>
      <c r="M375" s="12"/>
    </row>
    <row r="376" spans="1:13" ht="18" customHeight="1">
      <c r="A376" s="4">
        <v>375</v>
      </c>
      <c r="B376" s="37">
        <v>44076</v>
      </c>
      <c r="C376" s="34" t="s">
        <v>72</v>
      </c>
      <c r="D376" s="34" t="s">
        <v>57</v>
      </c>
      <c r="E376" s="34" t="s">
        <v>47</v>
      </c>
      <c r="F376" s="34" t="s">
        <v>15</v>
      </c>
      <c r="G376" s="21"/>
      <c r="H376" s="21"/>
      <c r="I376" s="21" t="s">
        <v>38</v>
      </c>
      <c r="J376" s="21" t="s">
        <v>14</v>
      </c>
      <c r="M376" s="12"/>
    </row>
    <row r="377" spans="1:13" ht="18" customHeight="1">
      <c r="A377" s="4">
        <v>376</v>
      </c>
      <c r="B377" s="37">
        <v>44076</v>
      </c>
      <c r="C377" s="34" t="s">
        <v>59</v>
      </c>
      <c r="D377" s="34" t="s">
        <v>50</v>
      </c>
      <c r="E377" s="34" t="s">
        <v>16</v>
      </c>
      <c r="F377" s="34" t="s">
        <v>7</v>
      </c>
      <c r="G377" s="21"/>
      <c r="H377" s="21"/>
      <c r="I377" s="21" t="s">
        <v>26</v>
      </c>
      <c r="J377" s="21" t="s">
        <v>25</v>
      </c>
      <c r="M377" s="12"/>
    </row>
    <row r="378" spans="1:13" ht="18" customHeight="1">
      <c r="A378" s="4">
        <v>377</v>
      </c>
      <c r="B378" s="37">
        <v>44076</v>
      </c>
      <c r="C378" s="36" t="s">
        <v>29</v>
      </c>
      <c r="D378" s="34" t="s">
        <v>43</v>
      </c>
      <c r="E378" s="34" t="s">
        <v>56</v>
      </c>
      <c r="F378" s="34" t="s">
        <v>5</v>
      </c>
      <c r="G378" s="21"/>
      <c r="H378" s="21"/>
      <c r="I378" s="21" t="s">
        <v>37</v>
      </c>
      <c r="J378" s="21" t="s">
        <v>13</v>
      </c>
      <c r="M378" s="13"/>
    </row>
    <row r="379" spans="1:13" ht="18" customHeight="1">
      <c r="A379" s="4">
        <v>378</v>
      </c>
      <c r="B379" s="37">
        <v>44076</v>
      </c>
      <c r="C379" s="34" t="s">
        <v>27</v>
      </c>
      <c r="D379" s="34" t="s">
        <v>18</v>
      </c>
      <c r="E379" s="34" t="s">
        <v>42</v>
      </c>
      <c r="F379" s="34" t="s">
        <v>6</v>
      </c>
      <c r="G379" s="21"/>
      <c r="H379" s="21"/>
      <c r="I379" s="21" t="s">
        <v>31</v>
      </c>
      <c r="J379" s="21" t="s">
        <v>9</v>
      </c>
      <c r="M379" s="12"/>
    </row>
    <row r="380" spans="1:13" ht="18" customHeight="1">
      <c r="A380" s="4">
        <v>379</v>
      </c>
      <c r="B380" s="37">
        <v>44076</v>
      </c>
      <c r="C380" s="34" t="s">
        <v>22</v>
      </c>
      <c r="D380" s="34" t="s">
        <v>17</v>
      </c>
      <c r="E380" s="34" t="s">
        <v>33</v>
      </c>
      <c r="F380" s="34" t="s">
        <v>11</v>
      </c>
      <c r="G380" s="21"/>
      <c r="H380" s="21"/>
      <c r="I380" s="21" t="s">
        <v>8</v>
      </c>
      <c r="J380" s="21" t="s">
        <v>32</v>
      </c>
      <c r="M380" s="12"/>
    </row>
    <row r="381" spans="1:13" ht="18" customHeight="1">
      <c r="A381" s="4">
        <v>380</v>
      </c>
      <c r="B381" s="37">
        <v>44077</v>
      </c>
      <c r="C381" s="34" t="s">
        <v>43</v>
      </c>
      <c r="D381" s="34" t="s">
        <v>56</v>
      </c>
      <c r="E381" s="34" t="s">
        <v>5</v>
      </c>
      <c r="F381" s="34" t="s">
        <v>40</v>
      </c>
      <c r="G381" s="21"/>
      <c r="H381" s="21"/>
      <c r="I381" s="21" t="s">
        <v>37</v>
      </c>
      <c r="J381" s="21" t="s">
        <v>13</v>
      </c>
      <c r="M381" s="12"/>
    </row>
    <row r="382" spans="1:13" ht="18" customHeight="1">
      <c r="A382" s="4">
        <v>381</v>
      </c>
      <c r="B382" s="37">
        <v>44077</v>
      </c>
      <c r="C382" s="34" t="s">
        <v>57</v>
      </c>
      <c r="D382" s="34" t="s">
        <v>47</v>
      </c>
      <c r="E382" s="34" t="s">
        <v>15</v>
      </c>
      <c r="F382" s="34" t="s">
        <v>34</v>
      </c>
      <c r="G382" s="21"/>
      <c r="H382" s="21"/>
      <c r="I382" s="21" t="s">
        <v>38</v>
      </c>
      <c r="J382" s="21" t="s">
        <v>14</v>
      </c>
      <c r="M382" s="12"/>
    </row>
    <row r="383" spans="1:13" ht="18" customHeight="1">
      <c r="A383" s="4">
        <v>382</v>
      </c>
      <c r="B383" s="37">
        <v>44077</v>
      </c>
      <c r="C383" s="34" t="s">
        <v>50</v>
      </c>
      <c r="D383" s="34" t="s">
        <v>16</v>
      </c>
      <c r="E383" s="34" t="s">
        <v>7</v>
      </c>
      <c r="F383" s="34" t="s">
        <v>24</v>
      </c>
      <c r="G383" s="21"/>
      <c r="H383" s="21"/>
      <c r="I383" s="21" t="s">
        <v>26</v>
      </c>
      <c r="J383" s="21" t="s">
        <v>25</v>
      </c>
      <c r="M383" s="12"/>
    </row>
    <row r="384" spans="1:13" ht="18" customHeight="1">
      <c r="A384" s="4">
        <v>383</v>
      </c>
      <c r="B384" s="37">
        <v>44077</v>
      </c>
      <c r="C384" s="34" t="s">
        <v>21</v>
      </c>
      <c r="D384" s="34" t="s">
        <v>55</v>
      </c>
      <c r="E384" s="34" t="s">
        <v>36</v>
      </c>
      <c r="F384" s="34" t="s">
        <v>41</v>
      </c>
      <c r="G384" s="21"/>
      <c r="H384" s="21"/>
      <c r="I384" s="21" t="s">
        <v>20</v>
      </c>
      <c r="J384" s="21" t="s">
        <v>19</v>
      </c>
      <c r="M384" s="12"/>
    </row>
    <row r="385" spans="1:13" ht="18" customHeight="1">
      <c r="A385" s="4">
        <v>384</v>
      </c>
      <c r="B385" s="37">
        <v>44077</v>
      </c>
      <c r="C385" s="34" t="s">
        <v>18</v>
      </c>
      <c r="D385" s="34" t="s">
        <v>42</v>
      </c>
      <c r="E385" s="34" t="s">
        <v>6</v>
      </c>
      <c r="F385" s="34" t="s">
        <v>49</v>
      </c>
      <c r="G385" s="21"/>
      <c r="H385" s="21"/>
      <c r="I385" s="21" t="s">
        <v>31</v>
      </c>
      <c r="J385" s="21" t="s">
        <v>9</v>
      </c>
      <c r="M385" s="12"/>
    </row>
    <row r="386" spans="1:13" ht="18" customHeight="1">
      <c r="A386" s="4">
        <v>385</v>
      </c>
      <c r="B386" s="37">
        <v>44077</v>
      </c>
      <c r="C386" s="34" t="s">
        <v>17</v>
      </c>
      <c r="D386" s="34" t="s">
        <v>33</v>
      </c>
      <c r="E386" s="34" t="s">
        <v>11</v>
      </c>
      <c r="F386" s="34" t="s">
        <v>39</v>
      </c>
      <c r="G386" s="21"/>
      <c r="H386" s="21"/>
      <c r="I386" s="21" t="s">
        <v>8</v>
      </c>
      <c r="J386" s="21" t="s">
        <v>32</v>
      </c>
      <c r="M386" s="12"/>
    </row>
    <row r="387" spans="1:13" ht="18" customHeight="1">
      <c r="A387" s="4">
        <v>386</v>
      </c>
      <c r="B387" s="37">
        <v>44078</v>
      </c>
      <c r="C387" s="34" t="s">
        <v>47</v>
      </c>
      <c r="D387" s="34" t="s">
        <v>15</v>
      </c>
      <c r="E387" s="34" t="s">
        <v>34</v>
      </c>
      <c r="F387" s="34" t="s">
        <v>72</v>
      </c>
      <c r="G387" s="21"/>
      <c r="H387" s="21"/>
      <c r="I387" s="21" t="s">
        <v>38</v>
      </c>
      <c r="J387" s="21" t="s">
        <v>37</v>
      </c>
      <c r="M387" s="12"/>
    </row>
    <row r="388" spans="1:13" ht="18" customHeight="1">
      <c r="A388" s="4">
        <v>387</v>
      </c>
      <c r="B388" s="37">
        <v>44078</v>
      </c>
      <c r="C388" s="34" t="s">
        <v>55</v>
      </c>
      <c r="D388" s="34" t="s">
        <v>36</v>
      </c>
      <c r="E388" s="34" t="s">
        <v>41</v>
      </c>
      <c r="F388" s="34" t="s">
        <v>4</v>
      </c>
      <c r="G388" s="21"/>
      <c r="H388" s="21"/>
      <c r="I388" s="21" t="s">
        <v>25</v>
      </c>
      <c r="J388" s="21" t="s">
        <v>8</v>
      </c>
      <c r="M388" s="12"/>
    </row>
    <row r="389" spans="1:13" ht="18" customHeight="1">
      <c r="A389" s="4">
        <v>388</v>
      </c>
      <c r="B389" s="37">
        <v>44078</v>
      </c>
      <c r="C389" s="34" t="s">
        <v>42</v>
      </c>
      <c r="D389" s="34" t="s">
        <v>6</v>
      </c>
      <c r="E389" s="34" t="s">
        <v>49</v>
      </c>
      <c r="F389" s="34" t="s">
        <v>27</v>
      </c>
      <c r="G389" s="21"/>
      <c r="H389" s="21"/>
      <c r="I389" s="21" t="s">
        <v>31</v>
      </c>
      <c r="J389" s="21" t="s">
        <v>32</v>
      </c>
      <c r="M389" s="12"/>
    </row>
    <row r="390" spans="1:13" ht="18" customHeight="1">
      <c r="A390" s="4">
        <v>389</v>
      </c>
      <c r="B390" s="37">
        <v>44078</v>
      </c>
      <c r="C390" s="34" t="s">
        <v>23</v>
      </c>
      <c r="D390" s="34" t="s">
        <v>5</v>
      </c>
      <c r="E390" s="34" t="s">
        <v>40</v>
      </c>
      <c r="F390" s="34" t="s">
        <v>29</v>
      </c>
      <c r="G390" s="21"/>
      <c r="H390" s="21"/>
      <c r="I390" s="21" t="s">
        <v>9</v>
      </c>
      <c r="J390" s="21" t="s">
        <v>26</v>
      </c>
      <c r="M390" s="12"/>
    </row>
    <row r="391" spans="1:13" ht="18" customHeight="1">
      <c r="A391" s="4">
        <v>390</v>
      </c>
      <c r="B391" s="37">
        <v>44078</v>
      </c>
      <c r="C391" s="34" t="s">
        <v>30</v>
      </c>
      <c r="D391" s="34" t="s">
        <v>28</v>
      </c>
      <c r="E391" s="34" t="s">
        <v>48</v>
      </c>
      <c r="F391" s="34" t="s">
        <v>10</v>
      </c>
      <c r="G391" s="21"/>
      <c r="H391" s="21"/>
      <c r="I391" s="21" t="s">
        <v>14</v>
      </c>
      <c r="J391" s="21" t="s">
        <v>20</v>
      </c>
      <c r="M391" s="12"/>
    </row>
    <row r="392" spans="1:13" ht="18" customHeight="1">
      <c r="A392" s="4">
        <v>391</v>
      </c>
      <c r="B392" s="37">
        <v>44078</v>
      </c>
      <c r="C392" s="34" t="s">
        <v>33</v>
      </c>
      <c r="D392" s="34" t="s">
        <v>11</v>
      </c>
      <c r="E392" s="34" t="s">
        <v>39</v>
      </c>
      <c r="F392" s="34" t="s">
        <v>22</v>
      </c>
      <c r="G392" s="21"/>
      <c r="H392" s="21"/>
      <c r="I392" s="21" t="s">
        <v>19</v>
      </c>
      <c r="J392" s="21" t="s">
        <v>13</v>
      </c>
      <c r="M392" s="12"/>
    </row>
    <row r="393" spans="1:13" ht="18" customHeight="1">
      <c r="A393" s="4">
        <v>392</v>
      </c>
      <c r="B393" s="37">
        <v>44079</v>
      </c>
      <c r="C393" s="34" t="s">
        <v>5</v>
      </c>
      <c r="D393" s="34" t="s">
        <v>40</v>
      </c>
      <c r="E393" s="34" t="s">
        <v>29</v>
      </c>
      <c r="F393" s="34" t="s">
        <v>43</v>
      </c>
      <c r="G393" s="21"/>
      <c r="H393" s="21"/>
      <c r="I393" s="21" t="s">
        <v>9</v>
      </c>
      <c r="J393" s="21" t="s">
        <v>26</v>
      </c>
      <c r="M393" s="12"/>
    </row>
    <row r="394" spans="1:13" ht="18" customHeight="1">
      <c r="A394" s="4">
        <v>393</v>
      </c>
      <c r="B394" s="37">
        <v>44079</v>
      </c>
      <c r="C394" s="34" t="s">
        <v>36</v>
      </c>
      <c r="D394" s="34" t="s">
        <v>41</v>
      </c>
      <c r="E394" s="34" t="s">
        <v>4</v>
      </c>
      <c r="F394" s="34" t="s">
        <v>21</v>
      </c>
      <c r="G394" s="21"/>
      <c r="H394" s="21"/>
      <c r="I394" s="21" t="s">
        <v>25</v>
      </c>
      <c r="J394" s="21" t="s">
        <v>8</v>
      </c>
      <c r="M394" s="12"/>
    </row>
    <row r="395" spans="1:13" ht="18" customHeight="1">
      <c r="A395" s="4">
        <v>394</v>
      </c>
      <c r="B395" s="37">
        <v>44079</v>
      </c>
      <c r="C395" s="36" t="s">
        <v>6</v>
      </c>
      <c r="D395" s="34" t="s">
        <v>49</v>
      </c>
      <c r="E395" s="34" t="s">
        <v>27</v>
      </c>
      <c r="F395" s="34" t="s">
        <v>18</v>
      </c>
      <c r="G395" s="21"/>
      <c r="H395" s="21"/>
      <c r="I395" s="21" t="s">
        <v>31</v>
      </c>
      <c r="J395" s="21" t="s">
        <v>32</v>
      </c>
      <c r="M395" s="13"/>
    </row>
    <row r="396" spans="1:13" ht="18" customHeight="1">
      <c r="A396" s="4">
        <v>395</v>
      </c>
      <c r="B396" s="37">
        <v>44079</v>
      </c>
      <c r="C396" s="34" t="s">
        <v>28</v>
      </c>
      <c r="D396" s="34" t="s">
        <v>48</v>
      </c>
      <c r="E396" s="34" t="s">
        <v>10</v>
      </c>
      <c r="F396" s="34" t="s">
        <v>12</v>
      </c>
      <c r="G396" s="21"/>
      <c r="H396" s="21"/>
      <c r="I396" s="21" t="s">
        <v>14</v>
      </c>
      <c r="J396" s="21" t="s">
        <v>20</v>
      </c>
      <c r="M396" s="12"/>
    </row>
    <row r="397" spans="1:13" ht="18" customHeight="1">
      <c r="A397" s="4">
        <v>396</v>
      </c>
      <c r="B397" s="37">
        <v>44079</v>
      </c>
      <c r="C397" s="34" t="s">
        <v>15</v>
      </c>
      <c r="D397" s="34" t="s">
        <v>34</v>
      </c>
      <c r="E397" s="34" t="s">
        <v>72</v>
      </c>
      <c r="F397" s="34" t="s">
        <v>45</v>
      </c>
      <c r="G397" s="21"/>
      <c r="H397" s="21"/>
      <c r="I397" s="21" t="s">
        <v>38</v>
      </c>
      <c r="J397" s="21" t="s">
        <v>37</v>
      </c>
      <c r="M397" s="12"/>
    </row>
    <row r="398" spans="1:13" ht="18" customHeight="1">
      <c r="A398" s="4">
        <v>397</v>
      </c>
      <c r="B398" s="37">
        <v>44079</v>
      </c>
      <c r="C398" s="34" t="s">
        <v>11</v>
      </c>
      <c r="D398" s="34" t="s">
        <v>39</v>
      </c>
      <c r="E398" s="34" t="s">
        <v>22</v>
      </c>
      <c r="F398" s="34" t="s">
        <v>17</v>
      </c>
      <c r="G398" s="21"/>
      <c r="H398" s="21"/>
      <c r="I398" s="21" t="s">
        <v>19</v>
      </c>
      <c r="J398" s="21" t="s">
        <v>13</v>
      </c>
      <c r="M398" s="12"/>
    </row>
    <row r="399" spans="1:13" ht="18" customHeight="1">
      <c r="A399" s="4">
        <v>398</v>
      </c>
      <c r="B399" s="37">
        <v>44080</v>
      </c>
      <c r="C399" s="21" t="s">
        <v>39</v>
      </c>
      <c r="D399" s="21" t="s">
        <v>22</v>
      </c>
      <c r="E399" s="21" t="s">
        <v>17</v>
      </c>
      <c r="F399" s="21" t="s">
        <v>33</v>
      </c>
      <c r="G399" s="21"/>
      <c r="H399" s="21"/>
      <c r="I399" s="21" t="s">
        <v>19</v>
      </c>
      <c r="J399" s="21" t="s">
        <v>13</v>
      </c>
      <c r="M399" s="12"/>
    </row>
    <row r="400" spans="1:13" ht="18" customHeight="1">
      <c r="A400" s="4">
        <v>399</v>
      </c>
      <c r="B400" s="37">
        <v>44080</v>
      </c>
      <c r="C400" s="34" t="s">
        <v>40</v>
      </c>
      <c r="D400" s="34" t="s">
        <v>29</v>
      </c>
      <c r="E400" s="34" t="s">
        <v>43</v>
      </c>
      <c r="F400" s="34" t="s">
        <v>23</v>
      </c>
      <c r="G400" s="21"/>
      <c r="H400" s="21"/>
      <c r="I400" s="21" t="s">
        <v>9</v>
      </c>
      <c r="J400" s="21" t="s">
        <v>26</v>
      </c>
      <c r="M400" s="12"/>
    </row>
    <row r="401" spans="1:13" ht="18" customHeight="1">
      <c r="A401" s="4">
        <v>400</v>
      </c>
      <c r="B401" s="37">
        <v>44080</v>
      </c>
      <c r="C401" s="34" t="s">
        <v>41</v>
      </c>
      <c r="D401" s="34" t="s">
        <v>4</v>
      </c>
      <c r="E401" s="34" t="s">
        <v>21</v>
      </c>
      <c r="F401" s="34" t="s">
        <v>55</v>
      </c>
      <c r="G401" s="21"/>
      <c r="H401" s="21"/>
      <c r="I401" s="21" t="s">
        <v>25</v>
      </c>
      <c r="J401" s="21" t="s">
        <v>8</v>
      </c>
      <c r="M401" s="12"/>
    </row>
    <row r="402" spans="1:13" ht="18" customHeight="1">
      <c r="A402" s="4">
        <v>401</v>
      </c>
      <c r="B402" s="37">
        <v>44080</v>
      </c>
      <c r="C402" s="34" t="s">
        <v>49</v>
      </c>
      <c r="D402" s="34" t="s">
        <v>27</v>
      </c>
      <c r="E402" s="34" t="s">
        <v>18</v>
      </c>
      <c r="F402" s="34" t="s">
        <v>42</v>
      </c>
      <c r="G402" s="21"/>
      <c r="H402" s="21"/>
      <c r="I402" s="21" t="s">
        <v>31</v>
      </c>
      <c r="J402" s="21" t="s">
        <v>32</v>
      </c>
      <c r="M402" s="12"/>
    </row>
    <row r="403" spans="1:13" ht="18" customHeight="1">
      <c r="A403" s="4">
        <v>402</v>
      </c>
      <c r="B403" s="37">
        <v>44080</v>
      </c>
      <c r="C403" s="34" t="s">
        <v>48</v>
      </c>
      <c r="D403" s="34" t="s">
        <v>10</v>
      </c>
      <c r="E403" s="34" t="s">
        <v>12</v>
      </c>
      <c r="F403" s="34" t="s">
        <v>30</v>
      </c>
      <c r="G403" s="21"/>
      <c r="H403" s="21"/>
      <c r="I403" s="21" t="s">
        <v>14</v>
      </c>
      <c r="J403" s="21" t="s">
        <v>20</v>
      </c>
      <c r="M403" s="12"/>
    </row>
    <row r="404" spans="1:13" ht="18" customHeight="1">
      <c r="A404" s="4">
        <v>403</v>
      </c>
      <c r="B404" s="37">
        <v>44081</v>
      </c>
      <c r="C404" s="34" t="s">
        <v>72</v>
      </c>
      <c r="D404" s="34" t="s">
        <v>45</v>
      </c>
      <c r="E404" s="34" t="s">
        <v>47</v>
      </c>
      <c r="F404" s="34" t="s">
        <v>15</v>
      </c>
      <c r="G404" s="21"/>
      <c r="H404" s="21"/>
      <c r="I404" s="21" t="s">
        <v>38</v>
      </c>
      <c r="J404" s="21" t="s">
        <v>37</v>
      </c>
      <c r="M404" s="12"/>
    </row>
    <row r="405" spans="1:13" ht="18" customHeight="1">
      <c r="A405" s="4">
        <v>404</v>
      </c>
      <c r="B405" s="37">
        <v>44082</v>
      </c>
      <c r="C405" s="34" t="s">
        <v>4</v>
      </c>
      <c r="D405" s="34" t="s">
        <v>21</v>
      </c>
      <c r="E405" s="34" t="s">
        <v>56</v>
      </c>
      <c r="F405" s="34" t="s">
        <v>36</v>
      </c>
      <c r="G405" s="21"/>
      <c r="H405" s="21"/>
      <c r="I405" s="21" t="s">
        <v>9</v>
      </c>
      <c r="J405" s="21" t="s">
        <v>25</v>
      </c>
      <c r="M405" s="12"/>
    </row>
    <row r="406" spans="1:13" ht="18" customHeight="1">
      <c r="A406" s="4">
        <v>405</v>
      </c>
      <c r="B406" s="37">
        <v>44082</v>
      </c>
      <c r="C406" s="34" t="s">
        <v>10</v>
      </c>
      <c r="D406" s="34" t="s">
        <v>12</v>
      </c>
      <c r="E406" s="34" t="s">
        <v>30</v>
      </c>
      <c r="F406" s="34" t="s">
        <v>28</v>
      </c>
      <c r="G406" s="21"/>
      <c r="H406" s="21"/>
      <c r="I406" s="21" t="s">
        <v>13</v>
      </c>
      <c r="J406" s="21" t="s">
        <v>38</v>
      </c>
      <c r="M406" s="12"/>
    </row>
    <row r="407" spans="1:13" ht="18" customHeight="1">
      <c r="A407" s="4">
        <v>406</v>
      </c>
      <c r="B407" s="38">
        <v>44082</v>
      </c>
      <c r="C407" s="21" t="s">
        <v>29</v>
      </c>
      <c r="D407" s="21" t="s">
        <v>43</v>
      </c>
      <c r="E407" s="21" t="s">
        <v>23</v>
      </c>
      <c r="F407" s="21" t="s">
        <v>5</v>
      </c>
      <c r="G407" s="21"/>
      <c r="H407" s="21"/>
      <c r="I407" s="21" t="s">
        <v>8</v>
      </c>
      <c r="J407" s="21" t="s">
        <v>31</v>
      </c>
      <c r="M407" s="12"/>
    </row>
    <row r="408" spans="1:13" ht="18" customHeight="1">
      <c r="A408" s="4">
        <v>407</v>
      </c>
      <c r="B408" s="37">
        <v>44082</v>
      </c>
      <c r="C408" s="34" t="s">
        <v>17</v>
      </c>
      <c r="D408" s="34" t="s">
        <v>33</v>
      </c>
      <c r="E408" s="34" t="s">
        <v>11</v>
      </c>
      <c r="F408" s="34" t="s">
        <v>39</v>
      </c>
      <c r="G408" s="21"/>
      <c r="H408" s="21"/>
      <c r="I408" s="21" t="s">
        <v>19</v>
      </c>
      <c r="J408" s="21" t="s">
        <v>14</v>
      </c>
      <c r="M408" s="12"/>
    </row>
    <row r="409" spans="1:13" ht="18" customHeight="1">
      <c r="A409" s="4">
        <v>408</v>
      </c>
      <c r="B409" s="37">
        <v>44082</v>
      </c>
      <c r="C409" s="34" t="s">
        <v>27</v>
      </c>
      <c r="D409" s="34" t="s">
        <v>18</v>
      </c>
      <c r="E409" s="34" t="s">
        <v>42</v>
      </c>
      <c r="F409" s="34" t="s">
        <v>6</v>
      </c>
      <c r="G409" s="21"/>
      <c r="H409" s="21"/>
      <c r="I409" s="21" t="s">
        <v>32</v>
      </c>
      <c r="J409" s="21" t="s">
        <v>26</v>
      </c>
      <c r="M409" s="12"/>
    </row>
    <row r="410" spans="1:13" ht="18" customHeight="1">
      <c r="A410" s="4">
        <v>409</v>
      </c>
      <c r="B410" s="37">
        <v>44082</v>
      </c>
      <c r="C410" s="34" t="s">
        <v>16</v>
      </c>
      <c r="D410" s="34" t="s">
        <v>7</v>
      </c>
      <c r="E410" s="34" t="s">
        <v>24</v>
      </c>
      <c r="F410" s="34" t="s">
        <v>46</v>
      </c>
      <c r="G410" s="21"/>
      <c r="H410" s="21"/>
      <c r="I410" s="21" t="s">
        <v>20</v>
      </c>
      <c r="J410" s="21" t="s">
        <v>37</v>
      </c>
      <c r="M410" s="12"/>
    </row>
    <row r="411" spans="1:13" ht="18" customHeight="1">
      <c r="A411" s="4">
        <v>410</v>
      </c>
      <c r="B411" s="37">
        <v>44083</v>
      </c>
      <c r="C411" s="34" t="s">
        <v>7</v>
      </c>
      <c r="D411" s="34" t="s">
        <v>24</v>
      </c>
      <c r="E411" s="34" t="s">
        <v>46</v>
      </c>
      <c r="F411" s="34" t="s">
        <v>50</v>
      </c>
      <c r="G411" s="21"/>
      <c r="H411" s="21"/>
      <c r="I411" s="21" t="s">
        <v>20</v>
      </c>
      <c r="J411" s="21" t="s">
        <v>37</v>
      </c>
      <c r="M411" s="12"/>
    </row>
    <row r="412" spans="1:13" ht="18" customHeight="1">
      <c r="A412" s="4">
        <v>411</v>
      </c>
      <c r="B412" s="37">
        <v>44083</v>
      </c>
      <c r="C412" s="34" t="s">
        <v>43</v>
      </c>
      <c r="D412" s="34" t="s">
        <v>23</v>
      </c>
      <c r="E412" s="34" t="s">
        <v>5</v>
      </c>
      <c r="F412" s="34" t="s">
        <v>40</v>
      </c>
      <c r="G412" s="21"/>
      <c r="H412" s="21"/>
      <c r="I412" s="21" t="s">
        <v>8</v>
      </c>
      <c r="J412" s="21" t="s">
        <v>31</v>
      </c>
      <c r="M412" s="12"/>
    </row>
    <row r="413" spans="1:13" ht="18" customHeight="1">
      <c r="A413" s="4">
        <v>412</v>
      </c>
      <c r="B413" s="37">
        <v>44083</v>
      </c>
      <c r="C413" s="34" t="s">
        <v>21</v>
      </c>
      <c r="D413" s="34" t="s">
        <v>56</v>
      </c>
      <c r="E413" s="36" t="s">
        <v>36</v>
      </c>
      <c r="F413" s="34" t="s">
        <v>41</v>
      </c>
      <c r="G413" s="21"/>
      <c r="H413" s="21"/>
      <c r="I413" s="21" t="s">
        <v>9</v>
      </c>
      <c r="J413" s="21" t="s">
        <v>25</v>
      </c>
      <c r="M413" s="12"/>
    </row>
    <row r="414" spans="1:13" ht="18" customHeight="1">
      <c r="A414" s="4">
        <v>413</v>
      </c>
      <c r="B414" s="37">
        <v>44083</v>
      </c>
      <c r="C414" s="34" t="s">
        <v>18</v>
      </c>
      <c r="D414" s="34" t="s">
        <v>42</v>
      </c>
      <c r="E414" s="34" t="s">
        <v>6</v>
      </c>
      <c r="F414" s="34" t="s">
        <v>49</v>
      </c>
      <c r="G414" s="21"/>
      <c r="H414" s="21"/>
      <c r="I414" s="21" t="s">
        <v>32</v>
      </c>
      <c r="J414" s="21" t="s">
        <v>26</v>
      </c>
      <c r="M414" s="12"/>
    </row>
    <row r="415" spans="1:13" ht="18" customHeight="1">
      <c r="A415" s="4">
        <v>414</v>
      </c>
      <c r="B415" s="37">
        <v>44083</v>
      </c>
      <c r="C415" s="34" t="s">
        <v>33</v>
      </c>
      <c r="D415" s="34" t="s">
        <v>11</v>
      </c>
      <c r="E415" s="34" t="s">
        <v>39</v>
      </c>
      <c r="F415" s="34" t="s">
        <v>22</v>
      </c>
      <c r="G415" s="21"/>
      <c r="H415" s="21"/>
      <c r="I415" s="21" t="s">
        <v>19</v>
      </c>
      <c r="J415" s="21" t="s">
        <v>14</v>
      </c>
      <c r="M415" s="12"/>
    </row>
    <row r="416" spans="1:13" ht="18" customHeight="1">
      <c r="A416" s="4">
        <v>415</v>
      </c>
      <c r="B416" s="37">
        <v>44083</v>
      </c>
      <c r="C416" s="34" t="s">
        <v>12</v>
      </c>
      <c r="D416" s="34" t="s">
        <v>30</v>
      </c>
      <c r="E416" s="34" t="s">
        <v>28</v>
      </c>
      <c r="F416" s="34" t="s">
        <v>48</v>
      </c>
      <c r="G416" s="21"/>
      <c r="H416" s="21"/>
      <c r="I416" s="21" t="s">
        <v>13</v>
      </c>
      <c r="J416" s="21" t="s">
        <v>38</v>
      </c>
      <c r="M416" s="12"/>
    </row>
    <row r="417" spans="1:13" ht="18" customHeight="1">
      <c r="A417" s="4">
        <v>416</v>
      </c>
      <c r="B417" s="37">
        <v>44084</v>
      </c>
      <c r="C417" s="34" t="s">
        <v>42</v>
      </c>
      <c r="D417" s="34" t="s">
        <v>6</v>
      </c>
      <c r="E417" s="34" t="s">
        <v>49</v>
      </c>
      <c r="F417" s="34" t="s">
        <v>27</v>
      </c>
      <c r="G417" s="21"/>
      <c r="H417" s="21"/>
      <c r="I417" s="21" t="s">
        <v>32</v>
      </c>
      <c r="J417" s="21" t="s">
        <v>26</v>
      </c>
      <c r="M417" s="12"/>
    </row>
    <row r="418" spans="1:13" ht="18" customHeight="1">
      <c r="A418" s="4">
        <v>417</v>
      </c>
      <c r="B418" s="37">
        <v>44084</v>
      </c>
      <c r="C418" s="34" t="s">
        <v>23</v>
      </c>
      <c r="D418" s="34" t="s">
        <v>5</v>
      </c>
      <c r="E418" s="34" t="s">
        <v>40</v>
      </c>
      <c r="F418" s="34" t="s">
        <v>29</v>
      </c>
      <c r="G418" s="21"/>
      <c r="H418" s="21"/>
      <c r="I418" s="21" t="s">
        <v>8</v>
      </c>
      <c r="J418" s="21" t="s">
        <v>31</v>
      </c>
      <c r="M418" s="12"/>
    </row>
    <row r="419" spans="1:13" ht="18" customHeight="1">
      <c r="A419" s="4">
        <v>418</v>
      </c>
      <c r="B419" s="37">
        <v>44084</v>
      </c>
      <c r="C419" s="34" t="s">
        <v>56</v>
      </c>
      <c r="D419" s="34" t="s">
        <v>36</v>
      </c>
      <c r="E419" s="34" t="s">
        <v>41</v>
      </c>
      <c r="F419" s="34" t="s">
        <v>4</v>
      </c>
      <c r="G419" s="21"/>
      <c r="H419" s="21"/>
      <c r="I419" s="21" t="s">
        <v>9</v>
      </c>
      <c r="J419" s="21" t="s">
        <v>25</v>
      </c>
      <c r="M419" s="12"/>
    </row>
    <row r="420" spans="1:13" ht="18" customHeight="1">
      <c r="A420" s="4">
        <v>419</v>
      </c>
      <c r="B420" s="37">
        <v>44084</v>
      </c>
      <c r="C420" s="34" t="s">
        <v>30</v>
      </c>
      <c r="D420" s="34" t="s">
        <v>28</v>
      </c>
      <c r="E420" s="34" t="s">
        <v>48</v>
      </c>
      <c r="F420" s="34" t="s">
        <v>10</v>
      </c>
      <c r="G420" s="21"/>
      <c r="H420" s="21"/>
      <c r="I420" s="21" t="s">
        <v>13</v>
      </c>
      <c r="J420" s="21" t="s">
        <v>38</v>
      </c>
      <c r="M420" s="12"/>
    </row>
    <row r="421" spans="1:13" ht="18" customHeight="1">
      <c r="A421" s="4">
        <v>420</v>
      </c>
      <c r="B421" s="37">
        <v>44084</v>
      </c>
      <c r="C421" s="34" t="s">
        <v>24</v>
      </c>
      <c r="D421" s="34" t="s">
        <v>46</v>
      </c>
      <c r="E421" s="34" t="s">
        <v>50</v>
      </c>
      <c r="F421" s="34" t="s">
        <v>16</v>
      </c>
      <c r="G421" s="21"/>
      <c r="H421" s="21"/>
      <c r="I421" s="21" t="s">
        <v>20</v>
      </c>
      <c r="J421" s="21" t="s">
        <v>37</v>
      </c>
      <c r="M421" s="12"/>
    </row>
    <row r="422" spans="1:13" ht="18" customHeight="1">
      <c r="A422" s="4">
        <v>421</v>
      </c>
      <c r="B422" s="37">
        <v>44084</v>
      </c>
      <c r="C422" s="34" t="s">
        <v>11</v>
      </c>
      <c r="D422" s="34" t="s">
        <v>39</v>
      </c>
      <c r="E422" s="34" t="s">
        <v>22</v>
      </c>
      <c r="F422" s="34" t="s">
        <v>17</v>
      </c>
      <c r="G422" s="21"/>
      <c r="H422" s="21"/>
      <c r="I422" s="21" t="s">
        <v>19</v>
      </c>
      <c r="J422" s="21" t="s">
        <v>14</v>
      </c>
      <c r="M422" s="12"/>
    </row>
    <row r="423" spans="1:13" ht="18" customHeight="1">
      <c r="A423" s="4">
        <v>422</v>
      </c>
      <c r="B423" s="37">
        <v>44085</v>
      </c>
      <c r="C423" s="34" t="s">
        <v>45</v>
      </c>
      <c r="D423" s="34" t="s">
        <v>72</v>
      </c>
      <c r="E423" s="34" t="s">
        <v>15</v>
      </c>
      <c r="F423" s="34" t="s">
        <v>34</v>
      </c>
      <c r="G423" s="21"/>
      <c r="H423" s="21"/>
      <c r="I423" s="21" t="s">
        <v>25</v>
      </c>
      <c r="J423" s="21" t="s">
        <v>32</v>
      </c>
      <c r="M423" s="12"/>
    </row>
    <row r="424" spans="1:13" ht="18" customHeight="1">
      <c r="A424" s="4">
        <v>423</v>
      </c>
      <c r="B424" s="37">
        <v>44085</v>
      </c>
      <c r="C424" s="34" t="s">
        <v>5</v>
      </c>
      <c r="D424" s="34" t="s">
        <v>40</v>
      </c>
      <c r="E424" s="34" t="s">
        <v>29</v>
      </c>
      <c r="F424" s="34" t="s">
        <v>43</v>
      </c>
      <c r="G424" s="21"/>
      <c r="H424" s="21"/>
      <c r="I424" s="21" t="s">
        <v>37</v>
      </c>
      <c r="J424" s="21" t="s">
        <v>14</v>
      </c>
      <c r="M424" s="12"/>
    </row>
    <row r="425" spans="1:13" ht="18" customHeight="1">
      <c r="A425" s="4">
        <v>424</v>
      </c>
      <c r="B425" s="37">
        <v>44085</v>
      </c>
      <c r="C425" s="34" t="s">
        <v>36</v>
      </c>
      <c r="D425" s="34" t="s">
        <v>41</v>
      </c>
      <c r="E425" s="34" t="s">
        <v>4</v>
      </c>
      <c r="F425" s="34" t="s">
        <v>21</v>
      </c>
      <c r="G425" s="21"/>
      <c r="H425" s="21"/>
      <c r="I425" s="21" t="s">
        <v>9</v>
      </c>
      <c r="J425" s="21" t="s">
        <v>31</v>
      </c>
      <c r="M425" s="12"/>
    </row>
    <row r="426" spans="1:13" ht="18" customHeight="1">
      <c r="A426" s="4">
        <v>425</v>
      </c>
      <c r="B426" s="37">
        <v>44085</v>
      </c>
      <c r="C426" s="34" t="s">
        <v>46</v>
      </c>
      <c r="D426" s="34" t="s">
        <v>50</v>
      </c>
      <c r="E426" s="34" t="s">
        <v>58</v>
      </c>
      <c r="F426" s="34" t="s">
        <v>7</v>
      </c>
      <c r="G426" s="21"/>
      <c r="H426" s="21"/>
      <c r="I426" s="21" t="s">
        <v>38</v>
      </c>
      <c r="J426" s="21" t="s">
        <v>19</v>
      </c>
      <c r="M426" s="12"/>
    </row>
    <row r="427" spans="1:13" ht="18" customHeight="1">
      <c r="A427" s="4">
        <v>426</v>
      </c>
      <c r="B427" s="37">
        <v>44085</v>
      </c>
      <c r="C427" s="34" t="s">
        <v>6</v>
      </c>
      <c r="D427" s="34" t="s">
        <v>49</v>
      </c>
      <c r="E427" s="34" t="s">
        <v>27</v>
      </c>
      <c r="F427" s="34" t="s">
        <v>18</v>
      </c>
      <c r="G427" s="21"/>
      <c r="H427" s="21"/>
      <c r="I427" s="21" t="s">
        <v>13</v>
      </c>
      <c r="J427" s="21" t="s">
        <v>20</v>
      </c>
      <c r="M427" s="12"/>
    </row>
    <row r="428" spans="1:13" ht="18" customHeight="1">
      <c r="A428" s="4">
        <v>427</v>
      </c>
      <c r="B428" s="37">
        <v>44085</v>
      </c>
      <c r="C428" s="34" t="s">
        <v>28</v>
      </c>
      <c r="D428" s="34" t="s">
        <v>48</v>
      </c>
      <c r="E428" s="34" t="s">
        <v>10</v>
      </c>
      <c r="F428" s="34" t="s">
        <v>12</v>
      </c>
      <c r="G428" s="21"/>
      <c r="H428" s="21"/>
      <c r="I428" s="21" t="s">
        <v>8</v>
      </c>
      <c r="J428" s="21" t="s">
        <v>26</v>
      </c>
      <c r="M428" s="12"/>
    </row>
    <row r="429" spans="1:13" ht="18" customHeight="1">
      <c r="A429" s="4">
        <v>428</v>
      </c>
      <c r="B429" s="37">
        <v>44086</v>
      </c>
      <c r="C429" s="34" t="s">
        <v>72</v>
      </c>
      <c r="D429" s="34" t="s">
        <v>15</v>
      </c>
      <c r="E429" s="34" t="s">
        <v>34</v>
      </c>
      <c r="F429" s="34" t="s">
        <v>47</v>
      </c>
      <c r="G429" s="21"/>
      <c r="H429" s="21"/>
      <c r="I429" s="21" t="s">
        <v>25</v>
      </c>
      <c r="J429" s="21" t="s">
        <v>32</v>
      </c>
      <c r="M429" s="12"/>
    </row>
    <row r="430" spans="1:13" ht="18" customHeight="1">
      <c r="A430" s="4">
        <v>429</v>
      </c>
      <c r="B430" s="37">
        <v>44086</v>
      </c>
      <c r="C430" s="34" t="s">
        <v>40</v>
      </c>
      <c r="D430" s="34" t="s">
        <v>29</v>
      </c>
      <c r="E430" s="34" t="s">
        <v>43</v>
      </c>
      <c r="F430" s="34" t="s">
        <v>23</v>
      </c>
      <c r="G430" s="21"/>
      <c r="H430" s="21"/>
      <c r="I430" s="21" t="s">
        <v>37</v>
      </c>
      <c r="J430" s="21" t="s">
        <v>14</v>
      </c>
      <c r="M430" s="12"/>
    </row>
    <row r="431" spans="1:13" ht="18" customHeight="1">
      <c r="A431" s="4">
        <v>430</v>
      </c>
      <c r="B431" s="37">
        <v>44086</v>
      </c>
      <c r="C431" s="34" t="s">
        <v>49</v>
      </c>
      <c r="D431" s="34" t="s">
        <v>27</v>
      </c>
      <c r="E431" s="34" t="s">
        <v>18</v>
      </c>
      <c r="F431" s="34" t="s">
        <v>42</v>
      </c>
      <c r="G431" s="21"/>
      <c r="H431" s="21"/>
      <c r="I431" s="21" t="s">
        <v>13</v>
      </c>
      <c r="J431" s="21" t="s">
        <v>20</v>
      </c>
      <c r="M431" s="12"/>
    </row>
    <row r="432" spans="1:13" ht="18" customHeight="1">
      <c r="A432" s="4">
        <v>431</v>
      </c>
      <c r="B432" s="37">
        <v>44086</v>
      </c>
      <c r="C432" s="34" t="s">
        <v>50</v>
      </c>
      <c r="D432" s="34" t="s">
        <v>58</v>
      </c>
      <c r="E432" s="34" t="s">
        <v>7</v>
      </c>
      <c r="F432" s="34" t="s">
        <v>24</v>
      </c>
      <c r="G432" s="21"/>
      <c r="H432" s="21"/>
      <c r="I432" s="21" t="s">
        <v>38</v>
      </c>
      <c r="J432" s="21" t="s">
        <v>19</v>
      </c>
      <c r="M432" s="12"/>
    </row>
    <row r="433" spans="1:13" ht="18" customHeight="1">
      <c r="A433" s="4">
        <v>432</v>
      </c>
      <c r="B433" s="37">
        <v>44087</v>
      </c>
      <c r="C433" s="34" t="s">
        <v>41</v>
      </c>
      <c r="D433" s="34" t="s">
        <v>4</v>
      </c>
      <c r="E433" s="34" t="s">
        <v>21</v>
      </c>
      <c r="F433" s="34" t="s">
        <v>56</v>
      </c>
      <c r="G433" s="21"/>
      <c r="H433" s="21"/>
      <c r="I433" s="21" t="s">
        <v>9</v>
      </c>
      <c r="J433" s="21" t="s">
        <v>31</v>
      </c>
      <c r="M433" s="12"/>
    </row>
    <row r="434" spans="1:13" ht="18" customHeight="1">
      <c r="A434" s="4">
        <v>433</v>
      </c>
      <c r="B434" s="37">
        <v>44087</v>
      </c>
      <c r="C434" s="34" t="s">
        <v>58</v>
      </c>
      <c r="D434" s="34" t="s">
        <v>7</v>
      </c>
      <c r="E434" s="34" t="s">
        <v>24</v>
      </c>
      <c r="F434" s="34" t="s">
        <v>46</v>
      </c>
      <c r="G434" s="21"/>
      <c r="H434" s="21"/>
      <c r="I434" s="21" t="s">
        <v>38</v>
      </c>
      <c r="J434" s="21" t="s">
        <v>19</v>
      </c>
      <c r="M434" s="12"/>
    </row>
    <row r="435" spans="1:13" ht="18" customHeight="1">
      <c r="A435" s="4">
        <v>434</v>
      </c>
      <c r="B435" s="37">
        <v>44087</v>
      </c>
      <c r="C435" s="34" t="s">
        <v>29</v>
      </c>
      <c r="D435" s="34" t="s">
        <v>43</v>
      </c>
      <c r="E435" s="34" t="s">
        <v>23</v>
      </c>
      <c r="F435" s="34" t="s">
        <v>5</v>
      </c>
      <c r="G435" s="21"/>
      <c r="H435" s="21"/>
      <c r="I435" s="21" t="s">
        <v>37</v>
      </c>
      <c r="J435" s="21" t="s">
        <v>14</v>
      </c>
      <c r="M435" s="12"/>
    </row>
    <row r="436" spans="1:13" ht="18" customHeight="1">
      <c r="A436" s="4">
        <v>435</v>
      </c>
      <c r="B436" s="37">
        <v>44087</v>
      </c>
      <c r="C436" s="34" t="s">
        <v>48</v>
      </c>
      <c r="D436" s="34" t="s">
        <v>10</v>
      </c>
      <c r="E436" s="34" t="s">
        <v>12</v>
      </c>
      <c r="F436" s="34" t="s">
        <v>30</v>
      </c>
      <c r="G436" s="21"/>
      <c r="H436" s="21"/>
      <c r="I436" s="21" t="s">
        <v>8</v>
      </c>
      <c r="J436" s="21" t="s">
        <v>26</v>
      </c>
      <c r="M436" s="12"/>
    </row>
    <row r="437" spans="1:13" ht="18" customHeight="1">
      <c r="A437" s="4">
        <v>436</v>
      </c>
      <c r="B437" s="37">
        <v>44087</v>
      </c>
      <c r="C437" s="34" t="s">
        <v>15</v>
      </c>
      <c r="D437" s="34" t="s">
        <v>34</v>
      </c>
      <c r="E437" s="36" t="s">
        <v>47</v>
      </c>
      <c r="F437" s="34" t="s">
        <v>45</v>
      </c>
      <c r="G437" s="21"/>
      <c r="H437" s="21"/>
      <c r="I437" s="21" t="s">
        <v>25</v>
      </c>
      <c r="J437" s="21" t="s">
        <v>32</v>
      </c>
      <c r="M437" s="12"/>
    </row>
    <row r="438" spans="1:13" ht="18" customHeight="1">
      <c r="A438" s="4">
        <v>437</v>
      </c>
      <c r="B438" s="37">
        <v>44087</v>
      </c>
      <c r="C438" s="34" t="s">
        <v>27</v>
      </c>
      <c r="D438" s="34" t="s">
        <v>18</v>
      </c>
      <c r="E438" s="34" t="s">
        <v>42</v>
      </c>
      <c r="F438" s="34" t="s">
        <v>6</v>
      </c>
      <c r="G438" s="21"/>
      <c r="H438" s="21"/>
      <c r="I438" s="21" t="s">
        <v>13</v>
      </c>
      <c r="J438" s="21" t="s">
        <v>20</v>
      </c>
      <c r="M438" s="12"/>
    </row>
    <row r="439" spans="1:13" ht="18" customHeight="1">
      <c r="A439" s="4">
        <v>438</v>
      </c>
      <c r="B439" s="37">
        <v>44088</v>
      </c>
      <c r="C439" s="34" t="s">
        <v>4</v>
      </c>
      <c r="D439" s="34" t="s">
        <v>21</v>
      </c>
      <c r="E439" s="34" t="s">
        <v>56</v>
      </c>
      <c r="F439" s="34" t="s">
        <v>36</v>
      </c>
      <c r="G439" s="21"/>
      <c r="H439" s="21"/>
      <c r="I439" s="21" t="s">
        <v>9</v>
      </c>
      <c r="J439" s="21" t="s">
        <v>31</v>
      </c>
      <c r="M439" s="12"/>
    </row>
    <row r="440" spans="1:13" ht="18" customHeight="1">
      <c r="A440" s="4">
        <v>439</v>
      </c>
      <c r="B440" s="37">
        <v>44088</v>
      </c>
      <c r="C440" s="34" t="s">
        <v>10</v>
      </c>
      <c r="D440" s="34" t="s">
        <v>12</v>
      </c>
      <c r="E440" s="34" t="s">
        <v>30</v>
      </c>
      <c r="F440" s="34" t="s">
        <v>28</v>
      </c>
      <c r="G440" s="21"/>
      <c r="H440" s="21"/>
      <c r="I440" s="21" t="s">
        <v>8</v>
      </c>
      <c r="J440" s="21" t="s">
        <v>26</v>
      </c>
      <c r="M440" s="12"/>
    </row>
    <row r="441" spans="1:13" ht="18" customHeight="1">
      <c r="A441" s="4">
        <v>440</v>
      </c>
      <c r="B441" s="37">
        <v>44089</v>
      </c>
      <c r="C441" s="34" t="s">
        <v>7</v>
      </c>
      <c r="D441" s="36" t="s">
        <v>24</v>
      </c>
      <c r="E441" s="34" t="s">
        <v>59</v>
      </c>
      <c r="F441" s="34" t="s">
        <v>50</v>
      </c>
      <c r="G441" s="21"/>
      <c r="H441" s="21"/>
      <c r="I441" s="21" t="s">
        <v>19</v>
      </c>
      <c r="J441" s="21" t="s">
        <v>20</v>
      </c>
      <c r="M441" s="12"/>
    </row>
    <row r="442" spans="1:13" ht="18" customHeight="1">
      <c r="A442" s="4">
        <v>441</v>
      </c>
      <c r="B442" s="37">
        <v>44089</v>
      </c>
      <c r="C442" s="34" t="s">
        <v>39</v>
      </c>
      <c r="D442" s="34" t="s">
        <v>22</v>
      </c>
      <c r="E442" s="34" t="s">
        <v>17</v>
      </c>
      <c r="F442" s="34" t="s">
        <v>33</v>
      </c>
      <c r="G442" s="21"/>
      <c r="H442" s="21"/>
      <c r="I442" s="21" t="s">
        <v>31</v>
      </c>
      <c r="J442" s="21" t="s">
        <v>25</v>
      </c>
      <c r="M442" s="12"/>
    </row>
    <row r="443" spans="1:13" ht="18" customHeight="1">
      <c r="A443" s="4">
        <v>442</v>
      </c>
      <c r="B443" s="37">
        <v>44089</v>
      </c>
      <c r="C443" s="34" t="s">
        <v>34</v>
      </c>
      <c r="D443" s="34" t="s">
        <v>47</v>
      </c>
      <c r="E443" s="34" t="s">
        <v>45</v>
      </c>
      <c r="F443" s="34" t="s">
        <v>72</v>
      </c>
      <c r="G443" s="21"/>
      <c r="H443" s="21"/>
      <c r="I443" s="21" t="s">
        <v>26</v>
      </c>
      <c r="J443" s="21" t="s">
        <v>9</v>
      </c>
      <c r="M443" s="12"/>
    </row>
    <row r="444" spans="1:13" ht="18" customHeight="1">
      <c r="A444" s="4">
        <v>443</v>
      </c>
      <c r="B444" s="37">
        <v>44089</v>
      </c>
      <c r="C444" s="34" t="s">
        <v>43</v>
      </c>
      <c r="D444" s="34" t="s">
        <v>23</v>
      </c>
      <c r="E444" s="34" t="s">
        <v>5</v>
      </c>
      <c r="F444" s="34" t="s">
        <v>40</v>
      </c>
      <c r="G444" s="21"/>
      <c r="H444" s="21"/>
      <c r="I444" s="21" t="s">
        <v>32</v>
      </c>
      <c r="J444" s="21" t="s">
        <v>8</v>
      </c>
      <c r="M444" s="12"/>
    </row>
    <row r="445" spans="1:13" ht="18" customHeight="1">
      <c r="A445" s="4">
        <v>444</v>
      </c>
      <c r="B445" s="37">
        <v>44089</v>
      </c>
      <c r="C445" s="34" t="s">
        <v>21</v>
      </c>
      <c r="D445" s="34" t="s">
        <v>55</v>
      </c>
      <c r="E445" s="34" t="s">
        <v>36</v>
      </c>
      <c r="F445" s="34" t="s">
        <v>60</v>
      </c>
      <c r="G445" s="21"/>
      <c r="H445" s="21"/>
      <c r="I445" s="21" t="s">
        <v>14</v>
      </c>
      <c r="J445" s="21" t="s">
        <v>13</v>
      </c>
      <c r="M445" s="12"/>
    </row>
    <row r="446" spans="1:13" ht="18" customHeight="1">
      <c r="A446" s="4">
        <v>445</v>
      </c>
      <c r="B446" s="37">
        <v>44089</v>
      </c>
      <c r="C446" s="34" t="s">
        <v>12</v>
      </c>
      <c r="D446" s="34" t="s">
        <v>30</v>
      </c>
      <c r="E446" s="34" t="s">
        <v>28</v>
      </c>
      <c r="F446" s="34" t="s">
        <v>48</v>
      </c>
      <c r="G446" s="21"/>
      <c r="H446" s="21"/>
      <c r="I446" s="21" t="s">
        <v>37</v>
      </c>
      <c r="J446" s="21" t="s">
        <v>38</v>
      </c>
      <c r="M446" s="12"/>
    </row>
    <row r="447" spans="1:13" ht="18" customHeight="1">
      <c r="A447" s="4">
        <v>446</v>
      </c>
      <c r="B447" s="37">
        <v>44090</v>
      </c>
      <c r="C447" s="34" t="s">
        <v>47</v>
      </c>
      <c r="D447" s="34" t="s">
        <v>45</v>
      </c>
      <c r="E447" s="34" t="s">
        <v>72</v>
      </c>
      <c r="F447" s="34" t="s">
        <v>15</v>
      </c>
      <c r="G447" s="21"/>
      <c r="H447" s="21"/>
      <c r="I447" s="21" t="s">
        <v>26</v>
      </c>
      <c r="J447" s="21" t="s">
        <v>9</v>
      </c>
      <c r="M447" s="12"/>
    </row>
    <row r="448" spans="1:13" ht="18" customHeight="1">
      <c r="A448" s="4">
        <v>447</v>
      </c>
      <c r="B448" s="37">
        <v>44090</v>
      </c>
      <c r="C448" s="34" t="s">
        <v>55</v>
      </c>
      <c r="D448" s="34" t="s">
        <v>36</v>
      </c>
      <c r="E448" s="34" t="s">
        <v>60</v>
      </c>
      <c r="F448" s="34" t="s">
        <v>4</v>
      </c>
      <c r="G448" s="21"/>
      <c r="H448" s="21"/>
      <c r="I448" s="21" t="s">
        <v>14</v>
      </c>
      <c r="J448" s="21" t="s">
        <v>13</v>
      </c>
      <c r="M448" s="12"/>
    </row>
    <row r="449" spans="1:13" ht="18" customHeight="1">
      <c r="A449" s="4">
        <v>448</v>
      </c>
      <c r="B449" s="37">
        <v>44090</v>
      </c>
      <c r="C449" s="34" t="s">
        <v>23</v>
      </c>
      <c r="D449" s="34" t="s">
        <v>5</v>
      </c>
      <c r="E449" s="34" t="s">
        <v>40</v>
      </c>
      <c r="F449" s="34" t="s">
        <v>29</v>
      </c>
      <c r="G449" s="21"/>
      <c r="H449" s="21"/>
      <c r="I449" s="21" t="s">
        <v>32</v>
      </c>
      <c r="J449" s="21" t="s">
        <v>8</v>
      </c>
      <c r="M449" s="12"/>
    </row>
    <row r="450" spans="1:13" ht="18" customHeight="1">
      <c r="A450" s="4">
        <v>449</v>
      </c>
      <c r="B450" s="37">
        <v>44090</v>
      </c>
      <c r="C450" s="34" t="s">
        <v>30</v>
      </c>
      <c r="D450" s="34" t="s">
        <v>28</v>
      </c>
      <c r="E450" s="34" t="s">
        <v>48</v>
      </c>
      <c r="F450" s="34" t="s">
        <v>10</v>
      </c>
      <c r="G450" s="21"/>
      <c r="H450" s="21"/>
      <c r="I450" s="21" t="s">
        <v>37</v>
      </c>
      <c r="J450" s="21" t="s">
        <v>38</v>
      </c>
      <c r="M450" s="12"/>
    </row>
    <row r="451" spans="1:13" ht="18" customHeight="1">
      <c r="A451" s="4">
        <v>450</v>
      </c>
      <c r="B451" s="37">
        <v>44090</v>
      </c>
      <c r="C451" s="34" t="s">
        <v>24</v>
      </c>
      <c r="D451" s="34" t="s">
        <v>59</v>
      </c>
      <c r="E451" s="34" t="s">
        <v>50</v>
      </c>
      <c r="F451" s="34" t="s">
        <v>16</v>
      </c>
      <c r="G451" s="21"/>
      <c r="H451" s="21"/>
      <c r="I451" s="21" t="s">
        <v>19</v>
      </c>
      <c r="J451" s="21" t="s">
        <v>20</v>
      </c>
      <c r="M451" s="12"/>
    </row>
    <row r="452" spans="1:13" ht="18" customHeight="1">
      <c r="A452" s="4">
        <v>451</v>
      </c>
      <c r="B452" s="37">
        <v>44090</v>
      </c>
      <c r="C452" s="34" t="s">
        <v>22</v>
      </c>
      <c r="D452" s="34" t="s">
        <v>17</v>
      </c>
      <c r="E452" s="34" t="s">
        <v>33</v>
      </c>
      <c r="F452" s="34" t="s">
        <v>11</v>
      </c>
      <c r="G452" s="21"/>
      <c r="H452" s="21"/>
      <c r="I452" s="21" t="s">
        <v>31</v>
      </c>
      <c r="J452" s="21" t="s">
        <v>25</v>
      </c>
      <c r="M452" s="12"/>
    </row>
    <row r="453" spans="1:13" ht="18" customHeight="1">
      <c r="A453" s="4">
        <v>452</v>
      </c>
      <c r="B453" s="37">
        <v>44091</v>
      </c>
      <c r="C453" s="34" t="s">
        <v>45</v>
      </c>
      <c r="D453" s="34" t="s">
        <v>72</v>
      </c>
      <c r="E453" s="34" t="s">
        <v>15</v>
      </c>
      <c r="F453" s="34" t="s">
        <v>34</v>
      </c>
      <c r="G453" s="21"/>
      <c r="H453" s="21"/>
      <c r="I453" s="21" t="s">
        <v>26</v>
      </c>
      <c r="J453" s="21" t="s">
        <v>9</v>
      </c>
      <c r="M453" s="12"/>
    </row>
    <row r="454" spans="1:13" ht="18" customHeight="1">
      <c r="A454" s="4">
        <v>453</v>
      </c>
      <c r="B454" s="37">
        <v>44091</v>
      </c>
      <c r="C454" s="34" t="s">
        <v>5</v>
      </c>
      <c r="D454" s="34" t="s">
        <v>40</v>
      </c>
      <c r="E454" s="34" t="s">
        <v>29</v>
      </c>
      <c r="F454" s="34" t="s">
        <v>43</v>
      </c>
      <c r="G454" s="21"/>
      <c r="H454" s="21"/>
      <c r="I454" s="21" t="s">
        <v>32</v>
      </c>
      <c r="J454" s="21" t="s">
        <v>8</v>
      </c>
      <c r="M454" s="12"/>
    </row>
    <row r="455" spans="1:13" ht="18" customHeight="1">
      <c r="A455" s="4">
        <v>454</v>
      </c>
      <c r="B455" s="37">
        <v>44091</v>
      </c>
      <c r="C455" s="34" t="s">
        <v>36</v>
      </c>
      <c r="D455" s="34" t="s">
        <v>60</v>
      </c>
      <c r="E455" s="34" t="s">
        <v>4</v>
      </c>
      <c r="F455" s="34" t="s">
        <v>21</v>
      </c>
      <c r="G455" s="21"/>
      <c r="H455" s="21"/>
      <c r="I455" s="21" t="s">
        <v>14</v>
      </c>
      <c r="J455" s="21" t="s">
        <v>13</v>
      </c>
      <c r="M455" s="12"/>
    </row>
    <row r="456" spans="1:13" ht="18" customHeight="1">
      <c r="A456" s="4">
        <v>455</v>
      </c>
      <c r="B456" s="37">
        <v>44091</v>
      </c>
      <c r="C456" s="34" t="s">
        <v>28</v>
      </c>
      <c r="D456" s="34" t="s">
        <v>48</v>
      </c>
      <c r="E456" s="34" t="s">
        <v>10</v>
      </c>
      <c r="F456" s="34" t="s">
        <v>12</v>
      </c>
      <c r="G456" s="21"/>
      <c r="H456" s="21"/>
      <c r="I456" s="21" t="s">
        <v>37</v>
      </c>
      <c r="J456" s="21" t="s">
        <v>38</v>
      </c>
      <c r="M456" s="12"/>
    </row>
    <row r="457" spans="1:13" ht="18" customHeight="1">
      <c r="A457" s="4">
        <v>456</v>
      </c>
      <c r="B457" s="37">
        <v>44091</v>
      </c>
      <c r="C457" s="34" t="s">
        <v>17</v>
      </c>
      <c r="D457" s="34" t="s">
        <v>33</v>
      </c>
      <c r="E457" s="36" t="s">
        <v>11</v>
      </c>
      <c r="F457" s="34" t="s">
        <v>39</v>
      </c>
      <c r="G457" s="21"/>
      <c r="H457" s="21"/>
      <c r="I457" s="21" t="s">
        <v>31</v>
      </c>
      <c r="J457" s="21" t="s">
        <v>25</v>
      </c>
      <c r="M457" s="12"/>
    </row>
    <row r="458" spans="1:13" ht="18" customHeight="1">
      <c r="A458" s="4">
        <v>457</v>
      </c>
      <c r="B458" s="37">
        <v>44092</v>
      </c>
      <c r="C458" s="34" t="s">
        <v>72</v>
      </c>
      <c r="D458" s="34" t="s">
        <v>57</v>
      </c>
      <c r="E458" s="34" t="s">
        <v>34</v>
      </c>
      <c r="F458" s="34" t="s">
        <v>47</v>
      </c>
      <c r="G458" s="21"/>
      <c r="H458" s="21"/>
      <c r="I458" s="21" t="s">
        <v>26</v>
      </c>
      <c r="J458" s="21" t="s">
        <v>32</v>
      </c>
      <c r="M458" s="12"/>
    </row>
    <row r="459" spans="1:13" ht="18" customHeight="1">
      <c r="A459" s="4">
        <v>458</v>
      </c>
      <c r="B459" s="37">
        <v>44092</v>
      </c>
      <c r="C459" s="34" t="s">
        <v>40</v>
      </c>
      <c r="D459" s="34" t="s">
        <v>29</v>
      </c>
      <c r="E459" s="34" t="s">
        <v>43</v>
      </c>
      <c r="F459" s="34" t="s">
        <v>23</v>
      </c>
      <c r="G459" s="21"/>
      <c r="H459" s="21"/>
      <c r="I459" s="21" t="s">
        <v>20</v>
      </c>
      <c r="J459" s="21" t="s">
        <v>38</v>
      </c>
      <c r="M459" s="12"/>
    </row>
    <row r="460" spans="1:13" ht="18" customHeight="1">
      <c r="A460" s="4">
        <v>459</v>
      </c>
      <c r="B460" s="37">
        <v>44092</v>
      </c>
      <c r="C460" s="34" t="s">
        <v>41</v>
      </c>
      <c r="D460" s="34" t="s">
        <v>4</v>
      </c>
      <c r="E460" s="34" t="s">
        <v>21</v>
      </c>
      <c r="F460" s="34" t="s">
        <v>55</v>
      </c>
      <c r="G460" s="21"/>
      <c r="H460" s="21"/>
      <c r="I460" s="21" t="s">
        <v>13</v>
      </c>
      <c r="J460" s="21" t="s">
        <v>37</v>
      </c>
      <c r="M460" s="12"/>
    </row>
    <row r="461" spans="1:13" ht="18" customHeight="1">
      <c r="A461" s="4">
        <v>460</v>
      </c>
      <c r="B461" s="37">
        <v>44092</v>
      </c>
      <c r="C461" s="34" t="s">
        <v>50</v>
      </c>
      <c r="D461" s="34" t="s">
        <v>16</v>
      </c>
      <c r="E461" s="34" t="s">
        <v>7</v>
      </c>
      <c r="F461" s="34" t="s">
        <v>24</v>
      </c>
      <c r="G461" s="21"/>
      <c r="H461" s="21"/>
      <c r="I461" s="21" t="s">
        <v>25</v>
      </c>
      <c r="J461" s="21" t="s">
        <v>9</v>
      </c>
      <c r="M461" s="12"/>
    </row>
    <row r="462" spans="1:13" ht="18" customHeight="1">
      <c r="A462" s="4">
        <v>461</v>
      </c>
      <c r="B462" s="37">
        <v>44092</v>
      </c>
      <c r="C462" s="34" t="s">
        <v>18</v>
      </c>
      <c r="D462" s="34" t="s">
        <v>56</v>
      </c>
      <c r="E462" s="34" t="s">
        <v>6</v>
      </c>
      <c r="F462" s="34" t="s">
        <v>49</v>
      </c>
      <c r="G462" s="21"/>
      <c r="H462" s="21"/>
      <c r="I462" s="21" t="s">
        <v>14</v>
      </c>
      <c r="J462" s="21" t="s">
        <v>19</v>
      </c>
      <c r="M462" s="12"/>
    </row>
    <row r="463" spans="1:13" ht="18" customHeight="1">
      <c r="A463" s="4">
        <v>462</v>
      </c>
      <c r="B463" s="37">
        <v>44092</v>
      </c>
      <c r="C463" s="34" t="s">
        <v>33</v>
      </c>
      <c r="D463" s="34" t="s">
        <v>11</v>
      </c>
      <c r="E463" s="34" t="s">
        <v>39</v>
      </c>
      <c r="F463" s="34" t="s">
        <v>22</v>
      </c>
      <c r="G463" s="21"/>
      <c r="H463" s="21"/>
      <c r="I463" s="21" t="s">
        <v>31</v>
      </c>
      <c r="J463" s="21" t="s">
        <v>8</v>
      </c>
      <c r="M463" s="12"/>
    </row>
    <row r="464" spans="1:13" ht="18" customHeight="1">
      <c r="A464" s="4">
        <v>463</v>
      </c>
      <c r="B464" s="37">
        <v>44093</v>
      </c>
      <c r="C464" s="34" t="s">
        <v>4</v>
      </c>
      <c r="D464" s="34" t="s">
        <v>21</v>
      </c>
      <c r="E464" s="34" t="s">
        <v>55</v>
      </c>
      <c r="F464" s="34" t="s">
        <v>36</v>
      </c>
      <c r="G464" s="21"/>
      <c r="H464" s="21"/>
      <c r="I464" s="21" t="s">
        <v>13</v>
      </c>
      <c r="J464" s="21" t="s">
        <v>37</v>
      </c>
      <c r="M464" s="12"/>
    </row>
    <row r="465" spans="1:13" ht="18" customHeight="1">
      <c r="A465" s="4">
        <v>464</v>
      </c>
      <c r="B465" s="37">
        <v>44093</v>
      </c>
      <c r="C465" s="34" t="s">
        <v>29</v>
      </c>
      <c r="D465" s="34" t="s">
        <v>43</v>
      </c>
      <c r="E465" s="34" t="s">
        <v>23</v>
      </c>
      <c r="F465" s="34" t="s">
        <v>5</v>
      </c>
      <c r="G465" s="21"/>
      <c r="H465" s="21"/>
      <c r="I465" s="21" t="s">
        <v>20</v>
      </c>
      <c r="J465" s="21" t="s">
        <v>38</v>
      </c>
      <c r="M465" s="12"/>
    </row>
    <row r="466" spans="1:13" ht="18" customHeight="1">
      <c r="A466" s="4">
        <v>465</v>
      </c>
      <c r="B466" s="37">
        <v>44093</v>
      </c>
      <c r="C466" s="34" t="s">
        <v>56</v>
      </c>
      <c r="D466" s="34" t="s">
        <v>6</v>
      </c>
      <c r="E466" s="34" t="s">
        <v>49</v>
      </c>
      <c r="F466" s="34" t="s">
        <v>27</v>
      </c>
      <c r="G466" s="21"/>
      <c r="H466" s="21"/>
      <c r="I466" s="21" t="s">
        <v>14</v>
      </c>
      <c r="J466" s="21" t="s">
        <v>19</v>
      </c>
      <c r="M466" s="12"/>
    </row>
    <row r="467" spans="1:13" ht="18" customHeight="1">
      <c r="A467" s="4">
        <v>466</v>
      </c>
      <c r="B467" s="37">
        <v>44093</v>
      </c>
      <c r="C467" s="34" t="s">
        <v>57</v>
      </c>
      <c r="D467" s="34" t="s">
        <v>34</v>
      </c>
      <c r="E467" s="34" t="s">
        <v>47</v>
      </c>
      <c r="F467" s="34" t="s">
        <v>45</v>
      </c>
      <c r="G467" s="21"/>
      <c r="H467" s="21"/>
      <c r="I467" s="21" t="s">
        <v>26</v>
      </c>
      <c r="J467" s="21" t="s">
        <v>32</v>
      </c>
      <c r="M467" s="12"/>
    </row>
    <row r="468" spans="1:13" ht="18" customHeight="1">
      <c r="A468" s="4">
        <v>467</v>
      </c>
      <c r="B468" s="37">
        <v>44093</v>
      </c>
      <c r="C468" s="34" t="s">
        <v>11</v>
      </c>
      <c r="D468" s="34" t="s">
        <v>39</v>
      </c>
      <c r="E468" s="34" t="s">
        <v>22</v>
      </c>
      <c r="F468" s="34" t="s">
        <v>17</v>
      </c>
      <c r="G468" s="21"/>
      <c r="H468" s="21"/>
      <c r="I468" s="21" t="s">
        <v>31</v>
      </c>
      <c r="J468" s="21" t="s">
        <v>8</v>
      </c>
      <c r="M468" s="12"/>
    </row>
    <row r="469" spans="1:13" ht="18" customHeight="1">
      <c r="A469" s="4">
        <v>468</v>
      </c>
      <c r="B469" s="37">
        <v>44093</v>
      </c>
      <c r="C469" s="34" t="s">
        <v>16</v>
      </c>
      <c r="D469" s="34" t="s">
        <v>7</v>
      </c>
      <c r="E469" s="34" t="s">
        <v>24</v>
      </c>
      <c r="F469" s="34" t="s">
        <v>59</v>
      </c>
      <c r="G469" s="21"/>
      <c r="H469" s="21"/>
      <c r="I469" s="21" t="s">
        <v>25</v>
      </c>
      <c r="J469" s="21" t="s">
        <v>9</v>
      </c>
      <c r="M469" s="12"/>
    </row>
    <row r="470" spans="1:13" ht="18" customHeight="1">
      <c r="A470" s="4">
        <v>469</v>
      </c>
      <c r="B470" s="37">
        <v>44094</v>
      </c>
      <c r="C470" s="34" t="s">
        <v>7</v>
      </c>
      <c r="D470" s="34" t="s">
        <v>24</v>
      </c>
      <c r="E470" s="34" t="s">
        <v>59</v>
      </c>
      <c r="F470" s="34" t="s">
        <v>50</v>
      </c>
      <c r="G470" s="21"/>
      <c r="H470" s="21"/>
      <c r="I470" s="21" t="s">
        <v>25</v>
      </c>
      <c r="J470" s="21" t="s">
        <v>9</v>
      </c>
      <c r="M470" s="12"/>
    </row>
    <row r="471" spans="1:13" ht="18" customHeight="1">
      <c r="A471" s="4">
        <v>470</v>
      </c>
      <c r="B471" s="37">
        <v>44094</v>
      </c>
      <c r="C471" s="34" t="s">
        <v>39</v>
      </c>
      <c r="D471" s="34" t="s">
        <v>22</v>
      </c>
      <c r="E471" s="34" t="s">
        <v>17</v>
      </c>
      <c r="F471" s="34" t="s">
        <v>33</v>
      </c>
      <c r="G471" s="21"/>
      <c r="H471" s="21"/>
      <c r="I471" s="21" t="s">
        <v>31</v>
      </c>
      <c r="J471" s="21" t="s">
        <v>8</v>
      </c>
      <c r="M471" s="12"/>
    </row>
    <row r="472" spans="1:13" ht="18" customHeight="1">
      <c r="A472" s="4">
        <v>471</v>
      </c>
      <c r="B472" s="37">
        <v>44094</v>
      </c>
      <c r="C472" s="34" t="s">
        <v>34</v>
      </c>
      <c r="D472" s="34" t="s">
        <v>47</v>
      </c>
      <c r="E472" s="34" t="s">
        <v>45</v>
      </c>
      <c r="F472" s="34" t="s">
        <v>72</v>
      </c>
      <c r="G472" s="21"/>
      <c r="H472" s="21"/>
      <c r="I472" s="21" t="s">
        <v>26</v>
      </c>
      <c r="J472" s="21" t="s">
        <v>32</v>
      </c>
      <c r="M472" s="12"/>
    </row>
    <row r="473" spans="1:13" ht="18" customHeight="1">
      <c r="A473" s="4">
        <v>472</v>
      </c>
      <c r="B473" s="37">
        <v>44094</v>
      </c>
      <c r="C473" s="34" t="s">
        <v>6</v>
      </c>
      <c r="D473" s="34" t="s">
        <v>49</v>
      </c>
      <c r="E473" s="34" t="s">
        <v>27</v>
      </c>
      <c r="F473" s="34" t="s">
        <v>18</v>
      </c>
      <c r="G473" s="21"/>
      <c r="H473" s="21"/>
      <c r="I473" s="21" t="s">
        <v>14</v>
      </c>
      <c r="J473" s="21" t="s">
        <v>19</v>
      </c>
      <c r="M473" s="12"/>
    </row>
    <row r="474" spans="1:13" ht="18" customHeight="1">
      <c r="A474" s="4">
        <v>473</v>
      </c>
      <c r="B474" s="37">
        <v>44094</v>
      </c>
      <c r="C474" s="34" t="s">
        <v>43</v>
      </c>
      <c r="D474" s="34" t="s">
        <v>23</v>
      </c>
      <c r="E474" s="34" t="s">
        <v>5</v>
      </c>
      <c r="F474" s="34" t="s">
        <v>40</v>
      </c>
      <c r="G474" s="21"/>
      <c r="H474" s="21"/>
      <c r="I474" s="21" t="s">
        <v>20</v>
      </c>
      <c r="J474" s="21" t="s">
        <v>38</v>
      </c>
      <c r="M474" s="12"/>
    </row>
    <row r="475" spans="1:13" ht="18" customHeight="1">
      <c r="A475" s="4">
        <v>474</v>
      </c>
      <c r="B475" s="37">
        <v>44094</v>
      </c>
      <c r="C475" s="34" t="s">
        <v>21</v>
      </c>
      <c r="D475" s="34" t="s">
        <v>55</v>
      </c>
      <c r="E475" s="34" t="s">
        <v>36</v>
      </c>
      <c r="F475" s="34" t="s">
        <v>41</v>
      </c>
      <c r="G475" s="21"/>
      <c r="H475" s="21"/>
      <c r="I475" s="21" t="s">
        <v>13</v>
      </c>
      <c r="J475" s="21" t="s">
        <v>37</v>
      </c>
      <c r="M475" s="12"/>
    </row>
    <row r="476" spans="1:13" ht="18" customHeight="1">
      <c r="A476" s="4">
        <v>475</v>
      </c>
      <c r="B476" s="37">
        <v>44095</v>
      </c>
      <c r="C476" s="34" t="s">
        <v>47</v>
      </c>
      <c r="D476" s="34" t="s">
        <v>45</v>
      </c>
      <c r="E476" s="34" t="s">
        <v>72</v>
      </c>
      <c r="F476" s="34" t="s">
        <v>15</v>
      </c>
      <c r="G476" s="21"/>
      <c r="H476" s="21"/>
      <c r="I476" s="21" t="s">
        <v>38</v>
      </c>
      <c r="J476" s="21" t="s">
        <v>13</v>
      </c>
      <c r="M476" s="12"/>
    </row>
    <row r="477" spans="1:13" ht="18" customHeight="1">
      <c r="A477" s="4">
        <v>476</v>
      </c>
      <c r="B477" s="37">
        <v>44095</v>
      </c>
      <c r="C477" s="34" t="s">
        <v>23</v>
      </c>
      <c r="D477" s="34" t="s">
        <v>5</v>
      </c>
      <c r="E477" s="34" t="s">
        <v>40</v>
      </c>
      <c r="F477" s="34" t="s">
        <v>29</v>
      </c>
      <c r="G477" s="21"/>
      <c r="H477" s="21"/>
      <c r="I477" s="21" t="s">
        <v>20</v>
      </c>
      <c r="J477" s="21" t="s">
        <v>14</v>
      </c>
      <c r="M477" s="12"/>
    </row>
    <row r="478" spans="1:13" ht="18" customHeight="1">
      <c r="A478" s="4">
        <v>477</v>
      </c>
      <c r="B478" s="37">
        <v>44095</v>
      </c>
      <c r="C478" s="34" t="s">
        <v>22</v>
      </c>
      <c r="D478" s="34" t="s">
        <v>17</v>
      </c>
      <c r="E478" s="34" t="s">
        <v>33</v>
      </c>
      <c r="F478" s="34" t="s">
        <v>11</v>
      </c>
      <c r="G478" s="21"/>
      <c r="H478" s="21"/>
      <c r="I478" s="21" t="s">
        <v>37</v>
      </c>
      <c r="J478" s="21" t="s">
        <v>19</v>
      </c>
      <c r="M478" s="12"/>
    </row>
    <row r="479" spans="1:13" ht="18" customHeight="1">
      <c r="A479" s="4">
        <v>478</v>
      </c>
      <c r="B479" s="37">
        <v>44096</v>
      </c>
      <c r="C479" s="34" t="s">
        <v>45</v>
      </c>
      <c r="D479" s="34" t="s">
        <v>72</v>
      </c>
      <c r="E479" s="34" t="s">
        <v>15</v>
      </c>
      <c r="F479" s="34" t="s">
        <v>34</v>
      </c>
      <c r="G479" s="21"/>
      <c r="H479" s="21"/>
      <c r="I479" s="21" t="s">
        <v>38</v>
      </c>
      <c r="J479" s="21" t="s">
        <v>13</v>
      </c>
      <c r="M479" s="12"/>
    </row>
    <row r="480" spans="1:13" ht="18" customHeight="1">
      <c r="A480" s="4">
        <v>479</v>
      </c>
      <c r="B480" s="37">
        <v>44096</v>
      </c>
      <c r="C480" s="34" t="s">
        <v>5</v>
      </c>
      <c r="D480" s="34" t="s">
        <v>40</v>
      </c>
      <c r="E480" s="34" t="s">
        <v>29</v>
      </c>
      <c r="F480" s="34" t="s">
        <v>43</v>
      </c>
      <c r="G480" s="21"/>
      <c r="H480" s="21"/>
      <c r="I480" s="21" t="s">
        <v>20</v>
      </c>
      <c r="J480" s="21" t="s">
        <v>14</v>
      </c>
      <c r="M480" s="12"/>
    </row>
    <row r="481" spans="1:13" ht="18" customHeight="1">
      <c r="A481" s="4">
        <v>480</v>
      </c>
      <c r="B481" s="37">
        <v>44096</v>
      </c>
      <c r="C481" s="34" t="s">
        <v>49</v>
      </c>
      <c r="D481" s="34" t="s">
        <v>27</v>
      </c>
      <c r="E481" s="36" t="s">
        <v>18</v>
      </c>
      <c r="F481" s="34" t="s">
        <v>42</v>
      </c>
      <c r="G481" s="21"/>
      <c r="H481" s="21"/>
      <c r="I481" s="21" t="s">
        <v>9</v>
      </c>
      <c r="J481" s="21" t="s">
        <v>8</v>
      </c>
      <c r="M481" s="12"/>
    </row>
    <row r="482" spans="1:13" ht="18" customHeight="1">
      <c r="A482" s="4">
        <v>481</v>
      </c>
      <c r="B482" s="37">
        <v>44096</v>
      </c>
      <c r="C482" s="34" t="s">
        <v>48</v>
      </c>
      <c r="D482" s="34" t="s">
        <v>10</v>
      </c>
      <c r="E482" s="34" t="s">
        <v>12</v>
      </c>
      <c r="F482" s="34" t="s">
        <v>30</v>
      </c>
      <c r="G482" s="21"/>
      <c r="H482" s="21"/>
      <c r="I482" s="21" t="s">
        <v>25</v>
      </c>
      <c r="J482" s="21" t="s">
        <v>26</v>
      </c>
      <c r="M482" s="12"/>
    </row>
    <row r="483" spans="1:13" ht="18" customHeight="1">
      <c r="A483" s="4">
        <v>482</v>
      </c>
      <c r="B483" s="37">
        <v>44096</v>
      </c>
      <c r="C483" s="34" t="s">
        <v>51</v>
      </c>
      <c r="D483" s="34" t="s">
        <v>36</v>
      </c>
      <c r="E483" s="34" t="s">
        <v>41</v>
      </c>
      <c r="F483" s="34" t="s">
        <v>4</v>
      </c>
      <c r="G483" s="21"/>
      <c r="H483" s="21"/>
      <c r="I483" s="21" t="s">
        <v>32</v>
      </c>
      <c r="J483" s="21" t="s">
        <v>31</v>
      </c>
      <c r="M483" s="12"/>
    </row>
    <row r="484" spans="1:13" ht="18" customHeight="1">
      <c r="A484" s="4">
        <v>483</v>
      </c>
      <c r="B484" s="37">
        <v>44096</v>
      </c>
      <c r="C484" s="34" t="s">
        <v>17</v>
      </c>
      <c r="D484" s="34" t="s">
        <v>33</v>
      </c>
      <c r="E484" s="34" t="s">
        <v>11</v>
      </c>
      <c r="F484" s="34" t="s">
        <v>39</v>
      </c>
      <c r="G484" s="21"/>
      <c r="H484" s="21"/>
      <c r="I484" s="21" t="s">
        <v>37</v>
      </c>
      <c r="J484" s="21" t="s">
        <v>19</v>
      </c>
      <c r="M484" s="12"/>
    </row>
    <row r="485" spans="1:13" ht="18" customHeight="1">
      <c r="A485" s="4">
        <v>484</v>
      </c>
      <c r="B485" s="37">
        <v>44097</v>
      </c>
      <c r="C485" s="34" t="s">
        <v>72</v>
      </c>
      <c r="D485" s="34" t="s">
        <v>15</v>
      </c>
      <c r="E485" s="34" t="s">
        <v>34</v>
      </c>
      <c r="F485" s="34" t="s">
        <v>47</v>
      </c>
      <c r="G485" s="21"/>
      <c r="H485" s="21"/>
      <c r="I485" s="21" t="s">
        <v>38</v>
      </c>
      <c r="J485" s="21" t="s">
        <v>13</v>
      </c>
      <c r="M485" s="12"/>
    </row>
    <row r="486" spans="1:13" ht="18" customHeight="1">
      <c r="A486" s="4">
        <v>485</v>
      </c>
      <c r="B486" s="37">
        <v>44097</v>
      </c>
      <c r="C486" s="34" t="s">
        <v>40</v>
      </c>
      <c r="D486" s="34" t="s">
        <v>29</v>
      </c>
      <c r="E486" s="34" t="s">
        <v>43</v>
      </c>
      <c r="F486" s="34" t="s">
        <v>23</v>
      </c>
      <c r="G486" s="21"/>
      <c r="H486" s="21"/>
      <c r="I486" s="21" t="s">
        <v>20</v>
      </c>
      <c r="J486" s="21" t="s">
        <v>14</v>
      </c>
      <c r="M486" s="12"/>
    </row>
    <row r="487" spans="1:13" ht="18" customHeight="1">
      <c r="A487" s="4">
        <v>486</v>
      </c>
      <c r="B487" s="37">
        <v>44097</v>
      </c>
      <c r="C487" s="34" t="s">
        <v>10</v>
      </c>
      <c r="D487" s="34" t="s">
        <v>12</v>
      </c>
      <c r="E487" s="34" t="s">
        <v>30</v>
      </c>
      <c r="F487" s="34" t="s">
        <v>28</v>
      </c>
      <c r="G487" s="21"/>
      <c r="H487" s="21"/>
      <c r="I487" s="21" t="s">
        <v>25</v>
      </c>
      <c r="J487" s="21" t="s">
        <v>26</v>
      </c>
      <c r="M487" s="12"/>
    </row>
    <row r="488" spans="1:13" ht="18" customHeight="1">
      <c r="A488" s="4">
        <v>487</v>
      </c>
      <c r="B488" s="37">
        <v>44097</v>
      </c>
      <c r="C488" s="34" t="s">
        <v>36</v>
      </c>
      <c r="D488" s="34" t="s">
        <v>41</v>
      </c>
      <c r="E488" s="34" t="s">
        <v>4</v>
      </c>
      <c r="F488" s="34" t="s">
        <v>21</v>
      </c>
      <c r="G488" s="21"/>
      <c r="H488" s="21"/>
      <c r="I488" s="21" t="s">
        <v>32</v>
      </c>
      <c r="J488" s="21" t="s">
        <v>31</v>
      </c>
      <c r="M488" s="12"/>
    </row>
    <row r="489" spans="1:13" ht="18" customHeight="1">
      <c r="A489" s="4">
        <v>488</v>
      </c>
      <c r="B489" s="37">
        <v>44097</v>
      </c>
      <c r="C489" s="34" t="s">
        <v>27</v>
      </c>
      <c r="D489" s="34" t="s">
        <v>18</v>
      </c>
      <c r="E489" s="34" t="s">
        <v>42</v>
      </c>
      <c r="F489" s="34" t="s">
        <v>6</v>
      </c>
      <c r="G489" s="21"/>
      <c r="H489" s="21"/>
      <c r="I489" s="21" t="s">
        <v>9</v>
      </c>
      <c r="J489" s="21" t="s">
        <v>8</v>
      </c>
      <c r="M489" s="12"/>
    </row>
    <row r="490" spans="1:13" ht="18" customHeight="1">
      <c r="A490" s="4">
        <v>489</v>
      </c>
      <c r="B490" s="37">
        <v>44097</v>
      </c>
      <c r="C490" s="34" t="s">
        <v>33</v>
      </c>
      <c r="D490" s="34" t="s">
        <v>11</v>
      </c>
      <c r="E490" s="34" t="s">
        <v>39</v>
      </c>
      <c r="F490" s="34" t="s">
        <v>22</v>
      </c>
      <c r="G490" s="21"/>
      <c r="H490" s="21"/>
      <c r="I490" s="21" t="s">
        <v>37</v>
      </c>
      <c r="J490" s="21" t="s">
        <v>19</v>
      </c>
      <c r="M490" s="12"/>
    </row>
    <row r="491" spans="1:13" ht="18" customHeight="1">
      <c r="A491" s="4">
        <v>490</v>
      </c>
      <c r="B491" s="37">
        <v>44098</v>
      </c>
      <c r="C491" s="34" t="s">
        <v>41</v>
      </c>
      <c r="D491" s="34" t="s">
        <v>4</v>
      </c>
      <c r="E491" s="34" t="s">
        <v>21</v>
      </c>
      <c r="F491" s="34" t="s">
        <v>51</v>
      </c>
      <c r="G491" s="21"/>
      <c r="H491" s="21"/>
      <c r="I491" s="21" t="s">
        <v>32</v>
      </c>
      <c r="J491" s="21" t="s">
        <v>31</v>
      </c>
      <c r="M491" s="12"/>
    </row>
    <row r="492" spans="1:13" ht="18" customHeight="1">
      <c r="A492" s="4">
        <v>491</v>
      </c>
      <c r="B492" s="37">
        <v>44098</v>
      </c>
      <c r="C492" s="34" t="s">
        <v>18</v>
      </c>
      <c r="D492" s="36" t="s">
        <v>42</v>
      </c>
      <c r="E492" s="34" t="s">
        <v>6</v>
      </c>
      <c r="F492" s="34" t="s">
        <v>49</v>
      </c>
      <c r="G492" s="21"/>
      <c r="H492" s="21"/>
      <c r="I492" s="21" t="s">
        <v>9</v>
      </c>
      <c r="J492" s="21" t="s">
        <v>8</v>
      </c>
      <c r="M492" s="12"/>
    </row>
    <row r="493" spans="1:13" ht="18" customHeight="1">
      <c r="A493" s="4">
        <v>492</v>
      </c>
      <c r="B493" s="37">
        <v>44098</v>
      </c>
      <c r="C493" s="34" t="s">
        <v>12</v>
      </c>
      <c r="D493" s="34" t="s">
        <v>30</v>
      </c>
      <c r="E493" s="34" t="s">
        <v>28</v>
      </c>
      <c r="F493" s="34" t="s">
        <v>48</v>
      </c>
      <c r="G493" s="21"/>
      <c r="H493" s="21"/>
      <c r="I493" s="21" t="s">
        <v>25</v>
      </c>
      <c r="J493" s="21" t="s">
        <v>26</v>
      </c>
      <c r="M493" s="12"/>
    </row>
    <row r="494" spans="1:13" ht="18" customHeight="1">
      <c r="A494" s="4">
        <v>493</v>
      </c>
      <c r="B494" s="37">
        <v>44099</v>
      </c>
      <c r="C494" s="34" t="s">
        <v>4</v>
      </c>
      <c r="D494" s="34" t="s">
        <v>21</v>
      </c>
      <c r="E494" s="34" t="s">
        <v>55</v>
      </c>
      <c r="F494" s="34" t="s">
        <v>36</v>
      </c>
      <c r="G494" s="21"/>
      <c r="H494" s="21"/>
      <c r="I494" s="21" t="s">
        <v>8</v>
      </c>
      <c r="J494" s="21" t="s">
        <v>25</v>
      </c>
      <c r="M494" s="12"/>
    </row>
    <row r="495" spans="1:13" ht="18" customHeight="1">
      <c r="A495" s="4">
        <v>494</v>
      </c>
      <c r="B495" s="37">
        <v>44099</v>
      </c>
      <c r="C495" s="34" t="s">
        <v>60</v>
      </c>
      <c r="D495" s="34" t="s">
        <v>39</v>
      </c>
      <c r="E495" s="34" t="s">
        <v>22</v>
      </c>
      <c r="F495" s="34" t="s">
        <v>17</v>
      </c>
      <c r="G495" s="21"/>
      <c r="H495" s="21"/>
      <c r="I495" s="21" t="s">
        <v>32</v>
      </c>
      <c r="J495" s="21" t="s">
        <v>9</v>
      </c>
      <c r="M495" s="12"/>
    </row>
    <row r="496" spans="1:13" ht="18" customHeight="1">
      <c r="A496" s="4">
        <v>495</v>
      </c>
      <c r="B496" s="37">
        <v>44099</v>
      </c>
      <c r="C496" s="34" t="s">
        <v>42</v>
      </c>
      <c r="D496" s="34" t="s">
        <v>6</v>
      </c>
      <c r="E496" s="34" t="s">
        <v>49</v>
      </c>
      <c r="F496" s="34" t="s">
        <v>27</v>
      </c>
      <c r="G496" s="21"/>
      <c r="H496" s="21"/>
      <c r="I496" s="21" t="s">
        <v>37</v>
      </c>
      <c r="J496" s="21" t="s">
        <v>20</v>
      </c>
      <c r="M496" s="12"/>
    </row>
    <row r="497" spans="1:13" ht="18" customHeight="1">
      <c r="A497" s="4">
        <v>496</v>
      </c>
      <c r="B497" s="37">
        <v>44099</v>
      </c>
      <c r="C497" s="34" t="s">
        <v>30</v>
      </c>
      <c r="D497" s="34" t="s">
        <v>28</v>
      </c>
      <c r="E497" s="34" t="s">
        <v>48</v>
      </c>
      <c r="F497" s="34" t="s">
        <v>10</v>
      </c>
      <c r="G497" s="21"/>
      <c r="H497" s="21"/>
      <c r="I497" s="21" t="s">
        <v>14</v>
      </c>
      <c r="J497" s="21" t="s">
        <v>38</v>
      </c>
      <c r="M497" s="12"/>
    </row>
    <row r="498" spans="1:13" ht="18" customHeight="1">
      <c r="A498" s="4">
        <v>497</v>
      </c>
      <c r="B498" s="37">
        <v>44099</v>
      </c>
      <c r="C498" s="34" t="s">
        <v>15</v>
      </c>
      <c r="D498" s="34" t="s">
        <v>34</v>
      </c>
      <c r="E498" s="34" t="s">
        <v>57</v>
      </c>
      <c r="F498" s="34" t="s">
        <v>45</v>
      </c>
      <c r="G498" s="21"/>
      <c r="H498" s="21"/>
      <c r="I498" s="21" t="s">
        <v>19</v>
      </c>
      <c r="J498" s="21" t="s">
        <v>13</v>
      </c>
      <c r="M498" s="12"/>
    </row>
    <row r="499" spans="1:13" ht="18" customHeight="1">
      <c r="A499" s="4">
        <v>498</v>
      </c>
      <c r="B499" s="37">
        <v>44099</v>
      </c>
      <c r="C499" s="34" t="s">
        <v>24</v>
      </c>
      <c r="D499" s="34" t="s">
        <v>46</v>
      </c>
      <c r="E499" s="34" t="s">
        <v>58</v>
      </c>
      <c r="F499" s="34" t="s">
        <v>16</v>
      </c>
      <c r="G499" s="21"/>
      <c r="H499" s="21"/>
      <c r="I499" s="21" t="s">
        <v>26</v>
      </c>
      <c r="J499" s="21" t="s">
        <v>31</v>
      </c>
      <c r="M499" s="12"/>
    </row>
    <row r="500" spans="1:13" ht="18" customHeight="1">
      <c r="A500" s="4">
        <v>499</v>
      </c>
      <c r="B500" s="37">
        <v>44100</v>
      </c>
      <c r="C500" s="34" t="s">
        <v>39</v>
      </c>
      <c r="D500" s="34" t="s">
        <v>22</v>
      </c>
      <c r="E500" s="34" t="s">
        <v>17</v>
      </c>
      <c r="F500" s="34" t="s">
        <v>33</v>
      </c>
      <c r="G500" s="21"/>
      <c r="H500" s="21"/>
      <c r="I500" s="21" t="s">
        <v>32</v>
      </c>
      <c r="J500" s="21" t="s">
        <v>9</v>
      </c>
      <c r="M500" s="12"/>
    </row>
    <row r="501" spans="1:13" ht="18" customHeight="1">
      <c r="A501" s="4">
        <v>500</v>
      </c>
      <c r="B501" s="37">
        <v>44100</v>
      </c>
      <c r="C501" s="34" t="s">
        <v>34</v>
      </c>
      <c r="D501" s="34" t="s">
        <v>57</v>
      </c>
      <c r="E501" s="34" t="s">
        <v>45</v>
      </c>
      <c r="F501" s="34" t="s">
        <v>72</v>
      </c>
      <c r="G501" s="21"/>
      <c r="H501" s="21"/>
      <c r="I501" s="21" t="s">
        <v>19</v>
      </c>
      <c r="J501" s="21" t="s">
        <v>13</v>
      </c>
      <c r="M501" s="12"/>
    </row>
    <row r="502" spans="1:13" ht="18" customHeight="1">
      <c r="A502" s="4">
        <v>501</v>
      </c>
      <c r="B502" s="37">
        <v>44100</v>
      </c>
      <c r="C502" s="34" t="s">
        <v>46</v>
      </c>
      <c r="D502" s="34" t="s">
        <v>58</v>
      </c>
      <c r="E502" s="34" t="s">
        <v>16</v>
      </c>
      <c r="F502" s="34" t="s">
        <v>7</v>
      </c>
      <c r="G502" s="21"/>
      <c r="H502" s="21"/>
      <c r="I502" s="21" t="s">
        <v>26</v>
      </c>
      <c r="J502" s="21" t="s">
        <v>31</v>
      </c>
      <c r="M502" s="12"/>
    </row>
    <row r="503" spans="1:13" ht="18" customHeight="1">
      <c r="A503" s="4">
        <v>502</v>
      </c>
      <c r="B503" s="37">
        <v>44100</v>
      </c>
      <c r="C503" s="34" t="s">
        <v>6</v>
      </c>
      <c r="D503" s="34" t="s">
        <v>49</v>
      </c>
      <c r="E503" s="34" t="s">
        <v>27</v>
      </c>
      <c r="F503" s="34" t="s">
        <v>18</v>
      </c>
      <c r="G503" s="21"/>
      <c r="H503" s="21"/>
      <c r="I503" s="21" t="s">
        <v>37</v>
      </c>
      <c r="J503" s="21" t="s">
        <v>20</v>
      </c>
      <c r="M503" s="12"/>
    </row>
    <row r="504" spans="1:13" ht="18" customHeight="1">
      <c r="A504" s="4">
        <v>503</v>
      </c>
      <c r="B504" s="37">
        <v>44100</v>
      </c>
      <c r="C504" s="34" t="s">
        <v>28</v>
      </c>
      <c r="D504" s="34" t="s">
        <v>48</v>
      </c>
      <c r="E504" s="34" t="s">
        <v>10</v>
      </c>
      <c r="F504" s="34" t="s">
        <v>12</v>
      </c>
      <c r="G504" s="21"/>
      <c r="H504" s="21"/>
      <c r="I504" s="21" t="s">
        <v>14</v>
      </c>
      <c r="J504" s="21" t="s">
        <v>38</v>
      </c>
      <c r="M504" s="12"/>
    </row>
    <row r="505" spans="1:13" ht="18" customHeight="1">
      <c r="A505" s="4">
        <v>504</v>
      </c>
      <c r="B505" s="37">
        <v>44100</v>
      </c>
      <c r="C505" s="34" t="s">
        <v>21</v>
      </c>
      <c r="D505" s="34" t="s">
        <v>55</v>
      </c>
      <c r="E505" s="34" t="s">
        <v>36</v>
      </c>
      <c r="F505" s="34" t="s">
        <v>41</v>
      </c>
      <c r="G505" s="21"/>
      <c r="H505" s="21"/>
      <c r="I505" s="21" t="s">
        <v>8</v>
      </c>
      <c r="J505" s="21" t="s">
        <v>25</v>
      </c>
      <c r="M505" s="12"/>
    </row>
    <row r="506" spans="1:13" ht="18" customHeight="1">
      <c r="A506" s="4">
        <v>505</v>
      </c>
      <c r="B506" s="37">
        <v>44101</v>
      </c>
      <c r="C506" s="34" t="s">
        <v>55</v>
      </c>
      <c r="D506" s="34" t="s">
        <v>36</v>
      </c>
      <c r="E506" s="34" t="s">
        <v>41</v>
      </c>
      <c r="F506" s="34" t="s">
        <v>4</v>
      </c>
      <c r="G506" s="21"/>
      <c r="H506" s="21"/>
      <c r="I506" s="21" t="s">
        <v>8</v>
      </c>
      <c r="J506" s="21" t="s">
        <v>25</v>
      </c>
      <c r="M506" s="12"/>
    </row>
    <row r="507" spans="1:13" ht="18" customHeight="1">
      <c r="A507" s="4">
        <v>506</v>
      </c>
      <c r="B507" s="37">
        <v>44101</v>
      </c>
      <c r="C507" s="34" t="s">
        <v>49</v>
      </c>
      <c r="D507" s="34" t="s">
        <v>27</v>
      </c>
      <c r="E507" s="34" t="s">
        <v>18</v>
      </c>
      <c r="F507" s="34" t="s">
        <v>42</v>
      </c>
      <c r="G507" s="21"/>
      <c r="H507" s="21"/>
      <c r="I507" s="21" t="s">
        <v>37</v>
      </c>
      <c r="J507" s="21" t="s">
        <v>20</v>
      </c>
      <c r="M507" s="12"/>
    </row>
    <row r="508" spans="1:13" ht="18" customHeight="1">
      <c r="A508" s="4">
        <v>507</v>
      </c>
      <c r="B508" s="37">
        <v>44101</v>
      </c>
      <c r="C508" s="34" t="s">
        <v>58</v>
      </c>
      <c r="D508" s="34" t="s">
        <v>16</v>
      </c>
      <c r="E508" s="34" t="s">
        <v>7</v>
      </c>
      <c r="F508" s="34" t="s">
        <v>24</v>
      </c>
      <c r="G508" s="21"/>
      <c r="H508" s="21"/>
      <c r="I508" s="21" t="s">
        <v>26</v>
      </c>
      <c r="J508" s="21" t="s">
        <v>31</v>
      </c>
      <c r="M508" s="12"/>
    </row>
    <row r="509" spans="1:13" ht="18" customHeight="1">
      <c r="A509" s="4">
        <v>508</v>
      </c>
      <c r="B509" s="37">
        <v>44101</v>
      </c>
      <c r="C509" s="34" t="s">
        <v>48</v>
      </c>
      <c r="D509" s="34" t="s">
        <v>10</v>
      </c>
      <c r="E509" s="34" t="s">
        <v>12</v>
      </c>
      <c r="F509" s="34" t="s">
        <v>30</v>
      </c>
      <c r="G509" s="21"/>
      <c r="H509" s="21"/>
      <c r="I509" s="21" t="s">
        <v>14</v>
      </c>
      <c r="J509" s="21" t="s">
        <v>38</v>
      </c>
      <c r="M509" s="12"/>
    </row>
    <row r="510" spans="1:13" ht="18" customHeight="1">
      <c r="A510" s="4">
        <v>509</v>
      </c>
      <c r="B510" s="37">
        <v>44101</v>
      </c>
      <c r="C510" s="34" t="s">
        <v>57</v>
      </c>
      <c r="D510" s="34" t="s">
        <v>45</v>
      </c>
      <c r="E510" s="34" t="s">
        <v>72</v>
      </c>
      <c r="F510" s="34" t="s">
        <v>15</v>
      </c>
      <c r="G510" s="21"/>
      <c r="H510" s="21"/>
      <c r="I510" s="21" t="s">
        <v>19</v>
      </c>
      <c r="J510" s="21" t="s">
        <v>13</v>
      </c>
      <c r="M510" s="12"/>
    </row>
    <row r="511" spans="1:13" ht="18" customHeight="1">
      <c r="A511" s="4">
        <v>510</v>
      </c>
      <c r="B511" s="37">
        <v>44101</v>
      </c>
      <c r="C511" s="34" t="s">
        <v>22</v>
      </c>
      <c r="D511" s="34" t="s">
        <v>17</v>
      </c>
      <c r="E511" s="34" t="s">
        <v>33</v>
      </c>
      <c r="F511" s="34" t="s">
        <v>60</v>
      </c>
      <c r="G511" s="21"/>
      <c r="H511" s="21"/>
      <c r="I511" s="21" t="s">
        <v>32</v>
      </c>
      <c r="J511" s="21" t="s">
        <v>9</v>
      </c>
      <c r="M511" s="12"/>
    </row>
    <row r="512" spans="1:13" ht="18" customHeight="1">
      <c r="A512" s="4">
        <v>511</v>
      </c>
      <c r="B512" s="37">
        <v>44102</v>
      </c>
      <c r="C512" s="34" t="s">
        <v>45</v>
      </c>
      <c r="D512" s="34" t="s">
        <v>72</v>
      </c>
      <c r="E512" s="34" t="s">
        <v>15</v>
      </c>
      <c r="F512" s="34" t="s">
        <v>34</v>
      </c>
      <c r="G512" s="21"/>
      <c r="H512" s="21"/>
      <c r="I512" s="21" t="s">
        <v>19</v>
      </c>
      <c r="J512" s="21" t="s">
        <v>13</v>
      </c>
      <c r="M512" s="12"/>
    </row>
    <row r="513" spans="1:13" ht="18" customHeight="1">
      <c r="A513" s="4">
        <v>512</v>
      </c>
      <c r="B513" s="37">
        <v>44103</v>
      </c>
      <c r="C513" s="34" t="s">
        <v>72</v>
      </c>
      <c r="D513" s="34" t="s">
        <v>15</v>
      </c>
      <c r="E513" s="34" t="s">
        <v>34</v>
      </c>
      <c r="F513" s="34" t="s">
        <v>57</v>
      </c>
      <c r="G513" s="21"/>
      <c r="H513" s="21"/>
      <c r="I513" s="21" t="s">
        <v>38</v>
      </c>
      <c r="J513" s="21" t="s">
        <v>20</v>
      </c>
      <c r="M513" s="12"/>
    </row>
    <row r="514" spans="1:13" ht="18" customHeight="1">
      <c r="A514" s="4">
        <v>513</v>
      </c>
      <c r="B514" s="37">
        <v>44103</v>
      </c>
      <c r="C514" s="34" t="s">
        <v>10</v>
      </c>
      <c r="D514" s="34" t="s">
        <v>12</v>
      </c>
      <c r="E514" s="34" t="s">
        <v>30</v>
      </c>
      <c r="F514" s="34" t="s">
        <v>28</v>
      </c>
      <c r="G514" s="21"/>
      <c r="H514" s="21"/>
      <c r="I514" s="21" t="s">
        <v>31</v>
      </c>
      <c r="J514" s="21" t="s">
        <v>8</v>
      </c>
      <c r="M514" s="12"/>
    </row>
    <row r="515" spans="1:13" ht="18" customHeight="1">
      <c r="A515" s="4">
        <v>514</v>
      </c>
      <c r="B515" s="37">
        <v>44103</v>
      </c>
      <c r="C515" s="34" t="s">
        <v>29</v>
      </c>
      <c r="D515" s="34" t="s">
        <v>43</v>
      </c>
      <c r="E515" s="34" t="s">
        <v>23</v>
      </c>
      <c r="F515" s="34" t="s">
        <v>5</v>
      </c>
      <c r="G515" s="21"/>
      <c r="H515" s="21"/>
      <c r="I515" s="21" t="s">
        <v>19</v>
      </c>
      <c r="J515" s="21" t="s">
        <v>37</v>
      </c>
      <c r="M515" s="12"/>
    </row>
    <row r="516" spans="1:13" ht="18" customHeight="1">
      <c r="A516" s="4">
        <v>515</v>
      </c>
      <c r="B516" s="37">
        <v>44103</v>
      </c>
      <c r="C516" s="34" t="s">
        <v>17</v>
      </c>
      <c r="D516" s="34" t="s">
        <v>33</v>
      </c>
      <c r="E516" s="34" t="s">
        <v>11</v>
      </c>
      <c r="F516" s="34" t="s">
        <v>39</v>
      </c>
      <c r="G516" s="21"/>
      <c r="H516" s="21"/>
      <c r="I516" s="21" t="s">
        <v>9</v>
      </c>
      <c r="J516" s="21" t="s">
        <v>25</v>
      </c>
      <c r="M516" s="12"/>
    </row>
    <row r="517" spans="1:13" ht="18" customHeight="1">
      <c r="A517" s="4">
        <v>516</v>
      </c>
      <c r="B517" s="37">
        <v>44103</v>
      </c>
      <c r="C517" s="36" t="s">
        <v>27</v>
      </c>
      <c r="D517" s="34" t="s">
        <v>18</v>
      </c>
      <c r="E517" s="34" t="s">
        <v>60</v>
      </c>
      <c r="F517" s="34" t="s">
        <v>6</v>
      </c>
      <c r="G517" s="21"/>
      <c r="H517" s="21"/>
      <c r="I517" s="21" t="s">
        <v>13</v>
      </c>
      <c r="J517" s="21" t="s">
        <v>14</v>
      </c>
      <c r="M517" s="13"/>
    </row>
    <row r="518" spans="1:13" ht="18" customHeight="1">
      <c r="A518" s="4">
        <v>517</v>
      </c>
      <c r="B518" s="37">
        <v>44103</v>
      </c>
      <c r="C518" s="34" t="s">
        <v>16</v>
      </c>
      <c r="D518" s="34" t="s">
        <v>7</v>
      </c>
      <c r="E518" s="34" t="s">
        <v>24</v>
      </c>
      <c r="F518" s="34" t="s">
        <v>46</v>
      </c>
      <c r="G518" s="21"/>
      <c r="H518" s="21"/>
      <c r="I518" s="21" t="s">
        <v>26</v>
      </c>
      <c r="J518" s="21" t="s">
        <v>32</v>
      </c>
      <c r="M518" s="12"/>
    </row>
    <row r="519" spans="1:13" ht="18" customHeight="1">
      <c r="A519" s="4">
        <v>518</v>
      </c>
      <c r="B519" s="37">
        <v>44104</v>
      </c>
      <c r="C519" s="34" t="s">
        <v>7</v>
      </c>
      <c r="D519" s="34" t="s">
        <v>24</v>
      </c>
      <c r="E519" s="34" t="s">
        <v>46</v>
      </c>
      <c r="F519" s="34" t="s">
        <v>58</v>
      </c>
      <c r="G519" s="21"/>
      <c r="H519" s="21"/>
      <c r="I519" s="21" t="s">
        <v>26</v>
      </c>
      <c r="J519" s="21" t="s">
        <v>32</v>
      </c>
      <c r="M519" s="12"/>
    </row>
    <row r="520" spans="1:13" ht="18" customHeight="1">
      <c r="A520" s="4">
        <v>519</v>
      </c>
      <c r="B520" s="37">
        <v>44104</v>
      </c>
      <c r="C520" s="34" t="s">
        <v>43</v>
      </c>
      <c r="D520" s="34" t="s">
        <v>23</v>
      </c>
      <c r="E520" s="34" t="s">
        <v>5</v>
      </c>
      <c r="F520" s="34" t="s">
        <v>40</v>
      </c>
      <c r="G520" s="21"/>
      <c r="H520" s="21"/>
      <c r="I520" s="21" t="s">
        <v>19</v>
      </c>
      <c r="J520" s="21" t="s">
        <v>37</v>
      </c>
      <c r="M520" s="12"/>
    </row>
    <row r="521" spans="1:13" ht="18" customHeight="1">
      <c r="A521" s="4">
        <v>520</v>
      </c>
      <c r="B521" s="37">
        <v>44104</v>
      </c>
      <c r="C521" s="34" t="s">
        <v>15</v>
      </c>
      <c r="D521" s="34" t="s">
        <v>34</v>
      </c>
      <c r="E521" s="34" t="s">
        <v>57</v>
      </c>
      <c r="F521" s="34" t="s">
        <v>45</v>
      </c>
      <c r="G521" s="21"/>
      <c r="H521" s="21"/>
      <c r="I521" s="21" t="s">
        <v>38</v>
      </c>
      <c r="J521" s="21" t="s">
        <v>13</v>
      </c>
      <c r="M521" s="12"/>
    </row>
    <row r="522" spans="1:13" ht="18" customHeight="1">
      <c r="A522" s="4">
        <v>521</v>
      </c>
      <c r="B522" s="37">
        <v>44104</v>
      </c>
      <c r="C522" s="34" t="s">
        <v>18</v>
      </c>
      <c r="D522" s="34" t="s">
        <v>60</v>
      </c>
      <c r="E522" s="34" t="s">
        <v>6</v>
      </c>
      <c r="F522" s="34" t="s">
        <v>49</v>
      </c>
      <c r="G522" s="21"/>
      <c r="H522" s="21"/>
      <c r="I522" s="21" t="s">
        <v>13</v>
      </c>
      <c r="J522" s="21" t="s">
        <v>14</v>
      </c>
      <c r="M522" s="12"/>
    </row>
    <row r="523" spans="1:13" ht="18" customHeight="1">
      <c r="A523" s="4">
        <v>522</v>
      </c>
      <c r="B523" s="37">
        <v>44104</v>
      </c>
      <c r="C523" s="34" t="s">
        <v>33</v>
      </c>
      <c r="D523" s="34" t="s">
        <v>11</v>
      </c>
      <c r="E523" s="34" t="s">
        <v>39</v>
      </c>
      <c r="F523" s="34" t="s">
        <v>22</v>
      </c>
      <c r="G523" s="21"/>
      <c r="H523" s="21"/>
      <c r="I523" s="21" t="s">
        <v>9</v>
      </c>
      <c r="J523" s="21" t="s">
        <v>25</v>
      </c>
      <c r="M523" s="12"/>
    </row>
    <row r="524" spans="1:13" ht="18" customHeight="1">
      <c r="A524" s="4">
        <v>523</v>
      </c>
      <c r="B524" s="37">
        <v>44104</v>
      </c>
      <c r="C524" s="34" t="s">
        <v>12</v>
      </c>
      <c r="D524" s="34" t="s">
        <v>30</v>
      </c>
      <c r="E524" s="34" t="s">
        <v>28</v>
      </c>
      <c r="F524" s="34" t="s">
        <v>48</v>
      </c>
      <c r="G524" s="21"/>
      <c r="H524" s="21"/>
      <c r="I524" s="21" t="s">
        <v>31</v>
      </c>
      <c r="J524" s="21" t="s">
        <v>8</v>
      </c>
      <c r="M524" s="12"/>
    </row>
    <row r="525" spans="1:13" ht="18" customHeight="1">
      <c r="A525" s="4">
        <v>524</v>
      </c>
      <c r="B525" s="37">
        <v>44105</v>
      </c>
      <c r="C525" s="34" t="s">
        <v>60</v>
      </c>
      <c r="D525" s="34" t="s">
        <v>6</v>
      </c>
      <c r="E525" s="34" t="s">
        <v>49</v>
      </c>
      <c r="F525" s="34" t="s">
        <v>27</v>
      </c>
      <c r="G525" s="21"/>
      <c r="H525" s="21"/>
      <c r="I525" s="21" t="s">
        <v>13</v>
      </c>
      <c r="J525" s="21" t="s">
        <v>14</v>
      </c>
      <c r="M525" s="12"/>
    </row>
    <row r="526" spans="1:13" ht="18" customHeight="1">
      <c r="A526" s="4">
        <v>525</v>
      </c>
      <c r="B526" s="37">
        <v>44105</v>
      </c>
      <c r="C526" s="34" t="s">
        <v>34</v>
      </c>
      <c r="D526" s="34" t="s">
        <v>57</v>
      </c>
      <c r="E526" s="34" t="s">
        <v>45</v>
      </c>
      <c r="F526" s="34" t="s">
        <v>72</v>
      </c>
      <c r="G526" s="21"/>
      <c r="H526" s="21"/>
      <c r="I526" s="21" t="s">
        <v>38</v>
      </c>
      <c r="J526" s="21" t="s">
        <v>20</v>
      </c>
      <c r="M526" s="12"/>
    </row>
    <row r="527" spans="1:13" ht="18" customHeight="1">
      <c r="A527" s="4">
        <v>526</v>
      </c>
      <c r="B527" s="37">
        <v>44105</v>
      </c>
      <c r="C527" s="34" t="s">
        <v>23</v>
      </c>
      <c r="D527" s="34" t="s">
        <v>5</v>
      </c>
      <c r="E527" s="34" t="s">
        <v>40</v>
      </c>
      <c r="F527" s="34" t="s">
        <v>29</v>
      </c>
      <c r="G527" s="21"/>
      <c r="H527" s="21"/>
      <c r="I527" s="21" t="s">
        <v>19</v>
      </c>
      <c r="J527" s="21" t="s">
        <v>37</v>
      </c>
      <c r="M527" s="12"/>
    </row>
    <row r="528" spans="1:13" ht="18" customHeight="1">
      <c r="A528" s="4">
        <v>527</v>
      </c>
      <c r="B528" s="37">
        <v>44105</v>
      </c>
      <c r="C528" s="34" t="s">
        <v>30</v>
      </c>
      <c r="D528" s="34" t="s">
        <v>28</v>
      </c>
      <c r="E528" s="34" t="s">
        <v>48</v>
      </c>
      <c r="F528" s="34" t="s">
        <v>10</v>
      </c>
      <c r="G528" s="21"/>
      <c r="H528" s="21"/>
      <c r="I528" s="21" t="s">
        <v>31</v>
      </c>
      <c r="J528" s="21" t="s">
        <v>8</v>
      </c>
      <c r="M528" s="12"/>
    </row>
    <row r="529" spans="1:13" ht="18" customHeight="1">
      <c r="A529" s="4">
        <v>528</v>
      </c>
      <c r="B529" s="37">
        <v>44105</v>
      </c>
      <c r="C529" s="34" t="s">
        <v>24</v>
      </c>
      <c r="D529" s="34" t="s">
        <v>46</v>
      </c>
      <c r="E529" s="34" t="s">
        <v>58</v>
      </c>
      <c r="F529" s="34" t="s">
        <v>16</v>
      </c>
      <c r="G529" s="21"/>
      <c r="H529" s="21"/>
      <c r="I529" s="21" t="s">
        <v>26</v>
      </c>
      <c r="J529" s="21" t="s">
        <v>32</v>
      </c>
      <c r="M529" s="12"/>
    </row>
    <row r="530" spans="1:13" ht="18" customHeight="1">
      <c r="A530" s="4">
        <v>529</v>
      </c>
      <c r="B530" s="37">
        <v>44105</v>
      </c>
      <c r="C530" s="34" t="s">
        <v>11</v>
      </c>
      <c r="D530" s="34" t="s">
        <v>39</v>
      </c>
      <c r="E530" s="34" t="s">
        <v>22</v>
      </c>
      <c r="F530" s="34" t="s">
        <v>17</v>
      </c>
      <c r="G530" s="21"/>
      <c r="H530" s="21"/>
      <c r="I530" s="21" t="s">
        <v>9</v>
      </c>
      <c r="J530" s="21" t="s">
        <v>25</v>
      </c>
      <c r="M530" s="12"/>
    </row>
    <row r="531" spans="1:13" ht="18" customHeight="1">
      <c r="A531" s="4">
        <v>530</v>
      </c>
      <c r="B531" s="37">
        <v>44106</v>
      </c>
      <c r="C531" s="34" t="s">
        <v>39</v>
      </c>
      <c r="D531" s="34" t="s">
        <v>22</v>
      </c>
      <c r="E531" s="34" t="s">
        <v>17</v>
      </c>
      <c r="F531" s="34" t="s">
        <v>33</v>
      </c>
      <c r="G531" s="21"/>
      <c r="H531" s="21"/>
      <c r="I531" s="21" t="s">
        <v>8</v>
      </c>
      <c r="J531" s="21" t="s">
        <v>32</v>
      </c>
      <c r="M531" s="12"/>
    </row>
    <row r="532" spans="1:13" ht="18" customHeight="1">
      <c r="A532" s="4">
        <v>531</v>
      </c>
      <c r="B532" s="37">
        <v>44106</v>
      </c>
      <c r="C532" s="34" t="s">
        <v>5</v>
      </c>
      <c r="D532" s="34" t="s">
        <v>40</v>
      </c>
      <c r="E532" s="34" t="s">
        <v>29</v>
      </c>
      <c r="F532" s="34" t="s">
        <v>43</v>
      </c>
      <c r="G532" s="21"/>
      <c r="H532" s="21"/>
      <c r="I532" s="21" t="s">
        <v>25</v>
      </c>
      <c r="J532" s="21" t="s">
        <v>31</v>
      </c>
      <c r="M532" s="12"/>
    </row>
    <row r="533" spans="1:13" ht="18" customHeight="1">
      <c r="A533" s="4">
        <v>532</v>
      </c>
      <c r="B533" s="37">
        <v>44106</v>
      </c>
      <c r="C533" s="34" t="s">
        <v>36</v>
      </c>
      <c r="D533" s="34" t="s">
        <v>51</v>
      </c>
      <c r="E533" s="34" t="s">
        <v>4</v>
      </c>
      <c r="F533" s="34" t="s">
        <v>21</v>
      </c>
      <c r="G533" s="21"/>
      <c r="H533" s="21"/>
      <c r="I533" s="21" t="s">
        <v>13</v>
      </c>
      <c r="J533" s="21" t="s">
        <v>20</v>
      </c>
      <c r="M533" s="12"/>
    </row>
    <row r="534" spans="1:13" ht="18" customHeight="1">
      <c r="A534" s="4">
        <v>533</v>
      </c>
      <c r="B534" s="37">
        <v>44106</v>
      </c>
      <c r="C534" s="34" t="s">
        <v>46</v>
      </c>
      <c r="D534" s="34" t="s">
        <v>50</v>
      </c>
      <c r="E534" s="34" t="s">
        <v>16</v>
      </c>
      <c r="F534" s="34" t="s">
        <v>7</v>
      </c>
      <c r="G534" s="21"/>
      <c r="H534" s="21"/>
      <c r="I534" s="21" t="s">
        <v>38</v>
      </c>
      <c r="J534" s="21" t="s">
        <v>37</v>
      </c>
      <c r="M534" s="12"/>
    </row>
    <row r="535" spans="1:13" ht="18" customHeight="1">
      <c r="A535" s="4">
        <v>534</v>
      </c>
      <c r="B535" s="37">
        <v>44106</v>
      </c>
      <c r="C535" s="34" t="s">
        <v>6</v>
      </c>
      <c r="D535" s="34" t="s">
        <v>49</v>
      </c>
      <c r="E535" s="36" t="s">
        <v>27</v>
      </c>
      <c r="F535" s="34" t="s">
        <v>18</v>
      </c>
      <c r="G535" s="21"/>
      <c r="H535" s="21"/>
      <c r="I535" s="21" t="s">
        <v>14</v>
      </c>
      <c r="J535" s="21" t="s">
        <v>19</v>
      </c>
      <c r="M535" s="12"/>
    </row>
    <row r="536" spans="1:13" ht="18" customHeight="1">
      <c r="A536" s="4">
        <v>535</v>
      </c>
      <c r="B536" s="37">
        <v>44106</v>
      </c>
      <c r="C536" s="34" t="s">
        <v>57</v>
      </c>
      <c r="D536" s="34" t="s">
        <v>45</v>
      </c>
      <c r="E536" s="34" t="s">
        <v>47</v>
      </c>
      <c r="F536" s="34" t="s">
        <v>15</v>
      </c>
      <c r="G536" s="21"/>
      <c r="H536" s="21"/>
      <c r="I536" s="21" t="s">
        <v>26</v>
      </c>
      <c r="J536" s="21" t="s">
        <v>9</v>
      </c>
      <c r="M536" s="12"/>
    </row>
    <row r="537" spans="1:13" ht="18" customHeight="1">
      <c r="A537" s="4">
        <v>536</v>
      </c>
      <c r="B537" s="37">
        <v>44107</v>
      </c>
      <c r="C537" s="34" t="s">
        <v>45</v>
      </c>
      <c r="D537" s="34" t="s">
        <v>47</v>
      </c>
      <c r="E537" s="34" t="s">
        <v>15</v>
      </c>
      <c r="F537" s="34" t="s">
        <v>34</v>
      </c>
      <c r="G537" s="21"/>
      <c r="H537" s="21"/>
      <c r="I537" s="21" t="s">
        <v>26</v>
      </c>
      <c r="J537" s="21" t="s">
        <v>9</v>
      </c>
      <c r="M537" s="12"/>
    </row>
    <row r="538" spans="1:13" ht="18" customHeight="1">
      <c r="A538" s="4">
        <v>537</v>
      </c>
      <c r="B538" s="37">
        <v>44107</v>
      </c>
      <c r="C538" s="34" t="s">
        <v>40</v>
      </c>
      <c r="D538" s="34" t="s">
        <v>29</v>
      </c>
      <c r="E538" s="34" t="s">
        <v>43</v>
      </c>
      <c r="F538" s="34" t="s">
        <v>23</v>
      </c>
      <c r="G538" s="21"/>
      <c r="H538" s="21"/>
      <c r="I538" s="21" t="s">
        <v>25</v>
      </c>
      <c r="J538" s="21" t="s">
        <v>31</v>
      </c>
      <c r="M538" s="12"/>
    </row>
    <row r="539" spans="1:13" ht="18" customHeight="1">
      <c r="A539" s="4">
        <v>538</v>
      </c>
      <c r="B539" s="37">
        <v>44107</v>
      </c>
      <c r="C539" s="34" t="s">
        <v>49</v>
      </c>
      <c r="D539" s="34" t="s">
        <v>27</v>
      </c>
      <c r="E539" s="34" t="s">
        <v>18</v>
      </c>
      <c r="F539" s="34" t="s">
        <v>60</v>
      </c>
      <c r="G539" s="21"/>
      <c r="H539" s="21"/>
      <c r="I539" s="21" t="s">
        <v>14</v>
      </c>
      <c r="J539" s="21" t="s">
        <v>19</v>
      </c>
      <c r="M539" s="12"/>
    </row>
    <row r="540" spans="1:13" ht="18" customHeight="1">
      <c r="A540" s="4">
        <v>539</v>
      </c>
      <c r="B540" s="37">
        <v>44107</v>
      </c>
      <c r="C540" s="34" t="s">
        <v>51</v>
      </c>
      <c r="D540" s="34" t="s">
        <v>4</v>
      </c>
      <c r="E540" s="34" t="s">
        <v>21</v>
      </c>
      <c r="F540" s="34" t="s">
        <v>55</v>
      </c>
      <c r="G540" s="21"/>
      <c r="H540" s="21"/>
      <c r="I540" s="21" t="s">
        <v>13</v>
      </c>
      <c r="J540" s="21" t="s">
        <v>20</v>
      </c>
      <c r="M540" s="12"/>
    </row>
    <row r="541" spans="1:13" ht="18" customHeight="1">
      <c r="A541" s="4">
        <v>540</v>
      </c>
      <c r="B541" s="37">
        <v>44107</v>
      </c>
      <c r="C541" s="34" t="s">
        <v>50</v>
      </c>
      <c r="D541" s="34" t="s">
        <v>16</v>
      </c>
      <c r="E541" s="34" t="s">
        <v>7</v>
      </c>
      <c r="F541" s="34" t="s">
        <v>24</v>
      </c>
      <c r="G541" s="21"/>
      <c r="H541" s="21"/>
      <c r="I541" s="21" t="s">
        <v>38</v>
      </c>
      <c r="J541" s="21" t="s">
        <v>37</v>
      </c>
      <c r="M541" s="12"/>
    </row>
    <row r="542" spans="1:13" ht="18" customHeight="1">
      <c r="A542" s="4">
        <v>541</v>
      </c>
      <c r="B542" s="37">
        <v>44107</v>
      </c>
      <c r="C542" s="34" t="s">
        <v>22</v>
      </c>
      <c r="D542" s="34" t="s">
        <v>17</v>
      </c>
      <c r="E542" s="34" t="s">
        <v>33</v>
      </c>
      <c r="F542" s="34" t="s">
        <v>65</v>
      </c>
      <c r="G542" s="21"/>
      <c r="H542" s="21"/>
      <c r="I542" s="21" t="s">
        <v>8</v>
      </c>
      <c r="J542" s="21" t="s">
        <v>32</v>
      </c>
      <c r="M542" s="12"/>
    </row>
    <row r="543" spans="1:13" ht="18" customHeight="1">
      <c r="A543" s="4">
        <v>542</v>
      </c>
      <c r="B543" s="37">
        <v>44108</v>
      </c>
      <c r="C543" s="34" t="s">
        <v>4</v>
      </c>
      <c r="D543" s="34" t="s">
        <v>21</v>
      </c>
      <c r="E543" s="34" t="s">
        <v>55</v>
      </c>
      <c r="F543" s="34" t="s">
        <v>36</v>
      </c>
      <c r="G543" s="21"/>
      <c r="H543" s="21"/>
      <c r="I543" s="21" t="s">
        <v>13</v>
      </c>
      <c r="J543" s="21" t="s">
        <v>20</v>
      </c>
      <c r="M543" s="12"/>
    </row>
    <row r="544" spans="1:13" ht="18" customHeight="1">
      <c r="A544" s="4">
        <v>543</v>
      </c>
      <c r="B544" s="37">
        <v>44108</v>
      </c>
      <c r="C544" s="34" t="s">
        <v>47</v>
      </c>
      <c r="D544" s="34" t="s">
        <v>15</v>
      </c>
      <c r="E544" s="34" t="s">
        <v>34</v>
      </c>
      <c r="F544" s="34" t="s">
        <v>57</v>
      </c>
      <c r="G544" s="21"/>
      <c r="H544" s="21"/>
      <c r="I544" s="21" t="s">
        <v>26</v>
      </c>
      <c r="J544" s="21" t="s">
        <v>9</v>
      </c>
      <c r="M544" s="12"/>
    </row>
    <row r="545" spans="1:13" ht="18" customHeight="1">
      <c r="A545" s="4">
        <v>544</v>
      </c>
      <c r="B545" s="37">
        <v>44108</v>
      </c>
      <c r="C545" s="34" t="s">
        <v>29</v>
      </c>
      <c r="D545" s="34" t="s">
        <v>43</v>
      </c>
      <c r="E545" s="34" t="s">
        <v>23</v>
      </c>
      <c r="F545" s="34" t="s">
        <v>5</v>
      </c>
      <c r="G545" s="21"/>
      <c r="H545" s="21"/>
      <c r="I545" s="21" t="s">
        <v>25</v>
      </c>
      <c r="J545" s="21" t="s">
        <v>31</v>
      </c>
      <c r="M545" s="12"/>
    </row>
    <row r="546" spans="1:13" ht="18" customHeight="1">
      <c r="A546" s="4">
        <v>545</v>
      </c>
      <c r="B546" s="37">
        <v>44108</v>
      </c>
      <c r="C546" s="34" t="s">
        <v>17</v>
      </c>
      <c r="D546" s="34" t="s">
        <v>33</v>
      </c>
      <c r="E546" s="34" t="s">
        <v>65</v>
      </c>
      <c r="F546" s="34" t="s">
        <v>39</v>
      </c>
      <c r="G546" s="21"/>
      <c r="H546" s="21"/>
      <c r="I546" s="21" t="s">
        <v>8</v>
      </c>
      <c r="J546" s="21" t="s">
        <v>32</v>
      </c>
      <c r="M546" s="12"/>
    </row>
    <row r="547" spans="1:13" ht="18" customHeight="1">
      <c r="A547" s="4">
        <v>546</v>
      </c>
      <c r="B547" s="37">
        <v>44108</v>
      </c>
      <c r="C547" s="34" t="s">
        <v>27</v>
      </c>
      <c r="D547" s="34" t="s">
        <v>18</v>
      </c>
      <c r="E547" s="34" t="s">
        <v>60</v>
      </c>
      <c r="F547" s="34" t="s">
        <v>6</v>
      </c>
      <c r="G547" s="21"/>
      <c r="H547" s="21"/>
      <c r="I547" s="21" t="s">
        <v>14</v>
      </c>
      <c r="J547" s="21" t="s">
        <v>19</v>
      </c>
      <c r="M547" s="12"/>
    </row>
    <row r="548" spans="1:13" ht="18" customHeight="1">
      <c r="A548" s="4">
        <v>547</v>
      </c>
      <c r="B548" s="37">
        <v>44108</v>
      </c>
      <c r="C548" s="34" t="s">
        <v>16</v>
      </c>
      <c r="D548" s="34" t="s">
        <v>7</v>
      </c>
      <c r="E548" s="34" t="s">
        <v>24</v>
      </c>
      <c r="F548" s="34" t="s">
        <v>46</v>
      </c>
      <c r="G548" s="21"/>
      <c r="H548" s="21"/>
      <c r="I548" s="21" t="s">
        <v>38</v>
      </c>
      <c r="J548" s="21" t="s">
        <v>37</v>
      </c>
      <c r="M548" s="12"/>
    </row>
    <row r="549" spans="1:13" ht="18" customHeight="1">
      <c r="A549" s="4">
        <v>548</v>
      </c>
      <c r="B549" s="37">
        <v>44109</v>
      </c>
      <c r="C549" s="34" t="s">
        <v>7</v>
      </c>
      <c r="D549" s="34" t="s">
        <v>24</v>
      </c>
      <c r="E549" s="34" t="s">
        <v>46</v>
      </c>
      <c r="F549" s="34" t="s">
        <v>50</v>
      </c>
      <c r="G549" s="21"/>
      <c r="H549" s="21"/>
      <c r="I549" s="21" t="s">
        <v>38</v>
      </c>
      <c r="J549" s="21" t="s">
        <v>37</v>
      </c>
      <c r="M549" s="12"/>
    </row>
    <row r="550" spans="1:13" ht="18" customHeight="1">
      <c r="A550" s="4">
        <v>549</v>
      </c>
      <c r="B550" s="37">
        <v>44110</v>
      </c>
      <c r="C550" s="34" t="s">
        <v>72</v>
      </c>
      <c r="D550" s="34" t="s">
        <v>23</v>
      </c>
      <c r="E550" s="34" t="s">
        <v>34</v>
      </c>
      <c r="F550" s="34" t="s">
        <v>57</v>
      </c>
      <c r="G550" s="21"/>
      <c r="H550" s="21"/>
      <c r="I550" s="21" t="s">
        <v>20</v>
      </c>
      <c r="J550" s="21" t="s">
        <v>14</v>
      </c>
      <c r="M550" s="12"/>
    </row>
    <row r="551" spans="1:13" ht="18" customHeight="1">
      <c r="A551" s="4">
        <v>550</v>
      </c>
      <c r="B551" s="37">
        <v>44110</v>
      </c>
      <c r="C551" s="34" t="s">
        <v>28</v>
      </c>
      <c r="D551" s="34" t="s">
        <v>48</v>
      </c>
      <c r="E551" s="34" t="s">
        <v>10</v>
      </c>
      <c r="F551" s="34" t="s">
        <v>12</v>
      </c>
      <c r="G551" s="21"/>
      <c r="H551" s="21"/>
      <c r="I551" s="21" t="s">
        <v>19</v>
      </c>
      <c r="J551" s="21" t="s">
        <v>38</v>
      </c>
      <c r="M551" s="12"/>
    </row>
    <row r="552" spans="1:13" ht="18" customHeight="1">
      <c r="A552" s="4">
        <v>551</v>
      </c>
      <c r="B552" s="37">
        <v>44110</v>
      </c>
      <c r="C552" s="34" t="s">
        <v>56</v>
      </c>
      <c r="D552" s="34" t="s">
        <v>35</v>
      </c>
      <c r="E552" s="34" t="s">
        <v>5</v>
      </c>
      <c r="F552" s="34" t="s">
        <v>40</v>
      </c>
      <c r="G552" s="21"/>
      <c r="H552" s="21"/>
      <c r="I552" s="21" t="s">
        <v>8</v>
      </c>
      <c r="J552" s="21" t="s">
        <v>26</v>
      </c>
      <c r="M552" s="12"/>
    </row>
    <row r="553" spans="1:13" ht="18" customHeight="1">
      <c r="A553" s="4">
        <v>552</v>
      </c>
      <c r="B553" s="37">
        <v>44110</v>
      </c>
      <c r="C553" s="34" t="s">
        <v>21</v>
      </c>
      <c r="D553" s="34" t="s">
        <v>55</v>
      </c>
      <c r="E553" s="34" t="s">
        <v>36</v>
      </c>
      <c r="F553" s="34" t="s">
        <v>41</v>
      </c>
      <c r="G553" s="21"/>
      <c r="H553" s="21"/>
      <c r="I553" s="21" t="s">
        <v>31</v>
      </c>
      <c r="J553" s="21" t="s">
        <v>9</v>
      </c>
      <c r="M553" s="12"/>
    </row>
    <row r="554" spans="1:13" ht="18" customHeight="1">
      <c r="A554" s="4">
        <v>553</v>
      </c>
      <c r="B554" s="37">
        <v>44110</v>
      </c>
      <c r="C554" s="34" t="s">
        <v>18</v>
      </c>
      <c r="D554" s="34" t="s">
        <v>42</v>
      </c>
      <c r="E554" s="34" t="s">
        <v>6</v>
      </c>
      <c r="F554" s="34" t="s">
        <v>49</v>
      </c>
      <c r="G554" s="21"/>
      <c r="H554" s="21"/>
      <c r="I554" s="21" t="s">
        <v>32</v>
      </c>
      <c r="J554" s="21" t="s">
        <v>25</v>
      </c>
      <c r="M554" s="12"/>
    </row>
    <row r="555" spans="1:13" ht="18" customHeight="1">
      <c r="A555" s="4">
        <v>554</v>
      </c>
      <c r="B555" s="37">
        <v>44110</v>
      </c>
      <c r="C555" s="34" t="s">
        <v>33</v>
      </c>
      <c r="D555" s="34" t="s">
        <v>15</v>
      </c>
      <c r="E555" s="34" t="s">
        <v>39</v>
      </c>
      <c r="F555" s="34" t="s">
        <v>22</v>
      </c>
      <c r="G555" s="21"/>
      <c r="H555" s="21"/>
      <c r="I555" s="21" t="s">
        <v>37</v>
      </c>
      <c r="J555" s="21" t="s">
        <v>13</v>
      </c>
      <c r="M555" s="12"/>
    </row>
    <row r="556" spans="1:13" ht="18" customHeight="1">
      <c r="A556" s="4">
        <v>555</v>
      </c>
      <c r="B556" s="37">
        <v>44111</v>
      </c>
      <c r="C556" s="34" t="s">
        <v>35</v>
      </c>
      <c r="D556" s="34" t="s">
        <v>5</v>
      </c>
      <c r="E556" s="34" t="s">
        <v>40</v>
      </c>
      <c r="F556" s="34" t="s">
        <v>29</v>
      </c>
      <c r="G556" s="21"/>
      <c r="H556" s="21"/>
      <c r="I556" s="21" t="s">
        <v>8</v>
      </c>
      <c r="J556" s="21" t="s">
        <v>26</v>
      </c>
      <c r="M556" s="12"/>
    </row>
    <row r="557" spans="1:13" ht="18" customHeight="1">
      <c r="A557" s="4">
        <v>556</v>
      </c>
      <c r="B557" s="37">
        <v>44111</v>
      </c>
      <c r="C557" s="34" t="s">
        <v>55</v>
      </c>
      <c r="D557" s="34" t="s">
        <v>36</v>
      </c>
      <c r="E557" s="34" t="s">
        <v>41</v>
      </c>
      <c r="F557" s="34" t="s">
        <v>4</v>
      </c>
      <c r="G557" s="21"/>
      <c r="H557" s="21"/>
      <c r="I557" s="21" t="s">
        <v>31</v>
      </c>
      <c r="J557" s="21" t="s">
        <v>9</v>
      </c>
      <c r="M557" s="12"/>
    </row>
    <row r="558" spans="1:13" ht="18" customHeight="1">
      <c r="A558" s="4">
        <v>557</v>
      </c>
      <c r="B558" s="37">
        <v>44111</v>
      </c>
      <c r="C558" s="34" t="s">
        <v>42</v>
      </c>
      <c r="D558" s="34" t="s">
        <v>6</v>
      </c>
      <c r="E558" s="34" t="s">
        <v>49</v>
      </c>
      <c r="F558" s="34" t="s">
        <v>27</v>
      </c>
      <c r="G558" s="21"/>
      <c r="H558" s="21"/>
      <c r="I558" s="21" t="s">
        <v>32</v>
      </c>
      <c r="J558" s="21" t="s">
        <v>25</v>
      </c>
      <c r="M558" s="12"/>
    </row>
    <row r="559" spans="1:13" ht="18" customHeight="1">
      <c r="A559" s="4">
        <v>558</v>
      </c>
      <c r="B559" s="37">
        <v>44111</v>
      </c>
      <c r="C559" s="34" t="s">
        <v>48</v>
      </c>
      <c r="D559" s="34" t="s">
        <v>10</v>
      </c>
      <c r="E559" s="34" t="s">
        <v>12</v>
      </c>
      <c r="F559" s="34" t="s">
        <v>30</v>
      </c>
      <c r="G559" s="21"/>
      <c r="H559" s="21"/>
      <c r="I559" s="21" t="s">
        <v>19</v>
      </c>
      <c r="J559" s="21" t="s">
        <v>38</v>
      </c>
      <c r="M559" s="12"/>
    </row>
    <row r="560" spans="1:13" ht="18" customHeight="1">
      <c r="A560" s="4">
        <v>559</v>
      </c>
      <c r="B560" s="37">
        <v>44111</v>
      </c>
      <c r="C560" s="34" t="s">
        <v>23</v>
      </c>
      <c r="D560" s="34" t="s">
        <v>34</v>
      </c>
      <c r="E560" s="34" t="s">
        <v>57</v>
      </c>
      <c r="F560" s="34" t="s">
        <v>11</v>
      </c>
      <c r="G560" s="21"/>
      <c r="H560" s="21"/>
      <c r="I560" s="21" t="s">
        <v>20</v>
      </c>
      <c r="J560" s="21" t="s">
        <v>14</v>
      </c>
      <c r="M560" s="12"/>
    </row>
    <row r="561" spans="1:13" ht="18" customHeight="1">
      <c r="A561" s="4">
        <v>560</v>
      </c>
      <c r="B561" s="37">
        <v>44111</v>
      </c>
      <c r="C561" s="34" t="s">
        <v>15</v>
      </c>
      <c r="D561" s="34" t="s">
        <v>39</v>
      </c>
      <c r="E561" s="34" t="s">
        <v>22</v>
      </c>
      <c r="F561" s="34" t="s">
        <v>17</v>
      </c>
      <c r="G561" s="21"/>
      <c r="H561" s="21"/>
      <c r="I561" s="21" t="s">
        <v>37</v>
      </c>
      <c r="J561" s="21" t="s">
        <v>13</v>
      </c>
      <c r="M561" s="12"/>
    </row>
    <row r="562" spans="1:13" ht="18" customHeight="1">
      <c r="A562" s="4">
        <v>561</v>
      </c>
      <c r="B562" s="37">
        <v>44112</v>
      </c>
      <c r="C562" s="36" t="s">
        <v>39</v>
      </c>
      <c r="D562" s="34" t="s">
        <v>22</v>
      </c>
      <c r="E562" s="34" t="s">
        <v>17</v>
      </c>
      <c r="F562" s="34" t="s">
        <v>33</v>
      </c>
      <c r="G562" s="21"/>
      <c r="H562" s="21"/>
      <c r="I562" s="21" t="s">
        <v>37</v>
      </c>
      <c r="J562" s="21" t="s">
        <v>13</v>
      </c>
      <c r="M562" s="13"/>
    </row>
    <row r="563" spans="1:13" ht="18" customHeight="1">
      <c r="A563" s="4">
        <v>562</v>
      </c>
      <c r="B563" s="37">
        <v>44112</v>
      </c>
      <c r="C563" s="34" t="s">
        <v>10</v>
      </c>
      <c r="D563" s="34" t="s">
        <v>12</v>
      </c>
      <c r="E563" s="34" t="s">
        <v>30</v>
      </c>
      <c r="F563" s="34" t="s">
        <v>28</v>
      </c>
      <c r="G563" s="21"/>
      <c r="H563" s="21"/>
      <c r="I563" s="21" t="s">
        <v>19</v>
      </c>
      <c r="J563" s="21" t="s">
        <v>38</v>
      </c>
      <c r="M563" s="12"/>
    </row>
    <row r="564" spans="1:13" ht="18" customHeight="1">
      <c r="A564" s="4">
        <v>563</v>
      </c>
      <c r="B564" s="37">
        <v>44112</v>
      </c>
      <c r="C564" s="34" t="s">
        <v>36</v>
      </c>
      <c r="D564" s="34" t="s">
        <v>41</v>
      </c>
      <c r="E564" s="34" t="s">
        <v>4</v>
      </c>
      <c r="F564" s="34" t="s">
        <v>21</v>
      </c>
      <c r="G564" s="21"/>
      <c r="H564" s="21"/>
      <c r="I564" s="21" t="s">
        <v>31</v>
      </c>
      <c r="J564" s="21" t="s">
        <v>9</v>
      </c>
      <c r="M564" s="12"/>
    </row>
    <row r="565" spans="1:13" ht="18" customHeight="1">
      <c r="A565" s="4">
        <v>564</v>
      </c>
      <c r="B565" s="37">
        <v>44112</v>
      </c>
      <c r="C565" s="34" t="s">
        <v>6</v>
      </c>
      <c r="D565" s="34" t="s">
        <v>49</v>
      </c>
      <c r="E565" s="34" t="s">
        <v>27</v>
      </c>
      <c r="F565" s="34" t="s">
        <v>18</v>
      </c>
      <c r="G565" s="21"/>
      <c r="H565" s="21"/>
      <c r="I565" s="21" t="s">
        <v>32</v>
      </c>
      <c r="J565" s="21" t="s">
        <v>25</v>
      </c>
      <c r="M565" s="12"/>
    </row>
    <row r="566" spans="1:13" ht="18" customHeight="1">
      <c r="A566" s="4">
        <v>565</v>
      </c>
      <c r="B566" s="37">
        <v>44113</v>
      </c>
      <c r="C566" s="34" t="s">
        <v>41</v>
      </c>
      <c r="D566" s="34" t="s">
        <v>4</v>
      </c>
      <c r="E566" s="34" t="s">
        <v>21</v>
      </c>
      <c r="F566" s="34" t="s">
        <v>55</v>
      </c>
      <c r="G566" s="21"/>
      <c r="H566" s="21"/>
      <c r="I566" s="21" t="s">
        <v>31</v>
      </c>
      <c r="J566" s="21" t="s">
        <v>26</v>
      </c>
      <c r="M566" s="12"/>
    </row>
    <row r="567" spans="1:13" ht="18" customHeight="1">
      <c r="A567" s="4">
        <v>566</v>
      </c>
      <c r="B567" s="37">
        <v>44113</v>
      </c>
      <c r="C567" s="34" t="s">
        <v>24</v>
      </c>
      <c r="D567" s="34" t="s">
        <v>46</v>
      </c>
      <c r="E567" s="34" t="s">
        <v>50</v>
      </c>
      <c r="F567" s="34" t="s">
        <v>16</v>
      </c>
      <c r="G567" s="21"/>
      <c r="H567" s="21"/>
      <c r="I567" s="21" t="s">
        <v>25</v>
      </c>
      <c r="J567" s="21" t="s">
        <v>8</v>
      </c>
      <c r="M567" s="12"/>
    </row>
    <row r="568" spans="1:13" ht="18" customHeight="1">
      <c r="A568" s="4">
        <v>567</v>
      </c>
      <c r="B568" s="37">
        <v>44113</v>
      </c>
      <c r="C568" s="34" t="s">
        <v>22</v>
      </c>
      <c r="D568" s="34" t="s">
        <v>17</v>
      </c>
      <c r="E568" s="34" t="s">
        <v>33</v>
      </c>
      <c r="F568" s="34" t="s">
        <v>15</v>
      </c>
      <c r="G568" s="21"/>
      <c r="H568" s="21"/>
      <c r="I568" s="21" t="s">
        <v>9</v>
      </c>
      <c r="J568" s="21" t="s">
        <v>32</v>
      </c>
      <c r="M568" s="12"/>
    </row>
    <row r="569" spans="1:13" ht="18" customHeight="1">
      <c r="A569" s="4">
        <v>568</v>
      </c>
      <c r="B569" s="37">
        <v>44113</v>
      </c>
      <c r="C569" s="34" t="s">
        <v>12</v>
      </c>
      <c r="D569" s="34" t="s">
        <v>30</v>
      </c>
      <c r="E569" s="34" t="s">
        <v>28</v>
      </c>
      <c r="F569" s="34" t="s">
        <v>48</v>
      </c>
      <c r="G569" s="21"/>
      <c r="H569" s="21"/>
      <c r="I569" s="21" t="s">
        <v>19</v>
      </c>
      <c r="J569" s="21" t="s">
        <v>14</v>
      </c>
      <c r="M569" s="12"/>
    </row>
    <row r="570" spans="1:13" ht="18" customHeight="1">
      <c r="A570" s="4">
        <v>569</v>
      </c>
      <c r="B570" s="37">
        <v>44114</v>
      </c>
      <c r="C570" s="34" t="s">
        <v>4</v>
      </c>
      <c r="D570" s="34" t="s">
        <v>21</v>
      </c>
      <c r="E570" s="34" t="s">
        <v>55</v>
      </c>
      <c r="F570" s="34" t="s">
        <v>36</v>
      </c>
      <c r="G570" s="21"/>
      <c r="H570" s="21"/>
      <c r="I570" s="21" t="s">
        <v>31</v>
      </c>
      <c r="J570" s="21" t="s">
        <v>26</v>
      </c>
      <c r="M570" s="12"/>
    </row>
    <row r="571" spans="1:13" ht="18" customHeight="1">
      <c r="A571" s="4">
        <v>570</v>
      </c>
      <c r="B571" s="37">
        <v>44114</v>
      </c>
      <c r="C571" s="34" t="s">
        <v>47</v>
      </c>
      <c r="D571" s="34" t="s">
        <v>11</v>
      </c>
      <c r="E571" s="34" t="s">
        <v>72</v>
      </c>
      <c r="F571" s="34" t="s">
        <v>23</v>
      </c>
      <c r="G571" s="21"/>
      <c r="H571" s="21"/>
      <c r="I571" s="21" t="s">
        <v>38</v>
      </c>
      <c r="J571" s="21" t="s">
        <v>13</v>
      </c>
      <c r="M571" s="12"/>
    </row>
    <row r="572" spans="1:13" ht="18" customHeight="1">
      <c r="A572" s="4">
        <v>571</v>
      </c>
      <c r="B572" s="37">
        <v>44114</v>
      </c>
      <c r="C572" s="34" t="s">
        <v>49</v>
      </c>
      <c r="D572" s="34" t="s">
        <v>27</v>
      </c>
      <c r="E572" s="34" t="s">
        <v>18</v>
      </c>
      <c r="F572" s="34" t="s">
        <v>42</v>
      </c>
      <c r="G572" s="21"/>
      <c r="H572" s="21"/>
      <c r="I572" s="21" t="s">
        <v>20</v>
      </c>
      <c r="J572" s="21" t="s">
        <v>37</v>
      </c>
      <c r="M572" s="12"/>
    </row>
    <row r="573" spans="1:13" ht="18" customHeight="1">
      <c r="A573" s="4">
        <v>572</v>
      </c>
      <c r="B573" s="37">
        <v>44114</v>
      </c>
      <c r="C573" s="34" t="s">
        <v>46</v>
      </c>
      <c r="D573" s="34" t="s">
        <v>50</v>
      </c>
      <c r="E573" s="34" t="s">
        <v>16</v>
      </c>
      <c r="F573" s="34" t="s">
        <v>59</v>
      </c>
      <c r="G573" s="21"/>
      <c r="H573" s="21"/>
      <c r="I573" s="21" t="s">
        <v>25</v>
      </c>
      <c r="J573" s="21" t="s">
        <v>8</v>
      </c>
      <c r="M573" s="12"/>
    </row>
    <row r="574" spans="1:13" ht="18" customHeight="1">
      <c r="A574" s="4">
        <v>573</v>
      </c>
      <c r="B574" s="37">
        <v>44114</v>
      </c>
      <c r="C574" s="34" t="s">
        <v>30</v>
      </c>
      <c r="D574" s="34" t="s">
        <v>28</v>
      </c>
      <c r="E574" s="34" t="s">
        <v>48</v>
      </c>
      <c r="F574" s="34" t="s">
        <v>10</v>
      </c>
      <c r="G574" s="21"/>
      <c r="H574" s="21"/>
      <c r="I574" s="21" t="s">
        <v>19</v>
      </c>
      <c r="J574" s="21" t="s">
        <v>14</v>
      </c>
      <c r="M574" s="12"/>
    </row>
    <row r="575" spans="1:13" ht="18" customHeight="1">
      <c r="A575" s="4">
        <v>574</v>
      </c>
      <c r="B575" s="37">
        <v>44115</v>
      </c>
      <c r="C575" s="34" t="s">
        <v>28</v>
      </c>
      <c r="D575" s="34" t="s">
        <v>48</v>
      </c>
      <c r="E575" s="34" t="s">
        <v>10</v>
      </c>
      <c r="F575" s="34" t="s">
        <v>12</v>
      </c>
      <c r="G575" s="21"/>
      <c r="H575" s="21"/>
      <c r="I575" s="21" t="s">
        <v>19</v>
      </c>
      <c r="J575" s="21" t="s">
        <v>14</v>
      </c>
      <c r="M575" s="12"/>
    </row>
    <row r="576" spans="1:13" ht="18" customHeight="1">
      <c r="A576" s="4">
        <v>575</v>
      </c>
      <c r="B576" s="37">
        <v>44115</v>
      </c>
      <c r="C576" s="34" t="s">
        <v>50</v>
      </c>
      <c r="D576" s="34" t="s">
        <v>16</v>
      </c>
      <c r="E576" s="34" t="s">
        <v>59</v>
      </c>
      <c r="F576" s="34" t="s">
        <v>24</v>
      </c>
      <c r="G576" s="21"/>
      <c r="H576" s="21"/>
      <c r="I576" s="21" t="s">
        <v>25</v>
      </c>
      <c r="J576" s="21" t="s">
        <v>8</v>
      </c>
      <c r="M576" s="12"/>
    </row>
    <row r="577" spans="1:13" ht="18" customHeight="1">
      <c r="A577" s="4">
        <v>576</v>
      </c>
      <c r="B577" s="37">
        <v>44115</v>
      </c>
      <c r="C577" s="34" t="s">
        <v>21</v>
      </c>
      <c r="D577" s="34" t="s">
        <v>55</v>
      </c>
      <c r="E577" s="34" t="s">
        <v>36</v>
      </c>
      <c r="F577" s="34" t="s">
        <v>41</v>
      </c>
      <c r="G577" s="21"/>
      <c r="H577" s="21"/>
      <c r="I577" s="21" t="s">
        <v>31</v>
      </c>
      <c r="J577" s="21" t="s">
        <v>26</v>
      </c>
      <c r="M577" s="12"/>
    </row>
    <row r="578" spans="1:13" ht="18" customHeight="1">
      <c r="A578" s="4">
        <v>577</v>
      </c>
      <c r="B578" s="37">
        <v>44115</v>
      </c>
      <c r="C578" s="34" t="s">
        <v>11</v>
      </c>
      <c r="D578" s="34" t="s">
        <v>72</v>
      </c>
      <c r="E578" s="34" t="s">
        <v>23</v>
      </c>
      <c r="F578" s="34" t="s">
        <v>43</v>
      </c>
      <c r="G578" s="21"/>
      <c r="H578" s="21"/>
      <c r="I578" s="21" t="s">
        <v>38</v>
      </c>
      <c r="J578" s="21" t="s">
        <v>13</v>
      </c>
      <c r="M578" s="12"/>
    </row>
    <row r="579" spans="1:13" ht="18" customHeight="1">
      <c r="A579" s="4">
        <v>578</v>
      </c>
      <c r="B579" s="37">
        <v>44115</v>
      </c>
      <c r="C579" s="34" t="s">
        <v>17</v>
      </c>
      <c r="D579" s="34" t="s">
        <v>33</v>
      </c>
      <c r="E579" s="34" t="s">
        <v>15</v>
      </c>
      <c r="F579" s="34" t="s">
        <v>51</v>
      </c>
      <c r="G579" s="21"/>
      <c r="H579" s="21"/>
      <c r="I579" s="21" t="s">
        <v>9</v>
      </c>
      <c r="J579" s="21" t="s">
        <v>32</v>
      </c>
      <c r="M579" s="12"/>
    </row>
    <row r="580" spans="1:13" ht="18" customHeight="1">
      <c r="A580" s="4">
        <v>579</v>
      </c>
      <c r="B580" s="37">
        <v>44115</v>
      </c>
      <c r="C580" s="34" t="s">
        <v>27</v>
      </c>
      <c r="D580" s="34" t="s">
        <v>18</v>
      </c>
      <c r="E580" s="34" t="s">
        <v>42</v>
      </c>
      <c r="F580" s="34" t="s">
        <v>6</v>
      </c>
      <c r="G580" s="21"/>
      <c r="H580" s="21"/>
      <c r="I580" s="21" t="s">
        <v>20</v>
      </c>
      <c r="J580" s="21" t="s">
        <v>37</v>
      </c>
      <c r="M580" s="12"/>
    </row>
    <row r="581" spans="1:13" ht="18" customHeight="1">
      <c r="A581" s="4">
        <v>580</v>
      </c>
      <c r="B581" s="37">
        <v>44116</v>
      </c>
      <c r="C581" s="34" t="s">
        <v>18</v>
      </c>
      <c r="D581" s="34" t="s">
        <v>42</v>
      </c>
      <c r="E581" s="34" t="s">
        <v>6</v>
      </c>
      <c r="F581" s="34" t="s">
        <v>49</v>
      </c>
      <c r="G581" s="21"/>
      <c r="H581" s="21"/>
      <c r="I581" s="21" t="s">
        <v>20</v>
      </c>
      <c r="J581" s="21" t="s">
        <v>37</v>
      </c>
      <c r="M581" s="12"/>
    </row>
    <row r="582" spans="1:13" ht="18" customHeight="1">
      <c r="A582" s="4">
        <v>581</v>
      </c>
      <c r="B582" s="37">
        <v>44117</v>
      </c>
      <c r="C582" s="34" t="s">
        <v>40</v>
      </c>
      <c r="D582" s="34" t="s">
        <v>29</v>
      </c>
      <c r="E582" s="34" t="s">
        <v>56</v>
      </c>
      <c r="F582" s="34" t="s">
        <v>35</v>
      </c>
      <c r="G582" s="21"/>
      <c r="H582" s="21"/>
      <c r="I582" s="21" t="s">
        <v>31</v>
      </c>
      <c r="J582" s="21" t="s">
        <v>32</v>
      </c>
      <c r="M582" s="12"/>
    </row>
    <row r="583" spans="1:13" ht="18" customHeight="1">
      <c r="A583" s="4">
        <v>582</v>
      </c>
      <c r="B583" s="37">
        <v>44117</v>
      </c>
      <c r="C583" s="34" t="s">
        <v>34</v>
      </c>
      <c r="D583" s="34" t="s">
        <v>36</v>
      </c>
      <c r="E583" s="34" t="s">
        <v>41</v>
      </c>
      <c r="F583" s="34" t="s">
        <v>4</v>
      </c>
      <c r="G583" s="21"/>
      <c r="H583" s="21"/>
      <c r="I583" s="21" t="s">
        <v>37</v>
      </c>
      <c r="J583" s="21" t="s">
        <v>19</v>
      </c>
      <c r="M583" s="12"/>
    </row>
    <row r="584" spans="1:13" ht="18" customHeight="1">
      <c r="A584" s="4">
        <v>583</v>
      </c>
      <c r="B584" s="37">
        <v>44117</v>
      </c>
      <c r="C584" s="34" t="s">
        <v>42</v>
      </c>
      <c r="D584" s="34" t="s">
        <v>6</v>
      </c>
      <c r="E584" s="34" t="s">
        <v>49</v>
      </c>
      <c r="F584" s="34" t="s">
        <v>27</v>
      </c>
      <c r="G584" s="21"/>
      <c r="H584" s="21"/>
      <c r="I584" s="21" t="s">
        <v>20</v>
      </c>
      <c r="J584" s="21" t="s">
        <v>38</v>
      </c>
      <c r="M584" s="12"/>
    </row>
    <row r="585" spans="1:13" ht="18" customHeight="1">
      <c r="A585" s="4">
        <v>584</v>
      </c>
      <c r="B585" s="37">
        <v>44117</v>
      </c>
      <c r="C585" s="34" t="s">
        <v>48</v>
      </c>
      <c r="D585" s="34" t="s">
        <v>10</v>
      </c>
      <c r="E585" s="34" t="s">
        <v>12</v>
      </c>
      <c r="F585" s="34" t="s">
        <v>30</v>
      </c>
      <c r="G585" s="21"/>
      <c r="H585" s="21"/>
      <c r="I585" s="21" t="s">
        <v>8</v>
      </c>
      <c r="J585" s="21" t="s">
        <v>9</v>
      </c>
      <c r="M585" s="12"/>
    </row>
    <row r="586" spans="1:13" ht="18" customHeight="1">
      <c r="A586" s="4">
        <v>585</v>
      </c>
      <c r="B586" s="37">
        <v>44117</v>
      </c>
      <c r="C586" s="34" t="s">
        <v>15</v>
      </c>
      <c r="D586" s="34" t="s">
        <v>39</v>
      </c>
      <c r="E586" s="34" t="s">
        <v>22</v>
      </c>
      <c r="F586" s="34" t="s">
        <v>17</v>
      </c>
      <c r="G586" s="21"/>
      <c r="H586" s="21"/>
      <c r="I586" s="21" t="s">
        <v>14</v>
      </c>
      <c r="J586" s="21" t="s">
        <v>13</v>
      </c>
      <c r="M586" s="12"/>
    </row>
    <row r="587" spans="1:13" ht="18" customHeight="1">
      <c r="A587" s="4">
        <v>586</v>
      </c>
      <c r="B587" s="37">
        <v>44117</v>
      </c>
      <c r="C587" s="34" t="s">
        <v>16</v>
      </c>
      <c r="D587" s="34" t="s">
        <v>58</v>
      </c>
      <c r="E587" s="34" t="s">
        <v>24</v>
      </c>
      <c r="F587" s="34" t="s">
        <v>46</v>
      </c>
      <c r="G587" s="21"/>
      <c r="H587" s="21"/>
      <c r="I587" s="21" t="s">
        <v>26</v>
      </c>
      <c r="J587" s="21" t="s">
        <v>25</v>
      </c>
      <c r="M587" s="12"/>
    </row>
    <row r="588" spans="1:13" ht="18" customHeight="1">
      <c r="A588" s="4">
        <v>587</v>
      </c>
      <c r="B588" s="37">
        <v>44118</v>
      </c>
      <c r="C588" s="34" t="s">
        <v>39</v>
      </c>
      <c r="D588" s="34" t="s">
        <v>22</v>
      </c>
      <c r="E588" s="34" t="s">
        <v>17</v>
      </c>
      <c r="F588" s="34" t="s">
        <v>33</v>
      </c>
      <c r="G588" s="21"/>
      <c r="H588" s="21"/>
      <c r="I588" s="21" t="s">
        <v>14</v>
      </c>
      <c r="J588" s="21" t="s">
        <v>13</v>
      </c>
      <c r="M588" s="12"/>
    </row>
    <row r="589" spans="1:13" ht="18" customHeight="1">
      <c r="A589" s="4">
        <v>588</v>
      </c>
      <c r="B589" s="37">
        <v>44118</v>
      </c>
      <c r="C589" s="34" t="s">
        <v>10</v>
      </c>
      <c r="D589" s="34" t="s">
        <v>12</v>
      </c>
      <c r="E589" s="34" t="s">
        <v>30</v>
      </c>
      <c r="F589" s="34" t="s">
        <v>28</v>
      </c>
      <c r="G589" s="21"/>
      <c r="H589" s="21"/>
      <c r="I589" s="21" t="s">
        <v>8</v>
      </c>
      <c r="J589" s="21" t="s">
        <v>9</v>
      </c>
      <c r="M589" s="12"/>
    </row>
    <row r="590" spans="1:13" ht="18" customHeight="1">
      <c r="A590" s="4">
        <v>589</v>
      </c>
      <c r="B590" s="37">
        <v>44118</v>
      </c>
      <c r="C590" s="34" t="s">
        <v>36</v>
      </c>
      <c r="D590" s="34" t="s">
        <v>41</v>
      </c>
      <c r="E590" s="34" t="s">
        <v>4</v>
      </c>
      <c r="F590" s="34" t="s">
        <v>21</v>
      </c>
      <c r="G590" s="21"/>
      <c r="H590" s="21"/>
      <c r="I590" s="21" t="s">
        <v>37</v>
      </c>
      <c r="J590" s="21" t="s">
        <v>19</v>
      </c>
      <c r="M590" s="12"/>
    </row>
    <row r="591" spans="1:13" ht="18" customHeight="1">
      <c r="A591" s="4">
        <v>590</v>
      </c>
      <c r="B591" s="37">
        <v>44118</v>
      </c>
      <c r="C591" s="34" t="s">
        <v>58</v>
      </c>
      <c r="D591" s="34" t="s">
        <v>24</v>
      </c>
      <c r="E591" s="34" t="s">
        <v>46</v>
      </c>
      <c r="F591" s="34" t="s">
        <v>50</v>
      </c>
      <c r="G591" s="21"/>
      <c r="H591" s="21"/>
      <c r="I591" s="21" t="s">
        <v>26</v>
      </c>
      <c r="J591" s="21" t="s">
        <v>25</v>
      </c>
      <c r="M591" s="12"/>
    </row>
    <row r="592" spans="1:13" ht="18" customHeight="1">
      <c r="A592" s="4">
        <v>591</v>
      </c>
      <c r="B592" s="37">
        <v>44118</v>
      </c>
      <c r="C592" s="34" t="s">
        <v>6</v>
      </c>
      <c r="D592" s="34" t="s">
        <v>49</v>
      </c>
      <c r="E592" s="34" t="s">
        <v>27</v>
      </c>
      <c r="F592" s="34" t="s">
        <v>18</v>
      </c>
      <c r="G592" s="21"/>
      <c r="H592" s="21"/>
      <c r="I592" s="21" t="s">
        <v>20</v>
      </c>
      <c r="J592" s="21" t="s">
        <v>38</v>
      </c>
      <c r="M592" s="12"/>
    </row>
    <row r="593" spans="1:13" ht="18" customHeight="1">
      <c r="A593" s="4">
        <v>592</v>
      </c>
      <c r="B593" s="37">
        <v>44118</v>
      </c>
      <c r="C593" s="34" t="s">
        <v>29</v>
      </c>
      <c r="D593" s="34" t="s">
        <v>56</v>
      </c>
      <c r="E593" s="34" t="s">
        <v>35</v>
      </c>
      <c r="F593" s="34" t="s">
        <v>5</v>
      </c>
      <c r="G593" s="21"/>
      <c r="H593" s="21"/>
      <c r="I593" s="21" t="s">
        <v>31</v>
      </c>
      <c r="J593" s="21" t="s">
        <v>32</v>
      </c>
      <c r="M593" s="12"/>
    </row>
    <row r="594" spans="1:13" ht="18" customHeight="1">
      <c r="A594" s="4">
        <v>593</v>
      </c>
      <c r="B594" s="37">
        <v>44119</v>
      </c>
      <c r="C594" s="34" t="s">
        <v>41</v>
      </c>
      <c r="D594" s="34" t="s">
        <v>4</v>
      </c>
      <c r="E594" s="34" t="s">
        <v>21</v>
      </c>
      <c r="F594" s="34" t="s">
        <v>34</v>
      </c>
      <c r="G594" s="21"/>
      <c r="H594" s="21"/>
      <c r="I594" s="21" t="s">
        <v>37</v>
      </c>
      <c r="J594" s="21" t="s">
        <v>19</v>
      </c>
      <c r="M594" s="12"/>
    </row>
    <row r="595" spans="1:13" ht="18" customHeight="1">
      <c r="A595" s="4">
        <v>594</v>
      </c>
      <c r="B595" s="37">
        <v>44119</v>
      </c>
      <c r="C595" s="34" t="s">
        <v>49</v>
      </c>
      <c r="D595" s="34" t="s">
        <v>27</v>
      </c>
      <c r="E595" s="36" t="s">
        <v>18</v>
      </c>
      <c r="F595" s="34" t="s">
        <v>42</v>
      </c>
      <c r="G595" s="21"/>
      <c r="H595" s="21"/>
      <c r="I595" s="21" t="s">
        <v>20</v>
      </c>
      <c r="J595" s="21" t="s">
        <v>38</v>
      </c>
      <c r="M595" s="12"/>
    </row>
    <row r="596" spans="1:13" ht="18" customHeight="1">
      <c r="A596" s="4">
        <v>595</v>
      </c>
      <c r="B596" s="37">
        <v>44119</v>
      </c>
      <c r="C596" s="34" t="s">
        <v>56</v>
      </c>
      <c r="D596" s="34" t="s">
        <v>35</v>
      </c>
      <c r="E596" s="34" t="s">
        <v>5</v>
      </c>
      <c r="F596" s="34" t="s">
        <v>40</v>
      </c>
      <c r="G596" s="21"/>
      <c r="H596" s="21"/>
      <c r="I596" s="21" t="s">
        <v>31</v>
      </c>
      <c r="J596" s="21" t="s">
        <v>32</v>
      </c>
      <c r="M596" s="12"/>
    </row>
    <row r="597" spans="1:13" ht="18" customHeight="1">
      <c r="A597" s="4">
        <v>596</v>
      </c>
      <c r="B597" s="37">
        <v>44119</v>
      </c>
      <c r="C597" s="34" t="s">
        <v>24</v>
      </c>
      <c r="D597" s="34" t="s">
        <v>46</v>
      </c>
      <c r="E597" s="34" t="s">
        <v>50</v>
      </c>
      <c r="F597" s="34" t="s">
        <v>16</v>
      </c>
      <c r="G597" s="21"/>
      <c r="H597" s="21"/>
      <c r="I597" s="21" t="s">
        <v>26</v>
      </c>
      <c r="J597" s="21" t="s">
        <v>25</v>
      </c>
      <c r="M597" s="12"/>
    </row>
    <row r="598" spans="1:13" ht="18" customHeight="1">
      <c r="A598" s="4">
        <v>597</v>
      </c>
      <c r="B598" s="37">
        <v>44119</v>
      </c>
      <c r="C598" s="34" t="s">
        <v>22</v>
      </c>
      <c r="D598" s="34" t="s">
        <v>17</v>
      </c>
      <c r="E598" s="34" t="s">
        <v>33</v>
      </c>
      <c r="F598" s="34" t="s">
        <v>15</v>
      </c>
      <c r="G598" s="21"/>
      <c r="H598" s="21"/>
      <c r="I598" s="21" t="s">
        <v>14</v>
      </c>
      <c r="J598" s="21" t="s">
        <v>13</v>
      </c>
      <c r="M598" s="12"/>
    </row>
    <row r="599" spans="1:13" ht="18" customHeight="1">
      <c r="A599" s="4">
        <v>598</v>
      </c>
      <c r="B599" s="37">
        <v>44119</v>
      </c>
      <c r="C599" s="34" t="s">
        <v>12</v>
      </c>
      <c r="D599" s="34" t="s">
        <v>30</v>
      </c>
      <c r="E599" s="34" t="s">
        <v>28</v>
      </c>
      <c r="F599" s="34" t="s">
        <v>48</v>
      </c>
      <c r="G599" s="21"/>
      <c r="H599" s="21"/>
      <c r="I599" s="21" t="s">
        <v>8</v>
      </c>
      <c r="J599" s="21" t="s">
        <v>9</v>
      </c>
      <c r="M599" s="12"/>
    </row>
    <row r="600" spans="1:13" ht="18" customHeight="1">
      <c r="A600" s="4">
        <v>599</v>
      </c>
      <c r="B600" s="37">
        <v>44120</v>
      </c>
      <c r="C600" s="34" t="s">
        <v>4</v>
      </c>
      <c r="D600" s="34" t="s">
        <v>21</v>
      </c>
      <c r="E600" s="34" t="s">
        <v>34</v>
      </c>
      <c r="F600" s="34" t="s">
        <v>36</v>
      </c>
      <c r="G600" s="21"/>
      <c r="H600" s="21"/>
      <c r="I600" s="21" t="s">
        <v>19</v>
      </c>
      <c r="J600" s="21" t="s">
        <v>20</v>
      </c>
      <c r="M600" s="12"/>
    </row>
    <row r="601" spans="1:13" ht="18" customHeight="1">
      <c r="A601" s="4">
        <v>600</v>
      </c>
      <c r="B601" s="37">
        <v>44120</v>
      </c>
      <c r="C601" s="34" t="s">
        <v>72</v>
      </c>
      <c r="D601" s="36" t="s">
        <v>23</v>
      </c>
      <c r="E601" s="34" t="s">
        <v>43</v>
      </c>
      <c r="F601" s="34" t="s">
        <v>47</v>
      </c>
      <c r="G601" s="21"/>
      <c r="H601" s="21"/>
      <c r="I601" s="21" t="s">
        <v>25</v>
      </c>
      <c r="J601" s="21" t="s">
        <v>9</v>
      </c>
      <c r="M601" s="12"/>
    </row>
    <row r="602" spans="1:13" ht="18" customHeight="1">
      <c r="A602" s="4">
        <v>601</v>
      </c>
      <c r="B602" s="37">
        <v>44120</v>
      </c>
      <c r="C602" s="34" t="s">
        <v>35</v>
      </c>
      <c r="D602" s="34" t="s">
        <v>5</v>
      </c>
      <c r="E602" s="34" t="s">
        <v>40</v>
      </c>
      <c r="F602" s="34" t="s">
        <v>29</v>
      </c>
      <c r="G602" s="21"/>
      <c r="H602" s="21"/>
      <c r="I602" s="21" t="s">
        <v>13</v>
      </c>
      <c r="J602" s="21" t="s">
        <v>37</v>
      </c>
      <c r="M602" s="12"/>
    </row>
    <row r="603" spans="1:13" ht="18" customHeight="1">
      <c r="A603" s="4">
        <v>602</v>
      </c>
      <c r="B603" s="37">
        <v>44120</v>
      </c>
      <c r="C603" s="34" t="s">
        <v>55</v>
      </c>
      <c r="D603" s="34" t="s">
        <v>28</v>
      </c>
      <c r="E603" s="34" t="s">
        <v>60</v>
      </c>
      <c r="F603" s="34" t="s">
        <v>10</v>
      </c>
      <c r="G603" s="21"/>
      <c r="H603" s="21"/>
      <c r="I603" s="21" t="s">
        <v>32</v>
      </c>
      <c r="J603" s="21" t="s">
        <v>26</v>
      </c>
      <c r="M603" s="12"/>
    </row>
    <row r="604" spans="1:13" ht="18" customHeight="1">
      <c r="A604" s="4">
        <v>603</v>
      </c>
      <c r="B604" s="37">
        <v>44120</v>
      </c>
      <c r="C604" s="36" t="s">
        <v>59</v>
      </c>
      <c r="D604" s="34" t="s">
        <v>7</v>
      </c>
      <c r="E604" s="34" t="s">
        <v>16</v>
      </c>
      <c r="F604" s="34" t="s">
        <v>58</v>
      </c>
      <c r="G604" s="21"/>
      <c r="H604" s="21"/>
      <c r="I604" s="21" t="s">
        <v>38</v>
      </c>
      <c r="J604" s="21" t="s">
        <v>14</v>
      </c>
      <c r="M604" s="13"/>
    </row>
    <row r="605" spans="1:13" ht="18" customHeight="1">
      <c r="A605" s="4">
        <v>604</v>
      </c>
      <c r="B605" s="37">
        <v>44120</v>
      </c>
      <c r="C605" s="34" t="s">
        <v>27</v>
      </c>
      <c r="D605" s="34" t="s">
        <v>18</v>
      </c>
      <c r="E605" s="34" t="s">
        <v>42</v>
      </c>
      <c r="F605" s="34" t="s">
        <v>6</v>
      </c>
      <c r="G605" s="21"/>
      <c r="H605" s="21"/>
      <c r="I605" s="21" t="s">
        <v>8</v>
      </c>
      <c r="J605" s="21" t="s">
        <v>31</v>
      </c>
      <c r="M605" s="12"/>
    </row>
    <row r="606" spans="1:13" ht="18" customHeight="1">
      <c r="A606" s="4">
        <v>605</v>
      </c>
      <c r="B606" s="37">
        <v>44121</v>
      </c>
      <c r="C606" s="34" t="s">
        <v>28</v>
      </c>
      <c r="D606" s="34" t="s">
        <v>60</v>
      </c>
      <c r="E606" s="34" t="s">
        <v>10</v>
      </c>
      <c r="F606" s="34" t="s">
        <v>12</v>
      </c>
      <c r="G606" s="21"/>
      <c r="H606" s="21"/>
      <c r="I606" s="21" t="s">
        <v>32</v>
      </c>
      <c r="J606" s="21" t="s">
        <v>26</v>
      </c>
      <c r="M606" s="12"/>
    </row>
    <row r="607" spans="1:13" ht="18" customHeight="1">
      <c r="A607" s="4">
        <v>606</v>
      </c>
      <c r="B607" s="37">
        <v>44121</v>
      </c>
      <c r="C607" s="34" t="s">
        <v>23</v>
      </c>
      <c r="D607" s="34" t="s">
        <v>43</v>
      </c>
      <c r="E607" s="34" t="s">
        <v>47</v>
      </c>
      <c r="F607" s="34" t="s">
        <v>11</v>
      </c>
      <c r="G607" s="21"/>
      <c r="H607" s="21"/>
      <c r="I607" s="21" t="s">
        <v>25</v>
      </c>
      <c r="J607" s="21" t="s">
        <v>9</v>
      </c>
      <c r="M607" s="12"/>
    </row>
    <row r="608" spans="1:13" ht="18" customHeight="1">
      <c r="A608" s="4">
        <v>607</v>
      </c>
      <c r="B608" s="37">
        <v>44121</v>
      </c>
      <c r="C608" s="34" t="s">
        <v>21</v>
      </c>
      <c r="D608" s="34" t="s">
        <v>34</v>
      </c>
      <c r="E608" s="34" t="s">
        <v>36</v>
      </c>
      <c r="F608" s="34" t="s">
        <v>41</v>
      </c>
      <c r="G608" s="21"/>
      <c r="H608" s="21"/>
      <c r="I608" s="21" t="s">
        <v>19</v>
      </c>
      <c r="J608" s="21" t="s">
        <v>20</v>
      </c>
      <c r="M608" s="12"/>
    </row>
    <row r="609" spans="1:13" ht="18" customHeight="1">
      <c r="A609" s="4">
        <v>608</v>
      </c>
      <c r="B609" s="37">
        <v>44122</v>
      </c>
      <c r="C609" s="34" t="s">
        <v>60</v>
      </c>
      <c r="D609" s="34" t="s">
        <v>10</v>
      </c>
      <c r="E609" s="34" t="s">
        <v>12</v>
      </c>
      <c r="F609" s="34" t="s">
        <v>55</v>
      </c>
      <c r="G609" s="21"/>
      <c r="H609" s="21"/>
      <c r="I609" s="21" t="s">
        <v>32</v>
      </c>
      <c r="J609" s="21" t="s">
        <v>26</v>
      </c>
      <c r="M609" s="12"/>
    </row>
    <row r="610" spans="1:13" ht="18" customHeight="1">
      <c r="A610" s="4">
        <v>609</v>
      </c>
      <c r="B610" s="37">
        <v>44122</v>
      </c>
      <c r="C610" s="34" t="s">
        <v>7</v>
      </c>
      <c r="D610" s="34" t="s">
        <v>16</v>
      </c>
      <c r="E610" s="34" t="s">
        <v>58</v>
      </c>
      <c r="F610" s="34" t="s">
        <v>24</v>
      </c>
      <c r="G610" s="21"/>
      <c r="H610" s="21"/>
      <c r="I610" s="21" t="s">
        <v>38</v>
      </c>
      <c r="J610" s="21" t="s">
        <v>14</v>
      </c>
      <c r="M610" s="12"/>
    </row>
    <row r="611" spans="1:13" ht="18" customHeight="1">
      <c r="A611" s="4">
        <v>610</v>
      </c>
      <c r="B611" s="37">
        <v>44122</v>
      </c>
      <c r="C611" s="34" t="s">
        <v>40</v>
      </c>
      <c r="D611" s="34" t="s">
        <v>29</v>
      </c>
      <c r="E611" s="34" t="s">
        <v>56</v>
      </c>
      <c r="F611" s="34" t="s">
        <v>35</v>
      </c>
      <c r="G611" s="21"/>
      <c r="H611" s="21"/>
      <c r="I611" s="21" t="s">
        <v>13</v>
      </c>
      <c r="J611" s="21" t="s">
        <v>37</v>
      </c>
      <c r="M611" s="12"/>
    </row>
    <row r="612" spans="1:13" ht="18" customHeight="1">
      <c r="A612" s="4">
        <v>611</v>
      </c>
      <c r="B612" s="37">
        <v>44122</v>
      </c>
      <c r="C612" s="34" t="s">
        <v>34</v>
      </c>
      <c r="D612" s="34" t="s">
        <v>36</v>
      </c>
      <c r="E612" s="34" t="s">
        <v>41</v>
      </c>
      <c r="F612" s="34" t="s">
        <v>4</v>
      </c>
      <c r="G612" s="21"/>
      <c r="H612" s="21"/>
      <c r="I612" s="21" t="s">
        <v>19</v>
      </c>
      <c r="J612" s="21" t="s">
        <v>20</v>
      </c>
      <c r="M612" s="12"/>
    </row>
    <row r="613" spans="1:13" ht="18" customHeight="1">
      <c r="A613" s="4">
        <v>612</v>
      </c>
      <c r="B613" s="37">
        <v>44122</v>
      </c>
      <c r="C613" s="34" t="s">
        <v>43</v>
      </c>
      <c r="D613" s="34" t="s">
        <v>47</v>
      </c>
      <c r="E613" s="34" t="s">
        <v>11</v>
      </c>
      <c r="F613" s="34" t="s">
        <v>72</v>
      </c>
      <c r="G613" s="21"/>
      <c r="H613" s="21"/>
      <c r="I613" s="21" t="s">
        <v>25</v>
      </c>
      <c r="J613" s="21" t="s">
        <v>9</v>
      </c>
      <c r="M613" s="12"/>
    </row>
    <row r="614" spans="1:13" ht="18" customHeight="1">
      <c r="A614" s="4">
        <v>613</v>
      </c>
      <c r="B614" s="37">
        <v>44122</v>
      </c>
      <c r="C614" s="34" t="s">
        <v>18</v>
      </c>
      <c r="D614" s="34" t="s">
        <v>42</v>
      </c>
      <c r="E614" s="34" t="s">
        <v>6</v>
      </c>
      <c r="F614" s="34" t="s">
        <v>49</v>
      </c>
      <c r="G614" s="21"/>
      <c r="H614" s="21"/>
      <c r="I614" s="21" t="s">
        <v>8</v>
      </c>
      <c r="J614" s="21" t="s">
        <v>31</v>
      </c>
      <c r="M614" s="12"/>
    </row>
    <row r="615" spans="1:13" ht="18" customHeight="1">
      <c r="A615" s="4">
        <v>614</v>
      </c>
      <c r="B615" s="37">
        <v>44123</v>
      </c>
      <c r="C615" s="34" t="s">
        <v>16</v>
      </c>
      <c r="D615" s="34" t="s">
        <v>58</v>
      </c>
      <c r="E615" s="34" t="s">
        <v>24</v>
      </c>
      <c r="F615" s="34" t="s">
        <v>50</v>
      </c>
      <c r="G615" s="21"/>
      <c r="H615" s="21"/>
      <c r="I615" s="21" t="s">
        <v>38</v>
      </c>
      <c r="J615" s="21" t="s">
        <v>14</v>
      </c>
      <c r="M615" s="12"/>
    </row>
    <row r="616" spans="1:13" ht="18" customHeight="1">
      <c r="A616" s="4">
        <v>615</v>
      </c>
      <c r="B616" s="37">
        <v>44124</v>
      </c>
      <c r="C616" s="34" t="s">
        <v>45</v>
      </c>
      <c r="D616" s="34" t="s">
        <v>11</v>
      </c>
      <c r="E616" s="34" t="s">
        <v>57</v>
      </c>
      <c r="F616" s="34" t="s">
        <v>23</v>
      </c>
      <c r="G616" s="21"/>
      <c r="H616" s="21"/>
      <c r="I616" s="21" t="s">
        <v>38</v>
      </c>
      <c r="J616" s="21" t="s">
        <v>19</v>
      </c>
      <c r="M616" s="12"/>
    </row>
    <row r="617" spans="1:13" ht="18" customHeight="1">
      <c r="A617" s="4">
        <v>616</v>
      </c>
      <c r="B617" s="37">
        <v>44124</v>
      </c>
      <c r="C617" s="34" t="s">
        <v>10</v>
      </c>
      <c r="D617" s="34" t="s">
        <v>12</v>
      </c>
      <c r="E617" s="34" t="s">
        <v>30</v>
      </c>
      <c r="F617" s="34" t="s">
        <v>28</v>
      </c>
      <c r="G617" s="21"/>
      <c r="H617" s="21"/>
      <c r="I617" s="21" t="s">
        <v>14</v>
      </c>
      <c r="J617" s="21" t="s">
        <v>37</v>
      </c>
      <c r="M617" s="12"/>
    </row>
    <row r="618" spans="1:13" ht="18" customHeight="1">
      <c r="A618" s="4">
        <v>617</v>
      </c>
      <c r="B618" s="37">
        <v>44124</v>
      </c>
      <c r="C618" s="34" t="s">
        <v>46</v>
      </c>
      <c r="D618" s="34" t="s">
        <v>24</v>
      </c>
      <c r="E618" s="34" t="s">
        <v>50</v>
      </c>
      <c r="F618" s="34" t="s">
        <v>7</v>
      </c>
      <c r="G618" s="21"/>
      <c r="H618" s="21"/>
      <c r="I618" s="21" t="s">
        <v>20</v>
      </c>
      <c r="J618" s="21" t="s">
        <v>13</v>
      </c>
      <c r="M618" s="12"/>
    </row>
    <row r="619" spans="1:13" ht="18" customHeight="1">
      <c r="A619" s="4">
        <v>618</v>
      </c>
      <c r="B619" s="37">
        <v>44124</v>
      </c>
      <c r="C619" s="34" t="s">
        <v>6</v>
      </c>
      <c r="D619" s="34" t="s">
        <v>49</v>
      </c>
      <c r="E619" s="34" t="s">
        <v>27</v>
      </c>
      <c r="F619" s="34" t="s">
        <v>18</v>
      </c>
      <c r="G619" s="21"/>
      <c r="H619" s="21"/>
      <c r="I619" s="21" t="s">
        <v>31</v>
      </c>
      <c r="J619" s="21" t="s">
        <v>25</v>
      </c>
      <c r="M619" s="12"/>
    </row>
    <row r="620" spans="1:13" ht="18" customHeight="1">
      <c r="A620" s="4">
        <v>619</v>
      </c>
      <c r="B620" s="37">
        <v>44124</v>
      </c>
      <c r="C620" s="34" t="s">
        <v>29</v>
      </c>
      <c r="D620" s="34" t="s">
        <v>56</v>
      </c>
      <c r="E620" s="34" t="s">
        <v>35</v>
      </c>
      <c r="F620" s="34" t="s">
        <v>5</v>
      </c>
      <c r="G620" s="21"/>
      <c r="H620" s="21"/>
      <c r="I620" s="21" t="s">
        <v>9</v>
      </c>
      <c r="J620" s="21" t="s">
        <v>26</v>
      </c>
      <c r="M620" s="12"/>
    </row>
    <row r="621" spans="1:13" ht="18" customHeight="1">
      <c r="A621" s="4">
        <v>620</v>
      </c>
      <c r="B621" s="37">
        <v>44124</v>
      </c>
      <c r="C621" s="34" t="s">
        <v>17</v>
      </c>
      <c r="D621" s="34" t="s">
        <v>33</v>
      </c>
      <c r="E621" s="34" t="s">
        <v>22</v>
      </c>
      <c r="F621" s="34" t="s">
        <v>39</v>
      </c>
      <c r="G621" s="21"/>
      <c r="H621" s="21"/>
      <c r="I621" s="21" t="s">
        <v>32</v>
      </c>
      <c r="J621" s="21" t="s">
        <v>8</v>
      </c>
      <c r="M621" s="12"/>
    </row>
    <row r="622" spans="1:13" ht="18" customHeight="1">
      <c r="A622" s="4">
        <v>621</v>
      </c>
      <c r="B622" s="37">
        <v>44125</v>
      </c>
      <c r="C622" s="34" t="s">
        <v>49</v>
      </c>
      <c r="D622" s="34" t="s">
        <v>27</v>
      </c>
      <c r="E622" s="34" t="s">
        <v>18</v>
      </c>
      <c r="F622" s="34" t="s">
        <v>42</v>
      </c>
      <c r="G622" s="21"/>
      <c r="H622" s="21"/>
      <c r="I622" s="21" t="s">
        <v>31</v>
      </c>
      <c r="J622" s="21" t="s">
        <v>25</v>
      </c>
      <c r="M622" s="12"/>
    </row>
    <row r="623" spans="1:13" ht="18" customHeight="1">
      <c r="A623" s="4">
        <v>622</v>
      </c>
      <c r="B623" s="37">
        <v>44125</v>
      </c>
      <c r="C623" s="34" t="s">
        <v>56</v>
      </c>
      <c r="D623" s="34" t="s">
        <v>35</v>
      </c>
      <c r="E623" s="34" t="s">
        <v>5</v>
      </c>
      <c r="F623" s="34" t="s">
        <v>40</v>
      </c>
      <c r="G623" s="21"/>
      <c r="H623" s="21"/>
      <c r="I623" s="21" t="s">
        <v>9</v>
      </c>
      <c r="J623" s="21" t="s">
        <v>26</v>
      </c>
      <c r="M623" s="12"/>
    </row>
    <row r="624" spans="1:13" ht="18" customHeight="1">
      <c r="A624" s="4">
        <v>623</v>
      </c>
      <c r="B624" s="37">
        <v>44125</v>
      </c>
      <c r="C624" s="34" t="s">
        <v>24</v>
      </c>
      <c r="D624" s="34" t="s">
        <v>50</v>
      </c>
      <c r="E624" s="34" t="s">
        <v>7</v>
      </c>
      <c r="F624" s="34" t="s">
        <v>16</v>
      </c>
      <c r="G624" s="21"/>
      <c r="H624" s="21"/>
      <c r="I624" s="21" t="s">
        <v>20</v>
      </c>
      <c r="J624" s="21" t="s">
        <v>13</v>
      </c>
      <c r="M624" s="12"/>
    </row>
    <row r="625" spans="1:13" ht="18" customHeight="1">
      <c r="A625" s="4">
        <v>624</v>
      </c>
      <c r="B625" s="37">
        <v>44125</v>
      </c>
      <c r="C625" s="34" t="s">
        <v>11</v>
      </c>
      <c r="D625" s="34" t="s">
        <v>57</v>
      </c>
      <c r="E625" s="34" t="s">
        <v>23</v>
      </c>
      <c r="F625" s="34" t="s">
        <v>43</v>
      </c>
      <c r="G625" s="21"/>
      <c r="H625" s="21"/>
      <c r="I625" s="21" t="s">
        <v>38</v>
      </c>
      <c r="J625" s="21" t="s">
        <v>19</v>
      </c>
      <c r="M625" s="12"/>
    </row>
    <row r="626" spans="1:13" ht="18" customHeight="1">
      <c r="A626" s="4">
        <v>625</v>
      </c>
      <c r="B626" s="37">
        <v>44125</v>
      </c>
      <c r="C626" s="34" t="s">
        <v>33</v>
      </c>
      <c r="D626" s="34" t="s">
        <v>22</v>
      </c>
      <c r="E626" s="34" t="s">
        <v>39</v>
      </c>
      <c r="F626" s="34" t="s">
        <v>34</v>
      </c>
      <c r="G626" s="21"/>
      <c r="H626" s="21"/>
      <c r="I626" s="21" t="s">
        <v>32</v>
      </c>
      <c r="J626" s="21" t="s">
        <v>8</v>
      </c>
      <c r="M626" s="12"/>
    </row>
    <row r="627" spans="1:13" ht="18" customHeight="1">
      <c r="A627" s="4">
        <v>626</v>
      </c>
      <c r="B627" s="37">
        <v>44125</v>
      </c>
      <c r="C627" s="34" t="s">
        <v>12</v>
      </c>
      <c r="D627" s="34" t="s">
        <v>30</v>
      </c>
      <c r="E627" s="34" t="s">
        <v>28</v>
      </c>
      <c r="F627" s="34" t="s">
        <v>48</v>
      </c>
      <c r="G627" s="21"/>
      <c r="H627" s="21"/>
      <c r="I627" s="21" t="s">
        <v>14</v>
      </c>
      <c r="J627" s="21" t="s">
        <v>37</v>
      </c>
      <c r="M627" s="12"/>
    </row>
    <row r="628" spans="1:13" ht="18" customHeight="1">
      <c r="A628" s="4">
        <v>627</v>
      </c>
      <c r="B628" s="37">
        <v>44126</v>
      </c>
      <c r="C628" s="34" t="s">
        <v>35</v>
      </c>
      <c r="D628" s="34" t="s">
        <v>5</v>
      </c>
      <c r="E628" s="34" t="s">
        <v>40</v>
      </c>
      <c r="F628" s="34" t="s">
        <v>29</v>
      </c>
      <c r="G628" s="21"/>
      <c r="H628" s="21"/>
      <c r="I628" s="21" t="s">
        <v>9</v>
      </c>
      <c r="J628" s="21" t="s">
        <v>26</v>
      </c>
      <c r="M628" s="12"/>
    </row>
    <row r="629" spans="1:13" ht="18" customHeight="1">
      <c r="A629" s="4">
        <v>628</v>
      </c>
      <c r="B629" s="37">
        <v>44126</v>
      </c>
      <c r="C629" s="34" t="s">
        <v>30</v>
      </c>
      <c r="D629" s="34" t="s">
        <v>28</v>
      </c>
      <c r="E629" s="34" t="s">
        <v>48</v>
      </c>
      <c r="F629" s="34" t="s">
        <v>10</v>
      </c>
      <c r="G629" s="21"/>
      <c r="H629" s="21"/>
      <c r="I629" s="21" t="s">
        <v>14</v>
      </c>
      <c r="J629" s="21" t="s">
        <v>37</v>
      </c>
      <c r="M629" s="12"/>
    </row>
    <row r="630" spans="1:13" ht="18" customHeight="1">
      <c r="A630" s="4">
        <v>629</v>
      </c>
      <c r="B630" s="37">
        <v>44126</v>
      </c>
      <c r="C630" s="34" t="s">
        <v>57</v>
      </c>
      <c r="D630" s="34" t="s">
        <v>23</v>
      </c>
      <c r="E630" s="34" t="s">
        <v>43</v>
      </c>
      <c r="F630" s="34" t="s">
        <v>45</v>
      </c>
      <c r="G630" s="21"/>
      <c r="H630" s="21"/>
      <c r="I630" s="21" t="s">
        <v>38</v>
      </c>
      <c r="J630" s="21" t="s">
        <v>19</v>
      </c>
      <c r="M630" s="12"/>
    </row>
    <row r="631" spans="1:13" ht="18" customHeight="1">
      <c r="A631" s="4">
        <v>630</v>
      </c>
      <c r="B631" s="37">
        <v>44126</v>
      </c>
      <c r="C631" s="34" t="s">
        <v>50</v>
      </c>
      <c r="D631" s="34" t="s">
        <v>7</v>
      </c>
      <c r="E631" s="34" t="s">
        <v>16</v>
      </c>
      <c r="F631" s="34" t="s">
        <v>46</v>
      </c>
      <c r="G631" s="21"/>
      <c r="H631" s="21"/>
      <c r="I631" s="21" t="s">
        <v>20</v>
      </c>
      <c r="J631" s="21" t="s">
        <v>13</v>
      </c>
      <c r="M631" s="12"/>
    </row>
    <row r="632" spans="1:13" ht="18" customHeight="1">
      <c r="A632" s="4">
        <v>631</v>
      </c>
      <c r="B632" s="37">
        <v>44126</v>
      </c>
      <c r="C632" s="34" t="s">
        <v>27</v>
      </c>
      <c r="D632" s="34" t="s">
        <v>18</v>
      </c>
      <c r="E632" s="34" t="s">
        <v>42</v>
      </c>
      <c r="F632" s="34" t="s">
        <v>6</v>
      </c>
      <c r="G632" s="21"/>
      <c r="H632" s="21"/>
      <c r="I632" s="21" t="s">
        <v>31</v>
      </c>
      <c r="J632" s="21" t="s">
        <v>25</v>
      </c>
      <c r="M632" s="12"/>
    </row>
    <row r="633" spans="1:13" ht="18" customHeight="1">
      <c r="A633" s="4">
        <v>632</v>
      </c>
      <c r="B633" s="37">
        <v>44126</v>
      </c>
      <c r="C633" s="34" t="s">
        <v>22</v>
      </c>
      <c r="D633" s="34" t="s">
        <v>39</v>
      </c>
      <c r="E633" s="34" t="s">
        <v>34</v>
      </c>
      <c r="F633" s="34" t="s">
        <v>17</v>
      </c>
      <c r="G633" s="21"/>
      <c r="H633" s="21"/>
      <c r="I633" s="21" t="s">
        <v>32</v>
      </c>
      <c r="J633" s="21" t="s">
        <v>8</v>
      </c>
      <c r="M633" s="12"/>
    </row>
    <row r="634" spans="1:13" ht="18" customHeight="1">
      <c r="A634" s="4">
        <v>633</v>
      </c>
      <c r="B634" s="37">
        <v>44127</v>
      </c>
      <c r="C634" s="34" t="s">
        <v>7</v>
      </c>
      <c r="D634" s="34" t="s">
        <v>16</v>
      </c>
      <c r="E634" s="34" t="s">
        <v>58</v>
      </c>
      <c r="F634" s="34" t="s">
        <v>24</v>
      </c>
      <c r="G634" s="21"/>
      <c r="H634" s="21"/>
      <c r="I634" s="21" t="s">
        <v>26</v>
      </c>
      <c r="J634" s="21" t="s">
        <v>9</v>
      </c>
      <c r="M634" s="12"/>
    </row>
    <row r="635" spans="1:13" ht="18" customHeight="1">
      <c r="A635" s="4">
        <v>634</v>
      </c>
      <c r="B635" s="37">
        <v>44127</v>
      </c>
      <c r="C635" s="34" t="s">
        <v>5</v>
      </c>
      <c r="D635" s="34" t="s">
        <v>40</v>
      </c>
      <c r="E635" s="34" t="s">
        <v>29</v>
      </c>
      <c r="F635" s="34" t="s">
        <v>56</v>
      </c>
      <c r="G635" s="21"/>
      <c r="H635" s="21"/>
      <c r="I635" s="21" t="s">
        <v>9</v>
      </c>
      <c r="J635" s="21" t="s">
        <v>31</v>
      </c>
      <c r="M635" s="12"/>
    </row>
    <row r="636" spans="1:13" ht="18" customHeight="1">
      <c r="A636" s="4">
        <v>635</v>
      </c>
      <c r="B636" s="37">
        <v>44127</v>
      </c>
      <c r="C636" s="34" t="s">
        <v>36</v>
      </c>
      <c r="D636" s="34" t="s">
        <v>15</v>
      </c>
      <c r="E636" s="34" t="s">
        <v>21</v>
      </c>
      <c r="F636" s="34" t="s">
        <v>55</v>
      </c>
      <c r="G636" s="21"/>
      <c r="H636" s="21"/>
      <c r="I636" s="21" t="s">
        <v>37</v>
      </c>
      <c r="J636" s="21" t="s">
        <v>38</v>
      </c>
      <c r="M636" s="12"/>
    </row>
    <row r="637" spans="1:13" ht="18" customHeight="1">
      <c r="A637" s="4">
        <v>636</v>
      </c>
      <c r="B637" s="37">
        <v>44127</v>
      </c>
      <c r="C637" s="34" t="s">
        <v>28</v>
      </c>
      <c r="D637" s="34" t="s">
        <v>48</v>
      </c>
      <c r="E637" s="34" t="s">
        <v>51</v>
      </c>
      <c r="F637" s="34" t="s">
        <v>12</v>
      </c>
      <c r="G637" s="21"/>
      <c r="H637" s="21"/>
      <c r="I637" s="21" t="s">
        <v>13</v>
      </c>
      <c r="J637" s="21" t="s">
        <v>19</v>
      </c>
      <c r="M637" s="12"/>
    </row>
    <row r="638" spans="1:13" ht="18" customHeight="1">
      <c r="A638" s="4">
        <v>637</v>
      </c>
      <c r="B638" s="37">
        <v>44127</v>
      </c>
      <c r="C638" s="34" t="s">
        <v>23</v>
      </c>
      <c r="D638" s="34" t="s">
        <v>43</v>
      </c>
      <c r="E638" s="34" t="s">
        <v>47</v>
      </c>
      <c r="F638" s="34" t="s">
        <v>11</v>
      </c>
      <c r="G638" s="21"/>
      <c r="H638" s="21"/>
      <c r="I638" s="21" t="s">
        <v>25</v>
      </c>
      <c r="J638" s="21" t="s">
        <v>32</v>
      </c>
      <c r="M638" s="12"/>
    </row>
    <row r="639" spans="1:13" ht="18" customHeight="1">
      <c r="A639" s="4">
        <v>638</v>
      </c>
      <c r="B639" s="37">
        <v>44127</v>
      </c>
      <c r="C639" s="34" t="s">
        <v>18</v>
      </c>
      <c r="D639" s="34" t="s">
        <v>42</v>
      </c>
      <c r="E639" s="36" t="s">
        <v>6</v>
      </c>
      <c r="F639" s="34" t="s">
        <v>49</v>
      </c>
      <c r="G639" s="21"/>
      <c r="H639" s="21"/>
      <c r="I639" s="21" t="s">
        <v>14</v>
      </c>
      <c r="J639" s="21" t="s">
        <v>20</v>
      </c>
      <c r="M639" s="12"/>
    </row>
    <row r="640" spans="1:13" ht="18" customHeight="1">
      <c r="A640" s="4">
        <v>639</v>
      </c>
      <c r="B640" s="37">
        <v>44128</v>
      </c>
      <c r="C640" s="34" t="s">
        <v>40</v>
      </c>
      <c r="D640" s="34" t="s">
        <v>29</v>
      </c>
      <c r="E640" s="34" t="s">
        <v>56</v>
      </c>
      <c r="F640" s="34" t="s">
        <v>10</v>
      </c>
      <c r="G640" s="21"/>
      <c r="H640" s="21"/>
      <c r="I640" s="21" t="s">
        <v>9</v>
      </c>
      <c r="J640" s="21" t="s">
        <v>31</v>
      </c>
      <c r="M640" s="12"/>
    </row>
    <row r="641" spans="1:13" ht="18" customHeight="1">
      <c r="A641" s="4">
        <v>640</v>
      </c>
      <c r="B641" s="37">
        <v>44128</v>
      </c>
      <c r="C641" s="34" t="s">
        <v>42</v>
      </c>
      <c r="D641" s="34" t="s">
        <v>6</v>
      </c>
      <c r="E641" s="34" t="s">
        <v>49</v>
      </c>
      <c r="F641" s="34" t="s">
        <v>27</v>
      </c>
      <c r="G641" s="21"/>
      <c r="H641" s="21"/>
      <c r="I641" s="21" t="s">
        <v>14</v>
      </c>
      <c r="J641" s="21" t="s">
        <v>20</v>
      </c>
      <c r="M641" s="12"/>
    </row>
    <row r="642" spans="1:13" ht="18" customHeight="1">
      <c r="A642" s="4">
        <v>641</v>
      </c>
      <c r="B642" s="37">
        <v>44128</v>
      </c>
      <c r="C642" s="34" t="s">
        <v>48</v>
      </c>
      <c r="D642" s="36" t="s">
        <v>51</v>
      </c>
      <c r="E642" s="34" t="s">
        <v>12</v>
      </c>
      <c r="F642" s="34" t="s">
        <v>30</v>
      </c>
      <c r="G642" s="21"/>
      <c r="H642" s="21"/>
      <c r="I642" s="21" t="s">
        <v>13</v>
      </c>
      <c r="J642" s="21" t="s">
        <v>19</v>
      </c>
      <c r="M642" s="12"/>
    </row>
    <row r="643" spans="1:13" ht="18" customHeight="1">
      <c r="A643" s="4">
        <v>642</v>
      </c>
      <c r="B643" s="37">
        <v>44128</v>
      </c>
      <c r="C643" s="34" t="s">
        <v>43</v>
      </c>
      <c r="D643" s="34" t="s">
        <v>47</v>
      </c>
      <c r="E643" s="34" t="s">
        <v>11</v>
      </c>
      <c r="F643" s="34" t="s">
        <v>57</v>
      </c>
      <c r="G643" s="21"/>
      <c r="H643" s="21"/>
      <c r="I643" s="21" t="s">
        <v>25</v>
      </c>
      <c r="J643" s="21" t="s">
        <v>32</v>
      </c>
      <c r="M643" s="12"/>
    </row>
    <row r="644" spans="1:13" ht="18" customHeight="1">
      <c r="A644" s="4">
        <v>643</v>
      </c>
      <c r="B644" s="37">
        <v>44128</v>
      </c>
      <c r="C644" s="34" t="s">
        <v>15</v>
      </c>
      <c r="D644" s="34" t="s">
        <v>21</v>
      </c>
      <c r="E644" s="34" t="s">
        <v>55</v>
      </c>
      <c r="F644" s="34" t="s">
        <v>4</v>
      </c>
      <c r="G644" s="21"/>
      <c r="H644" s="21"/>
      <c r="I644" s="21" t="s">
        <v>37</v>
      </c>
      <c r="J644" s="21" t="s">
        <v>38</v>
      </c>
      <c r="M644" s="12"/>
    </row>
    <row r="645" spans="1:13" ht="18" customHeight="1">
      <c r="A645" s="4">
        <v>644</v>
      </c>
      <c r="B645" s="37">
        <v>44128</v>
      </c>
      <c r="C645" s="34" t="s">
        <v>16</v>
      </c>
      <c r="D645" s="34" t="s">
        <v>58</v>
      </c>
      <c r="E645" s="34" t="s">
        <v>24</v>
      </c>
      <c r="F645" s="34" t="s">
        <v>50</v>
      </c>
      <c r="G645" s="21"/>
      <c r="H645" s="21"/>
      <c r="I645" s="21" t="s">
        <v>26</v>
      </c>
      <c r="J645" s="21" t="s">
        <v>8</v>
      </c>
      <c r="M645" s="12"/>
    </row>
    <row r="646" spans="1:13" ht="18" customHeight="1">
      <c r="A646" s="4">
        <v>645</v>
      </c>
      <c r="B646" s="37">
        <v>44129</v>
      </c>
      <c r="C646" s="34" t="s">
        <v>4</v>
      </c>
      <c r="D646" s="34" t="s">
        <v>55</v>
      </c>
      <c r="E646" s="34" t="s">
        <v>36</v>
      </c>
      <c r="F646" s="34" t="s">
        <v>21</v>
      </c>
      <c r="G646" s="21"/>
      <c r="H646" s="21"/>
      <c r="I646" s="21" t="s">
        <v>37</v>
      </c>
      <c r="J646" s="21" t="s">
        <v>38</v>
      </c>
      <c r="M646" s="12"/>
    </row>
    <row r="647" spans="1:13" ht="18" customHeight="1">
      <c r="A647" s="4">
        <v>646</v>
      </c>
      <c r="B647" s="37">
        <v>44129</v>
      </c>
      <c r="C647" s="34" t="s">
        <v>47</v>
      </c>
      <c r="D647" s="34" t="s">
        <v>11</v>
      </c>
      <c r="E647" s="34" t="s">
        <v>57</v>
      </c>
      <c r="F647" s="34" t="s">
        <v>23</v>
      </c>
      <c r="G647" s="21"/>
      <c r="H647" s="21"/>
      <c r="I647" s="21" t="s">
        <v>25</v>
      </c>
      <c r="J647" s="21" t="s">
        <v>32</v>
      </c>
      <c r="M647" s="12"/>
    </row>
    <row r="648" spans="1:13" ht="18" customHeight="1">
      <c r="A648" s="4">
        <v>647</v>
      </c>
      <c r="B648" s="37">
        <v>44129</v>
      </c>
      <c r="C648" s="34" t="s">
        <v>58</v>
      </c>
      <c r="D648" s="34" t="s">
        <v>24</v>
      </c>
      <c r="E648" s="34" t="s">
        <v>50</v>
      </c>
      <c r="F648" s="34" t="s">
        <v>7</v>
      </c>
      <c r="G648" s="21"/>
      <c r="H648" s="21"/>
      <c r="I648" s="21" t="s">
        <v>26</v>
      </c>
      <c r="J648" s="21" t="s">
        <v>8</v>
      </c>
      <c r="M648" s="12"/>
    </row>
    <row r="649" spans="1:13" ht="18" customHeight="1">
      <c r="A649" s="4">
        <v>648</v>
      </c>
      <c r="B649" s="37">
        <v>44129</v>
      </c>
      <c r="C649" s="34" t="s">
        <v>6</v>
      </c>
      <c r="D649" s="34" t="s">
        <v>49</v>
      </c>
      <c r="E649" s="34" t="s">
        <v>27</v>
      </c>
      <c r="F649" s="34" t="s">
        <v>18</v>
      </c>
      <c r="G649" s="21"/>
      <c r="H649" s="21"/>
      <c r="I649" s="21" t="s">
        <v>14</v>
      </c>
      <c r="J649" s="21" t="s">
        <v>20</v>
      </c>
      <c r="M649" s="12"/>
    </row>
    <row r="650" spans="1:13" ht="18" customHeight="1">
      <c r="A650" s="4">
        <v>649</v>
      </c>
      <c r="B650" s="37">
        <v>44129</v>
      </c>
      <c r="C650" s="34" t="s">
        <v>29</v>
      </c>
      <c r="D650" s="34" t="s">
        <v>56</v>
      </c>
      <c r="E650" s="34" t="s">
        <v>10</v>
      </c>
      <c r="F650" s="34" t="s">
        <v>5</v>
      </c>
      <c r="G650" s="21"/>
      <c r="H650" s="21"/>
      <c r="I650" s="21" t="s">
        <v>9</v>
      </c>
      <c r="J650" s="21" t="s">
        <v>31</v>
      </c>
      <c r="M650" s="12"/>
    </row>
    <row r="651" spans="1:13" ht="18" customHeight="1">
      <c r="A651" s="4">
        <v>650</v>
      </c>
      <c r="B651" s="37">
        <v>44129</v>
      </c>
      <c r="C651" s="34" t="s">
        <v>51</v>
      </c>
      <c r="D651" s="34" t="s">
        <v>12</v>
      </c>
      <c r="E651" s="34" t="s">
        <v>30</v>
      </c>
      <c r="F651" s="34" t="s">
        <v>28</v>
      </c>
      <c r="G651" s="21"/>
      <c r="H651" s="21"/>
      <c r="I651" s="21" t="s">
        <v>13</v>
      </c>
      <c r="J651" s="21" t="s">
        <v>19</v>
      </c>
      <c r="M651" s="12"/>
    </row>
    <row r="652" spans="1:13" ht="18" customHeight="1">
      <c r="A652" s="4">
        <v>651</v>
      </c>
      <c r="B652" s="37">
        <v>44131</v>
      </c>
      <c r="C652" s="34" t="s">
        <v>39</v>
      </c>
      <c r="D652" s="34" t="s">
        <v>34</v>
      </c>
      <c r="E652" s="34" t="s">
        <v>17</v>
      </c>
      <c r="F652" s="34" t="s">
        <v>33</v>
      </c>
      <c r="G652" s="21"/>
      <c r="H652" s="21"/>
      <c r="I652" s="21" t="s">
        <v>25</v>
      </c>
      <c r="J652" s="21" t="s">
        <v>8</v>
      </c>
      <c r="M652" s="12"/>
    </row>
    <row r="653" spans="1:13" ht="18" customHeight="1">
      <c r="A653" s="4">
        <v>652</v>
      </c>
      <c r="B653" s="37">
        <v>44131</v>
      </c>
      <c r="C653" s="34" t="s">
        <v>55</v>
      </c>
      <c r="D653" s="34" t="s">
        <v>10</v>
      </c>
      <c r="E653" s="34" t="s">
        <v>5</v>
      </c>
      <c r="F653" s="34" t="s">
        <v>40</v>
      </c>
      <c r="G653" s="21"/>
      <c r="H653" s="21"/>
      <c r="I653" s="21" t="s">
        <v>13</v>
      </c>
      <c r="J653" s="21" t="s">
        <v>37</v>
      </c>
      <c r="M653" s="12"/>
    </row>
    <row r="654" spans="1:13" ht="18" customHeight="1">
      <c r="A654" s="4">
        <v>653</v>
      </c>
      <c r="B654" s="37">
        <v>44131</v>
      </c>
      <c r="C654" s="34" t="s">
        <v>59</v>
      </c>
      <c r="D654" s="34" t="s">
        <v>72</v>
      </c>
      <c r="E654" s="34" t="s">
        <v>23</v>
      </c>
      <c r="F654" s="34" t="s">
        <v>58</v>
      </c>
      <c r="G654" s="21"/>
      <c r="H654" s="21"/>
      <c r="I654" s="21" t="s">
        <v>26</v>
      </c>
      <c r="J654" s="21" t="s">
        <v>31</v>
      </c>
      <c r="M654" s="12"/>
    </row>
    <row r="655" spans="1:13" ht="18" customHeight="1">
      <c r="A655" s="4">
        <v>654</v>
      </c>
      <c r="B655" s="37">
        <v>44131</v>
      </c>
      <c r="C655" s="34" t="s">
        <v>49</v>
      </c>
      <c r="D655" s="34" t="s">
        <v>27</v>
      </c>
      <c r="E655" s="34" t="s">
        <v>18</v>
      </c>
      <c r="F655" s="34" t="s">
        <v>42</v>
      </c>
      <c r="G655" s="21"/>
      <c r="H655" s="21"/>
      <c r="I655" s="21" t="s">
        <v>19</v>
      </c>
      <c r="J655" s="21" t="s">
        <v>14</v>
      </c>
      <c r="M655" s="12"/>
    </row>
    <row r="656" spans="1:13" ht="18" customHeight="1">
      <c r="A656" s="4">
        <v>655</v>
      </c>
      <c r="B656" s="37">
        <v>44131</v>
      </c>
      <c r="C656" s="34" t="s">
        <v>24</v>
      </c>
      <c r="D656" s="34" t="s">
        <v>50</v>
      </c>
      <c r="E656" s="34" t="s">
        <v>7</v>
      </c>
      <c r="F656" s="34" t="s">
        <v>16</v>
      </c>
      <c r="G656" s="21"/>
      <c r="H656" s="21"/>
      <c r="I656" s="21" t="s">
        <v>38</v>
      </c>
      <c r="J656" s="21" t="s">
        <v>20</v>
      </c>
      <c r="M656" s="12"/>
    </row>
    <row r="657" spans="1:13" ht="18" customHeight="1">
      <c r="A657" s="4">
        <v>656</v>
      </c>
      <c r="B657" s="37">
        <v>44131</v>
      </c>
      <c r="C657" s="34" t="s">
        <v>21</v>
      </c>
      <c r="D657" s="34" t="s">
        <v>41</v>
      </c>
      <c r="E657" s="34" t="s">
        <v>36</v>
      </c>
      <c r="F657" s="34" t="s">
        <v>15</v>
      </c>
      <c r="G657" s="21"/>
      <c r="H657" s="21"/>
      <c r="I657" s="21" t="s">
        <v>32</v>
      </c>
      <c r="J657" s="21" t="s">
        <v>9</v>
      </c>
      <c r="M657" s="12"/>
    </row>
    <row r="658" spans="1:13" ht="18" customHeight="1">
      <c r="A658" s="4">
        <v>657</v>
      </c>
      <c r="B658" s="37">
        <v>44132</v>
      </c>
      <c r="C658" s="34" t="s">
        <v>72</v>
      </c>
      <c r="D658" s="34" t="s">
        <v>23</v>
      </c>
      <c r="E658" s="34" t="s">
        <v>58</v>
      </c>
      <c r="F658" s="34" t="s">
        <v>47</v>
      </c>
      <c r="G658" s="21"/>
      <c r="H658" s="21"/>
      <c r="I658" s="21" t="s">
        <v>26</v>
      </c>
      <c r="J658" s="21" t="s">
        <v>31</v>
      </c>
      <c r="M658" s="12"/>
    </row>
    <row r="659" spans="1:13" ht="18" customHeight="1">
      <c r="A659" s="4">
        <v>658</v>
      </c>
      <c r="B659" s="37">
        <v>44132</v>
      </c>
      <c r="C659" s="34" t="s">
        <v>34</v>
      </c>
      <c r="D659" s="34" t="s">
        <v>17</v>
      </c>
      <c r="E659" s="34" t="s">
        <v>33</v>
      </c>
      <c r="F659" s="34" t="s">
        <v>22</v>
      </c>
      <c r="G659" s="21"/>
      <c r="H659" s="21"/>
      <c r="I659" s="21" t="s">
        <v>25</v>
      </c>
      <c r="J659" s="21" t="s">
        <v>8</v>
      </c>
      <c r="M659" s="12"/>
    </row>
    <row r="660" spans="1:13" ht="18" customHeight="1">
      <c r="A660" s="4">
        <v>659</v>
      </c>
      <c r="B660" s="37">
        <v>44132</v>
      </c>
      <c r="C660" s="34" t="s">
        <v>41</v>
      </c>
      <c r="D660" s="34" t="s">
        <v>36</v>
      </c>
      <c r="E660" s="34" t="s">
        <v>15</v>
      </c>
      <c r="F660" s="34" t="s">
        <v>60</v>
      </c>
      <c r="G660" s="21"/>
      <c r="H660" s="21"/>
      <c r="I660" s="21" t="s">
        <v>32</v>
      </c>
      <c r="J660" s="21" t="s">
        <v>9</v>
      </c>
      <c r="M660" s="12"/>
    </row>
    <row r="661" spans="1:13" ht="18" customHeight="1">
      <c r="A661" s="4">
        <v>660</v>
      </c>
      <c r="B661" s="37">
        <v>44132</v>
      </c>
      <c r="C661" s="34" t="s">
        <v>10</v>
      </c>
      <c r="D661" s="34" t="s">
        <v>5</v>
      </c>
      <c r="E661" s="34" t="s">
        <v>40</v>
      </c>
      <c r="F661" s="34" t="s">
        <v>29</v>
      </c>
      <c r="G661" s="21"/>
      <c r="H661" s="21"/>
      <c r="I661" s="21" t="s">
        <v>13</v>
      </c>
      <c r="J661" s="21" t="s">
        <v>37</v>
      </c>
      <c r="M661" s="12"/>
    </row>
    <row r="662" spans="1:13" ht="18" customHeight="1">
      <c r="A662" s="4">
        <v>661</v>
      </c>
      <c r="B662" s="37">
        <v>44132</v>
      </c>
      <c r="C662" s="34" t="s">
        <v>50</v>
      </c>
      <c r="D662" s="34" t="s">
        <v>7</v>
      </c>
      <c r="E662" s="34" t="s">
        <v>16</v>
      </c>
      <c r="F662" s="34" t="s">
        <v>46</v>
      </c>
      <c r="G662" s="21"/>
      <c r="H662" s="21"/>
      <c r="I662" s="21" t="s">
        <v>38</v>
      </c>
      <c r="J662" s="21" t="s">
        <v>20</v>
      </c>
      <c r="M662" s="12"/>
    </row>
    <row r="663" spans="1:13" ht="18" customHeight="1">
      <c r="A663" s="4">
        <v>662</v>
      </c>
      <c r="B663" s="37">
        <v>44132</v>
      </c>
      <c r="C663" s="34" t="s">
        <v>27</v>
      </c>
      <c r="D663" s="34" t="s">
        <v>18</v>
      </c>
      <c r="E663" s="34" t="s">
        <v>42</v>
      </c>
      <c r="F663" s="34" t="s">
        <v>6</v>
      </c>
      <c r="G663" s="21"/>
      <c r="H663" s="21"/>
      <c r="I663" s="21" t="s">
        <v>19</v>
      </c>
      <c r="J663" s="21" t="s">
        <v>14</v>
      </c>
      <c r="M663" s="12"/>
    </row>
    <row r="664" spans="1:13" ht="18" customHeight="1">
      <c r="A664" s="4">
        <v>663</v>
      </c>
      <c r="B664" s="37">
        <v>44133</v>
      </c>
      <c r="C664" s="34" t="s">
        <v>7</v>
      </c>
      <c r="D664" s="34" t="s">
        <v>16</v>
      </c>
      <c r="E664" s="34" t="s">
        <v>46</v>
      </c>
      <c r="F664" s="34" t="s">
        <v>24</v>
      </c>
      <c r="G664" s="21"/>
      <c r="H664" s="21"/>
      <c r="I664" s="21" t="s">
        <v>38</v>
      </c>
      <c r="J664" s="21" t="s">
        <v>20</v>
      </c>
      <c r="M664" s="12"/>
    </row>
    <row r="665" spans="1:13" ht="18" customHeight="1">
      <c r="A665" s="4">
        <v>664</v>
      </c>
      <c r="B665" s="37">
        <v>44133</v>
      </c>
      <c r="C665" s="34" t="s">
        <v>5</v>
      </c>
      <c r="D665" s="34" t="s">
        <v>40</v>
      </c>
      <c r="E665" s="34" t="s">
        <v>29</v>
      </c>
      <c r="F665" s="34" t="s">
        <v>55</v>
      </c>
      <c r="G665" s="21"/>
      <c r="H665" s="21"/>
      <c r="I665" s="21" t="s">
        <v>13</v>
      </c>
      <c r="J665" s="21" t="s">
        <v>37</v>
      </c>
      <c r="M665" s="12"/>
    </row>
    <row r="666" spans="1:13" ht="18" customHeight="1">
      <c r="A666" s="4">
        <v>665</v>
      </c>
      <c r="B666" s="37">
        <v>44133</v>
      </c>
      <c r="C666" s="34" t="s">
        <v>36</v>
      </c>
      <c r="D666" s="34" t="s">
        <v>15</v>
      </c>
      <c r="E666" s="34" t="s">
        <v>60</v>
      </c>
      <c r="F666" s="34" t="s">
        <v>21</v>
      </c>
      <c r="G666" s="21"/>
      <c r="H666" s="21"/>
      <c r="I666" s="21" t="s">
        <v>32</v>
      </c>
      <c r="J666" s="21" t="s">
        <v>9</v>
      </c>
      <c r="M666" s="12"/>
    </row>
    <row r="667" spans="1:13" ht="18" customHeight="1">
      <c r="A667" s="4">
        <v>666</v>
      </c>
      <c r="B667" s="37">
        <v>44133</v>
      </c>
      <c r="C667" s="36" t="s">
        <v>18</v>
      </c>
      <c r="D667" s="34" t="s">
        <v>42</v>
      </c>
      <c r="E667" s="34" t="s">
        <v>6</v>
      </c>
      <c r="F667" s="34" t="s">
        <v>49</v>
      </c>
      <c r="G667" s="21"/>
      <c r="H667" s="21"/>
      <c r="I667" s="21" t="s">
        <v>19</v>
      </c>
      <c r="J667" s="21" t="s">
        <v>14</v>
      </c>
      <c r="M667" s="13"/>
    </row>
    <row r="668" spans="1:13" ht="18" customHeight="1">
      <c r="A668" s="4">
        <v>667</v>
      </c>
      <c r="B668" s="37">
        <v>44133</v>
      </c>
      <c r="C668" s="34" t="s">
        <v>17</v>
      </c>
      <c r="D668" s="34" t="s">
        <v>33</v>
      </c>
      <c r="E668" s="34" t="s">
        <v>22</v>
      </c>
      <c r="F668" s="34" t="s">
        <v>39</v>
      </c>
      <c r="G668" s="21"/>
      <c r="H668" s="21"/>
      <c r="I668" s="21" t="s">
        <v>25</v>
      </c>
      <c r="J668" s="21" t="s">
        <v>8</v>
      </c>
      <c r="M668" s="12"/>
    </row>
    <row r="669" spans="1:13" ht="18" customHeight="1">
      <c r="A669" s="4">
        <v>668</v>
      </c>
      <c r="B669" s="37">
        <v>44133</v>
      </c>
      <c r="C669" s="34" t="s">
        <v>12</v>
      </c>
      <c r="D669" s="34" t="s">
        <v>30</v>
      </c>
      <c r="E669" s="34" t="s">
        <v>28</v>
      </c>
      <c r="F669" s="34" t="s">
        <v>48</v>
      </c>
      <c r="G669" s="21"/>
      <c r="H669" s="21"/>
      <c r="I669" s="21" t="s">
        <v>31</v>
      </c>
      <c r="J669" s="21" t="s">
        <v>26</v>
      </c>
      <c r="M669" s="12"/>
    </row>
    <row r="670" spans="1:13" ht="18" customHeight="1">
      <c r="A670" s="4">
        <v>669</v>
      </c>
      <c r="B670" s="37">
        <v>44134</v>
      </c>
      <c r="C670" s="34" t="s">
        <v>40</v>
      </c>
      <c r="D670" s="34" t="s">
        <v>29</v>
      </c>
      <c r="E670" s="34" t="s">
        <v>55</v>
      </c>
      <c r="F670" s="34" t="s">
        <v>35</v>
      </c>
      <c r="G670" s="21"/>
      <c r="H670" s="21"/>
      <c r="I670" s="21" t="s">
        <v>13</v>
      </c>
      <c r="J670" s="21" t="s">
        <v>38</v>
      </c>
      <c r="M670" s="12"/>
    </row>
    <row r="671" spans="1:13" ht="18" customHeight="1">
      <c r="A671" s="4">
        <v>670</v>
      </c>
      <c r="B671" s="37">
        <v>44134</v>
      </c>
      <c r="C671" s="34" t="s">
        <v>42</v>
      </c>
      <c r="D671" s="34" t="s">
        <v>6</v>
      </c>
      <c r="E671" s="34" t="s">
        <v>49</v>
      </c>
      <c r="F671" s="34" t="s">
        <v>27</v>
      </c>
      <c r="G671" s="21"/>
      <c r="H671" s="21"/>
      <c r="I671" s="21" t="s">
        <v>8</v>
      </c>
      <c r="J671" s="21" t="s">
        <v>9</v>
      </c>
      <c r="M671" s="12"/>
    </row>
    <row r="672" spans="1:13" ht="18" customHeight="1">
      <c r="A672" s="4">
        <v>671</v>
      </c>
      <c r="B672" s="37">
        <v>44134</v>
      </c>
      <c r="C672" s="34" t="s">
        <v>23</v>
      </c>
      <c r="D672" s="34" t="s">
        <v>43</v>
      </c>
      <c r="E672" s="34" t="s">
        <v>45</v>
      </c>
      <c r="F672" s="34" t="s">
        <v>11</v>
      </c>
      <c r="G672" s="21"/>
      <c r="H672" s="21"/>
      <c r="I672" s="21" t="s">
        <v>20</v>
      </c>
      <c r="J672" s="21" t="s">
        <v>38</v>
      </c>
      <c r="M672" s="12"/>
    </row>
    <row r="673" spans="1:13" ht="18" customHeight="1">
      <c r="A673" s="4">
        <v>672</v>
      </c>
      <c r="B673" s="37">
        <v>44134</v>
      </c>
      <c r="C673" s="34" t="s">
        <v>30</v>
      </c>
      <c r="D673" s="34" t="s">
        <v>28</v>
      </c>
      <c r="E673" s="34" t="s">
        <v>48</v>
      </c>
      <c r="F673" s="34" t="s">
        <v>10</v>
      </c>
      <c r="G673" s="21"/>
      <c r="H673" s="21"/>
      <c r="I673" s="21" t="s">
        <v>31</v>
      </c>
      <c r="J673" s="21" t="s">
        <v>26</v>
      </c>
      <c r="M673" s="12"/>
    </row>
    <row r="674" spans="1:13" ht="18" customHeight="1">
      <c r="A674" s="4">
        <v>673</v>
      </c>
      <c r="B674" s="37">
        <v>44134</v>
      </c>
      <c r="C674" s="34" t="s">
        <v>15</v>
      </c>
      <c r="D674" s="34" t="s">
        <v>4</v>
      </c>
      <c r="E674" s="34" t="s">
        <v>21</v>
      </c>
      <c r="F674" s="34" t="s">
        <v>65</v>
      </c>
      <c r="G674" s="21"/>
      <c r="H674" s="21"/>
      <c r="I674" s="21" t="s">
        <v>32</v>
      </c>
      <c r="J674" s="21" t="s">
        <v>25</v>
      </c>
      <c r="M674" s="12"/>
    </row>
    <row r="675" spans="1:13" ht="18" customHeight="1">
      <c r="A675" s="4">
        <v>674</v>
      </c>
      <c r="B675" s="37">
        <v>44134</v>
      </c>
      <c r="C675" s="34" t="s">
        <v>33</v>
      </c>
      <c r="D675" s="34" t="s">
        <v>22</v>
      </c>
      <c r="E675" s="34" t="s">
        <v>39</v>
      </c>
      <c r="F675" s="34" t="s">
        <v>34</v>
      </c>
      <c r="G675" s="21"/>
      <c r="H675" s="21"/>
      <c r="I675" s="21" t="s">
        <v>37</v>
      </c>
      <c r="J675" s="21" t="s">
        <v>14</v>
      </c>
      <c r="M675" s="12"/>
    </row>
    <row r="676" spans="1:13" ht="18" customHeight="1">
      <c r="A676" s="4">
        <v>675</v>
      </c>
      <c r="B676" s="37">
        <v>44135</v>
      </c>
      <c r="C676" s="34" t="s">
        <v>4</v>
      </c>
      <c r="D676" s="34" t="s">
        <v>21</v>
      </c>
      <c r="E676" s="34" t="s">
        <v>65</v>
      </c>
      <c r="F676" s="34" t="s">
        <v>36</v>
      </c>
      <c r="G676" s="21"/>
      <c r="H676" s="21"/>
      <c r="I676" s="21" t="s">
        <v>32</v>
      </c>
      <c r="J676" s="21" t="s">
        <v>25</v>
      </c>
      <c r="M676" s="12"/>
    </row>
    <row r="677" spans="1:13" ht="18" customHeight="1">
      <c r="A677" s="4">
        <v>676</v>
      </c>
      <c r="B677" s="37">
        <v>44135</v>
      </c>
      <c r="C677" s="34" t="s">
        <v>6</v>
      </c>
      <c r="D677" s="34" t="s">
        <v>49</v>
      </c>
      <c r="E677" s="34" t="s">
        <v>27</v>
      </c>
      <c r="F677" s="34" t="s">
        <v>18</v>
      </c>
      <c r="G677" s="21"/>
      <c r="H677" s="21"/>
      <c r="I677" s="21" t="s">
        <v>8</v>
      </c>
      <c r="J677" s="21" t="s">
        <v>9</v>
      </c>
      <c r="M677" s="12"/>
    </row>
    <row r="678" spans="1:13" ht="18" customHeight="1">
      <c r="A678" s="4">
        <v>677</v>
      </c>
      <c r="B678" s="37">
        <v>44135</v>
      </c>
      <c r="C678" s="34" t="s">
        <v>28</v>
      </c>
      <c r="D678" s="34" t="s">
        <v>48</v>
      </c>
      <c r="E678" s="34" t="s">
        <v>10</v>
      </c>
      <c r="F678" s="34" t="s">
        <v>12</v>
      </c>
      <c r="G678" s="21"/>
      <c r="H678" s="21"/>
      <c r="I678" s="21" t="s">
        <v>31</v>
      </c>
      <c r="J678" s="21" t="s">
        <v>26</v>
      </c>
      <c r="M678" s="12"/>
    </row>
    <row r="679" spans="1:13" ht="18" customHeight="1">
      <c r="A679" s="4">
        <v>678</v>
      </c>
      <c r="B679" s="37">
        <v>44135</v>
      </c>
      <c r="C679" s="34" t="s">
        <v>29</v>
      </c>
      <c r="D679" s="34" t="s">
        <v>55</v>
      </c>
      <c r="E679" s="34" t="s">
        <v>35</v>
      </c>
      <c r="F679" s="34" t="s">
        <v>5</v>
      </c>
      <c r="G679" s="21"/>
      <c r="H679" s="21"/>
      <c r="I679" s="21" t="s">
        <v>13</v>
      </c>
      <c r="J679" s="21" t="s">
        <v>38</v>
      </c>
      <c r="M679" s="12"/>
    </row>
    <row r="680" spans="1:13" ht="18" customHeight="1">
      <c r="A680" s="4">
        <v>679</v>
      </c>
      <c r="B680" s="37">
        <v>44135</v>
      </c>
      <c r="C680" s="34" t="s">
        <v>43</v>
      </c>
      <c r="D680" s="34" t="s">
        <v>45</v>
      </c>
      <c r="E680" s="34" t="s">
        <v>11</v>
      </c>
      <c r="F680" s="34" t="s">
        <v>72</v>
      </c>
      <c r="G680" s="21"/>
      <c r="H680" s="21"/>
      <c r="I680" s="21" t="s">
        <v>20</v>
      </c>
      <c r="J680" s="21" t="s">
        <v>19</v>
      </c>
      <c r="M680" s="12"/>
    </row>
    <row r="681" spans="1:13" ht="18" customHeight="1">
      <c r="A681" s="4">
        <v>680</v>
      </c>
      <c r="B681" s="37">
        <v>44135</v>
      </c>
      <c r="C681" s="34" t="s">
        <v>22</v>
      </c>
      <c r="D681" s="34" t="s">
        <v>39</v>
      </c>
      <c r="E681" s="34" t="s">
        <v>34</v>
      </c>
      <c r="F681" s="34" t="s">
        <v>17</v>
      </c>
      <c r="G681" s="21"/>
      <c r="H681" s="21"/>
      <c r="I681" s="21" t="s">
        <v>37</v>
      </c>
      <c r="J681" s="21" t="s">
        <v>14</v>
      </c>
      <c r="M681" s="12"/>
    </row>
    <row r="682" spans="1:13" ht="18" customHeight="1">
      <c r="A682" s="4">
        <v>681</v>
      </c>
      <c r="B682" s="37">
        <v>44136</v>
      </c>
      <c r="C682" s="34" t="s">
        <v>45</v>
      </c>
      <c r="D682" s="34" t="s">
        <v>11</v>
      </c>
      <c r="E682" s="34" t="s">
        <v>72</v>
      </c>
      <c r="F682" s="34" t="s">
        <v>23</v>
      </c>
      <c r="G682" s="21"/>
      <c r="H682" s="21"/>
      <c r="I682" s="21" t="s">
        <v>20</v>
      </c>
      <c r="J682" s="21" t="s">
        <v>19</v>
      </c>
      <c r="M682" s="12"/>
    </row>
    <row r="683" spans="1:13" ht="18" customHeight="1">
      <c r="A683" s="4">
        <v>682</v>
      </c>
      <c r="B683" s="37">
        <v>44136</v>
      </c>
      <c r="C683" s="34" t="s">
        <v>39</v>
      </c>
      <c r="D683" s="34" t="s">
        <v>34</v>
      </c>
      <c r="E683" s="34" t="s">
        <v>17</v>
      </c>
      <c r="F683" s="34" t="s">
        <v>33</v>
      </c>
      <c r="G683" s="21"/>
      <c r="H683" s="21"/>
      <c r="I683" s="21" t="s">
        <v>37</v>
      </c>
      <c r="J683" s="21" t="s">
        <v>14</v>
      </c>
      <c r="M683" s="12"/>
    </row>
    <row r="684" spans="1:13" ht="18" customHeight="1">
      <c r="A684" s="4">
        <v>683</v>
      </c>
      <c r="B684" s="37">
        <v>44136</v>
      </c>
      <c r="C684" s="34" t="s">
        <v>55</v>
      </c>
      <c r="D684" s="34" t="s">
        <v>35</v>
      </c>
      <c r="E684" s="34" t="s">
        <v>5</v>
      </c>
      <c r="F684" s="34" t="s">
        <v>40</v>
      </c>
      <c r="G684" s="21"/>
      <c r="H684" s="21"/>
      <c r="I684" s="21" t="s">
        <v>13</v>
      </c>
      <c r="J684" s="21" t="s">
        <v>38</v>
      </c>
      <c r="M684" s="12"/>
    </row>
    <row r="685" spans="1:13" ht="18" customHeight="1">
      <c r="A685" s="4">
        <v>684</v>
      </c>
      <c r="B685" s="37">
        <v>44136</v>
      </c>
      <c r="C685" s="34" t="s">
        <v>49</v>
      </c>
      <c r="D685" s="34" t="s">
        <v>27</v>
      </c>
      <c r="E685" s="34" t="s">
        <v>18</v>
      </c>
      <c r="F685" s="34" t="s">
        <v>42</v>
      </c>
      <c r="G685" s="21"/>
      <c r="H685" s="21"/>
      <c r="I685" s="21" t="s">
        <v>8</v>
      </c>
      <c r="J685" s="21" t="s">
        <v>9</v>
      </c>
      <c r="M685" s="12"/>
    </row>
    <row r="686" spans="1:13" ht="18" customHeight="1">
      <c r="A686" s="4">
        <v>685</v>
      </c>
      <c r="B686" s="37">
        <v>44136</v>
      </c>
      <c r="C686" s="34" t="s">
        <v>48</v>
      </c>
      <c r="D686" s="34" t="s">
        <v>10</v>
      </c>
      <c r="E686" s="36" t="s">
        <v>12</v>
      </c>
      <c r="F686" s="34" t="s">
        <v>30</v>
      </c>
      <c r="G686" s="21"/>
      <c r="H686" s="21"/>
      <c r="I686" s="21" t="s">
        <v>31</v>
      </c>
      <c r="J686" s="21" t="s">
        <v>26</v>
      </c>
      <c r="M686" s="12"/>
    </row>
    <row r="687" spans="1:13" ht="18" customHeight="1">
      <c r="A687" s="4">
        <v>686</v>
      </c>
      <c r="B687" s="37">
        <v>44136</v>
      </c>
      <c r="C687" s="34" t="s">
        <v>21</v>
      </c>
      <c r="D687" s="34" t="s">
        <v>65</v>
      </c>
      <c r="E687" s="34" t="s">
        <v>36</v>
      </c>
      <c r="F687" s="34" t="s">
        <v>15</v>
      </c>
      <c r="G687" s="21"/>
      <c r="H687" s="21"/>
      <c r="I687" s="21" t="s">
        <v>32</v>
      </c>
      <c r="J687" s="21" t="s">
        <v>25</v>
      </c>
      <c r="M687" s="12"/>
    </row>
    <row r="688" spans="1:13" ht="18" customHeight="1">
      <c r="A688" s="4">
        <v>687</v>
      </c>
      <c r="B688" s="37">
        <v>44137</v>
      </c>
      <c r="C688" s="34" t="s">
        <v>35</v>
      </c>
      <c r="D688" s="34" t="s">
        <v>5</v>
      </c>
      <c r="E688" s="34" t="s">
        <v>40</v>
      </c>
      <c r="F688" s="34" t="s">
        <v>29</v>
      </c>
      <c r="G688" s="21"/>
      <c r="H688" s="21"/>
      <c r="I688" s="21" t="s">
        <v>32</v>
      </c>
      <c r="J688" s="21" t="s">
        <v>31</v>
      </c>
      <c r="M688" s="12"/>
    </row>
    <row r="689" spans="1:13" ht="18" customHeight="1">
      <c r="A689" s="4">
        <v>688</v>
      </c>
      <c r="B689" s="37">
        <v>44138</v>
      </c>
      <c r="C689" s="34" t="s">
        <v>34</v>
      </c>
      <c r="D689" s="34" t="s">
        <v>60</v>
      </c>
      <c r="E689" s="34" t="s">
        <v>33</v>
      </c>
      <c r="F689" s="34" t="s">
        <v>22</v>
      </c>
      <c r="G689" s="21"/>
      <c r="H689" s="21"/>
      <c r="I689" s="21" t="s">
        <v>20</v>
      </c>
      <c r="J689" s="21" t="s">
        <v>13</v>
      </c>
      <c r="M689" s="12"/>
    </row>
    <row r="690" spans="1:13" ht="18" customHeight="1">
      <c r="A690" s="4">
        <v>689</v>
      </c>
      <c r="B690" s="37">
        <v>44138</v>
      </c>
      <c r="C690" s="34" t="s">
        <v>41</v>
      </c>
      <c r="D690" s="34" t="s">
        <v>36</v>
      </c>
      <c r="E690" s="34" t="s">
        <v>15</v>
      </c>
      <c r="F690" s="34" t="s">
        <v>4</v>
      </c>
      <c r="G690" s="21"/>
      <c r="H690" s="21"/>
      <c r="I690" s="21" t="s">
        <v>19</v>
      </c>
      <c r="J690" s="21" t="s">
        <v>37</v>
      </c>
      <c r="M690" s="12"/>
    </row>
    <row r="691" spans="1:13" ht="18" customHeight="1">
      <c r="A691" s="4">
        <v>690</v>
      </c>
      <c r="B691" s="37">
        <v>44138</v>
      </c>
      <c r="C691" s="34" t="s">
        <v>42</v>
      </c>
      <c r="D691" s="34" t="s">
        <v>40</v>
      </c>
      <c r="E691" s="34" t="s">
        <v>29</v>
      </c>
      <c r="F691" s="34" t="s">
        <v>55</v>
      </c>
      <c r="G691" s="21"/>
      <c r="H691" s="21"/>
      <c r="I691" s="21" t="s">
        <v>32</v>
      </c>
      <c r="J691" s="21" t="s">
        <v>31</v>
      </c>
      <c r="M691" s="12"/>
    </row>
    <row r="692" spans="1:13" ht="18" customHeight="1">
      <c r="A692" s="4">
        <v>691</v>
      </c>
      <c r="B692" s="37">
        <v>44138</v>
      </c>
      <c r="C692" s="34" t="s">
        <v>10</v>
      </c>
      <c r="D692" s="34" t="s">
        <v>12</v>
      </c>
      <c r="E692" s="34" t="s">
        <v>30</v>
      </c>
      <c r="F692" s="34" t="s">
        <v>28</v>
      </c>
      <c r="G692" s="21"/>
      <c r="H692" s="21"/>
      <c r="I692" s="21" t="s">
        <v>8</v>
      </c>
      <c r="J692" s="21" t="s">
        <v>25</v>
      </c>
      <c r="M692" s="12"/>
    </row>
    <row r="693" spans="1:13" ht="18" customHeight="1">
      <c r="A693" s="4">
        <v>692</v>
      </c>
      <c r="B693" s="37">
        <v>44138</v>
      </c>
      <c r="C693" s="34" t="s">
        <v>11</v>
      </c>
      <c r="D693" s="34" t="s">
        <v>72</v>
      </c>
      <c r="E693" s="34" t="s">
        <v>23</v>
      </c>
      <c r="F693" s="34" t="s">
        <v>43</v>
      </c>
      <c r="G693" s="21"/>
      <c r="H693" s="21"/>
      <c r="I693" s="21" t="s">
        <v>38</v>
      </c>
      <c r="J693" s="21" t="s">
        <v>14</v>
      </c>
      <c r="M693" s="12"/>
    </row>
    <row r="694" spans="1:13" ht="18" customHeight="1">
      <c r="A694" s="4">
        <v>693</v>
      </c>
      <c r="B694" s="37">
        <v>44138</v>
      </c>
      <c r="C694" s="34" t="s">
        <v>16</v>
      </c>
      <c r="D694" s="36" t="s">
        <v>46</v>
      </c>
      <c r="E694" s="34" t="s">
        <v>24</v>
      </c>
      <c r="F694" s="34" t="s">
        <v>59</v>
      </c>
      <c r="G694" s="21"/>
      <c r="H694" s="21"/>
      <c r="I694" s="21" t="s">
        <v>26</v>
      </c>
      <c r="J694" s="21" t="s">
        <v>9</v>
      </c>
      <c r="M694" s="12"/>
    </row>
    <row r="695" spans="1:13" ht="18" customHeight="1">
      <c r="A695" s="4">
        <v>694</v>
      </c>
      <c r="B695" s="37">
        <v>44139</v>
      </c>
      <c r="C695" s="34" t="s">
        <v>60</v>
      </c>
      <c r="D695" s="34" t="s">
        <v>33</v>
      </c>
      <c r="E695" s="34" t="s">
        <v>22</v>
      </c>
      <c r="F695" s="34" t="s">
        <v>39</v>
      </c>
      <c r="G695" s="21"/>
      <c r="H695" s="21"/>
      <c r="I695" s="21" t="s">
        <v>20</v>
      </c>
      <c r="J695" s="21" t="s">
        <v>13</v>
      </c>
      <c r="M695" s="12"/>
    </row>
    <row r="696" spans="1:13" ht="18" customHeight="1">
      <c r="A696" s="4">
        <v>695</v>
      </c>
      <c r="B696" s="37">
        <v>44139</v>
      </c>
      <c r="C696" s="36" t="s">
        <v>72</v>
      </c>
      <c r="D696" s="34" t="s">
        <v>23</v>
      </c>
      <c r="E696" s="34" t="s">
        <v>43</v>
      </c>
      <c r="F696" s="34" t="s">
        <v>47</v>
      </c>
      <c r="G696" s="21"/>
      <c r="H696" s="21"/>
      <c r="I696" s="21" t="s">
        <v>38</v>
      </c>
      <c r="J696" s="21" t="s">
        <v>14</v>
      </c>
      <c r="M696" s="13"/>
    </row>
    <row r="697" spans="1:13" ht="18" customHeight="1">
      <c r="A697" s="4">
        <v>696</v>
      </c>
      <c r="B697" s="37">
        <v>44139</v>
      </c>
      <c r="C697" s="34" t="s">
        <v>40</v>
      </c>
      <c r="D697" s="34" t="s">
        <v>29</v>
      </c>
      <c r="E697" s="34" t="s">
        <v>55</v>
      </c>
      <c r="F697" s="34" t="s">
        <v>35</v>
      </c>
      <c r="G697" s="21"/>
      <c r="H697" s="21"/>
      <c r="I697" s="21" t="s">
        <v>32</v>
      </c>
      <c r="J697" s="21" t="s">
        <v>31</v>
      </c>
      <c r="M697" s="12"/>
    </row>
    <row r="698" spans="1:13" ht="18" customHeight="1">
      <c r="A698" s="4">
        <v>697</v>
      </c>
      <c r="B698" s="37">
        <v>44139</v>
      </c>
      <c r="C698" s="34" t="s">
        <v>36</v>
      </c>
      <c r="D698" s="34" t="s">
        <v>15</v>
      </c>
      <c r="E698" s="34" t="s">
        <v>4</v>
      </c>
      <c r="F698" s="34" t="s">
        <v>21</v>
      </c>
      <c r="G698" s="21"/>
      <c r="H698" s="21"/>
      <c r="I698" s="21" t="s">
        <v>19</v>
      </c>
      <c r="J698" s="21" t="s">
        <v>37</v>
      </c>
      <c r="M698" s="12"/>
    </row>
    <row r="699" spans="1:13" ht="18" customHeight="1">
      <c r="A699" s="4">
        <v>698</v>
      </c>
      <c r="B699" s="37">
        <v>44139</v>
      </c>
      <c r="C699" s="34" t="s">
        <v>46</v>
      </c>
      <c r="D699" s="34" t="s">
        <v>24</v>
      </c>
      <c r="E699" s="34" t="s">
        <v>59</v>
      </c>
      <c r="F699" s="34" t="s">
        <v>7</v>
      </c>
      <c r="G699" s="21"/>
      <c r="H699" s="21"/>
      <c r="I699" s="21" t="s">
        <v>26</v>
      </c>
      <c r="J699" s="21" t="s">
        <v>9</v>
      </c>
      <c r="M699" s="12"/>
    </row>
    <row r="700" spans="1:13" ht="18" customHeight="1">
      <c r="A700" s="4">
        <v>699</v>
      </c>
      <c r="B700" s="37">
        <v>44139</v>
      </c>
      <c r="C700" s="34" t="s">
        <v>12</v>
      </c>
      <c r="D700" s="34" t="s">
        <v>30</v>
      </c>
      <c r="E700" s="34" t="s">
        <v>28</v>
      </c>
      <c r="F700" s="34" t="s">
        <v>48</v>
      </c>
      <c r="G700" s="21"/>
      <c r="H700" s="21"/>
      <c r="I700" s="21" t="s">
        <v>8</v>
      </c>
      <c r="J700" s="21" t="s">
        <v>25</v>
      </c>
      <c r="M700" s="12"/>
    </row>
    <row r="701" spans="1:13" ht="18" customHeight="1">
      <c r="A701" s="4">
        <v>700</v>
      </c>
      <c r="B701" s="37">
        <v>44140</v>
      </c>
      <c r="C701" s="34" t="s">
        <v>23</v>
      </c>
      <c r="D701" s="34" t="s">
        <v>43</v>
      </c>
      <c r="E701" s="34" t="s">
        <v>47</v>
      </c>
      <c r="F701" s="34" t="s">
        <v>11</v>
      </c>
      <c r="G701" s="21"/>
      <c r="H701" s="21"/>
      <c r="I701" s="21" t="s">
        <v>38</v>
      </c>
      <c r="J701" s="21" t="s">
        <v>14</v>
      </c>
      <c r="M701" s="12"/>
    </row>
    <row r="702" spans="1:13" ht="18" customHeight="1">
      <c r="A702" s="4">
        <v>701</v>
      </c>
      <c r="B702" s="37">
        <v>44140</v>
      </c>
      <c r="C702" s="34" t="s">
        <v>30</v>
      </c>
      <c r="D702" s="34" t="s">
        <v>28</v>
      </c>
      <c r="E702" s="34" t="s">
        <v>48</v>
      </c>
      <c r="F702" s="34" t="s">
        <v>10</v>
      </c>
      <c r="G702" s="21"/>
      <c r="H702" s="21"/>
      <c r="I702" s="21" t="s">
        <v>8</v>
      </c>
      <c r="J702" s="21" t="s">
        <v>25</v>
      </c>
      <c r="M702" s="12"/>
    </row>
    <row r="703" spans="1:13" ht="18" customHeight="1">
      <c r="A703" s="4">
        <v>702</v>
      </c>
      <c r="B703" s="37">
        <v>44140</v>
      </c>
      <c r="C703" s="34" t="s">
        <v>15</v>
      </c>
      <c r="D703" s="34" t="s">
        <v>4</v>
      </c>
      <c r="E703" s="34" t="s">
        <v>21</v>
      </c>
      <c r="F703" s="34" t="s">
        <v>41</v>
      </c>
      <c r="G703" s="21"/>
      <c r="H703" s="21"/>
      <c r="I703" s="21" t="s">
        <v>19</v>
      </c>
      <c r="J703" s="21" t="s">
        <v>37</v>
      </c>
      <c r="M703" s="12"/>
    </row>
    <row r="704" spans="1:13" ht="18" customHeight="1">
      <c r="A704" s="4">
        <v>703</v>
      </c>
      <c r="B704" s="37">
        <v>44140</v>
      </c>
      <c r="C704" s="34" t="s">
        <v>24</v>
      </c>
      <c r="D704" s="34" t="s">
        <v>59</v>
      </c>
      <c r="E704" s="34" t="s">
        <v>7</v>
      </c>
      <c r="F704" s="34" t="s">
        <v>16</v>
      </c>
      <c r="G704" s="21"/>
      <c r="H704" s="21"/>
      <c r="I704" s="21" t="s">
        <v>26</v>
      </c>
      <c r="J704" s="21" t="s">
        <v>9</v>
      </c>
      <c r="M704" s="12"/>
    </row>
    <row r="705" spans="1:13" ht="18" customHeight="1">
      <c r="A705" s="4">
        <v>704</v>
      </c>
      <c r="B705" s="37">
        <v>44140</v>
      </c>
      <c r="C705" s="34" t="s">
        <v>33</v>
      </c>
      <c r="D705" s="34" t="s">
        <v>22</v>
      </c>
      <c r="E705" s="34" t="s">
        <v>39</v>
      </c>
      <c r="F705" s="34" t="s">
        <v>34</v>
      </c>
      <c r="G705" s="21"/>
      <c r="H705" s="21"/>
      <c r="I705" s="21" t="s">
        <v>20</v>
      </c>
      <c r="J705" s="21" t="s">
        <v>13</v>
      </c>
      <c r="M705" s="12"/>
    </row>
    <row r="706" spans="1:13" ht="18" customHeight="1">
      <c r="A706" s="4">
        <v>705</v>
      </c>
      <c r="B706" s="37">
        <v>44141</v>
      </c>
      <c r="C706" s="34" t="s">
        <v>57</v>
      </c>
      <c r="D706" s="34" t="s">
        <v>47</v>
      </c>
      <c r="E706" s="34" t="s">
        <v>11</v>
      </c>
      <c r="F706" s="34" t="s">
        <v>72</v>
      </c>
      <c r="G706" s="21"/>
      <c r="H706" s="21"/>
      <c r="I706" s="21" t="s">
        <v>26</v>
      </c>
      <c r="J706" s="21" t="s">
        <v>31</v>
      </c>
      <c r="M706" s="12"/>
    </row>
    <row r="707" spans="1:13" ht="18" customHeight="1">
      <c r="A707" s="4">
        <v>706</v>
      </c>
      <c r="B707" s="37">
        <v>44141</v>
      </c>
      <c r="C707" s="34" t="s">
        <v>27</v>
      </c>
      <c r="D707" s="34" t="s">
        <v>18</v>
      </c>
      <c r="E707" s="34" t="s">
        <v>42</v>
      </c>
      <c r="F707" s="34" t="s">
        <v>6</v>
      </c>
      <c r="G707" s="21"/>
      <c r="H707" s="21"/>
      <c r="I707" s="21" t="s">
        <v>9</v>
      </c>
      <c r="J707" s="21" t="s">
        <v>32</v>
      </c>
      <c r="M707" s="12"/>
    </row>
    <row r="708" spans="1:13" ht="18" customHeight="1">
      <c r="A708" s="4">
        <v>707</v>
      </c>
      <c r="B708" s="37">
        <v>44141</v>
      </c>
      <c r="C708" s="34" t="s">
        <v>22</v>
      </c>
      <c r="D708" s="34" t="s">
        <v>39</v>
      </c>
      <c r="E708" s="34" t="s">
        <v>34</v>
      </c>
      <c r="F708" s="34" t="s">
        <v>60</v>
      </c>
      <c r="G708" s="21"/>
      <c r="H708" s="21"/>
      <c r="I708" s="21" t="s">
        <v>20</v>
      </c>
      <c r="J708" s="21" t="s">
        <v>14</v>
      </c>
      <c r="M708" s="12"/>
    </row>
    <row r="709" spans="1:13" ht="18" customHeight="1">
      <c r="A709" s="4">
        <v>708</v>
      </c>
      <c r="B709" s="37">
        <v>44142</v>
      </c>
      <c r="C709" s="34" t="s">
        <v>4</v>
      </c>
      <c r="D709" s="34" t="s">
        <v>21</v>
      </c>
      <c r="E709" s="34" t="s">
        <v>41</v>
      </c>
      <c r="F709" s="34" t="s">
        <v>36</v>
      </c>
      <c r="G709" s="21"/>
      <c r="H709" s="21"/>
      <c r="I709" s="21" t="s">
        <v>37</v>
      </c>
      <c r="J709" s="21" t="s">
        <v>14</v>
      </c>
      <c r="M709" s="12"/>
    </row>
    <row r="710" spans="1:13" ht="18" customHeight="1">
      <c r="A710" s="4">
        <v>709</v>
      </c>
      <c r="B710" s="37">
        <v>44142</v>
      </c>
      <c r="C710" s="34" t="s">
        <v>58</v>
      </c>
      <c r="D710" s="34" t="s">
        <v>7</v>
      </c>
      <c r="E710" s="34" t="s">
        <v>16</v>
      </c>
      <c r="F710" s="34" t="s">
        <v>46</v>
      </c>
      <c r="G710" s="21"/>
      <c r="H710" s="21"/>
      <c r="I710" s="21" t="s">
        <v>19</v>
      </c>
      <c r="J710" s="21" t="s">
        <v>38</v>
      </c>
      <c r="M710" s="12"/>
    </row>
    <row r="711" spans="1:13" ht="18" customHeight="1">
      <c r="A711" s="4">
        <v>710</v>
      </c>
      <c r="B711" s="37">
        <v>44142</v>
      </c>
      <c r="C711" s="34" t="s">
        <v>56</v>
      </c>
      <c r="D711" s="34" t="s">
        <v>48</v>
      </c>
      <c r="E711" s="34" t="s">
        <v>10</v>
      </c>
      <c r="F711" s="34" t="s">
        <v>28</v>
      </c>
      <c r="G711" s="21"/>
      <c r="H711" s="21"/>
      <c r="I711" s="21" t="s">
        <v>8</v>
      </c>
      <c r="J711" s="21" t="s">
        <v>26</v>
      </c>
      <c r="M711" s="12"/>
    </row>
    <row r="712" spans="1:13" ht="18" customHeight="1">
      <c r="A712" s="4">
        <v>711</v>
      </c>
      <c r="B712" s="37">
        <v>44142</v>
      </c>
      <c r="C712" s="34" t="s">
        <v>18</v>
      </c>
      <c r="D712" s="34" t="s">
        <v>42</v>
      </c>
      <c r="E712" s="34" t="s">
        <v>6</v>
      </c>
      <c r="F712" s="34" t="s">
        <v>49</v>
      </c>
      <c r="G712" s="21"/>
      <c r="H712" s="21"/>
      <c r="I712" s="21" t="s">
        <v>9</v>
      </c>
      <c r="J712" s="21" t="s">
        <v>32</v>
      </c>
      <c r="M712" s="12"/>
    </row>
    <row r="713" spans="1:13" ht="18" customHeight="1">
      <c r="A713" s="4">
        <v>712</v>
      </c>
      <c r="B713" s="37">
        <v>44143</v>
      </c>
      <c r="C713" s="34" t="s">
        <v>21</v>
      </c>
      <c r="D713" s="34" t="s">
        <v>41</v>
      </c>
      <c r="E713" s="34" t="s">
        <v>36</v>
      </c>
      <c r="F713" s="34" t="s">
        <v>55</v>
      </c>
      <c r="G713" s="21"/>
      <c r="H713" s="21"/>
      <c r="I713" s="21" t="s">
        <v>37</v>
      </c>
      <c r="J713" s="21" t="s">
        <v>14</v>
      </c>
      <c r="M713" s="12"/>
    </row>
    <row r="714" spans="1:13" ht="18" customHeight="1">
      <c r="A714" s="4">
        <v>713</v>
      </c>
      <c r="B714" s="37">
        <v>44143</v>
      </c>
      <c r="C714" s="34" t="s">
        <v>17</v>
      </c>
      <c r="D714" s="34" t="s">
        <v>60</v>
      </c>
      <c r="E714" s="36" t="s">
        <v>39</v>
      </c>
      <c r="F714" s="34" t="s">
        <v>33</v>
      </c>
      <c r="G714" s="21"/>
      <c r="H714" s="21"/>
      <c r="I714" s="21" t="s">
        <v>8</v>
      </c>
      <c r="J714" s="21" t="s">
        <v>32</v>
      </c>
      <c r="M714" s="12"/>
    </row>
    <row r="715" spans="1:13" ht="18" customHeight="1">
      <c r="A715" s="4">
        <v>714</v>
      </c>
      <c r="B715" s="37">
        <v>44144</v>
      </c>
      <c r="C715" s="34" t="s">
        <v>60</v>
      </c>
      <c r="D715" s="34" t="s">
        <v>39</v>
      </c>
      <c r="E715" s="34" t="s">
        <v>33</v>
      </c>
      <c r="F715" s="34" t="s">
        <v>56</v>
      </c>
      <c r="G715" s="21"/>
      <c r="H715" s="21"/>
      <c r="I715" s="21" t="s">
        <v>8</v>
      </c>
      <c r="J715" s="21" t="s">
        <v>31</v>
      </c>
      <c r="M715" s="12"/>
    </row>
    <row r="716" spans="1:13" ht="18" customHeight="1">
      <c r="A716" s="4">
        <v>715</v>
      </c>
      <c r="B716" s="37">
        <v>44144</v>
      </c>
      <c r="C716" s="34" t="s">
        <v>7</v>
      </c>
      <c r="D716" s="36" t="s">
        <v>16</v>
      </c>
      <c r="E716" s="34" t="s">
        <v>50</v>
      </c>
      <c r="F716" s="34" t="s">
        <v>24</v>
      </c>
      <c r="G716" s="21"/>
      <c r="H716" s="21"/>
      <c r="I716" s="21" t="s">
        <v>25</v>
      </c>
      <c r="J716" s="21" t="s">
        <v>32</v>
      </c>
      <c r="M716" s="12"/>
    </row>
    <row r="717" spans="1:13" ht="18" customHeight="1">
      <c r="A717" s="4">
        <v>716</v>
      </c>
      <c r="B717" s="37">
        <v>44145</v>
      </c>
      <c r="C717" s="34" t="s">
        <v>41</v>
      </c>
      <c r="D717" s="34" t="s">
        <v>36</v>
      </c>
      <c r="E717" s="34" t="s">
        <v>55</v>
      </c>
      <c r="F717" s="34" t="s">
        <v>4</v>
      </c>
      <c r="G717" s="21"/>
      <c r="H717" s="21"/>
      <c r="I717" s="21" t="s">
        <v>14</v>
      </c>
      <c r="J717" s="21" t="s">
        <v>19</v>
      </c>
      <c r="M717" s="12"/>
    </row>
    <row r="718" spans="1:13" ht="18" customHeight="1">
      <c r="A718" s="4">
        <v>717</v>
      </c>
      <c r="B718" s="37">
        <v>44145</v>
      </c>
      <c r="C718" s="34" t="s">
        <v>43</v>
      </c>
      <c r="D718" s="34" t="s">
        <v>46</v>
      </c>
      <c r="E718" s="34" t="s">
        <v>45</v>
      </c>
      <c r="F718" s="34" t="s">
        <v>72</v>
      </c>
      <c r="G718" s="21"/>
      <c r="H718" s="21"/>
      <c r="I718" s="21" t="s">
        <v>38</v>
      </c>
      <c r="J718" s="21" t="s">
        <v>37</v>
      </c>
      <c r="M718" s="12"/>
    </row>
    <row r="719" spans="1:13" ht="18" customHeight="1">
      <c r="A719" s="4">
        <v>718</v>
      </c>
      <c r="B719" s="37">
        <v>44146</v>
      </c>
      <c r="C719" s="34" t="s">
        <v>11</v>
      </c>
      <c r="D719" s="34" t="s">
        <v>45</v>
      </c>
      <c r="E719" s="34" t="s">
        <v>23</v>
      </c>
      <c r="F719" s="34" t="s">
        <v>57</v>
      </c>
      <c r="G719" s="21"/>
      <c r="H719" s="21"/>
      <c r="I719" s="21" t="s">
        <v>38</v>
      </c>
      <c r="J719" s="21" t="s">
        <v>13</v>
      </c>
      <c r="M719" s="12"/>
    </row>
    <row r="720" spans="1:13" ht="18" customHeight="1">
      <c r="A720" s="4">
        <v>719</v>
      </c>
      <c r="B720" s="37">
        <v>44146</v>
      </c>
      <c r="C720" s="34" t="s">
        <v>16</v>
      </c>
      <c r="D720" s="34" t="s">
        <v>50</v>
      </c>
      <c r="E720" s="34" t="s">
        <v>24</v>
      </c>
      <c r="F720" s="34" t="s">
        <v>58</v>
      </c>
      <c r="G720" s="21"/>
      <c r="H720" s="21"/>
      <c r="I720" s="21" t="s">
        <v>19</v>
      </c>
      <c r="J720" s="21" t="s">
        <v>20</v>
      </c>
      <c r="M720" s="12"/>
    </row>
    <row r="721" spans="1:13" ht="18" customHeight="1">
      <c r="A721" s="4">
        <v>720</v>
      </c>
      <c r="B721" s="37">
        <v>44149</v>
      </c>
      <c r="C721" s="34" t="s">
        <v>7</v>
      </c>
      <c r="D721" s="34" t="s">
        <v>49</v>
      </c>
      <c r="E721" s="34" t="s">
        <v>6</v>
      </c>
      <c r="F721" s="34" t="s">
        <v>41</v>
      </c>
      <c r="G721" s="21" t="s">
        <v>23</v>
      </c>
      <c r="H721" s="21" t="s">
        <v>17</v>
      </c>
      <c r="I721" s="21" t="s">
        <v>25</v>
      </c>
      <c r="J721" s="21" t="s">
        <v>8</v>
      </c>
      <c r="M721" s="12"/>
    </row>
    <row r="722" spans="1:13" ht="18" customHeight="1">
      <c r="A722" s="4">
        <v>721</v>
      </c>
      <c r="B722" s="37">
        <v>44149</v>
      </c>
      <c r="C722" s="34" t="s">
        <v>36</v>
      </c>
      <c r="D722" s="34" t="s">
        <v>55</v>
      </c>
      <c r="E722" s="34" t="s">
        <v>4</v>
      </c>
      <c r="F722" s="34" t="s">
        <v>21</v>
      </c>
      <c r="G722" s="21"/>
      <c r="H722" s="21"/>
      <c r="I722" s="21" t="s">
        <v>13</v>
      </c>
      <c r="J722" s="21" t="s">
        <v>37</v>
      </c>
      <c r="M722" s="12"/>
    </row>
    <row r="723" spans="1:13" ht="18" customHeight="1">
      <c r="A723" s="4">
        <v>722</v>
      </c>
      <c r="B723" s="37">
        <v>44150</v>
      </c>
      <c r="C723" s="34" t="s">
        <v>41</v>
      </c>
      <c r="D723" s="34" t="s">
        <v>6</v>
      </c>
      <c r="E723" s="34" t="s">
        <v>23</v>
      </c>
      <c r="F723" s="34" t="s">
        <v>17</v>
      </c>
      <c r="G723" s="21" t="s">
        <v>11</v>
      </c>
      <c r="H723" s="21" t="s">
        <v>49</v>
      </c>
      <c r="I723" s="21" t="s">
        <v>25</v>
      </c>
      <c r="J723" s="21" t="s">
        <v>8</v>
      </c>
      <c r="M723" s="12"/>
    </row>
    <row r="724" spans="1:13" ht="18" customHeight="1">
      <c r="A724" s="4">
        <v>723</v>
      </c>
      <c r="B724" s="37">
        <v>44156</v>
      </c>
      <c r="C724" s="34" t="s">
        <v>34</v>
      </c>
      <c r="D724" s="34" t="s">
        <v>21</v>
      </c>
      <c r="E724" s="34" t="s">
        <v>4</v>
      </c>
      <c r="F724" s="34" t="s">
        <v>30</v>
      </c>
      <c r="G724" s="21" t="s">
        <v>15</v>
      </c>
      <c r="H724" s="21" t="s">
        <v>36</v>
      </c>
      <c r="I724" s="21" t="s">
        <v>37</v>
      </c>
      <c r="J724" s="21" t="s">
        <v>25</v>
      </c>
      <c r="M724" s="12"/>
    </row>
    <row r="725" spans="1:13" ht="18" customHeight="1">
      <c r="A725" s="4">
        <v>724</v>
      </c>
      <c r="B725" s="37">
        <v>44157</v>
      </c>
      <c r="C725" s="36" t="s">
        <v>30</v>
      </c>
      <c r="D725" s="34" t="s">
        <v>4</v>
      </c>
      <c r="E725" s="34" t="s">
        <v>15</v>
      </c>
      <c r="F725" s="34" t="s">
        <v>36</v>
      </c>
      <c r="G725" s="21" t="s">
        <v>22</v>
      </c>
      <c r="H725" s="21" t="s">
        <v>21</v>
      </c>
      <c r="I725" s="21" t="s">
        <v>37</v>
      </c>
      <c r="J725" s="21" t="s">
        <v>25</v>
      </c>
      <c r="M725" s="13"/>
    </row>
    <row r="726" spans="1:13" ht="18" customHeight="1">
      <c r="A726" s="4">
        <v>725</v>
      </c>
      <c r="B726" s="37">
        <v>44159</v>
      </c>
      <c r="C726" s="34" t="s">
        <v>36</v>
      </c>
      <c r="D726" s="34" t="s">
        <v>15</v>
      </c>
      <c r="E726" s="34" t="s">
        <v>22</v>
      </c>
      <c r="F726" s="34" t="s">
        <v>21</v>
      </c>
      <c r="G726" s="21" t="s">
        <v>34</v>
      </c>
      <c r="H726" s="21" t="s">
        <v>4</v>
      </c>
      <c r="I726" s="21" t="s">
        <v>25</v>
      </c>
      <c r="J726" s="21" t="s">
        <v>37</v>
      </c>
      <c r="M726" s="12"/>
    </row>
    <row r="727" spans="1:13" ht="18" customHeight="1">
      <c r="A727" s="4">
        <v>726</v>
      </c>
      <c r="B727" s="37">
        <v>44160</v>
      </c>
      <c r="C727" s="34" t="s">
        <v>21</v>
      </c>
      <c r="D727" s="34" t="s">
        <v>22</v>
      </c>
      <c r="E727" s="34" t="s">
        <v>34</v>
      </c>
      <c r="F727" s="34" t="s">
        <v>4</v>
      </c>
      <c r="G727" s="21" t="s">
        <v>30</v>
      </c>
      <c r="H727" s="21" t="s">
        <v>15</v>
      </c>
      <c r="I727" s="21" t="s">
        <v>25</v>
      </c>
      <c r="J727" s="21" t="s">
        <v>37</v>
      </c>
      <c r="M727" s="12"/>
    </row>
    <row r="728" spans="1:13" ht="18" customHeight="1">
      <c r="B728" s="38"/>
      <c r="C728" s="21">
        <f t="shared" ref="C728:H728" si="3">SUBTOTAL(3,C2:C727)</f>
        <v>726</v>
      </c>
      <c r="D728" s="21">
        <f t="shared" si="3"/>
        <v>726</v>
      </c>
      <c r="E728" s="21">
        <f t="shared" si="3"/>
        <v>726</v>
      </c>
      <c r="F728" s="21">
        <f t="shared" si="3"/>
        <v>726</v>
      </c>
      <c r="G728" s="21">
        <f t="shared" si="3"/>
        <v>6</v>
      </c>
      <c r="H728" s="21">
        <f t="shared" si="3"/>
        <v>6</v>
      </c>
      <c r="I728" s="21"/>
      <c r="J728" s="21"/>
    </row>
    <row r="729" spans="1:13" ht="18" customHeight="1">
      <c r="I729" s="50" t="s">
        <v>127</v>
      </c>
      <c r="J729" s="10">
        <f>C728+D728+E728+F728+G728+H728</f>
        <v>2916</v>
      </c>
    </row>
  </sheetData>
  <sortState xmlns:xlrd2="http://schemas.microsoft.com/office/spreadsheetml/2017/richdata2" ref="M2:V60">
    <sortCondition descending="1" ref="N2:N60"/>
  </sortState>
  <mergeCells count="1">
    <mergeCell ref="L1:V1"/>
  </mergeCells>
  <phoneticPr fontId="1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362F2-3A32-498B-8984-D69760537412}">
  <dimension ref="A1:Y883"/>
  <sheetViews>
    <sheetView workbookViewId="0">
      <selection activeCell="Y3" sqref="Y3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10" width="11.625" style="9" customWidth="1"/>
    <col min="11" max="11" width="4.625" style="9" customWidth="1"/>
    <col min="12" max="12" width="3.5" style="20" bestFit="1" customWidth="1"/>
    <col min="13" max="13" width="11" style="9" bestFit="1" customWidth="1"/>
    <col min="14" max="15" width="6.625" style="9" customWidth="1"/>
    <col min="16" max="16" width="2.625" style="9" customWidth="1"/>
    <col min="17" max="22" width="6.625" style="9" customWidth="1"/>
    <col min="23" max="16384" width="9" style="9"/>
  </cols>
  <sheetData>
    <row r="1" spans="1:25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4" t="s">
        <v>417</v>
      </c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5" ht="18" customHeight="1">
      <c r="A2" s="4">
        <v>1</v>
      </c>
      <c r="B2" s="35">
        <v>43553</v>
      </c>
      <c r="C2" s="36" t="s">
        <v>34</v>
      </c>
      <c r="D2" s="36" t="s">
        <v>43</v>
      </c>
      <c r="E2" s="36" t="s">
        <v>35</v>
      </c>
      <c r="F2" s="36" t="s">
        <v>23</v>
      </c>
      <c r="G2" s="21"/>
      <c r="H2" s="21"/>
      <c r="I2" s="21" t="s">
        <v>38</v>
      </c>
      <c r="J2" s="21" t="s">
        <v>14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</row>
    <row r="3" spans="1:25" ht="18" customHeight="1">
      <c r="A3" s="4">
        <v>2</v>
      </c>
      <c r="B3" s="35">
        <v>43553</v>
      </c>
      <c r="C3" s="36" t="s">
        <v>36</v>
      </c>
      <c r="D3" s="36" t="s">
        <v>15</v>
      </c>
      <c r="E3" s="36" t="s">
        <v>10</v>
      </c>
      <c r="F3" s="36" t="s">
        <v>12</v>
      </c>
      <c r="G3" s="21"/>
      <c r="H3" s="21"/>
      <c r="I3" s="21" t="s">
        <v>19</v>
      </c>
      <c r="J3" s="21" t="s">
        <v>37</v>
      </c>
      <c r="L3" s="4">
        <v>1</v>
      </c>
      <c r="M3" s="36" t="s">
        <v>126</v>
      </c>
      <c r="N3" s="10">
        <f>COUNTIF($C$2:$H$881,"笠原昌春")</f>
        <v>106</v>
      </c>
      <c r="O3" s="10">
        <f t="shared" ref="O3:O34" si="0">SUM(Q3:V3)</f>
        <v>106</v>
      </c>
      <c r="P3" s="24"/>
      <c r="Q3" s="10">
        <f>COUNTIF($C$2:$C$881,"笠原昌春")</f>
        <v>26</v>
      </c>
      <c r="R3" s="10">
        <f>COUNTIF($D$2:$D$881,"笠原昌春")</f>
        <v>27</v>
      </c>
      <c r="S3" s="10">
        <f>COUNTIF($E$2:$E$881,"笠原昌春")</f>
        <v>26</v>
      </c>
      <c r="T3" s="10">
        <f>COUNTIF($F$2:$F$881,"笠原昌春")</f>
        <v>25</v>
      </c>
      <c r="U3" s="10">
        <f>COUNTIF($G$2:$G$881,"笠原昌春")</f>
        <v>0</v>
      </c>
      <c r="V3" s="10">
        <f>COUNTIF($H$2:$H$881,"笠原昌春")</f>
        <v>2</v>
      </c>
      <c r="Y3" s="9" t="s">
        <v>140</v>
      </c>
    </row>
    <row r="4" spans="1:25" ht="18" customHeight="1">
      <c r="A4" s="4">
        <v>3</v>
      </c>
      <c r="B4" s="35">
        <v>43553</v>
      </c>
      <c r="C4" s="36" t="s">
        <v>28</v>
      </c>
      <c r="D4" s="36" t="s">
        <v>33</v>
      </c>
      <c r="E4" s="36" t="s">
        <v>4</v>
      </c>
      <c r="F4" s="36" t="s">
        <v>17</v>
      </c>
      <c r="G4" s="21"/>
      <c r="H4" s="21"/>
      <c r="I4" s="21" t="s">
        <v>25</v>
      </c>
      <c r="J4" s="21" t="s">
        <v>32</v>
      </c>
      <c r="L4" s="4">
        <v>2</v>
      </c>
      <c r="M4" s="36" t="s">
        <v>82</v>
      </c>
      <c r="N4" s="10">
        <f>COUNTIF($C$2:$H$881,"川口亘太")</f>
        <v>104</v>
      </c>
      <c r="O4" s="10">
        <f t="shared" si="0"/>
        <v>104</v>
      </c>
      <c r="P4" s="24"/>
      <c r="Q4" s="10">
        <f>COUNTIF($C$2:$C$881,"川口亘太")</f>
        <v>25</v>
      </c>
      <c r="R4" s="10">
        <f>COUNTIF($D$2:$D$881,"川口亘太")</f>
        <v>27</v>
      </c>
      <c r="S4" s="10">
        <f>COUNTIF($E$2:$E$881,"川口亘太")</f>
        <v>23</v>
      </c>
      <c r="T4" s="10">
        <f>COUNTIF($F$2:$F$881,"川口亘太")</f>
        <v>28</v>
      </c>
      <c r="U4" s="10">
        <f>COUNTIF($G$2:$G$881,"川口亘太")</f>
        <v>0</v>
      </c>
      <c r="V4" s="10">
        <f>COUNTIF($H$2:$H$881,"川口亘太")</f>
        <v>1</v>
      </c>
    </row>
    <row r="5" spans="1:25" ht="18" customHeight="1">
      <c r="A5" s="4">
        <v>4</v>
      </c>
      <c r="B5" s="35">
        <v>43553</v>
      </c>
      <c r="C5" s="36" t="s">
        <v>30</v>
      </c>
      <c r="D5" s="36" t="s">
        <v>5</v>
      </c>
      <c r="E5" s="36" t="s">
        <v>6</v>
      </c>
      <c r="F5" s="36" t="s">
        <v>49</v>
      </c>
      <c r="G5" s="21"/>
      <c r="H5" s="21"/>
      <c r="I5" s="21" t="s">
        <v>13</v>
      </c>
      <c r="J5" s="21" t="s">
        <v>20</v>
      </c>
      <c r="L5" s="4">
        <v>3</v>
      </c>
      <c r="M5" s="36" t="s">
        <v>84</v>
      </c>
      <c r="N5" s="10">
        <f>COUNTIF($C$2:$H$881,"本田英志")</f>
        <v>104</v>
      </c>
      <c r="O5" s="10">
        <f t="shared" si="0"/>
        <v>104</v>
      </c>
      <c r="P5" s="24"/>
      <c r="Q5" s="10">
        <f>COUNTIF($C$2:$C$881,"本田英志")</f>
        <v>27</v>
      </c>
      <c r="R5" s="10">
        <f>COUNTIF($D$2:$D$881,"本田英志")</f>
        <v>25</v>
      </c>
      <c r="S5" s="10">
        <f>COUNTIF($E$2:$E$881,"本田英志")</f>
        <v>25</v>
      </c>
      <c r="T5" s="10">
        <f>COUNTIF($F$2:$F$881,"本田英志")</f>
        <v>26</v>
      </c>
      <c r="U5" s="10">
        <f>COUNTIF($G$2:$G$881,"本田英志")</f>
        <v>1</v>
      </c>
      <c r="V5" s="10">
        <f>COUNTIF($H$2:$H$881,"本田英志")</f>
        <v>0</v>
      </c>
    </row>
    <row r="6" spans="1:25" ht="18" customHeight="1">
      <c r="A6" s="4">
        <v>5</v>
      </c>
      <c r="B6" s="35">
        <v>43553</v>
      </c>
      <c r="C6" s="36" t="s">
        <v>11</v>
      </c>
      <c r="D6" s="36" t="s">
        <v>27</v>
      </c>
      <c r="E6" s="36" t="s">
        <v>22</v>
      </c>
      <c r="F6" s="36" t="s">
        <v>29</v>
      </c>
      <c r="G6" s="21"/>
      <c r="H6" s="21"/>
      <c r="I6" s="21" t="s">
        <v>8</v>
      </c>
      <c r="J6" s="21" t="s">
        <v>9</v>
      </c>
      <c r="L6" s="4">
        <v>4</v>
      </c>
      <c r="M6" s="36" t="s">
        <v>100</v>
      </c>
      <c r="N6" s="10">
        <f>COUNTIF($C$2:$H$881,"山本貴則")</f>
        <v>104</v>
      </c>
      <c r="O6" s="10">
        <f t="shared" si="0"/>
        <v>104</v>
      </c>
      <c r="P6" s="24"/>
      <c r="Q6" s="10">
        <f>COUNTIF($C$2:$C$881,"山本貴則")</f>
        <v>27</v>
      </c>
      <c r="R6" s="10">
        <f>COUNTIF($D$2:$D$881,"山本貴則")</f>
        <v>26</v>
      </c>
      <c r="S6" s="10">
        <f>COUNTIF($E$2:$E$881,"山本貴則")</f>
        <v>24</v>
      </c>
      <c r="T6" s="10">
        <f>COUNTIF($F$2:$F$881,"山本貴則")</f>
        <v>26</v>
      </c>
      <c r="U6" s="10">
        <f>COUNTIF($G$2:$G$881,"山本貴則")</f>
        <v>0</v>
      </c>
      <c r="V6" s="10">
        <f>COUNTIF($H$2:$H$881,"山本貴則")</f>
        <v>1</v>
      </c>
    </row>
    <row r="7" spans="1:25" ht="18" customHeight="1">
      <c r="A7" s="4">
        <v>6</v>
      </c>
      <c r="B7" s="35">
        <v>43553</v>
      </c>
      <c r="C7" s="36" t="s">
        <v>18</v>
      </c>
      <c r="D7" s="36" t="s">
        <v>21</v>
      </c>
      <c r="E7" s="36" t="s">
        <v>16</v>
      </c>
      <c r="F7" s="36" t="s">
        <v>7</v>
      </c>
      <c r="G7" s="21"/>
      <c r="H7" s="21"/>
      <c r="I7" s="21" t="s">
        <v>31</v>
      </c>
      <c r="J7" s="21" t="s">
        <v>26</v>
      </c>
      <c r="L7" s="4">
        <v>5</v>
      </c>
      <c r="M7" s="36" t="s">
        <v>88</v>
      </c>
      <c r="N7" s="10">
        <f>COUNTIF($C$2:$H$881,"木内九二生")</f>
        <v>103</v>
      </c>
      <c r="O7" s="10">
        <f t="shared" si="0"/>
        <v>103</v>
      </c>
      <c r="P7" s="24"/>
      <c r="Q7" s="10">
        <f>COUNTIF($C$2:$C$881,"木内九二生")</f>
        <v>26</v>
      </c>
      <c r="R7" s="10">
        <f>COUNTIF($D$2:$D$881,"木内九二生")</f>
        <v>26</v>
      </c>
      <c r="S7" s="10">
        <f>COUNTIF($E$2:$E$881,"木内九二生")</f>
        <v>25</v>
      </c>
      <c r="T7" s="10">
        <f>COUNTIF($F$2:$F$881,"木内九二生")</f>
        <v>25</v>
      </c>
      <c r="U7" s="10">
        <f>COUNTIF($G$2:$G$881,"木内九二生")</f>
        <v>0</v>
      </c>
      <c r="V7" s="10">
        <f>COUNTIF($H$2:$H$881,"木内九二生")</f>
        <v>1</v>
      </c>
    </row>
    <row r="8" spans="1:25" ht="18" customHeight="1">
      <c r="A8" s="4">
        <v>7</v>
      </c>
      <c r="B8" s="35">
        <v>43554</v>
      </c>
      <c r="C8" s="36" t="s">
        <v>5</v>
      </c>
      <c r="D8" s="36" t="s">
        <v>6</v>
      </c>
      <c r="E8" s="36" t="s">
        <v>49</v>
      </c>
      <c r="F8" s="36" t="s">
        <v>41</v>
      </c>
      <c r="G8" s="21"/>
      <c r="H8" s="21"/>
      <c r="I8" s="21" t="s">
        <v>13</v>
      </c>
      <c r="J8" s="21" t="s">
        <v>20</v>
      </c>
      <c r="L8" s="4">
        <v>6</v>
      </c>
      <c r="M8" s="36" t="s">
        <v>79</v>
      </c>
      <c r="N8" s="10">
        <f>COUNTIF($C$2:$H$881,"有隅昭二")</f>
        <v>102</v>
      </c>
      <c r="O8" s="10">
        <f t="shared" si="0"/>
        <v>102</v>
      </c>
      <c r="P8" s="24"/>
      <c r="Q8" s="10">
        <f>COUNTIF($C$2:$C$881,"有隅昭二")</f>
        <v>24</v>
      </c>
      <c r="R8" s="10">
        <f>COUNTIF($D$2:$D$881,"有隅昭二")</f>
        <v>27</v>
      </c>
      <c r="S8" s="10">
        <f>COUNTIF($E$2:$E$881,"有隅昭二")</f>
        <v>26</v>
      </c>
      <c r="T8" s="10">
        <f>COUNTIF($F$2:$F$881,"有隅昭二")</f>
        <v>24</v>
      </c>
      <c r="U8" s="10">
        <f>COUNTIF($G$2:$G$881,"有隅昭二")</f>
        <v>0</v>
      </c>
      <c r="V8" s="10">
        <f>COUNTIF($H$2:$H$881,"有隅昭二")</f>
        <v>1</v>
      </c>
    </row>
    <row r="9" spans="1:25" ht="18" customHeight="1">
      <c r="A9" s="4">
        <v>8</v>
      </c>
      <c r="B9" s="35">
        <v>43554</v>
      </c>
      <c r="C9" s="36" t="s">
        <v>43</v>
      </c>
      <c r="D9" s="36" t="s">
        <v>35</v>
      </c>
      <c r="E9" s="36" t="s">
        <v>23</v>
      </c>
      <c r="F9" s="36" t="s">
        <v>24</v>
      </c>
      <c r="G9" s="21"/>
      <c r="H9" s="21"/>
      <c r="I9" s="21" t="s">
        <v>38</v>
      </c>
      <c r="J9" s="21" t="s">
        <v>14</v>
      </c>
      <c r="L9" s="4">
        <v>7</v>
      </c>
      <c r="M9" s="36" t="s">
        <v>10</v>
      </c>
      <c r="N9" s="10">
        <f>COUNTIF($C$2:$H$881,"森健次郎")</f>
        <v>101</v>
      </c>
      <c r="O9" s="10">
        <f t="shared" si="0"/>
        <v>101</v>
      </c>
      <c r="P9" s="24"/>
      <c r="Q9" s="10">
        <f>COUNTIF($C$2:$C$881,"森健次郎")</f>
        <v>26</v>
      </c>
      <c r="R9" s="10">
        <f>COUNTIF($D$2:$D$881,"森健次郎")</f>
        <v>25</v>
      </c>
      <c r="S9" s="10">
        <f>COUNTIF($E$2:$E$881,"森健次郎")</f>
        <v>25</v>
      </c>
      <c r="T9" s="10">
        <f>COUNTIF($F$2:$F$881,"森健次郎")</f>
        <v>24</v>
      </c>
      <c r="U9" s="10">
        <f>COUNTIF($G$2:$G$881,"森健次郎")</f>
        <v>1</v>
      </c>
      <c r="V9" s="10">
        <f>COUNTIF($H$2:$H$881,"森健次郎")</f>
        <v>0</v>
      </c>
    </row>
    <row r="10" spans="1:25" ht="18" customHeight="1">
      <c r="A10" s="4">
        <v>9</v>
      </c>
      <c r="B10" s="35">
        <v>43554</v>
      </c>
      <c r="C10" s="36" t="s">
        <v>15</v>
      </c>
      <c r="D10" s="36" t="s">
        <v>10</v>
      </c>
      <c r="E10" s="36" t="s">
        <v>12</v>
      </c>
      <c r="F10" s="36" t="s">
        <v>42</v>
      </c>
      <c r="G10" s="21"/>
      <c r="H10" s="21"/>
      <c r="I10" s="21" t="s">
        <v>19</v>
      </c>
      <c r="J10" s="21" t="s">
        <v>37</v>
      </c>
      <c r="L10" s="4">
        <v>8</v>
      </c>
      <c r="M10" s="36" t="s">
        <v>80</v>
      </c>
      <c r="N10" s="10">
        <f>COUNTIF($C$2:$H$881,"眞鍋勝已")</f>
        <v>101</v>
      </c>
      <c r="O10" s="10">
        <f t="shared" si="0"/>
        <v>101</v>
      </c>
      <c r="P10" s="24"/>
      <c r="Q10" s="10">
        <f>COUNTIF($C$2:$C$881,"眞鍋勝已")</f>
        <v>25</v>
      </c>
      <c r="R10" s="10">
        <f>COUNTIF($D$2:$D$881,"眞鍋勝已")</f>
        <v>25</v>
      </c>
      <c r="S10" s="10">
        <f>COUNTIF($E$2:$E$881,"眞鍋勝已")</f>
        <v>26</v>
      </c>
      <c r="T10" s="10">
        <f>COUNTIF($F$2:$F$881,"眞鍋勝已")</f>
        <v>24</v>
      </c>
      <c r="U10" s="10">
        <f>COUNTIF($G$2:$G$881,"眞鍋勝已")</f>
        <v>1</v>
      </c>
      <c r="V10" s="10">
        <f>COUNTIF($H$2:$H$881,"眞鍋勝已")</f>
        <v>0</v>
      </c>
    </row>
    <row r="11" spans="1:25" ht="18" customHeight="1">
      <c r="A11" s="4">
        <v>10</v>
      </c>
      <c r="B11" s="35">
        <v>43554</v>
      </c>
      <c r="C11" s="36" t="s">
        <v>21</v>
      </c>
      <c r="D11" s="36" t="s">
        <v>16</v>
      </c>
      <c r="E11" s="36" t="s">
        <v>7</v>
      </c>
      <c r="F11" s="36" t="s">
        <v>39</v>
      </c>
      <c r="G11" s="21"/>
      <c r="H11" s="21"/>
      <c r="I11" s="21" t="s">
        <v>31</v>
      </c>
      <c r="J11" s="21" t="s">
        <v>26</v>
      </c>
      <c r="L11" s="4">
        <v>9</v>
      </c>
      <c r="M11" s="36" t="s">
        <v>81</v>
      </c>
      <c r="N11" s="10">
        <f>COUNTIF($C$2:$H$881,"丹波幸一")</f>
        <v>101</v>
      </c>
      <c r="O11" s="10">
        <f t="shared" si="0"/>
        <v>101</v>
      </c>
      <c r="P11" s="24"/>
      <c r="Q11" s="10">
        <f>COUNTIF($C$2:$C$881,"丹波幸一")</f>
        <v>24</v>
      </c>
      <c r="R11" s="10">
        <f>COUNTIF($D$2:$D$881,"丹波幸一")</f>
        <v>26</v>
      </c>
      <c r="S11" s="10">
        <f>COUNTIF($E$2:$E$881,"丹波幸一")</f>
        <v>25</v>
      </c>
      <c r="T11" s="10">
        <f>COUNTIF($F$2:$F$881,"丹波幸一")</f>
        <v>24</v>
      </c>
      <c r="U11" s="10">
        <f>COUNTIF($G$2:$G$881,"丹波幸一")</f>
        <v>1</v>
      </c>
      <c r="V11" s="10">
        <f>COUNTIF($H$2:$H$881,"丹波幸一")</f>
        <v>1</v>
      </c>
    </row>
    <row r="12" spans="1:25" ht="18" customHeight="1">
      <c r="A12" s="4">
        <v>11</v>
      </c>
      <c r="B12" s="35">
        <v>43554</v>
      </c>
      <c r="C12" s="36" t="s">
        <v>27</v>
      </c>
      <c r="D12" s="36" t="s">
        <v>22</v>
      </c>
      <c r="E12" s="36" t="s">
        <v>29</v>
      </c>
      <c r="F12" s="36" t="s">
        <v>40</v>
      </c>
      <c r="G12" s="21"/>
      <c r="H12" s="21"/>
      <c r="I12" s="21" t="s">
        <v>8</v>
      </c>
      <c r="J12" s="21" t="s">
        <v>9</v>
      </c>
      <c r="L12" s="4">
        <v>10</v>
      </c>
      <c r="M12" s="36" t="s">
        <v>83</v>
      </c>
      <c r="N12" s="10">
        <f>COUNTIF($C$2:$H$881,"小林和公")</f>
        <v>101</v>
      </c>
      <c r="O12" s="10">
        <f t="shared" si="0"/>
        <v>101</v>
      </c>
      <c r="P12" s="24"/>
      <c r="Q12" s="10">
        <f>COUNTIF($C$2:$C$881,"小林和公")</f>
        <v>24</v>
      </c>
      <c r="R12" s="10">
        <f>COUNTIF($D$2:$D$881,"小林和公")</f>
        <v>26</v>
      </c>
      <c r="S12" s="10">
        <f>COUNTIF($E$2:$E$881,"小林和公")</f>
        <v>25</v>
      </c>
      <c r="T12" s="10">
        <f>COUNTIF($F$2:$F$881,"小林和公")</f>
        <v>24</v>
      </c>
      <c r="U12" s="10">
        <f>COUNTIF($G$2:$G$881,"小林和公")</f>
        <v>1</v>
      </c>
      <c r="V12" s="10">
        <f>COUNTIF($H$2:$H$881,"小林和公")</f>
        <v>1</v>
      </c>
    </row>
    <row r="13" spans="1:25" ht="18" customHeight="1">
      <c r="A13" s="4">
        <v>12</v>
      </c>
      <c r="B13" s="35">
        <v>43554</v>
      </c>
      <c r="C13" s="36" t="s">
        <v>33</v>
      </c>
      <c r="D13" s="36" t="s">
        <v>4</v>
      </c>
      <c r="E13" s="36" t="s">
        <v>17</v>
      </c>
      <c r="F13" s="36" t="s">
        <v>44</v>
      </c>
      <c r="G13" s="21"/>
      <c r="H13" s="21"/>
      <c r="I13" s="21" t="s">
        <v>25</v>
      </c>
      <c r="J13" s="21" t="s">
        <v>32</v>
      </c>
      <c r="L13" s="4">
        <v>11</v>
      </c>
      <c r="M13" s="36" t="s">
        <v>85</v>
      </c>
      <c r="N13" s="10">
        <f>COUNTIF($C$2:$H$881,"吉本文弘")</f>
        <v>101</v>
      </c>
      <c r="O13" s="10">
        <f t="shared" si="0"/>
        <v>101</v>
      </c>
      <c r="P13" s="24"/>
      <c r="Q13" s="10">
        <f>COUNTIF($C$2:$C$881,"吉本文弘")</f>
        <v>25</v>
      </c>
      <c r="R13" s="10">
        <f>COUNTIF($D$2:$D$881,"吉本文弘")</f>
        <v>24</v>
      </c>
      <c r="S13" s="10">
        <f>COUNTIF($E$2:$E$881,"吉本文弘")</f>
        <v>25</v>
      </c>
      <c r="T13" s="10">
        <f>COUNTIF($F$2:$F$881,"吉本文弘")</f>
        <v>25</v>
      </c>
      <c r="U13" s="10">
        <f>COUNTIF($G$2:$G$881,"吉本文弘")</f>
        <v>1</v>
      </c>
      <c r="V13" s="10">
        <f>COUNTIF($H$2:$H$881,"吉本文弘")</f>
        <v>1</v>
      </c>
    </row>
    <row r="14" spans="1:25" ht="18" customHeight="1">
      <c r="A14" s="4">
        <v>13</v>
      </c>
      <c r="B14" s="35">
        <v>43555</v>
      </c>
      <c r="C14" s="36" t="s">
        <v>4</v>
      </c>
      <c r="D14" s="36" t="s">
        <v>17</v>
      </c>
      <c r="E14" s="36" t="s">
        <v>44</v>
      </c>
      <c r="F14" s="36" t="s">
        <v>28</v>
      </c>
      <c r="G14" s="21"/>
      <c r="H14" s="21"/>
      <c r="I14" s="21" t="s">
        <v>25</v>
      </c>
      <c r="J14" s="21" t="s">
        <v>32</v>
      </c>
      <c r="L14" s="4">
        <v>12</v>
      </c>
      <c r="M14" s="36" t="s">
        <v>78</v>
      </c>
      <c r="N14" s="10">
        <f>COUNTIF($C$2:$H$881,"西本欣司")</f>
        <v>100</v>
      </c>
      <c r="O14" s="10">
        <f t="shared" si="0"/>
        <v>100</v>
      </c>
      <c r="P14" s="24"/>
      <c r="Q14" s="10">
        <f>COUNTIF($C$2:$C$881,"西本欣司")</f>
        <v>25</v>
      </c>
      <c r="R14" s="10">
        <f>COUNTIF($D$2:$D$881,"西本欣司")</f>
        <v>26</v>
      </c>
      <c r="S14" s="10">
        <f>COUNTIF($E$2:$E$881,"西本欣司")</f>
        <v>25</v>
      </c>
      <c r="T14" s="10">
        <f>COUNTIF($F$2:$F$881,"西本欣司")</f>
        <v>23</v>
      </c>
      <c r="U14" s="10">
        <f>COUNTIF($G$2:$G$881,"西本欣司")</f>
        <v>1</v>
      </c>
      <c r="V14" s="10">
        <f>COUNTIF($H$2:$H$881,"西本欣司")</f>
        <v>0</v>
      </c>
    </row>
    <row r="15" spans="1:25" ht="18" customHeight="1">
      <c r="A15" s="4">
        <v>14</v>
      </c>
      <c r="B15" s="35">
        <v>43555</v>
      </c>
      <c r="C15" s="36" t="s">
        <v>35</v>
      </c>
      <c r="D15" s="36" t="s">
        <v>23</v>
      </c>
      <c r="E15" s="36" t="s">
        <v>24</v>
      </c>
      <c r="F15" s="36" t="s">
        <v>34</v>
      </c>
      <c r="G15" s="21"/>
      <c r="H15" s="21"/>
      <c r="I15" s="21" t="s">
        <v>38</v>
      </c>
      <c r="J15" s="21" t="s">
        <v>14</v>
      </c>
      <c r="L15" s="4">
        <v>13</v>
      </c>
      <c r="M15" s="36" t="s">
        <v>86</v>
      </c>
      <c r="N15" s="10">
        <f>COUNTIF($C$2:$H$881,"敷田直人")</f>
        <v>100</v>
      </c>
      <c r="O15" s="10">
        <f t="shared" si="0"/>
        <v>100</v>
      </c>
      <c r="P15" s="24"/>
      <c r="Q15" s="10">
        <f>COUNTIF($C$2:$C$881,"敷田直人")</f>
        <v>25</v>
      </c>
      <c r="R15" s="10">
        <f>COUNTIF($D$2:$D$881,"敷田直人")</f>
        <v>25</v>
      </c>
      <c r="S15" s="10">
        <f>COUNTIF($E$2:$E$881,"敷田直人")</f>
        <v>24</v>
      </c>
      <c r="T15" s="10">
        <f>COUNTIF($F$2:$F$881,"敷田直人")</f>
        <v>25</v>
      </c>
      <c r="U15" s="10">
        <f>COUNTIF($G$2:$G$881,"敷田直人")</f>
        <v>0</v>
      </c>
      <c r="V15" s="10">
        <f>COUNTIF($H$2:$H$881,"敷田直人")</f>
        <v>1</v>
      </c>
    </row>
    <row r="16" spans="1:25" ht="18" customHeight="1">
      <c r="A16" s="4">
        <v>15</v>
      </c>
      <c r="B16" s="35">
        <v>43555</v>
      </c>
      <c r="C16" s="36" t="s">
        <v>10</v>
      </c>
      <c r="D16" s="36" t="s">
        <v>12</v>
      </c>
      <c r="E16" s="36" t="s">
        <v>42</v>
      </c>
      <c r="F16" s="36" t="s">
        <v>36</v>
      </c>
      <c r="G16" s="21"/>
      <c r="H16" s="21"/>
      <c r="I16" s="21" t="s">
        <v>19</v>
      </c>
      <c r="J16" s="21" t="s">
        <v>37</v>
      </c>
      <c r="L16" s="4">
        <v>14</v>
      </c>
      <c r="M16" s="36" t="s">
        <v>95</v>
      </c>
      <c r="N16" s="10">
        <f>COUNTIF($C$2:$H$881,"深谷篤")</f>
        <v>100</v>
      </c>
      <c r="O16" s="10">
        <f t="shared" si="0"/>
        <v>100</v>
      </c>
      <c r="P16" s="24"/>
      <c r="Q16" s="10">
        <f>COUNTIF($C$2:$C$881,"深谷篤")</f>
        <v>26</v>
      </c>
      <c r="R16" s="10">
        <f>COUNTIF($D$2:$D$881,"深谷篤")</f>
        <v>22</v>
      </c>
      <c r="S16" s="10">
        <f>COUNTIF($E$2:$E$881,"深谷篤")</f>
        <v>25</v>
      </c>
      <c r="T16" s="10">
        <f>COUNTIF($F$2:$F$881,"深谷篤")</f>
        <v>26</v>
      </c>
      <c r="U16" s="10">
        <f>COUNTIF($G$2:$G$881,"深谷篤")</f>
        <v>1</v>
      </c>
      <c r="V16" s="10">
        <f>COUNTIF($H$2:$H$881,"深谷篤")</f>
        <v>0</v>
      </c>
    </row>
    <row r="17" spans="1:22" ht="18" customHeight="1">
      <c r="A17" s="4">
        <v>16</v>
      </c>
      <c r="B17" s="35">
        <v>43555</v>
      </c>
      <c r="C17" s="36" t="s">
        <v>6</v>
      </c>
      <c r="D17" s="36" t="s">
        <v>49</v>
      </c>
      <c r="E17" s="36" t="s">
        <v>41</v>
      </c>
      <c r="F17" s="36" t="s">
        <v>30</v>
      </c>
      <c r="G17" s="21"/>
      <c r="H17" s="21"/>
      <c r="I17" s="21" t="s">
        <v>13</v>
      </c>
      <c r="J17" s="21" t="s">
        <v>20</v>
      </c>
      <c r="L17" s="4">
        <v>15</v>
      </c>
      <c r="M17" s="36" t="s">
        <v>96</v>
      </c>
      <c r="N17" s="10">
        <f>COUNTIF($C$2:$H$881,"津川力")</f>
        <v>100</v>
      </c>
      <c r="O17" s="10">
        <f t="shared" si="0"/>
        <v>100</v>
      </c>
      <c r="P17" s="24"/>
      <c r="Q17" s="10">
        <f>COUNTIF($C$2:$C$881,"津川力")</f>
        <v>24</v>
      </c>
      <c r="R17" s="10">
        <f>COUNTIF($D$2:$D$881,"津川力")</f>
        <v>22</v>
      </c>
      <c r="S17" s="10">
        <f>COUNTIF($E$2:$E$881,"津川力")</f>
        <v>26</v>
      </c>
      <c r="T17" s="10">
        <f>COUNTIF($F$2:$F$881,"津川力")</f>
        <v>26</v>
      </c>
      <c r="U17" s="10">
        <f>COUNTIF($G$2:$G$881,"津川力")</f>
        <v>1</v>
      </c>
      <c r="V17" s="10">
        <f>COUNTIF($H$2:$H$881,"津川力")</f>
        <v>1</v>
      </c>
    </row>
    <row r="18" spans="1:22" ht="18" customHeight="1">
      <c r="A18" s="4">
        <v>17</v>
      </c>
      <c r="B18" s="35">
        <v>43555</v>
      </c>
      <c r="C18" s="36" t="s">
        <v>22</v>
      </c>
      <c r="D18" s="36" t="s">
        <v>29</v>
      </c>
      <c r="E18" s="36" t="s">
        <v>40</v>
      </c>
      <c r="F18" s="36" t="s">
        <v>11</v>
      </c>
      <c r="G18" s="21"/>
      <c r="H18" s="21"/>
      <c r="I18" s="21" t="s">
        <v>8</v>
      </c>
      <c r="J18" s="21" t="s">
        <v>9</v>
      </c>
      <c r="L18" s="4">
        <v>16</v>
      </c>
      <c r="M18" s="34" t="s">
        <v>130</v>
      </c>
      <c r="N18" s="10">
        <f>COUNTIF($C$2:$H$881,"佐々木昌信")</f>
        <v>100</v>
      </c>
      <c r="O18" s="10">
        <f t="shared" si="0"/>
        <v>100</v>
      </c>
      <c r="P18" s="24"/>
      <c r="Q18" s="10">
        <f>COUNTIF($C$2:$C$881,"佐々木昌信")</f>
        <v>24</v>
      </c>
      <c r="R18" s="10">
        <f>COUNTIF($D$2:$D$881,"佐々木昌信")</f>
        <v>24</v>
      </c>
      <c r="S18" s="10">
        <f>COUNTIF($E$2:$E$881,"佐々木昌信")</f>
        <v>25</v>
      </c>
      <c r="T18" s="10">
        <f>COUNTIF($F$2:$F$881,"佐々木昌信")</f>
        <v>25</v>
      </c>
      <c r="U18" s="10">
        <f>COUNTIF($G$2:$G$881,"佐々木昌信")</f>
        <v>1</v>
      </c>
      <c r="V18" s="10">
        <f>COUNTIF($H$2:$H$881,"佐々木昌信")</f>
        <v>1</v>
      </c>
    </row>
    <row r="19" spans="1:22" ht="18" customHeight="1">
      <c r="A19" s="4">
        <v>18</v>
      </c>
      <c r="B19" s="35">
        <v>43555</v>
      </c>
      <c r="C19" s="36" t="s">
        <v>16</v>
      </c>
      <c r="D19" s="36" t="s">
        <v>7</v>
      </c>
      <c r="E19" s="36" t="s">
        <v>39</v>
      </c>
      <c r="F19" s="36" t="s">
        <v>18</v>
      </c>
      <c r="G19" s="21"/>
      <c r="H19" s="21"/>
      <c r="I19" s="21" t="s">
        <v>31</v>
      </c>
      <c r="J19" s="21" t="s">
        <v>26</v>
      </c>
      <c r="L19" s="4">
        <v>17</v>
      </c>
      <c r="M19" s="36" t="s">
        <v>89</v>
      </c>
      <c r="N19" s="10">
        <f>COUNTIF($C$2:$H$881,"嶋田哲也")</f>
        <v>99</v>
      </c>
      <c r="O19" s="10">
        <f t="shared" si="0"/>
        <v>99</v>
      </c>
      <c r="P19" s="24"/>
      <c r="Q19" s="10">
        <f>COUNTIF($C$2:$C$881,"嶋田哲也")</f>
        <v>24</v>
      </c>
      <c r="R19" s="10">
        <f>COUNTIF($D$2:$D$881,"嶋田哲也")</f>
        <v>24</v>
      </c>
      <c r="S19" s="10">
        <f>COUNTIF($E$2:$E$881,"嶋田哲也")</f>
        <v>24</v>
      </c>
      <c r="T19" s="10">
        <f>COUNTIF($F$2:$F$881,"嶋田哲也")</f>
        <v>26</v>
      </c>
      <c r="U19" s="10">
        <f>COUNTIF($G$2:$G$881,"嶋田哲也")</f>
        <v>0</v>
      </c>
      <c r="V19" s="10">
        <f>COUNTIF($H$2:$H$881,"嶋田哲也")</f>
        <v>1</v>
      </c>
    </row>
    <row r="20" spans="1:22" ht="18" customHeight="1">
      <c r="A20" s="4">
        <v>19</v>
      </c>
      <c r="B20" s="35">
        <v>43557</v>
      </c>
      <c r="C20" s="36" t="s">
        <v>7</v>
      </c>
      <c r="D20" s="36" t="s">
        <v>44</v>
      </c>
      <c r="E20" s="36" t="s">
        <v>57</v>
      </c>
      <c r="F20" s="36" t="s">
        <v>46</v>
      </c>
      <c r="G20" s="21"/>
      <c r="H20" s="21"/>
      <c r="I20" s="21" t="s">
        <v>25</v>
      </c>
      <c r="J20" s="21" t="s">
        <v>26</v>
      </c>
      <c r="L20" s="4">
        <v>18</v>
      </c>
      <c r="M20" s="36" t="s">
        <v>94</v>
      </c>
      <c r="N20" s="10">
        <f>COUNTIF($C$2:$H$881,"秋村謙宏")</f>
        <v>99</v>
      </c>
      <c r="O20" s="10">
        <f t="shared" si="0"/>
        <v>99</v>
      </c>
      <c r="P20" s="24"/>
      <c r="Q20" s="10">
        <f>COUNTIF($C$2:$C$881,"秋村謙宏")</f>
        <v>24</v>
      </c>
      <c r="R20" s="10">
        <f>COUNTIF($D$2:$D$881,"秋村謙宏")</f>
        <v>24</v>
      </c>
      <c r="S20" s="10">
        <f>COUNTIF($E$2:$E$881,"秋村謙宏")</f>
        <v>25</v>
      </c>
      <c r="T20" s="10">
        <f>COUNTIF($F$2:$F$881,"秋村謙宏")</f>
        <v>25</v>
      </c>
      <c r="U20" s="10">
        <f>COUNTIF($G$2:$G$881,"秋村謙宏")</f>
        <v>1</v>
      </c>
      <c r="V20" s="10">
        <f>COUNTIF($H$2:$H$881,"秋村謙宏")</f>
        <v>0</v>
      </c>
    </row>
    <row r="21" spans="1:22" ht="18" customHeight="1">
      <c r="A21" s="4">
        <v>20</v>
      </c>
      <c r="B21" s="35">
        <v>43557</v>
      </c>
      <c r="C21" s="36" t="s">
        <v>49</v>
      </c>
      <c r="D21" s="36" t="s">
        <v>41</v>
      </c>
      <c r="E21" s="36" t="s">
        <v>45</v>
      </c>
      <c r="F21" s="36" t="s">
        <v>50</v>
      </c>
      <c r="G21" s="21"/>
      <c r="H21" s="21"/>
      <c r="I21" s="21" t="s">
        <v>9</v>
      </c>
      <c r="J21" s="21" t="s">
        <v>31</v>
      </c>
      <c r="L21" s="4">
        <v>19</v>
      </c>
      <c r="M21" s="36" t="s">
        <v>92</v>
      </c>
      <c r="N21" s="10">
        <f>COUNTIF($C$2:$H$881,"白井一行")</f>
        <v>98</v>
      </c>
      <c r="O21" s="10">
        <f t="shared" si="0"/>
        <v>98</v>
      </c>
      <c r="P21" s="24"/>
      <c r="Q21" s="10">
        <f>COUNTIF($C$2:$C$881,"白井一行")</f>
        <v>22</v>
      </c>
      <c r="R21" s="10">
        <f>COUNTIF($D$2:$D$881,"白井一行")</f>
        <v>25</v>
      </c>
      <c r="S21" s="10">
        <f>COUNTIF($E$2:$E$881,"白井一行")</f>
        <v>24</v>
      </c>
      <c r="T21" s="10">
        <f>COUNTIF($F$2:$F$881,"白井一行")</f>
        <v>26</v>
      </c>
      <c r="U21" s="10">
        <f>COUNTIF($G$2:$G$881,"白井一行")</f>
        <v>0</v>
      </c>
      <c r="V21" s="10">
        <f>COUNTIF($H$2:$H$881,"白井一行")</f>
        <v>1</v>
      </c>
    </row>
    <row r="22" spans="1:22" ht="18" customHeight="1">
      <c r="A22" s="4">
        <v>21</v>
      </c>
      <c r="B22" s="35">
        <v>43557</v>
      </c>
      <c r="C22" s="36" t="s">
        <v>29</v>
      </c>
      <c r="D22" s="36" t="s">
        <v>40</v>
      </c>
      <c r="E22" s="36" t="s">
        <v>34</v>
      </c>
      <c r="F22" s="36" t="s">
        <v>15</v>
      </c>
      <c r="G22" s="21"/>
      <c r="H22" s="21"/>
      <c r="I22" s="21" t="s">
        <v>20</v>
      </c>
      <c r="J22" s="21" t="s">
        <v>19</v>
      </c>
      <c r="L22" s="4">
        <v>20</v>
      </c>
      <c r="M22" s="36" t="s">
        <v>93</v>
      </c>
      <c r="N22" s="10">
        <f>COUNTIF($C$2:$H$881,"名幸一明")</f>
        <v>98</v>
      </c>
      <c r="O22" s="10">
        <f t="shared" si="0"/>
        <v>98</v>
      </c>
      <c r="P22" s="24"/>
      <c r="Q22" s="10">
        <f>COUNTIF($C$2:$C$881,"名幸一明")</f>
        <v>23</v>
      </c>
      <c r="R22" s="10">
        <f>COUNTIF($D$2:$D$881,"名幸一明")</f>
        <v>25</v>
      </c>
      <c r="S22" s="10">
        <f>COUNTIF($E$2:$E$881,"名幸一明")</f>
        <v>23</v>
      </c>
      <c r="T22" s="10">
        <f>COUNTIF($F$2:$F$881,"名幸一明")</f>
        <v>25</v>
      </c>
      <c r="U22" s="10">
        <f>COUNTIF($G$2:$G$881,"名幸一明")</f>
        <v>1</v>
      </c>
      <c r="V22" s="10">
        <f>COUNTIF($H$2:$H$881,"名幸一明")</f>
        <v>1</v>
      </c>
    </row>
    <row r="23" spans="1:22" ht="18" customHeight="1">
      <c r="A23" s="4">
        <v>22</v>
      </c>
      <c r="B23" s="35">
        <v>43557</v>
      </c>
      <c r="C23" s="36" t="s">
        <v>23</v>
      </c>
      <c r="D23" s="36" t="s">
        <v>42</v>
      </c>
      <c r="E23" s="36" t="s">
        <v>18</v>
      </c>
      <c r="F23" s="36" t="s">
        <v>48</v>
      </c>
      <c r="G23" s="21"/>
      <c r="H23" s="21"/>
      <c r="I23" s="21" t="s">
        <v>14</v>
      </c>
      <c r="J23" s="21" t="s">
        <v>13</v>
      </c>
      <c r="L23" s="4">
        <v>21</v>
      </c>
      <c r="M23" s="36" t="s">
        <v>97</v>
      </c>
      <c r="N23" s="10">
        <f>COUNTIF($C$2:$H$881,"牧田匡平")</f>
        <v>98</v>
      </c>
      <c r="O23" s="10">
        <f t="shared" si="0"/>
        <v>98</v>
      </c>
      <c r="P23" s="24"/>
      <c r="Q23" s="10">
        <f>COUNTIF($C$2:$C$881,"牧田匡平")</f>
        <v>26</v>
      </c>
      <c r="R23" s="10">
        <f>COUNTIF($D$2:$D$881,"牧田匡平")</f>
        <v>22</v>
      </c>
      <c r="S23" s="10">
        <f>COUNTIF($E$2:$E$881,"牧田匡平")</f>
        <v>23</v>
      </c>
      <c r="T23" s="10">
        <f>COUNTIF($F$2:$F$881,"牧田匡平")</f>
        <v>26</v>
      </c>
      <c r="U23" s="10">
        <f>COUNTIF($G$2:$G$881,"牧田匡平")</f>
        <v>0</v>
      </c>
      <c r="V23" s="10">
        <f>COUNTIF($H$2:$H$881,"牧田匡平")</f>
        <v>1</v>
      </c>
    </row>
    <row r="24" spans="1:22" ht="18" customHeight="1">
      <c r="A24" s="4">
        <v>23</v>
      </c>
      <c r="B24" s="35">
        <v>43557</v>
      </c>
      <c r="C24" s="36" t="s">
        <v>17</v>
      </c>
      <c r="D24" s="36" t="s">
        <v>24</v>
      </c>
      <c r="E24" s="36" t="s">
        <v>28</v>
      </c>
      <c r="F24" s="36" t="s">
        <v>47</v>
      </c>
      <c r="G24" s="21"/>
      <c r="H24" s="21"/>
      <c r="I24" s="21" t="s">
        <v>37</v>
      </c>
      <c r="J24" s="21" t="s">
        <v>38</v>
      </c>
      <c r="L24" s="4">
        <v>22</v>
      </c>
      <c r="M24" s="36" t="s">
        <v>102</v>
      </c>
      <c r="N24" s="10">
        <f>COUNTIF($C$2:$H$881,"石山智也")</f>
        <v>98</v>
      </c>
      <c r="O24" s="10">
        <f t="shared" si="0"/>
        <v>98</v>
      </c>
      <c r="P24" s="24"/>
      <c r="Q24" s="10">
        <f>COUNTIF($C$2:$C$881,"石山智也")</f>
        <v>26</v>
      </c>
      <c r="R24" s="10">
        <f>COUNTIF($D$2:$D$881,"石山智也")</f>
        <v>23</v>
      </c>
      <c r="S24" s="10">
        <f>COUNTIF($E$2:$E$881,"石山智也")</f>
        <v>24</v>
      </c>
      <c r="T24" s="10">
        <f>COUNTIF($F$2:$F$881,"石山智也")</f>
        <v>23</v>
      </c>
      <c r="U24" s="10">
        <f>COUNTIF($G$2:$G$881,"石山智也")</f>
        <v>2</v>
      </c>
      <c r="V24" s="10">
        <f>COUNTIF($H$2:$H$881,"石山智也")</f>
        <v>0</v>
      </c>
    </row>
    <row r="25" spans="1:22" ht="18" customHeight="1">
      <c r="A25" s="4">
        <v>24</v>
      </c>
      <c r="B25" s="35">
        <v>43557</v>
      </c>
      <c r="C25" s="36" t="s">
        <v>12</v>
      </c>
      <c r="D25" s="36" t="s">
        <v>39</v>
      </c>
      <c r="E25" s="36" t="s">
        <v>36</v>
      </c>
      <c r="F25" s="36" t="s">
        <v>33</v>
      </c>
      <c r="G25" s="21"/>
      <c r="H25" s="21"/>
      <c r="I25" s="21" t="s">
        <v>32</v>
      </c>
      <c r="J25" s="21" t="s">
        <v>8</v>
      </c>
      <c r="L25" s="4">
        <v>23</v>
      </c>
      <c r="M25" s="36" t="s">
        <v>54</v>
      </c>
      <c r="N25" s="10">
        <f>COUNTIF($C$2:$H$881,"土山剛弘")</f>
        <v>92</v>
      </c>
      <c r="O25" s="10">
        <f t="shared" si="0"/>
        <v>92</v>
      </c>
      <c r="P25" s="24"/>
      <c r="Q25" s="10">
        <f>COUNTIF($C$2:$C$881,"土山剛弘")</f>
        <v>23</v>
      </c>
      <c r="R25" s="10">
        <f>COUNTIF($D$2:$D$881,"土山剛弘")</f>
        <v>24</v>
      </c>
      <c r="S25" s="10">
        <f>COUNTIF($E$2:$E$881,"土山剛弘")</f>
        <v>21</v>
      </c>
      <c r="T25" s="10">
        <f>COUNTIF($F$2:$F$881,"土山剛弘")</f>
        <v>23</v>
      </c>
      <c r="U25" s="10">
        <f>COUNTIF($G$2:$G$881,"土山剛弘")</f>
        <v>0</v>
      </c>
      <c r="V25" s="10">
        <f>COUNTIF($H$2:$H$881,"土山剛弘")</f>
        <v>1</v>
      </c>
    </row>
    <row r="26" spans="1:22" ht="18" customHeight="1">
      <c r="A26" s="4">
        <v>25</v>
      </c>
      <c r="B26" s="35">
        <v>43558</v>
      </c>
      <c r="C26" s="36" t="s">
        <v>39</v>
      </c>
      <c r="D26" s="36" t="s">
        <v>36</v>
      </c>
      <c r="E26" s="36" t="s">
        <v>33</v>
      </c>
      <c r="F26" s="36" t="s">
        <v>35</v>
      </c>
      <c r="G26" s="21"/>
      <c r="H26" s="21"/>
      <c r="I26" s="21" t="s">
        <v>32</v>
      </c>
      <c r="J26" s="21" t="s">
        <v>8</v>
      </c>
      <c r="L26" s="4">
        <v>24</v>
      </c>
      <c r="M26" s="36" t="s">
        <v>99</v>
      </c>
      <c r="N26" s="10">
        <f>COUNTIF($C$2:$H$881,"福家英登")</f>
        <v>91</v>
      </c>
      <c r="O26" s="10">
        <f t="shared" si="0"/>
        <v>91</v>
      </c>
      <c r="P26" s="24"/>
      <c r="Q26" s="10">
        <f>COUNTIF($C$2:$C$881,"福家英登")</f>
        <v>23</v>
      </c>
      <c r="R26" s="10">
        <f>COUNTIF($D$2:$D$881,"福家英登")</f>
        <v>21</v>
      </c>
      <c r="S26" s="10">
        <f>COUNTIF($E$2:$E$881,"福家英登")</f>
        <v>22</v>
      </c>
      <c r="T26" s="10">
        <f>COUNTIF($F$2:$F$881,"福家英登")</f>
        <v>22</v>
      </c>
      <c r="U26" s="10">
        <f>COUNTIF($G$2:$G$881,"福家英登")</f>
        <v>1</v>
      </c>
      <c r="V26" s="10">
        <f>COUNTIF($H$2:$H$881,"福家英登")</f>
        <v>2</v>
      </c>
    </row>
    <row r="27" spans="1:22" ht="18" customHeight="1">
      <c r="A27" s="4">
        <v>26</v>
      </c>
      <c r="B27" s="35">
        <v>43558</v>
      </c>
      <c r="C27" s="36" t="s">
        <v>40</v>
      </c>
      <c r="D27" s="36" t="s">
        <v>34</v>
      </c>
      <c r="E27" s="36" t="s">
        <v>15</v>
      </c>
      <c r="F27" s="36" t="s">
        <v>22</v>
      </c>
      <c r="G27" s="21"/>
      <c r="H27" s="21"/>
      <c r="I27" s="21" t="s">
        <v>20</v>
      </c>
      <c r="J27" s="21" t="s">
        <v>19</v>
      </c>
      <c r="L27" s="4">
        <v>25</v>
      </c>
      <c r="M27" s="36" t="s">
        <v>98</v>
      </c>
      <c r="N27" s="10">
        <f>COUNTIF($C$2:$H$881,"橋本信治")</f>
        <v>90</v>
      </c>
      <c r="O27" s="10">
        <f t="shared" si="0"/>
        <v>90</v>
      </c>
      <c r="P27" s="24"/>
      <c r="Q27" s="10">
        <f>COUNTIF($C$2:$C$881,"橋本信治")</f>
        <v>21</v>
      </c>
      <c r="R27" s="10">
        <f>COUNTIF($D$2:$D$881,"橋本信治")</f>
        <v>22</v>
      </c>
      <c r="S27" s="10">
        <f>COUNTIF($E$2:$E$881,"橋本信治")</f>
        <v>24</v>
      </c>
      <c r="T27" s="10">
        <f>COUNTIF($F$2:$F$881,"橋本信治")</f>
        <v>22</v>
      </c>
      <c r="U27" s="10">
        <f>COUNTIF($G$2:$G$881,"橋本信治")</f>
        <v>1</v>
      </c>
      <c r="V27" s="10">
        <f>COUNTIF($H$2:$H$881,"橋本信治")</f>
        <v>0</v>
      </c>
    </row>
    <row r="28" spans="1:22" ht="18" customHeight="1">
      <c r="A28" s="4">
        <v>27</v>
      </c>
      <c r="B28" s="35">
        <v>43558</v>
      </c>
      <c r="C28" s="36" t="s">
        <v>41</v>
      </c>
      <c r="D28" s="36" t="s">
        <v>45</v>
      </c>
      <c r="E28" s="36" t="s">
        <v>50</v>
      </c>
      <c r="F28" s="36" t="s">
        <v>6</v>
      </c>
      <c r="G28" s="21"/>
      <c r="H28" s="21"/>
      <c r="I28" s="21" t="s">
        <v>9</v>
      </c>
      <c r="J28" s="21" t="s">
        <v>31</v>
      </c>
      <c r="K28" s="20" t="s">
        <v>427</v>
      </c>
      <c r="L28" s="4">
        <v>26</v>
      </c>
      <c r="M28" s="36" t="s">
        <v>87</v>
      </c>
      <c r="N28" s="10">
        <f>COUNTIF($C$2:$H$881,"栁田昌夫")+1</f>
        <v>89</v>
      </c>
      <c r="O28" s="10">
        <f t="shared" si="0"/>
        <v>89</v>
      </c>
      <c r="P28" s="24"/>
      <c r="Q28" s="10">
        <f>COUNTIF($C$2:$C$881,"栁田昌夫")+1</f>
        <v>23</v>
      </c>
      <c r="R28" s="10">
        <f>COUNTIF($D$2:$D$881,"栁田昌夫")</f>
        <v>22</v>
      </c>
      <c r="S28" s="10">
        <f>COUNTIF($E$2:$E$881,"栁田昌夫")</f>
        <v>22</v>
      </c>
      <c r="T28" s="10">
        <f>COUNTIF($F$2:$F$881,"栁田昌夫")</f>
        <v>21</v>
      </c>
      <c r="U28" s="10">
        <f>COUNTIF($G$2:$G$881,"栁田昌夫")</f>
        <v>0</v>
      </c>
      <c r="V28" s="10">
        <f>COUNTIF($H$2:$H$881,"栁田昌夫")</f>
        <v>1</v>
      </c>
    </row>
    <row r="29" spans="1:22" ht="18" customHeight="1">
      <c r="A29" s="4">
        <v>28</v>
      </c>
      <c r="B29" s="35">
        <v>43558</v>
      </c>
      <c r="C29" s="36" t="s">
        <v>42</v>
      </c>
      <c r="D29" s="36" t="s">
        <v>18</v>
      </c>
      <c r="E29" s="36" t="s">
        <v>48</v>
      </c>
      <c r="F29" s="36" t="s">
        <v>10</v>
      </c>
      <c r="G29" s="21"/>
      <c r="H29" s="21"/>
      <c r="I29" s="21" t="s">
        <v>14</v>
      </c>
      <c r="J29" s="21" t="s">
        <v>13</v>
      </c>
      <c r="L29" s="4">
        <v>27</v>
      </c>
      <c r="M29" s="34" t="s">
        <v>136</v>
      </c>
      <c r="N29" s="10">
        <f>COUNTIF($C$2:$H$881,"杉本大成")</f>
        <v>85</v>
      </c>
      <c r="O29" s="10">
        <f t="shared" si="0"/>
        <v>85</v>
      </c>
      <c r="P29" s="24"/>
      <c r="Q29" s="10">
        <f>COUNTIF($C$2:$C$881,"杉本大成")</f>
        <v>20</v>
      </c>
      <c r="R29" s="10">
        <f>COUNTIF($D$2:$D$881,"杉本大成")</f>
        <v>22</v>
      </c>
      <c r="S29" s="10">
        <f>COUNTIF($E$2:$E$881,"杉本大成")</f>
        <v>21</v>
      </c>
      <c r="T29" s="10">
        <f>COUNTIF($F$2:$F$881,"杉本大成")</f>
        <v>21</v>
      </c>
      <c r="U29" s="10">
        <f>COUNTIF($G$2:$G$881,"杉本大成")</f>
        <v>1</v>
      </c>
      <c r="V29" s="10">
        <f>COUNTIF($H$2:$H$881,"杉本大成")</f>
        <v>0</v>
      </c>
    </row>
    <row r="30" spans="1:22" ht="18" customHeight="1">
      <c r="A30" s="4">
        <v>29</v>
      </c>
      <c r="B30" s="35">
        <v>43558</v>
      </c>
      <c r="C30" s="36" t="s">
        <v>44</v>
      </c>
      <c r="D30" s="36" t="s">
        <v>57</v>
      </c>
      <c r="E30" s="36" t="s">
        <v>46</v>
      </c>
      <c r="F30" s="36" t="s">
        <v>72</v>
      </c>
      <c r="G30" s="21"/>
      <c r="H30" s="21"/>
      <c r="I30" s="21" t="s">
        <v>26</v>
      </c>
      <c r="J30" s="21" t="s">
        <v>25</v>
      </c>
      <c r="L30" s="4">
        <v>28</v>
      </c>
      <c r="M30" s="36" t="s">
        <v>101</v>
      </c>
      <c r="N30" s="10">
        <f>COUNTIF($C$2:$H$881,"山路哲生")</f>
        <v>83</v>
      </c>
      <c r="O30" s="10">
        <f t="shared" si="0"/>
        <v>83</v>
      </c>
      <c r="P30" s="24"/>
      <c r="Q30" s="10">
        <f>COUNTIF($C$2:$C$881,"山路哲生")</f>
        <v>19</v>
      </c>
      <c r="R30" s="10">
        <f>COUNTIF($D$2:$D$881,"山路哲生")</f>
        <v>21</v>
      </c>
      <c r="S30" s="10">
        <f>COUNTIF($E$2:$E$881,"山路哲生")</f>
        <v>23</v>
      </c>
      <c r="T30" s="10">
        <f>COUNTIF($F$2:$F$881,"山路哲生")</f>
        <v>20</v>
      </c>
      <c r="U30" s="10">
        <f>COUNTIF($G$2:$G$881,"山路哲生")</f>
        <v>0</v>
      </c>
      <c r="V30" s="10">
        <f>COUNTIF($H$2:$H$881,"山路哲生")</f>
        <v>0</v>
      </c>
    </row>
    <row r="31" spans="1:22" ht="18" customHeight="1">
      <c r="A31" s="4">
        <v>30</v>
      </c>
      <c r="B31" s="35">
        <v>43558</v>
      </c>
      <c r="C31" s="36" t="s">
        <v>24</v>
      </c>
      <c r="D31" s="36" t="s">
        <v>28</v>
      </c>
      <c r="E31" s="36" t="s">
        <v>47</v>
      </c>
      <c r="F31" s="36" t="s">
        <v>4</v>
      </c>
      <c r="G31" s="21"/>
      <c r="H31" s="21"/>
      <c r="I31" s="21" t="s">
        <v>37</v>
      </c>
      <c r="J31" s="21" t="s">
        <v>38</v>
      </c>
      <c r="L31" s="4">
        <v>29</v>
      </c>
      <c r="M31" s="36" t="s">
        <v>52</v>
      </c>
      <c r="N31" s="10">
        <f>COUNTIF($C$2:$H$881,"原信一朗")</f>
        <v>76</v>
      </c>
      <c r="O31" s="10">
        <f t="shared" si="0"/>
        <v>76</v>
      </c>
      <c r="P31" s="24"/>
      <c r="Q31" s="10">
        <f>COUNTIF($C$2:$C$881,"原信一朗")</f>
        <v>19</v>
      </c>
      <c r="R31" s="10">
        <f>COUNTIF($D$2:$D$881,"原信一朗")</f>
        <v>20</v>
      </c>
      <c r="S31" s="10">
        <f>COUNTIF($E$2:$E$881,"原信一朗")</f>
        <v>20</v>
      </c>
      <c r="T31" s="10">
        <f>COUNTIF($F$2:$F$881,"原信一朗")</f>
        <v>16</v>
      </c>
      <c r="U31" s="10">
        <f>COUNTIF($G$2:$G$881,"原信一朗")</f>
        <v>1</v>
      </c>
      <c r="V31" s="10">
        <f>COUNTIF($H$2:$H$881,"原信一朗")</f>
        <v>0</v>
      </c>
    </row>
    <row r="32" spans="1:22" ht="18" customHeight="1">
      <c r="A32" s="4">
        <v>31</v>
      </c>
      <c r="B32" s="35">
        <v>43559</v>
      </c>
      <c r="C32" s="36" t="s">
        <v>45</v>
      </c>
      <c r="D32" s="36" t="s">
        <v>50</v>
      </c>
      <c r="E32" s="36" t="s">
        <v>6</v>
      </c>
      <c r="F32" s="36" t="s">
        <v>49</v>
      </c>
      <c r="G32" s="21"/>
      <c r="H32" s="21"/>
      <c r="I32" s="21" t="s">
        <v>9</v>
      </c>
      <c r="J32" s="21" t="s">
        <v>31</v>
      </c>
      <c r="L32" s="4">
        <v>30</v>
      </c>
      <c r="M32" s="36" t="s">
        <v>104</v>
      </c>
      <c r="N32" s="10">
        <f>COUNTIF($C$2:$H$881,"市川貴之")</f>
        <v>74</v>
      </c>
      <c r="O32" s="10">
        <f t="shared" si="0"/>
        <v>74</v>
      </c>
      <c r="P32" s="24"/>
      <c r="Q32" s="10">
        <f>COUNTIF($C$2:$C$881,"市川貴之")</f>
        <v>17</v>
      </c>
      <c r="R32" s="10">
        <f>COUNTIF($D$2:$D$881,"市川貴之")</f>
        <v>17</v>
      </c>
      <c r="S32" s="10">
        <f>COUNTIF($E$2:$E$881,"市川貴之")</f>
        <v>20</v>
      </c>
      <c r="T32" s="10">
        <f>COUNTIF($F$2:$F$881,"市川貴之")</f>
        <v>20</v>
      </c>
      <c r="U32" s="10">
        <f>COUNTIF($G$2:$G$881,"市川貴之")</f>
        <v>0</v>
      </c>
      <c r="V32" s="10">
        <f>COUNTIF($H$2:$H$881,"市川貴之")</f>
        <v>0</v>
      </c>
    </row>
    <row r="33" spans="1:22" ht="18" customHeight="1">
      <c r="A33" s="4">
        <v>32</v>
      </c>
      <c r="B33" s="35">
        <v>43559</v>
      </c>
      <c r="C33" s="36" t="s">
        <v>34</v>
      </c>
      <c r="D33" s="36" t="s">
        <v>15</v>
      </c>
      <c r="E33" s="36" t="s">
        <v>22</v>
      </c>
      <c r="F33" s="36" t="s">
        <v>29</v>
      </c>
      <c r="G33" s="21"/>
      <c r="H33" s="21"/>
      <c r="I33" s="21" t="s">
        <v>20</v>
      </c>
      <c r="J33" s="21" t="s">
        <v>19</v>
      </c>
      <c r="L33" s="4">
        <v>31</v>
      </c>
      <c r="M33" s="36" t="s">
        <v>91</v>
      </c>
      <c r="N33" s="10">
        <f>COUNTIF($C$2:$H$881,"飯塚富司")</f>
        <v>73</v>
      </c>
      <c r="O33" s="10">
        <f t="shared" si="0"/>
        <v>73</v>
      </c>
      <c r="P33" s="24"/>
      <c r="Q33" s="10">
        <f>COUNTIF($C$2:$C$881,"飯塚富司")</f>
        <v>17</v>
      </c>
      <c r="R33" s="10">
        <f>COUNTIF($D$2:$D$881,"飯塚富司")</f>
        <v>19</v>
      </c>
      <c r="S33" s="10">
        <f>COUNTIF($E$2:$E$881,"飯塚富司")</f>
        <v>17</v>
      </c>
      <c r="T33" s="10">
        <f>COUNTIF($F$2:$F$881,"飯塚富司")</f>
        <v>20</v>
      </c>
      <c r="U33" s="10">
        <f>COUNTIF($G$2:$G$881,"飯塚富司")</f>
        <v>0</v>
      </c>
      <c r="V33" s="10">
        <f>COUNTIF($H$2:$H$881,"飯塚富司")</f>
        <v>0</v>
      </c>
    </row>
    <row r="34" spans="1:22" ht="18" customHeight="1">
      <c r="A34" s="4">
        <v>33</v>
      </c>
      <c r="B34" s="35">
        <v>43559</v>
      </c>
      <c r="C34" s="36" t="s">
        <v>36</v>
      </c>
      <c r="D34" s="36" t="s">
        <v>33</v>
      </c>
      <c r="E34" s="36" t="s">
        <v>35</v>
      </c>
      <c r="F34" s="36" t="s">
        <v>12</v>
      </c>
      <c r="G34" s="21"/>
      <c r="H34" s="21"/>
      <c r="I34" s="21" t="s">
        <v>32</v>
      </c>
      <c r="J34" s="21" t="s">
        <v>8</v>
      </c>
      <c r="L34" s="4">
        <v>32</v>
      </c>
      <c r="M34" s="36" t="s">
        <v>90</v>
      </c>
      <c r="N34" s="10">
        <f>COUNTIF($C$2:$H$881,"杉永政信")</f>
        <v>72</v>
      </c>
      <c r="O34" s="10">
        <f t="shared" si="0"/>
        <v>72</v>
      </c>
      <c r="P34" s="24"/>
      <c r="Q34" s="10">
        <f>COUNTIF($C$2:$C$881,"杉永政信")</f>
        <v>17</v>
      </c>
      <c r="R34" s="10">
        <f>COUNTIF($D$2:$D$881,"杉永政信")</f>
        <v>18</v>
      </c>
      <c r="S34" s="10">
        <f>COUNTIF($E$2:$E$881,"杉永政信")</f>
        <v>18</v>
      </c>
      <c r="T34" s="10">
        <f>COUNTIF($F$2:$F$881,"杉永政信")</f>
        <v>19</v>
      </c>
      <c r="U34" s="10">
        <f>COUNTIF($G$2:$G$881,"杉永政信")</f>
        <v>0</v>
      </c>
      <c r="V34" s="10">
        <f>COUNTIF($H$2:$H$881,"杉永政信")</f>
        <v>0</v>
      </c>
    </row>
    <row r="35" spans="1:22" ht="18" customHeight="1">
      <c r="A35" s="4">
        <v>34</v>
      </c>
      <c r="B35" s="35">
        <v>43559</v>
      </c>
      <c r="C35" s="36" t="s">
        <v>28</v>
      </c>
      <c r="D35" s="36" t="s">
        <v>47</v>
      </c>
      <c r="E35" s="36" t="s">
        <v>4</v>
      </c>
      <c r="F35" s="36" t="s">
        <v>17</v>
      </c>
      <c r="G35" s="21"/>
      <c r="H35" s="21"/>
      <c r="I35" s="21" t="s">
        <v>37</v>
      </c>
      <c r="J35" s="21" t="s">
        <v>38</v>
      </c>
      <c r="L35" s="4">
        <v>33</v>
      </c>
      <c r="M35" s="36" t="s">
        <v>67</v>
      </c>
      <c r="N35" s="10">
        <f>COUNTIF($C$2:$H$881,"橘髙淳")</f>
        <v>70</v>
      </c>
      <c r="O35" s="10">
        <f t="shared" ref="O35:O58" si="1">SUM(Q35:V35)</f>
        <v>70</v>
      </c>
      <c r="P35" s="24"/>
      <c r="Q35" s="10">
        <f>COUNTIF($C$2:$C$881,"橘髙淳")</f>
        <v>17</v>
      </c>
      <c r="R35" s="10">
        <f>COUNTIF($D$2:$D$881,"橘髙淳")</f>
        <v>17</v>
      </c>
      <c r="S35" s="10">
        <f>COUNTIF($E$2:$E$881,"橘髙淳")</f>
        <v>18</v>
      </c>
      <c r="T35" s="10">
        <f>COUNTIF($F$2:$F$881,"橘髙淳")</f>
        <v>18</v>
      </c>
      <c r="U35" s="10">
        <f>COUNTIF($G$2:$G$881,"橘髙淳")</f>
        <v>0</v>
      </c>
      <c r="V35" s="10">
        <f>COUNTIF($H$2:$H$881,"橘髙淳")</f>
        <v>0</v>
      </c>
    </row>
    <row r="36" spans="1:22" ht="18" customHeight="1">
      <c r="A36" s="4">
        <v>35</v>
      </c>
      <c r="B36" s="37">
        <v>43559</v>
      </c>
      <c r="C36" s="34" t="s">
        <v>57</v>
      </c>
      <c r="D36" s="34" t="s">
        <v>46</v>
      </c>
      <c r="E36" s="34" t="s">
        <v>72</v>
      </c>
      <c r="F36" s="34" t="s">
        <v>7</v>
      </c>
      <c r="G36" s="21"/>
      <c r="H36" s="21"/>
      <c r="I36" s="21" t="s">
        <v>26</v>
      </c>
      <c r="J36" s="21" t="s">
        <v>25</v>
      </c>
      <c r="L36" s="4">
        <v>34</v>
      </c>
      <c r="M36" s="34" t="s">
        <v>53</v>
      </c>
      <c r="N36" s="10">
        <f>COUNTIF($C$2:$H$881,"佐藤純一")</f>
        <v>69</v>
      </c>
      <c r="O36" s="10">
        <f t="shared" si="1"/>
        <v>69</v>
      </c>
      <c r="P36" s="24"/>
      <c r="Q36" s="10">
        <f>COUNTIF($C$2:$C$881,"佐藤純一")</f>
        <v>17</v>
      </c>
      <c r="R36" s="10">
        <f>COUNTIF($D$2:$D$881,"佐藤純一")</f>
        <v>18</v>
      </c>
      <c r="S36" s="10">
        <f>COUNTIF($E$2:$E$881,"佐藤純一")</f>
        <v>18</v>
      </c>
      <c r="T36" s="10">
        <f>COUNTIF($F$2:$F$881,"佐藤純一")</f>
        <v>16</v>
      </c>
      <c r="U36" s="10">
        <f>COUNTIF($G$2:$G$881,"佐藤純一")</f>
        <v>0</v>
      </c>
      <c r="V36" s="10">
        <f>COUNTIF($H$2:$H$881,"佐藤純一")</f>
        <v>0</v>
      </c>
    </row>
    <row r="37" spans="1:22" ht="18" customHeight="1">
      <c r="A37" s="4">
        <v>36</v>
      </c>
      <c r="B37" s="37">
        <v>43559</v>
      </c>
      <c r="C37" s="34" t="s">
        <v>18</v>
      </c>
      <c r="D37" s="34" t="s">
        <v>48</v>
      </c>
      <c r="E37" s="34" t="s">
        <v>10</v>
      </c>
      <c r="F37" s="34" t="s">
        <v>23</v>
      </c>
      <c r="G37" s="21"/>
      <c r="H37" s="21"/>
      <c r="I37" s="21" t="s">
        <v>14</v>
      </c>
      <c r="J37" s="21" t="s">
        <v>13</v>
      </c>
      <c r="L37" s="4">
        <v>35</v>
      </c>
      <c r="M37" s="36" t="s">
        <v>103</v>
      </c>
      <c r="N37" s="10">
        <f>COUNTIF($C$2:$H$881,"村山太朗")</f>
        <v>66</v>
      </c>
      <c r="O37" s="10">
        <f t="shared" si="1"/>
        <v>66</v>
      </c>
      <c r="P37" s="24"/>
      <c r="Q37" s="10">
        <f>COUNTIF($C$2:$C$881,"村山太朗")</f>
        <v>17</v>
      </c>
      <c r="R37" s="10">
        <f>COUNTIF($D$2:$D$881,"村山太朗")</f>
        <v>15</v>
      </c>
      <c r="S37" s="10">
        <f>COUNTIF($E$2:$E$881,"村山太朗")</f>
        <v>16</v>
      </c>
      <c r="T37" s="10">
        <f>COUNTIF($F$2:$F$881,"村山太朗")</f>
        <v>17</v>
      </c>
      <c r="U37" s="10">
        <f>COUNTIF($G$2:$G$881,"村山太朗")</f>
        <v>1</v>
      </c>
      <c r="V37" s="10">
        <f>COUNTIF($H$2:$H$881,"村山太朗")</f>
        <v>0</v>
      </c>
    </row>
    <row r="38" spans="1:22" ht="18" customHeight="1">
      <c r="A38" s="4">
        <v>37</v>
      </c>
      <c r="B38" s="37">
        <v>43560</v>
      </c>
      <c r="C38" s="34" t="s">
        <v>46</v>
      </c>
      <c r="D38" s="34" t="s">
        <v>72</v>
      </c>
      <c r="E38" s="34" t="s">
        <v>7</v>
      </c>
      <c r="F38" s="34" t="s">
        <v>5</v>
      </c>
      <c r="G38" s="21"/>
      <c r="H38" s="21"/>
      <c r="I38" s="21" t="s">
        <v>19</v>
      </c>
      <c r="J38" s="21" t="s">
        <v>38</v>
      </c>
      <c r="L38" s="4">
        <v>36</v>
      </c>
      <c r="M38" s="36" t="s">
        <v>106</v>
      </c>
      <c r="N38" s="10">
        <f>COUNTIF($C$2:$H$881,"芦原英智")</f>
        <v>62</v>
      </c>
      <c r="O38" s="10">
        <f t="shared" si="1"/>
        <v>62</v>
      </c>
      <c r="P38" s="24"/>
      <c r="Q38" s="10">
        <f>COUNTIF($C$2:$C$881,"芦原英智")</f>
        <v>18</v>
      </c>
      <c r="R38" s="10">
        <f>COUNTIF($D$2:$D$881,"芦原英智")</f>
        <v>14</v>
      </c>
      <c r="S38" s="10">
        <f>COUNTIF($E$2:$E$881,"芦原英智")</f>
        <v>15</v>
      </c>
      <c r="T38" s="10">
        <f>COUNTIF($F$2:$F$881,"芦原英智")</f>
        <v>14</v>
      </c>
      <c r="U38" s="10">
        <f>COUNTIF($G$2:$G$881,"芦原英智")</f>
        <v>1</v>
      </c>
      <c r="V38" s="10">
        <f>COUNTIF($H$2:$H$881,"芦原英智")</f>
        <v>0</v>
      </c>
    </row>
    <row r="39" spans="1:22" ht="18" customHeight="1">
      <c r="A39" s="4">
        <v>38</v>
      </c>
      <c r="B39" s="37">
        <v>43560</v>
      </c>
      <c r="C39" s="34" t="s">
        <v>48</v>
      </c>
      <c r="D39" s="34" t="s">
        <v>22</v>
      </c>
      <c r="E39" s="34" t="s">
        <v>30</v>
      </c>
      <c r="F39" s="34" t="s">
        <v>43</v>
      </c>
      <c r="G39" s="21"/>
      <c r="H39" s="21"/>
      <c r="I39" s="21" t="s">
        <v>25</v>
      </c>
      <c r="J39" s="21" t="s">
        <v>8</v>
      </c>
      <c r="L39" s="4">
        <v>37</v>
      </c>
      <c r="M39" s="36" t="s">
        <v>105</v>
      </c>
      <c r="N39" s="10">
        <f>COUNTIF($C$2:$H$881,"山口義治")</f>
        <v>54</v>
      </c>
      <c r="O39" s="10">
        <f t="shared" si="1"/>
        <v>54</v>
      </c>
      <c r="P39" s="24"/>
      <c r="Q39" s="10">
        <f>COUNTIF($C$2:$C$881,"山口義治")</f>
        <v>14</v>
      </c>
      <c r="R39" s="10">
        <f>COUNTIF($D$2:$D$881,"山口義治")</f>
        <v>14</v>
      </c>
      <c r="S39" s="10">
        <f>COUNTIF($E$2:$E$881,"山口義治")</f>
        <v>13</v>
      </c>
      <c r="T39" s="10">
        <f>COUNTIF($F$2:$F$881,"山口義治")</f>
        <v>13</v>
      </c>
      <c r="U39" s="10">
        <f>COUNTIF($G$2:$G$881,"山口義治")</f>
        <v>0</v>
      </c>
      <c r="V39" s="10">
        <f>COUNTIF($H$2:$H$881,"山口義治")</f>
        <v>0</v>
      </c>
    </row>
    <row r="40" spans="1:22" ht="18" customHeight="1">
      <c r="A40" s="4">
        <v>39</v>
      </c>
      <c r="B40" s="37">
        <v>43560</v>
      </c>
      <c r="C40" s="34" t="s">
        <v>56</v>
      </c>
      <c r="D40" s="34" t="s">
        <v>10</v>
      </c>
      <c r="E40" s="34" t="s">
        <v>29</v>
      </c>
      <c r="F40" s="34" t="s">
        <v>39</v>
      </c>
      <c r="G40" s="21"/>
      <c r="H40" s="21"/>
      <c r="I40" s="21" t="s">
        <v>31</v>
      </c>
      <c r="J40" s="21" t="s">
        <v>32</v>
      </c>
      <c r="L40" s="4">
        <v>38</v>
      </c>
      <c r="M40" s="34" t="s">
        <v>107</v>
      </c>
      <c r="N40" s="10">
        <f>COUNTIF($C$2:$H$881,"長井功一")</f>
        <v>40</v>
      </c>
      <c r="O40" s="10">
        <f t="shared" si="1"/>
        <v>40</v>
      </c>
      <c r="P40" s="24"/>
      <c r="Q40" s="10">
        <f>COUNTIF($C$2:$C$881,"長井功一")</f>
        <v>12</v>
      </c>
      <c r="R40" s="10">
        <f>COUNTIF($D$2:$D$881,"長井功一")</f>
        <v>10</v>
      </c>
      <c r="S40" s="10">
        <f>COUNTIF($E$2:$E$881,"長井功一")</f>
        <v>11</v>
      </c>
      <c r="T40" s="10">
        <f>COUNTIF($F$2:$F$881,"長井功一")</f>
        <v>7</v>
      </c>
      <c r="U40" s="10">
        <f>COUNTIF($G$2:$G$881,"長井功一")</f>
        <v>0</v>
      </c>
      <c r="V40" s="10">
        <f>COUNTIF($H$2:$H$881,"長井功一")</f>
        <v>0</v>
      </c>
    </row>
    <row r="41" spans="1:22" ht="18" customHeight="1">
      <c r="A41" s="4">
        <v>40</v>
      </c>
      <c r="B41" s="37">
        <v>43560</v>
      </c>
      <c r="C41" s="34" t="s">
        <v>15</v>
      </c>
      <c r="D41" s="34" t="s">
        <v>59</v>
      </c>
      <c r="E41" s="34" t="s">
        <v>23</v>
      </c>
      <c r="F41" s="34" t="s">
        <v>24</v>
      </c>
      <c r="G41" s="21"/>
      <c r="H41" s="21"/>
      <c r="I41" s="21" t="s">
        <v>26</v>
      </c>
      <c r="J41" s="21" t="s">
        <v>9</v>
      </c>
      <c r="L41" s="4">
        <v>39</v>
      </c>
      <c r="M41" s="34" t="s">
        <v>73</v>
      </c>
      <c r="N41" s="10">
        <f>COUNTIF($C$2:$H$881,"須山祐多")</f>
        <v>31</v>
      </c>
      <c r="O41" s="10">
        <f t="shared" si="1"/>
        <v>31</v>
      </c>
      <c r="P41" s="24"/>
      <c r="Q41" s="10">
        <f>COUNTIF($C$2:$C$881,"須山祐多")</f>
        <v>9</v>
      </c>
      <c r="R41" s="10">
        <f>COUNTIF($D$2:$D$881,"須山祐多")</f>
        <v>7</v>
      </c>
      <c r="S41" s="10">
        <f>COUNTIF($E$2:$E$881,"須山祐多")</f>
        <v>8</v>
      </c>
      <c r="T41" s="10">
        <f>COUNTIF($F$2:$F$881,"須山祐多")</f>
        <v>7</v>
      </c>
      <c r="U41" s="10">
        <f>COUNTIF($G$2:$G$881,"須山祐多")</f>
        <v>0</v>
      </c>
      <c r="V41" s="10">
        <f>COUNTIF($H$2:$H$881,"須山祐多")</f>
        <v>0</v>
      </c>
    </row>
    <row r="42" spans="1:22" ht="18" customHeight="1">
      <c r="A42" s="4">
        <v>41</v>
      </c>
      <c r="B42" s="37">
        <v>43560</v>
      </c>
      <c r="C42" s="34" t="s">
        <v>50</v>
      </c>
      <c r="D42" s="34" t="s">
        <v>35</v>
      </c>
      <c r="E42" s="34" t="s">
        <v>17</v>
      </c>
      <c r="F42" s="34" t="s">
        <v>27</v>
      </c>
      <c r="G42" s="21"/>
      <c r="H42" s="21"/>
      <c r="I42" s="21" t="s">
        <v>14</v>
      </c>
      <c r="J42" s="21" t="s">
        <v>20</v>
      </c>
      <c r="L42" s="4">
        <v>40</v>
      </c>
      <c r="M42" s="34" t="s">
        <v>109</v>
      </c>
      <c r="N42" s="10">
        <f>COUNTIF($C$2:$H$881,"梅木謙一")</f>
        <v>30</v>
      </c>
      <c r="O42" s="10">
        <f t="shared" si="1"/>
        <v>30</v>
      </c>
      <c r="P42" s="24"/>
      <c r="Q42" s="10">
        <f>COUNTIF($C$2:$C$881,"梅木謙一")</f>
        <v>8</v>
      </c>
      <c r="R42" s="10">
        <f>COUNTIF($D$2:$D$881,"梅木謙一")</f>
        <v>5</v>
      </c>
      <c r="S42" s="10">
        <f>COUNTIF($E$2:$E$881,"梅木謙一")</f>
        <v>7</v>
      </c>
      <c r="T42" s="10">
        <f>COUNTIF($F$2:$F$881,"梅木謙一")</f>
        <v>10</v>
      </c>
      <c r="U42" s="10">
        <f>COUNTIF($G$2:$G$881,"梅木謙一")</f>
        <v>0</v>
      </c>
      <c r="V42" s="10">
        <f>COUNTIF($H$2:$H$881,"梅木謙一")</f>
        <v>0</v>
      </c>
    </row>
    <row r="43" spans="1:22" ht="18" customHeight="1">
      <c r="A43" s="4">
        <v>42</v>
      </c>
      <c r="B43" s="37">
        <v>43560</v>
      </c>
      <c r="C43" s="34" t="s">
        <v>33</v>
      </c>
      <c r="D43" s="34" t="s">
        <v>4</v>
      </c>
      <c r="E43" s="34" t="s">
        <v>12</v>
      </c>
      <c r="F43" s="34" t="s">
        <v>21</v>
      </c>
      <c r="G43" s="21"/>
      <c r="H43" s="21"/>
      <c r="I43" s="21" t="s">
        <v>13</v>
      </c>
      <c r="J43" s="21" t="s">
        <v>37</v>
      </c>
      <c r="L43" s="4">
        <v>41</v>
      </c>
      <c r="M43" s="34" t="s">
        <v>108</v>
      </c>
      <c r="N43" s="10">
        <f>COUNTIF($C$2:$H$881,"岩下健吾")</f>
        <v>29</v>
      </c>
      <c r="O43" s="10">
        <f t="shared" si="1"/>
        <v>29</v>
      </c>
      <c r="P43" s="24"/>
      <c r="Q43" s="10">
        <f>COUNTIF($C$2:$C$881,"岩下健吾")</f>
        <v>8</v>
      </c>
      <c r="R43" s="10">
        <f>COUNTIF($D$2:$D$881,"岩下健吾")</f>
        <v>7</v>
      </c>
      <c r="S43" s="10">
        <f>COUNTIF($E$2:$E$881,"岩下健吾")</f>
        <v>7</v>
      </c>
      <c r="T43" s="10">
        <f>COUNTIF($F$2:$F$881,"岩下健吾")</f>
        <v>7</v>
      </c>
      <c r="U43" s="10">
        <f>COUNTIF($G$2:$G$881,"岩下健吾")</f>
        <v>0</v>
      </c>
      <c r="V43" s="10">
        <f>COUNTIF($H$2:$H$881,"岩下健吾")</f>
        <v>0</v>
      </c>
    </row>
    <row r="44" spans="1:22" ht="18" customHeight="1">
      <c r="A44" s="4">
        <v>43</v>
      </c>
      <c r="B44" s="37">
        <v>43561</v>
      </c>
      <c r="C44" s="34" t="s">
        <v>4</v>
      </c>
      <c r="D44" s="34" t="s">
        <v>12</v>
      </c>
      <c r="E44" s="34" t="s">
        <v>21</v>
      </c>
      <c r="F44" s="34" t="s">
        <v>36</v>
      </c>
      <c r="G44" s="21"/>
      <c r="H44" s="21"/>
      <c r="I44" s="21" t="s">
        <v>13</v>
      </c>
      <c r="J44" s="21" t="s">
        <v>37</v>
      </c>
      <c r="L44" s="4">
        <v>42</v>
      </c>
      <c r="M44" s="34" t="s">
        <v>110</v>
      </c>
      <c r="N44" s="10">
        <f>COUNTIF($C$2:$H$881,"山村裕也")</f>
        <v>23</v>
      </c>
      <c r="O44" s="10">
        <f t="shared" si="1"/>
        <v>23</v>
      </c>
      <c r="P44" s="24"/>
      <c r="Q44" s="10">
        <f>COUNTIF($C$2:$C$881,"山村裕也")</f>
        <v>8</v>
      </c>
      <c r="R44" s="10">
        <f>COUNTIF($D$2:$D$881,"山村裕也")</f>
        <v>8</v>
      </c>
      <c r="S44" s="10">
        <f>COUNTIF($E$2:$E$881,"山村裕也")</f>
        <v>4</v>
      </c>
      <c r="T44" s="10">
        <f>COUNTIF($F$2:$F$881,"山村裕也")</f>
        <v>3</v>
      </c>
      <c r="U44" s="10">
        <f>COUNTIF($G$2:$G$881,"山村裕也")</f>
        <v>0</v>
      </c>
      <c r="V44" s="10">
        <f>COUNTIF($H$2:$H$881,"山村裕也")</f>
        <v>0</v>
      </c>
    </row>
    <row r="45" spans="1:22" ht="18" customHeight="1">
      <c r="A45" s="4">
        <v>44</v>
      </c>
      <c r="B45" s="37">
        <v>43561</v>
      </c>
      <c r="C45" s="34" t="s">
        <v>72</v>
      </c>
      <c r="D45" s="34" t="s">
        <v>7</v>
      </c>
      <c r="E45" s="34" t="s">
        <v>5</v>
      </c>
      <c r="F45" s="34" t="s">
        <v>18</v>
      </c>
      <c r="G45" s="21"/>
      <c r="H45" s="21"/>
      <c r="I45" s="21" t="s">
        <v>19</v>
      </c>
      <c r="J45" s="21" t="s">
        <v>38</v>
      </c>
      <c r="L45" s="4">
        <v>43</v>
      </c>
      <c r="M45" s="34" t="s">
        <v>111</v>
      </c>
      <c r="N45" s="10">
        <f>COUNTIF($C$2:$H$881,"長川真也")</f>
        <v>20</v>
      </c>
      <c r="O45" s="10">
        <f t="shared" si="1"/>
        <v>20</v>
      </c>
      <c r="P45" s="24"/>
      <c r="Q45" s="10">
        <f>COUNTIF($C$2:$C$881,"長川真也")</f>
        <v>4</v>
      </c>
      <c r="R45" s="10">
        <f>COUNTIF($D$2:$D$881,"長川真也")</f>
        <v>8</v>
      </c>
      <c r="S45" s="10">
        <f>COUNTIF($E$2:$E$881,"長川真也")</f>
        <v>4</v>
      </c>
      <c r="T45" s="10">
        <f>COUNTIF($F$2:$F$881,"長川真也")</f>
        <v>4</v>
      </c>
      <c r="U45" s="10">
        <f>COUNTIF($G$2:$G$881,"長川真也")</f>
        <v>0</v>
      </c>
      <c r="V45" s="10">
        <f>COUNTIF($H$2:$H$881,"長川真也")</f>
        <v>0</v>
      </c>
    </row>
    <row r="46" spans="1:22" ht="18" customHeight="1">
      <c r="A46" s="4">
        <v>45</v>
      </c>
      <c r="B46" s="37">
        <v>43561</v>
      </c>
      <c r="C46" s="34" t="s">
        <v>35</v>
      </c>
      <c r="D46" s="34" t="s">
        <v>17</v>
      </c>
      <c r="E46" s="34" t="s">
        <v>27</v>
      </c>
      <c r="F46" s="34" t="s">
        <v>45</v>
      </c>
      <c r="G46" s="21"/>
      <c r="H46" s="21"/>
      <c r="I46" s="21" t="s">
        <v>14</v>
      </c>
      <c r="J46" s="21" t="s">
        <v>20</v>
      </c>
      <c r="L46" s="4">
        <v>44</v>
      </c>
      <c r="M46" s="34" t="s">
        <v>112</v>
      </c>
      <c r="N46" s="10">
        <f>COUNTIF($C$2:$H$881,"青木昴")</f>
        <v>11</v>
      </c>
      <c r="O46" s="10">
        <f t="shared" si="1"/>
        <v>11</v>
      </c>
      <c r="P46" s="24"/>
      <c r="Q46" s="10">
        <f>COUNTIF($C$2:$C$881,"青木昴")</f>
        <v>0</v>
      </c>
      <c r="R46" s="10">
        <f>COUNTIF($D$2:$D$881,"青木昴")</f>
        <v>2</v>
      </c>
      <c r="S46" s="10">
        <f>COUNTIF($E$2:$E$881,"青木昴")</f>
        <v>4</v>
      </c>
      <c r="T46" s="10">
        <f>COUNTIF($F$2:$F$881,"青木昴")</f>
        <v>5</v>
      </c>
      <c r="U46" s="10">
        <f>COUNTIF($G$2:$G$881,"青木昴")</f>
        <v>0</v>
      </c>
      <c r="V46" s="10">
        <f>COUNTIF($H$2:$H$881,"青木昴")</f>
        <v>0</v>
      </c>
    </row>
    <row r="47" spans="1:22" ht="18" customHeight="1">
      <c r="A47" s="4">
        <v>46</v>
      </c>
      <c r="B47" s="37">
        <v>43561</v>
      </c>
      <c r="C47" s="34" t="s">
        <v>59</v>
      </c>
      <c r="D47" s="34" t="s">
        <v>23</v>
      </c>
      <c r="E47" s="34" t="s">
        <v>24</v>
      </c>
      <c r="F47" s="34" t="s">
        <v>34</v>
      </c>
      <c r="G47" s="21"/>
      <c r="H47" s="21"/>
      <c r="I47" s="21" t="s">
        <v>26</v>
      </c>
      <c r="J47" s="21" t="s">
        <v>9</v>
      </c>
      <c r="L47" s="4">
        <v>45</v>
      </c>
      <c r="M47" s="21" t="s">
        <v>137</v>
      </c>
      <c r="N47" s="10">
        <f>COUNTIF($C$2:$H$881,"今岡諒平")</f>
        <v>5</v>
      </c>
      <c r="O47" s="10">
        <f t="shared" si="1"/>
        <v>5</v>
      </c>
      <c r="P47" s="24"/>
      <c r="Q47" s="10">
        <f>COUNTIF($C$2:$C$881,"今岡諒平")</f>
        <v>0</v>
      </c>
      <c r="R47" s="10">
        <f>COUNTIF($D$2:$D$881,"今岡諒平")</f>
        <v>1</v>
      </c>
      <c r="S47" s="10">
        <f>COUNTIF($E$2:$E$881,"今岡諒平")</f>
        <v>2</v>
      </c>
      <c r="T47" s="10">
        <f>COUNTIF($F$2:$F$881,"今岡諒平")</f>
        <v>2</v>
      </c>
      <c r="U47" s="10">
        <f>COUNTIF($G$2:$G$881,"今岡諒平")</f>
        <v>0</v>
      </c>
      <c r="V47" s="10">
        <f>COUNTIF($H$2:$H$881,"今岡諒平")</f>
        <v>0</v>
      </c>
    </row>
    <row r="48" spans="1:22" ht="18" customHeight="1">
      <c r="A48" s="4">
        <v>47</v>
      </c>
      <c r="B48" s="37">
        <v>43561</v>
      </c>
      <c r="C48" s="34" t="s">
        <v>10</v>
      </c>
      <c r="D48" s="34" t="s">
        <v>29</v>
      </c>
      <c r="E48" s="34" t="s">
        <v>39</v>
      </c>
      <c r="F48" s="34" t="s">
        <v>28</v>
      </c>
      <c r="G48" s="21"/>
      <c r="H48" s="21"/>
      <c r="I48" s="21" t="s">
        <v>31</v>
      </c>
      <c r="J48" s="21" t="s">
        <v>32</v>
      </c>
      <c r="L48" s="4">
        <v>46</v>
      </c>
      <c r="M48" s="34" t="s">
        <v>115</v>
      </c>
      <c r="N48" s="10">
        <f>COUNTIF($C$2:$H$881,"古賀真之")</f>
        <v>0</v>
      </c>
      <c r="O48" s="10">
        <f t="shared" si="1"/>
        <v>0</v>
      </c>
      <c r="P48" s="24"/>
      <c r="Q48" s="10">
        <f>COUNTIF($C$2:$C$881,"古賀真之")</f>
        <v>0</v>
      </c>
      <c r="R48" s="10">
        <f>COUNTIF($D$2:$D$881,"古賀真之")</f>
        <v>0</v>
      </c>
      <c r="S48" s="10">
        <f>COUNTIF($E$2:$E$881,"古賀真之")</f>
        <v>0</v>
      </c>
      <c r="T48" s="10">
        <f>COUNTIF($F$2:$F$881,"古賀真之")</f>
        <v>0</v>
      </c>
      <c r="U48" s="10">
        <f>COUNTIF($G$2:$G$881,"古賀真之")</f>
        <v>0</v>
      </c>
      <c r="V48" s="10">
        <f>COUNTIF($H$2:$H$881,"古賀真之")</f>
        <v>0</v>
      </c>
    </row>
    <row r="49" spans="1:22" ht="18" customHeight="1">
      <c r="A49" s="4">
        <v>48</v>
      </c>
      <c r="B49" s="37">
        <v>43561</v>
      </c>
      <c r="C49" s="34" t="s">
        <v>22</v>
      </c>
      <c r="D49" s="34" t="s">
        <v>30</v>
      </c>
      <c r="E49" s="34" t="s">
        <v>43</v>
      </c>
      <c r="F49" s="34" t="s">
        <v>16</v>
      </c>
      <c r="G49" s="21"/>
      <c r="H49" s="21"/>
      <c r="I49" s="21" t="s">
        <v>25</v>
      </c>
      <c r="J49" s="21" t="s">
        <v>8</v>
      </c>
      <c r="L49" s="4">
        <v>47</v>
      </c>
      <c r="M49" s="34" t="s">
        <v>114</v>
      </c>
      <c r="N49" s="10">
        <f>COUNTIF($C$2:$H$881,"鈴木宏基")</f>
        <v>0</v>
      </c>
      <c r="O49" s="10">
        <f t="shared" si="1"/>
        <v>0</v>
      </c>
      <c r="P49" s="24"/>
      <c r="Q49" s="10">
        <f>COUNTIF($C$2:$C$881,"鈴木宏基")</f>
        <v>0</v>
      </c>
      <c r="R49" s="10">
        <f>COUNTIF($D$2:$D$881,"鈴木宏基")</f>
        <v>0</v>
      </c>
      <c r="S49" s="10">
        <f>COUNTIF($E$2:$E$881,"鈴木宏基")</f>
        <v>0</v>
      </c>
      <c r="T49" s="10">
        <f>COUNTIF($F$2:$F$881,"鈴木宏基")</f>
        <v>0</v>
      </c>
      <c r="U49" s="10">
        <f>COUNTIF($G$2:$G$881,"鈴木宏基")</f>
        <v>0</v>
      </c>
      <c r="V49" s="10">
        <f>COUNTIF($H$2:$H$881,"鈴木宏基")</f>
        <v>0</v>
      </c>
    </row>
    <row r="50" spans="1:22" ht="18" customHeight="1">
      <c r="A50" s="4">
        <v>49</v>
      </c>
      <c r="B50" s="37">
        <v>43562</v>
      </c>
      <c r="C50" s="34" t="s">
        <v>7</v>
      </c>
      <c r="D50" s="34" t="s">
        <v>5</v>
      </c>
      <c r="E50" s="34" t="s">
        <v>18</v>
      </c>
      <c r="F50" s="34" t="s">
        <v>46</v>
      </c>
      <c r="G50" s="21"/>
      <c r="H50" s="21"/>
      <c r="I50" s="21" t="s">
        <v>19</v>
      </c>
      <c r="J50" s="21" t="s">
        <v>38</v>
      </c>
      <c r="L50" s="4">
        <v>48</v>
      </c>
      <c r="M50" s="34" t="s">
        <v>116</v>
      </c>
      <c r="N50" s="10">
        <f>COUNTIF($C$2:$C$881,"山本力仁")</f>
        <v>0</v>
      </c>
      <c r="O50" s="10">
        <f t="shared" si="1"/>
        <v>0</v>
      </c>
      <c r="P50" s="24"/>
      <c r="Q50" s="10">
        <f>COUNTIF($C$2:$C$881,"山本力仁")</f>
        <v>0</v>
      </c>
      <c r="R50" s="10">
        <f>COUNTIF($D$2:$D$881,"山本力仁")</f>
        <v>0</v>
      </c>
      <c r="S50" s="10">
        <f>COUNTIF($E$2:$E$881,"山本力仁")</f>
        <v>0</v>
      </c>
      <c r="T50" s="10">
        <f>COUNTIF($F$2:$F$881,"山本力仁")</f>
        <v>0</v>
      </c>
      <c r="U50" s="10">
        <f>COUNTIF($G$2:$G$881,"山本力仁")</f>
        <v>0</v>
      </c>
      <c r="V50" s="10">
        <f>COUNTIF($H$2:$H$881,"山本力仁")</f>
        <v>0</v>
      </c>
    </row>
    <row r="51" spans="1:22" ht="18" customHeight="1">
      <c r="A51" s="4">
        <v>50</v>
      </c>
      <c r="B51" s="37">
        <v>43562</v>
      </c>
      <c r="C51" s="34" t="s">
        <v>29</v>
      </c>
      <c r="D51" s="34" t="s">
        <v>39</v>
      </c>
      <c r="E51" s="34" t="s">
        <v>28</v>
      </c>
      <c r="F51" s="34" t="s">
        <v>56</v>
      </c>
      <c r="G51" s="21"/>
      <c r="H51" s="21"/>
      <c r="I51" s="21" t="s">
        <v>31</v>
      </c>
      <c r="J51" s="21" t="s">
        <v>32</v>
      </c>
      <c r="L51" s="4">
        <v>49</v>
      </c>
      <c r="M51" s="34" t="s">
        <v>117</v>
      </c>
      <c r="N51" s="10">
        <f>COUNTIF($C$2:$H$881,"野田亮介")</f>
        <v>0</v>
      </c>
      <c r="O51" s="10">
        <f t="shared" si="1"/>
        <v>0</v>
      </c>
      <c r="P51" s="24"/>
      <c r="Q51" s="10">
        <f>COUNTIF($C$2:$C$881,"野田亮介")</f>
        <v>0</v>
      </c>
      <c r="R51" s="10">
        <f>COUNTIF($D$2:$D$881,"野田亮介")</f>
        <v>0</v>
      </c>
      <c r="S51" s="10">
        <f>COUNTIF($E$2:$E$881,"野田亮介")</f>
        <v>0</v>
      </c>
      <c r="T51" s="10">
        <f>COUNTIF($F$2:$F$881,"野田亮介")</f>
        <v>0</v>
      </c>
      <c r="U51" s="10">
        <f>COUNTIF($G$2:$G$881,"野田亮介")</f>
        <v>0</v>
      </c>
      <c r="V51" s="10">
        <f>COUNTIF($H$2:$H$881,"野田亮介")</f>
        <v>0</v>
      </c>
    </row>
    <row r="52" spans="1:22" ht="18" customHeight="1">
      <c r="A52" s="4">
        <v>51</v>
      </c>
      <c r="B52" s="37">
        <v>43562</v>
      </c>
      <c r="C52" s="34" t="s">
        <v>23</v>
      </c>
      <c r="D52" s="34" t="s">
        <v>24</v>
      </c>
      <c r="E52" s="34" t="s">
        <v>34</v>
      </c>
      <c r="F52" s="34" t="s">
        <v>15</v>
      </c>
      <c r="G52" s="21"/>
      <c r="H52" s="21"/>
      <c r="I52" s="21" t="s">
        <v>26</v>
      </c>
      <c r="J52" s="21" t="s">
        <v>9</v>
      </c>
      <c r="L52" s="4">
        <v>50</v>
      </c>
      <c r="M52" s="34" t="s">
        <v>120</v>
      </c>
      <c r="N52" s="10">
        <f>COUNTIF($C$2:$H$881,"郡司真里")</f>
        <v>0</v>
      </c>
      <c r="O52" s="10">
        <f t="shared" si="1"/>
        <v>0</v>
      </c>
      <c r="P52" s="24"/>
      <c r="Q52" s="10">
        <f>COUNTIF($C$2:$C$881,"郡司真里")</f>
        <v>0</v>
      </c>
      <c r="R52" s="10">
        <f>COUNTIF($D$2:$D$881,"郡司真里")</f>
        <v>0</v>
      </c>
      <c r="S52" s="10">
        <f>COUNTIF($E$2:$E$881,"郡司真里")</f>
        <v>0</v>
      </c>
      <c r="T52" s="10">
        <f>COUNTIF($F$2:$F$881,"郡司真里")</f>
        <v>0</v>
      </c>
      <c r="U52" s="10">
        <f>COUNTIF($G$2:$G$881,"郡司真里")</f>
        <v>0</v>
      </c>
      <c r="V52" s="10">
        <f>COUNTIF($H$2:$H$881,"郡司真里")</f>
        <v>0</v>
      </c>
    </row>
    <row r="53" spans="1:22" ht="18" customHeight="1">
      <c r="A53" s="4">
        <v>52</v>
      </c>
      <c r="B53" s="37">
        <v>43562</v>
      </c>
      <c r="C53" s="34" t="s">
        <v>30</v>
      </c>
      <c r="D53" s="34" t="s">
        <v>43</v>
      </c>
      <c r="E53" s="34" t="s">
        <v>16</v>
      </c>
      <c r="F53" s="34" t="s">
        <v>48</v>
      </c>
      <c r="G53" s="21"/>
      <c r="H53" s="21"/>
      <c r="I53" s="21" t="s">
        <v>25</v>
      </c>
      <c r="J53" s="21" t="s">
        <v>8</v>
      </c>
      <c r="L53" s="4">
        <v>51</v>
      </c>
      <c r="M53" s="34" t="s">
        <v>121</v>
      </c>
      <c r="N53" s="10">
        <f>COUNTIF($C$2:$H$881,"川上拓斗")</f>
        <v>0</v>
      </c>
      <c r="O53" s="10">
        <f t="shared" si="1"/>
        <v>0</v>
      </c>
      <c r="P53" s="24"/>
      <c r="Q53" s="10">
        <f>COUNTIF($C$2:$C$881,"川上拓斗")</f>
        <v>0</v>
      </c>
      <c r="R53" s="10">
        <f>COUNTIF($D$2:$D$881,"川上拓斗")</f>
        <v>0</v>
      </c>
      <c r="S53" s="10">
        <f>COUNTIF($E$2:$E$881,"川上拓斗")</f>
        <v>0</v>
      </c>
      <c r="T53" s="10">
        <f>COUNTIF($F$2:$F$881,"川上拓斗")</f>
        <v>0</v>
      </c>
      <c r="U53" s="10">
        <f>COUNTIF($G$2:$G$881,"川上拓斗")</f>
        <v>0</v>
      </c>
      <c r="V53" s="10">
        <f>COUNTIF($H$2:$H$881,"川上拓斗")</f>
        <v>0</v>
      </c>
    </row>
    <row r="54" spans="1:22" ht="18" customHeight="1">
      <c r="A54" s="4">
        <v>53</v>
      </c>
      <c r="B54" s="37">
        <v>43562</v>
      </c>
      <c r="C54" s="34" t="s">
        <v>17</v>
      </c>
      <c r="D54" s="34" t="s">
        <v>27</v>
      </c>
      <c r="E54" s="34" t="s">
        <v>45</v>
      </c>
      <c r="F54" s="34" t="s">
        <v>50</v>
      </c>
      <c r="G54" s="21"/>
      <c r="H54" s="21"/>
      <c r="I54" s="21" t="s">
        <v>14</v>
      </c>
      <c r="J54" s="21" t="s">
        <v>20</v>
      </c>
      <c r="L54" s="4">
        <v>52</v>
      </c>
      <c r="M54" s="34" t="s">
        <v>113</v>
      </c>
      <c r="N54" s="10">
        <f>COUNTIF($C$2:$H$881,"水口拓弥")</f>
        <v>0</v>
      </c>
      <c r="O54" s="10">
        <f t="shared" si="1"/>
        <v>0</v>
      </c>
      <c r="P54" s="24"/>
      <c r="Q54" s="10">
        <f>COUNTIF($C$2:$C$881,"水口拓弥")</f>
        <v>0</v>
      </c>
      <c r="R54" s="10">
        <f>COUNTIF($D$2:$D$881,"水口拓弥")</f>
        <v>0</v>
      </c>
      <c r="S54" s="10">
        <f>COUNTIF($E$2:$E$881,"水口拓弥")</f>
        <v>0</v>
      </c>
      <c r="T54" s="10">
        <f>COUNTIF($F$2:$F$881,"水口拓弥")</f>
        <v>0</v>
      </c>
      <c r="U54" s="10">
        <f>COUNTIF($G$2:$G$881,"水口拓弥")</f>
        <v>0</v>
      </c>
      <c r="V54" s="10">
        <f>COUNTIF($H$2:$H$881,"水口拓弥")</f>
        <v>0</v>
      </c>
    </row>
    <row r="55" spans="1:22" ht="18" customHeight="1">
      <c r="A55" s="4">
        <v>54</v>
      </c>
      <c r="B55" s="37">
        <v>43562</v>
      </c>
      <c r="C55" s="34" t="s">
        <v>12</v>
      </c>
      <c r="D55" s="34" t="s">
        <v>21</v>
      </c>
      <c r="E55" s="34" t="s">
        <v>36</v>
      </c>
      <c r="F55" s="34" t="s">
        <v>33</v>
      </c>
      <c r="G55" s="21"/>
      <c r="H55" s="21"/>
      <c r="I55" s="21" t="s">
        <v>13</v>
      </c>
      <c r="J55" s="21" t="s">
        <v>37</v>
      </c>
      <c r="L55" s="4">
        <v>53</v>
      </c>
      <c r="M55" s="34" t="s">
        <v>118</v>
      </c>
      <c r="N55" s="10">
        <f>COUNTIF($C$2:$H$881,"松本大輝")</f>
        <v>0</v>
      </c>
      <c r="O55" s="10">
        <f t="shared" si="1"/>
        <v>0</v>
      </c>
      <c r="P55" s="24"/>
      <c r="Q55" s="10">
        <f>COUNTIF($C$2:$C$881,"松本大輝")</f>
        <v>0</v>
      </c>
      <c r="R55" s="10">
        <f>COUNTIF($D$2:$D$881,"松本大輝")</f>
        <v>0</v>
      </c>
      <c r="S55" s="10">
        <f>COUNTIF($E$2:$E$881,"松本大輝")</f>
        <v>0</v>
      </c>
      <c r="T55" s="10">
        <f>COUNTIF($E$2:$F$881,"松本大輝")</f>
        <v>0</v>
      </c>
      <c r="U55" s="10">
        <f>COUNTIF($G$2:$G$881,"松本大輝")</f>
        <v>0</v>
      </c>
      <c r="V55" s="10">
        <f>COUNTIF($H$2:$H$881,"松本大輝")</f>
        <v>0</v>
      </c>
    </row>
    <row r="56" spans="1:22" ht="18" customHeight="1">
      <c r="A56" s="4">
        <v>55</v>
      </c>
      <c r="B56" s="37">
        <v>43564</v>
      </c>
      <c r="C56" s="34" t="s">
        <v>47</v>
      </c>
      <c r="D56" s="34" t="s">
        <v>28</v>
      </c>
      <c r="E56" s="34" t="s">
        <v>58</v>
      </c>
      <c r="F56" s="34" t="s">
        <v>4</v>
      </c>
      <c r="G56" s="21"/>
      <c r="H56" s="21"/>
      <c r="I56" s="21" t="s">
        <v>19</v>
      </c>
      <c r="J56" s="21" t="s">
        <v>14</v>
      </c>
      <c r="L56" s="4">
        <v>54</v>
      </c>
      <c r="M56" s="34" t="s">
        <v>119</v>
      </c>
      <c r="N56" s="10">
        <f>COUNTIF($C$2:$H$881,"森口壽樹")</f>
        <v>0</v>
      </c>
      <c r="O56" s="10">
        <f t="shared" si="1"/>
        <v>0</v>
      </c>
      <c r="P56" s="24"/>
      <c r="Q56" s="10">
        <f>COUNTIF($C$2:$C$881,"森口壽樹")</f>
        <v>0</v>
      </c>
      <c r="R56" s="10">
        <f>COUNTIF($D$2:$D$881,"森口壽樹")</f>
        <v>0</v>
      </c>
      <c r="S56" s="10">
        <f>COUNTIF($E$2:$E$881,"森口壽樹")</f>
        <v>0</v>
      </c>
      <c r="T56" s="10">
        <f>COUNTIF($F$2:$F$881,"森口壽樹")</f>
        <v>0</v>
      </c>
      <c r="U56" s="10">
        <f>COUNTIF($G$2:$G$881,"森口壽樹")</f>
        <v>0</v>
      </c>
      <c r="V56" s="10">
        <f>COUNTIF($H$2:$H$881,"森口壽樹")</f>
        <v>0</v>
      </c>
    </row>
    <row r="57" spans="1:22" ht="18" customHeight="1">
      <c r="A57" s="4">
        <v>56</v>
      </c>
      <c r="B57" s="37">
        <v>43564</v>
      </c>
      <c r="C57" s="34" t="s">
        <v>55</v>
      </c>
      <c r="D57" s="34" t="s">
        <v>36</v>
      </c>
      <c r="E57" s="34" t="s">
        <v>56</v>
      </c>
      <c r="F57" s="34" t="s">
        <v>35</v>
      </c>
      <c r="G57" s="21"/>
      <c r="H57" s="21"/>
      <c r="I57" s="21" t="s">
        <v>25</v>
      </c>
      <c r="J57" s="21" t="s">
        <v>31</v>
      </c>
      <c r="L57" s="4">
        <v>55</v>
      </c>
      <c r="M57" s="57" t="s">
        <v>122</v>
      </c>
      <c r="N57" s="40">
        <f>COUNTIF($C$2:$H$881,"西沢一希")</f>
        <v>0</v>
      </c>
      <c r="O57" s="40">
        <f t="shared" si="1"/>
        <v>0</v>
      </c>
      <c r="P57" s="24"/>
      <c r="Q57" s="40">
        <f>COUNTIF($C$2:$C$881,"西沢一希")</f>
        <v>0</v>
      </c>
      <c r="R57" s="40">
        <f>COUNTIF($D$2:$D$881,"西沢一希")</f>
        <v>0</v>
      </c>
      <c r="S57" s="40">
        <f>COUNTIF($E$2:$E$881,"西沢一希")</f>
        <v>0</v>
      </c>
      <c r="T57" s="40">
        <f>COUNTIF($F$2:$F$881,"西沢一希")</f>
        <v>0</v>
      </c>
      <c r="U57" s="40">
        <f>COUNTIF($G$2:$G$881,"西沢一希")</f>
        <v>0</v>
      </c>
      <c r="V57" s="40">
        <f>COUNTIF($H$2:$H$881,"西沢一希")</f>
        <v>0</v>
      </c>
    </row>
    <row r="58" spans="1:22" ht="18" customHeight="1">
      <c r="A58" s="4">
        <v>57</v>
      </c>
      <c r="B58" s="37">
        <v>43564</v>
      </c>
      <c r="C58" s="34" t="s">
        <v>5</v>
      </c>
      <c r="D58" s="34" t="s">
        <v>41</v>
      </c>
      <c r="E58" s="34" t="s">
        <v>33</v>
      </c>
      <c r="F58" s="34" t="s">
        <v>22</v>
      </c>
      <c r="G58" s="21"/>
      <c r="H58" s="21"/>
      <c r="I58" s="21" t="s">
        <v>32</v>
      </c>
      <c r="J58" s="21" t="s">
        <v>9</v>
      </c>
      <c r="L58" s="4">
        <v>56</v>
      </c>
      <c r="M58" s="34" t="s">
        <v>123</v>
      </c>
      <c r="N58" s="10">
        <f>COUNTIF($C$2:$H$881,"正木雄大")</f>
        <v>0</v>
      </c>
      <c r="O58" s="10">
        <f t="shared" si="1"/>
        <v>0</v>
      </c>
      <c r="P58" s="10"/>
      <c r="Q58" s="10">
        <f>COUNTIF($C$2:$C$881,"正木雄大")</f>
        <v>0</v>
      </c>
      <c r="R58" s="10">
        <f>COUNTIF($D$2:$D$881,"正木雄大")</f>
        <v>0</v>
      </c>
      <c r="S58" s="10">
        <f>COUNTIF($E$2:$E$881,"正木雄大")</f>
        <v>0</v>
      </c>
      <c r="T58" s="10">
        <f>COUNTIF($F$2:$F$881,"正木雄大")</f>
        <v>0</v>
      </c>
      <c r="U58" s="10">
        <f>COUNTIF($G$2:$G$881,"正木雄大")</f>
        <v>0</v>
      </c>
      <c r="V58" s="10">
        <f>COUNTIF($H$2:$H$881,"正木雄大")</f>
        <v>0</v>
      </c>
    </row>
    <row r="59" spans="1:22" ht="18" customHeight="1">
      <c r="A59" s="4">
        <v>58</v>
      </c>
      <c r="B59" s="37">
        <v>43564</v>
      </c>
      <c r="C59" s="34" t="s">
        <v>43</v>
      </c>
      <c r="D59" s="34" t="s">
        <v>16</v>
      </c>
      <c r="E59" s="34" t="s">
        <v>11</v>
      </c>
      <c r="F59" s="34" t="s">
        <v>61</v>
      </c>
      <c r="G59" s="21"/>
      <c r="H59" s="21"/>
      <c r="I59" s="21" t="s">
        <v>38</v>
      </c>
      <c r="J59" s="21" t="s">
        <v>13</v>
      </c>
      <c r="L59" s="4"/>
      <c r="M59" s="21" t="s">
        <v>401</v>
      </c>
      <c r="N59" s="10"/>
      <c r="O59" s="10"/>
      <c r="P59" s="10">
        <f t="shared" ref="P59:V59" si="2">SUM(P3:P58)</f>
        <v>0</v>
      </c>
      <c r="Q59" s="10">
        <f t="shared" si="2"/>
        <v>879</v>
      </c>
      <c r="R59" s="10">
        <f t="shared" si="2"/>
        <v>878</v>
      </c>
      <c r="S59" s="10">
        <f t="shared" si="2"/>
        <v>878</v>
      </c>
      <c r="T59" s="10">
        <f t="shared" si="2"/>
        <v>878</v>
      </c>
      <c r="U59" s="10">
        <f t="shared" si="2"/>
        <v>20</v>
      </c>
      <c r="V59" s="10">
        <f t="shared" si="2"/>
        <v>20</v>
      </c>
    </row>
    <row r="60" spans="1:22" ht="18" customHeight="1">
      <c r="A60" s="4">
        <v>59</v>
      </c>
      <c r="B60" s="37">
        <v>43564</v>
      </c>
      <c r="C60" s="34" t="s">
        <v>21</v>
      </c>
      <c r="D60" s="34" t="s">
        <v>42</v>
      </c>
      <c r="E60" s="34" t="s">
        <v>15</v>
      </c>
      <c r="F60" s="34" t="s">
        <v>10</v>
      </c>
      <c r="G60" s="21"/>
      <c r="H60" s="21"/>
      <c r="I60" s="21" t="s">
        <v>8</v>
      </c>
      <c r="J60" s="21" t="s">
        <v>26</v>
      </c>
    </row>
    <row r="61" spans="1:22" ht="18" customHeight="1">
      <c r="A61" s="4">
        <v>60</v>
      </c>
      <c r="B61" s="37">
        <v>43564</v>
      </c>
      <c r="C61" s="34" t="s">
        <v>27</v>
      </c>
      <c r="D61" s="34" t="s">
        <v>6</v>
      </c>
      <c r="E61" s="34" t="s">
        <v>49</v>
      </c>
      <c r="F61" s="34" t="s">
        <v>44</v>
      </c>
      <c r="G61" s="21"/>
      <c r="H61" s="21"/>
      <c r="I61" s="21" t="s">
        <v>20</v>
      </c>
      <c r="J61" s="21" t="s">
        <v>37</v>
      </c>
    </row>
    <row r="62" spans="1:22" ht="18" customHeight="1">
      <c r="A62" s="4">
        <v>61</v>
      </c>
      <c r="B62" s="37">
        <v>43565</v>
      </c>
      <c r="C62" s="34" t="s">
        <v>41</v>
      </c>
      <c r="D62" s="34" t="s">
        <v>33</v>
      </c>
      <c r="E62" s="34" t="s">
        <v>22</v>
      </c>
      <c r="F62" s="34" t="s">
        <v>65</v>
      </c>
      <c r="G62" s="21"/>
      <c r="H62" s="21"/>
      <c r="I62" s="21" t="s">
        <v>32</v>
      </c>
      <c r="J62" s="21" t="s">
        <v>9</v>
      </c>
    </row>
    <row r="63" spans="1:22" ht="18" customHeight="1">
      <c r="A63" s="4">
        <v>62</v>
      </c>
      <c r="B63" s="37">
        <v>43565</v>
      </c>
      <c r="C63" s="34" t="s">
        <v>36</v>
      </c>
      <c r="D63" s="34" t="s">
        <v>56</v>
      </c>
      <c r="E63" s="34" t="s">
        <v>35</v>
      </c>
      <c r="F63" s="34" t="s">
        <v>23</v>
      </c>
      <c r="G63" s="21"/>
      <c r="H63" s="21"/>
      <c r="I63" s="21" t="s">
        <v>25</v>
      </c>
      <c r="J63" s="21" t="s">
        <v>31</v>
      </c>
    </row>
    <row r="64" spans="1:22" ht="18" customHeight="1">
      <c r="A64" s="4">
        <v>63</v>
      </c>
      <c r="B64" s="37">
        <v>43565</v>
      </c>
      <c r="C64" s="34" t="s">
        <v>6</v>
      </c>
      <c r="D64" s="34" t="s">
        <v>49</v>
      </c>
      <c r="E64" s="34" t="s">
        <v>44</v>
      </c>
      <c r="F64" s="34" t="s">
        <v>29</v>
      </c>
      <c r="G64" s="21"/>
      <c r="H64" s="21"/>
      <c r="I64" s="21" t="s">
        <v>20</v>
      </c>
      <c r="J64" s="21" t="s">
        <v>37</v>
      </c>
    </row>
    <row r="65" spans="1:22" ht="18" customHeight="1">
      <c r="A65" s="4">
        <v>64</v>
      </c>
      <c r="B65" s="37">
        <v>43565</v>
      </c>
      <c r="C65" s="34" t="s">
        <v>28</v>
      </c>
      <c r="D65" s="34" t="s">
        <v>58</v>
      </c>
      <c r="E65" s="34" t="s">
        <v>4</v>
      </c>
      <c r="F65" s="34" t="s">
        <v>30</v>
      </c>
      <c r="G65" s="21"/>
      <c r="H65" s="21"/>
      <c r="I65" s="21" t="s">
        <v>19</v>
      </c>
      <c r="J65" s="21" t="s">
        <v>14</v>
      </c>
    </row>
    <row r="66" spans="1:22" ht="18" customHeight="1">
      <c r="A66" s="4">
        <v>65</v>
      </c>
      <c r="B66" s="37">
        <v>43565</v>
      </c>
      <c r="C66" s="34" t="s">
        <v>16</v>
      </c>
      <c r="D66" s="34" t="s">
        <v>11</v>
      </c>
      <c r="E66" s="36" t="s">
        <v>61</v>
      </c>
      <c r="F66" s="34" t="s">
        <v>7</v>
      </c>
      <c r="G66" s="21"/>
      <c r="H66" s="21"/>
      <c r="I66" s="21" t="s">
        <v>38</v>
      </c>
      <c r="J66" s="21" t="s">
        <v>13</v>
      </c>
    </row>
    <row r="67" spans="1:22" ht="18" customHeight="1">
      <c r="A67" s="4">
        <v>66</v>
      </c>
      <c r="B67" s="37">
        <v>43566</v>
      </c>
      <c r="C67" s="34" t="s">
        <v>58</v>
      </c>
      <c r="D67" s="34" t="s">
        <v>4</v>
      </c>
      <c r="E67" s="34" t="s">
        <v>30</v>
      </c>
      <c r="F67" s="34" t="s">
        <v>47</v>
      </c>
      <c r="G67" s="21"/>
      <c r="H67" s="21"/>
      <c r="I67" s="21" t="s">
        <v>19</v>
      </c>
      <c r="J67" s="21" t="s">
        <v>14</v>
      </c>
    </row>
    <row r="68" spans="1:22" ht="18" customHeight="1">
      <c r="A68" s="4">
        <v>67</v>
      </c>
      <c r="B68" s="37">
        <v>43566</v>
      </c>
      <c r="C68" s="34" t="s">
        <v>56</v>
      </c>
      <c r="D68" s="34" t="s">
        <v>35</v>
      </c>
      <c r="E68" s="34" t="s">
        <v>23</v>
      </c>
      <c r="F68" s="34" t="s">
        <v>55</v>
      </c>
      <c r="G68" s="21"/>
      <c r="H68" s="21"/>
      <c r="I68" s="21" t="s">
        <v>25</v>
      </c>
      <c r="J68" s="21" t="s">
        <v>31</v>
      </c>
      <c r="M68" s="12"/>
      <c r="N68" s="24"/>
      <c r="O68" s="24"/>
      <c r="P68" s="24"/>
      <c r="Q68" s="24"/>
      <c r="R68" s="24"/>
      <c r="S68" s="24"/>
      <c r="T68" s="24"/>
      <c r="U68" s="24"/>
      <c r="V68" s="24"/>
    </row>
    <row r="69" spans="1:22" ht="18" customHeight="1">
      <c r="A69" s="4">
        <v>68</v>
      </c>
      <c r="B69" s="37">
        <v>43566</v>
      </c>
      <c r="C69" s="34" t="s">
        <v>15</v>
      </c>
      <c r="D69" s="34" t="s">
        <v>10</v>
      </c>
      <c r="E69" s="34" t="s">
        <v>40</v>
      </c>
      <c r="F69" s="34" t="s">
        <v>21</v>
      </c>
      <c r="G69" s="21"/>
      <c r="H69" s="21"/>
      <c r="I69" s="21" t="s">
        <v>8</v>
      </c>
      <c r="J69" s="21" t="s">
        <v>26</v>
      </c>
      <c r="M69" s="12"/>
      <c r="N69" s="24"/>
      <c r="O69" s="24"/>
      <c r="P69" s="24"/>
      <c r="Q69" s="24"/>
      <c r="R69" s="24"/>
      <c r="S69" s="24"/>
      <c r="T69" s="24"/>
      <c r="U69" s="24"/>
      <c r="V69" s="24"/>
    </row>
    <row r="70" spans="1:22" ht="18" customHeight="1">
      <c r="A70" s="4">
        <v>69</v>
      </c>
      <c r="B70" s="37">
        <v>43566</v>
      </c>
      <c r="C70" s="34" t="s">
        <v>11</v>
      </c>
      <c r="D70" s="34" t="s">
        <v>61</v>
      </c>
      <c r="E70" s="34" t="s">
        <v>7</v>
      </c>
      <c r="F70" s="34" t="s">
        <v>43</v>
      </c>
      <c r="G70" s="21"/>
      <c r="H70" s="21"/>
      <c r="I70" s="21" t="s">
        <v>38</v>
      </c>
      <c r="J70" s="21" t="s">
        <v>13</v>
      </c>
      <c r="M70" s="12"/>
      <c r="N70" s="24"/>
      <c r="O70" s="24"/>
      <c r="P70" s="24"/>
      <c r="Q70" s="24"/>
      <c r="R70" s="24"/>
      <c r="S70" s="24"/>
      <c r="T70" s="24"/>
      <c r="U70" s="24"/>
      <c r="V70" s="24"/>
    </row>
    <row r="71" spans="1:22" ht="18" customHeight="1">
      <c r="A71" s="4">
        <v>70</v>
      </c>
      <c r="B71" s="37">
        <v>43567</v>
      </c>
      <c r="C71" s="34" t="s">
        <v>45</v>
      </c>
      <c r="D71" s="34" t="s">
        <v>44</v>
      </c>
      <c r="E71" s="34" t="s">
        <v>50</v>
      </c>
      <c r="F71" s="34" t="s">
        <v>72</v>
      </c>
      <c r="G71" s="21"/>
      <c r="H71" s="21"/>
      <c r="I71" s="21" t="s">
        <v>38</v>
      </c>
      <c r="J71" s="21" t="s">
        <v>20</v>
      </c>
      <c r="M71" s="12"/>
      <c r="N71" s="24"/>
      <c r="O71" s="24"/>
      <c r="P71" s="24"/>
      <c r="Q71" s="24"/>
      <c r="R71" s="24"/>
      <c r="S71" s="24"/>
      <c r="T71" s="24"/>
      <c r="U71" s="24"/>
      <c r="V71" s="24"/>
    </row>
    <row r="72" spans="1:22" ht="18" customHeight="1">
      <c r="A72" s="4">
        <v>71</v>
      </c>
      <c r="B72" s="37">
        <v>43567</v>
      </c>
      <c r="C72" s="34" t="s">
        <v>39</v>
      </c>
      <c r="D72" s="34" t="s">
        <v>18</v>
      </c>
      <c r="E72" s="34" t="s">
        <v>43</v>
      </c>
      <c r="F72" s="34" t="s">
        <v>16</v>
      </c>
      <c r="G72" s="21"/>
      <c r="H72" s="21"/>
      <c r="I72" s="21" t="s">
        <v>37</v>
      </c>
      <c r="J72" s="21" t="s">
        <v>14</v>
      </c>
      <c r="M72" s="12"/>
      <c r="N72" s="24"/>
      <c r="O72" s="24"/>
      <c r="P72" s="24"/>
      <c r="Q72" s="24"/>
      <c r="R72" s="24"/>
      <c r="S72" s="24"/>
      <c r="T72" s="24"/>
      <c r="U72" s="24"/>
      <c r="V72" s="24"/>
    </row>
    <row r="73" spans="1:22" ht="18" customHeight="1">
      <c r="A73" s="4">
        <v>72</v>
      </c>
      <c r="B73" s="37">
        <v>43567</v>
      </c>
      <c r="C73" s="34" t="s">
        <v>49</v>
      </c>
      <c r="D73" s="34" t="s">
        <v>30</v>
      </c>
      <c r="E73" s="34" t="s">
        <v>60</v>
      </c>
      <c r="F73" s="34" t="s">
        <v>28</v>
      </c>
      <c r="G73" s="21"/>
      <c r="H73" s="21"/>
      <c r="I73" s="21" t="s">
        <v>32</v>
      </c>
      <c r="J73" s="21" t="s">
        <v>26</v>
      </c>
      <c r="M73" s="12"/>
      <c r="N73" s="24"/>
      <c r="O73" s="24"/>
      <c r="P73" s="24"/>
      <c r="Q73" s="24"/>
      <c r="R73" s="24"/>
      <c r="S73" s="24"/>
      <c r="T73" s="24"/>
      <c r="U73" s="24"/>
      <c r="V73" s="24"/>
    </row>
    <row r="74" spans="1:22" ht="18" customHeight="1">
      <c r="A74" s="4">
        <v>73</v>
      </c>
      <c r="B74" s="37">
        <v>43567</v>
      </c>
      <c r="C74" s="34" t="s">
        <v>10</v>
      </c>
      <c r="D74" s="36" t="s">
        <v>40</v>
      </c>
      <c r="E74" s="34" t="s">
        <v>21</v>
      </c>
      <c r="F74" s="34" t="s">
        <v>27</v>
      </c>
      <c r="G74" s="21"/>
      <c r="H74" s="21"/>
      <c r="I74" s="21" t="s">
        <v>9</v>
      </c>
      <c r="J74" s="21" t="s">
        <v>25</v>
      </c>
      <c r="M74" s="12"/>
      <c r="N74" s="24"/>
      <c r="O74" s="24"/>
      <c r="P74" s="24"/>
      <c r="Q74" s="24"/>
      <c r="R74" s="24"/>
      <c r="S74" s="24"/>
      <c r="T74" s="24"/>
      <c r="U74" s="24"/>
      <c r="V74" s="24"/>
    </row>
    <row r="75" spans="1:22" ht="18" customHeight="1">
      <c r="A75" s="4">
        <v>74</v>
      </c>
      <c r="B75" s="37">
        <v>43567</v>
      </c>
      <c r="C75" s="34" t="s">
        <v>24</v>
      </c>
      <c r="D75" s="34" t="s">
        <v>22</v>
      </c>
      <c r="E75" s="34" t="s">
        <v>46</v>
      </c>
      <c r="F75" s="34" t="s">
        <v>51</v>
      </c>
      <c r="G75" s="21"/>
      <c r="H75" s="21"/>
      <c r="I75" s="21" t="s">
        <v>13</v>
      </c>
      <c r="J75" s="21" t="s">
        <v>19</v>
      </c>
      <c r="M75" s="12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43567</v>
      </c>
      <c r="C76" s="34" t="s">
        <v>33</v>
      </c>
      <c r="D76" s="34" t="s">
        <v>34</v>
      </c>
      <c r="E76" s="34" t="s">
        <v>29</v>
      </c>
      <c r="F76" s="34" t="s">
        <v>5</v>
      </c>
      <c r="G76" s="21"/>
      <c r="H76" s="21"/>
      <c r="I76" s="21" t="s">
        <v>31</v>
      </c>
      <c r="J76" s="21" t="s">
        <v>8</v>
      </c>
      <c r="M76" s="12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43568</v>
      </c>
      <c r="C77" s="36" t="s">
        <v>40</v>
      </c>
      <c r="D77" s="34" t="s">
        <v>21</v>
      </c>
      <c r="E77" s="34" t="s">
        <v>27</v>
      </c>
      <c r="F77" s="34" t="s">
        <v>12</v>
      </c>
      <c r="G77" s="21"/>
      <c r="H77" s="21"/>
      <c r="I77" s="21" t="s">
        <v>9</v>
      </c>
      <c r="J77" s="21" t="s">
        <v>25</v>
      </c>
      <c r="M77" s="13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43568</v>
      </c>
      <c r="C78" s="34" t="s">
        <v>34</v>
      </c>
      <c r="D78" s="34" t="s">
        <v>29</v>
      </c>
      <c r="E78" s="34" t="s">
        <v>5</v>
      </c>
      <c r="F78" s="34" t="s">
        <v>17</v>
      </c>
      <c r="G78" s="21"/>
      <c r="H78" s="21"/>
      <c r="I78" s="21" t="s">
        <v>31</v>
      </c>
      <c r="J78" s="21" t="s">
        <v>8</v>
      </c>
      <c r="M78" s="12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43568</v>
      </c>
      <c r="C79" s="34" t="s">
        <v>44</v>
      </c>
      <c r="D79" s="34" t="s">
        <v>50</v>
      </c>
      <c r="E79" s="34" t="s">
        <v>72</v>
      </c>
      <c r="F79" s="34" t="s">
        <v>58</v>
      </c>
      <c r="G79" s="21"/>
      <c r="H79" s="21"/>
      <c r="I79" s="21" t="s">
        <v>38</v>
      </c>
      <c r="J79" s="21" t="s">
        <v>20</v>
      </c>
      <c r="M79" s="12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43568</v>
      </c>
      <c r="C80" s="34" t="s">
        <v>30</v>
      </c>
      <c r="D80" s="34" t="s">
        <v>60</v>
      </c>
      <c r="E80" s="34" t="s">
        <v>28</v>
      </c>
      <c r="F80" s="34" t="s">
        <v>6</v>
      </c>
      <c r="G80" s="21"/>
      <c r="H80" s="21"/>
      <c r="I80" s="21" t="s">
        <v>32</v>
      </c>
      <c r="J80" s="21" t="s">
        <v>26</v>
      </c>
      <c r="M80" s="12"/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43568</v>
      </c>
      <c r="C81" s="34" t="s">
        <v>18</v>
      </c>
      <c r="D81" s="34" t="s">
        <v>43</v>
      </c>
      <c r="E81" s="34" t="s">
        <v>16</v>
      </c>
      <c r="F81" s="34" t="s">
        <v>15</v>
      </c>
      <c r="G81" s="21"/>
      <c r="H81" s="21"/>
      <c r="I81" s="21" t="s">
        <v>37</v>
      </c>
      <c r="J81" s="21" t="s">
        <v>14</v>
      </c>
      <c r="M81" s="12"/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43568</v>
      </c>
      <c r="C82" s="34" t="s">
        <v>22</v>
      </c>
      <c r="D82" s="34" t="s">
        <v>46</v>
      </c>
      <c r="E82" s="34" t="s">
        <v>51</v>
      </c>
      <c r="F82" s="34" t="s">
        <v>11</v>
      </c>
      <c r="G82" s="21"/>
      <c r="H82" s="21"/>
      <c r="I82" s="21" t="s">
        <v>13</v>
      </c>
      <c r="J82" s="21" t="s">
        <v>19</v>
      </c>
      <c r="M82" s="12"/>
    </row>
    <row r="83" spans="1:22" ht="18" customHeight="1">
      <c r="A83" s="4">
        <v>82</v>
      </c>
      <c r="B83" s="37">
        <v>43569</v>
      </c>
      <c r="C83" s="34" t="s">
        <v>60</v>
      </c>
      <c r="D83" s="34" t="s">
        <v>28</v>
      </c>
      <c r="E83" s="34" t="s">
        <v>6</v>
      </c>
      <c r="F83" s="34" t="s">
        <v>49</v>
      </c>
      <c r="G83" s="21"/>
      <c r="H83" s="21"/>
      <c r="I83" s="21" t="s">
        <v>32</v>
      </c>
      <c r="J83" s="21" t="s">
        <v>26</v>
      </c>
      <c r="M83" s="12"/>
    </row>
    <row r="84" spans="1:22" ht="18" customHeight="1">
      <c r="A84" s="4">
        <v>83</v>
      </c>
      <c r="B84" s="37">
        <v>43569</v>
      </c>
      <c r="C84" s="34" t="s">
        <v>46</v>
      </c>
      <c r="D84" s="34" t="s">
        <v>51</v>
      </c>
      <c r="E84" s="34" t="s">
        <v>11</v>
      </c>
      <c r="F84" s="34" t="s">
        <v>24</v>
      </c>
      <c r="G84" s="21"/>
      <c r="H84" s="21"/>
      <c r="I84" s="21" t="s">
        <v>13</v>
      </c>
      <c r="J84" s="21" t="s">
        <v>19</v>
      </c>
      <c r="M84" s="12"/>
    </row>
    <row r="85" spans="1:22" ht="18" customHeight="1">
      <c r="A85" s="4">
        <v>84</v>
      </c>
      <c r="B85" s="37">
        <v>43569</v>
      </c>
      <c r="C85" s="34" t="s">
        <v>29</v>
      </c>
      <c r="D85" s="34" t="s">
        <v>5</v>
      </c>
      <c r="E85" s="34" t="s">
        <v>17</v>
      </c>
      <c r="F85" s="34" t="s">
        <v>33</v>
      </c>
      <c r="G85" s="21"/>
      <c r="H85" s="21"/>
      <c r="I85" s="21" t="s">
        <v>31</v>
      </c>
      <c r="J85" s="21" t="s">
        <v>8</v>
      </c>
      <c r="M85" s="12"/>
    </row>
    <row r="86" spans="1:22" ht="18" customHeight="1">
      <c r="A86" s="4">
        <v>85</v>
      </c>
      <c r="B86" s="37">
        <v>43569</v>
      </c>
      <c r="C86" s="34" t="s">
        <v>43</v>
      </c>
      <c r="D86" s="34" t="s">
        <v>16</v>
      </c>
      <c r="E86" s="34" t="s">
        <v>15</v>
      </c>
      <c r="F86" s="34" t="s">
        <v>39</v>
      </c>
      <c r="G86" s="21"/>
      <c r="H86" s="21"/>
      <c r="I86" s="21" t="s">
        <v>37</v>
      </c>
      <c r="J86" s="21" t="s">
        <v>14</v>
      </c>
      <c r="M86" s="12"/>
    </row>
    <row r="87" spans="1:22" ht="18" customHeight="1">
      <c r="A87" s="4">
        <v>86</v>
      </c>
      <c r="B87" s="37">
        <v>43569</v>
      </c>
      <c r="C87" s="34" t="s">
        <v>50</v>
      </c>
      <c r="D87" s="34" t="s">
        <v>72</v>
      </c>
      <c r="E87" s="34" t="s">
        <v>58</v>
      </c>
      <c r="F87" s="34" t="s">
        <v>45</v>
      </c>
      <c r="G87" s="21"/>
      <c r="H87" s="21"/>
      <c r="I87" s="21" t="s">
        <v>38</v>
      </c>
      <c r="J87" s="21" t="s">
        <v>20</v>
      </c>
      <c r="M87" s="12"/>
    </row>
    <row r="88" spans="1:22" ht="18" customHeight="1">
      <c r="A88" s="4">
        <v>87</v>
      </c>
      <c r="B88" s="37">
        <v>43569</v>
      </c>
      <c r="C88" s="34" t="s">
        <v>21</v>
      </c>
      <c r="D88" s="34" t="s">
        <v>27</v>
      </c>
      <c r="E88" s="34" t="s">
        <v>12</v>
      </c>
      <c r="F88" s="34" t="s">
        <v>10</v>
      </c>
      <c r="G88" s="21"/>
      <c r="H88" s="21"/>
      <c r="I88" s="21" t="s">
        <v>9</v>
      </c>
      <c r="J88" s="21" t="s">
        <v>25</v>
      </c>
      <c r="M88" s="12"/>
    </row>
    <row r="89" spans="1:22" ht="18" customHeight="1">
      <c r="A89" s="4">
        <v>88</v>
      </c>
      <c r="B89" s="37">
        <v>43571</v>
      </c>
      <c r="C89" s="34" t="s">
        <v>4</v>
      </c>
      <c r="D89" s="34" t="s">
        <v>17</v>
      </c>
      <c r="E89" s="34" t="s">
        <v>55</v>
      </c>
      <c r="F89" s="34" t="s">
        <v>42</v>
      </c>
      <c r="G89" s="21"/>
      <c r="H89" s="21"/>
      <c r="I89" s="21" t="s">
        <v>8</v>
      </c>
      <c r="J89" s="21" t="s">
        <v>25</v>
      </c>
      <c r="M89" s="12"/>
    </row>
    <row r="90" spans="1:22" ht="18" customHeight="1">
      <c r="A90" s="4">
        <v>89</v>
      </c>
      <c r="B90" s="37">
        <v>43571</v>
      </c>
      <c r="C90" s="34" t="s">
        <v>72</v>
      </c>
      <c r="D90" s="34" t="s">
        <v>11</v>
      </c>
      <c r="E90" s="34" t="s">
        <v>49</v>
      </c>
      <c r="F90" s="34" t="s">
        <v>44</v>
      </c>
      <c r="G90" s="21"/>
      <c r="H90" s="21"/>
      <c r="I90" s="21" t="s">
        <v>37</v>
      </c>
      <c r="J90" s="21" t="s">
        <v>19</v>
      </c>
      <c r="M90" s="12"/>
    </row>
    <row r="91" spans="1:22" ht="18" customHeight="1">
      <c r="A91" s="4">
        <v>90</v>
      </c>
      <c r="B91" s="37">
        <v>43571</v>
      </c>
      <c r="C91" s="34" t="s">
        <v>35</v>
      </c>
      <c r="D91" s="34" t="s">
        <v>6</v>
      </c>
      <c r="E91" s="34" t="s">
        <v>48</v>
      </c>
      <c r="F91" s="34" t="s">
        <v>18</v>
      </c>
      <c r="G91" s="21"/>
      <c r="H91" s="21"/>
      <c r="I91" s="21" t="s">
        <v>14</v>
      </c>
      <c r="J91" s="21" t="s">
        <v>38</v>
      </c>
      <c r="M91" s="12"/>
    </row>
    <row r="92" spans="1:22" ht="18" customHeight="1">
      <c r="A92" s="4">
        <v>91</v>
      </c>
      <c r="B92" s="37">
        <v>43571</v>
      </c>
      <c r="C92" s="34" t="s">
        <v>5</v>
      </c>
      <c r="D92" s="34" t="s">
        <v>23</v>
      </c>
      <c r="E92" s="34" t="s">
        <v>33</v>
      </c>
      <c r="F92" s="34" t="s">
        <v>36</v>
      </c>
      <c r="G92" s="21"/>
      <c r="H92" s="21"/>
      <c r="I92" s="21" t="s">
        <v>20</v>
      </c>
      <c r="J92" s="21" t="s">
        <v>13</v>
      </c>
      <c r="M92" s="12"/>
    </row>
    <row r="93" spans="1:22" ht="18" customHeight="1">
      <c r="A93" s="4">
        <v>92</v>
      </c>
      <c r="B93" s="37">
        <v>43571</v>
      </c>
      <c r="C93" s="34" t="s">
        <v>16</v>
      </c>
      <c r="D93" s="34" t="s">
        <v>7</v>
      </c>
      <c r="E93" s="34" t="s">
        <v>24</v>
      </c>
      <c r="F93" s="34" t="s">
        <v>34</v>
      </c>
      <c r="G93" s="21"/>
      <c r="H93" s="21"/>
      <c r="I93" s="21" t="s">
        <v>26</v>
      </c>
      <c r="J93" s="21" t="s">
        <v>31</v>
      </c>
      <c r="M93" s="12"/>
    </row>
    <row r="94" spans="1:22" ht="18" customHeight="1">
      <c r="A94" s="4">
        <v>93</v>
      </c>
      <c r="B94" s="37">
        <v>43571</v>
      </c>
      <c r="C94" s="34" t="s">
        <v>12</v>
      </c>
      <c r="D94" s="34" t="s">
        <v>47</v>
      </c>
      <c r="E94" s="34" t="s">
        <v>39</v>
      </c>
      <c r="F94" s="34" t="s">
        <v>21</v>
      </c>
      <c r="G94" s="21"/>
      <c r="H94" s="21"/>
      <c r="I94" s="21" t="s">
        <v>9</v>
      </c>
      <c r="J94" s="21" t="s">
        <v>32</v>
      </c>
      <c r="M94" s="12"/>
    </row>
    <row r="95" spans="1:22" ht="18" customHeight="1">
      <c r="A95" s="4">
        <v>94</v>
      </c>
      <c r="B95" s="37">
        <v>43572</v>
      </c>
      <c r="C95" s="34" t="s">
        <v>7</v>
      </c>
      <c r="D95" s="34" t="s">
        <v>24</v>
      </c>
      <c r="E95" s="36" t="s">
        <v>34</v>
      </c>
      <c r="F95" s="34" t="s">
        <v>43</v>
      </c>
      <c r="G95" s="21"/>
      <c r="H95" s="21"/>
      <c r="I95" s="21" t="s">
        <v>26</v>
      </c>
      <c r="J95" s="21" t="s">
        <v>31</v>
      </c>
      <c r="M95" s="12"/>
    </row>
    <row r="96" spans="1:22" ht="18" customHeight="1">
      <c r="A96" s="4">
        <v>95</v>
      </c>
      <c r="B96" s="37">
        <v>43572</v>
      </c>
      <c r="C96" s="34" t="s">
        <v>47</v>
      </c>
      <c r="D96" s="34" t="s">
        <v>39</v>
      </c>
      <c r="E96" s="34" t="s">
        <v>21</v>
      </c>
      <c r="F96" s="34" t="s">
        <v>60</v>
      </c>
      <c r="G96" s="21"/>
      <c r="H96" s="21"/>
      <c r="I96" s="21" t="s">
        <v>9</v>
      </c>
      <c r="J96" s="21" t="s">
        <v>32</v>
      </c>
      <c r="M96" s="12"/>
    </row>
    <row r="97" spans="1:13" ht="18" customHeight="1">
      <c r="A97" s="4">
        <v>96</v>
      </c>
      <c r="B97" s="37">
        <v>43572</v>
      </c>
      <c r="C97" s="34" t="s">
        <v>6</v>
      </c>
      <c r="D97" s="34" t="s">
        <v>48</v>
      </c>
      <c r="E97" s="34" t="s">
        <v>18</v>
      </c>
      <c r="F97" s="34" t="s">
        <v>41</v>
      </c>
      <c r="G97" s="21"/>
      <c r="H97" s="21"/>
      <c r="I97" s="21" t="s">
        <v>14</v>
      </c>
      <c r="J97" s="21" t="s">
        <v>38</v>
      </c>
      <c r="M97" s="12"/>
    </row>
    <row r="98" spans="1:13" ht="18" customHeight="1">
      <c r="A98" s="4">
        <v>97</v>
      </c>
      <c r="B98" s="37">
        <v>43572</v>
      </c>
      <c r="C98" s="34" t="s">
        <v>23</v>
      </c>
      <c r="D98" s="34" t="s">
        <v>33</v>
      </c>
      <c r="E98" s="34" t="s">
        <v>36</v>
      </c>
      <c r="F98" s="34" t="s">
        <v>57</v>
      </c>
      <c r="G98" s="21"/>
      <c r="H98" s="21"/>
      <c r="I98" s="21" t="s">
        <v>20</v>
      </c>
      <c r="J98" s="21" t="s">
        <v>13</v>
      </c>
      <c r="M98" s="12"/>
    </row>
    <row r="99" spans="1:13" ht="18" customHeight="1">
      <c r="A99" s="4">
        <v>98</v>
      </c>
      <c r="B99" s="37">
        <v>43572</v>
      </c>
      <c r="C99" s="34" t="s">
        <v>11</v>
      </c>
      <c r="D99" s="34" t="s">
        <v>49</v>
      </c>
      <c r="E99" s="34" t="s">
        <v>44</v>
      </c>
      <c r="F99" s="34" t="s">
        <v>50</v>
      </c>
      <c r="G99" s="21"/>
      <c r="H99" s="21"/>
      <c r="I99" s="21" t="s">
        <v>37</v>
      </c>
      <c r="J99" s="21" t="s">
        <v>19</v>
      </c>
      <c r="M99" s="12"/>
    </row>
    <row r="100" spans="1:13" ht="18" customHeight="1">
      <c r="A100" s="4">
        <v>99</v>
      </c>
      <c r="B100" s="37">
        <v>43572</v>
      </c>
      <c r="C100" s="34" t="s">
        <v>17</v>
      </c>
      <c r="D100" s="34" t="s">
        <v>55</v>
      </c>
      <c r="E100" s="34" t="s">
        <v>42</v>
      </c>
      <c r="F100" s="34" t="s">
        <v>27</v>
      </c>
      <c r="G100" s="21"/>
      <c r="H100" s="21"/>
      <c r="I100" s="21" t="s">
        <v>8</v>
      </c>
      <c r="J100" s="21" t="s">
        <v>25</v>
      </c>
      <c r="M100" s="12"/>
    </row>
    <row r="101" spans="1:13" ht="18" customHeight="1">
      <c r="A101" s="4">
        <v>100</v>
      </c>
      <c r="B101" s="37">
        <v>43573</v>
      </c>
      <c r="C101" s="34" t="s">
        <v>55</v>
      </c>
      <c r="D101" s="36" t="s">
        <v>42</v>
      </c>
      <c r="E101" s="34" t="s">
        <v>27</v>
      </c>
      <c r="F101" s="34" t="s">
        <v>4</v>
      </c>
      <c r="G101" s="21"/>
      <c r="H101" s="21"/>
      <c r="I101" s="21" t="s">
        <v>8</v>
      </c>
      <c r="J101" s="21" t="s">
        <v>25</v>
      </c>
      <c r="M101" s="12"/>
    </row>
    <row r="102" spans="1:13" ht="18" customHeight="1">
      <c r="A102" s="4">
        <v>101</v>
      </c>
      <c r="B102" s="37">
        <v>43573</v>
      </c>
      <c r="C102" s="34" t="s">
        <v>48</v>
      </c>
      <c r="D102" s="34" t="s">
        <v>18</v>
      </c>
      <c r="E102" s="34" t="s">
        <v>41</v>
      </c>
      <c r="F102" s="34" t="s">
        <v>35</v>
      </c>
      <c r="G102" s="21"/>
      <c r="H102" s="21"/>
      <c r="I102" s="21" t="s">
        <v>14</v>
      </c>
      <c r="J102" s="21" t="s">
        <v>38</v>
      </c>
      <c r="M102" s="12"/>
    </row>
    <row r="103" spans="1:13" ht="18" customHeight="1">
      <c r="A103" s="4">
        <v>102</v>
      </c>
      <c r="B103" s="37">
        <v>43573</v>
      </c>
      <c r="C103" s="34" t="s">
        <v>24</v>
      </c>
      <c r="D103" s="34" t="s">
        <v>34</v>
      </c>
      <c r="E103" s="34" t="s">
        <v>43</v>
      </c>
      <c r="F103" s="34" t="s">
        <v>16</v>
      </c>
      <c r="G103" s="21"/>
      <c r="H103" s="21"/>
      <c r="I103" s="21" t="s">
        <v>26</v>
      </c>
      <c r="J103" s="21" t="s">
        <v>31</v>
      </c>
      <c r="M103" s="12"/>
    </row>
    <row r="104" spans="1:13" ht="18" customHeight="1">
      <c r="A104" s="4">
        <v>103</v>
      </c>
      <c r="B104" s="37">
        <v>43574</v>
      </c>
      <c r="C104" s="34" t="s">
        <v>45</v>
      </c>
      <c r="D104" s="34" t="s">
        <v>44</v>
      </c>
      <c r="E104" s="34" t="s">
        <v>35</v>
      </c>
      <c r="F104" s="34" t="s">
        <v>30</v>
      </c>
      <c r="G104" s="21"/>
      <c r="H104" s="21"/>
      <c r="I104" s="21" t="s">
        <v>19</v>
      </c>
      <c r="J104" s="21" t="s">
        <v>13</v>
      </c>
      <c r="M104" s="12"/>
    </row>
    <row r="105" spans="1:13" ht="18" customHeight="1">
      <c r="A105" s="4">
        <v>104</v>
      </c>
      <c r="B105" s="37">
        <v>43574</v>
      </c>
      <c r="C105" s="34" t="s">
        <v>39</v>
      </c>
      <c r="D105" s="34" t="s">
        <v>21</v>
      </c>
      <c r="E105" s="34" t="s">
        <v>4</v>
      </c>
      <c r="F105" s="34" t="s">
        <v>5</v>
      </c>
      <c r="G105" s="21"/>
      <c r="H105" s="21"/>
      <c r="I105" s="21" t="s">
        <v>32</v>
      </c>
      <c r="J105" s="21" t="s">
        <v>25</v>
      </c>
      <c r="M105" s="12"/>
    </row>
    <row r="106" spans="1:13" ht="18" customHeight="1">
      <c r="A106" s="4">
        <v>105</v>
      </c>
      <c r="B106" s="37">
        <v>43574</v>
      </c>
      <c r="C106" s="34" t="s">
        <v>34</v>
      </c>
      <c r="D106" s="34" t="s">
        <v>15</v>
      </c>
      <c r="E106" s="34" t="s">
        <v>16</v>
      </c>
      <c r="F106" s="34" t="s">
        <v>46</v>
      </c>
      <c r="G106" s="21"/>
      <c r="H106" s="21"/>
      <c r="I106" s="21" t="s">
        <v>38</v>
      </c>
      <c r="J106" s="21" t="s">
        <v>37</v>
      </c>
      <c r="M106" s="12"/>
    </row>
    <row r="107" spans="1:13" ht="18" customHeight="1">
      <c r="A107" s="4">
        <v>106</v>
      </c>
      <c r="B107" s="37">
        <v>43574</v>
      </c>
      <c r="C107" s="34" t="s">
        <v>28</v>
      </c>
      <c r="D107" s="34" t="s">
        <v>10</v>
      </c>
      <c r="E107" s="34" t="s">
        <v>50</v>
      </c>
      <c r="F107" s="34" t="s">
        <v>7</v>
      </c>
      <c r="G107" s="21"/>
      <c r="H107" s="21"/>
      <c r="I107" s="21" t="s">
        <v>20</v>
      </c>
      <c r="J107" s="21" t="s">
        <v>14</v>
      </c>
      <c r="M107" s="12"/>
    </row>
    <row r="108" spans="1:13" ht="18" customHeight="1">
      <c r="A108" s="4">
        <v>107</v>
      </c>
      <c r="B108" s="37">
        <v>43574</v>
      </c>
      <c r="C108" s="34" t="s">
        <v>18</v>
      </c>
      <c r="D108" s="34" t="s">
        <v>36</v>
      </c>
      <c r="E108" s="34" t="s">
        <v>56</v>
      </c>
      <c r="F108" s="34" t="s">
        <v>22</v>
      </c>
      <c r="G108" s="21"/>
      <c r="H108" s="21"/>
      <c r="I108" s="21" t="s">
        <v>9</v>
      </c>
      <c r="J108" s="21" t="s">
        <v>26</v>
      </c>
      <c r="M108" s="12"/>
    </row>
    <row r="109" spans="1:13" ht="18" customHeight="1">
      <c r="A109" s="4">
        <v>108</v>
      </c>
      <c r="B109" s="37">
        <v>43575</v>
      </c>
      <c r="C109" s="34" t="s">
        <v>10</v>
      </c>
      <c r="D109" s="34" t="s">
        <v>50</v>
      </c>
      <c r="E109" s="34" t="s">
        <v>7</v>
      </c>
      <c r="F109" s="34" t="s">
        <v>61</v>
      </c>
      <c r="G109" s="21"/>
      <c r="H109" s="21"/>
      <c r="I109" s="21" t="s">
        <v>20</v>
      </c>
      <c r="J109" s="21" t="s">
        <v>14</v>
      </c>
      <c r="M109" s="12"/>
    </row>
    <row r="110" spans="1:13" ht="18" customHeight="1">
      <c r="A110" s="4">
        <v>109</v>
      </c>
      <c r="B110" s="37">
        <v>43575</v>
      </c>
      <c r="C110" s="34" t="s">
        <v>36</v>
      </c>
      <c r="D110" s="34" t="s">
        <v>56</v>
      </c>
      <c r="E110" s="34" t="s">
        <v>22</v>
      </c>
      <c r="F110" s="34" t="s">
        <v>23</v>
      </c>
      <c r="G110" s="21"/>
      <c r="H110" s="21"/>
      <c r="I110" s="21" t="s">
        <v>9</v>
      </c>
      <c r="J110" s="21" t="s">
        <v>26</v>
      </c>
      <c r="M110" s="12"/>
    </row>
    <row r="111" spans="1:13" ht="18" customHeight="1">
      <c r="A111" s="4">
        <v>110</v>
      </c>
      <c r="B111" s="37">
        <v>43575</v>
      </c>
      <c r="C111" s="34" t="s">
        <v>44</v>
      </c>
      <c r="D111" s="34" t="s">
        <v>35</v>
      </c>
      <c r="E111" s="34" t="s">
        <v>30</v>
      </c>
      <c r="F111" s="34" t="s">
        <v>24</v>
      </c>
      <c r="G111" s="21"/>
      <c r="H111" s="21"/>
      <c r="I111" s="21" t="s">
        <v>19</v>
      </c>
      <c r="J111" s="21" t="s">
        <v>13</v>
      </c>
      <c r="M111" s="12"/>
    </row>
    <row r="112" spans="1:13" ht="18" customHeight="1">
      <c r="A112" s="4">
        <v>111</v>
      </c>
      <c r="B112" s="37">
        <v>43575</v>
      </c>
      <c r="C112" s="34" t="s">
        <v>15</v>
      </c>
      <c r="D112" s="34" t="s">
        <v>16</v>
      </c>
      <c r="E112" s="34" t="s">
        <v>46</v>
      </c>
      <c r="F112" s="34" t="s">
        <v>47</v>
      </c>
      <c r="G112" s="21"/>
      <c r="H112" s="21"/>
      <c r="I112" s="21" t="s">
        <v>38</v>
      </c>
      <c r="J112" s="21" t="s">
        <v>37</v>
      </c>
      <c r="M112" s="12"/>
    </row>
    <row r="113" spans="1:13" ht="18" customHeight="1">
      <c r="A113" s="4">
        <v>112</v>
      </c>
      <c r="B113" s="37">
        <v>43575</v>
      </c>
      <c r="C113" s="34" t="s">
        <v>21</v>
      </c>
      <c r="D113" s="34" t="s">
        <v>4</v>
      </c>
      <c r="E113" s="34" t="s">
        <v>5</v>
      </c>
      <c r="F113" s="34" t="s">
        <v>29</v>
      </c>
      <c r="G113" s="21"/>
      <c r="H113" s="21"/>
      <c r="I113" s="21" t="s">
        <v>32</v>
      </c>
      <c r="J113" s="21" t="s">
        <v>25</v>
      </c>
      <c r="M113" s="12"/>
    </row>
    <row r="114" spans="1:13" ht="18" customHeight="1">
      <c r="A114" s="4">
        <v>113</v>
      </c>
      <c r="B114" s="37">
        <v>43575</v>
      </c>
      <c r="C114" s="34" t="s">
        <v>33</v>
      </c>
      <c r="D114" s="34" t="s">
        <v>27</v>
      </c>
      <c r="E114" s="34" t="s">
        <v>40</v>
      </c>
      <c r="F114" s="34" t="s">
        <v>12</v>
      </c>
      <c r="G114" s="21"/>
      <c r="H114" s="21"/>
      <c r="I114" s="21" t="s">
        <v>8</v>
      </c>
      <c r="J114" s="21" t="s">
        <v>31</v>
      </c>
      <c r="M114" s="12"/>
    </row>
    <row r="115" spans="1:13" ht="18" customHeight="1">
      <c r="A115" s="4">
        <v>114</v>
      </c>
      <c r="B115" s="37">
        <v>43576</v>
      </c>
      <c r="C115" s="34" t="s">
        <v>4</v>
      </c>
      <c r="D115" s="34" t="s">
        <v>5</v>
      </c>
      <c r="E115" s="34" t="s">
        <v>29</v>
      </c>
      <c r="F115" s="34" t="s">
        <v>39</v>
      </c>
      <c r="G115" s="21"/>
      <c r="H115" s="21"/>
      <c r="I115" s="21" t="s">
        <v>32</v>
      </c>
      <c r="J115" s="21" t="s">
        <v>25</v>
      </c>
      <c r="M115" s="12"/>
    </row>
    <row r="116" spans="1:13" ht="18" customHeight="1">
      <c r="A116" s="4">
        <v>115</v>
      </c>
      <c r="B116" s="37">
        <v>43576</v>
      </c>
      <c r="C116" s="34" t="s">
        <v>35</v>
      </c>
      <c r="D116" s="34" t="s">
        <v>30</v>
      </c>
      <c r="E116" s="34" t="s">
        <v>24</v>
      </c>
      <c r="F116" s="34" t="s">
        <v>45</v>
      </c>
      <c r="G116" s="21"/>
      <c r="H116" s="21"/>
      <c r="I116" s="21" t="s">
        <v>19</v>
      </c>
      <c r="J116" s="21" t="s">
        <v>13</v>
      </c>
      <c r="M116" s="12"/>
    </row>
    <row r="117" spans="1:13" ht="18" customHeight="1">
      <c r="A117" s="4">
        <v>116</v>
      </c>
      <c r="B117" s="37">
        <v>43576</v>
      </c>
      <c r="C117" s="34" t="s">
        <v>56</v>
      </c>
      <c r="D117" s="34" t="s">
        <v>22</v>
      </c>
      <c r="E117" s="34" t="s">
        <v>23</v>
      </c>
      <c r="F117" s="34" t="s">
        <v>18</v>
      </c>
      <c r="G117" s="21"/>
      <c r="H117" s="21"/>
      <c r="I117" s="21" t="s">
        <v>9</v>
      </c>
      <c r="J117" s="21" t="s">
        <v>26</v>
      </c>
      <c r="M117" s="12"/>
    </row>
    <row r="118" spans="1:13" ht="18" customHeight="1">
      <c r="A118" s="4">
        <v>117</v>
      </c>
      <c r="B118" s="37">
        <v>43576</v>
      </c>
      <c r="C118" s="34" t="s">
        <v>50</v>
      </c>
      <c r="D118" s="34" t="s">
        <v>7</v>
      </c>
      <c r="E118" s="34" t="s">
        <v>61</v>
      </c>
      <c r="F118" s="34" t="s">
        <v>28</v>
      </c>
      <c r="G118" s="21"/>
      <c r="H118" s="21"/>
      <c r="I118" s="21" t="s">
        <v>20</v>
      </c>
      <c r="J118" s="21" t="s">
        <v>14</v>
      </c>
      <c r="M118" s="12"/>
    </row>
    <row r="119" spans="1:13" ht="18" customHeight="1">
      <c r="A119" s="4">
        <v>118</v>
      </c>
      <c r="B119" s="37">
        <v>43576</v>
      </c>
      <c r="C119" s="36" t="s">
        <v>27</v>
      </c>
      <c r="D119" s="34" t="s">
        <v>40</v>
      </c>
      <c r="E119" s="34" t="s">
        <v>12</v>
      </c>
      <c r="F119" s="34" t="s">
        <v>42</v>
      </c>
      <c r="G119" s="21"/>
      <c r="H119" s="21"/>
      <c r="I119" s="21" t="s">
        <v>8</v>
      </c>
      <c r="J119" s="21" t="s">
        <v>31</v>
      </c>
      <c r="M119" s="13"/>
    </row>
    <row r="120" spans="1:13" ht="18" customHeight="1">
      <c r="A120" s="4">
        <v>119</v>
      </c>
      <c r="B120" s="37">
        <v>43576</v>
      </c>
      <c r="C120" s="34" t="s">
        <v>16</v>
      </c>
      <c r="D120" s="34" t="s">
        <v>46</v>
      </c>
      <c r="E120" s="34" t="s">
        <v>47</v>
      </c>
      <c r="F120" s="34" t="s">
        <v>34</v>
      </c>
      <c r="G120" s="21"/>
      <c r="H120" s="21"/>
      <c r="I120" s="21" t="s">
        <v>38</v>
      </c>
      <c r="J120" s="21" t="s">
        <v>37</v>
      </c>
      <c r="M120" s="12"/>
    </row>
    <row r="121" spans="1:13" ht="18" customHeight="1">
      <c r="A121" s="4">
        <v>120</v>
      </c>
      <c r="B121" s="37">
        <v>43577</v>
      </c>
      <c r="C121" s="34" t="s">
        <v>40</v>
      </c>
      <c r="D121" s="34" t="s">
        <v>12</v>
      </c>
      <c r="E121" s="34" t="s">
        <v>42</v>
      </c>
      <c r="F121" s="34" t="s">
        <v>33</v>
      </c>
      <c r="G121" s="21"/>
      <c r="H121" s="21"/>
      <c r="I121" s="21" t="s">
        <v>25</v>
      </c>
      <c r="J121" s="21" t="s">
        <v>26</v>
      </c>
      <c r="M121" s="12"/>
    </row>
    <row r="122" spans="1:13" ht="18" customHeight="1">
      <c r="A122" s="4">
        <v>121</v>
      </c>
      <c r="B122" s="37">
        <v>43578</v>
      </c>
      <c r="C122" s="34" t="s">
        <v>49</v>
      </c>
      <c r="D122" s="34" t="s">
        <v>41</v>
      </c>
      <c r="E122" s="34" t="s">
        <v>28</v>
      </c>
      <c r="F122" s="34" t="s">
        <v>21</v>
      </c>
      <c r="G122" s="21"/>
      <c r="H122" s="21"/>
      <c r="I122" s="21" t="s">
        <v>14</v>
      </c>
      <c r="J122" s="21" t="s">
        <v>37</v>
      </c>
      <c r="M122" s="12"/>
    </row>
    <row r="123" spans="1:13" ht="18" customHeight="1">
      <c r="A123" s="4">
        <v>122</v>
      </c>
      <c r="B123" s="37">
        <v>43578</v>
      </c>
      <c r="C123" s="34" t="s">
        <v>46</v>
      </c>
      <c r="D123" s="34" t="s">
        <v>23</v>
      </c>
      <c r="E123" s="34" t="s">
        <v>55</v>
      </c>
      <c r="F123" s="34" t="s">
        <v>72</v>
      </c>
      <c r="G123" s="21"/>
      <c r="H123" s="21"/>
      <c r="I123" s="21" t="s">
        <v>31</v>
      </c>
      <c r="J123" s="21" t="s">
        <v>9</v>
      </c>
      <c r="M123" s="12"/>
    </row>
    <row r="124" spans="1:13" ht="18" customHeight="1">
      <c r="A124" s="4">
        <v>123</v>
      </c>
      <c r="B124" s="37">
        <v>43578</v>
      </c>
      <c r="C124" s="34" t="s">
        <v>30</v>
      </c>
      <c r="D124" s="34" t="s">
        <v>60</v>
      </c>
      <c r="E124" s="34" t="s">
        <v>18</v>
      </c>
      <c r="F124" s="34" t="s">
        <v>6</v>
      </c>
      <c r="G124" s="21"/>
      <c r="H124" s="21"/>
      <c r="I124" s="21" t="s">
        <v>8</v>
      </c>
      <c r="J124" s="21" t="s">
        <v>32</v>
      </c>
      <c r="M124" s="12"/>
    </row>
    <row r="125" spans="1:13" ht="18" customHeight="1">
      <c r="A125" s="4">
        <v>124</v>
      </c>
      <c r="B125" s="37">
        <v>43578</v>
      </c>
      <c r="C125" s="34" t="s">
        <v>57</v>
      </c>
      <c r="D125" s="34" t="s">
        <v>43</v>
      </c>
      <c r="E125" s="34" t="s">
        <v>34</v>
      </c>
      <c r="F125" s="34" t="s">
        <v>17</v>
      </c>
      <c r="G125" s="21"/>
      <c r="H125" s="21"/>
      <c r="I125" s="21" t="s">
        <v>19</v>
      </c>
      <c r="J125" s="21" t="s">
        <v>20</v>
      </c>
      <c r="M125" s="12"/>
    </row>
    <row r="126" spans="1:13" ht="18" customHeight="1">
      <c r="A126" s="4">
        <v>125</v>
      </c>
      <c r="B126" s="37">
        <v>43578</v>
      </c>
      <c r="C126" s="34" t="s">
        <v>22</v>
      </c>
      <c r="D126" s="34" t="s">
        <v>42</v>
      </c>
      <c r="E126" s="34" t="s">
        <v>33</v>
      </c>
      <c r="F126" s="34" t="s">
        <v>10</v>
      </c>
      <c r="G126" s="21"/>
      <c r="H126" s="21"/>
      <c r="I126" s="21" t="s">
        <v>13</v>
      </c>
      <c r="J126" s="21" t="s">
        <v>38</v>
      </c>
      <c r="M126" s="12"/>
    </row>
    <row r="127" spans="1:13" ht="18" customHeight="1">
      <c r="A127" s="4">
        <v>126</v>
      </c>
      <c r="B127" s="37">
        <v>43579</v>
      </c>
      <c r="C127" s="34" t="s">
        <v>60</v>
      </c>
      <c r="D127" s="34" t="s">
        <v>18</v>
      </c>
      <c r="E127" s="34" t="s">
        <v>6</v>
      </c>
      <c r="F127" s="34" t="s">
        <v>35</v>
      </c>
      <c r="G127" s="21"/>
      <c r="H127" s="21"/>
      <c r="I127" s="21" t="s">
        <v>8</v>
      </c>
      <c r="J127" s="21" t="s">
        <v>32</v>
      </c>
      <c r="M127" s="12"/>
    </row>
    <row r="128" spans="1:13" ht="18" customHeight="1">
      <c r="A128" s="4">
        <v>127</v>
      </c>
      <c r="B128" s="37">
        <v>43579</v>
      </c>
      <c r="C128" s="34" t="s">
        <v>41</v>
      </c>
      <c r="D128" s="34" t="s">
        <v>28</v>
      </c>
      <c r="E128" s="34" t="s">
        <v>21</v>
      </c>
      <c r="F128" s="34" t="s">
        <v>4</v>
      </c>
      <c r="G128" s="21"/>
      <c r="H128" s="21"/>
      <c r="I128" s="21" t="s">
        <v>14</v>
      </c>
      <c r="J128" s="21" t="s">
        <v>37</v>
      </c>
      <c r="M128" s="12"/>
    </row>
    <row r="129" spans="1:13" ht="18" customHeight="1">
      <c r="A129" s="4">
        <v>128</v>
      </c>
      <c r="B129" s="37">
        <v>43579</v>
      </c>
      <c r="C129" s="34" t="s">
        <v>42</v>
      </c>
      <c r="D129" s="34" t="s">
        <v>33</v>
      </c>
      <c r="E129" s="34" t="s">
        <v>10</v>
      </c>
      <c r="F129" s="34" t="s">
        <v>56</v>
      </c>
      <c r="G129" s="21"/>
      <c r="H129" s="21"/>
      <c r="I129" s="21" t="s">
        <v>13</v>
      </c>
      <c r="J129" s="21" t="s">
        <v>38</v>
      </c>
      <c r="M129" s="12"/>
    </row>
    <row r="130" spans="1:13" ht="18" customHeight="1">
      <c r="A130" s="4">
        <v>129</v>
      </c>
      <c r="B130" s="37">
        <v>43579</v>
      </c>
      <c r="C130" s="34" t="s">
        <v>23</v>
      </c>
      <c r="D130" s="34" t="s">
        <v>55</v>
      </c>
      <c r="E130" s="34" t="s">
        <v>72</v>
      </c>
      <c r="F130" s="34" t="s">
        <v>48</v>
      </c>
      <c r="G130" s="21"/>
      <c r="H130" s="21"/>
      <c r="I130" s="21" t="s">
        <v>31</v>
      </c>
      <c r="J130" s="21" t="s">
        <v>9</v>
      </c>
      <c r="M130" s="12"/>
    </row>
    <row r="131" spans="1:13" ht="18" customHeight="1">
      <c r="A131" s="4">
        <v>130</v>
      </c>
      <c r="B131" s="37">
        <v>43579</v>
      </c>
      <c r="C131" s="34" t="s">
        <v>43</v>
      </c>
      <c r="D131" s="34" t="s">
        <v>34</v>
      </c>
      <c r="E131" s="34" t="s">
        <v>17</v>
      </c>
      <c r="F131" s="34" t="s">
        <v>16</v>
      </c>
      <c r="G131" s="21"/>
      <c r="H131" s="21"/>
      <c r="I131" s="21" t="s">
        <v>19</v>
      </c>
      <c r="J131" s="21" t="s">
        <v>20</v>
      </c>
      <c r="M131" s="12"/>
    </row>
    <row r="132" spans="1:13" ht="18" customHeight="1">
      <c r="A132" s="4">
        <v>131</v>
      </c>
      <c r="B132" s="37">
        <v>43579</v>
      </c>
      <c r="C132" s="34" t="s">
        <v>12</v>
      </c>
      <c r="D132" s="34" t="s">
        <v>47</v>
      </c>
      <c r="E132" s="34" t="s">
        <v>45</v>
      </c>
      <c r="F132" s="34" t="s">
        <v>44</v>
      </c>
      <c r="G132" s="21"/>
      <c r="H132" s="21"/>
      <c r="I132" s="21" t="s">
        <v>25</v>
      </c>
      <c r="J132" s="21" t="s">
        <v>26</v>
      </c>
      <c r="M132" s="12"/>
    </row>
    <row r="133" spans="1:13" ht="18" customHeight="1">
      <c r="A133" s="4">
        <v>132</v>
      </c>
      <c r="B133" s="37">
        <v>43580</v>
      </c>
      <c r="C133" s="34" t="s">
        <v>47</v>
      </c>
      <c r="D133" s="34" t="s">
        <v>45</v>
      </c>
      <c r="E133" s="34" t="s">
        <v>44</v>
      </c>
      <c r="F133" s="34" t="s">
        <v>11</v>
      </c>
      <c r="G133" s="21"/>
      <c r="H133" s="21"/>
      <c r="I133" s="21" t="s">
        <v>25</v>
      </c>
      <c r="J133" s="21" t="s">
        <v>26</v>
      </c>
      <c r="M133" s="12"/>
    </row>
    <row r="134" spans="1:13" ht="18" customHeight="1">
      <c r="A134" s="4">
        <v>133</v>
      </c>
      <c r="B134" s="37">
        <v>43580</v>
      </c>
      <c r="C134" s="34" t="s">
        <v>55</v>
      </c>
      <c r="D134" s="34" t="s">
        <v>72</v>
      </c>
      <c r="E134" s="34" t="s">
        <v>48</v>
      </c>
      <c r="F134" s="34" t="s">
        <v>46</v>
      </c>
      <c r="G134" s="21"/>
      <c r="H134" s="21"/>
      <c r="I134" s="21" t="s">
        <v>31</v>
      </c>
      <c r="J134" s="21" t="s">
        <v>9</v>
      </c>
      <c r="M134" s="12"/>
    </row>
    <row r="135" spans="1:13" ht="18" customHeight="1">
      <c r="A135" s="4">
        <v>134</v>
      </c>
      <c r="B135" s="37">
        <v>43580</v>
      </c>
      <c r="C135" s="34" t="s">
        <v>34</v>
      </c>
      <c r="D135" s="34" t="s">
        <v>17</v>
      </c>
      <c r="E135" s="34" t="s">
        <v>16</v>
      </c>
      <c r="F135" s="34" t="s">
        <v>57</v>
      </c>
      <c r="G135" s="21"/>
      <c r="H135" s="21"/>
      <c r="I135" s="21" t="s">
        <v>19</v>
      </c>
      <c r="J135" s="21" t="s">
        <v>20</v>
      </c>
      <c r="M135" s="12"/>
    </row>
    <row r="136" spans="1:13" ht="18" customHeight="1">
      <c r="A136" s="4">
        <v>135</v>
      </c>
      <c r="B136" s="37">
        <v>43580</v>
      </c>
      <c r="C136" s="34" t="s">
        <v>28</v>
      </c>
      <c r="D136" s="34" t="s">
        <v>21</v>
      </c>
      <c r="E136" s="36" t="s">
        <v>4</v>
      </c>
      <c r="F136" s="34" t="s">
        <v>49</v>
      </c>
      <c r="G136" s="21"/>
      <c r="H136" s="21"/>
      <c r="I136" s="21" t="s">
        <v>14</v>
      </c>
      <c r="J136" s="21" t="s">
        <v>37</v>
      </c>
      <c r="M136" s="12"/>
    </row>
    <row r="137" spans="1:13" ht="18" customHeight="1">
      <c r="A137" s="4">
        <v>136</v>
      </c>
      <c r="B137" s="37">
        <v>43580</v>
      </c>
      <c r="C137" s="34" t="s">
        <v>18</v>
      </c>
      <c r="D137" s="34" t="s">
        <v>6</v>
      </c>
      <c r="E137" s="34" t="s">
        <v>35</v>
      </c>
      <c r="F137" s="34" t="s">
        <v>30</v>
      </c>
      <c r="G137" s="21"/>
      <c r="H137" s="21"/>
      <c r="I137" s="21" t="s">
        <v>8</v>
      </c>
      <c r="J137" s="21" t="s">
        <v>32</v>
      </c>
      <c r="M137" s="12"/>
    </row>
    <row r="138" spans="1:13" ht="18" customHeight="1">
      <c r="A138" s="4">
        <v>137</v>
      </c>
      <c r="B138" s="37">
        <v>43580</v>
      </c>
      <c r="C138" s="34" t="s">
        <v>33</v>
      </c>
      <c r="D138" s="34" t="s">
        <v>10</v>
      </c>
      <c r="E138" s="34" t="s">
        <v>56</v>
      </c>
      <c r="F138" s="34" t="s">
        <v>22</v>
      </c>
      <c r="G138" s="21"/>
      <c r="H138" s="21"/>
      <c r="I138" s="21" t="s">
        <v>13</v>
      </c>
      <c r="J138" s="21" t="s">
        <v>38</v>
      </c>
      <c r="M138" s="12"/>
    </row>
    <row r="139" spans="1:13" ht="18" customHeight="1">
      <c r="A139" s="4">
        <v>138</v>
      </c>
      <c r="B139" s="37">
        <v>43582</v>
      </c>
      <c r="C139" s="34" t="s">
        <v>7</v>
      </c>
      <c r="D139" s="34" t="s">
        <v>16</v>
      </c>
      <c r="E139" s="34" t="s">
        <v>59</v>
      </c>
      <c r="F139" s="34" t="s">
        <v>43</v>
      </c>
      <c r="G139" s="21"/>
      <c r="H139" s="21"/>
      <c r="I139" s="21" t="s">
        <v>26</v>
      </c>
      <c r="J139" s="21" t="s">
        <v>32</v>
      </c>
      <c r="M139" s="12"/>
    </row>
    <row r="140" spans="1:13" ht="18" customHeight="1">
      <c r="A140" s="4">
        <v>139</v>
      </c>
      <c r="B140" s="37">
        <v>43582</v>
      </c>
      <c r="C140" s="34" t="s">
        <v>72</v>
      </c>
      <c r="D140" s="34" t="s">
        <v>35</v>
      </c>
      <c r="E140" s="34" t="s">
        <v>11</v>
      </c>
      <c r="F140" s="34" t="s">
        <v>15</v>
      </c>
      <c r="G140" s="21"/>
      <c r="H140" s="21"/>
      <c r="I140" s="21" t="s">
        <v>20</v>
      </c>
      <c r="J140" s="21" t="s">
        <v>38</v>
      </c>
      <c r="M140" s="12"/>
    </row>
    <row r="141" spans="1:13" ht="18" customHeight="1">
      <c r="A141" s="4">
        <v>140</v>
      </c>
      <c r="B141" s="37">
        <v>43582</v>
      </c>
      <c r="C141" s="34" t="s">
        <v>5</v>
      </c>
      <c r="D141" s="36" t="s">
        <v>4</v>
      </c>
      <c r="E141" s="34" t="s">
        <v>49</v>
      </c>
      <c r="F141" s="34" t="s">
        <v>41</v>
      </c>
      <c r="G141" s="21"/>
      <c r="H141" s="21"/>
      <c r="I141" s="21" t="s">
        <v>9</v>
      </c>
      <c r="J141" s="21" t="s">
        <v>8</v>
      </c>
      <c r="M141" s="12"/>
    </row>
    <row r="142" spans="1:13" ht="18" customHeight="1">
      <c r="A142" s="4">
        <v>141</v>
      </c>
      <c r="B142" s="37">
        <v>43582</v>
      </c>
      <c r="C142" s="34" t="s">
        <v>10</v>
      </c>
      <c r="D142" s="34" t="s">
        <v>29</v>
      </c>
      <c r="E142" s="34" t="s">
        <v>30</v>
      </c>
      <c r="F142" s="34" t="s">
        <v>36</v>
      </c>
      <c r="G142" s="21"/>
      <c r="H142" s="21"/>
      <c r="I142" s="21" t="s">
        <v>37</v>
      </c>
      <c r="J142" s="21" t="s">
        <v>13</v>
      </c>
      <c r="M142" s="12"/>
    </row>
    <row r="143" spans="1:13" ht="18" customHeight="1">
      <c r="A143" s="4">
        <v>142</v>
      </c>
      <c r="B143" s="37">
        <v>43582</v>
      </c>
      <c r="C143" s="34" t="s">
        <v>6</v>
      </c>
      <c r="D143" s="34" t="s">
        <v>24</v>
      </c>
      <c r="E143" s="34" t="s">
        <v>22</v>
      </c>
      <c r="F143" s="34" t="s">
        <v>27</v>
      </c>
      <c r="G143" s="21"/>
      <c r="H143" s="21"/>
      <c r="I143" s="21" t="s">
        <v>31</v>
      </c>
      <c r="J143" s="21" t="s">
        <v>25</v>
      </c>
      <c r="M143" s="12"/>
    </row>
    <row r="144" spans="1:13" ht="18" customHeight="1">
      <c r="A144" s="4">
        <v>143</v>
      </c>
      <c r="B144" s="37">
        <v>43582</v>
      </c>
      <c r="C144" s="36" t="s">
        <v>17</v>
      </c>
      <c r="D144" s="34" t="s">
        <v>48</v>
      </c>
      <c r="E144" s="34" t="s">
        <v>39</v>
      </c>
      <c r="F144" s="34" t="s">
        <v>12</v>
      </c>
      <c r="G144" s="21"/>
      <c r="H144" s="21"/>
      <c r="I144" s="21" t="s">
        <v>14</v>
      </c>
      <c r="J144" s="21" t="s">
        <v>19</v>
      </c>
      <c r="M144" s="13"/>
    </row>
    <row r="145" spans="1:13" ht="18" customHeight="1">
      <c r="A145" s="4">
        <v>144</v>
      </c>
      <c r="B145" s="37">
        <v>43583</v>
      </c>
      <c r="C145" s="34" t="s">
        <v>4</v>
      </c>
      <c r="D145" s="34" t="s">
        <v>49</v>
      </c>
      <c r="E145" s="34" t="s">
        <v>41</v>
      </c>
      <c r="F145" s="34" t="s">
        <v>33</v>
      </c>
      <c r="G145" s="21"/>
      <c r="H145" s="21"/>
      <c r="I145" s="21" t="s">
        <v>9</v>
      </c>
      <c r="J145" s="21" t="s">
        <v>8</v>
      </c>
      <c r="M145" s="12"/>
    </row>
    <row r="146" spans="1:13" ht="18" customHeight="1">
      <c r="A146" s="4">
        <v>145</v>
      </c>
      <c r="B146" s="37">
        <v>43583</v>
      </c>
      <c r="C146" s="34" t="s">
        <v>35</v>
      </c>
      <c r="D146" s="34" t="s">
        <v>11</v>
      </c>
      <c r="E146" s="34" t="s">
        <v>15</v>
      </c>
      <c r="F146" s="34" t="s">
        <v>58</v>
      </c>
      <c r="G146" s="21"/>
      <c r="H146" s="21"/>
      <c r="I146" s="21" t="s">
        <v>20</v>
      </c>
      <c r="J146" s="21" t="s">
        <v>38</v>
      </c>
      <c r="M146" s="12"/>
    </row>
    <row r="147" spans="1:13" ht="18" customHeight="1">
      <c r="A147" s="4">
        <v>146</v>
      </c>
      <c r="B147" s="37">
        <v>43583</v>
      </c>
      <c r="C147" s="34" t="s">
        <v>29</v>
      </c>
      <c r="D147" s="34" t="s">
        <v>30</v>
      </c>
      <c r="E147" s="34" t="s">
        <v>36</v>
      </c>
      <c r="F147" s="34" t="s">
        <v>28</v>
      </c>
      <c r="G147" s="21"/>
      <c r="H147" s="21"/>
      <c r="I147" s="21" t="s">
        <v>37</v>
      </c>
      <c r="J147" s="21" t="s">
        <v>13</v>
      </c>
      <c r="M147" s="12"/>
    </row>
    <row r="148" spans="1:13" ht="18" customHeight="1">
      <c r="A148" s="4">
        <v>147</v>
      </c>
      <c r="B148" s="37">
        <v>43583</v>
      </c>
      <c r="C148" s="34" t="s">
        <v>48</v>
      </c>
      <c r="D148" s="34" t="s">
        <v>39</v>
      </c>
      <c r="E148" s="34" t="s">
        <v>12</v>
      </c>
      <c r="F148" s="34" t="s">
        <v>18</v>
      </c>
      <c r="G148" s="21"/>
      <c r="H148" s="21"/>
      <c r="I148" s="21" t="s">
        <v>14</v>
      </c>
      <c r="J148" s="21" t="s">
        <v>19</v>
      </c>
      <c r="M148" s="12"/>
    </row>
    <row r="149" spans="1:13" ht="18" customHeight="1">
      <c r="A149" s="4">
        <v>148</v>
      </c>
      <c r="B149" s="37">
        <v>43583</v>
      </c>
      <c r="C149" s="34" t="s">
        <v>24</v>
      </c>
      <c r="D149" s="34" t="s">
        <v>22</v>
      </c>
      <c r="E149" s="34" t="s">
        <v>27</v>
      </c>
      <c r="F149" s="34" t="s">
        <v>40</v>
      </c>
      <c r="G149" s="21"/>
      <c r="H149" s="21"/>
      <c r="I149" s="21" t="s">
        <v>31</v>
      </c>
      <c r="J149" s="21" t="s">
        <v>25</v>
      </c>
      <c r="M149" s="12"/>
    </row>
    <row r="150" spans="1:13" ht="18" customHeight="1">
      <c r="A150" s="4">
        <v>149</v>
      </c>
      <c r="B150" s="37">
        <v>43583</v>
      </c>
      <c r="C150" s="34" t="s">
        <v>16</v>
      </c>
      <c r="D150" s="34" t="s">
        <v>59</v>
      </c>
      <c r="E150" s="34" t="s">
        <v>43</v>
      </c>
      <c r="F150" s="34" t="s">
        <v>50</v>
      </c>
      <c r="G150" s="21"/>
      <c r="H150" s="21"/>
      <c r="I150" s="21" t="s">
        <v>26</v>
      </c>
      <c r="J150" s="21" t="s">
        <v>32</v>
      </c>
      <c r="M150" s="12"/>
    </row>
    <row r="151" spans="1:13" ht="18" customHeight="1">
      <c r="A151" s="4">
        <v>150</v>
      </c>
      <c r="B151" s="37">
        <v>43584</v>
      </c>
      <c r="C151" s="34" t="s">
        <v>39</v>
      </c>
      <c r="D151" s="34" t="s">
        <v>12</v>
      </c>
      <c r="E151" s="34" t="s">
        <v>18</v>
      </c>
      <c r="F151" s="34" t="s">
        <v>17</v>
      </c>
      <c r="G151" s="21"/>
      <c r="H151" s="21"/>
      <c r="I151" s="21" t="s">
        <v>14</v>
      </c>
      <c r="J151" s="21" t="s">
        <v>19</v>
      </c>
      <c r="M151" s="12"/>
    </row>
    <row r="152" spans="1:13" ht="18" customHeight="1">
      <c r="A152" s="4">
        <v>151</v>
      </c>
      <c r="B152" s="37">
        <v>43584</v>
      </c>
      <c r="C152" s="34" t="s">
        <v>59</v>
      </c>
      <c r="D152" s="34" t="s">
        <v>43</v>
      </c>
      <c r="E152" s="34" t="s">
        <v>50</v>
      </c>
      <c r="F152" s="34" t="s">
        <v>7</v>
      </c>
      <c r="G152" s="21"/>
      <c r="H152" s="21"/>
      <c r="I152" s="21" t="s">
        <v>26</v>
      </c>
      <c r="J152" s="21" t="s">
        <v>32</v>
      </c>
      <c r="M152" s="12"/>
    </row>
    <row r="153" spans="1:13" ht="18" customHeight="1">
      <c r="A153" s="4">
        <v>152</v>
      </c>
      <c r="B153" s="37">
        <v>43584</v>
      </c>
      <c r="C153" s="34" t="s">
        <v>49</v>
      </c>
      <c r="D153" s="34" t="s">
        <v>41</v>
      </c>
      <c r="E153" s="34" t="s">
        <v>33</v>
      </c>
      <c r="F153" s="34" t="s">
        <v>5</v>
      </c>
      <c r="G153" s="21"/>
      <c r="H153" s="21"/>
      <c r="I153" s="21" t="s">
        <v>9</v>
      </c>
      <c r="J153" s="21" t="s">
        <v>8</v>
      </c>
      <c r="M153" s="12"/>
    </row>
    <row r="154" spans="1:13" ht="18" customHeight="1">
      <c r="A154" s="4">
        <v>153</v>
      </c>
      <c r="B154" s="37">
        <v>43584</v>
      </c>
      <c r="C154" s="34" t="s">
        <v>30</v>
      </c>
      <c r="D154" s="34" t="s">
        <v>36</v>
      </c>
      <c r="E154" s="34" t="s">
        <v>28</v>
      </c>
      <c r="F154" s="34" t="s">
        <v>10</v>
      </c>
      <c r="G154" s="21"/>
      <c r="H154" s="21"/>
      <c r="I154" s="21" t="s">
        <v>37</v>
      </c>
      <c r="J154" s="21" t="s">
        <v>13</v>
      </c>
      <c r="M154" s="12"/>
    </row>
    <row r="155" spans="1:13" ht="18" customHeight="1">
      <c r="A155" s="4">
        <v>154</v>
      </c>
      <c r="B155" s="37">
        <v>43584</v>
      </c>
      <c r="C155" s="34" t="s">
        <v>11</v>
      </c>
      <c r="D155" s="34" t="s">
        <v>15</v>
      </c>
      <c r="E155" s="34" t="s">
        <v>58</v>
      </c>
      <c r="F155" s="34" t="s">
        <v>72</v>
      </c>
      <c r="G155" s="21"/>
      <c r="H155" s="21"/>
      <c r="I155" s="21" t="s">
        <v>20</v>
      </c>
      <c r="J155" s="21" t="s">
        <v>38</v>
      </c>
      <c r="M155" s="12"/>
    </row>
    <row r="156" spans="1:13" ht="18" customHeight="1">
      <c r="A156" s="4">
        <v>155</v>
      </c>
      <c r="B156" s="37">
        <v>43584</v>
      </c>
      <c r="C156" s="34" t="s">
        <v>22</v>
      </c>
      <c r="D156" s="34" t="s">
        <v>27</v>
      </c>
      <c r="E156" s="34" t="s">
        <v>40</v>
      </c>
      <c r="F156" s="34" t="s">
        <v>6</v>
      </c>
      <c r="G156" s="21"/>
      <c r="H156" s="21"/>
      <c r="I156" s="21" t="s">
        <v>31</v>
      </c>
      <c r="J156" s="21" t="s">
        <v>25</v>
      </c>
      <c r="M156" s="12"/>
    </row>
    <row r="157" spans="1:13" ht="18" customHeight="1">
      <c r="A157" s="4">
        <v>156</v>
      </c>
      <c r="B157" s="37">
        <v>43585</v>
      </c>
      <c r="C157" s="34" t="s">
        <v>36</v>
      </c>
      <c r="D157" s="34" t="s">
        <v>33</v>
      </c>
      <c r="E157" s="34" t="s">
        <v>6</v>
      </c>
      <c r="F157" s="34" t="s">
        <v>48</v>
      </c>
      <c r="G157" s="21"/>
      <c r="H157" s="21"/>
      <c r="I157" s="21" t="s">
        <v>37</v>
      </c>
      <c r="J157" s="21" t="s">
        <v>20</v>
      </c>
      <c r="L157" s="53"/>
      <c r="M157" s="12"/>
    </row>
    <row r="158" spans="1:13" ht="18" customHeight="1">
      <c r="A158" s="4">
        <v>157</v>
      </c>
      <c r="B158" s="37">
        <v>43585</v>
      </c>
      <c r="C158" s="34" t="s">
        <v>43</v>
      </c>
      <c r="D158" s="34" t="s">
        <v>58</v>
      </c>
      <c r="E158" s="34" t="s">
        <v>7</v>
      </c>
      <c r="F158" s="34" t="s">
        <v>23</v>
      </c>
      <c r="G158" s="21"/>
      <c r="H158" s="21"/>
      <c r="I158" s="21" t="s">
        <v>38</v>
      </c>
      <c r="J158" s="21" t="s">
        <v>19</v>
      </c>
      <c r="L158" s="53"/>
      <c r="M158" s="12"/>
    </row>
    <row r="159" spans="1:13" ht="18" customHeight="1">
      <c r="A159" s="4">
        <v>158</v>
      </c>
      <c r="B159" s="37">
        <v>43585</v>
      </c>
      <c r="C159" s="34" t="s">
        <v>27</v>
      </c>
      <c r="D159" s="34" t="s">
        <v>40</v>
      </c>
      <c r="E159" s="36" t="s">
        <v>5</v>
      </c>
      <c r="F159" s="34" t="s">
        <v>4</v>
      </c>
      <c r="G159" s="21"/>
      <c r="H159" s="21"/>
      <c r="I159" s="21" t="s">
        <v>13</v>
      </c>
      <c r="J159" s="21" t="s">
        <v>14</v>
      </c>
      <c r="L159" s="53"/>
      <c r="M159" s="12"/>
    </row>
    <row r="160" spans="1:13" ht="18" customHeight="1">
      <c r="A160" s="4">
        <v>159</v>
      </c>
      <c r="B160" s="37">
        <v>43586</v>
      </c>
      <c r="C160" s="34" t="s">
        <v>40</v>
      </c>
      <c r="D160" s="34" t="s">
        <v>5</v>
      </c>
      <c r="E160" s="34" t="s">
        <v>4</v>
      </c>
      <c r="F160" s="34" t="s">
        <v>49</v>
      </c>
      <c r="G160" s="21"/>
      <c r="H160" s="21"/>
      <c r="I160" s="21" t="s">
        <v>13</v>
      </c>
      <c r="J160" s="21" t="s">
        <v>14</v>
      </c>
      <c r="L160" s="53"/>
      <c r="M160" s="12"/>
    </row>
    <row r="161" spans="1:13" ht="18" customHeight="1">
      <c r="A161" s="4">
        <v>160</v>
      </c>
      <c r="B161" s="37">
        <v>43586</v>
      </c>
      <c r="C161" s="34" t="s">
        <v>41</v>
      </c>
      <c r="D161" s="34" t="s">
        <v>28</v>
      </c>
      <c r="E161" s="34" t="s">
        <v>17</v>
      </c>
      <c r="F161" s="34" t="s">
        <v>35</v>
      </c>
      <c r="G161" s="21"/>
      <c r="H161" s="21"/>
      <c r="I161" s="21" t="s">
        <v>32</v>
      </c>
      <c r="J161" s="21" t="s">
        <v>31</v>
      </c>
      <c r="L161" s="53"/>
      <c r="M161" s="12"/>
    </row>
    <row r="162" spans="1:13" ht="18" customHeight="1">
      <c r="A162" s="4">
        <v>161</v>
      </c>
      <c r="B162" s="37">
        <v>43586</v>
      </c>
      <c r="C162" s="34" t="s">
        <v>58</v>
      </c>
      <c r="D162" s="34" t="s">
        <v>7</v>
      </c>
      <c r="E162" s="34" t="s">
        <v>23</v>
      </c>
      <c r="F162" s="34" t="s">
        <v>11</v>
      </c>
      <c r="G162" s="21"/>
      <c r="H162" s="21"/>
      <c r="I162" s="21" t="s">
        <v>38</v>
      </c>
      <c r="J162" s="21" t="s">
        <v>19</v>
      </c>
      <c r="M162" s="12"/>
    </row>
    <row r="163" spans="1:13" ht="18" customHeight="1">
      <c r="A163" s="4">
        <v>162</v>
      </c>
      <c r="B163" s="37">
        <v>43586</v>
      </c>
      <c r="C163" s="34" t="s">
        <v>15</v>
      </c>
      <c r="D163" s="34" t="s">
        <v>44</v>
      </c>
      <c r="E163" s="34" t="s">
        <v>46</v>
      </c>
      <c r="F163" s="34" t="s">
        <v>24</v>
      </c>
      <c r="G163" s="21"/>
      <c r="H163" s="21"/>
      <c r="I163" s="21" t="s">
        <v>26</v>
      </c>
      <c r="J163" s="21" t="s">
        <v>8</v>
      </c>
      <c r="M163" s="12"/>
    </row>
    <row r="164" spans="1:13" ht="18" customHeight="1">
      <c r="A164" s="4">
        <v>163</v>
      </c>
      <c r="B164" s="37">
        <v>43586</v>
      </c>
      <c r="C164" s="34" t="s">
        <v>21</v>
      </c>
      <c r="D164" s="34" t="s">
        <v>18</v>
      </c>
      <c r="E164" s="34" t="s">
        <v>42</v>
      </c>
      <c r="F164" s="34" t="s">
        <v>29</v>
      </c>
      <c r="G164" s="21"/>
      <c r="H164" s="21"/>
      <c r="I164" s="21" t="s">
        <v>25</v>
      </c>
      <c r="J164" s="21" t="s">
        <v>9</v>
      </c>
      <c r="M164" s="12"/>
    </row>
    <row r="165" spans="1:13" ht="18" customHeight="1">
      <c r="A165" s="4">
        <v>164</v>
      </c>
      <c r="B165" s="38">
        <v>43586</v>
      </c>
      <c r="C165" s="21" t="s">
        <v>33</v>
      </c>
      <c r="D165" s="21" t="s">
        <v>6</v>
      </c>
      <c r="E165" s="21" t="s">
        <v>48</v>
      </c>
      <c r="F165" s="21" t="s">
        <v>39</v>
      </c>
      <c r="G165" s="21"/>
      <c r="H165" s="21"/>
      <c r="I165" s="21" t="s">
        <v>37</v>
      </c>
      <c r="J165" s="21" t="s">
        <v>20</v>
      </c>
    </row>
    <row r="166" spans="1:13" ht="18" customHeight="1">
      <c r="A166" s="4">
        <v>165</v>
      </c>
      <c r="B166" s="38">
        <v>43587</v>
      </c>
      <c r="C166" s="21" t="s">
        <v>7</v>
      </c>
      <c r="D166" s="21" t="s">
        <v>23</v>
      </c>
      <c r="E166" s="21" t="s">
        <v>11</v>
      </c>
      <c r="F166" s="21" t="s">
        <v>43</v>
      </c>
      <c r="G166" s="21"/>
      <c r="H166" s="21"/>
      <c r="I166" s="21" t="s">
        <v>38</v>
      </c>
      <c r="J166" s="21" t="s">
        <v>19</v>
      </c>
    </row>
    <row r="167" spans="1:13" ht="18" customHeight="1">
      <c r="A167" s="4">
        <v>166</v>
      </c>
      <c r="B167" s="38">
        <v>43587</v>
      </c>
      <c r="C167" s="21" t="s">
        <v>5</v>
      </c>
      <c r="D167" s="21" t="s">
        <v>4</v>
      </c>
      <c r="E167" s="21" t="s">
        <v>49</v>
      </c>
      <c r="F167" s="21" t="s">
        <v>27</v>
      </c>
      <c r="G167" s="21"/>
      <c r="H167" s="21"/>
      <c r="I167" s="21" t="s">
        <v>13</v>
      </c>
      <c r="J167" s="21" t="s">
        <v>14</v>
      </c>
    </row>
    <row r="168" spans="1:13" ht="18" customHeight="1">
      <c r="A168" s="4">
        <v>167</v>
      </c>
      <c r="B168" s="38">
        <v>43587</v>
      </c>
      <c r="C168" s="21" t="s">
        <v>44</v>
      </c>
      <c r="D168" s="21" t="s">
        <v>46</v>
      </c>
      <c r="E168" s="21" t="s">
        <v>24</v>
      </c>
      <c r="F168" s="21" t="s">
        <v>47</v>
      </c>
      <c r="G168" s="21"/>
      <c r="H168" s="21"/>
      <c r="I168" s="21" t="s">
        <v>26</v>
      </c>
      <c r="J168" s="21" t="s">
        <v>8</v>
      </c>
    </row>
    <row r="169" spans="1:13" ht="18" customHeight="1">
      <c r="A169" s="4">
        <v>168</v>
      </c>
      <c r="B169" s="38">
        <v>43587</v>
      </c>
      <c r="C169" s="21" t="s">
        <v>6</v>
      </c>
      <c r="D169" s="21" t="s">
        <v>48</v>
      </c>
      <c r="E169" s="21" t="s">
        <v>39</v>
      </c>
      <c r="F169" s="21" t="s">
        <v>36</v>
      </c>
      <c r="G169" s="21"/>
      <c r="H169" s="21"/>
      <c r="I169" s="21" t="s">
        <v>37</v>
      </c>
      <c r="J169" s="21" t="s">
        <v>20</v>
      </c>
    </row>
    <row r="170" spans="1:13" ht="18" customHeight="1">
      <c r="A170" s="4">
        <v>169</v>
      </c>
      <c r="B170" s="38">
        <v>43587</v>
      </c>
      <c r="C170" s="21" t="s">
        <v>28</v>
      </c>
      <c r="D170" s="36" t="s">
        <v>17</v>
      </c>
      <c r="E170" s="21" t="s">
        <v>35</v>
      </c>
      <c r="F170" s="21" t="s">
        <v>60</v>
      </c>
      <c r="G170" s="21"/>
      <c r="H170" s="21"/>
      <c r="I170" s="21" t="s">
        <v>32</v>
      </c>
      <c r="J170" s="21" t="s">
        <v>31</v>
      </c>
    </row>
    <row r="171" spans="1:13" ht="18" customHeight="1">
      <c r="A171" s="4">
        <v>170</v>
      </c>
      <c r="B171" s="38">
        <v>43587</v>
      </c>
      <c r="C171" s="21" t="s">
        <v>18</v>
      </c>
      <c r="D171" s="21" t="s">
        <v>42</v>
      </c>
      <c r="E171" s="21" t="s">
        <v>29</v>
      </c>
      <c r="F171" s="21" t="s">
        <v>34</v>
      </c>
      <c r="G171" s="21"/>
      <c r="H171" s="21"/>
      <c r="I171" s="21" t="s">
        <v>25</v>
      </c>
      <c r="J171" s="21" t="s">
        <v>9</v>
      </c>
    </row>
    <row r="172" spans="1:13" ht="18" customHeight="1">
      <c r="A172" s="4">
        <v>171</v>
      </c>
      <c r="B172" s="38">
        <v>43588</v>
      </c>
      <c r="C172" s="36" t="s">
        <v>4</v>
      </c>
      <c r="D172" s="21" t="s">
        <v>39</v>
      </c>
      <c r="E172" s="21" t="s">
        <v>36</v>
      </c>
      <c r="F172" s="21" t="s">
        <v>51</v>
      </c>
      <c r="G172" s="21"/>
      <c r="H172" s="21"/>
      <c r="I172" s="21" t="s">
        <v>20</v>
      </c>
      <c r="J172" s="21" t="s">
        <v>14</v>
      </c>
      <c r="M172" s="13"/>
    </row>
    <row r="173" spans="1:13" ht="18" customHeight="1">
      <c r="A173" s="4">
        <v>172</v>
      </c>
      <c r="B173" s="38">
        <v>43588</v>
      </c>
      <c r="C173" s="21" t="s">
        <v>42</v>
      </c>
      <c r="D173" s="21" t="s">
        <v>29</v>
      </c>
      <c r="E173" s="21" t="s">
        <v>34</v>
      </c>
      <c r="F173" s="21" t="s">
        <v>21</v>
      </c>
      <c r="G173" s="21"/>
      <c r="H173" s="21"/>
      <c r="I173" s="21" t="s">
        <v>25</v>
      </c>
      <c r="J173" s="21" t="s">
        <v>9</v>
      </c>
    </row>
    <row r="174" spans="1:13" ht="18" customHeight="1">
      <c r="A174" s="4">
        <v>173</v>
      </c>
      <c r="B174" s="38">
        <v>43588</v>
      </c>
      <c r="C174" s="21" t="s">
        <v>46</v>
      </c>
      <c r="D174" s="21" t="s">
        <v>24</v>
      </c>
      <c r="E174" s="21" t="s">
        <v>47</v>
      </c>
      <c r="F174" s="21" t="s">
        <v>15</v>
      </c>
      <c r="G174" s="21"/>
      <c r="H174" s="21"/>
      <c r="I174" s="21" t="s">
        <v>26</v>
      </c>
      <c r="J174" s="21" t="s">
        <v>8</v>
      </c>
    </row>
    <row r="175" spans="1:13" ht="18" customHeight="1">
      <c r="A175" s="4">
        <v>174</v>
      </c>
      <c r="B175" s="38">
        <v>43588</v>
      </c>
      <c r="C175" s="21" t="s">
        <v>23</v>
      </c>
      <c r="D175" s="21" t="s">
        <v>50</v>
      </c>
      <c r="E175" s="21" t="s">
        <v>43</v>
      </c>
      <c r="F175" s="21" t="s">
        <v>16</v>
      </c>
      <c r="G175" s="21"/>
      <c r="H175" s="21"/>
      <c r="I175" s="21" t="s">
        <v>38</v>
      </c>
      <c r="J175" s="21" t="s">
        <v>13</v>
      </c>
    </row>
    <row r="176" spans="1:13" ht="18" customHeight="1">
      <c r="A176" s="4">
        <v>175</v>
      </c>
      <c r="B176" s="38">
        <v>43588</v>
      </c>
      <c r="C176" s="21" t="s">
        <v>17</v>
      </c>
      <c r="D176" s="21" t="s">
        <v>35</v>
      </c>
      <c r="E176" s="21" t="s">
        <v>60</v>
      </c>
      <c r="F176" s="21" t="s">
        <v>41</v>
      </c>
      <c r="G176" s="21"/>
      <c r="H176" s="21"/>
      <c r="I176" s="21" t="s">
        <v>32</v>
      </c>
      <c r="J176" s="21" t="s">
        <v>31</v>
      </c>
    </row>
    <row r="177" spans="1:13" ht="18" customHeight="1">
      <c r="A177" s="4">
        <v>176</v>
      </c>
      <c r="B177" s="37">
        <v>43588</v>
      </c>
      <c r="C177" s="34" t="s">
        <v>12</v>
      </c>
      <c r="D177" s="34" t="s">
        <v>11</v>
      </c>
      <c r="E177" s="34" t="s">
        <v>72</v>
      </c>
      <c r="F177" s="34" t="s">
        <v>33</v>
      </c>
      <c r="G177" s="21"/>
      <c r="H177" s="21"/>
      <c r="I177" s="21" t="s">
        <v>19</v>
      </c>
      <c r="J177" s="21" t="s">
        <v>37</v>
      </c>
      <c r="M177" s="12"/>
    </row>
    <row r="178" spans="1:13" ht="18" customHeight="1">
      <c r="A178" s="4">
        <v>177</v>
      </c>
      <c r="B178" s="37">
        <v>43589</v>
      </c>
      <c r="C178" s="34" t="s">
        <v>39</v>
      </c>
      <c r="D178" s="34" t="s">
        <v>36</v>
      </c>
      <c r="E178" s="34" t="s">
        <v>51</v>
      </c>
      <c r="F178" s="34" t="s">
        <v>22</v>
      </c>
      <c r="G178" s="21"/>
      <c r="H178" s="21"/>
      <c r="I178" s="21" t="s">
        <v>20</v>
      </c>
      <c r="J178" s="21" t="s">
        <v>14</v>
      </c>
      <c r="M178" s="12"/>
    </row>
    <row r="179" spans="1:13" ht="18" customHeight="1">
      <c r="A179" s="4">
        <v>178</v>
      </c>
      <c r="B179" s="37">
        <v>43589</v>
      </c>
      <c r="C179" s="34" t="s">
        <v>35</v>
      </c>
      <c r="D179" s="34" t="s">
        <v>49</v>
      </c>
      <c r="E179" s="34" t="s">
        <v>27</v>
      </c>
      <c r="F179" s="34" t="s">
        <v>28</v>
      </c>
      <c r="G179" s="21"/>
      <c r="H179" s="21"/>
      <c r="I179" s="21" t="s">
        <v>8</v>
      </c>
      <c r="J179" s="21" t="s">
        <v>31</v>
      </c>
      <c r="M179" s="12"/>
    </row>
    <row r="180" spans="1:13" ht="18" customHeight="1">
      <c r="A180" s="4">
        <v>179</v>
      </c>
      <c r="B180" s="37">
        <v>43589</v>
      </c>
      <c r="C180" s="34" t="s">
        <v>29</v>
      </c>
      <c r="D180" s="34" t="s">
        <v>47</v>
      </c>
      <c r="E180" s="34" t="s">
        <v>21</v>
      </c>
      <c r="F180" s="34" t="s">
        <v>18</v>
      </c>
      <c r="G180" s="21"/>
      <c r="H180" s="21"/>
      <c r="I180" s="21" t="s">
        <v>25</v>
      </c>
      <c r="J180" s="21" t="s">
        <v>26</v>
      </c>
      <c r="M180" s="12"/>
    </row>
    <row r="181" spans="1:13" ht="18" customHeight="1">
      <c r="A181" s="4">
        <v>180</v>
      </c>
      <c r="B181" s="37">
        <v>43589</v>
      </c>
      <c r="C181" s="34" t="s">
        <v>24</v>
      </c>
      <c r="D181" s="34" t="s">
        <v>34</v>
      </c>
      <c r="E181" s="34" t="s">
        <v>10</v>
      </c>
      <c r="F181" s="34" t="s">
        <v>44</v>
      </c>
      <c r="G181" s="21"/>
      <c r="H181" s="21"/>
      <c r="I181" s="21" t="s">
        <v>32</v>
      </c>
      <c r="J181" s="21" t="s">
        <v>9</v>
      </c>
      <c r="M181" s="12"/>
    </row>
    <row r="182" spans="1:13" ht="18" customHeight="1">
      <c r="A182" s="4">
        <v>181</v>
      </c>
      <c r="B182" s="37">
        <v>43589</v>
      </c>
      <c r="C182" s="34" t="s">
        <v>50</v>
      </c>
      <c r="D182" s="34" t="s">
        <v>43</v>
      </c>
      <c r="E182" s="34" t="s">
        <v>16</v>
      </c>
      <c r="F182" s="34" t="s">
        <v>7</v>
      </c>
      <c r="G182" s="21"/>
      <c r="H182" s="21"/>
      <c r="I182" s="21" t="s">
        <v>38</v>
      </c>
      <c r="J182" s="21" t="s">
        <v>13</v>
      </c>
      <c r="M182" s="12"/>
    </row>
    <row r="183" spans="1:13" ht="18" customHeight="1">
      <c r="A183" s="4">
        <v>182</v>
      </c>
      <c r="B183" s="37">
        <v>43589</v>
      </c>
      <c r="C183" s="34" t="s">
        <v>11</v>
      </c>
      <c r="D183" s="34" t="s">
        <v>72</v>
      </c>
      <c r="E183" s="34" t="s">
        <v>33</v>
      </c>
      <c r="F183" s="34" t="s">
        <v>5</v>
      </c>
      <c r="G183" s="21"/>
      <c r="H183" s="21"/>
      <c r="I183" s="21" t="s">
        <v>19</v>
      </c>
      <c r="J183" s="21" t="s">
        <v>37</v>
      </c>
      <c r="M183" s="12"/>
    </row>
    <row r="184" spans="1:13" ht="18" customHeight="1">
      <c r="A184" s="4">
        <v>183</v>
      </c>
      <c r="B184" s="37">
        <v>43590</v>
      </c>
      <c r="C184" s="34" t="s">
        <v>72</v>
      </c>
      <c r="D184" s="34" t="s">
        <v>33</v>
      </c>
      <c r="E184" s="34" t="s">
        <v>5</v>
      </c>
      <c r="F184" s="34" t="s">
        <v>12</v>
      </c>
      <c r="G184" s="21"/>
      <c r="H184" s="21"/>
      <c r="I184" s="21" t="s">
        <v>19</v>
      </c>
      <c r="J184" s="21" t="s">
        <v>37</v>
      </c>
      <c r="M184" s="12"/>
    </row>
    <row r="185" spans="1:13" ht="18" customHeight="1">
      <c r="A185" s="4">
        <v>184</v>
      </c>
      <c r="B185" s="37">
        <v>43590</v>
      </c>
      <c r="C185" s="34" t="s">
        <v>47</v>
      </c>
      <c r="D185" s="34" t="s">
        <v>21</v>
      </c>
      <c r="E185" s="34" t="s">
        <v>18</v>
      </c>
      <c r="F185" s="34" t="s">
        <v>46</v>
      </c>
      <c r="G185" s="21"/>
      <c r="H185" s="21"/>
      <c r="I185" s="21" t="s">
        <v>25</v>
      </c>
      <c r="J185" s="21" t="s">
        <v>26</v>
      </c>
      <c r="M185" s="12"/>
    </row>
    <row r="186" spans="1:13" ht="18" customHeight="1">
      <c r="A186" s="4">
        <v>185</v>
      </c>
      <c r="B186" s="37">
        <v>43590</v>
      </c>
      <c r="C186" s="34" t="s">
        <v>34</v>
      </c>
      <c r="D186" s="34" t="s">
        <v>10</v>
      </c>
      <c r="E186" s="34" t="s">
        <v>44</v>
      </c>
      <c r="F186" s="34" t="s">
        <v>30</v>
      </c>
      <c r="G186" s="21"/>
      <c r="H186" s="21"/>
      <c r="I186" s="21" t="s">
        <v>32</v>
      </c>
      <c r="J186" s="21" t="s">
        <v>9</v>
      </c>
      <c r="M186" s="12"/>
    </row>
    <row r="187" spans="1:13" ht="18" customHeight="1">
      <c r="A187" s="4">
        <v>186</v>
      </c>
      <c r="B187" s="37">
        <v>43590</v>
      </c>
      <c r="C187" s="34" t="s">
        <v>49</v>
      </c>
      <c r="D187" s="34" t="s">
        <v>27</v>
      </c>
      <c r="E187" s="34" t="s">
        <v>28</v>
      </c>
      <c r="F187" s="34" t="s">
        <v>17</v>
      </c>
      <c r="G187" s="21"/>
      <c r="H187" s="21"/>
      <c r="I187" s="21" t="s">
        <v>8</v>
      </c>
      <c r="J187" s="21" t="s">
        <v>31</v>
      </c>
      <c r="M187" s="12"/>
    </row>
    <row r="188" spans="1:13" ht="18" customHeight="1">
      <c r="A188" s="4">
        <v>187</v>
      </c>
      <c r="B188" s="37">
        <v>43590</v>
      </c>
      <c r="C188" s="34" t="s">
        <v>36</v>
      </c>
      <c r="D188" s="34" t="s">
        <v>51</v>
      </c>
      <c r="E188" s="36" t="s">
        <v>22</v>
      </c>
      <c r="F188" s="34" t="s">
        <v>4</v>
      </c>
      <c r="G188" s="21"/>
      <c r="H188" s="21"/>
      <c r="I188" s="21" t="s">
        <v>20</v>
      </c>
      <c r="J188" s="21" t="s">
        <v>14</v>
      </c>
      <c r="M188" s="12"/>
    </row>
    <row r="189" spans="1:13" ht="18" customHeight="1">
      <c r="A189" s="4">
        <v>188</v>
      </c>
      <c r="B189" s="37">
        <v>43590</v>
      </c>
      <c r="C189" s="34" t="s">
        <v>43</v>
      </c>
      <c r="D189" s="34" t="s">
        <v>16</v>
      </c>
      <c r="E189" s="34" t="s">
        <v>7</v>
      </c>
      <c r="F189" s="34" t="s">
        <v>23</v>
      </c>
      <c r="G189" s="21"/>
      <c r="H189" s="21"/>
      <c r="I189" s="21" t="s">
        <v>38</v>
      </c>
      <c r="J189" s="21" t="s">
        <v>13</v>
      </c>
      <c r="M189" s="12"/>
    </row>
    <row r="190" spans="1:13" ht="18" customHeight="1">
      <c r="A190" s="4">
        <v>189</v>
      </c>
      <c r="B190" s="37">
        <v>43591</v>
      </c>
      <c r="C190" s="34" t="s">
        <v>55</v>
      </c>
      <c r="D190" s="34" t="s">
        <v>22</v>
      </c>
      <c r="E190" s="34" t="s">
        <v>15</v>
      </c>
      <c r="F190" s="34" t="s">
        <v>39</v>
      </c>
      <c r="G190" s="21"/>
      <c r="H190" s="21"/>
      <c r="I190" s="21" t="s">
        <v>14</v>
      </c>
      <c r="J190" s="21" t="s">
        <v>38</v>
      </c>
      <c r="M190" s="12"/>
    </row>
    <row r="191" spans="1:13" ht="18" customHeight="1">
      <c r="A191" s="4">
        <v>190</v>
      </c>
      <c r="B191" s="37">
        <v>43591</v>
      </c>
      <c r="C191" s="34" t="s">
        <v>10</v>
      </c>
      <c r="D191" s="34" t="s">
        <v>44</v>
      </c>
      <c r="E191" s="34" t="s">
        <v>30</v>
      </c>
      <c r="F191" s="34" t="s">
        <v>24</v>
      </c>
      <c r="G191" s="21"/>
      <c r="H191" s="21"/>
      <c r="I191" s="21" t="s">
        <v>32</v>
      </c>
      <c r="J191" s="21" t="s">
        <v>9</v>
      </c>
      <c r="M191" s="12"/>
    </row>
    <row r="192" spans="1:13" ht="18" customHeight="1">
      <c r="A192" s="4">
        <v>191</v>
      </c>
      <c r="B192" s="37">
        <v>43591</v>
      </c>
      <c r="C192" s="34" t="s">
        <v>48</v>
      </c>
      <c r="D192" s="34" t="s">
        <v>40</v>
      </c>
      <c r="E192" s="34" t="s">
        <v>12</v>
      </c>
      <c r="F192" s="34" t="s">
        <v>11</v>
      </c>
      <c r="G192" s="21"/>
      <c r="H192" s="21"/>
      <c r="I192" s="21" t="s">
        <v>13</v>
      </c>
      <c r="J192" s="21" t="s">
        <v>37</v>
      </c>
      <c r="M192" s="12"/>
    </row>
    <row r="193" spans="1:13" ht="18" customHeight="1">
      <c r="A193" s="4">
        <v>192</v>
      </c>
      <c r="B193" s="37">
        <v>43591</v>
      </c>
      <c r="C193" s="34" t="s">
        <v>21</v>
      </c>
      <c r="D193" s="34" t="s">
        <v>18</v>
      </c>
      <c r="E193" s="34" t="s">
        <v>46</v>
      </c>
      <c r="F193" s="34" t="s">
        <v>29</v>
      </c>
      <c r="G193" s="21"/>
      <c r="H193" s="21"/>
      <c r="I193" s="21" t="s">
        <v>25</v>
      </c>
      <c r="J193" s="21" t="s">
        <v>26</v>
      </c>
      <c r="M193" s="12"/>
    </row>
    <row r="194" spans="1:13" ht="18" customHeight="1">
      <c r="A194" s="4">
        <v>193</v>
      </c>
      <c r="B194" s="37">
        <v>43591</v>
      </c>
      <c r="C194" s="34" t="s">
        <v>27</v>
      </c>
      <c r="D194" s="34" t="s">
        <v>28</v>
      </c>
      <c r="E194" s="34" t="s">
        <v>17</v>
      </c>
      <c r="F194" s="34" t="s">
        <v>35</v>
      </c>
      <c r="G194" s="21"/>
      <c r="H194" s="21"/>
      <c r="I194" s="21" t="s">
        <v>8</v>
      </c>
      <c r="J194" s="21" t="s">
        <v>31</v>
      </c>
      <c r="M194" s="12"/>
    </row>
    <row r="195" spans="1:13" ht="18" customHeight="1">
      <c r="A195" s="4">
        <v>194</v>
      </c>
      <c r="B195" s="37">
        <v>43591</v>
      </c>
      <c r="C195" s="34" t="s">
        <v>16</v>
      </c>
      <c r="D195" s="34" t="s">
        <v>7</v>
      </c>
      <c r="E195" s="34" t="s">
        <v>45</v>
      </c>
      <c r="F195" s="34" t="s">
        <v>50</v>
      </c>
      <c r="G195" s="21"/>
      <c r="H195" s="21"/>
      <c r="I195" s="21" t="s">
        <v>20</v>
      </c>
      <c r="J195" s="21" t="s">
        <v>19</v>
      </c>
      <c r="M195" s="12"/>
    </row>
    <row r="196" spans="1:13" ht="18" customHeight="1">
      <c r="A196" s="4">
        <v>195</v>
      </c>
      <c r="B196" s="37">
        <v>43592</v>
      </c>
      <c r="C196" s="34" t="s">
        <v>7</v>
      </c>
      <c r="D196" s="34" t="s">
        <v>45</v>
      </c>
      <c r="E196" s="34" t="s">
        <v>50</v>
      </c>
      <c r="F196" s="34" t="s">
        <v>57</v>
      </c>
      <c r="G196" s="21"/>
      <c r="H196" s="21"/>
      <c r="I196" s="21" t="s">
        <v>20</v>
      </c>
      <c r="J196" s="21" t="s">
        <v>19</v>
      </c>
      <c r="M196" s="12"/>
    </row>
    <row r="197" spans="1:13" ht="18" customHeight="1">
      <c r="A197" s="4">
        <v>196</v>
      </c>
      <c r="B197" s="37">
        <v>43592</v>
      </c>
      <c r="C197" s="34" t="s">
        <v>22</v>
      </c>
      <c r="D197" s="34" t="s">
        <v>15</v>
      </c>
      <c r="E197" s="34" t="s">
        <v>39</v>
      </c>
      <c r="F197" s="34" t="s">
        <v>6</v>
      </c>
      <c r="G197" s="21"/>
      <c r="H197" s="21"/>
      <c r="I197" s="21" t="s">
        <v>14</v>
      </c>
      <c r="J197" s="21" t="s">
        <v>38</v>
      </c>
      <c r="M197" s="12"/>
    </row>
    <row r="198" spans="1:13" ht="18" customHeight="1">
      <c r="A198" s="4">
        <v>197</v>
      </c>
      <c r="B198" s="37">
        <v>43593</v>
      </c>
      <c r="C198" s="34" t="s">
        <v>45</v>
      </c>
      <c r="D198" s="34" t="s">
        <v>50</v>
      </c>
      <c r="E198" s="34" t="s">
        <v>57</v>
      </c>
      <c r="F198" s="34" t="s">
        <v>16</v>
      </c>
      <c r="G198" s="21"/>
      <c r="H198" s="21"/>
      <c r="I198" s="21" t="s">
        <v>20</v>
      </c>
      <c r="J198" s="21" t="s">
        <v>19</v>
      </c>
      <c r="M198" s="12"/>
    </row>
    <row r="199" spans="1:13" ht="18" customHeight="1">
      <c r="A199" s="4">
        <v>198</v>
      </c>
      <c r="B199" s="37">
        <v>43593</v>
      </c>
      <c r="C199" s="34" t="s">
        <v>40</v>
      </c>
      <c r="D199" s="34" t="s">
        <v>12</v>
      </c>
      <c r="E199" s="34" t="s">
        <v>11</v>
      </c>
      <c r="F199" s="34" t="s">
        <v>43</v>
      </c>
      <c r="G199" s="21"/>
      <c r="H199" s="21"/>
      <c r="I199" s="21" t="s">
        <v>13</v>
      </c>
      <c r="J199" s="21" t="s">
        <v>37</v>
      </c>
      <c r="M199" s="12"/>
    </row>
    <row r="200" spans="1:13" ht="18" customHeight="1">
      <c r="A200" s="4">
        <v>199</v>
      </c>
      <c r="B200" s="37">
        <v>43593</v>
      </c>
      <c r="C200" s="34" t="s">
        <v>44</v>
      </c>
      <c r="D200" s="34" t="s">
        <v>30</v>
      </c>
      <c r="E200" s="34" t="s">
        <v>41</v>
      </c>
      <c r="F200" s="34" t="s">
        <v>49</v>
      </c>
      <c r="G200" s="21"/>
      <c r="H200" s="21"/>
      <c r="I200" s="21" t="s">
        <v>31</v>
      </c>
      <c r="J200" s="21" t="s">
        <v>26</v>
      </c>
      <c r="M200" s="12"/>
    </row>
    <row r="201" spans="1:13" ht="18" customHeight="1">
      <c r="A201" s="4">
        <v>200</v>
      </c>
      <c r="B201" s="37">
        <v>43593</v>
      </c>
      <c r="C201" s="34" t="s">
        <v>15</v>
      </c>
      <c r="D201" s="34" t="s">
        <v>39</v>
      </c>
      <c r="E201" s="34" t="s">
        <v>6</v>
      </c>
      <c r="F201" s="34" t="s">
        <v>55</v>
      </c>
      <c r="G201" s="21"/>
      <c r="H201" s="21"/>
      <c r="I201" s="21" t="s">
        <v>14</v>
      </c>
      <c r="J201" s="21" t="s">
        <v>38</v>
      </c>
      <c r="M201" s="12"/>
    </row>
    <row r="202" spans="1:13" ht="18" customHeight="1">
      <c r="A202" s="4">
        <v>201</v>
      </c>
      <c r="B202" s="37">
        <v>43593</v>
      </c>
      <c r="C202" s="34" t="s">
        <v>18</v>
      </c>
      <c r="D202" s="34" t="s">
        <v>5</v>
      </c>
      <c r="E202" s="34" t="s">
        <v>29</v>
      </c>
      <c r="F202" s="34" t="s">
        <v>42</v>
      </c>
      <c r="G202" s="21"/>
      <c r="H202" s="21"/>
      <c r="I202" s="21" t="s">
        <v>8</v>
      </c>
      <c r="J202" s="21" t="s">
        <v>32</v>
      </c>
      <c r="M202" s="12"/>
    </row>
    <row r="203" spans="1:13" ht="18" customHeight="1">
      <c r="A203" s="4">
        <v>202</v>
      </c>
      <c r="B203" s="37">
        <v>43593</v>
      </c>
      <c r="C203" s="34" t="s">
        <v>33</v>
      </c>
      <c r="D203" s="34" t="s">
        <v>17</v>
      </c>
      <c r="E203" s="34" t="s">
        <v>24</v>
      </c>
      <c r="F203" s="34" t="s">
        <v>34</v>
      </c>
      <c r="G203" s="21"/>
      <c r="H203" s="21"/>
      <c r="I203" s="21" t="s">
        <v>9</v>
      </c>
      <c r="J203" s="21" t="s">
        <v>25</v>
      </c>
      <c r="M203" s="12"/>
    </row>
    <row r="204" spans="1:13" ht="18" customHeight="1">
      <c r="A204" s="4">
        <v>203</v>
      </c>
      <c r="B204" s="37">
        <v>43594</v>
      </c>
      <c r="C204" s="34" t="s">
        <v>5</v>
      </c>
      <c r="D204" s="34" t="s">
        <v>29</v>
      </c>
      <c r="E204" s="34" t="s">
        <v>42</v>
      </c>
      <c r="F204" s="34" t="s">
        <v>21</v>
      </c>
      <c r="G204" s="21"/>
      <c r="H204" s="21"/>
      <c r="I204" s="21" t="s">
        <v>32</v>
      </c>
      <c r="J204" s="21" t="s">
        <v>8</v>
      </c>
      <c r="M204" s="12"/>
    </row>
    <row r="205" spans="1:13" ht="18" customHeight="1">
      <c r="A205" s="4">
        <v>204</v>
      </c>
      <c r="B205" s="37">
        <v>43594</v>
      </c>
      <c r="C205" s="34" t="s">
        <v>30</v>
      </c>
      <c r="D205" s="34" t="s">
        <v>41</v>
      </c>
      <c r="E205" s="34" t="s">
        <v>49</v>
      </c>
      <c r="F205" s="34" t="s">
        <v>10</v>
      </c>
      <c r="G205" s="21"/>
      <c r="H205" s="21"/>
      <c r="I205" s="21" t="s">
        <v>31</v>
      </c>
      <c r="J205" s="21" t="s">
        <v>26</v>
      </c>
      <c r="M205" s="12"/>
    </row>
    <row r="206" spans="1:13" ht="18" customHeight="1">
      <c r="A206" s="4">
        <v>205</v>
      </c>
      <c r="B206" s="37">
        <v>43594</v>
      </c>
      <c r="C206" s="34" t="s">
        <v>17</v>
      </c>
      <c r="D206" s="34" t="s">
        <v>24</v>
      </c>
      <c r="E206" s="34" t="s">
        <v>34</v>
      </c>
      <c r="F206" s="34" t="s">
        <v>27</v>
      </c>
      <c r="G206" s="21"/>
      <c r="H206" s="21"/>
      <c r="I206" s="21" t="s">
        <v>9</v>
      </c>
      <c r="J206" s="21" t="s">
        <v>25</v>
      </c>
      <c r="M206" s="12"/>
    </row>
    <row r="207" spans="1:13" ht="18" customHeight="1">
      <c r="A207" s="4">
        <v>206</v>
      </c>
      <c r="B207" s="37">
        <v>43595</v>
      </c>
      <c r="C207" s="34" t="s">
        <v>39</v>
      </c>
      <c r="D207" s="34" t="s">
        <v>57</v>
      </c>
      <c r="E207" s="34" t="s">
        <v>23</v>
      </c>
      <c r="F207" s="34" t="s">
        <v>7</v>
      </c>
      <c r="G207" s="21"/>
      <c r="H207" s="21"/>
      <c r="I207" s="21" t="s">
        <v>25</v>
      </c>
      <c r="J207" s="21" t="s">
        <v>8</v>
      </c>
      <c r="M207" s="12"/>
    </row>
    <row r="208" spans="1:13" ht="18" customHeight="1">
      <c r="A208" s="4">
        <v>207</v>
      </c>
      <c r="B208" s="37">
        <v>43595</v>
      </c>
      <c r="C208" s="34" t="s">
        <v>35</v>
      </c>
      <c r="D208" s="34" t="s">
        <v>42</v>
      </c>
      <c r="E208" s="34" t="s">
        <v>17</v>
      </c>
      <c r="F208" s="34" t="s">
        <v>18</v>
      </c>
      <c r="G208" s="21"/>
      <c r="H208" s="21"/>
      <c r="I208" s="21" t="s">
        <v>37</v>
      </c>
      <c r="J208" s="21" t="s">
        <v>14</v>
      </c>
      <c r="M208" s="12"/>
    </row>
    <row r="209" spans="1:13" ht="18" customHeight="1">
      <c r="A209" s="4">
        <v>208</v>
      </c>
      <c r="B209" s="37">
        <v>43595</v>
      </c>
      <c r="C209" s="34" t="s">
        <v>41</v>
      </c>
      <c r="D209" s="34" t="s">
        <v>49</v>
      </c>
      <c r="E209" s="34" t="s">
        <v>10</v>
      </c>
      <c r="F209" s="34" t="s">
        <v>44</v>
      </c>
      <c r="G209" s="21"/>
      <c r="H209" s="21"/>
      <c r="I209" s="21" t="s">
        <v>31</v>
      </c>
      <c r="J209" s="21" t="s">
        <v>32</v>
      </c>
      <c r="M209" s="12"/>
    </row>
    <row r="210" spans="1:13" ht="18" customHeight="1">
      <c r="A210" s="4">
        <v>209</v>
      </c>
      <c r="B210" s="37">
        <v>43595</v>
      </c>
      <c r="C210" s="34" t="s">
        <v>28</v>
      </c>
      <c r="D210" s="34" t="s">
        <v>6</v>
      </c>
      <c r="E210" s="34" t="s">
        <v>21</v>
      </c>
      <c r="F210" s="34" t="s">
        <v>22</v>
      </c>
      <c r="G210" s="21"/>
      <c r="H210" s="21"/>
      <c r="I210" s="21" t="s">
        <v>19</v>
      </c>
      <c r="J210" s="21" t="s">
        <v>13</v>
      </c>
      <c r="M210" s="12"/>
    </row>
    <row r="211" spans="1:13" ht="18" customHeight="1">
      <c r="A211" s="4">
        <v>210</v>
      </c>
      <c r="B211" s="37">
        <v>43595</v>
      </c>
      <c r="C211" s="34" t="s">
        <v>24</v>
      </c>
      <c r="D211" s="34" t="s">
        <v>34</v>
      </c>
      <c r="E211" s="34" t="s">
        <v>43</v>
      </c>
      <c r="F211" s="34" t="s">
        <v>47</v>
      </c>
      <c r="G211" s="21"/>
      <c r="H211" s="21"/>
      <c r="I211" s="21" t="s">
        <v>38</v>
      </c>
      <c r="J211" s="21" t="s">
        <v>20</v>
      </c>
      <c r="M211" s="12"/>
    </row>
    <row r="212" spans="1:13" ht="18" customHeight="1">
      <c r="A212" s="4">
        <v>211</v>
      </c>
      <c r="B212" s="37">
        <v>43595</v>
      </c>
      <c r="C212" s="34" t="s">
        <v>50</v>
      </c>
      <c r="D212" s="34" t="s">
        <v>11</v>
      </c>
      <c r="E212" s="34" t="s">
        <v>16</v>
      </c>
      <c r="F212" s="34" t="s">
        <v>45</v>
      </c>
      <c r="G212" s="21"/>
      <c r="H212" s="21"/>
      <c r="I212" s="21" t="s">
        <v>26</v>
      </c>
      <c r="J212" s="21" t="s">
        <v>9</v>
      </c>
      <c r="M212" s="12"/>
    </row>
    <row r="213" spans="1:13" ht="18" customHeight="1">
      <c r="A213" s="4">
        <v>212</v>
      </c>
      <c r="B213" s="37">
        <v>43596</v>
      </c>
      <c r="C213" s="34" t="s">
        <v>4</v>
      </c>
      <c r="D213" s="36" t="s">
        <v>17</v>
      </c>
      <c r="E213" s="34" t="s">
        <v>18</v>
      </c>
      <c r="F213" s="34" t="s">
        <v>42</v>
      </c>
      <c r="G213" s="21"/>
      <c r="H213" s="21"/>
      <c r="I213" s="21" t="s">
        <v>37</v>
      </c>
      <c r="J213" s="21" t="s">
        <v>14</v>
      </c>
      <c r="M213" s="12"/>
    </row>
    <row r="214" spans="1:13" ht="18" customHeight="1">
      <c r="A214" s="4">
        <v>213</v>
      </c>
      <c r="B214" s="37">
        <v>43596</v>
      </c>
      <c r="C214" s="34" t="s">
        <v>34</v>
      </c>
      <c r="D214" s="34" t="s">
        <v>43</v>
      </c>
      <c r="E214" s="34" t="s">
        <v>47</v>
      </c>
      <c r="F214" s="34" t="s">
        <v>72</v>
      </c>
      <c r="G214" s="21"/>
      <c r="H214" s="21"/>
      <c r="I214" s="21" t="s">
        <v>38</v>
      </c>
      <c r="J214" s="21" t="s">
        <v>20</v>
      </c>
      <c r="M214" s="12"/>
    </row>
    <row r="215" spans="1:13" ht="18" customHeight="1">
      <c r="A215" s="4">
        <v>214</v>
      </c>
      <c r="B215" s="37">
        <v>43596</v>
      </c>
      <c r="C215" s="34" t="s">
        <v>49</v>
      </c>
      <c r="D215" s="34" t="s">
        <v>10</v>
      </c>
      <c r="E215" s="34" t="s">
        <v>44</v>
      </c>
      <c r="F215" s="34" t="s">
        <v>30</v>
      </c>
      <c r="G215" s="21"/>
      <c r="H215" s="21"/>
      <c r="I215" s="21" t="s">
        <v>31</v>
      </c>
      <c r="J215" s="21" t="s">
        <v>32</v>
      </c>
      <c r="M215" s="12"/>
    </row>
    <row r="216" spans="1:13" ht="18" customHeight="1">
      <c r="A216" s="4">
        <v>215</v>
      </c>
      <c r="B216" s="37">
        <v>43596</v>
      </c>
      <c r="C216" s="34" t="s">
        <v>6</v>
      </c>
      <c r="D216" s="34" t="s">
        <v>21</v>
      </c>
      <c r="E216" s="34" t="s">
        <v>22</v>
      </c>
      <c r="F216" s="34" t="s">
        <v>40</v>
      </c>
      <c r="G216" s="21"/>
      <c r="H216" s="21"/>
      <c r="I216" s="21" t="s">
        <v>19</v>
      </c>
      <c r="J216" s="21" t="s">
        <v>13</v>
      </c>
      <c r="M216" s="12"/>
    </row>
    <row r="217" spans="1:13" ht="18" customHeight="1">
      <c r="A217" s="4">
        <v>216</v>
      </c>
      <c r="B217" s="37">
        <v>43596</v>
      </c>
      <c r="C217" s="34" t="s">
        <v>57</v>
      </c>
      <c r="D217" s="34" t="s">
        <v>23</v>
      </c>
      <c r="E217" s="34" t="s">
        <v>7</v>
      </c>
      <c r="F217" s="34" t="s">
        <v>36</v>
      </c>
      <c r="G217" s="21"/>
      <c r="H217" s="21"/>
      <c r="I217" s="21" t="s">
        <v>25</v>
      </c>
      <c r="J217" s="21" t="s">
        <v>8</v>
      </c>
      <c r="M217" s="12"/>
    </row>
    <row r="218" spans="1:13" ht="18" customHeight="1">
      <c r="A218" s="4">
        <v>217</v>
      </c>
      <c r="B218" s="37">
        <v>43596</v>
      </c>
      <c r="C218" s="34" t="s">
        <v>11</v>
      </c>
      <c r="D218" s="34" t="s">
        <v>16</v>
      </c>
      <c r="E218" s="34" t="s">
        <v>45</v>
      </c>
      <c r="F218" s="34" t="s">
        <v>15</v>
      </c>
      <c r="G218" s="21"/>
      <c r="H218" s="21"/>
      <c r="I218" s="21" t="s">
        <v>26</v>
      </c>
      <c r="J218" s="21" t="s">
        <v>9</v>
      </c>
      <c r="M218" s="12"/>
    </row>
    <row r="219" spans="1:13" ht="18" customHeight="1">
      <c r="A219" s="4">
        <v>218</v>
      </c>
      <c r="B219" s="37">
        <v>43597</v>
      </c>
      <c r="C219" s="34" t="s">
        <v>42</v>
      </c>
      <c r="D219" s="34" t="s">
        <v>18</v>
      </c>
      <c r="E219" s="34" t="s">
        <v>35</v>
      </c>
      <c r="F219" s="34" t="s">
        <v>17</v>
      </c>
      <c r="G219" s="21"/>
      <c r="H219" s="21"/>
      <c r="I219" s="21" t="s">
        <v>37</v>
      </c>
      <c r="J219" s="21" t="s">
        <v>14</v>
      </c>
      <c r="M219" s="12"/>
    </row>
    <row r="220" spans="1:13" ht="18" customHeight="1">
      <c r="A220" s="4">
        <v>219</v>
      </c>
      <c r="B220" s="37">
        <v>43597</v>
      </c>
      <c r="C220" s="36" t="s">
        <v>10</v>
      </c>
      <c r="D220" s="34" t="s">
        <v>44</v>
      </c>
      <c r="E220" s="34" t="s">
        <v>30</v>
      </c>
      <c r="F220" s="34" t="s">
        <v>41</v>
      </c>
      <c r="G220" s="21"/>
      <c r="H220" s="21"/>
      <c r="I220" s="21" t="s">
        <v>31</v>
      </c>
      <c r="J220" s="21" t="s">
        <v>32</v>
      </c>
      <c r="M220" s="13"/>
    </row>
    <row r="221" spans="1:13" ht="18" customHeight="1">
      <c r="A221" s="4">
        <v>220</v>
      </c>
      <c r="B221" s="37">
        <v>43597</v>
      </c>
      <c r="C221" s="34" t="s">
        <v>23</v>
      </c>
      <c r="D221" s="34" t="s">
        <v>7</v>
      </c>
      <c r="E221" s="34" t="s">
        <v>36</v>
      </c>
      <c r="F221" s="34" t="s">
        <v>39</v>
      </c>
      <c r="G221" s="21"/>
      <c r="H221" s="21"/>
      <c r="I221" s="21" t="s">
        <v>25</v>
      </c>
      <c r="J221" s="21" t="s">
        <v>8</v>
      </c>
      <c r="M221" s="12"/>
    </row>
    <row r="222" spans="1:13" ht="18" customHeight="1">
      <c r="A222" s="4">
        <v>221</v>
      </c>
      <c r="B222" s="37">
        <v>43597</v>
      </c>
      <c r="C222" s="34" t="s">
        <v>43</v>
      </c>
      <c r="D222" s="34" t="s">
        <v>47</v>
      </c>
      <c r="E222" s="34" t="s">
        <v>72</v>
      </c>
      <c r="F222" s="34" t="s">
        <v>24</v>
      </c>
      <c r="G222" s="21"/>
      <c r="H222" s="21"/>
      <c r="I222" s="21" t="s">
        <v>38</v>
      </c>
      <c r="J222" s="21" t="s">
        <v>20</v>
      </c>
      <c r="M222" s="12"/>
    </row>
    <row r="223" spans="1:13" ht="18" customHeight="1">
      <c r="A223" s="4">
        <v>222</v>
      </c>
      <c r="B223" s="37">
        <v>43597</v>
      </c>
      <c r="C223" s="34" t="s">
        <v>21</v>
      </c>
      <c r="D223" s="34" t="s">
        <v>22</v>
      </c>
      <c r="E223" s="34" t="s">
        <v>40</v>
      </c>
      <c r="F223" s="34" t="s">
        <v>28</v>
      </c>
      <c r="G223" s="21"/>
      <c r="H223" s="21"/>
      <c r="I223" s="21" t="s">
        <v>19</v>
      </c>
      <c r="J223" s="21" t="s">
        <v>13</v>
      </c>
      <c r="M223" s="12"/>
    </row>
    <row r="224" spans="1:13" ht="18" customHeight="1">
      <c r="A224" s="4">
        <v>223</v>
      </c>
      <c r="B224" s="37">
        <v>43597</v>
      </c>
      <c r="C224" s="34" t="s">
        <v>16</v>
      </c>
      <c r="D224" s="34" t="s">
        <v>45</v>
      </c>
      <c r="E224" s="34" t="s">
        <v>15</v>
      </c>
      <c r="F224" s="34" t="s">
        <v>50</v>
      </c>
      <c r="G224" s="21"/>
      <c r="H224" s="21"/>
      <c r="I224" s="21" t="s">
        <v>26</v>
      </c>
      <c r="J224" s="21" t="s">
        <v>9</v>
      </c>
      <c r="M224" s="12"/>
    </row>
    <row r="225" spans="1:13" ht="18" customHeight="1">
      <c r="A225" s="4">
        <v>224</v>
      </c>
      <c r="B225" s="37">
        <v>43599</v>
      </c>
      <c r="C225" s="34" t="s">
        <v>45</v>
      </c>
      <c r="D225" s="34" t="s">
        <v>17</v>
      </c>
      <c r="E225" s="34" t="s">
        <v>24</v>
      </c>
      <c r="F225" s="34" t="s">
        <v>34</v>
      </c>
      <c r="G225" s="21"/>
      <c r="H225" s="21"/>
      <c r="I225" s="21" t="s">
        <v>25</v>
      </c>
      <c r="J225" s="21" t="s">
        <v>32</v>
      </c>
      <c r="M225" s="12"/>
    </row>
    <row r="226" spans="1:13" ht="18" customHeight="1">
      <c r="A226" s="4">
        <v>225</v>
      </c>
      <c r="B226" s="37">
        <v>43599</v>
      </c>
      <c r="C226" s="34" t="s">
        <v>60</v>
      </c>
      <c r="D226" s="34" t="s">
        <v>15</v>
      </c>
      <c r="E226" s="34" t="s">
        <v>4</v>
      </c>
      <c r="F226" s="34" t="s">
        <v>11</v>
      </c>
      <c r="G226" s="21"/>
      <c r="H226" s="21"/>
      <c r="I226" s="21" t="s">
        <v>9</v>
      </c>
      <c r="J226" s="21" t="s">
        <v>31</v>
      </c>
      <c r="M226" s="12"/>
    </row>
    <row r="227" spans="1:13" ht="18" customHeight="1">
      <c r="A227" s="4">
        <v>226</v>
      </c>
      <c r="B227" s="37">
        <v>43599</v>
      </c>
      <c r="C227" s="34" t="s">
        <v>7</v>
      </c>
      <c r="D227" s="34" t="s">
        <v>46</v>
      </c>
      <c r="E227" s="34" t="s">
        <v>39</v>
      </c>
      <c r="F227" s="34" t="s">
        <v>48</v>
      </c>
      <c r="G227" s="21"/>
      <c r="H227" s="21"/>
      <c r="I227" s="21" t="s">
        <v>19</v>
      </c>
      <c r="J227" s="21" t="s">
        <v>14</v>
      </c>
      <c r="M227" s="12"/>
    </row>
    <row r="228" spans="1:13" ht="18" customHeight="1">
      <c r="A228" s="4">
        <v>227</v>
      </c>
      <c r="B228" s="37">
        <v>43599</v>
      </c>
      <c r="C228" s="34" t="s">
        <v>22</v>
      </c>
      <c r="D228" s="34" t="s">
        <v>30</v>
      </c>
      <c r="E228" s="34" t="s">
        <v>28</v>
      </c>
      <c r="F228" s="34" t="s">
        <v>49</v>
      </c>
      <c r="G228" s="21"/>
      <c r="H228" s="21"/>
      <c r="I228" s="21" t="s">
        <v>37</v>
      </c>
      <c r="J228" s="21" t="s">
        <v>38</v>
      </c>
      <c r="M228" s="12"/>
    </row>
    <row r="229" spans="1:13" ht="18" customHeight="1">
      <c r="A229" s="4">
        <v>228</v>
      </c>
      <c r="B229" s="37">
        <v>43600</v>
      </c>
      <c r="C229" s="34" t="s">
        <v>36</v>
      </c>
      <c r="D229" s="34" t="s">
        <v>27</v>
      </c>
      <c r="E229" s="34" t="s">
        <v>6</v>
      </c>
      <c r="F229" s="34" t="s">
        <v>65</v>
      </c>
      <c r="G229" s="21"/>
      <c r="H229" s="21"/>
      <c r="I229" s="21" t="s">
        <v>13</v>
      </c>
      <c r="J229" s="21" t="s">
        <v>20</v>
      </c>
      <c r="M229" s="12"/>
    </row>
    <row r="230" spans="1:13" ht="18" customHeight="1">
      <c r="A230" s="4">
        <v>229</v>
      </c>
      <c r="B230" s="37">
        <v>43600</v>
      </c>
      <c r="C230" s="34" t="s">
        <v>46</v>
      </c>
      <c r="D230" s="34" t="s">
        <v>39</v>
      </c>
      <c r="E230" s="34" t="s">
        <v>48</v>
      </c>
      <c r="F230" s="34" t="s">
        <v>23</v>
      </c>
      <c r="G230" s="21"/>
      <c r="H230" s="21"/>
      <c r="I230" s="21" t="s">
        <v>19</v>
      </c>
      <c r="J230" s="21" t="s">
        <v>14</v>
      </c>
      <c r="M230" s="12"/>
    </row>
    <row r="231" spans="1:13" ht="18" customHeight="1">
      <c r="A231" s="4">
        <v>230</v>
      </c>
      <c r="B231" s="37">
        <v>43600</v>
      </c>
      <c r="C231" s="34" t="s">
        <v>51</v>
      </c>
      <c r="D231" s="34" t="s">
        <v>72</v>
      </c>
      <c r="E231" s="34" t="s">
        <v>41</v>
      </c>
      <c r="F231" s="34" t="s">
        <v>33</v>
      </c>
      <c r="G231" s="21"/>
      <c r="H231" s="21"/>
      <c r="I231" s="21" t="s">
        <v>8</v>
      </c>
      <c r="J231" s="21" t="s">
        <v>26</v>
      </c>
      <c r="M231" s="12"/>
    </row>
    <row r="232" spans="1:13" ht="18" customHeight="1">
      <c r="A232" s="4">
        <v>231</v>
      </c>
      <c r="B232" s="37">
        <v>43600</v>
      </c>
      <c r="C232" s="34" t="s">
        <v>30</v>
      </c>
      <c r="D232" s="34" t="s">
        <v>28</v>
      </c>
      <c r="E232" s="34" t="s">
        <v>49</v>
      </c>
      <c r="F232" s="34" t="s">
        <v>5</v>
      </c>
      <c r="G232" s="21"/>
      <c r="H232" s="21"/>
      <c r="I232" s="21" t="s">
        <v>37</v>
      </c>
      <c r="J232" s="21" t="s">
        <v>38</v>
      </c>
      <c r="M232" s="12"/>
    </row>
    <row r="233" spans="1:13" ht="18" customHeight="1">
      <c r="A233" s="4">
        <v>232</v>
      </c>
      <c r="B233" s="37">
        <v>43600</v>
      </c>
      <c r="C233" s="34" t="s">
        <v>15</v>
      </c>
      <c r="D233" s="34" t="s">
        <v>4</v>
      </c>
      <c r="E233" s="34" t="s">
        <v>11</v>
      </c>
      <c r="F233" s="34" t="s">
        <v>16</v>
      </c>
      <c r="G233" s="21"/>
      <c r="H233" s="21"/>
      <c r="I233" s="21" t="s">
        <v>9</v>
      </c>
      <c r="J233" s="21" t="s">
        <v>31</v>
      </c>
      <c r="M233" s="12"/>
    </row>
    <row r="234" spans="1:13" ht="18" customHeight="1">
      <c r="A234" s="4">
        <v>233</v>
      </c>
      <c r="B234" s="37">
        <v>43600</v>
      </c>
      <c r="C234" s="34" t="s">
        <v>17</v>
      </c>
      <c r="D234" s="34" t="s">
        <v>24</v>
      </c>
      <c r="E234" s="34" t="s">
        <v>34</v>
      </c>
      <c r="F234" s="34" t="s">
        <v>10</v>
      </c>
      <c r="G234" s="21"/>
      <c r="H234" s="21"/>
      <c r="I234" s="21" t="s">
        <v>25</v>
      </c>
      <c r="J234" s="21" t="s">
        <v>32</v>
      </c>
      <c r="M234" s="12"/>
    </row>
    <row r="235" spans="1:13" ht="18" customHeight="1">
      <c r="A235" s="4">
        <v>234</v>
      </c>
      <c r="B235" s="37">
        <v>43601</v>
      </c>
      <c r="C235" s="34" t="s">
        <v>4</v>
      </c>
      <c r="D235" s="34" t="s">
        <v>11</v>
      </c>
      <c r="E235" s="36" t="s">
        <v>16</v>
      </c>
      <c r="F235" s="34" t="s">
        <v>60</v>
      </c>
      <c r="G235" s="21"/>
      <c r="H235" s="21"/>
      <c r="I235" s="21" t="s">
        <v>9</v>
      </c>
      <c r="J235" s="21" t="s">
        <v>31</v>
      </c>
      <c r="M235" s="12"/>
    </row>
    <row r="236" spans="1:13" ht="18" customHeight="1">
      <c r="A236" s="4">
        <v>235</v>
      </c>
      <c r="B236" s="37">
        <v>43601</v>
      </c>
      <c r="C236" s="34" t="s">
        <v>72</v>
      </c>
      <c r="D236" s="34" t="s">
        <v>41</v>
      </c>
      <c r="E236" s="34" t="s">
        <v>33</v>
      </c>
      <c r="F236" s="34" t="s">
        <v>21</v>
      </c>
      <c r="G236" s="21"/>
      <c r="H236" s="21"/>
      <c r="I236" s="21" t="s">
        <v>8</v>
      </c>
      <c r="J236" s="21" t="s">
        <v>26</v>
      </c>
      <c r="M236" s="12"/>
    </row>
    <row r="237" spans="1:13" ht="18" customHeight="1">
      <c r="A237" s="4">
        <v>236</v>
      </c>
      <c r="B237" s="37">
        <v>43601</v>
      </c>
      <c r="C237" s="34" t="s">
        <v>24</v>
      </c>
      <c r="D237" s="34" t="s">
        <v>34</v>
      </c>
      <c r="E237" s="34" t="s">
        <v>10</v>
      </c>
      <c r="F237" s="34" t="s">
        <v>45</v>
      </c>
      <c r="G237" s="21"/>
      <c r="H237" s="21"/>
      <c r="I237" s="21" t="s">
        <v>25</v>
      </c>
      <c r="J237" s="21" t="s">
        <v>32</v>
      </c>
      <c r="M237" s="12"/>
    </row>
    <row r="238" spans="1:13" ht="18" customHeight="1">
      <c r="A238" s="4">
        <v>237</v>
      </c>
      <c r="B238" s="37">
        <v>43601</v>
      </c>
      <c r="C238" s="34" t="s">
        <v>27</v>
      </c>
      <c r="D238" s="34" t="s">
        <v>6</v>
      </c>
      <c r="E238" s="34" t="s">
        <v>65</v>
      </c>
      <c r="F238" s="34" t="s">
        <v>29</v>
      </c>
      <c r="G238" s="21"/>
      <c r="H238" s="21"/>
      <c r="I238" s="21" t="s">
        <v>13</v>
      </c>
      <c r="J238" s="21" t="s">
        <v>20</v>
      </c>
      <c r="M238" s="12"/>
    </row>
    <row r="239" spans="1:13" ht="18" customHeight="1">
      <c r="A239" s="4">
        <v>238</v>
      </c>
      <c r="B239" s="37">
        <v>43602</v>
      </c>
      <c r="C239" s="34" t="s">
        <v>47</v>
      </c>
      <c r="D239" s="34" t="s">
        <v>45</v>
      </c>
      <c r="E239" s="34" t="s">
        <v>23</v>
      </c>
      <c r="F239" s="34" t="s">
        <v>15</v>
      </c>
      <c r="G239" s="21"/>
      <c r="H239" s="21"/>
      <c r="I239" s="21" t="s">
        <v>26</v>
      </c>
      <c r="J239" s="21" t="s">
        <v>32</v>
      </c>
      <c r="M239" s="12"/>
    </row>
    <row r="240" spans="1:13" ht="18" customHeight="1">
      <c r="A240" s="4">
        <v>239</v>
      </c>
      <c r="B240" s="37">
        <v>43602</v>
      </c>
      <c r="C240" s="34" t="s">
        <v>5</v>
      </c>
      <c r="D240" s="34" t="s">
        <v>40</v>
      </c>
      <c r="E240" s="34" t="s">
        <v>22</v>
      </c>
      <c r="F240" s="34" t="s">
        <v>30</v>
      </c>
      <c r="G240" s="21"/>
      <c r="H240" s="21"/>
      <c r="I240" s="21" t="s">
        <v>14</v>
      </c>
      <c r="J240" s="21" t="s">
        <v>13</v>
      </c>
      <c r="M240" s="12"/>
    </row>
    <row r="241" spans="1:13" ht="18" customHeight="1">
      <c r="A241" s="4">
        <v>240</v>
      </c>
      <c r="B241" s="37">
        <v>43602</v>
      </c>
      <c r="C241" s="34" t="s">
        <v>44</v>
      </c>
      <c r="D241" s="36" t="s">
        <v>16</v>
      </c>
      <c r="E241" s="34" t="s">
        <v>59</v>
      </c>
      <c r="F241" s="34" t="s">
        <v>50</v>
      </c>
      <c r="G241" s="21"/>
      <c r="H241" s="21"/>
      <c r="I241" s="21" t="s">
        <v>38</v>
      </c>
      <c r="J241" s="21" t="s">
        <v>19</v>
      </c>
      <c r="M241" s="12"/>
    </row>
    <row r="242" spans="1:13" ht="18" customHeight="1">
      <c r="A242" s="4">
        <v>241</v>
      </c>
      <c r="B242" s="37">
        <v>43602</v>
      </c>
      <c r="C242" s="34" t="s">
        <v>6</v>
      </c>
      <c r="D242" s="34" t="s">
        <v>48</v>
      </c>
      <c r="E242" s="34" t="s">
        <v>29</v>
      </c>
      <c r="F242" s="34" t="s">
        <v>36</v>
      </c>
      <c r="G242" s="21"/>
      <c r="H242" s="21"/>
      <c r="I242" s="21" t="s">
        <v>8</v>
      </c>
      <c r="J242" s="21" t="s">
        <v>9</v>
      </c>
      <c r="M242" s="12"/>
    </row>
    <row r="243" spans="1:13" ht="18" customHeight="1">
      <c r="A243" s="4">
        <v>242</v>
      </c>
      <c r="B243" s="37">
        <v>43602</v>
      </c>
      <c r="C243" s="34" t="s">
        <v>18</v>
      </c>
      <c r="D243" s="34" t="s">
        <v>49</v>
      </c>
      <c r="E243" s="34" t="s">
        <v>21</v>
      </c>
      <c r="F243" s="34" t="s">
        <v>42</v>
      </c>
      <c r="G243" s="21"/>
      <c r="H243" s="21"/>
      <c r="I243" s="21" t="s">
        <v>20</v>
      </c>
      <c r="J243" s="21" t="s">
        <v>37</v>
      </c>
      <c r="M243" s="12"/>
    </row>
    <row r="244" spans="1:13" ht="18" customHeight="1">
      <c r="A244" s="4">
        <v>243</v>
      </c>
      <c r="B244" s="37">
        <v>43603</v>
      </c>
      <c r="C244" s="34" t="s">
        <v>45</v>
      </c>
      <c r="D244" s="34" t="s">
        <v>23</v>
      </c>
      <c r="E244" s="34" t="s">
        <v>15</v>
      </c>
      <c r="F244" s="34" t="s">
        <v>24</v>
      </c>
      <c r="G244" s="21"/>
      <c r="H244" s="21"/>
      <c r="I244" s="21" t="s">
        <v>26</v>
      </c>
      <c r="J244" s="21" t="s">
        <v>32</v>
      </c>
      <c r="M244" s="12"/>
    </row>
    <row r="245" spans="1:13" ht="18" customHeight="1">
      <c r="A245" s="4">
        <v>244</v>
      </c>
      <c r="B245" s="37">
        <v>43603</v>
      </c>
      <c r="C245" s="34" t="s">
        <v>40</v>
      </c>
      <c r="D245" s="34" t="s">
        <v>22</v>
      </c>
      <c r="E245" s="34" t="s">
        <v>30</v>
      </c>
      <c r="F245" s="34" t="s">
        <v>43</v>
      </c>
      <c r="G245" s="21"/>
      <c r="H245" s="21"/>
      <c r="I245" s="21" t="s">
        <v>14</v>
      </c>
      <c r="J245" s="21" t="s">
        <v>13</v>
      </c>
      <c r="M245" s="12"/>
    </row>
    <row r="246" spans="1:13" ht="18" customHeight="1">
      <c r="A246" s="4">
        <v>245</v>
      </c>
      <c r="B246" s="37">
        <v>43603</v>
      </c>
      <c r="C246" s="34" t="s">
        <v>49</v>
      </c>
      <c r="D246" s="34" t="s">
        <v>21</v>
      </c>
      <c r="E246" s="34" t="s">
        <v>42</v>
      </c>
      <c r="F246" s="34" t="s">
        <v>4</v>
      </c>
      <c r="G246" s="21"/>
      <c r="H246" s="21"/>
      <c r="I246" s="21" t="s">
        <v>20</v>
      </c>
      <c r="J246" s="21" t="s">
        <v>37</v>
      </c>
      <c r="M246" s="12"/>
    </row>
    <row r="247" spans="1:13" ht="18" customHeight="1">
      <c r="A247" s="4">
        <v>246</v>
      </c>
      <c r="B247" s="37">
        <v>43603</v>
      </c>
      <c r="C247" s="34" t="s">
        <v>28</v>
      </c>
      <c r="D247" s="34" t="s">
        <v>33</v>
      </c>
      <c r="E247" s="34" t="s">
        <v>41</v>
      </c>
      <c r="F247" s="34" t="s">
        <v>17</v>
      </c>
      <c r="G247" s="21"/>
      <c r="H247" s="21"/>
      <c r="I247" s="21" t="s">
        <v>25</v>
      </c>
      <c r="J247" s="21" t="s">
        <v>31</v>
      </c>
      <c r="M247" s="12"/>
    </row>
    <row r="248" spans="1:13" ht="18" customHeight="1">
      <c r="A248" s="4">
        <v>247</v>
      </c>
      <c r="B248" s="37">
        <v>43603</v>
      </c>
      <c r="C248" s="34" t="s">
        <v>48</v>
      </c>
      <c r="D248" s="34" t="s">
        <v>29</v>
      </c>
      <c r="E248" s="34" t="s">
        <v>36</v>
      </c>
      <c r="F248" s="34" t="s">
        <v>27</v>
      </c>
      <c r="G248" s="21"/>
      <c r="H248" s="21"/>
      <c r="I248" s="21" t="s">
        <v>8</v>
      </c>
      <c r="J248" s="21" t="s">
        <v>9</v>
      </c>
      <c r="M248" s="12"/>
    </row>
    <row r="249" spans="1:13" ht="18" customHeight="1">
      <c r="A249" s="4">
        <v>248</v>
      </c>
      <c r="B249" s="37">
        <v>43603</v>
      </c>
      <c r="C249" s="34" t="s">
        <v>16</v>
      </c>
      <c r="D249" s="34" t="s">
        <v>59</v>
      </c>
      <c r="E249" s="34" t="s">
        <v>50</v>
      </c>
      <c r="F249" s="34" t="s">
        <v>46</v>
      </c>
      <c r="G249" s="21"/>
      <c r="H249" s="21"/>
      <c r="I249" s="21" t="s">
        <v>38</v>
      </c>
      <c r="J249" s="21" t="s">
        <v>19</v>
      </c>
      <c r="M249" s="12"/>
    </row>
    <row r="250" spans="1:13" ht="18" customHeight="1">
      <c r="A250" s="4">
        <v>249</v>
      </c>
      <c r="B250" s="37">
        <v>43604</v>
      </c>
      <c r="C250" s="34" t="s">
        <v>59</v>
      </c>
      <c r="D250" s="34" t="s">
        <v>50</v>
      </c>
      <c r="E250" s="34" t="s">
        <v>46</v>
      </c>
      <c r="F250" s="34" t="s">
        <v>44</v>
      </c>
      <c r="G250" s="21"/>
      <c r="H250" s="21"/>
      <c r="I250" s="21" t="s">
        <v>38</v>
      </c>
      <c r="J250" s="21" t="s">
        <v>19</v>
      </c>
      <c r="M250" s="12"/>
    </row>
    <row r="251" spans="1:13" ht="18" customHeight="1">
      <c r="A251" s="4">
        <v>250</v>
      </c>
      <c r="B251" s="37">
        <v>43604</v>
      </c>
      <c r="C251" s="34" t="s">
        <v>29</v>
      </c>
      <c r="D251" s="34" t="s">
        <v>36</v>
      </c>
      <c r="E251" s="34" t="s">
        <v>27</v>
      </c>
      <c r="F251" s="34" t="s">
        <v>6</v>
      </c>
      <c r="G251" s="21"/>
      <c r="H251" s="21"/>
      <c r="I251" s="21" t="s">
        <v>8</v>
      </c>
      <c r="J251" s="21" t="s">
        <v>9</v>
      </c>
      <c r="M251" s="12"/>
    </row>
    <row r="252" spans="1:13" ht="18" customHeight="1">
      <c r="A252" s="4">
        <v>251</v>
      </c>
      <c r="B252" s="37">
        <v>43604</v>
      </c>
      <c r="C252" s="34" t="s">
        <v>23</v>
      </c>
      <c r="D252" s="34" t="s">
        <v>15</v>
      </c>
      <c r="E252" s="34" t="s">
        <v>24</v>
      </c>
      <c r="F252" s="34" t="s">
        <v>47</v>
      </c>
      <c r="G252" s="21"/>
      <c r="H252" s="21"/>
      <c r="I252" s="21" t="s">
        <v>26</v>
      </c>
      <c r="J252" s="21" t="s">
        <v>32</v>
      </c>
      <c r="M252" s="12"/>
    </row>
    <row r="253" spans="1:13" ht="18" customHeight="1">
      <c r="A253" s="4">
        <v>252</v>
      </c>
      <c r="B253" s="38">
        <v>43604</v>
      </c>
      <c r="C253" s="21" t="s">
        <v>21</v>
      </c>
      <c r="D253" s="21" t="s">
        <v>42</v>
      </c>
      <c r="E253" s="21" t="s">
        <v>4</v>
      </c>
      <c r="F253" s="21" t="s">
        <v>18</v>
      </c>
      <c r="G253" s="21"/>
      <c r="H253" s="21"/>
      <c r="I253" s="21" t="s">
        <v>20</v>
      </c>
      <c r="J253" s="21" t="s">
        <v>37</v>
      </c>
    </row>
    <row r="254" spans="1:13" ht="18" customHeight="1">
      <c r="A254" s="4">
        <v>253</v>
      </c>
      <c r="B254" s="38">
        <v>43604</v>
      </c>
      <c r="C254" s="21" t="s">
        <v>33</v>
      </c>
      <c r="D254" s="21" t="s">
        <v>41</v>
      </c>
      <c r="E254" s="21" t="s">
        <v>17</v>
      </c>
      <c r="F254" s="21" t="s">
        <v>35</v>
      </c>
      <c r="G254" s="21"/>
      <c r="H254" s="21"/>
      <c r="I254" s="21" t="s">
        <v>25</v>
      </c>
      <c r="J254" s="21" t="s">
        <v>31</v>
      </c>
    </row>
    <row r="255" spans="1:13" ht="18" customHeight="1">
      <c r="A255" s="4">
        <v>254</v>
      </c>
      <c r="B255" s="38">
        <v>43604</v>
      </c>
      <c r="C255" s="21" t="s">
        <v>22</v>
      </c>
      <c r="D255" s="21" t="s">
        <v>30</v>
      </c>
      <c r="E255" s="21" t="s">
        <v>43</v>
      </c>
      <c r="F255" s="21" t="s">
        <v>5</v>
      </c>
      <c r="G255" s="21"/>
      <c r="H255" s="21"/>
      <c r="I255" s="21" t="s">
        <v>14</v>
      </c>
      <c r="J255" s="21" t="s">
        <v>13</v>
      </c>
    </row>
    <row r="256" spans="1:13" ht="18" customHeight="1">
      <c r="A256" s="4">
        <v>255</v>
      </c>
      <c r="B256" s="38">
        <v>43606</v>
      </c>
      <c r="C256" s="21" t="s">
        <v>34</v>
      </c>
      <c r="D256" s="21" t="s">
        <v>24</v>
      </c>
      <c r="E256" s="21" t="s">
        <v>18</v>
      </c>
      <c r="F256" s="21" t="s">
        <v>7</v>
      </c>
      <c r="G256" s="21"/>
      <c r="H256" s="21"/>
      <c r="I256" s="21" t="s">
        <v>38</v>
      </c>
      <c r="J256" s="21" t="s">
        <v>14</v>
      </c>
    </row>
    <row r="257" spans="1:13" ht="18" customHeight="1">
      <c r="A257" s="4">
        <v>256</v>
      </c>
      <c r="B257" s="38">
        <v>43606</v>
      </c>
      <c r="C257" s="21" t="s">
        <v>41</v>
      </c>
      <c r="D257" s="21" t="s">
        <v>27</v>
      </c>
      <c r="E257" s="21" t="s">
        <v>12</v>
      </c>
      <c r="F257" s="21" t="s">
        <v>28</v>
      </c>
      <c r="G257" s="21"/>
      <c r="H257" s="21"/>
      <c r="I257" s="21" t="s">
        <v>32</v>
      </c>
      <c r="J257" s="21" t="s">
        <v>25</v>
      </c>
    </row>
    <row r="258" spans="1:13" ht="18" customHeight="1">
      <c r="A258" s="4">
        <v>257</v>
      </c>
      <c r="B258" s="38">
        <v>43606</v>
      </c>
      <c r="C258" s="36" t="s">
        <v>15</v>
      </c>
      <c r="D258" s="21" t="s">
        <v>43</v>
      </c>
      <c r="E258" s="21" t="s">
        <v>56</v>
      </c>
      <c r="F258" s="21" t="s">
        <v>29</v>
      </c>
      <c r="G258" s="21"/>
      <c r="H258" s="21"/>
      <c r="I258" s="21" t="s">
        <v>31</v>
      </c>
      <c r="J258" s="21" t="s">
        <v>9</v>
      </c>
      <c r="M258" s="13"/>
    </row>
    <row r="259" spans="1:13" ht="18" customHeight="1">
      <c r="A259" s="4">
        <v>258</v>
      </c>
      <c r="B259" s="38">
        <v>43606</v>
      </c>
      <c r="C259" s="21" t="s">
        <v>50</v>
      </c>
      <c r="D259" s="21" t="s">
        <v>10</v>
      </c>
      <c r="E259" s="21" t="s">
        <v>44</v>
      </c>
      <c r="F259" s="21" t="s">
        <v>40</v>
      </c>
      <c r="G259" s="21"/>
      <c r="H259" s="21"/>
      <c r="I259" s="21" t="s">
        <v>19</v>
      </c>
      <c r="J259" s="21" t="s">
        <v>20</v>
      </c>
    </row>
    <row r="260" spans="1:13" ht="18" customHeight="1">
      <c r="A260" s="4">
        <v>259</v>
      </c>
      <c r="B260" s="38">
        <v>43606</v>
      </c>
      <c r="C260" s="21" t="s">
        <v>11</v>
      </c>
      <c r="D260" s="21" t="s">
        <v>46</v>
      </c>
      <c r="E260" s="21" t="s">
        <v>47</v>
      </c>
      <c r="F260" s="21" t="s">
        <v>57</v>
      </c>
      <c r="G260" s="21"/>
      <c r="H260" s="21"/>
      <c r="I260" s="21" t="s">
        <v>26</v>
      </c>
      <c r="J260" s="21" t="s">
        <v>8</v>
      </c>
    </row>
    <row r="261" spans="1:13" ht="18" customHeight="1">
      <c r="A261" s="4">
        <v>260</v>
      </c>
      <c r="B261" s="38">
        <v>43607</v>
      </c>
      <c r="C261" s="21" t="s">
        <v>10</v>
      </c>
      <c r="D261" s="21" t="s">
        <v>44</v>
      </c>
      <c r="E261" s="21" t="s">
        <v>40</v>
      </c>
      <c r="F261" s="21" t="s">
        <v>33</v>
      </c>
      <c r="G261" s="21"/>
      <c r="H261" s="21"/>
      <c r="I261" s="21" t="s">
        <v>19</v>
      </c>
      <c r="J261" s="21" t="s">
        <v>20</v>
      </c>
    </row>
    <row r="262" spans="1:13" ht="18" customHeight="1">
      <c r="A262" s="4">
        <v>261</v>
      </c>
      <c r="B262" s="38">
        <v>43607</v>
      </c>
      <c r="C262" s="21" t="s">
        <v>46</v>
      </c>
      <c r="D262" s="21" t="s">
        <v>47</v>
      </c>
      <c r="E262" s="21" t="s">
        <v>57</v>
      </c>
      <c r="F262" s="21" t="s">
        <v>72</v>
      </c>
      <c r="G262" s="21"/>
      <c r="H262" s="21"/>
      <c r="I262" s="21" t="s">
        <v>26</v>
      </c>
      <c r="J262" s="21" t="s">
        <v>8</v>
      </c>
    </row>
    <row r="263" spans="1:13" ht="18" customHeight="1">
      <c r="A263" s="4">
        <v>262</v>
      </c>
      <c r="B263" s="38">
        <v>43607</v>
      </c>
      <c r="C263" s="21" t="s">
        <v>43</v>
      </c>
      <c r="D263" s="21" t="s">
        <v>56</v>
      </c>
      <c r="E263" s="21" t="s">
        <v>29</v>
      </c>
      <c r="F263" s="21" t="s">
        <v>5</v>
      </c>
      <c r="G263" s="21"/>
      <c r="H263" s="21"/>
      <c r="I263" s="21" t="s">
        <v>31</v>
      </c>
      <c r="J263" s="21" t="s">
        <v>9</v>
      </c>
    </row>
    <row r="264" spans="1:13" ht="18" customHeight="1">
      <c r="A264" s="4">
        <v>263</v>
      </c>
      <c r="B264" s="38">
        <v>43607</v>
      </c>
      <c r="C264" s="21" t="s">
        <v>24</v>
      </c>
      <c r="D264" s="21" t="s">
        <v>18</v>
      </c>
      <c r="E264" s="21" t="s">
        <v>7</v>
      </c>
      <c r="F264" s="21" t="s">
        <v>58</v>
      </c>
      <c r="G264" s="21"/>
      <c r="H264" s="21"/>
      <c r="I264" s="21" t="s">
        <v>38</v>
      </c>
      <c r="J264" s="21" t="s">
        <v>14</v>
      </c>
    </row>
    <row r="265" spans="1:13" ht="18" customHeight="1">
      <c r="A265" s="4">
        <v>264</v>
      </c>
      <c r="B265" s="38">
        <v>43607</v>
      </c>
      <c r="C265" s="21" t="s">
        <v>17</v>
      </c>
      <c r="D265" s="21" t="s">
        <v>35</v>
      </c>
      <c r="E265" s="21" t="s">
        <v>49</v>
      </c>
      <c r="F265" s="21" t="s">
        <v>21</v>
      </c>
      <c r="G265" s="21"/>
      <c r="H265" s="21"/>
      <c r="I265" s="21" t="s">
        <v>37</v>
      </c>
      <c r="J265" s="21" t="s">
        <v>13</v>
      </c>
    </row>
    <row r="266" spans="1:13" ht="18" customHeight="1">
      <c r="A266" s="4">
        <v>265</v>
      </c>
      <c r="B266" s="38">
        <v>43607</v>
      </c>
      <c r="C266" s="21" t="s">
        <v>27</v>
      </c>
      <c r="D266" s="21" t="s">
        <v>12</v>
      </c>
      <c r="E266" s="21" t="s">
        <v>28</v>
      </c>
      <c r="F266" s="21" t="s">
        <v>30</v>
      </c>
      <c r="G266" s="21"/>
      <c r="H266" s="21"/>
      <c r="I266" s="21" t="s">
        <v>32</v>
      </c>
      <c r="J266" s="21" t="s">
        <v>25</v>
      </c>
    </row>
    <row r="267" spans="1:13" ht="18" customHeight="1">
      <c r="A267" s="4">
        <v>266</v>
      </c>
      <c r="B267" s="38">
        <v>43608</v>
      </c>
      <c r="C267" s="21" t="s">
        <v>35</v>
      </c>
      <c r="D267" s="21" t="s">
        <v>49</v>
      </c>
      <c r="E267" s="21" t="s">
        <v>21</v>
      </c>
      <c r="F267" s="21" t="s">
        <v>39</v>
      </c>
      <c r="G267" s="21"/>
      <c r="H267" s="21"/>
      <c r="I267" s="21" t="s">
        <v>37</v>
      </c>
      <c r="J267" s="21" t="s">
        <v>13</v>
      </c>
    </row>
    <row r="268" spans="1:13" ht="18" customHeight="1">
      <c r="A268" s="4">
        <v>267</v>
      </c>
      <c r="B268" s="38">
        <v>43608</v>
      </c>
      <c r="C268" s="21" t="s">
        <v>56</v>
      </c>
      <c r="D268" s="21" t="s">
        <v>29</v>
      </c>
      <c r="E268" s="21" t="s">
        <v>5</v>
      </c>
      <c r="F268" s="21" t="s">
        <v>15</v>
      </c>
      <c r="G268" s="21"/>
      <c r="H268" s="21"/>
      <c r="I268" s="21" t="s">
        <v>31</v>
      </c>
      <c r="J268" s="21" t="s">
        <v>9</v>
      </c>
    </row>
    <row r="269" spans="1:13" ht="18" customHeight="1">
      <c r="A269" s="4">
        <v>268</v>
      </c>
      <c r="B269" s="38">
        <v>43608</v>
      </c>
      <c r="C269" s="21" t="s">
        <v>18</v>
      </c>
      <c r="D269" s="21" t="s">
        <v>7</v>
      </c>
      <c r="E269" s="21" t="s">
        <v>58</v>
      </c>
      <c r="F269" s="21" t="s">
        <v>34</v>
      </c>
      <c r="G269" s="21"/>
      <c r="H269" s="21"/>
      <c r="I269" s="21" t="s">
        <v>38</v>
      </c>
      <c r="J269" s="21" t="s">
        <v>14</v>
      </c>
    </row>
    <row r="270" spans="1:13" ht="18" customHeight="1">
      <c r="A270" s="4">
        <v>269</v>
      </c>
      <c r="B270" s="37">
        <v>43609</v>
      </c>
      <c r="C270" s="34" t="s">
        <v>7</v>
      </c>
      <c r="D270" s="34" t="s">
        <v>4</v>
      </c>
      <c r="E270" s="34" t="s">
        <v>48</v>
      </c>
      <c r="F270" s="34" t="s">
        <v>60</v>
      </c>
      <c r="G270" s="21"/>
      <c r="H270" s="21"/>
      <c r="I270" s="21" t="s">
        <v>32</v>
      </c>
      <c r="J270" s="21" t="s">
        <v>31</v>
      </c>
      <c r="M270" s="12"/>
    </row>
    <row r="271" spans="1:13" ht="18" customHeight="1">
      <c r="A271" s="4">
        <v>270</v>
      </c>
      <c r="B271" s="37">
        <v>43609</v>
      </c>
      <c r="C271" s="34" t="s">
        <v>47</v>
      </c>
      <c r="D271" s="34" t="s">
        <v>40</v>
      </c>
      <c r="E271" s="34" t="s">
        <v>72</v>
      </c>
      <c r="F271" s="34" t="s">
        <v>55</v>
      </c>
      <c r="G271" s="21"/>
      <c r="H271" s="21"/>
      <c r="I271" s="21" t="s">
        <v>13</v>
      </c>
      <c r="J271" s="21" t="s">
        <v>38</v>
      </c>
      <c r="M271" s="12"/>
    </row>
    <row r="272" spans="1:13" ht="18" customHeight="1">
      <c r="A272" s="4">
        <v>271</v>
      </c>
      <c r="B272" s="37">
        <v>43609</v>
      </c>
      <c r="C272" s="34" t="s">
        <v>42</v>
      </c>
      <c r="D272" s="34" t="s">
        <v>6</v>
      </c>
      <c r="E272" s="34" t="s">
        <v>39</v>
      </c>
      <c r="F272" s="34" t="s">
        <v>43</v>
      </c>
      <c r="G272" s="21"/>
      <c r="H272" s="21"/>
      <c r="I272" s="21" t="s">
        <v>9</v>
      </c>
      <c r="J272" s="21" t="s">
        <v>26</v>
      </c>
      <c r="M272" s="12"/>
    </row>
    <row r="273" spans="1:13" ht="18" customHeight="1">
      <c r="A273" s="4">
        <v>272</v>
      </c>
      <c r="B273" s="37">
        <v>43609</v>
      </c>
      <c r="C273" s="34" t="s">
        <v>49</v>
      </c>
      <c r="D273" s="34" t="s">
        <v>21</v>
      </c>
      <c r="E273" s="34" t="s">
        <v>30</v>
      </c>
      <c r="F273" s="34" t="s">
        <v>41</v>
      </c>
      <c r="G273" s="21"/>
      <c r="H273" s="21"/>
      <c r="I273" s="21" t="s">
        <v>8</v>
      </c>
      <c r="J273" s="21" t="s">
        <v>25</v>
      </c>
      <c r="M273" s="12"/>
    </row>
    <row r="274" spans="1:13" ht="18" customHeight="1">
      <c r="A274" s="4">
        <v>273</v>
      </c>
      <c r="B274" s="37">
        <v>43609</v>
      </c>
      <c r="C274" s="34" t="s">
        <v>29</v>
      </c>
      <c r="D274" s="34" t="s">
        <v>28</v>
      </c>
      <c r="E274" s="34" t="s">
        <v>33</v>
      </c>
      <c r="F274" s="34" t="s">
        <v>16</v>
      </c>
      <c r="G274" s="21"/>
      <c r="H274" s="21"/>
      <c r="I274" s="21" t="s">
        <v>14</v>
      </c>
      <c r="J274" s="21" t="s">
        <v>20</v>
      </c>
      <c r="M274" s="12"/>
    </row>
    <row r="275" spans="1:13" ht="18" customHeight="1">
      <c r="A275" s="4">
        <v>274</v>
      </c>
      <c r="B275" s="37">
        <v>43609</v>
      </c>
      <c r="C275" s="34" t="s">
        <v>22</v>
      </c>
      <c r="D275" s="34" t="s">
        <v>5</v>
      </c>
      <c r="E275" s="34" t="s">
        <v>34</v>
      </c>
      <c r="F275" s="34" t="s">
        <v>11</v>
      </c>
      <c r="G275" s="21"/>
      <c r="H275" s="21"/>
      <c r="I275" s="21" t="s">
        <v>37</v>
      </c>
      <c r="J275" s="21" t="s">
        <v>19</v>
      </c>
      <c r="M275" s="12"/>
    </row>
    <row r="276" spans="1:13" ht="18" customHeight="1">
      <c r="A276" s="4">
        <v>275</v>
      </c>
      <c r="B276" s="37">
        <v>43610</v>
      </c>
      <c r="C276" s="34" t="s">
        <v>4</v>
      </c>
      <c r="D276" s="34" t="s">
        <v>48</v>
      </c>
      <c r="E276" s="34" t="s">
        <v>60</v>
      </c>
      <c r="F276" s="34" t="s">
        <v>27</v>
      </c>
      <c r="G276" s="21"/>
      <c r="H276" s="21"/>
      <c r="I276" s="21" t="s">
        <v>32</v>
      </c>
      <c r="J276" s="21" t="s">
        <v>31</v>
      </c>
      <c r="M276" s="12"/>
    </row>
    <row r="277" spans="1:13" ht="18" customHeight="1">
      <c r="A277" s="4">
        <v>276</v>
      </c>
      <c r="B277" s="37">
        <v>43610</v>
      </c>
      <c r="C277" s="34" t="s">
        <v>40</v>
      </c>
      <c r="D277" s="34" t="s">
        <v>72</v>
      </c>
      <c r="E277" s="34" t="s">
        <v>55</v>
      </c>
      <c r="F277" s="34" t="s">
        <v>35</v>
      </c>
      <c r="G277" s="21"/>
      <c r="H277" s="21"/>
      <c r="I277" s="21" t="s">
        <v>13</v>
      </c>
      <c r="J277" s="21" t="s">
        <v>38</v>
      </c>
      <c r="M277" s="12"/>
    </row>
    <row r="278" spans="1:13" ht="18" customHeight="1">
      <c r="A278" s="4">
        <v>277</v>
      </c>
      <c r="B278" s="37">
        <v>43610</v>
      </c>
      <c r="C278" s="34" t="s">
        <v>5</v>
      </c>
      <c r="D278" s="34" t="s">
        <v>34</v>
      </c>
      <c r="E278" s="34" t="s">
        <v>11</v>
      </c>
      <c r="F278" s="34" t="s">
        <v>23</v>
      </c>
      <c r="G278" s="21"/>
      <c r="H278" s="21"/>
      <c r="I278" s="21" t="s">
        <v>37</v>
      </c>
      <c r="J278" s="21" t="s">
        <v>19</v>
      </c>
      <c r="M278" s="12"/>
    </row>
    <row r="279" spans="1:13" ht="18" customHeight="1">
      <c r="A279" s="4">
        <v>278</v>
      </c>
      <c r="B279" s="37">
        <v>43610</v>
      </c>
      <c r="C279" s="34" t="s">
        <v>6</v>
      </c>
      <c r="D279" s="34" t="s">
        <v>39</v>
      </c>
      <c r="E279" s="36" t="s">
        <v>43</v>
      </c>
      <c r="F279" s="34" t="s">
        <v>46</v>
      </c>
      <c r="G279" s="21"/>
      <c r="H279" s="21"/>
      <c r="I279" s="21" t="s">
        <v>9</v>
      </c>
      <c r="J279" s="21" t="s">
        <v>26</v>
      </c>
      <c r="M279" s="12"/>
    </row>
    <row r="280" spans="1:13" ht="18" customHeight="1">
      <c r="A280" s="4">
        <v>279</v>
      </c>
      <c r="B280" s="37">
        <v>43610</v>
      </c>
      <c r="C280" s="34" t="s">
        <v>28</v>
      </c>
      <c r="D280" s="34" t="s">
        <v>33</v>
      </c>
      <c r="E280" s="34" t="s">
        <v>16</v>
      </c>
      <c r="F280" s="34" t="s">
        <v>36</v>
      </c>
      <c r="G280" s="21"/>
      <c r="H280" s="21"/>
      <c r="I280" s="21" t="s">
        <v>14</v>
      </c>
      <c r="J280" s="21" t="s">
        <v>20</v>
      </c>
      <c r="M280" s="12"/>
    </row>
    <row r="281" spans="1:13" ht="18" customHeight="1">
      <c r="A281" s="4">
        <v>280</v>
      </c>
      <c r="B281" s="37">
        <v>43610</v>
      </c>
      <c r="C281" s="34" t="s">
        <v>21</v>
      </c>
      <c r="D281" s="34" t="s">
        <v>30</v>
      </c>
      <c r="E281" s="34" t="s">
        <v>41</v>
      </c>
      <c r="F281" s="34" t="s">
        <v>10</v>
      </c>
      <c r="G281" s="21"/>
      <c r="H281" s="21"/>
      <c r="I281" s="21" t="s">
        <v>8</v>
      </c>
      <c r="J281" s="21" t="s">
        <v>25</v>
      </c>
      <c r="M281" s="12"/>
    </row>
    <row r="282" spans="1:13" ht="18" customHeight="1">
      <c r="A282" s="4">
        <v>281</v>
      </c>
      <c r="B282" s="37">
        <v>43611</v>
      </c>
      <c r="C282" s="34" t="s">
        <v>72</v>
      </c>
      <c r="D282" s="34" t="s">
        <v>55</v>
      </c>
      <c r="E282" s="34" t="s">
        <v>35</v>
      </c>
      <c r="F282" s="34" t="s">
        <v>47</v>
      </c>
      <c r="G282" s="21"/>
      <c r="H282" s="21"/>
      <c r="I282" s="21" t="s">
        <v>13</v>
      </c>
      <c r="J282" s="21" t="s">
        <v>38</v>
      </c>
      <c r="M282" s="12"/>
    </row>
    <row r="283" spans="1:13" ht="18" customHeight="1">
      <c r="A283" s="4">
        <v>282</v>
      </c>
      <c r="B283" s="37">
        <v>43611</v>
      </c>
      <c r="C283" s="34" t="s">
        <v>39</v>
      </c>
      <c r="D283" s="36" t="s">
        <v>43</v>
      </c>
      <c r="E283" s="34" t="s">
        <v>46</v>
      </c>
      <c r="F283" s="34" t="s">
        <v>42</v>
      </c>
      <c r="G283" s="21"/>
      <c r="H283" s="21"/>
      <c r="I283" s="21" t="s">
        <v>9</v>
      </c>
      <c r="J283" s="21" t="s">
        <v>26</v>
      </c>
      <c r="M283" s="12"/>
    </row>
    <row r="284" spans="1:13" ht="18" customHeight="1">
      <c r="A284" s="4">
        <v>283</v>
      </c>
      <c r="B284" s="37">
        <v>43611</v>
      </c>
      <c r="C284" s="34" t="s">
        <v>34</v>
      </c>
      <c r="D284" s="34" t="s">
        <v>11</v>
      </c>
      <c r="E284" s="34" t="s">
        <v>23</v>
      </c>
      <c r="F284" s="34" t="s">
        <v>22</v>
      </c>
      <c r="G284" s="21"/>
      <c r="H284" s="21"/>
      <c r="I284" s="21" t="s">
        <v>37</v>
      </c>
      <c r="J284" s="21" t="s">
        <v>19</v>
      </c>
      <c r="M284" s="12"/>
    </row>
    <row r="285" spans="1:13" ht="18" customHeight="1">
      <c r="A285" s="4">
        <v>284</v>
      </c>
      <c r="B285" s="37">
        <v>43611</v>
      </c>
      <c r="C285" s="34" t="s">
        <v>48</v>
      </c>
      <c r="D285" s="34" t="s">
        <v>60</v>
      </c>
      <c r="E285" s="34" t="s">
        <v>27</v>
      </c>
      <c r="F285" s="34" t="s">
        <v>7</v>
      </c>
      <c r="G285" s="21"/>
      <c r="H285" s="21"/>
      <c r="I285" s="21" t="s">
        <v>32</v>
      </c>
      <c r="J285" s="21" t="s">
        <v>31</v>
      </c>
      <c r="M285" s="12"/>
    </row>
    <row r="286" spans="1:13" ht="18" customHeight="1">
      <c r="A286" s="4">
        <v>285</v>
      </c>
      <c r="B286" s="37">
        <v>43611</v>
      </c>
      <c r="C286" s="34" t="s">
        <v>30</v>
      </c>
      <c r="D286" s="34" t="s">
        <v>41</v>
      </c>
      <c r="E286" s="34" t="s">
        <v>10</v>
      </c>
      <c r="F286" s="34" t="s">
        <v>49</v>
      </c>
      <c r="G286" s="21"/>
      <c r="H286" s="21"/>
      <c r="I286" s="21" t="s">
        <v>8</v>
      </c>
      <c r="J286" s="21" t="s">
        <v>25</v>
      </c>
      <c r="M286" s="12"/>
    </row>
    <row r="287" spans="1:13" ht="18" customHeight="1">
      <c r="A287" s="4">
        <v>286</v>
      </c>
      <c r="B287" s="37">
        <v>43611</v>
      </c>
      <c r="C287" s="36" t="s">
        <v>33</v>
      </c>
      <c r="D287" s="34" t="s">
        <v>16</v>
      </c>
      <c r="E287" s="34" t="s">
        <v>36</v>
      </c>
      <c r="F287" s="34" t="s">
        <v>29</v>
      </c>
      <c r="G287" s="21"/>
      <c r="H287" s="21"/>
      <c r="I287" s="21" t="s">
        <v>14</v>
      </c>
      <c r="J287" s="21" t="s">
        <v>20</v>
      </c>
      <c r="M287" s="13"/>
    </row>
    <row r="288" spans="1:13" ht="18" customHeight="1">
      <c r="A288" s="4">
        <v>287</v>
      </c>
      <c r="B288" s="37">
        <v>43613</v>
      </c>
      <c r="C288" s="34" t="s">
        <v>55</v>
      </c>
      <c r="D288" s="34" t="s">
        <v>10</v>
      </c>
      <c r="E288" s="34" t="s">
        <v>22</v>
      </c>
      <c r="F288" s="34" t="s">
        <v>6</v>
      </c>
      <c r="G288" s="21"/>
      <c r="H288" s="21"/>
      <c r="I288" s="21" t="s">
        <v>14</v>
      </c>
      <c r="J288" s="21" t="s">
        <v>19</v>
      </c>
      <c r="M288" s="12"/>
    </row>
    <row r="289" spans="1:13" ht="18" customHeight="1">
      <c r="A289" s="4">
        <v>288</v>
      </c>
      <c r="B289" s="37">
        <v>43613</v>
      </c>
      <c r="C289" s="34" t="s">
        <v>41</v>
      </c>
      <c r="D289" s="34" t="s">
        <v>35</v>
      </c>
      <c r="E289" s="34" t="s">
        <v>29</v>
      </c>
      <c r="F289" s="34" t="s">
        <v>5</v>
      </c>
      <c r="G289" s="21"/>
      <c r="H289" s="21"/>
      <c r="I289" s="21" t="s">
        <v>9</v>
      </c>
      <c r="J289" s="21" t="s">
        <v>32</v>
      </c>
      <c r="M289" s="12"/>
    </row>
    <row r="290" spans="1:13" ht="18" customHeight="1">
      <c r="A290" s="4">
        <v>289</v>
      </c>
      <c r="B290" s="37">
        <v>43613</v>
      </c>
      <c r="C290" s="34" t="s">
        <v>16</v>
      </c>
      <c r="D290" s="34" t="s">
        <v>45</v>
      </c>
      <c r="E290" s="34" t="s">
        <v>7</v>
      </c>
      <c r="F290" s="34" t="s">
        <v>24</v>
      </c>
      <c r="G290" s="21"/>
      <c r="H290" s="21"/>
      <c r="I290" s="21" t="s">
        <v>26</v>
      </c>
      <c r="J290" s="21" t="s">
        <v>25</v>
      </c>
      <c r="M290" s="12"/>
    </row>
    <row r="291" spans="1:13" ht="18" customHeight="1">
      <c r="A291" s="4">
        <v>290</v>
      </c>
      <c r="B291" s="37">
        <v>43613</v>
      </c>
      <c r="C291" s="34" t="s">
        <v>12</v>
      </c>
      <c r="D291" s="34" t="s">
        <v>36</v>
      </c>
      <c r="E291" s="34" t="s">
        <v>42</v>
      </c>
      <c r="F291" s="34" t="s">
        <v>4</v>
      </c>
      <c r="G291" s="21"/>
      <c r="H291" s="21"/>
      <c r="I291" s="21" t="s">
        <v>31</v>
      </c>
      <c r="J291" s="21" t="s">
        <v>8</v>
      </c>
      <c r="M291" s="12"/>
    </row>
    <row r="292" spans="1:13" ht="18" customHeight="1">
      <c r="A292" s="4">
        <v>291</v>
      </c>
      <c r="B292" s="37">
        <v>43614</v>
      </c>
      <c r="C292" s="34" t="s">
        <v>45</v>
      </c>
      <c r="D292" s="34" t="s">
        <v>7</v>
      </c>
      <c r="E292" s="34" t="s">
        <v>24</v>
      </c>
      <c r="F292" s="34" t="s">
        <v>34</v>
      </c>
      <c r="G292" s="21"/>
      <c r="H292" s="21"/>
      <c r="I292" s="21" t="s">
        <v>26</v>
      </c>
      <c r="J292" s="21" t="s">
        <v>25</v>
      </c>
      <c r="M292" s="12"/>
    </row>
    <row r="293" spans="1:13" ht="18" customHeight="1">
      <c r="A293" s="4">
        <v>292</v>
      </c>
      <c r="B293" s="37">
        <v>43614</v>
      </c>
      <c r="C293" s="34" t="s">
        <v>35</v>
      </c>
      <c r="D293" s="34" t="s">
        <v>29</v>
      </c>
      <c r="E293" s="34" t="s">
        <v>5</v>
      </c>
      <c r="F293" s="34" t="s">
        <v>33</v>
      </c>
      <c r="G293" s="21"/>
      <c r="H293" s="21"/>
      <c r="I293" s="21" t="s">
        <v>9</v>
      </c>
      <c r="J293" s="21" t="s">
        <v>32</v>
      </c>
      <c r="M293" s="12"/>
    </row>
    <row r="294" spans="1:13" ht="18" customHeight="1">
      <c r="A294" s="4">
        <v>293</v>
      </c>
      <c r="B294" s="37">
        <v>43614</v>
      </c>
      <c r="C294" s="34" t="s">
        <v>10</v>
      </c>
      <c r="D294" s="34" t="s">
        <v>22</v>
      </c>
      <c r="E294" s="34" t="s">
        <v>6</v>
      </c>
      <c r="F294" s="34" t="s">
        <v>56</v>
      </c>
      <c r="G294" s="21"/>
      <c r="H294" s="21"/>
      <c r="I294" s="21" t="s">
        <v>14</v>
      </c>
      <c r="J294" s="21" t="s">
        <v>19</v>
      </c>
      <c r="M294" s="12"/>
    </row>
    <row r="295" spans="1:13" ht="18" customHeight="1">
      <c r="A295" s="4">
        <v>294</v>
      </c>
      <c r="B295" s="37">
        <v>43614</v>
      </c>
      <c r="C295" s="34" t="s">
        <v>36</v>
      </c>
      <c r="D295" s="34" t="s">
        <v>42</v>
      </c>
      <c r="E295" s="34" t="s">
        <v>4</v>
      </c>
      <c r="F295" s="34" t="s">
        <v>18</v>
      </c>
      <c r="G295" s="21"/>
      <c r="H295" s="21"/>
      <c r="I295" s="21" t="s">
        <v>31</v>
      </c>
      <c r="J295" s="21" t="s">
        <v>8</v>
      </c>
      <c r="M295" s="12"/>
    </row>
    <row r="296" spans="1:13" ht="18" customHeight="1">
      <c r="A296" s="4">
        <v>295</v>
      </c>
      <c r="B296" s="37">
        <v>43614</v>
      </c>
      <c r="C296" s="34" t="s">
        <v>23</v>
      </c>
      <c r="D296" s="34" t="s">
        <v>15</v>
      </c>
      <c r="E296" s="34" t="s">
        <v>50</v>
      </c>
      <c r="F296" s="34" t="s">
        <v>72</v>
      </c>
      <c r="G296" s="21"/>
      <c r="H296" s="21"/>
      <c r="I296" s="21" t="s">
        <v>38</v>
      </c>
      <c r="J296" s="21" t="s">
        <v>37</v>
      </c>
      <c r="M296" s="12"/>
    </row>
    <row r="297" spans="1:13" ht="18" customHeight="1">
      <c r="A297" s="4">
        <v>296</v>
      </c>
      <c r="B297" s="37">
        <v>43614</v>
      </c>
      <c r="C297" s="34" t="s">
        <v>27</v>
      </c>
      <c r="D297" s="34" t="s">
        <v>58</v>
      </c>
      <c r="E297" s="34" t="s">
        <v>17</v>
      </c>
      <c r="F297" s="34" t="s">
        <v>30</v>
      </c>
      <c r="G297" s="21"/>
      <c r="H297" s="21"/>
      <c r="I297" s="21" t="s">
        <v>20</v>
      </c>
      <c r="J297" s="21" t="s">
        <v>13</v>
      </c>
      <c r="M297" s="12"/>
    </row>
    <row r="298" spans="1:13" ht="18" customHeight="1">
      <c r="A298" s="4">
        <v>297</v>
      </c>
      <c r="B298" s="37">
        <v>43615</v>
      </c>
      <c r="C298" s="34" t="s">
        <v>7</v>
      </c>
      <c r="D298" s="34" t="s">
        <v>24</v>
      </c>
      <c r="E298" s="34" t="s">
        <v>34</v>
      </c>
      <c r="F298" s="34" t="s">
        <v>16</v>
      </c>
      <c r="G298" s="21"/>
      <c r="H298" s="21"/>
      <c r="I298" s="21" t="s">
        <v>26</v>
      </c>
      <c r="J298" s="21" t="s">
        <v>25</v>
      </c>
      <c r="M298" s="12"/>
    </row>
    <row r="299" spans="1:13" ht="18" customHeight="1">
      <c r="A299" s="4">
        <v>298</v>
      </c>
      <c r="B299" s="37">
        <v>43615</v>
      </c>
      <c r="C299" s="34" t="s">
        <v>42</v>
      </c>
      <c r="D299" s="34" t="s">
        <v>4</v>
      </c>
      <c r="E299" s="34" t="s">
        <v>18</v>
      </c>
      <c r="F299" s="34" t="s">
        <v>12</v>
      </c>
      <c r="G299" s="21"/>
      <c r="H299" s="21"/>
      <c r="I299" s="21" t="s">
        <v>31</v>
      </c>
      <c r="J299" s="21" t="s">
        <v>8</v>
      </c>
      <c r="M299" s="12"/>
    </row>
    <row r="300" spans="1:13" ht="18" customHeight="1">
      <c r="A300" s="4">
        <v>299</v>
      </c>
      <c r="B300" s="37">
        <v>43615</v>
      </c>
      <c r="C300" s="34" t="s">
        <v>58</v>
      </c>
      <c r="D300" s="34" t="s">
        <v>17</v>
      </c>
      <c r="E300" s="34" t="s">
        <v>30</v>
      </c>
      <c r="F300" s="34" t="s">
        <v>11</v>
      </c>
      <c r="G300" s="21"/>
      <c r="H300" s="21"/>
      <c r="I300" s="21" t="s">
        <v>20</v>
      </c>
      <c r="J300" s="21" t="s">
        <v>13</v>
      </c>
      <c r="M300" s="12"/>
    </row>
    <row r="301" spans="1:13" ht="18" customHeight="1">
      <c r="A301" s="4">
        <v>300</v>
      </c>
      <c r="B301" s="37">
        <v>43615</v>
      </c>
      <c r="C301" s="34" t="s">
        <v>15</v>
      </c>
      <c r="D301" s="34" t="s">
        <v>50</v>
      </c>
      <c r="E301" s="34" t="s">
        <v>72</v>
      </c>
      <c r="F301" s="34" t="s">
        <v>44</v>
      </c>
      <c r="G301" s="21"/>
      <c r="H301" s="21"/>
      <c r="I301" s="21" t="s">
        <v>38</v>
      </c>
      <c r="J301" s="21" t="s">
        <v>37</v>
      </c>
      <c r="M301" s="12"/>
    </row>
    <row r="302" spans="1:13" ht="18" customHeight="1">
      <c r="A302" s="4">
        <v>301</v>
      </c>
      <c r="B302" s="37">
        <v>43615</v>
      </c>
      <c r="C302" s="34" t="s">
        <v>22</v>
      </c>
      <c r="D302" s="34" t="s">
        <v>6</v>
      </c>
      <c r="E302" s="34" t="s">
        <v>56</v>
      </c>
      <c r="F302" s="34" t="s">
        <v>55</v>
      </c>
      <c r="G302" s="21"/>
      <c r="H302" s="21"/>
      <c r="I302" s="21" t="s">
        <v>14</v>
      </c>
      <c r="J302" s="21" t="s">
        <v>19</v>
      </c>
      <c r="M302" s="12"/>
    </row>
    <row r="303" spans="1:13" ht="18" customHeight="1">
      <c r="A303" s="4">
        <v>302</v>
      </c>
      <c r="B303" s="37">
        <v>43616</v>
      </c>
      <c r="C303" s="34" t="s">
        <v>4</v>
      </c>
      <c r="D303" s="34" t="s">
        <v>30</v>
      </c>
      <c r="E303" s="34" t="s">
        <v>12</v>
      </c>
      <c r="F303" s="34" t="s">
        <v>21</v>
      </c>
      <c r="G303" s="21"/>
      <c r="H303" s="21"/>
      <c r="I303" s="21" t="s">
        <v>13</v>
      </c>
      <c r="J303" s="21" t="s">
        <v>14</v>
      </c>
      <c r="M303" s="12"/>
    </row>
    <row r="304" spans="1:13" ht="18" customHeight="1">
      <c r="A304" s="4">
        <v>303</v>
      </c>
      <c r="B304" s="37">
        <v>43616</v>
      </c>
      <c r="C304" s="34" t="s">
        <v>29</v>
      </c>
      <c r="D304" s="34" t="s">
        <v>18</v>
      </c>
      <c r="E304" s="34" t="s">
        <v>49</v>
      </c>
      <c r="F304" s="34" t="s">
        <v>10</v>
      </c>
      <c r="G304" s="21"/>
      <c r="H304" s="21"/>
      <c r="I304" s="21" t="s">
        <v>37</v>
      </c>
      <c r="J304" s="21" t="s">
        <v>20</v>
      </c>
      <c r="M304" s="12"/>
    </row>
    <row r="305" spans="1:13" ht="18" customHeight="1">
      <c r="A305" s="4">
        <v>304</v>
      </c>
      <c r="B305" s="37">
        <v>43616</v>
      </c>
      <c r="C305" s="34" t="s">
        <v>43</v>
      </c>
      <c r="D305" s="34" t="s">
        <v>34</v>
      </c>
      <c r="E305" s="34" t="s">
        <v>11</v>
      </c>
      <c r="F305" s="34" t="s">
        <v>23</v>
      </c>
      <c r="G305" s="21"/>
      <c r="H305" s="21"/>
      <c r="I305" s="21" t="s">
        <v>26</v>
      </c>
      <c r="J305" s="21" t="s">
        <v>31</v>
      </c>
      <c r="M305" s="12"/>
    </row>
    <row r="306" spans="1:13" ht="18" customHeight="1">
      <c r="A306" s="4">
        <v>305</v>
      </c>
      <c r="B306" s="37">
        <v>43616</v>
      </c>
      <c r="C306" s="34" t="s">
        <v>24</v>
      </c>
      <c r="D306" s="34" t="s">
        <v>46</v>
      </c>
      <c r="E306" s="34" t="s">
        <v>47</v>
      </c>
      <c r="F306" s="34" t="s">
        <v>27</v>
      </c>
      <c r="G306" s="21"/>
      <c r="H306" s="21"/>
      <c r="I306" s="21" t="s">
        <v>19</v>
      </c>
      <c r="J306" s="21" t="s">
        <v>38</v>
      </c>
      <c r="M306" s="12"/>
    </row>
    <row r="307" spans="1:13" ht="18" customHeight="1">
      <c r="A307" s="4">
        <v>306</v>
      </c>
      <c r="B307" s="37">
        <v>43616</v>
      </c>
      <c r="C307" s="34" t="s">
        <v>50</v>
      </c>
      <c r="D307" s="34" t="s">
        <v>72</v>
      </c>
      <c r="E307" s="34" t="s">
        <v>44</v>
      </c>
      <c r="F307" s="34" t="s">
        <v>28</v>
      </c>
      <c r="G307" s="21"/>
      <c r="H307" s="21"/>
      <c r="I307" s="21" t="s">
        <v>25</v>
      </c>
      <c r="J307" s="21" t="s">
        <v>9</v>
      </c>
      <c r="M307" s="12"/>
    </row>
    <row r="308" spans="1:13" ht="18" customHeight="1">
      <c r="A308" s="4">
        <v>307</v>
      </c>
      <c r="B308" s="37">
        <v>43616</v>
      </c>
      <c r="C308" s="34" t="s">
        <v>17</v>
      </c>
      <c r="D308" s="34" t="s">
        <v>5</v>
      </c>
      <c r="E308" s="36" t="s">
        <v>55</v>
      </c>
      <c r="F308" s="34" t="s">
        <v>36</v>
      </c>
      <c r="G308" s="21"/>
      <c r="H308" s="21"/>
      <c r="I308" s="21" t="s">
        <v>8</v>
      </c>
      <c r="J308" s="21" t="s">
        <v>32</v>
      </c>
      <c r="M308" s="12"/>
    </row>
    <row r="309" spans="1:13" ht="18" customHeight="1">
      <c r="A309" s="4">
        <v>308</v>
      </c>
      <c r="B309" s="37">
        <v>43617</v>
      </c>
      <c r="C309" s="34" t="s">
        <v>72</v>
      </c>
      <c r="D309" s="34" t="s">
        <v>44</v>
      </c>
      <c r="E309" s="34" t="s">
        <v>28</v>
      </c>
      <c r="F309" s="34" t="s">
        <v>22</v>
      </c>
      <c r="G309" s="21"/>
      <c r="H309" s="21"/>
      <c r="I309" s="21" t="s">
        <v>25</v>
      </c>
      <c r="J309" s="21" t="s">
        <v>9</v>
      </c>
      <c r="M309" s="12"/>
    </row>
    <row r="310" spans="1:13" ht="18" customHeight="1">
      <c r="A310" s="4">
        <v>309</v>
      </c>
      <c r="B310" s="37">
        <v>43617</v>
      </c>
      <c r="C310" s="34" t="s">
        <v>34</v>
      </c>
      <c r="D310" s="34" t="s">
        <v>11</v>
      </c>
      <c r="E310" s="34" t="s">
        <v>23</v>
      </c>
      <c r="F310" s="34" t="s">
        <v>15</v>
      </c>
      <c r="G310" s="21"/>
      <c r="H310" s="21"/>
      <c r="I310" s="21" t="s">
        <v>26</v>
      </c>
      <c r="J310" s="21" t="s">
        <v>31</v>
      </c>
      <c r="M310" s="12"/>
    </row>
    <row r="311" spans="1:13" ht="18" customHeight="1">
      <c r="A311" s="4">
        <v>310</v>
      </c>
      <c r="B311" s="37">
        <v>43617</v>
      </c>
      <c r="C311" s="34" t="s">
        <v>5</v>
      </c>
      <c r="D311" s="34" t="s">
        <v>55</v>
      </c>
      <c r="E311" s="34" t="s">
        <v>36</v>
      </c>
      <c r="F311" s="34" t="s">
        <v>35</v>
      </c>
      <c r="G311" s="21"/>
      <c r="H311" s="21"/>
      <c r="I311" s="21" t="s">
        <v>8</v>
      </c>
      <c r="J311" s="21" t="s">
        <v>32</v>
      </c>
      <c r="M311" s="12"/>
    </row>
    <row r="312" spans="1:13" ht="18" customHeight="1">
      <c r="A312" s="4">
        <v>311</v>
      </c>
      <c r="B312" s="37">
        <v>43617</v>
      </c>
      <c r="C312" s="34" t="s">
        <v>46</v>
      </c>
      <c r="D312" s="34" t="s">
        <v>47</v>
      </c>
      <c r="E312" s="34" t="s">
        <v>27</v>
      </c>
      <c r="F312" s="34" t="s">
        <v>7</v>
      </c>
      <c r="G312" s="21"/>
      <c r="H312" s="21"/>
      <c r="I312" s="21" t="s">
        <v>19</v>
      </c>
      <c r="J312" s="21" t="s">
        <v>38</v>
      </c>
      <c r="M312" s="12"/>
    </row>
    <row r="313" spans="1:13" ht="18" customHeight="1">
      <c r="A313" s="4">
        <v>312</v>
      </c>
      <c r="B313" s="37">
        <v>43617</v>
      </c>
      <c r="C313" s="34" t="s">
        <v>30</v>
      </c>
      <c r="D313" s="34" t="s">
        <v>12</v>
      </c>
      <c r="E313" s="34" t="s">
        <v>21</v>
      </c>
      <c r="F313" s="34" t="s">
        <v>39</v>
      </c>
      <c r="G313" s="21"/>
      <c r="H313" s="21"/>
      <c r="I313" s="21" t="s">
        <v>13</v>
      </c>
      <c r="J313" s="21" t="s">
        <v>14</v>
      </c>
      <c r="M313" s="12"/>
    </row>
    <row r="314" spans="1:13" ht="18" customHeight="1">
      <c r="A314" s="4">
        <v>313</v>
      </c>
      <c r="B314" s="37">
        <v>43617</v>
      </c>
      <c r="C314" s="34" t="s">
        <v>18</v>
      </c>
      <c r="D314" s="34" t="s">
        <v>49</v>
      </c>
      <c r="E314" s="34" t="s">
        <v>10</v>
      </c>
      <c r="F314" s="34" t="s">
        <v>48</v>
      </c>
      <c r="G314" s="21"/>
      <c r="H314" s="21"/>
      <c r="I314" s="21" t="s">
        <v>37</v>
      </c>
      <c r="J314" s="21" t="s">
        <v>20</v>
      </c>
      <c r="M314" s="12"/>
    </row>
    <row r="315" spans="1:13" ht="18" customHeight="1">
      <c r="A315" s="4">
        <v>314</v>
      </c>
      <c r="B315" s="37">
        <v>43618</v>
      </c>
      <c r="C315" s="34" t="s">
        <v>47</v>
      </c>
      <c r="D315" s="34" t="s">
        <v>27</v>
      </c>
      <c r="E315" s="34" t="s">
        <v>7</v>
      </c>
      <c r="F315" s="34" t="s">
        <v>24</v>
      </c>
      <c r="G315" s="21"/>
      <c r="H315" s="21"/>
      <c r="I315" s="21" t="s">
        <v>19</v>
      </c>
      <c r="J315" s="21" t="s">
        <v>38</v>
      </c>
      <c r="M315" s="12"/>
    </row>
    <row r="316" spans="1:13" ht="18" customHeight="1">
      <c r="A316" s="4">
        <v>315</v>
      </c>
      <c r="B316" s="37">
        <v>43618</v>
      </c>
      <c r="C316" s="34" t="s">
        <v>55</v>
      </c>
      <c r="D316" s="34" t="s">
        <v>36</v>
      </c>
      <c r="E316" s="34" t="s">
        <v>35</v>
      </c>
      <c r="F316" s="34" t="s">
        <v>17</v>
      </c>
      <c r="G316" s="21"/>
      <c r="H316" s="21"/>
      <c r="I316" s="21" t="s">
        <v>8</v>
      </c>
      <c r="J316" s="21" t="s">
        <v>32</v>
      </c>
      <c r="M316" s="12"/>
    </row>
    <row r="317" spans="1:13" ht="18" customHeight="1">
      <c r="A317" s="4">
        <v>316</v>
      </c>
      <c r="B317" s="37">
        <v>43618</v>
      </c>
      <c r="C317" s="34" t="s">
        <v>49</v>
      </c>
      <c r="D317" s="34" t="s">
        <v>10</v>
      </c>
      <c r="E317" s="34" t="s">
        <v>48</v>
      </c>
      <c r="F317" s="34" t="s">
        <v>29</v>
      </c>
      <c r="G317" s="21"/>
      <c r="H317" s="21"/>
      <c r="I317" s="21" t="s">
        <v>37</v>
      </c>
      <c r="J317" s="21" t="s">
        <v>20</v>
      </c>
      <c r="M317" s="12"/>
    </row>
    <row r="318" spans="1:13" ht="18" customHeight="1">
      <c r="A318" s="4">
        <v>317</v>
      </c>
      <c r="B318" s="37">
        <v>43618</v>
      </c>
      <c r="C318" s="34" t="s">
        <v>44</v>
      </c>
      <c r="D318" s="34" t="s">
        <v>28</v>
      </c>
      <c r="E318" s="34" t="s">
        <v>22</v>
      </c>
      <c r="F318" s="34" t="s">
        <v>50</v>
      </c>
      <c r="G318" s="21"/>
      <c r="H318" s="21"/>
      <c r="I318" s="21" t="s">
        <v>25</v>
      </c>
      <c r="J318" s="21" t="s">
        <v>9</v>
      </c>
      <c r="M318" s="12"/>
    </row>
    <row r="319" spans="1:13" ht="18" customHeight="1">
      <c r="A319" s="4">
        <v>318</v>
      </c>
      <c r="B319" s="37">
        <v>43618</v>
      </c>
      <c r="C319" s="34" t="s">
        <v>11</v>
      </c>
      <c r="D319" s="34" t="s">
        <v>23</v>
      </c>
      <c r="E319" s="34" t="s">
        <v>15</v>
      </c>
      <c r="F319" s="34" t="s">
        <v>43</v>
      </c>
      <c r="G319" s="21"/>
      <c r="H319" s="21"/>
      <c r="I319" s="21" t="s">
        <v>26</v>
      </c>
      <c r="J319" s="21" t="s">
        <v>31</v>
      </c>
      <c r="M319" s="12"/>
    </row>
    <row r="320" spans="1:13" ht="18" customHeight="1">
      <c r="A320" s="4">
        <v>319</v>
      </c>
      <c r="B320" s="37">
        <v>43618</v>
      </c>
      <c r="C320" s="34" t="s">
        <v>12</v>
      </c>
      <c r="D320" s="34" t="s">
        <v>21</v>
      </c>
      <c r="E320" s="34" t="s">
        <v>39</v>
      </c>
      <c r="F320" s="34" t="s">
        <v>4</v>
      </c>
      <c r="G320" s="21"/>
      <c r="H320" s="21"/>
      <c r="I320" s="21" t="s">
        <v>13</v>
      </c>
      <c r="J320" s="21" t="s">
        <v>14</v>
      </c>
      <c r="M320" s="12"/>
    </row>
    <row r="321" spans="1:13" ht="18" customHeight="1">
      <c r="A321" s="4">
        <v>320</v>
      </c>
      <c r="B321" s="37">
        <v>43620</v>
      </c>
      <c r="C321" s="34" t="s">
        <v>40</v>
      </c>
      <c r="D321" s="34" t="s">
        <v>35</v>
      </c>
      <c r="E321" s="34" t="s">
        <v>33</v>
      </c>
      <c r="F321" s="34" t="s">
        <v>34</v>
      </c>
      <c r="G321" s="21"/>
      <c r="H321" s="21"/>
      <c r="I321" s="21" t="s">
        <v>9</v>
      </c>
      <c r="J321" s="21" t="s">
        <v>37</v>
      </c>
      <c r="M321" s="12"/>
    </row>
    <row r="322" spans="1:13" ht="18" customHeight="1">
      <c r="A322" s="4">
        <v>321</v>
      </c>
      <c r="B322" s="37">
        <v>43620</v>
      </c>
      <c r="C322" s="34" t="s">
        <v>6</v>
      </c>
      <c r="D322" s="34" t="s">
        <v>48</v>
      </c>
      <c r="E322" s="34" t="s">
        <v>16</v>
      </c>
      <c r="F322" s="34" t="s">
        <v>30</v>
      </c>
      <c r="G322" s="21"/>
      <c r="H322" s="21"/>
      <c r="I322" s="21" t="s">
        <v>31</v>
      </c>
      <c r="J322" s="21" t="s">
        <v>14</v>
      </c>
      <c r="M322" s="12"/>
    </row>
    <row r="323" spans="1:13" ht="18" customHeight="1">
      <c r="A323" s="4">
        <v>322</v>
      </c>
      <c r="B323" s="37">
        <v>43620</v>
      </c>
      <c r="C323" s="34" t="s">
        <v>28</v>
      </c>
      <c r="D323" s="34" t="s">
        <v>39</v>
      </c>
      <c r="E323" s="34" t="s">
        <v>4</v>
      </c>
      <c r="F323" s="34" t="s">
        <v>18</v>
      </c>
      <c r="G323" s="21"/>
      <c r="H323" s="21"/>
      <c r="I323" s="21" t="s">
        <v>8</v>
      </c>
      <c r="J323" s="21" t="s">
        <v>38</v>
      </c>
      <c r="M323" s="12"/>
    </row>
    <row r="324" spans="1:13" ht="18" customHeight="1">
      <c r="A324" s="4">
        <v>323</v>
      </c>
      <c r="B324" s="37">
        <v>43620</v>
      </c>
      <c r="C324" s="34" t="s">
        <v>23</v>
      </c>
      <c r="D324" s="34" t="s">
        <v>15</v>
      </c>
      <c r="E324" s="34" t="s">
        <v>57</v>
      </c>
      <c r="F324" s="34" t="s">
        <v>45</v>
      </c>
      <c r="G324" s="21"/>
      <c r="H324" s="21"/>
      <c r="I324" s="21" t="s">
        <v>26</v>
      </c>
      <c r="J324" s="21" t="s">
        <v>13</v>
      </c>
      <c r="M324" s="12"/>
    </row>
    <row r="325" spans="1:13" ht="18" customHeight="1">
      <c r="A325" s="4">
        <v>324</v>
      </c>
      <c r="B325" s="37">
        <v>43620</v>
      </c>
      <c r="C325" s="34" t="s">
        <v>21</v>
      </c>
      <c r="D325" s="34" t="s">
        <v>7</v>
      </c>
      <c r="E325" s="34" t="s">
        <v>43</v>
      </c>
      <c r="F325" s="34" t="s">
        <v>5</v>
      </c>
      <c r="G325" s="21"/>
      <c r="H325" s="21"/>
      <c r="I325" s="21" t="s">
        <v>25</v>
      </c>
      <c r="J325" s="21" t="s">
        <v>20</v>
      </c>
      <c r="M325" s="12"/>
    </row>
    <row r="326" spans="1:13" ht="18" customHeight="1">
      <c r="A326" s="4">
        <v>325</v>
      </c>
      <c r="B326" s="37">
        <v>43620</v>
      </c>
      <c r="C326" s="34" t="s">
        <v>27</v>
      </c>
      <c r="D326" s="34" t="s">
        <v>22</v>
      </c>
      <c r="E326" s="34" t="s">
        <v>17</v>
      </c>
      <c r="F326" s="34" t="s">
        <v>41</v>
      </c>
      <c r="G326" s="21"/>
      <c r="H326" s="21"/>
      <c r="I326" s="21" t="s">
        <v>32</v>
      </c>
      <c r="J326" s="21" t="s">
        <v>19</v>
      </c>
      <c r="M326" s="12"/>
    </row>
    <row r="327" spans="1:13" ht="18" customHeight="1">
      <c r="A327" s="4">
        <v>326</v>
      </c>
      <c r="B327" s="37">
        <v>43621</v>
      </c>
      <c r="C327" s="34" t="s">
        <v>7</v>
      </c>
      <c r="D327" s="34" t="s">
        <v>43</v>
      </c>
      <c r="E327" s="34" t="s">
        <v>5</v>
      </c>
      <c r="F327" s="34" t="s">
        <v>49</v>
      </c>
      <c r="G327" s="21"/>
      <c r="H327" s="21"/>
      <c r="I327" s="21" t="s">
        <v>25</v>
      </c>
      <c r="J327" s="21" t="s">
        <v>20</v>
      </c>
      <c r="M327" s="12"/>
    </row>
    <row r="328" spans="1:13" ht="18" customHeight="1">
      <c r="A328" s="4">
        <v>327</v>
      </c>
      <c r="B328" s="37">
        <v>43621</v>
      </c>
      <c r="C328" s="34" t="s">
        <v>39</v>
      </c>
      <c r="D328" s="34" t="s">
        <v>4</v>
      </c>
      <c r="E328" s="34" t="s">
        <v>18</v>
      </c>
      <c r="F328" s="34" t="s">
        <v>42</v>
      </c>
      <c r="G328" s="21"/>
      <c r="H328" s="21"/>
      <c r="I328" s="21" t="s">
        <v>8</v>
      </c>
      <c r="J328" s="21" t="s">
        <v>38</v>
      </c>
      <c r="M328" s="12"/>
    </row>
    <row r="329" spans="1:13" ht="18" customHeight="1">
      <c r="A329" s="4">
        <v>328</v>
      </c>
      <c r="B329" s="37">
        <v>43621</v>
      </c>
      <c r="C329" s="34" t="s">
        <v>35</v>
      </c>
      <c r="D329" s="36" t="s">
        <v>33</v>
      </c>
      <c r="E329" s="34" t="s">
        <v>34</v>
      </c>
      <c r="F329" s="34" t="s">
        <v>12</v>
      </c>
      <c r="G329" s="21"/>
      <c r="H329" s="21"/>
      <c r="I329" s="21" t="s">
        <v>9</v>
      </c>
      <c r="J329" s="21" t="s">
        <v>37</v>
      </c>
      <c r="M329" s="12"/>
    </row>
    <row r="330" spans="1:13" ht="18" customHeight="1">
      <c r="A330" s="4">
        <v>329</v>
      </c>
      <c r="B330" s="37">
        <v>43621</v>
      </c>
      <c r="C330" s="36" t="s">
        <v>48</v>
      </c>
      <c r="D330" s="34" t="s">
        <v>16</v>
      </c>
      <c r="E330" s="34" t="s">
        <v>30</v>
      </c>
      <c r="F330" s="34" t="s">
        <v>11</v>
      </c>
      <c r="G330" s="21"/>
      <c r="H330" s="21"/>
      <c r="I330" s="21" t="s">
        <v>31</v>
      </c>
      <c r="J330" s="21" t="s">
        <v>14</v>
      </c>
      <c r="M330" s="13"/>
    </row>
    <row r="331" spans="1:13" ht="18" customHeight="1">
      <c r="A331" s="4">
        <v>330</v>
      </c>
      <c r="B331" s="37">
        <v>43621</v>
      </c>
      <c r="C331" s="34" t="s">
        <v>15</v>
      </c>
      <c r="D331" s="34" t="s">
        <v>57</v>
      </c>
      <c r="E331" s="34" t="s">
        <v>45</v>
      </c>
      <c r="F331" s="34" t="s">
        <v>47</v>
      </c>
      <c r="G331" s="21"/>
      <c r="H331" s="21"/>
      <c r="I331" s="21" t="s">
        <v>26</v>
      </c>
      <c r="J331" s="21" t="s">
        <v>13</v>
      </c>
      <c r="M331" s="12"/>
    </row>
    <row r="332" spans="1:13" ht="18" customHeight="1">
      <c r="A332" s="4">
        <v>331</v>
      </c>
      <c r="B332" s="37">
        <v>43621</v>
      </c>
      <c r="C332" s="34" t="s">
        <v>22</v>
      </c>
      <c r="D332" s="34" t="s">
        <v>17</v>
      </c>
      <c r="E332" s="34" t="s">
        <v>41</v>
      </c>
      <c r="F332" s="34" t="s">
        <v>55</v>
      </c>
      <c r="G332" s="21"/>
      <c r="H332" s="21"/>
      <c r="I332" s="21" t="s">
        <v>32</v>
      </c>
      <c r="J332" s="21" t="s">
        <v>19</v>
      </c>
      <c r="M332" s="12"/>
    </row>
    <row r="333" spans="1:13" ht="18" customHeight="1">
      <c r="A333" s="4">
        <v>332</v>
      </c>
      <c r="B333" s="37">
        <v>43622</v>
      </c>
      <c r="C333" s="34" t="s">
        <v>4</v>
      </c>
      <c r="D333" s="34" t="s">
        <v>18</v>
      </c>
      <c r="E333" s="34" t="s">
        <v>42</v>
      </c>
      <c r="F333" s="34" t="s">
        <v>28</v>
      </c>
      <c r="G333" s="21"/>
      <c r="H333" s="21"/>
      <c r="I333" s="21" t="s">
        <v>8</v>
      </c>
      <c r="J333" s="21" t="s">
        <v>38</v>
      </c>
      <c r="M333" s="12"/>
    </row>
    <row r="334" spans="1:13" ht="18" customHeight="1">
      <c r="A334" s="4">
        <v>333</v>
      </c>
      <c r="B334" s="37">
        <v>43622</v>
      </c>
      <c r="C334" s="34" t="s">
        <v>43</v>
      </c>
      <c r="D334" s="34" t="s">
        <v>5</v>
      </c>
      <c r="E334" s="34" t="s">
        <v>49</v>
      </c>
      <c r="F334" s="34" t="s">
        <v>21</v>
      </c>
      <c r="G334" s="21"/>
      <c r="H334" s="21"/>
      <c r="I334" s="21" t="s">
        <v>25</v>
      </c>
      <c r="J334" s="21" t="s">
        <v>20</v>
      </c>
      <c r="M334" s="12"/>
    </row>
    <row r="335" spans="1:13" ht="18" customHeight="1">
      <c r="A335" s="4">
        <v>334</v>
      </c>
      <c r="B335" s="37">
        <v>43622</v>
      </c>
      <c r="C335" s="34" t="s">
        <v>57</v>
      </c>
      <c r="D335" s="34" t="s">
        <v>45</v>
      </c>
      <c r="E335" s="34" t="s">
        <v>47</v>
      </c>
      <c r="F335" s="34" t="s">
        <v>23</v>
      </c>
      <c r="G335" s="21"/>
      <c r="H335" s="21"/>
      <c r="I335" s="21" t="s">
        <v>26</v>
      </c>
      <c r="J335" s="21" t="s">
        <v>13</v>
      </c>
      <c r="M335" s="12"/>
    </row>
    <row r="336" spans="1:13" ht="18" customHeight="1">
      <c r="A336" s="4">
        <v>335</v>
      </c>
      <c r="B336" s="37">
        <v>43622</v>
      </c>
      <c r="C336" s="34" t="s">
        <v>17</v>
      </c>
      <c r="D336" s="34" t="s">
        <v>41</v>
      </c>
      <c r="E336" s="34" t="s">
        <v>55</v>
      </c>
      <c r="F336" s="34" t="s">
        <v>27</v>
      </c>
      <c r="G336" s="21"/>
      <c r="H336" s="21"/>
      <c r="I336" s="21" t="s">
        <v>32</v>
      </c>
      <c r="J336" s="21" t="s">
        <v>19</v>
      </c>
      <c r="M336" s="12"/>
    </row>
    <row r="337" spans="1:13" ht="18" customHeight="1">
      <c r="A337" s="4">
        <v>336</v>
      </c>
      <c r="B337" s="37">
        <v>43622</v>
      </c>
      <c r="C337" s="34" t="s">
        <v>33</v>
      </c>
      <c r="D337" s="34" t="s">
        <v>34</v>
      </c>
      <c r="E337" s="34" t="s">
        <v>12</v>
      </c>
      <c r="F337" s="34" t="s">
        <v>40</v>
      </c>
      <c r="G337" s="21"/>
      <c r="H337" s="21"/>
      <c r="I337" s="21" t="s">
        <v>9</v>
      </c>
      <c r="J337" s="21" t="s">
        <v>37</v>
      </c>
      <c r="M337" s="12"/>
    </row>
    <row r="338" spans="1:13" ht="18" customHeight="1">
      <c r="A338" s="4">
        <v>337</v>
      </c>
      <c r="B338" s="37">
        <v>43622</v>
      </c>
      <c r="C338" s="34" t="s">
        <v>16</v>
      </c>
      <c r="D338" s="34" t="s">
        <v>30</v>
      </c>
      <c r="E338" s="34" t="s">
        <v>11</v>
      </c>
      <c r="F338" s="34" t="s">
        <v>6</v>
      </c>
      <c r="G338" s="21"/>
      <c r="H338" s="21"/>
      <c r="I338" s="21" t="s">
        <v>31</v>
      </c>
      <c r="J338" s="21" t="s">
        <v>14</v>
      </c>
      <c r="M338" s="12"/>
    </row>
    <row r="339" spans="1:13" ht="18" customHeight="1">
      <c r="A339" s="4">
        <v>338</v>
      </c>
      <c r="B339" s="37">
        <v>43623</v>
      </c>
      <c r="C339" s="34" t="s">
        <v>34</v>
      </c>
      <c r="D339" s="34" t="s">
        <v>11</v>
      </c>
      <c r="E339" s="34" t="s">
        <v>24</v>
      </c>
      <c r="F339" s="34" t="s">
        <v>7</v>
      </c>
      <c r="G339" s="21"/>
      <c r="H339" s="21"/>
      <c r="I339" s="21" t="s">
        <v>38</v>
      </c>
      <c r="J339" s="21" t="s">
        <v>31</v>
      </c>
      <c r="M339" s="12"/>
    </row>
    <row r="340" spans="1:13" ht="18" customHeight="1">
      <c r="A340" s="4">
        <v>339</v>
      </c>
      <c r="B340" s="37">
        <v>43623</v>
      </c>
      <c r="C340" s="34" t="s">
        <v>41</v>
      </c>
      <c r="D340" s="34" t="s">
        <v>49</v>
      </c>
      <c r="E340" s="34" t="s">
        <v>23</v>
      </c>
      <c r="F340" s="34" t="s">
        <v>15</v>
      </c>
      <c r="G340" s="21"/>
      <c r="H340" s="21"/>
      <c r="I340" s="21" t="s">
        <v>19</v>
      </c>
      <c r="J340" s="21" t="s">
        <v>25</v>
      </c>
      <c r="M340" s="12"/>
    </row>
    <row r="341" spans="1:13" ht="18" customHeight="1">
      <c r="A341" s="4">
        <v>340</v>
      </c>
      <c r="B341" s="37">
        <v>43623</v>
      </c>
      <c r="C341" s="34" t="s">
        <v>5</v>
      </c>
      <c r="D341" s="34" t="s">
        <v>55</v>
      </c>
      <c r="E341" s="34" t="s">
        <v>50</v>
      </c>
      <c r="F341" s="34" t="s">
        <v>46</v>
      </c>
      <c r="G341" s="21"/>
      <c r="H341" s="21"/>
      <c r="I341" s="21" t="s">
        <v>20</v>
      </c>
      <c r="J341" s="21" t="s">
        <v>9</v>
      </c>
      <c r="M341" s="12"/>
    </row>
    <row r="342" spans="1:13" ht="18" customHeight="1">
      <c r="A342" s="4">
        <v>341</v>
      </c>
      <c r="B342" s="37">
        <v>43623</v>
      </c>
      <c r="C342" s="34" t="s">
        <v>10</v>
      </c>
      <c r="D342" s="34" t="s">
        <v>56</v>
      </c>
      <c r="E342" s="34" t="s">
        <v>6</v>
      </c>
      <c r="F342" s="34" t="s">
        <v>48</v>
      </c>
      <c r="G342" s="21"/>
      <c r="H342" s="21"/>
      <c r="I342" s="21" t="s">
        <v>13</v>
      </c>
      <c r="J342" s="21" t="s">
        <v>32</v>
      </c>
      <c r="M342" s="12"/>
    </row>
    <row r="343" spans="1:13" ht="18" customHeight="1">
      <c r="A343" s="4">
        <v>342</v>
      </c>
      <c r="B343" s="37">
        <v>43623</v>
      </c>
      <c r="C343" s="34" t="s">
        <v>36</v>
      </c>
      <c r="D343" s="34" t="s">
        <v>12</v>
      </c>
      <c r="E343" s="34" t="s">
        <v>21</v>
      </c>
      <c r="F343" s="34" t="s">
        <v>72</v>
      </c>
      <c r="G343" s="21"/>
      <c r="H343" s="21"/>
      <c r="I343" s="21" t="s">
        <v>37</v>
      </c>
      <c r="J343" s="21" t="s">
        <v>8</v>
      </c>
      <c r="M343" s="12"/>
    </row>
    <row r="344" spans="1:13" ht="18" customHeight="1">
      <c r="A344" s="4">
        <v>343</v>
      </c>
      <c r="B344" s="37">
        <v>43624</v>
      </c>
      <c r="C344" s="34" t="s">
        <v>55</v>
      </c>
      <c r="D344" s="34" t="s">
        <v>50</v>
      </c>
      <c r="E344" s="34" t="s">
        <v>46</v>
      </c>
      <c r="F344" s="34" t="s">
        <v>16</v>
      </c>
      <c r="G344" s="21"/>
      <c r="H344" s="21"/>
      <c r="I344" s="21" t="s">
        <v>20</v>
      </c>
      <c r="J344" s="21" t="s">
        <v>9</v>
      </c>
      <c r="M344" s="12"/>
    </row>
    <row r="345" spans="1:13" ht="18" customHeight="1">
      <c r="A345" s="4">
        <v>344</v>
      </c>
      <c r="B345" s="37">
        <v>43624</v>
      </c>
      <c r="C345" s="34" t="s">
        <v>42</v>
      </c>
      <c r="D345" s="34" t="s">
        <v>29</v>
      </c>
      <c r="E345" s="34" t="s">
        <v>39</v>
      </c>
      <c r="F345" s="34" t="s">
        <v>33</v>
      </c>
      <c r="G345" s="21"/>
      <c r="H345" s="21"/>
      <c r="I345" s="21" t="s">
        <v>14</v>
      </c>
      <c r="J345" s="21" t="s">
        <v>26</v>
      </c>
      <c r="M345" s="12"/>
    </row>
    <row r="346" spans="1:13" ht="18" customHeight="1">
      <c r="A346" s="4">
        <v>345</v>
      </c>
      <c r="B346" s="37">
        <v>43624</v>
      </c>
      <c r="C346" s="34" t="s">
        <v>49</v>
      </c>
      <c r="D346" s="34" t="s">
        <v>23</v>
      </c>
      <c r="E346" s="34" t="s">
        <v>15</v>
      </c>
      <c r="F346" s="34" t="s">
        <v>43</v>
      </c>
      <c r="G346" s="21"/>
      <c r="H346" s="21"/>
      <c r="I346" s="21" t="s">
        <v>19</v>
      </c>
      <c r="J346" s="21" t="s">
        <v>25</v>
      </c>
      <c r="M346" s="12"/>
    </row>
    <row r="347" spans="1:13" ht="18" customHeight="1">
      <c r="A347" s="4">
        <v>346</v>
      </c>
      <c r="B347" s="37">
        <v>43624</v>
      </c>
      <c r="C347" s="34" t="s">
        <v>56</v>
      </c>
      <c r="D347" s="34" t="s">
        <v>6</v>
      </c>
      <c r="E347" s="34" t="s">
        <v>48</v>
      </c>
      <c r="F347" s="34" t="s">
        <v>17</v>
      </c>
      <c r="G347" s="21"/>
      <c r="H347" s="21"/>
      <c r="I347" s="21" t="s">
        <v>13</v>
      </c>
      <c r="J347" s="21" t="s">
        <v>32</v>
      </c>
      <c r="M347" s="12"/>
    </row>
    <row r="348" spans="1:13" ht="18" customHeight="1">
      <c r="A348" s="4">
        <v>347</v>
      </c>
      <c r="B348" s="37">
        <v>43624</v>
      </c>
      <c r="C348" s="34" t="s">
        <v>11</v>
      </c>
      <c r="D348" s="34" t="s">
        <v>24</v>
      </c>
      <c r="E348" s="34" t="s">
        <v>7</v>
      </c>
      <c r="F348" s="34" t="s">
        <v>44</v>
      </c>
      <c r="G348" s="21"/>
      <c r="H348" s="21"/>
      <c r="I348" s="21" t="s">
        <v>38</v>
      </c>
      <c r="J348" s="21" t="s">
        <v>31</v>
      </c>
      <c r="M348" s="12"/>
    </row>
    <row r="349" spans="1:13" ht="18" customHeight="1">
      <c r="A349" s="4">
        <v>348</v>
      </c>
      <c r="B349" s="37">
        <v>43624</v>
      </c>
      <c r="C349" s="34" t="s">
        <v>12</v>
      </c>
      <c r="D349" s="34" t="s">
        <v>21</v>
      </c>
      <c r="E349" s="34" t="s">
        <v>72</v>
      </c>
      <c r="F349" s="34" t="s">
        <v>4</v>
      </c>
      <c r="G349" s="21"/>
      <c r="H349" s="21"/>
      <c r="I349" s="21" t="s">
        <v>37</v>
      </c>
      <c r="J349" s="21" t="s">
        <v>8</v>
      </c>
      <c r="M349" s="12"/>
    </row>
    <row r="350" spans="1:13" ht="18" customHeight="1">
      <c r="A350" s="4">
        <v>349</v>
      </c>
      <c r="B350" s="37">
        <v>43625</v>
      </c>
      <c r="C350" s="34" t="s">
        <v>6</v>
      </c>
      <c r="D350" s="34" t="s">
        <v>48</v>
      </c>
      <c r="E350" s="34" t="s">
        <v>17</v>
      </c>
      <c r="F350" s="34" t="s">
        <v>10</v>
      </c>
      <c r="G350" s="21"/>
      <c r="H350" s="21"/>
      <c r="I350" s="21" t="s">
        <v>13</v>
      </c>
      <c r="J350" s="21" t="s">
        <v>32</v>
      </c>
      <c r="M350" s="12"/>
    </row>
    <row r="351" spans="1:13" ht="18" customHeight="1">
      <c r="A351" s="4">
        <v>350</v>
      </c>
      <c r="B351" s="37">
        <v>43625</v>
      </c>
      <c r="C351" s="34" t="s">
        <v>29</v>
      </c>
      <c r="D351" s="34" t="s">
        <v>39</v>
      </c>
      <c r="E351" s="34" t="s">
        <v>33</v>
      </c>
      <c r="F351" s="34" t="s">
        <v>30</v>
      </c>
      <c r="G351" s="21"/>
      <c r="H351" s="21"/>
      <c r="I351" s="21" t="s">
        <v>14</v>
      </c>
      <c r="J351" s="21" t="s">
        <v>26</v>
      </c>
      <c r="M351" s="12"/>
    </row>
    <row r="352" spans="1:13" ht="18" customHeight="1">
      <c r="A352" s="4">
        <v>351</v>
      </c>
      <c r="B352" s="37">
        <v>43625</v>
      </c>
      <c r="C352" s="34" t="s">
        <v>23</v>
      </c>
      <c r="D352" s="34" t="s">
        <v>15</v>
      </c>
      <c r="E352" s="34" t="s">
        <v>43</v>
      </c>
      <c r="F352" s="34" t="s">
        <v>41</v>
      </c>
      <c r="G352" s="21"/>
      <c r="H352" s="21"/>
      <c r="I352" s="21" t="s">
        <v>19</v>
      </c>
      <c r="J352" s="21" t="s">
        <v>25</v>
      </c>
      <c r="M352" s="12"/>
    </row>
    <row r="353" spans="1:13" ht="18" customHeight="1">
      <c r="A353" s="4">
        <v>352</v>
      </c>
      <c r="B353" s="37">
        <v>43625</v>
      </c>
      <c r="C353" s="34" t="s">
        <v>24</v>
      </c>
      <c r="D353" s="34" t="s">
        <v>7</v>
      </c>
      <c r="E353" s="34" t="s">
        <v>44</v>
      </c>
      <c r="F353" s="34" t="s">
        <v>34</v>
      </c>
      <c r="G353" s="21"/>
      <c r="H353" s="21"/>
      <c r="I353" s="21" t="s">
        <v>38</v>
      </c>
      <c r="J353" s="21" t="s">
        <v>31</v>
      </c>
      <c r="M353" s="12"/>
    </row>
    <row r="354" spans="1:13" ht="18" customHeight="1">
      <c r="A354" s="4">
        <v>353</v>
      </c>
      <c r="B354" s="37">
        <v>43625</v>
      </c>
      <c r="C354" s="34" t="s">
        <v>50</v>
      </c>
      <c r="D354" s="34" t="s">
        <v>46</v>
      </c>
      <c r="E354" s="34" t="s">
        <v>16</v>
      </c>
      <c r="F354" s="34" t="s">
        <v>5</v>
      </c>
      <c r="G354" s="21"/>
      <c r="H354" s="21"/>
      <c r="I354" s="21" t="s">
        <v>20</v>
      </c>
      <c r="J354" s="21" t="s">
        <v>9</v>
      </c>
      <c r="M354" s="12"/>
    </row>
    <row r="355" spans="1:13" ht="18" customHeight="1">
      <c r="A355" s="4">
        <v>354</v>
      </c>
      <c r="B355" s="37">
        <v>43625</v>
      </c>
      <c r="C355" s="34" t="s">
        <v>21</v>
      </c>
      <c r="D355" s="34" t="s">
        <v>72</v>
      </c>
      <c r="E355" s="34" t="s">
        <v>4</v>
      </c>
      <c r="F355" s="34" t="s">
        <v>36</v>
      </c>
      <c r="G355" s="21"/>
      <c r="H355" s="21"/>
      <c r="I355" s="21" t="s">
        <v>37</v>
      </c>
      <c r="J355" s="21" t="s">
        <v>8</v>
      </c>
      <c r="M355" s="12"/>
    </row>
    <row r="356" spans="1:13" ht="18" customHeight="1">
      <c r="A356" s="4">
        <v>355</v>
      </c>
      <c r="B356" s="37">
        <v>43627</v>
      </c>
      <c r="C356" s="34" t="s">
        <v>45</v>
      </c>
      <c r="D356" s="34" t="s">
        <v>47</v>
      </c>
      <c r="E356" s="34" t="s">
        <v>30</v>
      </c>
      <c r="F356" s="34" t="s">
        <v>49</v>
      </c>
      <c r="G356" s="21"/>
      <c r="H356" s="21"/>
      <c r="I356" s="21" t="s">
        <v>8</v>
      </c>
      <c r="J356" s="21" t="s">
        <v>13</v>
      </c>
      <c r="M356" s="12"/>
    </row>
    <row r="357" spans="1:13" ht="18" customHeight="1">
      <c r="A357" s="4">
        <v>356</v>
      </c>
      <c r="B357" s="37">
        <v>43627</v>
      </c>
      <c r="C357" s="34" t="s">
        <v>7</v>
      </c>
      <c r="D357" s="34" t="s">
        <v>16</v>
      </c>
      <c r="E357" s="34" t="s">
        <v>34</v>
      </c>
      <c r="F357" s="34" t="s">
        <v>11</v>
      </c>
      <c r="G357" s="21"/>
      <c r="H357" s="21"/>
      <c r="I357" s="21" t="s">
        <v>26</v>
      </c>
      <c r="J357" s="21" t="s">
        <v>20</v>
      </c>
      <c r="M357" s="12"/>
    </row>
    <row r="358" spans="1:13" ht="18" customHeight="1">
      <c r="A358" s="4">
        <v>357</v>
      </c>
      <c r="B358" s="37">
        <v>43627</v>
      </c>
      <c r="C358" s="34" t="s">
        <v>39</v>
      </c>
      <c r="D358" s="34" t="s">
        <v>17</v>
      </c>
      <c r="E358" s="34" t="s">
        <v>28</v>
      </c>
      <c r="F358" s="34" t="s">
        <v>35</v>
      </c>
      <c r="G358" s="21"/>
      <c r="H358" s="21"/>
      <c r="I358" s="21" t="s">
        <v>31</v>
      </c>
      <c r="J358" s="21" t="s">
        <v>19</v>
      </c>
      <c r="M358" s="12"/>
    </row>
    <row r="359" spans="1:13" ht="18" customHeight="1">
      <c r="A359" s="4">
        <v>358</v>
      </c>
      <c r="B359" s="37">
        <v>43627</v>
      </c>
      <c r="C359" s="34" t="s">
        <v>48</v>
      </c>
      <c r="D359" s="34" t="s">
        <v>44</v>
      </c>
      <c r="E359" s="34" t="s">
        <v>27</v>
      </c>
      <c r="F359" s="34" t="s">
        <v>22</v>
      </c>
      <c r="G359" s="21"/>
      <c r="H359" s="21"/>
      <c r="I359" s="21" t="s">
        <v>9</v>
      </c>
      <c r="J359" s="21" t="s">
        <v>14</v>
      </c>
      <c r="M359" s="12"/>
    </row>
    <row r="360" spans="1:13" ht="18" customHeight="1">
      <c r="A360" s="4">
        <v>359</v>
      </c>
      <c r="B360" s="37">
        <v>43627</v>
      </c>
      <c r="C360" s="34" t="s">
        <v>15</v>
      </c>
      <c r="D360" s="34" t="s">
        <v>4</v>
      </c>
      <c r="E360" s="34" t="s">
        <v>36</v>
      </c>
      <c r="F360" s="34" t="s">
        <v>40</v>
      </c>
      <c r="G360" s="21"/>
      <c r="H360" s="21"/>
      <c r="I360" s="21" t="s">
        <v>25</v>
      </c>
      <c r="J360" s="21" t="s">
        <v>38</v>
      </c>
      <c r="M360" s="12"/>
    </row>
    <row r="361" spans="1:13" ht="18" customHeight="1">
      <c r="A361" s="4">
        <v>360</v>
      </c>
      <c r="B361" s="37">
        <v>43627</v>
      </c>
      <c r="C361" s="34" t="s">
        <v>18</v>
      </c>
      <c r="D361" s="34" t="s">
        <v>43</v>
      </c>
      <c r="E361" s="34" t="s">
        <v>10</v>
      </c>
      <c r="F361" s="34" t="s">
        <v>42</v>
      </c>
      <c r="G361" s="21"/>
      <c r="H361" s="21"/>
      <c r="I361" s="21" t="s">
        <v>32</v>
      </c>
      <c r="J361" s="21" t="s">
        <v>37</v>
      </c>
      <c r="M361" s="12"/>
    </row>
    <row r="362" spans="1:13" ht="18" customHeight="1">
      <c r="A362" s="4">
        <v>361</v>
      </c>
      <c r="B362" s="37">
        <v>43628</v>
      </c>
      <c r="C362" s="34" t="s">
        <v>4</v>
      </c>
      <c r="D362" s="34" t="s">
        <v>36</v>
      </c>
      <c r="E362" s="34" t="s">
        <v>40</v>
      </c>
      <c r="F362" s="34" t="s">
        <v>6</v>
      </c>
      <c r="G362" s="21"/>
      <c r="H362" s="21"/>
      <c r="I362" s="21" t="s">
        <v>25</v>
      </c>
      <c r="J362" s="21" t="s">
        <v>38</v>
      </c>
      <c r="M362" s="12"/>
    </row>
    <row r="363" spans="1:13" ht="18" customHeight="1">
      <c r="A363" s="4">
        <v>362</v>
      </c>
      <c r="B363" s="37">
        <v>43628</v>
      </c>
      <c r="C363" s="34" t="s">
        <v>47</v>
      </c>
      <c r="D363" s="34" t="s">
        <v>30</v>
      </c>
      <c r="E363" s="34" t="s">
        <v>49</v>
      </c>
      <c r="F363" s="34" t="s">
        <v>24</v>
      </c>
      <c r="G363" s="21"/>
      <c r="H363" s="21"/>
      <c r="I363" s="21" t="s">
        <v>8</v>
      </c>
      <c r="J363" s="21" t="s">
        <v>13</v>
      </c>
      <c r="M363" s="12"/>
    </row>
    <row r="364" spans="1:13" ht="18" customHeight="1">
      <c r="A364" s="4">
        <v>363</v>
      </c>
      <c r="B364" s="37">
        <v>43628</v>
      </c>
      <c r="C364" s="34" t="s">
        <v>44</v>
      </c>
      <c r="D364" s="34" t="s">
        <v>27</v>
      </c>
      <c r="E364" s="34" t="s">
        <v>22</v>
      </c>
      <c r="F364" s="34" t="s">
        <v>29</v>
      </c>
      <c r="G364" s="21"/>
      <c r="H364" s="21"/>
      <c r="I364" s="21" t="s">
        <v>9</v>
      </c>
      <c r="J364" s="21" t="s">
        <v>14</v>
      </c>
      <c r="M364" s="12"/>
    </row>
    <row r="365" spans="1:13" ht="18" customHeight="1">
      <c r="A365" s="4">
        <v>364</v>
      </c>
      <c r="B365" s="37">
        <v>43628</v>
      </c>
      <c r="C365" s="34" t="s">
        <v>43</v>
      </c>
      <c r="D365" s="34" t="s">
        <v>10</v>
      </c>
      <c r="E365" s="34" t="s">
        <v>42</v>
      </c>
      <c r="F365" s="34" t="s">
        <v>21</v>
      </c>
      <c r="G365" s="21"/>
      <c r="H365" s="21"/>
      <c r="I365" s="21" t="s">
        <v>32</v>
      </c>
      <c r="J365" s="21" t="s">
        <v>37</v>
      </c>
      <c r="M365" s="12"/>
    </row>
    <row r="366" spans="1:13" ht="18" customHeight="1">
      <c r="A366" s="4">
        <v>365</v>
      </c>
      <c r="B366" s="37">
        <v>43628</v>
      </c>
      <c r="C366" s="34" t="s">
        <v>17</v>
      </c>
      <c r="D366" s="34" t="s">
        <v>28</v>
      </c>
      <c r="E366" s="34" t="s">
        <v>35</v>
      </c>
      <c r="F366" s="34" t="s">
        <v>50</v>
      </c>
      <c r="G366" s="21"/>
      <c r="H366" s="21"/>
      <c r="I366" s="21" t="s">
        <v>31</v>
      </c>
      <c r="J366" s="21" t="s">
        <v>19</v>
      </c>
      <c r="M366" s="12"/>
    </row>
    <row r="367" spans="1:13" ht="18" customHeight="1">
      <c r="A367" s="4">
        <v>366</v>
      </c>
      <c r="B367" s="37">
        <v>43628</v>
      </c>
      <c r="C367" s="34" t="s">
        <v>16</v>
      </c>
      <c r="D367" s="34" t="s">
        <v>34</v>
      </c>
      <c r="E367" s="34" t="s">
        <v>11</v>
      </c>
      <c r="F367" s="34" t="s">
        <v>59</v>
      </c>
      <c r="G367" s="21"/>
      <c r="H367" s="21"/>
      <c r="I367" s="21" t="s">
        <v>26</v>
      </c>
      <c r="J367" s="21" t="s">
        <v>20</v>
      </c>
      <c r="M367" s="12"/>
    </row>
    <row r="368" spans="1:13" ht="18" customHeight="1">
      <c r="A368" s="4">
        <v>367</v>
      </c>
      <c r="B368" s="37">
        <v>43629</v>
      </c>
      <c r="C368" s="34" t="s">
        <v>34</v>
      </c>
      <c r="D368" s="34" t="s">
        <v>11</v>
      </c>
      <c r="E368" s="36" t="s">
        <v>59</v>
      </c>
      <c r="F368" s="34" t="s">
        <v>7</v>
      </c>
      <c r="G368" s="21"/>
      <c r="H368" s="21"/>
      <c r="I368" s="21" t="s">
        <v>26</v>
      </c>
      <c r="J368" s="21" t="s">
        <v>20</v>
      </c>
      <c r="M368" s="12"/>
    </row>
    <row r="369" spans="1:13" ht="18" customHeight="1">
      <c r="A369" s="4">
        <v>368</v>
      </c>
      <c r="B369" s="37">
        <v>43629</v>
      </c>
      <c r="C369" s="34" t="s">
        <v>10</v>
      </c>
      <c r="D369" s="34" t="s">
        <v>42</v>
      </c>
      <c r="E369" s="34" t="s">
        <v>21</v>
      </c>
      <c r="F369" s="34" t="s">
        <v>18</v>
      </c>
      <c r="G369" s="21"/>
      <c r="H369" s="21"/>
      <c r="I369" s="21" t="s">
        <v>32</v>
      </c>
      <c r="J369" s="21" t="s">
        <v>37</v>
      </c>
      <c r="M369" s="12"/>
    </row>
    <row r="370" spans="1:13" ht="18" customHeight="1">
      <c r="A370" s="4">
        <v>369</v>
      </c>
      <c r="B370" s="37">
        <v>43629</v>
      </c>
      <c r="C370" s="34" t="s">
        <v>36</v>
      </c>
      <c r="D370" s="34" t="s">
        <v>40</v>
      </c>
      <c r="E370" s="34" t="s">
        <v>6</v>
      </c>
      <c r="F370" s="34" t="s">
        <v>15</v>
      </c>
      <c r="G370" s="21"/>
      <c r="H370" s="21"/>
      <c r="I370" s="21" t="s">
        <v>25</v>
      </c>
      <c r="J370" s="21" t="s">
        <v>38</v>
      </c>
      <c r="M370" s="12"/>
    </row>
    <row r="371" spans="1:13" ht="18" customHeight="1">
      <c r="A371" s="4">
        <v>370</v>
      </c>
      <c r="B371" s="37">
        <v>43629</v>
      </c>
      <c r="C371" s="34" t="s">
        <v>28</v>
      </c>
      <c r="D371" s="34" t="s">
        <v>35</v>
      </c>
      <c r="E371" s="34" t="s">
        <v>50</v>
      </c>
      <c r="F371" s="34" t="s">
        <v>39</v>
      </c>
      <c r="G371" s="21"/>
      <c r="H371" s="21"/>
      <c r="I371" s="21" t="s">
        <v>31</v>
      </c>
      <c r="J371" s="21" t="s">
        <v>19</v>
      </c>
      <c r="M371" s="12"/>
    </row>
    <row r="372" spans="1:13" ht="18" customHeight="1">
      <c r="A372" s="4">
        <v>371</v>
      </c>
      <c r="B372" s="37">
        <v>43629</v>
      </c>
      <c r="C372" s="34" t="s">
        <v>30</v>
      </c>
      <c r="D372" s="34" t="s">
        <v>49</v>
      </c>
      <c r="E372" s="34" t="s">
        <v>24</v>
      </c>
      <c r="F372" s="34" t="s">
        <v>45</v>
      </c>
      <c r="G372" s="21"/>
      <c r="H372" s="21"/>
      <c r="I372" s="21" t="s">
        <v>8</v>
      </c>
      <c r="J372" s="21" t="s">
        <v>13</v>
      </c>
      <c r="M372" s="12"/>
    </row>
    <row r="373" spans="1:13" ht="18" customHeight="1">
      <c r="A373" s="4">
        <v>372</v>
      </c>
      <c r="B373" s="37">
        <v>43629</v>
      </c>
      <c r="C373" s="34" t="s">
        <v>27</v>
      </c>
      <c r="D373" s="34" t="s">
        <v>22</v>
      </c>
      <c r="E373" s="34" t="s">
        <v>29</v>
      </c>
      <c r="F373" s="34" t="s">
        <v>48</v>
      </c>
      <c r="G373" s="21"/>
      <c r="H373" s="21"/>
      <c r="I373" s="21" t="s">
        <v>9</v>
      </c>
      <c r="J373" s="21" t="s">
        <v>14</v>
      </c>
      <c r="M373" s="12"/>
    </row>
    <row r="374" spans="1:13" ht="18" customHeight="1">
      <c r="A374" s="4">
        <v>373</v>
      </c>
      <c r="B374" s="37">
        <v>43630</v>
      </c>
      <c r="C374" s="34" t="s">
        <v>72</v>
      </c>
      <c r="D374" s="34" t="s">
        <v>24</v>
      </c>
      <c r="E374" s="34" t="s">
        <v>45</v>
      </c>
      <c r="F374" s="34" t="s">
        <v>47</v>
      </c>
      <c r="G374" s="21"/>
      <c r="H374" s="21"/>
      <c r="I374" s="21" t="s">
        <v>26</v>
      </c>
      <c r="J374" s="21" t="s">
        <v>38</v>
      </c>
      <c r="M374" s="12"/>
    </row>
    <row r="375" spans="1:13" ht="18" customHeight="1">
      <c r="A375" s="4">
        <v>374</v>
      </c>
      <c r="B375" s="37">
        <v>43630</v>
      </c>
      <c r="C375" s="34" t="s">
        <v>35</v>
      </c>
      <c r="D375" s="36" t="s">
        <v>50</v>
      </c>
      <c r="E375" s="34" t="s">
        <v>39</v>
      </c>
      <c r="F375" s="34" t="s">
        <v>17</v>
      </c>
      <c r="G375" s="21"/>
      <c r="H375" s="21"/>
      <c r="I375" s="21" t="s">
        <v>31</v>
      </c>
      <c r="J375" s="21" t="s">
        <v>37</v>
      </c>
      <c r="M375" s="12"/>
    </row>
    <row r="376" spans="1:13" ht="18" customHeight="1">
      <c r="A376" s="4">
        <v>375</v>
      </c>
      <c r="B376" s="37">
        <v>43630</v>
      </c>
      <c r="C376" s="34" t="s">
        <v>42</v>
      </c>
      <c r="D376" s="34" t="s">
        <v>29</v>
      </c>
      <c r="E376" s="34" t="s">
        <v>18</v>
      </c>
      <c r="F376" s="34" t="s">
        <v>44</v>
      </c>
      <c r="G376" s="21"/>
      <c r="H376" s="21"/>
      <c r="I376" s="21" t="s">
        <v>9</v>
      </c>
      <c r="J376" s="21" t="s">
        <v>19</v>
      </c>
      <c r="M376" s="12"/>
    </row>
    <row r="377" spans="1:13" ht="18" customHeight="1">
      <c r="A377" s="4">
        <v>376</v>
      </c>
      <c r="B377" s="37">
        <v>43630</v>
      </c>
      <c r="C377" s="34" t="s">
        <v>49</v>
      </c>
      <c r="D377" s="34" t="s">
        <v>33</v>
      </c>
      <c r="E377" s="34" t="s">
        <v>5</v>
      </c>
      <c r="F377" s="34" t="s">
        <v>12</v>
      </c>
      <c r="G377" s="21"/>
      <c r="H377" s="21"/>
      <c r="I377" s="21" t="s">
        <v>32</v>
      </c>
      <c r="J377" s="21" t="s">
        <v>14</v>
      </c>
      <c r="M377" s="12"/>
    </row>
    <row r="378" spans="1:13" ht="18" customHeight="1">
      <c r="A378" s="4">
        <v>377</v>
      </c>
      <c r="B378" s="37">
        <v>43630</v>
      </c>
      <c r="C378" s="36" t="s">
        <v>46</v>
      </c>
      <c r="D378" s="34" t="s">
        <v>6</v>
      </c>
      <c r="E378" s="34" t="s">
        <v>41</v>
      </c>
      <c r="F378" s="34" t="s">
        <v>4</v>
      </c>
      <c r="G378" s="21"/>
      <c r="H378" s="21"/>
      <c r="I378" s="21" t="s">
        <v>25</v>
      </c>
      <c r="J378" s="21" t="s">
        <v>13</v>
      </c>
      <c r="M378" s="13"/>
    </row>
    <row r="379" spans="1:13" ht="18" customHeight="1">
      <c r="A379" s="4">
        <v>378</v>
      </c>
      <c r="B379" s="37">
        <v>43630</v>
      </c>
      <c r="C379" s="34" t="s">
        <v>22</v>
      </c>
      <c r="D379" s="34" t="s">
        <v>55</v>
      </c>
      <c r="E379" s="34" t="s">
        <v>15</v>
      </c>
      <c r="F379" s="34" t="s">
        <v>43</v>
      </c>
      <c r="G379" s="21"/>
      <c r="H379" s="21"/>
      <c r="I379" s="21" t="s">
        <v>8</v>
      </c>
      <c r="J379" s="21" t="s">
        <v>20</v>
      </c>
      <c r="M379" s="12"/>
    </row>
    <row r="380" spans="1:13" ht="18" customHeight="1">
      <c r="A380" s="4">
        <v>379</v>
      </c>
      <c r="B380" s="37">
        <v>43631</v>
      </c>
      <c r="C380" s="34" t="s">
        <v>6</v>
      </c>
      <c r="D380" s="34" t="s">
        <v>41</v>
      </c>
      <c r="E380" s="34" t="s">
        <v>4</v>
      </c>
      <c r="F380" s="34" t="s">
        <v>30</v>
      </c>
      <c r="G380" s="21"/>
      <c r="H380" s="21"/>
      <c r="I380" s="21" t="s">
        <v>25</v>
      </c>
      <c r="J380" s="21" t="s">
        <v>13</v>
      </c>
      <c r="M380" s="12"/>
    </row>
    <row r="381" spans="1:13" ht="18" customHeight="1">
      <c r="A381" s="4">
        <v>380</v>
      </c>
      <c r="B381" s="37">
        <v>43631</v>
      </c>
      <c r="C381" s="34" t="s">
        <v>24</v>
      </c>
      <c r="D381" s="34" t="s">
        <v>45</v>
      </c>
      <c r="E381" s="34" t="s">
        <v>47</v>
      </c>
      <c r="F381" s="34" t="s">
        <v>57</v>
      </c>
      <c r="G381" s="21"/>
      <c r="H381" s="21"/>
      <c r="I381" s="21" t="s">
        <v>26</v>
      </c>
      <c r="J381" s="21" t="s">
        <v>38</v>
      </c>
      <c r="M381" s="12"/>
    </row>
    <row r="382" spans="1:13" ht="18" customHeight="1">
      <c r="A382" s="4">
        <v>381</v>
      </c>
      <c r="B382" s="37">
        <v>43631</v>
      </c>
      <c r="C382" s="34" t="s">
        <v>50</v>
      </c>
      <c r="D382" s="34" t="s">
        <v>39</v>
      </c>
      <c r="E382" s="34" t="s">
        <v>17</v>
      </c>
      <c r="F382" s="34" t="s">
        <v>28</v>
      </c>
      <c r="G382" s="21"/>
      <c r="H382" s="21"/>
      <c r="I382" s="21" t="s">
        <v>31</v>
      </c>
      <c r="J382" s="21" t="s">
        <v>37</v>
      </c>
      <c r="M382" s="12"/>
    </row>
    <row r="383" spans="1:13" ht="18" customHeight="1">
      <c r="A383" s="4">
        <v>382</v>
      </c>
      <c r="B383" s="37">
        <v>43631</v>
      </c>
      <c r="C383" s="34" t="s">
        <v>33</v>
      </c>
      <c r="D383" s="34" t="s">
        <v>5</v>
      </c>
      <c r="E383" s="34" t="s">
        <v>12</v>
      </c>
      <c r="F383" s="34" t="s">
        <v>36</v>
      </c>
      <c r="G383" s="21"/>
      <c r="H383" s="21"/>
      <c r="I383" s="21" t="s">
        <v>32</v>
      </c>
      <c r="J383" s="21" t="s">
        <v>14</v>
      </c>
      <c r="M383" s="12"/>
    </row>
    <row r="384" spans="1:13" ht="18" customHeight="1">
      <c r="A384" s="4">
        <v>383</v>
      </c>
      <c r="B384" s="37">
        <v>43632</v>
      </c>
      <c r="C384" s="34" t="s">
        <v>45</v>
      </c>
      <c r="D384" s="34" t="s">
        <v>47</v>
      </c>
      <c r="E384" s="34" t="s">
        <v>57</v>
      </c>
      <c r="F384" s="34" t="s">
        <v>72</v>
      </c>
      <c r="G384" s="21"/>
      <c r="H384" s="21"/>
      <c r="I384" s="21" t="s">
        <v>26</v>
      </c>
      <c r="J384" s="21" t="s">
        <v>38</v>
      </c>
      <c r="M384" s="12"/>
    </row>
    <row r="385" spans="1:13" ht="18" customHeight="1">
      <c r="A385" s="4">
        <v>384</v>
      </c>
      <c r="B385" s="37">
        <v>43632</v>
      </c>
      <c r="C385" s="34" t="s">
        <v>39</v>
      </c>
      <c r="D385" s="34" t="s">
        <v>17</v>
      </c>
      <c r="E385" s="34" t="s">
        <v>28</v>
      </c>
      <c r="F385" s="34" t="s">
        <v>35</v>
      </c>
      <c r="G385" s="21"/>
      <c r="H385" s="21"/>
      <c r="I385" s="21" t="s">
        <v>31</v>
      </c>
      <c r="J385" s="21" t="s">
        <v>37</v>
      </c>
      <c r="M385" s="12"/>
    </row>
    <row r="386" spans="1:13" ht="18" customHeight="1">
      <c r="A386" s="4">
        <v>385</v>
      </c>
      <c r="B386" s="37">
        <v>43632</v>
      </c>
      <c r="C386" s="34" t="s">
        <v>55</v>
      </c>
      <c r="D386" s="34" t="s">
        <v>15</v>
      </c>
      <c r="E386" s="34" t="s">
        <v>43</v>
      </c>
      <c r="F386" s="34" t="s">
        <v>23</v>
      </c>
      <c r="G386" s="21"/>
      <c r="H386" s="21"/>
      <c r="I386" s="21" t="s">
        <v>8</v>
      </c>
      <c r="J386" s="21" t="s">
        <v>20</v>
      </c>
      <c r="M386" s="12"/>
    </row>
    <row r="387" spans="1:13" ht="18" customHeight="1">
      <c r="A387" s="4">
        <v>386</v>
      </c>
      <c r="B387" s="37">
        <v>43632</v>
      </c>
      <c r="C387" s="34" t="s">
        <v>41</v>
      </c>
      <c r="D387" s="34" t="s">
        <v>4</v>
      </c>
      <c r="E387" s="34" t="s">
        <v>30</v>
      </c>
      <c r="F387" s="34" t="s">
        <v>46</v>
      </c>
      <c r="G387" s="21"/>
      <c r="H387" s="21"/>
      <c r="I387" s="21" t="s">
        <v>25</v>
      </c>
      <c r="J387" s="21" t="s">
        <v>13</v>
      </c>
      <c r="M387" s="12"/>
    </row>
    <row r="388" spans="1:13" ht="18" customHeight="1">
      <c r="A388" s="4">
        <v>387</v>
      </c>
      <c r="B388" s="37">
        <v>43632</v>
      </c>
      <c r="C388" s="34" t="s">
        <v>5</v>
      </c>
      <c r="D388" s="34" t="s">
        <v>12</v>
      </c>
      <c r="E388" s="34" t="s">
        <v>36</v>
      </c>
      <c r="F388" s="34" t="s">
        <v>49</v>
      </c>
      <c r="G388" s="21"/>
      <c r="H388" s="21"/>
      <c r="I388" s="21" t="s">
        <v>32</v>
      </c>
      <c r="J388" s="21" t="s">
        <v>14</v>
      </c>
      <c r="M388" s="12"/>
    </row>
    <row r="389" spans="1:13" ht="18" customHeight="1">
      <c r="A389" s="4">
        <v>388</v>
      </c>
      <c r="B389" s="37">
        <v>43632</v>
      </c>
      <c r="C389" s="34" t="s">
        <v>18</v>
      </c>
      <c r="D389" s="34" t="s">
        <v>44</v>
      </c>
      <c r="E389" s="34" t="s">
        <v>10</v>
      </c>
      <c r="F389" s="34" t="s">
        <v>42</v>
      </c>
      <c r="G389" s="21"/>
      <c r="H389" s="21"/>
      <c r="I389" s="21" t="s">
        <v>9</v>
      </c>
      <c r="J389" s="21" t="s">
        <v>19</v>
      </c>
      <c r="M389" s="12"/>
    </row>
    <row r="390" spans="1:13" ht="18" customHeight="1">
      <c r="A390" s="4">
        <v>389</v>
      </c>
      <c r="B390" s="37">
        <v>43633</v>
      </c>
      <c r="C390" s="34" t="s">
        <v>15</v>
      </c>
      <c r="D390" s="34" t="s">
        <v>43</v>
      </c>
      <c r="E390" s="34" t="s">
        <v>23</v>
      </c>
      <c r="F390" s="34" t="s">
        <v>22</v>
      </c>
      <c r="G390" s="21"/>
      <c r="H390" s="21"/>
      <c r="I390" s="21" t="s">
        <v>8</v>
      </c>
      <c r="J390" s="21" t="s">
        <v>20</v>
      </c>
      <c r="M390" s="12"/>
    </row>
    <row r="391" spans="1:13" ht="18" customHeight="1">
      <c r="A391" s="4">
        <v>390</v>
      </c>
      <c r="B391" s="37">
        <v>43634</v>
      </c>
      <c r="C391" s="34" t="s">
        <v>47</v>
      </c>
      <c r="D391" s="34" t="s">
        <v>10</v>
      </c>
      <c r="E391" s="34" t="s">
        <v>56</v>
      </c>
      <c r="F391" s="34" t="s">
        <v>33</v>
      </c>
      <c r="G391" s="21"/>
      <c r="H391" s="21"/>
      <c r="I391" s="21" t="s">
        <v>20</v>
      </c>
      <c r="J391" s="21" t="s">
        <v>32</v>
      </c>
      <c r="M391" s="12"/>
    </row>
    <row r="392" spans="1:13" ht="18" customHeight="1">
      <c r="A392" s="4">
        <v>391</v>
      </c>
      <c r="B392" s="37">
        <v>43634</v>
      </c>
      <c r="C392" s="34" t="s">
        <v>44</v>
      </c>
      <c r="D392" s="34" t="s">
        <v>28</v>
      </c>
      <c r="E392" s="34" t="s">
        <v>7</v>
      </c>
      <c r="F392" s="34" t="s">
        <v>6</v>
      </c>
      <c r="G392" s="21"/>
      <c r="H392" s="21"/>
      <c r="I392" s="21" t="s">
        <v>37</v>
      </c>
      <c r="J392" s="21" t="s">
        <v>26</v>
      </c>
      <c r="M392" s="12"/>
    </row>
    <row r="393" spans="1:13" ht="18" customHeight="1">
      <c r="A393" s="4">
        <v>392</v>
      </c>
      <c r="B393" s="37">
        <v>43634</v>
      </c>
      <c r="C393" s="34" t="s">
        <v>43</v>
      </c>
      <c r="D393" s="34" t="s">
        <v>59</v>
      </c>
      <c r="E393" s="34" t="s">
        <v>72</v>
      </c>
      <c r="F393" s="34" t="s">
        <v>16</v>
      </c>
      <c r="G393" s="21"/>
      <c r="H393" s="21"/>
      <c r="I393" s="21" t="s">
        <v>38</v>
      </c>
      <c r="J393" s="21" t="s">
        <v>9</v>
      </c>
      <c r="M393" s="12"/>
    </row>
    <row r="394" spans="1:13" ht="18" customHeight="1">
      <c r="A394" s="4">
        <v>393</v>
      </c>
      <c r="B394" s="37">
        <v>43634</v>
      </c>
      <c r="C394" s="34" t="s">
        <v>11</v>
      </c>
      <c r="D394" s="34" t="s">
        <v>36</v>
      </c>
      <c r="E394" s="34" t="s">
        <v>22</v>
      </c>
      <c r="F394" s="34" t="s">
        <v>24</v>
      </c>
      <c r="G394" s="21"/>
      <c r="H394" s="21"/>
      <c r="I394" s="21" t="s">
        <v>19</v>
      </c>
      <c r="J394" s="21" t="s">
        <v>8</v>
      </c>
      <c r="M394" s="12"/>
    </row>
    <row r="395" spans="1:13" ht="18" customHeight="1">
      <c r="A395" s="4">
        <v>394</v>
      </c>
      <c r="B395" s="37">
        <v>43634</v>
      </c>
      <c r="C395" s="36" t="s">
        <v>17</v>
      </c>
      <c r="D395" s="34" t="s">
        <v>21</v>
      </c>
      <c r="E395" s="34" t="s">
        <v>35</v>
      </c>
      <c r="F395" s="34" t="s">
        <v>55</v>
      </c>
      <c r="G395" s="21"/>
      <c r="H395" s="21"/>
      <c r="I395" s="21" t="s">
        <v>14</v>
      </c>
      <c r="J395" s="21" t="s">
        <v>25</v>
      </c>
      <c r="M395" s="13"/>
    </row>
    <row r="396" spans="1:13" ht="18" customHeight="1">
      <c r="A396" s="4">
        <v>395</v>
      </c>
      <c r="B396" s="37">
        <v>43634</v>
      </c>
      <c r="C396" s="34" t="s">
        <v>12</v>
      </c>
      <c r="D396" s="34" t="s">
        <v>23</v>
      </c>
      <c r="E396" s="34" t="s">
        <v>51</v>
      </c>
      <c r="F396" s="34" t="s">
        <v>29</v>
      </c>
      <c r="G396" s="21"/>
      <c r="H396" s="21"/>
      <c r="I396" s="21" t="s">
        <v>13</v>
      </c>
      <c r="J396" s="21" t="s">
        <v>31</v>
      </c>
      <c r="M396" s="12"/>
    </row>
    <row r="397" spans="1:13" ht="18" customHeight="1">
      <c r="A397" s="4">
        <v>396</v>
      </c>
      <c r="B397" s="37">
        <v>43635</v>
      </c>
      <c r="C397" s="34" t="s">
        <v>59</v>
      </c>
      <c r="D397" s="34" t="s">
        <v>72</v>
      </c>
      <c r="E397" s="34" t="s">
        <v>16</v>
      </c>
      <c r="F397" s="34" t="s">
        <v>15</v>
      </c>
      <c r="G397" s="21"/>
      <c r="H397" s="21"/>
      <c r="I397" s="21" t="s">
        <v>9</v>
      </c>
      <c r="J397" s="21" t="s">
        <v>38</v>
      </c>
      <c r="M397" s="12"/>
    </row>
    <row r="398" spans="1:13" ht="18" customHeight="1">
      <c r="A398" s="4">
        <v>397</v>
      </c>
      <c r="B398" s="37">
        <v>43635</v>
      </c>
      <c r="C398" s="34" t="s">
        <v>10</v>
      </c>
      <c r="D398" s="34" t="s">
        <v>56</v>
      </c>
      <c r="E398" s="34" t="s">
        <v>33</v>
      </c>
      <c r="F398" s="34" t="s">
        <v>34</v>
      </c>
      <c r="G398" s="21"/>
      <c r="H398" s="21"/>
      <c r="I398" s="21" t="s">
        <v>20</v>
      </c>
      <c r="J398" s="21" t="s">
        <v>32</v>
      </c>
      <c r="M398" s="12"/>
    </row>
    <row r="399" spans="1:13" ht="18" customHeight="1">
      <c r="A399" s="4">
        <v>398</v>
      </c>
      <c r="B399" s="37">
        <v>43635</v>
      </c>
      <c r="C399" s="21" t="s">
        <v>36</v>
      </c>
      <c r="D399" s="21" t="s">
        <v>22</v>
      </c>
      <c r="E399" s="21" t="s">
        <v>24</v>
      </c>
      <c r="F399" s="21" t="s">
        <v>58</v>
      </c>
      <c r="G399" s="21"/>
      <c r="H399" s="21"/>
      <c r="I399" s="21" t="s">
        <v>19</v>
      </c>
      <c r="J399" s="21" t="s">
        <v>8</v>
      </c>
      <c r="M399" s="12"/>
    </row>
    <row r="400" spans="1:13" ht="18" customHeight="1">
      <c r="A400" s="4">
        <v>399</v>
      </c>
      <c r="B400" s="37">
        <v>43635</v>
      </c>
      <c r="C400" s="34" t="s">
        <v>28</v>
      </c>
      <c r="D400" s="34" t="s">
        <v>7</v>
      </c>
      <c r="E400" s="34" t="s">
        <v>6</v>
      </c>
      <c r="F400" s="34" t="s">
        <v>5</v>
      </c>
      <c r="G400" s="21"/>
      <c r="H400" s="21"/>
      <c r="I400" s="21" t="s">
        <v>37</v>
      </c>
      <c r="J400" s="21" t="s">
        <v>26</v>
      </c>
      <c r="M400" s="12"/>
    </row>
    <row r="401" spans="1:13" ht="18" customHeight="1">
      <c r="A401" s="4">
        <v>400</v>
      </c>
      <c r="B401" s="37">
        <v>43635</v>
      </c>
      <c r="C401" s="34" t="s">
        <v>23</v>
      </c>
      <c r="D401" s="34" t="s">
        <v>51</v>
      </c>
      <c r="E401" s="34" t="s">
        <v>29</v>
      </c>
      <c r="F401" s="34" t="s">
        <v>18</v>
      </c>
      <c r="G401" s="21"/>
      <c r="H401" s="21"/>
      <c r="I401" s="21" t="s">
        <v>13</v>
      </c>
      <c r="J401" s="21" t="s">
        <v>31</v>
      </c>
      <c r="M401" s="12"/>
    </row>
    <row r="402" spans="1:13" ht="18" customHeight="1">
      <c r="A402" s="4">
        <v>401</v>
      </c>
      <c r="B402" s="37">
        <v>43635</v>
      </c>
      <c r="C402" s="34" t="s">
        <v>21</v>
      </c>
      <c r="D402" s="34" t="s">
        <v>35</v>
      </c>
      <c r="E402" s="34" t="s">
        <v>55</v>
      </c>
      <c r="F402" s="34" t="s">
        <v>27</v>
      </c>
      <c r="G402" s="21"/>
      <c r="H402" s="21"/>
      <c r="I402" s="21" t="s">
        <v>14</v>
      </c>
      <c r="J402" s="21" t="s">
        <v>25</v>
      </c>
      <c r="M402" s="12"/>
    </row>
    <row r="403" spans="1:13" ht="18" customHeight="1">
      <c r="A403" s="4">
        <v>402</v>
      </c>
      <c r="B403" s="37">
        <v>43636</v>
      </c>
      <c r="C403" s="34" t="s">
        <v>7</v>
      </c>
      <c r="D403" s="34" t="s">
        <v>6</v>
      </c>
      <c r="E403" s="34" t="s">
        <v>5</v>
      </c>
      <c r="F403" s="34" t="s">
        <v>44</v>
      </c>
      <c r="G403" s="21"/>
      <c r="H403" s="21"/>
      <c r="I403" s="21" t="s">
        <v>37</v>
      </c>
      <c r="J403" s="21" t="s">
        <v>26</v>
      </c>
      <c r="M403" s="12"/>
    </row>
    <row r="404" spans="1:13" ht="18" customHeight="1">
      <c r="A404" s="4">
        <v>403</v>
      </c>
      <c r="B404" s="37">
        <v>43636</v>
      </c>
      <c r="C404" s="34" t="s">
        <v>72</v>
      </c>
      <c r="D404" s="34" t="s">
        <v>16</v>
      </c>
      <c r="E404" s="34" t="s">
        <v>15</v>
      </c>
      <c r="F404" s="34" t="s">
        <v>43</v>
      </c>
      <c r="G404" s="21"/>
      <c r="H404" s="21"/>
      <c r="I404" s="21" t="s">
        <v>38</v>
      </c>
      <c r="J404" s="21" t="s">
        <v>9</v>
      </c>
      <c r="M404" s="12"/>
    </row>
    <row r="405" spans="1:13" ht="18" customHeight="1">
      <c r="A405" s="4">
        <v>404</v>
      </c>
      <c r="B405" s="37">
        <v>43636</v>
      </c>
      <c r="C405" s="34" t="s">
        <v>35</v>
      </c>
      <c r="D405" s="34" t="s">
        <v>55</v>
      </c>
      <c r="E405" s="34" t="s">
        <v>27</v>
      </c>
      <c r="F405" s="34" t="s">
        <v>17</v>
      </c>
      <c r="G405" s="21"/>
      <c r="H405" s="21"/>
      <c r="I405" s="21" t="s">
        <v>14</v>
      </c>
      <c r="J405" s="21" t="s">
        <v>25</v>
      </c>
      <c r="M405" s="12"/>
    </row>
    <row r="406" spans="1:13" ht="18" customHeight="1">
      <c r="A406" s="4">
        <v>405</v>
      </c>
      <c r="B406" s="37">
        <v>43636</v>
      </c>
      <c r="C406" s="34" t="s">
        <v>56</v>
      </c>
      <c r="D406" s="34" t="s">
        <v>33</v>
      </c>
      <c r="E406" s="34" t="s">
        <v>34</v>
      </c>
      <c r="F406" s="34" t="s">
        <v>47</v>
      </c>
      <c r="G406" s="21"/>
      <c r="H406" s="21"/>
      <c r="I406" s="21" t="s">
        <v>20</v>
      </c>
      <c r="J406" s="21" t="s">
        <v>32</v>
      </c>
      <c r="M406" s="12"/>
    </row>
    <row r="407" spans="1:13" ht="18" customHeight="1">
      <c r="A407" s="4">
        <v>406</v>
      </c>
      <c r="B407" s="38">
        <v>43636</v>
      </c>
      <c r="C407" s="21" t="s">
        <v>51</v>
      </c>
      <c r="D407" s="21" t="s">
        <v>29</v>
      </c>
      <c r="E407" s="21" t="s">
        <v>18</v>
      </c>
      <c r="F407" s="21" t="s">
        <v>12</v>
      </c>
      <c r="G407" s="21"/>
      <c r="H407" s="21"/>
      <c r="I407" s="21" t="s">
        <v>13</v>
      </c>
      <c r="J407" s="21" t="s">
        <v>31</v>
      </c>
      <c r="M407" s="12"/>
    </row>
    <row r="408" spans="1:13" ht="18" customHeight="1">
      <c r="A408" s="4">
        <v>407</v>
      </c>
      <c r="B408" s="37">
        <v>43636</v>
      </c>
      <c r="C408" s="34" t="s">
        <v>22</v>
      </c>
      <c r="D408" s="34" t="s">
        <v>24</v>
      </c>
      <c r="E408" s="34" t="s">
        <v>58</v>
      </c>
      <c r="F408" s="34" t="s">
        <v>11</v>
      </c>
      <c r="G408" s="21"/>
      <c r="H408" s="21"/>
      <c r="I408" s="21" t="s">
        <v>19</v>
      </c>
      <c r="J408" s="21" t="s">
        <v>8</v>
      </c>
      <c r="M408" s="12"/>
    </row>
    <row r="409" spans="1:13" ht="18" customHeight="1">
      <c r="A409" s="4">
        <v>408</v>
      </c>
      <c r="B409" s="37">
        <v>43637</v>
      </c>
      <c r="C409" s="34" t="s">
        <v>4</v>
      </c>
      <c r="D409" s="34" t="s">
        <v>5</v>
      </c>
      <c r="E409" s="34" t="s">
        <v>60</v>
      </c>
      <c r="F409" s="34" t="s">
        <v>36</v>
      </c>
      <c r="G409" s="21"/>
      <c r="H409" s="21"/>
      <c r="I409" s="21" t="s">
        <v>14</v>
      </c>
      <c r="J409" s="21" t="s">
        <v>8</v>
      </c>
      <c r="M409" s="12"/>
    </row>
    <row r="410" spans="1:13" ht="18" customHeight="1">
      <c r="A410" s="4">
        <v>409</v>
      </c>
      <c r="B410" s="37">
        <v>43637</v>
      </c>
      <c r="C410" s="34" t="s">
        <v>6</v>
      </c>
      <c r="D410" s="34" t="s">
        <v>30</v>
      </c>
      <c r="E410" s="34" t="s">
        <v>12</v>
      </c>
      <c r="F410" s="34" t="s">
        <v>21</v>
      </c>
      <c r="G410" s="21"/>
      <c r="H410" s="21"/>
      <c r="I410" s="21" t="s">
        <v>20</v>
      </c>
      <c r="J410" s="21" t="s">
        <v>31</v>
      </c>
      <c r="M410" s="12"/>
    </row>
    <row r="411" spans="1:13" ht="18" customHeight="1">
      <c r="A411" s="4">
        <v>410</v>
      </c>
      <c r="B411" s="37">
        <v>43637</v>
      </c>
      <c r="C411" s="34" t="s">
        <v>29</v>
      </c>
      <c r="D411" s="34" t="s">
        <v>18</v>
      </c>
      <c r="E411" s="34" t="s">
        <v>40</v>
      </c>
      <c r="F411" s="34" t="s">
        <v>28</v>
      </c>
      <c r="G411" s="21"/>
      <c r="H411" s="21"/>
      <c r="I411" s="21" t="s">
        <v>13</v>
      </c>
      <c r="J411" s="21" t="s">
        <v>9</v>
      </c>
      <c r="M411" s="12"/>
    </row>
    <row r="412" spans="1:13" ht="18" customHeight="1">
      <c r="A412" s="4">
        <v>411</v>
      </c>
      <c r="B412" s="37">
        <v>43637</v>
      </c>
      <c r="C412" s="34" t="s">
        <v>24</v>
      </c>
      <c r="D412" s="34" t="s">
        <v>34</v>
      </c>
      <c r="E412" s="34" t="s">
        <v>11</v>
      </c>
      <c r="F412" s="34" t="s">
        <v>23</v>
      </c>
      <c r="G412" s="21"/>
      <c r="H412" s="21"/>
      <c r="I412" s="21" t="s">
        <v>38</v>
      </c>
      <c r="J412" s="21" t="s">
        <v>32</v>
      </c>
      <c r="M412" s="12"/>
    </row>
    <row r="413" spans="1:13" ht="18" customHeight="1">
      <c r="A413" s="4">
        <v>412</v>
      </c>
      <c r="B413" s="37">
        <v>43637</v>
      </c>
      <c r="C413" s="34" t="s">
        <v>33</v>
      </c>
      <c r="D413" s="34" t="s">
        <v>27</v>
      </c>
      <c r="E413" s="36" t="s">
        <v>49</v>
      </c>
      <c r="F413" s="34" t="s">
        <v>10</v>
      </c>
      <c r="G413" s="21"/>
      <c r="H413" s="21"/>
      <c r="I413" s="21" t="s">
        <v>37</v>
      </c>
      <c r="J413" s="21" t="s">
        <v>25</v>
      </c>
      <c r="M413" s="12"/>
    </row>
    <row r="414" spans="1:13" ht="18" customHeight="1">
      <c r="A414" s="4">
        <v>413</v>
      </c>
      <c r="B414" s="37">
        <v>43637</v>
      </c>
      <c r="C414" s="34" t="s">
        <v>16</v>
      </c>
      <c r="D414" s="34" t="s">
        <v>58</v>
      </c>
      <c r="E414" s="34" t="s">
        <v>46</v>
      </c>
      <c r="F414" s="34" t="s">
        <v>50</v>
      </c>
      <c r="G414" s="21"/>
      <c r="H414" s="21"/>
      <c r="I414" s="21" t="s">
        <v>19</v>
      </c>
      <c r="J414" s="21" t="s">
        <v>26</v>
      </c>
      <c r="M414" s="12"/>
    </row>
    <row r="415" spans="1:13" ht="18" customHeight="1">
      <c r="A415" s="4">
        <v>414</v>
      </c>
      <c r="B415" s="37">
        <v>43638</v>
      </c>
      <c r="C415" s="34" t="s">
        <v>34</v>
      </c>
      <c r="D415" s="34" t="s">
        <v>11</v>
      </c>
      <c r="E415" s="34" t="s">
        <v>23</v>
      </c>
      <c r="F415" s="34" t="s">
        <v>45</v>
      </c>
      <c r="G415" s="21"/>
      <c r="H415" s="21"/>
      <c r="I415" s="21" t="s">
        <v>38</v>
      </c>
      <c r="J415" s="21" t="s">
        <v>32</v>
      </c>
      <c r="M415" s="12"/>
    </row>
    <row r="416" spans="1:13" ht="18" customHeight="1">
      <c r="A416" s="4">
        <v>415</v>
      </c>
      <c r="B416" s="37">
        <v>43638</v>
      </c>
      <c r="C416" s="34" t="s">
        <v>5</v>
      </c>
      <c r="D416" s="34" t="s">
        <v>60</v>
      </c>
      <c r="E416" s="34" t="s">
        <v>36</v>
      </c>
      <c r="F416" s="34" t="s">
        <v>7</v>
      </c>
      <c r="G416" s="21"/>
      <c r="H416" s="21"/>
      <c r="I416" s="21" t="s">
        <v>14</v>
      </c>
      <c r="J416" s="21" t="s">
        <v>8</v>
      </c>
      <c r="M416" s="12"/>
    </row>
    <row r="417" spans="1:13" ht="18" customHeight="1">
      <c r="A417" s="4">
        <v>416</v>
      </c>
      <c r="B417" s="37">
        <v>43638</v>
      </c>
      <c r="C417" s="34" t="s">
        <v>58</v>
      </c>
      <c r="D417" s="34" t="s">
        <v>46</v>
      </c>
      <c r="E417" s="34" t="s">
        <v>50</v>
      </c>
      <c r="F417" s="34" t="s">
        <v>22</v>
      </c>
      <c r="G417" s="21"/>
      <c r="H417" s="21"/>
      <c r="I417" s="21" t="s">
        <v>19</v>
      </c>
      <c r="J417" s="21" t="s">
        <v>26</v>
      </c>
      <c r="M417" s="12"/>
    </row>
    <row r="418" spans="1:13" ht="18" customHeight="1">
      <c r="A418" s="4">
        <v>417</v>
      </c>
      <c r="B418" s="37">
        <v>43638</v>
      </c>
      <c r="C418" s="34" t="s">
        <v>30</v>
      </c>
      <c r="D418" s="34" t="s">
        <v>12</v>
      </c>
      <c r="E418" s="34" t="s">
        <v>21</v>
      </c>
      <c r="F418" s="34" t="s">
        <v>41</v>
      </c>
      <c r="G418" s="21"/>
      <c r="H418" s="21"/>
      <c r="I418" s="21" t="s">
        <v>20</v>
      </c>
      <c r="J418" s="21" t="s">
        <v>31</v>
      </c>
      <c r="M418" s="12"/>
    </row>
    <row r="419" spans="1:13" ht="18" customHeight="1">
      <c r="A419" s="4">
        <v>418</v>
      </c>
      <c r="B419" s="37">
        <v>43638</v>
      </c>
      <c r="C419" s="34" t="s">
        <v>18</v>
      </c>
      <c r="D419" s="34" t="s">
        <v>40</v>
      </c>
      <c r="E419" s="34" t="s">
        <v>28</v>
      </c>
      <c r="F419" s="34" t="s">
        <v>35</v>
      </c>
      <c r="G419" s="21"/>
      <c r="H419" s="21"/>
      <c r="I419" s="21" t="s">
        <v>13</v>
      </c>
      <c r="J419" s="21" t="s">
        <v>9</v>
      </c>
      <c r="M419" s="12"/>
    </row>
    <row r="420" spans="1:13" ht="18" customHeight="1">
      <c r="A420" s="4">
        <v>419</v>
      </c>
      <c r="B420" s="37">
        <v>43638</v>
      </c>
      <c r="C420" s="34" t="s">
        <v>27</v>
      </c>
      <c r="D420" s="34" t="s">
        <v>49</v>
      </c>
      <c r="E420" s="34" t="s">
        <v>10</v>
      </c>
      <c r="F420" s="34" t="s">
        <v>39</v>
      </c>
      <c r="G420" s="21"/>
      <c r="H420" s="21"/>
      <c r="I420" s="21" t="s">
        <v>37</v>
      </c>
      <c r="J420" s="21" t="s">
        <v>25</v>
      </c>
      <c r="M420" s="12"/>
    </row>
    <row r="421" spans="1:13" ht="18" customHeight="1">
      <c r="A421" s="4">
        <v>420</v>
      </c>
      <c r="B421" s="37">
        <v>43639</v>
      </c>
      <c r="C421" s="34" t="s">
        <v>60</v>
      </c>
      <c r="D421" s="34" t="s">
        <v>36</v>
      </c>
      <c r="E421" s="34" t="s">
        <v>7</v>
      </c>
      <c r="F421" s="34" t="s">
        <v>4</v>
      </c>
      <c r="G421" s="21"/>
      <c r="H421" s="21"/>
      <c r="I421" s="21" t="s">
        <v>14</v>
      </c>
      <c r="J421" s="21" t="s">
        <v>8</v>
      </c>
      <c r="M421" s="12"/>
    </row>
    <row r="422" spans="1:13" ht="18" customHeight="1">
      <c r="A422" s="4">
        <v>421</v>
      </c>
      <c r="B422" s="37">
        <v>43639</v>
      </c>
      <c r="C422" s="34" t="s">
        <v>40</v>
      </c>
      <c r="D422" s="34" t="s">
        <v>28</v>
      </c>
      <c r="E422" s="34" t="s">
        <v>35</v>
      </c>
      <c r="F422" s="34" t="s">
        <v>29</v>
      </c>
      <c r="G422" s="21"/>
      <c r="H422" s="21"/>
      <c r="I422" s="21" t="s">
        <v>13</v>
      </c>
      <c r="J422" s="21" t="s">
        <v>9</v>
      </c>
      <c r="M422" s="12"/>
    </row>
    <row r="423" spans="1:13" ht="18" customHeight="1">
      <c r="A423" s="4">
        <v>422</v>
      </c>
      <c r="B423" s="37">
        <v>43639</v>
      </c>
      <c r="C423" s="34" t="s">
        <v>49</v>
      </c>
      <c r="D423" s="34" t="s">
        <v>10</v>
      </c>
      <c r="E423" s="34" t="s">
        <v>39</v>
      </c>
      <c r="F423" s="34" t="s">
        <v>33</v>
      </c>
      <c r="G423" s="21"/>
      <c r="H423" s="21"/>
      <c r="I423" s="21" t="s">
        <v>37</v>
      </c>
      <c r="J423" s="21" t="s">
        <v>25</v>
      </c>
      <c r="M423" s="12"/>
    </row>
    <row r="424" spans="1:13" ht="18" customHeight="1">
      <c r="A424" s="4">
        <v>423</v>
      </c>
      <c r="B424" s="37">
        <v>43639</v>
      </c>
      <c r="C424" s="34" t="s">
        <v>46</v>
      </c>
      <c r="D424" s="34" t="s">
        <v>50</v>
      </c>
      <c r="E424" s="34" t="s">
        <v>22</v>
      </c>
      <c r="F424" s="34" t="s">
        <v>16</v>
      </c>
      <c r="G424" s="21"/>
      <c r="H424" s="21"/>
      <c r="I424" s="21" t="s">
        <v>19</v>
      </c>
      <c r="J424" s="21" t="s">
        <v>26</v>
      </c>
      <c r="M424" s="12"/>
    </row>
    <row r="425" spans="1:13" ht="18" customHeight="1">
      <c r="A425" s="4">
        <v>424</v>
      </c>
      <c r="B425" s="37">
        <v>43639</v>
      </c>
      <c r="C425" s="34" t="s">
        <v>11</v>
      </c>
      <c r="D425" s="34" t="s">
        <v>23</v>
      </c>
      <c r="E425" s="34" t="s">
        <v>45</v>
      </c>
      <c r="F425" s="34" t="s">
        <v>24</v>
      </c>
      <c r="G425" s="21"/>
      <c r="H425" s="21"/>
      <c r="I425" s="21" t="s">
        <v>38</v>
      </c>
      <c r="J425" s="21" t="s">
        <v>32</v>
      </c>
      <c r="M425" s="12"/>
    </row>
    <row r="426" spans="1:13" ht="18" customHeight="1">
      <c r="A426" s="4">
        <v>425</v>
      </c>
      <c r="B426" s="37">
        <v>43639</v>
      </c>
      <c r="C426" s="34" t="s">
        <v>12</v>
      </c>
      <c r="D426" s="34" t="s">
        <v>21</v>
      </c>
      <c r="E426" s="34" t="s">
        <v>41</v>
      </c>
      <c r="F426" s="34" t="s">
        <v>6</v>
      </c>
      <c r="G426" s="21"/>
      <c r="H426" s="21"/>
      <c r="I426" s="21" t="s">
        <v>20</v>
      </c>
      <c r="J426" s="21" t="s">
        <v>31</v>
      </c>
      <c r="M426" s="12"/>
    </row>
    <row r="427" spans="1:13" ht="18" customHeight="1">
      <c r="A427" s="4">
        <v>426</v>
      </c>
      <c r="B427" s="37">
        <v>43640</v>
      </c>
      <c r="C427" s="34" t="s">
        <v>17</v>
      </c>
      <c r="D427" s="34" t="s">
        <v>41</v>
      </c>
      <c r="E427" s="34" t="s">
        <v>40</v>
      </c>
      <c r="F427" s="34" t="s">
        <v>27</v>
      </c>
      <c r="G427" s="21"/>
      <c r="H427" s="21"/>
      <c r="I427" s="21" t="s">
        <v>14</v>
      </c>
      <c r="J427" s="21" t="s">
        <v>26</v>
      </c>
      <c r="M427" s="12"/>
    </row>
    <row r="428" spans="1:13" ht="18" customHeight="1">
      <c r="A428" s="4">
        <v>427</v>
      </c>
      <c r="B428" s="37">
        <v>43641</v>
      </c>
      <c r="C428" s="34" t="s">
        <v>28</v>
      </c>
      <c r="D428" s="34" t="s">
        <v>48</v>
      </c>
      <c r="E428" s="34" t="s">
        <v>5</v>
      </c>
      <c r="F428" s="34" t="s">
        <v>10</v>
      </c>
      <c r="G428" s="21"/>
      <c r="H428" s="21"/>
      <c r="I428" s="21" t="s">
        <v>9</v>
      </c>
      <c r="J428" s="21" t="s">
        <v>19</v>
      </c>
      <c r="M428" s="12"/>
    </row>
    <row r="429" spans="1:13" ht="18" customHeight="1">
      <c r="A429" s="4">
        <v>428</v>
      </c>
      <c r="B429" s="37">
        <v>43644</v>
      </c>
      <c r="C429" s="34" t="s">
        <v>41</v>
      </c>
      <c r="D429" s="34" t="s">
        <v>15</v>
      </c>
      <c r="E429" s="34" t="s">
        <v>16</v>
      </c>
      <c r="F429" s="34" t="s">
        <v>5</v>
      </c>
      <c r="G429" s="21"/>
      <c r="H429" s="21"/>
      <c r="I429" s="21" t="s">
        <v>13</v>
      </c>
      <c r="J429" s="21" t="s">
        <v>19</v>
      </c>
      <c r="M429" s="12"/>
    </row>
    <row r="430" spans="1:13" ht="18" customHeight="1">
      <c r="A430" s="4">
        <v>429</v>
      </c>
      <c r="B430" s="37">
        <v>43644</v>
      </c>
      <c r="C430" s="34" t="s">
        <v>10</v>
      </c>
      <c r="D430" s="34" t="s">
        <v>45</v>
      </c>
      <c r="E430" s="34" t="s">
        <v>33</v>
      </c>
      <c r="F430" s="34" t="s">
        <v>27</v>
      </c>
      <c r="G430" s="21"/>
      <c r="H430" s="21"/>
      <c r="I430" s="21" t="s">
        <v>31</v>
      </c>
      <c r="J430" s="21" t="s">
        <v>25</v>
      </c>
      <c r="M430" s="12"/>
    </row>
    <row r="431" spans="1:13" ht="18" customHeight="1">
      <c r="A431" s="4">
        <v>430</v>
      </c>
      <c r="B431" s="37">
        <v>43644</v>
      </c>
      <c r="C431" s="34" t="s">
        <v>48</v>
      </c>
      <c r="D431" s="34" t="s">
        <v>22</v>
      </c>
      <c r="E431" s="34" t="s">
        <v>6</v>
      </c>
      <c r="F431" s="34" t="s">
        <v>50</v>
      </c>
      <c r="G431" s="21"/>
      <c r="H431" s="21"/>
      <c r="I431" s="21" t="s">
        <v>32</v>
      </c>
      <c r="J431" s="21" t="s">
        <v>26</v>
      </c>
      <c r="M431" s="12"/>
    </row>
    <row r="432" spans="1:13" ht="18" customHeight="1">
      <c r="A432" s="4">
        <v>431</v>
      </c>
      <c r="B432" s="37">
        <v>43644</v>
      </c>
      <c r="C432" s="34" t="s">
        <v>21</v>
      </c>
      <c r="D432" s="34" t="s">
        <v>35</v>
      </c>
      <c r="E432" s="34" t="s">
        <v>55</v>
      </c>
      <c r="F432" s="34" t="s">
        <v>30</v>
      </c>
      <c r="G432" s="21"/>
      <c r="H432" s="21"/>
      <c r="I432" s="21" t="s">
        <v>9</v>
      </c>
      <c r="J432" s="21" t="s">
        <v>8</v>
      </c>
      <c r="M432" s="12"/>
    </row>
    <row r="433" spans="1:13" ht="18" customHeight="1">
      <c r="A433" s="4">
        <v>432</v>
      </c>
      <c r="B433" s="37">
        <v>43645</v>
      </c>
      <c r="C433" s="34" t="s">
        <v>45</v>
      </c>
      <c r="D433" s="34" t="s">
        <v>33</v>
      </c>
      <c r="E433" s="34" t="s">
        <v>27</v>
      </c>
      <c r="F433" s="34" t="s">
        <v>12</v>
      </c>
      <c r="G433" s="21"/>
      <c r="H433" s="21"/>
      <c r="I433" s="21" t="s">
        <v>31</v>
      </c>
      <c r="J433" s="21" t="s">
        <v>25</v>
      </c>
      <c r="M433" s="12"/>
    </row>
    <row r="434" spans="1:13" ht="18" customHeight="1">
      <c r="A434" s="4">
        <v>433</v>
      </c>
      <c r="B434" s="37">
        <v>43645</v>
      </c>
      <c r="C434" s="34" t="s">
        <v>35</v>
      </c>
      <c r="D434" s="34" t="s">
        <v>55</v>
      </c>
      <c r="E434" s="34" t="s">
        <v>30</v>
      </c>
      <c r="F434" s="34" t="s">
        <v>72</v>
      </c>
      <c r="G434" s="21"/>
      <c r="H434" s="21"/>
      <c r="I434" s="21" t="s">
        <v>9</v>
      </c>
      <c r="J434" s="21" t="s">
        <v>8</v>
      </c>
      <c r="M434" s="12"/>
    </row>
    <row r="435" spans="1:13" ht="18" customHeight="1">
      <c r="A435" s="4">
        <v>434</v>
      </c>
      <c r="B435" s="37">
        <v>43645</v>
      </c>
      <c r="C435" s="34" t="s">
        <v>36</v>
      </c>
      <c r="D435" s="34" t="s">
        <v>39</v>
      </c>
      <c r="E435" s="34" t="s">
        <v>4</v>
      </c>
      <c r="F435" s="34" t="s">
        <v>18</v>
      </c>
      <c r="G435" s="21"/>
      <c r="H435" s="21"/>
      <c r="I435" s="21" t="s">
        <v>20</v>
      </c>
      <c r="J435" s="21" t="s">
        <v>38</v>
      </c>
      <c r="M435" s="12"/>
    </row>
    <row r="436" spans="1:13" ht="18" customHeight="1">
      <c r="A436" s="4">
        <v>435</v>
      </c>
      <c r="B436" s="37">
        <v>43645</v>
      </c>
      <c r="C436" s="34" t="s">
        <v>23</v>
      </c>
      <c r="D436" s="34" t="s">
        <v>7</v>
      </c>
      <c r="E436" s="34" t="s">
        <v>29</v>
      </c>
      <c r="F436" s="34" t="s">
        <v>47</v>
      </c>
      <c r="G436" s="21"/>
      <c r="H436" s="21"/>
      <c r="I436" s="21" t="s">
        <v>14</v>
      </c>
      <c r="J436" s="21" t="s">
        <v>37</v>
      </c>
      <c r="M436" s="12"/>
    </row>
    <row r="437" spans="1:13" ht="18" customHeight="1">
      <c r="A437" s="4">
        <v>436</v>
      </c>
      <c r="B437" s="37">
        <v>43645</v>
      </c>
      <c r="C437" s="34" t="s">
        <v>15</v>
      </c>
      <c r="D437" s="34" t="s">
        <v>16</v>
      </c>
      <c r="E437" s="36" t="s">
        <v>5</v>
      </c>
      <c r="F437" s="34" t="s">
        <v>34</v>
      </c>
      <c r="G437" s="21"/>
      <c r="H437" s="21"/>
      <c r="I437" s="21" t="s">
        <v>13</v>
      </c>
      <c r="J437" s="21" t="s">
        <v>19</v>
      </c>
      <c r="M437" s="12"/>
    </row>
    <row r="438" spans="1:13" ht="18" customHeight="1">
      <c r="A438" s="4">
        <v>437</v>
      </c>
      <c r="B438" s="37">
        <v>43645</v>
      </c>
      <c r="C438" s="34" t="s">
        <v>22</v>
      </c>
      <c r="D438" s="34" t="s">
        <v>6</v>
      </c>
      <c r="E438" s="34" t="s">
        <v>50</v>
      </c>
      <c r="F438" s="34" t="s">
        <v>11</v>
      </c>
      <c r="G438" s="21"/>
      <c r="H438" s="21"/>
      <c r="I438" s="21" t="s">
        <v>32</v>
      </c>
      <c r="J438" s="21" t="s">
        <v>26</v>
      </c>
      <c r="M438" s="12"/>
    </row>
    <row r="439" spans="1:13" ht="18" customHeight="1">
      <c r="A439" s="4">
        <v>438</v>
      </c>
      <c r="B439" s="37">
        <v>43646</v>
      </c>
      <c r="C439" s="34" t="s">
        <v>7</v>
      </c>
      <c r="D439" s="34" t="s">
        <v>29</v>
      </c>
      <c r="E439" s="34" t="s">
        <v>47</v>
      </c>
      <c r="F439" s="34" t="s">
        <v>49</v>
      </c>
      <c r="G439" s="21"/>
      <c r="H439" s="21"/>
      <c r="I439" s="21" t="s">
        <v>14</v>
      </c>
      <c r="J439" s="21" t="s">
        <v>37</v>
      </c>
      <c r="M439" s="12"/>
    </row>
    <row r="440" spans="1:13" ht="18" customHeight="1">
      <c r="A440" s="4">
        <v>439</v>
      </c>
      <c r="B440" s="37">
        <v>43646</v>
      </c>
      <c r="C440" s="34" t="s">
        <v>39</v>
      </c>
      <c r="D440" s="34" t="s">
        <v>4</v>
      </c>
      <c r="E440" s="34" t="s">
        <v>18</v>
      </c>
      <c r="F440" s="34" t="s">
        <v>57</v>
      </c>
      <c r="G440" s="21"/>
      <c r="H440" s="21"/>
      <c r="I440" s="21" t="s">
        <v>20</v>
      </c>
      <c r="J440" s="21" t="s">
        <v>38</v>
      </c>
      <c r="M440" s="12"/>
    </row>
    <row r="441" spans="1:13" ht="18" customHeight="1">
      <c r="A441" s="4">
        <v>440</v>
      </c>
      <c r="B441" s="37">
        <v>43646</v>
      </c>
      <c r="C441" s="34" t="s">
        <v>6</v>
      </c>
      <c r="D441" s="36" t="s">
        <v>50</v>
      </c>
      <c r="E441" s="34" t="s">
        <v>11</v>
      </c>
      <c r="F441" s="34" t="s">
        <v>48</v>
      </c>
      <c r="G441" s="21"/>
      <c r="H441" s="21"/>
      <c r="I441" s="21" t="s">
        <v>32</v>
      </c>
      <c r="J441" s="21" t="s">
        <v>26</v>
      </c>
      <c r="M441" s="12"/>
    </row>
    <row r="442" spans="1:13" ht="18" customHeight="1">
      <c r="A442" s="4">
        <v>441</v>
      </c>
      <c r="B442" s="37">
        <v>43646</v>
      </c>
      <c r="C442" s="34" t="s">
        <v>33</v>
      </c>
      <c r="D442" s="34" t="s">
        <v>27</v>
      </c>
      <c r="E442" s="34" t="s">
        <v>12</v>
      </c>
      <c r="F442" s="34" t="s">
        <v>10</v>
      </c>
      <c r="G442" s="21"/>
      <c r="H442" s="21"/>
      <c r="I442" s="21" t="s">
        <v>31</v>
      </c>
      <c r="J442" s="21" t="s">
        <v>25</v>
      </c>
      <c r="M442" s="12"/>
    </row>
    <row r="443" spans="1:13" ht="18" customHeight="1">
      <c r="A443" s="4">
        <v>442</v>
      </c>
      <c r="B443" s="37">
        <v>43646</v>
      </c>
      <c r="C443" s="34" t="s">
        <v>16</v>
      </c>
      <c r="D443" s="34" t="s">
        <v>5</v>
      </c>
      <c r="E443" s="34" t="s">
        <v>34</v>
      </c>
      <c r="F443" s="34" t="s">
        <v>41</v>
      </c>
      <c r="G443" s="21"/>
      <c r="H443" s="21"/>
      <c r="I443" s="21" t="s">
        <v>13</v>
      </c>
      <c r="J443" s="21" t="s">
        <v>19</v>
      </c>
      <c r="M443" s="12"/>
    </row>
    <row r="444" spans="1:13" ht="18" customHeight="1">
      <c r="A444" s="4">
        <v>443</v>
      </c>
      <c r="B444" s="37">
        <v>43648</v>
      </c>
      <c r="C444" s="34" t="s">
        <v>4</v>
      </c>
      <c r="D444" s="34" t="s">
        <v>47</v>
      </c>
      <c r="E444" s="34" t="s">
        <v>49</v>
      </c>
      <c r="F444" s="34" t="s">
        <v>36</v>
      </c>
      <c r="G444" s="21"/>
      <c r="H444" s="21"/>
      <c r="I444" s="21" t="s">
        <v>31</v>
      </c>
      <c r="J444" s="21" t="s">
        <v>32</v>
      </c>
      <c r="M444" s="12"/>
    </row>
    <row r="445" spans="1:13" ht="18" customHeight="1">
      <c r="A445" s="4">
        <v>444</v>
      </c>
      <c r="B445" s="37">
        <v>43648</v>
      </c>
      <c r="C445" s="34" t="s">
        <v>5</v>
      </c>
      <c r="D445" s="34" t="s">
        <v>12</v>
      </c>
      <c r="E445" s="34" t="s">
        <v>17</v>
      </c>
      <c r="F445" s="34" t="s">
        <v>35</v>
      </c>
      <c r="G445" s="21"/>
      <c r="H445" s="21"/>
      <c r="I445" s="21" t="s">
        <v>37</v>
      </c>
      <c r="J445" s="21" t="s">
        <v>20</v>
      </c>
      <c r="M445" s="12"/>
    </row>
    <row r="446" spans="1:13" ht="18" customHeight="1">
      <c r="A446" s="4">
        <v>445</v>
      </c>
      <c r="B446" s="37">
        <v>43648</v>
      </c>
      <c r="C446" s="34" t="s">
        <v>28</v>
      </c>
      <c r="D446" s="34" t="s">
        <v>18</v>
      </c>
      <c r="E446" s="34" t="s">
        <v>10</v>
      </c>
      <c r="F446" s="34" t="s">
        <v>40</v>
      </c>
      <c r="G446" s="21"/>
      <c r="H446" s="21"/>
      <c r="I446" s="21" t="s">
        <v>13</v>
      </c>
      <c r="J446" s="21" t="s">
        <v>38</v>
      </c>
      <c r="M446" s="12"/>
    </row>
    <row r="447" spans="1:13" ht="18" customHeight="1">
      <c r="A447" s="4">
        <v>446</v>
      </c>
      <c r="B447" s="37">
        <v>43648</v>
      </c>
      <c r="C447" s="34" t="s">
        <v>29</v>
      </c>
      <c r="D447" s="34" t="s">
        <v>56</v>
      </c>
      <c r="E447" s="34" t="s">
        <v>43</v>
      </c>
      <c r="F447" s="34" t="s">
        <v>42</v>
      </c>
      <c r="G447" s="21"/>
      <c r="H447" s="21"/>
      <c r="I447" s="21" t="s">
        <v>19</v>
      </c>
      <c r="J447" s="21" t="s">
        <v>14</v>
      </c>
      <c r="M447" s="12"/>
    </row>
    <row r="448" spans="1:13" ht="18" customHeight="1">
      <c r="A448" s="4">
        <v>447</v>
      </c>
      <c r="B448" s="37">
        <v>43648</v>
      </c>
      <c r="C448" s="34" t="s">
        <v>30</v>
      </c>
      <c r="D448" s="34" t="s">
        <v>46</v>
      </c>
      <c r="E448" s="34" t="s">
        <v>24</v>
      </c>
      <c r="F448" s="34" t="s">
        <v>23</v>
      </c>
      <c r="G448" s="21"/>
      <c r="H448" s="21"/>
      <c r="I448" s="21" t="s">
        <v>25</v>
      </c>
      <c r="J448" s="21" t="s">
        <v>9</v>
      </c>
      <c r="M448" s="12"/>
    </row>
    <row r="449" spans="1:13" ht="18" customHeight="1">
      <c r="A449" s="4">
        <v>448</v>
      </c>
      <c r="B449" s="37">
        <v>43648</v>
      </c>
      <c r="C449" s="34" t="s">
        <v>57</v>
      </c>
      <c r="D449" s="34" t="s">
        <v>72</v>
      </c>
      <c r="E449" s="34" t="s">
        <v>44</v>
      </c>
      <c r="F449" s="34" t="s">
        <v>15</v>
      </c>
      <c r="G449" s="21"/>
      <c r="H449" s="21"/>
      <c r="I449" s="21" t="s">
        <v>26</v>
      </c>
      <c r="J449" s="21" t="s">
        <v>8</v>
      </c>
      <c r="M449" s="12"/>
    </row>
    <row r="450" spans="1:13" ht="18" customHeight="1">
      <c r="A450" s="4">
        <v>449</v>
      </c>
      <c r="B450" s="37">
        <v>43649</v>
      </c>
      <c r="C450" s="34" t="s">
        <v>72</v>
      </c>
      <c r="D450" s="34" t="s">
        <v>44</v>
      </c>
      <c r="E450" s="34" t="s">
        <v>15</v>
      </c>
      <c r="F450" s="34" t="s">
        <v>7</v>
      </c>
      <c r="G450" s="21"/>
      <c r="H450" s="21"/>
      <c r="I450" s="21" t="s">
        <v>26</v>
      </c>
      <c r="J450" s="21" t="s">
        <v>8</v>
      </c>
      <c r="M450" s="12"/>
    </row>
    <row r="451" spans="1:13" ht="18" customHeight="1">
      <c r="A451" s="4">
        <v>450</v>
      </c>
      <c r="B451" s="37">
        <v>43649</v>
      </c>
      <c r="C451" s="34" t="s">
        <v>47</v>
      </c>
      <c r="D451" s="34" t="s">
        <v>49</v>
      </c>
      <c r="E451" s="34" t="s">
        <v>36</v>
      </c>
      <c r="F451" s="34" t="s">
        <v>55</v>
      </c>
      <c r="G451" s="21"/>
      <c r="H451" s="21"/>
      <c r="I451" s="21" t="s">
        <v>31</v>
      </c>
      <c r="J451" s="21" t="s">
        <v>32</v>
      </c>
      <c r="M451" s="12"/>
    </row>
    <row r="452" spans="1:13" ht="18" customHeight="1">
      <c r="A452" s="4">
        <v>451</v>
      </c>
      <c r="B452" s="37">
        <v>43649</v>
      </c>
      <c r="C452" s="34" t="s">
        <v>46</v>
      </c>
      <c r="D452" s="34" t="s">
        <v>24</v>
      </c>
      <c r="E452" s="34" t="s">
        <v>23</v>
      </c>
      <c r="F452" s="34" t="s">
        <v>16</v>
      </c>
      <c r="G452" s="21"/>
      <c r="H452" s="21"/>
      <c r="I452" s="21" t="s">
        <v>25</v>
      </c>
      <c r="J452" s="21" t="s">
        <v>9</v>
      </c>
      <c r="M452" s="12"/>
    </row>
    <row r="453" spans="1:13" ht="18" customHeight="1">
      <c r="A453" s="4">
        <v>452</v>
      </c>
      <c r="B453" s="37">
        <v>43649</v>
      </c>
      <c r="C453" s="34" t="s">
        <v>56</v>
      </c>
      <c r="D453" s="34" t="s">
        <v>43</v>
      </c>
      <c r="E453" s="34" t="s">
        <v>42</v>
      </c>
      <c r="F453" s="34" t="s">
        <v>6</v>
      </c>
      <c r="G453" s="21"/>
      <c r="H453" s="21"/>
      <c r="I453" s="21" t="s">
        <v>19</v>
      </c>
      <c r="J453" s="21" t="s">
        <v>14</v>
      </c>
      <c r="M453" s="12"/>
    </row>
    <row r="454" spans="1:13" ht="18" customHeight="1">
      <c r="A454" s="4">
        <v>453</v>
      </c>
      <c r="B454" s="37">
        <v>43649</v>
      </c>
      <c r="C454" s="34" t="s">
        <v>18</v>
      </c>
      <c r="D454" s="34" t="s">
        <v>10</v>
      </c>
      <c r="E454" s="34" t="s">
        <v>40</v>
      </c>
      <c r="F454" s="34" t="s">
        <v>33</v>
      </c>
      <c r="G454" s="21"/>
      <c r="H454" s="21"/>
      <c r="I454" s="21" t="s">
        <v>13</v>
      </c>
      <c r="J454" s="21" t="s">
        <v>38</v>
      </c>
      <c r="M454" s="12"/>
    </row>
    <row r="455" spans="1:13" ht="18" customHeight="1">
      <c r="A455" s="4">
        <v>454</v>
      </c>
      <c r="B455" s="37">
        <v>43649</v>
      </c>
      <c r="C455" s="34" t="s">
        <v>12</v>
      </c>
      <c r="D455" s="34" t="s">
        <v>17</v>
      </c>
      <c r="E455" s="34" t="s">
        <v>35</v>
      </c>
      <c r="F455" s="34" t="s">
        <v>39</v>
      </c>
      <c r="G455" s="21"/>
      <c r="H455" s="21"/>
      <c r="I455" s="21" t="s">
        <v>37</v>
      </c>
      <c r="J455" s="21" t="s">
        <v>20</v>
      </c>
      <c r="M455" s="12"/>
    </row>
    <row r="456" spans="1:13" ht="18" customHeight="1">
      <c r="A456" s="4">
        <v>455</v>
      </c>
      <c r="B456" s="37">
        <v>43650</v>
      </c>
      <c r="C456" s="34" t="s">
        <v>49</v>
      </c>
      <c r="D456" s="34" t="s">
        <v>36</v>
      </c>
      <c r="E456" s="34" t="s">
        <v>55</v>
      </c>
      <c r="F456" s="34" t="s">
        <v>4</v>
      </c>
      <c r="G456" s="21"/>
      <c r="H456" s="21"/>
      <c r="I456" s="21" t="s">
        <v>31</v>
      </c>
      <c r="J456" s="21" t="s">
        <v>32</v>
      </c>
      <c r="M456" s="12"/>
    </row>
    <row r="457" spans="1:13" ht="18" customHeight="1">
      <c r="A457" s="4">
        <v>456</v>
      </c>
      <c r="B457" s="37">
        <v>43650</v>
      </c>
      <c r="C457" s="34" t="s">
        <v>10</v>
      </c>
      <c r="D457" s="34" t="s">
        <v>40</v>
      </c>
      <c r="E457" s="36" t="s">
        <v>33</v>
      </c>
      <c r="F457" s="34" t="s">
        <v>28</v>
      </c>
      <c r="G457" s="21"/>
      <c r="H457" s="21"/>
      <c r="I457" s="21" t="s">
        <v>13</v>
      </c>
      <c r="J457" s="21" t="s">
        <v>38</v>
      </c>
      <c r="M457" s="12"/>
    </row>
    <row r="458" spans="1:13" ht="18" customHeight="1">
      <c r="A458" s="4">
        <v>457</v>
      </c>
      <c r="B458" s="37">
        <v>43650</v>
      </c>
      <c r="C458" s="34" t="s">
        <v>44</v>
      </c>
      <c r="D458" s="34" t="s">
        <v>15</v>
      </c>
      <c r="E458" s="34" t="s">
        <v>7</v>
      </c>
      <c r="F458" s="34" t="s">
        <v>57</v>
      </c>
      <c r="G458" s="21"/>
      <c r="H458" s="21"/>
      <c r="I458" s="21" t="s">
        <v>26</v>
      </c>
      <c r="J458" s="21" t="s">
        <v>8</v>
      </c>
      <c r="M458" s="12"/>
    </row>
    <row r="459" spans="1:13" ht="18" customHeight="1">
      <c r="A459" s="4">
        <v>458</v>
      </c>
      <c r="B459" s="37">
        <v>43650</v>
      </c>
      <c r="C459" s="34" t="s">
        <v>43</v>
      </c>
      <c r="D459" s="34" t="s">
        <v>42</v>
      </c>
      <c r="E459" s="34" t="s">
        <v>6</v>
      </c>
      <c r="F459" s="34" t="s">
        <v>29</v>
      </c>
      <c r="G459" s="21"/>
      <c r="H459" s="21"/>
      <c r="I459" s="21" t="s">
        <v>19</v>
      </c>
      <c r="J459" s="21" t="s">
        <v>14</v>
      </c>
      <c r="M459" s="12"/>
    </row>
    <row r="460" spans="1:13" ht="18" customHeight="1">
      <c r="A460" s="4">
        <v>459</v>
      </c>
      <c r="B460" s="37">
        <v>43650</v>
      </c>
      <c r="C460" s="34" t="s">
        <v>24</v>
      </c>
      <c r="D460" s="34" t="s">
        <v>23</v>
      </c>
      <c r="E460" s="34" t="s">
        <v>16</v>
      </c>
      <c r="F460" s="34" t="s">
        <v>30</v>
      </c>
      <c r="G460" s="21"/>
      <c r="H460" s="21"/>
      <c r="I460" s="21" t="s">
        <v>25</v>
      </c>
      <c r="J460" s="21" t="s">
        <v>9</v>
      </c>
      <c r="M460" s="12"/>
    </row>
    <row r="461" spans="1:13" ht="18" customHeight="1">
      <c r="A461" s="4">
        <v>460</v>
      </c>
      <c r="B461" s="37">
        <v>43650</v>
      </c>
      <c r="C461" s="34" t="s">
        <v>17</v>
      </c>
      <c r="D461" s="34" t="s">
        <v>35</v>
      </c>
      <c r="E461" s="34" t="s">
        <v>39</v>
      </c>
      <c r="F461" s="34" t="s">
        <v>5</v>
      </c>
      <c r="G461" s="21"/>
      <c r="H461" s="21"/>
      <c r="I461" s="21" t="s">
        <v>37</v>
      </c>
      <c r="J461" s="21" t="s">
        <v>20</v>
      </c>
      <c r="M461" s="12"/>
    </row>
    <row r="462" spans="1:13" ht="18" customHeight="1">
      <c r="A462" s="4">
        <v>461</v>
      </c>
      <c r="B462" s="37">
        <v>43651</v>
      </c>
      <c r="C462" s="34" t="s">
        <v>40</v>
      </c>
      <c r="D462" s="34" t="s">
        <v>7</v>
      </c>
      <c r="E462" s="34" t="s">
        <v>41</v>
      </c>
      <c r="F462" s="34" t="s">
        <v>18</v>
      </c>
      <c r="G462" s="21"/>
      <c r="H462" s="21"/>
      <c r="I462" s="21" t="s">
        <v>9</v>
      </c>
      <c r="J462" s="21" t="s">
        <v>31</v>
      </c>
      <c r="M462" s="12"/>
    </row>
    <row r="463" spans="1:13" ht="18" customHeight="1">
      <c r="A463" s="4">
        <v>462</v>
      </c>
      <c r="B463" s="37">
        <v>43651</v>
      </c>
      <c r="C463" s="34" t="s">
        <v>36</v>
      </c>
      <c r="D463" s="34" t="s">
        <v>6</v>
      </c>
      <c r="E463" s="34" t="s">
        <v>29</v>
      </c>
      <c r="F463" s="34" t="s">
        <v>65</v>
      </c>
      <c r="G463" s="21"/>
      <c r="H463" s="21"/>
      <c r="I463" s="21" t="s">
        <v>8</v>
      </c>
      <c r="J463" s="21" t="s">
        <v>32</v>
      </c>
      <c r="M463" s="12"/>
    </row>
    <row r="464" spans="1:13" ht="18" customHeight="1">
      <c r="A464" s="4">
        <v>463</v>
      </c>
      <c r="B464" s="37">
        <v>43651</v>
      </c>
      <c r="C464" s="34" t="s">
        <v>15</v>
      </c>
      <c r="D464" s="34" t="s">
        <v>11</v>
      </c>
      <c r="E464" s="34" t="s">
        <v>58</v>
      </c>
      <c r="F464" s="34" t="s">
        <v>47</v>
      </c>
      <c r="G464" s="21"/>
      <c r="H464" s="21"/>
      <c r="I464" s="21" t="s">
        <v>26</v>
      </c>
      <c r="J464" s="21" t="s">
        <v>25</v>
      </c>
      <c r="M464" s="12"/>
    </row>
    <row r="465" spans="1:13" ht="18" customHeight="1">
      <c r="A465" s="4">
        <v>464</v>
      </c>
      <c r="B465" s="37">
        <v>43651</v>
      </c>
      <c r="C465" s="34" t="s">
        <v>50</v>
      </c>
      <c r="D465" s="34" t="s">
        <v>34</v>
      </c>
      <c r="E465" s="34" t="s">
        <v>5</v>
      </c>
      <c r="F465" s="34" t="s">
        <v>46</v>
      </c>
      <c r="G465" s="21"/>
      <c r="H465" s="21"/>
      <c r="I465" s="21" t="s">
        <v>38</v>
      </c>
      <c r="J465" s="21" t="s">
        <v>19</v>
      </c>
      <c r="M465" s="12"/>
    </row>
    <row r="466" spans="1:13" ht="18" customHeight="1">
      <c r="A466" s="4">
        <v>465</v>
      </c>
      <c r="B466" s="37">
        <v>43651</v>
      </c>
      <c r="C466" s="34" t="s">
        <v>27</v>
      </c>
      <c r="D466" s="34" t="s">
        <v>33</v>
      </c>
      <c r="E466" s="34" t="s">
        <v>21</v>
      </c>
      <c r="F466" s="34" t="s">
        <v>22</v>
      </c>
      <c r="G466" s="21"/>
      <c r="H466" s="21"/>
      <c r="I466" s="21" t="s">
        <v>37</v>
      </c>
      <c r="J466" s="21" t="s">
        <v>13</v>
      </c>
      <c r="M466" s="12"/>
    </row>
    <row r="467" spans="1:13" ht="18" customHeight="1">
      <c r="A467" s="4">
        <v>466</v>
      </c>
      <c r="B467" s="37">
        <v>43652</v>
      </c>
      <c r="C467" s="34" t="s">
        <v>7</v>
      </c>
      <c r="D467" s="34" t="s">
        <v>41</v>
      </c>
      <c r="E467" s="34" t="s">
        <v>18</v>
      </c>
      <c r="F467" s="34" t="s">
        <v>17</v>
      </c>
      <c r="G467" s="21"/>
      <c r="H467" s="21"/>
      <c r="I467" s="21" t="s">
        <v>9</v>
      </c>
      <c r="J467" s="21" t="s">
        <v>31</v>
      </c>
      <c r="M467" s="12"/>
    </row>
    <row r="468" spans="1:13" ht="18" customHeight="1">
      <c r="A468" s="4">
        <v>467</v>
      </c>
      <c r="B468" s="37">
        <v>43652</v>
      </c>
      <c r="C468" s="34" t="s">
        <v>34</v>
      </c>
      <c r="D468" s="34" t="s">
        <v>5</v>
      </c>
      <c r="E468" s="34" t="s">
        <v>46</v>
      </c>
      <c r="F468" s="34" t="s">
        <v>44</v>
      </c>
      <c r="G468" s="21"/>
      <c r="H468" s="21"/>
      <c r="I468" s="21" t="s">
        <v>38</v>
      </c>
      <c r="J468" s="21" t="s">
        <v>19</v>
      </c>
      <c r="M468" s="12"/>
    </row>
    <row r="469" spans="1:13" ht="18" customHeight="1">
      <c r="A469" s="4">
        <v>468</v>
      </c>
      <c r="B469" s="37">
        <v>43652</v>
      </c>
      <c r="C469" s="34" t="s">
        <v>6</v>
      </c>
      <c r="D469" s="34" t="s">
        <v>29</v>
      </c>
      <c r="E469" s="34" t="s">
        <v>65</v>
      </c>
      <c r="F469" s="34" t="s">
        <v>10</v>
      </c>
      <c r="G469" s="21"/>
      <c r="H469" s="21"/>
      <c r="I469" s="21" t="s">
        <v>8</v>
      </c>
      <c r="J469" s="21" t="s">
        <v>32</v>
      </c>
      <c r="M469" s="12"/>
    </row>
    <row r="470" spans="1:13" ht="18" customHeight="1">
      <c r="A470" s="4">
        <v>469</v>
      </c>
      <c r="B470" s="37">
        <v>43652</v>
      </c>
      <c r="C470" s="34" t="s">
        <v>48</v>
      </c>
      <c r="D470" s="34" t="s">
        <v>59</v>
      </c>
      <c r="E470" s="34" t="s">
        <v>12</v>
      </c>
      <c r="F470" s="34" t="s">
        <v>24</v>
      </c>
      <c r="G470" s="21"/>
      <c r="H470" s="21"/>
      <c r="I470" s="21" t="s">
        <v>20</v>
      </c>
      <c r="J470" s="21" t="s">
        <v>14</v>
      </c>
      <c r="M470" s="12"/>
    </row>
    <row r="471" spans="1:13" ht="18" customHeight="1">
      <c r="A471" s="4">
        <v>470</v>
      </c>
      <c r="B471" s="37">
        <v>43652</v>
      </c>
      <c r="C471" s="34" t="s">
        <v>11</v>
      </c>
      <c r="D471" s="34" t="s">
        <v>58</v>
      </c>
      <c r="E471" s="34" t="s">
        <v>47</v>
      </c>
      <c r="F471" s="34" t="s">
        <v>43</v>
      </c>
      <c r="G471" s="21"/>
      <c r="H471" s="21"/>
      <c r="I471" s="21" t="s">
        <v>26</v>
      </c>
      <c r="J471" s="21" t="s">
        <v>25</v>
      </c>
      <c r="M471" s="12"/>
    </row>
    <row r="472" spans="1:13" ht="18" customHeight="1">
      <c r="A472" s="4">
        <v>471</v>
      </c>
      <c r="B472" s="37">
        <v>43652</v>
      </c>
      <c r="C472" s="34" t="s">
        <v>33</v>
      </c>
      <c r="D472" s="34" t="s">
        <v>21</v>
      </c>
      <c r="E472" s="34" t="s">
        <v>22</v>
      </c>
      <c r="F472" s="34" t="s">
        <v>49</v>
      </c>
      <c r="G472" s="21"/>
      <c r="H472" s="21"/>
      <c r="I472" s="21" t="s">
        <v>37</v>
      </c>
      <c r="J472" s="21" t="s">
        <v>13</v>
      </c>
      <c r="M472" s="12"/>
    </row>
    <row r="473" spans="1:13" ht="18" customHeight="1">
      <c r="A473" s="4">
        <v>472</v>
      </c>
      <c r="B473" s="37">
        <v>43653</v>
      </c>
      <c r="C473" s="34" t="s">
        <v>59</v>
      </c>
      <c r="D473" s="34" t="s">
        <v>12</v>
      </c>
      <c r="E473" s="34" t="s">
        <v>24</v>
      </c>
      <c r="F473" s="34" t="s">
        <v>35</v>
      </c>
      <c r="G473" s="21"/>
      <c r="H473" s="21"/>
      <c r="I473" s="21" t="s">
        <v>20</v>
      </c>
      <c r="J473" s="21" t="s">
        <v>14</v>
      </c>
      <c r="M473" s="12"/>
    </row>
    <row r="474" spans="1:13" ht="18" customHeight="1">
      <c r="A474" s="4">
        <v>473</v>
      </c>
      <c r="B474" s="37">
        <v>43653</v>
      </c>
      <c r="C474" s="34" t="s">
        <v>41</v>
      </c>
      <c r="D474" s="34" t="s">
        <v>18</v>
      </c>
      <c r="E474" s="34" t="s">
        <v>17</v>
      </c>
      <c r="F474" s="34" t="s">
        <v>40</v>
      </c>
      <c r="G474" s="21"/>
      <c r="H474" s="21"/>
      <c r="I474" s="21" t="s">
        <v>9</v>
      </c>
      <c r="J474" s="21" t="s">
        <v>31</v>
      </c>
      <c r="M474" s="12"/>
    </row>
    <row r="475" spans="1:13" ht="18" customHeight="1">
      <c r="A475" s="4">
        <v>474</v>
      </c>
      <c r="B475" s="37">
        <v>43653</v>
      </c>
      <c r="C475" s="34" t="s">
        <v>5</v>
      </c>
      <c r="D475" s="34" t="s">
        <v>46</v>
      </c>
      <c r="E475" s="34" t="s">
        <v>44</v>
      </c>
      <c r="F475" s="34" t="s">
        <v>50</v>
      </c>
      <c r="G475" s="21"/>
      <c r="H475" s="21"/>
      <c r="I475" s="21" t="s">
        <v>38</v>
      </c>
      <c r="J475" s="21" t="s">
        <v>19</v>
      </c>
      <c r="M475" s="12"/>
    </row>
    <row r="476" spans="1:13" ht="18" customHeight="1">
      <c r="A476" s="4">
        <v>475</v>
      </c>
      <c r="B476" s="37">
        <v>43653</v>
      </c>
      <c r="C476" s="34" t="s">
        <v>58</v>
      </c>
      <c r="D476" s="34" t="s">
        <v>47</v>
      </c>
      <c r="E476" s="34" t="s">
        <v>43</v>
      </c>
      <c r="F476" s="34" t="s">
        <v>15</v>
      </c>
      <c r="G476" s="21"/>
      <c r="H476" s="21"/>
      <c r="I476" s="21" t="s">
        <v>26</v>
      </c>
      <c r="J476" s="21" t="s">
        <v>25</v>
      </c>
      <c r="M476" s="12"/>
    </row>
    <row r="477" spans="1:13" ht="18" customHeight="1">
      <c r="A477" s="4">
        <v>476</v>
      </c>
      <c r="B477" s="37">
        <v>43653</v>
      </c>
      <c r="C477" s="34" t="s">
        <v>29</v>
      </c>
      <c r="D477" s="34" t="s">
        <v>65</v>
      </c>
      <c r="E477" s="34" t="s">
        <v>10</v>
      </c>
      <c r="F477" s="34" t="s">
        <v>36</v>
      </c>
      <c r="G477" s="21"/>
      <c r="H477" s="21"/>
      <c r="I477" s="21" t="s">
        <v>8</v>
      </c>
      <c r="J477" s="21" t="s">
        <v>32</v>
      </c>
      <c r="M477" s="12"/>
    </row>
    <row r="478" spans="1:13" ht="18" customHeight="1">
      <c r="A478" s="4">
        <v>477</v>
      </c>
      <c r="B478" s="37">
        <v>43653</v>
      </c>
      <c r="C478" s="34" t="s">
        <v>21</v>
      </c>
      <c r="D478" s="34" t="s">
        <v>22</v>
      </c>
      <c r="E478" s="34" t="s">
        <v>49</v>
      </c>
      <c r="F478" s="34" t="s">
        <v>27</v>
      </c>
      <c r="G478" s="21"/>
      <c r="H478" s="21"/>
      <c r="I478" s="21" t="s">
        <v>37</v>
      </c>
      <c r="J478" s="21" t="s">
        <v>13</v>
      </c>
      <c r="M478" s="12"/>
    </row>
    <row r="479" spans="1:13" ht="18" customHeight="1">
      <c r="A479" s="4">
        <v>478</v>
      </c>
      <c r="B479" s="37">
        <v>43654</v>
      </c>
      <c r="C479" s="34" t="s">
        <v>39</v>
      </c>
      <c r="D479" s="34" t="s">
        <v>44</v>
      </c>
      <c r="E479" s="34" t="s">
        <v>60</v>
      </c>
      <c r="F479" s="34" t="s">
        <v>72</v>
      </c>
      <c r="G479" s="21"/>
      <c r="H479" s="21"/>
      <c r="I479" s="21" t="s">
        <v>14</v>
      </c>
      <c r="J479" s="21" t="s">
        <v>13</v>
      </c>
      <c r="M479" s="12"/>
    </row>
    <row r="480" spans="1:13" ht="18" customHeight="1">
      <c r="A480" s="4">
        <v>479</v>
      </c>
      <c r="B480" s="37">
        <v>43654</v>
      </c>
      <c r="C480" s="34" t="s">
        <v>42</v>
      </c>
      <c r="D480" s="34" t="s">
        <v>24</v>
      </c>
      <c r="E480" s="34" t="s">
        <v>28</v>
      </c>
      <c r="F480" s="34" t="s">
        <v>6</v>
      </c>
      <c r="G480" s="21"/>
      <c r="H480" s="21"/>
      <c r="I480" s="21" t="s">
        <v>9</v>
      </c>
      <c r="J480" s="21" t="s">
        <v>26</v>
      </c>
      <c r="M480" s="12"/>
    </row>
    <row r="481" spans="1:13" ht="18" customHeight="1">
      <c r="A481" s="4">
        <v>480</v>
      </c>
      <c r="B481" s="37">
        <v>43654</v>
      </c>
      <c r="C481" s="34" t="s">
        <v>46</v>
      </c>
      <c r="D481" s="34" t="s">
        <v>16</v>
      </c>
      <c r="E481" s="36" t="s">
        <v>4</v>
      </c>
      <c r="F481" s="34" t="s">
        <v>34</v>
      </c>
      <c r="G481" s="21"/>
      <c r="H481" s="21"/>
      <c r="I481" s="21" t="s">
        <v>38</v>
      </c>
      <c r="J481" s="21" t="s">
        <v>37</v>
      </c>
      <c r="M481" s="12"/>
    </row>
    <row r="482" spans="1:13" ht="18" customHeight="1">
      <c r="A482" s="4">
        <v>481</v>
      </c>
      <c r="B482" s="37">
        <v>43654</v>
      </c>
      <c r="C482" s="34" t="s">
        <v>23</v>
      </c>
      <c r="D482" s="34" t="s">
        <v>43</v>
      </c>
      <c r="E482" s="34" t="s">
        <v>40</v>
      </c>
      <c r="F482" s="34" t="s">
        <v>11</v>
      </c>
      <c r="G482" s="21"/>
      <c r="H482" s="21"/>
      <c r="I482" s="21" t="s">
        <v>20</v>
      </c>
      <c r="J482" s="21" t="s">
        <v>19</v>
      </c>
      <c r="M482" s="12"/>
    </row>
    <row r="483" spans="1:13" ht="18" customHeight="1">
      <c r="A483" s="4">
        <v>482</v>
      </c>
      <c r="B483" s="37">
        <v>43654</v>
      </c>
      <c r="C483" s="34" t="s">
        <v>22</v>
      </c>
      <c r="D483" s="34" t="s">
        <v>17</v>
      </c>
      <c r="E483" s="34" t="s">
        <v>27</v>
      </c>
      <c r="F483" s="34" t="s">
        <v>33</v>
      </c>
      <c r="G483" s="21"/>
      <c r="H483" s="21"/>
      <c r="I483" s="21" t="s">
        <v>25</v>
      </c>
      <c r="J483" s="21" t="s">
        <v>32</v>
      </c>
      <c r="M483" s="12"/>
    </row>
    <row r="484" spans="1:13" ht="18" customHeight="1">
      <c r="A484" s="4">
        <v>483</v>
      </c>
      <c r="B484" s="37">
        <v>43654</v>
      </c>
      <c r="C484" s="34" t="s">
        <v>12</v>
      </c>
      <c r="D484" s="34" t="s">
        <v>49</v>
      </c>
      <c r="E484" s="34" t="s">
        <v>30</v>
      </c>
      <c r="F484" s="34" t="s">
        <v>51</v>
      </c>
      <c r="G484" s="21"/>
      <c r="H484" s="21"/>
      <c r="I484" s="21" t="s">
        <v>8</v>
      </c>
      <c r="J484" s="21" t="s">
        <v>31</v>
      </c>
      <c r="M484" s="12"/>
    </row>
    <row r="485" spans="1:13" ht="18" customHeight="1">
      <c r="A485" s="4">
        <v>484</v>
      </c>
      <c r="B485" s="37">
        <v>43655</v>
      </c>
      <c r="C485" s="34" t="s">
        <v>49</v>
      </c>
      <c r="D485" s="34" t="s">
        <v>30</v>
      </c>
      <c r="E485" s="34" t="s">
        <v>51</v>
      </c>
      <c r="F485" s="34" t="s">
        <v>5</v>
      </c>
      <c r="G485" s="21"/>
      <c r="H485" s="21"/>
      <c r="I485" s="21" t="s">
        <v>8</v>
      </c>
      <c r="J485" s="21" t="s">
        <v>31</v>
      </c>
      <c r="M485" s="12"/>
    </row>
    <row r="486" spans="1:13" ht="18" customHeight="1">
      <c r="A486" s="4">
        <v>485</v>
      </c>
      <c r="B486" s="37">
        <v>43655</v>
      </c>
      <c r="C486" s="34" t="s">
        <v>44</v>
      </c>
      <c r="D486" s="34" t="s">
        <v>60</v>
      </c>
      <c r="E486" s="34" t="s">
        <v>72</v>
      </c>
      <c r="F486" s="34" t="s">
        <v>41</v>
      </c>
      <c r="G486" s="21"/>
      <c r="H486" s="21"/>
      <c r="I486" s="21" t="s">
        <v>14</v>
      </c>
      <c r="J486" s="21" t="s">
        <v>13</v>
      </c>
      <c r="M486" s="12"/>
    </row>
    <row r="487" spans="1:13" ht="18" customHeight="1">
      <c r="A487" s="4">
        <v>486</v>
      </c>
      <c r="B487" s="37">
        <v>43655</v>
      </c>
      <c r="C487" s="34" t="s">
        <v>43</v>
      </c>
      <c r="D487" s="34" t="s">
        <v>40</v>
      </c>
      <c r="E487" s="34" t="s">
        <v>11</v>
      </c>
      <c r="F487" s="34" t="s">
        <v>29</v>
      </c>
      <c r="G487" s="21"/>
      <c r="H487" s="21"/>
      <c r="I487" s="21" t="s">
        <v>20</v>
      </c>
      <c r="J487" s="21" t="s">
        <v>19</v>
      </c>
      <c r="M487" s="12"/>
    </row>
    <row r="488" spans="1:13" ht="18" customHeight="1">
      <c r="A488" s="4">
        <v>487</v>
      </c>
      <c r="B488" s="37">
        <v>43655</v>
      </c>
      <c r="C488" s="34" t="s">
        <v>24</v>
      </c>
      <c r="D488" s="34" t="s">
        <v>28</v>
      </c>
      <c r="E488" s="34" t="s">
        <v>6</v>
      </c>
      <c r="F488" s="34" t="s">
        <v>56</v>
      </c>
      <c r="G488" s="21"/>
      <c r="H488" s="21"/>
      <c r="I488" s="21" t="s">
        <v>9</v>
      </c>
      <c r="J488" s="21" t="s">
        <v>26</v>
      </c>
      <c r="M488" s="12"/>
    </row>
    <row r="489" spans="1:13" ht="18" customHeight="1">
      <c r="A489" s="4">
        <v>488</v>
      </c>
      <c r="B489" s="37">
        <v>43655</v>
      </c>
      <c r="C489" s="34" t="s">
        <v>17</v>
      </c>
      <c r="D489" s="34" t="s">
        <v>27</v>
      </c>
      <c r="E489" s="34" t="s">
        <v>33</v>
      </c>
      <c r="F489" s="34" t="s">
        <v>21</v>
      </c>
      <c r="G489" s="21"/>
      <c r="H489" s="21"/>
      <c r="I489" s="21" t="s">
        <v>25</v>
      </c>
      <c r="J489" s="21" t="s">
        <v>32</v>
      </c>
      <c r="M489" s="12"/>
    </row>
    <row r="490" spans="1:13" ht="18" customHeight="1">
      <c r="A490" s="4">
        <v>489</v>
      </c>
      <c r="B490" s="37">
        <v>43655</v>
      </c>
      <c r="C490" s="34" t="s">
        <v>16</v>
      </c>
      <c r="D490" s="34" t="s">
        <v>4</v>
      </c>
      <c r="E490" s="34" t="s">
        <v>34</v>
      </c>
      <c r="F490" s="34" t="s">
        <v>45</v>
      </c>
      <c r="G490" s="21"/>
      <c r="H490" s="21"/>
      <c r="I490" s="21" t="s">
        <v>38</v>
      </c>
      <c r="J490" s="21" t="s">
        <v>37</v>
      </c>
      <c r="M490" s="12"/>
    </row>
    <row r="491" spans="1:13" ht="18" customHeight="1">
      <c r="A491" s="4">
        <v>490</v>
      </c>
      <c r="B491" s="37">
        <v>43656</v>
      </c>
      <c r="C491" s="34" t="s">
        <v>4</v>
      </c>
      <c r="D491" s="34" t="s">
        <v>34</v>
      </c>
      <c r="E491" s="34" t="s">
        <v>45</v>
      </c>
      <c r="F491" s="34" t="s">
        <v>46</v>
      </c>
      <c r="G491" s="21"/>
      <c r="H491" s="21"/>
      <c r="I491" s="21" t="s">
        <v>38</v>
      </c>
      <c r="J491" s="21" t="s">
        <v>37</v>
      </c>
      <c r="M491" s="12"/>
    </row>
    <row r="492" spans="1:13" ht="18" customHeight="1">
      <c r="A492" s="4">
        <v>491</v>
      </c>
      <c r="B492" s="37">
        <v>43656</v>
      </c>
      <c r="C492" s="34" t="s">
        <v>60</v>
      </c>
      <c r="D492" s="36" t="s">
        <v>72</v>
      </c>
      <c r="E492" s="34" t="s">
        <v>41</v>
      </c>
      <c r="F492" s="34" t="s">
        <v>39</v>
      </c>
      <c r="G492" s="21"/>
      <c r="H492" s="21"/>
      <c r="I492" s="21" t="s">
        <v>14</v>
      </c>
      <c r="J492" s="21" t="s">
        <v>13</v>
      </c>
      <c r="M492" s="12"/>
    </row>
    <row r="493" spans="1:13" ht="18" customHeight="1">
      <c r="A493" s="4">
        <v>492</v>
      </c>
      <c r="B493" s="37">
        <v>43656</v>
      </c>
      <c r="C493" s="34" t="s">
        <v>40</v>
      </c>
      <c r="D493" s="34" t="s">
        <v>11</v>
      </c>
      <c r="E493" s="34" t="s">
        <v>29</v>
      </c>
      <c r="F493" s="34" t="s">
        <v>23</v>
      </c>
      <c r="G493" s="21"/>
      <c r="H493" s="21"/>
      <c r="I493" s="21" t="s">
        <v>20</v>
      </c>
      <c r="J493" s="21" t="s">
        <v>19</v>
      </c>
      <c r="M493" s="12"/>
    </row>
    <row r="494" spans="1:13" ht="18" customHeight="1">
      <c r="A494" s="4">
        <v>493</v>
      </c>
      <c r="B494" s="37">
        <v>43656</v>
      </c>
      <c r="C494" s="34" t="s">
        <v>28</v>
      </c>
      <c r="D494" s="34" t="s">
        <v>6</v>
      </c>
      <c r="E494" s="34" t="s">
        <v>56</v>
      </c>
      <c r="F494" s="34" t="s">
        <v>42</v>
      </c>
      <c r="G494" s="21"/>
      <c r="H494" s="21"/>
      <c r="I494" s="21" t="s">
        <v>9</v>
      </c>
      <c r="J494" s="21" t="s">
        <v>26</v>
      </c>
      <c r="M494" s="12"/>
    </row>
    <row r="495" spans="1:13" ht="18" customHeight="1">
      <c r="A495" s="4">
        <v>494</v>
      </c>
      <c r="B495" s="37">
        <v>43656</v>
      </c>
      <c r="C495" s="34" t="s">
        <v>30</v>
      </c>
      <c r="D495" s="34" t="s">
        <v>51</v>
      </c>
      <c r="E495" s="34" t="s">
        <v>5</v>
      </c>
      <c r="F495" s="34" t="s">
        <v>12</v>
      </c>
      <c r="G495" s="21"/>
      <c r="H495" s="21"/>
      <c r="I495" s="21" t="s">
        <v>8</v>
      </c>
      <c r="J495" s="21" t="s">
        <v>31</v>
      </c>
      <c r="M495" s="12"/>
    </row>
    <row r="496" spans="1:13" ht="18" customHeight="1">
      <c r="A496" s="4">
        <v>495</v>
      </c>
      <c r="B496" s="37">
        <v>43656</v>
      </c>
      <c r="C496" s="34" t="s">
        <v>27</v>
      </c>
      <c r="D496" s="34" t="s">
        <v>33</v>
      </c>
      <c r="E496" s="34" t="s">
        <v>21</v>
      </c>
      <c r="F496" s="34" t="s">
        <v>22</v>
      </c>
      <c r="G496" s="21"/>
      <c r="H496" s="21"/>
      <c r="I496" s="21" t="s">
        <v>25</v>
      </c>
      <c r="J496" s="21" t="s">
        <v>32</v>
      </c>
      <c r="M496" s="12"/>
    </row>
    <row r="497" spans="1:13" ht="18" customHeight="1">
      <c r="A497" s="4">
        <v>496</v>
      </c>
      <c r="B497" s="37">
        <v>43658</v>
      </c>
      <c r="C497" s="34" t="s">
        <v>35</v>
      </c>
      <c r="D497" s="34" t="s">
        <v>44</v>
      </c>
      <c r="E497" s="34" t="s">
        <v>17</v>
      </c>
      <c r="F497" s="34" t="s">
        <v>29</v>
      </c>
      <c r="G497" s="21" t="s">
        <v>28</v>
      </c>
      <c r="H497" s="21" t="s">
        <v>11</v>
      </c>
      <c r="I497" s="21" t="s">
        <v>134</v>
      </c>
      <c r="J497" s="21" t="s">
        <v>133</v>
      </c>
      <c r="M497" s="12"/>
    </row>
    <row r="498" spans="1:13" ht="18" customHeight="1">
      <c r="A498" s="4">
        <v>497</v>
      </c>
      <c r="B498" s="37">
        <v>43659</v>
      </c>
      <c r="C498" s="34" t="s">
        <v>11</v>
      </c>
      <c r="D498" s="34" t="s">
        <v>28</v>
      </c>
      <c r="E498" s="34" t="s">
        <v>29</v>
      </c>
      <c r="F498" s="34" t="s">
        <v>17</v>
      </c>
      <c r="G498" s="21" t="s">
        <v>44</v>
      </c>
      <c r="H498" s="21" t="s">
        <v>35</v>
      </c>
      <c r="I498" s="21" t="s">
        <v>134</v>
      </c>
      <c r="J498" s="21" t="s">
        <v>133</v>
      </c>
      <c r="M498" s="12"/>
    </row>
    <row r="499" spans="1:13" ht="18" customHeight="1">
      <c r="A499" s="4">
        <v>498</v>
      </c>
      <c r="B499" s="37">
        <v>43661</v>
      </c>
      <c r="C499" s="34" t="s">
        <v>45</v>
      </c>
      <c r="D499" s="34" t="s">
        <v>47</v>
      </c>
      <c r="E499" s="34" t="s">
        <v>23</v>
      </c>
      <c r="F499" s="34" t="s">
        <v>24</v>
      </c>
      <c r="G499" s="21"/>
      <c r="H499" s="21"/>
      <c r="I499" s="21" t="s">
        <v>26</v>
      </c>
      <c r="J499" s="21" t="s">
        <v>9</v>
      </c>
      <c r="M499" s="12"/>
    </row>
    <row r="500" spans="1:13" ht="18" customHeight="1">
      <c r="A500" s="4">
        <v>499</v>
      </c>
      <c r="B500" s="37">
        <v>43661</v>
      </c>
      <c r="C500" s="34" t="s">
        <v>41</v>
      </c>
      <c r="D500" s="34" t="s">
        <v>29</v>
      </c>
      <c r="E500" s="34" t="s">
        <v>36</v>
      </c>
      <c r="F500" s="34" t="s">
        <v>34</v>
      </c>
      <c r="G500" s="21"/>
      <c r="H500" s="21"/>
      <c r="I500" s="21" t="s">
        <v>14</v>
      </c>
      <c r="J500" s="21" t="s">
        <v>37</v>
      </c>
      <c r="M500" s="12"/>
    </row>
    <row r="501" spans="1:13" ht="18" customHeight="1">
      <c r="A501" s="4">
        <v>500</v>
      </c>
      <c r="B501" s="37">
        <v>43661</v>
      </c>
      <c r="C501" s="34" t="s">
        <v>6</v>
      </c>
      <c r="D501" s="34" t="s">
        <v>21</v>
      </c>
      <c r="E501" s="34" t="s">
        <v>39</v>
      </c>
      <c r="F501" s="34" t="s">
        <v>49</v>
      </c>
      <c r="G501" s="21"/>
      <c r="H501" s="21"/>
      <c r="I501" s="21" t="s">
        <v>13</v>
      </c>
      <c r="J501" s="21" t="s">
        <v>19</v>
      </c>
      <c r="M501" s="12"/>
    </row>
    <row r="502" spans="1:13" ht="18" customHeight="1">
      <c r="A502" s="4">
        <v>501</v>
      </c>
      <c r="B502" s="37">
        <v>43661</v>
      </c>
      <c r="C502" s="34" t="s">
        <v>48</v>
      </c>
      <c r="D502" s="34" t="s">
        <v>10</v>
      </c>
      <c r="E502" s="34" t="s">
        <v>12</v>
      </c>
      <c r="F502" s="34" t="s">
        <v>40</v>
      </c>
      <c r="G502" s="21"/>
      <c r="H502" s="21"/>
      <c r="I502" s="21" t="s">
        <v>32</v>
      </c>
      <c r="J502" s="21" t="s">
        <v>8</v>
      </c>
      <c r="M502" s="12"/>
    </row>
    <row r="503" spans="1:13" ht="18" customHeight="1">
      <c r="A503" s="4">
        <v>502</v>
      </c>
      <c r="B503" s="37">
        <v>43661</v>
      </c>
      <c r="C503" s="34" t="s">
        <v>18</v>
      </c>
      <c r="D503" s="34" t="s">
        <v>5</v>
      </c>
      <c r="E503" s="34" t="s">
        <v>15</v>
      </c>
      <c r="F503" s="34" t="s">
        <v>16</v>
      </c>
      <c r="G503" s="21"/>
      <c r="H503" s="21"/>
      <c r="I503" s="21" t="s">
        <v>25</v>
      </c>
      <c r="J503" s="21" t="s">
        <v>31</v>
      </c>
      <c r="M503" s="12"/>
    </row>
    <row r="504" spans="1:13" ht="18" customHeight="1">
      <c r="A504" s="4">
        <v>503</v>
      </c>
      <c r="B504" s="37">
        <v>43661</v>
      </c>
      <c r="C504" s="34" t="s">
        <v>33</v>
      </c>
      <c r="D504" s="34" t="s">
        <v>50</v>
      </c>
      <c r="E504" s="34" t="s">
        <v>22</v>
      </c>
      <c r="F504" s="34" t="s">
        <v>7</v>
      </c>
      <c r="G504" s="21"/>
      <c r="H504" s="21"/>
      <c r="I504" s="21" t="s">
        <v>20</v>
      </c>
      <c r="J504" s="21" t="s">
        <v>38</v>
      </c>
      <c r="M504" s="12"/>
    </row>
    <row r="505" spans="1:13" ht="18" customHeight="1">
      <c r="A505" s="4">
        <v>504</v>
      </c>
      <c r="B505" s="37">
        <v>43662</v>
      </c>
      <c r="C505" s="34" t="s">
        <v>47</v>
      </c>
      <c r="D505" s="34" t="s">
        <v>23</v>
      </c>
      <c r="E505" s="34" t="s">
        <v>24</v>
      </c>
      <c r="F505" s="34" t="s">
        <v>58</v>
      </c>
      <c r="G505" s="21"/>
      <c r="H505" s="21"/>
      <c r="I505" s="21" t="s">
        <v>26</v>
      </c>
      <c r="J505" s="21" t="s">
        <v>9</v>
      </c>
      <c r="M505" s="12"/>
    </row>
    <row r="506" spans="1:13" ht="18" customHeight="1">
      <c r="A506" s="4">
        <v>505</v>
      </c>
      <c r="B506" s="37">
        <v>43662</v>
      </c>
      <c r="C506" s="34" t="s">
        <v>5</v>
      </c>
      <c r="D506" s="34" t="s">
        <v>15</v>
      </c>
      <c r="E506" s="34" t="s">
        <v>16</v>
      </c>
      <c r="F506" s="34" t="s">
        <v>28</v>
      </c>
      <c r="G506" s="21"/>
      <c r="H506" s="21"/>
      <c r="I506" s="21" t="s">
        <v>25</v>
      </c>
      <c r="J506" s="21" t="s">
        <v>31</v>
      </c>
      <c r="M506" s="12"/>
    </row>
    <row r="507" spans="1:13" ht="18" customHeight="1">
      <c r="A507" s="4">
        <v>506</v>
      </c>
      <c r="B507" s="37">
        <v>43662</v>
      </c>
      <c r="C507" s="34" t="s">
        <v>10</v>
      </c>
      <c r="D507" s="34" t="s">
        <v>12</v>
      </c>
      <c r="E507" s="34" t="s">
        <v>40</v>
      </c>
      <c r="F507" s="34" t="s">
        <v>30</v>
      </c>
      <c r="G507" s="21"/>
      <c r="H507" s="21"/>
      <c r="I507" s="21" t="s">
        <v>32</v>
      </c>
      <c r="J507" s="21" t="s">
        <v>8</v>
      </c>
      <c r="M507" s="12"/>
    </row>
    <row r="508" spans="1:13" ht="18" customHeight="1">
      <c r="A508" s="4">
        <v>507</v>
      </c>
      <c r="B508" s="37">
        <v>43662</v>
      </c>
      <c r="C508" s="34" t="s">
        <v>29</v>
      </c>
      <c r="D508" s="34" t="s">
        <v>36</v>
      </c>
      <c r="E508" s="34" t="s">
        <v>34</v>
      </c>
      <c r="F508" s="34" t="s">
        <v>4</v>
      </c>
      <c r="G508" s="21"/>
      <c r="H508" s="21"/>
      <c r="I508" s="21" t="s">
        <v>14</v>
      </c>
      <c r="J508" s="21" t="s">
        <v>37</v>
      </c>
      <c r="M508" s="12"/>
    </row>
    <row r="509" spans="1:13" ht="18" customHeight="1">
      <c r="A509" s="4">
        <v>508</v>
      </c>
      <c r="B509" s="37">
        <v>43662</v>
      </c>
      <c r="C509" s="34" t="s">
        <v>50</v>
      </c>
      <c r="D509" s="34" t="s">
        <v>22</v>
      </c>
      <c r="E509" s="34" t="s">
        <v>7</v>
      </c>
      <c r="F509" s="34" t="s">
        <v>27</v>
      </c>
      <c r="G509" s="21"/>
      <c r="H509" s="21"/>
      <c r="I509" s="21" t="s">
        <v>20</v>
      </c>
      <c r="J509" s="21" t="s">
        <v>38</v>
      </c>
      <c r="M509" s="12"/>
    </row>
    <row r="510" spans="1:13" ht="18" customHeight="1">
      <c r="A510" s="4">
        <v>509</v>
      </c>
      <c r="B510" s="37">
        <v>43662</v>
      </c>
      <c r="C510" s="34" t="s">
        <v>21</v>
      </c>
      <c r="D510" s="34" t="s">
        <v>39</v>
      </c>
      <c r="E510" s="34" t="s">
        <v>49</v>
      </c>
      <c r="F510" s="34" t="s">
        <v>35</v>
      </c>
      <c r="G510" s="21"/>
      <c r="H510" s="21"/>
      <c r="I510" s="21" t="s">
        <v>13</v>
      </c>
      <c r="J510" s="21" t="s">
        <v>19</v>
      </c>
      <c r="M510" s="12"/>
    </row>
    <row r="511" spans="1:13" ht="18" customHeight="1">
      <c r="A511" s="4">
        <v>510</v>
      </c>
      <c r="B511" s="37">
        <v>43663</v>
      </c>
      <c r="C511" s="34" t="s">
        <v>39</v>
      </c>
      <c r="D511" s="34" t="s">
        <v>49</v>
      </c>
      <c r="E511" s="34" t="s">
        <v>35</v>
      </c>
      <c r="F511" s="34" t="s">
        <v>6</v>
      </c>
      <c r="G511" s="21"/>
      <c r="H511" s="21"/>
      <c r="I511" s="21" t="s">
        <v>13</v>
      </c>
      <c r="J511" s="21" t="s">
        <v>19</v>
      </c>
      <c r="M511" s="12"/>
    </row>
    <row r="512" spans="1:13" ht="18" customHeight="1">
      <c r="A512" s="4">
        <v>511</v>
      </c>
      <c r="B512" s="37">
        <v>43663</v>
      </c>
      <c r="C512" s="34" t="s">
        <v>36</v>
      </c>
      <c r="D512" s="34" t="s">
        <v>34</v>
      </c>
      <c r="E512" s="34" t="s">
        <v>4</v>
      </c>
      <c r="F512" s="34" t="s">
        <v>41</v>
      </c>
      <c r="G512" s="21"/>
      <c r="H512" s="21"/>
      <c r="I512" s="21" t="s">
        <v>14</v>
      </c>
      <c r="J512" s="21" t="s">
        <v>37</v>
      </c>
      <c r="M512" s="12"/>
    </row>
    <row r="513" spans="1:13" ht="18" customHeight="1">
      <c r="A513" s="4">
        <v>512</v>
      </c>
      <c r="B513" s="37">
        <v>43663</v>
      </c>
      <c r="C513" s="34" t="s">
        <v>23</v>
      </c>
      <c r="D513" s="34" t="s">
        <v>24</v>
      </c>
      <c r="E513" s="34" t="s">
        <v>58</v>
      </c>
      <c r="F513" s="34" t="s">
        <v>45</v>
      </c>
      <c r="G513" s="21"/>
      <c r="H513" s="21"/>
      <c r="I513" s="21" t="s">
        <v>26</v>
      </c>
      <c r="J513" s="21" t="s">
        <v>9</v>
      </c>
      <c r="M513" s="12"/>
    </row>
    <row r="514" spans="1:13" ht="18" customHeight="1">
      <c r="A514" s="4">
        <v>513</v>
      </c>
      <c r="B514" s="37">
        <v>43663</v>
      </c>
      <c r="C514" s="34" t="s">
        <v>15</v>
      </c>
      <c r="D514" s="34" t="s">
        <v>16</v>
      </c>
      <c r="E514" s="34" t="s">
        <v>28</v>
      </c>
      <c r="F514" s="34" t="s">
        <v>18</v>
      </c>
      <c r="G514" s="21"/>
      <c r="H514" s="21"/>
      <c r="I514" s="21" t="s">
        <v>25</v>
      </c>
      <c r="J514" s="21" t="s">
        <v>31</v>
      </c>
      <c r="M514" s="12"/>
    </row>
    <row r="515" spans="1:13" ht="18" customHeight="1">
      <c r="A515" s="4">
        <v>514</v>
      </c>
      <c r="B515" s="37">
        <v>43663</v>
      </c>
      <c r="C515" s="34" t="s">
        <v>22</v>
      </c>
      <c r="D515" s="34" t="s">
        <v>7</v>
      </c>
      <c r="E515" s="34" t="s">
        <v>27</v>
      </c>
      <c r="F515" s="34" t="s">
        <v>33</v>
      </c>
      <c r="G515" s="21"/>
      <c r="H515" s="21"/>
      <c r="I515" s="21" t="s">
        <v>20</v>
      </c>
      <c r="J515" s="21" t="s">
        <v>38</v>
      </c>
      <c r="M515" s="12"/>
    </row>
    <row r="516" spans="1:13" ht="18" customHeight="1">
      <c r="A516" s="4">
        <v>515</v>
      </c>
      <c r="B516" s="37">
        <v>43663</v>
      </c>
      <c r="C516" s="34" t="s">
        <v>12</v>
      </c>
      <c r="D516" s="34" t="s">
        <v>40</v>
      </c>
      <c r="E516" s="34" t="s">
        <v>30</v>
      </c>
      <c r="F516" s="34" t="s">
        <v>48</v>
      </c>
      <c r="G516" s="21"/>
      <c r="H516" s="21"/>
      <c r="I516" s="21" t="s">
        <v>32</v>
      </c>
      <c r="J516" s="21" t="s">
        <v>8</v>
      </c>
      <c r="M516" s="12"/>
    </row>
    <row r="517" spans="1:13" ht="18" customHeight="1">
      <c r="A517" s="4">
        <v>516</v>
      </c>
      <c r="B517" s="37">
        <v>43664</v>
      </c>
      <c r="C517" s="36" t="s">
        <v>55</v>
      </c>
      <c r="D517" s="34" t="s">
        <v>17</v>
      </c>
      <c r="E517" s="34" t="s">
        <v>41</v>
      </c>
      <c r="F517" s="34" t="s">
        <v>5</v>
      </c>
      <c r="G517" s="21"/>
      <c r="H517" s="21"/>
      <c r="I517" s="21" t="s">
        <v>13</v>
      </c>
      <c r="J517" s="21" t="s">
        <v>20</v>
      </c>
      <c r="M517" s="13"/>
    </row>
    <row r="518" spans="1:13" ht="18" customHeight="1">
      <c r="A518" s="4">
        <v>517</v>
      </c>
      <c r="B518" s="37">
        <v>43665</v>
      </c>
      <c r="C518" s="34" t="s">
        <v>40</v>
      </c>
      <c r="D518" s="34" t="s">
        <v>27</v>
      </c>
      <c r="E518" s="34" t="s">
        <v>6</v>
      </c>
      <c r="F518" s="34" t="s">
        <v>21</v>
      </c>
      <c r="G518" s="21"/>
      <c r="H518" s="21"/>
      <c r="I518" s="21" t="s">
        <v>31</v>
      </c>
      <c r="J518" s="21" t="s">
        <v>8</v>
      </c>
      <c r="M518" s="12"/>
    </row>
    <row r="519" spans="1:13" ht="18" customHeight="1">
      <c r="A519" s="4">
        <v>518</v>
      </c>
      <c r="B519" s="37">
        <v>43665</v>
      </c>
      <c r="C519" s="34" t="s">
        <v>49</v>
      </c>
      <c r="D519" s="34" t="s">
        <v>30</v>
      </c>
      <c r="E519" s="34" t="s">
        <v>18</v>
      </c>
      <c r="F519" s="34" t="s">
        <v>10</v>
      </c>
      <c r="G519" s="21"/>
      <c r="H519" s="21"/>
      <c r="I519" s="21" t="s">
        <v>9</v>
      </c>
      <c r="J519" s="21" t="s">
        <v>25</v>
      </c>
      <c r="M519" s="12"/>
    </row>
    <row r="520" spans="1:13" ht="18" customHeight="1">
      <c r="A520" s="4">
        <v>519</v>
      </c>
      <c r="B520" s="37">
        <v>43665</v>
      </c>
      <c r="C520" s="34" t="s">
        <v>56</v>
      </c>
      <c r="D520" s="34" t="s">
        <v>35</v>
      </c>
      <c r="E520" s="34" t="s">
        <v>42</v>
      </c>
      <c r="F520" s="34" t="s">
        <v>29</v>
      </c>
      <c r="G520" s="21"/>
      <c r="H520" s="21"/>
      <c r="I520" s="21" t="s">
        <v>32</v>
      </c>
      <c r="J520" s="21" t="s">
        <v>26</v>
      </c>
      <c r="M520" s="12"/>
    </row>
    <row r="521" spans="1:13" ht="18" customHeight="1">
      <c r="A521" s="4">
        <v>520</v>
      </c>
      <c r="B521" s="37">
        <v>43665</v>
      </c>
      <c r="C521" s="34" t="s">
        <v>17</v>
      </c>
      <c r="D521" s="34" t="s">
        <v>41</v>
      </c>
      <c r="E521" s="34" t="s">
        <v>5</v>
      </c>
      <c r="F521" s="34" t="s">
        <v>22</v>
      </c>
      <c r="G521" s="21"/>
      <c r="H521" s="21"/>
      <c r="I521" s="21" t="s">
        <v>13</v>
      </c>
      <c r="J521" s="21" t="s">
        <v>20</v>
      </c>
      <c r="M521" s="12"/>
    </row>
    <row r="522" spans="1:13" ht="18" customHeight="1">
      <c r="A522" s="4">
        <v>521</v>
      </c>
      <c r="B522" s="37">
        <v>43665</v>
      </c>
      <c r="C522" s="34" t="s">
        <v>16</v>
      </c>
      <c r="D522" s="34" t="s">
        <v>28</v>
      </c>
      <c r="E522" s="34" t="s">
        <v>33</v>
      </c>
      <c r="F522" s="34" t="s">
        <v>43</v>
      </c>
      <c r="G522" s="21"/>
      <c r="H522" s="21"/>
      <c r="I522" s="21" t="s">
        <v>19</v>
      </c>
      <c r="J522" s="21" t="s">
        <v>37</v>
      </c>
      <c r="M522" s="12"/>
    </row>
    <row r="523" spans="1:13" ht="18" customHeight="1">
      <c r="A523" s="4">
        <v>522</v>
      </c>
      <c r="B523" s="37">
        <v>43666</v>
      </c>
      <c r="C523" s="34" t="s">
        <v>72</v>
      </c>
      <c r="D523" s="34" t="s">
        <v>57</v>
      </c>
      <c r="E523" s="34" t="s">
        <v>44</v>
      </c>
      <c r="F523" s="34" t="s">
        <v>59</v>
      </c>
      <c r="G523" s="21"/>
      <c r="H523" s="21"/>
      <c r="I523" s="21" t="s">
        <v>38</v>
      </c>
      <c r="J523" s="21" t="s">
        <v>14</v>
      </c>
      <c r="M523" s="12"/>
    </row>
    <row r="524" spans="1:13" ht="18" customHeight="1">
      <c r="A524" s="4">
        <v>523</v>
      </c>
      <c r="B524" s="37">
        <v>43666</v>
      </c>
      <c r="C524" s="34" t="s">
        <v>35</v>
      </c>
      <c r="D524" s="34" t="s">
        <v>42</v>
      </c>
      <c r="E524" s="34" t="s">
        <v>29</v>
      </c>
      <c r="F524" s="34" t="s">
        <v>36</v>
      </c>
      <c r="G524" s="21"/>
      <c r="H524" s="21"/>
      <c r="I524" s="21" t="s">
        <v>32</v>
      </c>
      <c r="J524" s="21" t="s">
        <v>26</v>
      </c>
      <c r="M524" s="12"/>
    </row>
    <row r="525" spans="1:13" ht="18" customHeight="1">
      <c r="A525" s="4">
        <v>524</v>
      </c>
      <c r="B525" s="37">
        <v>43666</v>
      </c>
      <c r="C525" s="34" t="s">
        <v>41</v>
      </c>
      <c r="D525" s="34" t="s">
        <v>5</v>
      </c>
      <c r="E525" s="34" t="s">
        <v>22</v>
      </c>
      <c r="F525" s="34" t="s">
        <v>55</v>
      </c>
      <c r="G525" s="21"/>
      <c r="H525" s="21"/>
      <c r="I525" s="21" t="s">
        <v>13</v>
      </c>
      <c r="J525" s="21" t="s">
        <v>20</v>
      </c>
      <c r="M525" s="12"/>
    </row>
    <row r="526" spans="1:13" ht="18" customHeight="1">
      <c r="A526" s="4">
        <v>525</v>
      </c>
      <c r="B526" s="37">
        <v>43666</v>
      </c>
      <c r="C526" s="34" t="s">
        <v>28</v>
      </c>
      <c r="D526" s="34" t="s">
        <v>33</v>
      </c>
      <c r="E526" s="34" t="s">
        <v>43</v>
      </c>
      <c r="F526" s="34" t="s">
        <v>46</v>
      </c>
      <c r="G526" s="21"/>
      <c r="H526" s="21"/>
      <c r="I526" s="21" t="s">
        <v>19</v>
      </c>
      <c r="J526" s="21" t="s">
        <v>37</v>
      </c>
      <c r="M526" s="12"/>
    </row>
    <row r="527" spans="1:13" ht="18" customHeight="1">
      <c r="A527" s="4">
        <v>526</v>
      </c>
      <c r="B527" s="37">
        <v>43666</v>
      </c>
      <c r="C527" s="34" t="s">
        <v>30</v>
      </c>
      <c r="D527" s="34" t="s">
        <v>18</v>
      </c>
      <c r="E527" s="34" t="s">
        <v>10</v>
      </c>
      <c r="F527" s="34" t="s">
        <v>11</v>
      </c>
      <c r="G527" s="21"/>
      <c r="H527" s="21"/>
      <c r="I527" s="21" t="s">
        <v>9</v>
      </c>
      <c r="J527" s="21" t="s">
        <v>25</v>
      </c>
      <c r="M527" s="12"/>
    </row>
    <row r="528" spans="1:13" ht="18" customHeight="1">
      <c r="A528" s="4">
        <v>527</v>
      </c>
      <c r="B528" s="37">
        <v>43666</v>
      </c>
      <c r="C528" s="34" t="s">
        <v>27</v>
      </c>
      <c r="D528" s="34" t="s">
        <v>6</v>
      </c>
      <c r="E528" s="34" t="s">
        <v>21</v>
      </c>
      <c r="F528" s="34" t="s">
        <v>23</v>
      </c>
      <c r="G528" s="21"/>
      <c r="H528" s="21"/>
      <c r="I528" s="21" t="s">
        <v>31</v>
      </c>
      <c r="J528" s="21" t="s">
        <v>8</v>
      </c>
      <c r="M528" s="12"/>
    </row>
    <row r="529" spans="1:13" ht="18" customHeight="1">
      <c r="A529" s="4">
        <v>528</v>
      </c>
      <c r="B529" s="37">
        <v>43667</v>
      </c>
      <c r="C529" s="34" t="s">
        <v>42</v>
      </c>
      <c r="D529" s="34" t="s">
        <v>29</v>
      </c>
      <c r="E529" s="34" t="s">
        <v>36</v>
      </c>
      <c r="F529" s="34" t="s">
        <v>56</v>
      </c>
      <c r="G529" s="21"/>
      <c r="H529" s="21"/>
      <c r="I529" s="21" t="s">
        <v>32</v>
      </c>
      <c r="J529" s="21" t="s">
        <v>26</v>
      </c>
      <c r="M529" s="12"/>
    </row>
    <row r="530" spans="1:13" ht="18" customHeight="1">
      <c r="A530" s="4">
        <v>529</v>
      </c>
      <c r="B530" s="37">
        <v>43667</v>
      </c>
      <c r="C530" s="34" t="s">
        <v>5</v>
      </c>
      <c r="D530" s="34" t="s">
        <v>22</v>
      </c>
      <c r="E530" s="34" t="s">
        <v>55</v>
      </c>
      <c r="F530" s="34" t="s">
        <v>17</v>
      </c>
      <c r="G530" s="21"/>
      <c r="H530" s="21"/>
      <c r="I530" s="21" t="s">
        <v>13</v>
      </c>
      <c r="J530" s="21" t="s">
        <v>20</v>
      </c>
      <c r="M530" s="12"/>
    </row>
    <row r="531" spans="1:13" ht="18" customHeight="1">
      <c r="A531" s="4">
        <v>530</v>
      </c>
      <c r="B531" s="37">
        <v>43667</v>
      </c>
      <c r="C531" s="34" t="s">
        <v>6</v>
      </c>
      <c r="D531" s="34" t="s">
        <v>21</v>
      </c>
      <c r="E531" s="34" t="s">
        <v>23</v>
      </c>
      <c r="F531" s="34" t="s">
        <v>40</v>
      </c>
      <c r="G531" s="21"/>
      <c r="H531" s="21"/>
      <c r="I531" s="21" t="s">
        <v>31</v>
      </c>
      <c r="J531" s="21" t="s">
        <v>8</v>
      </c>
      <c r="M531" s="12"/>
    </row>
    <row r="532" spans="1:13" ht="18" customHeight="1">
      <c r="A532" s="4">
        <v>531</v>
      </c>
      <c r="B532" s="37">
        <v>43667</v>
      </c>
      <c r="C532" s="34" t="s">
        <v>57</v>
      </c>
      <c r="D532" s="34" t="s">
        <v>44</v>
      </c>
      <c r="E532" s="34" t="s">
        <v>59</v>
      </c>
      <c r="F532" s="34" t="s">
        <v>7</v>
      </c>
      <c r="G532" s="21"/>
      <c r="H532" s="21"/>
      <c r="I532" s="21" t="s">
        <v>38</v>
      </c>
      <c r="J532" s="21" t="s">
        <v>14</v>
      </c>
      <c r="M532" s="12"/>
    </row>
    <row r="533" spans="1:13" ht="18" customHeight="1">
      <c r="A533" s="4">
        <v>532</v>
      </c>
      <c r="B533" s="37">
        <v>43667</v>
      </c>
      <c r="C533" s="34" t="s">
        <v>18</v>
      </c>
      <c r="D533" s="34" t="s">
        <v>10</v>
      </c>
      <c r="E533" s="34" t="s">
        <v>11</v>
      </c>
      <c r="F533" s="34" t="s">
        <v>49</v>
      </c>
      <c r="G533" s="21"/>
      <c r="H533" s="21"/>
      <c r="I533" s="21" t="s">
        <v>9</v>
      </c>
      <c r="J533" s="21" t="s">
        <v>25</v>
      </c>
      <c r="M533" s="12"/>
    </row>
    <row r="534" spans="1:13" ht="18" customHeight="1">
      <c r="A534" s="4">
        <v>533</v>
      </c>
      <c r="B534" s="37">
        <v>43667</v>
      </c>
      <c r="C534" s="34" t="s">
        <v>33</v>
      </c>
      <c r="D534" s="34" t="s">
        <v>43</v>
      </c>
      <c r="E534" s="34" t="s">
        <v>46</v>
      </c>
      <c r="F534" s="34" t="s">
        <v>16</v>
      </c>
      <c r="G534" s="21"/>
      <c r="H534" s="21"/>
      <c r="I534" s="21" t="s">
        <v>19</v>
      </c>
      <c r="J534" s="21" t="s">
        <v>37</v>
      </c>
      <c r="M534" s="12"/>
    </row>
    <row r="535" spans="1:13" ht="18" customHeight="1">
      <c r="A535" s="4">
        <v>534</v>
      </c>
      <c r="B535" s="37">
        <v>43669</v>
      </c>
      <c r="C535" s="34" t="s">
        <v>34</v>
      </c>
      <c r="D535" s="34" t="s">
        <v>11</v>
      </c>
      <c r="E535" s="36" t="s">
        <v>16</v>
      </c>
      <c r="F535" s="34" t="s">
        <v>28</v>
      </c>
      <c r="G535" s="21"/>
      <c r="H535" s="21"/>
      <c r="I535" s="21" t="s">
        <v>38</v>
      </c>
      <c r="J535" s="21" t="s">
        <v>13</v>
      </c>
      <c r="M535" s="12"/>
    </row>
    <row r="536" spans="1:13" ht="18" customHeight="1">
      <c r="A536" s="4">
        <v>535</v>
      </c>
      <c r="B536" s="37">
        <v>43669</v>
      </c>
      <c r="C536" s="34" t="s">
        <v>44</v>
      </c>
      <c r="D536" s="34" t="s">
        <v>46</v>
      </c>
      <c r="E536" s="34" t="s">
        <v>45</v>
      </c>
      <c r="F536" s="34" t="s">
        <v>35</v>
      </c>
      <c r="G536" s="21"/>
      <c r="H536" s="21"/>
      <c r="I536" s="21" t="s">
        <v>25</v>
      </c>
      <c r="J536" s="21" t="s">
        <v>8</v>
      </c>
      <c r="M536" s="12"/>
    </row>
    <row r="537" spans="1:13" ht="18" customHeight="1">
      <c r="A537" s="4">
        <v>536</v>
      </c>
      <c r="B537" s="37">
        <v>43669</v>
      </c>
      <c r="C537" s="34" t="s">
        <v>29</v>
      </c>
      <c r="D537" s="34" t="s">
        <v>4</v>
      </c>
      <c r="E537" s="34" t="s">
        <v>17</v>
      </c>
      <c r="F537" s="34" t="s">
        <v>41</v>
      </c>
      <c r="G537" s="21"/>
      <c r="H537" s="21"/>
      <c r="I537" s="21" t="s">
        <v>19</v>
      </c>
      <c r="J537" s="21" t="s">
        <v>20</v>
      </c>
      <c r="M537" s="12"/>
    </row>
    <row r="538" spans="1:13" ht="18" customHeight="1">
      <c r="A538" s="4">
        <v>537</v>
      </c>
      <c r="B538" s="37">
        <v>43669</v>
      </c>
      <c r="C538" s="34" t="s">
        <v>43</v>
      </c>
      <c r="D538" s="34" t="s">
        <v>48</v>
      </c>
      <c r="E538" s="34" t="s">
        <v>47</v>
      </c>
      <c r="F538" s="34" t="s">
        <v>72</v>
      </c>
      <c r="G538" s="21"/>
      <c r="H538" s="21"/>
      <c r="I538" s="21" t="s">
        <v>26</v>
      </c>
      <c r="J538" s="21" t="s">
        <v>31</v>
      </c>
      <c r="M538" s="12"/>
    </row>
    <row r="539" spans="1:13" ht="18" customHeight="1">
      <c r="A539" s="4">
        <v>538</v>
      </c>
      <c r="B539" s="37">
        <v>43669</v>
      </c>
      <c r="C539" s="34" t="s">
        <v>24</v>
      </c>
      <c r="D539" s="34" t="s">
        <v>23</v>
      </c>
      <c r="E539" s="34" t="s">
        <v>7</v>
      </c>
      <c r="F539" s="34" t="s">
        <v>50</v>
      </c>
      <c r="G539" s="21"/>
      <c r="H539" s="21"/>
      <c r="I539" s="21" t="s">
        <v>37</v>
      </c>
      <c r="J539" s="21" t="s">
        <v>14</v>
      </c>
      <c r="M539" s="12"/>
    </row>
    <row r="540" spans="1:13" ht="18" customHeight="1">
      <c r="A540" s="4">
        <v>539</v>
      </c>
      <c r="B540" s="37">
        <v>43670</v>
      </c>
      <c r="C540" s="34" t="s">
        <v>4</v>
      </c>
      <c r="D540" s="34" t="s">
        <v>17</v>
      </c>
      <c r="E540" s="34" t="s">
        <v>41</v>
      </c>
      <c r="F540" s="34" t="s">
        <v>39</v>
      </c>
      <c r="G540" s="21"/>
      <c r="H540" s="21"/>
      <c r="I540" s="21" t="s">
        <v>19</v>
      </c>
      <c r="J540" s="21" t="s">
        <v>20</v>
      </c>
      <c r="M540" s="12"/>
    </row>
    <row r="541" spans="1:13" ht="18" customHeight="1">
      <c r="A541" s="4">
        <v>540</v>
      </c>
      <c r="B541" s="37">
        <v>43670</v>
      </c>
      <c r="C541" s="34" t="s">
        <v>36</v>
      </c>
      <c r="D541" s="34" t="s">
        <v>49</v>
      </c>
      <c r="E541" s="34" t="s">
        <v>60</v>
      </c>
      <c r="F541" s="34" t="s">
        <v>12</v>
      </c>
      <c r="G541" s="21"/>
      <c r="H541" s="21"/>
      <c r="I541" s="21" t="s">
        <v>9</v>
      </c>
      <c r="J541" s="21" t="s">
        <v>32</v>
      </c>
      <c r="M541" s="12"/>
    </row>
    <row r="542" spans="1:13" ht="18" customHeight="1">
      <c r="A542" s="4">
        <v>541</v>
      </c>
      <c r="B542" s="37">
        <v>43670</v>
      </c>
      <c r="C542" s="34" t="s">
        <v>46</v>
      </c>
      <c r="D542" s="34" t="s">
        <v>45</v>
      </c>
      <c r="E542" s="34" t="s">
        <v>35</v>
      </c>
      <c r="F542" s="34" t="s">
        <v>42</v>
      </c>
      <c r="G542" s="21"/>
      <c r="H542" s="21"/>
      <c r="I542" s="21" t="s">
        <v>25</v>
      </c>
      <c r="J542" s="21" t="s">
        <v>8</v>
      </c>
      <c r="M542" s="12"/>
    </row>
    <row r="543" spans="1:13" ht="18" customHeight="1">
      <c r="A543" s="4">
        <v>542</v>
      </c>
      <c r="B543" s="37">
        <v>43670</v>
      </c>
      <c r="C543" s="34" t="s">
        <v>48</v>
      </c>
      <c r="D543" s="34" t="s">
        <v>47</v>
      </c>
      <c r="E543" s="34" t="s">
        <v>72</v>
      </c>
      <c r="F543" s="34" t="s">
        <v>57</v>
      </c>
      <c r="G543" s="21"/>
      <c r="H543" s="21"/>
      <c r="I543" s="21" t="s">
        <v>26</v>
      </c>
      <c r="J543" s="21" t="s">
        <v>31</v>
      </c>
      <c r="M543" s="12"/>
    </row>
    <row r="544" spans="1:13" ht="18" customHeight="1">
      <c r="A544" s="4">
        <v>543</v>
      </c>
      <c r="B544" s="37">
        <v>43670</v>
      </c>
      <c r="C544" s="34" t="s">
        <v>23</v>
      </c>
      <c r="D544" s="34" t="s">
        <v>7</v>
      </c>
      <c r="E544" s="34" t="s">
        <v>50</v>
      </c>
      <c r="F544" s="34" t="s">
        <v>33</v>
      </c>
      <c r="G544" s="21"/>
      <c r="H544" s="21"/>
      <c r="I544" s="21" t="s">
        <v>37</v>
      </c>
      <c r="J544" s="21" t="s">
        <v>14</v>
      </c>
      <c r="M544" s="12"/>
    </row>
    <row r="545" spans="1:13" ht="18" customHeight="1">
      <c r="A545" s="4">
        <v>544</v>
      </c>
      <c r="B545" s="37">
        <v>43670</v>
      </c>
      <c r="C545" s="34" t="s">
        <v>11</v>
      </c>
      <c r="D545" s="34" t="s">
        <v>16</v>
      </c>
      <c r="E545" s="34" t="s">
        <v>28</v>
      </c>
      <c r="F545" s="34" t="s">
        <v>15</v>
      </c>
      <c r="G545" s="21"/>
      <c r="H545" s="21"/>
      <c r="I545" s="21" t="s">
        <v>38</v>
      </c>
      <c r="J545" s="21" t="s">
        <v>13</v>
      </c>
      <c r="M545" s="12"/>
    </row>
    <row r="546" spans="1:13" ht="18" customHeight="1">
      <c r="A546" s="4">
        <v>545</v>
      </c>
      <c r="B546" s="37">
        <v>43671</v>
      </c>
      <c r="C546" s="34" t="s">
        <v>45</v>
      </c>
      <c r="D546" s="34" t="s">
        <v>35</v>
      </c>
      <c r="E546" s="34" t="s">
        <v>42</v>
      </c>
      <c r="F546" s="34" t="s">
        <v>44</v>
      </c>
      <c r="G546" s="21"/>
      <c r="H546" s="21"/>
      <c r="I546" s="21" t="s">
        <v>25</v>
      </c>
      <c r="J546" s="21" t="s">
        <v>8</v>
      </c>
      <c r="M546" s="12"/>
    </row>
    <row r="547" spans="1:13" ht="18" customHeight="1">
      <c r="A547" s="4">
        <v>546</v>
      </c>
      <c r="B547" s="37">
        <v>43671</v>
      </c>
      <c r="C547" s="34" t="s">
        <v>7</v>
      </c>
      <c r="D547" s="34" t="s">
        <v>50</v>
      </c>
      <c r="E547" s="34" t="s">
        <v>33</v>
      </c>
      <c r="F547" s="34" t="s">
        <v>24</v>
      </c>
      <c r="G547" s="21"/>
      <c r="H547" s="21"/>
      <c r="I547" s="21" t="s">
        <v>37</v>
      </c>
      <c r="J547" s="21" t="s">
        <v>14</v>
      </c>
      <c r="M547" s="12"/>
    </row>
    <row r="548" spans="1:13" ht="18" customHeight="1">
      <c r="A548" s="4">
        <v>547</v>
      </c>
      <c r="B548" s="37">
        <v>43671</v>
      </c>
      <c r="C548" s="34" t="s">
        <v>49</v>
      </c>
      <c r="D548" s="34" t="s">
        <v>60</v>
      </c>
      <c r="E548" s="34" t="s">
        <v>12</v>
      </c>
      <c r="F548" s="34" t="s">
        <v>22</v>
      </c>
      <c r="G548" s="21"/>
      <c r="H548" s="21"/>
      <c r="I548" s="21" t="s">
        <v>9</v>
      </c>
      <c r="J548" s="21" t="s">
        <v>32</v>
      </c>
      <c r="M548" s="12"/>
    </row>
    <row r="549" spans="1:13" ht="18" customHeight="1">
      <c r="A549" s="4">
        <v>548</v>
      </c>
      <c r="B549" s="37">
        <v>43671</v>
      </c>
      <c r="C549" s="34" t="s">
        <v>17</v>
      </c>
      <c r="D549" s="34" t="s">
        <v>41</v>
      </c>
      <c r="E549" s="34" t="s">
        <v>39</v>
      </c>
      <c r="F549" s="34" t="s">
        <v>29</v>
      </c>
      <c r="G549" s="21"/>
      <c r="H549" s="21"/>
      <c r="I549" s="21" t="s">
        <v>19</v>
      </c>
      <c r="J549" s="21" t="s">
        <v>20</v>
      </c>
      <c r="M549" s="12"/>
    </row>
    <row r="550" spans="1:13" ht="18" customHeight="1">
      <c r="A550" s="4">
        <v>549</v>
      </c>
      <c r="B550" s="37">
        <v>43671</v>
      </c>
      <c r="C550" s="34" t="s">
        <v>16</v>
      </c>
      <c r="D550" s="34" t="s">
        <v>28</v>
      </c>
      <c r="E550" s="34" t="s">
        <v>15</v>
      </c>
      <c r="F550" s="34" t="s">
        <v>34</v>
      </c>
      <c r="G550" s="21"/>
      <c r="H550" s="21"/>
      <c r="I550" s="21" t="s">
        <v>38</v>
      </c>
      <c r="J550" s="21" t="s">
        <v>13</v>
      </c>
      <c r="M550" s="12"/>
    </row>
    <row r="551" spans="1:13" ht="18" customHeight="1">
      <c r="A551" s="4">
        <v>550</v>
      </c>
      <c r="B551" s="37">
        <v>43672</v>
      </c>
      <c r="C551" s="34" t="s">
        <v>35</v>
      </c>
      <c r="D551" s="34" t="s">
        <v>72</v>
      </c>
      <c r="E551" s="34" t="s">
        <v>24</v>
      </c>
      <c r="F551" s="34" t="s">
        <v>11</v>
      </c>
      <c r="G551" s="21"/>
      <c r="H551" s="21"/>
      <c r="I551" s="21" t="s">
        <v>25</v>
      </c>
      <c r="J551" s="21" t="s">
        <v>26</v>
      </c>
      <c r="M551" s="12"/>
    </row>
    <row r="552" spans="1:13" ht="18" customHeight="1">
      <c r="A552" s="4">
        <v>551</v>
      </c>
      <c r="B552" s="37">
        <v>43672</v>
      </c>
      <c r="C552" s="34" t="s">
        <v>47</v>
      </c>
      <c r="D552" s="34" t="s">
        <v>15</v>
      </c>
      <c r="E552" s="34" t="s">
        <v>34</v>
      </c>
      <c r="F552" s="34" t="s">
        <v>4</v>
      </c>
      <c r="G552" s="21"/>
      <c r="H552" s="21"/>
      <c r="I552" s="21" t="s">
        <v>20</v>
      </c>
      <c r="J552" s="21" t="s">
        <v>13</v>
      </c>
      <c r="M552" s="12"/>
    </row>
    <row r="553" spans="1:13" ht="18" customHeight="1">
      <c r="A553" s="4">
        <v>552</v>
      </c>
      <c r="B553" s="37">
        <v>43672</v>
      </c>
      <c r="C553" s="34" t="s">
        <v>41</v>
      </c>
      <c r="D553" s="34" t="s">
        <v>33</v>
      </c>
      <c r="E553" s="34" t="s">
        <v>29</v>
      </c>
      <c r="F553" s="34" t="s">
        <v>30</v>
      </c>
      <c r="G553" s="21"/>
      <c r="H553" s="21"/>
      <c r="I553" s="21" t="s">
        <v>8</v>
      </c>
      <c r="J553" s="21" t="s">
        <v>9</v>
      </c>
      <c r="M553" s="12"/>
    </row>
    <row r="554" spans="1:13" ht="18" customHeight="1">
      <c r="A554" s="4">
        <v>553</v>
      </c>
      <c r="B554" s="37">
        <v>43672</v>
      </c>
      <c r="C554" s="34" t="s">
        <v>10</v>
      </c>
      <c r="D554" s="34" t="s">
        <v>12</v>
      </c>
      <c r="E554" s="34" t="s">
        <v>44</v>
      </c>
      <c r="F554" s="34" t="s">
        <v>36</v>
      </c>
      <c r="G554" s="21"/>
      <c r="H554" s="21"/>
      <c r="I554" s="21" t="s">
        <v>37</v>
      </c>
      <c r="J554" s="21" t="s">
        <v>38</v>
      </c>
      <c r="M554" s="12"/>
    </row>
    <row r="555" spans="1:13" ht="18" customHeight="1">
      <c r="A555" s="4">
        <v>554</v>
      </c>
      <c r="B555" s="37">
        <v>43672</v>
      </c>
      <c r="C555" s="34" t="s">
        <v>28</v>
      </c>
      <c r="D555" s="34" t="s">
        <v>39</v>
      </c>
      <c r="E555" s="34" t="s">
        <v>40</v>
      </c>
      <c r="F555" s="34" t="s">
        <v>23</v>
      </c>
      <c r="G555" s="21"/>
      <c r="H555" s="21"/>
      <c r="I555" s="21" t="s">
        <v>32</v>
      </c>
      <c r="J555" s="21" t="s">
        <v>31</v>
      </c>
      <c r="M555" s="12"/>
    </row>
    <row r="556" spans="1:13" ht="18" customHeight="1">
      <c r="A556" s="4">
        <v>555</v>
      </c>
      <c r="B556" s="37">
        <v>43672</v>
      </c>
      <c r="C556" s="34" t="s">
        <v>21</v>
      </c>
      <c r="D556" s="34" t="s">
        <v>55</v>
      </c>
      <c r="E556" s="34" t="s">
        <v>22</v>
      </c>
      <c r="F556" s="34" t="s">
        <v>27</v>
      </c>
      <c r="G556" s="21"/>
      <c r="H556" s="21"/>
      <c r="I556" s="21" t="s">
        <v>14</v>
      </c>
      <c r="J556" s="21" t="s">
        <v>19</v>
      </c>
      <c r="M556" s="12"/>
    </row>
    <row r="557" spans="1:13" ht="18" customHeight="1">
      <c r="A557" s="4">
        <v>556</v>
      </c>
      <c r="B557" s="37">
        <v>43673</v>
      </c>
      <c r="C557" s="34" t="s">
        <v>72</v>
      </c>
      <c r="D557" s="34" t="s">
        <v>24</v>
      </c>
      <c r="E557" s="34" t="s">
        <v>11</v>
      </c>
      <c r="F557" s="34" t="s">
        <v>7</v>
      </c>
      <c r="G557" s="21"/>
      <c r="H557" s="21"/>
      <c r="I557" s="21" t="s">
        <v>25</v>
      </c>
      <c r="J557" s="21" t="s">
        <v>26</v>
      </c>
      <c r="M557" s="12"/>
    </row>
    <row r="558" spans="1:13" ht="18" customHeight="1">
      <c r="A558" s="4">
        <v>557</v>
      </c>
      <c r="B558" s="37">
        <v>43673</v>
      </c>
      <c r="C558" s="34" t="s">
        <v>39</v>
      </c>
      <c r="D558" s="34" t="s">
        <v>40</v>
      </c>
      <c r="E558" s="34" t="s">
        <v>23</v>
      </c>
      <c r="F558" s="34" t="s">
        <v>6</v>
      </c>
      <c r="G558" s="21"/>
      <c r="H558" s="21"/>
      <c r="I558" s="21" t="s">
        <v>32</v>
      </c>
      <c r="J558" s="21" t="s">
        <v>31</v>
      </c>
      <c r="M558" s="12"/>
    </row>
    <row r="559" spans="1:13" ht="18" customHeight="1">
      <c r="A559" s="4">
        <v>558</v>
      </c>
      <c r="B559" s="37">
        <v>43673</v>
      </c>
      <c r="C559" s="34" t="s">
        <v>55</v>
      </c>
      <c r="D559" s="34" t="s">
        <v>22</v>
      </c>
      <c r="E559" s="34" t="s">
        <v>27</v>
      </c>
      <c r="F559" s="34" t="s">
        <v>5</v>
      </c>
      <c r="G559" s="21"/>
      <c r="H559" s="21"/>
      <c r="I559" s="21" t="s">
        <v>14</v>
      </c>
      <c r="J559" s="21" t="s">
        <v>19</v>
      </c>
      <c r="M559" s="12"/>
    </row>
    <row r="560" spans="1:13" ht="18" customHeight="1">
      <c r="A560" s="4">
        <v>559</v>
      </c>
      <c r="B560" s="37">
        <v>43673</v>
      </c>
      <c r="C560" s="34" t="s">
        <v>15</v>
      </c>
      <c r="D560" s="34" t="s">
        <v>34</v>
      </c>
      <c r="E560" s="34" t="s">
        <v>4</v>
      </c>
      <c r="F560" s="34" t="s">
        <v>48</v>
      </c>
      <c r="G560" s="21"/>
      <c r="H560" s="21"/>
      <c r="I560" s="21" t="s">
        <v>20</v>
      </c>
      <c r="J560" s="21" t="s">
        <v>13</v>
      </c>
      <c r="M560" s="12"/>
    </row>
    <row r="561" spans="1:13" ht="18" customHeight="1">
      <c r="A561" s="4">
        <v>560</v>
      </c>
      <c r="B561" s="37">
        <v>43673</v>
      </c>
      <c r="C561" s="34" t="s">
        <v>33</v>
      </c>
      <c r="D561" s="34" t="s">
        <v>29</v>
      </c>
      <c r="E561" s="34" t="s">
        <v>30</v>
      </c>
      <c r="F561" s="34" t="s">
        <v>16</v>
      </c>
      <c r="G561" s="21"/>
      <c r="H561" s="21"/>
      <c r="I561" s="21" t="s">
        <v>8</v>
      </c>
      <c r="J561" s="21" t="s">
        <v>9</v>
      </c>
      <c r="M561" s="12"/>
    </row>
    <row r="562" spans="1:13" ht="18" customHeight="1">
      <c r="A562" s="4">
        <v>561</v>
      </c>
      <c r="B562" s="37">
        <v>43673</v>
      </c>
      <c r="C562" s="36" t="s">
        <v>12</v>
      </c>
      <c r="D562" s="34" t="s">
        <v>44</v>
      </c>
      <c r="E562" s="34" t="s">
        <v>36</v>
      </c>
      <c r="F562" s="34" t="s">
        <v>18</v>
      </c>
      <c r="G562" s="21"/>
      <c r="H562" s="21"/>
      <c r="I562" s="21" t="s">
        <v>37</v>
      </c>
      <c r="J562" s="21" t="s">
        <v>38</v>
      </c>
      <c r="M562" s="13"/>
    </row>
    <row r="563" spans="1:13" ht="18" customHeight="1">
      <c r="A563" s="4">
        <v>562</v>
      </c>
      <c r="B563" s="37">
        <v>43674</v>
      </c>
      <c r="C563" s="34" t="s">
        <v>40</v>
      </c>
      <c r="D563" s="34" t="s">
        <v>23</v>
      </c>
      <c r="E563" s="34" t="s">
        <v>6</v>
      </c>
      <c r="F563" s="34" t="s">
        <v>28</v>
      </c>
      <c r="G563" s="21"/>
      <c r="H563" s="21"/>
      <c r="I563" s="21" t="s">
        <v>32</v>
      </c>
      <c r="J563" s="21" t="s">
        <v>31</v>
      </c>
      <c r="M563" s="12"/>
    </row>
    <row r="564" spans="1:13" ht="18" customHeight="1">
      <c r="A564" s="4">
        <v>563</v>
      </c>
      <c r="B564" s="37">
        <v>43674</v>
      </c>
      <c r="C564" s="34" t="s">
        <v>34</v>
      </c>
      <c r="D564" s="34" t="s">
        <v>4</v>
      </c>
      <c r="E564" s="34" t="s">
        <v>48</v>
      </c>
      <c r="F564" s="34" t="s">
        <v>47</v>
      </c>
      <c r="G564" s="21"/>
      <c r="H564" s="21"/>
      <c r="I564" s="21" t="s">
        <v>20</v>
      </c>
      <c r="J564" s="21" t="s">
        <v>13</v>
      </c>
      <c r="M564" s="12"/>
    </row>
    <row r="565" spans="1:13" ht="18" customHeight="1">
      <c r="A565" s="4">
        <v>564</v>
      </c>
      <c r="B565" s="37">
        <v>43674</v>
      </c>
      <c r="C565" s="34" t="s">
        <v>44</v>
      </c>
      <c r="D565" s="34" t="s">
        <v>36</v>
      </c>
      <c r="E565" s="34" t="s">
        <v>18</v>
      </c>
      <c r="F565" s="34" t="s">
        <v>10</v>
      </c>
      <c r="G565" s="21"/>
      <c r="H565" s="21"/>
      <c r="I565" s="21" t="s">
        <v>37</v>
      </c>
      <c r="J565" s="21" t="s">
        <v>38</v>
      </c>
      <c r="M565" s="12"/>
    </row>
    <row r="566" spans="1:13" ht="18" customHeight="1">
      <c r="A566" s="4">
        <v>565</v>
      </c>
      <c r="B566" s="37">
        <v>43674</v>
      </c>
      <c r="C566" s="34" t="s">
        <v>29</v>
      </c>
      <c r="D566" s="34" t="s">
        <v>30</v>
      </c>
      <c r="E566" s="34" t="s">
        <v>16</v>
      </c>
      <c r="F566" s="34" t="s">
        <v>41</v>
      </c>
      <c r="G566" s="21"/>
      <c r="H566" s="21"/>
      <c r="I566" s="21" t="s">
        <v>8</v>
      </c>
      <c r="J566" s="21" t="s">
        <v>9</v>
      </c>
      <c r="M566" s="12"/>
    </row>
    <row r="567" spans="1:13" ht="18" customHeight="1">
      <c r="A567" s="4">
        <v>566</v>
      </c>
      <c r="B567" s="37">
        <v>43674</v>
      </c>
      <c r="C567" s="34" t="s">
        <v>24</v>
      </c>
      <c r="D567" s="34" t="s">
        <v>11</v>
      </c>
      <c r="E567" s="34" t="s">
        <v>7</v>
      </c>
      <c r="F567" s="34" t="s">
        <v>35</v>
      </c>
      <c r="G567" s="21"/>
      <c r="H567" s="21"/>
      <c r="I567" s="21" t="s">
        <v>25</v>
      </c>
      <c r="J567" s="21" t="s">
        <v>26</v>
      </c>
      <c r="M567" s="12"/>
    </row>
    <row r="568" spans="1:13" ht="18" customHeight="1">
      <c r="A568" s="4">
        <v>567</v>
      </c>
      <c r="B568" s="37">
        <v>43674</v>
      </c>
      <c r="C568" s="34" t="s">
        <v>22</v>
      </c>
      <c r="D568" s="34" t="s">
        <v>27</v>
      </c>
      <c r="E568" s="34" t="s">
        <v>5</v>
      </c>
      <c r="F568" s="34" t="s">
        <v>21</v>
      </c>
      <c r="G568" s="21"/>
      <c r="H568" s="21"/>
      <c r="I568" s="21" t="s">
        <v>14</v>
      </c>
      <c r="J568" s="21" t="s">
        <v>19</v>
      </c>
      <c r="M568" s="12"/>
    </row>
    <row r="569" spans="1:13" ht="18" customHeight="1">
      <c r="A569" s="4">
        <v>568</v>
      </c>
      <c r="B569" s="37">
        <v>43676</v>
      </c>
      <c r="C569" s="34" t="s">
        <v>4</v>
      </c>
      <c r="D569" s="34" t="s">
        <v>5</v>
      </c>
      <c r="E569" s="34" t="s">
        <v>56</v>
      </c>
      <c r="F569" s="34" t="s">
        <v>12</v>
      </c>
      <c r="G569" s="21"/>
      <c r="H569" s="21"/>
      <c r="I569" s="21" t="s">
        <v>8</v>
      </c>
      <c r="J569" s="21" t="s">
        <v>26</v>
      </c>
      <c r="M569" s="12"/>
    </row>
    <row r="570" spans="1:13" ht="18" customHeight="1">
      <c r="A570" s="4">
        <v>569</v>
      </c>
      <c r="B570" s="37">
        <v>43676</v>
      </c>
      <c r="C570" s="34" t="s">
        <v>36</v>
      </c>
      <c r="D570" s="34" t="s">
        <v>18</v>
      </c>
      <c r="E570" s="34" t="s">
        <v>10</v>
      </c>
      <c r="F570" s="34" t="s">
        <v>15</v>
      </c>
      <c r="G570" s="21"/>
      <c r="H570" s="21"/>
      <c r="I570" s="21" t="s">
        <v>31</v>
      </c>
      <c r="J570" s="21" t="s">
        <v>9</v>
      </c>
      <c r="M570" s="12"/>
    </row>
    <row r="571" spans="1:13" ht="18" customHeight="1">
      <c r="A571" s="4">
        <v>570</v>
      </c>
      <c r="B571" s="37">
        <v>43676</v>
      </c>
      <c r="C571" s="34" t="s">
        <v>23</v>
      </c>
      <c r="D571" s="34" t="s">
        <v>60</v>
      </c>
      <c r="E571" s="34" t="s">
        <v>28</v>
      </c>
      <c r="F571" s="34" t="s">
        <v>42</v>
      </c>
      <c r="G571" s="21"/>
      <c r="H571" s="21"/>
      <c r="I571" s="21" t="s">
        <v>13</v>
      </c>
      <c r="J571" s="21" t="s">
        <v>14</v>
      </c>
      <c r="M571" s="12"/>
    </row>
    <row r="572" spans="1:13" ht="18" customHeight="1">
      <c r="A572" s="4">
        <v>571</v>
      </c>
      <c r="B572" s="37">
        <v>43676</v>
      </c>
      <c r="C572" s="34" t="s">
        <v>30</v>
      </c>
      <c r="D572" s="34" t="s">
        <v>6</v>
      </c>
      <c r="E572" s="34" t="s">
        <v>35</v>
      </c>
      <c r="F572" s="34" t="s">
        <v>39</v>
      </c>
      <c r="G572" s="21"/>
      <c r="H572" s="21"/>
      <c r="I572" s="21" t="s">
        <v>37</v>
      </c>
      <c r="J572" s="21" t="s">
        <v>19</v>
      </c>
      <c r="M572" s="12"/>
    </row>
    <row r="573" spans="1:13" ht="18" customHeight="1">
      <c r="A573" s="4">
        <v>572</v>
      </c>
      <c r="B573" s="37">
        <v>43676</v>
      </c>
      <c r="C573" s="34" t="s">
        <v>11</v>
      </c>
      <c r="D573" s="34" t="s">
        <v>59</v>
      </c>
      <c r="E573" s="34" t="s">
        <v>46</v>
      </c>
      <c r="F573" s="34" t="s">
        <v>43</v>
      </c>
      <c r="G573" s="21"/>
      <c r="H573" s="21"/>
      <c r="I573" s="21" t="s">
        <v>38</v>
      </c>
      <c r="J573" s="21" t="s">
        <v>20</v>
      </c>
      <c r="M573" s="12"/>
    </row>
    <row r="574" spans="1:13" ht="18" customHeight="1">
      <c r="A574" s="4">
        <v>573</v>
      </c>
      <c r="B574" s="37">
        <v>43676</v>
      </c>
      <c r="C574" s="34" t="s">
        <v>27</v>
      </c>
      <c r="D574" s="34" t="s">
        <v>16</v>
      </c>
      <c r="E574" s="34" t="s">
        <v>21</v>
      </c>
      <c r="F574" s="34" t="s">
        <v>33</v>
      </c>
      <c r="G574" s="21"/>
      <c r="H574" s="21"/>
      <c r="I574" s="21" t="s">
        <v>32</v>
      </c>
      <c r="J574" s="21" t="s">
        <v>25</v>
      </c>
      <c r="M574" s="12"/>
    </row>
    <row r="575" spans="1:13" ht="18" customHeight="1">
      <c r="A575" s="4">
        <v>574</v>
      </c>
      <c r="B575" s="37">
        <v>43677</v>
      </c>
      <c r="C575" s="34" t="s">
        <v>60</v>
      </c>
      <c r="D575" s="34" t="s">
        <v>28</v>
      </c>
      <c r="E575" s="34" t="s">
        <v>42</v>
      </c>
      <c r="F575" s="34" t="s">
        <v>17</v>
      </c>
      <c r="G575" s="21"/>
      <c r="H575" s="21"/>
      <c r="I575" s="21" t="s">
        <v>13</v>
      </c>
      <c r="J575" s="21" t="s">
        <v>14</v>
      </c>
      <c r="M575" s="12"/>
    </row>
    <row r="576" spans="1:13" ht="18" customHeight="1">
      <c r="A576" s="4">
        <v>575</v>
      </c>
      <c r="B576" s="37">
        <v>43677</v>
      </c>
      <c r="C576" s="34" t="s">
        <v>59</v>
      </c>
      <c r="D576" s="34" t="s">
        <v>46</v>
      </c>
      <c r="E576" s="34" t="s">
        <v>43</v>
      </c>
      <c r="F576" s="34" t="s">
        <v>24</v>
      </c>
      <c r="G576" s="21"/>
      <c r="H576" s="21"/>
      <c r="I576" s="21" t="s">
        <v>38</v>
      </c>
      <c r="J576" s="21" t="s">
        <v>20</v>
      </c>
      <c r="M576" s="12"/>
    </row>
    <row r="577" spans="1:13" ht="18" customHeight="1">
      <c r="A577" s="4">
        <v>576</v>
      </c>
      <c r="B577" s="37">
        <v>43677</v>
      </c>
      <c r="C577" s="34" t="s">
        <v>5</v>
      </c>
      <c r="D577" s="34" t="s">
        <v>56</v>
      </c>
      <c r="E577" s="34" t="s">
        <v>12</v>
      </c>
      <c r="F577" s="34" t="s">
        <v>34</v>
      </c>
      <c r="G577" s="21"/>
      <c r="H577" s="21"/>
      <c r="I577" s="21" t="s">
        <v>8</v>
      </c>
      <c r="J577" s="21" t="s">
        <v>26</v>
      </c>
      <c r="M577" s="12"/>
    </row>
    <row r="578" spans="1:13" ht="18" customHeight="1">
      <c r="A578" s="4">
        <v>577</v>
      </c>
      <c r="B578" s="37">
        <v>43677</v>
      </c>
      <c r="C578" s="34" t="s">
        <v>6</v>
      </c>
      <c r="D578" s="34" t="s">
        <v>35</v>
      </c>
      <c r="E578" s="34" t="s">
        <v>39</v>
      </c>
      <c r="F578" s="34" t="s">
        <v>40</v>
      </c>
      <c r="G578" s="21"/>
      <c r="H578" s="21"/>
      <c r="I578" s="21" t="s">
        <v>37</v>
      </c>
      <c r="J578" s="21" t="s">
        <v>19</v>
      </c>
      <c r="M578" s="12"/>
    </row>
    <row r="579" spans="1:13" ht="18" customHeight="1">
      <c r="A579" s="4">
        <v>578</v>
      </c>
      <c r="B579" s="37">
        <v>43677</v>
      </c>
      <c r="C579" s="34" t="s">
        <v>18</v>
      </c>
      <c r="D579" s="34" t="s">
        <v>10</v>
      </c>
      <c r="E579" s="34" t="s">
        <v>15</v>
      </c>
      <c r="F579" s="34" t="s">
        <v>29</v>
      </c>
      <c r="G579" s="21"/>
      <c r="H579" s="21"/>
      <c r="I579" s="21" t="s">
        <v>31</v>
      </c>
      <c r="J579" s="21" t="s">
        <v>9</v>
      </c>
      <c r="M579" s="12"/>
    </row>
    <row r="580" spans="1:13" ht="18" customHeight="1">
      <c r="A580" s="4">
        <v>579</v>
      </c>
      <c r="B580" s="37">
        <v>43677</v>
      </c>
      <c r="C580" s="34" t="s">
        <v>16</v>
      </c>
      <c r="D580" s="34" t="s">
        <v>21</v>
      </c>
      <c r="E580" s="34" t="s">
        <v>33</v>
      </c>
      <c r="F580" s="34" t="s">
        <v>49</v>
      </c>
      <c r="G580" s="21"/>
      <c r="H580" s="21"/>
      <c r="I580" s="21" t="s">
        <v>32</v>
      </c>
      <c r="J580" s="21" t="s">
        <v>25</v>
      </c>
      <c r="M580" s="12"/>
    </row>
    <row r="581" spans="1:13" ht="18" customHeight="1">
      <c r="A581" s="4">
        <v>580</v>
      </c>
      <c r="B581" s="37">
        <v>43678</v>
      </c>
      <c r="C581" s="34" t="s">
        <v>35</v>
      </c>
      <c r="D581" s="34" t="s">
        <v>39</v>
      </c>
      <c r="E581" s="34" t="s">
        <v>40</v>
      </c>
      <c r="F581" s="34" t="s">
        <v>30</v>
      </c>
      <c r="G581" s="21"/>
      <c r="H581" s="21"/>
      <c r="I581" s="21" t="s">
        <v>37</v>
      </c>
      <c r="J581" s="21" t="s">
        <v>19</v>
      </c>
      <c r="M581" s="12"/>
    </row>
    <row r="582" spans="1:13" ht="18" customHeight="1">
      <c r="A582" s="4">
        <v>581</v>
      </c>
      <c r="B582" s="37">
        <v>43678</v>
      </c>
      <c r="C582" s="34" t="s">
        <v>10</v>
      </c>
      <c r="D582" s="34" t="s">
        <v>15</v>
      </c>
      <c r="E582" s="34" t="s">
        <v>29</v>
      </c>
      <c r="F582" s="34" t="s">
        <v>36</v>
      </c>
      <c r="G582" s="21"/>
      <c r="H582" s="21"/>
      <c r="I582" s="21" t="s">
        <v>31</v>
      </c>
      <c r="J582" s="21" t="s">
        <v>9</v>
      </c>
      <c r="M582" s="12"/>
    </row>
    <row r="583" spans="1:13" ht="18" customHeight="1">
      <c r="A583" s="4">
        <v>582</v>
      </c>
      <c r="B583" s="37">
        <v>43678</v>
      </c>
      <c r="C583" s="34" t="s">
        <v>46</v>
      </c>
      <c r="D583" s="34" t="s">
        <v>43</v>
      </c>
      <c r="E583" s="34" t="s">
        <v>24</v>
      </c>
      <c r="F583" s="34" t="s">
        <v>11</v>
      </c>
      <c r="G583" s="21"/>
      <c r="H583" s="21"/>
      <c r="I583" s="21" t="s">
        <v>38</v>
      </c>
      <c r="J583" s="21" t="s">
        <v>20</v>
      </c>
      <c r="M583" s="12"/>
    </row>
    <row r="584" spans="1:13" ht="18" customHeight="1">
      <c r="A584" s="4">
        <v>583</v>
      </c>
      <c r="B584" s="37">
        <v>43678</v>
      </c>
      <c r="C584" s="34" t="s">
        <v>28</v>
      </c>
      <c r="D584" s="34" t="s">
        <v>42</v>
      </c>
      <c r="E584" s="34" t="s">
        <v>17</v>
      </c>
      <c r="F584" s="34" t="s">
        <v>23</v>
      </c>
      <c r="G584" s="21"/>
      <c r="H584" s="21"/>
      <c r="I584" s="21" t="s">
        <v>13</v>
      </c>
      <c r="J584" s="21" t="s">
        <v>14</v>
      </c>
      <c r="M584" s="12"/>
    </row>
    <row r="585" spans="1:13" ht="18" customHeight="1">
      <c r="A585" s="4">
        <v>584</v>
      </c>
      <c r="B585" s="37">
        <v>43678</v>
      </c>
      <c r="C585" s="34" t="s">
        <v>56</v>
      </c>
      <c r="D585" s="34" t="s">
        <v>12</v>
      </c>
      <c r="E585" s="34" t="s">
        <v>34</v>
      </c>
      <c r="F585" s="34" t="s">
        <v>4</v>
      </c>
      <c r="G585" s="21"/>
      <c r="H585" s="21"/>
      <c r="I585" s="21" t="s">
        <v>8</v>
      </c>
      <c r="J585" s="21" t="s">
        <v>26</v>
      </c>
      <c r="M585" s="12"/>
    </row>
    <row r="586" spans="1:13" ht="18" customHeight="1">
      <c r="A586" s="4">
        <v>585</v>
      </c>
      <c r="B586" s="37">
        <v>43678</v>
      </c>
      <c r="C586" s="34" t="s">
        <v>21</v>
      </c>
      <c r="D586" s="34" t="s">
        <v>33</v>
      </c>
      <c r="E586" s="34" t="s">
        <v>49</v>
      </c>
      <c r="F586" s="34" t="s">
        <v>27</v>
      </c>
      <c r="G586" s="21"/>
      <c r="H586" s="21"/>
      <c r="I586" s="21" t="s">
        <v>32</v>
      </c>
      <c r="J586" s="21" t="s">
        <v>25</v>
      </c>
      <c r="M586" s="12"/>
    </row>
    <row r="587" spans="1:13" ht="18" customHeight="1">
      <c r="A587" s="4">
        <v>586</v>
      </c>
      <c r="B587" s="37">
        <v>43679</v>
      </c>
      <c r="C587" s="34" t="s">
        <v>39</v>
      </c>
      <c r="D587" s="34" t="s">
        <v>51</v>
      </c>
      <c r="E587" s="34" t="s">
        <v>27</v>
      </c>
      <c r="F587" s="34" t="s">
        <v>6</v>
      </c>
      <c r="G587" s="21"/>
      <c r="H587" s="21"/>
      <c r="I587" s="21" t="s">
        <v>9</v>
      </c>
      <c r="J587" s="21" t="s">
        <v>8</v>
      </c>
      <c r="M587" s="12"/>
    </row>
    <row r="588" spans="1:13" ht="18" customHeight="1">
      <c r="A588" s="4">
        <v>587</v>
      </c>
      <c r="B588" s="37">
        <v>43679</v>
      </c>
      <c r="C588" s="34" t="s">
        <v>42</v>
      </c>
      <c r="D588" s="34" t="s">
        <v>49</v>
      </c>
      <c r="E588" s="34" t="s">
        <v>36</v>
      </c>
      <c r="F588" s="34" t="s">
        <v>55</v>
      </c>
      <c r="G588" s="21"/>
      <c r="H588" s="21"/>
      <c r="I588" s="21" t="s">
        <v>13</v>
      </c>
      <c r="J588" s="21" t="s">
        <v>37</v>
      </c>
      <c r="M588" s="12"/>
    </row>
    <row r="589" spans="1:13" ht="18" customHeight="1">
      <c r="A589" s="4">
        <v>588</v>
      </c>
      <c r="B589" s="37">
        <v>43679</v>
      </c>
      <c r="C589" s="34" t="s">
        <v>43</v>
      </c>
      <c r="D589" s="34" t="s">
        <v>7</v>
      </c>
      <c r="E589" s="34" t="s">
        <v>58</v>
      </c>
      <c r="F589" s="34" t="s">
        <v>72</v>
      </c>
      <c r="G589" s="21"/>
      <c r="H589" s="21"/>
      <c r="I589" s="21" t="s">
        <v>26</v>
      </c>
      <c r="J589" s="21" t="s">
        <v>32</v>
      </c>
      <c r="M589" s="12"/>
    </row>
    <row r="590" spans="1:13" ht="18" customHeight="1">
      <c r="A590" s="4">
        <v>589</v>
      </c>
      <c r="B590" s="37">
        <v>43679</v>
      </c>
      <c r="C590" s="34" t="s">
        <v>15</v>
      </c>
      <c r="D590" s="34" t="s">
        <v>17</v>
      </c>
      <c r="E590" s="34" t="s">
        <v>30</v>
      </c>
      <c r="F590" s="34" t="s">
        <v>5</v>
      </c>
      <c r="G590" s="21"/>
      <c r="H590" s="21"/>
      <c r="I590" s="21" t="s">
        <v>31</v>
      </c>
      <c r="J590" s="21" t="s">
        <v>25</v>
      </c>
      <c r="M590" s="12"/>
    </row>
    <row r="591" spans="1:13" ht="18" customHeight="1">
      <c r="A591" s="4">
        <v>590</v>
      </c>
      <c r="B591" s="37">
        <v>43679</v>
      </c>
      <c r="C591" s="34" t="s">
        <v>50</v>
      </c>
      <c r="D591" s="34" t="s">
        <v>34</v>
      </c>
      <c r="E591" s="34" t="s">
        <v>23</v>
      </c>
      <c r="F591" s="34" t="s">
        <v>45</v>
      </c>
      <c r="G591" s="21"/>
      <c r="H591" s="21"/>
      <c r="I591" s="21" t="s">
        <v>19</v>
      </c>
      <c r="J591" s="21" t="s">
        <v>38</v>
      </c>
      <c r="M591" s="12"/>
    </row>
    <row r="592" spans="1:13" ht="18" customHeight="1">
      <c r="A592" s="4">
        <v>591</v>
      </c>
      <c r="B592" s="37">
        <v>43679</v>
      </c>
      <c r="C592" s="34" t="s">
        <v>33</v>
      </c>
      <c r="D592" s="34" t="s">
        <v>24</v>
      </c>
      <c r="E592" s="34" t="s">
        <v>4</v>
      </c>
      <c r="F592" s="34" t="s">
        <v>18</v>
      </c>
      <c r="G592" s="21"/>
      <c r="H592" s="21"/>
      <c r="I592" s="21" t="s">
        <v>14</v>
      </c>
      <c r="J592" s="21" t="s">
        <v>20</v>
      </c>
      <c r="M592" s="12"/>
    </row>
    <row r="593" spans="1:13" ht="18" customHeight="1">
      <c r="A593" s="4">
        <v>592</v>
      </c>
      <c r="B593" s="37">
        <v>43680</v>
      </c>
      <c r="C593" s="34" t="s">
        <v>7</v>
      </c>
      <c r="D593" s="34" t="s">
        <v>58</v>
      </c>
      <c r="E593" s="34" t="s">
        <v>72</v>
      </c>
      <c r="F593" s="34" t="s">
        <v>44</v>
      </c>
      <c r="G593" s="21"/>
      <c r="H593" s="21"/>
      <c r="I593" s="21" t="s">
        <v>26</v>
      </c>
      <c r="J593" s="21" t="s">
        <v>32</v>
      </c>
      <c r="M593" s="12"/>
    </row>
    <row r="594" spans="1:13" ht="18" customHeight="1">
      <c r="A594" s="4">
        <v>593</v>
      </c>
      <c r="B594" s="37">
        <v>43680</v>
      </c>
      <c r="C594" s="34" t="s">
        <v>34</v>
      </c>
      <c r="D594" s="34" t="s">
        <v>23</v>
      </c>
      <c r="E594" s="34" t="s">
        <v>45</v>
      </c>
      <c r="F594" s="34" t="s">
        <v>47</v>
      </c>
      <c r="G594" s="21"/>
      <c r="H594" s="21"/>
      <c r="I594" s="21" t="s">
        <v>19</v>
      </c>
      <c r="J594" s="21" t="s">
        <v>38</v>
      </c>
      <c r="M594" s="12"/>
    </row>
    <row r="595" spans="1:13" ht="18" customHeight="1">
      <c r="A595" s="4">
        <v>594</v>
      </c>
      <c r="B595" s="37">
        <v>43680</v>
      </c>
      <c r="C595" s="34" t="s">
        <v>49</v>
      </c>
      <c r="D595" s="34" t="s">
        <v>36</v>
      </c>
      <c r="E595" s="36" t="s">
        <v>55</v>
      </c>
      <c r="F595" s="34" t="s">
        <v>10</v>
      </c>
      <c r="G595" s="21"/>
      <c r="H595" s="21"/>
      <c r="I595" s="21" t="s">
        <v>13</v>
      </c>
      <c r="J595" s="21" t="s">
        <v>37</v>
      </c>
      <c r="M595" s="12"/>
    </row>
    <row r="596" spans="1:13" ht="18" customHeight="1">
      <c r="A596" s="4">
        <v>595</v>
      </c>
      <c r="B596" s="37">
        <v>43680</v>
      </c>
      <c r="C596" s="34" t="s">
        <v>51</v>
      </c>
      <c r="D596" s="34" t="s">
        <v>27</v>
      </c>
      <c r="E596" s="34" t="s">
        <v>6</v>
      </c>
      <c r="F596" s="34" t="s">
        <v>21</v>
      </c>
      <c r="G596" s="21"/>
      <c r="H596" s="21"/>
      <c r="I596" s="21" t="s">
        <v>9</v>
      </c>
      <c r="J596" s="21" t="s">
        <v>8</v>
      </c>
      <c r="M596" s="12"/>
    </row>
    <row r="597" spans="1:13" ht="18" customHeight="1">
      <c r="A597" s="4">
        <v>596</v>
      </c>
      <c r="B597" s="37">
        <v>43680</v>
      </c>
      <c r="C597" s="34" t="s">
        <v>24</v>
      </c>
      <c r="D597" s="34" t="s">
        <v>4</v>
      </c>
      <c r="E597" s="34" t="s">
        <v>18</v>
      </c>
      <c r="F597" s="34" t="s">
        <v>48</v>
      </c>
      <c r="G597" s="21"/>
      <c r="H597" s="21"/>
      <c r="I597" s="21" t="s">
        <v>14</v>
      </c>
      <c r="J597" s="21" t="s">
        <v>20</v>
      </c>
      <c r="M597" s="12"/>
    </row>
    <row r="598" spans="1:13" ht="18" customHeight="1">
      <c r="A598" s="4">
        <v>597</v>
      </c>
      <c r="B598" s="37">
        <v>43680</v>
      </c>
      <c r="C598" s="34" t="s">
        <v>17</v>
      </c>
      <c r="D598" s="34" t="s">
        <v>30</v>
      </c>
      <c r="E598" s="34" t="s">
        <v>5</v>
      </c>
      <c r="F598" s="34" t="s">
        <v>22</v>
      </c>
      <c r="G598" s="21"/>
      <c r="H598" s="21"/>
      <c r="I598" s="21" t="s">
        <v>31</v>
      </c>
      <c r="J598" s="21" t="s">
        <v>25</v>
      </c>
      <c r="M598" s="12"/>
    </row>
    <row r="599" spans="1:13" ht="18" customHeight="1">
      <c r="A599" s="4">
        <v>598</v>
      </c>
      <c r="B599" s="37">
        <v>43681</v>
      </c>
      <c r="C599" s="34" t="s">
        <v>4</v>
      </c>
      <c r="D599" s="34" t="s">
        <v>18</v>
      </c>
      <c r="E599" s="34" t="s">
        <v>48</v>
      </c>
      <c r="F599" s="34" t="s">
        <v>33</v>
      </c>
      <c r="G599" s="21"/>
      <c r="H599" s="21"/>
      <c r="I599" s="21" t="s">
        <v>14</v>
      </c>
      <c r="J599" s="21" t="s">
        <v>20</v>
      </c>
      <c r="M599" s="12"/>
    </row>
    <row r="600" spans="1:13" ht="18" customHeight="1">
      <c r="A600" s="4">
        <v>599</v>
      </c>
      <c r="B600" s="37">
        <v>43681</v>
      </c>
      <c r="C600" s="34" t="s">
        <v>36</v>
      </c>
      <c r="D600" s="34" t="s">
        <v>55</v>
      </c>
      <c r="E600" s="34" t="s">
        <v>10</v>
      </c>
      <c r="F600" s="34" t="s">
        <v>42</v>
      </c>
      <c r="G600" s="21"/>
      <c r="H600" s="21"/>
      <c r="I600" s="21" t="s">
        <v>13</v>
      </c>
      <c r="J600" s="21" t="s">
        <v>37</v>
      </c>
      <c r="M600" s="12"/>
    </row>
    <row r="601" spans="1:13" ht="18" customHeight="1">
      <c r="A601" s="4">
        <v>600</v>
      </c>
      <c r="B601" s="37">
        <v>43681</v>
      </c>
      <c r="C601" s="34" t="s">
        <v>58</v>
      </c>
      <c r="D601" s="36" t="s">
        <v>72</v>
      </c>
      <c r="E601" s="34" t="s">
        <v>44</v>
      </c>
      <c r="F601" s="34" t="s">
        <v>43</v>
      </c>
      <c r="G601" s="21"/>
      <c r="H601" s="21"/>
      <c r="I601" s="21" t="s">
        <v>26</v>
      </c>
      <c r="J601" s="21" t="s">
        <v>32</v>
      </c>
      <c r="M601" s="12"/>
    </row>
    <row r="602" spans="1:13" ht="18" customHeight="1">
      <c r="A602" s="4">
        <v>601</v>
      </c>
      <c r="B602" s="37">
        <v>43681</v>
      </c>
      <c r="C602" s="34" t="s">
        <v>23</v>
      </c>
      <c r="D602" s="34" t="s">
        <v>45</v>
      </c>
      <c r="E602" s="34" t="s">
        <v>47</v>
      </c>
      <c r="F602" s="34" t="s">
        <v>50</v>
      </c>
      <c r="G602" s="21"/>
      <c r="H602" s="21"/>
      <c r="I602" s="21" t="s">
        <v>19</v>
      </c>
      <c r="J602" s="21" t="s">
        <v>38</v>
      </c>
      <c r="M602" s="12"/>
    </row>
    <row r="603" spans="1:13" ht="18" customHeight="1">
      <c r="A603" s="4">
        <v>602</v>
      </c>
      <c r="B603" s="37">
        <v>43681</v>
      </c>
      <c r="C603" s="34" t="s">
        <v>30</v>
      </c>
      <c r="D603" s="34" t="s">
        <v>5</v>
      </c>
      <c r="E603" s="34" t="s">
        <v>22</v>
      </c>
      <c r="F603" s="34" t="s">
        <v>15</v>
      </c>
      <c r="G603" s="21"/>
      <c r="H603" s="21"/>
      <c r="I603" s="21" t="s">
        <v>31</v>
      </c>
      <c r="J603" s="21" t="s">
        <v>25</v>
      </c>
      <c r="M603" s="12"/>
    </row>
    <row r="604" spans="1:13" ht="18" customHeight="1">
      <c r="A604" s="4">
        <v>603</v>
      </c>
      <c r="B604" s="37">
        <v>43681</v>
      </c>
      <c r="C604" s="36" t="s">
        <v>27</v>
      </c>
      <c r="D604" s="34" t="s">
        <v>6</v>
      </c>
      <c r="E604" s="34" t="s">
        <v>21</v>
      </c>
      <c r="F604" s="34" t="s">
        <v>39</v>
      </c>
      <c r="G604" s="21"/>
      <c r="H604" s="21"/>
      <c r="I604" s="21" t="s">
        <v>9</v>
      </c>
      <c r="J604" s="21" t="s">
        <v>8</v>
      </c>
      <c r="M604" s="13"/>
    </row>
    <row r="605" spans="1:13" ht="18" customHeight="1">
      <c r="A605" s="4">
        <v>604</v>
      </c>
      <c r="B605" s="37">
        <v>43682</v>
      </c>
      <c r="C605" s="34" t="s">
        <v>6</v>
      </c>
      <c r="D605" s="34" t="s">
        <v>21</v>
      </c>
      <c r="E605" s="34" t="s">
        <v>39</v>
      </c>
      <c r="F605" s="34" t="s">
        <v>51</v>
      </c>
      <c r="G605" s="21"/>
      <c r="H605" s="21"/>
      <c r="I605" s="21" t="s">
        <v>9</v>
      </c>
      <c r="J605" s="21" t="s">
        <v>8</v>
      </c>
      <c r="M605" s="12"/>
    </row>
    <row r="606" spans="1:13" ht="18" customHeight="1">
      <c r="A606" s="4">
        <v>605</v>
      </c>
      <c r="B606" s="37">
        <v>43683</v>
      </c>
      <c r="C606" s="34" t="s">
        <v>45</v>
      </c>
      <c r="D606" s="34" t="s">
        <v>44</v>
      </c>
      <c r="E606" s="34" t="s">
        <v>43</v>
      </c>
      <c r="F606" s="34" t="s">
        <v>7</v>
      </c>
      <c r="G606" s="21"/>
      <c r="H606" s="21"/>
      <c r="I606" s="21" t="s">
        <v>19</v>
      </c>
      <c r="J606" s="21" t="s">
        <v>13</v>
      </c>
      <c r="M606" s="12"/>
    </row>
    <row r="607" spans="1:13" ht="18" customHeight="1">
      <c r="A607" s="4">
        <v>606</v>
      </c>
      <c r="B607" s="37">
        <v>43683</v>
      </c>
      <c r="C607" s="34" t="s">
        <v>72</v>
      </c>
      <c r="D607" s="34" t="s">
        <v>39</v>
      </c>
      <c r="E607" s="34" t="s">
        <v>40</v>
      </c>
      <c r="F607" s="34" t="s">
        <v>49</v>
      </c>
      <c r="G607" s="21"/>
      <c r="H607" s="21"/>
      <c r="I607" s="21" t="s">
        <v>14</v>
      </c>
      <c r="J607" s="21" t="s">
        <v>38</v>
      </c>
      <c r="M607" s="12"/>
    </row>
    <row r="608" spans="1:13" ht="18" customHeight="1">
      <c r="A608" s="4">
        <v>607</v>
      </c>
      <c r="B608" s="37">
        <v>43683</v>
      </c>
      <c r="C608" s="34" t="s">
        <v>5</v>
      </c>
      <c r="D608" s="34" t="s">
        <v>29</v>
      </c>
      <c r="E608" s="34" t="s">
        <v>15</v>
      </c>
      <c r="F608" s="34" t="s">
        <v>34</v>
      </c>
      <c r="G608" s="21"/>
      <c r="H608" s="21"/>
      <c r="I608" s="21" t="s">
        <v>20</v>
      </c>
      <c r="J608" s="21" t="s">
        <v>37</v>
      </c>
      <c r="M608" s="12"/>
    </row>
    <row r="609" spans="1:13" ht="18" customHeight="1">
      <c r="A609" s="4">
        <v>608</v>
      </c>
      <c r="B609" s="37">
        <v>43683</v>
      </c>
      <c r="C609" s="34" t="s">
        <v>21</v>
      </c>
      <c r="D609" s="34" t="s">
        <v>10</v>
      </c>
      <c r="E609" s="34" t="s">
        <v>55</v>
      </c>
      <c r="F609" s="34" t="s">
        <v>17</v>
      </c>
      <c r="G609" s="21"/>
      <c r="H609" s="21"/>
      <c r="I609" s="21" t="s">
        <v>8</v>
      </c>
      <c r="J609" s="21" t="s">
        <v>25</v>
      </c>
      <c r="M609" s="12"/>
    </row>
    <row r="610" spans="1:13" ht="18" customHeight="1">
      <c r="A610" s="4">
        <v>609</v>
      </c>
      <c r="B610" s="37">
        <v>43683</v>
      </c>
      <c r="C610" s="34" t="s">
        <v>18</v>
      </c>
      <c r="D610" s="34" t="s">
        <v>22</v>
      </c>
      <c r="E610" s="34" t="s">
        <v>42</v>
      </c>
      <c r="F610" s="34" t="s">
        <v>27</v>
      </c>
      <c r="G610" s="21"/>
      <c r="H610" s="21"/>
      <c r="I610" s="21" t="s">
        <v>32</v>
      </c>
      <c r="J610" s="21" t="s">
        <v>9</v>
      </c>
      <c r="M610" s="12"/>
    </row>
    <row r="611" spans="1:13" ht="18" customHeight="1">
      <c r="A611" s="4">
        <v>610</v>
      </c>
      <c r="B611" s="37">
        <v>43683</v>
      </c>
      <c r="C611" s="34" t="s">
        <v>12</v>
      </c>
      <c r="D611" s="34" t="s">
        <v>56</v>
      </c>
      <c r="E611" s="34" t="s">
        <v>11</v>
      </c>
      <c r="F611" s="34" t="s">
        <v>46</v>
      </c>
      <c r="G611" s="21"/>
      <c r="H611" s="21"/>
      <c r="I611" s="21" t="s">
        <v>31</v>
      </c>
      <c r="J611" s="21" t="s">
        <v>26</v>
      </c>
      <c r="M611" s="12"/>
    </row>
    <row r="612" spans="1:13" ht="18" customHeight="1">
      <c r="A612" s="4">
        <v>611</v>
      </c>
      <c r="B612" s="37">
        <v>43684</v>
      </c>
      <c r="C612" s="34" t="s">
        <v>39</v>
      </c>
      <c r="D612" s="34" t="s">
        <v>40</v>
      </c>
      <c r="E612" s="34" t="s">
        <v>49</v>
      </c>
      <c r="F612" s="34" t="s">
        <v>6</v>
      </c>
      <c r="G612" s="21"/>
      <c r="H612" s="21"/>
      <c r="I612" s="21" t="s">
        <v>14</v>
      </c>
      <c r="J612" s="21" t="s">
        <v>38</v>
      </c>
      <c r="M612" s="12"/>
    </row>
    <row r="613" spans="1:13" ht="18" customHeight="1">
      <c r="A613" s="4">
        <v>612</v>
      </c>
      <c r="B613" s="37">
        <v>43684</v>
      </c>
      <c r="C613" s="34" t="s">
        <v>10</v>
      </c>
      <c r="D613" s="34" t="s">
        <v>55</v>
      </c>
      <c r="E613" s="34" t="s">
        <v>17</v>
      </c>
      <c r="F613" s="34" t="s">
        <v>28</v>
      </c>
      <c r="G613" s="21"/>
      <c r="H613" s="21"/>
      <c r="I613" s="21" t="s">
        <v>8</v>
      </c>
      <c r="J613" s="21" t="s">
        <v>25</v>
      </c>
      <c r="M613" s="12"/>
    </row>
    <row r="614" spans="1:13" ht="18" customHeight="1">
      <c r="A614" s="4">
        <v>613</v>
      </c>
      <c r="B614" s="37">
        <v>43684</v>
      </c>
      <c r="C614" s="34" t="s">
        <v>44</v>
      </c>
      <c r="D614" s="34" t="s">
        <v>43</v>
      </c>
      <c r="E614" s="34" t="s">
        <v>7</v>
      </c>
      <c r="F614" s="34" t="s">
        <v>16</v>
      </c>
      <c r="G614" s="21"/>
      <c r="H614" s="21"/>
      <c r="I614" s="21" t="s">
        <v>19</v>
      </c>
      <c r="J614" s="21" t="s">
        <v>13</v>
      </c>
      <c r="M614" s="12"/>
    </row>
    <row r="615" spans="1:13" ht="18" customHeight="1">
      <c r="A615" s="4">
        <v>614</v>
      </c>
      <c r="B615" s="37">
        <v>43684</v>
      </c>
      <c r="C615" s="34" t="s">
        <v>29</v>
      </c>
      <c r="D615" s="34" t="s">
        <v>15</v>
      </c>
      <c r="E615" s="34" t="s">
        <v>34</v>
      </c>
      <c r="F615" s="34" t="s">
        <v>23</v>
      </c>
      <c r="G615" s="21"/>
      <c r="H615" s="21"/>
      <c r="I615" s="21" t="s">
        <v>20</v>
      </c>
      <c r="J615" s="21" t="s">
        <v>37</v>
      </c>
      <c r="M615" s="12"/>
    </row>
    <row r="616" spans="1:13" ht="18" customHeight="1">
      <c r="A616" s="4">
        <v>615</v>
      </c>
      <c r="B616" s="37">
        <v>43684</v>
      </c>
      <c r="C616" s="34" t="s">
        <v>56</v>
      </c>
      <c r="D616" s="34" t="s">
        <v>11</v>
      </c>
      <c r="E616" s="34" t="s">
        <v>46</v>
      </c>
      <c r="F616" s="34" t="s">
        <v>35</v>
      </c>
      <c r="G616" s="21"/>
      <c r="H616" s="21"/>
      <c r="I616" s="21" t="s">
        <v>31</v>
      </c>
      <c r="J616" s="21" t="s">
        <v>26</v>
      </c>
      <c r="M616" s="12"/>
    </row>
    <row r="617" spans="1:13" ht="18" customHeight="1">
      <c r="A617" s="4">
        <v>616</v>
      </c>
      <c r="B617" s="37">
        <v>43684</v>
      </c>
      <c r="C617" s="34" t="s">
        <v>22</v>
      </c>
      <c r="D617" s="34" t="s">
        <v>42</v>
      </c>
      <c r="E617" s="34" t="s">
        <v>27</v>
      </c>
      <c r="F617" s="34" t="s">
        <v>4</v>
      </c>
      <c r="G617" s="21"/>
      <c r="H617" s="21"/>
      <c r="I617" s="21" t="s">
        <v>32</v>
      </c>
      <c r="J617" s="21" t="s">
        <v>9</v>
      </c>
      <c r="M617" s="12"/>
    </row>
    <row r="618" spans="1:13" ht="18" customHeight="1">
      <c r="A618" s="4">
        <v>617</v>
      </c>
      <c r="B618" s="37">
        <v>43685</v>
      </c>
      <c r="C618" s="34" t="s">
        <v>40</v>
      </c>
      <c r="D618" s="34" t="s">
        <v>49</v>
      </c>
      <c r="E618" s="34" t="s">
        <v>6</v>
      </c>
      <c r="F618" s="34" t="s">
        <v>72</v>
      </c>
      <c r="G618" s="21"/>
      <c r="H618" s="21"/>
      <c r="I618" s="21" t="s">
        <v>14</v>
      </c>
      <c r="J618" s="21" t="s">
        <v>38</v>
      </c>
      <c r="M618" s="12"/>
    </row>
    <row r="619" spans="1:13" ht="18" customHeight="1">
      <c r="A619" s="4">
        <v>618</v>
      </c>
      <c r="B619" s="37">
        <v>43685</v>
      </c>
      <c r="C619" s="34" t="s">
        <v>55</v>
      </c>
      <c r="D619" s="34" t="s">
        <v>17</v>
      </c>
      <c r="E619" s="34" t="s">
        <v>28</v>
      </c>
      <c r="F619" s="34" t="s">
        <v>21</v>
      </c>
      <c r="G619" s="21"/>
      <c r="H619" s="21"/>
      <c r="I619" s="21" t="s">
        <v>8</v>
      </c>
      <c r="J619" s="21" t="s">
        <v>25</v>
      </c>
      <c r="M619" s="12"/>
    </row>
    <row r="620" spans="1:13" ht="18" customHeight="1">
      <c r="A620" s="4">
        <v>619</v>
      </c>
      <c r="B620" s="37">
        <v>43685</v>
      </c>
      <c r="C620" s="34" t="s">
        <v>42</v>
      </c>
      <c r="D620" s="34" t="s">
        <v>27</v>
      </c>
      <c r="E620" s="34" t="s">
        <v>4</v>
      </c>
      <c r="F620" s="34" t="s">
        <v>18</v>
      </c>
      <c r="G620" s="21"/>
      <c r="H620" s="21"/>
      <c r="I620" s="21" t="s">
        <v>32</v>
      </c>
      <c r="J620" s="21" t="s">
        <v>9</v>
      </c>
      <c r="M620" s="12"/>
    </row>
    <row r="621" spans="1:13" ht="18" customHeight="1">
      <c r="A621" s="4">
        <v>620</v>
      </c>
      <c r="B621" s="37">
        <v>43685</v>
      </c>
      <c r="C621" s="34" t="s">
        <v>43</v>
      </c>
      <c r="D621" s="34" t="s">
        <v>7</v>
      </c>
      <c r="E621" s="34" t="s">
        <v>16</v>
      </c>
      <c r="F621" s="34" t="s">
        <v>45</v>
      </c>
      <c r="G621" s="21"/>
      <c r="H621" s="21"/>
      <c r="I621" s="21" t="s">
        <v>19</v>
      </c>
      <c r="J621" s="21" t="s">
        <v>13</v>
      </c>
      <c r="M621" s="12"/>
    </row>
    <row r="622" spans="1:13" ht="18" customHeight="1">
      <c r="A622" s="4">
        <v>621</v>
      </c>
      <c r="B622" s="37">
        <v>43685</v>
      </c>
      <c r="C622" s="34" t="s">
        <v>15</v>
      </c>
      <c r="D622" s="34" t="s">
        <v>34</v>
      </c>
      <c r="E622" s="34" t="s">
        <v>23</v>
      </c>
      <c r="F622" s="34" t="s">
        <v>5</v>
      </c>
      <c r="G622" s="21"/>
      <c r="H622" s="21"/>
      <c r="I622" s="21" t="s">
        <v>20</v>
      </c>
      <c r="J622" s="21" t="s">
        <v>37</v>
      </c>
      <c r="M622" s="12"/>
    </row>
    <row r="623" spans="1:13" ht="18" customHeight="1">
      <c r="A623" s="4">
        <v>622</v>
      </c>
      <c r="B623" s="37">
        <v>43685</v>
      </c>
      <c r="C623" s="34" t="s">
        <v>11</v>
      </c>
      <c r="D623" s="34" t="s">
        <v>46</v>
      </c>
      <c r="E623" s="34" t="s">
        <v>35</v>
      </c>
      <c r="F623" s="34" t="s">
        <v>12</v>
      </c>
      <c r="G623" s="21"/>
      <c r="H623" s="21"/>
      <c r="I623" s="21" t="s">
        <v>31</v>
      </c>
      <c r="J623" s="21" t="s">
        <v>26</v>
      </c>
      <c r="M623" s="12"/>
    </row>
    <row r="624" spans="1:13" ht="18" customHeight="1">
      <c r="A624" s="4">
        <v>623</v>
      </c>
      <c r="B624" s="37">
        <v>43686</v>
      </c>
      <c r="C624" s="34" t="s">
        <v>7</v>
      </c>
      <c r="D624" s="34" t="s">
        <v>16</v>
      </c>
      <c r="E624" s="34" t="s">
        <v>41</v>
      </c>
      <c r="F624" s="34" t="s">
        <v>29</v>
      </c>
      <c r="G624" s="21"/>
      <c r="H624" s="21"/>
      <c r="I624" s="21" t="s">
        <v>37</v>
      </c>
      <c r="J624" s="21" t="s">
        <v>14</v>
      </c>
      <c r="M624" s="12"/>
    </row>
    <row r="625" spans="1:13" ht="18" customHeight="1">
      <c r="A625" s="4">
        <v>624</v>
      </c>
      <c r="B625" s="37">
        <v>43686</v>
      </c>
      <c r="C625" s="34" t="s">
        <v>34</v>
      </c>
      <c r="D625" s="34" t="s">
        <v>59</v>
      </c>
      <c r="E625" s="34" t="s">
        <v>47</v>
      </c>
      <c r="F625" s="34" t="s">
        <v>44</v>
      </c>
      <c r="G625" s="21"/>
      <c r="H625" s="21"/>
      <c r="I625" s="21" t="s">
        <v>38</v>
      </c>
      <c r="J625" s="21" t="s">
        <v>19</v>
      </c>
      <c r="M625" s="12"/>
    </row>
    <row r="626" spans="1:13" ht="18" customHeight="1">
      <c r="A626" s="4">
        <v>625</v>
      </c>
      <c r="B626" s="37">
        <v>43686</v>
      </c>
      <c r="C626" s="34" t="s">
        <v>49</v>
      </c>
      <c r="D626" s="34" t="s">
        <v>35</v>
      </c>
      <c r="E626" s="34" t="s">
        <v>33</v>
      </c>
      <c r="F626" s="34" t="s">
        <v>56</v>
      </c>
      <c r="G626" s="21"/>
      <c r="H626" s="21"/>
      <c r="I626" s="21" t="s">
        <v>13</v>
      </c>
      <c r="J626" s="21" t="s">
        <v>20</v>
      </c>
      <c r="M626" s="12"/>
    </row>
    <row r="627" spans="1:13" ht="18" customHeight="1">
      <c r="A627" s="4">
        <v>626</v>
      </c>
      <c r="B627" s="37">
        <v>43687</v>
      </c>
      <c r="C627" s="34" t="s">
        <v>60</v>
      </c>
      <c r="D627" s="34" t="s">
        <v>6</v>
      </c>
      <c r="E627" s="34" t="s">
        <v>12</v>
      </c>
      <c r="F627" s="34" t="s">
        <v>39</v>
      </c>
      <c r="G627" s="21"/>
      <c r="H627" s="21"/>
      <c r="I627" s="21" t="s">
        <v>8</v>
      </c>
      <c r="J627" s="21" t="s">
        <v>32</v>
      </c>
      <c r="M627" s="12"/>
    </row>
    <row r="628" spans="1:13" ht="18" customHeight="1">
      <c r="A628" s="4">
        <v>627</v>
      </c>
      <c r="B628" s="37">
        <v>43687</v>
      </c>
      <c r="C628" s="34" t="s">
        <v>35</v>
      </c>
      <c r="D628" s="34" t="s">
        <v>33</v>
      </c>
      <c r="E628" s="34" t="s">
        <v>56</v>
      </c>
      <c r="F628" s="34" t="s">
        <v>30</v>
      </c>
      <c r="G628" s="21"/>
      <c r="H628" s="21"/>
      <c r="I628" s="21" t="s">
        <v>13</v>
      </c>
      <c r="J628" s="21" t="s">
        <v>20</v>
      </c>
      <c r="M628" s="12"/>
    </row>
    <row r="629" spans="1:13" ht="18" customHeight="1">
      <c r="A629" s="4">
        <v>628</v>
      </c>
      <c r="B629" s="37">
        <v>43687</v>
      </c>
      <c r="C629" s="34" t="s">
        <v>59</v>
      </c>
      <c r="D629" s="34" t="s">
        <v>47</v>
      </c>
      <c r="E629" s="34" t="s">
        <v>44</v>
      </c>
      <c r="F629" s="34" t="s">
        <v>24</v>
      </c>
      <c r="G629" s="21"/>
      <c r="H629" s="21"/>
      <c r="I629" s="21" t="s">
        <v>38</v>
      </c>
      <c r="J629" s="21" t="s">
        <v>19</v>
      </c>
      <c r="M629" s="12"/>
    </row>
    <row r="630" spans="1:13" ht="18" customHeight="1">
      <c r="A630" s="4">
        <v>629</v>
      </c>
      <c r="B630" s="37">
        <v>43687</v>
      </c>
      <c r="C630" s="34" t="s">
        <v>17</v>
      </c>
      <c r="D630" s="34" t="s">
        <v>4</v>
      </c>
      <c r="E630" s="34" t="s">
        <v>18</v>
      </c>
      <c r="F630" s="34" t="s">
        <v>55</v>
      </c>
      <c r="G630" s="21"/>
      <c r="H630" s="21"/>
      <c r="I630" s="21" t="s">
        <v>9</v>
      </c>
      <c r="J630" s="21" t="s">
        <v>26</v>
      </c>
      <c r="M630" s="12"/>
    </row>
    <row r="631" spans="1:13" ht="18" customHeight="1">
      <c r="A631" s="4">
        <v>630</v>
      </c>
      <c r="B631" s="37">
        <v>43687</v>
      </c>
      <c r="C631" s="34" t="s">
        <v>27</v>
      </c>
      <c r="D631" s="34" t="s">
        <v>48</v>
      </c>
      <c r="E631" s="34" t="s">
        <v>21</v>
      </c>
      <c r="F631" s="34" t="s">
        <v>22</v>
      </c>
      <c r="G631" s="21"/>
      <c r="H631" s="21"/>
      <c r="I631" s="21" t="s">
        <v>25</v>
      </c>
      <c r="J631" s="21" t="s">
        <v>31</v>
      </c>
      <c r="M631" s="12"/>
    </row>
    <row r="632" spans="1:13" ht="18" customHeight="1">
      <c r="A632" s="4">
        <v>631</v>
      </c>
      <c r="B632" s="37">
        <v>43687</v>
      </c>
      <c r="C632" s="34" t="s">
        <v>16</v>
      </c>
      <c r="D632" s="34" t="s">
        <v>41</v>
      </c>
      <c r="E632" s="34" t="s">
        <v>29</v>
      </c>
      <c r="F632" s="34" t="s">
        <v>40</v>
      </c>
      <c r="G632" s="21"/>
      <c r="H632" s="21"/>
      <c r="I632" s="21" t="s">
        <v>37</v>
      </c>
      <c r="J632" s="21" t="s">
        <v>14</v>
      </c>
      <c r="M632" s="12"/>
    </row>
    <row r="633" spans="1:13" ht="18" customHeight="1">
      <c r="A633" s="4">
        <v>632</v>
      </c>
      <c r="B633" s="37">
        <v>43688</v>
      </c>
      <c r="C633" s="34" t="s">
        <v>4</v>
      </c>
      <c r="D633" s="34" t="s">
        <v>18</v>
      </c>
      <c r="E633" s="34" t="s">
        <v>55</v>
      </c>
      <c r="F633" s="34" t="s">
        <v>36</v>
      </c>
      <c r="G633" s="21"/>
      <c r="H633" s="21"/>
      <c r="I633" s="21" t="s">
        <v>9</v>
      </c>
      <c r="J633" s="21" t="s">
        <v>26</v>
      </c>
      <c r="M633" s="12"/>
    </row>
    <row r="634" spans="1:13" ht="18" customHeight="1">
      <c r="A634" s="4">
        <v>633</v>
      </c>
      <c r="B634" s="37">
        <v>43688</v>
      </c>
      <c r="C634" s="34" t="s">
        <v>47</v>
      </c>
      <c r="D634" s="34" t="s">
        <v>44</v>
      </c>
      <c r="E634" s="34" t="s">
        <v>24</v>
      </c>
      <c r="F634" s="34" t="s">
        <v>34</v>
      </c>
      <c r="G634" s="21"/>
      <c r="H634" s="21"/>
      <c r="I634" s="21" t="s">
        <v>38</v>
      </c>
      <c r="J634" s="21" t="s">
        <v>19</v>
      </c>
      <c r="M634" s="12"/>
    </row>
    <row r="635" spans="1:13" ht="18" customHeight="1">
      <c r="A635" s="4">
        <v>634</v>
      </c>
      <c r="B635" s="37">
        <v>43688</v>
      </c>
      <c r="C635" s="34" t="s">
        <v>41</v>
      </c>
      <c r="D635" s="34" t="s">
        <v>29</v>
      </c>
      <c r="E635" s="34" t="s">
        <v>40</v>
      </c>
      <c r="F635" s="34" t="s">
        <v>7</v>
      </c>
      <c r="G635" s="21"/>
      <c r="H635" s="21"/>
      <c r="I635" s="21" t="s">
        <v>37</v>
      </c>
      <c r="J635" s="21" t="s">
        <v>14</v>
      </c>
      <c r="M635" s="12"/>
    </row>
    <row r="636" spans="1:13" ht="18" customHeight="1">
      <c r="A636" s="4">
        <v>635</v>
      </c>
      <c r="B636" s="37">
        <v>43688</v>
      </c>
      <c r="C636" s="34" t="s">
        <v>6</v>
      </c>
      <c r="D636" s="34" t="s">
        <v>12</v>
      </c>
      <c r="E636" s="34" t="s">
        <v>39</v>
      </c>
      <c r="F636" s="34" t="s">
        <v>42</v>
      </c>
      <c r="G636" s="21"/>
      <c r="H636" s="21"/>
      <c r="I636" s="21" t="s">
        <v>8</v>
      </c>
      <c r="J636" s="21" t="s">
        <v>32</v>
      </c>
      <c r="M636" s="12"/>
    </row>
    <row r="637" spans="1:13" ht="18" customHeight="1">
      <c r="A637" s="4">
        <v>636</v>
      </c>
      <c r="B637" s="37">
        <v>43688</v>
      </c>
      <c r="C637" s="34" t="s">
        <v>48</v>
      </c>
      <c r="D637" s="34" t="s">
        <v>21</v>
      </c>
      <c r="E637" s="34" t="s">
        <v>22</v>
      </c>
      <c r="F637" s="34" t="s">
        <v>43</v>
      </c>
      <c r="G637" s="21"/>
      <c r="H637" s="21"/>
      <c r="I637" s="21" t="s">
        <v>25</v>
      </c>
      <c r="J637" s="21" t="s">
        <v>31</v>
      </c>
      <c r="M637" s="12"/>
    </row>
    <row r="638" spans="1:13" ht="18" customHeight="1">
      <c r="A638" s="4">
        <v>637</v>
      </c>
      <c r="B638" s="37">
        <v>43688</v>
      </c>
      <c r="C638" s="34" t="s">
        <v>33</v>
      </c>
      <c r="D638" s="34" t="s">
        <v>56</v>
      </c>
      <c r="E638" s="34" t="s">
        <v>30</v>
      </c>
      <c r="F638" s="34" t="s">
        <v>49</v>
      </c>
      <c r="G638" s="21"/>
      <c r="H638" s="21"/>
      <c r="I638" s="21" t="s">
        <v>13</v>
      </c>
      <c r="J638" s="21" t="s">
        <v>20</v>
      </c>
      <c r="M638" s="12"/>
    </row>
    <row r="639" spans="1:13" ht="18" customHeight="1">
      <c r="A639" s="4">
        <v>638</v>
      </c>
      <c r="B639" s="37">
        <v>43689</v>
      </c>
      <c r="C639" s="34" t="s">
        <v>46</v>
      </c>
      <c r="D639" s="34" t="s">
        <v>23</v>
      </c>
      <c r="E639" s="36" t="s">
        <v>34</v>
      </c>
      <c r="F639" s="34" t="s">
        <v>35</v>
      </c>
      <c r="G639" s="21"/>
      <c r="H639" s="21"/>
      <c r="I639" s="21" t="s">
        <v>19</v>
      </c>
      <c r="J639" s="21" t="s">
        <v>37</v>
      </c>
      <c r="M639" s="12"/>
    </row>
    <row r="640" spans="1:13" ht="18" customHeight="1">
      <c r="A640" s="4">
        <v>639</v>
      </c>
      <c r="B640" s="37">
        <v>43689</v>
      </c>
      <c r="C640" s="34" t="s">
        <v>44</v>
      </c>
      <c r="D640" s="34" t="s">
        <v>51</v>
      </c>
      <c r="E640" s="34" t="s">
        <v>49</v>
      </c>
      <c r="F640" s="34" t="s">
        <v>65</v>
      </c>
      <c r="G640" s="21"/>
      <c r="H640" s="21"/>
      <c r="I640" s="21" t="s">
        <v>14</v>
      </c>
      <c r="J640" s="21" t="s">
        <v>13</v>
      </c>
      <c r="M640" s="12"/>
    </row>
    <row r="641" spans="1:13" ht="18" customHeight="1">
      <c r="A641" s="4">
        <v>640</v>
      </c>
      <c r="B641" s="37">
        <v>43689</v>
      </c>
      <c r="C641" s="34" t="s">
        <v>56</v>
      </c>
      <c r="D641" s="34" t="s">
        <v>24</v>
      </c>
      <c r="E641" s="34" t="s">
        <v>45</v>
      </c>
      <c r="F641" s="34" t="s">
        <v>16</v>
      </c>
      <c r="G641" s="21"/>
      <c r="H641" s="21"/>
      <c r="I641" s="21" t="s">
        <v>20</v>
      </c>
      <c r="J641" s="21" t="s">
        <v>38</v>
      </c>
      <c r="M641" s="12"/>
    </row>
    <row r="642" spans="1:13" ht="18" customHeight="1">
      <c r="A642" s="4">
        <v>641</v>
      </c>
      <c r="B642" s="37">
        <v>43689</v>
      </c>
      <c r="C642" s="34" t="s">
        <v>21</v>
      </c>
      <c r="D642" s="36" t="s">
        <v>22</v>
      </c>
      <c r="E642" s="34" t="s">
        <v>43</v>
      </c>
      <c r="F642" s="34" t="s">
        <v>27</v>
      </c>
      <c r="G642" s="21"/>
      <c r="H642" s="21"/>
      <c r="I642" s="21" t="s">
        <v>25</v>
      </c>
      <c r="J642" s="21" t="s">
        <v>31</v>
      </c>
      <c r="M642" s="12"/>
    </row>
    <row r="643" spans="1:13" ht="18" customHeight="1">
      <c r="A643" s="4">
        <v>642</v>
      </c>
      <c r="B643" s="37">
        <v>43689</v>
      </c>
      <c r="C643" s="34" t="s">
        <v>18</v>
      </c>
      <c r="D643" s="34" t="s">
        <v>55</v>
      </c>
      <c r="E643" s="34" t="s">
        <v>36</v>
      </c>
      <c r="F643" s="34" t="s">
        <v>17</v>
      </c>
      <c r="G643" s="21"/>
      <c r="H643" s="21"/>
      <c r="I643" s="21" t="s">
        <v>9</v>
      </c>
      <c r="J643" s="21" t="s">
        <v>26</v>
      </c>
      <c r="M643" s="12"/>
    </row>
    <row r="644" spans="1:13" ht="18" customHeight="1">
      <c r="A644" s="4">
        <v>643</v>
      </c>
      <c r="B644" s="37">
        <v>43689</v>
      </c>
      <c r="C644" s="34" t="s">
        <v>12</v>
      </c>
      <c r="D644" s="34" t="s">
        <v>39</v>
      </c>
      <c r="E644" s="34" t="s">
        <v>42</v>
      </c>
      <c r="F644" s="34" t="s">
        <v>60</v>
      </c>
      <c r="G644" s="21"/>
      <c r="H644" s="21"/>
      <c r="I644" s="21" t="s">
        <v>8</v>
      </c>
      <c r="J644" s="21" t="s">
        <v>32</v>
      </c>
      <c r="M644" s="12"/>
    </row>
    <row r="645" spans="1:13" ht="18" customHeight="1">
      <c r="A645" s="4">
        <v>644</v>
      </c>
      <c r="B645" s="37">
        <v>43690</v>
      </c>
      <c r="C645" s="34" t="s">
        <v>39</v>
      </c>
      <c r="D645" s="34" t="s">
        <v>36</v>
      </c>
      <c r="E645" s="34" t="s">
        <v>27</v>
      </c>
      <c r="F645" s="34" t="s">
        <v>6</v>
      </c>
      <c r="G645" s="21"/>
      <c r="H645" s="21"/>
      <c r="I645" s="21" t="s">
        <v>31</v>
      </c>
      <c r="J645" s="21" t="s">
        <v>8</v>
      </c>
      <c r="M645" s="12"/>
    </row>
    <row r="646" spans="1:13" ht="18" customHeight="1">
      <c r="A646" s="4">
        <v>645</v>
      </c>
      <c r="B646" s="37">
        <v>43690</v>
      </c>
      <c r="C646" s="34" t="s">
        <v>40</v>
      </c>
      <c r="D646" s="34" t="s">
        <v>30</v>
      </c>
      <c r="E646" s="34" t="s">
        <v>17</v>
      </c>
      <c r="F646" s="34" t="s">
        <v>41</v>
      </c>
      <c r="G646" s="21"/>
      <c r="H646" s="21"/>
      <c r="I646" s="21" t="s">
        <v>32</v>
      </c>
      <c r="J646" s="21" t="s">
        <v>26</v>
      </c>
      <c r="M646" s="12"/>
    </row>
    <row r="647" spans="1:13" ht="18" customHeight="1">
      <c r="A647" s="4">
        <v>646</v>
      </c>
      <c r="B647" s="37">
        <v>43690</v>
      </c>
      <c r="C647" s="34" t="s">
        <v>29</v>
      </c>
      <c r="D647" s="34" t="s">
        <v>28</v>
      </c>
      <c r="E647" s="34" t="s">
        <v>5</v>
      </c>
      <c r="F647" s="34" t="s">
        <v>10</v>
      </c>
      <c r="G647" s="21"/>
      <c r="H647" s="21"/>
      <c r="I647" s="21" t="s">
        <v>9</v>
      </c>
      <c r="J647" s="21" t="s">
        <v>25</v>
      </c>
      <c r="M647" s="12"/>
    </row>
    <row r="648" spans="1:13" ht="18" customHeight="1">
      <c r="A648" s="4">
        <v>647</v>
      </c>
      <c r="B648" s="37">
        <v>43690</v>
      </c>
      <c r="C648" s="34" t="s">
        <v>23</v>
      </c>
      <c r="D648" s="34" t="s">
        <v>34</v>
      </c>
      <c r="E648" s="34" t="s">
        <v>35</v>
      </c>
      <c r="F648" s="34" t="s">
        <v>15</v>
      </c>
      <c r="G648" s="21"/>
      <c r="H648" s="21"/>
      <c r="I648" s="21" t="s">
        <v>19</v>
      </c>
      <c r="J648" s="21" t="s">
        <v>37</v>
      </c>
      <c r="M648" s="12"/>
    </row>
    <row r="649" spans="1:13" ht="18" customHeight="1">
      <c r="A649" s="4">
        <v>648</v>
      </c>
      <c r="B649" s="37">
        <v>43690</v>
      </c>
      <c r="C649" s="34" t="s">
        <v>51</v>
      </c>
      <c r="D649" s="34" t="s">
        <v>49</v>
      </c>
      <c r="E649" s="34" t="s">
        <v>65</v>
      </c>
      <c r="F649" s="34" t="s">
        <v>33</v>
      </c>
      <c r="G649" s="21"/>
      <c r="H649" s="21"/>
      <c r="I649" s="21" t="s">
        <v>14</v>
      </c>
      <c r="J649" s="21" t="s">
        <v>13</v>
      </c>
      <c r="M649" s="12"/>
    </row>
    <row r="650" spans="1:13" ht="18" customHeight="1">
      <c r="A650" s="4">
        <v>649</v>
      </c>
      <c r="B650" s="37">
        <v>43690</v>
      </c>
      <c r="C650" s="34" t="s">
        <v>24</v>
      </c>
      <c r="D650" s="34" t="s">
        <v>45</v>
      </c>
      <c r="E650" s="34" t="s">
        <v>16</v>
      </c>
      <c r="F650" s="34" t="s">
        <v>11</v>
      </c>
      <c r="G650" s="21"/>
      <c r="H650" s="21"/>
      <c r="I650" s="21" t="s">
        <v>20</v>
      </c>
      <c r="J650" s="21" t="s">
        <v>38</v>
      </c>
      <c r="M650" s="12"/>
    </row>
    <row r="651" spans="1:13" ht="18" customHeight="1">
      <c r="A651" s="4">
        <v>650</v>
      </c>
      <c r="B651" s="37">
        <v>43691</v>
      </c>
      <c r="C651" s="34" t="s">
        <v>45</v>
      </c>
      <c r="D651" s="34" t="s">
        <v>16</v>
      </c>
      <c r="E651" s="34" t="s">
        <v>11</v>
      </c>
      <c r="F651" s="34" t="s">
        <v>56</v>
      </c>
      <c r="G651" s="21"/>
      <c r="H651" s="21"/>
      <c r="I651" s="21" t="s">
        <v>20</v>
      </c>
      <c r="J651" s="21" t="s">
        <v>38</v>
      </c>
      <c r="M651" s="12"/>
    </row>
    <row r="652" spans="1:13" ht="18" customHeight="1">
      <c r="A652" s="4">
        <v>651</v>
      </c>
      <c r="B652" s="37">
        <v>43691</v>
      </c>
      <c r="C652" s="34" t="s">
        <v>34</v>
      </c>
      <c r="D652" s="34" t="s">
        <v>35</v>
      </c>
      <c r="E652" s="34" t="s">
        <v>15</v>
      </c>
      <c r="F652" s="34" t="s">
        <v>46</v>
      </c>
      <c r="G652" s="21"/>
      <c r="H652" s="21"/>
      <c r="I652" s="21" t="s">
        <v>19</v>
      </c>
      <c r="J652" s="21" t="s">
        <v>37</v>
      </c>
      <c r="M652" s="12"/>
    </row>
    <row r="653" spans="1:13" ht="18" customHeight="1">
      <c r="A653" s="4">
        <v>652</v>
      </c>
      <c r="B653" s="37">
        <v>43691</v>
      </c>
      <c r="C653" s="34" t="s">
        <v>49</v>
      </c>
      <c r="D653" s="34" t="s">
        <v>65</v>
      </c>
      <c r="E653" s="34" t="s">
        <v>33</v>
      </c>
      <c r="F653" s="34" t="s">
        <v>44</v>
      </c>
      <c r="G653" s="21"/>
      <c r="H653" s="21"/>
      <c r="I653" s="21" t="s">
        <v>14</v>
      </c>
      <c r="J653" s="21" t="s">
        <v>13</v>
      </c>
      <c r="M653" s="12"/>
    </row>
    <row r="654" spans="1:13" ht="18" customHeight="1">
      <c r="A654" s="4">
        <v>653</v>
      </c>
      <c r="B654" s="37">
        <v>43691</v>
      </c>
      <c r="C654" s="34" t="s">
        <v>36</v>
      </c>
      <c r="D654" s="34" t="s">
        <v>27</v>
      </c>
      <c r="E654" s="34" t="s">
        <v>6</v>
      </c>
      <c r="F654" s="34" t="s">
        <v>18</v>
      </c>
      <c r="G654" s="21"/>
      <c r="H654" s="21"/>
      <c r="I654" s="21" t="s">
        <v>31</v>
      </c>
      <c r="J654" s="21" t="s">
        <v>8</v>
      </c>
      <c r="M654" s="12"/>
    </row>
    <row r="655" spans="1:13" ht="18" customHeight="1">
      <c r="A655" s="4">
        <v>654</v>
      </c>
      <c r="B655" s="37">
        <v>43691</v>
      </c>
      <c r="C655" s="34" t="s">
        <v>28</v>
      </c>
      <c r="D655" s="34" t="s">
        <v>5</v>
      </c>
      <c r="E655" s="34" t="s">
        <v>10</v>
      </c>
      <c r="F655" s="34" t="s">
        <v>50</v>
      </c>
      <c r="G655" s="21"/>
      <c r="H655" s="21"/>
      <c r="I655" s="21" t="s">
        <v>9</v>
      </c>
      <c r="J655" s="21" t="s">
        <v>25</v>
      </c>
      <c r="M655" s="12"/>
    </row>
    <row r="656" spans="1:13" ht="18" customHeight="1">
      <c r="A656" s="4">
        <v>655</v>
      </c>
      <c r="B656" s="37">
        <v>43691</v>
      </c>
      <c r="C656" s="34" t="s">
        <v>30</v>
      </c>
      <c r="D656" s="34" t="s">
        <v>17</v>
      </c>
      <c r="E656" s="34" t="s">
        <v>41</v>
      </c>
      <c r="F656" s="34" t="s">
        <v>21</v>
      </c>
      <c r="G656" s="21"/>
      <c r="H656" s="21"/>
      <c r="I656" s="21" t="s">
        <v>32</v>
      </c>
      <c r="J656" s="21" t="s">
        <v>26</v>
      </c>
      <c r="M656" s="12"/>
    </row>
    <row r="657" spans="1:13" ht="18" customHeight="1">
      <c r="A657" s="4">
        <v>656</v>
      </c>
      <c r="B657" s="37">
        <v>43692</v>
      </c>
      <c r="C657" s="34" t="s">
        <v>5</v>
      </c>
      <c r="D657" s="34" t="s">
        <v>10</v>
      </c>
      <c r="E657" s="34" t="s">
        <v>50</v>
      </c>
      <c r="F657" s="34" t="s">
        <v>29</v>
      </c>
      <c r="G657" s="21"/>
      <c r="H657" s="21"/>
      <c r="I657" s="21" t="s">
        <v>9</v>
      </c>
      <c r="J657" s="21" t="s">
        <v>25</v>
      </c>
      <c r="M657" s="12"/>
    </row>
    <row r="658" spans="1:13" ht="18" customHeight="1">
      <c r="A658" s="4">
        <v>657</v>
      </c>
      <c r="B658" s="37">
        <v>43692</v>
      </c>
      <c r="C658" s="34" t="s">
        <v>17</v>
      </c>
      <c r="D658" s="34" t="s">
        <v>41</v>
      </c>
      <c r="E658" s="34" t="s">
        <v>21</v>
      </c>
      <c r="F658" s="34" t="s">
        <v>40</v>
      </c>
      <c r="G658" s="21"/>
      <c r="H658" s="21"/>
      <c r="I658" s="21" t="s">
        <v>32</v>
      </c>
      <c r="J658" s="21" t="s">
        <v>26</v>
      </c>
      <c r="M658" s="12"/>
    </row>
    <row r="659" spans="1:13" ht="18" customHeight="1">
      <c r="A659" s="4">
        <v>658</v>
      </c>
      <c r="B659" s="37">
        <v>43692</v>
      </c>
      <c r="C659" s="34" t="s">
        <v>27</v>
      </c>
      <c r="D659" s="34" t="s">
        <v>6</v>
      </c>
      <c r="E659" s="34" t="s">
        <v>18</v>
      </c>
      <c r="F659" s="34" t="s">
        <v>39</v>
      </c>
      <c r="G659" s="21"/>
      <c r="H659" s="21"/>
      <c r="I659" s="21" t="s">
        <v>31</v>
      </c>
      <c r="J659" s="21" t="s">
        <v>8</v>
      </c>
      <c r="M659" s="12"/>
    </row>
    <row r="660" spans="1:13" ht="18" customHeight="1">
      <c r="A660" s="4">
        <v>659</v>
      </c>
      <c r="B660" s="37">
        <v>43693</v>
      </c>
      <c r="C660" s="34" t="s">
        <v>35</v>
      </c>
      <c r="D660" s="34" t="s">
        <v>21</v>
      </c>
      <c r="E660" s="34" t="s">
        <v>41</v>
      </c>
      <c r="F660" s="34" t="s">
        <v>36</v>
      </c>
      <c r="G660" s="21"/>
      <c r="H660" s="21"/>
      <c r="I660" s="21" t="s">
        <v>14</v>
      </c>
      <c r="J660" s="21" t="s">
        <v>20</v>
      </c>
      <c r="M660" s="12"/>
    </row>
    <row r="661" spans="1:13" ht="18" customHeight="1">
      <c r="A661" s="4">
        <v>660</v>
      </c>
      <c r="B661" s="37">
        <v>43693</v>
      </c>
      <c r="C661" s="34" t="s">
        <v>10</v>
      </c>
      <c r="D661" s="34" t="s">
        <v>18</v>
      </c>
      <c r="E661" s="34" t="s">
        <v>29</v>
      </c>
      <c r="F661" s="34" t="s">
        <v>28</v>
      </c>
      <c r="G661" s="21"/>
      <c r="H661" s="21"/>
      <c r="I661" s="21" t="s">
        <v>13</v>
      </c>
      <c r="J661" s="21" t="s">
        <v>19</v>
      </c>
      <c r="M661" s="12"/>
    </row>
    <row r="662" spans="1:13" ht="18" customHeight="1">
      <c r="A662" s="4">
        <v>661</v>
      </c>
      <c r="B662" s="37">
        <v>43693</v>
      </c>
      <c r="C662" s="34" t="s">
        <v>22</v>
      </c>
      <c r="D662" s="34" t="s">
        <v>50</v>
      </c>
      <c r="E662" s="34" t="s">
        <v>47</v>
      </c>
      <c r="F662" s="34" t="s">
        <v>4</v>
      </c>
      <c r="G662" s="21"/>
      <c r="H662" s="21"/>
      <c r="I662" s="21" t="s">
        <v>37</v>
      </c>
      <c r="J662" s="21" t="s">
        <v>38</v>
      </c>
      <c r="M662" s="12"/>
    </row>
    <row r="663" spans="1:13" ht="18" customHeight="1">
      <c r="A663" s="4">
        <v>662</v>
      </c>
      <c r="B663" s="37">
        <v>43693</v>
      </c>
      <c r="C663" s="34" t="s">
        <v>16</v>
      </c>
      <c r="D663" s="34" t="s">
        <v>43</v>
      </c>
      <c r="E663" s="34" t="s">
        <v>72</v>
      </c>
      <c r="F663" s="34" t="s">
        <v>24</v>
      </c>
      <c r="G663" s="21"/>
      <c r="H663" s="21"/>
      <c r="I663" s="21" t="s">
        <v>26</v>
      </c>
      <c r="J663" s="21" t="s">
        <v>8</v>
      </c>
      <c r="M663" s="12"/>
    </row>
    <row r="664" spans="1:13" ht="18" customHeight="1">
      <c r="A664" s="4">
        <v>663</v>
      </c>
      <c r="B664" s="37">
        <v>43694</v>
      </c>
      <c r="C664" s="34" t="s">
        <v>312</v>
      </c>
      <c r="D664" s="34" t="s">
        <v>15</v>
      </c>
      <c r="E664" s="34" t="s">
        <v>7</v>
      </c>
      <c r="F664" s="34" t="s">
        <v>23</v>
      </c>
      <c r="G664" s="21"/>
      <c r="H664" s="21"/>
      <c r="I664" s="21" t="s">
        <v>25</v>
      </c>
      <c r="J664" s="21" t="s">
        <v>32</v>
      </c>
      <c r="M664" s="12"/>
    </row>
    <row r="665" spans="1:13" ht="18" customHeight="1">
      <c r="A665" s="4">
        <v>664</v>
      </c>
      <c r="B665" s="37">
        <v>43694</v>
      </c>
      <c r="C665" s="34" t="s">
        <v>6</v>
      </c>
      <c r="D665" s="34" t="s">
        <v>33</v>
      </c>
      <c r="E665" s="34" t="s">
        <v>39</v>
      </c>
      <c r="F665" s="34" t="s">
        <v>30</v>
      </c>
      <c r="G665" s="21"/>
      <c r="H665" s="21"/>
      <c r="I665" s="21" t="s">
        <v>31</v>
      </c>
      <c r="J665" s="21" t="s">
        <v>9</v>
      </c>
      <c r="M665" s="12"/>
    </row>
    <row r="666" spans="1:13" ht="18" customHeight="1">
      <c r="A666" s="4">
        <v>665</v>
      </c>
      <c r="B666" s="37">
        <v>43694</v>
      </c>
      <c r="C666" s="34" t="s">
        <v>43</v>
      </c>
      <c r="D666" s="34" t="s">
        <v>72</v>
      </c>
      <c r="E666" s="34" t="s">
        <v>24</v>
      </c>
      <c r="F666" s="34" t="s">
        <v>45</v>
      </c>
      <c r="G666" s="21"/>
      <c r="H666" s="21"/>
      <c r="I666" s="21" t="s">
        <v>26</v>
      </c>
      <c r="J666" s="21" t="s">
        <v>8</v>
      </c>
      <c r="M666" s="12"/>
    </row>
    <row r="667" spans="1:13" ht="18" customHeight="1">
      <c r="A667" s="4">
        <v>666</v>
      </c>
      <c r="B667" s="37">
        <v>43694</v>
      </c>
      <c r="C667" s="36" t="s">
        <v>50</v>
      </c>
      <c r="D667" s="34" t="s">
        <v>47</v>
      </c>
      <c r="E667" s="34" t="s">
        <v>4</v>
      </c>
      <c r="F667" s="34" t="s">
        <v>12</v>
      </c>
      <c r="G667" s="21"/>
      <c r="H667" s="21"/>
      <c r="I667" s="21" t="s">
        <v>37</v>
      </c>
      <c r="J667" s="21" t="s">
        <v>38</v>
      </c>
      <c r="M667" s="13"/>
    </row>
    <row r="668" spans="1:13" ht="18" customHeight="1">
      <c r="A668" s="4">
        <v>667</v>
      </c>
      <c r="B668" s="37">
        <v>43694</v>
      </c>
      <c r="C668" s="34" t="s">
        <v>21</v>
      </c>
      <c r="D668" s="34" t="s">
        <v>41</v>
      </c>
      <c r="E668" s="34" t="s">
        <v>36</v>
      </c>
      <c r="F668" s="34" t="s">
        <v>17</v>
      </c>
      <c r="G668" s="21"/>
      <c r="H668" s="21"/>
      <c r="I668" s="21" t="s">
        <v>14</v>
      </c>
      <c r="J668" s="21" t="s">
        <v>20</v>
      </c>
      <c r="M668" s="12"/>
    </row>
    <row r="669" spans="1:13" ht="18" customHeight="1">
      <c r="A669" s="4">
        <v>668</v>
      </c>
      <c r="B669" s="37">
        <v>43694</v>
      </c>
      <c r="C669" s="34" t="s">
        <v>18</v>
      </c>
      <c r="D669" s="34" t="s">
        <v>29</v>
      </c>
      <c r="E669" s="34" t="s">
        <v>28</v>
      </c>
      <c r="F669" s="34" t="s">
        <v>5</v>
      </c>
      <c r="G669" s="21"/>
      <c r="H669" s="21"/>
      <c r="I669" s="21" t="s">
        <v>13</v>
      </c>
      <c r="J669" s="21" t="s">
        <v>19</v>
      </c>
      <c r="M669" s="12"/>
    </row>
    <row r="670" spans="1:13" ht="18" customHeight="1">
      <c r="A670" s="4">
        <v>669</v>
      </c>
      <c r="B670" s="37">
        <v>43695</v>
      </c>
      <c r="C670" s="34" t="s">
        <v>72</v>
      </c>
      <c r="D670" s="34" t="s">
        <v>24</v>
      </c>
      <c r="E670" s="34" t="s">
        <v>45</v>
      </c>
      <c r="F670" s="34" t="s">
        <v>16</v>
      </c>
      <c r="G670" s="21"/>
      <c r="H670" s="21"/>
      <c r="I670" s="21" t="s">
        <v>26</v>
      </c>
      <c r="J670" s="21" t="s">
        <v>8</v>
      </c>
      <c r="M670" s="12"/>
    </row>
    <row r="671" spans="1:13" ht="18" customHeight="1">
      <c r="A671" s="4">
        <v>670</v>
      </c>
      <c r="B671" s="37">
        <v>43695</v>
      </c>
      <c r="C671" s="34" t="s">
        <v>47</v>
      </c>
      <c r="D671" s="34" t="s">
        <v>4</v>
      </c>
      <c r="E671" s="34" t="s">
        <v>12</v>
      </c>
      <c r="F671" s="34" t="s">
        <v>22</v>
      </c>
      <c r="G671" s="21"/>
      <c r="H671" s="21"/>
      <c r="I671" s="21" t="s">
        <v>37</v>
      </c>
      <c r="J671" s="21" t="s">
        <v>38</v>
      </c>
      <c r="M671" s="12"/>
    </row>
    <row r="672" spans="1:13" ht="18" customHeight="1">
      <c r="A672" s="4">
        <v>671</v>
      </c>
      <c r="B672" s="37">
        <v>43695</v>
      </c>
      <c r="C672" s="34" t="s">
        <v>41</v>
      </c>
      <c r="D672" s="34" t="s">
        <v>36</v>
      </c>
      <c r="E672" s="34" t="s">
        <v>17</v>
      </c>
      <c r="F672" s="34" t="s">
        <v>35</v>
      </c>
      <c r="G672" s="21"/>
      <c r="H672" s="21"/>
      <c r="I672" s="21" t="s">
        <v>14</v>
      </c>
      <c r="J672" s="21" t="s">
        <v>20</v>
      </c>
      <c r="M672" s="12"/>
    </row>
    <row r="673" spans="1:13" ht="18" customHeight="1">
      <c r="A673" s="4">
        <v>672</v>
      </c>
      <c r="B673" s="37">
        <v>43695</v>
      </c>
      <c r="C673" s="34" t="s">
        <v>29</v>
      </c>
      <c r="D673" s="34" t="s">
        <v>28</v>
      </c>
      <c r="E673" s="34" t="s">
        <v>5</v>
      </c>
      <c r="F673" s="34" t="s">
        <v>10</v>
      </c>
      <c r="G673" s="21"/>
      <c r="H673" s="21"/>
      <c r="I673" s="21" t="s">
        <v>13</v>
      </c>
      <c r="J673" s="21" t="s">
        <v>19</v>
      </c>
      <c r="M673" s="12"/>
    </row>
    <row r="674" spans="1:13" ht="18" customHeight="1">
      <c r="A674" s="4">
        <v>673</v>
      </c>
      <c r="B674" s="37">
        <v>43695</v>
      </c>
      <c r="C674" s="34" t="s">
        <v>15</v>
      </c>
      <c r="D674" s="34" t="s">
        <v>7</v>
      </c>
      <c r="E674" s="34" t="s">
        <v>23</v>
      </c>
      <c r="F674" s="34" t="s">
        <v>34</v>
      </c>
      <c r="G674" s="21"/>
      <c r="H674" s="21"/>
      <c r="I674" s="21" t="s">
        <v>25</v>
      </c>
      <c r="J674" s="21" t="s">
        <v>32</v>
      </c>
      <c r="M674" s="12"/>
    </row>
    <row r="675" spans="1:13" ht="18" customHeight="1">
      <c r="A675" s="4">
        <v>674</v>
      </c>
      <c r="B675" s="37">
        <v>43695</v>
      </c>
      <c r="C675" s="34" t="s">
        <v>33</v>
      </c>
      <c r="D675" s="34" t="s">
        <v>39</v>
      </c>
      <c r="E675" s="34" t="s">
        <v>30</v>
      </c>
      <c r="F675" s="34" t="s">
        <v>49</v>
      </c>
      <c r="G675" s="21"/>
      <c r="H675" s="21"/>
      <c r="I675" s="21" t="s">
        <v>31</v>
      </c>
      <c r="J675" s="21" t="s">
        <v>9</v>
      </c>
      <c r="M675" s="12"/>
    </row>
    <row r="676" spans="1:13" ht="18" customHeight="1">
      <c r="A676" s="4">
        <v>675</v>
      </c>
      <c r="B676" s="37">
        <v>43696</v>
      </c>
      <c r="C676" s="34" t="s">
        <v>7</v>
      </c>
      <c r="D676" s="34" t="s">
        <v>23</v>
      </c>
      <c r="E676" s="34" t="s">
        <v>34</v>
      </c>
      <c r="F676" s="34" t="s">
        <v>46</v>
      </c>
      <c r="G676" s="21"/>
      <c r="H676" s="21"/>
      <c r="I676" s="21" t="s">
        <v>25</v>
      </c>
      <c r="J676" s="21" t="s">
        <v>32</v>
      </c>
      <c r="M676" s="12"/>
    </row>
    <row r="677" spans="1:13" ht="18" customHeight="1">
      <c r="A677" s="4">
        <v>676</v>
      </c>
      <c r="B677" s="37">
        <v>43697</v>
      </c>
      <c r="C677" s="34" t="s">
        <v>55</v>
      </c>
      <c r="D677" s="34" t="s">
        <v>22</v>
      </c>
      <c r="E677" s="34" t="s">
        <v>49</v>
      </c>
      <c r="F677" s="34" t="s">
        <v>42</v>
      </c>
      <c r="G677" s="21"/>
      <c r="H677" s="21"/>
      <c r="I677" s="21" t="s">
        <v>8</v>
      </c>
      <c r="J677" s="21" t="s">
        <v>9</v>
      </c>
      <c r="M677" s="12"/>
    </row>
    <row r="678" spans="1:13" ht="18" customHeight="1">
      <c r="A678" s="4">
        <v>677</v>
      </c>
      <c r="B678" s="37">
        <v>43697</v>
      </c>
      <c r="C678" s="34" t="s">
        <v>36</v>
      </c>
      <c r="D678" s="34" t="s">
        <v>12</v>
      </c>
      <c r="E678" s="34" t="s">
        <v>35</v>
      </c>
      <c r="F678" s="34" t="s">
        <v>48</v>
      </c>
      <c r="G678" s="21"/>
      <c r="H678" s="21"/>
      <c r="I678" s="21" t="s">
        <v>32</v>
      </c>
      <c r="J678" s="21" t="s">
        <v>31</v>
      </c>
      <c r="M678" s="12"/>
    </row>
    <row r="679" spans="1:13" ht="18" customHeight="1">
      <c r="A679" s="4">
        <v>678</v>
      </c>
      <c r="B679" s="37">
        <v>43697</v>
      </c>
      <c r="C679" s="34" t="s">
        <v>28</v>
      </c>
      <c r="D679" s="34" t="s">
        <v>11</v>
      </c>
      <c r="E679" s="34" t="s">
        <v>10</v>
      </c>
      <c r="F679" s="34" t="s">
        <v>21</v>
      </c>
      <c r="G679" s="21"/>
      <c r="H679" s="21"/>
      <c r="I679" s="21" t="s">
        <v>19</v>
      </c>
      <c r="J679" s="21" t="s">
        <v>14</v>
      </c>
      <c r="M679" s="12"/>
    </row>
    <row r="680" spans="1:13" ht="18" customHeight="1">
      <c r="A680" s="4">
        <v>679</v>
      </c>
      <c r="B680" s="37">
        <v>43697</v>
      </c>
      <c r="C680" s="34" t="s">
        <v>23</v>
      </c>
      <c r="D680" s="34" t="s">
        <v>58</v>
      </c>
      <c r="E680" s="34" t="s">
        <v>44</v>
      </c>
      <c r="F680" s="34" t="s">
        <v>15</v>
      </c>
      <c r="G680" s="21"/>
      <c r="H680" s="21"/>
      <c r="I680" s="21" t="s">
        <v>38</v>
      </c>
      <c r="J680" s="21" t="s">
        <v>13</v>
      </c>
      <c r="M680" s="12"/>
    </row>
    <row r="681" spans="1:13" ht="18" customHeight="1">
      <c r="A681" s="4">
        <v>680</v>
      </c>
      <c r="B681" s="37">
        <v>43697</v>
      </c>
      <c r="C681" s="34" t="s">
        <v>30</v>
      </c>
      <c r="D681" s="34" t="s">
        <v>17</v>
      </c>
      <c r="E681" s="34" t="s">
        <v>16</v>
      </c>
      <c r="F681" s="34" t="s">
        <v>6</v>
      </c>
      <c r="G681" s="21"/>
      <c r="H681" s="21"/>
      <c r="I681" s="21" t="s">
        <v>20</v>
      </c>
      <c r="J681" s="21" t="s">
        <v>37</v>
      </c>
      <c r="M681" s="12"/>
    </row>
    <row r="682" spans="1:13" ht="18" customHeight="1">
      <c r="A682" s="4">
        <v>681</v>
      </c>
      <c r="B682" s="37">
        <v>43698</v>
      </c>
      <c r="C682" s="34" t="s">
        <v>58</v>
      </c>
      <c r="D682" s="34" t="s">
        <v>44</v>
      </c>
      <c r="E682" s="34" t="s">
        <v>15</v>
      </c>
      <c r="F682" s="34" t="s">
        <v>72</v>
      </c>
      <c r="G682" s="21"/>
      <c r="H682" s="21"/>
      <c r="I682" s="21" t="s">
        <v>38</v>
      </c>
      <c r="J682" s="21" t="s">
        <v>13</v>
      </c>
      <c r="M682" s="12"/>
    </row>
    <row r="683" spans="1:13" ht="18" customHeight="1">
      <c r="A683" s="4">
        <v>682</v>
      </c>
      <c r="B683" s="37">
        <v>43698</v>
      </c>
      <c r="C683" s="34" t="s">
        <v>24</v>
      </c>
      <c r="D683" s="34" t="s">
        <v>50</v>
      </c>
      <c r="E683" s="34" t="s">
        <v>47</v>
      </c>
      <c r="F683" s="34" t="s">
        <v>43</v>
      </c>
      <c r="G683" s="21"/>
      <c r="H683" s="21"/>
      <c r="I683" s="21" t="s">
        <v>25</v>
      </c>
      <c r="J683" s="21" t="s">
        <v>26</v>
      </c>
      <c r="M683" s="12"/>
    </row>
    <row r="684" spans="1:13" ht="18" customHeight="1">
      <c r="A684" s="4">
        <v>683</v>
      </c>
      <c r="B684" s="37">
        <v>43698</v>
      </c>
      <c r="C684" s="34" t="s">
        <v>11</v>
      </c>
      <c r="D684" s="34" t="s">
        <v>10</v>
      </c>
      <c r="E684" s="34" t="s">
        <v>21</v>
      </c>
      <c r="F684" s="34" t="s">
        <v>27</v>
      </c>
      <c r="G684" s="21"/>
      <c r="H684" s="21"/>
      <c r="I684" s="21" t="s">
        <v>19</v>
      </c>
      <c r="J684" s="21" t="s">
        <v>14</v>
      </c>
      <c r="M684" s="12"/>
    </row>
    <row r="685" spans="1:13" ht="18" customHeight="1">
      <c r="A685" s="4">
        <v>684</v>
      </c>
      <c r="B685" s="37">
        <v>43698</v>
      </c>
      <c r="C685" s="34" t="s">
        <v>17</v>
      </c>
      <c r="D685" s="34" t="s">
        <v>16</v>
      </c>
      <c r="E685" s="34" t="s">
        <v>6</v>
      </c>
      <c r="F685" s="34" t="s">
        <v>7</v>
      </c>
      <c r="G685" s="21"/>
      <c r="H685" s="21"/>
      <c r="I685" s="21" t="s">
        <v>20</v>
      </c>
      <c r="J685" s="21" t="s">
        <v>37</v>
      </c>
      <c r="M685" s="12"/>
    </row>
    <row r="686" spans="1:13" ht="18" customHeight="1">
      <c r="A686" s="4">
        <v>685</v>
      </c>
      <c r="B686" s="37">
        <v>43698</v>
      </c>
      <c r="C686" s="34" t="s">
        <v>22</v>
      </c>
      <c r="D686" s="34" t="s">
        <v>49</v>
      </c>
      <c r="E686" s="36" t="s">
        <v>42</v>
      </c>
      <c r="F686" s="34" t="s">
        <v>33</v>
      </c>
      <c r="G686" s="21"/>
      <c r="H686" s="21"/>
      <c r="I686" s="21" t="s">
        <v>8</v>
      </c>
      <c r="J686" s="21" t="s">
        <v>9</v>
      </c>
      <c r="M686" s="12"/>
    </row>
    <row r="687" spans="1:13" ht="18" customHeight="1">
      <c r="A687" s="4">
        <v>686</v>
      </c>
      <c r="B687" s="37">
        <v>43698</v>
      </c>
      <c r="C687" s="34" t="s">
        <v>12</v>
      </c>
      <c r="D687" s="34" t="s">
        <v>35</v>
      </c>
      <c r="E687" s="34" t="s">
        <v>48</v>
      </c>
      <c r="F687" s="34" t="s">
        <v>41</v>
      </c>
      <c r="G687" s="21"/>
      <c r="H687" s="21"/>
      <c r="I687" s="21" t="s">
        <v>32</v>
      </c>
      <c r="J687" s="21" t="s">
        <v>31</v>
      </c>
      <c r="M687" s="12"/>
    </row>
    <row r="688" spans="1:13" ht="18" customHeight="1">
      <c r="A688" s="4">
        <v>687</v>
      </c>
      <c r="B688" s="37">
        <v>43699</v>
      </c>
      <c r="C688" s="34" t="s">
        <v>35</v>
      </c>
      <c r="D688" s="34" t="s">
        <v>48</v>
      </c>
      <c r="E688" s="34" t="s">
        <v>41</v>
      </c>
      <c r="F688" s="34" t="s">
        <v>36</v>
      </c>
      <c r="G688" s="21"/>
      <c r="H688" s="21"/>
      <c r="I688" s="21" t="s">
        <v>32</v>
      </c>
      <c r="J688" s="21" t="s">
        <v>31</v>
      </c>
      <c r="M688" s="12"/>
    </row>
    <row r="689" spans="1:13" ht="18" customHeight="1">
      <c r="A689" s="4">
        <v>688</v>
      </c>
      <c r="B689" s="37">
        <v>43699</v>
      </c>
      <c r="C689" s="34" t="s">
        <v>49</v>
      </c>
      <c r="D689" s="34" t="s">
        <v>42</v>
      </c>
      <c r="E689" s="34" t="s">
        <v>33</v>
      </c>
      <c r="F689" s="34" t="s">
        <v>55</v>
      </c>
      <c r="G689" s="21"/>
      <c r="H689" s="21"/>
      <c r="I689" s="21" t="s">
        <v>8</v>
      </c>
      <c r="J689" s="21" t="s">
        <v>9</v>
      </c>
      <c r="M689" s="12"/>
    </row>
    <row r="690" spans="1:13" ht="18" customHeight="1">
      <c r="A690" s="4">
        <v>689</v>
      </c>
      <c r="B690" s="37">
        <v>43699</v>
      </c>
      <c r="C690" s="34" t="s">
        <v>10</v>
      </c>
      <c r="D690" s="34" t="s">
        <v>21</v>
      </c>
      <c r="E690" s="34" t="s">
        <v>27</v>
      </c>
      <c r="F690" s="34" t="s">
        <v>28</v>
      </c>
      <c r="G690" s="21"/>
      <c r="H690" s="21"/>
      <c r="I690" s="21" t="s">
        <v>19</v>
      </c>
      <c r="J690" s="21" t="s">
        <v>14</v>
      </c>
      <c r="M690" s="12"/>
    </row>
    <row r="691" spans="1:13" ht="18" customHeight="1">
      <c r="A691" s="4">
        <v>690</v>
      </c>
      <c r="B691" s="37">
        <v>43699</v>
      </c>
      <c r="C691" s="34" t="s">
        <v>44</v>
      </c>
      <c r="D691" s="34" t="s">
        <v>15</v>
      </c>
      <c r="E691" s="34" t="s">
        <v>72</v>
      </c>
      <c r="F691" s="34" t="s">
        <v>23</v>
      </c>
      <c r="G691" s="21"/>
      <c r="H691" s="21"/>
      <c r="I691" s="21" t="s">
        <v>38</v>
      </c>
      <c r="J691" s="21" t="s">
        <v>13</v>
      </c>
      <c r="M691" s="12"/>
    </row>
    <row r="692" spans="1:13" ht="18" customHeight="1">
      <c r="A692" s="4">
        <v>691</v>
      </c>
      <c r="B692" s="37">
        <v>43699</v>
      </c>
      <c r="C692" s="34" t="s">
        <v>50</v>
      </c>
      <c r="D692" s="34" t="s">
        <v>47</v>
      </c>
      <c r="E692" s="34" t="s">
        <v>43</v>
      </c>
      <c r="F692" s="34" t="s">
        <v>4</v>
      </c>
      <c r="G692" s="21"/>
      <c r="H692" s="21"/>
      <c r="I692" s="21" t="s">
        <v>25</v>
      </c>
      <c r="J692" s="21" t="s">
        <v>26</v>
      </c>
      <c r="M692" s="12"/>
    </row>
    <row r="693" spans="1:13" ht="18" customHeight="1">
      <c r="A693" s="4">
        <v>692</v>
      </c>
      <c r="B693" s="37">
        <v>43699</v>
      </c>
      <c r="C693" s="34" t="s">
        <v>16</v>
      </c>
      <c r="D693" s="34" t="s">
        <v>6</v>
      </c>
      <c r="E693" s="34" t="s">
        <v>7</v>
      </c>
      <c r="F693" s="34" t="s">
        <v>30</v>
      </c>
      <c r="G693" s="21"/>
      <c r="H693" s="21"/>
      <c r="I693" s="21" t="s">
        <v>20</v>
      </c>
      <c r="J693" s="21" t="s">
        <v>37</v>
      </c>
      <c r="M693" s="12"/>
    </row>
    <row r="694" spans="1:13" ht="18" customHeight="1">
      <c r="A694" s="4">
        <v>693</v>
      </c>
      <c r="B694" s="37">
        <v>43700</v>
      </c>
      <c r="C694" s="34" t="s">
        <v>39</v>
      </c>
      <c r="D694" s="36" t="s">
        <v>7</v>
      </c>
      <c r="E694" s="34" t="s">
        <v>40</v>
      </c>
      <c r="F694" s="34" t="s">
        <v>18</v>
      </c>
      <c r="G694" s="21"/>
      <c r="H694" s="21"/>
      <c r="I694" s="21" t="s">
        <v>8</v>
      </c>
      <c r="J694" s="21" t="s">
        <v>25</v>
      </c>
      <c r="M694" s="12"/>
    </row>
    <row r="695" spans="1:13" ht="18" customHeight="1">
      <c r="A695" s="4">
        <v>694</v>
      </c>
      <c r="B695" s="37">
        <v>43700</v>
      </c>
      <c r="C695" s="34" t="s">
        <v>42</v>
      </c>
      <c r="D695" s="34" t="s">
        <v>33</v>
      </c>
      <c r="E695" s="34" t="s">
        <v>30</v>
      </c>
      <c r="F695" s="34" t="s">
        <v>12</v>
      </c>
      <c r="G695" s="21"/>
      <c r="H695" s="21"/>
      <c r="I695" s="21" t="s">
        <v>14</v>
      </c>
      <c r="J695" s="21" t="s">
        <v>38</v>
      </c>
      <c r="M695" s="12"/>
    </row>
    <row r="696" spans="1:13" ht="18" customHeight="1">
      <c r="A696" s="4">
        <v>695</v>
      </c>
      <c r="B696" s="37">
        <v>43700</v>
      </c>
      <c r="C696" s="36" t="s">
        <v>6</v>
      </c>
      <c r="D696" s="34" t="s">
        <v>5</v>
      </c>
      <c r="E696" s="34" t="s">
        <v>28</v>
      </c>
      <c r="F696" s="34" t="s">
        <v>17</v>
      </c>
      <c r="G696" s="21"/>
      <c r="H696" s="21"/>
      <c r="I696" s="21" t="s">
        <v>32</v>
      </c>
      <c r="J696" s="21" t="s">
        <v>9</v>
      </c>
      <c r="M696" s="13"/>
    </row>
    <row r="697" spans="1:13" ht="18" customHeight="1">
      <c r="A697" s="4">
        <v>696</v>
      </c>
      <c r="B697" s="37">
        <v>43700</v>
      </c>
      <c r="C697" s="34" t="s">
        <v>48</v>
      </c>
      <c r="D697" s="34" t="s">
        <v>43</v>
      </c>
      <c r="E697" s="34" t="s">
        <v>36</v>
      </c>
      <c r="F697" s="34" t="s">
        <v>22</v>
      </c>
      <c r="G697" s="21"/>
      <c r="H697" s="21"/>
      <c r="I697" s="21" t="s">
        <v>20</v>
      </c>
      <c r="J697" s="21" t="s">
        <v>19</v>
      </c>
      <c r="M697" s="12"/>
    </row>
    <row r="698" spans="1:13" ht="18" customHeight="1">
      <c r="A698" s="4">
        <v>697</v>
      </c>
      <c r="B698" s="37">
        <v>43700</v>
      </c>
      <c r="C698" s="34" t="s">
        <v>15</v>
      </c>
      <c r="D698" s="34" t="s">
        <v>27</v>
      </c>
      <c r="E698" s="34" t="s">
        <v>4</v>
      </c>
      <c r="F698" s="34" t="s">
        <v>24</v>
      </c>
      <c r="G698" s="21"/>
      <c r="H698" s="21"/>
      <c r="I698" s="21" t="s">
        <v>37</v>
      </c>
      <c r="J698" s="21" t="s">
        <v>13</v>
      </c>
      <c r="M698" s="12"/>
    </row>
    <row r="699" spans="1:13" ht="18" customHeight="1">
      <c r="A699" s="4">
        <v>698</v>
      </c>
      <c r="B699" s="37">
        <v>43700</v>
      </c>
      <c r="C699" s="34" t="s">
        <v>57</v>
      </c>
      <c r="D699" s="34" t="s">
        <v>34</v>
      </c>
      <c r="E699" s="34" t="s">
        <v>23</v>
      </c>
      <c r="F699" s="34" t="s">
        <v>99</v>
      </c>
      <c r="G699" s="21"/>
      <c r="H699" s="21"/>
      <c r="I699" s="21" t="s">
        <v>26</v>
      </c>
      <c r="J699" s="21" t="s">
        <v>31</v>
      </c>
      <c r="M699" s="12"/>
    </row>
    <row r="700" spans="1:13" ht="18" customHeight="1">
      <c r="A700" s="4">
        <v>699</v>
      </c>
      <c r="B700" s="37">
        <v>43701</v>
      </c>
      <c r="C700" s="34" t="s">
        <v>7</v>
      </c>
      <c r="D700" s="34" t="s">
        <v>40</v>
      </c>
      <c r="E700" s="34" t="s">
        <v>18</v>
      </c>
      <c r="F700" s="34" t="s">
        <v>49</v>
      </c>
      <c r="G700" s="21"/>
      <c r="H700" s="21"/>
      <c r="I700" s="21" t="s">
        <v>8</v>
      </c>
      <c r="J700" s="21" t="s">
        <v>25</v>
      </c>
      <c r="M700" s="12"/>
    </row>
    <row r="701" spans="1:13" ht="18" customHeight="1">
      <c r="A701" s="4">
        <v>700</v>
      </c>
      <c r="B701" s="37">
        <v>43701</v>
      </c>
      <c r="C701" s="34" t="s">
        <v>34</v>
      </c>
      <c r="D701" s="34" t="s">
        <v>23</v>
      </c>
      <c r="E701" s="34" t="s">
        <v>11</v>
      </c>
      <c r="F701" s="34" t="s">
        <v>50</v>
      </c>
      <c r="G701" s="21"/>
      <c r="H701" s="21"/>
      <c r="I701" s="21" t="s">
        <v>26</v>
      </c>
      <c r="J701" s="21" t="s">
        <v>31</v>
      </c>
      <c r="M701" s="12"/>
    </row>
    <row r="702" spans="1:13" ht="18" customHeight="1">
      <c r="A702" s="4">
        <v>701</v>
      </c>
      <c r="B702" s="37">
        <v>43701</v>
      </c>
      <c r="C702" s="34" t="s">
        <v>5</v>
      </c>
      <c r="D702" s="34" t="s">
        <v>28</v>
      </c>
      <c r="E702" s="34" t="s">
        <v>17</v>
      </c>
      <c r="F702" s="34" t="s">
        <v>29</v>
      </c>
      <c r="G702" s="21"/>
      <c r="H702" s="21"/>
      <c r="I702" s="21" t="s">
        <v>32</v>
      </c>
      <c r="J702" s="21" t="s">
        <v>9</v>
      </c>
      <c r="M702" s="12"/>
    </row>
    <row r="703" spans="1:13" ht="18" customHeight="1">
      <c r="A703" s="4">
        <v>702</v>
      </c>
      <c r="B703" s="37">
        <v>43701</v>
      </c>
      <c r="C703" s="34" t="s">
        <v>43</v>
      </c>
      <c r="D703" s="34" t="s">
        <v>36</v>
      </c>
      <c r="E703" s="34" t="s">
        <v>22</v>
      </c>
      <c r="F703" s="34" t="s">
        <v>44</v>
      </c>
      <c r="G703" s="21"/>
      <c r="H703" s="21"/>
      <c r="I703" s="21" t="s">
        <v>20</v>
      </c>
      <c r="J703" s="21" t="s">
        <v>19</v>
      </c>
      <c r="M703" s="12"/>
    </row>
    <row r="704" spans="1:13" ht="18" customHeight="1">
      <c r="A704" s="4">
        <v>703</v>
      </c>
      <c r="B704" s="37">
        <v>43701</v>
      </c>
      <c r="C704" s="34" t="s">
        <v>27</v>
      </c>
      <c r="D704" s="34" t="s">
        <v>4</v>
      </c>
      <c r="E704" s="34" t="s">
        <v>24</v>
      </c>
      <c r="F704" s="34" t="s">
        <v>35</v>
      </c>
      <c r="G704" s="21"/>
      <c r="H704" s="21"/>
      <c r="I704" s="21" t="s">
        <v>37</v>
      </c>
      <c r="J704" s="21" t="s">
        <v>13</v>
      </c>
      <c r="M704" s="12"/>
    </row>
    <row r="705" spans="1:13" ht="18" customHeight="1">
      <c r="A705" s="4">
        <v>704</v>
      </c>
      <c r="B705" s="37">
        <v>43701</v>
      </c>
      <c r="C705" s="34" t="s">
        <v>33</v>
      </c>
      <c r="D705" s="34" t="s">
        <v>30</v>
      </c>
      <c r="E705" s="34" t="s">
        <v>12</v>
      </c>
      <c r="F705" s="34" t="s">
        <v>10</v>
      </c>
      <c r="G705" s="21"/>
      <c r="H705" s="21"/>
      <c r="I705" s="21" t="s">
        <v>14</v>
      </c>
      <c r="J705" s="21" t="s">
        <v>38</v>
      </c>
      <c r="M705" s="12"/>
    </row>
    <row r="706" spans="1:13" ht="18" customHeight="1">
      <c r="A706" s="4">
        <v>705</v>
      </c>
      <c r="B706" s="37">
        <v>43702</v>
      </c>
      <c r="C706" s="34" t="s">
        <v>4</v>
      </c>
      <c r="D706" s="34" t="s">
        <v>24</v>
      </c>
      <c r="E706" s="34" t="s">
        <v>35</v>
      </c>
      <c r="F706" s="34" t="s">
        <v>15</v>
      </c>
      <c r="G706" s="21"/>
      <c r="H706" s="21"/>
      <c r="I706" s="21" t="s">
        <v>37</v>
      </c>
      <c r="J706" s="21" t="s">
        <v>13</v>
      </c>
      <c r="M706" s="12"/>
    </row>
    <row r="707" spans="1:13" ht="18" customHeight="1">
      <c r="A707" s="4">
        <v>706</v>
      </c>
      <c r="B707" s="37">
        <v>43702</v>
      </c>
      <c r="C707" s="34" t="s">
        <v>40</v>
      </c>
      <c r="D707" s="34" t="s">
        <v>18</v>
      </c>
      <c r="E707" s="34" t="s">
        <v>49</v>
      </c>
      <c r="F707" s="34" t="s">
        <v>39</v>
      </c>
      <c r="G707" s="21"/>
      <c r="H707" s="21"/>
      <c r="I707" s="21" t="s">
        <v>8</v>
      </c>
      <c r="J707" s="21" t="s">
        <v>25</v>
      </c>
      <c r="M707" s="12"/>
    </row>
    <row r="708" spans="1:13" ht="18" customHeight="1">
      <c r="A708" s="4">
        <v>707</v>
      </c>
      <c r="B708" s="37">
        <v>43702</v>
      </c>
      <c r="C708" s="34" t="s">
        <v>36</v>
      </c>
      <c r="D708" s="34" t="s">
        <v>22</v>
      </c>
      <c r="E708" s="34" t="s">
        <v>44</v>
      </c>
      <c r="F708" s="34" t="s">
        <v>48</v>
      </c>
      <c r="G708" s="21"/>
      <c r="H708" s="21"/>
      <c r="I708" s="21" t="s">
        <v>20</v>
      </c>
      <c r="J708" s="21" t="s">
        <v>19</v>
      </c>
      <c r="M708" s="12"/>
    </row>
    <row r="709" spans="1:13" ht="18" customHeight="1">
      <c r="A709" s="4">
        <v>708</v>
      </c>
      <c r="B709" s="37">
        <v>43702</v>
      </c>
      <c r="C709" s="34" t="s">
        <v>28</v>
      </c>
      <c r="D709" s="34" t="s">
        <v>17</v>
      </c>
      <c r="E709" s="34" t="s">
        <v>29</v>
      </c>
      <c r="F709" s="34" t="s">
        <v>6</v>
      </c>
      <c r="G709" s="21"/>
      <c r="H709" s="21"/>
      <c r="I709" s="21" t="s">
        <v>32</v>
      </c>
      <c r="J709" s="21" t="s">
        <v>9</v>
      </c>
      <c r="M709" s="12"/>
    </row>
    <row r="710" spans="1:13" ht="18" customHeight="1">
      <c r="A710" s="4">
        <v>709</v>
      </c>
      <c r="B710" s="37">
        <v>43702</v>
      </c>
      <c r="C710" s="34" t="s">
        <v>23</v>
      </c>
      <c r="D710" s="34" t="s">
        <v>11</v>
      </c>
      <c r="E710" s="34" t="s">
        <v>50</v>
      </c>
      <c r="F710" s="34" t="s">
        <v>57</v>
      </c>
      <c r="G710" s="21"/>
      <c r="H710" s="21"/>
      <c r="I710" s="21" t="s">
        <v>26</v>
      </c>
      <c r="J710" s="21" t="s">
        <v>31</v>
      </c>
      <c r="M710" s="12"/>
    </row>
    <row r="711" spans="1:13" ht="18" customHeight="1">
      <c r="A711" s="4">
        <v>710</v>
      </c>
      <c r="B711" s="37">
        <v>43702</v>
      </c>
      <c r="C711" s="34" t="s">
        <v>30</v>
      </c>
      <c r="D711" s="34" t="s">
        <v>12</v>
      </c>
      <c r="E711" s="34" t="s">
        <v>10</v>
      </c>
      <c r="F711" s="34" t="s">
        <v>42</v>
      </c>
      <c r="G711" s="21"/>
      <c r="H711" s="21"/>
      <c r="I711" s="21" t="s">
        <v>14</v>
      </c>
      <c r="J711" s="21" t="s">
        <v>38</v>
      </c>
      <c r="M711" s="12"/>
    </row>
    <row r="712" spans="1:13" ht="18" customHeight="1">
      <c r="A712" s="4">
        <v>711</v>
      </c>
      <c r="B712" s="37">
        <v>43704</v>
      </c>
      <c r="C712" s="34" t="s">
        <v>18</v>
      </c>
      <c r="D712" s="34" t="s">
        <v>49</v>
      </c>
      <c r="E712" s="34" t="s">
        <v>41</v>
      </c>
      <c r="F712" s="34" t="s">
        <v>40</v>
      </c>
      <c r="G712" s="21"/>
      <c r="H712" s="21"/>
      <c r="I712" s="21" t="s">
        <v>13</v>
      </c>
      <c r="J712" s="21" t="s">
        <v>14</v>
      </c>
      <c r="M712" s="12"/>
    </row>
    <row r="713" spans="1:13" ht="18" customHeight="1">
      <c r="A713" s="4">
        <v>712</v>
      </c>
      <c r="B713" s="37">
        <v>43704</v>
      </c>
      <c r="C713" s="34" t="s">
        <v>17</v>
      </c>
      <c r="D713" s="34" t="s">
        <v>10</v>
      </c>
      <c r="E713" s="34" t="s">
        <v>46</v>
      </c>
      <c r="F713" s="34" t="s">
        <v>33</v>
      </c>
      <c r="G713" s="21"/>
      <c r="H713" s="21"/>
      <c r="I713" s="21" t="s">
        <v>31</v>
      </c>
      <c r="J713" s="21" t="s">
        <v>32</v>
      </c>
      <c r="M713" s="12"/>
    </row>
    <row r="714" spans="1:13" ht="18" customHeight="1">
      <c r="A714" s="4">
        <v>713</v>
      </c>
      <c r="B714" s="37">
        <v>43704</v>
      </c>
      <c r="C714" s="34" t="s">
        <v>22</v>
      </c>
      <c r="D714" s="34" t="s">
        <v>29</v>
      </c>
      <c r="E714" s="36" t="s">
        <v>39</v>
      </c>
      <c r="F714" s="34" t="s">
        <v>27</v>
      </c>
      <c r="G714" s="21"/>
      <c r="H714" s="21"/>
      <c r="I714" s="21" t="s">
        <v>37</v>
      </c>
      <c r="J714" s="21" t="s">
        <v>19</v>
      </c>
      <c r="M714" s="12"/>
    </row>
    <row r="715" spans="1:13" ht="18" customHeight="1">
      <c r="A715" s="4">
        <v>714</v>
      </c>
      <c r="B715" s="37">
        <v>43704</v>
      </c>
      <c r="C715" s="34" t="s">
        <v>12</v>
      </c>
      <c r="D715" s="34" t="s">
        <v>35</v>
      </c>
      <c r="E715" s="34" t="s">
        <v>48</v>
      </c>
      <c r="F715" s="34" t="s">
        <v>34</v>
      </c>
      <c r="G715" s="21"/>
      <c r="H715" s="21"/>
      <c r="I715" s="21" t="s">
        <v>9</v>
      </c>
      <c r="J715" s="21" t="s">
        <v>8</v>
      </c>
      <c r="M715" s="12"/>
    </row>
    <row r="716" spans="1:13" ht="18" customHeight="1">
      <c r="A716" s="4">
        <v>715</v>
      </c>
      <c r="B716" s="37">
        <v>43705</v>
      </c>
      <c r="C716" s="34" t="s">
        <v>45</v>
      </c>
      <c r="D716" s="36" t="s">
        <v>15</v>
      </c>
      <c r="E716" s="34" t="s">
        <v>7</v>
      </c>
      <c r="F716" s="34" t="s">
        <v>16</v>
      </c>
      <c r="G716" s="21"/>
      <c r="H716" s="21"/>
      <c r="I716" s="21" t="s">
        <v>38</v>
      </c>
      <c r="J716" s="21" t="s">
        <v>20</v>
      </c>
      <c r="M716" s="12"/>
    </row>
    <row r="717" spans="1:13" ht="18" customHeight="1">
      <c r="A717" s="4">
        <v>716</v>
      </c>
      <c r="B717" s="37">
        <v>43705</v>
      </c>
      <c r="C717" s="34" t="s">
        <v>35</v>
      </c>
      <c r="D717" s="34" t="s">
        <v>48</v>
      </c>
      <c r="E717" s="34" t="s">
        <v>34</v>
      </c>
      <c r="F717" s="34" t="s">
        <v>36</v>
      </c>
      <c r="G717" s="21"/>
      <c r="H717" s="21"/>
      <c r="I717" s="21" t="s">
        <v>9</v>
      </c>
      <c r="J717" s="21" t="s">
        <v>8</v>
      </c>
      <c r="M717" s="12"/>
    </row>
    <row r="718" spans="1:13" ht="18" customHeight="1">
      <c r="A718" s="4">
        <v>717</v>
      </c>
      <c r="B718" s="37">
        <v>43705</v>
      </c>
      <c r="C718" s="34" t="s">
        <v>49</v>
      </c>
      <c r="D718" s="34" t="s">
        <v>41</v>
      </c>
      <c r="E718" s="34" t="s">
        <v>40</v>
      </c>
      <c r="F718" s="34" t="s">
        <v>4</v>
      </c>
      <c r="G718" s="21"/>
      <c r="H718" s="21"/>
      <c r="I718" s="21" t="s">
        <v>13</v>
      </c>
      <c r="J718" s="21" t="s">
        <v>14</v>
      </c>
      <c r="M718" s="12"/>
    </row>
    <row r="719" spans="1:13" ht="18" customHeight="1">
      <c r="A719" s="4">
        <v>718</v>
      </c>
      <c r="B719" s="37">
        <v>43705</v>
      </c>
      <c r="C719" s="34" t="s">
        <v>10</v>
      </c>
      <c r="D719" s="34" t="s">
        <v>46</v>
      </c>
      <c r="E719" s="34" t="s">
        <v>33</v>
      </c>
      <c r="F719" s="34" t="s">
        <v>28</v>
      </c>
      <c r="G719" s="21"/>
      <c r="H719" s="21"/>
      <c r="I719" s="21" t="s">
        <v>31</v>
      </c>
      <c r="J719" s="21" t="s">
        <v>32</v>
      </c>
      <c r="M719" s="12"/>
    </row>
    <row r="720" spans="1:13" ht="18" customHeight="1">
      <c r="A720" s="4">
        <v>719</v>
      </c>
      <c r="B720" s="37">
        <v>43705</v>
      </c>
      <c r="C720" s="34" t="s">
        <v>29</v>
      </c>
      <c r="D720" s="34" t="s">
        <v>39</v>
      </c>
      <c r="E720" s="34" t="s">
        <v>27</v>
      </c>
      <c r="F720" s="34" t="s">
        <v>30</v>
      </c>
      <c r="G720" s="21"/>
      <c r="H720" s="21"/>
      <c r="I720" s="21" t="s">
        <v>37</v>
      </c>
      <c r="J720" s="21" t="s">
        <v>19</v>
      </c>
      <c r="M720" s="12"/>
    </row>
    <row r="721" spans="1:13" ht="18" customHeight="1">
      <c r="A721" s="4">
        <v>720</v>
      </c>
      <c r="B721" s="37">
        <v>43706</v>
      </c>
      <c r="C721" s="34" t="s">
        <v>39</v>
      </c>
      <c r="D721" s="34" t="s">
        <v>27</v>
      </c>
      <c r="E721" s="34" t="s">
        <v>30</v>
      </c>
      <c r="F721" s="34" t="s">
        <v>22</v>
      </c>
      <c r="G721" s="21"/>
      <c r="H721" s="21"/>
      <c r="I721" s="21" t="s">
        <v>37</v>
      </c>
      <c r="J721" s="21" t="s">
        <v>19</v>
      </c>
      <c r="M721" s="12"/>
    </row>
    <row r="722" spans="1:13" ht="18" customHeight="1">
      <c r="A722" s="4">
        <v>721</v>
      </c>
      <c r="B722" s="37">
        <v>43706</v>
      </c>
      <c r="C722" s="34" t="s">
        <v>41</v>
      </c>
      <c r="D722" s="34" t="s">
        <v>40</v>
      </c>
      <c r="E722" s="34" t="s">
        <v>4</v>
      </c>
      <c r="F722" s="34" t="s">
        <v>18</v>
      </c>
      <c r="G722" s="21"/>
      <c r="H722" s="21"/>
      <c r="I722" s="21" t="s">
        <v>13</v>
      </c>
      <c r="J722" s="21" t="s">
        <v>14</v>
      </c>
      <c r="M722" s="12"/>
    </row>
    <row r="723" spans="1:13" ht="18" customHeight="1">
      <c r="A723" s="4">
        <v>722</v>
      </c>
      <c r="B723" s="37">
        <v>43706</v>
      </c>
      <c r="C723" s="34" t="s">
        <v>46</v>
      </c>
      <c r="D723" s="34" t="s">
        <v>33</v>
      </c>
      <c r="E723" s="34" t="s">
        <v>28</v>
      </c>
      <c r="F723" s="34" t="s">
        <v>17</v>
      </c>
      <c r="G723" s="21"/>
      <c r="H723" s="21"/>
      <c r="I723" s="21" t="s">
        <v>31</v>
      </c>
      <c r="J723" s="21" t="s">
        <v>32</v>
      </c>
      <c r="M723" s="12"/>
    </row>
    <row r="724" spans="1:13" ht="18" customHeight="1">
      <c r="A724" s="4">
        <v>723</v>
      </c>
      <c r="B724" s="37">
        <v>43706</v>
      </c>
      <c r="C724" s="34" t="s">
        <v>48</v>
      </c>
      <c r="D724" s="34" t="s">
        <v>34</v>
      </c>
      <c r="E724" s="34" t="s">
        <v>36</v>
      </c>
      <c r="F724" s="34" t="s">
        <v>12</v>
      </c>
      <c r="G724" s="21"/>
      <c r="H724" s="21"/>
      <c r="I724" s="21" t="s">
        <v>9</v>
      </c>
      <c r="J724" s="21" t="s">
        <v>8</v>
      </c>
      <c r="M724" s="12"/>
    </row>
    <row r="725" spans="1:13" ht="18" customHeight="1">
      <c r="A725" s="4">
        <v>724</v>
      </c>
      <c r="B725" s="37">
        <v>43707</v>
      </c>
      <c r="C725" s="36" t="s">
        <v>7</v>
      </c>
      <c r="D725" s="34" t="s">
        <v>72</v>
      </c>
      <c r="E725" s="34" t="s">
        <v>11</v>
      </c>
      <c r="F725" s="34" t="s">
        <v>49</v>
      </c>
      <c r="G725" s="21"/>
      <c r="H725" s="21"/>
      <c r="I725" s="21" t="s">
        <v>19</v>
      </c>
      <c r="J725" s="21" t="s">
        <v>13</v>
      </c>
      <c r="M725" s="13"/>
    </row>
    <row r="726" spans="1:13" ht="18" customHeight="1">
      <c r="A726" s="4">
        <v>725</v>
      </c>
      <c r="B726" s="37">
        <v>43707</v>
      </c>
      <c r="C726" s="34" t="s">
        <v>47</v>
      </c>
      <c r="D726" s="34" t="s">
        <v>43</v>
      </c>
      <c r="E726" s="34" t="s">
        <v>22</v>
      </c>
      <c r="F726" s="34" t="s">
        <v>5</v>
      </c>
      <c r="G726" s="21"/>
      <c r="H726" s="21"/>
      <c r="I726" s="21" t="s">
        <v>9</v>
      </c>
      <c r="J726" s="21" t="s">
        <v>31</v>
      </c>
      <c r="M726" s="12"/>
    </row>
    <row r="727" spans="1:13" ht="18" customHeight="1">
      <c r="A727" s="4">
        <v>726</v>
      </c>
      <c r="B727" s="37">
        <v>43707</v>
      </c>
      <c r="C727" s="34" t="s">
        <v>34</v>
      </c>
      <c r="D727" s="34" t="s">
        <v>16</v>
      </c>
      <c r="E727" s="34" t="s">
        <v>23</v>
      </c>
      <c r="F727" s="34" t="s">
        <v>24</v>
      </c>
      <c r="G727" s="21"/>
      <c r="H727" s="21"/>
      <c r="I727" s="21" t="s">
        <v>38</v>
      </c>
      <c r="J727" s="21" t="s">
        <v>37</v>
      </c>
      <c r="M727" s="12"/>
    </row>
    <row r="728" spans="1:13" ht="18" customHeight="1">
      <c r="A728" s="4">
        <v>727</v>
      </c>
      <c r="B728" s="37">
        <v>43707</v>
      </c>
      <c r="C728" s="34" t="s">
        <v>21</v>
      </c>
      <c r="D728" s="34" t="s">
        <v>36</v>
      </c>
      <c r="E728" s="34" t="s">
        <v>18</v>
      </c>
      <c r="F728" s="34" t="s">
        <v>10</v>
      </c>
      <c r="G728" s="21"/>
      <c r="H728" s="21"/>
      <c r="I728" s="21" t="s">
        <v>32</v>
      </c>
      <c r="J728" s="21" t="s">
        <v>25</v>
      </c>
      <c r="M728" s="12"/>
    </row>
    <row r="729" spans="1:13" ht="18" customHeight="1">
      <c r="A729" s="4">
        <v>728</v>
      </c>
      <c r="B729" s="37">
        <v>43707</v>
      </c>
      <c r="C729" s="34" t="s">
        <v>27</v>
      </c>
      <c r="D729" s="34" t="s">
        <v>30</v>
      </c>
      <c r="E729" s="34" t="s">
        <v>42</v>
      </c>
      <c r="F729" s="34" t="s">
        <v>35</v>
      </c>
      <c r="G729" s="21"/>
      <c r="H729" s="21"/>
      <c r="I729" s="21" t="s">
        <v>20</v>
      </c>
      <c r="J729" s="21" t="s">
        <v>14</v>
      </c>
      <c r="M729" s="12"/>
    </row>
    <row r="730" spans="1:13" ht="18" customHeight="1">
      <c r="A730" s="4">
        <v>729</v>
      </c>
      <c r="B730" s="37">
        <v>43707</v>
      </c>
      <c r="C730" s="34" t="s">
        <v>33</v>
      </c>
      <c r="D730" s="34" t="s">
        <v>4</v>
      </c>
      <c r="E730" s="34" t="s">
        <v>6</v>
      </c>
      <c r="F730" s="34" t="s">
        <v>29</v>
      </c>
      <c r="G730" s="21"/>
      <c r="H730" s="21"/>
      <c r="I730" s="21" t="s">
        <v>8</v>
      </c>
      <c r="J730" s="21" t="s">
        <v>26</v>
      </c>
      <c r="M730" s="12"/>
    </row>
    <row r="731" spans="1:13" ht="18" customHeight="1">
      <c r="A731" s="4">
        <v>730</v>
      </c>
      <c r="B731" s="37">
        <v>43708</v>
      </c>
      <c r="C731" s="34" t="s">
        <v>4</v>
      </c>
      <c r="D731" s="34" t="s">
        <v>6</v>
      </c>
      <c r="E731" s="34" t="s">
        <v>29</v>
      </c>
      <c r="F731" s="34" t="s">
        <v>41</v>
      </c>
      <c r="G731" s="21"/>
      <c r="H731" s="21"/>
      <c r="I731" s="21" t="s">
        <v>8</v>
      </c>
      <c r="J731" s="21" t="s">
        <v>26</v>
      </c>
      <c r="M731" s="12"/>
    </row>
    <row r="732" spans="1:13" ht="18" customHeight="1">
      <c r="A732" s="4">
        <v>731</v>
      </c>
      <c r="B732" s="37">
        <v>43708</v>
      </c>
      <c r="C732" s="34" t="s">
        <v>72</v>
      </c>
      <c r="D732" s="34" t="s">
        <v>11</v>
      </c>
      <c r="E732" s="34" t="s">
        <v>49</v>
      </c>
      <c r="F732" s="34" t="s">
        <v>15</v>
      </c>
      <c r="G732" s="21"/>
      <c r="H732" s="21"/>
      <c r="I732" s="21" t="s">
        <v>19</v>
      </c>
      <c r="J732" s="21" t="s">
        <v>13</v>
      </c>
      <c r="M732" s="12"/>
    </row>
    <row r="733" spans="1:13" ht="18" customHeight="1">
      <c r="A733" s="4">
        <v>732</v>
      </c>
      <c r="B733" s="37">
        <v>43708</v>
      </c>
      <c r="C733" s="34" t="s">
        <v>36</v>
      </c>
      <c r="D733" s="34" t="s">
        <v>18</v>
      </c>
      <c r="E733" s="34" t="s">
        <v>10</v>
      </c>
      <c r="F733" s="34" t="s">
        <v>39</v>
      </c>
      <c r="G733" s="21"/>
      <c r="H733" s="21"/>
      <c r="I733" s="21" t="s">
        <v>32</v>
      </c>
      <c r="J733" s="21" t="s">
        <v>25</v>
      </c>
      <c r="M733" s="12"/>
    </row>
    <row r="734" spans="1:13" ht="18" customHeight="1">
      <c r="A734" s="4">
        <v>733</v>
      </c>
      <c r="B734" s="37">
        <v>43708</v>
      </c>
      <c r="C734" s="34" t="s">
        <v>30</v>
      </c>
      <c r="D734" s="34" t="s">
        <v>42</v>
      </c>
      <c r="E734" s="34" t="s">
        <v>35</v>
      </c>
      <c r="F734" s="34" t="s">
        <v>44</v>
      </c>
      <c r="G734" s="21"/>
      <c r="H734" s="21"/>
      <c r="I734" s="21" t="s">
        <v>20</v>
      </c>
      <c r="J734" s="21" t="s">
        <v>14</v>
      </c>
      <c r="M734" s="12"/>
    </row>
    <row r="735" spans="1:13" ht="18" customHeight="1">
      <c r="A735" s="4">
        <v>734</v>
      </c>
      <c r="B735" s="37">
        <v>43708</v>
      </c>
      <c r="C735" s="34" t="s">
        <v>43</v>
      </c>
      <c r="D735" s="34" t="s">
        <v>22</v>
      </c>
      <c r="E735" s="34" t="s">
        <v>5</v>
      </c>
      <c r="F735" s="34" t="s">
        <v>48</v>
      </c>
      <c r="G735" s="21"/>
      <c r="H735" s="21"/>
      <c r="I735" s="21" t="s">
        <v>9</v>
      </c>
      <c r="J735" s="21" t="s">
        <v>31</v>
      </c>
      <c r="M735" s="12"/>
    </row>
    <row r="736" spans="1:13" ht="18" customHeight="1">
      <c r="A736" s="4">
        <v>735</v>
      </c>
      <c r="B736" s="37">
        <v>43708</v>
      </c>
      <c r="C736" s="34" t="s">
        <v>16</v>
      </c>
      <c r="D736" s="34" t="s">
        <v>23</v>
      </c>
      <c r="E736" s="34" t="s">
        <v>24</v>
      </c>
      <c r="F736" s="34" t="s">
        <v>50</v>
      </c>
      <c r="G736" s="21"/>
      <c r="H736" s="21"/>
      <c r="I736" s="21" t="s">
        <v>38</v>
      </c>
      <c r="J736" s="21" t="s">
        <v>37</v>
      </c>
      <c r="M736" s="12"/>
    </row>
    <row r="737" spans="1:13" ht="18" customHeight="1">
      <c r="A737" s="4">
        <v>736</v>
      </c>
      <c r="B737" s="37">
        <v>43709</v>
      </c>
      <c r="C737" s="34" t="s">
        <v>42</v>
      </c>
      <c r="D737" s="34" t="s">
        <v>35</v>
      </c>
      <c r="E737" s="34" t="s">
        <v>44</v>
      </c>
      <c r="F737" s="34" t="s">
        <v>27</v>
      </c>
      <c r="G737" s="21"/>
      <c r="H737" s="21"/>
      <c r="I737" s="21" t="s">
        <v>20</v>
      </c>
      <c r="J737" s="21" t="s">
        <v>14</v>
      </c>
      <c r="M737" s="12"/>
    </row>
    <row r="738" spans="1:13" ht="18" customHeight="1">
      <c r="A738" s="4">
        <v>737</v>
      </c>
      <c r="B738" s="37">
        <v>43709</v>
      </c>
      <c r="C738" s="34" t="s">
        <v>6</v>
      </c>
      <c r="D738" s="34" t="s">
        <v>29</v>
      </c>
      <c r="E738" s="34" t="s">
        <v>41</v>
      </c>
      <c r="F738" s="34" t="s">
        <v>33</v>
      </c>
      <c r="G738" s="21"/>
      <c r="H738" s="21"/>
      <c r="I738" s="21" t="s">
        <v>8</v>
      </c>
      <c r="J738" s="21" t="s">
        <v>26</v>
      </c>
      <c r="M738" s="12"/>
    </row>
    <row r="739" spans="1:13" ht="18" customHeight="1">
      <c r="A739" s="4">
        <v>738</v>
      </c>
      <c r="B739" s="37">
        <v>43709</v>
      </c>
      <c r="C739" s="34" t="s">
        <v>23</v>
      </c>
      <c r="D739" s="34" t="s">
        <v>24</v>
      </c>
      <c r="E739" s="34" t="s">
        <v>50</v>
      </c>
      <c r="F739" s="34" t="s">
        <v>34</v>
      </c>
      <c r="G739" s="21"/>
      <c r="H739" s="21"/>
      <c r="I739" s="21" t="s">
        <v>38</v>
      </c>
      <c r="J739" s="21" t="s">
        <v>37</v>
      </c>
      <c r="M739" s="12"/>
    </row>
    <row r="740" spans="1:13" ht="18" customHeight="1">
      <c r="A740" s="4">
        <v>739</v>
      </c>
      <c r="B740" s="37">
        <v>43709</v>
      </c>
      <c r="C740" s="34" t="s">
        <v>11</v>
      </c>
      <c r="D740" s="34" t="s">
        <v>49</v>
      </c>
      <c r="E740" s="34" t="s">
        <v>15</v>
      </c>
      <c r="F740" s="34" t="s">
        <v>7</v>
      </c>
      <c r="G740" s="21"/>
      <c r="H740" s="21"/>
      <c r="I740" s="21" t="s">
        <v>19</v>
      </c>
      <c r="J740" s="21" t="s">
        <v>13</v>
      </c>
      <c r="M740" s="12"/>
    </row>
    <row r="741" spans="1:13" ht="18" customHeight="1">
      <c r="A741" s="4">
        <v>740</v>
      </c>
      <c r="B741" s="37">
        <v>43709</v>
      </c>
      <c r="C741" s="34" t="s">
        <v>18</v>
      </c>
      <c r="D741" s="34" t="s">
        <v>10</v>
      </c>
      <c r="E741" s="34" t="s">
        <v>39</v>
      </c>
      <c r="F741" s="34" t="s">
        <v>21</v>
      </c>
      <c r="G741" s="21"/>
      <c r="H741" s="21"/>
      <c r="I741" s="21" t="s">
        <v>32</v>
      </c>
      <c r="J741" s="21" t="s">
        <v>25</v>
      </c>
      <c r="M741" s="12"/>
    </row>
    <row r="742" spans="1:13" ht="18" customHeight="1">
      <c r="A742" s="4">
        <v>741</v>
      </c>
      <c r="B742" s="37">
        <v>43709</v>
      </c>
      <c r="C742" s="34" t="s">
        <v>22</v>
      </c>
      <c r="D742" s="34" t="s">
        <v>5</v>
      </c>
      <c r="E742" s="34" t="s">
        <v>48</v>
      </c>
      <c r="F742" s="34" t="s">
        <v>47</v>
      </c>
      <c r="G742" s="21"/>
      <c r="H742" s="21"/>
      <c r="I742" s="21" t="s">
        <v>9</v>
      </c>
      <c r="J742" s="21" t="s">
        <v>31</v>
      </c>
      <c r="M742" s="12"/>
    </row>
    <row r="743" spans="1:13" ht="18" customHeight="1">
      <c r="A743" s="4">
        <v>742</v>
      </c>
      <c r="B743" s="37">
        <v>43710</v>
      </c>
      <c r="C743" s="34" t="s">
        <v>29</v>
      </c>
      <c r="D743" s="34" t="s">
        <v>41</v>
      </c>
      <c r="E743" s="34" t="s">
        <v>33</v>
      </c>
      <c r="F743" s="34" t="s">
        <v>4</v>
      </c>
      <c r="G743" s="21"/>
      <c r="H743" s="21"/>
      <c r="I743" s="21" t="s">
        <v>8</v>
      </c>
      <c r="J743" s="21" t="s">
        <v>26</v>
      </c>
      <c r="M743" s="12"/>
    </row>
    <row r="744" spans="1:13" ht="18" customHeight="1">
      <c r="A744" s="4">
        <v>743</v>
      </c>
      <c r="B744" s="37">
        <v>43711</v>
      </c>
      <c r="C744" s="34" t="s">
        <v>5</v>
      </c>
      <c r="D744" s="34" t="s">
        <v>33</v>
      </c>
      <c r="E744" s="34" t="s">
        <v>17</v>
      </c>
      <c r="F744" s="34" t="s">
        <v>30</v>
      </c>
      <c r="G744" s="21"/>
      <c r="H744" s="21"/>
      <c r="I744" s="21" t="s">
        <v>14</v>
      </c>
      <c r="J744" s="21" t="s">
        <v>19</v>
      </c>
      <c r="M744" s="12"/>
    </row>
    <row r="745" spans="1:13" ht="18" customHeight="1">
      <c r="A745" s="4">
        <v>744</v>
      </c>
      <c r="B745" s="37">
        <v>43711</v>
      </c>
      <c r="C745" s="34" t="s">
        <v>49</v>
      </c>
      <c r="D745" s="34" t="s">
        <v>40</v>
      </c>
      <c r="E745" s="34" t="s">
        <v>21</v>
      </c>
      <c r="F745" s="34" t="s">
        <v>36</v>
      </c>
      <c r="G745" s="21"/>
      <c r="H745" s="21"/>
      <c r="I745" s="21" t="s">
        <v>8</v>
      </c>
      <c r="J745" s="21" t="s">
        <v>31</v>
      </c>
      <c r="M745" s="12"/>
    </row>
    <row r="746" spans="1:13" ht="18" customHeight="1">
      <c r="A746" s="4">
        <v>745</v>
      </c>
      <c r="B746" s="37">
        <v>43711</v>
      </c>
      <c r="C746" s="34" t="s">
        <v>10</v>
      </c>
      <c r="D746" s="34" t="s">
        <v>28</v>
      </c>
      <c r="E746" s="34" t="s">
        <v>4</v>
      </c>
      <c r="F746" s="34" t="s">
        <v>45</v>
      </c>
      <c r="G746" s="21"/>
      <c r="H746" s="21"/>
      <c r="I746" s="21" t="s">
        <v>37</v>
      </c>
      <c r="J746" s="21" t="s">
        <v>20</v>
      </c>
      <c r="M746" s="12"/>
    </row>
    <row r="747" spans="1:13" ht="18" customHeight="1">
      <c r="A747" s="4">
        <v>746</v>
      </c>
      <c r="B747" s="37">
        <v>43711</v>
      </c>
      <c r="C747" s="34" t="s">
        <v>58</v>
      </c>
      <c r="D747" s="34" t="s">
        <v>15</v>
      </c>
      <c r="E747" s="34" t="s">
        <v>7</v>
      </c>
      <c r="F747" s="34" t="s">
        <v>16</v>
      </c>
      <c r="G747" s="21"/>
      <c r="H747" s="21"/>
      <c r="I747" s="21" t="s">
        <v>26</v>
      </c>
      <c r="J747" s="21" t="s">
        <v>32</v>
      </c>
      <c r="M747" s="12"/>
    </row>
    <row r="748" spans="1:13" ht="18" customHeight="1">
      <c r="A748" s="4">
        <v>747</v>
      </c>
      <c r="B748" s="37">
        <v>43711</v>
      </c>
      <c r="C748" s="34" t="s">
        <v>24</v>
      </c>
      <c r="D748" s="34" t="s">
        <v>50</v>
      </c>
      <c r="E748" s="34" t="s">
        <v>27</v>
      </c>
      <c r="F748" s="34" t="s">
        <v>6</v>
      </c>
      <c r="G748" s="21"/>
      <c r="H748" s="21"/>
      <c r="I748" s="21" t="s">
        <v>25</v>
      </c>
      <c r="J748" s="21" t="s">
        <v>9</v>
      </c>
      <c r="M748" s="12"/>
    </row>
    <row r="749" spans="1:13" ht="18" customHeight="1">
      <c r="A749" s="4">
        <v>748</v>
      </c>
      <c r="B749" s="37">
        <v>43712</v>
      </c>
      <c r="C749" s="34" t="s">
        <v>39</v>
      </c>
      <c r="D749" s="34" t="s">
        <v>12</v>
      </c>
      <c r="E749" s="34" t="s">
        <v>42</v>
      </c>
      <c r="F749" s="34" t="s">
        <v>29</v>
      </c>
      <c r="G749" s="21"/>
      <c r="H749" s="21"/>
      <c r="I749" s="21" t="s">
        <v>13</v>
      </c>
      <c r="J749" s="21" t="s">
        <v>38</v>
      </c>
      <c r="M749" s="12"/>
    </row>
    <row r="750" spans="1:13" ht="18" customHeight="1">
      <c r="A750" s="4">
        <v>749</v>
      </c>
      <c r="B750" s="37">
        <v>43712</v>
      </c>
      <c r="C750" s="34" t="s">
        <v>40</v>
      </c>
      <c r="D750" s="34" t="s">
        <v>21</v>
      </c>
      <c r="E750" s="34" t="s">
        <v>36</v>
      </c>
      <c r="F750" s="34" t="s">
        <v>22</v>
      </c>
      <c r="G750" s="21"/>
      <c r="H750" s="21"/>
      <c r="I750" s="21" t="s">
        <v>8</v>
      </c>
      <c r="J750" s="21" t="s">
        <v>31</v>
      </c>
      <c r="M750" s="12"/>
    </row>
    <row r="751" spans="1:13" ht="18" customHeight="1">
      <c r="A751" s="4">
        <v>750</v>
      </c>
      <c r="B751" s="37">
        <v>43712</v>
      </c>
      <c r="C751" s="34" t="s">
        <v>28</v>
      </c>
      <c r="D751" s="34" t="s">
        <v>4</v>
      </c>
      <c r="E751" s="34" t="s">
        <v>45</v>
      </c>
      <c r="F751" s="34" t="s">
        <v>18</v>
      </c>
      <c r="G751" s="21"/>
      <c r="H751" s="21"/>
      <c r="I751" s="21" t="s">
        <v>37</v>
      </c>
      <c r="J751" s="21" t="s">
        <v>20</v>
      </c>
      <c r="M751" s="12"/>
    </row>
    <row r="752" spans="1:13" ht="18" customHeight="1">
      <c r="A752" s="4">
        <v>751</v>
      </c>
      <c r="B752" s="37">
        <v>43712</v>
      </c>
      <c r="C752" s="34" t="s">
        <v>15</v>
      </c>
      <c r="D752" s="34" t="s">
        <v>7</v>
      </c>
      <c r="E752" s="34" t="s">
        <v>16</v>
      </c>
      <c r="F752" s="34" t="s">
        <v>11</v>
      </c>
      <c r="G752" s="21"/>
      <c r="H752" s="21"/>
      <c r="I752" s="21" t="s">
        <v>26</v>
      </c>
      <c r="J752" s="21" t="s">
        <v>32</v>
      </c>
      <c r="M752" s="12"/>
    </row>
    <row r="753" spans="1:13" ht="18" customHeight="1">
      <c r="A753" s="4">
        <v>752</v>
      </c>
      <c r="B753" s="37">
        <v>43712</v>
      </c>
      <c r="C753" s="34" t="s">
        <v>50</v>
      </c>
      <c r="D753" s="34" t="s">
        <v>27</v>
      </c>
      <c r="E753" s="36" t="s">
        <v>6</v>
      </c>
      <c r="F753" s="34" t="s">
        <v>23</v>
      </c>
      <c r="G753" s="21"/>
      <c r="H753" s="21"/>
      <c r="I753" s="21" t="s">
        <v>25</v>
      </c>
      <c r="J753" s="21" t="s">
        <v>9</v>
      </c>
      <c r="M753" s="12"/>
    </row>
    <row r="754" spans="1:13" ht="18" customHeight="1">
      <c r="A754" s="4">
        <v>753</v>
      </c>
      <c r="B754" s="37">
        <v>43712</v>
      </c>
      <c r="C754" s="34" t="s">
        <v>33</v>
      </c>
      <c r="D754" s="34" t="s">
        <v>17</v>
      </c>
      <c r="E754" s="34" t="s">
        <v>30</v>
      </c>
      <c r="F754" s="34" t="s">
        <v>46</v>
      </c>
      <c r="G754" s="21"/>
      <c r="H754" s="21"/>
      <c r="I754" s="21" t="s">
        <v>14</v>
      </c>
      <c r="J754" s="21" t="s">
        <v>19</v>
      </c>
      <c r="M754" s="12"/>
    </row>
    <row r="755" spans="1:13" ht="18" customHeight="1">
      <c r="A755" s="4">
        <v>754</v>
      </c>
      <c r="B755" s="37">
        <v>43713</v>
      </c>
      <c r="C755" s="34" t="s">
        <v>4</v>
      </c>
      <c r="D755" s="34" t="s">
        <v>45</v>
      </c>
      <c r="E755" s="34" t="s">
        <v>18</v>
      </c>
      <c r="F755" s="34" t="s">
        <v>10</v>
      </c>
      <c r="G755" s="21"/>
      <c r="H755" s="21"/>
      <c r="I755" s="21" t="s">
        <v>37</v>
      </c>
      <c r="J755" s="21" t="s">
        <v>20</v>
      </c>
      <c r="M755" s="12"/>
    </row>
    <row r="756" spans="1:13" ht="18" customHeight="1">
      <c r="A756" s="4">
        <v>755</v>
      </c>
      <c r="B756" s="37">
        <v>43713</v>
      </c>
      <c r="C756" s="34" t="s">
        <v>7</v>
      </c>
      <c r="D756" s="34" t="s">
        <v>16</v>
      </c>
      <c r="E756" s="34" t="s">
        <v>11</v>
      </c>
      <c r="F756" s="34" t="s">
        <v>58</v>
      </c>
      <c r="G756" s="21"/>
      <c r="H756" s="21"/>
      <c r="I756" s="21" t="s">
        <v>26</v>
      </c>
      <c r="J756" s="21" t="s">
        <v>32</v>
      </c>
      <c r="M756" s="12"/>
    </row>
    <row r="757" spans="1:13" ht="18" customHeight="1">
      <c r="A757" s="4">
        <v>756</v>
      </c>
      <c r="B757" s="37">
        <v>43713</v>
      </c>
      <c r="C757" s="34" t="s">
        <v>17</v>
      </c>
      <c r="D757" s="34" t="s">
        <v>30</v>
      </c>
      <c r="E757" s="34" t="s">
        <v>46</v>
      </c>
      <c r="F757" s="34" t="s">
        <v>5</v>
      </c>
      <c r="G757" s="21"/>
      <c r="H757" s="21"/>
      <c r="I757" s="21" t="s">
        <v>14</v>
      </c>
      <c r="J757" s="21" t="s">
        <v>19</v>
      </c>
      <c r="M757" s="12"/>
    </row>
    <row r="758" spans="1:13" ht="18" customHeight="1">
      <c r="A758" s="4">
        <v>757</v>
      </c>
      <c r="B758" s="37">
        <v>43713</v>
      </c>
      <c r="C758" s="34" t="s">
        <v>27</v>
      </c>
      <c r="D758" s="34" t="s">
        <v>6</v>
      </c>
      <c r="E758" s="34" t="s">
        <v>23</v>
      </c>
      <c r="F758" s="34" t="s">
        <v>24</v>
      </c>
      <c r="G758" s="21"/>
      <c r="H758" s="21"/>
      <c r="I758" s="21" t="s">
        <v>25</v>
      </c>
      <c r="J758" s="21" t="s">
        <v>9</v>
      </c>
      <c r="M758" s="12"/>
    </row>
    <row r="759" spans="1:13" ht="18" customHeight="1">
      <c r="A759" s="4">
        <v>758</v>
      </c>
      <c r="B759" s="37">
        <v>43713</v>
      </c>
      <c r="C759" s="34" t="s">
        <v>12</v>
      </c>
      <c r="D759" s="34" t="s">
        <v>42</v>
      </c>
      <c r="E759" s="34" t="s">
        <v>29</v>
      </c>
      <c r="F759" s="34" t="s">
        <v>35</v>
      </c>
      <c r="G759" s="21"/>
      <c r="H759" s="21"/>
      <c r="I759" s="21" t="s">
        <v>13</v>
      </c>
      <c r="J759" s="21" t="s">
        <v>38</v>
      </c>
      <c r="M759" s="12"/>
    </row>
    <row r="760" spans="1:13" ht="18" customHeight="1">
      <c r="A760" s="4">
        <v>759</v>
      </c>
      <c r="B760" s="37">
        <v>43714</v>
      </c>
      <c r="C760" s="34" t="s">
        <v>47</v>
      </c>
      <c r="D760" s="34" t="s">
        <v>23</v>
      </c>
      <c r="E760" s="34" t="s">
        <v>24</v>
      </c>
      <c r="F760" s="34" t="s">
        <v>43</v>
      </c>
      <c r="G760" s="21"/>
      <c r="H760" s="21"/>
      <c r="I760" s="21" t="s">
        <v>19</v>
      </c>
      <c r="J760" s="21" t="s">
        <v>38</v>
      </c>
      <c r="M760" s="12"/>
    </row>
    <row r="761" spans="1:13" ht="18" customHeight="1">
      <c r="A761" s="4">
        <v>760</v>
      </c>
      <c r="B761" s="37">
        <v>43714</v>
      </c>
      <c r="C761" s="34" t="s">
        <v>42</v>
      </c>
      <c r="D761" s="34" t="s">
        <v>18</v>
      </c>
      <c r="E761" s="34" t="s">
        <v>34</v>
      </c>
      <c r="F761" s="34" t="s">
        <v>49</v>
      </c>
      <c r="G761" s="21"/>
      <c r="H761" s="21"/>
      <c r="I761" s="21" t="s">
        <v>20</v>
      </c>
      <c r="J761" s="21" t="s">
        <v>13</v>
      </c>
      <c r="M761" s="12"/>
    </row>
    <row r="762" spans="1:13" ht="18" customHeight="1">
      <c r="A762" s="4">
        <v>761</v>
      </c>
      <c r="B762" s="37">
        <v>43714</v>
      </c>
      <c r="C762" s="34" t="s">
        <v>6</v>
      </c>
      <c r="D762" s="34" t="s">
        <v>36</v>
      </c>
      <c r="E762" s="34" t="s">
        <v>22</v>
      </c>
      <c r="F762" s="34" t="s">
        <v>28</v>
      </c>
      <c r="G762" s="21"/>
      <c r="H762" s="21"/>
      <c r="I762" s="21" t="s">
        <v>14</v>
      </c>
      <c r="J762" s="21" t="s">
        <v>37</v>
      </c>
      <c r="M762" s="12"/>
    </row>
    <row r="763" spans="1:13" ht="18" customHeight="1">
      <c r="A763" s="4">
        <v>762</v>
      </c>
      <c r="B763" s="37">
        <v>43714</v>
      </c>
      <c r="C763" s="34" t="s">
        <v>30</v>
      </c>
      <c r="D763" s="34" t="s">
        <v>29</v>
      </c>
      <c r="E763" s="34" t="s">
        <v>10</v>
      </c>
      <c r="F763" s="34" t="s">
        <v>33</v>
      </c>
      <c r="G763" s="21"/>
      <c r="H763" s="21"/>
      <c r="I763" s="21" t="s">
        <v>9</v>
      </c>
      <c r="J763" s="21" t="s">
        <v>32</v>
      </c>
      <c r="M763" s="12"/>
    </row>
    <row r="764" spans="1:13" ht="18" customHeight="1">
      <c r="A764" s="4">
        <v>763</v>
      </c>
      <c r="B764" s="37">
        <v>43714</v>
      </c>
      <c r="C764" s="34" t="s">
        <v>21</v>
      </c>
      <c r="D764" s="34" t="s">
        <v>41</v>
      </c>
      <c r="E764" s="34" t="s">
        <v>35</v>
      </c>
      <c r="F764" s="34" t="s">
        <v>72</v>
      </c>
      <c r="G764" s="21"/>
      <c r="H764" s="21"/>
      <c r="I764" s="21" t="s">
        <v>31</v>
      </c>
      <c r="J764" s="21" t="s">
        <v>26</v>
      </c>
      <c r="M764" s="12"/>
    </row>
    <row r="765" spans="1:13" ht="18" customHeight="1">
      <c r="A765" s="4">
        <v>764</v>
      </c>
      <c r="B765" s="37">
        <v>43714</v>
      </c>
      <c r="C765" s="34" t="s">
        <v>16</v>
      </c>
      <c r="D765" s="34" t="s">
        <v>44</v>
      </c>
      <c r="E765" s="34" t="s">
        <v>5</v>
      </c>
      <c r="F765" s="34" t="s">
        <v>15</v>
      </c>
      <c r="G765" s="21"/>
      <c r="H765" s="21"/>
      <c r="I765" s="21" t="s">
        <v>25</v>
      </c>
      <c r="J765" s="21" t="s">
        <v>8</v>
      </c>
      <c r="M765" s="12"/>
    </row>
    <row r="766" spans="1:13" ht="18" customHeight="1">
      <c r="A766" s="4">
        <v>765</v>
      </c>
      <c r="B766" s="37">
        <v>43715</v>
      </c>
      <c r="C766" s="34" t="s">
        <v>41</v>
      </c>
      <c r="D766" s="34" t="s">
        <v>35</v>
      </c>
      <c r="E766" s="34" t="s">
        <v>72</v>
      </c>
      <c r="F766" s="34" t="s">
        <v>4</v>
      </c>
      <c r="G766" s="21"/>
      <c r="H766" s="21"/>
      <c r="I766" s="21" t="s">
        <v>31</v>
      </c>
      <c r="J766" s="21" t="s">
        <v>26</v>
      </c>
      <c r="M766" s="12"/>
    </row>
    <row r="767" spans="1:13" ht="18" customHeight="1">
      <c r="A767" s="4">
        <v>766</v>
      </c>
      <c r="B767" s="37">
        <v>43715</v>
      </c>
      <c r="C767" s="34" t="s">
        <v>36</v>
      </c>
      <c r="D767" s="34" t="s">
        <v>22</v>
      </c>
      <c r="E767" s="34" t="s">
        <v>28</v>
      </c>
      <c r="F767" s="34" t="s">
        <v>27</v>
      </c>
      <c r="G767" s="21"/>
      <c r="H767" s="21"/>
      <c r="I767" s="21" t="s">
        <v>14</v>
      </c>
      <c r="J767" s="21" t="s">
        <v>37</v>
      </c>
      <c r="M767" s="12"/>
    </row>
    <row r="768" spans="1:13" ht="18" customHeight="1">
      <c r="A768" s="4">
        <v>767</v>
      </c>
      <c r="B768" s="37">
        <v>43715</v>
      </c>
      <c r="C768" s="34" t="s">
        <v>44</v>
      </c>
      <c r="D768" s="36" t="s">
        <v>5</v>
      </c>
      <c r="E768" s="34" t="s">
        <v>15</v>
      </c>
      <c r="F768" s="34" t="s">
        <v>7</v>
      </c>
      <c r="G768" s="21"/>
      <c r="H768" s="21"/>
      <c r="I768" s="21" t="s">
        <v>25</v>
      </c>
      <c r="J768" s="21" t="s">
        <v>8</v>
      </c>
      <c r="M768" s="12"/>
    </row>
    <row r="769" spans="1:13" ht="18" customHeight="1">
      <c r="A769" s="4">
        <v>768</v>
      </c>
      <c r="B769" s="37">
        <v>43715</v>
      </c>
      <c r="C769" s="34" t="s">
        <v>29</v>
      </c>
      <c r="D769" s="34" t="s">
        <v>10</v>
      </c>
      <c r="E769" s="34" t="s">
        <v>33</v>
      </c>
      <c r="F769" s="34" t="s">
        <v>55</v>
      </c>
      <c r="G769" s="21"/>
      <c r="H769" s="21"/>
      <c r="I769" s="21" t="s">
        <v>9</v>
      </c>
      <c r="J769" s="21" t="s">
        <v>32</v>
      </c>
      <c r="M769" s="12"/>
    </row>
    <row r="770" spans="1:13" ht="18" customHeight="1">
      <c r="A770" s="4">
        <v>769</v>
      </c>
      <c r="B770" s="37">
        <v>43715</v>
      </c>
      <c r="C770" s="34" t="s">
        <v>23</v>
      </c>
      <c r="D770" s="34" t="s">
        <v>24</v>
      </c>
      <c r="E770" s="34" t="s">
        <v>43</v>
      </c>
      <c r="F770" s="34" t="s">
        <v>17</v>
      </c>
      <c r="G770" s="21"/>
      <c r="H770" s="21"/>
      <c r="I770" s="21" t="s">
        <v>19</v>
      </c>
      <c r="J770" s="21" t="s">
        <v>38</v>
      </c>
      <c r="M770" s="12"/>
    </row>
    <row r="771" spans="1:13" ht="18" customHeight="1">
      <c r="A771" s="4">
        <v>770</v>
      </c>
      <c r="B771" s="37">
        <v>43715</v>
      </c>
      <c r="C771" s="34" t="s">
        <v>18</v>
      </c>
      <c r="D771" s="34" t="s">
        <v>34</v>
      </c>
      <c r="E771" s="34" t="s">
        <v>49</v>
      </c>
      <c r="F771" s="34" t="s">
        <v>12</v>
      </c>
      <c r="G771" s="21"/>
      <c r="H771" s="21"/>
      <c r="I771" s="21" t="s">
        <v>20</v>
      </c>
      <c r="J771" s="21" t="s">
        <v>13</v>
      </c>
      <c r="M771" s="12"/>
    </row>
    <row r="772" spans="1:13" ht="18" customHeight="1">
      <c r="A772" s="4">
        <v>771</v>
      </c>
      <c r="B772" s="37">
        <v>43716</v>
      </c>
      <c r="C772" s="34" t="s">
        <v>35</v>
      </c>
      <c r="D772" s="34" t="s">
        <v>72</v>
      </c>
      <c r="E772" s="34" t="s">
        <v>4</v>
      </c>
      <c r="F772" s="34" t="s">
        <v>21</v>
      </c>
      <c r="G772" s="21"/>
      <c r="H772" s="21"/>
      <c r="I772" s="21" t="s">
        <v>31</v>
      </c>
      <c r="J772" s="21" t="s">
        <v>26</v>
      </c>
      <c r="M772" s="12"/>
    </row>
    <row r="773" spans="1:13" ht="18" customHeight="1">
      <c r="A773" s="4">
        <v>772</v>
      </c>
      <c r="B773" s="37">
        <v>43716</v>
      </c>
      <c r="C773" s="34" t="s">
        <v>34</v>
      </c>
      <c r="D773" s="34" t="s">
        <v>49</v>
      </c>
      <c r="E773" s="34" t="s">
        <v>12</v>
      </c>
      <c r="F773" s="34" t="s">
        <v>42</v>
      </c>
      <c r="G773" s="21"/>
      <c r="H773" s="21"/>
      <c r="I773" s="21" t="s">
        <v>20</v>
      </c>
      <c r="J773" s="21" t="s">
        <v>13</v>
      </c>
      <c r="M773" s="12"/>
    </row>
    <row r="774" spans="1:13" ht="18" customHeight="1">
      <c r="A774" s="4">
        <v>773</v>
      </c>
      <c r="B774" s="37">
        <v>43716</v>
      </c>
      <c r="C774" s="34" t="s">
        <v>5</v>
      </c>
      <c r="D774" s="34" t="s">
        <v>15</v>
      </c>
      <c r="E774" s="34" t="s">
        <v>7</v>
      </c>
      <c r="F774" s="34" t="s">
        <v>16</v>
      </c>
      <c r="G774" s="21"/>
      <c r="H774" s="21"/>
      <c r="I774" s="21" t="s">
        <v>25</v>
      </c>
      <c r="J774" s="21" t="s">
        <v>8</v>
      </c>
      <c r="M774" s="12"/>
    </row>
    <row r="775" spans="1:13" ht="18" customHeight="1">
      <c r="A775" s="4">
        <v>774</v>
      </c>
      <c r="B775" s="37">
        <v>43716</v>
      </c>
      <c r="C775" s="34" t="s">
        <v>10</v>
      </c>
      <c r="D775" s="34" t="s">
        <v>33</v>
      </c>
      <c r="E775" s="34" t="s">
        <v>55</v>
      </c>
      <c r="F775" s="34" t="s">
        <v>30</v>
      </c>
      <c r="G775" s="21"/>
      <c r="H775" s="21"/>
      <c r="I775" s="21" t="s">
        <v>9</v>
      </c>
      <c r="J775" s="21" t="s">
        <v>32</v>
      </c>
      <c r="M775" s="12"/>
    </row>
    <row r="776" spans="1:13" ht="18" customHeight="1">
      <c r="A776" s="4">
        <v>775</v>
      </c>
      <c r="B776" s="37">
        <v>43716</v>
      </c>
      <c r="C776" s="34" t="s">
        <v>24</v>
      </c>
      <c r="D776" s="34" t="s">
        <v>43</v>
      </c>
      <c r="E776" s="34" t="s">
        <v>17</v>
      </c>
      <c r="F776" s="34" t="s">
        <v>47</v>
      </c>
      <c r="G776" s="21"/>
      <c r="H776" s="21"/>
      <c r="I776" s="21" t="s">
        <v>19</v>
      </c>
      <c r="J776" s="21" t="s">
        <v>38</v>
      </c>
      <c r="M776" s="12"/>
    </row>
    <row r="777" spans="1:13" ht="18" customHeight="1">
      <c r="A777" s="4">
        <v>776</v>
      </c>
      <c r="B777" s="37">
        <v>43717</v>
      </c>
      <c r="C777" s="34" t="s">
        <v>15</v>
      </c>
      <c r="D777" s="34" t="s">
        <v>7</v>
      </c>
      <c r="E777" s="34" t="s">
        <v>16</v>
      </c>
      <c r="F777" s="34" t="s">
        <v>44</v>
      </c>
      <c r="G777" s="21"/>
      <c r="H777" s="21"/>
      <c r="I777" s="21" t="s">
        <v>25</v>
      </c>
      <c r="J777" s="21" t="s">
        <v>8</v>
      </c>
      <c r="M777" s="12"/>
    </row>
    <row r="778" spans="1:13" ht="18" customHeight="1">
      <c r="A778" s="4">
        <v>777</v>
      </c>
      <c r="B778" s="37">
        <v>43717</v>
      </c>
      <c r="C778" s="34" t="s">
        <v>33</v>
      </c>
      <c r="D778" s="34" t="s">
        <v>55</v>
      </c>
      <c r="E778" s="34" t="s">
        <v>30</v>
      </c>
      <c r="F778" s="34" t="s">
        <v>29</v>
      </c>
      <c r="G778" s="21"/>
      <c r="H778" s="21"/>
      <c r="I778" s="21" t="s">
        <v>9</v>
      </c>
      <c r="J778" s="21" t="s">
        <v>26</v>
      </c>
      <c r="M778" s="12"/>
    </row>
    <row r="779" spans="1:13" ht="18" customHeight="1">
      <c r="A779" s="4">
        <v>778</v>
      </c>
      <c r="B779" s="37">
        <v>43718</v>
      </c>
      <c r="C779" s="34" t="s">
        <v>7</v>
      </c>
      <c r="D779" s="34" t="s">
        <v>17</v>
      </c>
      <c r="E779" s="34" t="s">
        <v>21</v>
      </c>
      <c r="F779" s="34" t="s">
        <v>36</v>
      </c>
      <c r="G779" s="21"/>
      <c r="H779" s="21"/>
      <c r="I779" s="21" t="s">
        <v>13</v>
      </c>
      <c r="J779" s="21" t="s">
        <v>37</v>
      </c>
      <c r="M779" s="12"/>
    </row>
    <row r="780" spans="1:13" ht="18" customHeight="1">
      <c r="A780" s="4">
        <v>779</v>
      </c>
      <c r="B780" s="37">
        <v>43718</v>
      </c>
      <c r="C780" s="34" t="s">
        <v>46</v>
      </c>
      <c r="D780" s="34" t="s">
        <v>16</v>
      </c>
      <c r="E780" s="34" t="s">
        <v>44</v>
      </c>
      <c r="F780" s="34" t="s">
        <v>39</v>
      </c>
      <c r="G780" s="21"/>
      <c r="H780" s="21"/>
      <c r="I780" s="21" t="s">
        <v>19</v>
      </c>
      <c r="J780" s="21" t="s">
        <v>20</v>
      </c>
      <c r="M780" s="12"/>
    </row>
    <row r="781" spans="1:13" ht="18" customHeight="1">
      <c r="A781" s="4">
        <v>780</v>
      </c>
      <c r="B781" s="37">
        <v>43718</v>
      </c>
      <c r="C781" s="34" t="s">
        <v>28</v>
      </c>
      <c r="D781" s="34" t="s">
        <v>12</v>
      </c>
      <c r="E781" s="34" t="s">
        <v>6</v>
      </c>
      <c r="F781" s="34" t="s">
        <v>5</v>
      </c>
      <c r="G781" s="21"/>
      <c r="H781" s="21"/>
      <c r="I781" s="21" t="s">
        <v>31</v>
      </c>
      <c r="J781" s="21" t="s">
        <v>8</v>
      </c>
      <c r="M781" s="12"/>
    </row>
    <row r="782" spans="1:13" ht="18" customHeight="1">
      <c r="A782" s="4">
        <v>781</v>
      </c>
      <c r="B782" s="37">
        <v>43718</v>
      </c>
      <c r="C782" s="34" t="s">
        <v>43</v>
      </c>
      <c r="D782" s="34" t="s">
        <v>11</v>
      </c>
      <c r="E782" s="34" t="s">
        <v>57</v>
      </c>
      <c r="F782" s="34" t="s">
        <v>23</v>
      </c>
      <c r="G782" s="21"/>
      <c r="H782" s="21"/>
      <c r="I782" s="21" t="s">
        <v>38</v>
      </c>
      <c r="J782" s="21" t="s">
        <v>14</v>
      </c>
      <c r="M782" s="12"/>
    </row>
    <row r="783" spans="1:13" ht="18" customHeight="1">
      <c r="A783" s="4">
        <v>782</v>
      </c>
      <c r="B783" s="37">
        <v>43719</v>
      </c>
      <c r="C783" s="34" t="s">
        <v>60</v>
      </c>
      <c r="D783" s="34" t="s">
        <v>51</v>
      </c>
      <c r="E783" s="34" t="s">
        <v>10</v>
      </c>
      <c r="F783" s="34" t="s">
        <v>18</v>
      </c>
      <c r="G783" s="21"/>
      <c r="H783" s="21"/>
      <c r="I783" s="21" t="s">
        <v>8</v>
      </c>
      <c r="J783" s="21" t="s">
        <v>26</v>
      </c>
      <c r="M783" s="12"/>
    </row>
    <row r="784" spans="1:13" ht="18" customHeight="1">
      <c r="A784" s="4">
        <v>783</v>
      </c>
      <c r="B784" s="37">
        <v>43719</v>
      </c>
      <c r="C784" s="34" t="s">
        <v>49</v>
      </c>
      <c r="D784" s="34" t="s">
        <v>4</v>
      </c>
      <c r="E784" s="34" t="s">
        <v>56</v>
      </c>
      <c r="F784" s="34" t="s">
        <v>50</v>
      </c>
      <c r="G784" s="21"/>
      <c r="H784" s="21"/>
      <c r="I784" s="21" t="s">
        <v>32</v>
      </c>
      <c r="J784" s="21" t="s">
        <v>25</v>
      </c>
      <c r="M784" s="12"/>
    </row>
    <row r="785" spans="1:13" ht="18" customHeight="1">
      <c r="A785" s="4">
        <v>784</v>
      </c>
      <c r="B785" s="37">
        <v>43719</v>
      </c>
      <c r="C785" s="34" t="s">
        <v>11</v>
      </c>
      <c r="D785" s="34" t="s">
        <v>57</v>
      </c>
      <c r="E785" s="34" t="s">
        <v>23</v>
      </c>
      <c r="F785" s="34" t="s">
        <v>15</v>
      </c>
      <c r="G785" s="21"/>
      <c r="H785" s="21"/>
      <c r="I785" s="21" t="s">
        <v>38</v>
      </c>
      <c r="J785" s="21" t="s">
        <v>14</v>
      </c>
      <c r="M785" s="12"/>
    </row>
    <row r="786" spans="1:13" ht="18" customHeight="1">
      <c r="A786" s="4">
        <v>785</v>
      </c>
      <c r="B786" s="37">
        <v>43719</v>
      </c>
      <c r="C786" s="34" t="s">
        <v>17</v>
      </c>
      <c r="D786" s="34" t="s">
        <v>21</v>
      </c>
      <c r="E786" s="34" t="s">
        <v>36</v>
      </c>
      <c r="F786" s="34" t="s">
        <v>22</v>
      </c>
      <c r="G786" s="21"/>
      <c r="H786" s="21"/>
      <c r="I786" s="21" t="s">
        <v>13</v>
      </c>
      <c r="J786" s="21" t="s">
        <v>37</v>
      </c>
      <c r="M786" s="12"/>
    </row>
    <row r="787" spans="1:13" ht="18" customHeight="1">
      <c r="A787" s="4">
        <v>786</v>
      </c>
      <c r="B787" s="37">
        <v>43719</v>
      </c>
      <c r="C787" s="34" t="s">
        <v>16</v>
      </c>
      <c r="D787" s="34" t="s">
        <v>44</v>
      </c>
      <c r="E787" s="34" t="s">
        <v>39</v>
      </c>
      <c r="F787" s="34" t="s">
        <v>34</v>
      </c>
      <c r="G787" s="21"/>
      <c r="H787" s="21"/>
      <c r="I787" s="21" t="s">
        <v>19</v>
      </c>
      <c r="J787" s="21" t="s">
        <v>20</v>
      </c>
      <c r="M787" s="12"/>
    </row>
    <row r="788" spans="1:13" ht="18" customHeight="1">
      <c r="A788" s="4">
        <v>787</v>
      </c>
      <c r="B788" s="37">
        <v>43719</v>
      </c>
      <c r="C788" s="34" t="s">
        <v>12</v>
      </c>
      <c r="D788" s="34" t="s">
        <v>6</v>
      </c>
      <c r="E788" s="34" t="s">
        <v>5</v>
      </c>
      <c r="F788" s="34" t="s">
        <v>65</v>
      </c>
      <c r="G788" s="21"/>
      <c r="H788" s="21"/>
      <c r="I788" s="21" t="s">
        <v>31</v>
      </c>
      <c r="J788" s="21" t="s">
        <v>9</v>
      </c>
      <c r="M788" s="12"/>
    </row>
    <row r="789" spans="1:13" ht="18" customHeight="1">
      <c r="A789" s="4">
        <v>788</v>
      </c>
      <c r="B789" s="37">
        <v>43720</v>
      </c>
      <c r="C789" s="34" t="s">
        <v>4</v>
      </c>
      <c r="D789" s="34" t="s">
        <v>56</v>
      </c>
      <c r="E789" s="34" t="s">
        <v>50</v>
      </c>
      <c r="F789" s="34" t="s">
        <v>24</v>
      </c>
      <c r="G789" s="21"/>
      <c r="H789" s="21"/>
      <c r="I789" s="21" t="s">
        <v>32</v>
      </c>
      <c r="J789" s="21" t="s">
        <v>25</v>
      </c>
      <c r="M789" s="12"/>
    </row>
    <row r="790" spans="1:13" ht="18" customHeight="1">
      <c r="A790" s="4">
        <v>789</v>
      </c>
      <c r="B790" s="37">
        <v>43720</v>
      </c>
      <c r="C790" s="34" t="s">
        <v>44</v>
      </c>
      <c r="D790" s="34" t="s">
        <v>39</v>
      </c>
      <c r="E790" s="34" t="s">
        <v>34</v>
      </c>
      <c r="F790" s="34" t="s">
        <v>46</v>
      </c>
      <c r="G790" s="21"/>
      <c r="H790" s="21"/>
      <c r="I790" s="21" t="s">
        <v>19</v>
      </c>
      <c r="J790" s="21" t="s">
        <v>20</v>
      </c>
      <c r="M790" s="12"/>
    </row>
    <row r="791" spans="1:13" ht="18" customHeight="1">
      <c r="A791" s="4">
        <v>790</v>
      </c>
      <c r="B791" s="37">
        <v>43720</v>
      </c>
      <c r="C791" s="34" t="s">
        <v>6</v>
      </c>
      <c r="D791" s="34" t="s">
        <v>5</v>
      </c>
      <c r="E791" s="34" t="s">
        <v>65</v>
      </c>
      <c r="F791" s="34" t="s">
        <v>28</v>
      </c>
      <c r="G791" s="21"/>
      <c r="H791" s="21"/>
      <c r="I791" s="21" t="s">
        <v>31</v>
      </c>
      <c r="J791" s="21" t="s">
        <v>9</v>
      </c>
      <c r="M791" s="12"/>
    </row>
    <row r="792" spans="1:13" ht="18" customHeight="1">
      <c r="A792" s="4">
        <v>791</v>
      </c>
      <c r="B792" s="37">
        <v>43720</v>
      </c>
      <c r="C792" s="34" t="s">
        <v>57</v>
      </c>
      <c r="D792" s="34" t="s">
        <v>23</v>
      </c>
      <c r="E792" s="34" t="s">
        <v>15</v>
      </c>
      <c r="F792" s="34" t="s">
        <v>43</v>
      </c>
      <c r="G792" s="21"/>
      <c r="H792" s="21"/>
      <c r="I792" s="21" t="s">
        <v>38</v>
      </c>
      <c r="J792" s="21" t="s">
        <v>14</v>
      </c>
      <c r="M792" s="12"/>
    </row>
    <row r="793" spans="1:13" ht="18" customHeight="1">
      <c r="A793" s="4">
        <v>792</v>
      </c>
      <c r="B793" s="37">
        <v>43720</v>
      </c>
      <c r="C793" s="34" t="s">
        <v>21</v>
      </c>
      <c r="D793" s="34" t="s">
        <v>36</v>
      </c>
      <c r="E793" s="34" t="s">
        <v>22</v>
      </c>
      <c r="F793" s="34" t="s">
        <v>7</v>
      </c>
      <c r="G793" s="21"/>
      <c r="H793" s="21"/>
      <c r="I793" s="21" t="s">
        <v>13</v>
      </c>
      <c r="J793" s="21" t="s">
        <v>37</v>
      </c>
      <c r="M793" s="12"/>
    </row>
    <row r="794" spans="1:13" ht="18" customHeight="1">
      <c r="A794" s="4">
        <v>793</v>
      </c>
      <c r="B794" s="37">
        <v>43721</v>
      </c>
      <c r="C794" s="34" t="s">
        <v>72</v>
      </c>
      <c r="D794" s="34" t="s">
        <v>40</v>
      </c>
      <c r="E794" s="36" t="s">
        <v>46</v>
      </c>
      <c r="F794" s="34" t="s">
        <v>60</v>
      </c>
      <c r="G794" s="21"/>
      <c r="H794" s="21"/>
      <c r="I794" s="21" t="s">
        <v>20</v>
      </c>
      <c r="J794" s="21" t="s">
        <v>38</v>
      </c>
      <c r="M794" s="12"/>
    </row>
    <row r="795" spans="1:13" ht="18" customHeight="1">
      <c r="A795" s="4">
        <v>794</v>
      </c>
      <c r="B795" s="37">
        <v>43721</v>
      </c>
      <c r="C795" s="34" t="s">
        <v>10</v>
      </c>
      <c r="D795" s="34" t="s">
        <v>27</v>
      </c>
      <c r="E795" s="34" t="s">
        <v>48</v>
      </c>
      <c r="F795" s="34" t="s">
        <v>17</v>
      </c>
      <c r="G795" s="21"/>
      <c r="H795" s="21"/>
      <c r="I795" s="21" t="s">
        <v>32</v>
      </c>
      <c r="J795" s="21" t="s">
        <v>8</v>
      </c>
      <c r="M795" s="12"/>
    </row>
    <row r="796" spans="1:13" ht="18" customHeight="1">
      <c r="A796" s="4">
        <v>795</v>
      </c>
      <c r="B796" s="37">
        <v>43721</v>
      </c>
      <c r="C796" s="34" t="s">
        <v>30</v>
      </c>
      <c r="D796" s="34" t="s">
        <v>29</v>
      </c>
      <c r="E796" s="34" t="s">
        <v>24</v>
      </c>
      <c r="F796" s="34" t="s">
        <v>33</v>
      </c>
      <c r="G796" s="21"/>
      <c r="H796" s="21"/>
      <c r="I796" s="21" t="s">
        <v>37</v>
      </c>
      <c r="J796" s="21" t="s">
        <v>19</v>
      </c>
      <c r="M796" s="12"/>
    </row>
    <row r="797" spans="1:13" ht="18" customHeight="1">
      <c r="A797" s="4">
        <v>796</v>
      </c>
      <c r="B797" s="37">
        <v>43722</v>
      </c>
      <c r="C797" s="34" t="s">
        <v>40</v>
      </c>
      <c r="D797" s="34" t="s">
        <v>46</v>
      </c>
      <c r="E797" s="34" t="s">
        <v>60</v>
      </c>
      <c r="F797" s="34" t="s">
        <v>21</v>
      </c>
      <c r="G797" s="21"/>
      <c r="H797" s="21"/>
      <c r="I797" s="21" t="s">
        <v>20</v>
      </c>
      <c r="J797" s="21" t="s">
        <v>38</v>
      </c>
      <c r="M797" s="12"/>
    </row>
    <row r="798" spans="1:13" ht="18" customHeight="1">
      <c r="A798" s="4">
        <v>797</v>
      </c>
      <c r="B798" s="37">
        <v>43722</v>
      </c>
      <c r="C798" s="34" t="s">
        <v>36</v>
      </c>
      <c r="D798" s="34" t="s">
        <v>22</v>
      </c>
      <c r="E798" s="34" t="s">
        <v>28</v>
      </c>
      <c r="F798" s="34" t="s">
        <v>49</v>
      </c>
      <c r="G798" s="21"/>
      <c r="H798" s="21"/>
      <c r="I798" s="21" t="s">
        <v>31</v>
      </c>
      <c r="J798" s="21" t="s">
        <v>25</v>
      </c>
      <c r="M798" s="12"/>
    </row>
    <row r="799" spans="1:13" ht="18" customHeight="1">
      <c r="A799" s="4">
        <v>798</v>
      </c>
      <c r="B799" s="37">
        <v>43722</v>
      </c>
      <c r="C799" s="34" t="s">
        <v>29</v>
      </c>
      <c r="D799" s="36" t="s">
        <v>24</v>
      </c>
      <c r="E799" s="34" t="s">
        <v>33</v>
      </c>
      <c r="F799" s="34" t="s">
        <v>4</v>
      </c>
      <c r="G799" s="21"/>
      <c r="H799" s="21"/>
      <c r="I799" s="21" t="s">
        <v>37</v>
      </c>
      <c r="J799" s="21" t="s">
        <v>19</v>
      </c>
      <c r="M799" s="12"/>
    </row>
    <row r="800" spans="1:13" ht="18" customHeight="1">
      <c r="A800" s="4">
        <v>799</v>
      </c>
      <c r="B800" s="37">
        <v>43722</v>
      </c>
      <c r="C800" s="34" t="s">
        <v>23</v>
      </c>
      <c r="D800" s="34" t="s">
        <v>59</v>
      </c>
      <c r="E800" s="34" t="s">
        <v>43</v>
      </c>
      <c r="F800" s="34" t="s">
        <v>16</v>
      </c>
      <c r="G800" s="21"/>
      <c r="H800" s="21"/>
      <c r="I800" s="21" t="s">
        <v>26</v>
      </c>
      <c r="J800" s="21" t="s">
        <v>9</v>
      </c>
      <c r="M800" s="12"/>
    </row>
    <row r="801" spans="1:13" ht="18" customHeight="1">
      <c r="A801" s="4">
        <v>800</v>
      </c>
      <c r="B801" s="37">
        <v>43722</v>
      </c>
      <c r="C801" s="34" t="s">
        <v>18</v>
      </c>
      <c r="D801" s="34" t="s">
        <v>51</v>
      </c>
      <c r="E801" s="34" t="s">
        <v>12</v>
      </c>
      <c r="F801" s="34" t="s">
        <v>6</v>
      </c>
      <c r="G801" s="21"/>
      <c r="H801" s="21"/>
      <c r="I801" s="21" t="s">
        <v>13</v>
      </c>
      <c r="J801" s="21" t="s">
        <v>14</v>
      </c>
      <c r="M801" s="12"/>
    </row>
    <row r="802" spans="1:13" ht="18" customHeight="1">
      <c r="A802" s="4">
        <v>801</v>
      </c>
      <c r="B802" s="37">
        <v>43722</v>
      </c>
      <c r="C802" s="34" t="s">
        <v>27</v>
      </c>
      <c r="D802" s="34" t="s">
        <v>48</v>
      </c>
      <c r="E802" s="34" t="s">
        <v>17</v>
      </c>
      <c r="F802" s="34" t="s">
        <v>35</v>
      </c>
      <c r="G802" s="21"/>
      <c r="H802" s="21"/>
      <c r="I802" s="21" t="s">
        <v>32</v>
      </c>
      <c r="J802" s="21" t="s">
        <v>8</v>
      </c>
      <c r="M802" s="12"/>
    </row>
    <row r="803" spans="1:13" ht="18" customHeight="1">
      <c r="A803" s="4">
        <v>802</v>
      </c>
      <c r="B803" s="37">
        <v>43723</v>
      </c>
      <c r="C803" s="34" t="s">
        <v>45</v>
      </c>
      <c r="D803" s="34" t="s">
        <v>55</v>
      </c>
      <c r="E803" s="34" t="s">
        <v>21</v>
      </c>
      <c r="F803" s="34" t="s">
        <v>72</v>
      </c>
      <c r="G803" s="21"/>
      <c r="H803" s="21"/>
      <c r="I803" s="21" t="s">
        <v>19</v>
      </c>
      <c r="J803" s="21" t="s">
        <v>14</v>
      </c>
      <c r="M803" s="12"/>
    </row>
    <row r="804" spans="1:13" ht="18" customHeight="1">
      <c r="A804" s="4">
        <v>803</v>
      </c>
      <c r="B804" s="37">
        <v>43723</v>
      </c>
      <c r="C804" s="34" t="s">
        <v>59</v>
      </c>
      <c r="D804" s="34" t="s">
        <v>43</v>
      </c>
      <c r="E804" s="34" t="s">
        <v>16</v>
      </c>
      <c r="F804" s="34" t="s">
        <v>44</v>
      </c>
      <c r="G804" s="21"/>
      <c r="H804" s="21"/>
      <c r="I804" s="21" t="s">
        <v>26</v>
      </c>
      <c r="J804" s="21" t="s">
        <v>9</v>
      </c>
      <c r="M804" s="12"/>
    </row>
    <row r="805" spans="1:13" ht="18" customHeight="1">
      <c r="A805" s="4">
        <v>804</v>
      </c>
      <c r="B805" s="37">
        <v>43723</v>
      </c>
      <c r="C805" s="34" t="s">
        <v>5</v>
      </c>
      <c r="D805" s="34" t="s">
        <v>34</v>
      </c>
      <c r="E805" s="34" t="s">
        <v>4</v>
      </c>
      <c r="F805" s="34" t="s">
        <v>30</v>
      </c>
      <c r="G805" s="21"/>
      <c r="H805" s="21"/>
      <c r="I805" s="21" t="s">
        <v>37</v>
      </c>
      <c r="J805" s="21" t="s">
        <v>38</v>
      </c>
      <c r="M805" s="12"/>
    </row>
    <row r="806" spans="1:13" ht="18" customHeight="1">
      <c r="A806" s="4">
        <v>805</v>
      </c>
      <c r="B806" s="37">
        <v>43723</v>
      </c>
      <c r="C806" s="34" t="s">
        <v>48</v>
      </c>
      <c r="D806" s="34" t="s">
        <v>17</v>
      </c>
      <c r="E806" s="34" t="s">
        <v>35</v>
      </c>
      <c r="F806" s="34" t="s">
        <v>10</v>
      </c>
      <c r="G806" s="21"/>
      <c r="H806" s="21"/>
      <c r="I806" s="21" t="s">
        <v>32</v>
      </c>
      <c r="J806" s="21" t="s">
        <v>8</v>
      </c>
      <c r="M806" s="12"/>
    </row>
    <row r="807" spans="1:13" ht="18" customHeight="1">
      <c r="A807" s="4">
        <v>806</v>
      </c>
      <c r="B807" s="37">
        <v>43723</v>
      </c>
      <c r="C807" s="34" t="s">
        <v>56</v>
      </c>
      <c r="D807" s="34" t="s">
        <v>50</v>
      </c>
      <c r="E807" s="34" t="s">
        <v>47</v>
      </c>
      <c r="F807" s="34" t="s">
        <v>41</v>
      </c>
      <c r="G807" s="21"/>
      <c r="H807" s="21"/>
      <c r="I807" s="21" t="s">
        <v>20</v>
      </c>
      <c r="J807" s="21" t="s">
        <v>13</v>
      </c>
      <c r="M807" s="12"/>
    </row>
    <row r="808" spans="1:13" ht="18" customHeight="1">
      <c r="A808" s="4">
        <v>807</v>
      </c>
      <c r="B808" s="37">
        <v>43723</v>
      </c>
      <c r="C808" s="34" t="s">
        <v>22</v>
      </c>
      <c r="D808" s="34" t="s">
        <v>28</v>
      </c>
      <c r="E808" s="34" t="s">
        <v>49</v>
      </c>
      <c r="F808" s="34" t="s">
        <v>42</v>
      </c>
      <c r="G808" s="21"/>
      <c r="H808" s="21"/>
      <c r="I808" s="21" t="s">
        <v>31</v>
      </c>
      <c r="J808" s="21" t="s">
        <v>25</v>
      </c>
      <c r="M808" s="12"/>
    </row>
    <row r="809" spans="1:13" ht="18" customHeight="1">
      <c r="A809" s="4">
        <v>808</v>
      </c>
      <c r="B809" s="37">
        <v>43724</v>
      </c>
      <c r="C809" s="34" t="s">
        <v>55</v>
      </c>
      <c r="D809" s="34" t="s">
        <v>21</v>
      </c>
      <c r="E809" s="34" t="s">
        <v>72</v>
      </c>
      <c r="F809" s="34" t="s">
        <v>18</v>
      </c>
      <c r="G809" s="21"/>
      <c r="H809" s="21"/>
      <c r="I809" s="21" t="s">
        <v>19</v>
      </c>
      <c r="J809" s="21" t="s">
        <v>14</v>
      </c>
      <c r="M809" s="12"/>
    </row>
    <row r="810" spans="1:13" ht="18" customHeight="1">
      <c r="A810" s="4">
        <v>809</v>
      </c>
      <c r="B810" s="37">
        <v>43724</v>
      </c>
      <c r="C810" s="34" t="s">
        <v>34</v>
      </c>
      <c r="D810" s="34" t="s">
        <v>4</v>
      </c>
      <c r="E810" s="34" t="s">
        <v>30</v>
      </c>
      <c r="F810" s="34" t="s">
        <v>29</v>
      </c>
      <c r="G810" s="21"/>
      <c r="H810" s="21"/>
      <c r="I810" s="21" t="s">
        <v>37</v>
      </c>
      <c r="J810" s="21" t="s">
        <v>38</v>
      </c>
      <c r="M810" s="12"/>
    </row>
    <row r="811" spans="1:13" ht="18" customHeight="1">
      <c r="A811" s="4">
        <v>810</v>
      </c>
      <c r="B811" s="37">
        <v>43724</v>
      </c>
      <c r="C811" s="34" t="s">
        <v>28</v>
      </c>
      <c r="D811" s="34" t="s">
        <v>49</v>
      </c>
      <c r="E811" s="34" t="s">
        <v>42</v>
      </c>
      <c r="F811" s="34" t="s">
        <v>36</v>
      </c>
      <c r="G811" s="21"/>
      <c r="H811" s="21"/>
      <c r="I811" s="21" t="s">
        <v>31</v>
      </c>
      <c r="J811" s="21" t="s">
        <v>25</v>
      </c>
      <c r="M811" s="12"/>
    </row>
    <row r="812" spans="1:13" ht="18" customHeight="1">
      <c r="A812" s="4">
        <v>811</v>
      </c>
      <c r="B812" s="37">
        <v>43724</v>
      </c>
      <c r="C812" s="34" t="s">
        <v>43</v>
      </c>
      <c r="D812" s="34" t="s">
        <v>16</v>
      </c>
      <c r="E812" s="34" t="s">
        <v>44</v>
      </c>
      <c r="F812" s="34" t="s">
        <v>23</v>
      </c>
      <c r="G812" s="21"/>
      <c r="H812" s="21"/>
      <c r="I812" s="21" t="s">
        <v>26</v>
      </c>
      <c r="J812" s="21" t="s">
        <v>9</v>
      </c>
      <c r="M812" s="12"/>
    </row>
    <row r="813" spans="1:13" ht="18" customHeight="1">
      <c r="A813" s="4">
        <v>812</v>
      </c>
      <c r="B813" s="37">
        <v>43724</v>
      </c>
      <c r="C813" s="34" t="s">
        <v>50</v>
      </c>
      <c r="D813" s="34" t="s">
        <v>47</v>
      </c>
      <c r="E813" s="34" t="s">
        <v>41</v>
      </c>
      <c r="F813" s="34" t="s">
        <v>40</v>
      </c>
      <c r="G813" s="21"/>
      <c r="H813" s="21"/>
      <c r="I813" s="21" t="s">
        <v>20</v>
      </c>
      <c r="J813" s="21" t="s">
        <v>13</v>
      </c>
      <c r="M813" s="12"/>
    </row>
    <row r="814" spans="1:13" ht="18" customHeight="1">
      <c r="A814" s="4">
        <v>813</v>
      </c>
      <c r="B814" s="37">
        <v>43724</v>
      </c>
      <c r="C814" s="34" t="s">
        <v>17</v>
      </c>
      <c r="D814" s="34" t="s">
        <v>35</v>
      </c>
      <c r="E814" s="34" t="s">
        <v>10</v>
      </c>
      <c r="F814" s="34" t="s">
        <v>27</v>
      </c>
      <c r="G814" s="21"/>
      <c r="H814" s="21"/>
      <c r="I814" s="21" t="s">
        <v>32</v>
      </c>
      <c r="J814" s="21" t="s">
        <v>8</v>
      </c>
      <c r="M814" s="12"/>
    </row>
    <row r="815" spans="1:13" ht="18" customHeight="1">
      <c r="A815" s="4">
        <v>814</v>
      </c>
      <c r="B815" s="37">
        <v>43726</v>
      </c>
      <c r="C815" s="34" t="s">
        <v>4</v>
      </c>
      <c r="D815" s="34" t="s">
        <v>33</v>
      </c>
      <c r="E815" s="34" t="s">
        <v>36</v>
      </c>
      <c r="F815" s="34" t="s">
        <v>22</v>
      </c>
      <c r="G815" s="21"/>
      <c r="H815" s="21"/>
      <c r="I815" s="21" t="s">
        <v>32</v>
      </c>
      <c r="J815" s="21" t="s">
        <v>26</v>
      </c>
      <c r="M815" s="12"/>
    </row>
    <row r="816" spans="1:13" ht="18" customHeight="1">
      <c r="A816" s="4">
        <v>815</v>
      </c>
      <c r="B816" s="37">
        <v>43726</v>
      </c>
      <c r="C816" s="34" t="s">
        <v>24</v>
      </c>
      <c r="D816" s="34" t="s">
        <v>44</v>
      </c>
      <c r="E816" s="34" t="s">
        <v>7</v>
      </c>
      <c r="F816" s="34" t="s">
        <v>46</v>
      </c>
      <c r="G816" s="21"/>
      <c r="H816" s="21"/>
      <c r="I816" s="21" t="s">
        <v>38</v>
      </c>
      <c r="J816" s="21" t="s">
        <v>14</v>
      </c>
      <c r="M816" s="12"/>
    </row>
    <row r="817" spans="1:13" ht="18" customHeight="1">
      <c r="A817" s="4">
        <v>816</v>
      </c>
      <c r="B817" s="37">
        <v>43726</v>
      </c>
      <c r="C817" s="34" t="s">
        <v>21</v>
      </c>
      <c r="D817" s="34" t="s">
        <v>10</v>
      </c>
      <c r="E817" s="34" t="s">
        <v>27</v>
      </c>
      <c r="F817" s="34" t="s">
        <v>5</v>
      </c>
      <c r="G817" s="21"/>
      <c r="H817" s="21"/>
      <c r="I817" s="21" t="s">
        <v>20</v>
      </c>
      <c r="J817" s="21" t="s">
        <v>37</v>
      </c>
      <c r="M817" s="12"/>
    </row>
    <row r="818" spans="1:13" ht="18" customHeight="1">
      <c r="A818" s="4">
        <v>817</v>
      </c>
      <c r="B818" s="37">
        <v>43726</v>
      </c>
      <c r="C818" s="34" t="s">
        <v>16</v>
      </c>
      <c r="D818" s="34" t="s">
        <v>15</v>
      </c>
      <c r="E818" s="34" t="s">
        <v>23</v>
      </c>
      <c r="F818" s="34" t="s">
        <v>11</v>
      </c>
      <c r="G818" s="21"/>
      <c r="H818" s="21"/>
      <c r="I818" s="21" t="s">
        <v>25</v>
      </c>
      <c r="J818" s="21" t="s">
        <v>9</v>
      </c>
      <c r="M818" s="12"/>
    </row>
    <row r="819" spans="1:13" ht="18" customHeight="1">
      <c r="A819" s="4">
        <v>818</v>
      </c>
      <c r="B819" s="37">
        <v>43727</v>
      </c>
      <c r="C819" s="34" t="s">
        <v>42</v>
      </c>
      <c r="D819" s="34" t="s">
        <v>29</v>
      </c>
      <c r="E819" s="34" t="s">
        <v>39</v>
      </c>
      <c r="F819" s="34" t="s">
        <v>28</v>
      </c>
      <c r="G819" s="21"/>
      <c r="H819" s="21"/>
      <c r="I819" s="21" t="s">
        <v>13</v>
      </c>
      <c r="J819" s="21" t="s">
        <v>19</v>
      </c>
      <c r="M819" s="12"/>
    </row>
    <row r="820" spans="1:13" ht="18" customHeight="1">
      <c r="A820" s="4">
        <v>819</v>
      </c>
      <c r="B820" s="37">
        <v>43727</v>
      </c>
      <c r="C820" s="34" t="s">
        <v>10</v>
      </c>
      <c r="D820" s="34" t="s">
        <v>27</v>
      </c>
      <c r="E820" s="34" t="s">
        <v>5</v>
      </c>
      <c r="F820" s="34" t="s">
        <v>17</v>
      </c>
      <c r="G820" s="21"/>
      <c r="H820" s="21"/>
      <c r="I820" s="21" t="s">
        <v>20</v>
      </c>
      <c r="J820" s="21" t="s">
        <v>37</v>
      </c>
      <c r="M820" s="12"/>
    </row>
    <row r="821" spans="1:13" ht="18" customHeight="1">
      <c r="A821" s="4">
        <v>820</v>
      </c>
      <c r="B821" s="37">
        <v>43727</v>
      </c>
      <c r="C821" s="34" t="s">
        <v>44</v>
      </c>
      <c r="D821" s="34" t="s">
        <v>7</v>
      </c>
      <c r="E821" s="34" t="s">
        <v>46</v>
      </c>
      <c r="F821" s="34" t="s">
        <v>34</v>
      </c>
      <c r="G821" s="21"/>
      <c r="H821" s="21"/>
      <c r="I821" s="21" t="s">
        <v>38</v>
      </c>
      <c r="J821" s="21" t="s">
        <v>14</v>
      </c>
      <c r="M821" s="12"/>
    </row>
    <row r="822" spans="1:13" ht="18" customHeight="1">
      <c r="A822" s="4">
        <v>821</v>
      </c>
      <c r="B822" s="37">
        <v>43727</v>
      </c>
      <c r="C822" s="34" t="s">
        <v>15</v>
      </c>
      <c r="D822" s="34" t="s">
        <v>23</v>
      </c>
      <c r="E822" s="34" t="s">
        <v>11</v>
      </c>
      <c r="F822" s="34" t="s">
        <v>50</v>
      </c>
      <c r="G822" s="21"/>
      <c r="H822" s="21"/>
      <c r="I822" s="21" t="s">
        <v>25</v>
      </c>
      <c r="J822" s="21" t="s">
        <v>26</v>
      </c>
      <c r="M822" s="12"/>
    </row>
    <row r="823" spans="1:13" ht="18" customHeight="1">
      <c r="A823" s="4">
        <v>822</v>
      </c>
      <c r="B823" s="37">
        <v>43727</v>
      </c>
      <c r="C823" s="34" t="s">
        <v>33</v>
      </c>
      <c r="D823" s="34" t="s">
        <v>36</v>
      </c>
      <c r="E823" s="34" t="s">
        <v>22</v>
      </c>
      <c r="F823" s="34" t="s">
        <v>41</v>
      </c>
      <c r="G823" s="21"/>
      <c r="H823" s="21"/>
      <c r="I823" s="21" t="s">
        <v>32</v>
      </c>
      <c r="J823" s="21" t="s">
        <v>31</v>
      </c>
      <c r="M823" s="12"/>
    </row>
    <row r="824" spans="1:13" ht="18" customHeight="1">
      <c r="A824" s="4">
        <v>823</v>
      </c>
      <c r="B824" s="37">
        <v>43727</v>
      </c>
      <c r="C824" s="34" t="s">
        <v>12</v>
      </c>
      <c r="D824" s="34" t="s">
        <v>6</v>
      </c>
      <c r="E824" s="34" t="s">
        <v>56</v>
      </c>
      <c r="F824" s="34" t="s">
        <v>60</v>
      </c>
      <c r="G824" s="21"/>
      <c r="H824" s="21"/>
      <c r="I824" s="21" t="s">
        <v>8</v>
      </c>
      <c r="J824" s="21" t="s">
        <v>135</v>
      </c>
      <c r="M824" s="12"/>
    </row>
    <row r="825" spans="1:13" ht="18" customHeight="1">
      <c r="A825" s="4">
        <v>824</v>
      </c>
      <c r="B825" s="37">
        <v>43728</v>
      </c>
      <c r="C825" s="34" t="s">
        <v>36</v>
      </c>
      <c r="D825" s="34" t="s">
        <v>22</v>
      </c>
      <c r="E825" s="34" t="s">
        <v>41</v>
      </c>
      <c r="F825" s="34" t="s">
        <v>4</v>
      </c>
      <c r="G825" s="21"/>
      <c r="H825" s="21"/>
      <c r="I825" s="21" t="s">
        <v>32</v>
      </c>
      <c r="J825" s="21" t="s">
        <v>9</v>
      </c>
      <c r="M825" s="12"/>
    </row>
    <row r="826" spans="1:13" ht="18" customHeight="1">
      <c r="A826" s="4">
        <v>825</v>
      </c>
      <c r="B826" s="37">
        <v>43728</v>
      </c>
      <c r="C826" s="34" t="s">
        <v>58</v>
      </c>
      <c r="D826" s="34" t="s">
        <v>45</v>
      </c>
      <c r="E826" s="34" t="s">
        <v>34</v>
      </c>
      <c r="F826" s="34" t="s">
        <v>72</v>
      </c>
      <c r="G826" s="21"/>
      <c r="H826" s="21"/>
      <c r="I826" s="21" t="s">
        <v>26</v>
      </c>
      <c r="J826" s="21" t="s">
        <v>8</v>
      </c>
      <c r="M826" s="12"/>
    </row>
    <row r="827" spans="1:13" ht="18" customHeight="1">
      <c r="A827" s="4">
        <v>826</v>
      </c>
      <c r="B827" s="37">
        <v>43728</v>
      </c>
      <c r="C827" s="34" t="s">
        <v>6</v>
      </c>
      <c r="D827" s="34" t="s">
        <v>30</v>
      </c>
      <c r="E827" s="34" t="s">
        <v>28</v>
      </c>
      <c r="F827" s="34" t="s">
        <v>48</v>
      </c>
      <c r="G827" s="21"/>
      <c r="H827" s="21"/>
      <c r="I827" s="21" t="s">
        <v>13</v>
      </c>
      <c r="J827" s="21" t="s">
        <v>37</v>
      </c>
      <c r="M827" s="12"/>
    </row>
    <row r="828" spans="1:13" ht="18" customHeight="1">
      <c r="A828" s="4">
        <v>827</v>
      </c>
      <c r="B828" s="37">
        <v>43728</v>
      </c>
      <c r="C828" s="34" t="s">
        <v>23</v>
      </c>
      <c r="D828" s="34" t="s">
        <v>11</v>
      </c>
      <c r="E828" s="34" t="s">
        <v>50</v>
      </c>
      <c r="F828" s="34" t="s">
        <v>16</v>
      </c>
      <c r="G828" s="21"/>
      <c r="H828" s="21"/>
      <c r="I828" s="21" t="s">
        <v>25</v>
      </c>
      <c r="J828" s="21" t="s">
        <v>31</v>
      </c>
      <c r="M828" s="12"/>
    </row>
    <row r="829" spans="1:13" ht="18" customHeight="1">
      <c r="A829" s="4">
        <v>828</v>
      </c>
      <c r="B829" s="37">
        <v>43729</v>
      </c>
      <c r="C829" s="34" t="s">
        <v>45</v>
      </c>
      <c r="D829" s="34" t="s">
        <v>34</v>
      </c>
      <c r="E829" s="34" t="s">
        <v>72</v>
      </c>
      <c r="F829" s="34" t="s">
        <v>43</v>
      </c>
      <c r="G829" s="21"/>
      <c r="H829" s="21"/>
      <c r="I829" s="21" t="s">
        <v>26</v>
      </c>
      <c r="J829" s="21" t="s">
        <v>8</v>
      </c>
      <c r="M829" s="12"/>
    </row>
    <row r="830" spans="1:13" ht="18" customHeight="1">
      <c r="A830" s="4">
        <v>829</v>
      </c>
      <c r="B830" s="37">
        <v>43729</v>
      </c>
      <c r="C830" s="34" t="s">
        <v>7</v>
      </c>
      <c r="D830" s="34" t="s">
        <v>46</v>
      </c>
      <c r="E830" s="34" t="s">
        <v>47</v>
      </c>
      <c r="F830" s="34" t="s">
        <v>24</v>
      </c>
      <c r="G830" s="21"/>
      <c r="H830" s="21"/>
      <c r="I830" s="21" t="s">
        <v>38</v>
      </c>
      <c r="J830" s="21" t="s">
        <v>19</v>
      </c>
      <c r="M830" s="12"/>
    </row>
    <row r="831" spans="1:13" ht="18" customHeight="1">
      <c r="A831" s="4">
        <v>830</v>
      </c>
      <c r="B831" s="37">
        <v>43729</v>
      </c>
      <c r="C831" s="34" t="s">
        <v>29</v>
      </c>
      <c r="D831" s="34" t="s">
        <v>5</v>
      </c>
      <c r="E831" s="34" t="s">
        <v>18</v>
      </c>
      <c r="F831" s="34" t="s">
        <v>21</v>
      </c>
      <c r="G831" s="21"/>
      <c r="H831" s="21"/>
      <c r="I831" s="21" t="s">
        <v>14</v>
      </c>
      <c r="J831" s="21" t="s">
        <v>20</v>
      </c>
      <c r="M831" s="12"/>
    </row>
    <row r="832" spans="1:13" ht="18" customHeight="1">
      <c r="A832" s="4">
        <v>831</v>
      </c>
      <c r="B832" s="37">
        <v>43729</v>
      </c>
      <c r="C832" s="34" t="s">
        <v>30</v>
      </c>
      <c r="D832" s="34" t="s">
        <v>28</v>
      </c>
      <c r="E832" s="34" t="s">
        <v>48</v>
      </c>
      <c r="F832" s="34" t="s">
        <v>10</v>
      </c>
      <c r="G832" s="21"/>
      <c r="H832" s="21"/>
      <c r="I832" s="21" t="s">
        <v>13</v>
      </c>
      <c r="J832" s="21" t="s">
        <v>37</v>
      </c>
      <c r="M832" s="12"/>
    </row>
    <row r="833" spans="1:13" ht="18" customHeight="1">
      <c r="A833" s="4">
        <v>832</v>
      </c>
      <c r="B833" s="37">
        <v>43729</v>
      </c>
      <c r="C833" s="34" t="s">
        <v>11</v>
      </c>
      <c r="D833" s="34" t="s">
        <v>50</v>
      </c>
      <c r="E833" s="34" t="s">
        <v>16</v>
      </c>
      <c r="F833" s="34" t="s">
        <v>15</v>
      </c>
      <c r="G833" s="21"/>
      <c r="H833" s="21"/>
      <c r="I833" s="21" t="s">
        <v>25</v>
      </c>
      <c r="J833" s="21" t="s">
        <v>31</v>
      </c>
      <c r="M833" s="12"/>
    </row>
    <row r="834" spans="1:13" ht="18" customHeight="1">
      <c r="A834" s="4">
        <v>833</v>
      </c>
      <c r="B834" s="37">
        <v>43729</v>
      </c>
      <c r="C834" s="34" t="s">
        <v>22</v>
      </c>
      <c r="D834" s="34" t="s">
        <v>39</v>
      </c>
      <c r="E834" s="34" t="s">
        <v>4</v>
      </c>
      <c r="F834" s="34" t="s">
        <v>49</v>
      </c>
      <c r="G834" s="21"/>
      <c r="H834" s="21"/>
      <c r="I834" s="21" t="s">
        <v>9</v>
      </c>
      <c r="J834" s="21" t="s">
        <v>32</v>
      </c>
      <c r="M834" s="12"/>
    </row>
    <row r="835" spans="1:13" ht="18" customHeight="1">
      <c r="A835" s="4">
        <v>834</v>
      </c>
      <c r="B835" s="37">
        <v>43730</v>
      </c>
      <c r="C835" s="34" t="s">
        <v>39</v>
      </c>
      <c r="D835" s="34" t="s">
        <v>4</v>
      </c>
      <c r="E835" s="36" t="s">
        <v>49</v>
      </c>
      <c r="F835" s="34" t="s">
        <v>40</v>
      </c>
      <c r="G835" s="21"/>
      <c r="H835" s="21"/>
      <c r="I835" s="21" t="s">
        <v>9</v>
      </c>
      <c r="J835" s="21" t="s">
        <v>32</v>
      </c>
      <c r="M835" s="12"/>
    </row>
    <row r="836" spans="1:13" ht="18" customHeight="1">
      <c r="A836" s="4">
        <v>835</v>
      </c>
      <c r="B836" s="37">
        <v>43730</v>
      </c>
      <c r="C836" s="34" t="s">
        <v>55</v>
      </c>
      <c r="D836" s="34" t="s">
        <v>48</v>
      </c>
      <c r="E836" s="34" t="s">
        <v>17</v>
      </c>
      <c r="F836" s="34" t="s">
        <v>35</v>
      </c>
      <c r="G836" s="21"/>
      <c r="H836" s="21"/>
      <c r="I836" s="21" t="s">
        <v>8</v>
      </c>
      <c r="J836" s="21" t="s">
        <v>31</v>
      </c>
      <c r="M836" s="12"/>
    </row>
    <row r="837" spans="1:13" ht="18" customHeight="1">
      <c r="A837" s="4">
        <v>836</v>
      </c>
      <c r="B837" s="37">
        <v>43730</v>
      </c>
      <c r="C837" s="34" t="s">
        <v>34</v>
      </c>
      <c r="D837" s="34" t="s">
        <v>47</v>
      </c>
      <c r="E837" s="34" t="s">
        <v>43</v>
      </c>
      <c r="F837" s="34" t="s">
        <v>44</v>
      </c>
      <c r="G837" s="21"/>
      <c r="H837" s="21"/>
      <c r="I837" s="21" t="s">
        <v>26</v>
      </c>
      <c r="J837" s="21" t="s">
        <v>25</v>
      </c>
      <c r="M837" s="12"/>
    </row>
    <row r="838" spans="1:13" ht="18" customHeight="1">
      <c r="A838" s="4">
        <v>837</v>
      </c>
      <c r="B838" s="37">
        <v>43730</v>
      </c>
      <c r="C838" s="34" t="s">
        <v>5</v>
      </c>
      <c r="D838" s="34" t="s">
        <v>18</v>
      </c>
      <c r="E838" s="34" t="s">
        <v>21</v>
      </c>
      <c r="F838" s="34" t="s">
        <v>12</v>
      </c>
      <c r="G838" s="21"/>
      <c r="H838" s="21"/>
      <c r="I838" s="21" t="s">
        <v>14</v>
      </c>
      <c r="J838" s="21" t="s">
        <v>37</v>
      </c>
      <c r="M838" s="12"/>
    </row>
    <row r="839" spans="1:13" ht="18" customHeight="1">
      <c r="A839" s="4">
        <v>838</v>
      </c>
      <c r="B839" s="37">
        <v>43730</v>
      </c>
      <c r="C839" s="34" t="s">
        <v>50</v>
      </c>
      <c r="D839" s="34" t="s">
        <v>16</v>
      </c>
      <c r="E839" s="34" t="s">
        <v>15</v>
      </c>
      <c r="F839" s="34" t="s">
        <v>23</v>
      </c>
      <c r="G839" s="21"/>
      <c r="H839" s="21"/>
      <c r="I839" s="21" t="s">
        <v>38</v>
      </c>
      <c r="J839" s="21" t="s">
        <v>13</v>
      </c>
      <c r="M839" s="12"/>
    </row>
    <row r="840" spans="1:13" ht="18" customHeight="1">
      <c r="A840" s="4">
        <v>839</v>
      </c>
      <c r="B840" s="37">
        <v>43731</v>
      </c>
      <c r="C840" s="34" t="s">
        <v>4</v>
      </c>
      <c r="D840" s="36" t="s">
        <v>49</v>
      </c>
      <c r="E840" s="34" t="s">
        <v>40</v>
      </c>
      <c r="F840" s="34" t="s">
        <v>22</v>
      </c>
      <c r="G840" s="21"/>
      <c r="H840" s="21"/>
      <c r="I840" s="21" t="s">
        <v>9</v>
      </c>
      <c r="J840" s="21" t="s">
        <v>32</v>
      </c>
      <c r="M840" s="12"/>
    </row>
    <row r="841" spans="1:13" ht="18" customHeight="1">
      <c r="A841" s="4">
        <v>840</v>
      </c>
      <c r="B841" s="37">
        <v>43731</v>
      </c>
      <c r="C841" s="34" t="s">
        <v>72</v>
      </c>
      <c r="D841" s="34" t="s">
        <v>24</v>
      </c>
      <c r="E841" s="34" t="s">
        <v>33</v>
      </c>
      <c r="F841" s="34" t="s">
        <v>7</v>
      </c>
      <c r="G841" s="21"/>
      <c r="H841" s="21"/>
      <c r="I841" s="21" t="s">
        <v>19</v>
      </c>
      <c r="J841" s="21" t="s">
        <v>20</v>
      </c>
      <c r="M841" s="12"/>
    </row>
    <row r="842" spans="1:13" ht="18" customHeight="1">
      <c r="A842" s="4">
        <v>841</v>
      </c>
      <c r="B842" s="37">
        <v>43731</v>
      </c>
      <c r="C842" s="34" t="s">
        <v>47</v>
      </c>
      <c r="D842" s="34" t="s">
        <v>43</v>
      </c>
      <c r="E842" s="34" t="s">
        <v>44</v>
      </c>
      <c r="F842" s="34" t="s">
        <v>57</v>
      </c>
      <c r="G842" s="21"/>
      <c r="H842" s="21"/>
      <c r="I842" s="21" t="s">
        <v>26</v>
      </c>
      <c r="J842" s="21" t="s">
        <v>25</v>
      </c>
      <c r="M842" s="12"/>
    </row>
    <row r="843" spans="1:13" ht="18" customHeight="1">
      <c r="A843" s="4">
        <v>842</v>
      </c>
      <c r="B843" s="37">
        <v>43731</v>
      </c>
      <c r="C843" s="34" t="s">
        <v>48</v>
      </c>
      <c r="D843" s="34" t="s">
        <v>17</v>
      </c>
      <c r="E843" s="34" t="s">
        <v>35</v>
      </c>
      <c r="F843" s="34" t="s">
        <v>36</v>
      </c>
      <c r="G843" s="21"/>
      <c r="H843" s="21"/>
      <c r="I843" s="21" t="s">
        <v>8</v>
      </c>
      <c r="J843" s="21" t="s">
        <v>31</v>
      </c>
      <c r="M843" s="12"/>
    </row>
    <row r="844" spans="1:13" ht="18" customHeight="1">
      <c r="A844" s="4">
        <v>843</v>
      </c>
      <c r="B844" s="37">
        <v>43731</v>
      </c>
      <c r="C844" s="34" t="s">
        <v>18</v>
      </c>
      <c r="D844" s="34" t="s">
        <v>21</v>
      </c>
      <c r="E844" s="34" t="s">
        <v>12</v>
      </c>
      <c r="F844" s="34" t="s">
        <v>29</v>
      </c>
      <c r="G844" s="21"/>
      <c r="H844" s="21"/>
      <c r="I844" s="21" t="s">
        <v>14</v>
      </c>
      <c r="J844" s="21" t="s">
        <v>37</v>
      </c>
      <c r="M844" s="12"/>
    </row>
    <row r="845" spans="1:13" ht="18" customHeight="1">
      <c r="A845" s="4">
        <v>844</v>
      </c>
      <c r="B845" s="37">
        <v>43732</v>
      </c>
      <c r="C845" s="34" t="s">
        <v>49</v>
      </c>
      <c r="D845" s="34" t="s">
        <v>40</v>
      </c>
      <c r="E845" s="34" t="s">
        <v>22</v>
      </c>
      <c r="F845" s="34" t="s">
        <v>39</v>
      </c>
      <c r="G845" s="21"/>
      <c r="H845" s="21"/>
      <c r="I845" s="21" t="s">
        <v>9</v>
      </c>
      <c r="J845" s="21" t="s">
        <v>25</v>
      </c>
      <c r="M845" s="12"/>
    </row>
    <row r="846" spans="1:13" ht="18" customHeight="1">
      <c r="A846" s="4">
        <v>845</v>
      </c>
      <c r="B846" s="37">
        <v>43732</v>
      </c>
      <c r="C846" s="34" t="s">
        <v>28</v>
      </c>
      <c r="D846" s="34" t="s">
        <v>41</v>
      </c>
      <c r="E846" s="34" t="s">
        <v>42</v>
      </c>
      <c r="F846" s="34" t="s">
        <v>6</v>
      </c>
      <c r="G846" s="21"/>
      <c r="H846" s="21"/>
      <c r="I846" s="21" t="s">
        <v>20</v>
      </c>
      <c r="J846" s="21" t="s">
        <v>13</v>
      </c>
      <c r="M846" s="12"/>
    </row>
    <row r="847" spans="1:13" ht="18" customHeight="1">
      <c r="A847" s="4">
        <v>846</v>
      </c>
      <c r="B847" s="37">
        <v>43732</v>
      </c>
      <c r="C847" s="36" t="s">
        <v>43</v>
      </c>
      <c r="D847" s="34" t="s">
        <v>44</v>
      </c>
      <c r="E847" s="34" t="s">
        <v>57</v>
      </c>
      <c r="F847" s="34" t="s">
        <v>46</v>
      </c>
      <c r="G847" s="21"/>
      <c r="H847" s="21"/>
      <c r="I847" s="21" t="s">
        <v>26</v>
      </c>
      <c r="J847" s="21" t="s">
        <v>31</v>
      </c>
      <c r="M847" s="13"/>
    </row>
    <row r="848" spans="1:13" ht="18" customHeight="1">
      <c r="A848" s="4">
        <v>847</v>
      </c>
      <c r="B848" s="37">
        <v>43732</v>
      </c>
      <c r="C848" s="34" t="s">
        <v>15</v>
      </c>
      <c r="D848" s="34" t="s">
        <v>23</v>
      </c>
      <c r="E848" s="34" t="s">
        <v>11</v>
      </c>
      <c r="F848" s="34" t="s">
        <v>50</v>
      </c>
      <c r="G848" s="21"/>
      <c r="H848" s="21"/>
      <c r="I848" s="21" t="s">
        <v>38</v>
      </c>
      <c r="J848" s="21" t="s">
        <v>37</v>
      </c>
      <c r="M848" s="12"/>
    </row>
    <row r="849" spans="1:13" ht="18" customHeight="1">
      <c r="A849" s="4">
        <v>848</v>
      </c>
      <c r="B849" s="37">
        <v>43732</v>
      </c>
      <c r="C849" s="34" t="s">
        <v>17</v>
      </c>
      <c r="D849" s="34" t="s">
        <v>35</v>
      </c>
      <c r="E849" s="34" t="s">
        <v>36</v>
      </c>
      <c r="F849" s="34" t="s">
        <v>55</v>
      </c>
      <c r="G849" s="21"/>
      <c r="H849" s="21"/>
      <c r="I849" s="21" t="s">
        <v>8</v>
      </c>
      <c r="J849" s="21" t="s">
        <v>32</v>
      </c>
      <c r="M849" s="12"/>
    </row>
    <row r="850" spans="1:13" ht="18" customHeight="1">
      <c r="A850" s="4">
        <v>849</v>
      </c>
      <c r="B850" s="37">
        <v>43733</v>
      </c>
      <c r="C850" s="34" t="s">
        <v>41</v>
      </c>
      <c r="D850" s="34" t="s">
        <v>42</v>
      </c>
      <c r="E850" s="34" t="s">
        <v>6</v>
      </c>
      <c r="F850" s="34" t="s">
        <v>30</v>
      </c>
      <c r="G850" s="21"/>
      <c r="H850" s="21"/>
      <c r="I850" s="21" t="s">
        <v>20</v>
      </c>
      <c r="J850" s="21" t="s">
        <v>14</v>
      </c>
      <c r="M850" s="12"/>
    </row>
    <row r="851" spans="1:13" ht="18" customHeight="1">
      <c r="A851" s="4">
        <v>850</v>
      </c>
      <c r="B851" s="37">
        <v>43734</v>
      </c>
      <c r="C851" s="34" t="s">
        <v>40</v>
      </c>
      <c r="D851" s="34" t="s">
        <v>12</v>
      </c>
      <c r="E851" s="34" t="s">
        <v>10</v>
      </c>
      <c r="F851" s="34" t="s">
        <v>5</v>
      </c>
      <c r="G851" s="21"/>
      <c r="H851" s="21"/>
      <c r="I851" s="21" t="s">
        <v>31</v>
      </c>
      <c r="J851" s="21" t="s">
        <v>26</v>
      </c>
      <c r="M851" s="12"/>
    </row>
    <row r="852" spans="1:13" ht="18" customHeight="1">
      <c r="A852" s="4">
        <v>851</v>
      </c>
      <c r="B852" s="37">
        <v>43734</v>
      </c>
      <c r="C852" s="34" t="s">
        <v>42</v>
      </c>
      <c r="D852" s="34" t="s">
        <v>22</v>
      </c>
      <c r="E852" s="34" t="s">
        <v>30</v>
      </c>
      <c r="F852" s="34" t="s">
        <v>48</v>
      </c>
      <c r="G852" s="21"/>
      <c r="H852" s="21"/>
      <c r="I852" s="21" t="s">
        <v>9</v>
      </c>
      <c r="J852" s="21" t="s">
        <v>32</v>
      </c>
      <c r="M852" s="12"/>
    </row>
    <row r="853" spans="1:13" ht="18" customHeight="1">
      <c r="A853" s="4">
        <v>852</v>
      </c>
      <c r="B853" s="37">
        <v>43735</v>
      </c>
      <c r="C853" s="34" t="s">
        <v>45</v>
      </c>
      <c r="D853" s="34" t="s">
        <v>46</v>
      </c>
      <c r="E853" s="34" t="s">
        <v>47</v>
      </c>
      <c r="F853" s="34" t="s">
        <v>43</v>
      </c>
      <c r="G853" s="21"/>
      <c r="H853" s="21"/>
      <c r="I853" s="21" t="s">
        <v>19</v>
      </c>
      <c r="J853" s="21" t="s">
        <v>20</v>
      </c>
      <c r="M853" s="12"/>
    </row>
    <row r="854" spans="1:13" ht="18" customHeight="1">
      <c r="A854" s="4">
        <v>853</v>
      </c>
      <c r="B854" s="37">
        <v>43735</v>
      </c>
      <c r="C854" s="34" t="s">
        <v>35</v>
      </c>
      <c r="D854" s="34" t="s">
        <v>29</v>
      </c>
      <c r="E854" s="34" t="s">
        <v>27</v>
      </c>
      <c r="F854" s="34" t="s">
        <v>41</v>
      </c>
      <c r="G854" s="21"/>
      <c r="H854" s="21"/>
      <c r="I854" s="21" t="s">
        <v>37</v>
      </c>
      <c r="J854" s="21" t="s">
        <v>13</v>
      </c>
      <c r="M854" s="12"/>
    </row>
    <row r="855" spans="1:13" ht="18" customHeight="1">
      <c r="A855" s="4">
        <v>854</v>
      </c>
      <c r="B855" s="37">
        <v>43735</v>
      </c>
      <c r="C855" s="34" t="s">
        <v>12</v>
      </c>
      <c r="D855" s="34" t="s">
        <v>10</v>
      </c>
      <c r="E855" s="34" t="s">
        <v>5</v>
      </c>
      <c r="F855" s="34" t="s">
        <v>18</v>
      </c>
      <c r="G855" s="21"/>
      <c r="H855" s="21"/>
      <c r="I855" s="21" t="s">
        <v>31</v>
      </c>
      <c r="J855" s="21" t="s">
        <v>26</v>
      </c>
      <c r="M855" s="12"/>
    </row>
    <row r="856" spans="1:13" ht="18" customHeight="1">
      <c r="A856" s="4">
        <v>855</v>
      </c>
      <c r="B856" s="37">
        <v>43736</v>
      </c>
      <c r="C856" s="34" t="s">
        <v>36</v>
      </c>
      <c r="D856" s="34" t="s">
        <v>27</v>
      </c>
      <c r="E856" s="34" t="s">
        <v>41</v>
      </c>
      <c r="F856" s="34" t="s">
        <v>17</v>
      </c>
      <c r="G856" s="21"/>
      <c r="H856" s="21"/>
      <c r="I856" s="21" t="s">
        <v>13</v>
      </c>
      <c r="J856" s="21" t="s">
        <v>38</v>
      </c>
      <c r="M856" s="12"/>
    </row>
    <row r="857" spans="1:13" ht="18" customHeight="1">
      <c r="A857" s="4">
        <v>856</v>
      </c>
      <c r="B857" s="37">
        <v>43736</v>
      </c>
      <c r="C857" s="34" t="s">
        <v>29</v>
      </c>
      <c r="D857" s="34" t="s">
        <v>4</v>
      </c>
      <c r="E857" s="34" t="s">
        <v>28</v>
      </c>
      <c r="F857" s="34" t="s">
        <v>21</v>
      </c>
      <c r="G857" s="21"/>
      <c r="H857" s="21"/>
      <c r="I857" s="21" t="s">
        <v>14</v>
      </c>
      <c r="J857" s="21" t="s">
        <v>37</v>
      </c>
      <c r="M857" s="12"/>
    </row>
    <row r="858" spans="1:13" ht="18" customHeight="1">
      <c r="A858" s="4">
        <v>857</v>
      </c>
      <c r="B858" s="37">
        <v>43736</v>
      </c>
      <c r="C858" s="34" t="s">
        <v>11</v>
      </c>
      <c r="D858" s="34" t="s">
        <v>50</v>
      </c>
      <c r="E858" s="34" t="s">
        <v>16</v>
      </c>
      <c r="F858" s="34" t="s">
        <v>15</v>
      </c>
      <c r="G858" s="21"/>
      <c r="H858" s="21"/>
      <c r="I858" s="21" t="s">
        <v>26</v>
      </c>
      <c r="J858" s="21" t="s">
        <v>25</v>
      </c>
      <c r="M858" s="12"/>
    </row>
    <row r="859" spans="1:13" ht="18" customHeight="1">
      <c r="A859" s="4">
        <v>858</v>
      </c>
      <c r="B859" s="37">
        <v>43737</v>
      </c>
      <c r="C859" s="34" t="s">
        <v>7</v>
      </c>
      <c r="D859" s="34" t="s">
        <v>34</v>
      </c>
      <c r="E859" s="34" t="s">
        <v>72</v>
      </c>
      <c r="F859" s="34" t="s">
        <v>24</v>
      </c>
      <c r="G859" s="21"/>
      <c r="H859" s="21"/>
      <c r="I859" s="21" t="s">
        <v>38</v>
      </c>
      <c r="J859" s="21" t="s">
        <v>20</v>
      </c>
      <c r="M859" s="12"/>
    </row>
    <row r="860" spans="1:13" ht="18" customHeight="1">
      <c r="A860" s="4">
        <v>859</v>
      </c>
      <c r="B860" s="37">
        <v>43737</v>
      </c>
      <c r="C860" s="34" t="s">
        <v>44</v>
      </c>
      <c r="D860" s="34" t="s">
        <v>23</v>
      </c>
      <c r="E860" s="34" t="s">
        <v>15</v>
      </c>
      <c r="F860" s="34" t="s">
        <v>58</v>
      </c>
      <c r="G860" s="21"/>
      <c r="H860" s="21"/>
      <c r="I860" s="21" t="s">
        <v>26</v>
      </c>
      <c r="J860" s="21" t="s">
        <v>25</v>
      </c>
      <c r="M860" s="12"/>
    </row>
    <row r="861" spans="1:13" ht="18" customHeight="1">
      <c r="A861" s="4">
        <v>860</v>
      </c>
      <c r="B861" s="37">
        <v>43738</v>
      </c>
      <c r="C861" s="34" t="s">
        <v>34</v>
      </c>
      <c r="D861" s="34" t="s">
        <v>72</v>
      </c>
      <c r="E861" s="34" t="s">
        <v>46</v>
      </c>
      <c r="F861" s="34" t="s">
        <v>59</v>
      </c>
      <c r="G861" s="34"/>
      <c r="H861" s="34"/>
      <c r="I861" s="34" t="s">
        <v>38</v>
      </c>
      <c r="J861" s="34" t="s">
        <v>20</v>
      </c>
      <c r="K861" s="12"/>
      <c r="M861" s="12"/>
    </row>
    <row r="862" spans="1:13" ht="18" customHeight="1">
      <c r="A862" s="4">
        <v>861</v>
      </c>
      <c r="B862" s="37">
        <v>43743</v>
      </c>
      <c r="C862" s="34" t="s">
        <v>28</v>
      </c>
      <c r="D862" s="34" t="s">
        <v>43</v>
      </c>
      <c r="E862" s="34" t="s">
        <v>4</v>
      </c>
      <c r="F862" s="34" t="s">
        <v>27</v>
      </c>
      <c r="G862" s="34" t="s">
        <v>6</v>
      </c>
      <c r="H862" s="34" t="s">
        <v>7</v>
      </c>
      <c r="I862" s="34" t="s">
        <v>13</v>
      </c>
      <c r="J862" s="34" t="s">
        <v>38</v>
      </c>
      <c r="K862" s="12"/>
      <c r="M862" s="12"/>
    </row>
    <row r="863" spans="1:13" ht="18" customHeight="1">
      <c r="A863" s="4">
        <v>862</v>
      </c>
      <c r="B863" s="37">
        <v>43743</v>
      </c>
      <c r="C863" s="34" t="s">
        <v>30</v>
      </c>
      <c r="D863" s="34" t="s">
        <v>12</v>
      </c>
      <c r="E863" s="34" t="s">
        <v>22</v>
      </c>
      <c r="F863" s="34" t="s">
        <v>34</v>
      </c>
      <c r="G863" s="34" t="s">
        <v>5</v>
      </c>
      <c r="H863" s="34" t="s">
        <v>11</v>
      </c>
      <c r="I863" s="34" t="s">
        <v>25</v>
      </c>
      <c r="J863" s="34" t="s">
        <v>9</v>
      </c>
      <c r="K863" s="12"/>
      <c r="M863" s="12"/>
    </row>
    <row r="864" spans="1:13" ht="18" customHeight="1">
      <c r="A864" s="4">
        <v>863</v>
      </c>
      <c r="B864" s="37">
        <v>43744</v>
      </c>
      <c r="C864" s="34" t="s">
        <v>34</v>
      </c>
      <c r="D864" s="34" t="s">
        <v>22</v>
      </c>
      <c r="E864" s="34" t="s">
        <v>5</v>
      </c>
      <c r="F864" s="34" t="s">
        <v>11</v>
      </c>
      <c r="G864" s="34" t="s">
        <v>48</v>
      </c>
      <c r="H864" s="34" t="s">
        <v>12</v>
      </c>
      <c r="I864" s="34" t="s">
        <v>25</v>
      </c>
      <c r="J864" s="34" t="s">
        <v>9</v>
      </c>
      <c r="K864" s="12"/>
      <c r="M864" s="12"/>
    </row>
    <row r="865" spans="1:13" ht="18" customHeight="1">
      <c r="A865" s="4">
        <v>864</v>
      </c>
      <c r="B865" s="37">
        <v>43744</v>
      </c>
      <c r="C865" s="34" t="s">
        <v>27</v>
      </c>
      <c r="D865" s="34" t="s">
        <v>4</v>
      </c>
      <c r="E865" s="34" t="s">
        <v>6</v>
      </c>
      <c r="F865" s="34" t="s">
        <v>7</v>
      </c>
      <c r="G865" s="34" t="s">
        <v>45</v>
      </c>
      <c r="H865" s="34" t="s">
        <v>43</v>
      </c>
      <c r="I865" s="34" t="s">
        <v>13</v>
      </c>
      <c r="J865" s="34" t="s">
        <v>38</v>
      </c>
      <c r="K865" s="12"/>
      <c r="M865" s="12"/>
    </row>
    <row r="866" spans="1:13" ht="18" customHeight="1">
      <c r="A866" s="4">
        <v>865</v>
      </c>
      <c r="B866" s="37">
        <v>43745</v>
      </c>
      <c r="C866" s="34" t="s">
        <v>7</v>
      </c>
      <c r="D866" s="34" t="s">
        <v>6</v>
      </c>
      <c r="E866" s="34" t="s">
        <v>45</v>
      </c>
      <c r="F866" s="34" t="s">
        <v>43</v>
      </c>
      <c r="G866" s="34" t="s">
        <v>28</v>
      </c>
      <c r="H866" s="34" t="s">
        <v>4</v>
      </c>
      <c r="I866" s="34" t="s">
        <v>13</v>
      </c>
      <c r="J866" s="34" t="s">
        <v>38</v>
      </c>
      <c r="K866" s="12"/>
      <c r="M866" s="12"/>
    </row>
    <row r="867" spans="1:13" ht="18" customHeight="1">
      <c r="A867" s="4">
        <v>866</v>
      </c>
      <c r="B867" s="37">
        <v>43745</v>
      </c>
      <c r="C867" s="34" t="s">
        <v>11</v>
      </c>
      <c r="D867" s="34" t="s">
        <v>5</v>
      </c>
      <c r="E867" s="34" t="s">
        <v>48</v>
      </c>
      <c r="F867" s="34" t="s">
        <v>12</v>
      </c>
      <c r="G867" s="34" t="s">
        <v>30</v>
      </c>
      <c r="H867" s="34" t="s">
        <v>22</v>
      </c>
      <c r="I867" s="34" t="s">
        <v>25</v>
      </c>
      <c r="J867" s="34" t="s">
        <v>9</v>
      </c>
      <c r="K867" s="12"/>
      <c r="M867" s="12"/>
    </row>
    <row r="868" spans="1:13" ht="18" customHeight="1">
      <c r="A868" s="4">
        <v>867</v>
      </c>
      <c r="B868" s="37">
        <v>43747</v>
      </c>
      <c r="C868" s="34" t="s">
        <v>35</v>
      </c>
      <c r="D868" s="34" t="s">
        <v>33</v>
      </c>
      <c r="E868" s="34" t="s">
        <v>24</v>
      </c>
      <c r="F868" s="34" t="s">
        <v>17</v>
      </c>
      <c r="G868" s="34" t="s">
        <v>23</v>
      </c>
      <c r="H868" s="34" t="s">
        <v>21</v>
      </c>
      <c r="I868" s="34" t="s">
        <v>32</v>
      </c>
      <c r="J868" s="34" t="s">
        <v>25</v>
      </c>
      <c r="K868" s="12"/>
      <c r="M868" s="12"/>
    </row>
    <row r="869" spans="1:13" ht="18" customHeight="1">
      <c r="A869" s="4">
        <v>868</v>
      </c>
      <c r="B869" s="37">
        <v>43747</v>
      </c>
      <c r="C869" s="34" t="s">
        <v>16</v>
      </c>
      <c r="D869" s="34" t="s">
        <v>29</v>
      </c>
      <c r="E869" s="34" t="s">
        <v>15</v>
      </c>
      <c r="F869" s="34" t="s">
        <v>36</v>
      </c>
      <c r="G869" s="34" t="s">
        <v>49</v>
      </c>
      <c r="H869" s="34" t="s">
        <v>18</v>
      </c>
      <c r="I869" s="34" t="s">
        <v>37</v>
      </c>
      <c r="J869" s="34" t="s">
        <v>38</v>
      </c>
      <c r="K869" s="12"/>
      <c r="M869" s="12"/>
    </row>
    <row r="870" spans="1:13" ht="18" customHeight="1">
      <c r="A870" s="4">
        <v>869</v>
      </c>
      <c r="B870" s="37">
        <v>43748</v>
      </c>
      <c r="C870" s="34" t="s">
        <v>36</v>
      </c>
      <c r="D870" s="34" t="s">
        <v>15</v>
      </c>
      <c r="E870" s="34" t="s">
        <v>49</v>
      </c>
      <c r="F870" s="34" t="s">
        <v>18</v>
      </c>
      <c r="G870" s="34" t="s">
        <v>40</v>
      </c>
      <c r="H870" s="34" t="s">
        <v>29</v>
      </c>
      <c r="I870" s="34" t="s">
        <v>37</v>
      </c>
      <c r="J870" s="34" t="s">
        <v>38</v>
      </c>
      <c r="K870" s="12"/>
      <c r="M870" s="12"/>
    </row>
    <row r="871" spans="1:13" ht="18" customHeight="1">
      <c r="A871" s="4">
        <v>870</v>
      </c>
      <c r="B871" s="37">
        <v>43748</v>
      </c>
      <c r="C871" s="34" t="s">
        <v>17</v>
      </c>
      <c r="D871" s="34" t="s">
        <v>24</v>
      </c>
      <c r="E871" s="34" t="s">
        <v>23</v>
      </c>
      <c r="F871" s="34" t="s">
        <v>21</v>
      </c>
      <c r="G871" s="34" t="s">
        <v>39</v>
      </c>
      <c r="H871" s="34" t="s">
        <v>33</v>
      </c>
      <c r="I871" s="34" t="s">
        <v>32</v>
      </c>
      <c r="J871" s="34" t="s">
        <v>25</v>
      </c>
      <c r="K871" s="12"/>
      <c r="M871" s="12"/>
    </row>
    <row r="872" spans="1:13" ht="18" customHeight="1">
      <c r="A872" s="4">
        <v>871</v>
      </c>
      <c r="B872" s="37">
        <v>43749</v>
      </c>
      <c r="C872" s="34" t="s">
        <v>21</v>
      </c>
      <c r="D872" s="34" t="s">
        <v>23</v>
      </c>
      <c r="E872" s="34" t="s">
        <v>39</v>
      </c>
      <c r="F872" s="34" t="s">
        <v>33</v>
      </c>
      <c r="G872" s="34" t="s">
        <v>35</v>
      </c>
      <c r="H872" s="34" t="s">
        <v>24</v>
      </c>
      <c r="I872" s="34" t="s">
        <v>32</v>
      </c>
      <c r="J872" s="34" t="s">
        <v>25</v>
      </c>
      <c r="K872" s="12"/>
      <c r="M872" s="12"/>
    </row>
    <row r="873" spans="1:13" ht="18" customHeight="1">
      <c r="A873" s="4">
        <v>872</v>
      </c>
      <c r="B873" s="37">
        <v>43749</v>
      </c>
      <c r="C873" s="34" t="s">
        <v>18</v>
      </c>
      <c r="D873" s="34" t="s">
        <v>49</v>
      </c>
      <c r="E873" s="34" t="s">
        <v>40</v>
      </c>
      <c r="F873" s="34" t="s">
        <v>29</v>
      </c>
      <c r="G873" s="34" t="s">
        <v>16</v>
      </c>
      <c r="H873" s="34" t="s">
        <v>15</v>
      </c>
      <c r="I873" s="34" t="s">
        <v>37</v>
      </c>
      <c r="J873" s="34" t="s">
        <v>38</v>
      </c>
      <c r="K873" s="12"/>
      <c r="M873" s="12"/>
    </row>
    <row r="874" spans="1:13" ht="18" customHeight="1">
      <c r="A874" s="4">
        <v>873</v>
      </c>
      <c r="B874" s="37">
        <v>43751</v>
      </c>
      <c r="C874" s="34" t="s">
        <v>29</v>
      </c>
      <c r="D874" s="34" t="s">
        <v>40</v>
      </c>
      <c r="E874" s="34" t="s">
        <v>16</v>
      </c>
      <c r="F874" s="34" t="s">
        <v>15</v>
      </c>
      <c r="G874" s="34" t="s">
        <v>36</v>
      </c>
      <c r="H874" s="34" t="s">
        <v>49</v>
      </c>
      <c r="I874" s="34" t="s">
        <v>37</v>
      </c>
      <c r="J874" s="34" t="s">
        <v>38</v>
      </c>
      <c r="K874" s="12"/>
      <c r="M874" s="12"/>
    </row>
    <row r="875" spans="1:13" ht="18" customHeight="1">
      <c r="A875" s="4">
        <v>874</v>
      </c>
      <c r="B875" s="37">
        <v>43751</v>
      </c>
      <c r="C875" s="34" t="s">
        <v>33</v>
      </c>
      <c r="D875" s="34" t="s">
        <v>39</v>
      </c>
      <c r="E875" s="34" t="s">
        <v>35</v>
      </c>
      <c r="F875" s="34" t="s">
        <v>24</v>
      </c>
      <c r="G875" s="34" t="s">
        <v>17</v>
      </c>
      <c r="H875" s="34" t="s">
        <v>23</v>
      </c>
      <c r="I875" s="34" t="s">
        <v>32</v>
      </c>
      <c r="J875" s="34" t="s">
        <v>25</v>
      </c>
      <c r="K875" s="12"/>
      <c r="M875" s="12"/>
    </row>
    <row r="876" spans="1:13" ht="18" customHeight="1">
      <c r="A876" s="4">
        <v>875</v>
      </c>
      <c r="B876" s="37">
        <v>43757</v>
      </c>
      <c r="C876" s="34" t="s">
        <v>10</v>
      </c>
      <c r="D876" s="34" t="s">
        <v>34</v>
      </c>
      <c r="E876" s="34" t="s">
        <v>30</v>
      </c>
      <c r="F876" s="34" t="s">
        <v>11</v>
      </c>
      <c r="G876" s="34" t="s">
        <v>27</v>
      </c>
      <c r="H876" s="34" t="s">
        <v>4</v>
      </c>
      <c r="I876" s="34" t="s">
        <v>25</v>
      </c>
      <c r="J876" s="34" t="s">
        <v>37</v>
      </c>
      <c r="K876" s="12"/>
      <c r="M876" s="12"/>
    </row>
    <row r="877" spans="1:13" ht="18" customHeight="1">
      <c r="A877" s="4">
        <v>876</v>
      </c>
      <c r="B877" s="37">
        <v>43758</v>
      </c>
      <c r="C877" s="34" t="s">
        <v>11</v>
      </c>
      <c r="D877" s="34" t="s">
        <v>30</v>
      </c>
      <c r="E877" s="34" t="s">
        <v>27</v>
      </c>
      <c r="F877" s="34" t="s">
        <v>4</v>
      </c>
      <c r="G877" s="34" t="s">
        <v>7</v>
      </c>
      <c r="H877" s="34" t="s">
        <v>34</v>
      </c>
      <c r="I877" s="34" t="s">
        <v>25</v>
      </c>
      <c r="J877" s="34" t="s">
        <v>37</v>
      </c>
      <c r="K877" s="12"/>
      <c r="M877" s="12"/>
    </row>
    <row r="878" spans="1:13" ht="18" customHeight="1">
      <c r="A878" s="4">
        <v>877</v>
      </c>
      <c r="B878" s="37">
        <v>43760</v>
      </c>
      <c r="C878" s="34" t="s">
        <v>4</v>
      </c>
      <c r="D878" s="34" t="s">
        <v>27</v>
      </c>
      <c r="E878" s="34" t="s">
        <v>7</v>
      </c>
      <c r="F878" s="34" t="s">
        <v>34</v>
      </c>
      <c r="G878" s="34" t="s">
        <v>10</v>
      </c>
      <c r="H878" s="34" t="s">
        <v>30</v>
      </c>
      <c r="I878" s="34" t="s">
        <v>37</v>
      </c>
      <c r="J878" s="34" t="s">
        <v>25</v>
      </c>
      <c r="K878" s="12"/>
      <c r="M878" s="12"/>
    </row>
    <row r="879" spans="1:13" ht="18" customHeight="1">
      <c r="A879" s="4">
        <v>878</v>
      </c>
      <c r="B879" s="37">
        <v>43761</v>
      </c>
      <c r="C879" s="34" t="s">
        <v>34</v>
      </c>
      <c r="D879" s="34" t="s">
        <v>7</v>
      </c>
      <c r="E879" s="34" t="s">
        <v>10</v>
      </c>
      <c r="F879" s="34" t="s">
        <v>30</v>
      </c>
      <c r="G879" s="34" t="s">
        <v>11</v>
      </c>
      <c r="H879" s="34" t="s">
        <v>27</v>
      </c>
      <c r="I879" s="34" t="s">
        <v>37</v>
      </c>
      <c r="J879" s="34" t="s">
        <v>25</v>
      </c>
      <c r="K879" s="12"/>
      <c r="M879" s="12"/>
    </row>
    <row r="880" spans="1:13" ht="18" customHeight="1">
      <c r="A880" s="4"/>
      <c r="B880" s="37"/>
      <c r="C880" s="64">
        <f>SUBTOTAL(3,C2:C879)</f>
        <v>878</v>
      </c>
      <c r="D880" s="64">
        <f t="shared" ref="D880:J880" si="3">SUBTOTAL(3,D2:D879)</f>
        <v>878</v>
      </c>
      <c r="E880" s="64">
        <f t="shared" si="3"/>
        <v>878</v>
      </c>
      <c r="F880" s="64">
        <f t="shared" si="3"/>
        <v>878</v>
      </c>
      <c r="G880" s="64">
        <f t="shared" si="3"/>
        <v>20</v>
      </c>
      <c r="H880" s="64">
        <f t="shared" si="3"/>
        <v>20</v>
      </c>
      <c r="I880" s="64">
        <f t="shared" si="3"/>
        <v>878</v>
      </c>
      <c r="J880" s="64">
        <f t="shared" si="3"/>
        <v>878</v>
      </c>
      <c r="K880" s="12"/>
      <c r="M880" s="12"/>
    </row>
    <row r="881" spans="1:13" ht="18" customHeight="1">
      <c r="A881" s="4">
        <v>879</v>
      </c>
      <c r="B881" s="37">
        <v>43595</v>
      </c>
      <c r="C881" s="96" t="s">
        <v>319</v>
      </c>
      <c r="D881" s="97"/>
      <c r="E881" s="97"/>
      <c r="F881" s="97"/>
      <c r="G881" s="97"/>
      <c r="H881" s="97"/>
      <c r="I881" s="97"/>
      <c r="J881" s="98"/>
      <c r="K881" s="12"/>
      <c r="M881" s="12"/>
    </row>
    <row r="882" spans="1:13" ht="18" customHeight="1">
      <c r="B882" s="38"/>
      <c r="C882" s="21">
        <f t="shared" ref="C882:H882" si="4">SUBTOTAL(3,C2:C881)</f>
        <v>879</v>
      </c>
      <c r="D882" s="21">
        <f t="shared" si="4"/>
        <v>878</v>
      </c>
      <c r="E882" s="21">
        <f t="shared" si="4"/>
        <v>878</v>
      </c>
      <c r="F882" s="21">
        <f t="shared" si="4"/>
        <v>878</v>
      </c>
      <c r="G882" s="21">
        <f t="shared" si="4"/>
        <v>20</v>
      </c>
      <c r="H882" s="21">
        <f t="shared" si="4"/>
        <v>20</v>
      </c>
      <c r="I882" s="21"/>
      <c r="J882" s="21"/>
    </row>
    <row r="883" spans="1:13" ht="18" customHeight="1">
      <c r="I883" s="50" t="s">
        <v>127</v>
      </c>
      <c r="J883" s="10">
        <f>C882+D882+E882+F882+G882+H882</f>
        <v>3553</v>
      </c>
    </row>
  </sheetData>
  <sortState xmlns:xlrd2="http://schemas.microsoft.com/office/spreadsheetml/2017/richdata2" ref="M2:V59">
    <sortCondition descending="1" ref="N2:N59"/>
  </sortState>
  <mergeCells count="2">
    <mergeCell ref="C881:J881"/>
    <mergeCell ref="L1:V1"/>
  </mergeCells>
  <phoneticPr fontId="1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9DA29-35CF-4564-A954-A158F069C7F9}">
  <dimension ref="A1:V882"/>
  <sheetViews>
    <sheetView workbookViewId="0">
      <selection activeCell="H2" sqref="H2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8" width="11.625" style="19" customWidth="1"/>
    <col min="9" max="10" width="11.625" style="9" customWidth="1"/>
    <col min="11" max="11" width="4.625" style="9" customWidth="1"/>
    <col min="12" max="12" width="3.5" style="20" bestFit="1" customWidth="1"/>
    <col min="13" max="13" width="11" style="9" bestFit="1" customWidth="1"/>
    <col min="14" max="15" width="6.625" style="9" customWidth="1"/>
    <col min="16" max="16" width="2.625" style="9" customWidth="1"/>
    <col min="17" max="22" width="6.625" style="9" customWidth="1"/>
    <col min="23" max="16384" width="9" style="9"/>
  </cols>
  <sheetData>
    <row r="1" spans="1:22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9" t="s">
        <v>416</v>
      </c>
      <c r="M1" s="100"/>
      <c r="N1" s="100"/>
      <c r="O1" s="100"/>
      <c r="P1" s="100"/>
      <c r="Q1" s="100"/>
      <c r="R1" s="100"/>
      <c r="S1" s="100"/>
      <c r="T1" s="100"/>
      <c r="U1" s="100"/>
      <c r="V1" s="101"/>
    </row>
    <row r="2" spans="1:22" ht="18" customHeight="1">
      <c r="A2" s="4">
        <v>1</v>
      </c>
      <c r="B2" s="35">
        <v>43189</v>
      </c>
      <c r="C2" s="80" t="s">
        <v>4</v>
      </c>
      <c r="D2" s="80" t="s">
        <v>5</v>
      </c>
      <c r="E2" s="80" t="s">
        <v>6</v>
      </c>
      <c r="F2" s="80" t="s">
        <v>7</v>
      </c>
      <c r="G2" s="59"/>
      <c r="H2" s="59" t="s">
        <v>140</v>
      </c>
      <c r="I2" s="21" t="s">
        <v>8</v>
      </c>
      <c r="J2" s="21" t="s">
        <v>9</v>
      </c>
      <c r="L2" s="4"/>
      <c r="M2" s="3" t="s">
        <v>125</v>
      </c>
      <c r="N2" s="47" t="s">
        <v>127</v>
      </c>
      <c r="O2" s="47" t="s">
        <v>127</v>
      </c>
      <c r="P2" s="22"/>
      <c r="Q2" s="47" t="s">
        <v>68</v>
      </c>
      <c r="R2" s="47" t="s">
        <v>69</v>
      </c>
      <c r="S2" s="47" t="s">
        <v>70</v>
      </c>
      <c r="T2" s="47" t="s">
        <v>71</v>
      </c>
      <c r="U2" s="47" t="s">
        <v>128</v>
      </c>
      <c r="V2" s="47" t="s">
        <v>129</v>
      </c>
    </row>
    <row r="3" spans="1:22" ht="18" customHeight="1">
      <c r="A3" s="4">
        <v>2</v>
      </c>
      <c r="B3" s="35">
        <v>43189</v>
      </c>
      <c r="C3" s="80" t="s">
        <v>10</v>
      </c>
      <c r="D3" s="80" t="s">
        <v>131</v>
      </c>
      <c r="E3" s="80" t="s">
        <v>11</v>
      </c>
      <c r="F3" s="80" t="s">
        <v>12</v>
      </c>
      <c r="G3" s="59"/>
      <c r="H3" s="59"/>
      <c r="I3" s="21" t="s">
        <v>13</v>
      </c>
      <c r="J3" s="21" t="s">
        <v>14</v>
      </c>
      <c r="L3" s="4">
        <v>1</v>
      </c>
      <c r="M3" s="36" t="s">
        <v>80</v>
      </c>
      <c r="N3" s="10">
        <f>COUNTIF($C$2:$H$882,"眞鍋勝已")</f>
        <v>102</v>
      </c>
      <c r="O3" s="10">
        <f t="shared" ref="O3:O34" si="0">SUM(Q3:V3)</f>
        <v>102</v>
      </c>
      <c r="P3" s="24"/>
      <c r="Q3" s="10">
        <f>COUNTIF($C$2:$C$882,"眞鍋勝已")</f>
        <v>24</v>
      </c>
      <c r="R3" s="10">
        <f>COUNTIF($D$2:$D$882,"眞鍋勝已")</f>
        <v>24</v>
      </c>
      <c r="S3" s="10">
        <f>COUNTIF($E$2:$E$882,"眞鍋勝已")</f>
        <v>25</v>
      </c>
      <c r="T3" s="10">
        <f>COUNTIF($F$2:$F$882,"眞鍋勝已")</f>
        <v>27</v>
      </c>
      <c r="U3" s="10">
        <f>COUNTIF($G$2:$G$882,"眞鍋勝已")</f>
        <v>1</v>
      </c>
      <c r="V3" s="10">
        <f>COUNTIF($H$2:$H$882,"眞鍋勝已")</f>
        <v>1</v>
      </c>
    </row>
    <row r="4" spans="1:22" ht="18" customHeight="1">
      <c r="A4" s="4">
        <v>4</v>
      </c>
      <c r="B4" s="35">
        <v>43189</v>
      </c>
      <c r="C4" s="80" t="s">
        <v>21</v>
      </c>
      <c r="D4" s="80" t="s">
        <v>22</v>
      </c>
      <c r="E4" s="80" t="s">
        <v>23</v>
      </c>
      <c r="F4" s="80" t="s">
        <v>24</v>
      </c>
      <c r="G4" s="59"/>
      <c r="H4" s="59"/>
      <c r="I4" s="21" t="s">
        <v>25</v>
      </c>
      <c r="J4" s="21" t="s">
        <v>26</v>
      </c>
      <c r="L4" s="4">
        <v>2</v>
      </c>
      <c r="M4" s="36" t="s">
        <v>82</v>
      </c>
      <c r="N4" s="10">
        <f>COUNTIF($C$2:$H$882,"川口亘太")</f>
        <v>102</v>
      </c>
      <c r="O4" s="10">
        <f t="shared" si="0"/>
        <v>102</v>
      </c>
      <c r="P4" s="24"/>
      <c r="Q4" s="10">
        <f>COUNTIF($C$2:$C$882,"川口亘太")</f>
        <v>25</v>
      </c>
      <c r="R4" s="10">
        <f>COUNTIF($D$2:$D$882,"川口亘太")</f>
        <v>23</v>
      </c>
      <c r="S4" s="10">
        <f>COUNTIF($E$2:$E$882,"川口亘太")</f>
        <v>25</v>
      </c>
      <c r="T4" s="10">
        <f>COUNTIF($F$2:$F$882,"川口亘太")</f>
        <v>26</v>
      </c>
      <c r="U4" s="10">
        <f>COUNTIF($G$2:$G$882,"川口亘太")</f>
        <v>1</v>
      </c>
      <c r="V4" s="10">
        <f>COUNTIF($H$2:$H$882,"川口亘太")</f>
        <v>2</v>
      </c>
    </row>
    <row r="5" spans="1:22" ht="18" customHeight="1">
      <c r="A5" s="4">
        <v>5</v>
      </c>
      <c r="B5" s="35">
        <v>43189</v>
      </c>
      <c r="C5" s="80" t="s">
        <v>27</v>
      </c>
      <c r="D5" s="80" t="s">
        <v>28</v>
      </c>
      <c r="E5" s="80" t="s">
        <v>29</v>
      </c>
      <c r="F5" s="80" t="s">
        <v>30</v>
      </c>
      <c r="G5" s="59"/>
      <c r="H5" s="59"/>
      <c r="I5" s="21" t="s">
        <v>31</v>
      </c>
      <c r="J5" s="21" t="s">
        <v>32</v>
      </c>
      <c r="L5" s="4">
        <v>3</v>
      </c>
      <c r="M5" s="36" t="s">
        <v>83</v>
      </c>
      <c r="N5" s="10">
        <f>COUNTIF($C$2:$H$882,"小林和公")</f>
        <v>101</v>
      </c>
      <c r="O5" s="10">
        <f t="shared" si="0"/>
        <v>101</v>
      </c>
      <c r="P5" s="24"/>
      <c r="Q5" s="10">
        <f>COUNTIF($C$2:$C$882,"小林和公")</f>
        <v>24</v>
      </c>
      <c r="R5" s="10">
        <f>COUNTIF($D$2:$D$882,"小林和公")</f>
        <v>26</v>
      </c>
      <c r="S5" s="10">
        <f>COUNTIF($E$2:$E$882,"小林和公")</f>
        <v>27</v>
      </c>
      <c r="T5" s="10">
        <f>COUNTIF($F$2:$F$882,"小林和公")</f>
        <v>23</v>
      </c>
      <c r="U5" s="10">
        <f>COUNTIF($G$2:$G$882,"小林和公")</f>
        <v>1</v>
      </c>
      <c r="V5" s="10">
        <f>COUNTIF($H$2:$H$882,"小林和公")</f>
        <v>0</v>
      </c>
    </row>
    <row r="6" spans="1:22" ht="18" customHeight="1">
      <c r="A6" s="4">
        <v>6</v>
      </c>
      <c r="B6" s="35">
        <v>43189</v>
      </c>
      <c r="C6" s="80" t="s">
        <v>33</v>
      </c>
      <c r="D6" s="80" t="s">
        <v>34</v>
      </c>
      <c r="E6" s="80" t="s">
        <v>35</v>
      </c>
      <c r="F6" s="80" t="s">
        <v>36</v>
      </c>
      <c r="G6" s="59"/>
      <c r="H6" s="59"/>
      <c r="I6" s="21" t="s">
        <v>37</v>
      </c>
      <c r="J6" s="21" t="s">
        <v>38</v>
      </c>
      <c r="L6" s="4">
        <v>4</v>
      </c>
      <c r="M6" s="36" t="s">
        <v>92</v>
      </c>
      <c r="N6" s="10">
        <f>COUNTIF($C$2:$H$882,"白井一行")</f>
        <v>101</v>
      </c>
      <c r="O6" s="10">
        <f t="shared" si="0"/>
        <v>101</v>
      </c>
      <c r="P6" s="24"/>
      <c r="Q6" s="10">
        <f>COUNTIF($C$2:$C$882,"白井一行")</f>
        <v>25</v>
      </c>
      <c r="R6" s="10">
        <f>COUNTIF($D$2:$D$882,"白井一行")</f>
        <v>25</v>
      </c>
      <c r="S6" s="10">
        <f>COUNTIF($E$2:$E$882,"白井一行")</f>
        <v>25</v>
      </c>
      <c r="T6" s="10">
        <f>COUNTIF($F$2:$F$882,"白井一行")</f>
        <v>23</v>
      </c>
      <c r="U6" s="10">
        <f>COUNTIF($G$2:$G$882,"白井一行")</f>
        <v>2</v>
      </c>
      <c r="V6" s="10">
        <f>COUNTIF($H$2:$H$882,"名幸一明")</f>
        <v>1</v>
      </c>
    </row>
    <row r="7" spans="1:22" ht="18" customHeight="1">
      <c r="A7" s="4">
        <v>3</v>
      </c>
      <c r="B7" s="35">
        <v>43189</v>
      </c>
      <c r="C7" s="80" t="s">
        <v>15</v>
      </c>
      <c r="D7" s="80" t="s">
        <v>16</v>
      </c>
      <c r="E7" s="80" t="s">
        <v>17</v>
      </c>
      <c r="F7" s="80" t="s">
        <v>18</v>
      </c>
      <c r="G7" s="59"/>
      <c r="H7" s="59"/>
      <c r="I7" s="21" t="s">
        <v>19</v>
      </c>
      <c r="J7" s="21" t="s">
        <v>20</v>
      </c>
      <c r="L7" s="4">
        <v>5</v>
      </c>
      <c r="M7" s="36" t="s">
        <v>10</v>
      </c>
      <c r="N7" s="10">
        <f>COUNTIF($C$2:$H$882,"森健次郎")</f>
        <v>100</v>
      </c>
      <c r="O7" s="10">
        <f t="shared" si="0"/>
        <v>100</v>
      </c>
      <c r="P7" s="24"/>
      <c r="Q7" s="10">
        <f>COUNTIF($C$2:$C$882,"森健次郎")</f>
        <v>24</v>
      </c>
      <c r="R7" s="10">
        <f>COUNTIF($D$2:$D$882,"森健次郎")</f>
        <v>24</v>
      </c>
      <c r="S7" s="10">
        <f>COUNTIF($E$2:$E$882,"森健次郎")</f>
        <v>25</v>
      </c>
      <c r="T7" s="10">
        <f>COUNTIF($F$2:$F$882,"森健次郎")</f>
        <v>25</v>
      </c>
      <c r="U7" s="10">
        <f>COUNTIF($G$2:$G$882,"森健次郎")</f>
        <v>1</v>
      </c>
      <c r="V7" s="10">
        <f>COUNTIF($H$2:$H$882,"森健次郎")</f>
        <v>1</v>
      </c>
    </row>
    <row r="8" spans="1:22" ht="18" customHeight="1">
      <c r="A8" s="4">
        <v>7</v>
      </c>
      <c r="B8" s="35">
        <v>43190</v>
      </c>
      <c r="C8" s="80" t="s">
        <v>34</v>
      </c>
      <c r="D8" s="80" t="s">
        <v>35</v>
      </c>
      <c r="E8" s="80" t="s">
        <v>36</v>
      </c>
      <c r="F8" s="80" t="s">
        <v>39</v>
      </c>
      <c r="G8" s="59"/>
      <c r="H8" s="59"/>
      <c r="I8" s="21" t="s">
        <v>37</v>
      </c>
      <c r="J8" s="21" t="s">
        <v>38</v>
      </c>
      <c r="L8" s="4">
        <v>6</v>
      </c>
      <c r="M8" s="36" t="s">
        <v>126</v>
      </c>
      <c r="N8" s="10">
        <f>COUNTIF($C$2:$H$882,"笠原昌春")</f>
        <v>99</v>
      </c>
      <c r="O8" s="10">
        <f t="shared" si="0"/>
        <v>99</v>
      </c>
      <c r="P8" s="24"/>
      <c r="Q8" s="10">
        <f>COUNTIF($C$2:$C$882,"笠原昌春")</f>
        <v>24</v>
      </c>
      <c r="R8" s="10">
        <f>COUNTIF($D$2:$D$882,"笠原昌春")</f>
        <v>26</v>
      </c>
      <c r="S8" s="10">
        <f>COUNTIF($E$2:$E$882,"笠原昌春")</f>
        <v>26</v>
      </c>
      <c r="T8" s="10">
        <f>COUNTIF($F$2:$F$882,"笠原昌春")</f>
        <v>21</v>
      </c>
      <c r="U8" s="10">
        <f>COUNTIF($G$2:$G$882,"笠原昌春")</f>
        <v>1</v>
      </c>
      <c r="V8" s="10">
        <f>COUNTIF($H$2:$H$882,"笠原昌春")</f>
        <v>1</v>
      </c>
    </row>
    <row r="9" spans="1:22" ht="18" customHeight="1">
      <c r="A9" s="4">
        <v>8</v>
      </c>
      <c r="B9" s="35">
        <v>43190</v>
      </c>
      <c r="C9" s="80" t="s">
        <v>5</v>
      </c>
      <c r="D9" s="80" t="s">
        <v>6</v>
      </c>
      <c r="E9" s="80" t="s">
        <v>7</v>
      </c>
      <c r="F9" s="80" t="s">
        <v>40</v>
      </c>
      <c r="G9" s="59"/>
      <c r="H9" s="59"/>
      <c r="I9" s="21" t="s">
        <v>8</v>
      </c>
      <c r="J9" s="21" t="s">
        <v>9</v>
      </c>
      <c r="L9" s="4">
        <v>7</v>
      </c>
      <c r="M9" s="36" t="s">
        <v>81</v>
      </c>
      <c r="N9" s="10">
        <f>COUNTIF($C$2:$H$882,"丹波幸一")</f>
        <v>99</v>
      </c>
      <c r="O9" s="10">
        <f t="shared" si="0"/>
        <v>99</v>
      </c>
      <c r="P9" s="24"/>
      <c r="Q9" s="10">
        <f>COUNTIF($C$2:$C$882,"丹波幸一")</f>
        <v>25</v>
      </c>
      <c r="R9" s="10">
        <f>COUNTIF($D$2:$D$882,"丹波幸一")</f>
        <v>24</v>
      </c>
      <c r="S9" s="10">
        <f>COUNTIF($E$2:$E$882,"丹波幸一")</f>
        <v>26</v>
      </c>
      <c r="T9" s="10">
        <f>COUNTIF($F$2:$F$882,"丹波幸一")</f>
        <v>23</v>
      </c>
      <c r="U9" s="10">
        <f>COUNTIF($G$2:$G$882,"丹波幸一")</f>
        <v>1</v>
      </c>
      <c r="V9" s="10">
        <f>COUNTIF($H$2:$H$882,"丹波幸一")</f>
        <v>0</v>
      </c>
    </row>
    <row r="10" spans="1:22" ht="18" customHeight="1">
      <c r="A10" s="4">
        <v>9</v>
      </c>
      <c r="B10" s="35">
        <v>43190</v>
      </c>
      <c r="C10" s="80" t="s">
        <v>28</v>
      </c>
      <c r="D10" s="80" t="s">
        <v>29</v>
      </c>
      <c r="E10" s="80" t="s">
        <v>30</v>
      </c>
      <c r="F10" s="80" t="s">
        <v>41</v>
      </c>
      <c r="G10" s="59"/>
      <c r="H10" s="59"/>
      <c r="I10" s="21" t="s">
        <v>31</v>
      </c>
      <c r="J10" s="21" t="s">
        <v>32</v>
      </c>
      <c r="L10" s="4">
        <v>8</v>
      </c>
      <c r="M10" s="36" t="s">
        <v>97</v>
      </c>
      <c r="N10" s="10">
        <f>COUNTIF($C$2:$H$882,"牧田匡平")</f>
        <v>99</v>
      </c>
      <c r="O10" s="10">
        <f t="shared" si="0"/>
        <v>99</v>
      </c>
      <c r="P10" s="24"/>
      <c r="Q10" s="10">
        <f>COUNTIF($C$2:$C$882,"牧田匡平")</f>
        <v>26</v>
      </c>
      <c r="R10" s="10">
        <f>COUNTIF($D$2:$D$882,"牧田匡平")</f>
        <v>22</v>
      </c>
      <c r="S10" s="10">
        <f>COUNTIF($E$2:$E$882,"牧田匡平")</f>
        <v>24</v>
      </c>
      <c r="T10" s="10">
        <f>COUNTIF($F$2:$F$882,"牧田匡平")</f>
        <v>25</v>
      </c>
      <c r="U10" s="10">
        <f>COUNTIF($G$2:$G$882,"牧田匡平")</f>
        <v>1</v>
      </c>
      <c r="V10" s="10">
        <f>COUNTIF($H$2:$H$882,"牧田匡平")</f>
        <v>1</v>
      </c>
    </row>
    <row r="11" spans="1:22" ht="18" customHeight="1">
      <c r="A11" s="4">
        <v>10</v>
      </c>
      <c r="B11" s="35">
        <v>43190</v>
      </c>
      <c r="C11" s="80" t="s">
        <v>131</v>
      </c>
      <c r="D11" s="80" t="s">
        <v>11</v>
      </c>
      <c r="E11" s="80" t="s">
        <v>12</v>
      </c>
      <c r="F11" s="80" t="s">
        <v>42</v>
      </c>
      <c r="G11" s="59"/>
      <c r="H11" s="59"/>
      <c r="I11" s="21" t="s">
        <v>13</v>
      </c>
      <c r="J11" s="21" t="s">
        <v>14</v>
      </c>
      <c r="L11" s="4">
        <v>9</v>
      </c>
      <c r="M11" s="36" t="s">
        <v>84</v>
      </c>
      <c r="N11" s="10">
        <f>COUNTIF($C$2:$H$882,"本田英志")</f>
        <v>97</v>
      </c>
      <c r="O11" s="10">
        <f t="shared" si="0"/>
        <v>97</v>
      </c>
      <c r="P11" s="24"/>
      <c r="Q11" s="10">
        <f>COUNTIF($C$2:$C$882,"本田英志")</f>
        <v>26</v>
      </c>
      <c r="R11" s="10">
        <f>COUNTIF($D$2:$D$882,"本田英志")</f>
        <v>26</v>
      </c>
      <c r="S11" s="10">
        <f>COUNTIF($E$2:$E$882,"本田英志")</f>
        <v>24</v>
      </c>
      <c r="T11" s="10">
        <f>COUNTIF($F$2:$F$882,"本田英志")</f>
        <v>19</v>
      </c>
      <c r="U11" s="10">
        <f>COUNTIF($G$2:$G$882,"本田英志")</f>
        <v>1</v>
      </c>
      <c r="V11" s="10">
        <f>COUNTIF($H$2:$H$882,"本田英志")</f>
        <v>1</v>
      </c>
    </row>
    <row r="12" spans="1:22" ht="18" customHeight="1">
      <c r="A12" s="4">
        <v>11</v>
      </c>
      <c r="B12" s="35">
        <v>43190</v>
      </c>
      <c r="C12" s="80" t="s">
        <v>22</v>
      </c>
      <c r="D12" s="80" t="s">
        <v>23</v>
      </c>
      <c r="E12" s="80" t="s">
        <v>24</v>
      </c>
      <c r="F12" s="80" t="s">
        <v>43</v>
      </c>
      <c r="G12" s="59"/>
      <c r="H12" s="59"/>
      <c r="I12" s="21" t="s">
        <v>25</v>
      </c>
      <c r="J12" s="21" t="s">
        <v>26</v>
      </c>
      <c r="L12" s="4">
        <v>10</v>
      </c>
      <c r="M12" s="36" t="s">
        <v>88</v>
      </c>
      <c r="N12" s="10">
        <f>COUNTIF($C$2:$H$882,"木内九二生")</f>
        <v>97</v>
      </c>
      <c r="O12" s="10">
        <f t="shared" si="0"/>
        <v>97</v>
      </c>
      <c r="P12" s="24"/>
      <c r="Q12" s="10">
        <f>COUNTIF($C$2:$C$882,"木内九二生")</f>
        <v>23</v>
      </c>
      <c r="R12" s="10">
        <f>COUNTIF($D$2:$D$882,"木内九二生")</f>
        <v>24</v>
      </c>
      <c r="S12" s="10">
        <f>COUNTIF($E$2:$E$882,"木内九二生")</f>
        <v>24</v>
      </c>
      <c r="T12" s="10">
        <f>COUNTIF($F$2:$F$882,"木内九二生")</f>
        <v>25</v>
      </c>
      <c r="U12" s="10">
        <f>COUNTIF($G$2:$G$882,"木内九二生")</f>
        <v>0</v>
      </c>
      <c r="V12" s="10">
        <f>COUNTIF($H$2:$H$882,"木内九二生")</f>
        <v>1</v>
      </c>
    </row>
    <row r="13" spans="1:22" ht="18" customHeight="1">
      <c r="A13" s="4">
        <v>12</v>
      </c>
      <c r="B13" s="35">
        <v>43190</v>
      </c>
      <c r="C13" s="80" t="s">
        <v>16</v>
      </c>
      <c r="D13" s="80" t="s">
        <v>17</v>
      </c>
      <c r="E13" s="80" t="s">
        <v>18</v>
      </c>
      <c r="F13" s="80" t="s">
        <v>44</v>
      </c>
      <c r="G13" s="59"/>
      <c r="H13" s="59"/>
      <c r="I13" s="21" t="s">
        <v>19</v>
      </c>
      <c r="J13" s="21" t="s">
        <v>20</v>
      </c>
      <c r="L13" s="4">
        <v>11</v>
      </c>
      <c r="M13" s="36" t="s">
        <v>95</v>
      </c>
      <c r="N13" s="10">
        <f>COUNTIF($C$2:$H$882,"深谷篤")</f>
        <v>97</v>
      </c>
      <c r="O13" s="10">
        <f t="shared" si="0"/>
        <v>97</v>
      </c>
      <c r="P13" s="24"/>
      <c r="Q13" s="10">
        <f>COUNTIF($C$2:$C$882,"深谷篤")</f>
        <v>22</v>
      </c>
      <c r="R13" s="10">
        <f>COUNTIF($D$2:$D$882,"深谷篤")</f>
        <v>25</v>
      </c>
      <c r="S13" s="10">
        <f>COUNTIF($E$2:$E$882,"深谷篤")</f>
        <v>24</v>
      </c>
      <c r="T13" s="10">
        <f>COUNTIF($F$2:$F$882,"深谷篤")</f>
        <v>25</v>
      </c>
      <c r="U13" s="10">
        <f>COUNTIF($G$2:$G$882,"深谷篤")</f>
        <v>0</v>
      </c>
      <c r="V13" s="10">
        <f>COUNTIF($H$2:$H$882,"深谷篤")</f>
        <v>1</v>
      </c>
    </row>
    <row r="14" spans="1:22" ht="18" customHeight="1">
      <c r="A14" s="4">
        <v>13</v>
      </c>
      <c r="B14" s="35">
        <v>43191</v>
      </c>
      <c r="C14" s="80" t="s">
        <v>35</v>
      </c>
      <c r="D14" s="80" t="s">
        <v>36</v>
      </c>
      <c r="E14" s="80" t="s">
        <v>39</v>
      </c>
      <c r="F14" s="80" t="s">
        <v>33</v>
      </c>
      <c r="G14" s="59"/>
      <c r="H14" s="59"/>
      <c r="I14" s="21" t="s">
        <v>37</v>
      </c>
      <c r="J14" s="21" t="s">
        <v>38</v>
      </c>
      <c r="L14" s="4">
        <v>12</v>
      </c>
      <c r="M14" s="36" t="s">
        <v>79</v>
      </c>
      <c r="N14" s="10">
        <f>COUNTIF($C$2:$H$882,"有隅昭二")</f>
        <v>96</v>
      </c>
      <c r="O14" s="10">
        <f t="shared" si="0"/>
        <v>96</v>
      </c>
      <c r="P14" s="24"/>
      <c r="Q14" s="10">
        <f>COUNTIF($C$2:$C$882,"有隅昭二")</f>
        <v>23</v>
      </c>
      <c r="R14" s="10">
        <f>COUNTIF($D$2:$D$882,"有隅昭二")</f>
        <v>24</v>
      </c>
      <c r="S14" s="10">
        <f>COUNTIF($E$2:$E$882,"有隅昭二")</f>
        <v>23</v>
      </c>
      <c r="T14" s="10">
        <f>COUNTIF($F$2:$F$882,"有隅昭二")</f>
        <v>25</v>
      </c>
      <c r="U14" s="10">
        <f>COUNTIF($G$2:$G$882,"有隅昭二")</f>
        <v>0</v>
      </c>
      <c r="V14" s="10">
        <f>COUNTIF($H$2:$H$882,"有隅昭二")</f>
        <v>1</v>
      </c>
    </row>
    <row r="15" spans="1:22" ht="18" customHeight="1">
      <c r="A15" s="4">
        <v>14</v>
      </c>
      <c r="B15" s="35">
        <v>43191</v>
      </c>
      <c r="C15" s="80" t="s">
        <v>6</v>
      </c>
      <c r="D15" s="80" t="s">
        <v>7</v>
      </c>
      <c r="E15" s="80" t="s">
        <v>40</v>
      </c>
      <c r="F15" s="80" t="s">
        <v>4</v>
      </c>
      <c r="G15" s="59"/>
      <c r="H15" s="59"/>
      <c r="I15" s="21" t="s">
        <v>8</v>
      </c>
      <c r="J15" s="21" t="s">
        <v>9</v>
      </c>
      <c r="L15" s="4">
        <v>13</v>
      </c>
      <c r="M15" s="36" t="s">
        <v>85</v>
      </c>
      <c r="N15" s="10">
        <f>COUNTIF($C$2:$H$882,"吉本文弘")</f>
        <v>96</v>
      </c>
      <c r="O15" s="10">
        <f t="shared" si="0"/>
        <v>96</v>
      </c>
      <c r="P15" s="24"/>
      <c r="Q15" s="10">
        <f>COUNTIF($C$2:$C$882,"吉本文弘")</f>
        <v>26</v>
      </c>
      <c r="R15" s="10">
        <f>COUNTIF($D$2:$D$882,"吉本文弘")</f>
        <v>23</v>
      </c>
      <c r="S15" s="10">
        <f>COUNTIF($E$2:$E$882,"吉本文弘")</f>
        <v>22</v>
      </c>
      <c r="T15" s="10">
        <f>COUNTIF($F$2:$F$882,"吉本文弘")</f>
        <v>24</v>
      </c>
      <c r="U15" s="10">
        <f>COUNTIF($G$2:$G$882,"吉本文弘")</f>
        <v>0</v>
      </c>
      <c r="V15" s="10">
        <f>COUNTIF($H$2:$H$882,"吉本文弘")</f>
        <v>1</v>
      </c>
    </row>
    <row r="16" spans="1:22" ht="18" customHeight="1">
      <c r="A16" s="4">
        <v>15</v>
      </c>
      <c r="B16" s="35">
        <v>43191</v>
      </c>
      <c r="C16" s="80" t="s">
        <v>29</v>
      </c>
      <c r="D16" s="80" t="s">
        <v>30</v>
      </c>
      <c r="E16" s="80" t="s">
        <v>41</v>
      </c>
      <c r="F16" s="80" t="s">
        <v>27</v>
      </c>
      <c r="G16" s="59"/>
      <c r="H16" s="59"/>
      <c r="I16" s="21" t="s">
        <v>31</v>
      </c>
      <c r="J16" s="21" t="s">
        <v>32</v>
      </c>
      <c r="L16" s="4">
        <v>14</v>
      </c>
      <c r="M16" s="36" t="s">
        <v>94</v>
      </c>
      <c r="N16" s="10">
        <f>COUNTIF($C$2:$H$882,"秋村謙宏")</f>
        <v>96</v>
      </c>
      <c r="O16" s="10">
        <f t="shared" si="0"/>
        <v>96</v>
      </c>
      <c r="P16" s="24"/>
      <c r="Q16" s="10">
        <f>COUNTIF($C$2:$C$882,"秋村謙宏")</f>
        <v>24</v>
      </c>
      <c r="R16" s="10">
        <f>COUNTIF($D$2:$D$882,"秋村謙宏")</f>
        <v>25</v>
      </c>
      <c r="S16" s="10">
        <f>COUNTIF($E$2:$E$882,"秋村謙宏")</f>
        <v>21</v>
      </c>
      <c r="T16" s="10">
        <f>COUNTIF($F$2:$F$882,"秋村謙宏")</f>
        <v>25</v>
      </c>
      <c r="U16" s="10">
        <f>COUNTIF($G$2:$G$882,"秋村謙宏")</f>
        <v>0</v>
      </c>
      <c r="V16" s="10">
        <f>COUNTIF($H$2:$H$882,"秋村謙宏")</f>
        <v>1</v>
      </c>
    </row>
    <row r="17" spans="1:22" ht="18" customHeight="1">
      <c r="A17" s="4">
        <v>16</v>
      </c>
      <c r="B17" s="35">
        <v>43191</v>
      </c>
      <c r="C17" s="80" t="s">
        <v>23</v>
      </c>
      <c r="D17" s="80" t="s">
        <v>24</v>
      </c>
      <c r="E17" s="80" t="s">
        <v>43</v>
      </c>
      <c r="F17" s="80" t="s">
        <v>21</v>
      </c>
      <c r="G17" s="59"/>
      <c r="H17" s="59"/>
      <c r="I17" s="21" t="s">
        <v>25</v>
      </c>
      <c r="J17" s="21" t="s">
        <v>26</v>
      </c>
      <c r="L17" s="4">
        <v>15</v>
      </c>
      <c r="M17" s="36" t="s">
        <v>100</v>
      </c>
      <c r="N17" s="10">
        <f>COUNTIF($C$2:$H$882,"山本貴則")</f>
        <v>96</v>
      </c>
      <c r="O17" s="10">
        <f t="shared" si="0"/>
        <v>96</v>
      </c>
      <c r="P17" s="24"/>
      <c r="Q17" s="10">
        <f>COUNTIF($C$2:$C$882,"山本貴則")</f>
        <v>25</v>
      </c>
      <c r="R17" s="10">
        <f>COUNTIF($D$2:$D$882,"山本貴則")</f>
        <v>24</v>
      </c>
      <c r="S17" s="10">
        <f>COUNTIF($E$2:$E$882,"山本貴則")</f>
        <v>22</v>
      </c>
      <c r="T17" s="10">
        <f>COUNTIF($F$2:$F$882,"山本貴則")</f>
        <v>24</v>
      </c>
      <c r="U17" s="10">
        <f>COUNTIF($G$2:$G$882,"山本貴則")</f>
        <v>1</v>
      </c>
      <c r="V17" s="10">
        <f>COUNTIF($H$2:$H$882,"山本貴則")</f>
        <v>0</v>
      </c>
    </row>
    <row r="18" spans="1:22" ht="18" customHeight="1">
      <c r="A18" s="4">
        <v>17</v>
      </c>
      <c r="B18" s="35">
        <v>43191</v>
      </c>
      <c r="C18" s="80" t="s">
        <v>11</v>
      </c>
      <c r="D18" s="80" t="s">
        <v>12</v>
      </c>
      <c r="E18" s="80" t="s">
        <v>42</v>
      </c>
      <c r="F18" s="80" t="s">
        <v>10</v>
      </c>
      <c r="G18" s="59"/>
      <c r="H18" s="59"/>
      <c r="I18" s="21" t="s">
        <v>13</v>
      </c>
      <c r="J18" s="21" t="s">
        <v>14</v>
      </c>
      <c r="L18" s="4">
        <v>16</v>
      </c>
      <c r="M18" s="36" t="s">
        <v>102</v>
      </c>
      <c r="N18" s="10">
        <f>COUNTIF($C$2:$H$882,"石山智也")</f>
        <v>96</v>
      </c>
      <c r="O18" s="10">
        <f t="shared" si="0"/>
        <v>96</v>
      </c>
      <c r="P18" s="24"/>
      <c r="Q18" s="10">
        <f>COUNTIF($C$2:$C$882,"石山智也")</f>
        <v>28</v>
      </c>
      <c r="R18" s="10">
        <f>COUNTIF($D$2:$D$882,"石山智也")</f>
        <v>23</v>
      </c>
      <c r="S18" s="10">
        <f>COUNTIF($E$2:$E$882,"石山智也")</f>
        <v>21</v>
      </c>
      <c r="T18" s="10">
        <f>COUNTIF($F$2:$F$882,"石山智也")</f>
        <v>22</v>
      </c>
      <c r="U18" s="10">
        <f>COUNTIF($G$2:$G$882,"石山智也")</f>
        <v>1</v>
      </c>
      <c r="V18" s="10">
        <f>COUNTIF($H$2:$H$882,"石山智也")</f>
        <v>1</v>
      </c>
    </row>
    <row r="19" spans="1:22" ht="18" customHeight="1">
      <c r="A19" s="4">
        <v>18</v>
      </c>
      <c r="B19" s="35">
        <v>43191</v>
      </c>
      <c r="C19" s="80" t="s">
        <v>17</v>
      </c>
      <c r="D19" s="80" t="s">
        <v>18</v>
      </c>
      <c r="E19" s="80" t="s">
        <v>44</v>
      </c>
      <c r="F19" s="80" t="s">
        <v>15</v>
      </c>
      <c r="G19" s="59"/>
      <c r="H19" s="59"/>
      <c r="I19" s="21" t="s">
        <v>19</v>
      </c>
      <c r="J19" s="21" t="s">
        <v>20</v>
      </c>
      <c r="L19" s="4">
        <v>17</v>
      </c>
      <c r="M19" s="36" t="s">
        <v>87</v>
      </c>
      <c r="N19" s="10">
        <f>COUNTIF($C$2:$H$882,"栁田昌夫")</f>
        <v>95</v>
      </c>
      <c r="O19" s="10">
        <f t="shared" si="0"/>
        <v>95</v>
      </c>
      <c r="P19" s="24"/>
      <c r="Q19" s="10">
        <f>COUNTIF($C$2:$C$882,"栁田昌夫")</f>
        <v>24</v>
      </c>
      <c r="R19" s="10">
        <f>COUNTIF($D$2:$D$882,"栁田昌夫")</f>
        <v>26</v>
      </c>
      <c r="S19" s="10">
        <f>COUNTIF($E$2:$E$882,"栁田昌夫")</f>
        <v>22</v>
      </c>
      <c r="T19" s="10">
        <f>COUNTIF($F$2:$F$882,"栁田昌夫")</f>
        <v>22</v>
      </c>
      <c r="U19" s="10">
        <f>COUNTIF($G$2:$G$882,"栁田昌夫")</f>
        <v>0</v>
      </c>
      <c r="V19" s="10">
        <f>COUNTIF($H$2:$H$882,"栁田昌夫")</f>
        <v>1</v>
      </c>
    </row>
    <row r="20" spans="1:22" ht="18" customHeight="1">
      <c r="A20" s="4">
        <v>19</v>
      </c>
      <c r="B20" s="35">
        <v>43193</v>
      </c>
      <c r="C20" s="80" t="s">
        <v>7</v>
      </c>
      <c r="D20" s="80" t="s">
        <v>45</v>
      </c>
      <c r="E20" s="80" t="s">
        <v>132</v>
      </c>
      <c r="F20" s="80" t="s">
        <v>46</v>
      </c>
      <c r="G20" s="59"/>
      <c r="H20" s="59"/>
      <c r="I20" s="21" t="s">
        <v>26</v>
      </c>
      <c r="J20" s="21" t="s">
        <v>8</v>
      </c>
      <c r="L20" s="4">
        <v>18</v>
      </c>
      <c r="M20" s="36" t="s">
        <v>89</v>
      </c>
      <c r="N20" s="10">
        <f>COUNTIF($C$2:$H$882,"嶋田哲也")</f>
        <v>95</v>
      </c>
      <c r="O20" s="10">
        <f t="shared" si="0"/>
        <v>95</v>
      </c>
      <c r="P20" s="24"/>
      <c r="Q20" s="10">
        <f>COUNTIF($C$2:$C$882,"嶋田哲也")</f>
        <v>24</v>
      </c>
      <c r="R20" s="10">
        <f>COUNTIF($D$2:$D$882,"嶋田哲也")</f>
        <v>21</v>
      </c>
      <c r="S20" s="10">
        <f>COUNTIF($E$2:$E$882,"嶋田哲也")</f>
        <v>25</v>
      </c>
      <c r="T20" s="10">
        <f>COUNTIF($F$2:$F$882,"嶋田哲也")</f>
        <v>24</v>
      </c>
      <c r="U20" s="10">
        <f>COUNTIF($G$2:$G$882,"嶋田哲也")</f>
        <v>1</v>
      </c>
      <c r="V20" s="10">
        <f>COUNTIF($H$2:$H$882,"嶋田哲也")</f>
        <v>0</v>
      </c>
    </row>
    <row r="21" spans="1:22" ht="18" customHeight="1">
      <c r="A21" s="4">
        <v>20</v>
      </c>
      <c r="B21" s="35">
        <v>43193</v>
      </c>
      <c r="C21" s="80" t="s">
        <v>36</v>
      </c>
      <c r="D21" s="80" t="s">
        <v>42</v>
      </c>
      <c r="E21" s="80" t="s">
        <v>33</v>
      </c>
      <c r="F21" s="80" t="s">
        <v>131</v>
      </c>
      <c r="G21" s="59"/>
      <c r="H21" s="59"/>
      <c r="I21" s="21" t="s">
        <v>9</v>
      </c>
      <c r="J21" s="21" t="s">
        <v>31</v>
      </c>
      <c r="L21" s="4">
        <v>19</v>
      </c>
      <c r="M21" s="36" t="s">
        <v>93</v>
      </c>
      <c r="N21" s="10">
        <f>COUNTIF($C$2:$H$882,"名幸一明")</f>
        <v>95</v>
      </c>
      <c r="O21" s="10">
        <f t="shared" si="0"/>
        <v>95</v>
      </c>
      <c r="P21" s="24"/>
      <c r="Q21" s="10">
        <f>COUNTIF($C$2:$C$882,"名幸一明")</f>
        <v>24</v>
      </c>
      <c r="R21" s="10">
        <f>COUNTIF($D$2:$D$882,"名幸一明")</f>
        <v>23</v>
      </c>
      <c r="S21" s="10">
        <f>COUNTIF($E$2:$E$882,"名幸一明")</f>
        <v>23</v>
      </c>
      <c r="T21" s="10">
        <f>COUNTIF($F$2:$F$882,"名幸一明")</f>
        <v>24</v>
      </c>
      <c r="U21" s="10">
        <f>COUNTIF($G$2:$G$882,"名幸一明")</f>
        <v>0</v>
      </c>
      <c r="V21" s="10">
        <f>COUNTIF($H$2:$H$882,"白井一行")</f>
        <v>1</v>
      </c>
    </row>
    <row r="22" spans="1:22" ht="18" customHeight="1">
      <c r="A22" s="4">
        <v>21</v>
      </c>
      <c r="B22" s="35">
        <v>43193</v>
      </c>
      <c r="C22" s="80" t="s">
        <v>24</v>
      </c>
      <c r="D22" s="80" t="s">
        <v>43</v>
      </c>
      <c r="E22" s="80" t="s">
        <v>72</v>
      </c>
      <c r="F22" s="80" t="s">
        <v>47</v>
      </c>
      <c r="G22" s="59"/>
      <c r="H22" s="59"/>
      <c r="I22" s="21" t="s">
        <v>20</v>
      </c>
      <c r="J22" s="21" t="s">
        <v>37</v>
      </c>
      <c r="L22" s="4">
        <v>20</v>
      </c>
      <c r="M22" s="36" t="s">
        <v>96</v>
      </c>
      <c r="N22" s="10">
        <f>COUNTIF($C$2:$H$882,"津川力")</f>
        <v>95</v>
      </c>
      <c r="O22" s="10">
        <f t="shared" si="0"/>
        <v>95</v>
      </c>
      <c r="P22" s="24"/>
      <c r="Q22" s="10">
        <f>COUNTIF($C$2:$C$882,"津川力")</f>
        <v>23</v>
      </c>
      <c r="R22" s="10">
        <f>COUNTIF($D$2:$D$882,"津川力")</f>
        <v>23</v>
      </c>
      <c r="S22" s="10">
        <f>COUNTIF($E$2:$E$882,"津川力")</f>
        <v>24</v>
      </c>
      <c r="T22" s="10">
        <f>COUNTIF($F$2:$F$882,"津川力")</f>
        <v>24</v>
      </c>
      <c r="U22" s="10">
        <f>COUNTIF($G$2:$G$882,"津川力")</f>
        <v>0</v>
      </c>
      <c r="V22" s="10">
        <f>COUNTIF($H$2:$H$882,"津川力")</f>
        <v>1</v>
      </c>
    </row>
    <row r="23" spans="1:22" ht="18" customHeight="1">
      <c r="A23" s="4">
        <v>22</v>
      </c>
      <c r="B23" s="35">
        <v>43193</v>
      </c>
      <c r="C23" s="80" t="s">
        <v>18</v>
      </c>
      <c r="D23" s="80" t="s">
        <v>39</v>
      </c>
      <c r="E23" s="80" t="s">
        <v>48</v>
      </c>
      <c r="F23" s="80" t="s">
        <v>49</v>
      </c>
      <c r="G23" s="59"/>
      <c r="H23" s="59"/>
      <c r="I23" s="21" t="s">
        <v>14</v>
      </c>
      <c r="J23" s="21" t="s">
        <v>19</v>
      </c>
      <c r="L23" s="4">
        <v>21</v>
      </c>
      <c r="M23" s="34" t="s">
        <v>130</v>
      </c>
      <c r="N23" s="10">
        <f>COUNTIF($C$2:$H$882,"佐々木昌信")</f>
        <v>95</v>
      </c>
      <c r="O23" s="10">
        <f t="shared" si="0"/>
        <v>95</v>
      </c>
      <c r="P23" s="24"/>
      <c r="Q23" s="10">
        <f>COUNTIF($C$2:$C$882,"佐々木昌信")</f>
        <v>23</v>
      </c>
      <c r="R23" s="10">
        <f>COUNTIF($D$2:$D$882,"佐々木昌信")</f>
        <v>23</v>
      </c>
      <c r="S23" s="10">
        <f>COUNTIF($E$2:$E$882,"佐々木昌信")</f>
        <v>26</v>
      </c>
      <c r="T23" s="10">
        <f>COUNTIF($F$2:$F$882,"佐々木昌信")</f>
        <v>23</v>
      </c>
      <c r="U23" s="10">
        <f>COUNTIF($G$2:$G$882,"佐々木昌信")</f>
        <v>0</v>
      </c>
      <c r="V23" s="10">
        <f>COUNTIF($H$2:$H$882,"佐々木昌信")</f>
        <v>0</v>
      </c>
    </row>
    <row r="24" spans="1:22" ht="18" customHeight="1">
      <c r="A24" s="4">
        <v>23</v>
      </c>
      <c r="B24" s="35">
        <v>43193</v>
      </c>
      <c r="C24" s="80" t="s">
        <v>12</v>
      </c>
      <c r="D24" s="80" t="s">
        <v>44</v>
      </c>
      <c r="E24" s="80" t="s">
        <v>27</v>
      </c>
      <c r="F24" s="80" t="s">
        <v>5</v>
      </c>
      <c r="G24" s="59"/>
      <c r="H24" s="59"/>
      <c r="I24" s="21" t="s">
        <v>32</v>
      </c>
      <c r="J24" s="21" t="s">
        <v>25</v>
      </c>
      <c r="L24" s="4">
        <v>22</v>
      </c>
      <c r="M24" s="36" t="s">
        <v>78</v>
      </c>
      <c r="N24" s="10">
        <f>COUNTIF($C$2:$H$882,"西本欣司")</f>
        <v>94</v>
      </c>
      <c r="O24" s="10">
        <f t="shared" si="0"/>
        <v>94</v>
      </c>
      <c r="P24" s="24"/>
      <c r="Q24" s="10">
        <f>COUNTIF($C$2:$C$882,"西本欣司")</f>
        <v>23</v>
      </c>
      <c r="R24" s="10">
        <f>COUNTIF($D$2:$D$882,"西本欣司")</f>
        <v>23</v>
      </c>
      <c r="S24" s="10">
        <f>COUNTIF($E$2:$E$882,"西本欣司")</f>
        <v>24</v>
      </c>
      <c r="T24" s="10">
        <f>COUNTIF($F$2:$F$882,"西本欣司")</f>
        <v>23</v>
      </c>
      <c r="U24" s="10">
        <f>COUNTIF($G$2:$G$882,"西本欣司")</f>
        <v>1</v>
      </c>
      <c r="V24" s="10">
        <f>COUNTIF($H$2:$H$882,"西本欣司")</f>
        <v>0</v>
      </c>
    </row>
    <row r="25" spans="1:22" ht="18" customHeight="1">
      <c r="A25" s="4">
        <v>24</v>
      </c>
      <c r="B25" s="35">
        <v>43194</v>
      </c>
      <c r="C25" s="80" t="s">
        <v>45</v>
      </c>
      <c r="D25" s="80" t="s">
        <v>132</v>
      </c>
      <c r="E25" s="80" t="s">
        <v>46</v>
      </c>
      <c r="F25" s="80" t="s">
        <v>23</v>
      </c>
      <c r="G25" s="59"/>
      <c r="H25" s="59"/>
      <c r="I25" s="21" t="s">
        <v>26</v>
      </c>
      <c r="J25" s="21" t="s">
        <v>8</v>
      </c>
      <c r="L25" s="4">
        <v>23</v>
      </c>
      <c r="M25" s="36" t="s">
        <v>86</v>
      </c>
      <c r="N25" s="10">
        <f>COUNTIF($C$2:$H$882,"敷田直人")</f>
        <v>92</v>
      </c>
      <c r="O25" s="10">
        <f t="shared" si="0"/>
        <v>92</v>
      </c>
      <c r="P25" s="24"/>
      <c r="Q25" s="10">
        <f>COUNTIF($C$2:$C$882,"敷田直人")</f>
        <v>23</v>
      </c>
      <c r="R25" s="10">
        <f>COUNTIF($D$2:$D$882,"敷田直人")</f>
        <v>20</v>
      </c>
      <c r="S25" s="10">
        <f>COUNTIF($E$2:$E$882,"敷田直人")</f>
        <v>23</v>
      </c>
      <c r="T25" s="10">
        <f>COUNTIF($F$2:$F$882,"敷田直人")</f>
        <v>25</v>
      </c>
      <c r="U25" s="10">
        <f>COUNTIF($G$2:$G$882,"敷田直人")</f>
        <v>0</v>
      </c>
      <c r="V25" s="10">
        <f>COUNTIF($H$2:$H$882,"敷田直人")</f>
        <v>1</v>
      </c>
    </row>
    <row r="26" spans="1:22" ht="18" customHeight="1">
      <c r="A26" s="4">
        <v>25</v>
      </c>
      <c r="B26" s="35">
        <v>43194</v>
      </c>
      <c r="C26" s="80" t="s">
        <v>39</v>
      </c>
      <c r="D26" s="80" t="s">
        <v>48</v>
      </c>
      <c r="E26" s="80" t="s">
        <v>49</v>
      </c>
      <c r="F26" s="80" t="s">
        <v>6</v>
      </c>
      <c r="G26" s="59"/>
      <c r="H26" s="59"/>
      <c r="I26" s="21" t="s">
        <v>14</v>
      </c>
      <c r="J26" s="21" t="s">
        <v>19</v>
      </c>
      <c r="L26" s="4">
        <v>24</v>
      </c>
      <c r="M26" s="36" t="s">
        <v>54</v>
      </c>
      <c r="N26" s="10">
        <f>COUNTIF($C$2:$H$882,"土山剛弘")</f>
        <v>91</v>
      </c>
      <c r="O26" s="10">
        <f t="shared" si="0"/>
        <v>91</v>
      </c>
      <c r="P26" s="24"/>
      <c r="Q26" s="10">
        <f>COUNTIF($C$2:$C$882,"土山剛弘")</f>
        <v>23</v>
      </c>
      <c r="R26" s="10">
        <f>COUNTIF($D$2:$D$882,"土山剛弘")</f>
        <v>21</v>
      </c>
      <c r="S26" s="10">
        <f>COUNTIF($E$2:$E$882,"土山剛弘")</f>
        <v>24</v>
      </c>
      <c r="T26" s="10">
        <f>COUNTIF($F$2:$F$882,"土山剛弘")</f>
        <v>22</v>
      </c>
      <c r="U26" s="10">
        <f>COUNTIF($G$2:$G$882,"土山剛弘")</f>
        <v>1</v>
      </c>
      <c r="V26" s="10">
        <f>COUNTIF($H$2:$H$882,"土山剛弘")</f>
        <v>0</v>
      </c>
    </row>
    <row r="27" spans="1:22" ht="18" customHeight="1">
      <c r="A27" s="4">
        <v>26</v>
      </c>
      <c r="B27" s="35">
        <v>43194</v>
      </c>
      <c r="C27" s="80" t="s">
        <v>42</v>
      </c>
      <c r="D27" s="80" t="s">
        <v>33</v>
      </c>
      <c r="E27" s="80" t="s">
        <v>131</v>
      </c>
      <c r="F27" s="80" t="s">
        <v>35</v>
      </c>
      <c r="G27" s="59"/>
      <c r="H27" s="59"/>
      <c r="I27" s="21" t="s">
        <v>9</v>
      </c>
      <c r="J27" s="21" t="s">
        <v>31</v>
      </c>
      <c r="L27" s="4">
        <v>25</v>
      </c>
      <c r="M27" s="34" t="s">
        <v>136</v>
      </c>
      <c r="N27" s="10">
        <f>COUNTIF($C$2:$H$882,"杉本大成")</f>
        <v>91</v>
      </c>
      <c r="O27" s="10">
        <f t="shared" si="0"/>
        <v>91</v>
      </c>
      <c r="P27" s="24"/>
      <c r="Q27" s="10">
        <f>COUNTIF($C$2:$C$882,"杉本大成")</f>
        <v>25</v>
      </c>
      <c r="R27" s="10">
        <f>COUNTIF($D$2:$D$882,"杉本大成")</f>
        <v>23</v>
      </c>
      <c r="S27" s="10">
        <f>COUNTIF($E$2:$E$882,"杉本大成")</f>
        <v>21</v>
      </c>
      <c r="T27" s="10">
        <f>COUNTIF($F$2:$F$882,"杉本大成")</f>
        <v>21</v>
      </c>
      <c r="U27" s="10">
        <f>COUNTIF($G$2:$G$882,"杉本大成")</f>
        <v>1</v>
      </c>
      <c r="V27" s="10">
        <f>COUNTIF($H$2:$H$882,"杉本大成")</f>
        <v>0</v>
      </c>
    </row>
    <row r="28" spans="1:22" ht="18" customHeight="1">
      <c r="A28" s="4">
        <v>27</v>
      </c>
      <c r="B28" s="35">
        <v>43194</v>
      </c>
      <c r="C28" s="80" t="s">
        <v>44</v>
      </c>
      <c r="D28" s="80" t="s">
        <v>27</v>
      </c>
      <c r="E28" s="80" t="s">
        <v>5</v>
      </c>
      <c r="F28" s="80" t="s">
        <v>29</v>
      </c>
      <c r="G28" s="59"/>
      <c r="H28" s="59"/>
      <c r="I28" s="21" t="s">
        <v>32</v>
      </c>
      <c r="J28" s="21" t="s">
        <v>25</v>
      </c>
      <c r="L28" s="4">
        <v>26</v>
      </c>
      <c r="M28" s="36" t="s">
        <v>98</v>
      </c>
      <c r="N28" s="10">
        <f>COUNTIF($C$2:$H$882,"橋本信治")</f>
        <v>86</v>
      </c>
      <c r="O28" s="10">
        <f t="shared" si="0"/>
        <v>86</v>
      </c>
      <c r="P28" s="24"/>
      <c r="Q28" s="10">
        <f>COUNTIF($C$2:$C$882,"橋本信治")</f>
        <v>20</v>
      </c>
      <c r="R28" s="10">
        <f>COUNTIF($D$2:$D$882,"橋本信治")</f>
        <v>22</v>
      </c>
      <c r="S28" s="10">
        <f>COUNTIF($E$2:$E$882,"橋本信治")</f>
        <v>21</v>
      </c>
      <c r="T28" s="10">
        <f>COUNTIF($F$2:$F$882,"橋本信治")</f>
        <v>22</v>
      </c>
      <c r="U28" s="10">
        <f>COUNTIF($G$2:$G$882,"橋本信治")</f>
        <v>1</v>
      </c>
      <c r="V28" s="10">
        <f>COUNTIF($H$2:$H$882,"橋本信治")</f>
        <v>0</v>
      </c>
    </row>
    <row r="29" spans="1:22" ht="18" customHeight="1">
      <c r="A29" s="4">
        <v>28</v>
      </c>
      <c r="B29" s="35">
        <v>43194</v>
      </c>
      <c r="C29" s="80" t="s">
        <v>30</v>
      </c>
      <c r="D29" s="80" t="s">
        <v>40</v>
      </c>
      <c r="E29" s="80" t="s">
        <v>21</v>
      </c>
      <c r="F29" s="80" t="s">
        <v>22</v>
      </c>
      <c r="G29" s="59"/>
      <c r="H29" s="59"/>
      <c r="I29" s="21" t="s">
        <v>13</v>
      </c>
      <c r="J29" s="21" t="s">
        <v>38</v>
      </c>
      <c r="L29" s="4">
        <v>27</v>
      </c>
      <c r="M29" s="36" t="s">
        <v>99</v>
      </c>
      <c r="N29" s="10">
        <f>COUNTIF($C$2:$H$882,"福家英登")</f>
        <v>83</v>
      </c>
      <c r="O29" s="10">
        <f t="shared" si="0"/>
        <v>83</v>
      </c>
      <c r="P29" s="24"/>
      <c r="Q29" s="10">
        <f>COUNTIF($C$2:$C$882,"福家英登")</f>
        <v>23</v>
      </c>
      <c r="R29" s="10">
        <f>COUNTIF($D$2:$D$882,"福家英登")</f>
        <v>20</v>
      </c>
      <c r="S29" s="10">
        <f>COUNTIF($E$2:$E$882,"福家英登")</f>
        <v>20</v>
      </c>
      <c r="T29" s="10">
        <f>COUNTIF($F$2:$F$882,"福家英登")</f>
        <v>20</v>
      </c>
      <c r="U29" s="10">
        <f>COUNTIF($G$2:$G$882,"福家英登")</f>
        <v>0</v>
      </c>
      <c r="V29" s="10">
        <f>COUNTIF($H$2:$H$882,"福家英登")</f>
        <v>0</v>
      </c>
    </row>
    <row r="30" spans="1:22" ht="18" customHeight="1">
      <c r="A30" s="4">
        <v>29</v>
      </c>
      <c r="B30" s="35">
        <v>43194</v>
      </c>
      <c r="C30" s="80" t="s">
        <v>43</v>
      </c>
      <c r="D30" s="80" t="s">
        <v>72</v>
      </c>
      <c r="E30" s="80" t="s">
        <v>47</v>
      </c>
      <c r="F30" s="80" t="s">
        <v>50</v>
      </c>
      <c r="G30" s="59"/>
      <c r="H30" s="59"/>
      <c r="I30" s="21" t="s">
        <v>20</v>
      </c>
      <c r="J30" s="21" t="s">
        <v>37</v>
      </c>
      <c r="L30" s="4">
        <v>28</v>
      </c>
      <c r="M30" s="36" t="s">
        <v>101</v>
      </c>
      <c r="N30" s="10">
        <f>COUNTIF($C$2:$H$882,"山路哲生")</f>
        <v>83</v>
      </c>
      <c r="O30" s="10">
        <f t="shared" si="0"/>
        <v>83</v>
      </c>
      <c r="P30" s="24"/>
      <c r="Q30" s="10">
        <f>COUNTIF($C$2:$C$882,"山路哲生")</f>
        <v>17</v>
      </c>
      <c r="R30" s="10">
        <f>COUNTIF($D$2:$D$882,"山路哲生")</f>
        <v>23</v>
      </c>
      <c r="S30" s="10">
        <f>COUNTIF($E$2:$E$882,"山路哲生")</f>
        <v>22</v>
      </c>
      <c r="T30" s="10">
        <f>COUNTIF($F$2:$F$882,"山路哲生")</f>
        <v>19</v>
      </c>
      <c r="U30" s="10">
        <f>COUNTIF($G$2:$G$882,"山路哲生")</f>
        <v>2</v>
      </c>
      <c r="V30" s="10">
        <f>COUNTIF($H$2:$H$882,"山路哲生")</f>
        <v>0</v>
      </c>
    </row>
    <row r="31" spans="1:22" ht="18" customHeight="1">
      <c r="A31" s="4">
        <v>30</v>
      </c>
      <c r="B31" s="35">
        <v>43195</v>
      </c>
      <c r="C31" s="80" t="s">
        <v>72</v>
      </c>
      <c r="D31" s="80" t="s">
        <v>47</v>
      </c>
      <c r="E31" s="80" t="s">
        <v>50</v>
      </c>
      <c r="F31" s="80" t="s">
        <v>24</v>
      </c>
      <c r="G31" s="59"/>
      <c r="H31" s="59"/>
      <c r="I31" s="21" t="s">
        <v>20</v>
      </c>
      <c r="J31" s="21" t="s">
        <v>37</v>
      </c>
      <c r="L31" s="4">
        <v>29</v>
      </c>
      <c r="M31" s="36" t="s">
        <v>52</v>
      </c>
      <c r="N31" s="10">
        <f>COUNTIF($C$2:$H$882,"原信一朗")</f>
        <v>82</v>
      </c>
      <c r="O31" s="10">
        <f t="shared" si="0"/>
        <v>82</v>
      </c>
      <c r="P31" s="24"/>
      <c r="Q31" s="10">
        <f>COUNTIF($C$2:$C$882,"原信一朗")</f>
        <v>17</v>
      </c>
      <c r="R31" s="10">
        <f>COUNTIF($D$2:$D$882,"原信一朗")</f>
        <v>19</v>
      </c>
      <c r="S31" s="10">
        <f>COUNTIF($E$2:$E$882,"原信一朗")</f>
        <v>22</v>
      </c>
      <c r="T31" s="10">
        <f>COUNTIF($F$2:$F$882,"原信一朗")</f>
        <v>22</v>
      </c>
      <c r="U31" s="10">
        <f>COUNTIF($G$2:$G$882,"原信一朗")</f>
        <v>1</v>
      </c>
      <c r="V31" s="10">
        <f>COUNTIF($H$2:$H$882,"原信一朗")</f>
        <v>1</v>
      </c>
    </row>
    <row r="32" spans="1:22" ht="18" customHeight="1">
      <c r="A32" s="4">
        <v>31</v>
      </c>
      <c r="B32" s="35">
        <v>43195</v>
      </c>
      <c r="C32" s="80" t="s">
        <v>40</v>
      </c>
      <c r="D32" s="80" t="s">
        <v>21</v>
      </c>
      <c r="E32" s="80" t="s">
        <v>22</v>
      </c>
      <c r="F32" s="80" t="s">
        <v>51</v>
      </c>
      <c r="G32" s="59"/>
      <c r="H32" s="59"/>
      <c r="I32" s="21" t="s">
        <v>13</v>
      </c>
      <c r="J32" s="21" t="s">
        <v>38</v>
      </c>
      <c r="L32" s="4">
        <v>30</v>
      </c>
      <c r="M32" s="36" t="s">
        <v>67</v>
      </c>
      <c r="N32" s="10">
        <f>COUNTIF($C$2:$H$882,"橘髙淳")</f>
        <v>78</v>
      </c>
      <c r="O32" s="10">
        <f t="shared" si="0"/>
        <v>78</v>
      </c>
      <c r="P32" s="24"/>
      <c r="Q32" s="10">
        <f>COUNTIF($C$2:$C$882,"橘髙淳")</f>
        <v>18</v>
      </c>
      <c r="R32" s="10">
        <f>COUNTIF($D$2:$D$882,"橘髙淳")</f>
        <v>19</v>
      </c>
      <c r="S32" s="10">
        <f>COUNTIF($E$2:$E$882,"橘髙淳")</f>
        <v>22</v>
      </c>
      <c r="T32" s="10">
        <f>COUNTIF($F$2:$F$882,"橘髙淳")</f>
        <v>19</v>
      </c>
      <c r="U32" s="10">
        <f>COUNTIF($G$2:$G$882,"橘髙淳")</f>
        <v>0</v>
      </c>
      <c r="V32" s="10">
        <f>COUNTIF($H$2:$H$882,"橘髙淳")</f>
        <v>0</v>
      </c>
    </row>
    <row r="33" spans="1:22" ht="18" customHeight="1">
      <c r="A33" s="4">
        <v>32</v>
      </c>
      <c r="B33" s="35">
        <v>43195</v>
      </c>
      <c r="C33" s="80" t="s">
        <v>132</v>
      </c>
      <c r="D33" s="80" t="s">
        <v>46</v>
      </c>
      <c r="E33" s="80" t="s">
        <v>23</v>
      </c>
      <c r="F33" s="80" t="s">
        <v>7</v>
      </c>
      <c r="G33" s="59"/>
      <c r="H33" s="59"/>
      <c r="I33" s="21" t="s">
        <v>26</v>
      </c>
      <c r="J33" s="21" t="s">
        <v>8</v>
      </c>
      <c r="L33" s="4">
        <v>31</v>
      </c>
      <c r="M33" s="34" t="s">
        <v>139</v>
      </c>
      <c r="N33" s="10">
        <f>COUNTIF($C$2:$H$882,"中村稔")</f>
        <v>76</v>
      </c>
      <c r="O33" s="10">
        <f t="shared" si="0"/>
        <v>76</v>
      </c>
      <c r="P33" s="24"/>
      <c r="Q33" s="10">
        <f>COUNTIF($C$2:$C$882,"中村稔")</f>
        <v>19</v>
      </c>
      <c r="R33" s="10">
        <f>COUNTIF($D$2:$D$882,"中村稔")</f>
        <v>21</v>
      </c>
      <c r="S33" s="10">
        <f>COUNTIF($E$2:$E$882,"中村稔")</f>
        <v>19</v>
      </c>
      <c r="T33" s="10">
        <f>COUNTIF($F$2:$F$882,"中村稔")</f>
        <v>16</v>
      </c>
      <c r="U33" s="10">
        <f>COUNTIF($G$2:$G$882,"中村稔")</f>
        <v>1</v>
      </c>
      <c r="V33" s="10">
        <f>COUNTIF($H$2:$H$882,"中村稔")</f>
        <v>0</v>
      </c>
    </row>
    <row r="34" spans="1:22" ht="18" customHeight="1">
      <c r="A34" s="4">
        <v>33</v>
      </c>
      <c r="B34" s="35">
        <v>43195</v>
      </c>
      <c r="C34" s="80" t="s">
        <v>48</v>
      </c>
      <c r="D34" s="80" t="s">
        <v>49</v>
      </c>
      <c r="E34" s="80" t="s">
        <v>6</v>
      </c>
      <c r="F34" s="80" t="s">
        <v>18</v>
      </c>
      <c r="G34" s="59"/>
      <c r="H34" s="59"/>
      <c r="I34" s="21" t="s">
        <v>14</v>
      </c>
      <c r="J34" s="21" t="s">
        <v>19</v>
      </c>
      <c r="L34" s="4">
        <v>32</v>
      </c>
      <c r="M34" s="36" t="s">
        <v>91</v>
      </c>
      <c r="N34" s="10">
        <f>COUNTIF($C$2:$H$882,"飯塚富司")</f>
        <v>75</v>
      </c>
      <c r="O34" s="10">
        <f t="shared" si="0"/>
        <v>75</v>
      </c>
      <c r="P34" s="24"/>
      <c r="Q34" s="10">
        <f>COUNTIF($C$2:$C$882,"飯塚富司")</f>
        <v>17</v>
      </c>
      <c r="R34" s="10">
        <f>COUNTIF($D$2:$D$882,"飯塚富司")</f>
        <v>19</v>
      </c>
      <c r="S34" s="10">
        <f>COUNTIF($E$2:$E$882,"飯塚富司")</f>
        <v>19</v>
      </c>
      <c r="T34" s="10">
        <f>COUNTIF($F$2:$F$882,"飯塚富司")</f>
        <v>20</v>
      </c>
      <c r="U34" s="10">
        <f>COUNTIF($G$2:$G$882,"飯塚富司")</f>
        <v>0</v>
      </c>
      <c r="V34" s="10">
        <f>COUNTIF($H$2:$H$882,"飯塚富司")</f>
        <v>0</v>
      </c>
    </row>
    <row r="35" spans="1:22" ht="18" customHeight="1">
      <c r="A35" s="4">
        <v>34</v>
      </c>
      <c r="B35" s="35">
        <v>43195</v>
      </c>
      <c r="C35" s="80" t="s">
        <v>33</v>
      </c>
      <c r="D35" s="80" t="s">
        <v>131</v>
      </c>
      <c r="E35" s="80" t="s">
        <v>35</v>
      </c>
      <c r="F35" s="80" t="s">
        <v>36</v>
      </c>
      <c r="G35" s="59"/>
      <c r="H35" s="59"/>
      <c r="I35" s="21" t="s">
        <v>9</v>
      </c>
      <c r="J35" s="21" t="s">
        <v>31</v>
      </c>
      <c r="L35" s="4">
        <v>33</v>
      </c>
      <c r="M35" s="36" t="s">
        <v>104</v>
      </c>
      <c r="N35" s="10">
        <f>COUNTIF($C$2:$H$882,"市川貴之")</f>
        <v>74</v>
      </c>
      <c r="O35" s="10">
        <f t="shared" ref="O35:O56" si="1">SUM(Q35:V35)</f>
        <v>74</v>
      </c>
      <c r="P35" s="24"/>
      <c r="Q35" s="10">
        <f>COUNTIF($C$2:$C$882,"市川貴之")</f>
        <v>16</v>
      </c>
      <c r="R35" s="10">
        <f>COUNTIF($D$2:$D$882,"市川貴之")</f>
        <v>21</v>
      </c>
      <c r="S35" s="10">
        <f>COUNTIF($E$2:$E$882,"市川貴之")</f>
        <v>20</v>
      </c>
      <c r="T35" s="10">
        <f>COUNTIF($F$2:$F$882,"市川貴之")</f>
        <v>17</v>
      </c>
      <c r="U35" s="10">
        <f>COUNTIF($G$2:$G$882,"市川貴之")</f>
        <v>0</v>
      </c>
      <c r="V35" s="10">
        <f>COUNTIF($H$2:$H$882,"市川貴之")</f>
        <v>0</v>
      </c>
    </row>
    <row r="36" spans="1:22" ht="18" customHeight="1">
      <c r="A36" s="4">
        <v>35</v>
      </c>
      <c r="B36" s="37">
        <v>43196</v>
      </c>
      <c r="C36" s="17" t="s">
        <v>47</v>
      </c>
      <c r="D36" s="17" t="s">
        <v>50</v>
      </c>
      <c r="E36" s="17" t="s">
        <v>15</v>
      </c>
      <c r="F36" s="17" t="s">
        <v>16</v>
      </c>
      <c r="G36" s="59"/>
      <c r="H36" s="59"/>
      <c r="I36" s="21" t="s">
        <v>38</v>
      </c>
      <c r="J36" s="21" t="s">
        <v>20</v>
      </c>
      <c r="L36" s="4">
        <v>34</v>
      </c>
      <c r="M36" s="34" t="s">
        <v>53</v>
      </c>
      <c r="N36" s="10">
        <f>COUNTIF($C$2:$H$882,"佐藤純一")</f>
        <v>72</v>
      </c>
      <c r="O36" s="10">
        <f t="shared" si="1"/>
        <v>72</v>
      </c>
      <c r="P36" s="24"/>
      <c r="Q36" s="10">
        <f>COUNTIF($C$2:$C$882,"佐藤純一")</f>
        <v>17</v>
      </c>
      <c r="R36" s="10">
        <f>COUNTIF($D$2:$D$882,"佐藤純一")</f>
        <v>20</v>
      </c>
      <c r="S36" s="10">
        <f>COUNTIF($E$2:$E$882,"佐藤純一")</f>
        <v>15</v>
      </c>
      <c r="T36" s="10">
        <f>COUNTIF($F$2:$F$882,"佐藤純一")</f>
        <v>20</v>
      </c>
      <c r="U36" s="10">
        <f>COUNTIF($G$2:$G$882,"佐藤純一")</f>
        <v>0</v>
      </c>
      <c r="V36" s="10">
        <f>COUNTIF($H$2:$H$882,"佐藤純一")</f>
        <v>0</v>
      </c>
    </row>
    <row r="37" spans="1:22" ht="18" customHeight="1">
      <c r="A37" s="4">
        <v>36</v>
      </c>
      <c r="B37" s="37">
        <v>43196</v>
      </c>
      <c r="C37" s="17" t="s">
        <v>55</v>
      </c>
      <c r="D37" s="17" t="s">
        <v>41</v>
      </c>
      <c r="E37" s="17" t="s">
        <v>4</v>
      </c>
      <c r="F37" s="17" t="s">
        <v>30</v>
      </c>
      <c r="G37" s="59"/>
      <c r="H37" s="59"/>
      <c r="I37" s="21" t="s">
        <v>32</v>
      </c>
      <c r="J37" s="21" t="s">
        <v>26</v>
      </c>
      <c r="L37" s="4">
        <v>35</v>
      </c>
      <c r="M37" s="36" t="s">
        <v>90</v>
      </c>
      <c r="N37" s="10">
        <f>COUNTIF($C$2:$H$882,"杉永政信")</f>
        <v>70</v>
      </c>
      <c r="O37" s="10">
        <f t="shared" si="1"/>
        <v>70</v>
      </c>
      <c r="P37" s="24"/>
      <c r="Q37" s="10">
        <f>COUNTIF($C$2:$C$882,"杉永政信")</f>
        <v>15</v>
      </c>
      <c r="R37" s="10">
        <f>COUNTIF($D$2:$D$882,"杉永政信")</f>
        <v>19</v>
      </c>
      <c r="S37" s="10">
        <f>COUNTIF($E$2:$E$882,"杉永政信")</f>
        <v>18</v>
      </c>
      <c r="T37" s="10">
        <f>COUNTIF($F$2:$F$882,"杉永政信")</f>
        <v>18</v>
      </c>
      <c r="U37" s="10">
        <f>COUNTIF($G$2:$G$882,"杉永政信")</f>
        <v>0</v>
      </c>
      <c r="V37" s="10">
        <f>COUNTIF($H$2:$H$882,"杉永政信")</f>
        <v>0</v>
      </c>
    </row>
    <row r="38" spans="1:22" ht="18" customHeight="1">
      <c r="A38" s="4">
        <v>37</v>
      </c>
      <c r="B38" s="37">
        <v>43196</v>
      </c>
      <c r="C38" s="17" t="s">
        <v>46</v>
      </c>
      <c r="D38" s="17" t="s">
        <v>23</v>
      </c>
      <c r="E38" s="17" t="s">
        <v>7</v>
      </c>
      <c r="F38" s="17" t="s">
        <v>34</v>
      </c>
      <c r="G38" s="59"/>
      <c r="H38" s="59"/>
      <c r="I38" s="21" t="s">
        <v>19</v>
      </c>
      <c r="J38" s="21" t="s">
        <v>13</v>
      </c>
      <c r="L38" s="4">
        <v>36</v>
      </c>
      <c r="M38" s="36" t="s">
        <v>103</v>
      </c>
      <c r="N38" s="10">
        <f>COUNTIF($C$2:$H$882,"村山太朗")</f>
        <v>59</v>
      </c>
      <c r="O38" s="10">
        <f t="shared" si="1"/>
        <v>59</v>
      </c>
      <c r="P38" s="24"/>
      <c r="Q38" s="10">
        <f>COUNTIF($C$2:$C$882,"村山太朗")</f>
        <v>17</v>
      </c>
      <c r="R38" s="10">
        <f>COUNTIF($D$2:$D$882,"村山太朗")</f>
        <v>11</v>
      </c>
      <c r="S38" s="10">
        <f>COUNTIF($E$2:$E$882,"村山太朗")</f>
        <v>13</v>
      </c>
      <c r="T38" s="10">
        <f>COUNTIF($F$2:$F$882,"村山太朗")</f>
        <v>18</v>
      </c>
      <c r="U38" s="10">
        <f>COUNTIF($G$2:$G$882,"村山太朗")</f>
        <v>0</v>
      </c>
      <c r="V38" s="10">
        <f>COUNTIF($H$2:$H$882,"村山太朗")</f>
        <v>0</v>
      </c>
    </row>
    <row r="39" spans="1:22" ht="18" customHeight="1">
      <c r="A39" s="4">
        <v>38</v>
      </c>
      <c r="B39" s="37">
        <v>43196</v>
      </c>
      <c r="C39" s="17" t="s">
        <v>131</v>
      </c>
      <c r="D39" s="17" t="s">
        <v>35</v>
      </c>
      <c r="E39" s="17" t="s">
        <v>36</v>
      </c>
      <c r="F39" s="17" t="s">
        <v>39</v>
      </c>
      <c r="G39" s="59"/>
      <c r="H39" s="59"/>
      <c r="I39" s="21" t="s">
        <v>9</v>
      </c>
      <c r="J39" s="21" t="s">
        <v>25</v>
      </c>
      <c r="L39" s="4">
        <v>37</v>
      </c>
      <c r="M39" s="34" t="s">
        <v>138</v>
      </c>
      <c r="N39" s="10">
        <f>COUNTIF($C$2:$H$882,"坂井遼太郎")</f>
        <v>54</v>
      </c>
      <c r="O39" s="10">
        <f t="shared" si="1"/>
        <v>54</v>
      </c>
      <c r="P39" s="24"/>
      <c r="Q39" s="10">
        <f>COUNTIF($C$2:$C$882,"坂井遼太郎")</f>
        <v>13</v>
      </c>
      <c r="R39" s="10">
        <f>COUNTIF($D$2:$D$882,"坂井遼太郎")</f>
        <v>14</v>
      </c>
      <c r="S39" s="10">
        <f>COUNTIF($E$2:$E$882,"坂井遼太郎")</f>
        <v>14</v>
      </c>
      <c r="T39" s="10">
        <f>COUNTIF($F$2:$F$882,"坂井遼太郎")</f>
        <v>13</v>
      </c>
      <c r="U39" s="10">
        <f>COUNTIF($G$2:$G$882,"坂井遼太郎")</f>
        <v>0</v>
      </c>
      <c r="V39" s="10">
        <f>COUNTIF($H$2:$H$882,"坂井遼太郎")</f>
        <v>0</v>
      </c>
    </row>
    <row r="40" spans="1:22" ht="18" customHeight="1">
      <c r="A40" s="4">
        <v>39</v>
      </c>
      <c r="B40" s="37">
        <v>43196</v>
      </c>
      <c r="C40" s="17" t="s">
        <v>285</v>
      </c>
      <c r="D40" s="17" t="s">
        <v>56</v>
      </c>
      <c r="E40" s="17" t="s">
        <v>29</v>
      </c>
      <c r="F40" s="17" t="s">
        <v>12</v>
      </c>
      <c r="G40" s="59"/>
      <c r="H40" s="59"/>
      <c r="I40" s="21" t="s">
        <v>31</v>
      </c>
      <c r="J40" s="21" t="s">
        <v>8</v>
      </c>
      <c r="L40" s="4">
        <v>38</v>
      </c>
      <c r="M40" s="36" t="s">
        <v>105</v>
      </c>
      <c r="N40" s="10">
        <f>COUNTIF($C$2:$H$882,"山口義治")</f>
        <v>53</v>
      </c>
      <c r="O40" s="10">
        <f t="shared" si="1"/>
        <v>53</v>
      </c>
      <c r="P40" s="24"/>
      <c r="Q40" s="10">
        <f>COUNTIF($C$2:$C$882,"山口義治")</f>
        <v>15</v>
      </c>
      <c r="R40" s="10">
        <f>COUNTIF($D$2:$D$882,"山口義治")</f>
        <v>12</v>
      </c>
      <c r="S40" s="10">
        <f>COUNTIF($E$2:$E$882,"山口義治")</f>
        <v>10</v>
      </c>
      <c r="T40" s="10">
        <f>COUNTIF($F$2:$F$882,"山口義治")</f>
        <v>15</v>
      </c>
      <c r="U40" s="10">
        <f>COUNTIF($G$2:$G$882,"山口義治")</f>
        <v>0</v>
      </c>
      <c r="V40" s="10">
        <f>COUNTIF($H$2:$H$882,"山口義治")</f>
        <v>1</v>
      </c>
    </row>
    <row r="41" spans="1:22" ht="18" customHeight="1">
      <c r="A41" s="4">
        <v>40</v>
      </c>
      <c r="B41" s="37">
        <v>43196</v>
      </c>
      <c r="C41" s="17" t="s">
        <v>27</v>
      </c>
      <c r="D41" s="17" t="s">
        <v>5</v>
      </c>
      <c r="E41" s="17" t="s">
        <v>10</v>
      </c>
      <c r="F41" s="17" t="s">
        <v>28</v>
      </c>
      <c r="G41" s="59"/>
      <c r="H41" s="59"/>
      <c r="I41" s="21" t="s">
        <v>14</v>
      </c>
      <c r="J41" s="21" t="s">
        <v>37</v>
      </c>
      <c r="L41" s="4">
        <v>39</v>
      </c>
      <c r="M41" s="36" t="s">
        <v>106</v>
      </c>
      <c r="N41" s="10">
        <f>COUNTIF($C$2:$H$882,"芦原英智")</f>
        <v>52</v>
      </c>
      <c r="O41" s="10">
        <f t="shared" si="1"/>
        <v>52</v>
      </c>
      <c r="P41" s="24"/>
      <c r="Q41" s="10">
        <f>COUNTIF($C$2:$C$882,"芦原英智")</f>
        <v>13</v>
      </c>
      <c r="R41" s="10">
        <f>COUNTIF($D$2:$D$882,"芦原英智")</f>
        <v>15</v>
      </c>
      <c r="S41" s="10">
        <f>COUNTIF($E$2:$E$882,"芦原英智")</f>
        <v>11</v>
      </c>
      <c r="T41" s="10">
        <f>COUNTIF($F$2:$F$882,"芦原英智")</f>
        <v>12</v>
      </c>
      <c r="U41" s="10">
        <f>COUNTIF($G$2:$G$882,"芦原英智")</f>
        <v>0</v>
      </c>
      <c r="V41" s="10">
        <f>COUNTIF($H$2:$H$882,"芦原英智")</f>
        <v>1</v>
      </c>
    </row>
    <row r="42" spans="1:22" ht="18" customHeight="1">
      <c r="A42" s="4">
        <v>41</v>
      </c>
      <c r="B42" s="37">
        <v>43197</v>
      </c>
      <c r="C42" s="17" t="s">
        <v>35</v>
      </c>
      <c r="D42" s="17" t="s">
        <v>36</v>
      </c>
      <c r="E42" s="17" t="s">
        <v>39</v>
      </c>
      <c r="F42" s="17" t="s">
        <v>33</v>
      </c>
      <c r="G42" s="59"/>
      <c r="H42" s="59"/>
      <c r="I42" s="21" t="s">
        <v>9</v>
      </c>
      <c r="J42" s="21" t="s">
        <v>25</v>
      </c>
      <c r="L42" s="4">
        <v>40</v>
      </c>
      <c r="M42" s="34" t="s">
        <v>107</v>
      </c>
      <c r="N42" s="10">
        <f>COUNTIF($C$2:$H$882,"長井功一")</f>
        <v>42</v>
      </c>
      <c r="O42" s="10">
        <f t="shared" si="1"/>
        <v>42</v>
      </c>
      <c r="P42" s="24"/>
      <c r="Q42" s="10">
        <f>COUNTIF($C$2:$C$882,"長井功一")</f>
        <v>10</v>
      </c>
      <c r="R42" s="10">
        <f>COUNTIF($D$2:$D$882,"長井功一")</f>
        <v>11</v>
      </c>
      <c r="S42" s="10">
        <f>COUNTIF($E$2:$E$882,"長井功一")</f>
        <v>9</v>
      </c>
      <c r="T42" s="10">
        <f>COUNTIF($F$2:$F$882,"長井功一")</f>
        <v>12</v>
      </c>
      <c r="U42" s="10">
        <f>COUNTIF($G$2:$G$882,"長井功一")</f>
        <v>0</v>
      </c>
      <c r="V42" s="10">
        <f>COUNTIF($H$2:$H$882,"長井功一")</f>
        <v>0</v>
      </c>
    </row>
    <row r="43" spans="1:22" ht="18" customHeight="1">
      <c r="A43" s="4">
        <v>42</v>
      </c>
      <c r="B43" s="37">
        <v>43197</v>
      </c>
      <c r="C43" s="17" t="s">
        <v>41</v>
      </c>
      <c r="D43" s="17" t="s">
        <v>4</v>
      </c>
      <c r="E43" s="17" t="s">
        <v>30</v>
      </c>
      <c r="F43" s="17" t="s">
        <v>17</v>
      </c>
      <c r="G43" s="59"/>
      <c r="H43" s="59"/>
      <c r="I43" s="21" t="s">
        <v>32</v>
      </c>
      <c r="J43" s="21" t="s">
        <v>26</v>
      </c>
      <c r="L43" s="4">
        <v>41</v>
      </c>
      <c r="M43" s="34" t="s">
        <v>108</v>
      </c>
      <c r="N43" s="10">
        <f>COUNTIF($C$2:$H$882,"岩下健吾")</f>
        <v>22</v>
      </c>
      <c r="O43" s="10">
        <f t="shared" si="1"/>
        <v>22</v>
      </c>
      <c r="P43" s="24"/>
      <c r="Q43" s="10">
        <f>COUNTIF($C$2:$C$882,"岩下健吾")</f>
        <v>8</v>
      </c>
      <c r="R43" s="10">
        <f>COUNTIF($D$2:$D$882,"岩下健吾")</f>
        <v>5</v>
      </c>
      <c r="S43" s="10">
        <f>COUNTIF($E$2:$E$882,"岩下健吾")</f>
        <v>5</v>
      </c>
      <c r="T43" s="10">
        <f>COUNTIF($F$2:$F$882,"岩下健吾")</f>
        <v>4</v>
      </c>
      <c r="U43" s="10">
        <f>COUNTIF($G$2:$G$882,"岩下健吾")</f>
        <v>0</v>
      </c>
      <c r="V43" s="10">
        <f>COUNTIF($H$2:$H$882,"岩下健吾")</f>
        <v>0</v>
      </c>
    </row>
    <row r="44" spans="1:22" ht="18" customHeight="1">
      <c r="A44" s="4">
        <v>43</v>
      </c>
      <c r="B44" s="37">
        <v>43197</v>
      </c>
      <c r="C44" s="17" t="s">
        <v>5</v>
      </c>
      <c r="D44" s="17" t="s">
        <v>10</v>
      </c>
      <c r="E44" s="17" t="s">
        <v>28</v>
      </c>
      <c r="F44" s="17" t="s">
        <v>40</v>
      </c>
      <c r="G44" s="59"/>
      <c r="H44" s="59"/>
      <c r="I44" s="21" t="s">
        <v>14</v>
      </c>
      <c r="J44" s="21" t="s">
        <v>37</v>
      </c>
      <c r="L44" s="4">
        <v>42</v>
      </c>
      <c r="M44" s="34" t="s">
        <v>109</v>
      </c>
      <c r="N44" s="10">
        <f>COUNTIF($C$2:$H$882,"梅木謙一")</f>
        <v>19</v>
      </c>
      <c r="O44" s="10">
        <f t="shared" si="1"/>
        <v>19</v>
      </c>
      <c r="P44" s="24"/>
      <c r="Q44" s="10">
        <f>COUNTIF($C$2:$C$882,"梅木謙一")</f>
        <v>8</v>
      </c>
      <c r="R44" s="10">
        <f>COUNTIF($D$2:$D$882,"梅木謙一")</f>
        <v>4</v>
      </c>
      <c r="S44" s="10">
        <f>COUNTIF($E$2:$E$882,"梅木謙一")</f>
        <v>5</v>
      </c>
      <c r="T44" s="10">
        <f>COUNTIF($F$2:$F$882,"梅木謙一")</f>
        <v>2</v>
      </c>
      <c r="U44" s="10">
        <f>COUNTIF($G$2:$G$882,"梅木謙一")</f>
        <v>0</v>
      </c>
      <c r="V44" s="10">
        <f>COUNTIF($H$2:$H$882,"梅木謙一")</f>
        <v>0</v>
      </c>
    </row>
    <row r="45" spans="1:22" ht="18" customHeight="1">
      <c r="A45" s="4">
        <v>44</v>
      </c>
      <c r="B45" s="37">
        <v>43197</v>
      </c>
      <c r="C45" s="17" t="s">
        <v>23</v>
      </c>
      <c r="D45" s="17" t="s">
        <v>7</v>
      </c>
      <c r="E45" s="17" t="s">
        <v>34</v>
      </c>
      <c r="F45" s="17" t="s">
        <v>11</v>
      </c>
      <c r="G45" s="59"/>
      <c r="H45" s="59"/>
      <c r="I45" s="21" t="s">
        <v>19</v>
      </c>
      <c r="J45" s="21" t="s">
        <v>13</v>
      </c>
      <c r="L45" s="4">
        <v>43</v>
      </c>
      <c r="M45" s="34" t="s">
        <v>110</v>
      </c>
      <c r="N45" s="10">
        <f>COUNTIF($C$2:$H$882,"山村裕也")</f>
        <v>19</v>
      </c>
      <c r="O45" s="10">
        <f t="shared" si="1"/>
        <v>19</v>
      </c>
      <c r="P45" s="24"/>
      <c r="Q45" s="10">
        <f>COUNTIF($C$2:$C$882,"山村裕也")</f>
        <v>4</v>
      </c>
      <c r="R45" s="10">
        <f>COUNTIF($D$2:$D$882,"山村裕也")</f>
        <v>4</v>
      </c>
      <c r="S45" s="10">
        <f>COUNTIF($E$2:$E$882,"山村裕也")</f>
        <v>6</v>
      </c>
      <c r="T45" s="10">
        <f>COUNTIF($F$2:$F$882,"山村裕也")</f>
        <v>5</v>
      </c>
      <c r="U45" s="10">
        <f>COUNTIF($G$2:$G$882,"山村裕也")</f>
        <v>0</v>
      </c>
      <c r="V45" s="10">
        <f>COUNTIF($H$2:$H$882,"山村裕也")</f>
        <v>0</v>
      </c>
    </row>
    <row r="46" spans="1:22" ht="18" customHeight="1">
      <c r="A46" s="4">
        <v>45</v>
      </c>
      <c r="B46" s="37">
        <v>43197</v>
      </c>
      <c r="C46" s="17" t="s">
        <v>56</v>
      </c>
      <c r="D46" s="17" t="s">
        <v>29</v>
      </c>
      <c r="E46" s="17" t="s">
        <v>12</v>
      </c>
      <c r="F46" s="17" t="s">
        <v>48</v>
      </c>
      <c r="G46" s="59"/>
      <c r="H46" s="59"/>
      <c r="I46" s="21" t="s">
        <v>31</v>
      </c>
      <c r="J46" s="21" t="s">
        <v>8</v>
      </c>
      <c r="L46" s="4">
        <v>44</v>
      </c>
      <c r="M46" s="34" t="s">
        <v>73</v>
      </c>
      <c r="N46" s="10">
        <f>COUNTIF($C$2:$H$882,"須山祐多")</f>
        <v>18</v>
      </c>
      <c r="O46" s="10">
        <f t="shared" si="1"/>
        <v>18</v>
      </c>
      <c r="P46" s="24"/>
      <c r="Q46" s="10">
        <f>COUNTIF($C$2:$C$882,"須山祐多")</f>
        <v>6</v>
      </c>
      <c r="R46" s="10">
        <f>COUNTIF($D$2:$D$882,"須山祐多")</f>
        <v>5</v>
      </c>
      <c r="S46" s="10">
        <f>COUNTIF($E$2:$E$882,"須山祐多")</f>
        <v>3</v>
      </c>
      <c r="T46" s="10">
        <f>COUNTIF($F$2:$F$882,"須山祐多")</f>
        <v>4</v>
      </c>
      <c r="U46" s="10">
        <f>COUNTIF($G$2:$G$882,"須山祐多")</f>
        <v>0</v>
      </c>
      <c r="V46" s="10">
        <f>COUNTIF($H$2:$H$882,"須山祐多")</f>
        <v>0</v>
      </c>
    </row>
    <row r="47" spans="1:22" ht="18" customHeight="1">
      <c r="A47" s="4">
        <v>46</v>
      </c>
      <c r="B47" s="37">
        <v>43197</v>
      </c>
      <c r="C47" s="17" t="s">
        <v>50</v>
      </c>
      <c r="D47" s="17" t="s">
        <v>15</v>
      </c>
      <c r="E47" s="17" t="s">
        <v>16</v>
      </c>
      <c r="F47" s="17" t="s">
        <v>44</v>
      </c>
      <c r="G47" s="59"/>
      <c r="H47" s="59"/>
      <c r="I47" s="21" t="s">
        <v>38</v>
      </c>
      <c r="J47" s="21" t="s">
        <v>20</v>
      </c>
      <c r="L47" s="4">
        <v>45</v>
      </c>
      <c r="M47" s="34" t="s">
        <v>111</v>
      </c>
      <c r="N47" s="10">
        <f>COUNTIF($C$2:$H$882,"長川真也")</f>
        <v>15</v>
      </c>
      <c r="O47" s="10">
        <f t="shared" si="1"/>
        <v>15</v>
      </c>
      <c r="P47" s="24"/>
      <c r="Q47" s="10">
        <f>COUNTIF($C$2:$C$882,"長川真也")</f>
        <v>0</v>
      </c>
      <c r="R47" s="10">
        <f>COUNTIF($D$2:$D$882,"長川真也")</f>
        <v>3</v>
      </c>
      <c r="S47" s="10">
        <f>COUNTIF($E$2:$E$882,"長川真也")</f>
        <v>5</v>
      </c>
      <c r="T47" s="10">
        <f>COUNTIF($F$2:$F$882,"長川真也")</f>
        <v>7</v>
      </c>
      <c r="U47" s="10">
        <f>COUNTIF($G$2:$G$882,"長川真也")</f>
        <v>0</v>
      </c>
      <c r="V47" s="10">
        <f>COUNTIF($H$2:$H$882,"長川真也")</f>
        <v>0</v>
      </c>
    </row>
    <row r="48" spans="1:22" ht="18" customHeight="1">
      <c r="A48" s="4">
        <v>47</v>
      </c>
      <c r="B48" s="37">
        <v>43198</v>
      </c>
      <c r="C48" s="17" t="s">
        <v>4</v>
      </c>
      <c r="D48" s="17" t="s">
        <v>30</v>
      </c>
      <c r="E48" s="17" t="s">
        <v>17</v>
      </c>
      <c r="F48" s="17" t="s">
        <v>55</v>
      </c>
      <c r="G48" s="59"/>
      <c r="H48" s="59"/>
      <c r="I48" s="21" t="s">
        <v>32</v>
      </c>
      <c r="J48" s="21" t="s">
        <v>26</v>
      </c>
      <c r="L48" s="4">
        <v>46</v>
      </c>
      <c r="M48" s="21" t="s">
        <v>137</v>
      </c>
      <c r="N48" s="10">
        <f>COUNTIF($C$2:$H$882,"今岡諒平")</f>
        <v>9</v>
      </c>
      <c r="O48" s="10">
        <f t="shared" si="1"/>
        <v>9</v>
      </c>
      <c r="P48" s="24"/>
      <c r="Q48" s="10">
        <f>COUNTIF($C$2:$C$882,"今岡諒平")</f>
        <v>0</v>
      </c>
      <c r="R48" s="10">
        <f>COUNTIF($D$2:$D$882,"今岡諒平")</f>
        <v>1</v>
      </c>
      <c r="S48" s="10">
        <f>COUNTIF($E$2:$E$882,"今岡諒平")</f>
        <v>4</v>
      </c>
      <c r="T48" s="10">
        <f>COUNTIF($F$2:$F$882,"今岡諒平")</f>
        <v>4</v>
      </c>
      <c r="U48" s="10">
        <f>COUNTIF($G$2:$G$882,"今岡諒平")</f>
        <v>0</v>
      </c>
      <c r="V48" s="10">
        <f>COUNTIF($H$2:$H$882,"今岡諒平")</f>
        <v>0</v>
      </c>
    </row>
    <row r="49" spans="1:22" ht="18" customHeight="1">
      <c r="A49" s="4">
        <v>48</v>
      </c>
      <c r="B49" s="37">
        <v>43198</v>
      </c>
      <c r="C49" s="17" t="s">
        <v>7</v>
      </c>
      <c r="D49" s="17" t="s">
        <v>34</v>
      </c>
      <c r="E49" s="17" t="s">
        <v>11</v>
      </c>
      <c r="F49" s="17" t="s">
        <v>46</v>
      </c>
      <c r="G49" s="59"/>
      <c r="H49" s="59"/>
      <c r="I49" s="21" t="s">
        <v>19</v>
      </c>
      <c r="J49" s="21" t="s">
        <v>13</v>
      </c>
      <c r="L49" s="4">
        <v>47</v>
      </c>
      <c r="M49" s="34" t="s">
        <v>112</v>
      </c>
      <c r="N49" s="10">
        <f>COUNTIF($C$2:$H$882,"青木昴")</f>
        <v>0</v>
      </c>
      <c r="O49" s="10">
        <f t="shared" si="1"/>
        <v>0</v>
      </c>
      <c r="P49" s="24"/>
      <c r="Q49" s="10">
        <f>COUNTIF($C$2:$C$882,"青木昴")</f>
        <v>0</v>
      </c>
      <c r="R49" s="10">
        <f>COUNTIF($D$2:$D$882,"青木昴")</f>
        <v>0</v>
      </c>
      <c r="S49" s="10">
        <f>COUNTIF($E$2:$E$882,"青木昴")</f>
        <v>0</v>
      </c>
      <c r="T49" s="10">
        <f>COUNTIF($F$2:$F$882,"青木昴")</f>
        <v>0</v>
      </c>
      <c r="U49" s="10">
        <f>COUNTIF($G$2:$G$882,"青木昴")</f>
        <v>0</v>
      </c>
      <c r="V49" s="10">
        <f>COUNTIF($H$2:$H$882,"青木昴")</f>
        <v>0</v>
      </c>
    </row>
    <row r="50" spans="1:22" ht="18" customHeight="1">
      <c r="A50" s="4">
        <v>49</v>
      </c>
      <c r="B50" s="37">
        <v>43198</v>
      </c>
      <c r="C50" s="17" t="s">
        <v>10</v>
      </c>
      <c r="D50" s="17" t="s">
        <v>28</v>
      </c>
      <c r="E50" s="17" t="s">
        <v>40</v>
      </c>
      <c r="F50" s="17" t="s">
        <v>27</v>
      </c>
      <c r="G50" s="59"/>
      <c r="H50" s="59"/>
      <c r="I50" s="21" t="s">
        <v>14</v>
      </c>
      <c r="J50" s="21" t="s">
        <v>37</v>
      </c>
      <c r="L50" s="4">
        <v>48</v>
      </c>
      <c r="M50" s="34" t="s">
        <v>115</v>
      </c>
      <c r="N50" s="10">
        <f>COUNTIF($C$2:$H$882,"古賀真之")</f>
        <v>0</v>
      </c>
      <c r="O50" s="10">
        <f t="shared" si="1"/>
        <v>0</v>
      </c>
      <c r="P50" s="24"/>
      <c r="Q50" s="10">
        <f>COUNTIF($C$2:$C$882,"古賀真之")</f>
        <v>0</v>
      </c>
      <c r="R50" s="10">
        <f>COUNTIF($D$2:$D$882,"古賀真之")</f>
        <v>0</v>
      </c>
      <c r="S50" s="10">
        <f>COUNTIF($E$2:$E$882,"古賀真之")</f>
        <v>0</v>
      </c>
      <c r="T50" s="10">
        <f>COUNTIF($F$2:$F$882,"古賀真之")</f>
        <v>0</v>
      </c>
      <c r="U50" s="10">
        <f>COUNTIF($G$2:$G$882,"古賀真之")</f>
        <v>0</v>
      </c>
      <c r="V50" s="10">
        <f>COUNTIF($H$2:$H$882,"古賀真之")</f>
        <v>0</v>
      </c>
    </row>
    <row r="51" spans="1:22" ht="18" customHeight="1">
      <c r="A51" s="4">
        <v>50</v>
      </c>
      <c r="B51" s="37">
        <v>43198</v>
      </c>
      <c r="C51" s="17" t="s">
        <v>36</v>
      </c>
      <c r="D51" s="17" t="s">
        <v>39</v>
      </c>
      <c r="E51" s="17" t="s">
        <v>33</v>
      </c>
      <c r="F51" s="17" t="s">
        <v>131</v>
      </c>
      <c r="G51" s="59"/>
      <c r="H51" s="59"/>
      <c r="I51" s="21" t="s">
        <v>9</v>
      </c>
      <c r="J51" s="21" t="s">
        <v>25</v>
      </c>
      <c r="L51" s="4">
        <v>49</v>
      </c>
      <c r="M51" s="34" t="s">
        <v>114</v>
      </c>
      <c r="N51" s="10">
        <f>COUNTIF($C$2:$H$882,"鈴木宏基")</f>
        <v>0</v>
      </c>
      <c r="O51" s="10">
        <f t="shared" si="1"/>
        <v>0</v>
      </c>
      <c r="P51" s="24"/>
      <c r="Q51" s="10">
        <f>COUNTIF($C$2:$C$882,"鈴木宏基")</f>
        <v>0</v>
      </c>
      <c r="R51" s="10">
        <f>COUNTIF($D$2:$D$882,"鈴木宏基")</f>
        <v>0</v>
      </c>
      <c r="S51" s="10">
        <f>COUNTIF($E$2:$E$882,"鈴木宏基")</f>
        <v>0</v>
      </c>
      <c r="T51" s="10">
        <f>COUNTIF($F$2:$F$882,"鈴木宏基")</f>
        <v>0</v>
      </c>
      <c r="U51" s="10">
        <f>COUNTIF($G$2:$G$882,"鈴木宏基")</f>
        <v>0</v>
      </c>
      <c r="V51" s="10">
        <f>COUNTIF($H$2:$H$882,"鈴木宏基")</f>
        <v>0</v>
      </c>
    </row>
    <row r="52" spans="1:22" ht="18" customHeight="1">
      <c r="A52" s="4">
        <v>51</v>
      </c>
      <c r="B52" s="37">
        <v>43198</v>
      </c>
      <c r="C52" s="17" t="s">
        <v>29</v>
      </c>
      <c r="D52" s="17" t="s">
        <v>12</v>
      </c>
      <c r="E52" s="17" t="s">
        <v>48</v>
      </c>
      <c r="F52" s="17" t="s">
        <v>21</v>
      </c>
      <c r="G52" s="59"/>
      <c r="H52" s="59"/>
      <c r="I52" s="21" t="s">
        <v>31</v>
      </c>
      <c r="J52" s="21" t="s">
        <v>8</v>
      </c>
      <c r="L52" s="4">
        <v>50</v>
      </c>
      <c r="M52" s="34" t="s">
        <v>116</v>
      </c>
      <c r="N52" s="10">
        <f>COUNTIF($C$2:$C$882,"山本力仁")</f>
        <v>0</v>
      </c>
      <c r="O52" s="10">
        <f t="shared" si="1"/>
        <v>0</v>
      </c>
      <c r="P52" s="24"/>
      <c r="Q52" s="10">
        <f>COUNTIF($C$2:$C$882,"山本力仁")</f>
        <v>0</v>
      </c>
      <c r="R52" s="10">
        <f>COUNTIF($D$2:$D$882,"山本力仁")</f>
        <v>0</v>
      </c>
      <c r="S52" s="10">
        <f>COUNTIF($E$2:$E$882,"山本力仁")</f>
        <v>0</v>
      </c>
      <c r="T52" s="10">
        <f>COUNTIF($F$2:$F$882,"山本力仁")</f>
        <v>0</v>
      </c>
      <c r="U52" s="10">
        <f>COUNTIF($G$2:$G$882,"山本力仁")</f>
        <v>0</v>
      </c>
      <c r="V52" s="10">
        <f>COUNTIF($H$2:$H$882,"山本力仁")</f>
        <v>0</v>
      </c>
    </row>
    <row r="53" spans="1:22" ht="18" customHeight="1">
      <c r="A53" s="4">
        <v>52</v>
      </c>
      <c r="B53" s="37">
        <v>43198</v>
      </c>
      <c r="C53" s="17" t="s">
        <v>15</v>
      </c>
      <c r="D53" s="17" t="s">
        <v>16</v>
      </c>
      <c r="E53" s="17" t="s">
        <v>44</v>
      </c>
      <c r="F53" s="17" t="s">
        <v>47</v>
      </c>
      <c r="G53" s="59"/>
      <c r="H53" s="59"/>
      <c r="I53" s="21" t="s">
        <v>38</v>
      </c>
      <c r="J53" s="21" t="s">
        <v>20</v>
      </c>
      <c r="L53" s="4">
        <v>51</v>
      </c>
      <c r="M53" s="34" t="s">
        <v>117</v>
      </c>
      <c r="N53" s="10">
        <f>COUNTIF($C$2:$H$882,"野田亮介")</f>
        <v>0</v>
      </c>
      <c r="O53" s="10">
        <f t="shared" si="1"/>
        <v>0</v>
      </c>
      <c r="P53" s="24"/>
      <c r="Q53" s="10">
        <f>COUNTIF($C$2:$C$882,"野田亮介")</f>
        <v>0</v>
      </c>
      <c r="R53" s="10">
        <f>COUNTIF($D$2:$D$882,"野田亮介")</f>
        <v>0</v>
      </c>
      <c r="S53" s="10">
        <f>COUNTIF($E$2:$E$882,"野田亮介")</f>
        <v>0</v>
      </c>
      <c r="T53" s="10">
        <f>COUNTIF($F$2:$F$882,"野田亮介")</f>
        <v>0</v>
      </c>
      <c r="U53" s="10">
        <f>COUNTIF($G$2:$G$882,"野田亮介")</f>
        <v>0</v>
      </c>
      <c r="V53" s="10">
        <f>COUNTIF($H$2:$H$882,"野田亮介")</f>
        <v>0</v>
      </c>
    </row>
    <row r="54" spans="1:22" ht="18" customHeight="1">
      <c r="A54" s="4">
        <v>53</v>
      </c>
      <c r="B54" s="37">
        <v>43200</v>
      </c>
      <c r="C54" s="17" t="s">
        <v>45</v>
      </c>
      <c r="D54" s="17" t="s">
        <v>11</v>
      </c>
      <c r="E54" s="17" t="s">
        <v>24</v>
      </c>
      <c r="F54" s="17" t="s">
        <v>23</v>
      </c>
      <c r="G54" s="59"/>
      <c r="H54" s="59"/>
      <c r="I54" s="21" t="s">
        <v>38</v>
      </c>
      <c r="J54" s="21" t="s">
        <v>19</v>
      </c>
      <c r="L54" s="4">
        <v>52</v>
      </c>
      <c r="M54" s="34" t="s">
        <v>119</v>
      </c>
      <c r="N54" s="10">
        <f>COUNTIF($C$2:$H$882,"森口壽樹")</f>
        <v>0</v>
      </c>
      <c r="O54" s="10">
        <f t="shared" si="1"/>
        <v>0</v>
      </c>
      <c r="P54" s="24"/>
      <c r="Q54" s="10">
        <f>COUNTIF($C$2:$C$882,"森口壽樹")</f>
        <v>0</v>
      </c>
      <c r="R54" s="10">
        <f>COUNTIF($D$2:$D$882,"森口壽樹")</f>
        <v>0</v>
      </c>
      <c r="S54" s="10">
        <f>COUNTIF($E$2:$E$882,"森口壽樹")</f>
        <v>0</v>
      </c>
      <c r="T54" s="10">
        <f>COUNTIF($F$2:$F$882,"森口壽樹")</f>
        <v>0</v>
      </c>
      <c r="U54" s="10">
        <f>COUNTIF($G$2:$G$882,"森口壽樹")</f>
        <v>0</v>
      </c>
      <c r="V54" s="10">
        <f>COUNTIF($H$2:$H$882,"森口壽樹")</f>
        <v>0</v>
      </c>
    </row>
    <row r="55" spans="1:22" ht="18" customHeight="1">
      <c r="A55" s="4">
        <v>54</v>
      </c>
      <c r="B55" s="37">
        <v>43200</v>
      </c>
      <c r="C55" s="17" t="s">
        <v>34</v>
      </c>
      <c r="D55" s="17" t="s">
        <v>17</v>
      </c>
      <c r="E55" s="17" t="s">
        <v>56</v>
      </c>
      <c r="F55" s="17" t="s">
        <v>50</v>
      </c>
      <c r="G55" s="59"/>
      <c r="H55" s="59"/>
      <c r="I55" s="21" t="s">
        <v>25</v>
      </c>
      <c r="J55" s="21" t="s">
        <v>31</v>
      </c>
      <c r="L55" s="4">
        <v>53</v>
      </c>
      <c r="M55" s="34" t="s">
        <v>120</v>
      </c>
      <c r="N55" s="10">
        <f>COUNTIF($C$2:$H$882,"郡司真里")</f>
        <v>0</v>
      </c>
      <c r="O55" s="10">
        <f t="shared" si="1"/>
        <v>0</v>
      </c>
      <c r="P55" s="24"/>
      <c r="Q55" s="10">
        <f>COUNTIF($C$2:$C$882,"郡司真里")</f>
        <v>0</v>
      </c>
      <c r="R55" s="10">
        <f>COUNTIF($D$2:$D$882,"郡司真里")</f>
        <v>0</v>
      </c>
      <c r="S55" s="10">
        <f>COUNTIF($E$2:$E$882,"郡司真里")</f>
        <v>0</v>
      </c>
      <c r="T55" s="10">
        <f>COUNTIF($F$2:$F$882,"郡司真里")</f>
        <v>0</v>
      </c>
      <c r="U55" s="10">
        <f>COUNTIF($G$2:$G$882,"郡司真里")</f>
        <v>0</v>
      </c>
      <c r="V55" s="10">
        <f>COUNTIF($H$2:$H$882,"郡司真里")</f>
        <v>0</v>
      </c>
    </row>
    <row r="56" spans="1:22" ht="18" customHeight="1">
      <c r="A56" s="4">
        <v>55</v>
      </c>
      <c r="B56" s="37">
        <v>43200</v>
      </c>
      <c r="C56" s="17" t="s">
        <v>49</v>
      </c>
      <c r="D56" s="17" t="s">
        <v>22</v>
      </c>
      <c r="E56" s="17" t="s">
        <v>131</v>
      </c>
      <c r="F56" s="17" t="s">
        <v>42</v>
      </c>
      <c r="G56" s="59"/>
      <c r="H56" s="59"/>
      <c r="I56" s="21" t="s">
        <v>8</v>
      </c>
      <c r="J56" s="21" t="s">
        <v>32</v>
      </c>
      <c r="L56" s="4">
        <v>54</v>
      </c>
      <c r="M56" s="57" t="s">
        <v>121</v>
      </c>
      <c r="N56" s="40">
        <f>COUNTIF($C$2:$H$882,"川上拓斗")</f>
        <v>0</v>
      </c>
      <c r="O56" s="40">
        <f t="shared" si="1"/>
        <v>0</v>
      </c>
      <c r="P56" s="24"/>
      <c r="Q56" s="40">
        <f>COUNTIF($C$2:$C$882,"川上拓斗")</f>
        <v>0</v>
      </c>
      <c r="R56" s="40">
        <f>COUNTIF($D$2:$D$882,"川上拓斗")</f>
        <v>0</v>
      </c>
      <c r="S56" s="40">
        <f>COUNTIF($E$2:$E$882,"川上拓斗")</f>
        <v>0</v>
      </c>
      <c r="T56" s="40">
        <f>COUNTIF($F$2:$F$882,"川上拓斗")</f>
        <v>0</v>
      </c>
      <c r="U56" s="40">
        <f>COUNTIF($G$2:$G$882,"川上拓斗")</f>
        <v>0</v>
      </c>
      <c r="V56" s="40">
        <f>COUNTIF($H$2:$H$882,"川上拓斗")</f>
        <v>0</v>
      </c>
    </row>
    <row r="57" spans="1:22" ht="18" customHeight="1">
      <c r="A57" s="4">
        <v>56</v>
      </c>
      <c r="B57" s="37">
        <v>43200</v>
      </c>
      <c r="C57" s="17" t="s">
        <v>28</v>
      </c>
      <c r="D57" s="17" t="s">
        <v>6</v>
      </c>
      <c r="E57" s="17" t="s">
        <v>21</v>
      </c>
      <c r="F57" s="17" t="s">
        <v>5</v>
      </c>
      <c r="G57" s="59"/>
      <c r="H57" s="59"/>
      <c r="I57" s="21" t="s">
        <v>37</v>
      </c>
      <c r="J57" s="21" t="s">
        <v>13</v>
      </c>
      <c r="L57" s="4">
        <v>55</v>
      </c>
      <c r="M57" s="34" t="s">
        <v>113</v>
      </c>
      <c r="N57" s="10">
        <f>COUNTIF($C$2:$H$882,"水口拓弥")</f>
        <v>0</v>
      </c>
      <c r="O57" s="10">
        <f>SUM(Q57:V57)</f>
        <v>0</v>
      </c>
      <c r="P57" s="24"/>
      <c r="Q57" s="10">
        <f>COUNTIF($C$2:$C$882,"水口拓弥")</f>
        <v>0</v>
      </c>
      <c r="R57" s="10">
        <f>COUNTIF($D$2:$D$882,"水口拓弥")</f>
        <v>0</v>
      </c>
      <c r="S57" s="10">
        <f>COUNTIF($E$2:$E$882,"水口拓弥")</f>
        <v>0</v>
      </c>
      <c r="T57" s="10">
        <f>COUNTIF($F$2:$F$882,"水口拓弥")</f>
        <v>0</v>
      </c>
      <c r="U57" s="10">
        <f>COUNTIF($G$2:$G$882,"水口拓弥")</f>
        <v>0</v>
      </c>
      <c r="V57" s="10">
        <f>COUNTIF($H$2:$H$882,"水口拓弥")</f>
        <v>0</v>
      </c>
    </row>
    <row r="58" spans="1:22" ht="18" customHeight="1">
      <c r="A58" s="4">
        <v>57</v>
      </c>
      <c r="B58" s="37">
        <v>43200</v>
      </c>
      <c r="C58" s="17" t="s">
        <v>16</v>
      </c>
      <c r="D58" s="17" t="s">
        <v>57</v>
      </c>
      <c r="E58" s="17" t="s">
        <v>47</v>
      </c>
      <c r="F58" s="17" t="s">
        <v>43</v>
      </c>
      <c r="G58" s="59"/>
      <c r="H58" s="59"/>
      <c r="I58" s="21" t="s">
        <v>26</v>
      </c>
      <c r="J58" s="21" t="s">
        <v>9</v>
      </c>
      <c r="L58" s="4">
        <v>56</v>
      </c>
      <c r="M58" s="34" t="s">
        <v>118</v>
      </c>
      <c r="N58" s="10">
        <f>COUNTIF($C$2:$H$882,"松本大輝")</f>
        <v>0</v>
      </c>
      <c r="O58" s="10">
        <f>SUM(Q58:V58)</f>
        <v>0</v>
      </c>
      <c r="P58" s="24"/>
      <c r="Q58" s="10">
        <f>COUNTIF($C$2:$C$882,"松本大輝")</f>
        <v>0</v>
      </c>
      <c r="R58" s="10">
        <f>COUNTIF($D$2:$D$882,"松本大輝")</f>
        <v>0</v>
      </c>
      <c r="S58" s="10">
        <f>COUNTIF($E$2:$E$882,"松本大輝")</f>
        <v>0</v>
      </c>
      <c r="T58" s="10">
        <f>COUNTIF($E$2:$F$882,"松本大輝")</f>
        <v>0</v>
      </c>
      <c r="U58" s="10">
        <f>COUNTIF($G$2:$G$882,"松本大輝")</f>
        <v>0</v>
      </c>
      <c r="V58" s="10">
        <f>COUNTIF($H$2:$H$882,"松本大輝")</f>
        <v>0</v>
      </c>
    </row>
    <row r="59" spans="1:22" ht="18" customHeight="1">
      <c r="A59" s="4">
        <v>58</v>
      </c>
      <c r="B59" s="37">
        <v>43200</v>
      </c>
      <c r="C59" s="17" t="s">
        <v>12</v>
      </c>
      <c r="D59" s="17" t="s">
        <v>44</v>
      </c>
      <c r="E59" s="17" t="s">
        <v>18</v>
      </c>
      <c r="F59" s="17" t="s">
        <v>41</v>
      </c>
      <c r="G59" s="59"/>
      <c r="H59" s="59"/>
      <c r="I59" s="21" t="s">
        <v>20</v>
      </c>
      <c r="J59" s="21" t="s">
        <v>14</v>
      </c>
      <c r="L59" s="4">
        <v>57</v>
      </c>
      <c r="M59" s="34" t="s">
        <v>122</v>
      </c>
      <c r="N59" s="10">
        <f>COUNTIF($C$2:$H$882,"西沢一希")</f>
        <v>0</v>
      </c>
      <c r="O59" s="10">
        <f>SUM(Q59:V59)</f>
        <v>0</v>
      </c>
      <c r="P59" s="10"/>
      <c r="Q59" s="10">
        <f>COUNTIF($C$2:$C$882,"西沢一希")</f>
        <v>0</v>
      </c>
      <c r="R59" s="10">
        <f>COUNTIF($D$2:$D$882,"西沢一希")</f>
        <v>0</v>
      </c>
      <c r="S59" s="10">
        <f>COUNTIF($E$2:$E$882,"西沢一希")</f>
        <v>0</v>
      </c>
      <c r="T59" s="10">
        <f>COUNTIF($F$2:$F$882,"西沢一希")</f>
        <v>0</v>
      </c>
      <c r="U59" s="10">
        <f>COUNTIF($G$2:$G$882,"西沢一希")</f>
        <v>0</v>
      </c>
      <c r="V59" s="10">
        <f>COUNTIF($H$2:$H$882,"西沢一希")</f>
        <v>0</v>
      </c>
    </row>
    <row r="60" spans="1:22" ht="18" customHeight="1">
      <c r="A60" s="4">
        <v>59</v>
      </c>
      <c r="B60" s="37">
        <v>43201</v>
      </c>
      <c r="C60" s="17" t="s">
        <v>44</v>
      </c>
      <c r="D60" s="17" t="s">
        <v>18</v>
      </c>
      <c r="E60" s="17" t="s">
        <v>41</v>
      </c>
      <c r="F60" s="17" t="s">
        <v>4</v>
      </c>
      <c r="G60" s="59"/>
      <c r="H60" s="59"/>
      <c r="I60" s="21" t="s">
        <v>20</v>
      </c>
      <c r="J60" s="21" t="s">
        <v>14</v>
      </c>
      <c r="L60" s="4"/>
      <c r="M60" s="21" t="s">
        <v>401</v>
      </c>
      <c r="N60" s="10"/>
      <c r="O60" s="10"/>
      <c r="P60" s="10"/>
      <c r="Q60" s="10">
        <f t="shared" ref="Q60:V60" si="2">SUM(Q3:Q59)</f>
        <v>879</v>
      </c>
      <c r="R60" s="10">
        <f t="shared" si="2"/>
        <v>879</v>
      </c>
      <c r="S60" s="10">
        <f t="shared" si="2"/>
        <v>879</v>
      </c>
      <c r="T60" s="10">
        <f t="shared" si="2"/>
        <v>879</v>
      </c>
      <c r="U60" s="10">
        <f t="shared" si="2"/>
        <v>21</v>
      </c>
      <c r="V60" s="10">
        <f t="shared" si="2"/>
        <v>21</v>
      </c>
    </row>
    <row r="61" spans="1:22" ht="18" customHeight="1">
      <c r="A61" s="4">
        <v>60</v>
      </c>
      <c r="B61" s="37">
        <v>43201</v>
      </c>
      <c r="C61" s="17" t="s">
        <v>6</v>
      </c>
      <c r="D61" s="17" t="s">
        <v>21</v>
      </c>
      <c r="E61" s="17" t="s">
        <v>5</v>
      </c>
      <c r="F61" s="17" t="s">
        <v>29</v>
      </c>
      <c r="G61" s="59"/>
      <c r="H61" s="59"/>
      <c r="I61" s="21" t="s">
        <v>37</v>
      </c>
      <c r="J61" s="21" t="s">
        <v>13</v>
      </c>
    </row>
    <row r="62" spans="1:22" ht="18" customHeight="1">
      <c r="A62" s="4">
        <v>61</v>
      </c>
      <c r="B62" s="37">
        <v>43201</v>
      </c>
      <c r="C62" s="17" t="s">
        <v>57</v>
      </c>
      <c r="D62" s="17" t="s">
        <v>47</v>
      </c>
      <c r="E62" s="17" t="s">
        <v>43</v>
      </c>
      <c r="F62" s="17" t="s">
        <v>72</v>
      </c>
      <c r="G62" s="59"/>
      <c r="H62" s="59"/>
      <c r="I62" s="21" t="s">
        <v>26</v>
      </c>
      <c r="J62" s="21" t="s">
        <v>9</v>
      </c>
    </row>
    <row r="63" spans="1:22" ht="18" customHeight="1">
      <c r="A63" s="4">
        <v>62</v>
      </c>
      <c r="B63" s="37">
        <v>43201</v>
      </c>
      <c r="C63" s="17" t="s">
        <v>11</v>
      </c>
      <c r="D63" s="17" t="s">
        <v>24</v>
      </c>
      <c r="E63" s="17" t="s">
        <v>23</v>
      </c>
      <c r="F63" s="17" t="s">
        <v>15</v>
      </c>
      <c r="G63" s="59"/>
      <c r="H63" s="59"/>
      <c r="I63" s="21" t="s">
        <v>38</v>
      </c>
      <c r="J63" s="21" t="s">
        <v>19</v>
      </c>
    </row>
    <row r="64" spans="1:22" ht="18" customHeight="1">
      <c r="A64" s="4">
        <v>63</v>
      </c>
      <c r="B64" s="37">
        <v>43201</v>
      </c>
      <c r="C64" s="17" t="s">
        <v>17</v>
      </c>
      <c r="D64" s="17" t="s">
        <v>56</v>
      </c>
      <c r="E64" s="17" t="s">
        <v>50</v>
      </c>
      <c r="F64" s="17" t="s">
        <v>10</v>
      </c>
      <c r="G64" s="59"/>
      <c r="H64" s="59"/>
      <c r="I64" s="21" t="s">
        <v>25</v>
      </c>
      <c r="J64" s="21" t="s">
        <v>31</v>
      </c>
    </row>
    <row r="65" spans="1:22" ht="18" customHeight="1">
      <c r="A65" s="4">
        <v>64</v>
      </c>
      <c r="B65" s="37">
        <v>43201</v>
      </c>
      <c r="C65" s="17" t="s">
        <v>22</v>
      </c>
      <c r="D65" s="17" t="s">
        <v>131</v>
      </c>
      <c r="E65" s="17" t="s">
        <v>42</v>
      </c>
      <c r="F65" s="17" t="s">
        <v>36</v>
      </c>
      <c r="G65" s="59"/>
      <c r="H65" s="59"/>
      <c r="I65" s="21" t="s">
        <v>8</v>
      </c>
      <c r="J65" s="21" t="s">
        <v>32</v>
      </c>
      <c r="M65" s="12"/>
      <c r="N65" s="24"/>
      <c r="O65" s="24"/>
      <c r="P65" s="24"/>
      <c r="Q65" s="24"/>
      <c r="R65" s="24"/>
      <c r="S65" s="24"/>
      <c r="T65" s="24"/>
      <c r="U65" s="24"/>
      <c r="V65" s="24"/>
    </row>
    <row r="66" spans="1:22" ht="18" customHeight="1">
      <c r="A66" s="4">
        <v>65</v>
      </c>
      <c r="B66" s="37">
        <v>43202</v>
      </c>
      <c r="C66" s="17" t="s">
        <v>47</v>
      </c>
      <c r="D66" s="17" t="s">
        <v>43</v>
      </c>
      <c r="E66" s="80" t="s">
        <v>72</v>
      </c>
      <c r="F66" s="17" t="s">
        <v>16</v>
      </c>
      <c r="G66" s="59"/>
      <c r="H66" s="59"/>
      <c r="I66" s="21" t="s">
        <v>26</v>
      </c>
      <c r="J66" s="21" t="s">
        <v>9</v>
      </c>
    </row>
    <row r="67" spans="1:22" ht="18" customHeight="1">
      <c r="A67" s="4">
        <v>66</v>
      </c>
      <c r="B67" s="37">
        <v>43202</v>
      </c>
      <c r="C67" s="17" t="s">
        <v>131</v>
      </c>
      <c r="D67" s="17" t="s">
        <v>42</v>
      </c>
      <c r="E67" s="17" t="s">
        <v>36</v>
      </c>
      <c r="F67" s="17" t="s">
        <v>49</v>
      </c>
      <c r="G67" s="59"/>
      <c r="H67" s="59"/>
      <c r="I67" s="21" t="s">
        <v>8</v>
      </c>
      <c r="J67" s="21" t="s">
        <v>32</v>
      </c>
    </row>
    <row r="68" spans="1:22" ht="18" customHeight="1">
      <c r="A68" s="4">
        <v>67</v>
      </c>
      <c r="B68" s="37">
        <v>43202</v>
      </c>
      <c r="C68" s="17" t="s">
        <v>56</v>
      </c>
      <c r="D68" s="17" t="s">
        <v>50</v>
      </c>
      <c r="E68" s="17" t="s">
        <v>10</v>
      </c>
      <c r="F68" s="17" t="s">
        <v>34</v>
      </c>
      <c r="G68" s="59"/>
      <c r="H68" s="59"/>
      <c r="I68" s="21" t="s">
        <v>25</v>
      </c>
      <c r="J68" s="21" t="s">
        <v>31</v>
      </c>
    </row>
    <row r="69" spans="1:22" ht="18" customHeight="1">
      <c r="A69" s="4">
        <v>68</v>
      </c>
      <c r="B69" s="37">
        <v>43202</v>
      </c>
      <c r="C69" s="17" t="s">
        <v>24</v>
      </c>
      <c r="D69" s="17" t="s">
        <v>23</v>
      </c>
      <c r="E69" s="17" t="s">
        <v>15</v>
      </c>
      <c r="F69" s="17" t="s">
        <v>45</v>
      </c>
      <c r="G69" s="59"/>
      <c r="H69" s="59"/>
      <c r="I69" s="21" t="s">
        <v>38</v>
      </c>
      <c r="J69" s="21" t="s">
        <v>19</v>
      </c>
    </row>
    <row r="70" spans="1:22" ht="18" customHeight="1">
      <c r="A70" s="4">
        <v>69</v>
      </c>
      <c r="B70" s="37">
        <v>43202</v>
      </c>
      <c r="C70" s="17" t="s">
        <v>21</v>
      </c>
      <c r="D70" s="17" t="s">
        <v>5</v>
      </c>
      <c r="E70" s="17" t="s">
        <v>29</v>
      </c>
      <c r="F70" s="17" t="s">
        <v>28</v>
      </c>
      <c r="G70" s="59"/>
      <c r="H70" s="59"/>
      <c r="I70" s="21" t="s">
        <v>37</v>
      </c>
      <c r="J70" s="21" t="s">
        <v>13</v>
      </c>
      <c r="M70" s="12"/>
      <c r="N70" s="24"/>
      <c r="O70" s="24"/>
      <c r="P70" s="24"/>
      <c r="Q70" s="24"/>
      <c r="R70" s="24"/>
      <c r="S70" s="24"/>
      <c r="T70" s="24"/>
      <c r="U70" s="24"/>
      <c r="V70" s="24"/>
    </row>
    <row r="71" spans="1:22" ht="18" customHeight="1">
      <c r="A71" s="4">
        <v>70</v>
      </c>
      <c r="B71" s="37">
        <v>43202</v>
      </c>
      <c r="C71" s="17" t="s">
        <v>18</v>
      </c>
      <c r="D71" s="17" t="s">
        <v>41</v>
      </c>
      <c r="E71" s="17" t="s">
        <v>4</v>
      </c>
      <c r="F71" s="17" t="s">
        <v>12</v>
      </c>
      <c r="G71" s="59"/>
      <c r="H71" s="59"/>
      <c r="I71" s="21" t="s">
        <v>20</v>
      </c>
      <c r="J71" s="21" t="s">
        <v>14</v>
      </c>
      <c r="M71" s="12"/>
      <c r="N71" s="24"/>
      <c r="O71" s="24"/>
      <c r="P71" s="24"/>
      <c r="Q71" s="24"/>
      <c r="R71" s="24"/>
      <c r="S71" s="24"/>
      <c r="T71" s="24"/>
      <c r="U71" s="24"/>
      <c r="V71" s="24"/>
    </row>
    <row r="72" spans="1:22" ht="18" customHeight="1">
      <c r="A72" s="4">
        <v>71</v>
      </c>
      <c r="B72" s="37">
        <v>43203</v>
      </c>
      <c r="C72" s="17" t="s">
        <v>39</v>
      </c>
      <c r="D72" s="17" t="s">
        <v>33</v>
      </c>
      <c r="E72" s="17" t="s">
        <v>55</v>
      </c>
      <c r="F72" s="17" t="s">
        <v>35</v>
      </c>
      <c r="G72" s="59"/>
      <c r="H72" s="59"/>
      <c r="I72" s="21" t="s">
        <v>13</v>
      </c>
      <c r="J72" s="21" t="s">
        <v>20</v>
      </c>
      <c r="M72" s="12"/>
      <c r="N72" s="24"/>
      <c r="O72" s="24"/>
      <c r="P72" s="24"/>
      <c r="Q72" s="24"/>
      <c r="R72" s="24"/>
      <c r="S72" s="24"/>
      <c r="T72" s="24"/>
      <c r="U72" s="24"/>
      <c r="V72" s="24"/>
    </row>
    <row r="73" spans="1:22" ht="18" customHeight="1">
      <c r="A73" s="4">
        <v>72</v>
      </c>
      <c r="B73" s="37">
        <v>43203</v>
      </c>
      <c r="C73" s="17" t="s">
        <v>5</v>
      </c>
      <c r="D73" s="17" t="s">
        <v>40</v>
      </c>
      <c r="E73" s="17" t="s">
        <v>27</v>
      </c>
      <c r="F73" s="17" t="s">
        <v>6</v>
      </c>
      <c r="G73" s="59"/>
      <c r="H73" s="59"/>
      <c r="I73" s="21" t="s">
        <v>9</v>
      </c>
      <c r="J73" s="21" t="s">
        <v>32</v>
      </c>
      <c r="M73" s="12"/>
      <c r="N73" s="24"/>
      <c r="O73" s="24"/>
      <c r="P73" s="24"/>
      <c r="Q73" s="24"/>
      <c r="R73" s="24"/>
      <c r="S73" s="24"/>
      <c r="T73" s="24"/>
      <c r="U73" s="24"/>
      <c r="V73" s="24"/>
    </row>
    <row r="74" spans="1:22" ht="18" customHeight="1">
      <c r="A74" s="4">
        <v>73</v>
      </c>
      <c r="B74" s="37">
        <v>43203</v>
      </c>
      <c r="C74" s="17" t="s">
        <v>58</v>
      </c>
      <c r="D74" s="80" t="s">
        <v>72</v>
      </c>
      <c r="E74" s="17" t="s">
        <v>46</v>
      </c>
      <c r="F74" s="17" t="s">
        <v>44</v>
      </c>
      <c r="G74" s="59"/>
      <c r="H74" s="59"/>
      <c r="I74" s="21" t="s">
        <v>38</v>
      </c>
      <c r="J74" s="21" t="s">
        <v>14</v>
      </c>
      <c r="M74" s="12"/>
      <c r="N74" s="24"/>
      <c r="O74" s="24"/>
      <c r="P74" s="24"/>
      <c r="Q74" s="24"/>
      <c r="R74" s="24"/>
      <c r="S74" s="24"/>
      <c r="T74" s="24"/>
      <c r="U74" s="24"/>
      <c r="V74" s="24"/>
    </row>
    <row r="75" spans="1:22" ht="18" customHeight="1">
      <c r="A75" s="4">
        <v>74</v>
      </c>
      <c r="B75" s="37">
        <v>43203</v>
      </c>
      <c r="C75" s="17" t="s">
        <v>30</v>
      </c>
      <c r="D75" s="17" t="s">
        <v>4</v>
      </c>
      <c r="E75" s="17" t="s">
        <v>49</v>
      </c>
      <c r="F75" s="17" t="s">
        <v>22</v>
      </c>
      <c r="G75" s="59"/>
      <c r="H75" s="59"/>
      <c r="I75" s="21" t="s">
        <v>37</v>
      </c>
      <c r="J75" s="21" t="s">
        <v>19</v>
      </c>
      <c r="M75" s="12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43204</v>
      </c>
      <c r="C76" s="17" t="s">
        <v>4</v>
      </c>
      <c r="D76" s="17" t="s">
        <v>49</v>
      </c>
      <c r="E76" s="17" t="s">
        <v>22</v>
      </c>
      <c r="F76" s="17" t="s">
        <v>131</v>
      </c>
      <c r="G76" s="59"/>
      <c r="H76" s="59"/>
      <c r="I76" s="21" t="s">
        <v>37</v>
      </c>
      <c r="J76" s="21" t="s">
        <v>19</v>
      </c>
      <c r="M76" s="12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43204</v>
      </c>
      <c r="C77" s="80" t="s">
        <v>72</v>
      </c>
      <c r="D77" s="17" t="s">
        <v>46</v>
      </c>
      <c r="E77" s="17" t="s">
        <v>44</v>
      </c>
      <c r="F77" s="17" t="s">
        <v>7</v>
      </c>
      <c r="G77" s="59"/>
      <c r="H77" s="59"/>
      <c r="I77" s="21" t="s">
        <v>38</v>
      </c>
      <c r="J77" s="21" t="s">
        <v>14</v>
      </c>
      <c r="M77" s="13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43204</v>
      </c>
      <c r="C78" s="17" t="s">
        <v>40</v>
      </c>
      <c r="D78" s="17" t="s">
        <v>27</v>
      </c>
      <c r="E78" s="17" t="s">
        <v>6</v>
      </c>
      <c r="F78" s="17" t="s">
        <v>285</v>
      </c>
      <c r="G78" s="59"/>
      <c r="H78" s="59"/>
      <c r="I78" s="21" t="s">
        <v>9</v>
      </c>
      <c r="J78" s="21" t="s">
        <v>32</v>
      </c>
      <c r="M78" s="12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43204</v>
      </c>
      <c r="C79" s="17" t="s">
        <v>23</v>
      </c>
      <c r="D79" s="17" t="s">
        <v>15</v>
      </c>
      <c r="E79" s="17" t="s">
        <v>16</v>
      </c>
      <c r="F79" s="17" t="s">
        <v>59</v>
      </c>
      <c r="G79" s="59"/>
      <c r="H79" s="59"/>
      <c r="I79" s="21" t="s">
        <v>26</v>
      </c>
      <c r="J79" s="21" t="s">
        <v>31</v>
      </c>
      <c r="M79" s="12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43204</v>
      </c>
      <c r="C80" s="17" t="s">
        <v>33</v>
      </c>
      <c r="D80" s="17" t="s">
        <v>55</v>
      </c>
      <c r="E80" s="17" t="s">
        <v>35</v>
      </c>
      <c r="F80" s="17" t="s">
        <v>18</v>
      </c>
      <c r="G80" s="59"/>
      <c r="H80" s="59"/>
      <c r="I80" s="21" t="s">
        <v>13</v>
      </c>
      <c r="J80" s="21" t="s">
        <v>20</v>
      </c>
      <c r="M80" s="12"/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84</v>
      </c>
      <c r="B81" s="37">
        <v>43205</v>
      </c>
      <c r="C81" s="17" t="s">
        <v>15</v>
      </c>
      <c r="D81" s="17" t="s">
        <v>16</v>
      </c>
      <c r="E81" s="17" t="s">
        <v>59</v>
      </c>
      <c r="F81" s="17" t="s">
        <v>132</v>
      </c>
      <c r="G81" s="59"/>
      <c r="H81" s="59"/>
      <c r="I81" s="21" t="s">
        <v>26</v>
      </c>
      <c r="J81" s="21" t="s">
        <v>31</v>
      </c>
      <c r="M81" s="12"/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80</v>
      </c>
      <c r="B82" s="37">
        <v>43205</v>
      </c>
      <c r="C82" s="17" t="s">
        <v>55</v>
      </c>
      <c r="D82" s="17" t="s">
        <v>35</v>
      </c>
      <c r="E82" s="17" t="s">
        <v>18</v>
      </c>
      <c r="F82" s="17" t="s">
        <v>39</v>
      </c>
      <c r="G82" s="59"/>
      <c r="H82" s="59"/>
      <c r="I82" s="21" t="s">
        <v>13</v>
      </c>
      <c r="J82" s="21" t="s">
        <v>20</v>
      </c>
      <c r="M82" s="12"/>
    </row>
    <row r="83" spans="1:22" ht="18" customHeight="1">
      <c r="A83" s="4">
        <v>81</v>
      </c>
      <c r="B83" s="37">
        <v>43205</v>
      </c>
      <c r="C83" s="17" t="s">
        <v>49</v>
      </c>
      <c r="D83" s="17" t="s">
        <v>22</v>
      </c>
      <c r="E83" s="17" t="s">
        <v>131</v>
      </c>
      <c r="F83" s="17" t="s">
        <v>30</v>
      </c>
      <c r="G83" s="59"/>
      <c r="H83" s="59"/>
      <c r="I83" s="21" t="s">
        <v>37</v>
      </c>
      <c r="J83" s="21" t="s">
        <v>19</v>
      </c>
      <c r="M83" s="12"/>
    </row>
    <row r="84" spans="1:22" ht="18" customHeight="1">
      <c r="A84" s="4">
        <v>82</v>
      </c>
      <c r="B84" s="37">
        <v>43205</v>
      </c>
      <c r="C84" s="17" t="s">
        <v>10</v>
      </c>
      <c r="D84" s="17" t="s">
        <v>34</v>
      </c>
      <c r="E84" s="17" t="s">
        <v>17</v>
      </c>
      <c r="F84" s="17" t="s">
        <v>56</v>
      </c>
      <c r="G84" s="59"/>
      <c r="H84" s="59"/>
      <c r="I84" s="21" t="s">
        <v>25</v>
      </c>
      <c r="J84" s="21" t="s">
        <v>8</v>
      </c>
      <c r="M84" s="12"/>
    </row>
    <row r="85" spans="1:22" ht="18" customHeight="1">
      <c r="A85" s="4">
        <v>83</v>
      </c>
      <c r="B85" s="37">
        <v>43205</v>
      </c>
      <c r="C85" s="17" t="s">
        <v>46</v>
      </c>
      <c r="D85" s="17" t="s">
        <v>44</v>
      </c>
      <c r="E85" s="17" t="s">
        <v>7</v>
      </c>
      <c r="F85" s="17" t="s">
        <v>58</v>
      </c>
      <c r="G85" s="59"/>
      <c r="H85" s="59"/>
      <c r="I85" s="21" t="s">
        <v>38</v>
      </c>
      <c r="J85" s="21" t="s">
        <v>14</v>
      </c>
      <c r="M85" s="12"/>
    </row>
    <row r="86" spans="1:22" ht="18" customHeight="1">
      <c r="A86" s="4">
        <v>85</v>
      </c>
      <c r="B86" s="37">
        <v>43205</v>
      </c>
      <c r="C86" s="17" t="s">
        <v>27</v>
      </c>
      <c r="D86" s="17" t="s">
        <v>6</v>
      </c>
      <c r="E86" s="17" t="s">
        <v>21</v>
      </c>
      <c r="F86" s="17" t="s">
        <v>5</v>
      </c>
      <c r="G86" s="59"/>
      <c r="H86" s="59"/>
      <c r="I86" s="21" t="s">
        <v>9</v>
      </c>
      <c r="J86" s="21" t="s">
        <v>32</v>
      </c>
      <c r="M86" s="12"/>
    </row>
    <row r="87" spans="1:22" ht="18" customHeight="1">
      <c r="A87" s="4">
        <v>86</v>
      </c>
      <c r="B87" s="37">
        <v>43207</v>
      </c>
      <c r="C87" s="17" t="s">
        <v>35</v>
      </c>
      <c r="D87" s="17" t="s">
        <v>17</v>
      </c>
      <c r="E87" s="17" t="s">
        <v>60</v>
      </c>
      <c r="F87" s="17" t="s">
        <v>33</v>
      </c>
      <c r="G87" s="59"/>
      <c r="H87" s="59"/>
      <c r="I87" s="21" t="s">
        <v>8</v>
      </c>
      <c r="J87" s="21" t="s">
        <v>26</v>
      </c>
      <c r="M87" s="12"/>
    </row>
    <row r="88" spans="1:22" ht="18" customHeight="1">
      <c r="A88" s="4">
        <v>87</v>
      </c>
      <c r="B88" s="37">
        <v>43207</v>
      </c>
      <c r="C88" s="17" t="s">
        <v>34</v>
      </c>
      <c r="D88" s="17" t="s">
        <v>48</v>
      </c>
      <c r="E88" s="17" t="s">
        <v>43</v>
      </c>
      <c r="F88" s="17" t="s">
        <v>72</v>
      </c>
      <c r="G88" s="59"/>
      <c r="H88" s="59"/>
      <c r="I88" s="21" t="s">
        <v>19</v>
      </c>
      <c r="J88" s="21" t="s">
        <v>14</v>
      </c>
      <c r="M88" s="12"/>
    </row>
    <row r="89" spans="1:22" ht="18" customHeight="1">
      <c r="A89" s="4">
        <v>88</v>
      </c>
      <c r="B89" s="37">
        <v>43207</v>
      </c>
      <c r="C89" s="17" t="s">
        <v>42</v>
      </c>
      <c r="D89" s="17" t="s">
        <v>36</v>
      </c>
      <c r="E89" s="17" t="s">
        <v>12</v>
      </c>
      <c r="F89" s="17" t="s">
        <v>4</v>
      </c>
      <c r="G89" s="59"/>
      <c r="H89" s="59"/>
      <c r="I89" s="21" t="s">
        <v>13</v>
      </c>
      <c r="J89" s="21" t="s">
        <v>37</v>
      </c>
      <c r="M89" s="12"/>
    </row>
    <row r="90" spans="1:22" ht="18" customHeight="1">
      <c r="A90" s="4">
        <v>89</v>
      </c>
      <c r="B90" s="37">
        <v>43207</v>
      </c>
      <c r="C90" s="17" t="s">
        <v>6</v>
      </c>
      <c r="D90" s="17" t="s">
        <v>41</v>
      </c>
      <c r="E90" s="17" t="s">
        <v>30</v>
      </c>
      <c r="F90" s="17" t="s">
        <v>40</v>
      </c>
      <c r="G90" s="59"/>
      <c r="H90" s="59"/>
      <c r="I90" s="21" t="s">
        <v>32</v>
      </c>
      <c r="J90" s="21" t="s">
        <v>31</v>
      </c>
      <c r="M90" s="12"/>
    </row>
    <row r="91" spans="1:22" ht="18" customHeight="1">
      <c r="A91" s="4">
        <v>90</v>
      </c>
      <c r="B91" s="37">
        <v>43207</v>
      </c>
      <c r="C91" s="17" t="s">
        <v>16</v>
      </c>
      <c r="D91" s="17" t="s">
        <v>29</v>
      </c>
      <c r="E91" s="17" t="s">
        <v>132</v>
      </c>
      <c r="F91" s="17" t="s">
        <v>11</v>
      </c>
      <c r="G91" s="59"/>
      <c r="H91" s="59"/>
      <c r="I91" s="21" t="s">
        <v>25</v>
      </c>
      <c r="J91" s="21" t="s">
        <v>9</v>
      </c>
      <c r="M91" s="12"/>
    </row>
    <row r="92" spans="1:22" ht="18" customHeight="1">
      <c r="A92" s="4">
        <v>91</v>
      </c>
      <c r="B92" s="37">
        <v>43208</v>
      </c>
      <c r="C92" s="17" t="s">
        <v>7</v>
      </c>
      <c r="D92" s="17" t="s">
        <v>28</v>
      </c>
      <c r="E92" s="17" t="s">
        <v>45</v>
      </c>
      <c r="F92" s="17" t="s">
        <v>49</v>
      </c>
      <c r="G92" s="59"/>
      <c r="H92" s="59"/>
      <c r="I92" s="21" t="s">
        <v>20</v>
      </c>
      <c r="J92" s="21" t="s">
        <v>38</v>
      </c>
      <c r="M92" s="12"/>
    </row>
    <row r="93" spans="1:22" ht="18" customHeight="1">
      <c r="A93" s="4">
        <v>92</v>
      </c>
      <c r="B93" s="37">
        <v>43208</v>
      </c>
      <c r="C93" s="17" t="s">
        <v>41</v>
      </c>
      <c r="D93" s="17" t="s">
        <v>30</v>
      </c>
      <c r="E93" s="17" t="s">
        <v>40</v>
      </c>
      <c r="F93" s="17" t="s">
        <v>10</v>
      </c>
      <c r="G93" s="59"/>
      <c r="H93" s="59"/>
      <c r="I93" s="21" t="s">
        <v>32</v>
      </c>
      <c r="J93" s="21" t="s">
        <v>31</v>
      </c>
      <c r="M93" s="12"/>
    </row>
    <row r="94" spans="1:22" ht="18" customHeight="1">
      <c r="A94" s="4">
        <v>93</v>
      </c>
      <c r="B94" s="37">
        <v>43208</v>
      </c>
      <c r="C94" s="17" t="s">
        <v>29</v>
      </c>
      <c r="D94" s="17" t="s">
        <v>132</v>
      </c>
      <c r="E94" s="17" t="s">
        <v>11</v>
      </c>
      <c r="F94" s="17" t="s">
        <v>15</v>
      </c>
      <c r="G94" s="59"/>
      <c r="H94" s="59"/>
      <c r="I94" s="21" t="s">
        <v>25</v>
      </c>
      <c r="J94" s="21" t="s">
        <v>9</v>
      </c>
      <c r="M94" s="12"/>
    </row>
    <row r="95" spans="1:22" ht="18" customHeight="1">
      <c r="A95" s="4">
        <v>94</v>
      </c>
      <c r="B95" s="37">
        <v>43208</v>
      </c>
      <c r="C95" s="17" t="s">
        <v>48</v>
      </c>
      <c r="D95" s="17" t="s">
        <v>43</v>
      </c>
      <c r="E95" s="80" t="s">
        <v>72</v>
      </c>
      <c r="F95" s="17" t="s">
        <v>24</v>
      </c>
      <c r="G95" s="59"/>
      <c r="H95" s="59"/>
      <c r="I95" s="21" t="s">
        <v>19</v>
      </c>
      <c r="J95" s="21" t="s">
        <v>14</v>
      </c>
      <c r="M95" s="12"/>
    </row>
    <row r="96" spans="1:22" ht="18" customHeight="1">
      <c r="A96" s="4">
        <v>95</v>
      </c>
      <c r="B96" s="37">
        <v>43208</v>
      </c>
      <c r="C96" s="17" t="s">
        <v>17</v>
      </c>
      <c r="D96" s="17" t="s">
        <v>60</v>
      </c>
      <c r="E96" s="17" t="s">
        <v>33</v>
      </c>
      <c r="F96" s="17" t="s">
        <v>27</v>
      </c>
      <c r="G96" s="59"/>
      <c r="H96" s="59"/>
      <c r="I96" s="21" t="s">
        <v>8</v>
      </c>
      <c r="J96" s="21" t="s">
        <v>26</v>
      </c>
      <c r="M96" s="12"/>
    </row>
    <row r="97" spans="1:13" ht="18" customHeight="1">
      <c r="A97" s="4">
        <v>96</v>
      </c>
      <c r="B97" s="37">
        <v>43209</v>
      </c>
      <c r="C97" s="17" t="s">
        <v>60</v>
      </c>
      <c r="D97" s="17" t="s">
        <v>33</v>
      </c>
      <c r="E97" s="17" t="s">
        <v>27</v>
      </c>
      <c r="F97" s="17" t="s">
        <v>35</v>
      </c>
      <c r="G97" s="59"/>
      <c r="H97" s="59"/>
      <c r="I97" s="21" t="s">
        <v>8</v>
      </c>
      <c r="J97" s="21" t="s">
        <v>26</v>
      </c>
      <c r="M97" s="12"/>
    </row>
    <row r="98" spans="1:13" ht="18" customHeight="1">
      <c r="A98" s="4">
        <v>97</v>
      </c>
      <c r="B98" s="37">
        <v>43209</v>
      </c>
      <c r="C98" s="17" t="s">
        <v>132</v>
      </c>
      <c r="D98" s="17" t="s">
        <v>11</v>
      </c>
      <c r="E98" s="17" t="s">
        <v>15</v>
      </c>
      <c r="F98" s="17" t="s">
        <v>16</v>
      </c>
      <c r="G98" s="59"/>
      <c r="H98" s="59"/>
      <c r="I98" s="21" t="s">
        <v>25</v>
      </c>
      <c r="J98" s="21" t="s">
        <v>9</v>
      </c>
      <c r="M98" s="12"/>
    </row>
    <row r="99" spans="1:13" ht="18" customHeight="1">
      <c r="A99" s="4">
        <v>98</v>
      </c>
      <c r="B99" s="37">
        <v>43209</v>
      </c>
      <c r="C99" s="17" t="s">
        <v>36</v>
      </c>
      <c r="D99" s="17" t="s">
        <v>12</v>
      </c>
      <c r="E99" s="17" t="s">
        <v>4</v>
      </c>
      <c r="F99" s="17" t="s">
        <v>55</v>
      </c>
      <c r="G99" s="59"/>
      <c r="H99" s="59"/>
      <c r="I99" s="21" t="s">
        <v>13</v>
      </c>
      <c r="J99" s="21" t="s">
        <v>37</v>
      </c>
      <c r="M99" s="12"/>
    </row>
    <row r="100" spans="1:13" ht="18" customHeight="1">
      <c r="A100" s="4">
        <v>99</v>
      </c>
      <c r="B100" s="37">
        <v>43209</v>
      </c>
      <c r="C100" s="17" t="s">
        <v>28</v>
      </c>
      <c r="D100" s="17" t="s">
        <v>45</v>
      </c>
      <c r="E100" s="17" t="s">
        <v>49</v>
      </c>
      <c r="F100" s="17" t="s">
        <v>22</v>
      </c>
      <c r="G100" s="59"/>
      <c r="H100" s="59"/>
      <c r="I100" s="21" t="s">
        <v>20</v>
      </c>
      <c r="J100" s="21" t="s">
        <v>38</v>
      </c>
      <c r="M100" s="12"/>
    </row>
    <row r="101" spans="1:13" ht="18" customHeight="1">
      <c r="A101" s="4">
        <v>100</v>
      </c>
      <c r="B101" s="37">
        <v>43209</v>
      </c>
      <c r="C101" s="17" t="s">
        <v>43</v>
      </c>
      <c r="D101" s="80" t="s">
        <v>72</v>
      </c>
      <c r="E101" s="17" t="s">
        <v>24</v>
      </c>
      <c r="F101" s="17" t="s">
        <v>34</v>
      </c>
      <c r="G101" s="59"/>
      <c r="H101" s="59"/>
      <c r="I101" s="21" t="s">
        <v>19</v>
      </c>
      <c r="J101" s="21" t="s">
        <v>14</v>
      </c>
      <c r="M101" s="12"/>
    </row>
    <row r="102" spans="1:13" ht="18" customHeight="1">
      <c r="A102" s="4">
        <v>101</v>
      </c>
      <c r="B102" s="37">
        <v>43210</v>
      </c>
      <c r="C102" s="17" t="s">
        <v>45</v>
      </c>
      <c r="D102" s="17" t="s">
        <v>49</v>
      </c>
      <c r="E102" s="17" t="s">
        <v>39</v>
      </c>
      <c r="F102" s="17" t="s">
        <v>6</v>
      </c>
      <c r="G102" s="59"/>
      <c r="H102" s="59"/>
      <c r="I102" s="21" t="s">
        <v>20</v>
      </c>
      <c r="J102" s="21" t="s">
        <v>19</v>
      </c>
      <c r="M102" s="12"/>
    </row>
    <row r="103" spans="1:13" ht="18" customHeight="1">
      <c r="A103" s="4">
        <v>102</v>
      </c>
      <c r="B103" s="37">
        <v>43210</v>
      </c>
      <c r="C103" s="17" t="s">
        <v>44</v>
      </c>
      <c r="D103" s="17" t="s">
        <v>4</v>
      </c>
      <c r="E103" s="17" t="s">
        <v>5</v>
      </c>
      <c r="F103" s="17" t="s">
        <v>23</v>
      </c>
      <c r="G103" s="59"/>
      <c r="H103" s="59"/>
      <c r="I103" s="21" t="s">
        <v>31</v>
      </c>
      <c r="J103" s="21" t="s">
        <v>25</v>
      </c>
      <c r="M103" s="12"/>
    </row>
    <row r="104" spans="1:13" ht="18" customHeight="1">
      <c r="A104" s="4">
        <v>103</v>
      </c>
      <c r="B104" s="37">
        <v>43210</v>
      </c>
      <c r="C104" s="17" t="s">
        <v>30</v>
      </c>
      <c r="D104" s="17" t="s">
        <v>18</v>
      </c>
      <c r="E104" s="17" t="s">
        <v>10</v>
      </c>
      <c r="F104" s="17" t="s">
        <v>55</v>
      </c>
      <c r="G104" s="59"/>
      <c r="H104" s="59"/>
      <c r="I104" s="21" t="s">
        <v>9</v>
      </c>
      <c r="J104" s="21" t="s">
        <v>26</v>
      </c>
      <c r="M104" s="12"/>
    </row>
    <row r="105" spans="1:13" ht="18" customHeight="1">
      <c r="A105" s="4">
        <v>104</v>
      </c>
      <c r="B105" s="37">
        <v>43210</v>
      </c>
      <c r="C105" s="17" t="s">
        <v>11</v>
      </c>
      <c r="D105" s="17" t="s">
        <v>24</v>
      </c>
      <c r="E105" s="17" t="s">
        <v>16</v>
      </c>
      <c r="F105" s="17" t="s">
        <v>50</v>
      </c>
      <c r="G105" s="59"/>
      <c r="H105" s="59"/>
      <c r="I105" s="21" t="s">
        <v>38</v>
      </c>
      <c r="J105" s="21" t="s">
        <v>37</v>
      </c>
      <c r="M105" s="12"/>
    </row>
    <row r="106" spans="1:13" ht="18" customHeight="1">
      <c r="A106" s="4">
        <v>105</v>
      </c>
      <c r="B106" s="37">
        <v>43210</v>
      </c>
      <c r="C106" s="17" t="s">
        <v>33</v>
      </c>
      <c r="D106" s="17" t="s">
        <v>131</v>
      </c>
      <c r="E106" s="17" t="s">
        <v>22</v>
      </c>
      <c r="F106" s="17" t="s">
        <v>56</v>
      </c>
      <c r="G106" s="59"/>
      <c r="H106" s="59"/>
      <c r="I106" s="21" t="s">
        <v>32</v>
      </c>
      <c r="J106" s="21" t="s">
        <v>8</v>
      </c>
      <c r="M106" s="12"/>
    </row>
    <row r="107" spans="1:13" ht="18" customHeight="1">
      <c r="A107" s="4">
        <v>106</v>
      </c>
      <c r="B107" s="37">
        <v>43211</v>
      </c>
      <c r="C107" s="17" t="s">
        <v>4</v>
      </c>
      <c r="D107" s="17" t="s">
        <v>5</v>
      </c>
      <c r="E107" s="17" t="s">
        <v>23</v>
      </c>
      <c r="F107" s="17" t="s">
        <v>42</v>
      </c>
      <c r="G107" s="59"/>
      <c r="H107" s="59"/>
      <c r="I107" s="21" t="s">
        <v>31</v>
      </c>
      <c r="J107" s="21" t="s">
        <v>25</v>
      </c>
      <c r="M107" s="12"/>
    </row>
    <row r="108" spans="1:13" ht="18" customHeight="1">
      <c r="A108" s="4">
        <v>107</v>
      </c>
      <c r="B108" s="37">
        <v>43211</v>
      </c>
      <c r="C108" s="17" t="s">
        <v>49</v>
      </c>
      <c r="D108" s="17" t="s">
        <v>39</v>
      </c>
      <c r="E108" s="17" t="s">
        <v>6</v>
      </c>
      <c r="F108" s="17" t="s">
        <v>41</v>
      </c>
      <c r="G108" s="59"/>
      <c r="H108" s="59"/>
      <c r="I108" s="21" t="s">
        <v>20</v>
      </c>
      <c r="J108" s="21" t="s">
        <v>19</v>
      </c>
      <c r="M108" s="12"/>
    </row>
    <row r="109" spans="1:13" ht="18" customHeight="1">
      <c r="A109" s="4">
        <v>108</v>
      </c>
      <c r="B109" s="37">
        <v>43211</v>
      </c>
      <c r="C109" s="17" t="s">
        <v>131</v>
      </c>
      <c r="D109" s="17" t="s">
        <v>22</v>
      </c>
      <c r="E109" s="17" t="s">
        <v>56</v>
      </c>
      <c r="F109" s="17" t="s">
        <v>28</v>
      </c>
      <c r="G109" s="59"/>
      <c r="H109" s="59"/>
      <c r="I109" s="21" t="s">
        <v>32</v>
      </c>
      <c r="J109" s="21" t="s">
        <v>8</v>
      </c>
      <c r="M109" s="12"/>
    </row>
    <row r="110" spans="1:13" ht="18" customHeight="1">
      <c r="A110" s="4">
        <v>109</v>
      </c>
      <c r="B110" s="37">
        <v>43211</v>
      </c>
      <c r="C110" s="17" t="s">
        <v>24</v>
      </c>
      <c r="D110" s="17" t="s">
        <v>16</v>
      </c>
      <c r="E110" s="17" t="s">
        <v>50</v>
      </c>
      <c r="F110" s="17" t="s">
        <v>43</v>
      </c>
      <c r="G110" s="59"/>
      <c r="H110" s="59"/>
      <c r="I110" s="21" t="s">
        <v>38</v>
      </c>
      <c r="J110" s="21" t="s">
        <v>37</v>
      </c>
      <c r="M110" s="12"/>
    </row>
    <row r="111" spans="1:13" ht="18" customHeight="1">
      <c r="A111" s="4">
        <v>110</v>
      </c>
      <c r="B111" s="37">
        <v>43211</v>
      </c>
      <c r="C111" s="17" t="s">
        <v>18</v>
      </c>
      <c r="D111" s="17" t="s">
        <v>10</v>
      </c>
      <c r="E111" s="17" t="s">
        <v>55</v>
      </c>
      <c r="F111" s="17" t="s">
        <v>47</v>
      </c>
      <c r="G111" s="59"/>
      <c r="H111" s="59"/>
      <c r="I111" s="21" t="s">
        <v>9</v>
      </c>
      <c r="J111" s="21" t="s">
        <v>26</v>
      </c>
      <c r="M111" s="12"/>
    </row>
    <row r="112" spans="1:13" ht="18" customHeight="1">
      <c r="A112" s="4">
        <v>111</v>
      </c>
      <c r="B112" s="37">
        <v>43211</v>
      </c>
      <c r="C112" s="17" t="s">
        <v>12</v>
      </c>
      <c r="D112" s="17" t="s">
        <v>21</v>
      </c>
      <c r="E112" s="17" t="s">
        <v>35</v>
      </c>
      <c r="F112" s="17" t="s">
        <v>17</v>
      </c>
      <c r="G112" s="59"/>
      <c r="H112" s="59"/>
      <c r="I112" s="21" t="s">
        <v>14</v>
      </c>
      <c r="J112" s="21" t="s">
        <v>13</v>
      </c>
      <c r="M112" s="12"/>
    </row>
    <row r="113" spans="1:13" ht="18" customHeight="1">
      <c r="A113" s="4">
        <v>112</v>
      </c>
      <c r="B113" s="37">
        <v>43212</v>
      </c>
      <c r="C113" s="17" t="s">
        <v>39</v>
      </c>
      <c r="D113" s="17" t="s">
        <v>6</v>
      </c>
      <c r="E113" s="17" t="s">
        <v>41</v>
      </c>
      <c r="F113" s="17" t="s">
        <v>45</v>
      </c>
      <c r="G113" s="59"/>
      <c r="H113" s="59"/>
      <c r="I113" s="21" t="s">
        <v>20</v>
      </c>
      <c r="J113" s="21" t="s">
        <v>19</v>
      </c>
      <c r="M113" s="12"/>
    </row>
    <row r="114" spans="1:13" ht="18" customHeight="1">
      <c r="A114" s="4">
        <v>113</v>
      </c>
      <c r="B114" s="37">
        <v>43212</v>
      </c>
      <c r="C114" s="17" t="s">
        <v>5</v>
      </c>
      <c r="D114" s="17" t="s">
        <v>23</v>
      </c>
      <c r="E114" s="17" t="s">
        <v>42</v>
      </c>
      <c r="F114" s="17" t="s">
        <v>44</v>
      </c>
      <c r="G114" s="59"/>
      <c r="H114" s="59"/>
      <c r="I114" s="21" t="s">
        <v>31</v>
      </c>
      <c r="J114" s="21" t="s">
        <v>25</v>
      </c>
      <c r="M114" s="12"/>
    </row>
    <row r="115" spans="1:13" ht="18" customHeight="1">
      <c r="A115" s="4">
        <v>114</v>
      </c>
      <c r="B115" s="37">
        <v>43212</v>
      </c>
      <c r="C115" s="17" t="s">
        <v>10</v>
      </c>
      <c r="D115" s="17" t="s">
        <v>55</v>
      </c>
      <c r="E115" s="17" t="s">
        <v>47</v>
      </c>
      <c r="F115" s="17" t="s">
        <v>30</v>
      </c>
      <c r="G115" s="59"/>
      <c r="H115" s="59"/>
      <c r="I115" s="21" t="s">
        <v>9</v>
      </c>
      <c r="J115" s="21" t="s">
        <v>26</v>
      </c>
      <c r="M115" s="12"/>
    </row>
    <row r="116" spans="1:13" ht="18" customHeight="1">
      <c r="A116" s="4">
        <v>115</v>
      </c>
      <c r="B116" s="37">
        <v>43212</v>
      </c>
      <c r="C116" s="17" t="s">
        <v>21</v>
      </c>
      <c r="D116" s="17" t="s">
        <v>35</v>
      </c>
      <c r="E116" s="17" t="s">
        <v>17</v>
      </c>
      <c r="F116" s="17" t="s">
        <v>36</v>
      </c>
      <c r="G116" s="59"/>
      <c r="H116" s="59"/>
      <c r="I116" s="21" t="s">
        <v>14</v>
      </c>
      <c r="J116" s="21" t="s">
        <v>13</v>
      </c>
      <c r="M116" s="12"/>
    </row>
    <row r="117" spans="1:13" ht="18" customHeight="1">
      <c r="A117" s="4">
        <v>116</v>
      </c>
      <c r="B117" s="37">
        <v>43212</v>
      </c>
      <c r="C117" s="17" t="s">
        <v>22</v>
      </c>
      <c r="D117" s="17" t="s">
        <v>56</v>
      </c>
      <c r="E117" s="17" t="s">
        <v>28</v>
      </c>
      <c r="F117" s="17" t="s">
        <v>33</v>
      </c>
      <c r="G117" s="59"/>
      <c r="H117" s="59"/>
      <c r="I117" s="21" t="s">
        <v>32</v>
      </c>
      <c r="J117" s="21" t="s">
        <v>8</v>
      </c>
      <c r="M117" s="12"/>
    </row>
    <row r="118" spans="1:13" ht="18" customHeight="1">
      <c r="A118" s="4">
        <v>117</v>
      </c>
      <c r="B118" s="37">
        <v>43212</v>
      </c>
      <c r="C118" s="17" t="s">
        <v>16</v>
      </c>
      <c r="D118" s="17" t="s">
        <v>50</v>
      </c>
      <c r="E118" s="17" t="s">
        <v>43</v>
      </c>
      <c r="F118" s="17" t="s">
        <v>11</v>
      </c>
      <c r="G118" s="59"/>
      <c r="H118" s="59"/>
      <c r="I118" s="21" t="s">
        <v>38</v>
      </c>
      <c r="J118" s="21" t="s">
        <v>37</v>
      </c>
      <c r="M118" s="12"/>
    </row>
    <row r="119" spans="1:13" ht="18" customHeight="1">
      <c r="A119" s="4">
        <v>118</v>
      </c>
      <c r="B119" s="37">
        <v>43214</v>
      </c>
      <c r="C119" s="80" t="s">
        <v>72</v>
      </c>
      <c r="D119" s="17" t="s">
        <v>47</v>
      </c>
      <c r="E119" s="17" t="s">
        <v>36</v>
      </c>
      <c r="F119" s="17" t="s">
        <v>18</v>
      </c>
      <c r="G119" s="59"/>
      <c r="H119" s="59"/>
      <c r="I119" s="21" t="s">
        <v>31</v>
      </c>
      <c r="J119" s="21" t="s">
        <v>26</v>
      </c>
      <c r="M119" s="13"/>
    </row>
    <row r="120" spans="1:13" ht="18" customHeight="1">
      <c r="A120" s="4">
        <v>119</v>
      </c>
      <c r="B120" s="37">
        <v>43214</v>
      </c>
      <c r="C120" s="17" t="s">
        <v>23</v>
      </c>
      <c r="D120" s="17" t="s">
        <v>17</v>
      </c>
      <c r="E120" s="17" t="s">
        <v>30</v>
      </c>
      <c r="F120" s="17" t="s">
        <v>49</v>
      </c>
      <c r="G120" s="59"/>
      <c r="H120" s="59"/>
      <c r="I120" s="21" t="s">
        <v>37</v>
      </c>
      <c r="J120" s="21" t="s">
        <v>20</v>
      </c>
      <c r="M120" s="12"/>
    </row>
    <row r="121" spans="1:13" ht="18" customHeight="1">
      <c r="A121" s="4">
        <v>120</v>
      </c>
      <c r="B121" s="37">
        <v>43214</v>
      </c>
      <c r="C121" s="17" t="s">
        <v>56</v>
      </c>
      <c r="D121" s="17" t="s">
        <v>27</v>
      </c>
      <c r="E121" s="17" t="s">
        <v>33</v>
      </c>
      <c r="F121" s="17" t="s">
        <v>29</v>
      </c>
      <c r="G121" s="59"/>
      <c r="H121" s="59"/>
      <c r="I121" s="21" t="s">
        <v>13</v>
      </c>
      <c r="J121" s="21" t="s">
        <v>19</v>
      </c>
      <c r="M121" s="12"/>
    </row>
    <row r="122" spans="1:13" ht="18" customHeight="1">
      <c r="A122" s="4">
        <v>121</v>
      </c>
      <c r="B122" s="37">
        <v>43215</v>
      </c>
      <c r="C122" s="17" t="s">
        <v>47</v>
      </c>
      <c r="D122" s="17" t="s">
        <v>36</v>
      </c>
      <c r="E122" s="17" t="s">
        <v>18</v>
      </c>
      <c r="F122" s="17" t="s">
        <v>16</v>
      </c>
      <c r="G122" s="59"/>
      <c r="H122" s="59"/>
      <c r="I122" s="21" t="s">
        <v>31</v>
      </c>
      <c r="J122" s="21" t="s">
        <v>26</v>
      </c>
      <c r="M122" s="12"/>
    </row>
    <row r="123" spans="1:13" ht="18" customHeight="1">
      <c r="A123" s="4">
        <v>122</v>
      </c>
      <c r="B123" s="37">
        <v>43215</v>
      </c>
      <c r="C123" s="17" t="s">
        <v>28</v>
      </c>
      <c r="D123" s="17" t="s">
        <v>45</v>
      </c>
      <c r="E123" s="17" t="s">
        <v>7</v>
      </c>
      <c r="F123" s="17" t="s">
        <v>39</v>
      </c>
      <c r="G123" s="59"/>
      <c r="H123" s="59"/>
      <c r="I123" s="21" t="s">
        <v>25</v>
      </c>
      <c r="J123" s="21" t="s">
        <v>32</v>
      </c>
      <c r="M123" s="12"/>
    </row>
    <row r="124" spans="1:13" ht="18" customHeight="1">
      <c r="A124" s="4">
        <v>123</v>
      </c>
      <c r="B124" s="37">
        <v>43215</v>
      </c>
      <c r="C124" s="17" t="s">
        <v>43</v>
      </c>
      <c r="D124" s="17" t="s">
        <v>34</v>
      </c>
      <c r="E124" s="17" t="s">
        <v>61</v>
      </c>
      <c r="F124" s="17" t="s">
        <v>46</v>
      </c>
      <c r="G124" s="59"/>
      <c r="H124" s="59"/>
      <c r="I124" s="21" t="s">
        <v>14</v>
      </c>
      <c r="J124" s="21" t="s">
        <v>38</v>
      </c>
      <c r="M124" s="12"/>
    </row>
    <row r="125" spans="1:13" ht="18" customHeight="1">
      <c r="A125" s="4">
        <v>125</v>
      </c>
      <c r="B125" s="37">
        <v>43215</v>
      </c>
      <c r="C125" s="17" t="s">
        <v>17</v>
      </c>
      <c r="D125" s="17" t="s">
        <v>30</v>
      </c>
      <c r="E125" s="17" t="s">
        <v>49</v>
      </c>
      <c r="F125" s="17" t="s">
        <v>40</v>
      </c>
      <c r="G125" s="59"/>
      <c r="H125" s="59"/>
      <c r="I125" s="21" t="s">
        <v>37</v>
      </c>
      <c r="J125" s="21" t="s">
        <v>20</v>
      </c>
      <c r="M125" s="12"/>
    </row>
    <row r="126" spans="1:13" ht="18" customHeight="1">
      <c r="A126" s="4">
        <v>126</v>
      </c>
      <c r="B126" s="37">
        <v>43215</v>
      </c>
      <c r="C126" s="17" t="s">
        <v>27</v>
      </c>
      <c r="D126" s="17" t="s">
        <v>33</v>
      </c>
      <c r="E126" s="17" t="s">
        <v>29</v>
      </c>
      <c r="F126" s="17" t="s">
        <v>22</v>
      </c>
      <c r="G126" s="59"/>
      <c r="H126" s="59"/>
      <c r="I126" s="21" t="s">
        <v>13</v>
      </c>
      <c r="J126" s="21" t="s">
        <v>19</v>
      </c>
      <c r="M126" s="12"/>
    </row>
    <row r="127" spans="1:13" ht="18" customHeight="1">
      <c r="A127" s="4">
        <v>124</v>
      </c>
      <c r="B127" s="37">
        <v>43215</v>
      </c>
      <c r="C127" s="17" t="s">
        <v>15</v>
      </c>
      <c r="D127" s="17" t="s">
        <v>11</v>
      </c>
      <c r="E127" s="17" t="s">
        <v>12</v>
      </c>
      <c r="F127" s="17" t="s">
        <v>60</v>
      </c>
      <c r="G127" s="59"/>
      <c r="H127" s="59"/>
      <c r="I127" s="21" t="s">
        <v>9</v>
      </c>
      <c r="J127" s="21" t="s">
        <v>8</v>
      </c>
      <c r="M127" s="12"/>
    </row>
    <row r="128" spans="1:13" ht="18" customHeight="1">
      <c r="A128" s="4">
        <v>127</v>
      </c>
      <c r="B128" s="37">
        <v>43216</v>
      </c>
      <c r="C128" s="17" t="s">
        <v>45</v>
      </c>
      <c r="D128" s="17" t="s">
        <v>7</v>
      </c>
      <c r="E128" s="17" t="s">
        <v>39</v>
      </c>
      <c r="F128" s="17" t="s">
        <v>35</v>
      </c>
      <c r="G128" s="59"/>
      <c r="H128" s="59"/>
      <c r="I128" s="21" t="s">
        <v>25</v>
      </c>
      <c r="J128" s="21" t="s">
        <v>32</v>
      </c>
      <c r="M128" s="12"/>
    </row>
    <row r="129" spans="1:13" ht="18" customHeight="1">
      <c r="A129" s="4">
        <v>128</v>
      </c>
      <c r="B129" s="37">
        <v>43216</v>
      </c>
      <c r="C129" s="17" t="s">
        <v>36</v>
      </c>
      <c r="D129" s="17" t="s">
        <v>18</v>
      </c>
      <c r="E129" s="17" t="s">
        <v>16</v>
      </c>
      <c r="F129" s="17" t="s">
        <v>72</v>
      </c>
      <c r="G129" s="59"/>
      <c r="H129" s="59"/>
      <c r="I129" s="21" t="s">
        <v>31</v>
      </c>
      <c r="J129" s="21" t="s">
        <v>26</v>
      </c>
      <c r="M129" s="12"/>
    </row>
    <row r="130" spans="1:13" ht="18" customHeight="1">
      <c r="A130" s="4">
        <v>129</v>
      </c>
      <c r="B130" s="37">
        <v>43216</v>
      </c>
      <c r="C130" s="17" t="s">
        <v>11</v>
      </c>
      <c r="D130" s="17" t="s">
        <v>12</v>
      </c>
      <c r="E130" s="17" t="s">
        <v>60</v>
      </c>
      <c r="F130" s="17" t="s">
        <v>50</v>
      </c>
      <c r="G130" s="59"/>
      <c r="H130" s="59"/>
      <c r="I130" s="21" t="s">
        <v>9</v>
      </c>
      <c r="J130" s="21" t="s">
        <v>8</v>
      </c>
      <c r="M130" s="12"/>
    </row>
    <row r="131" spans="1:13" ht="18" customHeight="1">
      <c r="A131" s="4">
        <v>130</v>
      </c>
      <c r="B131" s="37">
        <v>43216</v>
      </c>
      <c r="C131" s="17" t="s">
        <v>33</v>
      </c>
      <c r="D131" s="17" t="s">
        <v>29</v>
      </c>
      <c r="E131" s="17" t="s">
        <v>22</v>
      </c>
      <c r="F131" s="17" t="s">
        <v>56</v>
      </c>
      <c r="G131" s="59"/>
      <c r="H131" s="59"/>
      <c r="I131" s="21" t="s">
        <v>13</v>
      </c>
      <c r="J131" s="21" t="s">
        <v>19</v>
      </c>
      <c r="M131" s="12"/>
    </row>
    <row r="132" spans="1:13" ht="18" customHeight="1">
      <c r="A132" s="4">
        <v>131</v>
      </c>
      <c r="B132" s="37">
        <v>43218</v>
      </c>
      <c r="C132" s="17" t="s">
        <v>7</v>
      </c>
      <c r="D132" s="17" t="s">
        <v>42</v>
      </c>
      <c r="E132" s="17" t="s">
        <v>40</v>
      </c>
      <c r="F132" s="17" t="s">
        <v>23</v>
      </c>
      <c r="G132" s="59"/>
      <c r="H132" s="59"/>
      <c r="I132" s="21" t="s">
        <v>19</v>
      </c>
      <c r="J132" s="21" t="s">
        <v>38</v>
      </c>
      <c r="M132" s="12"/>
    </row>
    <row r="133" spans="1:13" ht="18" customHeight="1">
      <c r="A133" s="4">
        <v>132</v>
      </c>
      <c r="B133" s="37">
        <v>43218</v>
      </c>
      <c r="C133" s="17" t="s">
        <v>34</v>
      </c>
      <c r="D133" s="17" t="s">
        <v>132</v>
      </c>
      <c r="E133" s="17" t="s">
        <v>46</v>
      </c>
      <c r="F133" s="17" t="s">
        <v>15</v>
      </c>
      <c r="G133" s="59"/>
      <c r="H133" s="59"/>
      <c r="I133" s="21" t="s">
        <v>26</v>
      </c>
      <c r="J133" s="21" t="s">
        <v>25</v>
      </c>
      <c r="M133" s="12"/>
    </row>
    <row r="134" spans="1:13" ht="18" customHeight="1">
      <c r="A134" s="4">
        <v>133</v>
      </c>
      <c r="B134" s="37">
        <v>43218</v>
      </c>
      <c r="C134" s="17" t="s">
        <v>29</v>
      </c>
      <c r="D134" s="17" t="s">
        <v>16</v>
      </c>
      <c r="E134" s="17" t="s">
        <v>57</v>
      </c>
      <c r="F134" s="17" t="s">
        <v>27</v>
      </c>
      <c r="G134" s="59"/>
      <c r="H134" s="59"/>
      <c r="I134" s="21" t="s">
        <v>20</v>
      </c>
      <c r="J134" s="21" t="s">
        <v>13</v>
      </c>
      <c r="M134" s="12"/>
    </row>
    <row r="135" spans="1:13" ht="18" customHeight="1">
      <c r="A135" s="4">
        <v>134</v>
      </c>
      <c r="B135" s="37">
        <v>43218</v>
      </c>
      <c r="C135" s="17" t="s">
        <v>30</v>
      </c>
      <c r="D135" s="17" t="s">
        <v>41</v>
      </c>
      <c r="E135" s="17" t="s">
        <v>48</v>
      </c>
      <c r="F135" s="17" t="s">
        <v>4</v>
      </c>
      <c r="G135" s="59"/>
      <c r="H135" s="59"/>
      <c r="I135" s="21" t="s">
        <v>8</v>
      </c>
      <c r="J135" s="21" t="s">
        <v>31</v>
      </c>
      <c r="M135" s="12"/>
    </row>
    <row r="136" spans="1:13" ht="18" customHeight="1">
      <c r="A136" s="4">
        <v>135</v>
      </c>
      <c r="B136" s="37">
        <v>43218</v>
      </c>
      <c r="C136" s="17" t="s">
        <v>18</v>
      </c>
      <c r="D136" s="17" t="s">
        <v>49</v>
      </c>
      <c r="E136" s="80" t="s">
        <v>72</v>
      </c>
      <c r="F136" s="17" t="s">
        <v>24</v>
      </c>
      <c r="G136" s="59"/>
      <c r="H136" s="59"/>
      <c r="I136" s="21" t="s">
        <v>32</v>
      </c>
      <c r="J136" s="21" t="s">
        <v>9</v>
      </c>
      <c r="M136" s="12"/>
    </row>
    <row r="137" spans="1:13" ht="18" customHeight="1">
      <c r="A137" s="4">
        <v>136</v>
      </c>
      <c r="B137" s="37">
        <v>43218</v>
      </c>
      <c r="C137" s="17" t="s">
        <v>12</v>
      </c>
      <c r="D137" s="17" t="s">
        <v>22</v>
      </c>
      <c r="E137" s="17" t="s">
        <v>44</v>
      </c>
      <c r="F137" s="17" t="s">
        <v>131</v>
      </c>
      <c r="G137" s="59"/>
      <c r="H137" s="59"/>
      <c r="I137" s="21" t="s">
        <v>37</v>
      </c>
      <c r="J137" s="21" t="s">
        <v>14</v>
      </c>
      <c r="M137" s="12"/>
    </row>
    <row r="138" spans="1:13" ht="18" customHeight="1">
      <c r="A138" s="4">
        <v>137</v>
      </c>
      <c r="B138" s="37">
        <v>43219</v>
      </c>
      <c r="C138" s="17" t="s">
        <v>132</v>
      </c>
      <c r="D138" s="17" t="s">
        <v>46</v>
      </c>
      <c r="E138" s="17" t="s">
        <v>15</v>
      </c>
      <c r="F138" s="17" t="s">
        <v>43</v>
      </c>
      <c r="G138" s="59"/>
      <c r="H138" s="59"/>
      <c r="I138" s="21" t="s">
        <v>26</v>
      </c>
      <c r="J138" s="21" t="s">
        <v>25</v>
      </c>
      <c r="M138" s="12"/>
    </row>
    <row r="139" spans="1:13" ht="18" customHeight="1">
      <c r="A139" s="4">
        <v>138</v>
      </c>
      <c r="B139" s="37">
        <v>43219</v>
      </c>
      <c r="C139" s="17" t="s">
        <v>41</v>
      </c>
      <c r="D139" s="17" t="s">
        <v>48</v>
      </c>
      <c r="E139" s="17" t="s">
        <v>4</v>
      </c>
      <c r="F139" s="17" t="s">
        <v>17</v>
      </c>
      <c r="G139" s="59"/>
      <c r="H139" s="59"/>
      <c r="I139" s="21" t="s">
        <v>8</v>
      </c>
      <c r="J139" s="21" t="s">
        <v>31</v>
      </c>
      <c r="M139" s="12"/>
    </row>
    <row r="140" spans="1:13" ht="18" customHeight="1">
      <c r="A140" s="4">
        <v>139</v>
      </c>
      <c r="B140" s="37">
        <v>43219</v>
      </c>
      <c r="C140" s="17" t="s">
        <v>42</v>
      </c>
      <c r="D140" s="17" t="s">
        <v>40</v>
      </c>
      <c r="E140" s="17" t="s">
        <v>23</v>
      </c>
      <c r="F140" s="17" t="s">
        <v>21</v>
      </c>
      <c r="G140" s="59"/>
      <c r="H140" s="59"/>
      <c r="I140" s="21" t="s">
        <v>19</v>
      </c>
      <c r="J140" s="21" t="s">
        <v>38</v>
      </c>
      <c r="M140" s="12"/>
    </row>
    <row r="141" spans="1:13" ht="18" customHeight="1">
      <c r="A141" s="4">
        <v>140</v>
      </c>
      <c r="B141" s="37">
        <v>43219</v>
      </c>
      <c r="C141" s="17" t="s">
        <v>49</v>
      </c>
      <c r="D141" s="80" t="s">
        <v>72</v>
      </c>
      <c r="E141" s="17" t="s">
        <v>24</v>
      </c>
      <c r="F141" s="17" t="s">
        <v>51</v>
      </c>
      <c r="G141" s="59"/>
      <c r="H141" s="59"/>
      <c r="I141" s="21" t="s">
        <v>32</v>
      </c>
      <c r="J141" s="21" t="s">
        <v>9</v>
      </c>
      <c r="M141" s="12"/>
    </row>
    <row r="142" spans="1:13" ht="18" customHeight="1">
      <c r="A142" s="4">
        <v>141</v>
      </c>
      <c r="B142" s="37">
        <v>43219</v>
      </c>
      <c r="C142" s="17" t="s">
        <v>22</v>
      </c>
      <c r="D142" s="17" t="s">
        <v>44</v>
      </c>
      <c r="E142" s="17" t="s">
        <v>131</v>
      </c>
      <c r="F142" s="17" t="s">
        <v>10</v>
      </c>
      <c r="G142" s="59"/>
      <c r="H142" s="59"/>
      <c r="I142" s="21" t="s">
        <v>37</v>
      </c>
      <c r="J142" s="21" t="s">
        <v>14</v>
      </c>
      <c r="M142" s="12"/>
    </row>
    <row r="143" spans="1:13" ht="18" customHeight="1">
      <c r="A143" s="4">
        <v>142</v>
      </c>
      <c r="B143" s="37">
        <v>43219</v>
      </c>
      <c r="C143" s="17" t="s">
        <v>16</v>
      </c>
      <c r="D143" s="17" t="s">
        <v>57</v>
      </c>
      <c r="E143" s="17" t="s">
        <v>27</v>
      </c>
      <c r="F143" s="17" t="s">
        <v>5</v>
      </c>
      <c r="G143" s="59"/>
      <c r="H143" s="59"/>
      <c r="I143" s="21" t="s">
        <v>20</v>
      </c>
      <c r="J143" s="21" t="s">
        <v>13</v>
      </c>
      <c r="M143" s="12"/>
    </row>
    <row r="144" spans="1:13" ht="18" customHeight="1">
      <c r="A144" s="4">
        <v>143</v>
      </c>
      <c r="B144" s="37">
        <v>43220</v>
      </c>
      <c r="C144" s="80" t="s">
        <v>72</v>
      </c>
      <c r="D144" s="17" t="s">
        <v>24</v>
      </c>
      <c r="E144" s="17" t="s">
        <v>51</v>
      </c>
      <c r="F144" s="17" t="s">
        <v>18</v>
      </c>
      <c r="G144" s="59"/>
      <c r="H144" s="59"/>
      <c r="I144" s="21" t="s">
        <v>32</v>
      </c>
      <c r="J144" s="21" t="s">
        <v>9</v>
      </c>
      <c r="M144" s="13"/>
    </row>
    <row r="145" spans="1:13" ht="18" customHeight="1">
      <c r="A145" s="4">
        <v>144</v>
      </c>
      <c r="B145" s="37">
        <v>43220</v>
      </c>
      <c r="C145" s="17" t="s">
        <v>40</v>
      </c>
      <c r="D145" s="17" t="s">
        <v>23</v>
      </c>
      <c r="E145" s="17" t="s">
        <v>21</v>
      </c>
      <c r="F145" s="17" t="s">
        <v>7</v>
      </c>
      <c r="G145" s="59"/>
      <c r="H145" s="59"/>
      <c r="I145" s="21" t="s">
        <v>19</v>
      </c>
      <c r="J145" s="21" t="s">
        <v>38</v>
      </c>
      <c r="M145" s="12"/>
    </row>
    <row r="146" spans="1:13" ht="18" customHeight="1">
      <c r="A146" s="4">
        <v>145</v>
      </c>
      <c r="B146" s="37">
        <v>43220</v>
      </c>
      <c r="C146" s="17" t="s">
        <v>46</v>
      </c>
      <c r="D146" s="17" t="s">
        <v>15</v>
      </c>
      <c r="E146" s="17" t="s">
        <v>43</v>
      </c>
      <c r="F146" s="17" t="s">
        <v>34</v>
      </c>
      <c r="G146" s="59"/>
      <c r="H146" s="59"/>
      <c r="I146" s="21" t="s">
        <v>26</v>
      </c>
      <c r="J146" s="21" t="s">
        <v>25</v>
      </c>
      <c r="M146" s="12"/>
    </row>
    <row r="147" spans="1:13" ht="18" customHeight="1">
      <c r="A147" s="4">
        <v>146</v>
      </c>
      <c r="B147" s="37">
        <v>43220</v>
      </c>
      <c r="C147" s="17" t="s">
        <v>44</v>
      </c>
      <c r="D147" s="17" t="s">
        <v>131</v>
      </c>
      <c r="E147" s="17" t="s">
        <v>10</v>
      </c>
      <c r="F147" s="17" t="s">
        <v>12</v>
      </c>
      <c r="G147" s="59"/>
      <c r="H147" s="59"/>
      <c r="I147" s="21" t="s">
        <v>37</v>
      </c>
      <c r="J147" s="21" t="s">
        <v>14</v>
      </c>
      <c r="M147" s="12"/>
    </row>
    <row r="148" spans="1:13" ht="18" customHeight="1">
      <c r="A148" s="4">
        <v>147</v>
      </c>
      <c r="B148" s="37">
        <v>43220</v>
      </c>
      <c r="C148" s="17" t="s">
        <v>48</v>
      </c>
      <c r="D148" s="17" t="s">
        <v>4</v>
      </c>
      <c r="E148" s="17" t="s">
        <v>17</v>
      </c>
      <c r="F148" s="17" t="s">
        <v>30</v>
      </c>
      <c r="G148" s="59"/>
      <c r="H148" s="59"/>
      <c r="I148" s="21" t="s">
        <v>8</v>
      </c>
      <c r="J148" s="21" t="s">
        <v>31</v>
      </c>
      <c r="M148" s="12"/>
    </row>
    <row r="149" spans="1:13" ht="18" customHeight="1">
      <c r="A149" s="4">
        <v>148</v>
      </c>
      <c r="B149" s="37">
        <v>43220</v>
      </c>
      <c r="C149" s="17" t="s">
        <v>57</v>
      </c>
      <c r="D149" s="17" t="s">
        <v>27</v>
      </c>
      <c r="E149" s="17" t="s">
        <v>5</v>
      </c>
      <c r="F149" s="17" t="s">
        <v>29</v>
      </c>
      <c r="G149" s="59"/>
      <c r="H149" s="59"/>
      <c r="I149" s="21" t="s">
        <v>20</v>
      </c>
      <c r="J149" s="21" t="s">
        <v>13</v>
      </c>
      <c r="M149" s="12"/>
    </row>
    <row r="150" spans="1:13" ht="18" customHeight="1">
      <c r="A150" s="4">
        <v>149</v>
      </c>
      <c r="B150" s="37">
        <v>43221</v>
      </c>
      <c r="C150" s="17" t="s">
        <v>4</v>
      </c>
      <c r="D150" s="17" t="s">
        <v>5</v>
      </c>
      <c r="E150" s="17" t="s">
        <v>35</v>
      </c>
      <c r="F150" s="17" t="s">
        <v>28</v>
      </c>
      <c r="G150" s="59"/>
      <c r="H150" s="59"/>
      <c r="I150" s="21" t="s">
        <v>14</v>
      </c>
      <c r="J150" s="21" t="s">
        <v>20</v>
      </c>
      <c r="M150" s="12"/>
    </row>
    <row r="151" spans="1:13" ht="18" customHeight="1">
      <c r="A151" s="4">
        <v>150</v>
      </c>
      <c r="B151" s="37">
        <v>43221</v>
      </c>
      <c r="C151" s="17" t="s">
        <v>55</v>
      </c>
      <c r="D151" s="17" t="s">
        <v>21</v>
      </c>
      <c r="E151" s="17" t="s">
        <v>29</v>
      </c>
      <c r="F151" s="17" t="s">
        <v>6</v>
      </c>
      <c r="G151" s="59"/>
      <c r="H151" s="59"/>
      <c r="I151" s="21" t="s">
        <v>8</v>
      </c>
      <c r="J151" s="21" t="s">
        <v>25</v>
      </c>
      <c r="M151" s="12"/>
    </row>
    <row r="152" spans="1:13" ht="18" customHeight="1">
      <c r="A152" s="4">
        <v>151</v>
      </c>
      <c r="B152" s="37">
        <v>43221</v>
      </c>
      <c r="C152" s="17" t="s">
        <v>59</v>
      </c>
      <c r="D152" s="17" t="s">
        <v>43</v>
      </c>
      <c r="E152" s="17" t="s">
        <v>34</v>
      </c>
      <c r="F152" s="17" t="s">
        <v>16</v>
      </c>
      <c r="G152" s="59"/>
      <c r="H152" s="59"/>
      <c r="I152" s="21" t="s">
        <v>26</v>
      </c>
      <c r="J152" s="21" t="s">
        <v>32</v>
      </c>
      <c r="M152" s="12"/>
    </row>
    <row r="153" spans="1:13" ht="18" customHeight="1">
      <c r="A153" s="4">
        <v>153</v>
      </c>
      <c r="B153" s="37">
        <v>43221</v>
      </c>
      <c r="C153" s="17" t="s">
        <v>24</v>
      </c>
      <c r="D153" s="17" t="s">
        <v>58</v>
      </c>
      <c r="E153" s="17" t="s">
        <v>7</v>
      </c>
      <c r="F153" s="17" t="s">
        <v>47</v>
      </c>
      <c r="G153" s="59"/>
      <c r="H153" s="59"/>
      <c r="I153" s="21" t="s">
        <v>38</v>
      </c>
      <c r="J153" s="21" t="s">
        <v>13</v>
      </c>
      <c r="M153" s="12"/>
    </row>
    <row r="154" spans="1:13" ht="18" customHeight="1">
      <c r="A154" s="4">
        <v>152</v>
      </c>
      <c r="B154" s="37">
        <v>43221</v>
      </c>
      <c r="C154" s="17" t="s">
        <v>15</v>
      </c>
      <c r="D154" s="17" t="s">
        <v>39</v>
      </c>
      <c r="E154" s="17" t="s">
        <v>30</v>
      </c>
      <c r="F154" s="17" t="s">
        <v>22</v>
      </c>
      <c r="G154" s="59"/>
      <c r="H154" s="59"/>
      <c r="I154" s="21" t="s">
        <v>19</v>
      </c>
      <c r="J154" s="21" t="s">
        <v>37</v>
      </c>
      <c r="M154" s="12"/>
    </row>
    <row r="155" spans="1:13" ht="18" customHeight="1">
      <c r="A155" s="4">
        <v>154</v>
      </c>
      <c r="B155" s="37">
        <v>43222</v>
      </c>
      <c r="C155" s="17" t="s">
        <v>5</v>
      </c>
      <c r="D155" s="17" t="s">
        <v>35</v>
      </c>
      <c r="E155" s="17" t="s">
        <v>28</v>
      </c>
      <c r="F155" s="17" t="s">
        <v>48</v>
      </c>
      <c r="G155" s="59"/>
      <c r="H155" s="59"/>
      <c r="I155" s="21" t="s">
        <v>14</v>
      </c>
      <c r="J155" s="21" t="s">
        <v>20</v>
      </c>
      <c r="M155" s="12"/>
    </row>
    <row r="156" spans="1:13" ht="18" customHeight="1">
      <c r="A156" s="4">
        <v>155</v>
      </c>
      <c r="B156" s="37">
        <v>43222</v>
      </c>
      <c r="C156" s="17" t="s">
        <v>131</v>
      </c>
      <c r="D156" s="17" t="s">
        <v>10</v>
      </c>
      <c r="E156" s="17" t="s">
        <v>50</v>
      </c>
      <c r="F156" s="17" t="s">
        <v>132</v>
      </c>
      <c r="G156" s="59"/>
      <c r="H156" s="59"/>
      <c r="I156" s="21" t="s">
        <v>31</v>
      </c>
      <c r="J156" s="21" t="s">
        <v>9</v>
      </c>
      <c r="M156" s="12"/>
    </row>
    <row r="157" spans="1:13" ht="18" customHeight="1">
      <c r="A157" s="4">
        <v>156</v>
      </c>
      <c r="B157" s="37">
        <v>43222</v>
      </c>
      <c r="C157" s="17" t="s">
        <v>43</v>
      </c>
      <c r="D157" s="17" t="s">
        <v>34</v>
      </c>
      <c r="E157" s="17" t="s">
        <v>16</v>
      </c>
      <c r="F157" s="17" t="s">
        <v>44</v>
      </c>
      <c r="G157" s="59"/>
      <c r="H157" s="59"/>
      <c r="I157" s="21" t="s">
        <v>26</v>
      </c>
      <c r="J157" s="21" t="s">
        <v>32</v>
      </c>
      <c r="L157" s="53"/>
      <c r="M157" s="12"/>
    </row>
    <row r="158" spans="1:13" ht="18" customHeight="1">
      <c r="A158" s="4">
        <v>157</v>
      </c>
      <c r="B158" s="37">
        <v>43222</v>
      </c>
      <c r="C158" s="17" t="s">
        <v>21</v>
      </c>
      <c r="D158" s="17" t="s">
        <v>29</v>
      </c>
      <c r="E158" s="17" t="s">
        <v>6</v>
      </c>
      <c r="F158" s="17" t="s">
        <v>36</v>
      </c>
      <c r="G158" s="59"/>
      <c r="H158" s="59"/>
      <c r="I158" s="21" t="s">
        <v>8</v>
      </c>
      <c r="J158" s="21" t="s">
        <v>25</v>
      </c>
      <c r="L158" s="53"/>
      <c r="M158" s="12"/>
    </row>
    <row r="159" spans="1:13" ht="18" customHeight="1">
      <c r="A159" s="4">
        <v>158</v>
      </c>
      <c r="B159" s="37">
        <v>43223</v>
      </c>
      <c r="C159" s="17" t="s">
        <v>7</v>
      </c>
      <c r="D159" s="17" t="s">
        <v>47</v>
      </c>
      <c r="E159" s="80" t="s">
        <v>72</v>
      </c>
      <c r="F159" s="17" t="s">
        <v>24</v>
      </c>
      <c r="G159" s="59"/>
      <c r="H159" s="59"/>
      <c r="I159" s="21" t="s">
        <v>38</v>
      </c>
      <c r="J159" s="21" t="s">
        <v>13</v>
      </c>
      <c r="L159" s="53"/>
      <c r="M159" s="12"/>
    </row>
    <row r="160" spans="1:13" ht="18" customHeight="1">
      <c r="A160" s="4">
        <v>159</v>
      </c>
      <c r="B160" s="37">
        <v>43223</v>
      </c>
      <c r="C160" s="17" t="s">
        <v>35</v>
      </c>
      <c r="D160" s="17" t="s">
        <v>28</v>
      </c>
      <c r="E160" s="17" t="s">
        <v>48</v>
      </c>
      <c r="F160" s="17" t="s">
        <v>4</v>
      </c>
      <c r="G160" s="59"/>
      <c r="H160" s="59"/>
      <c r="I160" s="21" t="s">
        <v>14</v>
      </c>
      <c r="J160" s="21" t="s">
        <v>20</v>
      </c>
      <c r="L160" s="53"/>
      <c r="M160" s="12"/>
    </row>
    <row r="161" spans="1:13" ht="18" customHeight="1">
      <c r="A161" s="4">
        <v>160</v>
      </c>
      <c r="B161" s="37">
        <v>43223</v>
      </c>
      <c r="C161" s="17" t="s">
        <v>34</v>
      </c>
      <c r="D161" s="17" t="s">
        <v>16</v>
      </c>
      <c r="E161" s="17" t="s">
        <v>44</v>
      </c>
      <c r="F161" s="17" t="s">
        <v>59</v>
      </c>
      <c r="G161" s="59"/>
      <c r="H161" s="59"/>
      <c r="I161" s="21" t="s">
        <v>26</v>
      </c>
      <c r="J161" s="21" t="s">
        <v>32</v>
      </c>
      <c r="L161" s="53"/>
      <c r="M161" s="12"/>
    </row>
    <row r="162" spans="1:13" ht="18" customHeight="1">
      <c r="A162" s="4">
        <v>161</v>
      </c>
      <c r="B162" s="37">
        <v>43223</v>
      </c>
      <c r="C162" s="17" t="s">
        <v>10</v>
      </c>
      <c r="D162" s="17" t="s">
        <v>50</v>
      </c>
      <c r="E162" s="17" t="s">
        <v>132</v>
      </c>
      <c r="F162" s="17" t="s">
        <v>33</v>
      </c>
      <c r="G162" s="59"/>
      <c r="H162" s="59"/>
      <c r="I162" s="21" t="s">
        <v>31</v>
      </c>
      <c r="J162" s="21" t="s">
        <v>9</v>
      </c>
      <c r="M162" s="12"/>
    </row>
    <row r="163" spans="1:13" ht="18" customHeight="1">
      <c r="A163" s="4">
        <v>162</v>
      </c>
      <c r="B163" s="37">
        <v>43223</v>
      </c>
      <c r="C163" s="17" t="s">
        <v>29</v>
      </c>
      <c r="D163" s="17" t="s">
        <v>6</v>
      </c>
      <c r="E163" s="17" t="s">
        <v>36</v>
      </c>
      <c r="F163" s="17" t="s">
        <v>55</v>
      </c>
      <c r="G163" s="59"/>
      <c r="H163" s="59"/>
      <c r="I163" s="21" t="s">
        <v>8</v>
      </c>
      <c r="J163" s="21" t="s">
        <v>25</v>
      </c>
      <c r="M163" s="12"/>
    </row>
    <row r="164" spans="1:13" ht="18" customHeight="1">
      <c r="A164" s="4">
        <v>163</v>
      </c>
      <c r="B164" s="37">
        <v>43223</v>
      </c>
      <c r="C164" s="17" t="s">
        <v>30</v>
      </c>
      <c r="D164" s="17" t="s">
        <v>22</v>
      </c>
      <c r="E164" s="17" t="s">
        <v>46</v>
      </c>
      <c r="F164" s="17" t="s">
        <v>15</v>
      </c>
      <c r="G164" s="59"/>
      <c r="H164" s="59"/>
      <c r="I164" s="21" t="s">
        <v>19</v>
      </c>
      <c r="J164" s="21" t="s">
        <v>37</v>
      </c>
      <c r="M164" s="12"/>
    </row>
    <row r="165" spans="1:13" ht="18" customHeight="1">
      <c r="A165" s="4">
        <v>164</v>
      </c>
      <c r="B165" s="38">
        <v>43224</v>
      </c>
      <c r="C165" s="59" t="s">
        <v>6</v>
      </c>
      <c r="D165" s="59" t="s">
        <v>36</v>
      </c>
      <c r="E165" s="59" t="s">
        <v>18</v>
      </c>
      <c r="F165" s="59" t="s">
        <v>41</v>
      </c>
      <c r="G165" s="59"/>
      <c r="H165" s="59"/>
      <c r="I165" s="21" t="s">
        <v>13</v>
      </c>
      <c r="J165" s="21" t="s">
        <v>37</v>
      </c>
    </row>
    <row r="166" spans="1:13" ht="18" customHeight="1">
      <c r="A166" s="4">
        <v>165</v>
      </c>
      <c r="B166" s="38">
        <v>43224</v>
      </c>
      <c r="C166" s="59" t="s">
        <v>28</v>
      </c>
      <c r="D166" s="59" t="s">
        <v>17</v>
      </c>
      <c r="E166" s="59" t="s">
        <v>4</v>
      </c>
      <c r="F166" s="59" t="s">
        <v>21</v>
      </c>
      <c r="G166" s="59"/>
      <c r="H166" s="59"/>
      <c r="I166" s="21" t="s">
        <v>9</v>
      </c>
      <c r="J166" s="21" t="s">
        <v>32</v>
      </c>
    </row>
    <row r="167" spans="1:13" ht="18" customHeight="1">
      <c r="A167" s="4">
        <v>166</v>
      </c>
      <c r="B167" s="38">
        <v>43224</v>
      </c>
      <c r="C167" s="59" t="s">
        <v>23</v>
      </c>
      <c r="D167" s="59" t="s">
        <v>46</v>
      </c>
      <c r="E167" s="59" t="s">
        <v>24</v>
      </c>
      <c r="F167" s="59" t="s">
        <v>43</v>
      </c>
      <c r="G167" s="59"/>
      <c r="H167" s="59"/>
      <c r="I167" s="21" t="s">
        <v>38</v>
      </c>
      <c r="J167" s="21" t="s">
        <v>20</v>
      </c>
    </row>
    <row r="168" spans="1:13" ht="18" customHeight="1">
      <c r="A168" s="4">
        <v>167</v>
      </c>
      <c r="B168" s="38">
        <v>43224</v>
      </c>
      <c r="C168" s="59" t="s">
        <v>50</v>
      </c>
      <c r="D168" s="59" t="s">
        <v>132</v>
      </c>
      <c r="E168" s="59" t="s">
        <v>33</v>
      </c>
      <c r="F168" s="59" t="s">
        <v>131</v>
      </c>
      <c r="G168" s="59"/>
      <c r="H168" s="59"/>
      <c r="I168" s="21" t="s">
        <v>31</v>
      </c>
      <c r="J168" s="21" t="s">
        <v>8</v>
      </c>
    </row>
    <row r="169" spans="1:13" ht="18" customHeight="1">
      <c r="A169" s="4">
        <v>168</v>
      </c>
      <c r="B169" s="38">
        <v>43224</v>
      </c>
      <c r="C169" s="59" t="s">
        <v>27</v>
      </c>
      <c r="D169" s="59" t="s">
        <v>60</v>
      </c>
      <c r="E169" s="59" t="s">
        <v>12</v>
      </c>
      <c r="F169" s="59" t="s">
        <v>49</v>
      </c>
      <c r="G169" s="59"/>
      <c r="H169" s="59"/>
      <c r="I169" s="21" t="s">
        <v>14</v>
      </c>
      <c r="J169" s="21" t="s">
        <v>19</v>
      </c>
    </row>
    <row r="170" spans="1:13" ht="18" customHeight="1">
      <c r="A170" s="4">
        <v>169</v>
      </c>
      <c r="B170" s="38">
        <v>43224</v>
      </c>
      <c r="C170" s="59" t="s">
        <v>16</v>
      </c>
      <c r="D170" s="80" t="s">
        <v>72</v>
      </c>
      <c r="E170" s="59" t="s">
        <v>40</v>
      </c>
      <c r="F170" s="59" t="s">
        <v>42</v>
      </c>
      <c r="G170" s="59"/>
      <c r="H170" s="59"/>
      <c r="I170" s="21" t="s">
        <v>25</v>
      </c>
      <c r="J170" s="21" t="s">
        <v>26</v>
      </c>
    </row>
    <row r="171" spans="1:13" ht="18" customHeight="1">
      <c r="A171" s="4">
        <v>170</v>
      </c>
      <c r="B171" s="38">
        <v>43225</v>
      </c>
      <c r="C171" s="59" t="s">
        <v>60</v>
      </c>
      <c r="D171" s="59" t="s">
        <v>12</v>
      </c>
      <c r="E171" s="59" t="s">
        <v>49</v>
      </c>
      <c r="F171" s="59" t="s">
        <v>56</v>
      </c>
      <c r="G171" s="59"/>
      <c r="H171" s="59"/>
      <c r="I171" s="21" t="s">
        <v>14</v>
      </c>
      <c r="J171" s="21" t="s">
        <v>19</v>
      </c>
    </row>
    <row r="172" spans="1:13" ht="18" customHeight="1">
      <c r="A172" s="4">
        <v>171</v>
      </c>
      <c r="B172" s="38">
        <v>43225</v>
      </c>
      <c r="C172" s="80" t="s">
        <v>72</v>
      </c>
      <c r="D172" s="59" t="s">
        <v>40</v>
      </c>
      <c r="E172" s="59" t="s">
        <v>42</v>
      </c>
      <c r="F172" s="59" t="s">
        <v>11</v>
      </c>
      <c r="G172" s="59"/>
      <c r="H172" s="59"/>
      <c r="I172" s="21" t="s">
        <v>25</v>
      </c>
      <c r="J172" s="21" t="s">
        <v>26</v>
      </c>
      <c r="M172" s="13"/>
    </row>
    <row r="173" spans="1:13" ht="18" customHeight="1">
      <c r="A173" s="4">
        <v>172</v>
      </c>
      <c r="B173" s="38">
        <v>43225</v>
      </c>
      <c r="C173" s="59" t="s">
        <v>132</v>
      </c>
      <c r="D173" s="59" t="s">
        <v>33</v>
      </c>
      <c r="E173" s="59" t="s">
        <v>131</v>
      </c>
      <c r="F173" s="59" t="s">
        <v>10</v>
      </c>
      <c r="G173" s="59"/>
      <c r="H173" s="59"/>
      <c r="I173" s="21" t="s">
        <v>31</v>
      </c>
      <c r="J173" s="21" t="s">
        <v>8</v>
      </c>
    </row>
    <row r="174" spans="1:13" ht="18" customHeight="1">
      <c r="A174" s="4">
        <v>173</v>
      </c>
      <c r="B174" s="38">
        <v>43225</v>
      </c>
      <c r="C174" s="59" t="s">
        <v>36</v>
      </c>
      <c r="D174" s="59" t="s">
        <v>18</v>
      </c>
      <c r="E174" s="59" t="s">
        <v>41</v>
      </c>
      <c r="F174" s="59" t="s">
        <v>35</v>
      </c>
      <c r="G174" s="59"/>
      <c r="H174" s="59"/>
      <c r="I174" s="21" t="s">
        <v>13</v>
      </c>
      <c r="J174" s="21" t="s">
        <v>37</v>
      </c>
    </row>
    <row r="175" spans="1:13" ht="18" customHeight="1">
      <c r="A175" s="4">
        <v>174</v>
      </c>
      <c r="B175" s="38">
        <v>43225</v>
      </c>
      <c r="C175" s="59" t="s">
        <v>46</v>
      </c>
      <c r="D175" s="59" t="s">
        <v>24</v>
      </c>
      <c r="E175" s="59" t="s">
        <v>43</v>
      </c>
      <c r="F175" s="59" t="s">
        <v>34</v>
      </c>
      <c r="G175" s="59"/>
      <c r="H175" s="59"/>
      <c r="I175" s="21" t="s">
        <v>38</v>
      </c>
      <c r="J175" s="21" t="s">
        <v>20</v>
      </c>
    </row>
    <row r="176" spans="1:13" ht="18" customHeight="1">
      <c r="A176" s="4">
        <v>175</v>
      </c>
      <c r="B176" s="38">
        <v>43225</v>
      </c>
      <c r="C176" s="59" t="s">
        <v>17</v>
      </c>
      <c r="D176" s="59" t="s">
        <v>4</v>
      </c>
      <c r="E176" s="59" t="s">
        <v>21</v>
      </c>
      <c r="F176" s="59" t="s">
        <v>29</v>
      </c>
      <c r="G176" s="59"/>
      <c r="H176" s="59"/>
      <c r="I176" s="21" t="s">
        <v>9</v>
      </c>
      <c r="J176" s="21" t="s">
        <v>32</v>
      </c>
    </row>
    <row r="177" spans="1:13" ht="18" customHeight="1">
      <c r="A177" s="4">
        <v>176</v>
      </c>
      <c r="B177" s="37">
        <v>43226</v>
      </c>
      <c r="C177" s="17" t="s">
        <v>4</v>
      </c>
      <c r="D177" s="17" t="s">
        <v>21</v>
      </c>
      <c r="E177" s="17" t="s">
        <v>29</v>
      </c>
      <c r="F177" s="17" t="s">
        <v>28</v>
      </c>
      <c r="G177" s="59"/>
      <c r="H177" s="59"/>
      <c r="I177" s="21" t="s">
        <v>9</v>
      </c>
      <c r="J177" s="21" t="s">
        <v>32</v>
      </c>
      <c r="M177" s="12"/>
    </row>
    <row r="178" spans="1:13" ht="18" customHeight="1">
      <c r="A178" s="4">
        <v>177</v>
      </c>
      <c r="B178" s="37">
        <v>43226</v>
      </c>
      <c r="C178" s="17" t="s">
        <v>40</v>
      </c>
      <c r="D178" s="17" t="s">
        <v>42</v>
      </c>
      <c r="E178" s="17" t="s">
        <v>11</v>
      </c>
      <c r="F178" s="17" t="s">
        <v>16</v>
      </c>
      <c r="G178" s="59"/>
      <c r="H178" s="59"/>
      <c r="I178" s="21" t="s">
        <v>25</v>
      </c>
      <c r="J178" s="21" t="s">
        <v>26</v>
      </c>
      <c r="M178" s="12"/>
    </row>
    <row r="179" spans="1:13" ht="18" customHeight="1">
      <c r="A179" s="4">
        <v>178</v>
      </c>
      <c r="B179" s="37">
        <v>43226</v>
      </c>
      <c r="C179" s="17" t="s">
        <v>24</v>
      </c>
      <c r="D179" s="17" t="s">
        <v>43</v>
      </c>
      <c r="E179" s="17" t="s">
        <v>34</v>
      </c>
      <c r="F179" s="17" t="s">
        <v>23</v>
      </c>
      <c r="G179" s="59"/>
      <c r="H179" s="59"/>
      <c r="I179" s="21" t="s">
        <v>38</v>
      </c>
      <c r="J179" s="21" t="s">
        <v>20</v>
      </c>
      <c r="M179" s="12"/>
    </row>
    <row r="180" spans="1:13" ht="18" customHeight="1">
      <c r="A180" s="4">
        <v>179</v>
      </c>
      <c r="B180" s="37">
        <v>43226</v>
      </c>
      <c r="C180" s="17" t="s">
        <v>18</v>
      </c>
      <c r="D180" s="17" t="s">
        <v>41</v>
      </c>
      <c r="E180" s="17" t="s">
        <v>35</v>
      </c>
      <c r="F180" s="17" t="s">
        <v>6</v>
      </c>
      <c r="G180" s="59"/>
      <c r="H180" s="59"/>
      <c r="I180" s="21" t="s">
        <v>13</v>
      </c>
      <c r="J180" s="21" t="s">
        <v>37</v>
      </c>
      <c r="M180" s="12"/>
    </row>
    <row r="181" spans="1:13" ht="18" customHeight="1">
      <c r="A181" s="4">
        <v>180</v>
      </c>
      <c r="B181" s="37">
        <v>43226</v>
      </c>
      <c r="C181" s="17" t="s">
        <v>33</v>
      </c>
      <c r="D181" s="17" t="s">
        <v>131</v>
      </c>
      <c r="E181" s="17" t="s">
        <v>10</v>
      </c>
      <c r="F181" s="17" t="s">
        <v>50</v>
      </c>
      <c r="G181" s="59"/>
      <c r="H181" s="59"/>
      <c r="I181" s="21" t="s">
        <v>31</v>
      </c>
      <c r="J181" s="21" t="s">
        <v>8</v>
      </c>
      <c r="M181" s="12"/>
    </row>
    <row r="182" spans="1:13" ht="18" customHeight="1">
      <c r="A182" s="4">
        <v>181</v>
      </c>
      <c r="B182" s="37">
        <v>43226</v>
      </c>
      <c r="C182" s="17" t="s">
        <v>12</v>
      </c>
      <c r="D182" s="17" t="s">
        <v>49</v>
      </c>
      <c r="E182" s="17" t="s">
        <v>56</v>
      </c>
      <c r="F182" s="17" t="s">
        <v>27</v>
      </c>
      <c r="G182" s="59"/>
      <c r="H182" s="59"/>
      <c r="I182" s="21" t="s">
        <v>14</v>
      </c>
      <c r="J182" s="21" t="s">
        <v>19</v>
      </c>
      <c r="M182" s="12"/>
    </row>
    <row r="183" spans="1:13" ht="18" customHeight="1">
      <c r="A183" s="4">
        <v>182</v>
      </c>
      <c r="B183" s="37">
        <v>43228</v>
      </c>
      <c r="C183" s="17" t="s">
        <v>47</v>
      </c>
      <c r="D183" s="17" t="s">
        <v>11</v>
      </c>
      <c r="E183" s="17" t="s">
        <v>15</v>
      </c>
      <c r="F183" s="17" t="s">
        <v>45</v>
      </c>
      <c r="G183" s="59"/>
      <c r="H183" s="59"/>
      <c r="I183" s="21" t="s">
        <v>26</v>
      </c>
      <c r="J183" s="21" t="s">
        <v>31</v>
      </c>
      <c r="M183" s="12"/>
    </row>
    <row r="184" spans="1:13" ht="18" customHeight="1">
      <c r="A184" s="4">
        <v>183</v>
      </c>
      <c r="B184" s="37">
        <v>43228</v>
      </c>
      <c r="C184" s="17" t="s">
        <v>42</v>
      </c>
      <c r="D184" s="17" t="s">
        <v>44</v>
      </c>
      <c r="E184" s="17" t="s">
        <v>39</v>
      </c>
      <c r="F184" s="17" t="s">
        <v>46</v>
      </c>
      <c r="G184" s="59"/>
      <c r="H184" s="59"/>
      <c r="I184" s="21" t="s">
        <v>20</v>
      </c>
      <c r="J184" s="21" t="s">
        <v>14</v>
      </c>
      <c r="M184" s="12"/>
    </row>
    <row r="185" spans="1:13" ht="18" customHeight="1">
      <c r="A185" s="4">
        <v>184</v>
      </c>
      <c r="B185" s="37">
        <v>43228</v>
      </c>
      <c r="C185" s="17" t="s">
        <v>49</v>
      </c>
      <c r="D185" s="17" t="s">
        <v>10</v>
      </c>
      <c r="E185" s="17" t="s">
        <v>27</v>
      </c>
      <c r="F185" s="17" t="s">
        <v>5</v>
      </c>
      <c r="G185" s="59"/>
      <c r="H185" s="59"/>
      <c r="I185" s="21" t="s">
        <v>37</v>
      </c>
      <c r="J185" s="21" t="s">
        <v>38</v>
      </c>
      <c r="M185" s="12"/>
    </row>
    <row r="186" spans="1:13" ht="18" customHeight="1">
      <c r="A186" s="4">
        <v>185</v>
      </c>
      <c r="B186" s="37">
        <v>43228</v>
      </c>
      <c r="C186" s="17" t="s">
        <v>21</v>
      </c>
      <c r="D186" s="17" t="s">
        <v>55</v>
      </c>
      <c r="E186" s="17" t="s">
        <v>28</v>
      </c>
      <c r="F186" s="17" t="s">
        <v>17</v>
      </c>
      <c r="G186" s="59"/>
      <c r="H186" s="59"/>
      <c r="I186" s="21" t="s">
        <v>32</v>
      </c>
      <c r="J186" s="21" t="s">
        <v>25</v>
      </c>
      <c r="M186" s="12"/>
    </row>
    <row r="187" spans="1:13" ht="18" customHeight="1">
      <c r="A187" s="4">
        <v>186</v>
      </c>
      <c r="B187" s="37">
        <v>43228</v>
      </c>
      <c r="C187" s="17" t="s">
        <v>22</v>
      </c>
      <c r="D187" s="17" t="s">
        <v>48</v>
      </c>
      <c r="E187" s="17" t="s">
        <v>23</v>
      </c>
      <c r="F187" s="17" t="s">
        <v>36</v>
      </c>
      <c r="G187" s="59"/>
      <c r="H187" s="59"/>
      <c r="I187" s="21" t="s">
        <v>9</v>
      </c>
      <c r="J187" s="21" t="s">
        <v>8</v>
      </c>
      <c r="M187" s="12"/>
    </row>
    <row r="188" spans="1:13" ht="18" customHeight="1">
      <c r="A188" s="4">
        <v>187</v>
      </c>
      <c r="B188" s="37">
        <v>43229</v>
      </c>
      <c r="C188" s="17" t="s">
        <v>35</v>
      </c>
      <c r="D188" s="17" t="s">
        <v>6</v>
      </c>
      <c r="E188" s="80" t="s">
        <v>72</v>
      </c>
      <c r="F188" s="17" t="s">
        <v>12</v>
      </c>
      <c r="G188" s="59"/>
      <c r="H188" s="59"/>
      <c r="I188" s="21" t="s">
        <v>19</v>
      </c>
      <c r="J188" s="21" t="s">
        <v>13</v>
      </c>
      <c r="M188" s="12"/>
    </row>
    <row r="189" spans="1:13" ht="18" customHeight="1">
      <c r="A189" s="4">
        <v>188</v>
      </c>
      <c r="B189" s="37">
        <v>43229</v>
      </c>
      <c r="C189" s="17" t="s">
        <v>55</v>
      </c>
      <c r="D189" s="17" t="s">
        <v>28</v>
      </c>
      <c r="E189" s="17" t="s">
        <v>17</v>
      </c>
      <c r="F189" s="17" t="s">
        <v>33</v>
      </c>
      <c r="G189" s="59"/>
      <c r="H189" s="59"/>
      <c r="I189" s="21" t="s">
        <v>32</v>
      </c>
      <c r="J189" s="21" t="s">
        <v>25</v>
      </c>
      <c r="M189" s="12"/>
    </row>
    <row r="190" spans="1:13" ht="18" customHeight="1">
      <c r="A190" s="4">
        <v>189</v>
      </c>
      <c r="B190" s="37">
        <v>43229</v>
      </c>
      <c r="C190" s="17" t="s">
        <v>10</v>
      </c>
      <c r="D190" s="17" t="s">
        <v>27</v>
      </c>
      <c r="E190" s="17" t="s">
        <v>5</v>
      </c>
      <c r="F190" s="17" t="s">
        <v>18</v>
      </c>
      <c r="G190" s="59"/>
      <c r="H190" s="59"/>
      <c r="I190" s="21" t="s">
        <v>37</v>
      </c>
      <c r="J190" s="21" t="s">
        <v>38</v>
      </c>
      <c r="M190" s="12"/>
    </row>
    <row r="191" spans="1:13" ht="18" customHeight="1">
      <c r="A191" s="4">
        <v>190</v>
      </c>
      <c r="B191" s="37">
        <v>43229</v>
      </c>
      <c r="C191" s="17" t="s">
        <v>44</v>
      </c>
      <c r="D191" s="17" t="s">
        <v>39</v>
      </c>
      <c r="E191" s="17" t="s">
        <v>46</v>
      </c>
      <c r="F191" s="17" t="s">
        <v>24</v>
      </c>
      <c r="G191" s="59"/>
      <c r="H191" s="59"/>
      <c r="I191" s="21" t="s">
        <v>20</v>
      </c>
      <c r="J191" s="21" t="s">
        <v>14</v>
      </c>
      <c r="M191" s="12"/>
    </row>
    <row r="192" spans="1:13" ht="18" customHeight="1">
      <c r="A192" s="4">
        <v>191</v>
      </c>
      <c r="B192" s="37">
        <v>43229</v>
      </c>
      <c r="C192" s="17" t="s">
        <v>11</v>
      </c>
      <c r="D192" s="17" t="s">
        <v>15</v>
      </c>
      <c r="E192" s="17" t="s">
        <v>132</v>
      </c>
      <c r="F192" s="17" t="s">
        <v>7</v>
      </c>
      <c r="G192" s="59"/>
      <c r="H192" s="59"/>
      <c r="I192" s="21" t="s">
        <v>26</v>
      </c>
      <c r="J192" s="21" t="s">
        <v>31</v>
      </c>
      <c r="M192" s="12"/>
    </row>
    <row r="193" spans="1:13" ht="18" customHeight="1">
      <c r="A193" s="4">
        <v>192</v>
      </c>
      <c r="B193" s="37">
        <v>43230</v>
      </c>
      <c r="C193" s="17" t="s">
        <v>15</v>
      </c>
      <c r="D193" s="17" t="s">
        <v>45</v>
      </c>
      <c r="E193" s="17" t="s">
        <v>7</v>
      </c>
      <c r="F193" s="17" t="s">
        <v>47</v>
      </c>
      <c r="G193" s="59"/>
      <c r="H193" s="59"/>
      <c r="I193" s="21" t="s">
        <v>26</v>
      </c>
      <c r="J193" s="21" t="s">
        <v>31</v>
      </c>
      <c r="M193" s="12"/>
    </row>
    <row r="194" spans="1:13" ht="18" customHeight="1">
      <c r="A194" s="4">
        <v>193</v>
      </c>
      <c r="B194" s="37">
        <v>43230</v>
      </c>
      <c r="C194" s="17" t="s">
        <v>27</v>
      </c>
      <c r="D194" s="17" t="s">
        <v>5</v>
      </c>
      <c r="E194" s="17" t="s">
        <v>18</v>
      </c>
      <c r="F194" s="17" t="s">
        <v>49</v>
      </c>
      <c r="G194" s="59"/>
      <c r="H194" s="59"/>
      <c r="I194" s="21" t="s">
        <v>37</v>
      </c>
      <c r="J194" s="21" t="s">
        <v>38</v>
      </c>
      <c r="M194" s="12"/>
    </row>
    <row r="195" spans="1:13" ht="18" customHeight="1">
      <c r="A195" s="4">
        <v>194</v>
      </c>
      <c r="B195" s="37">
        <v>43231</v>
      </c>
      <c r="C195" s="17" t="s">
        <v>39</v>
      </c>
      <c r="D195" s="17" t="s">
        <v>36</v>
      </c>
      <c r="E195" s="17" t="s">
        <v>42</v>
      </c>
      <c r="F195" s="17" t="s">
        <v>10</v>
      </c>
      <c r="G195" s="59"/>
      <c r="H195" s="59"/>
      <c r="I195" s="21" t="s">
        <v>32</v>
      </c>
      <c r="J195" s="21" t="s">
        <v>8</v>
      </c>
      <c r="M195" s="12"/>
    </row>
    <row r="196" spans="1:13" ht="18" customHeight="1">
      <c r="A196" s="4">
        <v>195</v>
      </c>
      <c r="B196" s="37">
        <v>43231</v>
      </c>
      <c r="C196" s="17" t="s">
        <v>5</v>
      </c>
      <c r="D196" s="17" t="s">
        <v>17</v>
      </c>
      <c r="E196" s="17" t="s">
        <v>16</v>
      </c>
      <c r="F196" s="17" t="s">
        <v>41</v>
      </c>
      <c r="G196" s="59"/>
      <c r="H196" s="59"/>
      <c r="I196" s="21" t="s">
        <v>37</v>
      </c>
      <c r="J196" s="21" t="s">
        <v>20</v>
      </c>
      <c r="M196" s="12"/>
    </row>
    <row r="197" spans="1:13" ht="18" customHeight="1">
      <c r="A197" s="4">
        <v>196</v>
      </c>
      <c r="B197" s="37">
        <v>43231</v>
      </c>
      <c r="C197" s="17" t="s">
        <v>28</v>
      </c>
      <c r="D197" s="17" t="s">
        <v>29</v>
      </c>
      <c r="E197" s="17" t="s">
        <v>47</v>
      </c>
      <c r="F197" s="17" t="s">
        <v>11</v>
      </c>
      <c r="G197" s="59"/>
      <c r="H197" s="59"/>
      <c r="I197" s="21" t="s">
        <v>19</v>
      </c>
      <c r="J197" s="21" t="s">
        <v>38</v>
      </c>
      <c r="M197" s="12"/>
    </row>
    <row r="198" spans="1:13" ht="18" customHeight="1">
      <c r="A198" s="4">
        <v>197</v>
      </c>
      <c r="B198" s="37">
        <v>43231</v>
      </c>
      <c r="C198" s="17" t="s">
        <v>23</v>
      </c>
      <c r="D198" s="17" t="s">
        <v>46</v>
      </c>
      <c r="E198" s="17" t="s">
        <v>132</v>
      </c>
      <c r="F198" s="17" t="s">
        <v>50</v>
      </c>
      <c r="G198" s="59"/>
      <c r="H198" s="59"/>
      <c r="I198" s="21" t="s">
        <v>26</v>
      </c>
      <c r="J198" s="21" t="s">
        <v>9</v>
      </c>
      <c r="M198" s="12"/>
    </row>
    <row r="199" spans="1:13" ht="18" customHeight="1">
      <c r="A199" s="4">
        <v>198</v>
      </c>
      <c r="B199" s="37">
        <v>43231</v>
      </c>
      <c r="C199" s="17" t="s">
        <v>131</v>
      </c>
      <c r="D199" s="17" t="s">
        <v>40</v>
      </c>
      <c r="E199" s="17" t="s">
        <v>30</v>
      </c>
      <c r="F199" s="17" t="s">
        <v>22</v>
      </c>
      <c r="G199" s="59"/>
      <c r="H199" s="59"/>
      <c r="I199" s="21" t="s">
        <v>13</v>
      </c>
      <c r="J199" s="21" t="s">
        <v>14</v>
      </c>
      <c r="M199" s="12"/>
    </row>
    <row r="200" spans="1:13" ht="18" customHeight="1">
      <c r="A200" s="4">
        <v>199</v>
      </c>
      <c r="B200" s="37">
        <v>43231</v>
      </c>
      <c r="C200" s="17" t="s">
        <v>43</v>
      </c>
      <c r="D200" s="17" t="s">
        <v>34</v>
      </c>
      <c r="E200" s="17" t="s">
        <v>12</v>
      </c>
      <c r="F200" s="17" t="s">
        <v>21</v>
      </c>
      <c r="G200" s="59"/>
      <c r="H200" s="59"/>
      <c r="I200" s="21" t="s">
        <v>25</v>
      </c>
      <c r="J200" s="21" t="s">
        <v>31</v>
      </c>
      <c r="M200" s="12"/>
    </row>
    <row r="201" spans="1:13" ht="18" customHeight="1">
      <c r="A201" s="4">
        <v>200</v>
      </c>
      <c r="B201" s="37">
        <v>43232</v>
      </c>
      <c r="C201" s="17" t="s">
        <v>40</v>
      </c>
      <c r="D201" s="17" t="s">
        <v>30</v>
      </c>
      <c r="E201" s="17" t="s">
        <v>22</v>
      </c>
      <c r="F201" s="17" t="s">
        <v>48</v>
      </c>
      <c r="G201" s="59"/>
      <c r="H201" s="59"/>
      <c r="I201" s="21" t="s">
        <v>13</v>
      </c>
      <c r="J201" s="21" t="s">
        <v>14</v>
      </c>
      <c r="M201" s="12"/>
    </row>
    <row r="202" spans="1:13" ht="18" customHeight="1">
      <c r="A202" s="4">
        <v>201</v>
      </c>
      <c r="B202" s="37">
        <v>43232</v>
      </c>
      <c r="C202" s="17" t="s">
        <v>34</v>
      </c>
      <c r="D202" s="17" t="s">
        <v>12</v>
      </c>
      <c r="E202" s="17" t="s">
        <v>21</v>
      </c>
      <c r="F202" s="17" t="s">
        <v>4</v>
      </c>
      <c r="G202" s="59"/>
      <c r="H202" s="59"/>
      <c r="I202" s="21" t="s">
        <v>25</v>
      </c>
      <c r="J202" s="21" t="s">
        <v>31</v>
      </c>
      <c r="M202" s="12"/>
    </row>
    <row r="203" spans="1:13" ht="18" customHeight="1">
      <c r="A203" s="4">
        <v>202</v>
      </c>
      <c r="B203" s="37">
        <v>43232</v>
      </c>
      <c r="C203" s="17" t="s">
        <v>36</v>
      </c>
      <c r="D203" s="17" t="s">
        <v>42</v>
      </c>
      <c r="E203" s="17" t="s">
        <v>10</v>
      </c>
      <c r="F203" s="17" t="s">
        <v>15</v>
      </c>
      <c r="G203" s="59"/>
      <c r="H203" s="59"/>
      <c r="I203" s="21" t="s">
        <v>32</v>
      </c>
      <c r="J203" s="21" t="s">
        <v>8</v>
      </c>
      <c r="M203" s="12"/>
    </row>
    <row r="204" spans="1:13" ht="18" customHeight="1">
      <c r="A204" s="4">
        <v>203</v>
      </c>
      <c r="B204" s="37">
        <v>43232</v>
      </c>
      <c r="C204" s="17" t="s">
        <v>46</v>
      </c>
      <c r="D204" s="17" t="s">
        <v>132</v>
      </c>
      <c r="E204" s="17" t="s">
        <v>50</v>
      </c>
      <c r="F204" s="17" t="s">
        <v>44</v>
      </c>
      <c r="G204" s="59"/>
      <c r="H204" s="59"/>
      <c r="I204" s="21" t="s">
        <v>26</v>
      </c>
      <c r="J204" s="21" t="s">
        <v>9</v>
      </c>
      <c r="M204" s="12"/>
    </row>
    <row r="205" spans="1:13" ht="18" customHeight="1">
      <c r="A205" s="4">
        <v>204</v>
      </c>
      <c r="B205" s="37">
        <v>43232</v>
      </c>
      <c r="C205" s="17" t="s">
        <v>29</v>
      </c>
      <c r="D205" s="17" t="s">
        <v>47</v>
      </c>
      <c r="E205" s="17" t="s">
        <v>11</v>
      </c>
      <c r="F205" s="17" t="s">
        <v>45</v>
      </c>
      <c r="G205" s="59"/>
      <c r="H205" s="59"/>
      <c r="I205" s="21" t="s">
        <v>19</v>
      </c>
      <c r="J205" s="21" t="s">
        <v>38</v>
      </c>
      <c r="M205" s="12"/>
    </row>
    <row r="206" spans="1:13" ht="18" customHeight="1">
      <c r="A206" s="4">
        <v>205</v>
      </c>
      <c r="B206" s="37">
        <v>43232</v>
      </c>
      <c r="C206" s="17" t="s">
        <v>17</v>
      </c>
      <c r="D206" s="17" t="s">
        <v>16</v>
      </c>
      <c r="E206" s="17" t="s">
        <v>41</v>
      </c>
      <c r="F206" s="17" t="s">
        <v>27</v>
      </c>
      <c r="G206" s="59"/>
      <c r="H206" s="59"/>
      <c r="I206" s="21" t="s">
        <v>37</v>
      </c>
      <c r="J206" s="21" t="s">
        <v>20</v>
      </c>
      <c r="M206" s="12"/>
    </row>
    <row r="207" spans="1:13" ht="18" customHeight="1">
      <c r="A207" s="4">
        <v>206</v>
      </c>
      <c r="B207" s="37">
        <v>43233</v>
      </c>
      <c r="C207" s="17" t="s">
        <v>132</v>
      </c>
      <c r="D207" s="17" t="s">
        <v>50</v>
      </c>
      <c r="E207" s="17" t="s">
        <v>44</v>
      </c>
      <c r="F207" s="17" t="s">
        <v>23</v>
      </c>
      <c r="G207" s="59"/>
      <c r="H207" s="59"/>
      <c r="I207" s="21" t="s">
        <v>26</v>
      </c>
      <c r="J207" s="21" t="s">
        <v>9</v>
      </c>
      <c r="M207" s="12"/>
    </row>
    <row r="208" spans="1:13" ht="18" customHeight="1">
      <c r="A208" s="4">
        <v>207</v>
      </c>
      <c r="B208" s="37">
        <v>43233</v>
      </c>
      <c r="C208" s="17" t="s">
        <v>42</v>
      </c>
      <c r="D208" s="17" t="s">
        <v>10</v>
      </c>
      <c r="E208" s="17" t="s">
        <v>15</v>
      </c>
      <c r="F208" s="17" t="s">
        <v>39</v>
      </c>
      <c r="G208" s="59"/>
      <c r="H208" s="59"/>
      <c r="I208" s="21" t="s">
        <v>32</v>
      </c>
      <c r="J208" s="21" t="s">
        <v>8</v>
      </c>
      <c r="M208" s="12"/>
    </row>
    <row r="209" spans="1:13" ht="18" customHeight="1">
      <c r="A209" s="4">
        <v>208</v>
      </c>
      <c r="B209" s="37">
        <v>43233</v>
      </c>
      <c r="C209" s="17" t="s">
        <v>30</v>
      </c>
      <c r="D209" s="17" t="s">
        <v>22</v>
      </c>
      <c r="E209" s="17" t="s">
        <v>48</v>
      </c>
      <c r="F209" s="17" t="s">
        <v>131</v>
      </c>
      <c r="G209" s="59"/>
      <c r="H209" s="59"/>
      <c r="I209" s="21" t="s">
        <v>13</v>
      </c>
      <c r="J209" s="21" t="s">
        <v>14</v>
      </c>
      <c r="M209" s="12"/>
    </row>
    <row r="210" spans="1:13" ht="18" customHeight="1">
      <c r="A210" s="4">
        <v>209</v>
      </c>
      <c r="B210" s="37">
        <v>43233</v>
      </c>
      <c r="C210" s="17" t="s">
        <v>16</v>
      </c>
      <c r="D210" s="17" t="s">
        <v>41</v>
      </c>
      <c r="E210" s="17" t="s">
        <v>27</v>
      </c>
      <c r="F210" s="17" t="s">
        <v>5</v>
      </c>
      <c r="G210" s="59"/>
      <c r="H210" s="59"/>
      <c r="I210" s="21" t="s">
        <v>37</v>
      </c>
      <c r="J210" s="21" t="s">
        <v>20</v>
      </c>
      <c r="M210" s="12"/>
    </row>
    <row r="211" spans="1:13" ht="18" customHeight="1">
      <c r="A211" s="4">
        <v>210</v>
      </c>
      <c r="B211" s="37">
        <v>43233</v>
      </c>
      <c r="C211" s="17" t="s">
        <v>12</v>
      </c>
      <c r="D211" s="17" t="s">
        <v>21</v>
      </c>
      <c r="E211" s="17" t="s">
        <v>4</v>
      </c>
      <c r="F211" s="17" t="s">
        <v>43</v>
      </c>
      <c r="G211" s="59"/>
      <c r="H211" s="59"/>
      <c r="I211" s="21" t="s">
        <v>25</v>
      </c>
      <c r="J211" s="21" t="s">
        <v>31</v>
      </c>
      <c r="M211" s="12"/>
    </row>
    <row r="212" spans="1:13" ht="18" customHeight="1">
      <c r="A212" s="4">
        <v>211</v>
      </c>
      <c r="B212" s="37">
        <v>43235</v>
      </c>
      <c r="C212" s="17" t="s">
        <v>41</v>
      </c>
      <c r="D212" s="17" t="s">
        <v>27</v>
      </c>
      <c r="E212" s="17" t="s">
        <v>131</v>
      </c>
      <c r="F212" s="17" t="s">
        <v>40</v>
      </c>
      <c r="G212" s="59"/>
      <c r="H212" s="59"/>
      <c r="I212" s="21" t="s">
        <v>8</v>
      </c>
      <c r="J212" s="21" t="s">
        <v>26</v>
      </c>
      <c r="M212" s="12"/>
    </row>
    <row r="213" spans="1:13" ht="18" customHeight="1">
      <c r="A213" s="4">
        <v>212</v>
      </c>
      <c r="B213" s="37">
        <v>43235</v>
      </c>
      <c r="C213" s="17" t="s">
        <v>6</v>
      </c>
      <c r="D213" s="80" t="s">
        <v>72</v>
      </c>
      <c r="E213" s="17" t="s">
        <v>49</v>
      </c>
      <c r="F213" s="17" t="s">
        <v>56</v>
      </c>
      <c r="G213" s="59"/>
      <c r="H213" s="59"/>
      <c r="I213" s="21" t="s">
        <v>9</v>
      </c>
      <c r="J213" s="21" t="s">
        <v>25</v>
      </c>
      <c r="M213" s="12"/>
    </row>
    <row r="214" spans="1:13" ht="18" customHeight="1">
      <c r="A214" s="4">
        <v>213</v>
      </c>
      <c r="B214" s="37">
        <v>43235</v>
      </c>
      <c r="C214" s="17" t="s">
        <v>48</v>
      </c>
      <c r="D214" s="17" t="s">
        <v>15</v>
      </c>
      <c r="E214" s="17" t="s">
        <v>23</v>
      </c>
      <c r="F214" s="17" t="s">
        <v>36</v>
      </c>
      <c r="G214" s="59"/>
      <c r="H214" s="59"/>
      <c r="I214" s="21" t="s">
        <v>20</v>
      </c>
      <c r="J214" s="21" t="s">
        <v>19</v>
      </c>
      <c r="M214" s="12"/>
    </row>
    <row r="215" spans="1:13" ht="18" customHeight="1">
      <c r="A215" s="4">
        <v>214</v>
      </c>
      <c r="B215" s="37">
        <v>43235</v>
      </c>
      <c r="C215" s="17" t="s">
        <v>21</v>
      </c>
      <c r="D215" s="17" t="s">
        <v>4</v>
      </c>
      <c r="E215" s="17" t="s">
        <v>43</v>
      </c>
      <c r="F215" s="17" t="s">
        <v>34</v>
      </c>
      <c r="G215" s="59"/>
      <c r="H215" s="59"/>
      <c r="I215" s="21" t="s">
        <v>14</v>
      </c>
      <c r="J215" s="21" t="s">
        <v>37</v>
      </c>
      <c r="M215" s="12"/>
    </row>
    <row r="216" spans="1:13" ht="18" customHeight="1">
      <c r="A216" s="4">
        <v>215</v>
      </c>
      <c r="B216" s="37">
        <v>43235</v>
      </c>
      <c r="C216" s="17" t="s">
        <v>11</v>
      </c>
      <c r="D216" s="17" t="s">
        <v>7</v>
      </c>
      <c r="E216" s="17" t="s">
        <v>24</v>
      </c>
      <c r="F216" s="17" t="s">
        <v>59</v>
      </c>
      <c r="G216" s="59"/>
      <c r="H216" s="59"/>
      <c r="I216" s="21" t="s">
        <v>38</v>
      </c>
      <c r="J216" s="21" t="s">
        <v>13</v>
      </c>
      <c r="M216" s="12"/>
    </row>
    <row r="217" spans="1:13" ht="18" customHeight="1">
      <c r="A217" s="4">
        <v>216</v>
      </c>
      <c r="B217" s="37">
        <v>43235</v>
      </c>
      <c r="C217" s="17" t="s">
        <v>22</v>
      </c>
      <c r="D217" s="17" t="s">
        <v>18</v>
      </c>
      <c r="E217" s="17" t="s">
        <v>33</v>
      </c>
      <c r="F217" s="17" t="s">
        <v>29</v>
      </c>
      <c r="G217" s="59"/>
      <c r="H217" s="59"/>
      <c r="I217" s="21" t="s">
        <v>31</v>
      </c>
      <c r="J217" s="21" t="s">
        <v>32</v>
      </c>
      <c r="M217" s="12"/>
    </row>
    <row r="218" spans="1:13" ht="18" customHeight="1">
      <c r="A218" s="4">
        <v>217</v>
      </c>
      <c r="B218" s="37">
        <v>43236</v>
      </c>
      <c r="C218" s="17" t="s">
        <v>4</v>
      </c>
      <c r="D218" s="17" t="s">
        <v>43</v>
      </c>
      <c r="E218" s="17" t="s">
        <v>34</v>
      </c>
      <c r="F218" s="17" t="s">
        <v>12</v>
      </c>
      <c r="G218" s="59"/>
      <c r="H218" s="59"/>
      <c r="I218" s="21" t="s">
        <v>14</v>
      </c>
      <c r="J218" s="21" t="s">
        <v>37</v>
      </c>
      <c r="M218" s="12"/>
    </row>
    <row r="219" spans="1:13" ht="18" customHeight="1">
      <c r="A219" s="4">
        <v>218</v>
      </c>
      <c r="B219" s="37">
        <v>43236</v>
      </c>
      <c r="C219" s="17" t="s">
        <v>7</v>
      </c>
      <c r="D219" s="17" t="s">
        <v>24</v>
      </c>
      <c r="E219" s="17" t="s">
        <v>59</v>
      </c>
      <c r="F219" s="17" t="s">
        <v>16</v>
      </c>
      <c r="G219" s="59"/>
      <c r="H219" s="59"/>
      <c r="I219" s="21" t="s">
        <v>38</v>
      </c>
      <c r="J219" s="21" t="s">
        <v>13</v>
      </c>
      <c r="M219" s="12"/>
    </row>
    <row r="220" spans="1:13" ht="18" customHeight="1">
      <c r="A220" s="4">
        <v>219</v>
      </c>
      <c r="B220" s="37">
        <v>43236</v>
      </c>
      <c r="C220" s="80" t="s">
        <v>72</v>
      </c>
      <c r="D220" s="17" t="s">
        <v>49</v>
      </c>
      <c r="E220" s="17" t="s">
        <v>56</v>
      </c>
      <c r="F220" s="17" t="s">
        <v>42</v>
      </c>
      <c r="G220" s="59"/>
      <c r="H220" s="59"/>
      <c r="I220" s="21" t="s">
        <v>9</v>
      </c>
      <c r="J220" s="21" t="s">
        <v>25</v>
      </c>
      <c r="M220" s="13"/>
    </row>
    <row r="221" spans="1:13" ht="18" customHeight="1">
      <c r="A221" s="4">
        <v>221</v>
      </c>
      <c r="B221" s="37">
        <v>43236</v>
      </c>
      <c r="C221" s="17" t="s">
        <v>18</v>
      </c>
      <c r="D221" s="17" t="s">
        <v>33</v>
      </c>
      <c r="E221" s="17" t="s">
        <v>29</v>
      </c>
      <c r="F221" s="17" t="s">
        <v>51</v>
      </c>
      <c r="G221" s="59"/>
      <c r="H221" s="59"/>
      <c r="I221" s="21" t="s">
        <v>31</v>
      </c>
      <c r="J221" s="21" t="s">
        <v>32</v>
      </c>
      <c r="M221" s="12"/>
    </row>
    <row r="222" spans="1:13" ht="18" customHeight="1">
      <c r="A222" s="4">
        <v>220</v>
      </c>
      <c r="B222" s="37">
        <v>43236</v>
      </c>
      <c r="C222" s="17" t="s">
        <v>15</v>
      </c>
      <c r="D222" s="17" t="s">
        <v>23</v>
      </c>
      <c r="E222" s="17" t="s">
        <v>36</v>
      </c>
      <c r="F222" s="17" t="s">
        <v>35</v>
      </c>
      <c r="G222" s="59"/>
      <c r="H222" s="59"/>
      <c r="I222" s="21" t="s">
        <v>20</v>
      </c>
      <c r="J222" s="21" t="s">
        <v>19</v>
      </c>
      <c r="M222" s="12"/>
    </row>
    <row r="223" spans="1:13" ht="18" customHeight="1">
      <c r="A223" s="4">
        <v>222</v>
      </c>
      <c r="B223" s="37">
        <v>43237</v>
      </c>
      <c r="C223" s="17" t="s">
        <v>49</v>
      </c>
      <c r="D223" s="17" t="s">
        <v>56</v>
      </c>
      <c r="E223" s="17" t="s">
        <v>42</v>
      </c>
      <c r="F223" s="17" t="s">
        <v>6</v>
      </c>
      <c r="G223" s="59"/>
      <c r="H223" s="59"/>
      <c r="I223" s="21" t="s">
        <v>9</v>
      </c>
      <c r="J223" s="21" t="s">
        <v>25</v>
      </c>
      <c r="M223" s="12"/>
    </row>
    <row r="224" spans="1:13" ht="18" customHeight="1">
      <c r="A224" s="4">
        <v>223</v>
      </c>
      <c r="B224" s="37">
        <v>43237</v>
      </c>
      <c r="C224" s="17" t="s">
        <v>23</v>
      </c>
      <c r="D224" s="17" t="s">
        <v>36</v>
      </c>
      <c r="E224" s="17" t="s">
        <v>35</v>
      </c>
      <c r="F224" s="17" t="s">
        <v>48</v>
      </c>
      <c r="G224" s="59"/>
      <c r="H224" s="59"/>
      <c r="I224" s="21" t="s">
        <v>20</v>
      </c>
      <c r="J224" s="21" t="s">
        <v>19</v>
      </c>
      <c r="M224" s="12"/>
    </row>
    <row r="225" spans="1:13" ht="18" customHeight="1">
      <c r="A225" s="4">
        <v>224</v>
      </c>
      <c r="B225" s="37">
        <v>43237</v>
      </c>
      <c r="C225" s="17" t="s">
        <v>24</v>
      </c>
      <c r="D225" s="17" t="s">
        <v>59</v>
      </c>
      <c r="E225" s="17" t="s">
        <v>16</v>
      </c>
      <c r="F225" s="17" t="s">
        <v>11</v>
      </c>
      <c r="G225" s="59"/>
      <c r="H225" s="59"/>
      <c r="I225" s="21" t="s">
        <v>38</v>
      </c>
      <c r="J225" s="21" t="s">
        <v>13</v>
      </c>
      <c r="M225" s="12"/>
    </row>
    <row r="226" spans="1:13" ht="18" customHeight="1">
      <c r="A226" s="4">
        <v>225</v>
      </c>
      <c r="B226" s="37">
        <v>43237</v>
      </c>
      <c r="C226" s="17" t="s">
        <v>27</v>
      </c>
      <c r="D226" s="17" t="s">
        <v>131</v>
      </c>
      <c r="E226" s="17" t="s">
        <v>40</v>
      </c>
      <c r="F226" s="17" t="s">
        <v>30</v>
      </c>
      <c r="G226" s="59"/>
      <c r="H226" s="59"/>
      <c r="I226" s="21" t="s">
        <v>8</v>
      </c>
      <c r="J226" s="21" t="s">
        <v>26</v>
      </c>
      <c r="M226" s="12"/>
    </row>
    <row r="227" spans="1:13" ht="18" customHeight="1">
      <c r="A227" s="4">
        <v>226</v>
      </c>
      <c r="B227" s="37">
        <v>43238</v>
      </c>
      <c r="C227" s="17" t="s">
        <v>55</v>
      </c>
      <c r="D227" s="17" t="s">
        <v>40</v>
      </c>
      <c r="E227" s="17" t="s">
        <v>6</v>
      </c>
      <c r="F227" s="17" t="s">
        <v>22</v>
      </c>
      <c r="G227" s="59"/>
      <c r="H227" s="59"/>
      <c r="I227" s="21" t="s">
        <v>31</v>
      </c>
      <c r="J227" s="21" t="s">
        <v>9</v>
      </c>
      <c r="M227" s="12"/>
    </row>
    <row r="228" spans="1:13" ht="18" customHeight="1">
      <c r="A228" s="4">
        <v>227</v>
      </c>
      <c r="B228" s="37">
        <v>43238</v>
      </c>
      <c r="C228" s="17" t="s">
        <v>36</v>
      </c>
      <c r="D228" s="17" t="s">
        <v>35</v>
      </c>
      <c r="E228" s="17" t="s">
        <v>30</v>
      </c>
      <c r="F228" s="17" t="s">
        <v>15</v>
      </c>
      <c r="G228" s="59"/>
      <c r="H228" s="59"/>
      <c r="I228" s="21" t="s">
        <v>20</v>
      </c>
      <c r="J228" s="21" t="s">
        <v>38</v>
      </c>
      <c r="M228" s="12"/>
    </row>
    <row r="229" spans="1:13" ht="18" customHeight="1">
      <c r="A229" s="4">
        <v>228</v>
      </c>
      <c r="B229" s="37">
        <v>43238</v>
      </c>
      <c r="C229" s="17" t="s">
        <v>50</v>
      </c>
      <c r="D229" s="17" t="s">
        <v>42</v>
      </c>
      <c r="E229" s="17" t="s">
        <v>39</v>
      </c>
      <c r="F229" s="17" t="s">
        <v>17</v>
      </c>
      <c r="G229" s="59"/>
      <c r="H229" s="59"/>
      <c r="I229" s="21" t="s">
        <v>8</v>
      </c>
      <c r="J229" s="21" t="s">
        <v>25</v>
      </c>
      <c r="M229" s="12"/>
    </row>
    <row r="230" spans="1:13" ht="18" customHeight="1">
      <c r="A230" s="4">
        <v>229</v>
      </c>
      <c r="B230" s="37">
        <v>43238</v>
      </c>
      <c r="C230" s="17" t="s">
        <v>33</v>
      </c>
      <c r="D230" s="17" t="s">
        <v>29</v>
      </c>
      <c r="E230" s="17" t="s">
        <v>28</v>
      </c>
      <c r="F230" s="17" t="s">
        <v>72</v>
      </c>
      <c r="G230" s="59"/>
      <c r="H230" s="59"/>
      <c r="I230" s="21" t="s">
        <v>37</v>
      </c>
      <c r="J230" s="21" t="s">
        <v>13</v>
      </c>
      <c r="M230" s="12"/>
    </row>
    <row r="231" spans="1:13" ht="18" customHeight="1">
      <c r="A231" s="4">
        <v>230</v>
      </c>
      <c r="B231" s="37">
        <v>43239</v>
      </c>
      <c r="C231" s="17" t="s">
        <v>40</v>
      </c>
      <c r="D231" s="17" t="s">
        <v>6</v>
      </c>
      <c r="E231" s="17" t="s">
        <v>22</v>
      </c>
      <c r="F231" s="17" t="s">
        <v>27</v>
      </c>
      <c r="G231" s="59"/>
      <c r="H231" s="59"/>
      <c r="I231" s="21" t="s">
        <v>31</v>
      </c>
      <c r="J231" s="21" t="s">
        <v>9</v>
      </c>
      <c r="M231" s="12"/>
    </row>
    <row r="232" spans="1:13" ht="18" customHeight="1">
      <c r="A232" s="4">
        <v>231</v>
      </c>
      <c r="B232" s="37">
        <v>43239</v>
      </c>
      <c r="C232" s="17" t="s">
        <v>35</v>
      </c>
      <c r="D232" s="17" t="s">
        <v>30</v>
      </c>
      <c r="E232" s="17" t="s">
        <v>15</v>
      </c>
      <c r="F232" s="17" t="s">
        <v>23</v>
      </c>
      <c r="G232" s="59"/>
      <c r="H232" s="59"/>
      <c r="I232" s="21" t="s">
        <v>20</v>
      </c>
      <c r="J232" s="21" t="s">
        <v>38</v>
      </c>
      <c r="M232" s="12"/>
    </row>
    <row r="233" spans="1:13" ht="18" customHeight="1">
      <c r="A233" s="4">
        <v>232</v>
      </c>
      <c r="B233" s="37">
        <v>43239</v>
      </c>
      <c r="C233" s="17" t="s">
        <v>42</v>
      </c>
      <c r="D233" s="17" t="s">
        <v>39</v>
      </c>
      <c r="E233" s="17" t="s">
        <v>17</v>
      </c>
      <c r="F233" s="17" t="s">
        <v>18</v>
      </c>
      <c r="G233" s="59"/>
      <c r="H233" s="59"/>
      <c r="I233" s="21" t="s">
        <v>8</v>
      </c>
      <c r="J233" s="21" t="s">
        <v>25</v>
      </c>
      <c r="M233" s="12"/>
    </row>
    <row r="234" spans="1:13" ht="18" customHeight="1">
      <c r="A234" s="4">
        <v>233</v>
      </c>
      <c r="B234" s="37">
        <v>43239</v>
      </c>
      <c r="C234" s="17" t="s">
        <v>44</v>
      </c>
      <c r="D234" s="17" t="s">
        <v>5</v>
      </c>
      <c r="E234" s="17" t="s">
        <v>46</v>
      </c>
      <c r="F234" s="17" t="s">
        <v>24</v>
      </c>
      <c r="G234" s="59"/>
      <c r="H234" s="59"/>
      <c r="I234" s="21" t="s">
        <v>19</v>
      </c>
      <c r="J234" s="21" t="s">
        <v>14</v>
      </c>
      <c r="M234" s="12"/>
    </row>
    <row r="235" spans="1:13" ht="18" customHeight="1">
      <c r="A235" s="4">
        <v>234</v>
      </c>
      <c r="B235" s="37">
        <v>43239</v>
      </c>
      <c r="C235" s="17" t="s">
        <v>29</v>
      </c>
      <c r="D235" s="17" t="s">
        <v>28</v>
      </c>
      <c r="E235" s="80" t="s">
        <v>72</v>
      </c>
      <c r="F235" s="17" t="s">
        <v>49</v>
      </c>
      <c r="G235" s="59"/>
      <c r="H235" s="59"/>
      <c r="I235" s="21" t="s">
        <v>37</v>
      </c>
      <c r="J235" s="21" t="s">
        <v>13</v>
      </c>
      <c r="M235" s="12"/>
    </row>
    <row r="236" spans="1:13" ht="18" customHeight="1">
      <c r="A236" s="4">
        <v>235</v>
      </c>
      <c r="B236" s="37">
        <v>43239</v>
      </c>
      <c r="C236" s="17" t="s">
        <v>43</v>
      </c>
      <c r="D236" s="17" t="s">
        <v>34</v>
      </c>
      <c r="E236" s="17" t="s">
        <v>11</v>
      </c>
      <c r="F236" s="17" t="s">
        <v>7</v>
      </c>
      <c r="G236" s="59"/>
      <c r="H236" s="59"/>
      <c r="I236" s="21" t="s">
        <v>26</v>
      </c>
      <c r="J236" s="21" t="s">
        <v>32</v>
      </c>
      <c r="M236" s="12"/>
    </row>
    <row r="237" spans="1:13" ht="18" customHeight="1">
      <c r="A237" s="4">
        <v>236</v>
      </c>
      <c r="B237" s="37">
        <v>43240</v>
      </c>
      <c r="C237" s="17" t="s">
        <v>39</v>
      </c>
      <c r="D237" s="17" t="s">
        <v>17</v>
      </c>
      <c r="E237" s="17" t="s">
        <v>18</v>
      </c>
      <c r="F237" s="17" t="s">
        <v>50</v>
      </c>
      <c r="G237" s="59"/>
      <c r="H237" s="59"/>
      <c r="I237" s="21" t="s">
        <v>8</v>
      </c>
      <c r="J237" s="21" t="s">
        <v>25</v>
      </c>
      <c r="M237" s="12"/>
    </row>
    <row r="238" spans="1:13" ht="18" customHeight="1">
      <c r="A238" s="4">
        <v>237</v>
      </c>
      <c r="B238" s="37">
        <v>43240</v>
      </c>
      <c r="C238" s="17" t="s">
        <v>34</v>
      </c>
      <c r="D238" s="17" t="s">
        <v>11</v>
      </c>
      <c r="E238" s="17" t="s">
        <v>7</v>
      </c>
      <c r="F238" s="17" t="s">
        <v>47</v>
      </c>
      <c r="G238" s="59"/>
      <c r="H238" s="59"/>
      <c r="I238" s="21" t="s">
        <v>26</v>
      </c>
      <c r="J238" s="21" t="s">
        <v>32</v>
      </c>
      <c r="M238" s="12"/>
    </row>
    <row r="239" spans="1:13" ht="18" customHeight="1">
      <c r="A239" s="4">
        <v>238</v>
      </c>
      <c r="B239" s="37">
        <v>43240</v>
      </c>
      <c r="C239" s="17" t="s">
        <v>5</v>
      </c>
      <c r="D239" s="17" t="s">
        <v>46</v>
      </c>
      <c r="E239" s="17" t="s">
        <v>24</v>
      </c>
      <c r="F239" s="17" t="s">
        <v>10</v>
      </c>
      <c r="G239" s="59"/>
      <c r="H239" s="59"/>
      <c r="I239" s="21" t="s">
        <v>19</v>
      </c>
      <c r="J239" s="21" t="s">
        <v>14</v>
      </c>
      <c r="M239" s="12"/>
    </row>
    <row r="240" spans="1:13" ht="18" customHeight="1">
      <c r="A240" s="4">
        <v>239</v>
      </c>
      <c r="B240" s="37">
        <v>43240</v>
      </c>
      <c r="C240" s="17" t="s">
        <v>6</v>
      </c>
      <c r="D240" s="17" t="s">
        <v>22</v>
      </c>
      <c r="E240" s="17" t="s">
        <v>27</v>
      </c>
      <c r="F240" s="17" t="s">
        <v>55</v>
      </c>
      <c r="G240" s="59"/>
      <c r="H240" s="59"/>
      <c r="I240" s="21" t="s">
        <v>31</v>
      </c>
      <c r="J240" s="21" t="s">
        <v>9</v>
      </c>
      <c r="M240" s="12"/>
    </row>
    <row r="241" spans="1:13" ht="18" customHeight="1">
      <c r="A241" s="4">
        <v>240</v>
      </c>
      <c r="B241" s="37">
        <v>43240</v>
      </c>
      <c r="C241" s="17" t="s">
        <v>28</v>
      </c>
      <c r="D241" s="80" t="s">
        <v>72</v>
      </c>
      <c r="E241" s="17" t="s">
        <v>49</v>
      </c>
      <c r="F241" s="17" t="s">
        <v>33</v>
      </c>
      <c r="G241" s="59"/>
      <c r="H241" s="59"/>
      <c r="I241" s="21" t="s">
        <v>37</v>
      </c>
      <c r="J241" s="21" t="s">
        <v>13</v>
      </c>
      <c r="M241" s="12"/>
    </row>
    <row r="242" spans="1:13" ht="18" customHeight="1">
      <c r="A242" s="4">
        <v>241</v>
      </c>
      <c r="B242" s="37">
        <v>43240</v>
      </c>
      <c r="C242" s="17" t="s">
        <v>30</v>
      </c>
      <c r="D242" s="17" t="s">
        <v>15</v>
      </c>
      <c r="E242" s="17" t="s">
        <v>23</v>
      </c>
      <c r="F242" s="17" t="s">
        <v>36</v>
      </c>
      <c r="G242" s="59"/>
      <c r="H242" s="59"/>
      <c r="I242" s="21" t="s">
        <v>20</v>
      </c>
      <c r="J242" s="21" t="s">
        <v>38</v>
      </c>
      <c r="M242" s="12"/>
    </row>
    <row r="243" spans="1:13" ht="18" customHeight="1">
      <c r="A243" s="4">
        <v>242</v>
      </c>
      <c r="B243" s="37">
        <v>43242</v>
      </c>
      <c r="C243" s="17" t="s">
        <v>60</v>
      </c>
      <c r="D243" s="17" t="s">
        <v>24</v>
      </c>
      <c r="E243" s="17" t="s">
        <v>12</v>
      </c>
      <c r="F243" s="17" t="s">
        <v>43</v>
      </c>
      <c r="G243" s="59"/>
      <c r="H243" s="59"/>
      <c r="I243" s="21" t="s">
        <v>13</v>
      </c>
      <c r="J243" s="21" t="s">
        <v>20</v>
      </c>
      <c r="M243" s="12"/>
    </row>
    <row r="244" spans="1:13" ht="18" customHeight="1">
      <c r="A244" s="4">
        <v>243</v>
      </c>
      <c r="B244" s="37">
        <v>43242</v>
      </c>
      <c r="C244" s="17" t="s">
        <v>46</v>
      </c>
      <c r="D244" s="17" t="s">
        <v>16</v>
      </c>
      <c r="E244" s="17" t="s">
        <v>45</v>
      </c>
      <c r="F244" s="17" t="s">
        <v>132</v>
      </c>
      <c r="G244" s="59"/>
      <c r="H244" s="59"/>
      <c r="I244" s="21" t="s">
        <v>38</v>
      </c>
      <c r="J244" s="21" t="s">
        <v>14</v>
      </c>
      <c r="M244" s="12"/>
    </row>
    <row r="245" spans="1:13" ht="18" customHeight="1">
      <c r="A245" s="4">
        <v>244</v>
      </c>
      <c r="B245" s="37">
        <v>43242</v>
      </c>
      <c r="C245" s="17" t="s">
        <v>131</v>
      </c>
      <c r="D245" s="17" t="s">
        <v>7</v>
      </c>
      <c r="E245" s="17" t="s">
        <v>50</v>
      </c>
      <c r="F245" s="17" t="s">
        <v>21</v>
      </c>
      <c r="G245" s="59"/>
      <c r="H245" s="59"/>
      <c r="I245" s="21" t="s">
        <v>37</v>
      </c>
      <c r="J245" s="21" t="s">
        <v>19</v>
      </c>
      <c r="M245" s="12"/>
    </row>
    <row r="246" spans="1:13" ht="18" customHeight="1">
      <c r="A246" s="4">
        <v>246</v>
      </c>
      <c r="B246" s="37">
        <v>43242</v>
      </c>
      <c r="C246" s="17" t="s">
        <v>17</v>
      </c>
      <c r="D246" s="17" t="s">
        <v>49</v>
      </c>
      <c r="E246" s="17" t="s">
        <v>33</v>
      </c>
      <c r="F246" s="17" t="s">
        <v>44</v>
      </c>
      <c r="G246" s="59"/>
      <c r="H246" s="59"/>
      <c r="I246" s="21" t="s">
        <v>25</v>
      </c>
      <c r="J246" s="21" t="s">
        <v>32</v>
      </c>
      <c r="M246" s="12"/>
    </row>
    <row r="247" spans="1:13" ht="18" customHeight="1">
      <c r="A247" s="4">
        <v>247</v>
      </c>
      <c r="B247" s="37">
        <v>43242</v>
      </c>
      <c r="C247" s="17" t="s">
        <v>22</v>
      </c>
      <c r="D247" s="17" t="s">
        <v>18</v>
      </c>
      <c r="E247" s="17" t="s">
        <v>41</v>
      </c>
      <c r="F247" s="17" t="s">
        <v>29</v>
      </c>
      <c r="G247" s="59"/>
      <c r="H247" s="59"/>
      <c r="I247" s="21" t="s">
        <v>9</v>
      </c>
      <c r="J247" s="21" t="s">
        <v>26</v>
      </c>
      <c r="M247" s="12"/>
    </row>
    <row r="248" spans="1:13" ht="18" customHeight="1">
      <c r="A248" s="4">
        <v>245</v>
      </c>
      <c r="B248" s="37">
        <v>43242</v>
      </c>
      <c r="C248" s="17" t="s">
        <v>15</v>
      </c>
      <c r="D248" s="17" t="s">
        <v>48</v>
      </c>
      <c r="E248" s="17" t="s">
        <v>10</v>
      </c>
      <c r="F248" s="17" t="s">
        <v>35</v>
      </c>
      <c r="G248" s="59"/>
      <c r="H248" s="59"/>
      <c r="I248" s="21" t="s">
        <v>8</v>
      </c>
      <c r="J248" s="21" t="s">
        <v>31</v>
      </c>
      <c r="M248" s="12"/>
    </row>
    <row r="249" spans="1:13" ht="18" customHeight="1">
      <c r="A249" s="4">
        <v>248</v>
      </c>
      <c r="B249" s="37">
        <v>43243</v>
      </c>
      <c r="C249" s="17" t="s">
        <v>7</v>
      </c>
      <c r="D249" s="17" t="s">
        <v>50</v>
      </c>
      <c r="E249" s="17" t="s">
        <v>21</v>
      </c>
      <c r="F249" s="17" t="s">
        <v>4</v>
      </c>
      <c r="G249" s="59"/>
      <c r="H249" s="59"/>
      <c r="I249" s="21" t="s">
        <v>37</v>
      </c>
      <c r="J249" s="21" t="s">
        <v>19</v>
      </c>
      <c r="M249" s="12"/>
    </row>
    <row r="250" spans="1:13" ht="18" customHeight="1">
      <c r="A250" s="4">
        <v>249</v>
      </c>
      <c r="B250" s="37">
        <v>43243</v>
      </c>
      <c r="C250" s="17" t="s">
        <v>49</v>
      </c>
      <c r="D250" s="17" t="s">
        <v>33</v>
      </c>
      <c r="E250" s="17" t="s">
        <v>44</v>
      </c>
      <c r="F250" s="17" t="s">
        <v>5</v>
      </c>
      <c r="G250" s="59"/>
      <c r="H250" s="59"/>
      <c r="I250" s="21" t="s">
        <v>25</v>
      </c>
      <c r="J250" s="21" t="s">
        <v>32</v>
      </c>
      <c r="M250" s="12"/>
    </row>
    <row r="251" spans="1:13" ht="18" customHeight="1">
      <c r="A251" s="4">
        <v>250</v>
      </c>
      <c r="B251" s="37">
        <v>43243</v>
      </c>
      <c r="C251" s="17" t="s">
        <v>48</v>
      </c>
      <c r="D251" s="17" t="s">
        <v>10</v>
      </c>
      <c r="E251" s="17" t="s">
        <v>35</v>
      </c>
      <c r="F251" s="17" t="s">
        <v>28</v>
      </c>
      <c r="G251" s="59"/>
      <c r="H251" s="59"/>
      <c r="I251" s="21" t="s">
        <v>8</v>
      </c>
      <c r="J251" s="21" t="s">
        <v>31</v>
      </c>
      <c r="M251" s="12"/>
    </row>
    <row r="252" spans="1:13" ht="18" customHeight="1">
      <c r="A252" s="4">
        <v>251</v>
      </c>
      <c r="B252" s="37">
        <v>43243</v>
      </c>
      <c r="C252" s="17" t="s">
        <v>18</v>
      </c>
      <c r="D252" s="17" t="s">
        <v>41</v>
      </c>
      <c r="E252" s="17" t="s">
        <v>29</v>
      </c>
      <c r="F252" s="17" t="s">
        <v>39</v>
      </c>
      <c r="G252" s="59"/>
      <c r="H252" s="59"/>
      <c r="I252" s="21" t="s">
        <v>9</v>
      </c>
      <c r="J252" s="21" t="s">
        <v>26</v>
      </c>
      <c r="M252" s="12"/>
    </row>
    <row r="253" spans="1:13" ht="18" customHeight="1">
      <c r="A253" s="4">
        <v>252</v>
      </c>
      <c r="B253" s="38">
        <v>43244</v>
      </c>
      <c r="C253" s="59" t="s">
        <v>45</v>
      </c>
      <c r="D253" s="59" t="s">
        <v>132</v>
      </c>
      <c r="E253" s="59" t="s">
        <v>34</v>
      </c>
      <c r="F253" s="59" t="s">
        <v>46</v>
      </c>
      <c r="G253" s="59"/>
      <c r="H253" s="59"/>
      <c r="I253" s="21" t="s">
        <v>38</v>
      </c>
      <c r="J253" s="21" t="s">
        <v>14</v>
      </c>
    </row>
    <row r="254" spans="1:13" ht="18" customHeight="1">
      <c r="A254" s="4">
        <v>253</v>
      </c>
      <c r="B254" s="38">
        <v>43244</v>
      </c>
      <c r="C254" s="59" t="s">
        <v>41</v>
      </c>
      <c r="D254" s="59" t="s">
        <v>29</v>
      </c>
      <c r="E254" s="59" t="s">
        <v>39</v>
      </c>
      <c r="F254" s="59" t="s">
        <v>22</v>
      </c>
      <c r="G254" s="59"/>
      <c r="H254" s="59"/>
      <c r="I254" s="21" t="s">
        <v>9</v>
      </c>
      <c r="J254" s="21" t="s">
        <v>26</v>
      </c>
    </row>
    <row r="255" spans="1:13" ht="18" customHeight="1">
      <c r="A255" s="4">
        <v>254</v>
      </c>
      <c r="B255" s="38">
        <v>43244</v>
      </c>
      <c r="C255" s="59" t="s">
        <v>10</v>
      </c>
      <c r="D255" s="59" t="s">
        <v>35</v>
      </c>
      <c r="E255" s="59" t="s">
        <v>28</v>
      </c>
      <c r="F255" s="59" t="s">
        <v>15</v>
      </c>
      <c r="G255" s="59"/>
      <c r="H255" s="59"/>
      <c r="I255" s="21" t="s">
        <v>8</v>
      </c>
      <c r="J255" s="21" t="s">
        <v>31</v>
      </c>
    </row>
    <row r="256" spans="1:13" ht="18" customHeight="1">
      <c r="A256" s="4">
        <v>255</v>
      </c>
      <c r="B256" s="38">
        <v>43244</v>
      </c>
      <c r="C256" s="59" t="s">
        <v>33</v>
      </c>
      <c r="D256" s="59" t="s">
        <v>44</v>
      </c>
      <c r="E256" s="59" t="s">
        <v>5</v>
      </c>
      <c r="F256" s="59" t="s">
        <v>17</v>
      </c>
      <c r="G256" s="59"/>
      <c r="H256" s="59"/>
      <c r="I256" s="21" t="s">
        <v>25</v>
      </c>
      <c r="J256" s="21" t="s">
        <v>32</v>
      </c>
    </row>
    <row r="257" spans="1:13" ht="18" customHeight="1">
      <c r="A257" s="4">
        <v>256</v>
      </c>
      <c r="B257" s="38">
        <v>43244</v>
      </c>
      <c r="C257" s="59" t="s">
        <v>12</v>
      </c>
      <c r="D257" s="59" t="s">
        <v>43</v>
      </c>
      <c r="E257" s="59" t="s">
        <v>6</v>
      </c>
      <c r="F257" s="59" t="s">
        <v>60</v>
      </c>
      <c r="G257" s="59"/>
      <c r="H257" s="59"/>
      <c r="I257" s="21" t="s">
        <v>13</v>
      </c>
      <c r="J257" s="21" t="s">
        <v>20</v>
      </c>
    </row>
    <row r="258" spans="1:13" ht="18" customHeight="1">
      <c r="A258" s="4">
        <v>257</v>
      </c>
      <c r="B258" s="38">
        <v>43245</v>
      </c>
      <c r="C258" s="80" t="s">
        <v>72</v>
      </c>
      <c r="D258" s="59" t="s">
        <v>5</v>
      </c>
      <c r="E258" s="59" t="s">
        <v>47</v>
      </c>
      <c r="F258" s="59" t="s">
        <v>18</v>
      </c>
      <c r="G258" s="59"/>
      <c r="H258" s="59"/>
      <c r="I258" s="21" t="s">
        <v>25</v>
      </c>
      <c r="J258" s="21" t="s">
        <v>9</v>
      </c>
      <c r="M258" s="13"/>
    </row>
    <row r="259" spans="1:13" ht="18" customHeight="1">
      <c r="A259" s="4">
        <v>258</v>
      </c>
      <c r="B259" s="38">
        <v>43245</v>
      </c>
      <c r="C259" s="59" t="s">
        <v>35</v>
      </c>
      <c r="D259" s="59" t="s">
        <v>6</v>
      </c>
      <c r="E259" s="59" t="s">
        <v>36</v>
      </c>
      <c r="F259" s="59" t="s">
        <v>55</v>
      </c>
      <c r="G259" s="59"/>
      <c r="H259" s="59"/>
      <c r="I259" s="21" t="s">
        <v>32</v>
      </c>
      <c r="J259" s="21" t="s">
        <v>31</v>
      </c>
    </row>
    <row r="260" spans="1:13" ht="18" customHeight="1">
      <c r="A260" s="4">
        <v>259</v>
      </c>
      <c r="B260" s="38">
        <v>43245</v>
      </c>
      <c r="C260" s="59" t="s">
        <v>44</v>
      </c>
      <c r="D260" s="59" t="s">
        <v>34</v>
      </c>
      <c r="E260" s="59" t="s">
        <v>57</v>
      </c>
      <c r="F260" s="59" t="s">
        <v>16</v>
      </c>
      <c r="G260" s="59"/>
      <c r="H260" s="59"/>
      <c r="I260" s="21" t="s">
        <v>26</v>
      </c>
      <c r="J260" s="21" t="s">
        <v>8</v>
      </c>
    </row>
    <row r="261" spans="1:13" ht="18" customHeight="1">
      <c r="A261" s="4">
        <v>260</v>
      </c>
      <c r="B261" s="38">
        <v>43245</v>
      </c>
      <c r="C261" s="59" t="s">
        <v>56</v>
      </c>
      <c r="D261" s="59" t="s">
        <v>21</v>
      </c>
      <c r="E261" s="59" t="s">
        <v>4</v>
      </c>
      <c r="F261" s="59" t="s">
        <v>131</v>
      </c>
      <c r="G261" s="59"/>
      <c r="H261" s="59"/>
      <c r="I261" s="21" t="s">
        <v>14</v>
      </c>
      <c r="J261" s="21" t="s">
        <v>13</v>
      </c>
    </row>
    <row r="262" spans="1:13" ht="18" customHeight="1">
      <c r="A262" s="4">
        <v>261</v>
      </c>
      <c r="B262" s="38">
        <v>43245</v>
      </c>
      <c r="C262" s="59" t="s">
        <v>43</v>
      </c>
      <c r="D262" s="59" t="s">
        <v>23</v>
      </c>
      <c r="E262" s="59" t="s">
        <v>17</v>
      </c>
      <c r="F262" s="59" t="s">
        <v>24</v>
      </c>
      <c r="G262" s="59"/>
      <c r="H262" s="59"/>
      <c r="I262" s="21" t="s">
        <v>38</v>
      </c>
      <c r="J262" s="21" t="s">
        <v>37</v>
      </c>
    </row>
    <row r="263" spans="1:13" ht="18" customHeight="1">
      <c r="A263" s="4">
        <v>262</v>
      </c>
      <c r="B263" s="38">
        <v>43245</v>
      </c>
      <c r="C263" s="59" t="s">
        <v>11</v>
      </c>
      <c r="D263" s="59" t="s">
        <v>27</v>
      </c>
      <c r="E263" s="59" t="s">
        <v>58</v>
      </c>
      <c r="F263" s="59" t="s">
        <v>49</v>
      </c>
      <c r="G263" s="59"/>
      <c r="H263" s="59"/>
      <c r="I263" s="21" t="s">
        <v>19</v>
      </c>
      <c r="J263" s="21" t="s">
        <v>20</v>
      </c>
    </row>
    <row r="264" spans="1:13" ht="18" customHeight="1">
      <c r="A264" s="4">
        <v>263</v>
      </c>
      <c r="B264" s="38">
        <v>43246</v>
      </c>
      <c r="C264" s="59" t="s">
        <v>34</v>
      </c>
      <c r="D264" s="59" t="s">
        <v>57</v>
      </c>
      <c r="E264" s="59" t="s">
        <v>16</v>
      </c>
      <c r="F264" s="59" t="s">
        <v>7</v>
      </c>
      <c r="G264" s="59"/>
      <c r="H264" s="59"/>
      <c r="I264" s="21" t="s">
        <v>26</v>
      </c>
      <c r="J264" s="21" t="s">
        <v>8</v>
      </c>
    </row>
    <row r="265" spans="1:13" ht="18" customHeight="1">
      <c r="A265" s="4">
        <v>264</v>
      </c>
      <c r="B265" s="38">
        <v>43246</v>
      </c>
      <c r="C265" s="59" t="s">
        <v>5</v>
      </c>
      <c r="D265" s="59" t="s">
        <v>47</v>
      </c>
      <c r="E265" s="59" t="s">
        <v>18</v>
      </c>
      <c r="F265" s="59" t="s">
        <v>30</v>
      </c>
      <c r="G265" s="59"/>
      <c r="H265" s="59"/>
      <c r="I265" s="21" t="s">
        <v>25</v>
      </c>
      <c r="J265" s="21" t="s">
        <v>9</v>
      </c>
    </row>
    <row r="266" spans="1:13" ht="18" customHeight="1">
      <c r="A266" s="4">
        <v>265</v>
      </c>
      <c r="B266" s="38">
        <v>43246</v>
      </c>
      <c r="C266" s="59" t="s">
        <v>6</v>
      </c>
      <c r="D266" s="59" t="s">
        <v>36</v>
      </c>
      <c r="E266" s="59" t="s">
        <v>55</v>
      </c>
      <c r="F266" s="59" t="s">
        <v>10</v>
      </c>
      <c r="G266" s="59"/>
      <c r="H266" s="59"/>
      <c r="I266" s="21" t="s">
        <v>32</v>
      </c>
      <c r="J266" s="21" t="s">
        <v>31</v>
      </c>
    </row>
    <row r="267" spans="1:13" ht="18" customHeight="1">
      <c r="A267" s="4">
        <v>266</v>
      </c>
      <c r="B267" s="38">
        <v>43246</v>
      </c>
      <c r="C267" s="59" t="s">
        <v>23</v>
      </c>
      <c r="D267" s="59" t="s">
        <v>17</v>
      </c>
      <c r="E267" s="59" t="s">
        <v>24</v>
      </c>
      <c r="F267" s="59" t="s">
        <v>33</v>
      </c>
      <c r="G267" s="59"/>
      <c r="H267" s="59"/>
      <c r="I267" s="21" t="s">
        <v>38</v>
      </c>
      <c r="J267" s="21" t="s">
        <v>37</v>
      </c>
    </row>
    <row r="268" spans="1:13" ht="18" customHeight="1">
      <c r="A268" s="4">
        <v>267</v>
      </c>
      <c r="B268" s="38">
        <v>43246</v>
      </c>
      <c r="C268" s="59" t="s">
        <v>21</v>
      </c>
      <c r="D268" s="59" t="s">
        <v>4</v>
      </c>
      <c r="E268" s="59" t="s">
        <v>131</v>
      </c>
      <c r="F268" s="59" t="s">
        <v>40</v>
      </c>
      <c r="G268" s="59"/>
      <c r="H268" s="59"/>
      <c r="I268" s="21" t="s">
        <v>14</v>
      </c>
      <c r="J268" s="21" t="s">
        <v>13</v>
      </c>
    </row>
    <row r="269" spans="1:13" ht="18" customHeight="1">
      <c r="A269" s="4">
        <v>268</v>
      </c>
      <c r="B269" s="38">
        <v>43246</v>
      </c>
      <c r="C269" s="59" t="s">
        <v>27</v>
      </c>
      <c r="D269" s="59" t="s">
        <v>58</v>
      </c>
      <c r="E269" s="59" t="s">
        <v>49</v>
      </c>
      <c r="F269" s="59" t="s">
        <v>12</v>
      </c>
      <c r="G269" s="59"/>
      <c r="H269" s="59"/>
      <c r="I269" s="21" t="s">
        <v>19</v>
      </c>
      <c r="J269" s="21" t="s">
        <v>20</v>
      </c>
    </row>
    <row r="270" spans="1:13" ht="18" customHeight="1">
      <c r="A270" s="4">
        <v>269</v>
      </c>
      <c r="B270" s="37">
        <v>43247</v>
      </c>
      <c r="C270" s="17" t="s">
        <v>4</v>
      </c>
      <c r="D270" s="17" t="s">
        <v>131</v>
      </c>
      <c r="E270" s="17" t="s">
        <v>40</v>
      </c>
      <c r="F270" s="17" t="s">
        <v>56</v>
      </c>
      <c r="G270" s="59"/>
      <c r="H270" s="59"/>
      <c r="I270" s="21" t="s">
        <v>14</v>
      </c>
      <c r="J270" s="21" t="s">
        <v>13</v>
      </c>
      <c r="M270" s="12"/>
    </row>
    <row r="271" spans="1:13" ht="18" customHeight="1">
      <c r="A271" s="4">
        <v>270</v>
      </c>
      <c r="B271" s="37">
        <v>43247</v>
      </c>
      <c r="C271" s="17" t="s">
        <v>47</v>
      </c>
      <c r="D271" s="17" t="s">
        <v>18</v>
      </c>
      <c r="E271" s="17" t="s">
        <v>30</v>
      </c>
      <c r="F271" s="17" t="s">
        <v>72</v>
      </c>
      <c r="G271" s="59"/>
      <c r="H271" s="59"/>
      <c r="I271" s="21" t="s">
        <v>25</v>
      </c>
      <c r="J271" s="21" t="s">
        <v>9</v>
      </c>
      <c r="M271" s="12"/>
    </row>
    <row r="272" spans="1:13" ht="18" customHeight="1">
      <c r="A272" s="4">
        <v>271</v>
      </c>
      <c r="B272" s="37">
        <v>43247</v>
      </c>
      <c r="C272" s="17" t="s">
        <v>36</v>
      </c>
      <c r="D272" s="17" t="s">
        <v>55</v>
      </c>
      <c r="E272" s="17" t="s">
        <v>10</v>
      </c>
      <c r="F272" s="17" t="s">
        <v>35</v>
      </c>
      <c r="G272" s="59"/>
      <c r="H272" s="59"/>
      <c r="I272" s="21" t="s">
        <v>32</v>
      </c>
      <c r="J272" s="21" t="s">
        <v>31</v>
      </c>
      <c r="M272" s="12"/>
    </row>
    <row r="273" spans="1:13" ht="18" customHeight="1">
      <c r="A273" s="4">
        <v>272</v>
      </c>
      <c r="B273" s="37">
        <v>43247</v>
      </c>
      <c r="C273" s="17" t="s">
        <v>58</v>
      </c>
      <c r="D273" s="17" t="s">
        <v>49</v>
      </c>
      <c r="E273" s="17" t="s">
        <v>12</v>
      </c>
      <c r="F273" s="17" t="s">
        <v>11</v>
      </c>
      <c r="G273" s="59"/>
      <c r="H273" s="59"/>
      <c r="I273" s="21" t="s">
        <v>19</v>
      </c>
      <c r="J273" s="21" t="s">
        <v>20</v>
      </c>
      <c r="M273" s="12"/>
    </row>
    <row r="274" spans="1:13" ht="18" customHeight="1">
      <c r="A274" s="4">
        <v>273</v>
      </c>
      <c r="B274" s="37">
        <v>43247</v>
      </c>
      <c r="C274" s="17" t="s">
        <v>57</v>
      </c>
      <c r="D274" s="17" t="s">
        <v>16</v>
      </c>
      <c r="E274" s="17" t="s">
        <v>7</v>
      </c>
      <c r="F274" s="17" t="s">
        <v>44</v>
      </c>
      <c r="G274" s="59"/>
      <c r="H274" s="59"/>
      <c r="I274" s="21" t="s">
        <v>26</v>
      </c>
      <c r="J274" s="21" t="s">
        <v>8</v>
      </c>
      <c r="M274" s="12"/>
    </row>
    <row r="275" spans="1:13" ht="18" customHeight="1">
      <c r="A275" s="4">
        <v>274</v>
      </c>
      <c r="B275" s="37">
        <v>43247</v>
      </c>
      <c r="C275" s="17" t="s">
        <v>17</v>
      </c>
      <c r="D275" s="17" t="s">
        <v>24</v>
      </c>
      <c r="E275" s="17" t="s">
        <v>33</v>
      </c>
      <c r="F275" s="17" t="s">
        <v>43</v>
      </c>
      <c r="G275" s="59"/>
      <c r="H275" s="59"/>
      <c r="I275" s="21" t="s">
        <v>38</v>
      </c>
      <c r="J275" s="21" t="s">
        <v>37</v>
      </c>
      <c r="M275" s="12"/>
    </row>
    <row r="276" spans="1:13" ht="18" customHeight="1">
      <c r="A276" s="4">
        <v>275</v>
      </c>
      <c r="B276" s="37">
        <v>43249</v>
      </c>
      <c r="C276" s="17" t="s">
        <v>59</v>
      </c>
      <c r="D276" s="17" t="s">
        <v>33</v>
      </c>
      <c r="E276" s="17" t="s">
        <v>22</v>
      </c>
      <c r="F276" s="17" t="s">
        <v>5</v>
      </c>
      <c r="G276" s="59"/>
      <c r="H276" s="59"/>
      <c r="I276" s="21" t="s">
        <v>20</v>
      </c>
      <c r="J276" s="21" t="s">
        <v>26</v>
      </c>
      <c r="M276" s="12"/>
    </row>
    <row r="277" spans="1:13" ht="18" customHeight="1">
      <c r="A277" s="4">
        <v>276</v>
      </c>
      <c r="B277" s="37">
        <v>43249</v>
      </c>
      <c r="C277" s="17" t="s">
        <v>49</v>
      </c>
      <c r="D277" s="17" t="s">
        <v>10</v>
      </c>
      <c r="E277" s="17" t="s">
        <v>15</v>
      </c>
      <c r="F277" s="17" t="s">
        <v>48</v>
      </c>
      <c r="G277" s="59"/>
      <c r="H277" s="59"/>
      <c r="I277" s="21" t="s">
        <v>13</v>
      </c>
      <c r="J277" s="21" t="s">
        <v>9</v>
      </c>
      <c r="M277" s="12"/>
    </row>
    <row r="278" spans="1:13" ht="18" customHeight="1">
      <c r="A278" s="4">
        <v>277</v>
      </c>
      <c r="B278" s="37">
        <v>43249</v>
      </c>
      <c r="C278" s="17" t="s">
        <v>29</v>
      </c>
      <c r="D278" s="17" t="s">
        <v>30</v>
      </c>
      <c r="E278" s="17" t="s">
        <v>35</v>
      </c>
      <c r="F278" s="17" t="s">
        <v>51</v>
      </c>
      <c r="G278" s="59"/>
      <c r="H278" s="59"/>
      <c r="I278" s="21" t="s">
        <v>14</v>
      </c>
      <c r="J278" s="21" t="s">
        <v>8</v>
      </c>
      <c r="M278" s="12"/>
    </row>
    <row r="279" spans="1:13" ht="18" customHeight="1">
      <c r="A279" s="4">
        <v>278</v>
      </c>
      <c r="B279" s="37">
        <v>43249</v>
      </c>
      <c r="C279" s="17" t="s">
        <v>50</v>
      </c>
      <c r="D279" s="17" t="s">
        <v>132</v>
      </c>
      <c r="E279" s="80" t="s">
        <v>72</v>
      </c>
      <c r="F279" s="17" t="s">
        <v>283</v>
      </c>
      <c r="G279" s="59"/>
      <c r="H279" s="59"/>
      <c r="I279" s="21" t="s">
        <v>38</v>
      </c>
      <c r="J279" s="21" t="s">
        <v>25</v>
      </c>
      <c r="M279" s="12"/>
    </row>
    <row r="280" spans="1:13" ht="18" customHeight="1">
      <c r="A280" s="4">
        <v>279</v>
      </c>
      <c r="B280" s="37">
        <v>43249</v>
      </c>
      <c r="C280" s="17" t="s">
        <v>18</v>
      </c>
      <c r="D280" s="17" t="s">
        <v>12</v>
      </c>
      <c r="E280" s="17" t="s">
        <v>11</v>
      </c>
      <c r="F280" s="17" t="s">
        <v>21</v>
      </c>
      <c r="G280" s="59"/>
      <c r="H280" s="59"/>
      <c r="I280" s="21" t="s">
        <v>37</v>
      </c>
      <c r="J280" s="21" t="s">
        <v>31</v>
      </c>
      <c r="M280" s="12"/>
    </row>
    <row r="281" spans="1:13" ht="18" customHeight="1">
      <c r="A281" s="4">
        <v>280</v>
      </c>
      <c r="B281" s="37">
        <v>43249</v>
      </c>
      <c r="C281" s="17" t="s">
        <v>16</v>
      </c>
      <c r="D281" s="17" t="s">
        <v>7</v>
      </c>
      <c r="E281" s="17" t="s">
        <v>43</v>
      </c>
      <c r="F281" s="17" t="s">
        <v>27</v>
      </c>
      <c r="G281" s="59"/>
      <c r="H281" s="59"/>
      <c r="I281" s="21" t="s">
        <v>19</v>
      </c>
      <c r="J281" s="21" t="s">
        <v>32</v>
      </c>
      <c r="M281" s="12"/>
    </row>
    <row r="282" spans="1:13" ht="18" customHeight="1">
      <c r="A282" s="4">
        <v>281</v>
      </c>
      <c r="B282" s="37">
        <v>43250</v>
      </c>
      <c r="C282" s="17" t="s">
        <v>7</v>
      </c>
      <c r="D282" s="17" t="s">
        <v>43</v>
      </c>
      <c r="E282" s="17" t="s">
        <v>27</v>
      </c>
      <c r="F282" s="17" t="s">
        <v>36</v>
      </c>
      <c r="G282" s="59"/>
      <c r="H282" s="59"/>
      <c r="I282" s="21" t="s">
        <v>19</v>
      </c>
      <c r="J282" s="21" t="s">
        <v>32</v>
      </c>
      <c r="M282" s="12"/>
    </row>
    <row r="283" spans="1:13" ht="18" customHeight="1">
      <c r="A283" s="4">
        <v>282</v>
      </c>
      <c r="B283" s="37">
        <v>43250</v>
      </c>
      <c r="C283" s="17" t="s">
        <v>132</v>
      </c>
      <c r="D283" s="80" t="s">
        <v>72</v>
      </c>
      <c r="E283" s="17" t="s">
        <v>34</v>
      </c>
      <c r="F283" s="17" t="s">
        <v>47</v>
      </c>
      <c r="G283" s="59"/>
      <c r="H283" s="59"/>
      <c r="I283" s="21" t="s">
        <v>38</v>
      </c>
      <c r="J283" s="21" t="s">
        <v>25</v>
      </c>
      <c r="M283" s="12"/>
    </row>
    <row r="284" spans="1:13" ht="18" customHeight="1">
      <c r="A284" s="4">
        <v>283</v>
      </c>
      <c r="B284" s="37">
        <v>43250</v>
      </c>
      <c r="C284" s="17" t="s">
        <v>30</v>
      </c>
      <c r="D284" s="17" t="s">
        <v>35</v>
      </c>
      <c r="E284" s="17" t="s">
        <v>51</v>
      </c>
      <c r="F284" s="17" t="s">
        <v>28</v>
      </c>
      <c r="G284" s="59"/>
      <c r="H284" s="59"/>
      <c r="I284" s="21" t="s">
        <v>14</v>
      </c>
      <c r="J284" s="21" t="s">
        <v>8</v>
      </c>
      <c r="M284" s="12"/>
    </row>
    <row r="285" spans="1:13" ht="18" customHeight="1">
      <c r="A285" s="4">
        <v>284</v>
      </c>
      <c r="B285" s="37">
        <v>43250</v>
      </c>
      <c r="C285" s="17" t="s">
        <v>33</v>
      </c>
      <c r="D285" s="17" t="s">
        <v>22</v>
      </c>
      <c r="E285" s="17" t="s">
        <v>5</v>
      </c>
      <c r="F285" s="17" t="s">
        <v>42</v>
      </c>
      <c r="G285" s="59"/>
      <c r="H285" s="59"/>
      <c r="I285" s="21" t="s">
        <v>20</v>
      </c>
      <c r="J285" s="21" t="s">
        <v>26</v>
      </c>
      <c r="M285" s="12"/>
    </row>
    <row r="286" spans="1:13" ht="18" customHeight="1">
      <c r="A286" s="4">
        <v>285</v>
      </c>
      <c r="B286" s="37">
        <v>43250</v>
      </c>
      <c r="C286" s="17" t="s">
        <v>12</v>
      </c>
      <c r="D286" s="17" t="s">
        <v>11</v>
      </c>
      <c r="E286" s="17" t="s">
        <v>21</v>
      </c>
      <c r="F286" s="17" t="s">
        <v>4</v>
      </c>
      <c r="G286" s="59"/>
      <c r="H286" s="59"/>
      <c r="I286" s="21" t="s">
        <v>37</v>
      </c>
      <c r="J286" s="21" t="s">
        <v>31</v>
      </c>
      <c r="M286" s="12"/>
    </row>
    <row r="287" spans="1:13" ht="18" customHeight="1">
      <c r="A287" s="4">
        <v>286</v>
      </c>
      <c r="B287" s="37">
        <v>43251</v>
      </c>
      <c r="C287" s="80" t="s">
        <v>72</v>
      </c>
      <c r="D287" s="17" t="s">
        <v>34</v>
      </c>
      <c r="E287" s="17" t="s">
        <v>47</v>
      </c>
      <c r="F287" s="17" t="s">
        <v>50</v>
      </c>
      <c r="G287" s="59"/>
      <c r="H287" s="59"/>
      <c r="I287" s="21" t="s">
        <v>38</v>
      </c>
      <c r="J287" s="21" t="s">
        <v>25</v>
      </c>
      <c r="M287" s="13"/>
    </row>
    <row r="288" spans="1:13" ht="18" customHeight="1">
      <c r="A288" s="4">
        <v>287</v>
      </c>
      <c r="B288" s="37">
        <v>43251</v>
      </c>
      <c r="C288" s="17" t="s">
        <v>35</v>
      </c>
      <c r="D288" s="17" t="s">
        <v>51</v>
      </c>
      <c r="E288" s="17" t="s">
        <v>28</v>
      </c>
      <c r="F288" s="17" t="s">
        <v>29</v>
      </c>
      <c r="G288" s="59"/>
      <c r="H288" s="59"/>
      <c r="I288" s="21" t="s">
        <v>14</v>
      </c>
      <c r="J288" s="21" t="s">
        <v>8</v>
      </c>
      <c r="M288" s="12"/>
    </row>
    <row r="289" spans="1:13" ht="18" customHeight="1">
      <c r="A289" s="4">
        <v>288</v>
      </c>
      <c r="B289" s="37">
        <v>43251</v>
      </c>
      <c r="C289" s="17" t="s">
        <v>43</v>
      </c>
      <c r="D289" s="17" t="s">
        <v>27</v>
      </c>
      <c r="E289" s="17" t="s">
        <v>36</v>
      </c>
      <c r="F289" s="17" t="s">
        <v>16</v>
      </c>
      <c r="G289" s="59"/>
      <c r="H289" s="59"/>
      <c r="I289" s="21" t="s">
        <v>19</v>
      </c>
      <c r="J289" s="21" t="s">
        <v>32</v>
      </c>
      <c r="M289" s="12"/>
    </row>
    <row r="290" spans="1:13" ht="18" customHeight="1">
      <c r="A290" s="4">
        <v>290</v>
      </c>
      <c r="B290" s="37">
        <v>43251</v>
      </c>
      <c r="C290" s="17" t="s">
        <v>11</v>
      </c>
      <c r="D290" s="17" t="s">
        <v>285</v>
      </c>
      <c r="E290" s="17" t="s">
        <v>4</v>
      </c>
      <c r="F290" s="17" t="s">
        <v>18</v>
      </c>
      <c r="G290" s="59"/>
      <c r="H290" s="59"/>
      <c r="I290" s="21" t="s">
        <v>37</v>
      </c>
      <c r="J290" s="21" t="s">
        <v>31</v>
      </c>
      <c r="M290" s="12"/>
    </row>
    <row r="291" spans="1:13" ht="18" customHeight="1">
      <c r="A291" s="4">
        <v>291</v>
      </c>
      <c r="B291" s="37">
        <v>43251</v>
      </c>
      <c r="C291" s="17" t="s">
        <v>22</v>
      </c>
      <c r="D291" s="17" t="s">
        <v>5</v>
      </c>
      <c r="E291" s="17" t="s">
        <v>42</v>
      </c>
      <c r="F291" s="17" t="s">
        <v>59</v>
      </c>
      <c r="G291" s="59"/>
      <c r="H291" s="59"/>
      <c r="I291" s="21" t="s">
        <v>20</v>
      </c>
      <c r="J291" s="21" t="s">
        <v>26</v>
      </c>
      <c r="M291" s="12"/>
    </row>
    <row r="292" spans="1:13" ht="18" customHeight="1">
      <c r="A292" s="4">
        <v>289</v>
      </c>
      <c r="B292" s="37">
        <v>43251</v>
      </c>
      <c r="C292" s="17" t="s">
        <v>15</v>
      </c>
      <c r="D292" s="17" t="s">
        <v>48</v>
      </c>
      <c r="E292" s="17" t="s">
        <v>17</v>
      </c>
      <c r="F292" s="17" t="s">
        <v>49</v>
      </c>
      <c r="G292" s="59"/>
      <c r="H292" s="59"/>
      <c r="I292" s="21" t="s">
        <v>13</v>
      </c>
      <c r="J292" s="21" t="s">
        <v>9</v>
      </c>
      <c r="M292" s="12"/>
    </row>
    <row r="293" spans="1:13" ht="18" customHeight="1">
      <c r="A293" s="4">
        <v>292</v>
      </c>
      <c r="B293" s="37">
        <v>43252</v>
      </c>
      <c r="C293" s="17" t="s">
        <v>34</v>
      </c>
      <c r="D293" s="17" t="s">
        <v>47</v>
      </c>
      <c r="E293" s="17" t="s">
        <v>44</v>
      </c>
      <c r="F293" s="17" t="s">
        <v>7</v>
      </c>
      <c r="G293" s="59"/>
      <c r="H293" s="59"/>
      <c r="I293" s="21" t="s">
        <v>26</v>
      </c>
      <c r="J293" s="21" t="s">
        <v>37</v>
      </c>
      <c r="M293" s="12"/>
    </row>
    <row r="294" spans="1:13" ht="18" customHeight="1">
      <c r="A294" s="4">
        <v>293</v>
      </c>
      <c r="B294" s="37">
        <v>43252</v>
      </c>
      <c r="C294" s="17" t="s">
        <v>5</v>
      </c>
      <c r="D294" s="17" t="s">
        <v>39</v>
      </c>
      <c r="E294" s="17" t="s">
        <v>49</v>
      </c>
      <c r="F294" s="17" t="s">
        <v>33</v>
      </c>
      <c r="G294" s="59"/>
      <c r="H294" s="59"/>
      <c r="I294" s="21" t="s">
        <v>8</v>
      </c>
      <c r="J294" s="21" t="s">
        <v>19</v>
      </c>
      <c r="M294" s="12"/>
    </row>
    <row r="295" spans="1:13" ht="18" customHeight="1">
      <c r="A295" s="4">
        <v>294</v>
      </c>
      <c r="B295" s="37">
        <v>43252</v>
      </c>
      <c r="C295" s="17" t="s">
        <v>131</v>
      </c>
      <c r="D295" s="17" t="s">
        <v>28</v>
      </c>
      <c r="E295" s="17" t="s">
        <v>46</v>
      </c>
      <c r="F295" s="17" t="s">
        <v>40</v>
      </c>
      <c r="G295" s="59"/>
      <c r="H295" s="59"/>
      <c r="I295" s="21" t="s">
        <v>9</v>
      </c>
      <c r="J295" s="21" t="s">
        <v>14</v>
      </c>
      <c r="M295" s="12"/>
    </row>
    <row r="296" spans="1:13" ht="18" customHeight="1">
      <c r="A296" s="4">
        <v>295</v>
      </c>
      <c r="B296" s="37">
        <v>43252</v>
      </c>
      <c r="C296" s="17" t="s">
        <v>24</v>
      </c>
      <c r="D296" s="17" t="s">
        <v>36</v>
      </c>
      <c r="E296" s="17" t="s">
        <v>41</v>
      </c>
      <c r="F296" s="17" t="s">
        <v>23</v>
      </c>
      <c r="G296" s="59"/>
      <c r="H296" s="59"/>
      <c r="I296" s="21" t="s">
        <v>25</v>
      </c>
      <c r="J296" s="21" t="s">
        <v>13</v>
      </c>
      <c r="M296" s="12"/>
    </row>
    <row r="297" spans="1:13" ht="18" customHeight="1">
      <c r="A297" s="4">
        <v>296</v>
      </c>
      <c r="B297" s="37">
        <v>43252</v>
      </c>
      <c r="C297" s="17" t="s">
        <v>21</v>
      </c>
      <c r="D297" s="17" t="s">
        <v>17</v>
      </c>
      <c r="E297" s="17" t="s">
        <v>29</v>
      </c>
      <c r="F297" s="17" t="s">
        <v>12</v>
      </c>
      <c r="G297" s="59"/>
      <c r="H297" s="59"/>
      <c r="I297" s="21" t="s">
        <v>31</v>
      </c>
      <c r="J297" s="21" t="s">
        <v>20</v>
      </c>
      <c r="M297" s="12"/>
    </row>
    <row r="298" spans="1:13" ht="18" customHeight="1">
      <c r="A298" s="4">
        <v>297</v>
      </c>
      <c r="B298" s="37">
        <v>43252</v>
      </c>
      <c r="C298" s="17" t="s">
        <v>27</v>
      </c>
      <c r="D298" s="17" t="s">
        <v>4</v>
      </c>
      <c r="E298" s="17" t="s">
        <v>18</v>
      </c>
      <c r="F298" s="17" t="s">
        <v>6</v>
      </c>
      <c r="G298" s="59"/>
      <c r="H298" s="59"/>
      <c r="I298" s="21" t="s">
        <v>32</v>
      </c>
      <c r="J298" s="21" t="s">
        <v>38</v>
      </c>
      <c r="M298" s="12"/>
    </row>
    <row r="299" spans="1:13" ht="18" customHeight="1">
      <c r="A299" s="4">
        <v>298</v>
      </c>
      <c r="B299" s="37">
        <v>43253</v>
      </c>
      <c r="C299" s="17" t="s">
        <v>4</v>
      </c>
      <c r="D299" s="17" t="s">
        <v>18</v>
      </c>
      <c r="E299" s="17" t="s">
        <v>6</v>
      </c>
      <c r="F299" s="17" t="s">
        <v>35</v>
      </c>
      <c r="G299" s="59"/>
      <c r="H299" s="59"/>
      <c r="I299" s="21" t="s">
        <v>32</v>
      </c>
      <c r="J299" s="21" t="s">
        <v>38</v>
      </c>
      <c r="M299" s="12"/>
    </row>
    <row r="300" spans="1:13" ht="18" customHeight="1">
      <c r="A300" s="4">
        <v>299</v>
      </c>
      <c r="B300" s="37">
        <v>43253</v>
      </c>
      <c r="C300" s="17" t="s">
        <v>39</v>
      </c>
      <c r="D300" s="17" t="s">
        <v>49</v>
      </c>
      <c r="E300" s="17" t="s">
        <v>33</v>
      </c>
      <c r="F300" s="17" t="s">
        <v>22</v>
      </c>
      <c r="G300" s="59"/>
      <c r="H300" s="59"/>
      <c r="I300" s="21" t="s">
        <v>8</v>
      </c>
      <c r="J300" s="21" t="s">
        <v>19</v>
      </c>
      <c r="M300" s="12"/>
    </row>
    <row r="301" spans="1:13" ht="18" customHeight="1">
      <c r="A301" s="4">
        <v>300</v>
      </c>
      <c r="B301" s="37">
        <v>43253</v>
      </c>
      <c r="C301" s="17" t="s">
        <v>47</v>
      </c>
      <c r="D301" s="17" t="s">
        <v>44</v>
      </c>
      <c r="E301" s="17" t="s">
        <v>7</v>
      </c>
      <c r="F301" s="17" t="s">
        <v>72</v>
      </c>
      <c r="G301" s="59"/>
      <c r="H301" s="59"/>
      <c r="I301" s="21" t="s">
        <v>26</v>
      </c>
      <c r="J301" s="21" t="s">
        <v>37</v>
      </c>
      <c r="M301" s="12"/>
    </row>
    <row r="302" spans="1:13" ht="18" customHeight="1">
      <c r="A302" s="4">
        <v>301</v>
      </c>
      <c r="B302" s="37">
        <v>43253</v>
      </c>
      <c r="C302" s="17" t="s">
        <v>36</v>
      </c>
      <c r="D302" s="17" t="s">
        <v>41</v>
      </c>
      <c r="E302" s="17" t="s">
        <v>23</v>
      </c>
      <c r="F302" s="17" t="s">
        <v>43</v>
      </c>
      <c r="G302" s="59"/>
      <c r="H302" s="59"/>
      <c r="I302" s="21" t="s">
        <v>25</v>
      </c>
      <c r="J302" s="21" t="s">
        <v>13</v>
      </c>
      <c r="M302" s="12"/>
    </row>
    <row r="303" spans="1:13" ht="18" customHeight="1">
      <c r="A303" s="4">
        <v>302</v>
      </c>
      <c r="B303" s="37">
        <v>43253</v>
      </c>
      <c r="C303" s="17" t="s">
        <v>28</v>
      </c>
      <c r="D303" s="17" t="s">
        <v>46</v>
      </c>
      <c r="E303" s="17" t="s">
        <v>40</v>
      </c>
      <c r="F303" s="17" t="s">
        <v>56</v>
      </c>
      <c r="G303" s="59"/>
      <c r="H303" s="59"/>
      <c r="I303" s="21" t="s">
        <v>9</v>
      </c>
      <c r="J303" s="21" t="s">
        <v>14</v>
      </c>
      <c r="M303" s="12"/>
    </row>
    <row r="304" spans="1:13" ht="18" customHeight="1">
      <c r="A304" s="4">
        <v>303</v>
      </c>
      <c r="B304" s="37">
        <v>43253</v>
      </c>
      <c r="C304" s="17" t="s">
        <v>17</v>
      </c>
      <c r="D304" s="17" t="s">
        <v>29</v>
      </c>
      <c r="E304" s="17" t="s">
        <v>12</v>
      </c>
      <c r="F304" s="17" t="s">
        <v>11</v>
      </c>
      <c r="G304" s="59"/>
      <c r="H304" s="59"/>
      <c r="I304" s="21" t="s">
        <v>31</v>
      </c>
      <c r="J304" s="21" t="s">
        <v>20</v>
      </c>
      <c r="M304" s="12"/>
    </row>
    <row r="305" spans="1:13" ht="18" customHeight="1">
      <c r="A305" s="4">
        <v>304</v>
      </c>
      <c r="B305" s="37">
        <v>43254</v>
      </c>
      <c r="C305" s="17" t="s">
        <v>41</v>
      </c>
      <c r="D305" s="17" t="s">
        <v>23</v>
      </c>
      <c r="E305" s="17" t="s">
        <v>43</v>
      </c>
      <c r="F305" s="17" t="s">
        <v>24</v>
      </c>
      <c r="G305" s="59"/>
      <c r="H305" s="59"/>
      <c r="I305" s="21" t="s">
        <v>25</v>
      </c>
      <c r="J305" s="21" t="s">
        <v>13</v>
      </c>
      <c r="M305" s="12"/>
    </row>
    <row r="306" spans="1:13" ht="18" customHeight="1">
      <c r="A306" s="4">
        <v>305</v>
      </c>
      <c r="B306" s="37">
        <v>43254</v>
      </c>
      <c r="C306" s="17" t="s">
        <v>49</v>
      </c>
      <c r="D306" s="17" t="s">
        <v>33</v>
      </c>
      <c r="E306" s="17" t="s">
        <v>22</v>
      </c>
      <c r="F306" s="17" t="s">
        <v>5</v>
      </c>
      <c r="G306" s="59"/>
      <c r="H306" s="59"/>
      <c r="I306" s="21" t="s">
        <v>8</v>
      </c>
      <c r="J306" s="21" t="s">
        <v>19</v>
      </c>
      <c r="M306" s="12"/>
    </row>
    <row r="307" spans="1:13" ht="18" customHeight="1">
      <c r="A307" s="4">
        <v>306</v>
      </c>
      <c r="B307" s="37">
        <v>43254</v>
      </c>
      <c r="C307" s="17" t="s">
        <v>46</v>
      </c>
      <c r="D307" s="17" t="s">
        <v>40</v>
      </c>
      <c r="E307" s="17" t="s">
        <v>56</v>
      </c>
      <c r="F307" s="17" t="s">
        <v>131</v>
      </c>
      <c r="G307" s="59"/>
      <c r="H307" s="59"/>
      <c r="I307" s="21" t="s">
        <v>9</v>
      </c>
      <c r="J307" s="21" t="s">
        <v>14</v>
      </c>
      <c r="M307" s="12"/>
    </row>
    <row r="308" spans="1:13" ht="18" customHeight="1">
      <c r="A308" s="4">
        <v>307</v>
      </c>
      <c r="B308" s="37">
        <v>43254</v>
      </c>
      <c r="C308" s="17" t="s">
        <v>44</v>
      </c>
      <c r="D308" s="17" t="s">
        <v>7</v>
      </c>
      <c r="E308" s="80" t="s">
        <v>72</v>
      </c>
      <c r="F308" s="17" t="s">
        <v>34</v>
      </c>
      <c r="G308" s="59"/>
      <c r="H308" s="59"/>
      <c r="I308" s="21" t="s">
        <v>26</v>
      </c>
      <c r="J308" s="21" t="s">
        <v>37</v>
      </c>
      <c r="M308" s="12"/>
    </row>
    <row r="309" spans="1:13" ht="18" customHeight="1">
      <c r="A309" s="4">
        <v>308</v>
      </c>
      <c r="B309" s="37">
        <v>43254</v>
      </c>
      <c r="C309" s="17" t="s">
        <v>29</v>
      </c>
      <c r="D309" s="17" t="s">
        <v>12</v>
      </c>
      <c r="E309" s="17" t="s">
        <v>11</v>
      </c>
      <c r="F309" s="17" t="s">
        <v>21</v>
      </c>
      <c r="G309" s="59"/>
      <c r="H309" s="59"/>
      <c r="I309" s="21" t="s">
        <v>31</v>
      </c>
      <c r="J309" s="21" t="s">
        <v>20</v>
      </c>
      <c r="M309" s="12"/>
    </row>
    <row r="310" spans="1:13" ht="18" customHeight="1">
      <c r="A310" s="4">
        <v>309</v>
      </c>
      <c r="B310" s="37">
        <v>43254</v>
      </c>
      <c r="C310" s="17" t="s">
        <v>18</v>
      </c>
      <c r="D310" s="17" t="s">
        <v>6</v>
      </c>
      <c r="E310" s="17" t="s">
        <v>35</v>
      </c>
      <c r="F310" s="17" t="s">
        <v>27</v>
      </c>
      <c r="G310" s="59"/>
      <c r="H310" s="59"/>
      <c r="I310" s="21" t="s">
        <v>32</v>
      </c>
      <c r="J310" s="21" t="s">
        <v>38</v>
      </c>
      <c r="M310" s="12"/>
    </row>
    <row r="311" spans="1:13" ht="18" customHeight="1">
      <c r="A311" s="4">
        <v>310</v>
      </c>
      <c r="B311" s="37">
        <v>43256</v>
      </c>
      <c r="C311" s="17" t="s">
        <v>7</v>
      </c>
      <c r="D311" s="17" t="s">
        <v>35</v>
      </c>
      <c r="E311" s="17" t="s">
        <v>28</v>
      </c>
      <c r="F311" s="17" t="s">
        <v>46</v>
      </c>
      <c r="G311" s="59"/>
      <c r="H311" s="59"/>
      <c r="I311" s="21" t="s">
        <v>37</v>
      </c>
      <c r="J311" s="21" t="s">
        <v>9</v>
      </c>
      <c r="M311" s="12"/>
    </row>
    <row r="312" spans="1:13" ht="18" customHeight="1">
      <c r="A312" s="4">
        <v>311</v>
      </c>
      <c r="B312" s="37">
        <v>43256</v>
      </c>
      <c r="C312" s="17" t="s">
        <v>55</v>
      </c>
      <c r="D312" s="17" t="s">
        <v>5</v>
      </c>
      <c r="E312" s="17" t="s">
        <v>16</v>
      </c>
      <c r="F312" s="17" t="s">
        <v>30</v>
      </c>
      <c r="G312" s="59"/>
      <c r="H312" s="59"/>
      <c r="I312" s="21" t="s">
        <v>13</v>
      </c>
      <c r="J312" s="21" t="s">
        <v>32</v>
      </c>
      <c r="M312" s="12"/>
    </row>
    <row r="313" spans="1:13" ht="18" customHeight="1">
      <c r="A313" s="4">
        <v>312</v>
      </c>
      <c r="B313" s="37">
        <v>43256</v>
      </c>
      <c r="C313" s="17" t="s">
        <v>6</v>
      </c>
      <c r="D313" s="17" t="s">
        <v>42</v>
      </c>
      <c r="E313" s="17" t="s">
        <v>27</v>
      </c>
      <c r="F313" s="17" t="s">
        <v>17</v>
      </c>
      <c r="G313" s="59"/>
      <c r="H313" s="59"/>
      <c r="I313" s="21" t="s">
        <v>14</v>
      </c>
      <c r="J313" s="21" t="s">
        <v>25</v>
      </c>
      <c r="M313" s="12"/>
    </row>
    <row r="314" spans="1:13" ht="18" customHeight="1">
      <c r="A314" s="4">
        <v>313</v>
      </c>
      <c r="B314" s="37">
        <v>43256</v>
      </c>
      <c r="C314" s="17" t="s">
        <v>23</v>
      </c>
      <c r="D314" s="17" t="s">
        <v>45</v>
      </c>
      <c r="E314" s="17" t="s">
        <v>50</v>
      </c>
      <c r="F314" s="17" t="s">
        <v>47</v>
      </c>
      <c r="G314" s="59"/>
      <c r="H314" s="59"/>
      <c r="I314" s="21" t="s">
        <v>38</v>
      </c>
      <c r="J314" s="21" t="s">
        <v>26</v>
      </c>
      <c r="M314" s="12"/>
    </row>
    <row r="315" spans="1:13" ht="18" customHeight="1">
      <c r="A315" s="4">
        <v>314</v>
      </c>
      <c r="B315" s="37">
        <v>43256</v>
      </c>
      <c r="C315" s="17" t="s">
        <v>12</v>
      </c>
      <c r="D315" s="17" t="s">
        <v>43</v>
      </c>
      <c r="E315" s="17" t="s">
        <v>24</v>
      </c>
      <c r="F315" s="17" t="s">
        <v>10</v>
      </c>
      <c r="G315" s="59"/>
      <c r="H315" s="59"/>
      <c r="I315" s="21" t="s">
        <v>20</v>
      </c>
      <c r="J315" s="21" t="s">
        <v>8</v>
      </c>
      <c r="M315" s="12"/>
    </row>
    <row r="316" spans="1:13" ht="18" customHeight="1">
      <c r="A316" s="4">
        <v>315</v>
      </c>
      <c r="B316" s="37">
        <v>43257</v>
      </c>
      <c r="C316" s="17" t="s">
        <v>35</v>
      </c>
      <c r="D316" s="17" t="s">
        <v>28</v>
      </c>
      <c r="E316" s="17" t="s">
        <v>46</v>
      </c>
      <c r="F316" s="17" t="s">
        <v>41</v>
      </c>
      <c r="G316" s="59"/>
      <c r="H316" s="59"/>
      <c r="I316" s="21" t="s">
        <v>37</v>
      </c>
      <c r="J316" s="21" t="s">
        <v>9</v>
      </c>
      <c r="M316" s="12"/>
    </row>
    <row r="317" spans="1:13" ht="18" customHeight="1">
      <c r="A317" s="4">
        <v>316</v>
      </c>
      <c r="B317" s="37">
        <v>43257</v>
      </c>
      <c r="C317" s="17" t="s">
        <v>43</v>
      </c>
      <c r="D317" s="17" t="s">
        <v>24</v>
      </c>
      <c r="E317" s="17" t="s">
        <v>10</v>
      </c>
      <c r="F317" s="17" t="s">
        <v>40</v>
      </c>
      <c r="G317" s="59"/>
      <c r="H317" s="59"/>
      <c r="I317" s="21" t="s">
        <v>20</v>
      </c>
      <c r="J317" s="21" t="s">
        <v>8</v>
      </c>
      <c r="M317" s="12"/>
    </row>
    <row r="318" spans="1:13" ht="18" customHeight="1">
      <c r="A318" s="4">
        <v>317</v>
      </c>
      <c r="B318" s="37">
        <v>43257</v>
      </c>
      <c r="C318" s="17" t="s">
        <v>57</v>
      </c>
      <c r="D318" s="17" t="s">
        <v>34</v>
      </c>
      <c r="E318" s="17" t="s">
        <v>4</v>
      </c>
      <c r="F318" s="17" t="s">
        <v>33</v>
      </c>
      <c r="G318" s="59"/>
      <c r="H318" s="59"/>
      <c r="I318" s="21" t="s">
        <v>19</v>
      </c>
      <c r="J318" s="21" t="s">
        <v>31</v>
      </c>
      <c r="M318" s="12"/>
    </row>
    <row r="319" spans="1:13" ht="18" customHeight="1">
      <c r="A319" s="4">
        <v>318</v>
      </c>
      <c r="B319" s="37">
        <v>43258</v>
      </c>
      <c r="C319" s="17" t="s">
        <v>34</v>
      </c>
      <c r="D319" s="17" t="s">
        <v>4</v>
      </c>
      <c r="E319" s="17" t="s">
        <v>33</v>
      </c>
      <c r="F319" s="17" t="s">
        <v>48</v>
      </c>
      <c r="G319" s="59"/>
      <c r="H319" s="59"/>
      <c r="I319" s="21" t="s">
        <v>19</v>
      </c>
      <c r="J319" s="21" t="s">
        <v>31</v>
      </c>
      <c r="M319" s="12"/>
    </row>
    <row r="320" spans="1:13" ht="18" customHeight="1">
      <c r="A320" s="4">
        <v>319</v>
      </c>
      <c r="B320" s="37">
        <v>43258</v>
      </c>
      <c r="C320" s="17" t="s">
        <v>28</v>
      </c>
      <c r="D320" s="17" t="s">
        <v>46</v>
      </c>
      <c r="E320" s="17" t="s">
        <v>41</v>
      </c>
      <c r="F320" s="17" t="s">
        <v>7</v>
      </c>
      <c r="G320" s="59"/>
      <c r="H320" s="59"/>
      <c r="I320" s="21" t="s">
        <v>37</v>
      </c>
      <c r="J320" s="21" t="s">
        <v>9</v>
      </c>
      <c r="M320" s="12"/>
    </row>
    <row r="321" spans="1:13" ht="18" customHeight="1">
      <c r="A321" s="4">
        <v>320</v>
      </c>
      <c r="B321" s="37">
        <v>43258</v>
      </c>
      <c r="C321" s="17" t="s">
        <v>24</v>
      </c>
      <c r="D321" s="17" t="s">
        <v>10</v>
      </c>
      <c r="E321" s="17" t="s">
        <v>40</v>
      </c>
      <c r="F321" s="17" t="s">
        <v>12</v>
      </c>
      <c r="G321" s="59"/>
      <c r="H321" s="59"/>
      <c r="I321" s="21" t="s">
        <v>20</v>
      </c>
      <c r="J321" s="21" t="s">
        <v>8</v>
      </c>
      <c r="M321" s="12"/>
    </row>
    <row r="322" spans="1:13" ht="18" customHeight="1">
      <c r="A322" s="4">
        <v>321</v>
      </c>
      <c r="B322" s="37">
        <v>43258</v>
      </c>
      <c r="C322" s="17" t="s">
        <v>50</v>
      </c>
      <c r="D322" s="17" t="s">
        <v>47</v>
      </c>
      <c r="E322" s="17" t="s">
        <v>15</v>
      </c>
      <c r="F322" s="17" t="s">
        <v>23</v>
      </c>
      <c r="G322" s="59"/>
      <c r="H322" s="59"/>
      <c r="I322" s="21" t="s">
        <v>38</v>
      </c>
      <c r="J322" s="21" t="s">
        <v>26</v>
      </c>
      <c r="M322" s="12"/>
    </row>
    <row r="323" spans="1:13" ht="18" customHeight="1">
      <c r="A323" s="4">
        <v>322</v>
      </c>
      <c r="B323" s="37">
        <v>43258</v>
      </c>
      <c r="C323" s="17" t="s">
        <v>27</v>
      </c>
      <c r="D323" s="17" t="s">
        <v>17</v>
      </c>
      <c r="E323" s="17" t="s">
        <v>44</v>
      </c>
      <c r="F323" s="17" t="s">
        <v>6</v>
      </c>
      <c r="G323" s="59"/>
      <c r="H323" s="59"/>
      <c r="I323" s="21" t="s">
        <v>14</v>
      </c>
      <c r="J323" s="21" t="s">
        <v>25</v>
      </c>
      <c r="M323" s="12"/>
    </row>
    <row r="324" spans="1:13" ht="18" customHeight="1">
      <c r="A324" s="4">
        <v>323</v>
      </c>
      <c r="B324" s="37">
        <v>43258</v>
      </c>
      <c r="C324" s="17" t="s">
        <v>16</v>
      </c>
      <c r="D324" s="17" t="s">
        <v>30</v>
      </c>
      <c r="E324" s="17" t="s">
        <v>29</v>
      </c>
      <c r="F324" s="17" t="s">
        <v>55</v>
      </c>
      <c r="G324" s="59"/>
      <c r="H324" s="59"/>
      <c r="I324" s="21" t="s">
        <v>13</v>
      </c>
      <c r="J324" s="21" t="s">
        <v>32</v>
      </c>
      <c r="M324" s="12"/>
    </row>
    <row r="325" spans="1:13" ht="18" customHeight="1">
      <c r="A325" s="4">
        <v>324</v>
      </c>
      <c r="B325" s="37">
        <v>43259</v>
      </c>
      <c r="C325" s="17" t="s">
        <v>4</v>
      </c>
      <c r="D325" s="17" t="s">
        <v>131</v>
      </c>
      <c r="E325" s="17" t="s">
        <v>21</v>
      </c>
      <c r="F325" s="17" t="s">
        <v>132</v>
      </c>
      <c r="G325" s="59"/>
      <c r="H325" s="59"/>
      <c r="I325" s="21" t="s">
        <v>19</v>
      </c>
      <c r="J325" s="21" t="s">
        <v>9</v>
      </c>
      <c r="M325" s="12"/>
    </row>
    <row r="326" spans="1:13" ht="18" customHeight="1">
      <c r="A326" s="4">
        <v>325</v>
      </c>
      <c r="B326" s="37">
        <v>43259</v>
      </c>
      <c r="C326" s="17" t="s">
        <v>10</v>
      </c>
      <c r="D326" s="17" t="s">
        <v>33</v>
      </c>
      <c r="E326" s="17" t="s">
        <v>55</v>
      </c>
      <c r="F326" s="17" t="s">
        <v>42</v>
      </c>
      <c r="G326" s="59"/>
      <c r="H326" s="59"/>
      <c r="I326" s="21" t="s">
        <v>20</v>
      </c>
      <c r="J326" s="21" t="s">
        <v>25</v>
      </c>
      <c r="M326" s="12"/>
    </row>
    <row r="327" spans="1:13" ht="18" customHeight="1">
      <c r="A327" s="4">
        <v>326</v>
      </c>
      <c r="B327" s="37">
        <v>43259</v>
      </c>
      <c r="C327" s="17" t="s">
        <v>56</v>
      </c>
      <c r="D327" s="17" t="s">
        <v>44</v>
      </c>
      <c r="E327" s="17" t="s">
        <v>23</v>
      </c>
      <c r="F327" s="17" t="s">
        <v>49</v>
      </c>
      <c r="G327" s="59"/>
      <c r="H327" s="59"/>
      <c r="I327" s="21" t="s">
        <v>13</v>
      </c>
      <c r="J327" s="21" t="s">
        <v>31</v>
      </c>
      <c r="M327" s="12"/>
    </row>
    <row r="328" spans="1:13" ht="18" customHeight="1">
      <c r="A328" s="4">
        <v>327</v>
      </c>
      <c r="B328" s="37">
        <v>43259</v>
      </c>
      <c r="C328" s="17" t="s">
        <v>30</v>
      </c>
      <c r="D328" s="17" t="s">
        <v>15</v>
      </c>
      <c r="E328" s="17" t="s">
        <v>6</v>
      </c>
      <c r="F328" s="17" t="s">
        <v>39</v>
      </c>
      <c r="G328" s="59"/>
      <c r="H328" s="59"/>
      <c r="I328" s="21" t="s">
        <v>37</v>
      </c>
      <c r="J328" s="21" t="s">
        <v>32</v>
      </c>
      <c r="M328" s="12"/>
    </row>
    <row r="329" spans="1:13" ht="18" customHeight="1">
      <c r="A329" s="4">
        <v>328</v>
      </c>
      <c r="B329" s="37">
        <v>43259</v>
      </c>
      <c r="C329" s="17" t="s">
        <v>22</v>
      </c>
      <c r="D329" s="80" t="s">
        <v>72</v>
      </c>
      <c r="E329" s="17" t="s">
        <v>60</v>
      </c>
      <c r="F329" s="17" t="s">
        <v>36</v>
      </c>
      <c r="G329" s="59"/>
      <c r="H329" s="59"/>
      <c r="I329" s="21" t="s">
        <v>14</v>
      </c>
      <c r="J329" s="21" t="s">
        <v>26</v>
      </c>
      <c r="M329" s="12"/>
    </row>
    <row r="330" spans="1:13" ht="18" customHeight="1">
      <c r="A330" s="4">
        <v>329</v>
      </c>
      <c r="B330" s="37">
        <v>43260</v>
      </c>
      <c r="C330" s="80" t="s">
        <v>72</v>
      </c>
      <c r="D330" s="17" t="s">
        <v>60</v>
      </c>
      <c r="E330" s="17" t="s">
        <v>36</v>
      </c>
      <c r="F330" s="17" t="s">
        <v>18</v>
      </c>
      <c r="G330" s="59"/>
      <c r="H330" s="59"/>
      <c r="I330" s="21" t="s">
        <v>14</v>
      </c>
      <c r="J330" s="21" t="s">
        <v>26</v>
      </c>
      <c r="M330" s="13"/>
    </row>
    <row r="331" spans="1:13" ht="18" customHeight="1">
      <c r="A331" s="4">
        <v>330</v>
      </c>
      <c r="B331" s="37">
        <v>43260</v>
      </c>
      <c r="C331" s="17" t="s">
        <v>44</v>
      </c>
      <c r="D331" s="17" t="s">
        <v>23</v>
      </c>
      <c r="E331" s="17" t="s">
        <v>49</v>
      </c>
      <c r="F331" s="17" t="s">
        <v>28</v>
      </c>
      <c r="G331" s="59"/>
      <c r="H331" s="59"/>
      <c r="I331" s="21" t="s">
        <v>13</v>
      </c>
      <c r="J331" s="21" t="s">
        <v>31</v>
      </c>
      <c r="M331" s="12"/>
    </row>
    <row r="332" spans="1:13" ht="18" customHeight="1">
      <c r="A332" s="4">
        <v>331</v>
      </c>
      <c r="B332" s="37">
        <v>43260</v>
      </c>
      <c r="C332" s="17" t="s">
        <v>131</v>
      </c>
      <c r="D332" s="17" t="s">
        <v>21</v>
      </c>
      <c r="E332" s="17" t="s">
        <v>132</v>
      </c>
      <c r="F332" s="17" t="s">
        <v>50</v>
      </c>
      <c r="G332" s="59"/>
      <c r="H332" s="59"/>
      <c r="I332" s="21" t="s">
        <v>19</v>
      </c>
      <c r="J332" s="21" t="s">
        <v>9</v>
      </c>
      <c r="M332" s="12"/>
    </row>
    <row r="333" spans="1:13" ht="18" customHeight="1">
      <c r="A333" s="4">
        <v>333</v>
      </c>
      <c r="B333" s="37">
        <v>43260</v>
      </c>
      <c r="C333" s="17" t="s">
        <v>11</v>
      </c>
      <c r="D333" s="17" t="s">
        <v>7</v>
      </c>
      <c r="E333" s="17" t="s">
        <v>43</v>
      </c>
      <c r="F333" s="17" t="s">
        <v>34</v>
      </c>
      <c r="G333" s="59"/>
      <c r="H333" s="59"/>
      <c r="I333" s="21" t="s">
        <v>38</v>
      </c>
      <c r="J333" s="21" t="s">
        <v>8</v>
      </c>
      <c r="M333" s="12"/>
    </row>
    <row r="334" spans="1:13" ht="18" customHeight="1">
      <c r="A334" s="4">
        <v>334</v>
      </c>
      <c r="B334" s="37">
        <v>43260</v>
      </c>
      <c r="C334" s="17" t="s">
        <v>33</v>
      </c>
      <c r="D334" s="17" t="s">
        <v>55</v>
      </c>
      <c r="E334" s="17" t="s">
        <v>42</v>
      </c>
      <c r="F334" s="17" t="s">
        <v>16</v>
      </c>
      <c r="G334" s="59"/>
      <c r="H334" s="59"/>
      <c r="I334" s="21" t="s">
        <v>20</v>
      </c>
      <c r="J334" s="21" t="s">
        <v>25</v>
      </c>
      <c r="M334" s="12"/>
    </row>
    <row r="335" spans="1:13" ht="18" customHeight="1">
      <c r="A335" s="4">
        <v>332</v>
      </c>
      <c r="B335" s="37">
        <v>43260</v>
      </c>
      <c r="C335" s="17" t="s">
        <v>15</v>
      </c>
      <c r="D335" s="17" t="s">
        <v>6</v>
      </c>
      <c r="E335" s="17" t="s">
        <v>39</v>
      </c>
      <c r="F335" s="17" t="s">
        <v>24</v>
      </c>
      <c r="G335" s="59"/>
      <c r="H335" s="59"/>
      <c r="I335" s="21" t="s">
        <v>37</v>
      </c>
      <c r="J335" s="21" t="s">
        <v>32</v>
      </c>
      <c r="M335" s="12"/>
    </row>
    <row r="336" spans="1:13" ht="18" customHeight="1">
      <c r="A336" s="4">
        <v>335</v>
      </c>
      <c r="B336" s="37">
        <v>43261</v>
      </c>
      <c r="C336" s="17" t="s">
        <v>60</v>
      </c>
      <c r="D336" s="17" t="s">
        <v>36</v>
      </c>
      <c r="E336" s="17" t="s">
        <v>18</v>
      </c>
      <c r="F336" s="17" t="s">
        <v>22</v>
      </c>
      <c r="G336" s="59"/>
      <c r="H336" s="59"/>
      <c r="I336" s="21" t="s">
        <v>14</v>
      </c>
      <c r="J336" s="21" t="s">
        <v>26</v>
      </c>
      <c r="M336" s="12"/>
    </row>
    <row r="337" spans="1:13" ht="18" customHeight="1">
      <c r="A337" s="4">
        <v>336</v>
      </c>
      <c r="B337" s="37">
        <v>43261</v>
      </c>
      <c r="C337" s="17" t="s">
        <v>7</v>
      </c>
      <c r="D337" s="17" t="s">
        <v>43</v>
      </c>
      <c r="E337" s="17" t="s">
        <v>34</v>
      </c>
      <c r="F337" s="17" t="s">
        <v>58</v>
      </c>
      <c r="G337" s="59"/>
      <c r="H337" s="59"/>
      <c r="I337" s="21" t="s">
        <v>38</v>
      </c>
      <c r="J337" s="21" t="s">
        <v>8</v>
      </c>
      <c r="M337" s="12"/>
    </row>
    <row r="338" spans="1:13" ht="18" customHeight="1">
      <c r="A338" s="4">
        <v>337</v>
      </c>
      <c r="B338" s="37">
        <v>43261</v>
      </c>
      <c r="C338" s="17" t="s">
        <v>55</v>
      </c>
      <c r="D338" s="17" t="s">
        <v>42</v>
      </c>
      <c r="E338" s="17" t="s">
        <v>16</v>
      </c>
      <c r="F338" s="17" t="s">
        <v>10</v>
      </c>
      <c r="G338" s="59"/>
      <c r="H338" s="59"/>
      <c r="I338" s="21" t="s">
        <v>20</v>
      </c>
      <c r="J338" s="21" t="s">
        <v>25</v>
      </c>
      <c r="M338" s="12"/>
    </row>
    <row r="339" spans="1:13" ht="18" customHeight="1">
      <c r="A339" s="4">
        <v>338</v>
      </c>
      <c r="B339" s="37">
        <v>43261</v>
      </c>
      <c r="C339" s="17" t="s">
        <v>6</v>
      </c>
      <c r="D339" s="17" t="s">
        <v>39</v>
      </c>
      <c r="E339" s="17" t="s">
        <v>24</v>
      </c>
      <c r="F339" s="17" t="s">
        <v>30</v>
      </c>
      <c r="G339" s="59"/>
      <c r="H339" s="59"/>
      <c r="I339" s="21" t="s">
        <v>37</v>
      </c>
      <c r="J339" s="21" t="s">
        <v>32</v>
      </c>
      <c r="M339" s="12"/>
    </row>
    <row r="340" spans="1:13" ht="18" customHeight="1">
      <c r="A340" s="4">
        <v>339</v>
      </c>
      <c r="B340" s="37">
        <v>43261</v>
      </c>
      <c r="C340" s="17" t="s">
        <v>23</v>
      </c>
      <c r="D340" s="17" t="s">
        <v>49</v>
      </c>
      <c r="E340" s="17" t="s">
        <v>28</v>
      </c>
      <c r="F340" s="17" t="s">
        <v>56</v>
      </c>
      <c r="G340" s="59"/>
      <c r="H340" s="59"/>
      <c r="I340" s="21" t="s">
        <v>13</v>
      </c>
      <c r="J340" s="21" t="s">
        <v>31</v>
      </c>
      <c r="M340" s="12"/>
    </row>
    <row r="341" spans="1:13" ht="18" customHeight="1">
      <c r="A341" s="4">
        <v>340</v>
      </c>
      <c r="B341" s="37">
        <v>43261</v>
      </c>
      <c r="C341" s="17" t="s">
        <v>21</v>
      </c>
      <c r="D341" s="17" t="s">
        <v>132</v>
      </c>
      <c r="E341" s="17" t="s">
        <v>50</v>
      </c>
      <c r="F341" s="17" t="s">
        <v>4</v>
      </c>
      <c r="G341" s="59"/>
      <c r="H341" s="59"/>
      <c r="I341" s="21" t="s">
        <v>19</v>
      </c>
      <c r="J341" s="21" t="s">
        <v>9</v>
      </c>
      <c r="M341" s="12"/>
    </row>
    <row r="342" spans="1:13" ht="18" customHeight="1">
      <c r="A342" s="4">
        <v>341</v>
      </c>
      <c r="B342" s="37">
        <v>43263</v>
      </c>
      <c r="C342" s="17" t="s">
        <v>39</v>
      </c>
      <c r="D342" s="17" t="s">
        <v>18</v>
      </c>
      <c r="E342" s="17" t="s">
        <v>30</v>
      </c>
      <c r="F342" s="17" t="s">
        <v>35</v>
      </c>
      <c r="G342" s="59"/>
      <c r="H342" s="59"/>
      <c r="I342" s="21" t="s">
        <v>31</v>
      </c>
      <c r="J342" s="21" t="s">
        <v>38</v>
      </c>
      <c r="M342" s="12"/>
    </row>
    <row r="343" spans="1:13" ht="18" customHeight="1">
      <c r="A343" s="4">
        <v>342</v>
      </c>
      <c r="B343" s="37">
        <v>43263</v>
      </c>
      <c r="C343" s="17" t="s">
        <v>47</v>
      </c>
      <c r="D343" s="17" t="s">
        <v>41</v>
      </c>
      <c r="E343" s="17" t="s">
        <v>12</v>
      </c>
      <c r="F343" s="17" t="s">
        <v>15</v>
      </c>
      <c r="G343" s="59"/>
      <c r="H343" s="59"/>
      <c r="I343" s="21" t="s">
        <v>8</v>
      </c>
      <c r="J343" s="21" t="s">
        <v>13</v>
      </c>
      <c r="M343" s="12"/>
    </row>
    <row r="344" spans="1:13" ht="18" customHeight="1">
      <c r="A344" s="4">
        <v>343</v>
      </c>
      <c r="B344" s="37">
        <v>43263</v>
      </c>
      <c r="C344" s="17" t="s">
        <v>132</v>
      </c>
      <c r="D344" s="17" t="s">
        <v>24</v>
      </c>
      <c r="E344" s="17" t="s">
        <v>45</v>
      </c>
      <c r="F344" s="17" t="s">
        <v>23</v>
      </c>
      <c r="G344" s="59"/>
      <c r="H344" s="59"/>
      <c r="I344" s="21" t="s">
        <v>26</v>
      </c>
      <c r="J344" s="21" t="s">
        <v>19</v>
      </c>
      <c r="M344" s="12"/>
    </row>
    <row r="345" spans="1:13" ht="18" customHeight="1">
      <c r="A345" s="4">
        <v>344</v>
      </c>
      <c r="B345" s="37">
        <v>43263</v>
      </c>
      <c r="C345" s="17" t="s">
        <v>34</v>
      </c>
      <c r="D345" s="17" t="s">
        <v>56</v>
      </c>
      <c r="E345" s="17" t="s">
        <v>10</v>
      </c>
      <c r="F345" s="17" t="s">
        <v>7</v>
      </c>
      <c r="G345" s="59"/>
      <c r="H345" s="59"/>
      <c r="I345" s="21" t="s">
        <v>32</v>
      </c>
      <c r="J345" s="21" t="s">
        <v>14</v>
      </c>
      <c r="M345" s="12"/>
    </row>
    <row r="346" spans="1:13" ht="18" customHeight="1">
      <c r="A346" s="4">
        <v>345</v>
      </c>
      <c r="B346" s="37">
        <v>43263</v>
      </c>
      <c r="C346" s="17" t="s">
        <v>46</v>
      </c>
      <c r="D346" s="17" t="s">
        <v>50</v>
      </c>
      <c r="E346" s="17" t="s">
        <v>22</v>
      </c>
      <c r="F346" s="17" t="s">
        <v>131</v>
      </c>
      <c r="G346" s="59"/>
      <c r="H346" s="59"/>
      <c r="I346" s="21" t="s">
        <v>25</v>
      </c>
      <c r="J346" s="21" t="s">
        <v>37</v>
      </c>
      <c r="M346" s="12"/>
    </row>
    <row r="347" spans="1:13" ht="18" customHeight="1">
      <c r="A347" s="4">
        <v>346</v>
      </c>
      <c r="B347" s="37">
        <v>43263</v>
      </c>
      <c r="C347" s="17" t="s">
        <v>17</v>
      </c>
      <c r="D347" s="17" t="s">
        <v>29</v>
      </c>
      <c r="E347" s="17" t="s">
        <v>48</v>
      </c>
      <c r="F347" s="17" t="s">
        <v>5</v>
      </c>
      <c r="G347" s="59"/>
      <c r="H347" s="59"/>
      <c r="I347" s="21" t="s">
        <v>9</v>
      </c>
      <c r="J347" s="21" t="s">
        <v>20</v>
      </c>
      <c r="M347" s="12"/>
    </row>
    <row r="348" spans="1:13" ht="18" customHeight="1">
      <c r="A348" s="4">
        <v>347</v>
      </c>
      <c r="B348" s="37">
        <v>43264</v>
      </c>
      <c r="C348" s="17" t="s">
        <v>41</v>
      </c>
      <c r="D348" s="17" t="s">
        <v>12</v>
      </c>
      <c r="E348" s="17" t="s">
        <v>15</v>
      </c>
      <c r="F348" s="17" t="s">
        <v>21</v>
      </c>
      <c r="G348" s="59"/>
      <c r="H348" s="59"/>
      <c r="I348" s="21" t="s">
        <v>8</v>
      </c>
      <c r="J348" s="21" t="s">
        <v>13</v>
      </c>
      <c r="M348" s="12"/>
    </row>
    <row r="349" spans="1:13" ht="18" customHeight="1">
      <c r="A349" s="4">
        <v>348</v>
      </c>
      <c r="B349" s="37">
        <v>43264</v>
      </c>
      <c r="C349" s="17" t="s">
        <v>29</v>
      </c>
      <c r="D349" s="17" t="s">
        <v>48</v>
      </c>
      <c r="E349" s="17" t="s">
        <v>5</v>
      </c>
      <c r="F349" s="17" t="s">
        <v>27</v>
      </c>
      <c r="G349" s="59"/>
      <c r="H349" s="59"/>
      <c r="I349" s="21" t="s">
        <v>9</v>
      </c>
      <c r="J349" s="21" t="s">
        <v>20</v>
      </c>
      <c r="M349" s="12"/>
    </row>
    <row r="350" spans="1:13" ht="18" customHeight="1">
      <c r="A350" s="4">
        <v>349</v>
      </c>
      <c r="B350" s="37">
        <v>43264</v>
      </c>
      <c r="C350" s="17" t="s">
        <v>56</v>
      </c>
      <c r="D350" s="17" t="s">
        <v>10</v>
      </c>
      <c r="E350" s="17" t="s">
        <v>7</v>
      </c>
      <c r="F350" s="17" t="s">
        <v>40</v>
      </c>
      <c r="G350" s="59"/>
      <c r="H350" s="59"/>
      <c r="I350" s="21" t="s">
        <v>32</v>
      </c>
      <c r="J350" s="21" t="s">
        <v>14</v>
      </c>
      <c r="M350" s="12"/>
    </row>
    <row r="351" spans="1:13" ht="18" customHeight="1">
      <c r="A351" s="4">
        <v>350</v>
      </c>
      <c r="B351" s="37">
        <v>43264</v>
      </c>
      <c r="C351" s="17" t="s">
        <v>24</v>
      </c>
      <c r="D351" s="17" t="s">
        <v>45</v>
      </c>
      <c r="E351" s="17" t="s">
        <v>23</v>
      </c>
      <c r="F351" s="17" t="s">
        <v>43</v>
      </c>
      <c r="G351" s="59"/>
      <c r="H351" s="59"/>
      <c r="I351" s="21" t="s">
        <v>26</v>
      </c>
      <c r="J351" s="21" t="s">
        <v>19</v>
      </c>
      <c r="M351" s="12"/>
    </row>
    <row r="352" spans="1:13" ht="18" customHeight="1">
      <c r="A352" s="4">
        <v>351</v>
      </c>
      <c r="B352" s="37">
        <v>43264</v>
      </c>
      <c r="C352" s="17" t="s">
        <v>50</v>
      </c>
      <c r="D352" s="17" t="s">
        <v>22</v>
      </c>
      <c r="E352" s="17" t="s">
        <v>131</v>
      </c>
      <c r="F352" s="17" t="s">
        <v>6</v>
      </c>
      <c r="G352" s="59"/>
      <c r="H352" s="59"/>
      <c r="I352" s="21" t="s">
        <v>25</v>
      </c>
      <c r="J352" s="21" t="s">
        <v>37</v>
      </c>
      <c r="M352" s="12"/>
    </row>
    <row r="353" spans="1:13" ht="18" customHeight="1">
      <c r="A353" s="4">
        <v>352</v>
      </c>
      <c r="B353" s="37">
        <v>43264</v>
      </c>
      <c r="C353" s="17" t="s">
        <v>18</v>
      </c>
      <c r="D353" s="17" t="s">
        <v>30</v>
      </c>
      <c r="E353" s="17" t="s">
        <v>35</v>
      </c>
      <c r="F353" s="17" t="s">
        <v>49</v>
      </c>
      <c r="G353" s="59"/>
      <c r="H353" s="59"/>
      <c r="I353" s="21" t="s">
        <v>31</v>
      </c>
      <c r="J353" s="21" t="s">
        <v>38</v>
      </c>
      <c r="M353" s="12"/>
    </row>
    <row r="354" spans="1:13" ht="18" customHeight="1">
      <c r="A354" s="4">
        <v>353</v>
      </c>
      <c r="B354" s="37">
        <v>43265</v>
      </c>
      <c r="C354" s="17" t="s">
        <v>45</v>
      </c>
      <c r="D354" s="17" t="s">
        <v>23</v>
      </c>
      <c r="E354" s="17" t="s">
        <v>43</v>
      </c>
      <c r="F354" s="17" t="s">
        <v>132</v>
      </c>
      <c r="G354" s="59"/>
      <c r="H354" s="59"/>
      <c r="I354" s="21" t="s">
        <v>26</v>
      </c>
      <c r="J354" s="21" t="s">
        <v>19</v>
      </c>
      <c r="M354" s="12"/>
    </row>
    <row r="355" spans="1:13" ht="18" customHeight="1">
      <c r="A355" s="4">
        <v>354</v>
      </c>
      <c r="B355" s="37">
        <v>43265</v>
      </c>
      <c r="C355" s="17" t="s">
        <v>10</v>
      </c>
      <c r="D355" s="17" t="s">
        <v>7</v>
      </c>
      <c r="E355" s="17" t="s">
        <v>40</v>
      </c>
      <c r="F355" s="17" t="s">
        <v>34</v>
      </c>
      <c r="G355" s="59"/>
      <c r="H355" s="59"/>
      <c r="I355" s="21" t="s">
        <v>32</v>
      </c>
      <c r="J355" s="21" t="s">
        <v>14</v>
      </c>
      <c r="M355" s="12"/>
    </row>
    <row r="356" spans="1:13" ht="18" customHeight="1">
      <c r="A356" s="4">
        <v>355</v>
      </c>
      <c r="B356" s="37">
        <v>43265</v>
      </c>
      <c r="C356" s="17" t="s">
        <v>48</v>
      </c>
      <c r="D356" s="17" t="s">
        <v>5</v>
      </c>
      <c r="E356" s="17" t="s">
        <v>27</v>
      </c>
      <c r="F356" s="17" t="s">
        <v>17</v>
      </c>
      <c r="G356" s="59"/>
      <c r="H356" s="59"/>
      <c r="I356" s="21" t="s">
        <v>9</v>
      </c>
      <c r="J356" s="21" t="s">
        <v>20</v>
      </c>
      <c r="M356" s="12"/>
    </row>
    <row r="357" spans="1:13" ht="18" customHeight="1">
      <c r="A357" s="4">
        <v>356</v>
      </c>
      <c r="B357" s="37">
        <v>43265</v>
      </c>
      <c r="C357" s="17" t="s">
        <v>30</v>
      </c>
      <c r="D357" s="17" t="s">
        <v>35</v>
      </c>
      <c r="E357" s="17" t="s">
        <v>49</v>
      </c>
      <c r="F357" s="17" t="s">
        <v>39</v>
      </c>
      <c r="G357" s="59"/>
      <c r="H357" s="59"/>
      <c r="I357" s="21" t="s">
        <v>31</v>
      </c>
      <c r="J357" s="21" t="s">
        <v>38</v>
      </c>
      <c r="M357" s="12"/>
    </row>
    <row r="358" spans="1:13" ht="18" customHeight="1">
      <c r="A358" s="4">
        <v>357</v>
      </c>
      <c r="B358" s="37">
        <v>43265</v>
      </c>
      <c r="C358" s="17" t="s">
        <v>22</v>
      </c>
      <c r="D358" s="17" t="s">
        <v>131</v>
      </c>
      <c r="E358" s="17" t="s">
        <v>6</v>
      </c>
      <c r="F358" s="17" t="s">
        <v>46</v>
      </c>
      <c r="G358" s="59"/>
      <c r="H358" s="59"/>
      <c r="I358" s="21" t="s">
        <v>25</v>
      </c>
      <c r="J358" s="21" t="s">
        <v>37</v>
      </c>
      <c r="M358" s="12"/>
    </row>
    <row r="359" spans="1:13" ht="18" customHeight="1">
      <c r="A359" s="4">
        <v>358</v>
      </c>
      <c r="B359" s="37">
        <v>43265</v>
      </c>
      <c r="C359" s="17" t="s">
        <v>12</v>
      </c>
      <c r="D359" s="17" t="s">
        <v>15</v>
      </c>
      <c r="E359" s="17" t="s">
        <v>21</v>
      </c>
      <c r="F359" s="17" t="s">
        <v>47</v>
      </c>
      <c r="G359" s="59"/>
      <c r="H359" s="59"/>
      <c r="I359" s="21" t="s">
        <v>8</v>
      </c>
      <c r="J359" s="21" t="s">
        <v>13</v>
      </c>
      <c r="M359" s="12"/>
    </row>
    <row r="360" spans="1:13" ht="18" customHeight="1">
      <c r="A360" s="4">
        <v>359</v>
      </c>
      <c r="B360" s="37">
        <v>43266</v>
      </c>
      <c r="C360" s="17" t="s">
        <v>35</v>
      </c>
      <c r="D360" s="17" t="s">
        <v>49</v>
      </c>
      <c r="E360" s="17" t="s">
        <v>39</v>
      </c>
      <c r="F360" s="17" t="s">
        <v>18</v>
      </c>
      <c r="G360" s="59"/>
      <c r="H360" s="59"/>
      <c r="I360" s="21" t="s">
        <v>31</v>
      </c>
      <c r="J360" s="21" t="s">
        <v>14</v>
      </c>
      <c r="M360" s="12"/>
    </row>
    <row r="361" spans="1:13" ht="18" customHeight="1">
      <c r="A361" s="4">
        <v>360</v>
      </c>
      <c r="B361" s="37">
        <v>43266</v>
      </c>
      <c r="C361" s="17" t="s">
        <v>5</v>
      </c>
      <c r="D361" s="17" t="s">
        <v>27</v>
      </c>
      <c r="E361" s="17" t="s">
        <v>42</v>
      </c>
      <c r="F361" s="17" t="s">
        <v>29</v>
      </c>
      <c r="G361" s="59"/>
      <c r="H361" s="59"/>
      <c r="I361" s="21" t="s">
        <v>9</v>
      </c>
      <c r="J361" s="21" t="s">
        <v>38</v>
      </c>
      <c r="M361" s="12"/>
    </row>
    <row r="362" spans="1:13" ht="18" customHeight="1">
      <c r="A362" s="4">
        <v>361</v>
      </c>
      <c r="B362" s="37">
        <v>43266</v>
      </c>
      <c r="C362" s="17" t="s">
        <v>36</v>
      </c>
      <c r="D362" s="17" t="s">
        <v>40</v>
      </c>
      <c r="E362" s="17" t="s">
        <v>4</v>
      </c>
      <c r="F362" s="17" t="s">
        <v>33</v>
      </c>
      <c r="G362" s="59"/>
      <c r="H362" s="59"/>
      <c r="I362" s="21" t="s">
        <v>8</v>
      </c>
      <c r="J362" s="21" t="s">
        <v>37</v>
      </c>
      <c r="M362" s="12"/>
    </row>
    <row r="363" spans="1:13" ht="18" customHeight="1">
      <c r="A363" s="4">
        <v>362</v>
      </c>
      <c r="B363" s="37">
        <v>43266</v>
      </c>
      <c r="C363" s="17" t="s">
        <v>28</v>
      </c>
      <c r="D363" s="17" t="s">
        <v>6</v>
      </c>
      <c r="E363" s="17" t="s">
        <v>44</v>
      </c>
      <c r="F363" s="17" t="s">
        <v>72</v>
      </c>
      <c r="G363" s="59"/>
      <c r="H363" s="59"/>
      <c r="I363" s="21" t="s">
        <v>25</v>
      </c>
      <c r="J363" s="21" t="s">
        <v>19</v>
      </c>
      <c r="M363" s="12"/>
    </row>
    <row r="364" spans="1:13" ht="18" customHeight="1">
      <c r="A364" s="4">
        <v>363</v>
      </c>
      <c r="B364" s="37">
        <v>43266</v>
      </c>
      <c r="C364" s="17" t="s">
        <v>23</v>
      </c>
      <c r="D364" s="17" t="s">
        <v>16</v>
      </c>
      <c r="E364" s="17" t="s">
        <v>11</v>
      </c>
      <c r="F364" s="17" t="s">
        <v>24</v>
      </c>
      <c r="G364" s="59"/>
      <c r="H364" s="59"/>
      <c r="I364" s="21" t="s">
        <v>26</v>
      </c>
      <c r="J364" s="21" t="s">
        <v>13</v>
      </c>
      <c r="M364" s="12"/>
    </row>
    <row r="365" spans="1:13" ht="18" customHeight="1">
      <c r="A365" s="4">
        <v>364</v>
      </c>
      <c r="B365" s="37">
        <v>43266</v>
      </c>
      <c r="C365" s="17" t="s">
        <v>15</v>
      </c>
      <c r="D365" s="17" t="s">
        <v>21</v>
      </c>
      <c r="E365" s="17" t="s">
        <v>17</v>
      </c>
      <c r="F365" s="17" t="s">
        <v>41</v>
      </c>
      <c r="G365" s="59"/>
      <c r="H365" s="59"/>
      <c r="I365" s="21" t="s">
        <v>32</v>
      </c>
      <c r="J365" s="21" t="s">
        <v>20</v>
      </c>
      <c r="M365" s="12"/>
    </row>
    <row r="366" spans="1:13" ht="18" customHeight="1">
      <c r="A366" s="4">
        <v>365</v>
      </c>
      <c r="B366" s="37">
        <v>43267</v>
      </c>
      <c r="C366" s="17" t="s">
        <v>40</v>
      </c>
      <c r="D366" s="17" t="s">
        <v>4</v>
      </c>
      <c r="E366" s="17" t="s">
        <v>33</v>
      </c>
      <c r="F366" s="17" t="s">
        <v>55</v>
      </c>
      <c r="G366" s="59"/>
      <c r="H366" s="59"/>
      <c r="I366" s="21" t="s">
        <v>8</v>
      </c>
      <c r="J366" s="21" t="s">
        <v>37</v>
      </c>
      <c r="M366" s="12"/>
    </row>
    <row r="367" spans="1:13" ht="18" customHeight="1">
      <c r="A367" s="4">
        <v>366</v>
      </c>
      <c r="B367" s="37">
        <v>43267</v>
      </c>
      <c r="C367" s="17" t="s">
        <v>49</v>
      </c>
      <c r="D367" s="17" t="s">
        <v>39</v>
      </c>
      <c r="E367" s="17" t="s">
        <v>18</v>
      </c>
      <c r="F367" s="17" t="s">
        <v>30</v>
      </c>
      <c r="G367" s="59"/>
      <c r="H367" s="59"/>
      <c r="I367" s="21" t="s">
        <v>31</v>
      </c>
      <c r="J367" s="21" t="s">
        <v>14</v>
      </c>
      <c r="M367" s="12"/>
    </row>
    <row r="368" spans="1:13" ht="18" customHeight="1">
      <c r="A368" s="4">
        <v>367</v>
      </c>
      <c r="B368" s="37">
        <v>43267</v>
      </c>
      <c r="C368" s="17" t="s">
        <v>6</v>
      </c>
      <c r="D368" s="17" t="s">
        <v>44</v>
      </c>
      <c r="E368" s="80" t="s">
        <v>72</v>
      </c>
      <c r="F368" s="17" t="s">
        <v>22</v>
      </c>
      <c r="G368" s="59"/>
      <c r="H368" s="59"/>
      <c r="I368" s="21" t="s">
        <v>25</v>
      </c>
      <c r="J368" s="21" t="s">
        <v>19</v>
      </c>
      <c r="M368" s="12"/>
    </row>
    <row r="369" spans="1:13" ht="18" customHeight="1">
      <c r="A369" s="4">
        <v>368</v>
      </c>
      <c r="B369" s="37">
        <v>43267</v>
      </c>
      <c r="C369" s="17" t="s">
        <v>27</v>
      </c>
      <c r="D369" s="17" t="s">
        <v>42</v>
      </c>
      <c r="E369" s="17" t="s">
        <v>29</v>
      </c>
      <c r="F369" s="17" t="s">
        <v>10</v>
      </c>
      <c r="G369" s="59"/>
      <c r="H369" s="59"/>
      <c r="I369" s="21" t="s">
        <v>9</v>
      </c>
      <c r="J369" s="21" t="s">
        <v>38</v>
      </c>
      <c r="M369" s="12"/>
    </row>
    <row r="370" spans="1:13" ht="18" customHeight="1">
      <c r="A370" s="4">
        <v>369</v>
      </c>
      <c r="B370" s="37">
        <v>43267</v>
      </c>
      <c r="C370" s="17" t="s">
        <v>16</v>
      </c>
      <c r="D370" s="17" t="s">
        <v>11</v>
      </c>
      <c r="E370" s="17" t="s">
        <v>24</v>
      </c>
      <c r="F370" s="17" t="s">
        <v>61</v>
      </c>
      <c r="G370" s="59"/>
      <c r="H370" s="59"/>
      <c r="I370" s="21" t="s">
        <v>26</v>
      </c>
      <c r="J370" s="21" t="s">
        <v>13</v>
      </c>
      <c r="M370" s="12"/>
    </row>
    <row r="371" spans="1:13" ht="18" customHeight="1">
      <c r="A371" s="4">
        <v>370</v>
      </c>
      <c r="B371" s="37">
        <v>43267</v>
      </c>
      <c r="C371" s="17" t="s">
        <v>297</v>
      </c>
      <c r="D371" s="17" t="s">
        <v>17</v>
      </c>
      <c r="E371" s="17" t="s">
        <v>41</v>
      </c>
      <c r="F371" s="17" t="s">
        <v>15</v>
      </c>
      <c r="G371" s="59"/>
      <c r="H371" s="59"/>
      <c r="I371" s="21" t="s">
        <v>32</v>
      </c>
      <c r="J371" s="21" t="s">
        <v>20</v>
      </c>
      <c r="M371" s="12"/>
    </row>
    <row r="372" spans="1:13" ht="18" customHeight="1">
      <c r="A372" s="4">
        <v>371</v>
      </c>
      <c r="B372" s="37">
        <v>43268</v>
      </c>
      <c r="C372" s="17" t="s">
        <v>4</v>
      </c>
      <c r="D372" s="17" t="s">
        <v>33</v>
      </c>
      <c r="E372" s="17" t="s">
        <v>55</v>
      </c>
      <c r="F372" s="17" t="s">
        <v>36</v>
      </c>
      <c r="G372" s="59"/>
      <c r="H372" s="59"/>
      <c r="I372" s="21" t="s">
        <v>8</v>
      </c>
      <c r="J372" s="21" t="s">
        <v>37</v>
      </c>
      <c r="M372" s="12"/>
    </row>
    <row r="373" spans="1:13" ht="18" customHeight="1">
      <c r="A373" s="4">
        <v>372</v>
      </c>
      <c r="B373" s="37">
        <v>43268</v>
      </c>
      <c r="C373" s="17" t="s">
        <v>39</v>
      </c>
      <c r="D373" s="17" t="s">
        <v>18</v>
      </c>
      <c r="E373" s="17" t="s">
        <v>30</v>
      </c>
      <c r="F373" s="17" t="s">
        <v>35</v>
      </c>
      <c r="G373" s="59"/>
      <c r="H373" s="59"/>
      <c r="I373" s="21" t="s">
        <v>31</v>
      </c>
      <c r="J373" s="21" t="s">
        <v>14</v>
      </c>
      <c r="M373" s="12"/>
    </row>
    <row r="374" spans="1:13" ht="18" customHeight="1">
      <c r="A374" s="4">
        <v>373</v>
      </c>
      <c r="B374" s="37">
        <v>43268</v>
      </c>
      <c r="C374" s="17" t="s">
        <v>42</v>
      </c>
      <c r="D374" s="17" t="s">
        <v>29</v>
      </c>
      <c r="E374" s="17" t="s">
        <v>10</v>
      </c>
      <c r="F374" s="17" t="s">
        <v>5</v>
      </c>
      <c r="G374" s="59"/>
      <c r="H374" s="59"/>
      <c r="I374" s="21" t="s">
        <v>9</v>
      </c>
      <c r="J374" s="21" t="s">
        <v>38</v>
      </c>
      <c r="M374" s="12"/>
    </row>
    <row r="375" spans="1:13" ht="18" customHeight="1">
      <c r="A375" s="4">
        <v>374</v>
      </c>
      <c r="B375" s="37">
        <v>43268</v>
      </c>
      <c r="C375" s="17" t="s">
        <v>44</v>
      </c>
      <c r="D375" s="80" t="s">
        <v>72</v>
      </c>
      <c r="E375" s="17" t="s">
        <v>22</v>
      </c>
      <c r="F375" s="17" t="s">
        <v>28</v>
      </c>
      <c r="G375" s="59"/>
      <c r="H375" s="59"/>
      <c r="I375" s="21" t="s">
        <v>25</v>
      </c>
      <c r="J375" s="21" t="s">
        <v>19</v>
      </c>
      <c r="M375" s="12"/>
    </row>
    <row r="376" spans="1:13" ht="18" customHeight="1">
      <c r="A376" s="4">
        <v>375</v>
      </c>
      <c r="B376" s="37">
        <v>43268</v>
      </c>
      <c r="C376" s="17" t="s">
        <v>11</v>
      </c>
      <c r="D376" s="17" t="s">
        <v>24</v>
      </c>
      <c r="E376" s="17" t="s">
        <v>61</v>
      </c>
      <c r="F376" s="17" t="s">
        <v>23</v>
      </c>
      <c r="G376" s="59"/>
      <c r="H376" s="59"/>
      <c r="I376" s="21" t="s">
        <v>26</v>
      </c>
      <c r="J376" s="21" t="s">
        <v>13</v>
      </c>
      <c r="M376" s="12"/>
    </row>
    <row r="377" spans="1:13" ht="18" customHeight="1">
      <c r="A377" s="4">
        <v>376</v>
      </c>
      <c r="B377" s="37">
        <v>43268</v>
      </c>
      <c r="C377" s="17" t="s">
        <v>17</v>
      </c>
      <c r="D377" s="17" t="s">
        <v>41</v>
      </c>
      <c r="E377" s="17" t="s">
        <v>131</v>
      </c>
      <c r="F377" s="17" t="s">
        <v>15</v>
      </c>
      <c r="G377" s="59"/>
      <c r="H377" s="59"/>
      <c r="I377" s="21" t="s">
        <v>32</v>
      </c>
      <c r="J377" s="21" t="s">
        <v>20</v>
      </c>
      <c r="M377" s="12"/>
    </row>
    <row r="378" spans="1:13" ht="18" customHeight="1">
      <c r="A378" s="4">
        <v>377</v>
      </c>
      <c r="B378" s="37">
        <v>43269</v>
      </c>
      <c r="C378" s="80" t="s">
        <v>72</v>
      </c>
      <c r="D378" s="17" t="s">
        <v>46</v>
      </c>
      <c r="E378" s="17" t="s">
        <v>132</v>
      </c>
      <c r="F378" s="17" t="s">
        <v>16</v>
      </c>
      <c r="G378" s="59"/>
      <c r="H378" s="59"/>
      <c r="I378" s="21" t="s">
        <v>19</v>
      </c>
      <c r="J378" s="21" t="s">
        <v>31</v>
      </c>
      <c r="M378" s="13"/>
    </row>
    <row r="379" spans="1:13" ht="18" customHeight="1">
      <c r="A379" s="4">
        <v>378</v>
      </c>
      <c r="B379" s="37">
        <v>43269</v>
      </c>
      <c r="C379" s="17" t="s">
        <v>41</v>
      </c>
      <c r="D379" s="17" t="s">
        <v>12</v>
      </c>
      <c r="E379" s="17" t="s">
        <v>30</v>
      </c>
      <c r="F379" s="17" t="s">
        <v>40</v>
      </c>
      <c r="G379" s="59"/>
      <c r="H379" s="59"/>
      <c r="I379" s="21" t="s">
        <v>13</v>
      </c>
      <c r="J379" s="21" t="s">
        <v>32</v>
      </c>
      <c r="M379" s="12"/>
    </row>
    <row r="380" spans="1:13" ht="18" customHeight="1">
      <c r="A380" s="4">
        <v>379</v>
      </c>
      <c r="B380" s="37">
        <v>43270</v>
      </c>
      <c r="C380" s="17" t="s">
        <v>28</v>
      </c>
      <c r="D380" s="17" t="s">
        <v>49</v>
      </c>
      <c r="E380" s="17" t="s">
        <v>40</v>
      </c>
      <c r="F380" s="17" t="s">
        <v>30</v>
      </c>
      <c r="G380" s="59"/>
      <c r="H380" s="59"/>
      <c r="I380" s="21" t="s">
        <v>13</v>
      </c>
      <c r="J380" s="21" t="s">
        <v>9</v>
      </c>
      <c r="M380" s="12"/>
    </row>
    <row r="381" spans="1:13" ht="18" customHeight="1">
      <c r="A381" s="4">
        <v>380</v>
      </c>
      <c r="B381" s="37">
        <v>43270</v>
      </c>
      <c r="C381" s="17" t="s">
        <v>50</v>
      </c>
      <c r="D381" s="17" t="s">
        <v>47</v>
      </c>
      <c r="E381" s="17" t="s">
        <v>23</v>
      </c>
      <c r="F381" s="17" t="s">
        <v>7</v>
      </c>
      <c r="G381" s="59"/>
      <c r="H381" s="59"/>
      <c r="I381" s="21" t="s">
        <v>38</v>
      </c>
      <c r="J381" s="21" t="s">
        <v>8</v>
      </c>
      <c r="M381" s="12"/>
    </row>
    <row r="382" spans="1:13" ht="18" customHeight="1">
      <c r="A382" s="4">
        <v>381</v>
      </c>
      <c r="B382" s="37">
        <v>43270</v>
      </c>
      <c r="C382" s="17" t="s">
        <v>18</v>
      </c>
      <c r="D382" s="17" t="s">
        <v>42</v>
      </c>
      <c r="E382" s="17" t="s">
        <v>35</v>
      </c>
      <c r="F382" s="17" t="s">
        <v>39</v>
      </c>
      <c r="G382" s="59"/>
      <c r="H382" s="59"/>
      <c r="I382" s="21" t="s">
        <v>14</v>
      </c>
      <c r="J382" s="21" t="s">
        <v>25</v>
      </c>
      <c r="M382" s="12"/>
    </row>
    <row r="383" spans="1:13" ht="18" customHeight="1">
      <c r="A383" s="4">
        <v>382</v>
      </c>
      <c r="B383" s="37">
        <v>43272</v>
      </c>
      <c r="C383" s="17" t="s">
        <v>47</v>
      </c>
      <c r="D383" s="17" t="s">
        <v>23</v>
      </c>
      <c r="E383" s="17" t="s">
        <v>7</v>
      </c>
      <c r="F383" s="17" t="s">
        <v>15</v>
      </c>
      <c r="G383" s="59"/>
      <c r="H383" s="59"/>
      <c r="I383" s="21" t="s">
        <v>38</v>
      </c>
      <c r="J383" s="21" t="s">
        <v>26</v>
      </c>
      <c r="M383" s="12"/>
    </row>
    <row r="384" spans="1:13" ht="18" customHeight="1">
      <c r="A384" s="4">
        <v>383</v>
      </c>
      <c r="B384" s="37">
        <v>43273</v>
      </c>
      <c r="C384" s="17" t="s">
        <v>7</v>
      </c>
      <c r="D384" s="17" t="s">
        <v>132</v>
      </c>
      <c r="E384" s="17" t="s">
        <v>35</v>
      </c>
      <c r="F384" s="17" t="s">
        <v>58</v>
      </c>
      <c r="G384" s="59"/>
      <c r="H384" s="59"/>
      <c r="I384" s="21" t="s">
        <v>26</v>
      </c>
      <c r="J384" s="21" t="s">
        <v>25</v>
      </c>
      <c r="M384" s="12"/>
    </row>
    <row r="385" spans="1:13" ht="18" customHeight="1">
      <c r="A385" s="4">
        <v>384</v>
      </c>
      <c r="B385" s="37">
        <v>43273</v>
      </c>
      <c r="C385" s="17" t="s">
        <v>29</v>
      </c>
      <c r="D385" s="17" t="s">
        <v>46</v>
      </c>
      <c r="E385" s="17" t="s">
        <v>15</v>
      </c>
      <c r="F385" s="17" t="s">
        <v>16</v>
      </c>
      <c r="G385" s="59"/>
      <c r="H385" s="59"/>
      <c r="I385" s="21" t="s">
        <v>38</v>
      </c>
      <c r="J385" s="21" t="s">
        <v>19</v>
      </c>
      <c r="M385" s="12"/>
    </row>
    <row r="386" spans="1:13" ht="18" customHeight="1">
      <c r="A386" s="4">
        <v>385</v>
      </c>
      <c r="B386" s="37">
        <v>43273</v>
      </c>
      <c r="C386" s="17" t="s">
        <v>131</v>
      </c>
      <c r="D386" s="17" t="s">
        <v>10</v>
      </c>
      <c r="E386" s="17" t="s">
        <v>23</v>
      </c>
      <c r="F386" s="17" t="s">
        <v>56</v>
      </c>
      <c r="G386" s="59"/>
      <c r="H386" s="59"/>
      <c r="I386" s="21" t="s">
        <v>8</v>
      </c>
      <c r="J386" s="21" t="s">
        <v>32</v>
      </c>
      <c r="M386" s="12"/>
    </row>
    <row r="387" spans="1:13" ht="18" customHeight="1">
      <c r="A387" s="4">
        <v>386</v>
      </c>
      <c r="B387" s="37">
        <v>43273</v>
      </c>
      <c r="C387" s="17" t="s">
        <v>43</v>
      </c>
      <c r="D387" s="17" t="s">
        <v>30</v>
      </c>
      <c r="E387" s="17" t="s">
        <v>36</v>
      </c>
      <c r="F387" s="17" t="s">
        <v>6</v>
      </c>
      <c r="G387" s="59"/>
      <c r="H387" s="59"/>
      <c r="I387" s="21" t="s">
        <v>20</v>
      </c>
      <c r="J387" s="21" t="s">
        <v>13</v>
      </c>
      <c r="M387" s="12"/>
    </row>
    <row r="388" spans="1:13" ht="18" customHeight="1">
      <c r="A388" s="4">
        <v>387</v>
      </c>
      <c r="B388" s="37">
        <v>43273</v>
      </c>
      <c r="C388" s="17" t="s">
        <v>24</v>
      </c>
      <c r="D388" s="17" t="s">
        <v>12</v>
      </c>
      <c r="E388" s="17" t="s">
        <v>34</v>
      </c>
      <c r="F388" s="17" t="s">
        <v>41</v>
      </c>
      <c r="G388" s="59"/>
      <c r="H388" s="59"/>
      <c r="I388" s="21" t="s">
        <v>9</v>
      </c>
      <c r="J388" s="21" t="s">
        <v>31</v>
      </c>
      <c r="M388" s="12"/>
    </row>
    <row r="389" spans="1:13" ht="18" customHeight="1">
      <c r="A389" s="4">
        <v>388</v>
      </c>
      <c r="B389" s="37">
        <v>43273</v>
      </c>
      <c r="C389" s="17" t="s">
        <v>33</v>
      </c>
      <c r="D389" s="17" t="s">
        <v>22</v>
      </c>
      <c r="E389" s="17" t="s">
        <v>5</v>
      </c>
      <c r="F389" s="17" t="s">
        <v>49</v>
      </c>
      <c r="G389" s="59"/>
      <c r="H389" s="59"/>
      <c r="I389" s="21" t="s">
        <v>37</v>
      </c>
      <c r="J389" s="21" t="s">
        <v>14</v>
      </c>
      <c r="M389" s="12"/>
    </row>
    <row r="390" spans="1:13" ht="18" customHeight="1">
      <c r="A390" s="4">
        <v>389</v>
      </c>
      <c r="B390" s="37">
        <v>43274</v>
      </c>
      <c r="C390" s="17" t="s">
        <v>10</v>
      </c>
      <c r="D390" s="17" t="s">
        <v>23</v>
      </c>
      <c r="E390" s="17" t="s">
        <v>56</v>
      </c>
      <c r="F390" s="17" t="s">
        <v>18</v>
      </c>
      <c r="G390" s="59"/>
      <c r="H390" s="59"/>
      <c r="I390" s="21" t="s">
        <v>8</v>
      </c>
      <c r="J390" s="21" t="s">
        <v>32</v>
      </c>
      <c r="M390" s="12"/>
    </row>
    <row r="391" spans="1:13" ht="18" customHeight="1">
      <c r="A391" s="4">
        <v>390</v>
      </c>
      <c r="B391" s="37">
        <v>43274</v>
      </c>
      <c r="C391" s="17" t="s">
        <v>46</v>
      </c>
      <c r="D391" s="17" t="s">
        <v>15</v>
      </c>
      <c r="E391" s="17" t="s">
        <v>16</v>
      </c>
      <c r="F391" s="17" t="s">
        <v>44</v>
      </c>
      <c r="G391" s="59"/>
      <c r="H391" s="59"/>
      <c r="I391" s="21" t="s">
        <v>38</v>
      </c>
      <c r="J391" s="21" t="s">
        <v>19</v>
      </c>
      <c r="M391" s="12"/>
    </row>
    <row r="392" spans="1:13" ht="18" customHeight="1">
      <c r="A392" s="4">
        <v>391</v>
      </c>
      <c r="B392" s="37">
        <v>43274</v>
      </c>
      <c r="C392" s="17" t="s">
        <v>30</v>
      </c>
      <c r="D392" s="17" t="s">
        <v>36</v>
      </c>
      <c r="E392" s="17" t="s">
        <v>6</v>
      </c>
      <c r="F392" s="17" t="s">
        <v>17</v>
      </c>
      <c r="G392" s="59"/>
      <c r="H392" s="59"/>
      <c r="I392" s="21" t="s">
        <v>20</v>
      </c>
      <c r="J392" s="21" t="s">
        <v>13</v>
      </c>
      <c r="M392" s="12"/>
    </row>
    <row r="393" spans="1:13" ht="18" customHeight="1">
      <c r="A393" s="4">
        <v>392</v>
      </c>
      <c r="B393" s="37">
        <v>43274</v>
      </c>
      <c r="C393" s="17" t="s">
        <v>22</v>
      </c>
      <c r="D393" s="17" t="s">
        <v>5</v>
      </c>
      <c r="E393" s="17" t="s">
        <v>49</v>
      </c>
      <c r="F393" s="17" t="s">
        <v>39</v>
      </c>
      <c r="G393" s="59"/>
      <c r="H393" s="59"/>
      <c r="I393" s="21" t="s">
        <v>37</v>
      </c>
      <c r="J393" s="21" t="s">
        <v>14</v>
      </c>
      <c r="M393" s="12"/>
    </row>
    <row r="394" spans="1:13" ht="18" customHeight="1">
      <c r="A394" s="4">
        <v>393</v>
      </c>
      <c r="B394" s="37">
        <v>43274</v>
      </c>
      <c r="C394" s="17" t="s">
        <v>12</v>
      </c>
      <c r="D394" s="17" t="s">
        <v>34</v>
      </c>
      <c r="E394" s="17" t="s">
        <v>41</v>
      </c>
      <c r="F394" s="17" t="s">
        <v>4</v>
      </c>
      <c r="G394" s="59"/>
      <c r="H394" s="59"/>
      <c r="I394" s="21" t="s">
        <v>9</v>
      </c>
      <c r="J394" s="21" t="s">
        <v>31</v>
      </c>
      <c r="M394" s="12"/>
    </row>
    <row r="395" spans="1:13" ht="18" customHeight="1">
      <c r="A395" s="4">
        <v>394</v>
      </c>
      <c r="B395" s="37">
        <v>43275</v>
      </c>
      <c r="C395" s="80" t="s">
        <v>72</v>
      </c>
      <c r="D395" s="17" t="s">
        <v>58</v>
      </c>
      <c r="E395" s="17" t="s">
        <v>50</v>
      </c>
      <c r="F395" s="17" t="s">
        <v>47</v>
      </c>
      <c r="G395" s="59"/>
      <c r="H395" s="59"/>
      <c r="I395" s="21" t="s">
        <v>26</v>
      </c>
      <c r="J395" s="21" t="s">
        <v>25</v>
      </c>
      <c r="M395" s="13"/>
    </row>
    <row r="396" spans="1:13" ht="18" customHeight="1">
      <c r="A396" s="4">
        <v>395</v>
      </c>
      <c r="B396" s="37">
        <v>43275</v>
      </c>
      <c r="C396" s="17" t="s">
        <v>34</v>
      </c>
      <c r="D396" s="17" t="s">
        <v>41</v>
      </c>
      <c r="E396" s="17" t="s">
        <v>4</v>
      </c>
      <c r="F396" s="17" t="s">
        <v>24</v>
      </c>
      <c r="G396" s="59"/>
      <c r="H396" s="59"/>
      <c r="I396" s="21" t="s">
        <v>9</v>
      </c>
      <c r="J396" s="21" t="s">
        <v>31</v>
      </c>
      <c r="M396" s="12"/>
    </row>
    <row r="397" spans="1:13" ht="18" customHeight="1">
      <c r="A397" s="4">
        <v>396</v>
      </c>
      <c r="B397" s="37">
        <v>43275</v>
      </c>
      <c r="C397" s="17" t="s">
        <v>5</v>
      </c>
      <c r="D397" s="17" t="s">
        <v>49</v>
      </c>
      <c r="E397" s="17" t="s">
        <v>39</v>
      </c>
      <c r="F397" s="17" t="s">
        <v>33</v>
      </c>
      <c r="G397" s="59"/>
      <c r="H397" s="59"/>
      <c r="I397" s="21" t="s">
        <v>37</v>
      </c>
      <c r="J397" s="21" t="s">
        <v>14</v>
      </c>
      <c r="M397" s="12"/>
    </row>
    <row r="398" spans="1:13" ht="18" customHeight="1">
      <c r="A398" s="4">
        <v>397</v>
      </c>
      <c r="B398" s="37">
        <v>43275</v>
      </c>
      <c r="C398" s="17" t="s">
        <v>36</v>
      </c>
      <c r="D398" s="17" t="s">
        <v>6</v>
      </c>
      <c r="E398" s="17" t="s">
        <v>17</v>
      </c>
      <c r="F398" s="17" t="s">
        <v>43</v>
      </c>
      <c r="G398" s="59"/>
      <c r="H398" s="59"/>
      <c r="I398" s="21" t="s">
        <v>20</v>
      </c>
      <c r="J398" s="21" t="s">
        <v>13</v>
      </c>
      <c r="M398" s="12"/>
    </row>
    <row r="399" spans="1:13" ht="18" customHeight="1">
      <c r="A399" s="4">
        <v>398</v>
      </c>
      <c r="B399" s="37">
        <v>43275</v>
      </c>
      <c r="C399" s="59" t="s">
        <v>23</v>
      </c>
      <c r="D399" s="59" t="s">
        <v>56</v>
      </c>
      <c r="E399" s="59" t="s">
        <v>18</v>
      </c>
      <c r="F399" s="59" t="s">
        <v>131</v>
      </c>
      <c r="G399" s="59"/>
      <c r="H399" s="59"/>
      <c r="I399" s="21" t="s">
        <v>8</v>
      </c>
      <c r="J399" s="21" t="s">
        <v>32</v>
      </c>
      <c r="M399" s="12"/>
    </row>
    <row r="400" spans="1:13" ht="18" customHeight="1">
      <c r="A400" s="4">
        <v>399</v>
      </c>
      <c r="B400" s="37">
        <v>43275</v>
      </c>
      <c r="C400" s="17" t="s">
        <v>15</v>
      </c>
      <c r="D400" s="17" t="s">
        <v>16</v>
      </c>
      <c r="E400" s="17" t="s">
        <v>44</v>
      </c>
      <c r="F400" s="17" t="s">
        <v>29</v>
      </c>
      <c r="G400" s="59"/>
      <c r="H400" s="59"/>
      <c r="I400" s="21" t="s">
        <v>38</v>
      </c>
      <c r="J400" s="21" t="s">
        <v>19</v>
      </c>
      <c r="M400" s="12"/>
    </row>
    <row r="401" spans="1:13" ht="18" customHeight="1">
      <c r="A401" s="4">
        <v>400</v>
      </c>
      <c r="B401" s="37">
        <v>43277</v>
      </c>
      <c r="C401" s="17" t="s">
        <v>6</v>
      </c>
      <c r="D401" s="17" t="s">
        <v>17</v>
      </c>
      <c r="E401" s="17" t="s">
        <v>24</v>
      </c>
      <c r="F401" s="17" t="s">
        <v>41</v>
      </c>
      <c r="G401" s="59"/>
      <c r="H401" s="59"/>
      <c r="I401" s="21" t="s">
        <v>8</v>
      </c>
      <c r="J401" s="21" t="s">
        <v>9</v>
      </c>
      <c r="M401" s="12"/>
    </row>
    <row r="402" spans="1:13" ht="18" customHeight="1">
      <c r="A402" s="4">
        <v>401</v>
      </c>
      <c r="B402" s="37">
        <v>43277</v>
      </c>
      <c r="C402" s="17" t="s">
        <v>28</v>
      </c>
      <c r="D402" s="17" t="s">
        <v>39</v>
      </c>
      <c r="E402" s="17" t="s">
        <v>7</v>
      </c>
      <c r="F402" s="17" t="s">
        <v>30</v>
      </c>
      <c r="G402" s="59"/>
      <c r="H402" s="59"/>
      <c r="I402" s="21" t="s">
        <v>13</v>
      </c>
      <c r="J402" s="21" t="s">
        <v>38</v>
      </c>
      <c r="M402" s="12"/>
    </row>
    <row r="403" spans="1:13" ht="18" customHeight="1">
      <c r="A403" s="4">
        <v>402</v>
      </c>
      <c r="B403" s="37">
        <v>43277</v>
      </c>
      <c r="C403" s="17" t="s">
        <v>48</v>
      </c>
      <c r="D403" s="17" t="s">
        <v>4</v>
      </c>
      <c r="E403" s="17" t="s">
        <v>43</v>
      </c>
      <c r="F403" s="17" t="s">
        <v>12</v>
      </c>
      <c r="G403" s="59"/>
      <c r="H403" s="59"/>
      <c r="I403" s="21" t="s">
        <v>32</v>
      </c>
      <c r="J403" s="21" t="s">
        <v>26</v>
      </c>
      <c r="M403" s="12"/>
    </row>
    <row r="404" spans="1:13" ht="18" customHeight="1">
      <c r="A404" s="4">
        <v>403</v>
      </c>
      <c r="B404" s="37">
        <v>43277</v>
      </c>
      <c r="C404" s="17" t="s">
        <v>50</v>
      </c>
      <c r="D404" s="17" t="s">
        <v>44</v>
      </c>
      <c r="E404" s="17" t="s">
        <v>27</v>
      </c>
      <c r="F404" s="17" t="s">
        <v>22</v>
      </c>
      <c r="G404" s="59"/>
      <c r="H404" s="59"/>
      <c r="I404" s="21" t="s">
        <v>31</v>
      </c>
      <c r="J404" s="21" t="s">
        <v>25</v>
      </c>
      <c r="M404" s="12"/>
    </row>
    <row r="405" spans="1:13" ht="18" customHeight="1">
      <c r="A405" s="4">
        <v>404</v>
      </c>
      <c r="B405" s="37">
        <v>43277</v>
      </c>
      <c r="C405" s="17" t="s">
        <v>18</v>
      </c>
      <c r="D405" s="17" t="s">
        <v>11</v>
      </c>
      <c r="E405" s="17" t="s">
        <v>47</v>
      </c>
      <c r="F405" s="17" t="s">
        <v>45</v>
      </c>
      <c r="G405" s="59"/>
      <c r="H405" s="59"/>
      <c r="I405" s="21" t="s">
        <v>19</v>
      </c>
      <c r="J405" s="21" t="s">
        <v>37</v>
      </c>
      <c r="M405" s="12"/>
    </row>
    <row r="406" spans="1:13" ht="18" customHeight="1">
      <c r="A406" s="4">
        <v>405</v>
      </c>
      <c r="B406" s="37">
        <v>43277</v>
      </c>
      <c r="C406" s="17" t="s">
        <v>16</v>
      </c>
      <c r="D406" s="17" t="s">
        <v>42</v>
      </c>
      <c r="E406" s="17" t="s">
        <v>33</v>
      </c>
      <c r="F406" s="17" t="s">
        <v>23</v>
      </c>
      <c r="G406" s="59"/>
      <c r="H406" s="59"/>
      <c r="I406" s="21" t="s">
        <v>14</v>
      </c>
      <c r="J406" s="21" t="s">
        <v>20</v>
      </c>
      <c r="M406" s="12"/>
    </row>
    <row r="407" spans="1:13" ht="18" customHeight="1">
      <c r="A407" s="4">
        <v>406</v>
      </c>
      <c r="B407" s="38">
        <v>43278</v>
      </c>
      <c r="C407" s="59" t="s">
        <v>4</v>
      </c>
      <c r="D407" s="59" t="s">
        <v>43</v>
      </c>
      <c r="E407" s="59" t="s">
        <v>12</v>
      </c>
      <c r="F407" s="59" t="s">
        <v>5</v>
      </c>
      <c r="G407" s="59"/>
      <c r="H407" s="59"/>
      <c r="I407" s="21" t="s">
        <v>32</v>
      </c>
      <c r="J407" s="21" t="s">
        <v>26</v>
      </c>
      <c r="M407" s="12"/>
    </row>
    <row r="408" spans="1:13" ht="18" customHeight="1">
      <c r="A408" s="4">
        <v>407</v>
      </c>
      <c r="B408" s="37">
        <v>43278</v>
      </c>
      <c r="C408" s="17" t="s">
        <v>39</v>
      </c>
      <c r="D408" s="17" t="s">
        <v>7</v>
      </c>
      <c r="E408" s="17" t="s">
        <v>30</v>
      </c>
      <c r="F408" s="17" t="s">
        <v>72</v>
      </c>
      <c r="G408" s="59"/>
      <c r="H408" s="59"/>
      <c r="I408" s="21" t="s">
        <v>13</v>
      </c>
      <c r="J408" s="21" t="s">
        <v>38</v>
      </c>
      <c r="M408" s="12"/>
    </row>
    <row r="409" spans="1:13" ht="18" customHeight="1">
      <c r="A409" s="4">
        <v>408</v>
      </c>
      <c r="B409" s="37">
        <v>43278</v>
      </c>
      <c r="C409" s="17" t="s">
        <v>42</v>
      </c>
      <c r="D409" s="17" t="s">
        <v>33</v>
      </c>
      <c r="E409" s="17" t="s">
        <v>23</v>
      </c>
      <c r="F409" s="17" t="s">
        <v>15</v>
      </c>
      <c r="G409" s="59"/>
      <c r="H409" s="59"/>
      <c r="I409" s="21" t="s">
        <v>14</v>
      </c>
      <c r="J409" s="21" t="s">
        <v>20</v>
      </c>
      <c r="M409" s="12"/>
    </row>
    <row r="410" spans="1:13" ht="18" customHeight="1">
      <c r="A410" s="4">
        <v>409</v>
      </c>
      <c r="B410" s="37">
        <v>43278</v>
      </c>
      <c r="C410" s="17" t="s">
        <v>44</v>
      </c>
      <c r="D410" s="17" t="s">
        <v>27</v>
      </c>
      <c r="E410" s="17" t="s">
        <v>22</v>
      </c>
      <c r="F410" s="17" t="s">
        <v>36</v>
      </c>
      <c r="G410" s="59"/>
      <c r="H410" s="59"/>
      <c r="I410" s="21" t="s">
        <v>31</v>
      </c>
      <c r="J410" s="21" t="s">
        <v>25</v>
      </c>
      <c r="M410" s="12"/>
    </row>
    <row r="411" spans="1:13" ht="18" customHeight="1">
      <c r="A411" s="4">
        <v>410</v>
      </c>
      <c r="B411" s="37">
        <v>43278</v>
      </c>
      <c r="C411" s="17" t="s">
        <v>11</v>
      </c>
      <c r="D411" s="17" t="s">
        <v>47</v>
      </c>
      <c r="E411" s="17" t="s">
        <v>45</v>
      </c>
      <c r="F411" s="17" t="s">
        <v>35</v>
      </c>
      <c r="G411" s="59"/>
      <c r="H411" s="59"/>
      <c r="I411" s="21" t="s">
        <v>19</v>
      </c>
      <c r="J411" s="21" t="s">
        <v>37</v>
      </c>
      <c r="M411" s="12"/>
    </row>
    <row r="412" spans="1:13" ht="18" customHeight="1">
      <c r="A412" s="4">
        <v>411</v>
      </c>
      <c r="B412" s="37">
        <v>43278</v>
      </c>
      <c r="C412" s="17" t="s">
        <v>17</v>
      </c>
      <c r="D412" s="17" t="s">
        <v>24</v>
      </c>
      <c r="E412" s="17" t="s">
        <v>41</v>
      </c>
      <c r="F412" s="17" t="s">
        <v>34</v>
      </c>
      <c r="G412" s="59"/>
      <c r="H412" s="59"/>
      <c r="I412" s="21" t="s">
        <v>8</v>
      </c>
      <c r="J412" s="21" t="s">
        <v>9</v>
      </c>
      <c r="M412" s="12"/>
    </row>
    <row r="413" spans="1:13" ht="18" customHeight="1">
      <c r="A413" s="4">
        <v>412</v>
      </c>
      <c r="B413" s="37">
        <v>43279</v>
      </c>
      <c r="C413" s="17" t="s">
        <v>7</v>
      </c>
      <c r="D413" s="17" t="s">
        <v>30</v>
      </c>
      <c r="E413" s="80" t="s">
        <v>72</v>
      </c>
      <c r="F413" s="17" t="s">
        <v>28</v>
      </c>
      <c r="G413" s="59"/>
      <c r="H413" s="59"/>
      <c r="I413" s="21" t="s">
        <v>13</v>
      </c>
      <c r="J413" s="21" t="s">
        <v>38</v>
      </c>
      <c r="M413" s="12"/>
    </row>
    <row r="414" spans="1:13" ht="18" customHeight="1">
      <c r="A414" s="4">
        <v>413</v>
      </c>
      <c r="B414" s="37">
        <v>43279</v>
      </c>
      <c r="C414" s="17" t="s">
        <v>47</v>
      </c>
      <c r="D414" s="17" t="s">
        <v>45</v>
      </c>
      <c r="E414" s="17" t="s">
        <v>35</v>
      </c>
      <c r="F414" s="17" t="s">
        <v>18</v>
      </c>
      <c r="G414" s="59"/>
      <c r="H414" s="59"/>
      <c r="I414" s="21" t="s">
        <v>19</v>
      </c>
      <c r="J414" s="21" t="s">
        <v>37</v>
      </c>
      <c r="M414" s="12"/>
    </row>
    <row r="415" spans="1:13" ht="18" customHeight="1">
      <c r="A415" s="4">
        <v>414</v>
      </c>
      <c r="B415" s="37">
        <v>43279</v>
      </c>
      <c r="C415" s="17" t="s">
        <v>43</v>
      </c>
      <c r="D415" s="17" t="s">
        <v>12</v>
      </c>
      <c r="E415" s="17" t="s">
        <v>5</v>
      </c>
      <c r="F415" s="17" t="s">
        <v>48</v>
      </c>
      <c r="G415" s="59"/>
      <c r="H415" s="59"/>
      <c r="I415" s="21" t="s">
        <v>32</v>
      </c>
      <c r="J415" s="21" t="s">
        <v>26</v>
      </c>
      <c r="M415" s="12"/>
    </row>
    <row r="416" spans="1:13" ht="18" customHeight="1">
      <c r="A416" s="4">
        <v>415</v>
      </c>
      <c r="B416" s="37">
        <v>43279</v>
      </c>
      <c r="C416" s="17" t="s">
        <v>33</v>
      </c>
      <c r="D416" s="17" t="s">
        <v>23</v>
      </c>
      <c r="E416" s="17" t="s">
        <v>15</v>
      </c>
      <c r="F416" s="17" t="s">
        <v>16</v>
      </c>
      <c r="G416" s="59"/>
      <c r="H416" s="59"/>
      <c r="I416" s="21" t="s">
        <v>14</v>
      </c>
      <c r="J416" s="21" t="s">
        <v>20</v>
      </c>
      <c r="M416" s="12"/>
    </row>
    <row r="417" spans="1:13" ht="18" customHeight="1">
      <c r="A417" s="4">
        <v>416</v>
      </c>
      <c r="B417" s="37">
        <v>43280</v>
      </c>
      <c r="C417" s="17" t="s">
        <v>45</v>
      </c>
      <c r="D417" s="17" t="s">
        <v>131</v>
      </c>
      <c r="E417" s="17" t="s">
        <v>36</v>
      </c>
      <c r="F417" s="17" t="s">
        <v>4</v>
      </c>
      <c r="G417" s="59"/>
      <c r="H417" s="59"/>
      <c r="I417" s="21" t="s">
        <v>13</v>
      </c>
      <c r="J417" s="21" t="s">
        <v>19</v>
      </c>
      <c r="M417" s="12"/>
    </row>
    <row r="418" spans="1:13" ht="18" customHeight="1">
      <c r="A418" s="4">
        <v>417</v>
      </c>
      <c r="B418" s="37">
        <v>43280</v>
      </c>
      <c r="C418" s="17" t="s">
        <v>40</v>
      </c>
      <c r="D418" s="17" t="s">
        <v>5</v>
      </c>
      <c r="E418" s="17" t="s">
        <v>34</v>
      </c>
      <c r="F418" s="17" t="s">
        <v>6</v>
      </c>
      <c r="G418" s="59"/>
      <c r="H418" s="59"/>
      <c r="I418" s="21" t="s">
        <v>31</v>
      </c>
      <c r="J418" s="21" t="s">
        <v>26</v>
      </c>
      <c r="M418" s="12"/>
    </row>
    <row r="419" spans="1:13" ht="18" customHeight="1">
      <c r="A419" s="4">
        <v>418</v>
      </c>
      <c r="B419" s="37">
        <v>43280</v>
      </c>
      <c r="C419" s="17" t="s">
        <v>49</v>
      </c>
      <c r="D419" s="17" t="s">
        <v>28</v>
      </c>
      <c r="E419" s="17" t="s">
        <v>16</v>
      </c>
      <c r="F419" s="17" t="s">
        <v>42</v>
      </c>
      <c r="G419" s="59"/>
      <c r="H419" s="59"/>
      <c r="I419" s="21" t="s">
        <v>9</v>
      </c>
      <c r="J419" s="21" t="s">
        <v>32</v>
      </c>
      <c r="M419" s="12"/>
    </row>
    <row r="420" spans="1:13" ht="18" customHeight="1">
      <c r="A420" s="4">
        <v>419</v>
      </c>
      <c r="B420" s="37">
        <v>43280</v>
      </c>
      <c r="C420" s="17" t="s">
        <v>30</v>
      </c>
      <c r="D420" s="17" t="s">
        <v>22</v>
      </c>
      <c r="E420" s="17" t="s">
        <v>10</v>
      </c>
      <c r="F420" s="17" t="s">
        <v>50</v>
      </c>
      <c r="G420" s="59"/>
      <c r="H420" s="59"/>
      <c r="I420" s="21" t="s">
        <v>14</v>
      </c>
      <c r="J420" s="21" t="s">
        <v>38</v>
      </c>
      <c r="M420" s="12"/>
    </row>
    <row r="421" spans="1:13" ht="18" customHeight="1">
      <c r="A421" s="4">
        <v>420</v>
      </c>
      <c r="B421" s="37">
        <v>43280</v>
      </c>
      <c r="C421" s="17" t="s">
        <v>21</v>
      </c>
      <c r="D421" s="17" t="s">
        <v>15</v>
      </c>
      <c r="E421" s="17" t="s">
        <v>29</v>
      </c>
      <c r="F421" s="17" t="s">
        <v>11</v>
      </c>
      <c r="G421" s="59"/>
      <c r="H421" s="59"/>
      <c r="I421" s="21" t="s">
        <v>20</v>
      </c>
      <c r="J421" s="21" t="s">
        <v>37</v>
      </c>
      <c r="M421" s="12"/>
    </row>
    <row r="422" spans="1:13" ht="18" customHeight="1">
      <c r="A422" s="4">
        <v>421</v>
      </c>
      <c r="B422" s="37">
        <v>43280</v>
      </c>
      <c r="C422" s="17" t="s">
        <v>27</v>
      </c>
      <c r="D422" s="17" t="s">
        <v>55</v>
      </c>
      <c r="E422" s="17" t="s">
        <v>18</v>
      </c>
      <c r="F422" s="17" t="s">
        <v>46</v>
      </c>
      <c r="G422" s="59"/>
      <c r="H422" s="59"/>
      <c r="I422" s="21" t="s">
        <v>25</v>
      </c>
      <c r="J422" s="21" t="s">
        <v>8</v>
      </c>
      <c r="M422" s="12"/>
    </row>
    <row r="423" spans="1:13" ht="18" customHeight="1">
      <c r="A423" s="4">
        <v>422</v>
      </c>
      <c r="B423" s="37">
        <v>43281</v>
      </c>
      <c r="C423" s="17" t="s">
        <v>55</v>
      </c>
      <c r="D423" s="17" t="s">
        <v>18</v>
      </c>
      <c r="E423" s="17" t="s">
        <v>46</v>
      </c>
      <c r="F423" s="17" t="s">
        <v>7</v>
      </c>
      <c r="G423" s="59"/>
      <c r="H423" s="59"/>
      <c r="I423" s="21" t="s">
        <v>25</v>
      </c>
      <c r="J423" s="21" t="s">
        <v>8</v>
      </c>
      <c r="M423" s="12"/>
    </row>
    <row r="424" spans="1:13" ht="18" customHeight="1">
      <c r="A424" s="4">
        <v>423</v>
      </c>
      <c r="B424" s="37">
        <v>43281</v>
      </c>
      <c r="C424" s="17" t="s">
        <v>5</v>
      </c>
      <c r="D424" s="17" t="s">
        <v>34</v>
      </c>
      <c r="E424" s="17" t="s">
        <v>6</v>
      </c>
      <c r="F424" s="17" t="s">
        <v>43</v>
      </c>
      <c r="G424" s="59"/>
      <c r="H424" s="59"/>
      <c r="I424" s="21" t="s">
        <v>31</v>
      </c>
      <c r="J424" s="21" t="s">
        <v>26</v>
      </c>
      <c r="M424" s="12"/>
    </row>
    <row r="425" spans="1:13" ht="18" customHeight="1">
      <c r="A425" s="4">
        <v>424</v>
      </c>
      <c r="B425" s="37">
        <v>43281</v>
      </c>
      <c r="C425" s="17" t="s">
        <v>28</v>
      </c>
      <c r="D425" s="17" t="s">
        <v>16</v>
      </c>
      <c r="E425" s="17" t="s">
        <v>42</v>
      </c>
      <c r="F425" s="17" t="s">
        <v>44</v>
      </c>
      <c r="G425" s="59"/>
      <c r="H425" s="59"/>
      <c r="I425" s="21" t="s">
        <v>32</v>
      </c>
      <c r="J425" s="21" t="s">
        <v>9</v>
      </c>
      <c r="M425" s="12"/>
    </row>
    <row r="426" spans="1:13" ht="18" customHeight="1">
      <c r="A426" s="4">
        <v>425</v>
      </c>
      <c r="B426" s="37">
        <v>43281</v>
      </c>
      <c r="C426" s="17" t="s">
        <v>131</v>
      </c>
      <c r="D426" s="17" t="s">
        <v>36</v>
      </c>
      <c r="E426" s="17" t="s">
        <v>4</v>
      </c>
      <c r="F426" s="17" t="s">
        <v>33</v>
      </c>
      <c r="G426" s="59"/>
      <c r="H426" s="59"/>
      <c r="I426" s="21" t="s">
        <v>13</v>
      </c>
      <c r="J426" s="21" t="s">
        <v>19</v>
      </c>
      <c r="M426" s="12"/>
    </row>
    <row r="427" spans="1:13" ht="18" customHeight="1">
      <c r="A427" s="4">
        <v>427</v>
      </c>
      <c r="B427" s="37">
        <v>43281</v>
      </c>
      <c r="C427" s="17" t="s">
        <v>22</v>
      </c>
      <c r="D427" s="17" t="s">
        <v>10</v>
      </c>
      <c r="E427" s="17" t="s">
        <v>50</v>
      </c>
      <c r="F427" s="17" t="s">
        <v>39</v>
      </c>
      <c r="G427" s="59"/>
      <c r="H427" s="59"/>
      <c r="I427" s="21" t="s">
        <v>14</v>
      </c>
      <c r="J427" s="21" t="s">
        <v>38</v>
      </c>
      <c r="M427" s="12"/>
    </row>
    <row r="428" spans="1:13" ht="18" customHeight="1">
      <c r="A428" s="4">
        <v>426</v>
      </c>
      <c r="B428" s="37">
        <v>43281</v>
      </c>
      <c r="C428" s="17" t="s">
        <v>15</v>
      </c>
      <c r="D428" s="17" t="s">
        <v>29</v>
      </c>
      <c r="E428" s="17" t="s">
        <v>11</v>
      </c>
      <c r="F428" s="17" t="s">
        <v>47</v>
      </c>
      <c r="G428" s="59"/>
      <c r="H428" s="59"/>
      <c r="I428" s="21" t="s">
        <v>20</v>
      </c>
      <c r="J428" s="21" t="s">
        <v>37</v>
      </c>
      <c r="M428" s="12"/>
    </row>
    <row r="429" spans="1:13" ht="18" customHeight="1">
      <c r="A429" s="4">
        <v>428</v>
      </c>
      <c r="B429" s="37">
        <v>43282</v>
      </c>
      <c r="C429" s="17" t="s">
        <v>34</v>
      </c>
      <c r="D429" s="17" t="s">
        <v>6</v>
      </c>
      <c r="E429" s="17" t="s">
        <v>43</v>
      </c>
      <c r="F429" s="17" t="s">
        <v>40</v>
      </c>
      <c r="G429" s="59"/>
      <c r="H429" s="59"/>
      <c r="I429" s="21" t="s">
        <v>31</v>
      </c>
      <c r="J429" s="21" t="s">
        <v>26</v>
      </c>
      <c r="M429" s="12"/>
    </row>
    <row r="430" spans="1:13" ht="18" customHeight="1">
      <c r="A430" s="4">
        <v>429</v>
      </c>
      <c r="B430" s="37">
        <v>43282</v>
      </c>
      <c r="C430" s="17" t="s">
        <v>10</v>
      </c>
      <c r="D430" s="17" t="s">
        <v>50</v>
      </c>
      <c r="E430" s="17" t="s">
        <v>39</v>
      </c>
      <c r="F430" s="17" t="s">
        <v>294</v>
      </c>
      <c r="G430" s="59"/>
      <c r="H430" s="59"/>
      <c r="I430" s="21" t="s">
        <v>14</v>
      </c>
      <c r="J430" s="21" t="s">
        <v>38</v>
      </c>
      <c r="M430" s="12"/>
    </row>
    <row r="431" spans="1:13" ht="18" customHeight="1">
      <c r="A431" s="4">
        <v>430</v>
      </c>
      <c r="B431" s="37">
        <v>43282</v>
      </c>
      <c r="C431" s="17" t="s">
        <v>36</v>
      </c>
      <c r="D431" s="17" t="s">
        <v>4</v>
      </c>
      <c r="E431" s="17" t="s">
        <v>33</v>
      </c>
      <c r="F431" s="17" t="s">
        <v>45</v>
      </c>
      <c r="G431" s="59"/>
      <c r="H431" s="59"/>
      <c r="I431" s="21" t="s">
        <v>13</v>
      </c>
      <c r="J431" s="21" t="s">
        <v>19</v>
      </c>
      <c r="M431" s="12"/>
    </row>
    <row r="432" spans="1:13" ht="18" customHeight="1">
      <c r="A432" s="4">
        <v>431</v>
      </c>
      <c r="B432" s="37">
        <v>43282</v>
      </c>
      <c r="C432" s="17" t="s">
        <v>29</v>
      </c>
      <c r="D432" s="17" t="s">
        <v>11</v>
      </c>
      <c r="E432" s="17" t="s">
        <v>47</v>
      </c>
      <c r="F432" s="17" t="s">
        <v>21</v>
      </c>
      <c r="G432" s="59"/>
      <c r="H432" s="59"/>
      <c r="I432" s="21" t="s">
        <v>20</v>
      </c>
      <c r="J432" s="21" t="s">
        <v>37</v>
      </c>
      <c r="M432" s="12"/>
    </row>
    <row r="433" spans="1:13" ht="18" customHeight="1">
      <c r="A433" s="4">
        <v>432</v>
      </c>
      <c r="B433" s="37">
        <v>43282</v>
      </c>
      <c r="C433" s="17" t="s">
        <v>18</v>
      </c>
      <c r="D433" s="17" t="s">
        <v>46</v>
      </c>
      <c r="E433" s="17" t="s">
        <v>7</v>
      </c>
      <c r="F433" s="17" t="s">
        <v>27</v>
      </c>
      <c r="G433" s="59"/>
      <c r="H433" s="59"/>
      <c r="I433" s="21" t="s">
        <v>25</v>
      </c>
      <c r="J433" s="21" t="s">
        <v>8</v>
      </c>
      <c r="M433" s="12"/>
    </row>
    <row r="434" spans="1:13" ht="18" customHeight="1">
      <c r="A434" s="4">
        <v>433</v>
      </c>
      <c r="B434" s="37">
        <v>43282</v>
      </c>
      <c r="C434" s="17" t="s">
        <v>16</v>
      </c>
      <c r="D434" s="17" t="s">
        <v>42</v>
      </c>
      <c r="E434" s="17" t="s">
        <v>44</v>
      </c>
      <c r="F434" s="17" t="s">
        <v>49</v>
      </c>
      <c r="G434" s="59"/>
      <c r="H434" s="59"/>
      <c r="I434" s="21" t="s">
        <v>32</v>
      </c>
      <c r="J434" s="21" t="s">
        <v>9</v>
      </c>
      <c r="M434" s="12"/>
    </row>
    <row r="435" spans="1:13" ht="18" customHeight="1">
      <c r="A435" s="4">
        <v>434</v>
      </c>
      <c r="B435" s="37">
        <v>43284</v>
      </c>
      <c r="C435" s="17" t="s">
        <v>23</v>
      </c>
      <c r="D435" s="17" t="s">
        <v>35</v>
      </c>
      <c r="E435" s="17" t="s">
        <v>27</v>
      </c>
      <c r="F435" s="17" t="s">
        <v>55</v>
      </c>
      <c r="G435" s="59"/>
      <c r="H435" s="59"/>
      <c r="I435" s="21" t="s">
        <v>37</v>
      </c>
      <c r="J435" s="21" t="s">
        <v>13</v>
      </c>
      <c r="M435" s="12"/>
    </row>
    <row r="436" spans="1:13" ht="18" customHeight="1">
      <c r="A436" s="4">
        <v>435</v>
      </c>
      <c r="B436" s="37">
        <v>43284</v>
      </c>
      <c r="C436" s="17" t="s">
        <v>56</v>
      </c>
      <c r="D436" s="17" t="s">
        <v>47</v>
      </c>
      <c r="E436" s="17" t="s">
        <v>41</v>
      </c>
      <c r="F436" s="17" t="s">
        <v>22</v>
      </c>
      <c r="G436" s="59"/>
      <c r="H436" s="59"/>
      <c r="I436" s="21" t="s">
        <v>9</v>
      </c>
      <c r="J436" s="21" t="s">
        <v>25</v>
      </c>
      <c r="M436" s="12"/>
    </row>
    <row r="437" spans="1:13" ht="18" customHeight="1">
      <c r="A437" s="4">
        <v>436</v>
      </c>
      <c r="B437" s="37">
        <v>43284</v>
      </c>
      <c r="C437" s="17" t="s">
        <v>24</v>
      </c>
      <c r="D437" s="17" t="s">
        <v>7</v>
      </c>
      <c r="E437" s="80" t="s">
        <v>72</v>
      </c>
      <c r="F437" s="17" t="s">
        <v>132</v>
      </c>
      <c r="G437" s="59"/>
      <c r="H437" s="59"/>
      <c r="I437" s="21" t="s">
        <v>38</v>
      </c>
      <c r="J437" s="21" t="s">
        <v>20</v>
      </c>
      <c r="M437" s="12"/>
    </row>
    <row r="438" spans="1:13" ht="18" customHeight="1">
      <c r="A438" s="4">
        <v>437</v>
      </c>
      <c r="B438" s="37">
        <v>43284</v>
      </c>
      <c r="C438" s="17" t="s">
        <v>50</v>
      </c>
      <c r="D438" s="17" t="s">
        <v>45</v>
      </c>
      <c r="E438" s="17" t="s">
        <v>49</v>
      </c>
      <c r="F438" s="17" t="s">
        <v>15</v>
      </c>
      <c r="G438" s="59"/>
      <c r="H438" s="59"/>
      <c r="I438" s="21" t="s">
        <v>26</v>
      </c>
      <c r="J438" s="21" t="s">
        <v>8</v>
      </c>
      <c r="M438" s="12"/>
    </row>
    <row r="439" spans="1:13" ht="18" customHeight="1">
      <c r="A439" s="4">
        <v>438</v>
      </c>
      <c r="B439" s="37">
        <v>43284</v>
      </c>
      <c r="C439" s="17" t="s">
        <v>12</v>
      </c>
      <c r="D439" s="17" t="s">
        <v>33</v>
      </c>
      <c r="E439" s="17" t="s">
        <v>48</v>
      </c>
      <c r="F439" s="17" t="s">
        <v>17</v>
      </c>
      <c r="G439" s="59"/>
      <c r="H439" s="59"/>
      <c r="I439" s="21" t="s">
        <v>31</v>
      </c>
      <c r="J439" s="21" t="s">
        <v>32</v>
      </c>
      <c r="M439" s="12"/>
    </row>
    <row r="440" spans="1:13" ht="18" customHeight="1">
      <c r="A440" s="4">
        <v>439</v>
      </c>
      <c r="B440" s="37">
        <v>43285</v>
      </c>
      <c r="C440" s="17" t="s">
        <v>45</v>
      </c>
      <c r="D440" s="17" t="s">
        <v>49</v>
      </c>
      <c r="E440" s="17" t="s">
        <v>15</v>
      </c>
      <c r="F440" s="17" t="s">
        <v>34</v>
      </c>
      <c r="G440" s="59"/>
      <c r="H440" s="59"/>
      <c r="I440" s="21" t="s">
        <v>26</v>
      </c>
      <c r="J440" s="21" t="s">
        <v>8</v>
      </c>
      <c r="M440" s="12"/>
    </row>
    <row r="441" spans="1:13" ht="18" customHeight="1">
      <c r="A441" s="4">
        <v>440</v>
      </c>
      <c r="B441" s="37">
        <v>43285</v>
      </c>
      <c r="C441" s="17" t="s">
        <v>7</v>
      </c>
      <c r="D441" s="80" t="s">
        <v>72</v>
      </c>
      <c r="E441" s="17" t="s">
        <v>132</v>
      </c>
      <c r="F441" s="17" t="s">
        <v>18</v>
      </c>
      <c r="G441" s="59"/>
      <c r="H441" s="59"/>
      <c r="I441" s="21" t="s">
        <v>38</v>
      </c>
      <c r="J441" s="21" t="s">
        <v>20</v>
      </c>
      <c r="M441" s="12"/>
    </row>
    <row r="442" spans="1:13" ht="18" customHeight="1">
      <c r="A442" s="4">
        <v>441</v>
      </c>
      <c r="B442" s="37">
        <v>43285</v>
      </c>
      <c r="C442" s="17" t="s">
        <v>35</v>
      </c>
      <c r="D442" s="17" t="s">
        <v>27</v>
      </c>
      <c r="E442" s="17" t="s">
        <v>55</v>
      </c>
      <c r="F442" s="17" t="s">
        <v>29</v>
      </c>
      <c r="G442" s="59"/>
      <c r="H442" s="59"/>
      <c r="I442" s="21" t="s">
        <v>37</v>
      </c>
      <c r="J442" s="21" t="s">
        <v>13</v>
      </c>
      <c r="M442" s="12"/>
    </row>
    <row r="443" spans="1:13" ht="18" customHeight="1">
      <c r="A443" s="4">
        <v>442</v>
      </c>
      <c r="B443" s="37">
        <v>43285</v>
      </c>
      <c r="C443" s="17" t="s">
        <v>44</v>
      </c>
      <c r="D443" s="17" t="s">
        <v>21</v>
      </c>
      <c r="E443" s="17" t="s">
        <v>28</v>
      </c>
      <c r="F443" s="17" t="s">
        <v>16</v>
      </c>
      <c r="G443" s="59"/>
      <c r="H443" s="59"/>
      <c r="I443" s="21" t="s">
        <v>19</v>
      </c>
      <c r="J443" s="21" t="s">
        <v>14</v>
      </c>
      <c r="M443" s="12"/>
    </row>
    <row r="444" spans="1:13" ht="18" customHeight="1">
      <c r="A444" s="4">
        <v>443</v>
      </c>
      <c r="B444" s="37">
        <v>43286</v>
      </c>
      <c r="C444" s="17" t="s">
        <v>47</v>
      </c>
      <c r="D444" s="17" t="s">
        <v>41</v>
      </c>
      <c r="E444" s="17" t="s">
        <v>22</v>
      </c>
      <c r="F444" s="17" t="s">
        <v>36</v>
      </c>
      <c r="G444" s="59"/>
      <c r="H444" s="59"/>
      <c r="I444" s="21" t="s">
        <v>9</v>
      </c>
      <c r="J444" s="21" t="s">
        <v>25</v>
      </c>
      <c r="M444" s="12"/>
    </row>
    <row r="445" spans="1:13" ht="18" customHeight="1">
      <c r="A445" s="4">
        <v>444</v>
      </c>
      <c r="B445" s="37">
        <v>43286</v>
      </c>
      <c r="C445" s="17" t="s">
        <v>49</v>
      </c>
      <c r="D445" s="17" t="s">
        <v>15</v>
      </c>
      <c r="E445" s="17" t="s">
        <v>34</v>
      </c>
      <c r="F445" s="17" t="s">
        <v>50</v>
      </c>
      <c r="G445" s="59"/>
      <c r="H445" s="59"/>
      <c r="I445" s="21" t="s">
        <v>26</v>
      </c>
      <c r="J445" s="21" t="s">
        <v>8</v>
      </c>
      <c r="M445" s="12"/>
    </row>
    <row r="446" spans="1:13" ht="18" customHeight="1">
      <c r="A446" s="4">
        <v>445</v>
      </c>
      <c r="B446" s="37">
        <v>43286</v>
      </c>
      <c r="C446" s="17" t="s">
        <v>27</v>
      </c>
      <c r="D446" s="17" t="s">
        <v>55</v>
      </c>
      <c r="E446" s="17" t="s">
        <v>29</v>
      </c>
      <c r="F446" s="17" t="s">
        <v>23</v>
      </c>
      <c r="G446" s="59"/>
      <c r="H446" s="59"/>
      <c r="I446" s="21" t="s">
        <v>37</v>
      </c>
      <c r="J446" s="21" t="s">
        <v>13</v>
      </c>
      <c r="M446" s="12"/>
    </row>
    <row r="447" spans="1:13" ht="18" customHeight="1">
      <c r="A447" s="4">
        <v>446</v>
      </c>
      <c r="B447" s="37">
        <v>43287</v>
      </c>
      <c r="C447" s="17" t="s">
        <v>6</v>
      </c>
      <c r="D447" s="17" t="s">
        <v>29</v>
      </c>
      <c r="E447" s="17" t="s">
        <v>30</v>
      </c>
      <c r="F447" s="17" t="s">
        <v>5</v>
      </c>
      <c r="G447" s="59"/>
      <c r="H447" s="59"/>
      <c r="I447" s="21" t="s">
        <v>8</v>
      </c>
      <c r="J447" s="21" t="s">
        <v>31</v>
      </c>
      <c r="M447" s="12"/>
    </row>
    <row r="448" spans="1:13" ht="18" customHeight="1">
      <c r="A448" s="4">
        <v>447</v>
      </c>
      <c r="B448" s="37">
        <v>43287</v>
      </c>
      <c r="C448" s="17" t="s">
        <v>28</v>
      </c>
      <c r="D448" s="17" t="s">
        <v>17</v>
      </c>
      <c r="E448" s="17" t="s">
        <v>10</v>
      </c>
      <c r="F448" s="17" t="s">
        <v>12</v>
      </c>
      <c r="G448" s="59"/>
      <c r="H448" s="59"/>
      <c r="I448" s="21" t="s">
        <v>37</v>
      </c>
      <c r="J448" s="21" t="s">
        <v>19</v>
      </c>
      <c r="M448" s="12"/>
    </row>
    <row r="449" spans="1:13" ht="18" customHeight="1">
      <c r="A449" s="4">
        <v>448</v>
      </c>
      <c r="B449" s="37">
        <v>43288</v>
      </c>
      <c r="C449" s="17" t="s">
        <v>39</v>
      </c>
      <c r="D449" s="17" t="s">
        <v>24</v>
      </c>
      <c r="E449" s="17" t="s">
        <v>131</v>
      </c>
      <c r="F449" s="17" t="s">
        <v>72</v>
      </c>
      <c r="G449" s="59"/>
      <c r="H449" s="59"/>
      <c r="I449" s="21" t="s">
        <v>20</v>
      </c>
      <c r="J449" s="21" t="s">
        <v>14</v>
      </c>
      <c r="M449" s="12"/>
    </row>
    <row r="450" spans="1:13" ht="18" customHeight="1">
      <c r="A450" s="4">
        <v>449</v>
      </c>
      <c r="B450" s="37">
        <v>43288</v>
      </c>
      <c r="C450" s="17" t="s">
        <v>29</v>
      </c>
      <c r="D450" s="17" t="s">
        <v>30</v>
      </c>
      <c r="E450" s="17" t="s">
        <v>5</v>
      </c>
      <c r="F450" s="17" t="s">
        <v>27</v>
      </c>
      <c r="G450" s="59"/>
      <c r="H450" s="59"/>
      <c r="I450" s="21" t="s">
        <v>8</v>
      </c>
      <c r="J450" s="21" t="s">
        <v>31</v>
      </c>
      <c r="M450" s="12"/>
    </row>
    <row r="451" spans="1:13" ht="18" customHeight="1">
      <c r="A451" s="4">
        <v>450</v>
      </c>
      <c r="B451" s="37">
        <v>43288</v>
      </c>
      <c r="C451" s="17" t="s">
        <v>17</v>
      </c>
      <c r="D451" s="17" t="s">
        <v>10</v>
      </c>
      <c r="E451" s="17" t="s">
        <v>12</v>
      </c>
      <c r="F451" s="17" t="s">
        <v>21</v>
      </c>
      <c r="G451" s="59"/>
      <c r="H451" s="59"/>
      <c r="I451" s="21" t="s">
        <v>37</v>
      </c>
      <c r="J451" s="21" t="s">
        <v>19</v>
      </c>
      <c r="M451" s="12"/>
    </row>
    <row r="452" spans="1:13" ht="18" customHeight="1">
      <c r="A452" s="4">
        <v>451</v>
      </c>
      <c r="B452" s="37">
        <v>43288</v>
      </c>
      <c r="C452" s="17" t="s">
        <v>22</v>
      </c>
      <c r="D452" s="17" t="s">
        <v>40</v>
      </c>
      <c r="E452" s="17" t="s">
        <v>35</v>
      </c>
      <c r="F452" s="17" t="s">
        <v>60</v>
      </c>
      <c r="G452" s="59"/>
      <c r="H452" s="59"/>
      <c r="I452" s="21" t="s">
        <v>9</v>
      </c>
      <c r="J452" s="21" t="s">
        <v>32</v>
      </c>
      <c r="M452" s="12"/>
    </row>
    <row r="453" spans="1:13" ht="18" customHeight="1">
      <c r="A453" s="4">
        <v>452</v>
      </c>
      <c r="B453" s="37">
        <v>43289</v>
      </c>
      <c r="C453" s="17" t="s">
        <v>40</v>
      </c>
      <c r="D453" s="17" t="s">
        <v>35</v>
      </c>
      <c r="E453" s="17" t="s">
        <v>60</v>
      </c>
      <c r="F453" s="17" t="s">
        <v>41</v>
      </c>
      <c r="G453" s="59"/>
      <c r="H453" s="59"/>
      <c r="I453" s="21" t="s">
        <v>9</v>
      </c>
      <c r="J453" s="21" t="s">
        <v>32</v>
      </c>
      <c r="M453" s="12"/>
    </row>
    <row r="454" spans="1:13" ht="18" customHeight="1">
      <c r="A454" s="4">
        <v>453</v>
      </c>
      <c r="B454" s="37">
        <v>43289</v>
      </c>
      <c r="C454" s="17" t="s">
        <v>10</v>
      </c>
      <c r="D454" s="17" t="s">
        <v>12</v>
      </c>
      <c r="E454" s="17" t="s">
        <v>21</v>
      </c>
      <c r="F454" s="17" t="s">
        <v>28</v>
      </c>
      <c r="G454" s="59"/>
      <c r="H454" s="59"/>
      <c r="I454" s="21" t="s">
        <v>37</v>
      </c>
      <c r="J454" s="21" t="s">
        <v>19</v>
      </c>
      <c r="M454" s="12"/>
    </row>
    <row r="455" spans="1:13" ht="18" customHeight="1">
      <c r="A455" s="4">
        <v>454</v>
      </c>
      <c r="B455" s="37">
        <v>43289</v>
      </c>
      <c r="C455" s="17" t="s">
        <v>23</v>
      </c>
      <c r="D455" s="17" t="s">
        <v>44</v>
      </c>
      <c r="E455" s="17" t="s">
        <v>57</v>
      </c>
      <c r="F455" s="17" t="s">
        <v>11</v>
      </c>
      <c r="G455" s="59"/>
      <c r="H455" s="59"/>
      <c r="I455" s="21" t="s">
        <v>38</v>
      </c>
      <c r="J455" s="21" t="s">
        <v>13</v>
      </c>
      <c r="M455" s="12"/>
    </row>
    <row r="456" spans="1:13" ht="18" customHeight="1">
      <c r="A456" s="4">
        <v>455</v>
      </c>
      <c r="B456" s="37">
        <v>43289</v>
      </c>
      <c r="C456" s="17" t="s">
        <v>30</v>
      </c>
      <c r="D456" s="17" t="s">
        <v>5</v>
      </c>
      <c r="E456" s="17" t="s">
        <v>27</v>
      </c>
      <c r="F456" s="17" t="s">
        <v>6</v>
      </c>
      <c r="G456" s="59"/>
      <c r="H456" s="59"/>
      <c r="I456" s="21" t="s">
        <v>8</v>
      </c>
      <c r="J456" s="21" t="s">
        <v>31</v>
      </c>
      <c r="M456" s="12"/>
    </row>
    <row r="457" spans="1:13" ht="18" customHeight="1">
      <c r="A457" s="4">
        <v>456</v>
      </c>
      <c r="B457" s="37">
        <v>43289</v>
      </c>
      <c r="C457" s="17" t="s">
        <v>24</v>
      </c>
      <c r="D457" s="17" t="s">
        <v>131</v>
      </c>
      <c r="E457" s="80" t="s">
        <v>72</v>
      </c>
      <c r="F457" s="17" t="s">
        <v>132</v>
      </c>
      <c r="G457" s="59"/>
      <c r="H457" s="59"/>
      <c r="I457" s="21" t="s">
        <v>20</v>
      </c>
      <c r="J457" s="21" t="s">
        <v>14</v>
      </c>
      <c r="M457" s="12"/>
    </row>
    <row r="458" spans="1:13" ht="18" customHeight="1">
      <c r="A458" s="4">
        <v>457</v>
      </c>
      <c r="B458" s="37">
        <v>43289</v>
      </c>
      <c r="C458" s="17" t="s">
        <v>16</v>
      </c>
      <c r="D458" s="17" t="s">
        <v>50</v>
      </c>
      <c r="E458" s="17" t="s">
        <v>59</v>
      </c>
      <c r="F458" s="17" t="s">
        <v>47</v>
      </c>
      <c r="G458" s="59"/>
      <c r="H458" s="59"/>
      <c r="I458" s="21" t="s">
        <v>26</v>
      </c>
      <c r="J458" s="21" t="s">
        <v>25</v>
      </c>
      <c r="M458" s="12"/>
    </row>
    <row r="459" spans="1:13" ht="18" customHeight="1">
      <c r="A459" s="4">
        <v>458</v>
      </c>
      <c r="B459" s="37">
        <v>43290</v>
      </c>
      <c r="C459" s="17" t="s">
        <v>35</v>
      </c>
      <c r="D459" s="17" t="s">
        <v>18</v>
      </c>
      <c r="E459" s="17" t="s">
        <v>4</v>
      </c>
      <c r="F459" s="17" t="s">
        <v>22</v>
      </c>
      <c r="G459" s="59"/>
      <c r="H459" s="59"/>
      <c r="I459" s="21" t="s">
        <v>25</v>
      </c>
      <c r="J459" s="21" t="s">
        <v>31</v>
      </c>
      <c r="M459" s="12"/>
    </row>
    <row r="460" spans="1:13" ht="18" customHeight="1">
      <c r="A460" s="4">
        <v>459</v>
      </c>
      <c r="B460" s="37">
        <v>43290</v>
      </c>
      <c r="C460" s="17" t="s">
        <v>5</v>
      </c>
      <c r="D460" s="17" t="s">
        <v>21</v>
      </c>
      <c r="E460" s="17" t="s">
        <v>6</v>
      </c>
      <c r="F460" s="17" t="s">
        <v>39</v>
      </c>
      <c r="G460" s="59"/>
      <c r="H460" s="59"/>
      <c r="I460" s="21" t="s">
        <v>13</v>
      </c>
      <c r="J460" s="21" t="s">
        <v>20</v>
      </c>
      <c r="M460" s="12"/>
    </row>
    <row r="461" spans="1:13" ht="18" customHeight="1">
      <c r="A461" s="4">
        <v>460</v>
      </c>
      <c r="B461" s="37">
        <v>43290</v>
      </c>
      <c r="C461" s="17" t="s">
        <v>48</v>
      </c>
      <c r="D461" s="17" t="s">
        <v>27</v>
      </c>
      <c r="E461" s="17" t="s">
        <v>36</v>
      </c>
      <c r="F461" s="17" t="s">
        <v>29</v>
      </c>
      <c r="G461" s="59"/>
      <c r="H461" s="59"/>
      <c r="I461" s="21" t="s">
        <v>32</v>
      </c>
      <c r="J461" s="21" t="s">
        <v>8</v>
      </c>
      <c r="M461" s="12"/>
    </row>
    <row r="462" spans="1:13" ht="18" customHeight="1">
      <c r="A462" s="4">
        <v>461</v>
      </c>
      <c r="B462" s="37">
        <v>43290</v>
      </c>
      <c r="C462" s="17" t="s">
        <v>12</v>
      </c>
      <c r="D462" s="17" t="s">
        <v>34</v>
      </c>
      <c r="E462" s="17" t="s">
        <v>41</v>
      </c>
      <c r="F462" s="17" t="s">
        <v>17</v>
      </c>
      <c r="G462" s="59"/>
      <c r="H462" s="59"/>
      <c r="I462" s="21" t="s">
        <v>14</v>
      </c>
      <c r="J462" s="21" t="s">
        <v>37</v>
      </c>
      <c r="M462" s="12"/>
    </row>
    <row r="463" spans="1:13" ht="18" customHeight="1">
      <c r="A463" s="4">
        <v>462</v>
      </c>
      <c r="B463" s="37">
        <v>43291</v>
      </c>
      <c r="C463" s="17" t="s">
        <v>34</v>
      </c>
      <c r="D463" s="17" t="s">
        <v>41</v>
      </c>
      <c r="E463" s="17" t="s">
        <v>17</v>
      </c>
      <c r="F463" s="17" t="s">
        <v>24</v>
      </c>
      <c r="G463" s="59"/>
      <c r="H463" s="59"/>
      <c r="I463" s="21" t="s">
        <v>14</v>
      </c>
      <c r="J463" s="21" t="s">
        <v>37</v>
      </c>
      <c r="M463" s="12"/>
    </row>
    <row r="464" spans="1:13" ht="18" customHeight="1">
      <c r="A464" s="4">
        <v>463</v>
      </c>
      <c r="B464" s="37">
        <v>43291</v>
      </c>
      <c r="C464" s="17" t="s">
        <v>131</v>
      </c>
      <c r="D464" s="17" t="s">
        <v>55</v>
      </c>
      <c r="E464" s="17" t="s">
        <v>28</v>
      </c>
      <c r="F464" s="17" t="s">
        <v>33</v>
      </c>
      <c r="G464" s="59"/>
      <c r="H464" s="59"/>
      <c r="I464" s="21" t="s">
        <v>9</v>
      </c>
      <c r="J464" s="21" t="s">
        <v>26</v>
      </c>
      <c r="M464" s="12"/>
    </row>
    <row r="465" spans="1:13" ht="18" customHeight="1">
      <c r="A465" s="4">
        <v>464</v>
      </c>
      <c r="B465" s="37">
        <v>43291</v>
      </c>
      <c r="C465" s="17" t="s">
        <v>21</v>
      </c>
      <c r="D465" s="17" t="s">
        <v>6</v>
      </c>
      <c r="E465" s="17" t="s">
        <v>39</v>
      </c>
      <c r="F465" s="17" t="s">
        <v>40</v>
      </c>
      <c r="G465" s="59"/>
      <c r="H465" s="59"/>
      <c r="I465" s="21" t="s">
        <v>13</v>
      </c>
      <c r="J465" s="21" t="s">
        <v>20</v>
      </c>
      <c r="M465" s="12"/>
    </row>
    <row r="466" spans="1:13" ht="18" customHeight="1">
      <c r="A466" s="4">
        <v>465</v>
      </c>
      <c r="B466" s="37">
        <v>43291</v>
      </c>
      <c r="C466" s="17" t="s">
        <v>18</v>
      </c>
      <c r="D466" s="17" t="s">
        <v>4</v>
      </c>
      <c r="E466" s="17" t="s">
        <v>22</v>
      </c>
      <c r="F466" s="17" t="s">
        <v>51</v>
      </c>
      <c r="G466" s="59"/>
      <c r="H466" s="59"/>
      <c r="I466" s="21" t="s">
        <v>25</v>
      </c>
      <c r="J466" s="21" t="s">
        <v>31</v>
      </c>
      <c r="M466" s="12"/>
    </row>
    <row r="467" spans="1:13" ht="18" customHeight="1">
      <c r="A467" s="4">
        <v>466</v>
      </c>
      <c r="B467" s="37">
        <v>43291</v>
      </c>
      <c r="C467" s="17" t="s">
        <v>27</v>
      </c>
      <c r="D467" s="17" t="s">
        <v>36</v>
      </c>
      <c r="E467" s="17" t="s">
        <v>29</v>
      </c>
      <c r="F467" s="17" t="s">
        <v>49</v>
      </c>
      <c r="G467" s="59"/>
      <c r="H467" s="59"/>
      <c r="I467" s="21" t="s">
        <v>32</v>
      </c>
      <c r="J467" s="21" t="s">
        <v>8</v>
      </c>
      <c r="M467" s="12"/>
    </row>
    <row r="468" spans="1:13" ht="18" customHeight="1">
      <c r="A468" s="4">
        <v>467</v>
      </c>
      <c r="B468" s="37">
        <v>43292</v>
      </c>
      <c r="C468" s="17" t="s">
        <v>55</v>
      </c>
      <c r="D468" s="17" t="s">
        <v>28</v>
      </c>
      <c r="E468" s="17" t="s">
        <v>33</v>
      </c>
      <c r="F468" s="17" t="s">
        <v>10</v>
      </c>
      <c r="G468" s="59"/>
      <c r="H468" s="59"/>
      <c r="I468" s="21" t="s">
        <v>9</v>
      </c>
      <c r="J468" s="21" t="s">
        <v>26</v>
      </c>
      <c r="M468" s="12"/>
    </row>
    <row r="469" spans="1:13" ht="18" customHeight="1">
      <c r="A469" s="4">
        <v>468</v>
      </c>
      <c r="B469" s="37">
        <v>43292</v>
      </c>
      <c r="C469" s="17" t="s">
        <v>41</v>
      </c>
      <c r="D469" s="17" t="s">
        <v>17</v>
      </c>
      <c r="E469" s="17" t="s">
        <v>24</v>
      </c>
      <c r="F469" s="17" t="s">
        <v>12</v>
      </c>
      <c r="G469" s="59"/>
      <c r="H469" s="59"/>
      <c r="I469" s="21" t="s">
        <v>14</v>
      </c>
      <c r="J469" s="21" t="s">
        <v>37</v>
      </c>
      <c r="M469" s="12"/>
    </row>
    <row r="470" spans="1:13" ht="18" customHeight="1">
      <c r="A470" s="4">
        <v>469</v>
      </c>
      <c r="B470" s="37">
        <v>43292</v>
      </c>
      <c r="C470" s="17" t="s">
        <v>36</v>
      </c>
      <c r="D470" s="17" t="s">
        <v>29</v>
      </c>
      <c r="E470" s="17" t="s">
        <v>49</v>
      </c>
      <c r="F470" s="17" t="s">
        <v>48</v>
      </c>
      <c r="G470" s="59"/>
      <c r="H470" s="59"/>
      <c r="I470" s="21" t="s">
        <v>32</v>
      </c>
      <c r="J470" s="21" t="s">
        <v>8</v>
      </c>
      <c r="M470" s="12"/>
    </row>
    <row r="471" spans="1:13" ht="18" customHeight="1">
      <c r="A471" s="4">
        <v>470</v>
      </c>
      <c r="B471" s="37">
        <v>43292</v>
      </c>
      <c r="C471" s="17" t="s">
        <v>6</v>
      </c>
      <c r="D471" s="17" t="s">
        <v>39</v>
      </c>
      <c r="E471" s="17" t="s">
        <v>40</v>
      </c>
      <c r="F471" s="17" t="s">
        <v>5</v>
      </c>
      <c r="G471" s="59"/>
      <c r="H471" s="59"/>
      <c r="I471" s="21" t="s">
        <v>13</v>
      </c>
      <c r="J471" s="21" t="s">
        <v>20</v>
      </c>
      <c r="M471" s="12"/>
    </row>
    <row r="472" spans="1:13" ht="18" customHeight="1">
      <c r="A472" s="4">
        <v>471</v>
      </c>
      <c r="B472" s="37">
        <v>43294</v>
      </c>
      <c r="C472" s="17" t="s">
        <v>45</v>
      </c>
      <c r="D472" s="17" t="s">
        <v>41</v>
      </c>
      <c r="E472" s="17" t="s">
        <v>10</v>
      </c>
      <c r="F472" s="17" t="s">
        <v>34</v>
      </c>
      <c r="G472" s="59" t="s">
        <v>131</v>
      </c>
      <c r="H472" s="59" t="s">
        <v>55</v>
      </c>
      <c r="I472" s="21" t="s">
        <v>133</v>
      </c>
      <c r="J472" s="21" t="s">
        <v>134</v>
      </c>
      <c r="M472" s="12"/>
    </row>
    <row r="473" spans="1:13" ht="18" customHeight="1">
      <c r="A473" s="4">
        <v>472</v>
      </c>
      <c r="B473" s="37">
        <v>43295</v>
      </c>
      <c r="C473" s="17" t="s">
        <v>55</v>
      </c>
      <c r="D473" s="17" t="s">
        <v>131</v>
      </c>
      <c r="E473" s="17" t="s">
        <v>34</v>
      </c>
      <c r="F473" s="17" t="s">
        <v>10</v>
      </c>
      <c r="G473" s="59" t="s">
        <v>41</v>
      </c>
      <c r="H473" s="59" t="s">
        <v>45</v>
      </c>
      <c r="I473" s="21" t="s">
        <v>134</v>
      </c>
      <c r="J473" s="21" t="s">
        <v>133</v>
      </c>
      <c r="M473" s="12"/>
    </row>
    <row r="474" spans="1:13" ht="18" customHeight="1">
      <c r="A474" s="4">
        <v>473</v>
      </c>
      <c r="B474" s="37">
        <v>43297</v>
      </c>
      <c r="C474" s="17" t="s">
        <v>4</v>
      </c>
      <c r="D474" s="17" t="s">
        <v>47</v>
      </c>
      <c r="E474" s="17" t="s">
        <v>36</v>
      </c>
      <c r="F474" s="17" t="s">
        <v>50</v>
      </c>
      <c r="G474" s="59"/>
      <c r="H474" s="59"/>
      <c r="I474" s="21" t="s">
        <v>38</v>
      </c>
      <c r="J474" s="21" t="s">
        <v>37</v>
      </c>
      <c r="M474" s="12"/>
    </row>
    <row r="475" spans="1:13" ht="18" customHeight="1">
      <c r="A475" s="4">
        <v>474</v>
      </c>
      <c r="B475" s="37">
        <v>43297</v>
      </c>
      <c r="C475" s="17" t="s">
        <v>60</v>
      </c>
      <c r="D475" s="17" t="s">
        <v>49</v>
      </c>
      <c r="E475" s="17" t="s">
        <v>28</v>
      </c>
      <c r="F475" s="17" t="s">
        <v>16</v>
      </c>
      <c r="G475" s="59"/>
      <c r="H475" s="59"/>
      <c r="I475" s="21" t="s">
        <v>13</v>
      </c>
      <c r="J475" s="21" t="s">
        <v>14</v>
      </c>
      <c r="M475" s="12"/>
    </row>
    <row r="476" spans="1:13" ht="18" customHeight="1">
      <c r="A476" s="4">
        <v>475</v>
      </c>
      <c r="B476" s="37">
        <v>43297</v>
      </c>
      <c r="C476" s="17" t="s">
        <v>7</v>
      </c>
      <c r="D476" s="17" t="s">
        <v>24</v>
      </c>
      <c r="E476" s="17" t="s">
        <v>43</v>
      </c>
      <c r="F476" s="17" t="s">
        <v>72</v>
      </c>
      <c r="G476" s="59"/>
      <c r="H476" s="59"/>
      <c r="I476" s="21" t="s">
        <v>26</v>
      </c>
      <c r="J476" s="21" t="s">
        <v>31</v>
      </c>
      <c r="M476" s="12"/>
    </row>
    <row r="477" spans="1:13" ht="18" customHeight="1">
      <c r="A477" s="4">
        <v>476</v>
      </c>
      <c r="B477" s="37">
        <v>43297</v>
      </c>
      <c r="C477" s="17" t="s">
        <v>44</v>
      </c>
      <c r="D477" s="17" t="s">
        <v>11</v>
      </c>
      <c r="E477" s="17" t="s">
        <v>12</v>
      </c>
      <c r="F477" s="17" t="s">
        <v>56</v>
      </c>
      <c r="G477" s="59"/>
      <c r="H477" s="59"/>
      <c r="I477" s="21" t="s">
        <v>8</v>
      </c>
      <c r="J477" s="21" t="s">
        <v>9</v>
      </c>
      <c r="M477" s="12"/>
    </row>
    <row r="478" spans="1:13" ht="18" customHeight="1">
      <c r="A478" s="4">
        <v>477</v>
      </c>
      <c r="B478" s="37">
        <v>43297</v>
      </c>
      <c r="C478" s="17" t="s">
        <v>29</v>
      </c>
      <c r="D478" s="17" t="s">
        <v>22</v>
      </c>
      <c r="E478" s="17" t="s">
        <v>30</v>
      </c>
      <c r="F478" s="17" t="s">
        <v>21</v>
      </c>
      <c r="G478" s="59"/>
      <c r="H478" s="59"/>
      <c r="I478" s="21" t="s">
        <v>25</v>
      </c>
      <c r="J478" s="21" t="s">
        <v>32</v>
      </c>
      <c r="M478" s="12"/>
    </row>
    <row r="479" spans="1:13" ht="18" customHeight="1">
      <c r="A479" s="4">
        <v>478</v>
      </c>
      <c r="B479" s="37">
        <v>43297</v>
      </c>
      <c r="C479" s="17" t="s">
        <v>33</v>
      </c>
      <c r="D479" s="17" t="s">
        <v>39</v>
      </c>
      <c r="E479" s="17" t="s">
        <v>10</v>
      </c>
      <c r="F479" s="17" t="s">
        <v>18</v>
      </c>
      <c r="G479" s="59"/>
      <c r="H479" s="59"/>
      <c r="I479" s="21" t="s">
        <v>20</v>
      </c>
      <c r="J479" s="21" t="s">
        <v>19</v>
      </c>
      <c r="M479" s="12"/>
    </row>
    <row r="480" spans="1:13" ht="18" customHeight="1">
      <c r="A480" s="4">
        <v>479</v>
      </c>
      <c r="B480" s="37">
        <v>43298</v>
      </c>
      <c r="C480" s="17" t="s">
        <v>39</v>
      </c>
      <c r="D480" s="17" t="s">
        <v>10</v>
      </c>
      <c r="E480" s="17" t="s">
        <v>18</v>
      </c>
      <c r="F480" s="17" t="s">
        <v>48</v>
      </c>
      <c r="G480" s="59"/>
      <c r="H480" s="59"/>
      <c r="I480" s="21" t="s">
        <v>20</v>
      </c>
      <c r="J480" s="21" t="s">
        <v>19</v>
      </c>
      <c r="M480" s="12"/>
    </row>
    <row r="481" spans="1:13" ht="18" customHeight="1">
      <c r="A481" s="4">
        <v>480</v>
      </c>
      <c r="B481" s="37">
        <v>43298</v>
      </c>
      <c r="C481" s="17" t="s">
        <v>47</v>
      </c>
      <c r="D481" s="17" t="s">
        <v>36</v>
      </c>
      <c r="E481" s="80" t="s">
        <v>50</v>
      </c>
      <c r="F481" s="17" t="s">
        <v>15</v>
      </c>
      <c r="G481" s="59"/>
      <c r="H481" s="59"/>
      <c r="I481" s="21" t="s">
        <v>38</v>
      </c>
      <c r="J481" s="21" t="s">
        <v>37</v>
      </c>
      <c r="M481" s="12"/>
    </row>
    <row r="482" spans="1:13" ht="18" customHeight="1">
      <c r="A482" s="4">
        <v>481</v>
      </c>
      <c r="B482" s="37">
        <v>43298</v>
      </c>
      <c r="C482" s="17" t="s">
        <v>49</v>
      </c>
      <c r="D482" s="17" t="s">
        <v>28</v>
      </c>
      <c r="E482" s="17" t="s">
        <v>16</v>
      </c>
      <c r="F482" s="17" t="s">
        <v>27</v>
      </c>
      <c r="G482" s="59"/>
      <c r="H482" s="59"/>
      <c r="I482" s="21" t="s">
        <v>13</v>
      </c>
      <c r="J482" s="21" t="s">
        <v>14</v>
      </c>
      <c r="M482" s="12"/>
    </row>
    <row r="483" spans="1:13" ht="18" customHeight="1">
      <c r="A483" s="4">
        <v>482</v>
      </c>
      <c r="B483" s="37">
        <v>43298</v>
      </c>
      <c r="C483" s="17" t="s">
        <v>24</v>
      </c>
      <c r="D483" s="17" t="s">
        <v>43</v>
      </c>
      <c r="E483" s="17" t="s">
        <v>72</v>
      </c>
      <c r="F483" s="17" t="s">
        <v>23</v>
      </c>
      <c r="G483" s="59"/>
      <c r="H483" s="59"/>
      <c r="I483" s="21" t="s">
        <v>26</v>
      </c>
      <c r="J483" s="21" t="s">
        <v>31</v>
      </c>
      <c r="M483" s="12"/>
    </row>
    <row r="484" spans="1:13" ht="18" customHeight="1">
      <c r="A484" s="4">
        <v>483</v>
      </c>
      <c r="B484" s="37">
        <v>43298</v>
      </c>
      <c r="C484" s="17" t="s">
        <v>11</v>
      </c>
      <c r="D484" s="17" t="s">
        <v>12</v>
      </c>
      <c r="E484" s="17" t="s">
        <v>56</v>
      </c>
      <c r="F484" s="17" t="s">
        <v>46</v>
      </c>
      <c r="G484" s="59"/>
      <c r="H484" s="59"/>
      <c r="I484" s="21" t="s">
        <v>8</v>
      </c>
      <c r="J484" s="21" t="s">
        <v>9</v>
      </c>
      <c r="M484" s="12"/>
    </row>
    <row r="485" spans="1:13" ht="18" customHeight="1">
      <c r="A485" s="4">
        <v>484</v>
      </c>
      <c r="B485" s="37">
        <v>43298</v>
      </c>
      <c r="C485" s="17" t="s">
        <v>22</v>
      </c>
      <c r="D485" s="17" t="s">
        <v>30</v>
      </c>
      <c r="E485" s="17" t="s">
        <v>21</v>
      </c>
      <c r="F485" s="17" t="s">
        <v>5</v>
      </c>
      <c r="G485" s="59"/>
      <c r="H485" s="59"/>
      <c r="I485" s="21" t="s">
        <v>25</v>
      </c>
      <c r="J485" s="21" t="s">
        <v>32</v>
      </c>
      <c r="M485" s="12"/>
    </row>
    <row r="486" spans="1:13" ht="18" customHeight="1">
      <c r="A486" s="4">
        <v>485</v>
      </c>
      <c r="B486" s="37">
        <v>43299</v>
      </c>
      <c r="C486" s="17" t="s">
        <v>10</v>
      </c>
      <c r="D486" s="17" t="s">
        <v>18</v>
      </c>
      <c r="E486" s="17" t="s">
        <v>48</v>
      </c>
      <c r="F486" s="17" t="s">
        <v>33</v>
      </c>
      <c r="G486" s="59"/>
      <c r="H486" s="59"/>
      <c r="I486" s="21" t="s">
        <v>20</v>
      </c>
      <c r="J486" s="21" t="s">
        <v>19</v>
      </c>
      <c r="M486" s="12"/>
    </row>
    <row r="487" spans="1:13" ht="18" customHeight="1">
      <c r="A487" s="4">
        <v>486</v>
      </c>
      <c r="B487" s="37">
        <v>43299</v>
      </c>
      <c r="C487" s="17" t="s">
        <v>36</v>
      </c>
      <c r="D487" s="17" t="s">
        <v>50</v>
      </c>
      <c r="E487" s="17" t="s">
        <v>15</v>
      </c>
      <c r="F487" s="17" t="s">
        <v>4</v>
      </c>
      <c r="G487" s="59"/>
      <c r="H487" s="59"/>
      <c r="I487" s="21" t="s">
        <v>38</v>
      </c>
      <c r="J487" s="21" t="s">
        <v>37</v>
      </c>
      <c r="M487" s="12"/>
    </row>
    <row r="488" spans="1:13" ht="18" customHeight="1">
      <c r="A488" s="4">
        <v>487</v>
      </c>
      <c r="B488" s="37">
        <v>43299</v>
      </c>
      <c r="C488" s="17" t="s">
        <v>28</v>
      </c>
      <c r="D488" s="17" t="s">
        <v>16</v>
      </c>
      <c r="E488" s="17" t="s">
        <v>27</v>
      </c>
      <c r="F488" s="17" t="s">
        <v>60</v>
      </c>
      <c r="G488" s="59"/>
      <c r="H488" s="59"/>
      <c r="I488" s="21" t="s">
        <v>13</v>
      </c>
      <c r="J488" s="21" t="s">
        <v>14</v>
      </c>
      <c r="M488" s="12"/>
    </row>
    <row r="489" spans="1:13" ht="18" customHeight="1">
      <c r="A489" s="4">
        <v>488</v>
      </c>
      <c r="B489" s="37">
        <v>43299</v>
      </c>
      <c r="C489" s="17" t="s">
        <v>30</v>
      </c>
      <c r="D489" s="17" t="s">
        <v>21</v>
      </c>
      <c r="E489" s="17" t="s">
        <v>5</v>
      </c>
      <c r="F489" s="17" t="s">
        <v>29</v>
      </c>
      <c r="G489" s="59"/>
      <c r="H489" s="59"/>
      <c r="I489" s="21" t="s">
        <v>25</v>
      </c>
      <c r="J489" s="21" t="s">
        <v>32</v>
      </c>
      <c r="M489" s="12"/>
    </row>
    <row r="490" spans="1:13" ht="18" customHeight="1">
      <c r="A490" s="4">
        <v>489</v>
      </c>
      <c r="B490" s="37">
        <v>43299</v>
      </c>
      <c r="C490" s="17" t="s">
        <v>43</v>
      </c>
      <c r="D490" s="17" t="s">
        <v>72</v>
      </c>
      <c r="E490" s="17" t="s">
        <v>23</v>
      </c>
      <c r="F490" s="17" t="s">
        <v>7</v>
      </c>
      <c r="G490" s="59"/>
      <c r="H490" s="59"/>
      <c r="I490" s="21" t="s">
        <v>26</v>
      </c>
      <c r="J490" s="21" t="s">
        <v>31</v>
      </c>
      <c r="M490" s="12"/>
    </row>
    <row r="491" spans="1:13" ht="18" customHeight="1">
      <c r="A491" s="4">
        <v>490</v>
      </c>
      <c r="B491" s="37">
        <v>43299</v>
      </c>
      <c r="C491" s="17" t="s">
        <v>12</v>
      </c>
      <c r="D491" s="17" t="s">
        <v>56</v>
      </c>
      <c r="E491" s="17" t="s">
        <v>46</v>
      </c>
      <c r="F491" s="17" t="s">
        <v>44</v>
      </c>
      <c r="G491" s="59"/>
      <c r="H491" s="59"/>
      <c r="I491" s="21" t="s">
        <v>8</v>
      </c>
      <c r="J491" s="21" t="s">
        <v>9</v>
      </c>
      <c r="M491" s="12"/>
    </row>
    <row r="492" spans="1:13" ht="18" customHeight="1">
      <c r="A492" s="4">
        <v>491</v>
      </c>
      <c r="B492" s="37">
        <v>43301</v>
      </c>
      <c r="C492" s="17" t="s">
        <v>41</v>
      </c>
      <c r="D492" s="80" t="s">
        <v>15</v>
      </c>
      <c r="E492" s="17" t="s">
        <v>4</v>
      </c>
      <c r="F492" s="17" t="s">
        <v>24</v>
      </c>
      <c r="G492" s="59"/>
      <c r="H492" s="59"/>
      <c r="I492" s="21" t="s">
        <v>31</v>
      </c>
      <c r="J492" s="21" t="s">
        <v>25</v>
      </c>
      <c r="M492" s="12"/>
    </row>
    <row r="493" spans="1:13" ht="18" customHeight="1">
      <c r="A493" s="4">
        <v>492</v>
      </c>
      <c r="B493" s="37">
        <v>43301</v>
      </c>
      <c r="C493" s="17" t="s">
        <v>48</v>
      </c>
      <c r="D493" s="17" t="s">
        <v>35</v>
      </c>
      <c r="E493" s="17" t="s">
        <v>7</v>
      </c>
      <c r="F493" s="17" t="s">
        <v>39</v>
      </c>
      <c r="G493" s="59"/>
      <c r="H493" s="59"/>
      <c r="I493" s="21" t="s">
        <v>14</v>
      </c>
      <c r="J493" s="21" t="s">
        <v>20</v>
      </c>
      <c r="M493" s="12"/>
    </row>
    <row r="494" spans="1:13" ht="18" customHeight="1">
      <c r="A494" s="4">
        <v>493</v>
      </c>
      <c r="B494" s="37">
        <v>43301</v>
      </c>
      <c r="C494" s="17" t="s">
        <v>50</v>
      </c>
      <c r="D494" s="17" t="s">
        <v>34</v>
      </c>
      <c r="E494" s="17" t="s">
        <v>29</v>
      </c>
      <c r="F494" s="17" t="s">
        <v>22</v>
      </c>
      <c r="G494" s="59"/>
      <c r="H494" s="59"/>
      <c r="I494" s="21" t="s">
        <v>19</v>
      </c>
      <c r="J494" s="21" t="s">
        <v>37</v>
      </c>
      <c r="M494" s="12"/>
    </row>
    <row r="495" spans="1:13" ht="18" customHeight="1">
      <c r="A495" s="4">
        <v>494</v>
      </c>
      <c r="B495" s="37">
        <v>43301</v>
      </c>
      <c r="C495" s="17" t="s">
        <v>21</v>
      </c>
      <c r="D495" s="17" t="s">
        <v>5</v>
      </c>
      <c r="E495" s="17" t="s">
        <v>17</v>
      </c>
      <c r="F495" s="17" t="s">
        <v>42</v>
      </c>
      <c r="G495" s="59"/>
      <c r="H495" s="59"/>
      <c r="I495" s="21" t="s">
        <v>13</v>
      </c>
      <c r="J495" s="21" t="s">
        <v>38</v>
      </c>
      <c r="M495" s="12"/>
    </row>
    <row r="496" spans="1:13" ht="18" customHeight="1">
      <c r="A496" s="4">
        <v>495</v>
      </c>
      <c r="B496" s="37">
        <v>43301</v>
      </c>
      <c r="C496" s="17" t="s">
        <v>18</v>
      </c>
      <c r="D496" s="17" t="s">
        <v>23</v>
      </c>
      <c r="E496" s="17" t="s">
        <v>132</v>
      </c>
      <c r="F496" s="17" t="s">
        <v>49</v>
      </c>
      <c r="G496" s="59"/>
      <c r="H496" s="59"/>
      <c r="I496" s="21" t="s">
        <v>32</v>
      </c>
      <c r="J496" s="21" t="s">
        <v>9</v>
      </c>
      <c r="M496" s="12"/>
    </row>
    <row r="497" spans="1:13" ht="18" customHeight="1">
      <c r="A497" s="4">
        <v>496</v>
      </c>
      <c r="B497" s="37">
        <v>43301</v>
      </c>
      <c r="C497" s="17" t="s">
        <v>16</v>
      </c>
      <c r="D497" s="17" t="s">
        <v>27</v>
      </c>
      <c r="E497" s="17" t="s">
        <v>131</v>
      </c>
      <c r="F497" s="17" t="s">
        <v>45</v>
      </c>
      <c r="G497" s="59"/>
      <c r="H497" s="59"/>
      <c r="I497" s="21" t="s">
        <v>8</v>
      </c>
      <c r="J497" s="21" t="s">
        <v>26</v>
      </c>
      <c r="M497" s="12"/>
    </row>
    <row r="498" spans="1:13" ht="18" customHeight="1">
      <c r="A498" s="4">
        <v>497</v>
      </c>
      <c r="B498" s="37">
        <v>43302</v>
      </c>
      <c r="C498" s="17" t="s">
        <v>35</v>
      </c>
      <c r="D498" s="17" t="s">
        <v>7</v>
      </c>
      <c r="E498" s="17" t="s">
        <v>39</v>
      </c>
      <c r="F498" s="17" t="s">
        <v>40</v>
      </c>
      <c r="G498" s="59"/>
      <c r="H498" s="59"/>
      <c r="I498" s="21" t="s">
        <v>14</v>
      </c>
      <c r="J498" s="21" t="s">
        <v>20</v>
      </c>
      <c r="M498" s="12"/>
    </row>
    <row r="499" spans="1:13" ht="18" customHeight="1">
      <c r="A499" s="4">
        <v>498</v>
      </c>
      <c r="B499" s="37">
        <v>43302</v>
      </c>
      <c r="C499" s="17" t="s">
        <v>34</v>
      </c>
      <c r="D499" s="17" t="s">
        <v>29</v>
      </c>
      <c r="E499" s="17" t="s">
        <v>22</v>
      </c>
      <c r="F499" s="17" t="s">
        <v>6</v>
      </c>
      <c r="G499" s="59"/>
      <c r="H499" s="59"/>
      <c r="I499" s="21" t="s">
        <v>19</v>
      </c>
      <c r="J499" s="21" t="s">
        <v>37</v>
      </c>
      <c r="M499" s="12"/>
    </row>
    <row r="500" spans="1:13" ht="18" customHeight="1">
      <c r="A500" s="4">
        <v>499</v>
      </c>
      <c r="B500" s="37">
        <v>43302</v>
      </c>
      <c r="C500" s="17" t="s">
        <v>5</v>
      </c>
      <c r="D500" s="17" t="s">
        <v>17</v>
      </c>
      <c r="E500" s="17" t="s">
        <v>42</v>
      </c>
      <c r="F500" s="17" t="s">
        <v>10</v>
      </c>
      <c r="G500" s="59"/>
      <c r="H500" s="59"/>
      <c r="I500" s="21" t="s">
        <v>13</v>
      </c>
      <c r="J500" s="21" t="s">
        <v>38</v>
      </c>
      <c r="M500" s="12"/>
    </row>
    <row r="501" spans="1:13" ht="18" customHeight="1">
      <c r="A501" s="4">
        <v>500</v>
      </c>
      <c r="B501" s="37">
        <v>43302</v>
      </c>
      <c r="C501" s="17" t="s">
        <v>23</v>
      </c>
      <c r="D501" s="17" t="s">
        <v>132</v>
      </c>
      <c r="E501" s="17" t="s">
        <v>49</v>
      </c>
      <c r="F501" s="17" t="s">
        <v>30</v>
      </c>
      <c r="G501" s="59"/>
      <c r="H501" s="59"/>
      <c r="I501" s="21" t="s">
        <v>32</v>
      </c>
      <c r="J501" s="21" t="s">
        <v>9</v>
      </c>
      <c r="M501" s="12"/>
    </row>
    <row r="502" spans="1:13" ht="18" customHeight="1">
      <c r="A502" s="4">
        <v>502</v>
      </c>
      <c r="B502" s="37">
        <v>43302</v>
      </c>
      <c r="C502" s="17" t="s">
        <v>27</v>
      </c>
      <c r="D502" s="17" t="s">
        <v>131</v>
      </c>
      <c r="E502" s="17" t="s">
        <v>45</v>
      </c>
      <c r="F502" s="17" t="s">
        <v>36</v>
      </c>
      <c r="G502" s="59"/>
      <c r="H502" s="59"/>
      <c r="I502" s="21" t="s">
        <v>8</v>
      </c>
      <c r="J502" s="21" t="s">
        <v>26</v>
      </c>
      <c r="M502" s="12"/>
    </row>
    <row r="503" spans="1:13" ht="18" customHeight="1">
      <c r="A503" s="4">
        <v>501</v>
      </c>
      <c r="B503" s="37">
        <v>43302</v>
      </c>
      <c r="C503" s="17" t="s">
        <v>15</v>
      </c>
      <c r="D503" s="17" t="s">
        <v>4</v>
      </c>
      <c r="E503" s="17" t="s">
        <v>24</v>
      </c>
      <c r="F503" s="17" t="s">
        <v>28</v>
      </c>
      <c r="G503" s="59"/>
      <c r="H503" s="59"/>
      <c r="I503" s="21" t="s">
        <v>31</v>
      </c>
      <c r="J503" s="21" t="s">
        <v>25</v>
      </c>
      <c r="M503" s="12"/>
    </row>
    <row r="504" spans="1:13" ht="18" customHeight="1">
      <c r="A504" s="4">
        <v>503</v>
      </c>
      <c r="B504" s="37">
        <v>43303</v>
      </c>
      <c r="C504" s="17" t="s">
        <v>4</v>
      </c>
      <c r="D504" s="17" t="s">
        <v>24</v>
      </c>
      <c r="E504" s="17" t="s">
        <v>28</v>
      </c>
      <c r="F504" s="17" t="s">
        <v>41</v>
      </c>
      <c r="G504" s="59"/>
      <c r="H504" s="59"/>
      <c r="I504" s="21" t="s">
        <v>31</v>
      </c>
      <c r="J504" s="21" t="s">
        <v>25</v>
      </c>
      <c r="M504" s="12"/>
    </row>
    <row r="505" spans="1:13" ht="18" customHeight="1">
      <c r="A505" s="4">
        <v>504</v>
      </c>
      <c r="B505" s="37">
        <v>43303</v>
      </c>
      <c r="C505" s="17" t="s">
        <v>7</v>
      </c>
      <c r="D505" s="17" t="s">
        <v>39</v>
      </c>
      <c r="E505" s="17" t="s">
        <v>40</v>
      </c>
      <c r="F505" s="17" t="s">
        <v>48</v>
      </c>
      <c r="G505" s="59"/>
      <c r="H505" s="59"/>
      <c r="I505" s="21" t="s">
        <v>14</v>
      </c>
      <c r="J505" s="21" t="s">
        <v>20</v>
      </c>
      <c r="M505" s="12"/>
    </row>
    <row r="506" spans="1:13" ht="18" customHeight="1">
      <c r="A506" s="4">
        <v>505</v>
      </c>
      <c r="B506" s="37">
        <v>43303</v>
      </c>
      <c r="C506" s="17" t="s">
        <v>132</v>
      </c>
      <c r="D506" s="17" t="s">
        <v>49</v>
      </c>
      <c r="E506" s="17" t="s">
        <v>30</v>
      </c>
      <c r="F506" s="17" t="s">
        <v>18</v>
      </c>
      <c r="G506" s="59"/>
      <c r="H506" s="59"/>
      <c r="I506" s="21" t="s">
        <v>32</v>
      </c>
      <c r="J506" s="21" t="s">
        <v>9</v>
      </c>
      <c r="M506" s="12"/>
    </row>
    <row r="507" spans="1:13" ht="18" customHeight="1">
      <c r="A507" s="4">
        <v>506</v>
      </c>
      <c r="B507" s="37">
        <v>43303</v>
      </c>
      <c r="C507" s="17" t="s">
        <v>29</v>
      </c>
      <c r="D507" s="17" t="s">
        <v>22</v>
      </c>
      <c r="E507" s="17" t="s">
        <v>6</v>
      </c>
      <c r="F507" s="17" t="s">
        <v>50</v>
      </c>
      <c r="G507" s="59"/>
      <c r="H507" s="59"/>
      <c r="I507" s="21" t="s">
        <v>19</v>
      </c>
      <c r="J507" s="21" t="s">
        <v>37</v>
      </c>
      <c r="M507" s="12"/>
    </row>
    <row r="508" spans="1:13" ht="18" customHeight="1">
      <c r="A508" s="4">
        <v>507</v>
      </c>
      <c r="B508" s="37">
        <v>43303</v>
      </c>
      <c r="C508" s="17" t="s">
        <v>131</v>
      </c>
      <c r="D508" s="17" t="s">
        <v>45</v>
      </c>
      <c r="E508" s="17" t="s">
        <v>36</v>
      </c>
      <c r="F508" s="17" t="s">
        <v>16</v>
      </c>
      <c r="G508" s="59"/>
      <c r="H508" s="59"/>
      <c r="I508" s="21" t="s">
        <v>8</v>
      </c>
      <c r="J508" s="21" t="s">
        <v>26</v>
      </c>
      <c r="M508" s="12"/>
    </row>
    <row r="509" spans="1:13" ht="18" customHeight="1">
      <c r="A509" s="4">
        <v>508</v>
      </c>
      <c r="B509" s="37">
        <v>43303</v>
      </c>
      <c r="C509" s="17" t="s">
        <v>17</v>
      </c>
      <c r="D509" s="17" t="s">
        <v>42</v>
      </c>
      <c r="E509" s="17" t="s">
        <v>10</v>
      </c>
      <c r="F509" s="17" t="s">
        <v>21</v>
      </c>
      <c r="G509" s="59"/>
      <c r="H509" s="59"/>
      <c r="I509" s="21" t="s">
        <v>13</v>
      </c>
      <c r="J509" s="21" t="s">
        <v>38</v>
      </c>
      <c r="M509" s="12"/>
    </row>
    <row r="510" spans="1:13" ht="18" customHeight="1">
      <c r="A510" s="4">
        <v>509</v>
      </c>
      <c r="B510" s="37">
        <v>43305</v>
      </c>
      <c r="C510" s="17" t="s">
        <v>72</v>
      </c>
      <c r="D510" s="17" t="s">
        <v>44</v>
      </c>
      <c r="E510" s="17" t="s">
        <v>50</v>
      </c>
      <c r="F510" s="17" t="s">
        <v>23</v>
      </c>
      <c r="G510" s="59"/>
      <c r="H510" s="59"/>
      <c r="I510" s="21" t="s">
        <v>25</v>
      </c>
      <c r="J510" s="21" t="s">
        <v>8</v>
      </c>
      <c r="M510" s="12"/>
    </row>
    <row r="511" spans="1:13" ht="18" customHeight="1">
      <c r="A511" s="4">
        <v>510</v>
      </c>
      <c r="B511" s="37">
        <v>43305</v>
      </c>
      <c r="C511" s="17" t="s">
        <v>42</v>
      </c>
      <c r="D511" s="17" t="s">
        <v>28</v>
      </c>
      <c r="E511" s="17" t="s">
        <v>59</v>
      </c>
      <c r="F511" s="17" t="s">
        <v>35</v>
      </c>
      <c r="G511" s="59"/>
      <c r="H511" s="59"/>
      <c r="I511" s="21" t="s">
        <v>20</v>
      </c>
      <c r="J511" s="21" t="s">
        <v>13</v>
      </c>
      <c r="M511" s="12"/>
    </row>
    <row r="512" spans="1:13" ht="18" customHeight="1">
      <c r="A512" s="4">
        <v>511</v>
      </c>
      <c r="B512" s="37">
        <v>43305</v>
      </c>
      <c r="C512" s="17" t="s">
        <v>49</v>
      </c>
      <c r="D512" s="17" t="s">
        <v>10</v>
      </c>
      <c r="E512" s="17" t="s">
        <v>41</v>
      </c>
      <c r="F512" s="17" t="s">
        <v>12</v>
      </c>
      <c r="G512" s="59"/>
      <c r="H512" s="59"/>
      <c r="I512" s="21" t="s">
        <v>9</v>
      </c>
      <c r="J512" s="21" t="s">
        <v>31</v>
      </c>
      <c r="M512" s="12"/>
    </row>
    <row r="513" spans="1:13" ht="18" customHeight="1">
      <c r="A513" s="4">
        <v>512</v>
      </c>
      <c r="B513" s="37">
        <v>43305</v>
      </c>
      <c r="C513" s="17" t="s">
        <v>46</v>
      </c>
      <c r="D513" s="17" t="s">
        <v>30</v>
      </c>
      <c r="E513" s="17" t="s">
        <v>16</v>
      </c>
      <c r="F513" s="17" t="s">
        <v>34</v>
      </c>
      <c r="G513" s="59"/>
      <c r="H513" s="59"/>
      <c r="I513" s="21" t="s">
        <v>37</v>
      </c>
      <c r="J513" s="21" t="s">
        <v>14</v>
      </c>
      <c r="M513" s="12"/>
    </row>
    <row r="514" spans="1:13" ht="18" customHeight="1">
      <c r="A514" s="4">
        <v>513</v>
      </c>
      <c r="B514" s="37">
        <v>43305</v>
      </c>
      <c r="C514" s="17" t="s">
        <v>24</v>
      </c>
      <c r="D514" s="17" t="s">
        <v>6</v>
      </c>
      <c r="E514" s="17" t="s">
        <v>11</v>
      </c>
      <c r="F514" s="17" t="s">
        <v>15</v>
      </c>
      <c r="G514" s="59"/>
      <c r="H514" s="59"/>
      <c r="I514" s="21" t="s">
        <v>38</v>
      </c>
      <c r="J514" s="21" t="s">
        <v>19</v>
      </c>
      <c r="M514" s="12"/>
    </row>
    <row r="515" spans="1:13" ht="18" customHeight="1">
      <c r="A515" s="4">
        <v>514</v>
      </c>
      <c r="B515" s="37">
        <v>43305</v>
      </c>
      <c r="C515" s="17" t="s">
        <v>22</v>
      </c>
      <c r="D515" s="17" t="s">
        <v>40</v>
      </c>
      <c r="E515" s="17" t="s">
        <v>33</v>
      </c>
      <c r="F515" s="17" t="s">
        <v>47</v>
      </c>
      <c r="G515" s="59"/>
      <c r="H515" s="59"/>
      <c r="I515" s="21" t="s">
        <v>32</v>
      </c>
      <c r="J515" s="21" t="s">
        <v>26</v>
      </c>
      <c r="M515" s="12"/>
    </row>
    <row r="516" spans="1:13" ht="18" customHeight="1">
      <c r="A516" s="4">
        <v>515</v>
      </c>
      <c r="B516" s="37">
        <v>43306</v>
      </c>
      <c r="C516" s="17" t="s">
        <v>40</v>
      </c>
      <c r="D516" s="17" t="s">
        <v>33</v>
      </c>
      <c r="E516" s="17" t="s">
        <v>47</v>
      </c>
      <c r="F516" s="17" t="s">
        <v>17</v>
      </c>
      <c r="G516" s="59"/>
      <c r="H516" s="59"/>
      <c r="I516" s="21" t="s">
        <v>32</v>
      </c>
      <c r="J516" s="21" t="s">
        <v>26</v>
      </c>
      <c r="M516" s="12"/>
    </row>
    <row r="517" spans="1:13" ht="18" customHeight="1">
      <c r="A517" s="4">
        <v>516</v>
      </c>
      <c r="B517" s="37">
        <v>43306</v>
      </c>
      <c r="C517" s="80" t="s">
        <v>10</v>
      </c>
      <c r="D517" s="17" t="s">
        <v>41</v>
      </c>
      <c r="E517" s="17" t="s">
        <v>12</v>
      </c>
      <c r="F517" s="17" t="s">
        <v>55</v>
      </c>
      <c r="G517" s="59"/>
      <c r="H517" s="59"/>
      <c r="I517" s="21" t="s">
        <v>9</v>
      </c>
      <c r="J517" s="21" t="s">
        <v>31</v>
      </c>
      <c r="M517" s="13"/>
    </row>
    <row r="518" spans="1:13" ht="18" customHeight="1">
      <c r="A518" s="4">
        <v>517</v>
      </c>
      <c r="B518" s="37">
        <v>43306</v>
      </c>
      <c r="C518" s="17" t="s">
        <v>6</v>
      </c>
      <c r="D518" s="17" t="s">
        <v>11</v>
      </c>
      <c r="E518" s="17" t="s">
        <v>15</v>
      </c>
      <c r="F518" s="17" t="s">
        <v>7</v>
      </c>
      <c r="G518" s="59"/>
      <c r="H518" s="59"/>
      <c r="I518" s="21" t="s">
        <v>38</v>
      </c>
      <c r="J518" s="21" t="s">
        <v>19</v>
      </c>
      <c r="M518" s="12"/>
    </row>
    <row r="519" spans="1:13" ht="18" customHeight="1">
      <c r="A519" s="4">
        <v>518</v>
      </c>
      <c r="B519" s="37">
        <v>43306</v>
      </c>
      <c r="C519" s="17" t="s">
        <v>28</v>
      </c>
      <c r="D519" s="17" t="s">
        <v>59</v>
      </c>
      <c r="E519" s="17" t="s">
        <v>35</v>
      </c>
      <c r="F519" s="17" t="s">
        <v>29</v>
      </c>
      <c r="G519" s="59"/>
      <c r="H519" s="59"/>
      <c r="I519" s="21" t="s">
        <v>20</v>
      </c>
      <c r="J519" s="21" t="s">
        <v>13</v>
      </c>
      <c r="M519" s="12"/>
    </row>
    <row r="520" spans="1:13" ht="18" customHeight="1">
      <c r="A520" s="4">
        <v>519</v>
      </c>
      <c r="B520" s="37">
        <v>43306</v>
      </c>
      <c r="C520" s="17" t="s">
        <v>30</v>
      </c>
      <c r="D520" s="17" t="s">
        <v>16</v>
      </c>
      <c r="E520" s="17" t="s">
        <v>34</v>
      </c>
      <c r="F520" s="17" t="s">
        <v>43</v>
      </c>
      <c r="G520" s="59"/>
      <c r="H520" s="59"/>
      <c r="I520" s="21" t="s">
        <v>37</v>
      </c>
      <c r="J520" s="21" t="s">
        <v>14</v>
      </c>
      <c r="M520" s="12"/>
    </row>
    <row r="521" spans="1:13" ht="18" customHeight="1">
      <c r="A521" s="4">
        <v>520</v>
      </c>
      <c r="B521" s="37">
        <v>43307</v>
      </c>
      <c r="C521" s="17" t="s">
        <v>59</v>
      </c>
      <c r="D521" s="17" t="s">
        <v>35</v>
      </c>
      <c r="E521" s="17" t="s">
        <v>29</v>
      </c>
      <c r="F521" s="17" t="s">
        <v>42</v>
      </c>
      <c r="G521" s="59"/>
      <c r="H521" s="59"/>
      <c r="I521" s="21" t="s">
        <v>20</v>
      </c>
      <c r="J521" s="21" t="s">
        <v>13</v>
      </c>
      <c r="M521" s="12"/>
    </row>
    <row r="522" spans="1:13" ht="18" customHeight="1">
      <c r="A522" s="4">
        <v>521</v>
      </c>
      <c r="B522" s="37">
        <v>43307</v>
      </c>
      <c r="C522" s="17" t="s">
        <v>44</v>
      </c>
      <c r="D522" s="17" t="s">
        <v>50</v>
      </c>
      <c r="E522" s="17" t="s">
        <v>23</v>
      </c>
      <c r="F522" s="17" t="s">
        <v>132</v>
      </c>
      <c r="G522" s="59"/>
      <c r="H522" s="59"/>
      <c r="I522" s="21" t="s">
        <v>25</v>
      </c>
      <c r="J522" s="21" t="s">
        <v>8</v>
      </c>
      <c r="M522" s="12"/>
    </row>
    <row r="523" spans="1:13" ht="18" customHeight="1">
      <c r="A523" s="4">
        <v>522</v>
      </c>
      <c r="B523" s="37">
        <v>43307</v>
      </c>
      <c r="C523" s="17" t="s">
        <v>11</v>
      </c>
      <c r="D523" s="17" t="s">
        <v>15</v>
      </c>
      <c r="E523" s="17" t="s">
        <v>7</v>
      </c>
      <c r="F523" s="17" t="s">
        <v>24</v>
      </c>
      <c r="G523" s="59"/>
      <c r="H523" s="59"/>
      <c r="I523" s="21" t="s">
        <v>38</v>
      </c>
      <c r="J523" s="21" t="s">
        <v>19</v>
      </c>
      <c r="M523" s="12"/>
    </row>
    <row r="524" spans="1:13" ht="18" customHeight="1">
      <c r="A524" s="4">
        <v>523</v>
      </c>
      <c r="B524" s="37">
        <v>43307</v>
      </c>
      <c r="C524" s="17" t="s">
        <v>33</v>
      </c>
      <c r="D524" s="17" t="s">
        <v>47</v>
      </c>
      <c r="E524" s="17" t="s">
        <v>17</v>
      </c>
      <c r="F524" s="17" t="s">
        <v>22</v>
      </c>
      <c r="G524" s="59"/>
      <c r="H524" s="59"/>
      <c r="I524" s="21" t="s">
        <v>32</v>
      </c>
      <c r="J524" s="21" t="s">
        <v>26</v>
      </c>
      <c r="M524" s="12"/>
    </row>
    <row r="525" spans="1:13" ht="18" customHeight="1">
      <c r="A525" s="4">
        <v>524</v>
      </c>
      <c r="B525" s="37">
        <v>43307</v>
      </c>
      <c r="C525" s="17" t="s">
        <v>16</v>
      </c>
      <c r="D525" s="17" t="s">
        <v>34</v>
      </c>
      <c r="E525" s="17" t="s">
        <v>43</v>
      </c>
      <c r="F525" s="17" t="s">
        <v>46</v>
      </c>
      <c r="G525" s="59"/>
      <c r="H525" s="59"/>
      <c r="I525" s="21" t="s">
        <v>37</v>
      </c>
      <c r="J525" s="21" t="s">
        <v>14</v>
      </c>
      <c r="M525" s="12"/>
    </row>
    <row r="526" spans="1:13" ht="18" customHeight="1">
      <c r="A526" s="4">
        <v>525</v>
      </c>
      <c r="B526" s="37">
        <v>43308</v>
      </c>
      <c r="C526" s="17" t="s">
        <v>39</v>
      </c>
      <c r="D526" s="17" t="s">
        <v>12</v>
      </c>
      <c r="E526" s="17" t="s">
        <v>45</v>
      </c>
      <c r="F526" s="17" t="s">
        <v>49</v>
      </c>
      <c r="G526" s="59"/>
      <c r="H526" s="59"/>
      <c r="I526" s="21" t="s">
        <v>31</v>
      </c>
      <c r="J526" s="21" t="s">
        <v>26</v>
      </c>
      <c r="M526" s="12"/>
    </row>
    <row r="527" spans="1:13" ht="18" customHeight="1">
      <c r="A527" s="4">
        <v>526</v>
      </c>
      <c r="B527" s="37">
        <v>43308</v>
      </c>
      <c r="C527" s="17" t="s">
        <v>35</v>
      </c>
      <c r="D527" s="17" t="s">
        <v>36</v>
      </c>
      <c r="E527" s="17" t="s">
        <v>18</v>
      </c>
      <c r="F527" s="17" t="s">
        <v>28</v>
      </c>
      <c r="G527" s="59"/>
      <c r="H527" s="59"/>
      <c r="I527" s="21" t="s">
        <v>14</v>
      </c>
      <c r="J527" s="21" t="s">
        <v>38</v>
      </c>
      <c r="M527" s="12"/>
    </row>
    <row r="528" spans="1:13" ht="18" customHeight="1">
      <c r="A528" s="4">
        <v>527</v>
      </c>
      <c r="B528" s="37">
        <v>43308</v>
      </c>
      <c r="C528" s="17" t="s">
        <v>34</v>
      </c>
      <c r="D528" s="17" t="s">
        <v>43</v>
      </c>
      <c r="E528" s="17" t="s">
        <v>46</v>
      </c>
      <c r="F528" s="17" t="s">
        <v>72</v>
      </c>
      <c r="G528" s="59"/>
      <c r="H528" s="59"/>
      <c r="I528" s="21" t="s">
        <v>19</v>
      </c>
      <c r="J528" s="21" t="s">
        <v>13</v>
      </c>
      <c r="M528" s="12"/>
    </row>
    <row r="529" spans="1:13" ht="18" customHeight="1">
      <c r="A529" s="4">
        <v>529</v>
      </c>
      <c r="B529" s="37">
        <v>43308</v>
      </c>
      <c r="C529" s="17" t="s">
        <v>50</v>
      </c>
      <c r="D529" s="17" t="s">
        <v>23</v>
      </c>
      <c r="E529" s="17" t="s">
        <v>132</v>
      </c>
      <c r="F529" s="17" t="s">
        <v>27</v>
      </c>
      <c r="G529" s="59"/>
      <c r="H529" s="59"/>
      <c r="I529" s="21" t="s">
        <v>25</v>
      </c>
      <c r="J529" s="21" t="s">
        <v>9</v>
      </c>
      <c r="M529" s="12"/>
    </row>
    <row r="530" spans="1:13" ht="18" customHeight="1">
      <c r="A530" s="4">
        <v>528</v>
      </c>
      <c r="B530" s="37">
        <v>43308</v>
      </c>
      <c r="C530" s="17" t="s">
        <v>15</v>
      </c>
      <c r="D530" s="17" t="s">
        <v>17</v>
      </c>
      <c r="E530" s="17" t="s">
        <v>21</v>
      </c>
      <c r="F530" s="17" t="s">
        <v>6</v>
      </c>
      <c r="G530" s="59"/>
      <c r="H530" s="59"/>
      <c r="I530" s="21" t="s">
        <v>37</v>
      </c>
      <c r="J530" s="21" t="s">
        <v>20</v>
      </c>
      <c r="M530" s="12"/>
    </row>
    <row r="531" spans="1:13" ht="18" customHeight="1">
      <c r="A531" s="4">
        <v>530</v>
      </c>
      <c r="B531" s="37">
        <v>43309</v>
      </c>
      <c r="C531" s="17" t="s">
        <v>23</v>
      </c>
      <c r="D531" s="17" t="s">
        <v>132</v>
      </c>
      <c r="E531" s="17" t="s">
        <v>27</v>
      </c>
      <c r="F531" s="17" t="s">
        <v>16</v>
      </c>
      <c r="G531" s="59"/>
      <c r="H531" s="59"/>
      <c r="I531" s="21" t="s">
        <v>25</v>
      </c>
      <c r="J531" s="21" t="s">
        <v>9</v>
      </c>
      <c r="M531" s="12"/>
    </row>
    <row r="532" spans="1:13" ht="18" customHeight="1">
      <c r="A532" s="4">
        <v>531</v>
      </c>
      <c r="B532" s="37">
        <v>43309</v>
      </c>
      <c r="C532" s="17" t="s">
        <v>43</v>
      </c>
      <c r="D532" s="17" t="s">
        <v>46</v>
      </c>
      <c r="E532" s="17" t="s">
        <v>72</v>
      </c>
      <c r="F532" s="17" t="s">
        <v>44</v>
      </c>
      <c r="G532" s="59"/>
      <c r="H532" s="59"/>
      <c r="I532" s="21" t="s">
        <v>19</v>
      </c>
      <c r="J532" s="21" t="s">
        <v>13</v>
      </c>
      <c r="M532" s="12"/>
    </row>
    <row r="533" spans="1:13" ht="18" customHeight="1">
      <c r="A533" s="4">
        <v>532</v>
      </c>
      <c r="B533" s="37">
        <v>43309</v>
      </c>
      <c r="C533" s="17" t="s">
        <v>17</v>
      </c>
      <c r="D533" s="17" t="s">
        <v>21</v>
      </c>
      <c r="E533" s="17" t="s">
        <v>6</v>
      </c>
      <c r="F533" s="17" t="s">
        <v>33</v>
      </c>
      <c r="G533" s="59"/>
      <c r="H533" s="59"/>
      <c r="I533" s="21" t="s">
        <v>37</v>
      </c>
      <c r="J533" s="21" t="s">
        <v>20</v>
      </c>
      <c r="M533" s="12"/>
    </row>
    <row r="534" spans="1:13" ht="18" customHeight="1">
      <c r="A534" s="4">
        <v>533</v>
      </c>
      <c r="B534" s="37">
        <v>43309</v>
      </c>
      <c r="C534" s="17" t="s">
        <v>12</v>
      </c>
      <c r="D534" s="17" t="s">
        <v>45</v>
      </c>
      <c r="E534" s="17" t="s">
        <v>49</v>
      </c>
      <c r="F534" s="17" t="s">
        <v>131</v>
      </c>
      <c r="G534" s="59"/>
      <c r="H534" s="59"/>
      <c r="I534" s="21" t="s">
        <v>31</v>
      </c>
      <c r="J534" s="21" t="s">
        <v>26</v>
      </c>
      <c r="M534" s="12"/>
    </row>
    <row r="535" spans="1:13" ht="18" customHeight="1">
      <c r="A535" s="4">
        <v>534</v>
      </c>
      <c r="B535" s="37">
        <v>43310</v>
      </c>
      <c r="C535" s="17" t="s">
        <v>45</v>
      </c>
      <c r="D535" s="17" t="s">
        <v>49</v>
      </c>
      <c r="E535" s="80" t="s">
        <v>131</v>
      </c>
      <c r="F535" s="17" t="s">
        <v>39</v>
      </c>
      <c r="G535" s="59"/>
      <c r="H535" s="59"/>
      <c r="I535" s="21" t="s">
        <v>31</v>
      </c>
      <c r="J535" s="21" t="s">
        <v>26</v>
      </c>
      <c r="M535" s="12"/>
    </row>
    <row r="536" spans="1:13" ht="18" customHeight="1">
      <c r="A536" s="4">
        <v>535</v>
      </c>
      <c r="B536" s="37">
        <v>43310</v>
      </c>
      <c r="C536" s="17" t="s">
        <v>132</v>
      </c>
      <c r="D536" s="17" t="s">
        <v>27</v>
      </c>
      <c r="E536" s="17" t="s">
        <v>16</v>
      </c>
      <c r="F536" s="17" t="s">
        <v>50</v>
      </c>
      <c r="G536" s="59"/>
      <c r="H536" s="59"/>
      <c r="I536" s="21" t="s">
        <v>25</v>
      </c>
      <c r="J536" s="21" t="s">
        <v>9</v>
      </c>
      <c r="M536" s="12"/>
    </row>
    <row r="537" spans="1:13" ht="18" customHeight="1">
      <c r="A537" s="4">
        <v>536</v>
      </c>
      <c r="B537" s="37">
        <v>43310</v>
      </c>
      <c r="C537" s="17" t="s">
        <v>29</v>
      </c>
      <c r="D537" s="17" t="s">
        <v>22</v>
      </c>
      <c r="E537" s="17" t="s">
        <v>5</v>
      </c>
      <c r="F537" s="17" t="s">
        <v>48</v>
      </c>
      <c r="G537" s="59"/>
      <c r="H537" s="59"/>
      <c r="I537" s="21" t="s">
        <v>8</v>
      </c>
      <c r="J537" s="21" t="s">
        <v>32</v>
      </c>
      <c r="M537" s="12"/>
    </row>
    <row r="538" spans="1:13" ht="18" customHeight="1">
      <c r="A538" s="4">
        <v>537</v>
      </c>
      <c r="B538" s="37">
        <v>43310</v>
      </c>
      <c r="C538" s="17" t="s">
        <v>21</v>
      </c>
      <c r="D538" s="17" t="s">
        <v>6</v>
      </c>
      <c r="E538" s="17" t="s">
        <v>33</v>
      </c>
      <c r="F538" s="17" t="s">
        <v>15</v>
      </c>
      <c r="G538" s="59"/>
      <c r="H538" s="59"/>
      <c r="I538" s="21" t="s">
        <v>37</v>
      </c>
      <c r="J538" s="21" t="s">
        <v>20</v>
      </c>
      <c r="M538" s="12"/>
    </row>
    <row r="539" spans="1:13" ht="18" customHeight="1">
      <c r="A539" s="4">
        <v>538</v>
      </c>
      <c r="B539" s="37">
        <v>43310</v>
      </c>
      <c r="C539" s="17" t="s">
        <v>18</v>
      </c>
      <c r="D539" s="17" t="s">
        <v>28</v>
      </c>
      <c r="E539" s="17" t="s">
        <v>4</v>
      </c>
      <c r="F539" s="17" t="s">
        <v>35</v>
      </c>
      <c r="G539" s="59"/>
      <c r="H539" s="59"/>
      <c r="I539" s="21" t="s">
        <v>14</v>
      </c>
      <c r="J539" s="21" t="s">
        <v>38</v>
      </c>
      <c r="M539" s="12"/>
    </row>
    <row r="540" spans="1:13" ht="18" customHeight="1">
      <c r="A540" s="4">
        <v>539</v>
      </c>
      <c r="B540" s="37">
        <v>43312</v>
      </c>
      <c r="C540" s="17" t="s">
        <v>47</v>
      </c>
      <c r="D540" s="17" t="s">
        <v>16</v>
      </c>
      <c r="E540" s="17" t="s">
        <v>15</v>
      </c>
      <c r="F540" s="17" t="s">
        <v>61</v>
      </c>
      <c r="G540" s="59"/>
      <c r="H540" s="59"/>
      <c r="I540" s="21" t="s">
        <v>26</v>
      </c>
      <c r="J540" s="21" t="s">
        <v>9</v>
      </c>
      <c r="M540" s="12"/>
    </row>
    <row r="541" spans="1:13" ht="18" customHeight="1">
      <c r="A541" s="4">
        <v>540</v>
      </c>
      <c r="B541" s="37">
        <v>43312</v>
      </c>
      <c r="C541" s="17" t="s">
        <v>6</v>
      </c>
      <c r="D541" s="17" t="s">
        <v>33</v>
      </c>
      <c r="E541" s="17" t="s">
        <v>55</v>
      </c>
      <c r="F541" s="17" t="s">
        <v>43</v>
      </c>
      <c r="G541" s="59"/>
      <c r="H541" s="59"/>
      <c r="I541" s="21" t="s">
        <v>14</v>
      </c>
      <c r="J541" s="21" t="s">
        <v>19</v>
      </c>
      <c r="M541" s="12"/>
    </row>
    <row r="542" spans="1:13" ht="18" customHeight="1">
      <c r="A542" s="4">
        <v>541</v>
      </c>
      <c r="B542" s="37">
        <v>43312</v>
      </c>
      <c r="C542" s="17" t="s">
        <v>28</v>
      </c>
      <c r="D542" s="17" t="s">
        <v>4</v>
      </c>
      <c r="E542" s="17" t="s">
        <v>39</v>
      </c>
      <c r="F542" s="17" t="s">
        <v>12</v>
      </c>
      <c r="G542" s="59"/>
      <c r="H542" s="59"/>
      <c r="I542" s="21" t="s">
        <v>32</v>
      </c>
      <c r="J542" s="21" t="s">
        <v>25</v>
      </c>
      <c r="M542" s="12"/>
    </row>
    <row r="543" spans="1:13" ht="18" customHeight="1">
      <c r="A543" s="4">
        <v>542</v>
      </c>
      <c r="B543" s="37">
        <v>43312</v>
      </c>
      <c r="C543" s="17" t="s">
        <v>56</v>
      </c>
      <c r="D543" s="17" t="s">
        <v>131</v>
      </c>
      <c r="E543" s="17" t="s">
        <v>35</v>
      </c>
      <c r="F543" s="17" t="s">
        <v>36</v>
      </c>
      <c r="G543" s="59"/>
      <c r="H543" s="59"/>
      <c r="I543" s="21" t="s">
        <v>31</v>
      </c>
      <c r="J543" s="21" t="s">
        <v>8</v>
      </c>
      <c r="M543" s="12"/>
    </row>
    <row r="544" spans="1:13" ht="18" customHeight="1">
      <c r="A544" s="4">
        <v>543</v>
      </c>
      <c r="B544" s="37">
        <v>43312</v>
      </c>
      <c r="C544" s="17" t="s">
        <v>27</v>
      </c>
      <c r="D544" s="17" t="s">
        <v>5</v>
      </c>
      <c r="E544" s="17" t="s">
        <v>51</v>
      </c>
      <c r="F544" s="17" t="s">
        <v>17</v>
      </c>
      <c r="G544" s="59"/>
      <c r="H544" s="59"/>
      <c r="I544" s="21" t="s">
        <v>20</v>
      </c>
      <c r="J544" s="21" t="s">
        <v>38</v>
      </c>
      <c r="M544" s="12"/>
    </row>
    <row r="545" spans="1:13" ht="18" customHeight="1">
      <c r="A545" s="4">
        <v>544</v>
      </c>
      <c r="B545" s="37">
        <v>43312</v>
      </c>
      <c r="C545" s="17" t="s">
        <v>22</v>
      </c>
      <c r="D545" s="17" t="s">
        <v>7</v>
      </c>
      <c r="E545" s="17" t="s">
        <v>24</v>
      </c>
      <c r="F545" s="17" t="s">
        <v>30</v>
      </c>
      <c r="G545" s="59"/>
      <c r="H545" s="59"/>
      <c r="I545" s="21" t="s">
        <v>13</v>
      </c>
      <c r="J545" s="21" t="s">
        <v>37</v>
      </c>
      <c r="M545" s="12"/>
    </row>
    <row r="546" spans="1:13" ht="18" customHeight="1">
      <c r="A546" s="4">
        <v>545</v>
      </c>
      <c r="B546" s="37">
        <v>43313</v>
      </c>
      <c r="C546" s="17" t="s">
        <v>4</v>
      </c>
      <c r="D546" s="17" t="s">
        <v>39</v>
      </c>
      <c r="E546" s="17" t="s">
        <v>12</v>
      </c>
      <c r="F546" s="17" t="s">
        <v>40</v>
      </c>
      <c r="G546" s="59"/>
      <c r="H546" s="59"/>
      <c r="I546" s="21" t="s">
        <v>32</v>
      </c>
      <c r="J546" s="21" t="s">
        <v>25</v>
      </c>
      <c r="M546" s="12"/>
    </row>
    <row r="547" spans="1:13" ht="18" customHeight="1">
      <c r="A547" s="4">
        <v>546</v>
      </c>
      <c r="B547" s="37">
        <v>43313</v>
      </c>
      <c r="C547" s="17" t="s">
        <v>7</v>
      </c>
      <c r="D547" s="17" t="s">
        <v>24</v>
      </c>
      <c r="E547" s="17" t="s">
        <v>30</v>
      </c>
      <c r="F547" s="17" t="s">
        <v>29</v>
      </c>
      <c r="G547" s="59"/>
      <c r="H547" s="59"/>
      <c r="I547" s="21" t="s">
        <v>13</v>
      </c>
      <c r="J547" s="21" t="s">
        <v>37</v>
      </c>
      <c r="M547" s="12"/>
    </row>
    <row r="548" spans="1:13" ht="18" customHeight="1">
      <c r="A548" s="4">
        <v>547</v>
      </c>
      <c r="B548" s="37">
        <v>43313</v>
      </c>
      <c r="C548" s="17" t="s">
        <v>5</v>
      </c>
      <c r="D548" s="17" t="s">
        <v>51</v>
      </c>
      <c r="E548" s="17" t="s">
        <v>17</v>
      </c>
      <c r="F548" s="17" t="s">
        <v>57</v>
      </c>
      <c r="G548" s="59"/>
      <c r="H548" s="59"/>
      <c r="I548" s="21" t="s">
        <v>20</v>
      </c>
      <c r="J548" s="21" t="s">
        <v>38</v>
      </c>
      <c r="M548" s="12"/>
    </row>
    <row r="549" spans="1:13" ht="18" customHeight="1">
      <c r="A549" s="4">
        <v>548</v>
      </c>
      <c r="B549" s="37">
        <v>43313</v>
      </c>
      <c r="C549" s="17" t="s">
        <v>131</v>
      </c>
      <c r="D549" s="17" t="s">
        <v>35</v>
      </c>
      <c r="E549" s="17" t="s">
        <v>36</v>
      </c>
      <c r="F549" s="17" t="s">
        <v>18</v>
      </c>
      <c r="G549" s="59"/>
      <c r="H549" s="59"/>
      <c r="I549" s="21" t="s">
        <v>31</v>
      </c>
      <c r="J549" s="21" t="s">
        <v>8</v>
      </c>
      <c r="M549" s="12"/>
    </row>
    <row r="550" spans="1:13" ht="18" customHeight="1">
      <c r="A550" s="4">
        <v>549</v>
      </c>
      <c r="B550" s="37">
        <v>43313</v>
      </c>
      <c r="C550" s="17" t="s">
        <v>33</v>
      </c>
      <c r="D550" s="17" t="s">
        <v>55</v>
      </c>
      <c r="E550" s="17" t="s">
        <v>43</v>
      </c>
      <c r="F550" s="17" t="s">
        <v>10</v>
      </c>
      <c r="G550" s="59"/>
      <c r="H550" s="59"/>
      <c r="I550" s="21" t="s">
        <v>14</v>
      </c>
      <c r="J550" s="21" t="s">
        <v>19</v>
      </c>
      <c r="M550" s="12"/>
    </row>
    <row r="551" spans="1:13" ht="18" customHeight="1">
      <c r="A551" s="4">
        <v>550</v>
      </c>
      <c r="B551" s="37">
        <v>43313</v>
      </c>
      <c r="C551" s="17" t="s">
        <v>16</v>
      </c>
      <c r="D551" s="17" t="s">
        <v>15</v>
      </c>
      <c r="E551" s="17" t="s">
        <v>61</v>
      </c>
      <c r="F551" s="17" t="s">
        <v>11</v>
      </c>
      <c r="G551" s="59"/>
      <c r="H551" s="59"/>
      <c r="I551" s="21" t="s">
        <v>26</v>
      </c>
      <c r="J551" s="21" t="s">
        <v>9</v>
      </c>
      <c r="M551" s="12"/>
    </row>
    <row r="552" spans="1:13" ht="18" customHeight="1">
      <c r="A552" s="4">
        <v>553</v>
      </c>
      <c r="B552" s="37">
        <v>43314</v>
      </c>
      <c r="C552" s="17" t="s">
        <v>15</v>
      </c>
      <c r="D552" s="17" t="s">
        <v>61</v>
      </c>
      <c r="E552" s="17" t="s">
        <v>11</v>
      </c>
      <c r="F552" s="17" t="s">
        <v>47</v>
      </c>
      <c r="G552" s="59"/>
      <c r="H552" s="59"/>
      <c r="I552" s="21" t="s">
        <v>26</v>
      </c>
      <c r="J552" s="21" t="s">
        <v>9</v>
      </c>
      <c r="M552" s="12"/>
    </row>
    <row r="553" spans="1:13" ht="18" customHeight="1">
      <c r="A553" s="4">
        <v>551</v>
      </c>
      <c r="B553" s="37">
        <v>43314</v>
      </c>
      <c r="C553" s="17" t="s">
        <v>39</v>
      </c>
      <c r="D553" s="17" t="s">
        <v>12</v>
      </c>
      <c r="E553" s="17" t="s">
        <v>40</v>
      </c>
      <c r="F553" s="17" t="s">
        <v>28</v>
      </c>
      <c r="G553" s="59"/>
      <c r="H553" s="59"/>
      <c r="I553" s="21" t="s">
        <v>32</v>
      </c>
      <c r="J553" s="21" t="s">
        <v>25</v>
      </c>
      <c r="M553" s="12"/>
    </row>
    <row r="554" spans="1:13" ht="18" customHeight="1">
      <c r="A554" s="4">
        <v>552</v>
      </c>
      <c r="B554" s="37">
        <v>43314</v>
      </c>
      <c r="C554" s="17" t="s">
        <v>55</v>
      </c>
      <c r="D554" s="17" t="s">
        <v>43</v>
      </c>
      <c r="E554" s="17" t="s">
        <v>10</v>
      </c>
      <c r="F554" s="17" t="s">
        <v>6</v>
      </c>
      <c r="G554" s="59"/>
      <c r="H554" s="59"/>
      <c r="I554" s="21" t="s">
        <v>14</v>
      </c>
      <c r="J554" s="21" t="s">
        <v>19</v>
      </c>
      <c r="M554" s="12"/>
    </row>
    <row r="555" spans="1:13" ht="18" customHeight="1">
      <c r="A555" s="4">
        <v>554</v>
      </c>
      <c r="B555" s="37">
        <v>43314</v>
      </c>
      <c r="C555" s="17" t="s">
        <v>24</v>
      </c>
      <c r="D555" s="17" t="s">
        <v>30</v>
      </c>
      <c r="E555" s="17" t="s">
        <v>29</v>
      </c>
      <c r="F555" s="17" t="s">
        <v>22</v>
      </c>
      <c r="G555" s="59"/>
      <c r="H555" s="59"/>
      <c r="I555" s="21" t="s">
        <v>13</v>
      </c>
      <c r="J555" s="21" t="s">
        <v>37</v>
      </c>
      <c r="M555" s="12"/>
    </row>
    <row r="556" spans="1:13" ht="18" customHeight="1">
      <c r="A556" s="4">
        <v>555</v>
      </c>
      <c r="B556" s="37">
        <v>43315</v>
      </c>
      <c r="C556" s="17" t="s">
        <v>72</v>
      </c>
      <c r="D556" s="17" t="s">
        <v>11</v>
      </c>
      <c r="E556" s="17" t="s">
        <v>58</v>
      </c>
      <c r="F556" s="17" t="s">
        <v>41</v>
      </c>
      <c r="G556" s="59"/>
      <c r="H556" s="59"/>
      <c r="I556" s="21" t="s">
        <v>25</v>
      </c>
      <c r="J556" s="21" t="s">
        <v>26</v>
      </c>
      <c r="M556" s="12"/>
    </row>
    <row r="557" spans="1:13" ht="18" customHeight="1">
      <c r="A557" s="4">
        <v>556</v>
      </c>
      <c r="B557" s="37">
        <v>43315</v>
      </c>
      <c r="C557" s="17" t="s">
        <v>49</v>
      </c>
      <c r="D557" s="17" t="s">
        <v>40</v>
      </c>
      <c r="E557" s="17" t="s">
        <v>34</v>
      </c>
      <c r="F557" s="17" t="s">
        <v>7</v>
      </c>
      <c r="G557" s="59"/>
      <c r="H557" s="59"/>
      <c r="I557" s="21" t="s">
        <v>20</v>
      </c>
      <c r="J557" s="21" t="s">
        <v>37</v>
      </c>
      <c r="M557" s="12"/>
    </row>
    <row r="558" spans="1:13" ht="18" customHeight="1">
      <c r="A558" s="4">
        <v>557</v>
      </c>
      <c r="B558" s="37">
        <v>43315</v>
      </c>
      <c r="C558" s="17" t="s">
        <v>30</v>
      </c>
      <c r="D558" s="17" t="s">
        <v>10</v>
      </c>
      <c r="E558" s="17" t="s">
        <v>42</v>
      </c>
      <c r="F558" s="17" t="s">
        <v>27</v>
      </c>
      <c r="G558" s="59"/>
      <c r="H558" s="59"/>
      <c r="I558" s="21" t="s">
        <v>32</v>
      </c>
      <c r="J558" s="21" t="s">
        <v>31</v>
      </c>
      <c r="M558" s="12"/>
    </row>
    <row r="559" spans="1:13" ht="18" customHeight="1">
      <c r="A559" s="4">
        <v>558</v>
      </c>
      <c r="B559" s="37">
        <v>43315</v>
      </c>
      <c r="C559" s="17" t="s">
        <v>43</v>
      </c>
      <c r="D559" s="17" t="s">
        <v>17</v>
      </c>
      <c r="E559" s="17" t="s">
        <v>6</v>
      </c>
      <c r="F559" s="17" t="s">
        <v>33</v>
      </c>
      <c r="G559" s="59"/>
      <c r="H559" s="59"/>
      <c r="I559" s="21" t="s">
        <v>9</v>
      </c>
      <c r="J559" s="21" t="s">
        <v>8</v>
      </c>
      <c r="M559" s="12"/>
    </row>
    <row r="560" spans="1:13" ht="18" customHeight="1">
      <c r="A560" s="4">
        <v>559</v>
      </c>
      <c r="B560" s="37">
        <v>43315</v>
      </c>
      <c r="C560" s="17" t="s">
        <v>12</v>
      </c>
      <c r="D560" s="17" t="s">
        <v>36</v>
      </c>
      <c r="E560" s="17" t="s">
        <v>48</v>
      </c>
      <c r="F560" s="17" t="s">
        <v>4</v>
      </c>
      <c r="G560" s="59"/>
      <c r="H560" s="59"/>
      <c r="I560" s="21" t="s">
        <v>13</v>
      </c>
      <c r="J560" s="21" t="s">
        <v>19</v>
      </c>
      <c r="M560" s="12"/>
    </row>
    <row r="561" spans="1:13" ht="18" customHeight="1">
      <c r="A561" s="4">
        <v>560</v>
      </c>
      <c r="B561" s="37">
        <v>43316</v>
      </c>
      <c r="C561" s="17" t="s">
        <v>40</v>
      </c>
      <c r="D561" s="17" t="s">
        <v>34</v>
      </c>
      <c r="E561" s="17" t="s">
        <v>7</v>
      </c>
      <c r="F561" s="17" t="s">
        <v>21</v>
      </c>
      <c r="G561" s="59"/>
      <c r="H561" s="59"/>
      <c r="I561" s="21" t="s">
        <v>20</v>
      </c>
      <c r="J561" s="21" t="s">
        <v>37</v>
      </c>
      <c r="M561" s="12"/>
    </row>
    <row r="562" spans="1:13" ht="18" customHeight="1">
      <c r="A562" s="4">
        <v>561</v>
      </c>
      <c r="B562" s="37">
        <v>43316</v>
      </c>
      <c r="C562" s="80" t="s">
        <v>10</v>
      </c>
      <c r="D562" s="17" t="s">
        <v>42</v>
      </c>
      <c r="E562" s="17" t="s">
        <v>27</v>
      </c>
      <c r="F562" s="17" t="s">
        <v>131</v>
      </c>
      <c r="G562" s="59"/>
      <c r="H562" s="59"/>
      <c r="I562" s="21" t="s">
        <v>32</v>
      </c>
      <c r="J562" s="21" t="s">
        <v>31</v>
      </c>
      <c r="M562" s="13"/>
    </row>
    <row r="563" spans="1:13" ht="18" customHeight="1">
      <c r="A563" s="4">
        <v>562</v>
      </c>
      <c r="B563" s="37">
        <v>43316</v>
      </c>
      <c r="C563" s="17" t="s">
        <v>36</v>
      </c>
      <c r="D563" s="17" t="s">
        <v>48</v>
      </c>
      <c r="E563" s="17" t="s">
        <v>4</v>
      </c>
      <c r="F563" s="17" t="s">
        <v>39</v>
      </c>
      <c r="G563" s="59"/>
      <c r="H563" s="59"/>
      <c r="I563" s="21" t="s">
        <v>13</v>
      </c>
      <c r="J563" s="21" t="s">
        <v>19</v>
      </c>
      <c r="M563" s="12"/>
    </row>
    <row r="564" spans="1:13" ht="18" customHeight="1">
      <c r="A564" s="4">
        <v>563</v>
      </c>
      <c r="B564" s="37">
        <v>43316</v>
      </c>
      <c r="C564" s="17" t="s">
        <v>57</v>
      </c>
      <c r="D564" s="17" t="s">
        <v>44</v>
      </c>
      <c r="E564" s="17" t="s">
        <v>50</v>
      </c>
      <c r="F564" s="17" t="s">
        <v>23</v>
      </c>
      <c r="G564" s="59"/>
      <c r="H564" s="59"/>
      <c r="I564" s="21" t="s">
        <v>38</v>
      </c>
      <c r="J564" s="21" t="s">
        <v>14</v>
      </c>
      <c r="M564" s="12"/>
    </row>
    <row r="565" spans="1:13" ht="18" customHeight="1">
      <c r="A565" s="4">
        <v>564</v>
      </c>
      <c r="B565" s="37">
        <v>43316</v>
      </c>
      <c r="C565" s="17" t="s">
        <v>11</v>
      </c>
      <c r="D565" s="17" t="s">
        <v>58</v>
      </c>
      <c r="E565" s="17" t="s">
        <v>41</v>
      </c>
      <c r="F565" s="17" t="s">
        <v>46</v>
      </c>
      <c r="G565" s="59"/>
      <c r="H565" s="59"/>
      <c r="I565" s="21" t="s">
        <v>25</v>
      </c>
      <c r="J565" s="21" t="s">
        <v>26</v>
      </c>
      <c r="M565" s="12"/>
    </row>
    <row r="566" spans="1:13" ht="18" customHeight="1">
      <c r="A566" s="4">
        <v>565</v>
      </c>
      <c r="B566" s="37">
        <v>43316</v>
      </c>
      <c r="C566" s="17" t="s">
        <v>17</v>
      </c>
      <c r="D566" s="17" t="s">
        <v>6</v>
      </c>
      <c r="E566" s="17" t="s">
        <v>33</v>
      </c>
      <c r="F566" s="17" t="s">
        <v>5</v>
      </c>
      <c r="G566" s="59"/>
      <c r="H566" s="59"/>
      <c r="I566" s="21" t="s">
        <v>9</v>
      </c>
      <c r="J566" s="21" t="s">
        <v>8</v>
      </c>
      <c r="M566" s="12"/>
    </row>
    <row r="567" spans="1:13" ht="18" customHeight="1">
      <c r="A567" s="4">
        <v>566</v>
      </c>
      <c r="B567" s="37">
        <v>43317</v>
      </c>
      <c r="C567" s="17" t="s">
        <v>34</v>
      </c>
      <c r="D567" s="17" t="s">
        <v>7</v>
      </c>
      <c r="E567" s="17" t="s">
        <v>21</v>
      </c>
      <c r="F567" s="17" t="s">
        <v>49</v>
      </c>
      <c r="G567" s="59"/>
      <c r="H567" s="59"/>
      <c r="I567" s="21" t="s">
        <v>20</v>
      </c>
      <c r="J567" s="21" t="s">
        <v>37</v>
      </c>
      <c r="M567" s="12"/>
    </row>
    <row r="568" spans="1:13" ht="18" customHeight="1">
      <c r="A568" s="4">
        <v>567</v>
      </c>
      <c r="B568" s="37">
        <v>43317</v>
      </c>
      <c r="C568" s="17" t="s">
        <v>42</v>
      </c>
      <c r="D568" s="17" t="s">
        <v>27</v>
      </c>
      <c r="E568" s="17" t="s">
        <v>131</v>
      </c>
      <c r="F568" s="17" t="s">
        <v>30</v>
      </c>
      <c r="G568" s="59"/>
      <c r="H568" s="59"/>
      <c r="I568" s="21" t="s">
        <v>32</v>
      </c>
      <c r="J568" s="21" t="s">
        <v>31</v>
      </c>
      <c r="M568" s="12"/>
    </row>
    <row r="569" spans="1:13" ht="18" customHeight="1">
      <c r="A569" s="4">
        <v>568</v>
      </c>
      <c r="B569" s="37">
        <v>43317</v>
      </c>
      <c r="C569" s="17" t="s">
        <v>58</v>
      </c>
      <c r="D569" s="17" t="s">
        <v>41</v>
      </c>
      <c r="E569" s="17" t="s">
        <v>46</v>
      </c>
      <c r="F569" s="17" t="s">
        <v>72</v>
      </c>
      <c r="G569" s="59"/>
      <c r="H569" s="59"/>
      <c r="I569" s="21" t="s">
        <v>25</v>
      </c>
      <c r="J569" s="21" t="s">
        <v>26</v>
      </c>
      <c r="M569" s="12"/>
    </row>
    <row r="570" spans="1:13" ht="18" customHeight="1">
      <c r="A570" s="4">
        <v>569</v>
      </c>
      <c r="B570" s="37">
        <v>43317</v>
      </c>
      <c r="C570" s="17" t="s">
        <v>44</v>
      </c>
      <c r="D570" s="17" t="s">
        <v>50</v>
      </c>
      <c r="E570" s="17" t="s">
        <v>23</v>
      </c>
      <c r="F570" s="17" t="s">
        <v>24</v>
      </c>
      <c r="G570" s="59"/>
      <c r="H570" s="59"/>
      <c r="I570" s="21" t="s">
        <v>38</v>
      </c>
      <c r="J570" s="21" t="s">
        <v>14</v>
      </c>
      <c r="M570" s="12"/>
    </row>
    <row r="571" spans="1:13" ht="18" customHeight="1">
      <c r="A571" s="4">
        <v>570</v>
      </c>
      <c r="B571" s="37">
        <v>43317</v>
      </c>
      <c r="C571" s="17" t="s">
        <v>6</v>
      </c>
      <c r="D571" s="17" t="s">
        <v>33</v>
      </c>
      <c r="E571" s="17" t="s">
        <v>5</v>
      </c>
      <c r="F571" s="17" t="s">
        <v>43</v>
      </c>
      <c r="G571" s="59"/>
      <c r="H571" s="59"/>
      <c r="I571" s="21" t="s">
        <v>9</v>
      </c>
      <c r="J571" s="21" t="s">
        <v>8</v>
      </c>
      <c r="M571" s="12"/>
    </row>
    <row r="572" spans="1:13" ht="18" customHeight="1">
      <c r="A572" s="4">
        <v>571</v>
      </c>
      <c r="B572" s="37">
        <v>43317</v>
      </c>
      <c r="C572" s="17" t="s">
        <v>48</v>
      </c>
      <c r="D572" s="17" t="s">
        <v>4</v>
      </c>
      <c r="E572" s="17" t="s">
        <v>39</v>
      </c>
      <c r="F572" s="17" t="s">
        <v>12</v>
      </c>
      <c r="G572" s="59"/>
      <c r="H572" s="59"/>
      <c r="I572" s="21" t="s">
        <v>13</v>
      </c>
      <c r="J572" s="21" t="s">
        <v>19</v>
      </c>
      <c r="M572" s="12"/>
    </row>
    <row r="573" spans="1:13" ht="18" customHeight="1">
      <c r="A573" s="4">
        <v>572</v>
      </c>
      <c r="B573" s="37">
        <v>43319</v>
      </c>
      <c r="C573" s="17" t="s">
        <v>4</v>
      </c>
      <c r="D573" s="17" t="s">
        <v>43</v>
      </c>
      <c r="E573" s="17" t="s">
        <v>12</v>
      </c>
      <c r="F573" s="17" t="s">
        <v>36</v>
      </c>
      <c r="G573" s="59"/>
      <c r="H573" s="59"/>
      <c r="I573" s="21" t="s">
        <v>37</v>
      </c>
      <c r="J573" s="21" t="s">
        <v>38</v>
      </c>
      <c r="M573" s="12"/>
    </row>
    <row r="574" spans="1:13" ht="18" customHeight="1">
      <c r="A574" s="4">
        <v>573</v>
      </c>
      <c r="B574" s="37">
        <v>43319</v>
      </c>
      <c r="C574" s="17" t="s">
        <v>7</v>
      </c>
      <c r="D574" s="17" t="s">
        <v>23</v>
      </c>
      <c r="E574" s="17" t="s">
        <v>24</v>
      </c>
      <c r="F574" s="17" t="s">
        <v>16</v>
      </c>
      <c r="G574" s="59"/>
      <c r="H574" s="59"/>
      <c r="I574" s="21" t="s">
        <v>26</v>
      </c>
      <c r="J574" s="21" t="s">
        <v>32</v>
      </c>
      <c r="M574" s="12"/>
    </row>
    <row r="575" spans="1:13" ht="18" customHeight="1">
      <c r="A575" s="4">
        <v>574</v>
      </c>
      <c r="B575" s="37">
        <v>43319</v>
      </c>
      <c r="C575" s="17" t="s">
        <v>35</v>
      </c>
      <c r="D575" s="17" t="s">
        <v>131</v>
      </c>
      <c r="E575" s="17" t="s">
        <v>49</v>
      </c>
      <c r="F575" s="17" t="s">
        <v>40</v>
      </c>
      <c r="G575" s="59"/>
      <c r="H575" s="59"/>
      <c r="I575" s="21" t="s">
        <v>8</v>
      </c>
      <c r="J575" s="21" t="s">
        <v>25</v>
      </c>
      <c r="M575" s="12"/>
    </row>
    <row r="576" spans="1:13" ht="18" customHeight="1">
      <c r="A576" s="4">
        <v>575</v>
      </c>
      <c r="B576" s="37">
        <v>43319</v>
      </c>
      <c r="C576" s="17" t="s">
        <v>55</v>
      </c>
      <c r="D576" s="17" t="s">
        <v>21</v>
      </c>
      <c r="E576" s="17" t="s">
        <v>22</v>
      </c>
      <c r="F576" s="17" t="s">
        <v>48</v>
      </c>
      <c r="G576" s="59"/>
      <c r="H576" s="59"/>
      <c r="I576" s="21" t="s">
        <v>31</v>
      </c>
      <c r="J576" s="21" t="s">
        <v>9</v>
      </c>
      <c r="M576" s="12"/>
    </row>
    <row r="577" spans="1:13" ht="18" customHeight="1">
      <c r="A577" s="4">
        <v>576</v>
      </c>
      <c r="B577" s="37">
        <v>43319</v>
      </c>
      <c r="C577" s="17" t="s">
        <v>41</v>
      </c>
      <c r="D577" s="17" t="s">
        <v>29</v>
      </c>
      <c r="E577" s="17" t="s">
        <v>18</v>
      </c>
      <c r="F577" s="17" t="s">
        <v>6</v>
      </c>
      <c r="G577" s="59"/>
      <c r="H577" s="59"/>
      <c r="I577" s="21" t="s">
        <v>14</v>
      </c>
      <c r="J577" s="21" t="s">
        <v>13</v>
      </c>
      <c r="M577" s="12"/>
    </row>
    <row r="578" spans="1:13" ht="18" customHeight="1">
      <c r="A578" s="4">
        <v>577</v>
      </c>
      <c r="B578" s="37">
        <v>43319</v>
      </c>
      <c r="C578" s="17" t="s">
        <v>27</v>
      </c>
      <c r="D578" s="17" t="s">
        <v>39</v>
      </c>
      <c r="E578" s="17" t="s">
        <v>30</v>
      </c>
      <c r="F578" s="17" t="s">
        <v>10</v>
      </c>
      <c r="G578" s="59"/>
      <c r="H578" s="59"/>
      <c r="I578" s="21" t="s">
        <v>19</v>
      </c>
      <c r="J578" s="21" t="s">
        <v>20</v>
      </c>
      <c r="M578" s="12"/>
    </row>
    <row r="579" spans="1:13" ht="18" customHeight="1">
      <c r="A579" s="4">
        <v>578</v>
      </c>
      <c r="B579" s="37">
        <v>43320</v>
      </c>
      <c r="C579" s="17" t="s">
        <v>39</v>
      </c>
      <c r="D579" s="17" t="s">
        <v>30</v>
      </c>
      <c r="E579" s="17" t="s">
        <v>10</v>
      </c>
      <c r="F579" s="17" t="s">
        <v>15</v>
      </c>
      <c r="G579" s="59"/>
      <c r="H579" s="59"/>
      <c r="I579" s="21" t="s">
        <v>19</v>
      </c>
      <c r="J579" s="21" t="s">
        <v>20</v>
      </c>
      <c r="M579" s="12"/>
    </row>
    <row r="580" spans="1:13" ht="18" customHeight="1">
      <c r="A580" s="4">
        <v>579</v>
      </c>
      <c r="B580" s="37">
        <v>43320</v>
      </c>
      <c r="C580" s="17" t="s">
        <v>23</v>
      </c>
      <c r="D580" s="17" t="s">
        <v>24</v>
      </c>
      <c r="E580" s="17" t="s">
        <v>16</v>
      </c>
      <c r="F580" s="17" t="s">
        <v>132</v>
      </c>
      <c r="G580" s="59"/>
      <c r="H580" s="59"/>
      <c r="I580" s="21" t="s">
        <v>26</v>
      </c>
      <c r="J580" s="21" t="s">
        <v>32</v>
      </c>
      <c r="M580" s="12"/>
    </row>
    <row r="581" spans="1:13" ht="18" customHeight="1">
      <c r="A581" s="4">
        <v>580</v>
      </c>
      <c r="B581" s="37">
        <v>43320</v>
      </c>
      <c r="C581" s="17" t="s">
        <v>43</v>
      </c>
      <c r="D581" s="17" t="s">
        <v>12</v>
      </c>
      <c r="E581" s="17" t="s">
        <v>36</v>
      </c>
      <c r="F581" s="17" t="s">
        <v>42</v>
      </c>
      <c r="G581" s="59"/>
      <c r="H581" s="59"/>
      <c r="I581" s="21" t="s">
        <v>37</v>
      </c>
      <c r="J581" s="21" t="s">
        <v>38</v>
      </c>
      <c r="M581" s="12"/>
    </row>
    <row r="582" spans="1:13" ht="18" customHeight="1">
      <c r="A582" s="4">
        <v>581</v>
      </c>
      <c r="B582" s="37">
        <v>43320</v>
      </c>
      <c r="C582" s="17" t="s">
        <v>21</v>
      </c>
      <c r="D582" s="17" t="s">
        <v>22</v>
      </c>
      <c r="E582" s="17" t="s">
        <v>48</v>
      </c>
      <c r="F582" s="17" t="s">
        <v>44</v>
      </c>
      <c r="G582" s="59"/>
      <c r="H582" s="59"/>
      <c r="I582" s="21" t="s">
        <v>31</v>
      </c>
      <c r="J582" s="21" t="s">
        <v>9</v>
      </c>
      <c r="M582" s="12"/>
    </row>
    <row r="583" spans="1:13" ht="18" customHeight="1">
      <c r="A583" s="4">
        <v>582</v>
      </c>
      <c r="B583" s="37">
        <v>43321</v>
      </c>
      <c r="C583" s="17" t="s">
        <v>30</v>
      </c>
      <c r="D583" s="17" t="s">
        <v>10</v>
      </c>
      <c r="E583" s="17" t="s">
        <v>15</v>
      </c>
      <c r="F583" s="17" t="s">
        <v>27</v>
      </c>
      <c r="G583" s="59"/>
      <c r="H583" s="59"/>
      <c r="I583" s="21" t="s">
        <v>19</v>
      </c>
      <c r="J583" s="21" t="s">
        <v>20</v>
      </c>
      <c r="M583" s="12"/>
    </row>
    <row r="584" spans="1:13" ht="18" customHeight="1">
      <c r="A584" s="4">
        <v>583</v>
      </c>
      <c r="B584" s="37">
        <v>43321</v>
      </c>
      <c r="C584" s="17" t="s">
        <v>24</v>
      </c>
      <c r="D584" s="17" t="s">
        <v>16</v>
      </c>
      <c r="E584" s="17" t="s">
        <v>132</v>
      </c>
      <c r="F584" s="17" t="s">
        <v>7</v>
      </c>
      <c r="G584" s="59"/>
      <c r="H584" s="59"/>
      <c r="I584" s="21" t="s">
        <v>26</v>
      </c>
      <c r="J584" s="21" t="s">
        <v>32</v>
      </c>
      <c r="M584" s="12"/>
    </row>
    <row r="585" spans="1:13" ht="18" customHeight="1">
      <c r="A585" s="4">
        <v>584</v>
      </c>
      <c r="B585" s="37">
        <v>43321</v>
      </c>
      <c r="C585" s="17" t="s">
        <v>18</v>
      </c>
      <c r="D585" s="17" t="s">
        <v>6</v>
      </c>
      <c r="E585" s="17" t="s">
        <v>33</v>
      </c>
      <c r="F585" s="17" t="s">
        <v>41</v>
      </c>
      <c r="G585" s="59"/>
      <c r="H585" s="59"/>
      <c r="I585" s="21" t="s">
        <v>14</v>
      </c>
      <c r="J585" s="21" t="s">
        <v>13</v>
      </c>
      <c r="M585" s="12"/>
    </row>
    <row r="586" spans="1:13" ht="18" customHeight="1">
      <c r="A586" s="4">
        <v>585</v>
      </c>
      <c r="B586" s="37">
        <v>43321</v>
      </c>
      <c r="C586" s="17" t="s">
        <v>22</v>
      </c>
      <c r="D586" s="17" t="s">
        <v>48</v>
      </c>
      <c r="E586" s="17" t="s">
        <v>44</v>
      </c>
      <c r="F586" s="17" t="s">
        <v>55</v>
      </c>
      <c r="G586" s="59"/>
      <c r="H586" s="59"/>
      <c r="I586" s="21" t="s">
        <v>31</v>
      </c>
      <c r="J586" s="21" t="s">
        <v>9</v>
      </c>
      <c r="M586" s="12"/>
    </row>
    <row r="587" spans="1:13" ht="18" customHeight="1">
      <c r="A587" s="4">
        <v>586</v>
      </c>
      <c r="B587" s="37">
        <v>43321</v>
      </c>
      <c r="C587" s="17" t="s">
        <v>12</v>
      </c>
      <c r="D587" s="17" t="s">
        <v>36</v>
      </c>
      <c r="E587" s="17" t="s">
        <v>42</v>
      </c>
      <c r="F587" s="17" t="s">
        <v>4</v>
      </c>
      <c r="G587" s="59"/>
      <c r="H587" s="59"/>
      <c r="I587" s="21" t="s">
        <v>37</v>
      </c>
      <c r="J587" s="21" t="s">
        <v>38</v>
      </c>
      <c r="M587" s="12"/>
    </row>
    <row r="588" spans="1:13" ht="18" customHeight="1">
      <c r="A588" s="4">
        <v>587</v>
      </c>
      <c r="B588" s="37">
        <v>43322</v>
      </c>
      <c r="C588" s="17" t="s">
        <v>45</v>
      </c>
      <c r="D588" s="17" t="s">
        <v>50</v>
      </c>
      <c r="E588" s="17" t="s">
        <v>72</v>
      </c>
      <c r="F588" s="17" t="s">
        <v>43</v>
      </c>
      <c r="G588" s="59"/>
      <c r="H588" s="59"/>
      <c r="I588" s="21" t="s">
        <v>26</v>
      </c>
      <c r="J588" s="21" t="s">
        <v>8</v>
      </c>
      <c r="M588" s="12"/>
    </row>
    <row r="589" spans="1:13" ht="18" customHeight="1">
      <c r="A589" s="4">
        <v>588</v>
      </c>
      <c r="B589" s="37">
        <v>43322</v>
      </c>
      <c r="C589" s="17" t="s">
        <v>5</v>
      </c>
      <c r="D589" s="17" t="s">
        <v>42</v>
      </c>
      <c r="E589" s="17" t="s">
        <v>28</v>
      </c>
      <c r="F589" s="17" t="s">
        <v>35</v>
      </c>
      <c r="G589" s="59"/>
      <c r="H589" s="59"/>
      <c r="I589" s="21" t="s">
        <v>13</v>
      </c>
      <c r="J589" s="21" t="s">
        <v>38</v>
      </c>
      <c r="M589" s="12"/>
    </row>
    <row r="590" spans="1:13" ht="18" customHeight="1">
      <c r="A590" s="4">
        <v>589</v>
      </c>
      <c r="B590" s="37">
        <v>43322</v>
      </c>
      <c r="C590" s="17" t="s">
        <v>49</v>
      </c>
      <c r="D590" s="17" t="s">
        <v>44</v>
      </c>
      <c r="E590" s="17" t="s">
        <v>55</v>
      </c>
      <c r="F590" s="17" t="s">
        <v>21</v>
      </c>
      <c r="G590" s="59"/>
      <c r="H590" s="59"/>
      <c r="I590" s="21" t="s">
        <v>9</v>
      </c>
      <c r="J590" s="21" t="s">
        <v>32</v>
      </c>
      <c r="M590" s="12"/>
    </row>
    <row r="591" spans="1:13" ht="18" customHeight="1">
      <c r="A591" s="4">
        <v>590</v>
      </c>
      <c r="B591" s="37">
        <v>43322</v>
      </c>
      <c r="C591" s="17" t="s">
        <v>10</v>
      </c>
      <c r="D591" s="17" t="s">
        <v>15</v>
      </c>
      <c r="E591" s="17" t="s">
        <v>47</v>
      </c>
      <c r="F591" s="17" t="s">
        <v>39</v>
      </c>
      <c r="G591" s="59"/>
      <c r="H591" s="59"/>
      <c r="I591" s="21" t="s">
        <v>25</v>
      </c>
      <c r="J591" s="21" t="s">
        <v>31</v>
      </c>
      <c r="M591" s="12"/>
    </row>
    <row r="592" spans="1:13" ht="18" customHeight="1">
      <c r="A592" s="4">
        <v>591</v>
      </c>
      <c r="B592" s="37">
        <v>43322</v>
      </c>
      <c r="C592" s="17" t="s">
        <v>36</v>
      </c>
      <c r="D592" s="17" t="s">
        <v>33</v>
      </c>
      <c r="E592" s="17" t="s">
        <v>17</v>
      </c>
      <c r="F592" s="17" t="s">
        <v>11</v>
      </c>
      <c r="G592" s="59"/>
      <c r="H592" s="59"/>
      <c r="I592" s="21" t="s">
        <v>19</v>
      </c>
      <c r="J592" s="21" t="s">
        <v>37</v>
      </c>
      <c r="M592" s="12"/>
    </row>
    <row r="593" spans="1:13" ht="18" customHeight="1">
      <c r="A593" s="4">
        <v>592</v>
      </c>
      <c r="B593" s="37">
        <v>43322</v>
      </c>
      <c r="C593" s="17" t="s">
        <v>16</v>
      </c>
      <c r="D593" s="17" t="s">
        <v>60</v>
      </c>
      <c r="E593" s="17" t="s">
        <v>58</v>
      </c>
      <c r="F593" s="17" t="s">
        <v>23</v>
      </c>
      <c r="G593" s="59"/>
      <c r="H593" s="59"/>
      <c r="I593" s="21" t="s">
        <v>20</v>
      </c>
      <c r="J593" s="21" t="s">
        <v>14</v>
      </c>
      <c r="M593" s="12"/>
    </row>
    <row r="594" spans="1:13" ht="18" customHeight="1">
      <c r="A594" s="4">
        <v>596</v>
      </c>
      <c r="B594" s="37">
        <v>43323</v>
      </c>
      <c r="C594" s="17" t="s">
        <v>15</v>
      </c>
      <c r="D594" s="17" t="s">
        <v>47</v>
      </c>
      <c r="E594" s="17" t="s">
        <v>39</v>
      </c>
      <c r="F594" s="17" t="s">
        <v>30</v>
      </c>
      <c r="G594" s="59"/>
      <c r="H594" s="59"/>
      <c r="I594" s="21" t="s">
        <v>25</v>
      </c>
      <c r="J594" s="21" t="s">
        <v>31</v>
      </c>
      <c r="M594" s="12"/>
    </row>
    <row r="595" spans="1:13" ht="18" customHeight="1">
      <c r="A595" s="4">
        <v>593</v>
      </c>
      <c r="B595" s="37">
        <v>43323</v>
      </c>
      <c r="C595" s="17" t="s">
        <v>60</v>
      </c>
      <c r="D595" s="17" t="s">
        <v>58</v>
      </c>
      <c r="E595" s="17" t="s">
        <v>23</v>
      </c>
      <c r="F595" s="17" t="s">
        <v>46</v>
      </c>
      <c r="G595" s="59"/>
      <c r="H595" s="59"/>
      <c r="I595" s="21" t="s">
        <v>20</v>
      </c>
      <c r="J595" s="21" t="s">
        <v>14</v>
      </c>
      <c r="M595" s="12"/>
    </row>
    <row r="596" spans="1:13" ht="18" customHeight="1">
      <c r="A596" s="4">
        <v>594</v>
      </c>
      <c r="B596" s="37">
        <v>43323</v>
      </c>
      <c r="C596" s="17" t="s">
        <v>42</v>
      </c>
      <c r="D596" s="17" t="s">
        <v>28</v>
      </c>
      <c r="E596" s="80" t="s">
        <v>35</v>
      </c>
      <c r="F596" s="17" t="s">
        <v>40</v>
      </c>
      <c r="G596" s="59"/>
      <c r="H596" s="59"/>
      <c r="I596" s="21" t="s">
        <v>13</v>
      </c>
      <c r="J596" s="21" t="s">
        <v>38</v>
      </c>
      <c r="M596" s="12"/>
    </row>
    <row r="597" spans="1:13" ht="18" customHeight="1">
      <c r="A597" s="4">
        <v>595</v>
      </c>
      <c r="B597" s="37">
        <v>43323</v>
      </c>
      <c r="C597" s="17" t="s">
        <v>44</v>
      </c>
      <c r="D597" s="17" t="s">
        <v>55</v>
      </c>
      <c r="E597" s="17" t="s">
        <v>21</v>
      </c>
      <c r="F597" s="17" t="s">
        <v>22</v>
      </c>
      <c r="G597" s="59"/>
      <c r="H597" s="59"/>
      <c r="I597" s="21" t="s">
        <v>9</v>
      </c>
      <c r="J597" s="21" t="s">
        <v>32</v>
      </c>
      <c r="M597" s="12"/>
    </row>
    <row r="598" spans="1:13" ht="18" customHeight="1">
      <c r="A598" s="4">
        <v>597</v>
      </c>
      <c r="B598" s="37">
        <v>43323</v>
      </c>
      <c r="C598" s="17" t="s">
        <v>50</v>
      </c>
      <c r="D598" s="17" t="s">
        <v>72</v>
      </c>
      <c r="E598" s="17" t="s">
        <v>43</v>
      </c>
      <c r="F598" s="17" t="s">
        <v>24</v>
      </c>
      <c r="G598" s="59"/>
      <c r="H598" s="59"/>
      <c r="I598" s="21" t="s">
        <v>26</v>
      </c>
      <c r="J598" s="21" t="s">
        <v>8</v>
      </c>
      <c r="M598" s="12"/>
    </row>
    <row r="599" spans="1:13" ht="18" customHeight="1">
      <c r="A599" s="4">
        <v>598</v>
      </c>
      <c r="B599" s="37">
        <v>43323</v>
      </c>
      <c r="C599" s="17" t="s">
        <v>33</v>
      </c>
      <c r="D599" s="17" t="s">
        <v>17</v>
      </c>
      <c r="E599" s="17" t="s">
        <v>11</v>
      </c>
      <c r="F599" s="17" t="s">
        <v>18</v>
      </c>
      <c r="G599" s="59"/>
      <c r="H599" s="59"/>
      <c r="I599" s="21" t="s">
        <v>19</v>
      </c>
      <c r="J599" s="21" t="s">
        <v>37</v>
      </c>
      <c r="M599" s="12"/>
    </row>
    <row r="600" spans="1:13" ht="18" customHeight="1">
      <c r="A600" s="4">
        <v>599</v>
      </c>
      <c r="B600" s="37">
        <v>43324</v>
      </c>
      <c r="C600" s="17" t="s">
        <v>72</v>
      </c>
      <c r="D600" s="17" t="s">
        <v>43</v>
      </c>
      <c r="E600" s="17" t="s">
        <v>24</v>
      </c>
      <c r="F600" s="17" t="s">
        <v>45</v>
      </c>
      <c r="G600" s="59"/>
      <c r="H600" s="59"/>
      <c r="I600" s="21" t="s">
        <v>26</v>
      </c>
      <c r="J600" s="21" t="s">
        <v>8</v>
      </c>
      <c r="M600" s="12"/>
    </row>
    <row r="601" spans="1:13" ht="18" customHeight="1">
      <c r="A601" s="4">
        <v>600</v>
      </c>
      <c r="B601" s="37">
        <v>43324</v>
      </c>
      <c r="C601" s="17" t="s">
        <v>47</v>
      </c>
      <c r="D601" s="80" t="s">
        <v>39</v>
      </c>
      <c r="E601" s="17" t="s">
        <v>30</v>
      </c>
      <c r="F601" s="17" t="s">
        <v>10</v>
      </c>
      <c r="G601" s="59"/>
      <c r="H601" s="59"/>
      <c r="I601" s="21" t="s">
        <v>25</v>
      </c>
      <c r="J601" s="21" t="s">
        <v>31</v>
      </c>
      <c r="M601" s="12"/>
    </row>
    <row r="602" spans="1:13" ht="18" customHeight="1">
      <c r="A602" s="4">
        <v>601</v>
      </c>
      <c r="B602" s="37">
        <v>43324</v>
      </c>
      <c r="C602" s="17" t="s">
        <v>55</v>
      </c>
      <c r="D602" s="17" t="s">
        <v>21</v>
      </c>
      <c r="E602" s="17" t="s">
        <v>22</v>
      </c>
      <c r="F602" s="17" t="s">
        <v>49</v>
      </c>
      <c r="G602" s="59"/>
      <c r="H602" s="59"/>
      <c r="I602" s="21" t="s">
        <v>9</v>
      </c>
      <c r="J602" s="21" t="s">
        <v>32</v>
      </c>
      <c r="M602" s="12"/>
    </row>
    <row r="603" spans="1:13" ht="18" customHeight="1">
      <c r="A603" s="4">
        <v>602</v>
      </c>
      <c r="B603" s="37">
        <v>43324</v>
      </c>
      <c r="C603" s="17" t="s">
        <v>58</v>
      </c>
      <c r="D603" s="17" t="s">
        <v>23</v>
      </c>
      <c r="E603" s="17" t="s">
        <v>46</v>
      </c>
      <c r="F603" s="17" t="s">
        <v>16</v>
      </c>
      <c r="G603" s="59"/>
      <c r="H603" s="59"/>
      <c r="I603" s="21" t="s">
        <v>20</v>
      </c>
      <c r="J603" s="21" t="s">
        <v>14</v>
      </c>
      <c r="M603" s="12"/>
    </row>
    <row r="604" spans="1:13" ht="18" customHeight="1">
      <c r="A604" s="4">
        <v>603</v>
      </c>
      <c r="B604" s="37">
        <v>43324</v>
      </c>
      <c r="C604" s="80" t="s">
        <v>28</v>
      </c>
      <c r="D604" s="17" t="s">
        <v>35</v>
      </c>
      <c r="E604" s="17" t="s">
        <v>40</v>
      </c>
      <c r="F604" s="17" t="s">
        <v>5</v>
      </c>
      <c r="G604" s="59"/>
      <c r="H604" s="59"/>
      <c r="I604" s="21" t="s">
        <v>13</v>
      </c>
      <c r="J604" s="21" t="s">
        <v>38</v>
      </c>
      <c r="M604" s="13"/>
    </row>
    <row r="605" spans="1:13" ht="18" customHeight="1">
      <c r="A605" s="4">
        <v>604</v>
      </c>
      <c r="B605" s="37">
        <v>43324</v>
      </c>
      <c r="C605" s="17" t="s">
        <v>17</v>
      </c>
      <c r="D605" s="17" t="s">
        <v>11</v>
      </c>
      <c r="E605" s="17" t="s">
        <v>18</v>
      </c>
      <c r="F605" s="17" t="s">
        <v>36</v>
      </c>
      <c r="G605" s="59"/>
      <c r="H605" s="59"/>
      <c r="I605" s="21" t="s">
        <v>19</v>
      </c>
      <c r="J605" s="21" t="s">
        <v>37</v>
      </c>
      <c r="M605" s="12"/>
    </row>
    <row r="606" spans="1:13" ht="18" customHeight="1">
      <c r="A606" s="4">
        <v>605</v>
      </c>
      <c r="B606" s="37">
        <v>43326</v>
      </c>
      <c r="C606" s="17" t="s">
        <v>35</v>
      </c>
      <c r="D606" s="17" t="s">
        <v>18</v>
      </c>
      <c r="E606" s="17" t="s">
        <v>5</v>
      </c>
      <c r="F606" s="17" t="s">
        <v>33</v>
      </c>
      <c r="G606" s="59"/>
      <c r="H606" s="59"/>
      <c r="I606" s="21" t="s">
        <v>25</v>
      </c>
      <c r="J606" s="21" t="s">
        <v>9</v>
      </c>
      <c r="M606" s="12"/>
    </row>
    <row r="607" spans="1:13" ht="18" customHeight="1">
      <c r="A607" s="4">
        <v>606</v>
      </c>
      <c r="B607" s="37">
        <v>43326</v>
      </c>
      <c r="C607" s="17" t="s">
        <v>6</v>
      </c>
      <c r="D607" s="17" t="s">
        <v>56</v>
      </c>
      <c r="E607" s="17" t="s">
        <v>27</v>
      </c>
      <c r="F607" s="17" t="s">
        <v>50</v>
      </c>
      <c r="G607" s="59"/>
      <c r="H607" s="59"/>
      <c r="I607" s="21" t="s">
        <v>32</v>
      </c>
      <c r="J607" s="21" t="s">
        <v>26</v>
      </c>
      <c r="M607" s="12"/>
    </row>
    <row r="608" spans="1:13" ht="18" customHeight="1">
      <c r="A608" s="4">
        <v>607</v>
      </c>
      <c r="B608" s="37">
        <v>43326</v>
      </c>
      <c r="C608" s="17" t="s">
        <v>48</v>
      </c>
      <c r="D608" s="17" t="s">
        <v>24</v>
      </c>
      <c r="E608" s="17" t="s">
        <v>4</v>
      </c>
      <c r="F608" s="17" t="s">
        <v>44</v>
      </c>
      <c r="G608" s="59"/>
      <c r="H608" s="59"/>
      <c r="I608" s="21" t="s">
        <v>20</v>
      </c>
      <c r="J608" s="21" t="s">
        <v>13</v>
      </c>
      <c r="M608" s="12"/>
    </row>
    <row r="609" spans="1:13" ht="18" customHeight="1">
      <c r="A609" s="4">
        <v>608</v>
      </c>
      <c r="B609" s="37">
        <v>43326</v>
      </c>
      <c r="C609" s="17" t="s">
        <v>23</v>
      </c>
      <c r="D609" s="17" t="s">
        <v>46</v>
      </c>
      <c r="E609" s="17" t="s">
        <v>34</v>
      </c>
      <c r="F609" s="17" t="s">
        <v>15</v>
      </c>
      <c r="G609" s="59"/>
      <c r="H609" s="59"/>
      <c r="I609" s="21" t="s">
        <v>38</v>
      </c>
      <c r="J609" s="21" t="s">
        <v>19</v>
      </c>
      <c r="M609" s="12"/>
    </row>
    <row r="610" spans="1:13" ht="18" customHeight="1">
      <c r="A610" s="4">
        <v>609</v>
      </c>
      <c r="B610" s="37">
        <v>43326</v>
      </c>
      <c r="C610" s="17" t="s">
        <v>43</v>
      </c>
      <c r="D610" s="17" t="s">
        <v>40</v>
      </c>
      <c r="E610" s="17" t="s">
        <v>7</v>
      </c>
      <c r="F610" s="17" t="s">
        <v>29</v>
      </c>
      <c r="G610" s="59"/>
      <c r="H610" s="59"/>
      <c r="I610" s="21" t="s">
        <v>31</v>
      </c>
      <c r="J610" s="21" t="s">
        <v>8</v>
      </c>
      <c r="M610" s="12"/>
    </row>
    <row r="611" spans="1:13" ht="18" customHeight="1">
      <c r="A611" s="4">
        <v>610</v>
      </c>
      <c r="B611" s="37">
        <v>43326</v>
      </c>
      <c r="C611" s="17" t="s">
        <v>11</v>
      </c>
      <c r="D611" s="17" t="s">
        <v>22</v>
      </c>
      <c r="E611" s="17" t="s">
        <v>10</v>
      </c>
      <c r="F611" s="17" t="s">
        <v>41</v>
      </c>
      <c r="G611" s="59"/>
      <c r="H611" s="59"/>
      <c r="I611" s="21" t="s">
        <v>14</v>
      </c>
      <c r="J611" s="21" t="s">
        <v>37</v>
      </c>
      <c r="M611" s="12"/>
    </row>
    <row r="612" spans="1:13" ht="18" customHeight="1">
      <c r="A612" s="4">
        <v>611</v>
      </c>
      <c r="B612" s="37">
        <v>43327</v>
      </c>
      <c r="C612" s="17" t="s">
        <v>40</v>
      </c>
      <c r="D612" s="17" t="s">
        <v>7</v>
      </c>
      <c r="E612" s="17" t="s">
        <v>29</v>
      </c>
      <c r="F612" s="17" t="s">
        <v>28</v>
      </c>
      <c r="G612" s="59"/>
      <c r="H612" s="59"/>
      <c r="I612" s="21" t="s">
        <v>31</v>
      </c>
      <c r="J612" s="21" t="s">
        <v>8</v>
      </c>
      <c r="M612" s="12"/>
    </row>
    <row r="613" spans="1:13" ht="18" customHeight="1">
      <c r="A613" s="4">
        <v>612</v>
      </c>
      <c r="B613" s="37">
        <v>43327</v>
      </c>
      <c r="C613" s="17" t="s">
        <v>46</v>
      </c>
      <c r="D613" s="17" t="s">
        <v>34</v>
      </c>
      <c r="E613" s="17" t="s">
        <v>15</v>
      </c>
      <c r="F613" s="17" t="s">
        <v>47</v>
      </c>
      <c r="G613" s="59"/>
      <c r="H613" s="59"/>
      <c r="I613" s="21" t="s">
        <v>38</v>
      </c>
      <c r="J613" s="21" t="s">
        <v>19</v>
      </c>
      <c r="M613" s="12"/>
    </row>
    <row r="614" spans="1:13" ht="18" customHeight="1">
      <c r="A614" s="4">
        <v>613</v>
      </c>
      <c r="B614" s="37">
        <v>43327</v>
      </c>
      <c r="C614" s="17" t="s">
        <v>56</v>
      </c>
      <c r="D614" s="17" t="s">
        <v>27</v>
      </c>
      <c r="E614" s="17" t="s">
        <v>50</v>
      </c>
      <c r="F614" s="17" t="s">
        <v>131</v>
      </c>
      <c r="G614" s="59"/>
      <c r="H614" s="59"/>
      <c r="I614" s="21" t="s">
        <v>32</v>
      </c>
      <c r="J614" s="21" t="s">
        <v>26</v>
      </c>
      <c r="M614" s="12"/>
    </row>
    <row r="615" spans="1:13" ht="18" customHeight="1">
      <c r="A615" s="4">
        <v>614</v>
      </c>
      <c r="B615" s="37">
        <v>43327</v>
      </c>
      <c r="C615" s="17" t="s">
        <v>24</v>
      </c>
      <c r="D615" s="17" t="s">
        <v>4</v>
      </c>
      <c r="E615" s="17" t="s">
        <v>44</v>
      </c>
      <c r="F615" s="17" t="s">
        <v>59</v>
      </c>
      <c r="G615" s="59"/>
      <c r="H615" s="59"/>
      <c r="I615" s="21" t="s">
        <v>20</v>
      </c>
      <c r="J615" s="21" t="s">
        <v>13</v>
      </c>
      <c r="M615" s="12"/>
    </row>
    <row r="616" spans="1:13" ht="18" customHeight="1">
      <c r="A616" s="4">
        <v>615</v>
      </c>
      <c r="B616" s="37">
        <v>43327</v>
      </c>
      <c r="C616" s="17" t="s">
        <v>18</v>
      </c>
      <c r="D616" s="17" t="s">
        <v>5</v>
      </c>
      <c r="E616" s="17" t="s">
        <v>33</v>
      </c>
      <c r="F616" s="17" t="s">
        <v>12</v>
      </c>
      <c r="G616" s="59"/>
      <c r="H616" s="59"/>
      <c r="I616" s="21" t="s">
        <v>25</v>
      </c>
      <c r="J616" s="21" t="s">
        <v>9</v>
      </c>
      <c r="M616" s="12"/>
    </row>
    <row r="617" spans="1:13" ht="18" customHeight="1">
      <c r="A617" s="4">
        <v>616</v>
      </c>
      <c r="B617" s="37">
        <v>43327</v>
      </c>
      <c r="C617" s="17" t="s">
        <v>22</v>
      </c>
      <c r="D617" s="17" t="s">
        <v>10</v>
      </c>
      <c r="E617" s="17" t="s">
        <v>41</v>
      </c>
      <c r="F617" s="17" t="s">
        <v>17</v>
      </c>
      <c r="G617" s="59"/>
      <c r="H617" s="59"/>
      <c r="I617" s="21" t="s">
        <v>14</v>
      </c>
      <c r="J617" s="21" t="s">
        <v>37</v>
      </c>
      <c r="M617" s="12"/>
    </row>
    <row r="618" spans="1:13" ht="18" customHeight="1">
      <c r="A618" s="4">
        <v>617</v>
      </c>
      <c r="B618" s="37">
        <v>43328</v>
      </c>
      <c r="C618" s="17" t="s">
        <v>4</v>
      </c>
      <c r="D618" s="17" t="s">
        <v>44</v>
      </c>
      <c r="E618" s="17" t="s">
        <v>59</v>
      </c>
      <c r="F618" s="17" t="s">
        <v>48</v>
      </c>
      <c r="G618" s="59"/>
      <c r="H618" s="59"/>
      <c r="I618" s="21" t="s">
        <v>20</v>
      </c>
      <c r="J618" s="21" t="s">
        <v>13</v>
      </c>
      <c r="M618" s="12"/>
    </row>
    <row r="619" spans="1:13" ht="18" customHeight="1">
      <c r="A619" s="4">
        <v>618</v>
      </c>
      <c r="B619" s="37">
        <v>43328</v>
      </c>
      <c r="C619" s="17" t="s">
        <v>7</v>
      </c>
      <c r="D619" s="17" t="s">
        <v>29</v>
      </c>
      <c r="E619" s="17" t="s">
        <v>28</v>
      </c>
      <c r="F619" s="17" t="s">
        <v>43</v>
      </c>
      <c r="G619" s="59"/>
      <c r="H619" s="59"/>
      <c r="I619" s="21" t="s">
        <v>31</v>
      </c>
      <c r="J619" s="21" t="s">
        <v>8</v>
      </c>
      <c r="M619" s="12"/>
    </row>
    <row r="620" spans="1:13" ht="18" customHeight="1">
      <c r="A620" s="4">
        <v>619</v>
      </c>
      <c r="B620" s="37">
        <v>43328</v>
      </c>
      <c r="C620" s="17" t="s">
        <v>34</v>
      </c>
      <c r="D620" s="17" t="s">
        <v>15</v>
      </c>
      <c r="E620" s="17" t="s">
        <v>47</v>
      </c>
      <c r="F620" s="17" t="s">
        <v>23</v>
      </c>
      <c r="G620" s="59"/>
      <c r="H620" s="59"/>
      <c r="I620" s="21" t="s">
        <v>38</v>
      </c>
      <c r="J620" s="21" t="s">
        <v>19</v>
      </c>
      <c r="M620" s="12"/>
    </row>
    <row r="621" spans="1:13" ht="18" customHeight="1">
      <c r="A621" s="4">
        <v>620</v>
      </c>
      <c r="B621" s="37">
        <v>43328</v>
      </c>
      <c r="C621" s="17" t="s">
        <v>5</v>
      </c>
      <c r="D621" s="17" t="s">
        <v>33</v>
      </c>
      <c r="E621" s="17" t="s">
        <v>12</v>
      </c>
      <c r="F621" s="17" t="s">
        <v>35</v>
      </c>
      <c r="G621" s="59"/>
      <c r="H621" s="59"/>
      <c r="I621" s="21" t="s">
        <v>25</v>
      </c>
      <c r="J621" s="21" t="s">
        <v>9</v>
      </c>
      <c r="M621" s="12"/>
    </row>
    <row r="622" spans="1:13" ht="18" customHeight="1">
      <c r="A622" s="4">
        <v>621</v>
      </c>
      <c r="B622" s="37">
        <v>43328</v>
      </c>
      <c r="C622" s="17" t="s">
        <v>10</v>
      </c>
      <c r="D622" s="17" t="s">
        <v>41</v>
      </c>
      <c r="E622" s="17" t="s">
        <v>17</v>
      </c>
      <c r="F622" s="17" t="s">
        <v>11</v>
      </c>
      <c r="G622" s="59"/>
      <c r="H622" s="59"/>
      <c r="I622" s="21" t="s">
        <v>14</v>
      </c>
      <c r="J622" s="21" t="s">
        <v>37</v>
      </c>
      <c r="M622" s="12"/>
    </row>
    <row r="623" spans="1:13" ht="18" customHeight="1">
      <c r="A623" s="4">
        <v>622</v>
      </c>
      <c r="B623" s="37">
        <v>43328</v>
      </c>
      <c r="C623" s="17" t="s">
        <v>27</v>
      </c>
      <c r="D623" s="17" t="s">
        <v>50</v>
      </c>
      <c r="E623" s="17" t="s">
        <v>131</v>
      </c>
      <c r="F623" s="17" t="s">
        <v>6</v>
      </c>
      <c r="G623" s="59"/>
      <c r="H623" s="59"/>
      <c r="I623" s="21" t="s">
        <v>32</v>
      </c>
      <c r="J623" s="21" t="s">
        <v>26</v>
      </c>
      <c r="M623" s="12"/>
    </row>
    <row r="624" spans="1:13" ht="18" customHeight="1">
      <c r="A624" s="4">
        <v>623</v>
      </c>
      <c r="B624" s="37">
        <v>43329</v>
      </c>
      <c r="C624" s="17" t="s">
        <v>39</v>
      </c>
      <c r="D624" s="17" t="s">
        <v>30</v>
      </c>
      <c r="E624" s="17" t="s">
        <v>6</v>
      </c>
      <c r="F624" s="17" t="s">
        <v>18</v>
      </c>
      <c r="G624" s="59"/>
      <c r="H624" s="59"/>
      <c r="I624" s="21" t="s">
        <v>13</v>
      </c>
      <c r="J624" s="21" t="s">
        <v>19</v>
      </c>
      <c r="M624" s="12"/>
    </row>
    <row r="625" spans="1:13" ht="18" customHeight="1">
      <c r="A625" s="4">
        <v>624</v>
      </c>
      <c r="B625" s="37">
        <v>43329</v>
      </c>
      <c r="C625" s="17" t="s">
        <v>132</v>
      </c>
      <c r="D625" s="17" t="s">
        <v>17</v>
      </c>
      <c r="E625" s="17" t="s">
        <v>36</v>
      </c>
      <c r="F625" s="17" t="s">
        <v>56</v>
      </c>
      <c r="G625" s="59"/>
      <c r="H625" s="59"/>
      <c r="I625" s="21" t="s">
        <v>9</v>
      </c>
      <c r="J625" s="21" t="s">
        <v>8</v>
      </c>
      <c r="M625" s="12"/>
    </row>
    <row r="626" spans="1:13" ht="18" customHeight="1">
      <c r="A626" s="4">
        <v>625</v>
      </c>
      <c r="B626" s="37">
        <v>43329</v>
      </c>
      <c r="C626" s="17" t="s">
        <v>41</v>
      </c>
      <c r="D626" s="17" t="s">
        <v>131</v>
      </c>
      <c r="E626" s="17" t="s">
        <v>49</v>
      </c>
      <c r="F626" s="17" t="s">
        <v>72</v>
      </c>
      <c r="G626" s="59"/>
      <c r="H626" s="59"/>
      <c r="I626" s="21" t="s">
        <v>37</v>
      </c>
      <c r="J626" s="21" t="s">
        <v>20</v>
      </c>
      <c r="M626" s="12"/>
    </row>
    <row r="627" spans="1:13" ht="18" customHeight="1">
      <c r="A627" s="4">
        <v>626</v>
      </c>
      <c r="B627" s="37">
        <v>43329</v>
      </c>
      <c r="C627" s="17" t="s">
        <v>44</v>
      </c>
      <c r="D627" s="17" t="s">
        <v>47</v>
      </c>
      <c r="E627" s="17" t="s">
        <v>16</v>
      </c>
      <c r="F627" s="17" t="s">
        <v>46</v>
      </c>
      <c r="G627" s="59"/>
      <c r="H627" s="59"/>
      <c r="I627" s="21" t="s">
        <v>26</v>
      </c>
      <c r="J627" s="21" t="s">
        <v>25</v>
      </c>
      <c r="M627" s="12"/>
    </row>
    <row r="628" spans="1:13" ht="18" customHeight="1">
      <c r="A628" s="4">
        <v>627</v>
      </c>
      <c r="B628" s="37">
        <v>43329</v>
      </c>
      <c r="C628" s="17" t="s">
        <v>29</v>
      </c>
      <c r="D628" s="17" t="s">
        <v>28</v>
      </c>
      <c r="E628" s="17" t="s">
        <v>35</v>
      </c>
      <c r="F628" s="17" t="s">
        <v>24</v>
      </c>
      <c r="G628" s="59"/>
      <c r="H628" s="59"/>
      <c r="I628" s="21" t="s">
        <v>32</v>
      </c>
      <c r="J628" s="21" t="s">
        <v>31</v>
      </c>
      <c r="M628" s="12"/>
    </row>
    <row r="629" spans="1:13" ht="18" customHeight="1">
      <c r="A629" s="4">
        <v>628</v>
      </c>
      <c r="B629" s="37">
        <v>43329</v>
      </c>
      <c r="C629" s="17" t="s">
        <v>21</v>
      </c>
      <c r="D629" s="17" t="s">
        <v>12</v>
      </c>
      <c r="E629" s="17" t="s">
        <v>43</v>
      </c>
      <c r="F629" s="17" t="s">
        <v>40</v>
      </c>
      <c r="G629" s="59"/>
      <c r="H629" s="59"/>
      <c r="I629" s="21" t="s">
        <v>14</v>
      </c>
      <c r="J629" s="21" t="s">
        <v>38</v>
      </c>
      <c r="M629" s="12"/>
    </row>
    <row r="630" spans="1:13" ht="18" customHeight="1">
      <c r="A630" s="4">
        <v>629</v>
      </c>
      <c r="B630" s="37">
        <v>43330</v>
      </c>
      <c r="C630" s="17" t="s">
        <v>47</v>
      </c>
      <c r="D630" s="17" t="s">
        <v>16</v>
      </c>
      <c r="E630" s="17" t="s">
        <v>46</v>
      </c>
      <c r="F630" s="17" t="s">
        <v>45</v>
      </c>
      <c r="G630" s="59"/>
      <c r="H630" s="59"/>
      <c r="I630" s="21" t="s">
        <v>25</v>
      </c>
      <c r="J630" s="21" t="s">
        <v>26</v>
      </c>
      <c r="M630" s="12"/>
    </row>
    <row r="631" spans="1:13" ht="18" customHeight="1">
      <c r="A631" s="4">
        <v>630</v>
      </c>
      <c r="B631" s="37">
        <v>43330</v>
      </c>
      <c r="C631" s="17" t="s">
        <v>28</v>
      </c>
      <c r="D631" s="17" t="s">
        <v>35</v>
      </c>
      <c r="E631" s="17" t="s">
        <v>24</v>
      </c>
      <c r="F631" s="17" t="s">
        <v>5</v>
      </c>
      <c r="G631" s="59"/>
      <c r="H631" s="59"/>
      <c r="I631" s="21" t="s">
        <v>32</v>
      </c>
      <c r="J631" s="21" t="s">
        <v>31</v>
      </c>
      <c r="M631" s="12"/>
    </row>
    <row r="632" spans="1:13" ht="18" customHeight="1">
      <c r="A632" s="4">
        <v>631</v>
      </c>
      <c r="B632" s="37">
        <v>43330</v>
      </c>
      <c r="C632" s="17" t="s">
        <v>131</v>
      </c>
      <c r="D632" s="17" t="s">
        <v>49</v>
      </c>
      <c r="E632" s="17" t="s">
        <v>72</v>
      </c>
      <c r="F632" s="17" t="s">
        <v>27</v>
      </c>
      <c r="G632" s="59"/>
      <c r="H632" s="59"/>
      <c r="I632" s="21" t="s">
        <v>37</v>
      </c>
      <c r="J632" s="21" t="s">
        <v>20</v>
      </c>
      <c r="M632" s="12"/>
    </row>
    <row r="633" spans="1:13" ht="18" customHeight="1">
      <c r="A633" s="4">
        <v>632</v>
      </c>
      <c r="B633" s="37">
        <v>43330</v>
      </c>
      <c r="C633" s="17" t="s">
        <v>30</v>
      </c>
      <c r="D633" s="17" t="s">
        <v>6</v>
      </c>
      <c r="E633" s="17" t="s">
        <v>18</v>
      </c>
      <c r="F633" s="17" t="s">
        <v>34</v>
      </c>
      <c r="G633" s="59"/>
      <c r="H633" s="59"/>
      <c r="I633" s="21" t="s">
        <v>13</v>
      </c>
      <c r="J633" s="21" t="s">
        <v>19</v>
      </c>
      <c r="M633" s="12"/>
    </row>
    <row r="634" spans="1:13" ht="18" customHeight="1">
      <c r="A634" s="4">
        <v>633</v>
      </c>
      <c r="B634" s="37">
        <v>43330</v>
      </c>
      <c r="C634" s="17" t="s">
        <v>17</v>
      </c>
      <c r="D634" s="17" t="s">
        <v>36</v>
      </c>
      <c r="E634" s="17" t="s">
        <v>56</v>
      </c>
      <c r="F634" s="17" t="s">
        <v>7</v>
      </c>
      <c r="G634" s="59"/>
      <c r="H634" s="59"/>
      <c r="I634" s="21" t="s">
        <v>9</v>
      </c>
      <c r="J634" s="21" t="s">
        <v>8</v>
      </c>
      <c r="M634" s="12"/>
    </row>
    <row r="635" spans="1:13" ht="18" customHeight="1">
      <c r="A635" s="4">
        <v>634</v>
      </c>
      <c r="B635" s="37">
        <v>43330</v>
      </c>
      <c r="C635" s="17" t="s">
        <v>12</v>
      </c>
      <c r="D635" s="17" t="s">
        <v>43</v>
      </c>
      <c r="E635" s="17" t="s">
        <v>40</v>
      </c>
      <c r="F635" s="17" t="s">
        <v>4</v>
      </c>
      <c r="G635" s="59"/>
      <c r="H635" s="59"/>
      <c r="I635" s="21" t="s">
        <v>14</v>
      </c>
      <c r="J635" s="21" t="s">
        <v>38</v>
      </c>
      <c r="M635" s="12"/>
    </row>
    <row r="636" spans="1:13" ht="18" customHeight="1">
      <c r="A636" s="4">
        <v>635</v>
      </c>
      <c r="B636" s="37">
        <v>43331</v>
      </c>
      <c r="C636" s="17" t="s">
        <v>35</v>
      </c>
      <c r="D636" s="17" t="s">
        <v>24</v>
      </c>
      <c r="E636" s="17" t="s">
        <v>5</v>
      </c>
      <c r="F636" s="17" t="s">
        <v>29</v>
      </c>
      <c r="G636" s="59"/>
      <c r="H636" s="59"/>
      <c r="I636" s="21" t="s">
        <v>32</v>
      </c>
      <c r="J636" s="21" t="s">
        <v>31</v>
      </c>
      <c r="M636" s="12"/>
    </row>
    <row r="637" spans="1:13" ht="18" customHeight="1">
      <c r="A637" s="4">
        <v>636</v>
      </c>
      <c r="B637" s="37">
        <v>43331</v>
      </c>
      <c r="C637" s="17" t="s">
        <v>49</v>
      </c>
      <c r="D637" s="17" t="s">
        <v>72</v>
      </c>
      <c r="E637" s="17" t="s">
        <v>27</v>
      </c>
      <c r="F637" s="17" t="s">
        <v>41</v>
      </c>
      <c r="G637" s="59"/>
      <c r="H637" s="59"/>
      <c r="I637" s="21" t="s">
        <v>37</v>
      </c>
      <c r="J637" s="21" t="s">
        <v>20</v>
      </c>
      <c r="M637" s="12"/>
    </row>
    <row r="638" spans="1:13" ht="18" customHeight="1">
      <c r="A638" s="4">
        <v>637</v>
      </c>
      <c r="B638" s="37">
        <v>43331</v>
      </c>
      <c r="C638" s="17" t="s">
        <v>36</v>
      </c>
      <c r="D638" s="17" t="s">
        <v>56</v>
      </c>
      <c r="E638" s="17" t="s">
        <v>7</v>
      </c>
      <c r="F638" s="17" t="s">
        <v>132</v>
      </c>
      <c r="G638" s="59"/>
      <c r="H638" s="59"/>
      <c r="I638" s="21" t="s">
        <v>9</v>
      </c>
      <c r="J638" s="21" t="s">
        <v>8</v>
      </c>
      <c r="M638" s="12"/>
    </row>
    <row r="639" spans="1:13" ht="18" customHeight="1">
      <c r="A639" s="4">
        <v>638</v>
      </c>
      <c r="B639" s="37">
        <v>43331</v>
      </c>
      <c r="C639" s="17" t="s">
        <v>6</v>
      </c>
      <c r="D639" s="17" t="s">
        <v>18</v>
      </c>
      <c r="E639" s="80" t="s">
        <v>34</v>
      </c>
      <c r="F639" s="17" t="s">
        <v>39</v>
      </c>
      <c r="G639" s="59"/>
      <c r="H639" s="59"/>
      <c r="I639" s="21" t="s">
        <v>13</v>
      </c>
      <c r="J639" s="21" t="s">
        <v>19</v>
      </c>
      <c r="M639" s="12"/>
    </row>
    <row r="640" spans="1:13" ht="18" customHeight="1">
      <c r="A640" s="4">
        <v>639</v>
      </c>
      <c r="B640" s="37">
        <v>43331</v>
      </c>
      <c r="C640" s="17" t="s">
        <v>43</v>
      </c>
      <c r="D640" s="17" t="s">
        <v>40</v>
      </c>
      <c r="E640" s="17" t="s">
        <v>4</v>
      </c>
      <c r="F640" s="17" t="s">
        <v>21</v>
      </c>
      <c r="G640" s="59"/>
      <c r="H640" s="59"/>
      <c r="I640" s="21" t="s">
        <v>14</v>
      </c>
      <c r="J640" s="21" t="s">
        <v>38</v>
      </c>
      <c r="M640" s="12"/>
    </row>
    <row r="641" spans="1:13" ht="18" customHeight="1">
      <c r="A641" s="4">
        <v>640</v>
      </c>
      <c r="B641" s="37">
        <v>43331</v>
      </c>
      <c r="C641" s="17" t="s">
        <v>16</v>
      </c>
      <c r="D641" s="17" t="s">
        <v>46</v>
      </c>
      <c r="E641" s="17" t="s">
        <v>45</v>
      </c>
      <c r="F641" s="17" t="s">
        <v>44</v>
      </c>
      <c r="G641" s="59"/>
      <c r="H641" s="59"/>
      <c r="I641" s="21" t="s">
        <v>26</v>
      </c>
      <c r="J641" s="21" t="s">
        <v>25</v>
      </c>
      <c r="M641" s="12"/>
    </row>
    <row r="642" spans="1:13" ht="18" customHeight="1">
      <c r="A642" s="4">
        <v>644</v>
      </c>
      <c r="B642" s="37">
        <v>43333</v>
      </c>
      <c r="C642" s="17" t="s">
        <v>15</v>
      </c>
      <c r="D642" s="17" t="s">
        <v>50</v>
      </c>
      <c r="E642" s="17" t="s">
        <v>23</v>
      </c>
      <c r="F642" s="17" t="s">
        <v>12</v>
      </c>
      <c r="G642" s="59"/>
      <c r="H642" s="59"/>
      <c r="I642" s="21" t="s">
        <v>19</v>
      </c>
      <c r="J642" s="21" t="s">
        <v>14</v>
      </c>
      <c r="M642" s="12"/>
    </row>
    <row r="643" spans="1:13" ht="18" customHeight="1">
      <c r="A643" s="4">
        <v>641</v>
      </c>
      <c r="B643" s="37">
        <v>43333</v>
      </c>
      <c r="C643" s="17" t="s">
        <v>7</v>
      </c>
      <c r="D643" s="80" t="s">
        <v>34</v>
      </c>
      <c r="E643" s="17" t="s">
        <v>11</v>
      </c>
      <c r="F643" s="17" t="s">
        <v>30</v>
      </c>
      <c r="G643" s="59"/>
      <c r="H643" s="59"/>
      <c r="I643" s="21" t="s">
        <v>20</v>
      </c>
      <c r="J643" s="21" t="s">
        <v>38</v>
      </c>
      <c r="M643" s="12"/>
    </row>
    <row r="644" spans="1:13" ht="18" customHeight="1">
      <c r="A644" s="4">
        <v>642</v>
      </c>
      <c r="B644" s="37">
        <v>43333</v>
      </c>
      <c r="C644" s="17" t="s">
        <v>40</v>
      </c>
      <c r="D644" s="17" t="s">
        <v>132</v>
      </c>
      <c r="E644" s="17" t="s">
        <v>29</v>
      </c>
      <c r="F644" s="17" t="s">
        <v>28</v>
      </c>
      <c r="G644" s="59"/>
      <c r="H644" s="59"/>
      <c r="I644" s="21" t="s">
        <v>9</v>
      </c>
      <c r="J644" s="21" t="s">
        <v>26</v>
      </c>
      <c r="M644" s="12"/>
    </row>
    <row r="645" spans="1:13" ht="18" customHeight="1">
      <c r="A645" s="4">
        <v>643</v>
      </c>
      <c r="B645" s="37">
        <v>43333</v>
      </c>
      <c r="C645" s="17" t="s">
        <v>46</v>
      </c>
      <c r="D645" s="17" t="s">
        <v>27</v>
      </c>
      <c r="E645" s="17" t="s">
        <v>39</v>
      </c>
      <c r="F645" s="17" t="s">
        <v>22</v>
      </c>
      <c r="G645" s="59"/>
      <c r="H645" s="59"/>
      <c r="I645" s="21" t="s">
        <v>13</v>
      </c>
      <c r="J645" s="21" t="s">
        <v>37</v>
      </c>
      <c r="M645" s="12"/>
    </row>
    <row r="646" spans="1:13" ht="18" customHeight="1">
      <c r="A646" s="4">
        <v>645</v>
      </c>
      <c r="B646" s="37">
        <v>43333</v>
      </c>
      <c r="C646" s="17" t="s">
        <v>18</v>
      </c>
      <c r="D646" s="17" t="s">
        <v>4</v>
      </c>
      <c r="E646" s="17" t="s">
        <v>21</v>
      </c>
      <c r="F646" s="17" t="s">
        <v>42</v>
      </c>
      <c r="G646" s="59"/>
      <c r="H646" s="59"/>
      <c r="I646" s="21" t="s">
        <v>8</v>
      </c>
      <c r="J646" s="21" t="s">
        <v>32</v>
      </c>
      <c r="M646" s="12"/>
    </row>
    <row r="647" spans="1:13" ht="18" customHeight="1">
      <c r="A647" s="4">
        <v>646</v>
      </c>
      <c r="B647" s="37">
        <v>43333</v>
      </c>
      <c r="C647" s="17" t="s">
        <v>33</v>
      </c>
      <c r="D647" s="17" t="s">
        <v>5</v>
      </c>
      <c r="E647" s="17" t="s">
        <v>17</v>
      </c>
      <c r="F647" s="17" t="s">
        <v>36</v>
      </c>
      <c r="G647" s="59"/>
      <c r="H647" s="59"/>
      <c r="I647" s="21" t="s">
        <v>31</v>
      </c>
      <c r="J647" s="21" t="s">
        <v>25</v>
      </c>
      <c r="M647" s="12"/>
    </row>
    <row r="648" spans="1:13" ht="18" customHeight="1">
      <c r="A648" s="4">
        <v>647</v>
      </c>
      <c r="B648" s="37">
        <v>43334</v>
      </c>
      <c r="C648" s="17" t="s">
        <v>4</v>
      </c>
      <c r="D648" s="17" t="s">
        <v>21</v>
      </c>
      <c r="E648" s="17" t="s">
        <v>42</v>
      </c>
      <c r="F648" s="17" t="s">
        <v>49</v>
      </c>
      <c r="G648" s="59"/>
      <c r="H648" s="59"/>
      <c r="I648" s="21" t="s">
        <v>8</v>
      </c>
      <c r="J648" s="21" t="s">
        <v>32</v>
      </c>
      <c r="M648" s="12"/>
    </row>
    <row r="649" spans="1:13" ht="18" customHeight="1">
      <c r="A649" s="4">
        <v>648</v>
      </c>
      <c r="B649" s="37">
        <v>43334</v>
      </c>
      <c r="C649" s="17" t="s">
        <v>132</v>
      </c>
      <c r="D649" s="17" t="s">
        <v>29</v>
      </c>
      <c r="E649" s="17" t="s">
        <v>28</v>
      </c>
      <c r="F649" s="17" t="s">
        <v>16</v>
      </c>
      <c r="G649" s="59"/>
      <c r="H649" s="59"/>
      <c r="I649" s="21" t="s">
        <v>9</v>
      </c>
      <c r="J649" s="21" t="s">
        <v>26</v>
      </c>
      <c r="M649" s="12"/>
    </row>
    <row r="650" spans="1:13" ht="18" customHeight="1">
      <c r="A650" s="4">
        <v>649</v>
      </c>
      <c r="B650" s="37">
        <v>43334</v>
      </c>
      <c r="C650" s="17" t="s">
        <v>34</v>
      </c>
      <c r="D650" s="17" t="s">
        <v>11</v>
      </c>
      <c r="E650" s="17" t="s">
        <v>30</v>
      </c>
      <c r="F650" s="17" t="s">
        <v>6</v>
      </c>
      <c r="G650" s="59"/>
      <c r="H650" s="59"/>
      <c r="I650" s="21" t="s">
        <v>20</v>
      </c>
      <c r="J650" s="21" t="s">
        <v>38</v>
      </c>
      <c r="M650" s="12"/>
    </row>
    <row r="651" spans="1:13" ht="18" customHeight="1">
      <c r="A651" s="4">
        <v>650</v>
      </c>
      <c r="B651" s="37">
        <v>43334</v>
      </c>
      <c r="C651" s="17" t="s">
        <v>5</v>
      </c>
      <c r="D651" s="17" t="s">
        <v>17</v>
      </c>
      <c r="E651" s="17" t="s">
        <v>36</v>
      </c>
      <c r="F651" s="17" t="s">
        <v>10</v>
      </c>
      <c r="G651" s="59"/>
      <c r="H651" s="59"/>
      <c r="I651" s="21" t="s">
        <v>31</v>
      </c>
      <c r="J651" s="21" t="s">
        <v>25</v>
      </c>
      <c r="M651" s="12"/>
    </row>
    <row r="652" spans="1:13" ht="18" customHeight="1">
      <c r="A652" s="4">
        <v>651</v>
      </c>
      <c r="B652" s="37">
        <v>43334</v>
      </c>
      <c r="C652" s="17" t="s">
        <v>50</v>
      </c>
      <c r="D652" s="17" t="s">
        <v>23</v>
      </c>
      <c r="E652" s="17" t="s">
        <v>12</v>
      </c>
      <c r="F652" s="17" t="s">
        <v>35</v>
      </c>
      <c r="G652" s="59"/>
      <c r="H652" s="59"/>
      <c r="I652" s="21" t="s">
        <v>19</v>
      </c>
      <c r="J652" s="21" t="s">
        <v>14</v>
      </c>
      <c r="M652" s="12"/>
    </row>
    <row r="653" spans="1:13" ht="18" customHeight="1">
      <c r="A653" s="4">
        <v>652</v>
      </c>
      <c r="B653" s="37">
        <v>43334</v>
      </c>
      <c r="C653" s="17" t="s">
        <v>27</v>
      </c>
      <c r="D653" s="17" t="s">
        <v>39</v>
      </c>
      <c r="E653" s="17" t="s">
        <v>22</v>
      </c>
      <c r="F653" s="17" t="s">
        <v>55</v>
      </c>
      <c r="G653" s="59"/>
      <c r="H653" s="59"/>
      <c r="I653" s="21" t="s">
        <v>13</v>
      </c>
      <c r="J653" s="21" t="s">
        <v>37</v>
      </c>
      <c r="M653" s="12"/>
    </row>
    <row r="654" spans="1:13" ht="18" customHeight="1">
      <c r="A654" s="4">
        <v>653</v>
      </c>
      <c r="B654" s="37">
        <v>43335</v>
      </c>
      <c r="C654" s="17" t="s">
        <v>39</v>
      </c>
      <c r="D654" s="17" t="s">
        <v>22</v>
      </c>
      <c r="E654" s="17" t="s">
        <v>55</v>
      </c>
      <c r="F654" s="17" t="s">
        <v>46</v>
      </c>
      <c r="G654" s="59"/>
      <c r="H654" s="59"/>
      <c r="I654" s="21" t="s">
        <v>13</v>
      </c>
      <c r="J654" s="21" t="s">
        <v>37</v>
      </c>
      <c r="M654" s="12"/>
    </row>
    <row r="655" spans="1:13" ht="18" customHeight="1">
      <c r="A655" s="4">
        <v>654</v>
      </c>
      <c r="B655" s="37">
        <v>43335</v>
      </c>
      <c r="C655" s="17" t="s">
        <v>23</v>
      </c>
      <c r="D655" s="17" t="s">
        <v>12</v>
      </c>
      <c r="E655" s="17" t="s">
        <v>35</v>
      </c>
      <c r="F655" s="17" t="s">
        <v>15</v>
      </c>
      <c r="G655" s="59"/>
      <c r="H655" s="59"/>
      <c r="I655" s="21" t="s">
        <v>19</v>
      </c>
      <c r="J655" s="21" t="s">
        <v>14</v>
      </c>
      <c r="M655" s="12"/>
    </row>
    <row r="656" spans="1:13" ht="18" customHeight="1">
      <c r="A656" s="4">
        <v>655</v>
      </c>
      <c r="B656" s="37">
        <v>43335</v>
      </c>
      <c r="C656" s="17" t="s">
        <v>21</v>
      </c>
      <c r="D656" s="17" t="s">
        <v>42</v>
      </c>
      <c r="E656" s="17" t="s">
        <v>49</v>
      </c>
      <c r="F656" s="17" t="s">
        <v>18</v>
      </c>
      <c r="G656" s="59"/>
      <c r="H656" s="59"/>
      <c r="I656" s="21" t="s">
        <v>8</v>
      </c>
      <c r="J656" s="21" t="s">
        <v>32</v>
      </c>
      <c r="M656" s="12"/>
    </row>
    <row r="657" spans="1:13" ht="18" customHeight="1">
      <c r="A657" s="4">
        <v>656</v>
      </c>
      <c r="B657" s="37">
        <v>43335</v>
      </c>
      <c r="C657" s="17" t="s">
        <v>11</v>
      </c>
      <c r="D657" s="17" t="s">
        <v>30</v>
      </c>
      <c r="E657" s="17" t="s">
        <v>6</v>
      </c>
      <c r="F657" s="17" t="s">
        <v>7</v>
      </c>
      <c r="G657" s="59"/>
      <c r="H657" s="59"/>
      <c r="I657" s="21" t="s">
        <v>20</v>
      </c>
      <c r="J657" s="21" t="s">
        <v>38</v>
      </c>
      <c r="M657" s="12"/>
    </row>
    <row r="658" spans="1:13" ht="18" customHeight="1">
      <c r="A658" s="4">
        <v>657</v>
      </c>
      <c r="B658" s="37">
        <v>43335</v>
      </c>
      <c r="C658" s="17" t="s">
        <v>17</v>
      </c>
      <c r="D658" s="17" t="s">
        <v>36</v>
      </c>
      <c r="E658" s="17" t="s">
        <v>10</v>
      </c>
      <c r="F658" s="17" t="s">
        <v>33</v>
      </c>
      <c r="G658" s="59"/>
      <c r="H658" s="59"/>
      <c r="I658" s="21" t="s">
        <v>31</v>
      </c>
      <c r="J658" s="21" t="s">
        <v>25</v>
      </c>
      <c r="M658" s="12"/>
    </row>
    <row r="659" spans="1:13" ht="18" customHeight="1">
      <c r="A659" s="4">
        <v>658</v>
      </c>
      <c r="B659" s="37">
        <v>43336</v>
      </c>
      <c r="C659" s="17" t="s">
        <v>72</v>
      </c>
      <c r="D659" s="17" t="s">
        <v>45</v>
      </c>
      <c r="E659" s="17" t="s">
        <v>44</v>
      </c>
      <c r="F659" s="17" t="s">
        <v>131</v>
      </c>
      <c r="G659" s="59"/>
      <c r="H659" s="59"/>
      <c r="I659" s="21" t="s">
        <v>19</v>
      </c>
      <c r="J659" s="21" t="s">
        <v>20</v>
      </c>
      <c r="M659" s="12"/>
    </row>
    <row r="660" spans="1:13" ht="18" customHeight="1">
      <c r="A660" s="4">
        <v>659</v>
      </c>
      <c r="B660" s="37">
        <v>43336</v>
      </c>
      <c r="C660" s="17" t="s">
        <v>42</v>
      </c>
      <c r="D660" s="17" t="s">
        <v>49</v>
      </c>
      <c r="E660" s="17" t="s">
        <v>33</v>
      </c>
      <c r="F660" s="17" t="s">
        <v>4</v>
      </c>
      <c r="G660" s="59"/>
      <c r="H660" s="59"/>
      <c r="I660" s="21" t="s">
        <v>31</v>
      </c>
      <c r="J660" s="21" t="s">
        <v>9</v>
      </c>
      <c r="M660" s="12"/>
    </row>
    <row r="661" spans="1:13" ht="18" customHeight="1">
      <c r="A661" s="4">
        <v>660</v>
      </c>
      <c r="B661" s="37">
        <v>43336</v>
      </c>
      <c r="C661" s="17" t="s">
        <v>29</v>
      </c>
      <c r="D661" s="17" t="s">
        <v>28</v>
      </c>
      <c r="E661" s="17" t="s">
        <v>16</v>
      </c>
      <c r="F661" s="17" t="s">
        <v>47</v>
      </c>
      <c r="G661" s="59"/>
      <c r="H661" s="59"/>
      <c r="I661" s="21" t="s">
        <v>37</v>
      </c>
      <c r="J661" s="21" t="s">
        <v>38</v>
      </c>
      <c r="M661" s="12"/>
    </row>
    <row r="662" spans="1:13" ht="18" customHeight="1">
      <c r="A662" s="4">
        <v>661</v>
      </c>
      <c r="B662" s="37">
        <v>43336</v>
      </c>
      <c r="C662" s="17" t="s">
        <v>24</v>
      </c>
      <c r="D662" s="17" t="s">
        <v>6</v>
      </c>
      <c r="E662" s="17" t="s">
        <v>15</v>
      </c>
      <c r="F662" s="17" t="s">
        <v>34</v>
      </c>
      <c r="G662" s="59"/>
      <c r="H662" s="59"/>
      <c r="I662" s="21" t="s">
        <v>25</v>
      </c>
      <c r="J662" s="21" t="s">
        <v>32</v>
      </c>
      <c r="M662" s="12"/>
    </row>
    <row r="663" spans="1:13" ht="18" customHeight="1">
      <c r="A663" s="4">
        <v>662</v>
      </c>
      <c r="B663" s="37">
        <v>43336</v>
      </c>
      <c r="C663" s="17" t="s">
        <v>22</v>
      </c>
      <c r="D663" s="17" t="s">
        <v>51</v>
      </c>
      <c r="E663" s="17" t="s">
        <v>48</v>
      </c>
      <c r="F663" s="17" t="s">
        <v>5</v>
      </c>
      <c r="G663" s="59"/>
      <c r="H663" s="59"/>
      <c r="I663" s="21" t="s">
        <v>14</v>
      </c>
      <c r="J663" s="21" t="s">
        <v>13</v>
      </c>
      <c r="M663" s="12"/>
    </row>
    <row r="664" spans="1:13" ht="18" customHeight="1">
      <c r="A664" s="4">
        <v>663</v>
      </c>
      <c r="B664" s="37">
        <v>43336</v>
      </c>
      <c r="C664" s="17" t="s">
        <v>12</v>
      </c>
      <c r="D664" s="17" t="s">
        <v>10</v>
      </c>
      <c r="E664" s="17" t="s">
        <v>57</v>
      </c>
      <c r="F664" s="17" t="s">
        <v>27</v>
      </c>
      <c r="G664" s="59"/>
      <c r="H664" s="59"/>
      <c r="I664" s="21" t="s">
        <v>8</v>
      </c>
      <c r="J664" s="21" t="s">
        <v>26</v>
      </c>
      <c r="M664" s="12"/>
    </row>
    <row r="665" spans="1:13" ht="18" customHeight="1">
      <c r="A665" s="4">
        <v>664</v>
      </c>
      <c r="B665" s="37">
        <v>43337</v>
      </c>
      <c r="C665" s="17" t="s">
        <v>45</v>
      </c>
      <c r="D665" s="17" t="s">
        <v>44</v>
      </c>
      <c r="E665" s="17" t="s">
        <v>131</v>
      </c>
      <c r="F665" s="17" t="s">
        <v>43</v>
      </c>
      <c r="G665" s="59"/>
      <c r="H665" s="59"/>
      <c r="I665" s="21" t="s">
        <v>19</v>
      </c>
      <c r="J665" s="21" t="s">
        <v>20</v>
      </c>
      <c r="M665" s="12"/>
    </row>
    <row r="666" spans="1:13" ht="18" customHeight="1">
      <c r="A666" s="4">
        <v>665</v>
      </c>
      <c r="B666" s="37">
        <v>43337</v>
      </c>
      <c r="C666" s="17" t="s">
        <v>49</v>
      </c>
      <c r="D666" s="17" t="s">
        <v>33</v>
      </c>
      <c r="E666" s="17" t="s">
        <v>4</v>
      </c>
      <c r="F666" s="17" t="s">
        <v>41</v>
      </c>
      <c r="G666" s="59"/>
      <c r="H666" s="59"/>
      <c r="I666" s="21" t="s">
        <v>31</v>
      </c>
      <c r="J666" s="21" t="s">
        <v>9</v>
      </c>
      <c r="M666" s="12"/>
    </row>
    <row r="667" spans="1:13" ht="18" customHeight="1">
      <c r="A667" s="4">
        <v>666</v>
      </c>
      <c r="B667" s="37">
        <v>43337</v>
      </c>
      <c r="C667" s="80" t="s">
        <v>10</v>
      </c>
      <c r="D667" s="17" t="s">
        <v>57</v>
      </c>
      <c r="E667" s="17" t="s">
        <v>27</v>
      </c>
      <c r="F667" s="17" t="s">
        <v>11</v>
      </c>
      <c r="G667" s="59"/>
      <c r="H667" s="59"/>
      <c r="I667" s="21" t="s">
        <v>8</v>
      </c>
      <c r="J667" s="21" t="s">
        <v>26</v>
      </c>
      <c r="M667" s="13"/>
    </row>
    <row r="668" spans="1:13" ht="18" customHeight="1">
      <c r="A668" s="4">
        <v>667</v>
      </c>
      <c r="B668" s="37">
        <v>43337</v>
      </c>
      <c r="C668" s="17" t="s">
        <v>36</v>
      </c>
      <c r="D668" s="17" t="s">
        <v>48</v>
      </c>
      <c r="E668" s="17" t="s">
        <v>5</v>
      </c>
      <c r="F668" s="17" t="s">
        <v>17</v>
      </c>
      <c r="G668" s="59"/>
      <c r="H668" s="59"/>
      <c r="I668" s="21" t="s">
        <v>14</v>
      </c>
      <c r="J668" s="21" t="s">
        <v>13</v>
      </c>
      <c r="M668" s="12"/>
    </row>
    <row r="669" spans="1:13" ht="18" customHeight="1">
      <c r="A669" s="4">
        <v>668</v>
      </c>
      <c r="B669" s="37">
        <v>43337</v>
      </c>
      <c r="C669" s="17" t="s">
        <v>6</v>
      </c>
      <c r="D669" s="17" t="s">
        <v>15</v>
      </c>
      <c r="E669" s="17" t="s">
        <v>34</v>
      </c>
      <c r="F669" s="17" t="s">
        <v>23</v>
      </c>
      <c r="G669" s="59"/>
      <c r="H669" s="59"/>
      <c r="I669" s="21" t="s">
        <v>25</v>
      </c>
      <c r="J669" s="21" t="s">
        <v>32</v>
      </c>
      <c r="M669" s="12"/>
    </row>
    <row r="670" spans="1:13" ht="18" customHeight="1">
      <c r="A670" s="4">
        <v>669</v>
      </c>
      <c r="B670" s="37">
        <v>43337</v>
      </c>
      <c r="C670" s="17" t="s">
        <v>28</v>
      </c>
      <c r="D670" s="17" t="s">
        <v>16</v>
      </c>
      <c r="E670" s="17" t="s">
        <v>47</v>
      </c>
      <c r="F670" s="17" t="s">
        <v>21</v>
      </c>
      <c r="G670" s="59"/>
      <c r="H670" s="59"/>
      <c r="I670" s="21" t="s">
        <v>37</v>
      </c>
      <c r="J670" s="21" t="s">
        <v>38</v>
      </c>
      <c r="M670" s="12"/>
    </row>
    <row r="671" spans="1:13" ht="18" customHeight="1">
      <c r="A671" s="4">
        <v>672</v>
      </c>
      <c r="B671" s="37">
        <v>43338</v>
      </c>
      <c r="C671" s="17" t="s">
        <v>15</v>
      </c>
      <c r="D671" s="17" t="s">
        <v>34</v>
      </c>
      <c r="E671" s="17" t="s">
        <v>23</v>
      </c>
      <c r="F671" s="17" t="s">
        <v>24</v>
      </c>
      <c r="G671" s="59"/>
      <c r="H671" s="59"/>
      <c r="I671" s="21" t="s">
        <v>25</v>
      </c>
      <c r="J671" s="21" t="s">
        <v>32</v>
      </c>
      <c r="M671" s="12"/>
    </row>
    <row r="672" spans="1:13" ht="18" customHeight="1">
      <c r="A672" s="4">
        <v>670</v>
      </c>
      <c r="B672" s="37">
        <v>43338</v>
      </c>
      <c r="C672" s="17" t="s">
        <v>44</v>
      </c>
      <c r="D672" s="17" t="s">
        <v>131</v>
      </c>
      <c r="E672" s="17" t="s">
        <v>43</v>
      </c>
      <c r="F672" s="17" t="s">
        <v>72</v>
      </c>
      <c r="G672" s="59"/>
      <c r="H672" s="59"/>
      <c r="I672" s="21" t="s">
        <v>19</v>
      </c>
      <c r="J672" s="21" t="s">
        <v>20</v>
      </c>
      <c r="M672" s="12"/>
    </row>
    <row r="673" spans="1:13" ht="18" customHeight="1">
      <c r="A673" s="4">
        <v>671</v>
      </c>
      <c r="B673" s="37">
        <v>43338</v>
      </c>
      <c r="C673" s="17" t="s">
        <v>48</v>
      </c>
      <c r="D673" s="17" t="s">
        <v>5</v>
      </c>
      <c r="E673" s="17" t="s">
        <v>17</v>
      </c>
      <c r="F673" s="17" t="s">
        <v>22</v>
      </c>
      <c r="G673" s="59"/>
      <c r="H673" s="59"/>
      <c r="I673" s="21" t="s">
        <v>14</v>
      </c>
      <c r="J673" s="21" t="s">
        <v>13</v>
      </c>
      <c r="M673" s="12"/>
    </row>
    <row r="674" spans="1:13" ht="18" customHeight="1">
      <c r="A674" s="4">
        <v>673</v>
      </c>
      <c r="B674" s="37">
        <v>43338</v>
      </c>
      <c r="C674" s="17" t="s">
        <v>57</v>
      </c>
      <c r="D674" s="17" t="s">
        <v>27</v>
      </c>
      <c r="E674" s="17" t="s">
        <v>11</v>
      </c>
      <c r="F674" s="17" t="s">
        <v>12</v>
      </c>
      <c r="G674" s="59"/>
      <c r="H674" s="59"/>
      <c r="I674" s="21" t="s">
        <v>8</v>
      </c>
      <c r="J674" s="21" t="s">
        <v>26</v>
      </c>
      <c r="M674" s="12"/>
    </row>
    <row r="675" spans="1:13" ht="18" customHeight="1">
      <c r="A675" s="4">
        <v>674</v>
      </c>
      <c r="B675" s="37">
        <v>43338</v>
      </c>
      <c r="C675" s="17" t="s">
        <v>33</v>
      </c>
      <c r="D675" s="17" t="s">
        <v>4</v>
      </c>
      <c r="E675" s="17" t="s">
        <v>41</v>
      </c>
      <c r="F675" s="17" t="s">
        <v>42</v>
      </c>
      <c r="G675" s="59"/>
      <c r="H675" s="59"/>
      <c r="I675" s="21" t="s">
        <v>31</v>
      </c>
      <c r="J675" s="21" t="s">
        <v>9</v>
      </c>
      <c r="M675" s="12"/>
    </row>
    <row r="676" spans="1:13" ht="18" customHeight="1">
      <c r="A676" s="4">
        <v>675</v>
      </c>
      <c r="B676" s="37">
        <v>43338</v>
      </c>
      <c r="C676" s="17" t="s">
        <v>16</v>
      </c>
      <c r="D676" s="17" t="s">
        <v>47</v>
      </c>
      <c r="E676" s="17" t="s">
        <v>21</v>
      </c>
      <c r="F676" s="17" t="s">
        <v>29</v>
      </c>
      <c r="G676" s="59"/>
      <c r="H676" s="59"/>
      <c r="I676" s="21" t="s">
        <v>37</v>
      </c>
      <c r="J676" s="21" t="s">
        <v>38</v>
      </c>
      <c r="M676" s="12"/>
    </row>
    <row r="677" spans="1:13" ht="18" customHeight="1">
      <c r="A677" s="4">
        <v>676</v>
      </c>
      <c r="B677" s="37">
        <v>43340</v>
      </c>
      <c r="C677" s="17" t="s">
        <v>4</v>
      </c>
      <c r="D677" s="17" t="s">
        <v>17</v>
      </c>
      <c r="E677" s="17" t="s">
        <v>42</v>
      </c>
      <c r="F677" s="17" t="s">
        <v>28</v>
      </c>
      <c r="G677" s="59"/>
      <c r="H677" s="59"/>
      <c r="I677" s="21" t="s">
        <v>13</v>
      </c>
      <c r="J677" s="21" t="s">
        <v>20</v>
      </c>
      <c r="M677" s="12"/>
    </row>
    <row r="678" spans="1:13" ht="18" customHeight="1">
      <c r="A678" s="4">
        <v>677</v>
      </c>
      <c r="B678" s="37">
        <v>43340</v>
      </c>
      <c r="C678" s="17" t="s">
        <v>47</v>
      </c>
      <c r="D678" s="17" t="s">
        <v>11</v>
      </c>
      <c r="E678" s="17" t="s">
        <v>24</v>
      </c>
      <c r="F678" s="17" t="s">
        <v>45</v>
      </c>
      <c r="G678" s="59"/>
      <c r="H678" s="59"/>
      <c r="I678" s="21" t="s">
        <v>38</v>
      </c>
      <c r="J678" s="21" t="s">
        <v>14</v>
      </c>
      <c r="M678" s="12"/>
    </row>
    <row r="679" spans="1:13" ht="18" customHeight="1">
      <c r="A679" s="4">
        <v>678</v>
      </c>
      <c r="B679" s="37">
        <v>43340</v>
      </c>
      <c r="C679" s="17" t="s">
        <v>132</v>
      </c>
      <c r="D679" s="17" t="s">
        <v>43</v>
      </c>
      <c r="E679" s="17" t="s">
        <v>72</v>
      </c>
      <c r="F679" s="17" t="s">
        <v>50</v>
      </c>
      <c r="G679" s="59"/>
      <c r="H679" s="59"/>
      <c r="I679" s="21" t="s">
        <v>26</v>
      </c>
      <c r="J679" s="21" t="s">
        <v>31</v>
      </c>
      <c r="M679" s="12"/>
    </row>
    <row r="680" spans="1:13" ht="18" customHeight="1">
      <c r="A680" s="4">
        <v>679</v>
      </c>
      <c r="B680" s="37">
        <v>43340</v>
      </c>
      <c r="C680" s="17" t="s">
        <v>131</v>
      </c>
      <c r="D680" s="17" t="s">
        <v>21</v>
      </c>
      <c r="E680" s="17" t="s">
        <v>7</v>
      </c>
      <c r="F680" s="17" t="s">
        <v>51</v>
      </c>
      <c r="G680" s="59"/>
      <c r="H680" s="59"/>
      <c r="I680" s="21" t="s">
        <v>25</v>
      </c>
      <c r="J680" s="21" t="s">
        <v>8</v>
      </c>
      <c r="M680" s="12"/>
    </row>
    <row r="681" spans="1:13" ht="18" customHeight="1">
      <c r="A681" s="4">
        <v>680</v>
      </c>
      <c r="B681" s="37">
        <v>43340</v>
      </c>
      <c r="C681" s="17" t="s">
        <v>30</v>
      </c>
      <c r="D681" s="17" t="s">
        <v>35</v>
      </c>
      <c r="E681" s="17" t="s">
        <v>18</v>
      </c>
      <c r="F681" s="17" t="s">
        <v>10</v>
      </c>
      <c r="G681" s="59"/>
      <c r="H681" s="59"/>
      <c r="I681" s="21" t="s">
        <v>37</v>
      </c>
      <c r="J681" s="21" t="s">
        <v>19</v>
      </c>
      <c r="M681" s="12"/>
    </row>
    <row r="682" spans="1:13" ht="18" customHeight="1">
      <c r="A682" s="4">
        <v>681</v>
      </c>
      <c r="B682" s="37">
        <v>43340</v>
      </c>
      <c r="C682" s="17" t="s">
        <v>27</v>
      </c>
      <c r="D682" s="17" t="s">
        <v>41</v>
      </c>
      <c r="E682" s="17" t="s">
        <v>22</v>
      </c>
      <c r="F682" s="17" t="s">
        <v>49</v>
      </c>
      <c r="G682" s="59"/>
      <c r="H682" s="59"/>
      <c r="I682" s="21" t="s">
        <v>32</v>
      </c>
      <c r="J682" s="21" t="s">
        <v>9</v>
      </c>
      <c r="M682" s="12"/>
    </row>
    <row r="683" spans="1:13" ht="18" customHeight="1">
      <c r="A683" s="4">
        <v>682</v>
      </c>
      <c r="B683" s="37">
        <v>43341</v>
      </c>
      <c r="C683" s="17" t="s">
        <v>35</v>
      </c>
      <c r="D683" s="17" t="s">
        <v>18</v>
      </c>
      <c r="E683" s="17" t="s">
        <v>10</v>
      </c>
      <c r="F683" s="17" t="s">
        <v>36</v>
      </c>
      <c r="G683" s="59"/>
      <c r="H683" s="59"/>
      <c r="I683" s="21" t="s">
        <v>37</v>
      </c>
      <c r="J683" s="21" t="s">
        <v>19</v>
      </c>
      <c r="M683" s="12"/>
    </row>
    <row r="684" spans="1:13" ht="18" customHeight="1">
      <c r="A684" s="4">
        <v>683</v>
      </c>
      <c r="B684" s="37">
        <v>43341</v>
      </c>
      <c r="C684" s="17" t="s">
        <v>41</v>
      </c>
      <c r="D684" s="17" t="s">
        <v>22</v>
      </c>
      <c r="E684" s="17" t="s">
        <v>49</v>
      </c>
      <c r="F684" s="17" t="s">
        <v>39</v>
      </c>
      <c r="G684" s="59"/>
      <c r="H684" s="59"/>
      <c r="I684" s="21" t="s">
        <v>32</v>
      </c>
      <c r="J684" s="21" t="s">
        <v>9</v>
      </c>
      <c r="M684" s="12"/>
    </row>
    <row r="685" spans="1:13" ht="18" customHeight="1">
      <c r="A685" s="4">
        <v>684</v>
      </c>
      <c r="B685" s="37">
        <v>43341</v>
      </c>
      <c r="C685" s="17" t="s">
        <v>21</v>
      </c>
      <c r="D685" s="17" t="s">
        <v>7</v>
      </c>
      <c r="E685" s="17" t="s">
        <v>51</v>
      </c>
      <c r="F685" s="17" t="s">
        <v>15</v>
      </c>
      <c r="G685" s="59"/>
      <c r="H685" s="59"/>
      <c r="I685" s="21" t="s">
        <v>25</v>
      </c>
      <c r="J685" s="21" t="s">
        <v>8</v>
      </c>
      <c r="M685" s="12"/>
    </row>
    <row r="686" spans="1:13" ht="18" customHeight="1">
      <c r="A686" s="4">
        <v>685</v>
      </c>
      <c r="B686" s="37">
        <v>43341</v>
      </c>
      <c r="C686" s="17" t="s">
        <v>11</v>
      </c>
      <c r="D686" s="17" t="s">
        <v>24</v>
      </c>
      <c r="E686" s="80" t="s">
        <v>45</v>
      </c>
      <c r="F686" s="17" t="s">
        <v>16</v>
      </c>
      <c r="G686" s="59"/>
      <c r="H686" s="59"/>
      <c r="I686" s="21" t="s">
        <v>38</v>
      </c>
      <c r="J686" s="21" t="s">
        <v>14</v>
      </c>
      <c r="M686" s="12"/>
    </row>
    <row r="687" spans="1:13" ht="18" customHeight="1">
      <c r="A687" s="4">
        <v>686</v>
      </c>
      <c r="B687" s="37">
        <v>43341</v>
      </c>
      <c r="C687" s="17" t="s">
        <v>17</v>
      </c>
      <c r="D687" s="17" t="s">
        <v>42</v>
      </c>
      <c r="E687" s="17" t="s">
        <v>28</v>
      </c>
      <c r="F687" s="17" t="s">
        <v>33</v>
      </c>
      <c r="G687" s="59"/>
      <c r="H687" s="59"/>
      <c r="I687" s="21" t="s">
        <v>13</v>
      </c>
      <c r="J687" s="21" t="s">
        <v>20</v>
      </c>
      <c r="M687" s="12"/>
    </row>
    <row r="688" spans="1:13" ht="18" customHeight="1">
      <c r="A688" s="4">
        <v>687</v>
      </c>
      <c r="B688" s="37">
        <v>43342</v>
      </c>
      <c r="C688" s="17" t="s">
        <v>42</v>
      </c>
      <c r="D688" s="17" t="s">
        <v>28</v>
      </c>
      <c r="E688" s="17" t="s">
        <v>33</v>
      </c>
      <c r="F688" s="17" t="s">
        <v>4</v>
      </c>
      <c r="G688" s="59"/>
      <c r="H688" s="59"/>
      <c r="I688" s="21" t="s">
        <v>13</v>
      </c>
      <c r="J688" s="21" t="s">
        <v>20</v>
      </c>
      <c r="M688" s="12"/>
    </row>
    <row r="689" spans="1:13" ht="18" customHeight="1">
      <c r="A689" s="4">
        <v>688</v>
      </c>
      <c r="B689" s="37">
        <v>43342</v>
      </c>
      <c r="C689" s="17" t="s">
        <v>43</v>
      </c>
      <c r="D689" s="17" t="s">
        <v>72</v>
      </c>
      <c r="E689" s="17" t="s">
        <v>50</v>
      </c>
      <c r="F689" s="17" t="s">
        <v>44</v>
      </c>
      <c r="G689" s="59"/>
      <c r="H689" s="59"/>
      <c r="I689" s="21" t="s">
        <v>26</v>
      </c>
      <c r="J689" s="21" t="s">
        <v>31</v>
      </c>
      <c r="M689" s="12"/>
    </row>
    <row r="690" spans="1:13" ht="18" customHeight="1">
      <c r="A690" s="4">
        <v>689</v>
      </c>
      <c r="B690" s="37">
        <v>43342</v>
      </c>
      <c r="C690" s="17" t="s">
        <v>24</v>
      </c>
      <c r="D690" s="17" t="s">
        <v>45</v>
      </c>
      <c r="E690" s="17" t="s">
        <v>16</v>
      </c>
      <c r="F690" s="17" t="s">
        <v>47</v>
      </c>
      <c r="G690" s="59"/>
      <c r="H690" s="59"/>
      <c r="I690" s="21" t="s">
        <v>38</v>
      </c>
      <c r="J690" s="21" t="s">
        <v>14</v>
      </c>
      <c r="M690" s="12"/>
    </row>
    <row r="691" spans="1:13" ht="18" customHeight="1">
      <c r="A691" s="4">
        <v>690</v>
      </c>
      <c r="B691" s="37">
        <v>43342</v>
      </c>
      <c r="C691" s="17" t="s">
        <v>18</v>
      </c>
      <c r="D691" s="17" t="s">
        <v>10</v>
      </c>
      <c r="E691" s="17" t="s">
        <v>36</v>
      </c>
      <c r="F691" s="17" t="s">
        <v>30</v>
      </c>
      <c r="G691" s="59"/>
      <c r="H691" s="59"/>
      <c r="I691" s="21" t="s">
        <v>37</v>
      </c>
      <c r="J691" s="21" t="s">
        <v>19</v>
      </c>
      <c r="M691" s="12"/>
    </row>
    <row r="692" spans="1:13" ht="18" customHeight="1">
      <c r="A692" s="4">
        <v>691</v>
      </c>
      <c r="B692" s="37">
        <v>43343</v>
      </c>
      <c r="C692" s="17" t="s">
        <v>7</v>
      </c>
      <c r="D692" s="17" t="s">
        <v>16</v>
      </c>
      <c r="E692" s="17" t="s">
        <v>15</v>
      </c>
      <c r="F692" s="17" t="s">
        <v>11</v>
      </c>
      <c r="G692" s="59"/>
      <c r="H692" s="59"/>
      <c r="I692" s="21" t="s">
        <v>26</v>
      </c>
      <c r="J692" s="21" t="s">
        <v>32</v>
      </c>
      <c r="M692" s="12"/>
    </row>
    <row r="693" spans="1:13" ht="18" customHeight="1">
      <c r="A693" s="4">
        <v>692</v>
      </c>
      <c r="B693" s="37">
        <v>43343</v>
      </c>
      <c r="C693" s="17" t="s">
        <v>72</v>
      </c>
      <c r="D693" s="17" t="s">
        <v>23</v>
      </c>
      <c r="E693" s="17" t="s">
        <v>29</v>
      </c>
      <c r="F693" s="17" t="s">
        <v>40</v>
      </c>
      <c r="G693" s="59"/>
      <c r="H693" s="59"/>
      <c r="I693" s="21" t="s">
        <v>20</v>
      </c>
      <c r="J693" s="21" t="s">
        <v>37</v>
      </c>
      <c r="M693" s="12"/>
    </row>
    <row r="694" spans="1:13" ht="18" customHeight="1">
      <c r="A694" s="4">
        <v>693</v>
      </c>
      <c r="B694" s="37">
        <v>43343</v>
      </c>
      <c r="C694" s="17" t="s">
        <v>5</v>
      </c>
      <c r="D694" s="80" t="s">
        <v>33</v>
      </c>
      <c r="E694" s="17" t="s">
        <v>12</v>
      </c>
      <c r="F694" s="17" t="s">
        <v>6</v>
      </c>
      <c r="G694" s="59"/>
      <c r="H694" s="59"/>
      <c r="I694" s="21" t="s">
        <v>14</v>
      </c>
      <c r="J694" s="21" t="s">
        <v>19</v>
      </c>
      <c r="M694" s="12"/>
    </row>
    <row r="695" spans="1:13" ht="18" customHeight="1">
      <c r="A695" s="4">
        <v>694</v>
      </c>
      <c r="B695" s="37">
        <v>43343</v>
      </c>
      <c r="C695" s="17" t="s">
        <v>10</v>
      </c>
      <c r="D695" s="17" t="s">
        <v>55</v>
      </c>
      <c r="E695" s="17" t="s">
        <v>4</v>
      </c>
      <c r="F695" s="17" t="s">
        <v>27</v>
      </c>
      <c r="G695" s="59"/>
      <c r="H695" s="59"/>
      <c r="I695" s="21" t="s">
        <v>9</v>
      </c>
      <c r="J695" s="21" t="s">
        <v>25</v>
      </c>
      <c r="M695" s="12"/>
    </row>
    <row r="696" spans="1:13" ht="18" customHeight="1">
      <c r="A696" s="4">
        <v>695</v>
      </c>
      <c r="B696" s="37">
        <v>43343</v>
      </c>
      <c r="C696" s="80" t="s">
        <v>22</v>
      </c>
      <c r="D696" s="17" t="s">
        <v>36</v>
      </c>
      <c r="E696" s="17" t="s">
        <v>39</v>
      </c>
      <c r="F696" s="17" t="s">
        <v>35</v>
      </c>
      <c r="G696" s="59"/>
      <c r="H696" s="59"/>
      <c r="I696" s="21" t="s">
        <v>8</v>
      </c>
      <c r="J696" s="21" t="s">
        <v>31</v>
      </c>
      <c r="M696" s="13"/>
    </row>
    <row r="697" spans="1:13" ht="18" customHeight="1">
      <c r="A697" s="4">
        <v>696</v>
      </c>
      <c r="B697" s="37">
        <v>43344</v>
      </c>
      <c r="C697" s="17" t="s">
        <v>55</v>
      </c>
      <c r="D697" s="17" t="s">
        <v>4</v>
      </c>
      <c r="E697" s="17" t="s">
        <v>27</v>
      </c>
      <c r="F697" s="17" t="s">
        <v>48</v>
      </c>
      <c r="G697" s="59"/>
      <c r="H697" s="59"/>
      <c r="I697" s="21" t="s">
        <v>9</v>
      </c>
      <c r="J697" s="21" t="s">
        <v>25</v>
      </c>
      <c r="M697" s="12"/>
    </row>
    <row r="698" spans="1:13" ht="18" customHeight="1">
      <c r="A698" s="4">
        <v>697</v>
      </c>
      <c r="B698" s="37">
        <v>43344</v>
      </c>
      <c r="C698" s="17" t="s">
        <v>36</v>
      </c>
      <c r="D698" s="17" t="s">
        <v>39</v>
      </c>
      <c r="E698" s="17" t="s">
        <v>35</v>
      </c>
      <c r="F698" s="17" t="s">
        <v>18</v>
      </c>
      <c r="G698" s="59"/>
      <c r="H698" s="59"/>
      <c r="I698" s="21" t="s">
        <v>8</v>
      </c>
      <c r="J698" s="21" t="s">
        <v>31</v>
      </c>
      <c r="M698" s="12"/>
    </row>
    <row r="699" spans="1:13" ht="18" customHeight="1">
      <c r="A699" s="4">
        <v>698</v>
      </c>
      <c r="B699" s="37">
        <v>43344</v>
      </c>
      <c r="C699" s="17" t="s">
        <v>58</v>
      </c>
      <c r="D699" s="17" t="s">
        <v>44</v>
      </c>
      <c r="E699" s="17" t="s">
        <v>46</v>
      </c>
      <c r="F699" s="17" t="s">
        <v>43</v>
      </c>
      <c r="G699" s="59"/>
      <c r="H699" s="59"/>
      <c r="I699" s="21" t="s">
        <v>38</v>
      </c>
      <c r="J699" s="21" t="s">
        <v>13</v>
      </c>
      <c r="M699" s="12"/>
    </row>
    <row r="700" spans="1:13" ht="18" customHeight="1">
      <c r="A700" s="4">
        <v>699</v>
      </c>
      <c r="B700" s="37">
        <v>43344</v>
      </c>
      <c r="C700" s="17" t="s">
        <v>23</v>
      </c>
      <c r="D700" s="17" t="s">
        <v>29</v>
      </c>
      <c r="E700" s="17" t="s">
        <v>40</v>
      </c>
      <c r="F700" s="17" t="s">
        <v>21</v>
      </c>
      <c r="G700" s="59"/>
      <c r="H700" s="59"/>
      <c r="I700" s="21" t="s">
        <v>20</v>
      </c>
      <c r="J700" s="21" t="s">
        <v>37</v>
      </c>
      <c r="M700" s="12"/>
    </row>
    <row r="701" spans="1:13" ht="18" customHeight="1">
      <c r="A701" s="4">
        <v>700</v>
      </c>
      <c r="B701" s="37">
        <v>43344</v>
      </c>
      <c r="C701" s="17" t="s">
        <v>33</v>
      </c>
      <c r="D701" s="17" t="s">
        <v>12</v>
      </c>
      <c r="E701" s="17" t="s">
        <v>6</v>
      </c>
      <c r="F701" s="17" t="s">
        <v>24</v>
      </c>
      <c r="G701" s="59"/>
      <c r="H701" s="59"/>
      <c r="I701" s="21" t="s">
        <v>14</v>
      </c>
      <c r="J701" s="21" t="s">
        <v>19</v>
      </c>
      <c r="M701" s="12"/>
    </row>
    <row r="702" spans="1:13" ht="18" customHeight="1">
      <c r="A702" s="4">
        <v>701</v>
      </c>
      <c r="B702" s="37">
        <v>43344</v>
      </c>
      <c r="C702" s="17" t="s">
        <v>16</v>
      </c>
      <c r="D702" s="17" t="s">
        <v>15</v>
      </c>
      <c r="E702" s="17" t="s">
        <v>11</v>
      </c>
      <c r="F702" s="17" t="s">
        <v>45</v>
      </c>
      <c r="G702" s="59"/>
      <c r="H702" s="59"/>
      <c r="I702" s="21" t="s">
        <v>26</v>
      </c>
      <c r="J702" s="21" t="s">
        <v>32</v>
      </c>
      <c r="M702" s="12"/>
    </row>
    <row r="703" spans="1:13" ht="18" customHeight="1">
      <c r="A703" s="4">
        <v>706</v>
      </c>
      <c r="B703" s="37">
        <v>43345</v>
      </c>
      <c r="C703" s="17" t="s">
        <v>15</v>
      </c>
      <c r="D703" s="17" t="s">
        <v>11</v>
      </c>
      <c r="E703" s="17" t="s">
        <v>45</v>
      </c>
      <c r="F703" s="17" t="s">
        <v>7</v>
      </c>
      <c r="G703" s="59"/>
      <c r="H703" s="59"/>
      <c r="I703" s="21" t="s">
        <v>26</v>
      </c>
      <c r="J703" s="21" t="s">
        <v>32</v>
      </c>
      <c r="M703" s="12"/>
    </row>
    <row r="704" spans="1:13" ht="18" customHeight="1">
      <c r="A704" s="4">
        <v>702</v>
      </c>
      <c r="B704" s="37">
        <v>43345</v>
      </c>
      <c r="C704" s="17" t="s">
        <v>4</v>
      </c>
      <c r="D704" s="17" t="s">
        <v>27</v>
      </c>
      <c r="E704" s="17" t="s">
        <v>48</v>
      </c>
      <c r="F704" s="17" t="s">
        <v>10</v>
      </c>
      <c r="G704" s="59"/>
      <c r="H704" s="59"/>
      <c r="I704" s="21" t="s">
        <v>9</v>
      </c>
      <c r="J704" s="21" t="s">
        <v>25</v>
      </c>
      <c r="M704" s="12"/>
    </row>
    <row r="705" spans="1:13" ht="18" customHeight="1">
      <c r="A705" s="4">
        <v>703</v>
      </c>
      <c r="B705" s="37">
        <v>43345</v>
      </c>
      <c r="C705" s="17" t="s">
        <v>39</v>
      </c>
      <c r="D705" s="17" t="s">
        <v>35</v>
      </c>
      <c r="E705" s="17" t="s">
        <v>18</v>
      </c>
      <c r="F705" s="17" t="s">
        <v>22</v>
      </c>
      <c r="G705" s="59"/>
      <c r="H705" s="59"/>
      <c r="I705" s="21" t="s">
        <v>8</v>
      </c>
      <c r="J705" s="21" t="s">
        <v>31</v>
      </c>
      <c r="M705" s="12"/>
    </row>
    <row r="706" spans="1:13" ht="18" customHeight="1">
      <c r="A706" s="4">
        <v>704</v>
      </c>
      <c r="B706" s="37">
        <v>43345</v>
      </c>
      <c r="C706" s="17" t="s">
        <v>44</v>
      </c>
      <c r="D706" s="17" t="s">
        <v>46</v>
      </c>
      <c r="E706" s="17" t="s">
        <v>43</v>
      </c>
      <c r="F706" s="17" t="s">
        <v>34</v>
      </c>
      <c r="G706" s="59"/>
      <c r="H706" s="59"/>
      <c r="I706" s="21" t="s">
        <v>38</v>
      </c>
      <c r="J706" s="21" t="s">
        <v>13</v>
      </c>
      <c r="M706" s="12"/>
    </row>
    <row r="707" spans="1:13" ht="18" customHeight="1">
      <c r="A707" s="4">
        <v>705</v>
      </c>
      <c r="B707" s="37">
        <v>43345</v>
      </c>
      <c r="C707" s="17" t="s">
        <v>29</v>
      </c>
      <c r="D707" s="17" t="s">
        <v>40</v>
      </c>
      <c r="E707" s="17" t="s">
        <v>21</v>
      </c>
      <c r="F707" s="17" t="s">
        <v>72</v>
      </c>
      <c r="G707" s="59"/>
      <c r="H707" s="59"/>
      <c r="I707" s="21" t="s">
        <v>20</v>
      </c>
      <c r="J707" s="21" t="s">
        <v>37</v>
      </c>
      <c r="M707" s="12"/>
    </row>
    <row r="708" spans="1:13" ht="18" customHeight="1">
      <c r="A708" s="4">
        <v>707</v>
      </c>
      <c r="B708" s="37">
        <v>43345</v>
      </c>
      <c r="C708" s="17" t="s">
        <v>12</v>
      </c>
      <c r="D708" s="17" t="s">
        <v>6</v>
      </c>
      <c r="E708" s="17" t="s">
        <v>24</v>
      </c>
      <c r="F708" s="17" t="s">
        <v>5</v>
      </c>
      <c r="G708" s="59"/>
      <c r="H708" s="59"/>
      <c r="I708" s="21" t="s">
        <v>14</v>
      </c>
      <c r="J708" s="21" t="s">
        <v>19</v>
      </c>
      <c r="M708" s="12"/>
    </row>
    <row r="709" spans="1:13" ht="18" customHeight="1">
      <c r="A709" s="4">
        <v>708</v>
      </c>
      <c r="B709" s="37">
        <v>43347</v>
      </c>
      <c r="C709" s="17" t="s">
        <v>35</v>
      </c>
      <c r="D709" s="17" t="s">
        <v>18</v>
      </c>
      <c r="E709" s="17" t="s">
        <v>47</v>
      </c>
      <c r="F709" s="17" t="s">
        <v>16</v>
      </c>
      <c r="G709" s="59"/>
      <c r="H709" s="59"/>
      <c r="I709" s="21" t="s">
        <v>31</v>
      </c>
      <c r="J709" s="21" t="s">
        <v>32</v>
      </c>
      <c r="M709" s="12"/>
    </row>
    <row r="710" spans="1:13" ht="18" customHeight="1">
      <c r="A710" s="4">
        <v>709</v>
      </c>
      <c r="B710" s="37">
        <v>43347</v>
      </c>
      <c r="C710" s="17" t="s">
        <v>46</v>
      </c>
      <c r="D710" s="17" t="s">
        <v>50</v>
      </c>
      <c r="E710" s="17" t="s">
        <v>30</v>
      </c>
      <c r="F710" s="17" t="s">
        <v>42</v>
      </c>
      <c r="G710" s="59"/>
      <c r="H710" s="59"/>
      <c r="I710" s="21" t="s">
        <v>14</v>
      </c>
      <c r="J710" s="21" t="s">
        <v>20</v>
      </c>
      <c r="M710" s="12"/>
    </row>
    <row r="711" spans="1:13" ht="18" customHeight="1">
      <c r="A711" s="4">
        <v>710</v>
      </c>
      <c r="B711" s="37">
        <v>43347</v>
      </c>
      <c r="C711" s="17" t="s">
        <v>28</v>
      </c>
      <c r="D711" s="17" t="s">
        <v>49</v>
      </c>
      <c r="E711" s="17" t="s">
        <v>72</v>
      </c>
      <c r="F711" s="17" t="s">
        <v>36</v>
      </c>
      <c r="G711" s="59"/>
      <c r="H711" s="59"/>
      <c r="I711" s="21" t="s">
        <v>19</v>
      </c>
      <c r="J711" s="21" t="s">
        <v>38</v>
      </c>
      <c r="M711" s="12"/>
    </row>
    <row r="712" spans="1:13" ht="18" customHeight="1">
      <c r="A712" s="4">
        <v>711</v>
      </c>
      <c r="B712" s="37">
        <v>43348</v>
      </c>
      <c r="C712" s="17" t="s">
        <v>49</v>
      </c>
      <c r="D712" s="17" t="s">
        <v>72</v>
      </c>
      <c r="E712" s="17" t="s">
        <v>36</v>
      </c>
      <c r="F712" s="17" t="s">
        <v>132</v>
      </c>
      <c r="G712" s="59"/>
      <c r="H712" s="59"/>
      <c r="I712" s="21" t="s">
        <v>19</v>
      </c>
      <c r="J712" s="21" t="s">
        <v>38</v>
      </c>
      <c r="M712" s="12"/>
    </row>
    <row r="713" spans="1:13" ht="18" customHeight="1">
      <c r="A713" s="4">
        <v>712</v>
      </c>
      <c r="B713" s="37">
        <v>43348</v>
      </c>
      <c r="C713" s="17" t="s">
        <v>43</v>
      </c>
      <c r="D713" s="17" t="s">
        <v>34</v>
      </c>
      <c r="E713" s="17" t="s">
        <v>23</v>
      </c>
      <c r="F713" s="17" t="s">
        <v>44</v>
      </c>
      <c r="G713" s="59"/>
      <c r="H713" s="59"/>
      <c r="I713" s="21" t="s">
        <v>26</v>
      </c>
      <c r="J713" s="21" t="s">
        <v>9</v>
      </c>
      <c r="M713" s="12"/>
    </row>
    <row r="714" spans="1:13" ht="18" customHeight="1">
      <c r="A714" s="4">
        <v>713</v>
      </c>
      <c r="B714" s="37">
        <v>43348</v>
      </c>
      <c r="C714" s="17" t="s">
        <v>24</v>
      </c>
      <c r="D714" s="17" t="s">
        <v>7</v>
      </c>
      <c r="E714" s="80" t="s">
        <v>17</v>
      </c>
      <c r="F714" s="17" t="s">
        <v>12</v>
      </c>
      <c r="G714" s="59"/>
      <c r="H714" s="59"/>
      <c r="I714" s="21" t="s">
        <v>37</v>
      </c>
      <c r="J714" s="21" t="s">
        <v>13</v>
      </c>
      <c r="M714" s="12"/>
    </row>
    <row r="715" spans="1:13" ht="18" customHeight="1">
      <c r="A715" s="4">
        <v>714</v>
      </c>
      <c r="B715" s="37">
        <v>43348</v>
      </c>
      <c r="C715" s="17" t="s">
        <v>50</v>
      </c>
      <c r="D715" s="17" t="s">
        <v>30</v>
      </c>
      <c r="E715" s="17" t="s">
        <v>42</v>
      </c>
      <c r="F715" s="17" t="s">
        <v>29</v>
      </c>
      <c r="G715" s="59"/>
      <c r="H715" s="59"/>
      <c r="I715" s="21" t="s">
        <v>14</v>
      </c>
      <c r="J715" s="21" t="s">
        <v>20</v>
      </c>
      <c r="M715" s="12"/>
    </row>
    <row r="716" spans="1:13" ht="18" customHeight="1">
      <c r="A716" s="4">
        <v>715</v>
      </c>
      <c r="B716" s="37">
        <v>43348</v>
      </c>
      <c r="C716" s="17" t="s">
        <v>21</v>
      </c>
      <c r="D716" s="80" t="s">
        <v>5</v>
      </c>
      <c r="E716" s="17" t="s">
        <v>131</v>
      </c>
      <c r="F716" s="17" t="s">
        <v>41</v>
      </c>
      <c r="G716" s="59"/>
      <c r="H716" s="59"/>
      <c r="I716" s="21" t="s">
        <v>8</v>
      </c>
      <c r="J716" s="21" t="s">
        <v>25</v>
      </c>
      <c r="M716" s="12"/>
    </row>
    <row r="717" spans="1:13" ht="18" customHeight="1">
      <c r="A717" s="4">
        <v>716</v>
      </c>
      <c r="B717" s="37">
        <v>43348</v>
      </c>
      <c r="C717" s="17" t="s">
        <v>18</v>
      </c>
      <c r="D717" s="17" t="s">
        <v>47</v>
      </c>
      <c r="E717" s="17" t="s">
        <v>16</v>
      </c>
      <c r="F717" s="17" t="s">
        <v>15</v>
      </c>
      <c r="G717" s="59"/>
      <c r="H717" s="59"/>
      <c r="I717" s="21" t="s">
        <v>31</v>
      </c>
      <c r="J717" s="21" t="s">
        <v>32</v>
      </c>
      <c r="M717" s="12"/>
    </row>
    <row r="718" spans="1:13" ht="18" customHeight="1">
      <c r="A718" s="4">
        <v>717</v>
      </c>
      <c r="B718" s="37">
        <v>43349</v>
      </c>
      <c r="C718" s="17" t="s">
        <v>72</v>
      </c>
      <c r="D718" s="17" t="s">
        <v>36</v>
      </c>
      <c r="E718" s="17" t="s">
        <v>132</v>
      </c>
      <c r="F718" s="17" t="s">
        <v>28</v>
      </c>
      <c r="G718" s="59"/>
      <c r="H718" s="59"/>
      <c r="I718" s="21" t="s">
        <v>19</v>
      </c>
      <c r="J718" s="21" t="s">
        <v>38</v>
      </c>
      <c r="M718" s="12"/>
    </row>
    <row r="719" spans="1:13" ht="18" customHeight="1">
      <c r="A719" s="4">
        <v>718</v>
      </c>
      <c r="B719" s="37">
        <v>43349</v>
      </c>
      <c r="C719" s="17" t="s">
        <v>34</v>
      </c>
      <c r="D719" s="17" t="s">
        <v>23</v>
      </c>
      <c r="E719" s="17" t="s">
        <v>44</v>
      </c>
      <c r="F719" s="17" t="s">
        <v>45</v>
      </c>
      <c r="G719" s="59"/>
      <c r="H719" s="59"/>
      <c r="I719" s="21" t="s">
        <v>26</v>
      </c>
      <c r="J719" s="21" t="s">
        <v>9</v>
      </c>
      <c r="M719" s="12"/>
    </row>
    <row r="720" spans="1:13" ht="18" customHeight="1">
      <c r="A720" s="4">
        <v>719</v>
      </c>
      <c r="B720" s="37">
        <v>43349</v>
      </c>
      <c r="C720" s="17" t="s">
        <v>5</v>
      </c>
      <c r="D720" s="17" t="s">
        <v>131</v>
      </c>
      <c r="E720" s="17" t="s">
        <v>41</v>
      </c>
      <c r="F720" s="17" t="s">
        <v>40</v>
      </c>
      <c r="G720" s="59"/>
      <c r="H720" s="59"/>
      <c r="I720" s="21" t="s">
        <v>25</v>
      </c>
      <c r="J720" s="21" t="s">
        <v>8</v>
      </c>
      <c r="M720" s="12"/>
    </row>
    <row r="721" spans="1:13" ht="18" customHeight="1">
      <c r="A721" s="4">
        <v>720</v>
      </c>
      <c r="B721" s="37">
        <v>43349</v>
      </c>
      <c r="C721" s="17" t="s">
        <v>30</v>
      </c>
      <c r="D721" s="17" t="s">
        <v>42</v>
      </c>
      <c r="E721" s="17" t="s">
        <v>29</v>
      </c>
      <c r="F721" s="17" t="s">
        <v>46</v>
      </c>
      <c r="G721" s="59"/>
      <c r="H721" s="59"/>
      <c r="I721" s="21" t="s">
        <v>14</v>
      </c>
      <c r="J721" s="21" t="s">
        <v>20</v>
      </c>
      <c r="M721" s="12"/>
    </row>
    <row r="722" spans="1:13" ht="18" customHeight="1">
      <c r="A722" s="4">
        <v>721</v>
      </c>
      <c r="B722" s="37">
        <v>43350</v>
      </c>
      <c r="C722" s="17" t="s">
        <v>7</v>
      </c>
      <c r="D722" s="17" t="s">
        <v>17</v>
      </c>
      <c r="E722" s="17" t="s">
        <v>12</v>
      </c>
      <c r="F722" s="17" t="s">
        <v>33</v>
      </c>
      <c r="G722" s="59"/>
      <c r="H722" s="59"/>
      <c r="I722" s="21" t="s">
        <v>20</v>
      </c>
      <c r="J722" s="21" t="s">
        <v>19</v>
      </c>
      <c r="M722" s="12"/>
    </row>
    <row r="723" spans="1:13" ht="18" customHeight="1">
      <c r="A723" s="4">
        <v>722</v>
      </c>
      <c r="B723" s="37">
        <v>43350</v>
      </c>
      <c r="C723" s="17" t="s">
        <v>36</v>
      </c>
      <c r="D723" s="17" t="s">
        <v>132</v>
      </c>
      <c r="E723" s="17" t="s">
        <v>22</v>
      </c>
      <c r="F723" s="17" t="s">
        <v>49</v>
      </c>
      <c r="G723" s="59"/>
      <c r="H723" s="59"/>
      <c r="I723" s="21" t="s">
        <v>25</v>
      </c>
      <c r="J723" s="21" t="s">
        <v>26</v>
      </c>
      <c r="M723" s="12"/>
    </row>
    <row r="724" spans="1:13" ht="18" customHeight="1">
      <c r="A724" s="4">
        <v>723</v>
      </c>
      <c r="B724" s="37">
        <v>43350</v>
      </c>
      <c r="C724" s="17" t="s">
        <v>48</v>
      </c>
      <c r="D724" s="17" t="s">
        <v>10</v>
      </c>
      <c r="E724" s="17" t="s">
        <v>28</v>
      </c>
      <c r="F724" s="17" t="s">
        <v>4</v>
      </c>
      <c r="G724" s="59"/>
      <c r="H724" s="59"/>
      <c r="I724" s="21" t="s">
        <v>13</v>
      </c>
      <c r="J724" s="21" t="s">
        <v>14</v>
      </c>
      <c r="M724" s="12"/>
    </row>
    <row r="725" spans="1:13" ht="18" customHeight="1">
      <c r="A725" s="4">
        <v>724</v>
      </c>
      <c r="B725" s="37">
        <v>43350</v>
      </c>
      <c r="C725" s="80" t="s">
        <v>11</v>
      </c>
      <c r="D725" s="17" t="s">
        <v>41</v>
      </c>
      <c r="E725" s="17" t="s">
        <v>46</v>
      </c>
      <c r="F725" s="17" t="s">
        <v>6</v>
      </c>
      <c r="G725" s="59"/>
      <c r="H725" s="59"/>
      <c r="I725" s="21" t="s">
        <v>32</v>
      </c>
      <c r="J725" s="21" t="s">
        <v>8</v>
      </c>
      <c r="M725" s="13"/>
    </row>
    <row r="726" spans="1:13" ht="18" customHeight="1">
      <c r="A726" s="4">
        <v>725</v>
      </c>
      <c r="B726" s="37">
        <v>43351</v>
      </c>
      <c r="C726" s="17" t="s">
        <v>132</v>
      </c>
      <c r="D726" s="17" t="s">
        <v>22</v>
      </c>
      <c r="E726" s="17" t="s">
        <v>49</v>
      </c>
      <c r="F726" s="17" t="s">
        <v>39</v>
      </c>
      <c r="G726" s="59"/>
      <c r="H726" s="59"/>
      <c r="I726" s="21" t="s">
        <v>25</v>
      </c>
      <c r="J726" s="21" t="s">
        <v>26</v>
      </c>
      <c r="M726" s="12"/>
    </row>
    <row r="727" spans="1:13" ht="18" customHeight="1">
      <c r="A727" s="4">
        <v>726</v>
      </c>
      <c r="B727" s="37">
        <v>43351</v>
      </c>
      <c r="C727" s="17" t="s">
        <v>41</v>
      </c>
      <c r="D727" s="17" t="s">
        <v>46</v>
      </c>
      <c r="E727" s="17" t="s">
        <v>6</v>
      </c>
      <c r="F727" s="17" t="s">
        <v>30</v>
      </c>
      <c r="G727" s="59"/>
      <c r="H727" s="59"/>
      <c r="I727" s="21" t="s">
        <v>32</v>
      </c>
      <c r="J727" s="21" t="s">
        <v>8</v>
      </c>
      <c r="M727" s="12"/>
    </row>
    <row r="728" spans="1:13" ht="18" customHeight="1">
      <c r="A728" s="4">
        <v>727</v>
      </c>
      <c r="B728" s="37">
        <v>43351</v>
      </c>
      <c r="C728" s="17" t="s">
        <v>10</v>
      </c>
      <c r="D728" s="17" t="s">
        <v>28</v>
      </c>
      <c r="E728" s="17" t="s">
        <v>4</v>
      </c>
      <c r="F728" s="17" t="s">
        <v>27</v>
      </c>
      <c r="G728" s="59"/>
      <c r="H728" s="59"/>
      <c r="I728" s="21" t="s">
        <v>13</v>
      </c>
      <c r="J728" s="21" t="s">
        <v>14</v>
      </c>
      <c r="M728" s="12"/>
    </row>
    <row r="729" spans="1:13" ht="18" customHeight="1">
      <c r="A729" s="4">
        <v>728</v>
      </c>
      <c r="B729" s="37">
        <v>43351</v>
      </c>
      <c r="C729" s="17" t="s">
        <v>23</v>
      </c>
      <c r="D729" s="17" t="s">
        <v>16</v>
      </c>
      <c r="E729" s="17" t="s">
        <v>15</v>
      </c>
      <c r="F729" s="17" t="s">
        <v>43</v>
      </c>
      <c r="G729" s="59"/>
      <c r="H729" s="59"/>
      <c r="I729" s="21" t="s">
        <v>38</v>
      </c>
      <c r="J729" s="21" t="s">
        <v>37</v>
      </c>
      <c r="M729" s="12"/>
    </row>
    <row r="730" spans="1:13" ht="18" customHeight="1">
      <c r="A730" s="4">
        <v>729</v>
      </c>
      <c r="B730" s="37">
        <v>43351</v>
      </c>
      <c r="C730" s="17" t="s">
        <v>131</v>
      </c>
      <c r="D730" s="17" t="s">
        <v>29</v>
      </c>
      <c r="E730" s="17" t="s">
        <v>56</v>
      </c>
      <c r="F730" s="17" t="s">
        <v>21</v>
      </c>
      <c r="G730" s="59"/>
      <c r="H730" s="59"/>
      <c r="I730" s="21" t="s">
        <v>9</v>
      </c>
      <c r="J730" s="21" t="s">
        <v>31</v>
      </c>
      <c r="M730" s="12"/>
    </row>
    <row r="731" spans="1:13" ht="18" customHeight="1">
      <c r="A731" s="4">
        <v>730</v>
      </c>
      <c r="B731" s="37">
        <v>43351</v>
      </c>
      <c r="C731" s="17" t="s">
        <v>17</v>
      </c>
      <c r="D731" s="17" t="s">
        <v>12</v>
      </c>
      <c r="E731" s="17" t="s">
        <v>33</v>
      </c>
      <c r="F731" s="17" t="s">
        <v>34</v>
      </c>
      <c r="G731" s="59"/>
      <c r="H731" s="59"/>
      <c r="I731" s="21" t="s">
        <v>20</v>
      </c>
      <c r="J731" s="21" t="s">
        <v>19</v>
      </c>
      <c r="M731" s="12"/>
    </row>
    <row r="732" spans="1:13" ht="18" customHeight="1">
      <c r="A732" s="4">
        <v>731</v>
      </c>
      <c r="B732" s="37">
        <v>43352</v>
      </c>
      <c r="C732" s="17" t="s">
        <v>46</v>
      </c>
      <c r="D732" s="17" t="s">
        <v>6</v>
      </c>
      <c r="E732" s="17" t="s">
        <v>30</v>
      </c>
      <c r="F732" s="17" t="s">
        <v>11</v>
      </c>
      <c r="G732" s="59"/>
      <c r="H732" s="59"/>
      <c r="I732" s="21" t="s">
        <v>32</v>
      </c>
      <c r="J732" s="21" t="s">
        <v>8</v>
      </c>
      <c r="M732" s="12"/>
    </row>
    <row r="733" spans="1:13" ht="18" customHeight="1">
      <c r="A733" s="4">
        <v>732</v>
      </c>
      <c r="B733" s="37">
        <v>43352</v>
      </c>
      <c r="C733" s="17" t="s">
        <v>28</v>
      </c>
      <c r="D733" s="17" t="s">
        <v>4</v>
      </c>
      <c r="E733" s="17" t="s">
        <v>27</v>
      </c>
      <c r="F733" s="17" t="s">
        <v>48</v>
      </c>
      <c r="G733" s="59"/>
      <c r="H733" s="59"/>
      <c r="I733" s="21" t="s">
        <v>13</v>
      </c>
      <c r="J733" s="21" t="s">
        <v>14</v>
      </c>
      <c r="M733" s="12"/>
    </row>
    <row r="734" spans="1:13" ht="18" customHeight="1">
      <c r="A734" s="4">
        <v>733</v>
      </c>
      <c r="B734" s="37">
        <v>43352</v>
      </c>
      <c r="C734" s="17" t="s">
        <v>29</v>
      </c>
      <c r="D734" s="17" t="s">
        <v>56</v>
      </c>
      <c r="E734" s="17" t="s">
        <v>21</v>
      </c>
      <c r="F734" s="17" t="s">
        <v>5</v>
      </c>
      <c r="G734" s="59"/>
      <c r="H734" s="59"/>
      <c r="I734" s="21" t="s">
        <v>9</v>
      </c>
      <c r="J734" s="21" t="s">
        <v>31</v>
      </c>
      <c r="M734" s="12"/>
    </row>
    <row r="735" spans="1:13" ht="18" customHeight="1">
      <c r="A735" s="4">
        <v>734</v>
      </c>
      <c r="B735" s="37">
        <v>43352</v>
      </c>
      <c r="C735" s="17" t="s">
        <v>22</v>
      </c>
      <c r="D735" s="17" t="s">
        <v>49</v>
      </c>
      <c r="E735" s="17" t="s">
        <v>39</v>
      </c>
      <c r="F735" s="17" t="s">
        <v>36</v>
      </c>
      <c r="G735" s="59"/>
      <c r="H735" s="59"/>
      <c r="I735" s="21" t="s">
        <v>25</v>
      </c>
      <c r="J735" s="21" t="s">
        <v>26</v>
      </c>
      <c r="M735" s="12"/>
    </row>
    <row r="736" spans="1:13" ht="18" customHeight="1">
      <c r="A736" s="4">
        <v>735</v>
      </c>
      <c r="B736" s="37">
        <v>43352</v>
      </c>
      <c r="C736" s="17" t="s">
        <v>12</v>
      </c>
      <c r="D736" s="17" t="s">
        <v>33</v>
      </c>
      <c r="E736" s="17" t="s">
        <v>34</v>
      </c>
      <c r="F736" s="17" t="s">
        <v>7</v>
      </c>
      <c r="G736" s="59"/>
      <c r="H736" s="59"/>
      <c r="I736" s="21" t="s">
        <v>20</v>
      </c>
      <c r="J736" s="21" t="s">
        <v>19</v>
      </c>
      <c r="M736" s="12"/>
    </row>
    <row r="737" spans="1:13" ht="18" customHeight="1">
      <c r="A737" s="4">
        <v>738</v>
      </c>
      <c r="B737" s="37">
        <v>43354</v>
      </c>
      <c r="C737" s="17" t="s">
        <v>15</v>
      </c>
      <c r="D737" s="17" t="s">
        <v>34</v>
      </c>
      <c r="E737" s="17" t="s">
        <v>59</v>
      </c>
      <c r="F737" s="17" t="s">
        <v>23</v>
      </c>
      <c r="G737" s="59"/>
      <c r="H737" s="59"/>
      <c r="I737" s="21" t="s">
        <v>26</v>
      </c>
      <c r="J737" s="21" t="s">
        <v>32</v>
      </c>
      <c r="M737" s="12"/>
    </row>
    <row r="738" spans="1:13" ht="18" customHeight="1">
      <c r="A738" s="4">
        <v>736</v>
      </c>
      <c r="B738" s="37">
        <v>43354</v>
      </c>
      <c r="C738" s="17" t="s">
        <v>47</v>
      </c>
      <c r="D738" s="17" t="s">
        <v>43</v>
      </c>
      <c r="E738" s="17" t="s">
        <v>24</v>
      </c>
      <c r="F738" s="17" t="s">
        <v>41</v>
      </c>
      <c r="G738" s="59"/>
      <c r="H738" s="59"/>
      <c r="I738" s="21" t="s">
        <v>19</v>
      </c>
      <c r="J738" s="21" t="s">
        <v>13</v>
      </c>
      <c r="M738" s="12"/>
    </row>
    <row r="739" spans="1:13" ht="18" customHeight="1">
      <c r="A739" s="4">
        <v>737</v>
      </c>
      <c r="B739" s="37">
        <v>43354</v>
      </c>
      <c r="C739" s="17" t="s">
        <v>49</v>
      </c>
      <c r="D739" s="17" t="s">
        <v>27</v>
      </c>
      <c r="E739" s="17" t="s">
        <v>40</v>
      </c>
      <c r="F739" s="17" t="s">
        <v>29</v>
      </c>
      <c r="G739" s="59"/>
      <c r="H739" s="59"/>
      <c r="I739" s="21" t="s">
        <v>37</v>
      </c>
      <c r="J739" s="21" t="s">
        <v>14</v>
      </c>
      <c r="M739" s="12"/>
    </row>
    <row r="740" spans="1:13" ht="18" customHeight="1">
      <c r="A740" s="4">
        <v>739</v>
      </c>
      <c r="B740" s="37">
        <v>43354</v>
      </c>
      <c r="C740" s="17" t="s">
        <v>57</v>
      </c>
      <c r="D740" s="17" t="s">
        <v>44</v>
      </c>
      <c r="E740" s="17" t="s">
        <v>7</v>
      </c>
      <c r="F740" s="17" t="s">
        <v>50</v>
      </c>
      <c r="G740" s="59"/>
      <c r="H740" s="59"/>
      <c r="I740" s="21" t="s">
        <v>38</v>
      </c>
      <c r="J740" s="21" t="s">
        <v>20</v>
      </c>
      <c r="M740" s="12"/>
    </row>
    <row r="741" spans="1:13" ht="18" customHeight="1">
      <c r="A741" s="4">
        <v>740</v>
      </c>
      <c r="B741" s="37">
        <v>43354</v>
      </c>
      <c r="C741" s="17" t="s">
        <v>33</v>
      </c>
      <c r="D741" s="17" t="s">
        <v>30</v>
      </c>
      <c r="E741" s="17" t="s">
        <v>11</v>
      </c>
      <c r="F741" s="17" t="s">
        <v>35</v>
      </c>
      <c r="G741" s="59"/>
      <c r="H741" s="59"/>
      <c r="I741" s="21" t="s">
        <v>9</v>
      </c>
      <c r="J741" s="21" t="s">
        <v>25</v>
      </c>
      <c r="M741" s="12"/>
    </row>
    <row r="742" spans="1:13" ht="18" customHeight="1">
      <c r="A742" s="4">
        <v>741</v>
      </c>
      <c r="B742" s="37">
        <v>43355</v>
      </c>
      <c r="C742" s="17" t="s">
        <v>34</v>
      </c>
      <c r="D742" s="17" t="s">
        <v>59</v>
      </c>
      <c r="E742" s="17" t="s">
        <v>23</v>
      </c>
      <c r="F742" s="17" t="s">
        <v>28</v>
      </c>
      <c r="G742" s="59"/>
      <c r="H742" s="59"/>
      <c r="I742" s="21" t="s">
        <v>26</v>
      </c>
      <c r="J742" s="21" t="s">
        <v>32</v>
      </c>
      <c r="M742" s="12"/>
    </row>
    <row r="743" spans="1:13" ht="18" customHeight="1">
      <c r="A743" s="4">
        <v>742</v>
      </c>
      <c r="B743" s="37">
        <v>43355</v>
      </c>
      <c r="C743" s="17" t="s">
        <v>44</v>
      </c>
      <c r="D743" s="17" t="s">
        <v>7</v>
      </c>
      <c r="E743" s="17" t="s">
        <v>50</v>
      </c>
      <c r="F743" s="17" t="s">
        <v>72</v>
      </c>
      <c r="G743" s="59"/>
      <c r="H743" s="59"/>
      <c r="I743" s="21" t="s">
        <v>38</v>
      </c>
      <c r="J743" s="21" t="s">
        <v>20</v>
      </c>
      <c r="M743" s="12"/>
    </row>
    <row r="744" spans="1:13" ht="18" customHeight="1">
      <c r="A744" s="4">
        <v>743</v>
      </c>
      <c r="B744" s="37">
        <v>43355</v>
      </c>
      <c r="C744" s="17" t="s">
        <v>30</v>
      </c>
      <c r="D744" s="17" t="s">
        <v>11</v>
      </c>
      <c r="E744" s="17" t="s">
        <v>35</v>
      </c>
      <c r="F744" s="17" t="s">
        <v>18</v>
      </c>
      <c r="G744" s="59"/>
      <c r="H744" s="59"/>
      <c r="I744" s="21" t="s">
        <v>9</v>
      </c>
      <c r="J744" s="21" t="s">
        <v>25</v>
      </c>
      <c r="M744" s="12"/>
    </row>
    <row r="745" spans="1:13" ht="18" customHeight="1">
      <c r="A745" s="4">
        <v>744</v>
      </c>
      <c r="B745" s="37">
        <v>43355</v>
      </c>
      <c r="C745" s="17" t="s">
        <v>43</v>
      </c>
      <c r="D745" s="17" t="s">
        <v>24</v>
      </c>
      <c r="E745" s="17" t="s">
        <v>41</v>
      </c>
      <c r="F745" s="17" t="s">
        <v>16</v>
      </c>
      <c r="G745" s="59"/>
      <c r="H745" s="59"/>
      <c r="I745" s="21" t="s">
        <v>19</v>
      </c>
      <c r="J745" s="21" t="s">
        <v>13</v>
      </c>
      <c r="M745" s="12"/>
    </row>
    <row r="746" spans="1:13" ht="18" customHeight="1">
      <c r="A746" s="4">
        <v>745</v>
      </c>
      <c r="B746" s="37">
        <v>43355</v>
      </c>
      <c r="C746" s="17" t="s">
        <v>27</v>
      </c>
      <c r="D746" s="17" t="s">
        <v>40</v>
      </c>
      <c r="E746" s="17" t="s">
        <v>29</v>
      </c>
      <c r="F746" s="17" t="s">
        <v>22</v>
      </c>
      <c r="G746" s="59"/>
      <c r="H746" s="59"/>
      <c r="I746" s="21" t="s">
        <v>37</v>
      </c>
      <c r="J746" s="21" t="s">
        <v>14</v>
      </c>
      <c r="M746" s="12"/>
    </row>
    <row r="747" spans="1:13" ht="18" customHeight="1">
      <c r="A747" s="4">
        <v>746</v>
      </c>
      <c r="B747" s="37">
        <v>43356</v>
      </c>
      <c r="C747" s="17" t="s">
        <v>7</v>
      </c>
      <c r="D747" s="17" t="s">
        <v>50</v>
      </c>
      <c r="E747" s="17" t="s">
        <v>72</v>
      </c>
      <c r="F747" s="17" t="s">
        <v>57</v>
      </c>
      <c r="G747" s="59"/>
      <c r="H747" s="59"/>
      <c r="I747" s="21" t="s">
        <v>38</v>
      </c>
      <c r="J747" s="21" t="s">
        <v>20</v>
      </c>
      <c r="M747" s="12"/>
    </row>
    <row r="748" spans="1:13" ht="18" customHeight="1">
      <c r="A748" s="4">
        <v>747</v>
      </c>
      <c r="B748" s="37">
        <v>43356</v>
      </c>
      <c r="C748" s="17" t="s">
        <v>40</v>
      </c>
      <c r="D748" s="17" t="s">
        <v>29</v>
      </c>
      <c r="E748" s="17" t="s">
        <v>22</v>
      </c>
      <c r="F748" s="17" t="s">
        <v>49</v>
      </c>
      <c r="G748" s="59"/>
      <c r="H748" s="59"/>
      <c r="I748" s="21" t="s">
        <v>37</v>
      </c>
      <c r="J748" s="21" t="s">
        <v>14</v>
      </c>
      <c r="M748" s="12"/>
    </row>
    <row r="749" spans="1:13" ht="18" customHeight="1">
      <c r="A749" s="4">
        <v>748</v>
      </c>
      <c r="B749" s="37">
        <v>43356</v>
      </c>
      <c r="C749" s="17" t="s">
        <v>24</v>
      </c>
      <c r="D749" s="17" t="s">
        <v>41</v>
      </c>
      <c r="E749" s="17" t="s">
        <v>16</v>
      </c>
      <c r="F749" s="17" t="s">
        <v>47</v>
      </c>
      <c r="G749" s="59"/>
      <c r="H749" s="59"/>
      <c r="I749" s="21" t="s">
        <v>19</v>
      </c>
      <c r="J749" s="21" t="s">
        <v>13</v>
      </c>
      <c r="M749" s="12"/>
    </row>
    <row r="750" spans="1:13" ht="18" customHeight="1">
      <c r="A750" s="4">
        <v>749</v>
      </c>
      <c r="B750" s="37">
        <v>43357</v>
      </c>
      <c r="C750" s="17" t="s">
        <v>6</v>
      </c>
      <c r="D750" s="17" t="s">
        <v>39</v>
      </c>
      <c r="E750" s="17" t="s">
        <v>42</v>
      </c>
      <c r="F750" s="17" t="s">
        <v>10</v>
      </c>
      <c r="G750" s="59"/>
      <c r="H750" s="59"/>
      <c r="I750" s="21" t="s">
        <v>31</v>
      </c>
      <c r="J750" s="21" t="s">
        <v>26</v>
      </c>
      <c r="M750" s="12"/>
    </row>
    <row r="751" spans="1:13" ht="18" customHeight="1">
      <c r="A751" s="4">
        <v>750</v>
      </c>
      <c r="B751" s="37">
        <v>43357</v>
      </c>
      <c r="C751" s="17" t="s">
        <v>29</v>
      </c>
      <c r="D751" s="17" t="s">
        <v>17</v>
      </c>
      <c r="E751" s="17" t="s">
        <v>36</v>
      </c>
      <c r="F751" s="17" t="s">
        <v>4</v>
      </c>
      <c r="G751" s="59"/>
      <c r="H751" s="59"/>
      <c r="I751" s="21" t="s">
        <v>32</v>
      </c>
      <c r="J751" s="21" t="s">
        <v>9</v>
      </c>
      <c r="M751" s="12"/>
    </row>
    <row r="752" spans="1:13" ht="18" customHeight="1">
      <c r="A752" s="4">
        <v>751</v>
      </c>
      <c r="B752" s="37">
        <v>43357</v>
      </c>
      <c r="C752" s="17" t="s">
        <v>23</v>
      </c>
      <c r="D752" s="17" t="s">
        <v>35</v>
      </c>
      <c r="E752" s="17" t="s">
        <v>18</v>
      </c>
      <c r="F752" s="17" t="s">
        <v>33</v>
      </c>
      <c r="G752" s="59"/>
      <c r="H752" s="59"/>
      <c r="I752" s="21" t="s">
        <v>13</v>
      </c>
      <c r="J752" s="21" t="s">
        <v>37</v>
      </c>
      <c r="M752" s="12"/>
    </row>
    <row r="753" spans="1:13" ht="18" customHeight="1">
      <c r="A753" s="4">
        <v>752</v>
      </c>
      <c r="B753" s="37">
        <v>43357</v>
      </c>
      <c r="C753" s="17" t="s">
        <v>11</v>
      </c>
      <c r="D753" s="17" t="s">
        <v>45</v>
      </c>
      <c r="E753" s="80" t="s">
        <v>46</v>
      </c>
      <c r="F753" s="17" t="s">
        <v>44</v>
      </c>
      <c r="G753" s="59"/>
      <c r="H753" s="59"/>
      <c r="I753" s="21" t="s">
        <v>38</v>
      </c>
      <c r="J753" s="21" t="s">
        <v>14</v>
      </c>
      <c r="M753" s="12"/>
    </row>
    <row r="754" spans="1:13" ht="18" customHeight="1">
      <c r="A754" s="4">
        <v>753</v>
      </c>
      <c r="B754" s="37">
        <v>43358</v>
      </c>
      <c r="C754" s="17" t="s">
        <v>45</v>
      </c>
      <c r="D754" s="17" t="s">
        <v>46</v>
      </c>
      <c r="E754" s="17" t="s">
        <v>44</v>
      </c>
      <c r="F754" s="17" t="s">
        <v>61</v>
      </c>
      <c r="G754" s="59"/>
      <c r="H754" s="59"/>
      <c r="I754" s="21" t="s">
        <v>38</v>
      </c>
      <c r="J754" s="21" t="s">
        <v>14</v>
      </c>
      <c r="M754" s="12"/>
    </row>
    <row r="755" spans="1:13" ht="18" customHeight="1">
      <c r="A755" s="4">
        <v>754</v>
      </c>
      <c r="B755" s="37">
        <v>43358</v>
      </c>
      <c r="C755" s="17" t="s">
        <v>39</v>
      </c>
      <c r="D755" s="17" t="s">
        <v>42</v>
      </c>
      <c r="E755" s="17" t="s">
        <v>10</v>
      </c>
      <c r="F755" s="17" t="s">
        <v>30</v>
      </c>
      <c r="G755" s="59"/>
      <c r="H755" s="59"/>
      <c r="I755" s="21" t="s">
        <v>31</v>
      </c>
      <c r="J755" s="21" t="s">
        <v>26</v>
      </c>
      <c r="M755" s="12"/>
    </row>
    <row r="756" spans="1:13" ht="18" customHeight="1">
      <c r="A756" s="4">
        <v>755</v>
      </c>
      <c r="B756" s="37">
        <v>43358</v>
      </c>
      <c r="C756" s="17" t="s">
        <v>35</v>
      </c>
      <c r="D756" s="17" t="s">
        <v>18</v>
      </c>
      <c r="E756" s="17" t="s">
        <v>33</v>
      </c>
      <c r="F756" s="17" t="s">
        <v>56</v>
      </c>
      <c r="G756" s="59"/>
      <c r="H756" s="59"/>
      <c r="I756" s="21" t="s">
        <v>13</v>
      </c>
      <c r="J756" s="21" t="s">
        <v>37</v>
      </c>
      <c r="M756" s="12"/>
    </row>
    <row r="757" spans="1:13" ht="18" customHeight="1">
      <c r="A757" s="4">
        <v>756</v>
      </c>
      <c r="B757" s="37">
        <v>43358</v>
      </c>
      <c r="C757" s="17" t="s">
        <v>21</v>
      </c>
      <c r="D757" s="17" t="s">
        <v>22</v>
      </c>
      <c r="E757" s="17" t="s">
        <v>131</v>
      </c>
      <c r="F757" s="17" t="s">
        <v>55</v>
      </c>
      <c r="G757" s="59"/>
      <c r="H757" s="59"/>
      <c r="I757" s="21" t="s">
        <v>32</v>
      </c>
      <c r="J757" s="21" t="s">
        <v>25</v>
      </c>
      <c r="M757" s="12"/>
    </row>
    <row r="758" spans="1:13" ht="18" customHeight="1">
      <c r="A758" s="4">
        <v>757</v>
      </c>
      <c r="B758" s="37">
        <v>43358</v>
      </c>
      <c r="C758" s="17" t="s">
        <v>17</v>
      </c>
      <c r="D758" s="17" t="s">
        <v>28</v>
      </c>
      <c r="E758" s="17" t="s">
        <v>60</v>
      </c>
      <c r="F758" s="17" t="s">
        <v>12</v>
      </c>
      <c r="G758" s="59"/>
      <c r="H758" s="59"/>
      <c r="I758" s="21" t="s">
        <v>8</v>
      </c>
      <c r="J758" s="21" t="s">
        <v>9</v>
      </c>
      <c r="M758" s="12"/>
    </row>
    <row r="759" spans="1:13" ht="18" customHeight="1">
      <c r="A759" s="4">
        <v>758</v>
      </c>
      <c r="B759" s="37">
        <v>43358</v>
      </c>
      <c r="C759" s="17" t="s">
        <v>16</v>
      </c>
      <c r="D759" s="17" t="s">
        <v>47</v>
      </c>
      <c r="E759" s="17" t="s">
        <v>43</v>
      </c>
      <c r="F759" s="17" t="s">
        <v>24</v>
      </c>
      <c r="G759" s="59"/>
      <c r="H759" s="59"/>
      <c r="I759" s="21" t="s">
        <v>19</v>
      </c>
      <c r="J759" s="21" t="s">
        <v>20</v>
      </c>
      <c r="M759" s="12"/>
    </row>
    <row r="760" spans="1:13" ht="18" customHeight="1">
      <c r="A760" s="4">
        <v>759</v>
      </c>
      <c r="B760" s="37">
        <v>43359</v>
      </c>
      <c r="C760" s="17" t="s">
        <v>42</v>
      </c>
      <c r="D760" s="17" t="s">
        <v>10</v>
      </c>
      <c r="E760" s="17" t="s">
        <v>30</v>
      </c>
      <c r="F760" s="17" t="s">
        <v>6</v>
      </c>
      <c r="G760" s="59"/>
      <c r="H760" s="59"/>
      <c r="I760" s="21" t="s">
        <v>31</v>
      </c>
      <c r="J760" s="21" t="s">
        <v>26</v>
      </c>
      <c r="M760" s="12"/>
    </row>
    <row r="761" spans="1:13" ht="18" customHeight="1">
      <c r="A761" s="4">
        <v>760</v>
      </c>
      <c r="B761" s="37">
        <v>43359</v>
      </c>
      <c r="C761" s="17" t="s">
        <v>28</v>
      </c>
      <c r="D761" s="17" t="s">
        <v>60</v>
      </c>
      <c r="E761" s="17" t="s">
        <v>12</v>
      </c>
      <c r="F761" s="17" t="s">
        <v>40</v>
      </c>
      <c r="G761" s="59"/>
      <c r="H761" s="59"/>
      <c r="I761" s="21" t="s">
        <v>8</v>
      </c>
      <c r="J761" s="21" t="s">
        <v>9</v>
      </c>
      <c r="M761" s="12"/>
    </row>
    <row r="762" spans="1:13" ht="18" customHeight="1">
      <c r="A762" s="4">
        <v>761</v>
      </c>
      <c r="B762" s="37">
        <v>43359</v>
      </c>
      <c r="C762" s="17" t="s">
        <v>48</v>
      </c>
      <c r="D762" s="17" t="s">
        <v>72</v>
      </c>
      <c r="E762" s="17" t="s">
        <v>15</v>
      </c>
      <c r="F762" s="17" t="s">
        <v>23</v>
      </c>
      <c r="G762" s="59"/>
      <c r="H762" s="59"/>
      <c r="I762" s="21" t="s">
        <v>14</v>
      </c>
      <c r="J762" s="21" t="s">
        <v>19</v>
      </c>
      <c r="M762" s="12"/>
    </row>
    <row r="763" spans="1:13" ht="18" customHeight="1">
      <c r="A763" s="4">
        <v>762</v>
      </c>
      <c r="B763" s="37">
        <v>43359</v>
      </c>
      <c r="C763" s="17" t="s">
        <v>50</v>
      </c>
      <c r="D763" s="17" t="s">
        <v>44</v>
      </c>
      <c r="E763" s="17" t="s">
        <v>4</v>
      </c>
      <c r="F763" s="17" t="s">
        <v>34</v>
      </c>
      <c r="G763" s="59"/>
      <c r="H763" s="59"/>
      <c r="I763" s="21" t="s">
        <v>37</v>
      </c>
      <c r="J763" s="21" t="s">
        <v>20</v>
      </c>
      <c r="M763" s="12"/>
    </row>
    <row r="764" spans="1:13" ht="18" customHeight="1">
      <c r="A764" s="4">
        <v>763</v>
      </c>
      <c r="B764" s="37">
        <v>43359</v>
      </c>
      <c r="C764" s="17" t="s">
        <v>18</v>
      </c>
      <c r="D764" s="17" t="s">
        <v>36</v>
      </c>
      <c r="E764" s="17" t="s">
        <v>49</v>
      </c>
      <c r="F764" s="17" t="s">
        <v>27</v>
      </c>
      <c r="G764" s="59"/>
      <c r="H764" s="59"/>
      <c r="I764" s="21" t="s">
        <v>13</v>
      </c>
      <c r="J764" s="21" t="s">
        <v>38</v>
      </c>
      <c r="M764" s="12"/>
    </row>
    <row r="765" spans="1:13" ht="18" customHeight="1">
      <c r="A765" s="4">
        <v>764</v>
      </c>
      <c r="B765" s="37">
        <v>43359</v>
      </c>
      <c r="C765" s="17" t="s">
        <v>22</v>
      </c>
      <c r="D765" s="17" t="s">
        <v>131</v>
      </c>
      <c r="E765" s="17" t="s">
        <v>55</v>
      </c>
      <c r="F765" s="17" t="s">
        <v>5</v>
      </c>
      <c r="G765" s="59"/>
      <c r="H765" s="59"/>
      <c r="I765" s="21" t="s">
        <v>32</v>
      </c>
      <c r="J765" s="21" t="s">
        <v>25</v>
      </c>
      <c r="M765" s="12"/>
    </row>
    <row r="766" spans="1:13" ht="18" customHeight="1">
      <c r="A766" s="4">
        <v>765</v>
      </c>
      <c r="B766" s="37">
        <v>43360</v>
      </c>
      <c r="C766" s="17" t="s">
        <v>60</v>
      </c>
      <c r="D766" s="17" t="s">
        <v>12</v>
      </c>
      <c r="E766" s="17" t="s">
        <v>40</v>
      </c>
      <c r="F766" s="17" t="s">
        <v>17</v>
      </c>
      <c r="G766" s="59"/>
      <c r="H766" s="59"/>
      <c r="I766" s="21" t="s">
        <v>8</v>
      </c>
      <c r="J766" s="21" t="s">
        <v>9</v>
      </c>
      <c r="M766" s="12"/>
    </row>
    <row r="767" spans="1:13" ht="18" customHeight="1">
      <c r="A767" s="4">
        <v>766</v>
      </c>
      <c r="B767" s="37">
        <v>43360</v>
      </c>
      <c r="C767" s="17" t="s">
        <v>10</v>
      </c>
      <c r="D767" s="17" t="s">
        <v>30</v>
      </c>
      <c r="E767" s="17" t="s">
        <v>6</v>
      </c>
      <c r="F767" s="17" t="s">
        <v>39</v>
      </c>
      <c r="G767" s="59"/>
      <c r="H767" s="59"/>
      <c r="I767" s="21" t="s">
        <v>31</v>
      </c>
      <c r="J767" s="21" t="s">
        <v>26</v>
      </c>
      <c r="M767" s="12"/>
    </row>
    <row r="768" spans="1:13" ht="18" customHeight="1">
      <c r="A768" s="4">
        <v>767</v>
      </c>
      <c r="B768" s="37">
        <v>43360</v>
      </c>
      <c r="C768" s="17" t="s">
        <v>36</v>
      </c>
      <c r="D768" s="80" t="s">
        <v>49</v>
      </c>
      <c r="E768" s="17" t="s">
        <v>27</v>
      </c>
      <c r="F768" s="17" t="s">
        <v>29</v>
      </c>
      <c r="G768" s="59"/>
      <c r="H768" s="59"/>
      <c r="I768" s="21" t="s">
        <v>13</v>
      </c>
      <c r="J768" s="21" t="s">
        <v>38</v>
      </c>
      <c r="M768" s="12"/>
    </row>
    <row r="769" spans="1:13" ht="18" customHeight="1">
      <c r="A769" s="4">
        <v>768</v>
      </c>
      <c r="B769" s="37">
        <v>43360</v>
      </c>
      <c r="C769" s="17" t="s">
        <v>44</v>
      </c>
      <c r="D769" s="17" t="s">
        <v>4</v>
      </c>
      <c r="E769" s="17" t="s">
        <v>34</v>
      </c>
      <c r="F769" s="17" t="s">
        <v>7</v>
      </c>
      <c r="G769" s="59"/>
      <c r="H769" s="59"/>
      <c r="I769" s="21" t="s">
        <v>37</v>
      </c>
      <c r="J769" s="21" t="s">
        <v>20</v>
      </c>
      <c r="M769" s="12"/>
    </row>
    <row r="770" spans="1:13" ht="18" customHeight="1">
      <c r="A770" s="4">
        <v>769</v>
      </c>
      <c r="B770" s="37">
        <v>43360</v>
      </c>
      <c r="C770" s="17" t="s">
        <v>131</v>
      </c>
      <c r="D770" s="17" t="s">
        <v>55</v>
      </c>
      <c r="E770" s="17" t="s">
        <v>5</v>
      </c>
      <c r="F770" s="17" t="s">
        <v>21</v>
      </c>
      <c r="G770" s="59"/>
      <c r="H770" s="59"/>
      <c r="I770" s="21" t="s">
        <v>32</v>
      </c>
      <c r="J770" s="21" t="s">
        <v>25</v>
      </c>
      <c r="M770" s="12"/>
    </row>
    <row r="771" spans="1:13" ht="18" customHeight="1">
      <c r="A771" s="4">
        <v>772</v>
      </c>
      <c r="B771" s="37">
        <v>43361</v>
      </c>
      <c r="C771" s="17" t="s">
        <v>15</v>
      </c>
      <c r="D771" s="17" t="s">
        <v>34</v>
      </c>
      <c r="E771" s="17" t="s">
        <v>45</v>
      </c>
      <c r="F771" s="17" t="s">
        <v>11</v>
      </c>
      <c r="G771" s="59"/>
      <c r="H771" s="59"/>
      <c r="I771" s="21" t="s">
        <v>26</v>
      </c>
      <c r="J771" s="21" t="s">
        <v>9</v>
      </c>
      <c r="M771" s="12"/>
    </row>
    <row r="772" spans="1:13" ht="18" customHeight="1">
      <c r="A772" s="4">
        <v>770</v>
      </c>
      <c r="B772" s="37">
        <v>43361</v>
      </c>
      <c r="C772" s="17" t="s">
        <v>4</v>
      </c>
      <c r="D772" s="17" t="s">
        <v>40</v>
      </c>
      <c r="E772" s="17" t="s">
        <v>24</v>
      </c>
      <c r="F772" s="17" t="s">
        <v>50</v>
      </c>
      <c r="G772" s="59"/>
      <c r="H772" s="59"/>
      <c r="I772" s="21" t="s">
        <v>8</v>
      </c>
      <c r="J772" s="21" t="s">
        <v>25</v>
      </c>
      <c r="M772" s="12"/>
    </row>
    <row r="773" spans="1:13" ht="18" customHeight="1">
      <c r="A773" s="4">
        <v>771</v>
      </c>
      <c r="B773" s="37">
        <v>43361</v>
      </c>
      <c r="C773" s="17" t="s">
        <v>30</v>
      </c>
      <c r="D773" s="17" t="s">
        <v>23</v>
      </c>
      <c r="E773" s="17" t="s">
        <v>39</v>
      </c>
      <c r="F773" s="17" t="s">
        <v>28</v>
      </c>
      <c r="G773" s="59"/>
      <c r="H773" s="59"/>
      <c r="I773" s="21" t="s">
        <v>32</v>
      </c>
      <c r="J773" s="21" t="s">
        <v>31</v>
      </c>
      <c r="M773" s="12"/>
    </row>
    <row r="774" spans="1:13" ht="18" customHeight="1">
      <c r="A774" s="4">
        <v>773</v>
      </c>
      <c r="B774" s="37">
        <v>43362</v>
      </c>
      <c r="C774" s="17" t="s">
        <v>40</v>
      </c>
      <c r="D774" s="17" t="s">
        <v>24</v>
      </c>
      <c r="E774" s="17" t="s">
        <v>50</v>
      </c>
      <c r="F774" s="17" t="s">
        <v>72</v>
      </c>
      <c r="G774" s="59"/>
      <c r="H774" s="59"/>
      <c r="I774" s="21" t="s">
        <v>8</v>
      </c>
      <c r="J774" s="21" t="s">
        <v>25</v>
      </c>
      <c r="M774" s="12"/>
    </row>
    <row r="775" spans="1:13" ht="18" customHeight="1">
      <c r="A775" s="4">
        <v>774</v>
      </c>
      <c r="B775" s="37">
        <v>43362</v>
      </c>
      <c r="C775" s="17" t="s">
        <v>34</v>
      </c>
      <c r="D775" s="17" t="s">
        <v>45</v>
      </c>
      <c r="E775" s="17" t="s">
        <v>11</v>
      </c>
      <c r="F775" s="17" t="s">
        <v>16</v>
      </c>
      <c r="G775" s="59"/>
      <c r="H775" s="59"/>
      <c r="I775" s="21" t="s">
        <v>26</v>
      </c>
      <c r="J775" s="21" t="s">
        <v>9</v>
      </c>
      <c r="M775" s="12"/>
    </row>
    <row r="776" spans="1:13" ht="18" customHeight="1">
      <c r="A776" s="4">
        <v>775</v>
      </c>
      <c r="B776" s="37">
        <v>43362</v>
      </c>
      <c r="C776" s="17" t="s">
        <v>49</v>
      </c>
      <c r="D776" s="17" t="s">
        <v>33</v>
      </c>
      <c r="E776" s="17" t="s">
        <v>21</v>
      </c>
      <c r="F776" s="17" t="s">
        <v>22</v>
      </c>
      <c r="G776" s="59"/>
      <c r="H776" s="59"/>
      <c r="I776" s="21" t="s">
        <v>14</v>
      </c>
      <c r="J776" s="21" t="s">
        <v>38</v>
      </c>
      <c r="M776" s="12"/>
    </row>
    <row r="777" spans="1:13" ht="18" customHeight="1">
      <c r="A777" s="4">
        <v>776</v>
      </c>
      <c r="B777" s="37">
        <v>43362</v>
      </c>
      <c r="C777" s="17" t="s">
        <v>23</v>
      </c>
      <c r="D777" s="17" t="s">
        <v>39</v>
      </c>
      <c r="E777" s="17" t="s">
        <v>28</v>
      </c>
      <c r="F777" s="17" t="s">
        <v>36</v>
      </c>
      <c r="G777" s="59"/>
      <c r="H777" s="59"/>
      <c r="I777" s="21" t="s">
        <v>32</v>
      </c>
      <c r="J777" s="21" t="s">
        <v>31</v>
      </c>
      <c r="M777" s="12"/>
    </row>
    <row r="778" spans="1:13" ht="18" customHeight="1">
      <c r="A778" s="4">
        <v>777</v>
      </c>
      <c r="B778" s="37">
        <v>43362</v>
      </c>
      <c r="C778" s="17" t="s">
        <v>12</v>
      </c>
      <c r="D778" s="17" t="s">
        <v>5</v>
      </c>
      <c r="E778" s="17" t="s">
        <v>35</v>
      </c>
      <c r="F778" s="17" t="s">
        <v>18</v>
      </c>
      <c r="G778" s="59"/>
      <c r="H778" s="59"/>
      <c r="I778" s="21" t="s">
        <v>37</v>
      </c>
      <c r="J778" s="21" t="s">
        <v>13</v>
      </c>
      <c r="M778" s="12"/>
    </row>
    <row r="779" spans="1:13" ht="18" customHeight="1">
      <c r="A779" s="4">
        <v>778</v>
      </c>
      <c r="B779" s="37">
        <v>43363</v>
      </c>
      <c r="C779" s="17" t="s">
        <v>5</v>
      </c>
      <c r="D779" s="17" t="s">
        <v>50</v>
      </c>
      <c r="E779" s="17" t="s">
        <v>36</v>
      </c>
      <c r="F779" s="17" t="s">
        <v>131</v>
      </c>
      <c r="G779" s="59"/>
      <c r="H779" s="59"/>
      <c r="I779" s="21" t="s">
        <v>31</v>
      </c>
      <c r="J779" s="21" t="s">
        <v>25</v>
      </c>
      <c r="M779" s="12"/>
    </row>
    <row r="780" spans="1:13" ht="18" customHeight="1">
      <c r="A780" s="4">
        <v>779</v>
      </c>
      <c r="B780" s="37">
        <v>43363</v>
      </c>
      <c r="C780" s="17" t="s">
        <v>27</v>
      </c>
      <c r="D780" s="17" t="s">
        <v>29</v>
      </c>
      <c r="E780" s="17" t="s">
        <v>7</v>
      </c>
      <c r="F780" s="17" t="s">
        <v>44</v>
      </c>
      <c r="G780" s="59"/>
      <c r="H780" s="59"/>
      <c r="I780" s="21" t="s">
        <v>19</v>
      </c>
      <c r="J780" s="21" t="s">
        <v>38</v>
      </c>
      <c r="M780" s="12"/>
    </row>
    <row r="781" spans="1:13" ht="18" customHeight="1">
      <c r="A781" s="4">
        <v>780</v>
      </c>
      <c r="B781" s="37">
        <v>43364</v>
      </c>
      <c r="C781" s="17" t="s">
        <v>29</v>
      </c>
      <c r="D781" s="17" t="s">
        <v>7</v>
      </c>
      <c r="E781" s="17" t="s">
        <v>44</v>
      </c>
      <c r="F781" s="17" t="s">
        <v>46</v>
      </c>
      <c r="G781" s="59"/>
      <c r="H781" s="59"/>
      <c r="I781" s="21" t="s">
        <v>19</v>
      </c>
      <c r="J781" s="21" t="s">
        <v>38</v>
      </c>
      <c r="M781" s="12"/>
    </row>
    <row r="782" spans="1:13" ht="18" customHeight="1">
      <c r="A782" s="4">
        <v>781</v>
      </c>
      <c r="B782" s="37">
        <v>43364</v>
      </c>
      <c r="C782" s="17" t="s">
        <v>48</v>
      </c>
      <c r="D782" s="17" t="s">
        <v>6</v>
      </c>
      <c r="E782" s="17" t="s">
        <v>41</v>
      </c>
      <c r="F782" s="17" t="s">
        <v>47</v>
      </c>
      <c r="G782" s="59"/>
      <c r="H782" s="59"/>
      <c r="I782" s="21" t="s">
        <v>13</v>
      </c>
      <c r="J782" s="21" t="s">
        <v>20</v>
      </c>
      <c r="M782" s="12"/>
    </row>
    <row r="783" spans="1:13" ht="18" customHeight="1">
      <c r="A783" s="4">
        <v>782</v>
      </c>
      <c r="B783" s="37">
        <v>43364</v>
      </c>
      <c r="C783" s="17" t="s">
        <v>43</v>
      </c>
      <c r="D783" s="17" t="s">
        <v>17</v>
      </c>
      <c r="E783" s="17" t="s">
        <v>30</v>
      </c>
      <c r="F783" s="17" t="s">
        <v>51</v>
      </c>
      <c r="G783" s="59"/>
      <c r="H783" s="59"/>
      <c r="I783" s="21" t="s">
        <v>8</v>
      </c>
      <c r="J783" s="21" t="s">
        <v>32</v>
      </c>
      <c r="M783" s="12"/>
    </row>
    <row r="784" spans="1:13" ht="18" customHeight="1">
      <c r="A784" s="4">
        <v>783</v>
      </c>
      <c r="B784" s="37">
        <v>43365</v>
      </c>
      <c r="C784" s="17" t="s">
        <v>7</v>
      </c>
      <c r="D784" s="17" t="s">
        <v>44</v>
      </c>
      <c r="E784" s="17" t="s">
        <v>46</v>
      </c>
      <c r="F784" s="17" t="s">
        <v>27</v>
      </c>
      <c r="G784" s="59"/>
      <c r="H784" s="59"/>
      <c r="I784" s="21" t="s">
        <v>19</v>
      </c>
      <c r="J784" s="21" t="s">
        <v>38</v>
      </c>
      <c r="M784" s="12"/>
    </row>
    <row r="785" spans="1:13" ht="18" customHeight="1">
      <c r="A785" s="4">
        <v>784</v>
      </c>
      <c r="B785" s="37">
        <v>43365</v>
      </c>
      <c r="C785" s="17" t="s">
        <v>39</v>
      </c>
      <c r="D785" s="17" t="s">
        <v>35</v>
      </c>
      <c r="E785" s="17" t="s">
        <v>18</v>
      </c>
      <c r="F785" s="17" t="s">
        <v>10</v>
      </c>
      <c r="G785" s="59"/>
      <c r="H785" s="59"/>
      <c r="I785" s="21" t="s">
        <v>37</v>
      </c>
      <c r="J785" s="21" t="s">
        <v>14</v>
      </c>
      <c r="M785" s="12"/>
    </row>
    <row r="786" spans="1:13" ht="18" customHeight="1">
      <c r="A786" s="4">
        <v>785</v>
      </c>
      <c r="B786" s="37">
        <v>43365</v>
      </c>
      <c r="C786" s="17" t="s">
        <v>6</v>
      </c>
      <c r="D786" s="17" t="s">
        <v>41</v>
      </c>
      <c r="E786" s="17" t="s">
        <v>47</v>
      </c>
      <c r="F786" s="17" t="s">
        <v>40</v>
      </c>
      <c r="G786" s="59"/>
      <c r="H786" s="59"/>
      <c r="I786" s="21" t="s">
        <v>13</v>
      </c>
      <c r="J786" s="21" t="s">
        <v>20</v>
      </c>
      <c r="M786" s="12"/>
    </row>
    <row r="787" spans="1:13" ht="18" customHeight="1">
      <c r="A787" s="4">
        <v>786</v>
      </c>
      <c r="B787" s="37">
        <v>43365</v>
      </c>
      <c r="C787" s="17" t="s">
        <v>50</v>
      </c>
      <c r="D787" s="17" t="s">
        <v>36</v>
      </c>
      <c r="E787" s="17" t="s">
        <v>131</v>
      </c>
      <c r="F787" s="17" t="s">
        <v>42</v>
      </c>
      <c r="G787" s="59"/>
      <c r="H787" s="59"/>
      <c r="I787" s="21" t="s">
        <v>31</v>
      </c>
      <c r="J787" s="21" t="s">
        <v>9</v>
      </c>
      <c r="M787" s="12"/>
    </row>
    <row r="788" spans="1:13" ht="18" customHeight="1">
      <c r="A788" s="4">
        <v>787</v>
      </c>
      <c r="B788" s="37">
        <v>43365</v>
      </c>
      <c r="C788" s="17" t="s">
        <v>11</v>
      </c>
      <c r="D788" s="17" t="s">
        <v>28</v>
      </c>
      <c r="E788" s="17" t="s">
        <v>49</v>
      </c>
      <c r="F788" s="17" t="s">
        <v>4</v>
      </c>
      <c r="G788" s="59"/>
      <c r="H788" s="59"/>
      <c r="I788" s="21" t="s">
        <v>25</v>
      </c>
      <c r="J788" s="21" t="s">
        <v>26</v>
      </c>
      <c r="M788" s="12"/>
    </row>
    <row r="789" spans="1:13" ht="18" customHeight="1">
      <c r="A789" s="4">
        <v>788</v>
      </c>
      <c r="B789" s="37">
        <v>43365</v>
      </c>
      <c r="C789" s="17" t="s">
        <v>17</v>
      </c>
      <c r="D789" s="17" t="s">
        <v>30</v>
      </c>
      <c r="E789" s="17" t="s">
        <v>51</v>
      </c>
      <c r="F789" s="17" t="s">
        <v>55</v>
      </c>
      <c r="G789" s="59"/>
      <c r="H789" s="59"/>
      <c r="I789" s="21" t="s">
        <v>8</v>
      </c>
      <c r="J789" s="21" t="s">
        <v>32</v>
      </c>
      <c r="M789" s="12"/>
    </row>
    <row r="790" spans="1:13" ht="18" customHeight="1">
      <c r="A790" s="4">
        <v>789</v>
      </c>
      <c r="B790" s="37">
        <v>43366</v>
      </c>
      <c r="C790" s="17" t="s">
        <v>35</v>
      </c>
      <c r="D790" s="17" t="s">
        <v>56</v>
      </c>
      <c r="E790" s="17" t="s">
        <v>10</v>
      </c>
      <c r="F790" s="17" t="s">
        <v>48</v>
      </c>
      <c r="G790" s="59"/>
      <c r="H790" s="59"/>
      <c r="I790" s="21" t="s">
        <v>20</v>
      </c>
      <c r="J790" s="21" t="s">
        <v>14</v>
      </c>
      <c r="M790" s="12"/>
    </row>
    <row r="791" spans="1:13" ht="18" customHeight="1">
      <c r="A791" s="4">
        <v>790</v>
      </c>
      <c r="B791" s="37">
        <v>43366</v>
      </c>
      <c r="C791" s="17" t="s">
        <v>41</v>
      </c>
      <c r="D791" s="17" t="s">
        <v>131</v>
      </c>
      <c r="E791" s="17" t="s">
        <v>42</v>
      </c>
      <c r="F791" s="17" t="s">
        <v>12</v>
      </c>
      <c r="G791" s="59"/>
      <c r="H791" s="59"/>
      <c r="I791" s="21" t="s">
        <v>9</v>
      </c>
      <c r="J791" s="21" t="s">
        <v>8</v>
      </c>
      <c r="M791" s="12"/>
    </row>
    <row r="792" spans="1:13" ht="18" customHeight="1">
      <c r="A792" s="4">
        <v>791</v>
      </c>
      <c r="B792" s="37">
        <v>43366</v>
      </c>
      <c r="C792" s="17" t="s">
        <v>44</v>
      </c>
      <c r="D792" s="17" t="s">
        <v>16</v>
      </c>
      <c r="E792" s="17" t="s">
        <v>72</v>
      </c>
      <c r="F792" s="17" t="s">
        <v>34</v>
      </c>
      <c r="G792" s="59"/>
      <c r="H792" s="59"/>
      <c r="I792" s="21" t="s">
        <v>38</v>
      </c>
      <c r="J792" s="21" t="s">
        <v>37</v>
      </c>
      <c r="M792" s="12"/>
    </row>
    <row r="793" spans="1:13" ht="18" customHeight="1">
      <c r="A793" s="4">
        <v>792</v>
      </c>
      <c r="B793" s="37">
        <v>43366</v>
      </c>
      <c r="C793" s="17" t="s">
        <v>28</v>
      </c>
      <c r="D793" s="17" t="s">
        <v>49</v>
      </c>
      <c r="E793" s="17" t="s">
        <v>4</v>
      </c>
      <c r="F793" s="17" t="s">
        <v>23</v>
      </c>
      <c r="G793" s="59"/>
      <c r="H793" s="59"/>
      <c r="I793" s="21" t="s">
        <v>25</v>
      </c>
      <c r="J793" s="21" t="s">
        <v>31</v>
      </c>
      <c r="M793" s="12"/>
    </row>
    <row r="794" spans="1:13" ht="18" customHeight="1">
      <c r="A794" s="4">
        <v>793</v>
      </c>
      <c r="B794" s="37">
        <v>43366</v>
      </c>
      <c r="C794" s="17" t="s">
        <v>24</v>
      </c>
      <c r="D794" s="17" t="s">
        <v>18</v>
      </c>
      <c r="E794" s="80" t="s">
        <v>132</v>
      </c>
      <c r="F794" s="17" t="s">
        <v>29</v>
      </c>
      <c r="G794" s="59"/>
      <c r="H794" s="59"/>
      <c r="I794" s="21" t="s">
        <v>19</v>
      </c>
      <c r="J794" s="21" t="s">
        <v>13</v>
      </c>
      <c r="M794" s="12"/>
    </row>
    <row r="795" spans="1:13" ht="18" customHeight="1">
      <c r="A795" s="4">
        <v>794</v>
      </c>
      <c r="B795" s="37">
        <v>43367</v>
      </c>
      <c r="C795" s="17" t="s">
        <v>49</v>
      </c>
      <c r="D795" s="17" t="s">
        <v>4</v>
      </c>
      <c r="E795" s="17" t="s">
        <v>23</v>
      </c>
      <c r="F795" s="17" t="s">
        <v>11</v>
      </c>
      <c r="G795" s="59"/>
      <c r="H795" s="59"/>
      <c r="I795" s="21" t="s">
        <v>25</v>
      </c>
      <c r="J795" s="21" t="s">
        <v>31</v>
      </c>
      <c r="M795" s="12"/>
    </row>
    <row r="796" spans="1:13" ht="18" customHeight="1">
      <c r="A796" s="4">
        <v>795</v>
      </c>
      <c r="B796" s="37">
        <v>43367</v>
      </c>
      <c r="C796" s="17" t="s">
        <v>131</v>
      </c>
      <c r="D796" s="17" t="s">
        <v>42</v>
      </c>
      <c r="E796" s="17" t="s">
        <v>12</v>
      </c>
      <c r="F796" s="17" t="s">
        <v>6</v>
      </c>
      <c r="G796" s="59"/>
      <c r="H796" s="59"/>
      <c r="I796" s="21" t="s">
        <v>9</v>
      </c>
      <c r="J796" s="21" t="s">
        <v>32</v>
      </c>
      <c r="M796" s="12"/>
    </row>
    <row r="797" spans="1:13" ht="18" customHeight="1">
      <c r="A797" s="4">
        <v>796</v>
      </c>
      <c r="B797" s="37">
        <v>43367</v>
      </c>
      <c r="C797" s="17" t="s">
        <v>56</v>
      </c>
      <c r="D797" s="17" t="s">
        <v>10</v>
      </c>
      <c r="E797" s="17" t="s">
        <v>48</v>
      </c>
      <c r="F797" s="17" t="s">
        <v>21</v>
      </c>
      <c r="G797" s="59"/>
      <c r="H797" s="59"/>
      <c r="I797" s="21" t="s">
        <v>20</v>
      </c>
      <c r="J797" s="21" t="s">
        <v>14</v>
      </c>
      <c r="M797" s="12"/>
    </row>
    <row r="798" spans="1:13" ht="18" customHeight="1">
      <c r="A798" s="4">
        <v>797</v>
      </c>
      <c r="B798" s="37">
        <v>43367</v>
      </c>
      <c r="C798" s="17" t="s">
        <v>57</v>
      </c>
      <c r="D798" s="17" t="s">
        <v>46</v>
      </c>
      <c r="E798" s="17" t="s">
        <v>15</v>
      </c>
      <c r="F798" s="17" t="s">
        <v>43</v>
      </c>
      <c r="G798" s="59"/>
      <c r="H798" s="59"/>
      <c r="I798" s="21" t="s">
        <v>26</v>
      </c>
      <c r="J798" s="21" t="s">
        <v>8</v>
      </c>
      <c r="M798" s="12"/>
    </row>
    <row r="799" spans="1:13" ht="18" customHeight="1">
      <c r="A799" s="4">
        <v>798</v>
      </c>
      <c r="B799" s="37">
        <v>43367</v>
      </c>
      <c r="C799" s="17" t="s">
        <v>18</v>
      </c>
      <c r="D799" s="80" t="s">
        <v>132</v>
      </c>
      <c r="E799" s="17" t="s">
        <v>29</v>
      </c>
      <c r="F799" s="17" t="s">
        <v>39</v>
      </c>
      <c r="G799" s="59"/>
      <c r="H799" s="59"/>
      <c r="I799" s="21" t="s">
        <v>19</v>
      </c>
      <c r="J799" s="21" t="s">
        <v>13</v>
      </c>
      <c r="M799" s="12"/>
    </row>
    <row r="800" spans="1:13" ht="18" customHeight="1">
      <c r="A800" s="4">
        <v>799</v>
      </c>
      <c r="B800" s="37">
        <v>43367</v>
      </c>
      <c r="C800" s="17" t="s">
        <v>16</v>
      </c>
      <c r="D800" s="17" t="s">
        <v>72</v>
      </c>
      <c r="E800" s="17" t="s">
        <v>34</v>
      </c>
      <c r="F800" s="17" t="s">
        <v>7</v>
      </c>
      <c r="G800" s="59"/>
      <c r="H800" s="59"/>
      <c r="I800" s="21" t="s">
        <v>38</v>
      </c>
      <c r="J800" s="21" t="s">
        <v>37</v>
      </c>
      <c r="M800" s="12"/>
    </row>
    <row r="801" spans="1:13" ht="18" customHeight="1">
      <c r="A801" s="4">
        <v>800</v>
      </c>
      <c r="B801" s="37">
        <v>43368</v>
      </c>
      <c r="C801" s="17" t="s">
        <v>42</v>
      </c>
      <c r="D801" s="17" t="s">
        <v>12</v>
      </c>
      <c r="E801" s="17" t="s">
        <v>6</v>
      </c>
      <c r="F801" s="17" t="s">
        <v>41</v>
      </c>
      <c r="G801" s="59"/>
      <c r="H801" s="59"/>
      <c r="I801" s="21" t="s">
        <v>9</v>
      </c>
      <c r="J801" s="21" t="s">
        <v>32</v>
      </c>
      <c r="M801" s="12"/>
    </row>
    <row r="802" spans="1:13" ht="18" customHeight="1">
      <c r="A802" s="4">
        <v>801</v>
      </c>
      <c r="B802" s="37">
        <v>43368</v>
      </c>
      <c r="C802" s="17" t="s">
        <v>10</v>
      </c>
      <c r="D802" s="17" t="s">
        <v>48</v>
      </c>
      <c r="E802" s="17" t="s">
        <v>285</v>
      </c>
      <c r="F802" s="17" t="s">
        <v>35</v>
      </c>
      <c r="G802" s="59"/>
      <c r="H802" s="59"/>
      <c r="I802" s="21" t="s">
        <v>20</v>
      </c>
      <c r="J802" s="21" t="s">
        <v>14</v>
      </c>
      <c r="M802" s="12"/>
    </row>
    <row r="803" spans="1:13" ht="18" customHeight="1">
      <c r="A803" s="4">
        <v>802</v>
      </c>
      <c r="B803" s="37">
        <v>43368</v>
      </c>
      <c r="C803" s="17" t="s">
        <v>46</v>
      </c>
      <c r="D803" s="17" t="s">
        <v>15</v>
      </c>
      <c r="E803" s="17" t="s">
        <v>43</v>
      </c>
      <c r="F803" s="17" t="s">
        <v>50</v>
      </c>
      <c r="G803" s="59"/>
      <c r="H803" s="59"/>
      <c r="I803" s="21" t="s">
        <v>26</v>
      </c>
      <c r="J803" s="21" t="s">
        <v>25</v>
      </c>
      <c r="M803" s="12"/>
    </row>
    <row r="804" spans="1:13" ht="18" customHeight="1">
      <c r="A804" s="4">
        <v>803</v>
      </c>
      <c r="B804" s="37">
        <v>43368</v>
      </c>
      <c r="C804" s="17" t="s">
        <v>29</v>
      </c>
      <c r="D804" s="17" t="s">
        <v>39</v>
      </c>
      <c r="E804" s="17" t="s">
        <v>24</v>
      </c>
      <c r="F804" s="17" t="s">
        <v>132</v>
      </c>
      <c r="G804" s="59"/>
      <c r="H804" s="59"/>
      <c r="I804" s="21" t="s">
        <v>19</v>
      </c>
      <c r="J804" s="21" t="s">
        <v>13</v>
      </c>
      <c r="M804" s="12"/>
    </row>
    <row r="805" spans="1:13" ht="18" customHeight="1">
      <c r="A805" s="4">
        <v>805</v>
      </c>
      <c r="B805" s="37">
        <v>43369</v>
      </c>
      <c r="C805" s="17" t="s">
        <v>15</v>
      </c>
      <c r="D805" s="17" t="s">
        <v>7</v>
      </c>
      <c r="E805" s="17" t="s">
        <v>50</v>
      </c>
      <c r="F805" s="17" t="s">
        <v>132</v>
      </c>
      <c r="G805" s="59"/>
      <c r="H805" s="59"/>
      <c r="I805" s="21" t="s">
        <v>26</v>
      </c>
      <c r="J805" s="21" t="s">
        <v>31</v>
      </c>
      <c r="M805" s="12"/>
    </row>
    <row r="806" spans="1:13" ht="18" customHeight="1">
      <c r="A806" s="4">
        <v>804</v>
      </c>
      <c r="B806" s="37">
        <v>43369</v>
      </c>
      <c r="C806" s="17" t="s">
        <v>48</v>
      </c>
      <c r="D806" s="17" t="s">
        <v>47</v>
      </c>
      <c r="E806" s="17" t="s">
        <v>11</v>
      </c>
      <c r="F806" s="17" t="s">
        <v>5</v>
      </c>
      <c r="G806" s="59"/>
      <c r="H806" s="59"/>
      <c r="I806" s="21" t="s">
        <v>19</v>
      </c>
      <c r="J806" s="21" t="s">
        <v>14</v>
      </c>
      <c r="M806" s="12"/>
    </row>
    <row r="807" spans="1:13" ht="18" customHeight="1">
      <c r="A807" s="4">
        <v>806</v>
      </c>
      <c r="B807" s="37">
        <v>43370</v>
      </c>
      <c r="C807" s="17" t="s">
        <v>60</v>
      </c>
      <c r="D807" s="17" t="s">
        <v>27</v>
      </c>
      <c r="E807" s="17" t="s">
        <v>18</v>
      </c>
      <c r="F807" s="17" t="s">
        <v>10</v>
      </c>
      <c r="G807" s="59"/>
      <c r="H807" s="59"/>
      <c r="I807" s="21" t="s">
        <v>8</v>
      </c>
      <c r="J807" s="21" t="s">
        <v>9</v>
      </c>
      <c r="M807" s="12"/>
    </row>
    <row r="808" spans="1:13" ht="18" customHeight="1">
      <c r="A808" s="4">
        <v>807</v>
      </c>
      <c r="B808" s="37">
        <v>43370</v>
      </c>
      <c r="C808" s="17" t="s">
        <v>7</v>
      </c>
      <c r="D808" s="17" t="s">
        <v>50</v>
      </c>
      <c r="E808" s="17" t="s">
        <v>132</v>
      </c>
      <c r="F808" s="17" t="s">
        <v>72</v>
      </c>
      <c r="G808" s="59"/>
      <c r="H808" s="59"/>
      <c r="I808" s="21" t="s">
        <v>26</v>
      </c>
      <c r="J808" s="21" t="s">
        <v>31</v>
      </c>
      <c r="M808" s="12"/>
    </row>
    <row r="809" spans="1:13" ht="18" customHeight="1">
      <c r="A809" s="4">
        <v>808</v>
      </c>
      <c r="B809" s="37">
        <v>43370</v>
      </c>
      <c r="C809" s="17" t="s">
        <v>47</v>
      </c>
      <c r="D809" s="17" t="s">
        <v>11</v>
      </c>
      <c r="E809" s="17" t="s">
        <v>5</v>
      </c>
      <c r="F809" s="17" t="s">
        <v>17</v>
      </c>
      <c r="G809" s="59"/>
      <c r="H809" s="59"/>
      <c r="I809" s="21" t="s">
        <v>19</v>
      </c>
      <c r="J809" s="21" t="s">
        <v>14</v>
      </c>
      <c r="M809" s="12"/>
    </row>
    <row r="810" spans="1:13" ht="18" customHeight="1">
      <c r="A810" s="4">
        <v>809</v>
      </c>
      <c r="B810" s="37">
        <v>43370</v>
      </c>
      <c r="C810" s="17" t="s">
        <v>36</v>
      </c>
      <c r="D810" s="17" t="s">
        <v>21</v>
      </c>
      <c r="E810" s="17" t="s">
        <v>35</v>
      </c>
      <c r="F810" s="17" t="s">
        <v>33</v>
      </c>
      <c r="G810" s="59"/>
      <c r="H810" s="59"/>
      <c r="I810" s="21" t="s">
        <v>32</v>
      </c>
      <c r="J810" s="21" t="s">
        <v>25</v>
      </c>
      <c r="M810" s="12"/>
    </row>
    <row r="811" spans="1:13" ht="18" customHeight="1">
      <c r="A811" s="4">
        <v>810</v>
      </c>
      <c r="B811" s="37">
        <v>43370</v>
      </c>
      <c r="C811" s="17" t="s">
        <v>23</v>
      </c>
      <c r="D811" s="17" t="s">
        <v>24</v>
      </c>
      <c r="E811" s="17" t="s">
        <v>16</v>
      </c>
      <c r="F811" s="17" t="s">
        <v>46</v>
      </c>
      <c r="G811" s="59"/>
      <c r="H811" s="59"/>
      <c r="I811" s="21" t="s">
        <v>38</v>
      </c>
      <c r="J811" s="21" t="s">
        <v>13</v>
      </c>
      <c r="M811" s="12"/>
    </row>
    <row r="812" spans="1:13" ht="18" customHeight="1">
      <c r="A812" s="4">
        <v>811</v>
      </c>
      <c r="B812" s="37">
        <v>43371</v>
      </c>
      <c r="C812" s="17" t="s">
        <v>4</v>
      </c>
      <c r="D812" s="17" t="s">
        <v>43</v>
      </c>
      <c r="E812" s="17" t="s">
        <v>45</v>
      </c>
      <c r="F812" s="17" t="s">
        <v>131</v>
      </c>
      <c r="G812" s="59"/>
      <c r="H812" s="59"/>
      <c r="I812" s="21" t="s">
        <v>20</v>
      </c>
      <c r="J812" s="21" t="s">
        <v>38</v>
      </c>
      <c r="M812" s="12"/>
    </row>
    <row r="813" spans="1:13" ht="18" customHeight="1">
      <c r="A813" s="4">
        <v>812</v>
      </c>
      <c r="B813" s="37">
        <v>43371</v>
      </c>
      <c r="C813" s="17" t="s">
        <v>28</v>
      </c>
      <c r="D813" s="17" t="s">
        <v>12</v>
      </c>
      <c r="E813" s="17" t="s">
        <v>6</v>
      </c>
      <c r="F813" s="17" t="s">
        <v>29</v>
      </c>
      <c r="G813" s="59"/>
      <c r="H813" s="59"/>
      <c r="I813" s="21" t="s">
        <v>37</v>
      </c>
      <c r="J813" s="21" t="s">
        <v>13</v>
      </c>
      <c r="M813" s="12"/>
    </row>
    <row r="814" spans="1:13" ht="18" customHeight="1">
      <c r="A814" s="4">
        <v>813</v>
      </c>
      <c r="B814" s="37">
        <v>43371</v>
      </c>
      <c r="C814" s="17" t="s">
        <v>30</v>
      </c>
      <c r="D814" s="17" t="s">
        <v>39</v>
      </c>
      <c r="E814" s="17" t="s">
        <v>10</v>
      </c>
      <c r="F814" s="17" t="s">
        <v>34</v>
      </c>
      <c r="G814" s="59"/>
      <c r="H814" s="59"/>
      <c r="I814" s="21" t="s">
        <v>9</v>
      </c>
      <c r="J814" s="21" t="s">
        <v>31</v>
      </c>
      <c r="M814" s="12"/>
    </row>
    <row r="815" spans="1:13" ht="18" customHeight="1">
      <c r="A815" s="4">
        <v>814</v>
      </c>
      <c r="B815" s="37">
        <v>43371</v>
      </c>
      <c r="C815" s="17" t="s">
        <v>21</v>
      </c>
      <c r="D815" s="17" t="s">
        <v>35</v>
      </c>
      <c r="E815" s="17" t="s">
        <v>33</v>
      </c>
      <c r="F815" s="17" t="s">
        <v>49</v>
      </c>
      <c r="G815" s="59"/>
      <c r="H815" s="59"/>
      <c r="I815" s="21" t="s">
        <v>32</v>
      </c>
      <c r="J815" s="21" t="s">
        <v>25</v>
      </c>
      <c r="M815" s="12"/>
    </row>
    <row r="816" spans="1:13" ht="18" customHeight="1">
      <c r="A816" s="4">
        <v>815</v>
      </c>
      <c r="B816" s="37">
        <v>43371</v>
      </c>
      <c r="C816" s="17" t="s">
        <v>11</v>
      </c>
      <c r="D816" s="17" t="s">
        <v>5</v>
      </c>
      <c r="E816" s="17" t="s">
        <v>17</v>
      </c>
      <c r="F816" s="17" t="s">
        <v>48</v>
      </c>
      <c r="G816" s="59"/>
      <c r="H816" s="59"/>
      <c r="I816" s="21" t="s">
        <v>19</v>
      </c>
      <c r="J816" s="21" t="s">
        <v>14</v>
      </c>
      <c r="M816" s="12"/>
    </row>
    <row r="817" spans="1:13" ht="18" customHeight="1">
      <c r="A817" s="4">
        <v>816</v>
      </c>
      <c r="B817" s="37">
        <v>43372</v>
      </c>
      <c r="C817" s="17" t="s">
        <v>39</v>
      </c>
      <c r="D817" s="17" t="s">
        <v>10</v>
      </c>
      <c r="E817" s="17" t="s">
        <v>34</v>
      </c>
      <c r="F817" s="17" t="s">
        <v>30</v>
      </c>
      <c r="G817" s="59"/>
      <c r="H817" s="59"/>
      <c r="I817" s="21" t="s">
        <v>9</v>
      </c>
      <c r="J817" s="21" t="s">
        <v>31</v>
      </c>
      <c r="M817" s="12"/>
    </row>
    <row r="818" spans="1:13" ht="18" customHeight="1">
      <c r="A818" s="4">
        <v>817</v>
      </c>
      <c r="B818" s="37">
        <v>43372</v>
      </c>
      <c r="C818" s="17" t="s">
        <v>35</v>
      </c>
      <c r="D818" s="17" t="s">
        <v>33</v>
      </c>
      <c r="E818" s="17" t="s">
        <v>49</v>
      </c>
      <c r="F818" s="17" t="s">
        <v>36</v>
      </c>
      <c r="G818" s="59"/>
      <c r="H818" s="59"/>
      <c r="I818" s="21" t="s">
        <v>32</v>
      </c>
      <c r="J818" s="21" t="s">
        <v>25</v>
      </c>
      <c r="M818" s="12"/>
    </row>
    <row r="819" spans="1:13" ht="18" customHeight="1">
      <c r="A819" s="4">
        <v>818</v>
      </c>
      <c r="B819" s="37">
        <v>43372</v>
      </c>
      <c r="C819" s="17" t="s">
        <v>55</v>
      </c>
      <c r="D819" s="17" t="s">
        <v>18</v>
      </c>
      <c r="E819" s="17" t="s">
        <v>41</v>
      </c>
      <c r="F819" s="17" t="s">
        <v>22</v>
      </c>
      <c r="G819" s="59"/>
      <c r="H819" s="59"/>
      <c r="I819" s="21" t="s">
        <v>8</v>
      </c>
      <c r="J819" s="21" t="s">
        <v>26</v>
      </c>
      <c r="M819" s="12"/>
    </row>
    <row r="820" spans="1:13" ht="18" customHeight="1">
      <c r="A820" s="4">
        <v>819</v>
      </c>
      <c r="B820" s="37">
        <v>43372</v>
      </c>
      <c r="C820" s="17" t="s">
        <v>5</v>
      </c>
      <c r="D820" s="17" t="s">
        <v>17</v>
      </c>
      <c r="E820" s="17" t="s">
        <v>40</v>
      </c>
      <c r="F820" s="17" t="s">
        <v>15</v>
      </c>
      <c r="G820" s="59"/>
      <c r="H820" s="59"/>
      <c r="I820" s="21" t="s">
        <v>37</v>
      </c>
      <c r="J820" s="21" t="s">
        <v>19</v>
      </c>
      <c r="M820" s="12"/>
    </row>
    <row r="821" spans="1:13" ht="18" customHeight="1">
      <c r="A821" s="4">
        <v>820</v>
      </c>
      <c r="B821" s="37">
        <v>43372</v>
      </c>
      <c r="C821" s="17" t="s">
        <v>43</v>
      </c>
      <c r="D821" s="17" t="s">
        <v>45</v>
      </c>
      <c r="E821" s="17" t="s">
        <v>131</v>
      </c>
      <c r="F821" s="17" t="s">
        <v>7</v>
      </c>
      <c r="G821" s="59"/>
      <c r="H821" s="59"/>
      <c r="I821" s="21" t="s">
        <v>20</v>
      </c>
      <c r="J821" s="21" t="s">
        <v>38</v>
      </c>
      <c r="M821" s="12"/>
    </row>
    <row r="822" spans="1:13" ht="18" customHeight="1">
      <c r="A822" s="4">
        <v>821</v>
      </c>
      <c r="B822" s="37">
        <v>43373</v>
      </c>
      <c r="C822" s="17" t="s">
        <v>29</v>
      </c>
      <c r="D822" s="17" t="s">
        <v>49</v>
      </c>
      <c r="E822" s="17" t="s">
        <v>36</v>
      </c>
      <c r="F822" s="17" t="s">
        <v>30</v>
      </c>
      <c r="G822" s="59"/>
      <c r="H822" s="59"/>
      <c r="I822" s="21" t="s">
        <v>9</v>
      </c>
      <c r="J822" s="21" t="s">
        <v>26</v>
      </c>
      <c r="M822" s="12"/>
    </row>
    <row r="823" spans="1:13" ht="18" customHeight="1">
      <c r="A823" s="4">
        <v>822</v>
      </c>
      <c r="B823" s="37">
        <v>43373</v>
      </c>
      <c r="C823" s="17" t="s">
        <v>18</v>
      </c>
      <c r="D823" s="17" t="s">
        <v>16</v>
      </c>
      <c r="E823" s="17" t="s">
        <v>44</v>
      </c>
      <c r="F823" s="17" t="s">
        <v>28</v>
      </c>
      <c r="G823" s="59"/>
      <c r="H823" s="59"/>
      <c r="I823" s="21" t="s">
        <v>25</v>
      </c>
      <c r="J823" s="21" t="s">
        <v>8</v>
      </c>
      <c r="M823" s="12"/>
    </row>
    <row r="824" spans="1:13" ht="18" customHeight="1">
      <c r="A824" s="4">
        <v>823</v>
      </c>
      <c r="B824" s="37">
        <v>43373</v>
      </c>
      <c r="C824" s="17" t="s">
        <v>17</v>
      </c>
      <c r="D824" s="17" t="s">
        <v>40</v>
      </c>
      <c r="E824" s="17" t="s">
        <v>15</v>
      </c>
      <c r="F824" s="17" t="s">
        <v>42</v>
      </c>
      <c r="G824" s="59"/>
      <c r="H824" s="59"/>
      <c r="I824" s="21" t="s">
        <v>37</v>
      </c>
      <c r="J824" s="21" t="s">
        <v>19</v>
      </c>
      <c r="M824" s="12"/>
    </row>
    <row r="825" spans="1:13" ht="18" customHeight="1">
      <c r="A825" s="4">
        <v>824</v>
      </c>
      <c r="B825" s="37">
        <v>43373</v>
      </c>
      <c r="C825" s="17" t="s">
        <v>27</v>
      </c>
      <c r="D825" s="17" t="s">
        <v>34</v>
      </c>
      <c r="E825" s="17" t="s">
        <v>22</v>
      </c>
      <c r="F825" s="17" t="s">
        <v>21</v>
      </c>
      <c r="G825" s="59"/>
      <c r="H825" s="59"/>
      <c r="I825" s="21" t="s">
        <v>31</v>
      </c>
      <c r="J825" s="21" t="s">
        <v>32</v>
      </c>
      <c r="M825" s="12"/>
    </row>
    <row r="826" spans="1:13" ht="18" customHeight="1">
      <c r="A826" s="4">
        <v>825</v>
      </c>
      <c r="B826" s="37">
        <v>43374</v>
      </c>
      <c r="C826" s="17" t="s">
        <v>34</v>
      </c>
      <c r="D826" s="17" t="s">
        <v>22</v>
      </c>
      <c r="E826" s="17" t="s">
        <v>21</v>
      </c>
      <c r="F826" s="17" t="s">
        <v>23</v>
      </c>
      <c r="G826" s="59"/>
      <c r="H826" s="59"/>
      <c r="I826" s="21" t="s">
        <v>31</v>
      </c>
      <c r="J826" s="21" t="s">
        <v>32</v>
      </c>
      <c r="M826" s="12"/>
    </row>
    <row r="827" spans="1:13" ht="18" customHeight="1">
      <c r="A827" s="4">
        <v>826</v>
      </c>
      <c r="B827" s="37">
        <v>43374</v>
      </c>
      <c r="C827" s="17" t="s">
        <v>49</v>
      </c>
      <c r="D827" s="17" t="s">
        <v>36</v>
      </c>
      <c r="E827" s="17" t="s">
        <v>30</v>
      </c>
      <c r="F827" s="17" t="s">
        <v>55</v>
      </c>
      <c r="G827" s="59"/>
      <c r="H827" s="59"/>
      <c r="I827" s="21" t="s">
        <v>9</v>
      </c>
      <c r="J827" s="21" t="s">
        <v>26</v>
      </c>
      <c r="M827" s="12"/>
    </row>
    <row r="828" spans="1:13" ht="18" customHeight="1">
      <c r="A828" s="4">
        <v>827</v>
      </c>
      <c r="B828" s="37">
        <v>43374</v>
      </c>
      <c r="C828" s="17" t="s">
        <v>10</v>
      </c>
      <c r="D828" s="17" t="s">
        <v>4</v>
      </c>
      <c r="E828" s="17" t="s">
        <v>42</v>
      </c>
      <c r="F828" s="17" t="s">
        <v>5</v>
      </c>
      <c r="G828" s="59"/>
      <c r="H828" s="59"/>
      <c r="I828" s="21" t="s">
        <v>14</v>
      </c>
      <c r="J828" s="21" t="s">
        <v>37</v>
      </c>
      <c r="M828" s="12"/>
    </row>
    <row r="829" spans="1:13" ht="18" customHeight="1">
      <c r="A829" s="4">
        <v>828</v>
      </c>
      <c r="B829" s="37">
        <v>43374</v>
      </c>
      <c r="C829" s="17" t="s">
        <v>24</v>
      </c>
      <c r="D829" s="17" t="s">
        <v>47</v>
      </c>
      <c r="E829" s="17" t="s">
        <v>50</v>
      </c>
      <c r="F829" s="17" t="s">
        <v>61</v>
      </c>
      <c r="G829" s="59"/>
      <c r="H829" s="59"/>
      <c r="I829" s="21" t="s">
        <v>38</v>
      </c>
      <c r="J829" s="21" t="s">
        <v>13</v>
      </c>
      <c r="M829" s="12"/>
    </row>
    <row r="830" spans="1:13" ht="18" customHeight="1">
      <c r="A830" s="4">
        <v>829</v>
      </c>
      <c r="B830" s="37">
        <v>43374</v>
      </c>
      <c r="C830" s="17" t="s">
        <v>16</v>
      </c>
      <c r="D830" s="17" t="s">
        <v>44</v>
      </c>
      <c r="E830" s="17" t="s">
        <v>28</v>
      </c>
      <c r="F830" s="17" t="s">
        <v>35</v>
      </c>
      <c r="G830" s="59"/>
      <c r="H830" s="59"/>
      <c r="I830" s="21" t="s">
        <v>25</v>
      </c>
      <c r="J830" s="21" t="s">
        <v>8</v>
      </c>
      <c r="M830" s="12"/>
    </row>
    <row r="831" spans="1:13" ht="18" customHeight="1">
      <c r="A831" s="4">
        <v>830</v>
      </c>
      <c r="B831" s="37">
        <v>43375</v>
      </c>
      <c r="C831" s="17" t="s">
        <v>40</v>
      </c>
      <c r="D831" s="17" t="s">
        <v>41</v>
      </c>
      <c r="E831" s="17" t="s">
        <v>5</v>
      </c>
      <c r="F831" s="17" t="s">
        <v>17</v>
      </c>
      <c r="G831" s="59"/>
      <c r="H831" s="59"/>
      <c r="I831" s="21" t="s">
        <v>14</v>
      </c>
      <c r="J831" s="21" t="s">
        <v>13</v>
      </c>
      <c r="M831" s="12"/>
    </row>
    <row r="832" spans="1:13" ht="18" customHeight="1">
      <c r="A832" s="4">
        <v>831</v>
      </c>
      <c r="B832" s="37">
        <v>43375</v>
      </c>
      <c r="C832" s="17" t="s">
        <v>44</v>
      </c>
      <c r="D832" s="17" t="s">
        <v>28</v>
      </c>
      <c r="E832" s="17" t="s">
        <v>35</v>
      </c>
      <c r="F832" s="17" t="s">
        <v>18</v>
      </c>
      <c r="G832" s="59"/>
      <c r="H832" s="59"/>
      <c r="I832" s="21" t="s">
        <v>25</v>
      </c>
      <c r="J832" s="21" t="s">
        <v>8</v>
      </c>
      <c r="M832" s="12"/>
    </row>
    <row r="833" spans="1:13" ht="18" customHeight="1">
      <c r="A833" s="4">
        <v>832</v>
      </c>
      <c r="B833" s="37">
        <v>43375</v>
      </c>
      <c r="C833" s="17" t="s">
        <v>33</v>
      </c>
      <c r="D833" s="17" t="s">
        <v>7</v>
      </c>
      <c r="E833" s="17" t="s">
        <v>72</v>
      </c>
      <c r="F833" s="17" t="s">
        <v>43</v>
      </c>
      <c r="G833" s="59"/>
      <c r="H833" s="59"/>
      <c r="I833" s="21" t="s">
        <v>19</v>
      </c>
      <c r="J833" s="21" t="s">
        <v>38</v>
      </c>
      <c r="M833" s="12"/>
    </row>
    <row r="834" spans="1:13" ht="18" customHeight="1">
      <c r="A834" s="4">
        <v>833</v>
      </c>
      <c r="B834" s="37">
        <v>43375</v>
      </c>
      <c r="C834" s="17" t="s">
        <v>22</v>
      </c>
      <c r="D834" s="17" t="s">
        <v>21</v>
      </c>
      <c r="E834" s="17" t="s">
        <v>23</v>
      </c>
      <c r="F834" s="17" t="s">
        <v>27</v>
      </c>
      <c r="G834" s="59"/>
      <c r="H834" s="59"/>
      <c r="I834" s="21" t="s">
        <v>31</v>
      </c>
      <c r="J834" s="21" t="s">
        <v>32</v>
      </c>
      <c r="M834" s="12"/>
    </row>
    <row r="835" spans="1:13" ht="18" customHeight="1">
      <c r="A835" s="4">
        <v>834</v>
      </c>
      <c r="B835" s="37">
        <v>43376</v>
      </c>
      <c r="C835" s="17" t="s">
        <v>7</v>
      </c>
      <c r="D835" s="17" t="s">
        <v>72</v>
      </c>
      <c r="E835" s="80" t="s">
        <v>43</v>
      </c>
      <c r="F835" s="17" t="s">
        <v>6</v>
      </c>
      <c r="G835" s="59"/>
      <c r="H835" s="59"/>
      <c r="I835" s="21" t="s">
        <v>19</v>
      </c>
      <c r="J835" s="21" t="s">
        <v>38</v>
      </c>
      <c r="M835" s="12"/>
    </row>
    <row r="836" spans="1:13" ht="18" customHeight="1">
      <c r="A836" s="4">
        <v>835</v>
      </c>
      <c r="B836" s="37">
        <v>43376</v>
      </c>
      <c r="C836" s="17" t="s">
        <v>41</v>
      </c>
      <c r="D836" s="17" t="s">
        <v>5</v>
      </c>
      <c r="E836" s="17" t="s">
        <v>17</v>
      </c>
      <c r="F836" s="17" t="s">
        <v>48</v>
      </c>
      <c r="G836" s="59"/>
      <c r="H836" s="59"/>
      <c r="I836" s="21" t="s">
        <v>14</v>
      </c>
      <c r="J836" s="21" t="s">
        <v>13</v>
      </c>
      <c r="M836" s="12"/>
    </row>
    <row r="837" spans="1:13" ht="18" customHeight="1">
      <c r="A837" s="4">
        <v>836</v>
      </c>
      <c r="B837" s="37">
        <v>43376</v>
      </c>
      <c r="C837" s="17" t="s">
        <v>28</v>
      </c>
      <c r="D837" s="17" t="s">
        <v>35</v>
      </c>
      <c r="E837" s="17" t="s">
        <v>18</v>
      </c>
      <c r="F837" s="17" t="s">
        <v>16</v>
      </c>
      <c r="G837" s="59"/>
      <c r="H837" s="59"/>
      <c r="I837" s="21" t="s">
        <v>25</v>
      </c>
      <c r="J837" s="21" t="s">
        <v>8</v>
      </c>
      <c r="M837" s="12"/>
    </row>
    <row r="838" spans="1:13" ht="18" customHeight="1">
      <c r="A838" s="4">
        <v>837</v>
      </c>
      <c r="B838" s="37">
        <v>43376</v>
      </c>
      <c r="C838" s="17" t="s">
        <v>21</v>
      </c>
      <c r="D838" s="17" t="s">
        <v>23</v>
      </c>
      <c r="E838" s="17" t="s">
        <v>27</v>
      </c>
      <c r="F838" s="17" t="s">
        <v>34</v>
      </c>
      <c r="G838" s="59"/>
      <c r="H838" s="59"/>
      <c r="I838" s="21" t="s">
        <v>31</v>
      </c>
      <c r="J838" s="21" t="s">
        <v>32</v>
      </c>
      <c r="M838" s="12"/>
    </row>
    <row r="839" spans="1:13" ht="18" customHeight="1">
      <c r="A839" s="4">
        <v>838</v>
      </c>
      <c r="B839" s="37">
        <v>43377</v>
      </c>
      <c r="C839" s="17" t="s">
        <v>72</v>
      </c>
      <c r="D839" s="17" t="s">
        <v>43</v>
      </c>
      <c r="E839" s="17" t="s">
        <v>6</v>
      </c>
      <c r="F839" s="17" t="s">
        <v>33</v>
      </c>
      <c r="G839" s="59"/>
      <c r="H839" s="59"/>
      <c r="I839" s="21" t="s">
        <v>19</v>
      </c>
      <c r="J839" s="21" t="s">
        <v>37</v>
      </c>
      <c r="M839" s="12"/>
    </row>
    <row r="840" spans="1:13" ht="18" customHeight="1">
      <c r="A840" s="4">
        <v>839</v>
      </c>
      <c r="B840" s="37">
        <v>43377</v>
      </c>
      <c r="C840" s="17" t="s">
        <v>42</v>
      </c>
      <c r="D840" s="80" t="s">
        <v>12</v>
      </c>
      <c r="E840" s="17" t="s">
        <v>4</v>
      </c>
      <c r="F840" s="17" t="s">
        <v>40</v>
      </c>
      <c r="G840" s="59"/>
      <c r="H840" s="59"/>
      <c r="I840" s="21" t="s">
        <v>9</v>
      </c>
      <c r="J840" s="21" t="s">
        <v>31</v>
      </c>
      <c r="M840" s="12"/>
    </row>
    <row r="841" spans="1:13" ht="18" customHeight="1">
      <c r="A841" s="4">
        <v>840</v>
      </c>
      <c r="B841" s="37">
        <v>43377</v>
      </c>
      <c r="C841" s="17" t="s">
        <v>58</v>
      </c>
      <c r="D841" s="17" t="s">
        <v>59</v>
      </c>
      <c r="E841" s="17" t="s">
        <v>16</v>
      </c>
      <c r="F841" s="17" t="s">
        <v>44</v>
      </c>
      <c r="G841" s="59"/>
      <c r="H841" s="59"/>
      <c r="I841" s="21" t="s">
        <v>38</v>
      </c>
      <c r="J841" s="21" t="s">
        <v>14</v>
      </c>
      <c r="M841" s="12"/>
    </row>
    <row r="842" spans="1:13" ht="18" customHeight="1">
      <c r="A842" s="4">
        <v>841</v>
      </c>
      <c r="B842" s="37">
        <v>43377</v>
      </c>
      <c r="C842" s="17" t="s">
        <v>48</v>
      </c>
      <c r="D842" s="17" t="s">
        <v>29</v>
      </c>
      <c r="E842" s="17" t="s">
        <v>49</v>
      </c>
      <c r="F842" s="17" t="s">
        <v>36</v>
      </c>
      <c r="G842" s="59"/>
      <c r="H842" s="59"/>
      <c r="I842" s="21" t="s">
        <v>8</v>
      </c>
      <c r="J842" s="21" t="s">
        <v>32</v>
      </c>
      <c r="M842" s="12"/>
    </row>
    <row r="843" spans="1:13" ht="18" customHeight="1">
      <c r="A843" s="4">
        <v>842</v>
      </c>
      <c r="B843" s="37">
        <v>43377</v>
      </c>
      <c r="C843" s="17" t="s">
        <v>50</v>
      </c>
      <c r="D843" s="17" t="s">
        <v>15</v>
      </c>
      <c r="E843" s="17" t="s">
        <v>61</v>
      </c>
      <c r="F843" s="17" t="s">
        <v>47</v>
      </c>
      <c r="G843" s="59"/>
      <c r="H843" s="59"/>
      <c r="I843" s="21" t="s">
        <v>26</v>
      </c>
      <c r="J843" s="21" t="s">
        <v>25</v>
      </c>
      <c r="M843" s="12"/>
    </row>
    <row r="844" spans="1:13" ht="18" customHeight="1">
      <c r="A844" s="4">
        <v>844</v>
      </c>
      <c r="B844" s="37">
        <v>43378</v>
      </c>
      <c r="C844" s="17" t="s">
        <v>15</v>
      </c>
      <c r="D844" s="17" t="s">
        <v>46</v>
      </c>
      <c r="E844" s="17" t="s">
        <v>57</v>
      </c>
      <c r="F844" s="17" t="s">
        <v>24</v>
      </c>
      <c r="G844" s="59"/>
      <c r="H844" s="59"/>
      <c r="I844" s="21" t="s">
        <v>26</v>
      </c>
      <c r="J844" s="21" t="s">
        <v>25</v>
      </c>
      <c r="M844" s="12"/>
    </row>
    <row r="845" spans="1:13" ht="18" customHeight="1">
      <c r="A845" s="4">
        <v>843</v>
      </c>
      <c r="B845" s="37">
        <v>43378</v>
      </c>
      <c r="C845" s="17" t="s">
        <v>59</v>
      </c>
      <c r="D845" s="17" t="s">
        <v>16</v>
      </c>
      <c r="E845" s="17" t="s">
        <v>44</v>
      </c>
      <c r="F845" s="17" t="s">
        <v>11</v>
      </c>
      <c r="G845" s="59"/>
      <c r="H845" s="59"/>
      <c r="I845" s="21" t="s">
        <v>38</v>
      </c>
      <c r="J845" s="21" t="s">
        <v>20</v>
      </c>
      <c r="M845" s="12"/>
    </row>
    <row r="846" spans="1:13" ht="18" customHeight="1">
      <c r="A846" s="4">
        <v>845</v>
      </c>
      <c r="B846" s="37">
        <v>43378</v>
      </c>
      <c r="C846" s="17" t="s">
        <v>12</v>
      </c>
      <c r="D846" s="17" t="s">
        <v>4</v>
      </c>
      <c r="E846" s="17" t="s">
        <v>40</v>
      </c>
      <c r="F846" s="17" t="s">
        <v>39</v>
      </c>
      <c r="G846" s="59"/>
      <c r="H846" s="59"/>
      <c r="I846" s="21" t="s">
        <v>9</v>
      </c>
      <c r="J846" s="21" t="s">
        <v>8</v>
      </c>
      <c r="M846" s="12"/>
    </row>
    <row r="847" spans="1:13" ht="18" customHeight="1">
      <c r="A847" s="4">
        <v>846</v>
      </c>
      <c r="B847" s="37">
        <v>43379</v>
      </c>
      <c r="C847" s="80" t="s">
        <v>4</v>
      </c>
      <c r="D847" s="17" t="s">
        <v>40</v>
      </c>
      <c r="E847" s="17" t="s">
        <v>39</v>
      </c>
      <c r="F847" s="17" t="s">
        <v>42</v>
      </c>
      <c r="G847" s="59"/>
      <c r="H847" s="59"/>
      <c r="I847" s="21" t="s">
        <v>9</v>
      </c>
      <c r="J847" s="21" t="s">
        <v>8</v>
      </c>
      <c r="M847" s="13"/>
    </row>
    <row r="848" spans="1:13" ht="18" customHeight="1">
      <c r="A848" s="4">
        <v>847</v>
      </c>
      <c r="B848" s="37">
        <v>43379</v>
      </c>
      <c r="C848" s="17" t="s">
        <v>23</v>
      </c>
      <c r="D848" s="17" t="s">
        <v>7</v>
      </c>
      <c r="E848" s="17" t="s">
        <v>24</v>
      </c>
      <c r="F848" s="17" t="s">
        <v>72</v>
      </c>
      <c r="G848" s="59"/>
      <c r="H848" s="59"/>
      <c r="I848" s="21" t="s">
        <v>25</v>
      </c>
      <c r="J848" s="21" t="s">
        <v>32</v>
      </c>
      <c r="M848" s="12"/>
    </row>
    <row r="849" spans="1:13" ht="18" customHeight="1">
      <c r="A849" s="4">
        <v>848</v>
      </c>
      <c r="B849" s="37">
        <v>43379</v>
      </c>
      <c r="C849" s="17" t="s">
        <v>16</v>
      </c>
      <c r="D849" s="17" t="s">
        <v>44</v>
      </c>
      <c r="E849" s="17" t="s">
        <v>11</v>
      </c>
      <c r="F849" s="17" t="s">
        <v>58</v>
      </c>
      <c r="G849" s="59"/>
      <c r="H849" s="59"/>
      <c r="I849" s="21" t="s">
        <v>38</v>
      </c>
      <c r="J849" s="21" t="s">
        <v>13</v>
      </c>
      <c r="M849" s="12"/>
    </row>
    <row r="850" spans="1:13" ht="18" customHeight="1">
      <c r="A850" s="4">
        <v>849</v>
      </c>
      <c r="B850" s="37">
        <v>43380</v>
      </c>
      <c r="C850" s="17" t="s">
        <v>10</v>
      </c>
      <c r="D850" s="17" t="s">
        <v>33</v>
      </c>
      <c r="E850" s="17" t="s">
        <v>35</v>
      </c>
      <c r="F850" s="17" t="s">
        <v>22</v>
      </c>
      <c r="G850" s="59"/>
      <c r="H850" s="59"/>
      <c r="I850" s="21" t="s">
        <v>14</v>
      </c>
      <c r="J850" s="21" t="s">
        <v>38</v>
      </c>
      <c r="M850" s="12"/>
    </row>
    <row r="851" spans="1:13" ht="18" customHeight="1">
      <c r="A851" s="4">
        <v>850</v>
      </c>
      <c r="B851" s="37">
        <v>43380</v>
      </c>
      <c r="C851" s="17" t="s">
        <v>44</v>
      </c>
      <c r="D851" s="17" t="s">
        <v>11</v>
      </c>
      <c r="E851" s="17" t="s">
        <v>47</v>
      </c>
      <c r="F851" s="17" t="s">
        <v>50</v>
      </c>
      <c r="G851" s="59"/>
      <c r="H851" s="59"/>
      <c r="I851" s="21" t="s">
        <v>19</v>
      </c>
      <c r="J851" s="21" t="s">
        <v>13</v>
      </c>
      <c r="M851" s="12"/>
    </row>
    <row r="852" spans="1:13" ht="18" customHeight="1">
      <c r="A852" s="4">
        <v>851</v>
      </c>
      <c r="B852" s="37">
        <v>43380</v>
      </c>
      <c r="C852" s="17" t="s">
        <v>6</v>
      </c>
      <c r="D852" s="17" t="s">
        <v>41</v>
      </c>
      <c r="E852" s="17" t="s">
        <v>49</v>
      </c>
      <c r="F852" s="17" t="s">
        <v>29</v>
      </c>
      <c r="G852" s="59"/>
      <c r="H852" s="59"/>
      <c r="I852" s="21" t="s">
        <v>8</v>
      </c>
      <c r="J852" s="21" t="s">
        <v>25</v>
      </c>
      <c r="M852" s="12"/>
    </row>
    <row r="853" spans="1:13" ht="18" customHeight="1">
      <c r="A853" s="4">
        <v>852</v>
      </c>
      <c r="B853" s="37">
        <v>43381</v>
      </c>
      <c r="C853" s="17" t="s">
        <v>41</v>
      </c>
      <c r="D853" s="17" t="s">
        <v>49</v>
      </c>
      <c r="E853" s="17" t="s">
        <v>29</v>
      </c>
      <c r="F853" s="17" t="s">
        <v>30</v>
      </c>
      <c r="G853" s="59"/>
      <c r="H853" s="59"/>
      <c r="I853" s="21" t="s">
        <v>8</v>
      </c>
      <c r="J853" s="21" t="s">
        <v>25</v>
      </c>
      <c r="M853" s="12"/>
    </row>
    <row r="854" spans="1:13" ht="18" customHeight="1">
      <c r="A854" s="4">
        <v>853</v>
      </c>
      <c r="B854" s="37">
        <v>43381</v>
      </c>
      <c r="C854" s="17" t="s">
        <v>33</v>
      </c>
      <c r="D854" s="17" t="s">
        <v>18</v>
      </c>
      <c r="E854" s="17" t="s">
        <v>22</v>
      </c>
      <c r="F854" s="17" t="s">
        <v>21</v>
      </c>
      <c r="G854" s="59"/>
      <c r="H854" s="59"/>
      <c r="I854" s="21" t="s">
        <v>14</v>
      </c>
      <c r="J854" s="21" t="s">
        <v>38</v>
      </c>
      <c r="M854" s="12"/>
    </row>
    <row r="855" spans="1:13" ht="18" customHeight="1">
      <c r="A855" s="4">
        <v>854</v>
      </c>
      <c r="B855" s="37">
        <v>43382</v>
      </c>
      <c r="C855" s="17" t="s">
        <v>7</v>
      </c>
      <c r="D855" s="17" t="s">
        <v>24</v>
      </c>
      <c r="E855" s="17" t="s">
        <v>34</v>
      </c>
      <c r="F855" s="17" t="s">
        <v>15</v>
      </c>
      <c r="G855" s="59"/>
      <c r="H855" s="59"/>
      <c r="I855" s="21" t="s">
        <v>38</v>
      </c>
      <c r="J855" s="21" t="s">
        <v>37</v>
      </c>
      <c r="M855" s="12"/>
    </row>
    <row r="856" spans="1:13" ht="18" customHeight="1">
      <c r="A856" s="4">
        <v>855</v>
      </c>
      <c r="B856" s="37">
        <v>43382</v>
      </c>
      <c r="C856" s="17" t="s">
        <v>18</v>
      </c>
      <c r="D856" s="17" t="s">
        <v>22</v>
      </c>
      <c r="E856" s="17" t="s">
        <v>21</v>
      </c>
      <c r="F856" s="17" t="s">
        <v>35</v>
      </c>
      <c r="G856" s="59"/>
      <c r="H856" s="59"/>
      <c r="I856" s="21" t="s">
        <v>14</v>
      </c>
      <c r="J856" s="21" t="s">
        <v>13</v>
      </c>
      <c r="M856" s="12"/>
    </row>
    <row r="857" spans="1:13" ht="18" customHeight="1">
      <c r="A857" s="4">
        <v>856</v>
      </c>
      <c r="B857" s="37">
        <v>43383</v>
      </c>
      <c r="C857" s="17" t="s">
        <v>11</v>
      </c>
      <c r="D857" s="17" t="s">
        <v>44</v>
      </c>
      <c r="E857" s="17" t="s">
        <v>23</v>
      </c>
      <c r="F857" s="17" t="s">
        <v>16</v>
      </c>
      <c r="G857" s="59"/>
      <c r="H857" s="59"/>
      <c r="I857" s="21" t="s">
        <v>38</v>
      </c>
      <c r="J857" s="21" t="s">
        <v>13</v>
      </c>
      <c r="M857" s="12"/>
    </row>
    <row r="858" spans="1:13" ht="18" customHeight="1">
      <c r="A858" s="4">
        <v>857</v>
      </c>
      <c r="B858" s="37">
        <v>43383</v>
      </c>
      <c r="C858" s="17" t="s">
        <v>17</v>
      </c>
      <c r="D858" s="17" t="s">
        <v>5</v>
      </c>
      <c r="E858" s="17" t="s">
        <v>28</v>
      </c>
      <c r="F858" s="17" t="s">
        <v>4</v>
      </c>
      <c r="G858" s="59"/>
      <c r="H858" s="59"/>
      <c r="I858" s="21" t="s">
        <v>31</v>
      </c>
      <c r="J858" s="21" t="s">
        <v>8</v>
      </c>
      <c r="M858" s="12"/>
    </row>
    <row r="859" spans="1:13" ht="18" customHeight="1">
      <c r="A859" s="4">
        <v>858</v>
      </c>
      <c r="B859" s="37">
        <v>43384</v>
      </c>
      <c r="C859" s="17" t="s">
        <v>5</v>
      </c>
      <c r="D859" s="17" t="s">
        <v>28</v>
      </c>
      <c r="E859" s="17" t="s">
        <v>4</v>
      </c>
      <c r="F859" s="17" t="s">
        <v>46</v>
      </c>
      <c r="G859" s="59"/>
      <c r="H859" s="59"/>
      <c r="I859" s="21" t="s">
        <v>31</v>
      </c>
      <c r="J859" s="21" t="s">
        <v>8</v>
      </c>
      <c r="M859" s="12"/>
    </row>
    <row r="860" spans="1:13" ht="18" customHeight="1">
      <c r="A860" s="4">
        <v>859</v>
      </c>
      <c r="B860" s="37">
        <v>43386</v>
      </c>
      <c r="C860" s="17" t="s">
        <v>40</v>
      </c>
      <c r="D860" s="17" t="s">
        <v>27</v>
      </c>
      <c r="E860" s="17" t="s">
        <v>36</v>
      </c>
      <c r="F860" s="17" t="s">
        <v>10</v>
      </c>
      <c r="G860" s="59"/>
      <c r="H860" s="59"/>
      <c r="I860" s="21" t="s">
        <v>8</v>
      </c>
      <c r="J860" s="21" t="s">
        <v>9</v>
      </c>
      <c r="M860" s="12"/>
    </row>
    <row r="861" spans="1:13" ht="18" customHeight="1">
      <c r="A861" s="4">
        <v>860</v>
      </c>
      <c r="B861" s="37">
        <v>43386</v>
      </c>
      <c r="C861" s="17" t="s">
        <v>28</v>
      </c>
      <c r="D861" s="17" t="s">
        <v>30</v>
      </c>
      <c r="E861" s="17" t="s">
        <v>42</v>
      </c>
      <c r="F861" s="17" t="s">
        <v>35</v>
      </c>
      <c r="G861" s="17" t="s">
        <v>17</v>
      </c>
      <c r="H861" s="17" t="s">
        <v>29</v>
      </c>
      <c r="I861" s="34" t="s">
        <v>14</v>
      </c>
      <c r="J861" s="34" t="s">
        <v>37</v>
      </c>
      <c r="K861" s="12"/>
      <c r="M861" s="12"/>
    </row>
    <row r="862" spans="1:13" ht="18" customHeight="1">
      <c r="A862" s="4">
        <v>861</v>
      </c>
      <c r="B862" s="37">
        <v>43386</v>
      </c>
      <c r="C862" s="17" t="s">
        <v>43</v>
      </c>
      <c r="D862" s="17" t="s">
        <v>23</v>
      </c>
      <c r="E862" s="17" t="s">
        <v>16</v>
      </c>
      <c r="F862" s="17" t="s">
        <v>7</v>
      </c>
      <c r="G862" s="17"/>
      <c r="H862" s="17"/>
      <c r="I862" s="34" t="s">
        <v>20</v>
      </c>
      <c r="J862" s="34" t="s">
        <v>38</v>
      </c>
      <c r="K862" s="12"/>
      <c r="M862" s="12"/>
    </row>
    <row r="863" spans="1:13" ht="18" customHeight="1">
      <c r="A863" s="4">
        <v>862</v>
      </c>
      <c r="B863" s="37">
        <v>43386</v>
      </c>
      <c r="C863" s="17" t="s">
        <v>24</v>
      </c>
      <c r="D863" s="17" t="s">
        <v>12</v>
      </c>
      <c r="E863" s="17" t="s">
        <v>22</v>
      </c>
      <c r="F863" s="17" t="s">
        <v>34</v>
      </c>
      <c r="G863" s="17" t="s">
        <v>15</v>
      </c>
      <c r="H863" s="17" t="s">
        <v>86</v>
      </c>
      <c r="I863" s="34" t="s">
        <v>25</v>
      </c>
      <c r="J863" s="34" t="s">
        <v>31</v>
      </c>
      <c r="K863" s="12"/>
      <c r="M863" s="12"/>
    </row>
    <row r="864" spans="1:13" ht="18" customHeight="1">
      <c r="A864" s="4">
        <v>863</v>
      </c>
      <c r="B864" s="37">
        <v>43387</v>
      </c>
      <c r="C864" s="17" t="s">
        <v>35</v>
      </c>
      <c r="D864" s="17" t="s">
        <v>42</v>
      </c>
      <c r="E864" s="17" t="s">
        <v>17</v>
      </c>
      <c r="F864" s="17" t="s">
        <v>29</v>
      </c>
      <c r="G864" s="17" t="s">
        <v>39</v>
      </c>
      <c r="H864" s="17" t="s">
        <v>30</v>
      </c>
      <c r="I864" s="34" t="s">
        <v>14</v>
      </c>
      <c r="J864" s="34" t="s">
        <v>37</v>
      </c>
      <c r="K864" s="12"/>
      <c r="M864" s="12"/>
    </row>
    <row r="865" spans="1:13" ht="18" customHeight="1">
      <c r="A865" s="4">
        <v>864</v>
      </c>
      <c r="B865" s="37">
        <v>43387</v>
      </c>
      <c r="C865" s="17" t="s">
        <v>34</v>
      </c>
      <c r="D865" s="17" t="s">
        <v>22</v>
      </c>
      <c r="E865" s="17" t="s">
        <v>15</v>
      </c>
      <c r="F865" s="17" t="s">
        <v>21</v>
      </c>
      <c r="G865" s="17" t="s">
        <v>41</v>
      </c>
      <c r="H865" s="17" t="s">
        <v>12</v>
      </c>
      <c r="I865" s="34" t="s">
        <v>25</v>
      </c>
      <c r="J865" s="34" t="s">
        <v>31</v>
      </c>
      <c r="K865" s="12"/>
      <c r="M865" s="12"/>
    </row>
    <row r="866" spans="1:13" ht="18" customHeight="1">
      <c r="A866" s="4">
        <v>865</v>
      </c>
      <c r="B866" s="37">
        <v>43388</v>
      </c>
      <c r="C866" s="17" t="s">
        <v>21</v>
      </c>
      <c r="D866" s="17" t="s">
        <v>15</v>
      </c>
      <c r="E866" s="17" t="s">
        <v>41</v>
      </c>
      <c r="F866" s="17" t="s">
        <v>12</v>
      </c>
      <c r="G866" s="17" t="s">
        <v>24</v>
      </c>
      <c r="H866" s="17" t="s">
        <v>22</v>
      </c>
      <c r="I866" s="34" t="s">
        <v>25</v>
      </c>
      <c r="J866" s="34" t="s">
        <v>31</v>
      </c>
      <c r="K866" s="12"/>
      <c r="M866" s="12"/>
    </row>
    <row r="867" spans="1:13" ht="18" customHeight="1">
      <c r="A867" s="4">
        <v>866</v>
      </c>
      <c r="B867" s="37">
        <v>43390</v>
      </c>
      <c r="C867" s="17" t="s">
        <v>49</v>
      </c>
      <c r="D867" s="17" t="s">
        <v>27</v>
      </c>
      <c r="E867" s="17" t="s">
        <v>5</v>
      </c>
      <c r="F867" s="17" t="s">
        <v>44</v>
      </c>
      <c r="G867" s="17" t="s">
        <v>10</v>
      </c>
      <c r="H867" s="17" t="s">
        <v>18</v>
      </c>
      <c r="I867" s="34" t="s">
        <v>32</v>
      </c>
      <c r="J867" s="34" t="s">
        <v>25</v>
      </c>
      <c r="K867" s="12"/>
      <c r="M867" s="12"/>
    </row>
    <row r="868" spans="1:13" ht="18" customHeight="1">
      <c r="A868" s="4">
        <v>867</v>
      </c>
      <c r="B868" s="37">
        <v>43390</v>
      </c>
      <c r="C868" s="17" t="s">
        <v>6</v>
      </c>
      <c r="D868" s="17" t="s">
        <v>36</v>
      </c>
      <c r="E868" s="17" t="s">
        <v>7</v>
      </c>
      <c r="F868" s="17" t="s">
        <v>11</v>
      </c>
      <c r="G868" s="17" t="s">
        <v>23</v>
      </c>
      <c r="H868" s="17" t="s">
        <v>33</v>
      </c>
      <c r="I868" s="34" t="s">
        <v>19</v>
      </c>
      <c r="J868" s="34" t="s">
        <v>37</v>
      </c>
      <c r="K868" s="12"/>
      <c r="M868" s="12"/>
    </row>
    <row r="869" spans="1:13" ht="18" customHeight="1">
      <c r="A869" s="4">
        <v>868</v>
      </c>
      <c r="B869" s="37">
        <v>43391</v>
      </c>
      <c r="C869" s="17" t="s">
        <v>44</v>
      </c>
      <c r="D869" s="17" t="s">
        <v>5</v>
      </c>
      <c r="E869" s="17" t="s">
        <v>10</v>
      </c>
      <c r="F869" s="17" t="s">
        <v>18</v>
      </c>
      <c r="G869" s="17" t="s">
        <v>40</v>
      </c>
      <c r="H869" s="17" t="s">
        <v>27</v>
      </c>
      <c r="I869" s="34" t="s">
        <v>32</v>
      </c>
      <c r="J869" s="34" t="s">
        <v>25</v>
      </c>
      <c r="K869" s="12"/>
      <c r="M869" s="12"/>
    </row>
    <row r="870" spans="1:13" ht="18" customHeight="1">
      <c r="A870" s="4">
        <v>869</v>
      </c>
      <c r="B870" s="37">
        <v>43391</v>
      </c>
      <c r="C870" s="17" t="s">
        <v>11</v>
      </c>
      <c r="D870" s="17" t="s">
        <v>7</v>
      </c>
      <c r="E870" s="17" t="s">
        <v>23</v>
      </c>
      <c r="F870" s="17" t="s">
        <v>33</v>
      </c>
      <c r="G870" s="17" t="s">
        <v>43</v>
      </c>
      <c r="H870" s="17" t="s">
        <v>36</v>
      </c>
      <c r="I870" s="34" t="s">
        <v>19</v>
      </c>
      <c r="J870" s="34" t="s">
        <v>37</v>
      </c>
      <c r="K870" s="12"/>
      <c r="M870" s="12"/>
    </row>
    <row r="871" spans="1:13" ht="18" customHeight="1">
      <c r="A871" s="4">
        <v>870</v>
      </c>
      <c r="B871" s="37">
        <v>43392</v>
      </c>
      <c r="C871" s="17" t="s">
        <v>18</v>
      </c>
      <c r="D871" s="17" t="s">
        <v>10</v>
      </c>
      <c r="E871" s="17" t="s">
        <v>40</v>
      </c>
      <c r="F871" s="17" t="s">
        <v>27</v>
      </c>
      <c r="G871" s="17" t="s">
        <v>49</v>
      </c>
      <c r="H871" s="17" t="s">
        <v>5</v>
      </c>
      <c r="I871" s="34" t="s">
        <v>32</v>
      </c>
      <c r="J871" s="34" t="s">
        <v>25</v>
      </c>
      <c r="K871" s="12"/>
      <c r="M871" s="12"/>
    </row>
    <row r="872" spans="1:13" ht="18" customHeight="1">
      <c r="A872" s="4">
        <v>871</v>
      </c>
      <c r="B872" s="37">
        <v>43392</v>
      </c>
      <c r="C872" s="17" t="s">
        <v>33</v>
      </c>
      <c r="D872" s="17" t="s">
        <v>23</v>
      </c>
      <c r="E872" s="17" t="s">
        <v>43</v>
      </c>
      <c r="F872" s="17" t="s">
        <v>36</v>
      </c>
      <c r="G872" s="17" t="s">
        <v>6</v>
      </c>
      <c r="H872" s="17" t="s">
        <v>7</v>
      </c>
      <c r="I872" s="34" t="s">
        <v>19</v>
      </c>
      <c r="J872" s="34" t="s">
        <v>37</v>
      </c>
      <c r="K872" s="12"/>
      <c r="M872" s="12"/>
    </row>
    <row r="873" spans="1:13" ht="18" customHeight="1">
      <c r="A873" s="4">
        <v>872</v>
      </c>
      <c r="B873" s="37">
        <v>43393</v>
      </c>
      <c r="C873" s="17" t="s">
        <v>27</v>
      </c>
      <c r="D873" s="17" t="s">
        <v>40</v>
      </c>
      <c r="E873" s="17" t="s">
        <v>49</v>
      </c>
      <c r="F873" s="17" t="s">
        <v>5</v>
      </c>
      <c r="G873" s="17" t="s">
        <v>44</v>
      </c>
      <c r="H873" s="17" t="s">
        <v>10</v>
      </c>
      <c r="I873" s="34" t="s">
        <v>32</v>
      </c>
      <c r="J873" s="34" t="s">
        <v>25</v>
      </c>
      <c r="K873" s="12"/>
      <c r="M873" s="12"/>
    </row>
    <row r="874" spans="1:13" ht="18" customHeight="1">
      <c r="A874" s="4">
        <v>873</v>
      </c>
      <c r="B874" s="37">
        <v>43394</v>
      </c>
      <c r="C874" s="17" t="s">
        <v>5</v>
      </c>
      <c r="D874" s="17" t="s">
        <v>49</v>
      </c>
      <c r="E874" s="17" t="s">
        <v>44</v>
      </c>
      <c r="F874" s="17" t="s">
        <v>10</v>
      </c>
      <c r="G874" s="17" t="s">
        <v>18</v>
      </c>
      <c r="H874" s="17" t="s">
        <v>40</v>
      </c>
      <c r="I874" s="34" t="s">
        <v>32</v>
      </c>
      <c r="J874" s="34" t="s">
        <v>25</v>
      </c>
      <c r="K874" s="12"/>
      <c r="M874" s="12"/>
    </row>
    <row r="875" spans="1:13" ht="18" customHeight="1">
      <c r="A875" s="4">
        <v>874</v>
      </c>
      <c r="B875" s="37">
        <v>43400</v>
      </c>
      <c r="C875" s="17" t="s">
        <v>4</v>
      </c>
      <c r="D875" s="17" t="s">
        <v>28</v>
      </c>
      <c r="E875" s="17" t="s">
        <v>17</v>
      </c>
      <c r="F875" s="17" t="s">
        <v>34</v>
      </c>
      <c r="G875" s="17" t="s">
        <v>24</v>
      </c>
      <c r="H875" s="17" t="s">
        <v>29</v>
      </c>
      <c r="I875" s="34" t="s">
        <v>19</v>
      </c>
      <c r="J875" s="34" t="s">
        <v>25</v>
      </c>
      <c r="K875" s="12"/>
      <c r="M875" s="12"/>
    </row>
    <row r="876" spans="1:13" ht="18" customHeight="1">
      <c r="A876" s="4">
        <v>875</v>
      </c>
      <c r="B876" s="37">
        <v>43401</v>
      </c>
      <c r="C876" s="17" t="s">
        <v>34</v>
      </c>
      <c r="D876" s="17" t="s">
        <v>17</v>
      </c>
      <c r="E876" s="17" t="s">
        <v>24</v>
      </c>
      <c r="F876" s="17" t="s">
        <v>29</v>
      </c>
      <c r="G876" s="17" t="s">
        <v>16</v>
      </c>
      <c r="H876" s="17" t="s">
        <v>28</v>
      </c>
      <c r="I876" s="34" t="s">
        <v>19</v>
      </c>
      <c r="J876" s="34" t="s">
        <v>25</v>
      </c>
      <c r="K876" s="12"/>
      <c r="M876" s="12"/>
    </row>
    <row r="877" spans="1:13" ht="18" customHeight="1">
      <c r="A877" s="4">
        <v>876</v>
      </c>
      <c r="B877" s="37">
        <v>43403</v>
      </c>
      <c r="C877" s="17" t="s">
        <v>29</v>
      </c>
      <c r="D877" s="17" t="s">
        <v>24</v>
      </c>
      <c r="E877" s="17" t="s">
        <v>16</v>
      </c>
      <c r="F877" s="17" t="s">
        <v>28</v>
      </c>
      <c r="G877" s="17" t="s">
        <v>4</v>
      </c>
      <c r="H877" s="17" t="s">
        <v>17</v>
      </c>
      <c r="I877" s="34" t="s">
        <v>25</v>
      </c>
      <c r="J877" s="34" t="s">
        <v>19</v>
      </c>
      <c r="K877" s="12"/>
      <c r="M877" s="12"/>
    </row>
    <row r="878" spans="1:13" ht="18" customHeight="1">
      <c r="A878" s="4">
        <v>877</v>
      </c>
      <c r="B878" s="37">
        <v>43404</v>
      </c>
      <c r="C878" s="17" t="s">
        <v>28</v>
      </c>
      <c r="D878" s="17" t="s">
        <v>16</v>
      </c>
      <c r="E878" s="17" t="s">
        <v>4</v>
      </c>
      <c r="F878" s="17" t="s">
        <v>17</v>
      </c>
      <c r="G878" s="17" t="s">
        <v>34</v>
      </c>
      <c r="H878" s="17" t="s">
        <v>24</v>
      </c>
      <c r="I878" s="34" t="s">
        <v>25</v>
      </c>
      <c r="J878" s="34" t="s">
        <v>19</v>
      </c>
      <c r="K878" s="12"/>
      <c r="M878" s="12"/>
    </row>
    <row r="879" spans="1:13" ht="18" customHeight="1">
      <c r="A879" s="4">
        <v>878</v>
      </c>
      <c r="B879" s="37">
        <v>43405</v>
      </c>
      <c r="C879" s="17" t="s">
        <v>17</v>
      </c>
      <c r="D879" s="17" t="s">
        <v>4</v>
      </c>
      <c r="E879" s="17" t="s">
        <v>34</v>
      </c>
      <c r="F879" s="17" t="s">
        <v>24</v>
      </c>
      <c r="G879" s="17" t="s">
        <v>29</v>
      </c>
      <c r="H879" s="17" t="s">
        <v>16</v>
      </c>
      <c r="I879" s="34" t="s">
        <v>25</v>
      </c>
      <c r="J879" s="34" t="s">
        <v>19</v>
      </c>
      <c r="K879" s="12"/>
      <c r="M879" s="12"/>
    </row>
    <row r="880" spans="1:13" ht="18" customHeight="1">
      <c r="A880" s="4">
        <v>879</v>
      </c>
      <c r="B880" s="37">
        <v>43407</v>
      </c>
      <c r="C880" s="17" t="s">
        <v>24</v>
      </c>
      <c r="D880" s="17" t="s">
        <v>34</v>
      </c>
      <c r="E880" s="17" t="s">
        <v>29</v>
      </c>
      <c r="F880" s="17" t="s">
        <v>16</v>
      </c>
      <c r="G880" s="17" t="s">
        <v>28</v>
      </c>
      <c r="H880" s="17" t="s">
        <v>4</v>
      </c>
      <c r="I880" s="34" t="s">
        <v>19</v>
      </c>
      <c r="J880" s="34" t="s">
        <v>25</v>
      </c>
      <c r="K880" s="12"/>
      <c r="M880" s="12"/>
    </row>
    <row r="881" spans="1:13" ht="18" customHeight="1">
      <c r="A881" s="4"/>
      <c r="B881" s="37"/>
      <c r="C881" s="17">
        <f>SUBTOTAL(3,C2:C880)</f>
        <v>879</v>
      </c>
      <c r="D881" s="17">
        <f t="shared" ref="D881:J881" si="3">SUBTOTAL(3,D2:D880)</f>
        <v>879</v>
      </c>
      <c r="E881" s="17">
        <f t="shared" si="3"/>
        <v>879</v>
      </c>
      <c r="F881" s="17">
        <f t="shared" si="3"/>
        <v>879</v>
      </c>
      <c r="G881" s="17">
        <f t="shared" si="3"/>
        <v>21</v>
      </c>
      <c r="H881" s="17">
        <f t="shared" si="3"/>
        <v>22</v>
      </c>
      <c r="I881" s="64">
        <f t="shared" si="3"/>
        <v>879</v>
      </c>
      <c r="J881" s="64">
        <f t="shared" si="3"/>
        <v>879</v>
      </c>
      <c r="K881" s="12"/>
      <c r="M881" s="12"/>
    </row>
    <row r="882" spans="1:13" ht="18" customHeight="1">
      <c r="A882" s="4">
        <v>880</v>
      </c>
      <c r="B882" s="37">
        <v>43267</v>
      </c>
      <c r="C882" s="92" t="s">
        <v>318</v>
      </c>
      <c r="D882" s="93"/>
      <c r="E882" s="93"/>
      <c r="F882" s="93"/>
      <c r="G882" s="93"/>
      <c r="H882" s="93"/>
      <c r="I882" s="90"/>
      <c r="J882" s="61"/>
      <c r="K882" s="12"/>
      <c r="M882" s="12"/>
    </row>
  </sheetData>
  <autoFilter ref="Q2:V61" xr:uid="{1C89DA29-35CF-4564-A954-A158F069C7F9}"/>
  <sortState xmlns:xlrd2="http://schemas.microsoft.com/office/spreadsheetml/2017/richdata2" ref="M2:V66">
    <sortCondition descending="1" ref="N2:N66"/>
  </sortState>
  <mergeCells count="1">
    <mergeCell ref="L1:V1"/>
  </mergeCells>
  <phoneticPr fontId="1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46FB9-ECA5-4E3F-A94E-A8EB5E294058}">
  <dimension ref="A1:V885"/>
  <sheetViews>
    <sheetView workbookViewId="0">
      <selection activeCell="H60" sqref="H60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10" width="11.625" style="9" customWidth="1"/>
    <col min="11" max="11" width="4.625" style="9" customWidth="1"/>
    <col min="12" max="12" width="3.5" style="20" bestFit="1" customWidth="1"/>
    <col min="13" max="13" width="11" style="9" bestFit="1" customWidth="1"/>
    <col min="14" max="15" width="6.625" style="9" customWidth="1"/>
    <col min="16" max="16" width="2.625" style="9" customWidth="1"/>
    <col min="17" max="22" width="6.625" style="9" customWidth="1"/>
    <col min="23" max="16384" width="9" style="9"/>
  </cols>
  <sheetData>
    <row r="1" spans="1:22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4" t="s">
        <v>414</v>
      </c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2" ht="18" customHeight="1">
      <c r="A2" s="4">
        <v>1</v>
      </c>
      <c r="B2" s="35">
        <v>42825</v>
      </c>
      <c r="C2" s="36" t="s">
        <v>7</v>
      </c>
      <c r="D2" s="36" t="s">
        <v>44</v>
      </c>
      <c r="E2" s="36" t="s">
        <v>35</v>
      </c>
      <c r="F2" s="36" t="s">
        <v>33</v>
      </c>
      <c r="G2" s="21"/>
      <c r="H2" s="21"/>
      <c r="I2" s="21" t="s">
        <v>19</v>
      </c>
      <c r="J2" s="21" t="s">
        <v>38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</row>
    <row r="3" spans="1:22" ht="18" customHeight="1">
      <c r="A3" s="4">
        <v>2</v>
      </c>
      <c r="B3" s="35">
        <v>42825</v>
      </c>
      <c r="C3" s="36" t="s">
        <v>6</v>
      </c>
      <c r="D3" s="36" t="s">
        <v>49</v>
      </c>
      <c r="E3" s="36" t="s">
        <v>12</v>
      </c>
      <c r="F3" s="36" t="s">
        <v>27</v>
      </c>
      <c r="G3" s="21"/>
      <c r="H3" s="21"/>
      <c r="I3" s="21" t="s">
        <v>31</v>
      </c>
      <c r="J3" s="21" t="s">
        <v>32</v>
      </c>
      <c r="L3" s="4">
        <v>1</v>
      </c>
      <c r="M3" s="36" t="s">
        <v>78</v>
      </c>
      <c r="N3" s="10">
        <f>COUNTIF($C$2:$H$883,"西本欣司")</f>
        <v>101</v>
      </c>
      <c r="O3" s="10">
        <f t="shared" ref="O3:O34" si="0">SUM(Q3:V3)</f>
        <v>101</v>
      </c>
      <c r="P3" s="24"/>
      <c r="Q3" s="10">
        <f>COUNTIF($C$2:$C$883,"西本欣司")</f>
        <v>25</v>
      </c>
      <c r="R3" s="10">
        <f>COUNTIF($D$2:$D$883,"西本欣司")</f>
        <v>24</v>
      </c>
      <c r="S3" s="10">
        <f>COUNTIF($E$2:$E$883,"西本欣司")</f>
        <v>26</v>
      </c>
      <c r="T3" s="10">
        <f>COUNTIF($F$2:$F$883,"西本欣司")</f>
        <v>23</v>
      </c>
      <c r="U3" s="10">
        <f>COUNTIF($G$2:$G$883,"西本欣司")</f>
        <v>2</v>
      </c>
      <c r="V3" s="10">
        <f>COUNTIF($H$2:$H$883,"西本欣司")</f>
        <v>1</v>
      </c>
    </row>
    <row r="4" spans="1:22" ht="18" customHeight="1">
      <c r="A4" s="4">
        <v>3</v>
      </c>
      <c r="B4" s="35">
        <v>42825</v>
      </c>
      <c r="C4" s="36" t="s">
        <v>28</v>
      </c>
      <c r="D4" s="36" t="s">
        <v>18</v>
      </c>
      <c r="E4" s="36" t="s">
        <v>10</v>
      </c>
      <c r="F4" s="36" t="s">
        <v>36</v>
      </c>
      <c r="G4" s="21"/>
      <c r="H4" s="21"/>
      <c r="I4" s="21" t="s">
        <v>14</v>
      </c>
      <c r="J4" s="21" t="s">
        <v>13</v>
      </c>
      <c r="L4" s="4">
        <v>2</v>
      </c>
      <c r="M4" s="36" t="s">
        <v>94</v>
      </c>
      <c r="N4" s="10">
        <f>COUNTIF($C$2:$H$883,"秋村謙宏")</f>
        <v>101</v>
      </c>
      <c r="O4" s="10">
        <f t="shared" si="0"/>
        <v>101</v>
      </c>
      <c r="P4" s="24"/>
      <c r="Q4" s="10">
        <f>COUNTIF($C$2:$C$883,"秋村謙宏")</f>
        <v>22</v>
      </c>
      <c r="R4" s="10">
        <f>COUNTIF($D$2:$D$883,"秋村謙宏")</f>
        <v>25</v>
      </c>
      <c r="S4" s="10">
        <f>COUNTIF($E$2:$E$883,"秋村謙宏")</f>
        <v>26</v>
      </c>
      <c r="T4" s="10">
        <f>COUNTIF($F$2:$F$883,"秋村謙宏")</f>
        <v>25</v>
      </c>
      <c r="U4" s="10">
        <f>COUNTIF($G$2:$G$883,"秋村謙宏")</f>
        <v>1</v>
      </c>
      <c r="V4" s="10">
        <f>COUNTIF($H$2:$H$883,"秋村謙宏")</f>
        <v>2</v>
      </c>
    </row>
    <row r="5" spans="1:22" ht="18" customHeight="1">
      <c r="A5" s="4">
        <v>4</v>
      </c>
      <c r="B5" s="35">
        <v>42825</v>
      </c>
      <c r="C5" s="36" t="s">
        <v>23</v>
      </c>
      <c r="D5" s="36" t="s">
        <v>24</v>
      </c>
      <c r="E5" s="36" t="s">
        <v>17</v>
      </c>
      <c r="F5" s="36" t="s">
        <v>21</v>
      </c>
      <c r="G5" s="21"/>
      <c r="H5" s="21"/>
      <c r="I5" s="21" t="s">
        <v>25</v>
      </c>
      <c r="J5" s="21" t="s">
        <v>8</v>
      </c>
      <c r="L5" s="4">
        <v>3</v>
      </c>
      <c r="M5" s="36" t="s">
        <v>81</v>
      </c>
      <c r="N5" s="10">
        <f>COUNTIF($C$2:$H$883,"丹波幸一")</f>
        <v>100</v>
      </c>
      <c r="O5" s="10">
        <f t="shared" si="0"/>
        <v>100</v>
      </c>
      <c r="P5" s="24"/>
      <c r="Q5" s="10">
        <f>COUNTIF($C$2:$C$883,"丹波幸一")</f>
        <v>25</v>
      </c>
      <c r="R5" s="10">
        <f>COUNTIF($D$2:$D$883,"丹波幸一")</f>
        <v>24</v>
      </c>
      <c r="S5" s="10">
        <f>COUNTIF($E$2:$E$883,"丹波幸一")</f>
        <v>25</v>
      </c>
      <c r="T5" s="10">
        <f>COUNTIF($F$2:$F$883,"丹波幸一")</f>
        <v>25</v>
      </c>
      <c r="U5" s="10">
        <f>COUNTIF($G$2:$G$883,"丹波幸一")</f>
        <v>1</v>
      </c>
      <c r="V5" s="10">
        <f>COUNTIF($H$2:$H$883,"丹波幸一")</f>
        <v>0</v>
      </c>
    </row>
    <row r="6" spans="1:22" ht="18" customHeight="1">
      <c r="A6" s="4">
        <v>5</v>
      </c>
      <c r="B6" s="35">
        <v>42825</v>
      </c>
      <c r="C6" s="36" t="s">
        <v>22</v>
      </c>
      <c r="D6" s="36" t="s">
        <v>29</v>
      </c>
      <c r="E6" s="36" t="s">
        <v>4</v>
      </c>
      <c r="F6" s="36" t="s">
        <v>5</v>
      </c>
      <c r="G6" s="21"/>
      <c r="H6" s="21"/>
      <c r="I6" s="21" t="s">
        <v>37</v>
      </c>
      <c r="J6" s="21" t="s">
        <v>20</v>
      </c>
      <c r="L6" s="4">
        <v>4</v>
      </c>
      <c r="M6" s="36" t="s">
        <v>84</v>
      </c>
      <c r="N6" s="10">
        <f>COUNTIF($C$2:$H$883,"本田英志")</f>
        <v>100</v>
      </c>
      <c r="O6" s="10">
        <f t="shared" si="0"/>
        <v>100</v>
      </c>
      <c r="P6" s="24"/>
      <c r="Q6" s="10">
        <f>COUNTIF($C$2:$C$883,"本田英志")</f>
        <v>24</v>
      </c>
      <c r="R6" s="10">
        <f>COUNTIF($D$2:$D$883,"本田英志")</f>
        <v>24</v>
      </c>
      <c r="S6" s="10">
        <f>COUNTIF($E$2:$E$883,"本田英志")</f>
        <v>25</v>
      </c>
      <c r="T6" s="10">
        <f>COUNTIF($F$2:$F$883,"本田英志")</f>
        <v>26</v>
      </c>
      <c r="U6" s="10">
        <f>COUNTIF($G$2:$G$883,"本田英志")</f>
        <v>0</v>
      </c>
      <c r="V6" s="10">
        <f>COUNTIF($H$2:$H$883,"本田英志")</f>
        <v>1</v>
      </c>
    </row>
    <row r="7" spans="1:22" ht="18" customHeight="1">
      <c r="A7" s="4">
        <v>6</v>
      </c>
      <c r="B7" s="35">
        <v>42825</v>
      </c>
      <c r="C7" s="36" t="s">
        <v>16</v>
      </c>
      <c r="D7" s="36" t="s">
        <v>34</v>
      </c>
      <c r="E7" s="36" t="s">
        <v>72</v>
      </c>
      <c r="F7" s="36" t="s">
        <v>15</v>
      </c>
      <c r="G7" s="21"/>
      <c r="H7" s="21"/>
      <c r="I7" s="21" t="s">
        <v>26</v>
      </c>
      <c r="J7" s="21" t="s">
        <v>9</v>
      </c>
      <c r="L7" s="4">
        <v>5</v>
      </c>
      <c r="M7" s="36" t="s">
        <v>95</v>
      </c>
      <c r="N7" s="10">
        <f>COUNTIF($C$2:$H$883,"深谷篤")</f>
        <v>100</v>
      </c>
      <c r="O7" s="10">
        <f t="shared" si="0"/>
        <v>100</v>
      </c>
      <c r="P7" s="24"/>
      <c r="Q7" s="10">
        <f>COUNTIF($C$2:$C$883,"深谷篤")</f>
        <v>24</v>
      </c>
      <c r="R7" s="10">
        <f>COUNTIF($D$2:$D$883,"深谷篤")</f>
        <v>23</v>
      </c>
      <c r="S7" s="10">
        <f>COUNTIF($E$2:$E$883,"深谷篤")</f>
        <v>24</v>
      </c>
      <c r="T7" s="10">
        <f>COUNTIF($F$2:$F$883,"深谷篤")</f>
        <v>25</v>
      </c>
      <c r="U7" s="10">
        <f>COUNTIF($G$2:$G$883,"深谷篤")</f>
        <v>1</v>
      </c>
      <c r="V7" s="10">
        <f>COUNTIF($H$2:$H$883,"深谷篤")</f>
        <v>3</v>
      </c>
    </row>
    <row r="8" spans="1:22" ht="18" customHeight="1">
      <c r="A8" s="4">
        <v>7</v>
      </c>
      <c r="B8" s="35">
        <v>42826</v>
      </c>
      <c r="C8" s="36" t="s">
        <v>34</v>
      </c>
      <c r="D8" s="36" t="s">
        <v>72</v>
      </c>
      <c r="E8" s="36" t="s">
        <v>15</v>
      </c>
      <c r="F8" s="36" t="s">
        <v>11</v>
      </c>
      <c r="G8" s="21"/>
      <c r="H8" s="21"/>
      <c r="I8" s="21" t="s">
        <v>26</v>
      </c>
      <c r="J8" s="21" t="s">
        <v>9</v>
      </c>
      <c r="L8" s="4">
        <v>6</v>
      </c>
      <c r="M8" s="36" t="s">
        <v>97</v>
      </c>
      <c r="N8" s="10">
        <f>COUNTIF($C$2:$H$883,"牧田匡平")</f>
        <v>100</v>
      </c>
      <c r="O8" s="10">
        <f t="shared" si="0"/>
        <v>100</v>
      </c>
      <c r="P8" s="24"/>
      <c r="Q8" s="10">
        <f>COUNTIF($C$2:$C$883,"牧田匡平")</f>
        <v>25</v>
      </c>
      <c r="R8" s="10">
        <f>COUNTIF($D$2:$D$883,"牧田匡平")</f>
        <v>26</v>
      </c>
      <c r="S8" s="10">
        <f>COUNTIF($E$2:$E$883,"牧田匡平")</f>
        <v>24</v>
      </c>
      <c r="T8" s="10">
        <f>COUNTIF($F$2:$F$883,"牧田匡平")</f>
        <v>23</v>
      </c>
      <c r="U8" s="10">
        <f>COUNTIF($G$2:$G$883,"牧田匡平")</f>
        <v>1</v>
      </c>
      <c r="V8" s="10">
        <f>COUNTIF($H$2:$H$883,"牧田匡平")</f>
        <v>1</v>
      </c>
    </row>
    <row r="9" spans="1:22" ht="18" customHeight="1">
      <c r="A9" s="4">
        <v>8</v>
      </c>
      <c r="B9" s="35">
        <v>42826</v>
      </c>
      <c r="C9" s="36" t="s">
        <v>49</v>
      </c>
      <c r="D9" s="36" t="s">
        <v>12</v>
      </c>
      <c r="E9" s="36" t="s">
        <v>27</v>
      </c>
      <c r="F9" s="36" t="s">
        <v>30</v>
      </c>
      <c r="G9" s="21"/>
      <c r="H9" s="21"/>
      <c r="I9" s="21" t="s">
        <v>31</v>
      </c>
      <c r="J9" s="21" t="s">
        <v>32</v>
      </c>
      <c r="L9" s="4">
        <v>7</v>
      </c>
      <c r="M9" s="36" t="s">
        <v>96</v>
      </c>
      <c r="N9" s="10">
        <f>COUNTIF($C$2:$H$883,"津川力")</f>
        <v>99</v>
      </c>
      <c r="O9" s="10">
        <f t="shared" si="0"/>
        <v>99</v>
      </c>
      <c r="P9" s="24"/>
      <c r="Q9" s="10">
        <f>COUNTIF($C$2:$C$883,"津川力")</f>
        <v>25</v>
      </c>
      <c r="R9" s="10">
        <f>COUNTIF($D$2:$D$883,"津川力")</f>
        <v>24</v>
      </c>
      <c r="S9" s="10">
        <f>COUNTIF($E$2:$E$883,"津川力")</f>
        <v>23</v>
      </c>
      <c r="T9" s="10">
        <f>COUNTIF($F$2:$F$883,"津川力")</f>
        <v>25</v>
      </c>
      <c r="U9" s="10">
        <f>COUNTIF($G$2:$G$883,"津川力")</f>
        <v>1</v>
      </c>
      <c r="V9" s="10">
        <f>COUNTIF($H$2:$H$883,"津川力")</f>
        <v>1</v>
      </c>
    </row>
    <row r="10" spans="1:22" ht="18" customHeight="1">
      <c r="A10" s="4">
        <v>9</v>
      </c>
      <c r="B10" s="35">
        <v>42826</v>
      </c>
      <c r="C10" s="36" t="s">
        <v>44</v>
      </c>
      <c r="D10" s="36" t="s">
        <v>35</v>
      </c>
      <c r="E10" s="36" t="s">
        <v>33</v>
      </c>
      <c r="F10" s="36" t="s">
        <v>50</v>
      </c>
      <c r="G10" s="21"/>
      <c r="H10" s="21"/>
      <c r="I10" s="21" t="s">
        <v>19</v>
      </c>
      <c r="J10" s="21" t="s">
        <v>38</v>
      </c>
      <c r="L10" s="4">
        <v>8</v>
      </c>
      <c r="M10" s="36" t="s">
        <v>79</v>
      </c>
      <c r="N10" s="10">
        <f>COUNTIF($C$2:$H$883,"有隅昭二")</f>
        <v>98</v>
      </c>
      <c r="O10" s="10">
        <f t="shared" si="0"/>
        <v>98</v>
      </c>
      <c r="P10" s="24"/>
      <c r="Q10" s="10">
        <f>COUNTIF($C$2:$C$883,"有隅昭二")</f>
        <v>22</v>
      </c>
      <c r="R10" s="10">
        <f>COUNTIF($D$2:$D$883,"有隅昭二")</f>
        <v>25</v>
      </c>
      <c r="S10" s="10">
        <f>COUNTIF($E$2:$E$883,"有隅昭二")</f>
        <v>24</v>
      </c>
      <c r="T10" s="10">
        <f>COUNTIF($F$2:$F$883,"有隅昭二")</f>
        <v>25</v>
      </c>
      <c r="U10" s="10">
        <f>COUNTIF($G$2:$G$883,"有隅昭二")</f>
        <v>1</v>
      </c>
      <c r="V10" s="10">
        <f>COUNTIF($H$2:$H$883,"有隅昭二")</f>
        <v>1</v>
      </c>
    </row>
    <row r="11" spans="1:22" ht="18" customHeight="1">
      <c r="A11" s="4">
        <v>10</v>
      </c>
      <c r="B11" s="35">
        <v>42826</v>
      </c>
      <c r="C11" s="36" t="s">
        <v>29</v>
      </c>
      <c r="D11" s="36" t="s">
        <v>4</v>
      </c>
      <c r="E11" s="36" t="s">
        <v>5</v>
      </c>
      <c r="F11" s="36" t="s">
        <v>39</v>
      </c>
      <c r="G11" s="21"/>
      <c r="H11" s="21"/>
      <c r="I11" s="21" t="s">
        <v>37</v>
      </c>
      <c r="J11" s="21" t="s">
        <v>20</v>
      </c>
      <c r="L11" s="4">
        <v>9</v>
      </c>
      <c r="M11" s="36" t="s">
        <v>54</v>
      </c>
      <c r="N11" s="10">
        <f>COUNTIF($C$2:$H$883,"土山剛弘")</f>
        <v>98</v>
      </c>
      <c r="O11" s="10">
        <f t="shared" si="0"/>
        <v>98</v>
      </c>
      <c r="P11" s="24"/>
      <c r="Q11" s="10">
        <f>COUNTIF($C$2:$C$883,"土山剛弘")</f>
        <v>22</v>
      </c>
      <c r="R11" s="10">
        <f>COUNTIF($D$2:$D$883,"土山剛弘")</f>
        <v>25</v>
      </c>
      <c r="S11" s="10">
        <f>COUNTIF($E$2:$E$883,"土山剛弘")</f>
        <v>23</v>
      </c>
      <c r="T11" s="10">
        <f>COUNTIF($F$2:$F$883,"土山剛弘")</f>
        <v>25</v>
      </c>
      <c r="U11" s="10">
        <f>COUNTIF($G$2:$G$883,"土山剛弘")</f>
        <v>1</v>
      </c>
      <c r="V11" s="10">
        <f>COUNTIF($H$2:$H$883,"土山剛弘")</f>
        <v>2</v>
      </c>
    </row>
    <row r="12" spans="1:22" ht="18" customHeight="1">
      <c r="A12" s="4">
        <v>11</v>
      </c>
      <c r="B12" s="35">
        <v>42826</v>
      </c>
      <c r="C12" s="36" t="s">
        <v>24</v>
      </c>
      <c r="D12" s="36" t="s">
        <v>17</v>
      </c>
      <c r="E12" s="36" t="s">
        <v>21</v>
      </c>
      <c r="F12" s="36" t="s">
        <v>43</v>
      </c>
      <c r="G12" s="21"/>
      <c r="H12" s="21"/>
      <c r="I12" s="21" t="s">
        <v>25</v>
      </c>
      <c r="J12" s="21" t="s">
        <v>8</v>
      </c>
      <c r="L12" s="4">
        <v>10</v>
      </c>
      <c r="M12" s="36" t="s">
        <v>10</v>
      </c>
      <c r="N12" s="10">
        <f>COUNTIF($C$2:$H$883,"森健次郎")</f>
        <v>97</v>
      </c>
      <c r="O12" s="10">
        <f t="shared" si="0"/>
        <v>97</v>
      </c>
      <c r="P12" s="24"/>
      <c r="Q12" s="10">
        <f>COUNTIF($C$2:$C$883,"森健次郎")</f>
        <v>22</v>
      </c>
      <c r="R12" s="10">
        <f>COUNTIF($D$2:$D$883,"森健次郎")</f>
        <v>23</v>
      </c>
      <c r="S12" s="10">
        <f>COUNTIF($E$2:$E$883,"森健次郎")</f>
        <v>26</v>
      </c>
      <c r="T12" s="10">
        <f>COUNTIF($F$2:$F$883,"森健次郎")</f>
        <v>24</v>
      </c>
      <c r="U12" s="10">
        <f>COUNTIF($G$2:$G$883,"森健次郎")</f>
        <v>1</v>
      </c>
      <c r="V12" s="10">
        <f>COUNTIF($H$2:$H$883,"森健次郎")</f>
        <v>1</v>
      </c>
    </row>
    <row r="13" spans="1:22" ht="18" customHeight="1">
      <c r="A13" s="4">
        <v>12</v>
      </c>
      <c r="B13" s="35">
        <v>42826</v>
      </c>
      <c r="C13" s="36" t="s">
        <v>18</v>
      </c>
      <c r="D13" s="36" t="s">
        <v>10</v>
      </c>
      <c r="E13" s="36" t="s">
        <v>36</v>
      </c>
      <c r="F13" s="36" t="s">
        <v>131</v>
      </c>
      <c r="G13" s="21"/>
      <c r="H13" s="21"/>
      <c r="I13" s="21" t="s">
        <v>14</v>
      </c>
      <c r="J13" s="21" t="s">
        <v>13</v>
      </c>
      <c r="L13" s="4">
        <v>11</v>
      </c>
      <c r="M13" s="36" t="s">
        <v>80</v>
      </c>
      <c r="N13" s="10">
        <f>COUNTIF($C$2:$H$883,"眞鍋勝已")</f>
        <v>97</v>
      </c>
      <c r="O13" s="10">
        <f t="shared" si="0"/>
        <v>97</v>
      </c>
      <c r="P13" s="24"/>
      <c r="Q13" s="10">
        <f>COUNTIF($C$2:$C$883,"眞鍋勝已")</f>
        <v>24</v>
      </c>
      <c r="R13" s="10">
        <f>COUNTIF($D$2:$D$883,"眞鍋勝已")</f>
        <v>23</v>
      </c>
      <c r="S13" s="10">
        <f>COUNTIF($E$2:$E$883,"眞鍋勝已")</f>
        <v>23</v>
      </c>
      <c r="T13" s="10">
        <f>COUNTIF($F$2:$F$883,"眞鍋勝已")</f>
        <v>26</v>
      </c>
      <c r="U13" s="10">
        <f>COUNTIF($G$2:$G$883,"眞鍋勝已")</f>
        <v>0</v>
      </c>
      <c r="V13" s="10">
        <f>COUNTIF($H$2:$H$883,"眞鍋勝已")</f>
        <v>1</v>
      </c>
    </row>
    <row r="14" spans="1:22" ht="18" customHeight="1">
      <c r="A14" s="4">
        <v>13</v>
      </c>
      <c r="B14" s="35">
        <v>42827</v>
      </c>
      <c r="C14" s="36" t="s">
        <v>4</v>
      </c>
      <c r="D14" s="36" t="s">
        <v>5</v>
      </c>
      <c r="E14" s="36" t="s">
        <v>39</v>
      </c>
      <c r="F14" s="36" t="s">
        <v>22</v>
      </c>
      <c r="G14" s="21"/>
      <c r="H14" s="21"/>
      <c r="I14" s="21" t="s">
        <v>37</v>
      </c>
      <c r="J14" s="21" t="s">
        <v>20</v>
      </c>
      <c r="L14" s="4">
        <v>12</v>
      </c>
      <c r="M14" s="36" t="s">
        <v>88</v>
      </c>
      <c r="N14" s="10">
        <f>COUNTIF($C$2:$H$883,"木内九二生")</f>
        <v>97</v>
      </c>
      <c r="O14" s="10">
        <f t="shared" si="0"/>
        <v>97</v>
      </c>
      <c r="P14" s="24"/>
      <c r="Q14" s="10">
        <f>COUNTIF($C$2:$C$883,"木内九二生")</f>
        <v>24</v>
      </c>
      <c r="R14" s="10">
        <f>COUNTIF($D$2:$D$883,"木内九二生")</f>
        <v>24</v>
      </c>
      <c r="S14" s="10">
        <f>COUNTIF($E$2:$E$883,"木内九二生")</f>
        <v>22</v>
      </c>
      <c r="T14" s="10">
        <f>COUNTIF($F$2:$F$883,"木内九二生")</f>
        <v>26</v>
      </c>
      <c r="U14" s="10">
        <f>COUNTIF($G$2:$G$883,"木内九二生")</f>
        <v>0</v>
      </c>
      <c r="V14" s="10">
        <f>COUNTIF($H$2:$H$883,"木内九二生")</f>
        <v>1</v>
      </c>
    </row>
    <row r="15" spans="1:22" ht="18" customHeight="1">
      <c r="A15" s="4">
        <v>14</v>
      </c>
      <c r="B15" s="35">
        <v>42827</v>
      </c>
      <c r="C15" s="36" t="s">
        <v>72</v>
      </c>
      <c r="D15" s="36" t="s">
        <v>15</v>
      </c>
      <c r="E15" s="36" t="s">
        <v>11</v>
      </c>
      <c r="F15" s="36" t="s">
        <v>16</v>
      </c>
      <c r="G15" s="21"/>
      <c r="H15" s="21"/>
      <c r="I15" s="21" t="s">
        <v>26</v>
      </c>
      <c r="J15" s="21" t="s">
        <v>9</v>
      </c>
      <c r="L15" s="4">
        <v>13</v>
      </c>
      <c r="M15" s="36" t="s">
        <v>89</v>
      </c>
      <c r="N15" s="10">
        <f>COUNTIF($C$2:$H$883,"嶋田哲也")</f>
        <v>97</v>
      </c>
      <c r="O15" s="10">
        <f t="shared" si="0"/>
        <v>97</v>
      </c>
      <c r="P15" s="24"/>
      <c r="Q15" s="10">
        <f>COUNTIF($C$2:$C$883,"嶋田哲也")</f>
        <v>25</v>
      </c>
      <c r="R15" s="10">
        <f>COUNTIF($D$2:$D$883,"嶋田哲也")</f>
        <v>23</v>
      </c>
      <c r="S15" s="10">
        <f>COUNTIF($E$2:$E$883,"嶋田哲也")</f>
        <v>22</v>
      </c>
      <c r="T15" s="10">
        <f>COUNTIF($F$2:$F$883,"嶋田哲也")</f>
        <v>25</v>
      </c>
      <c r="U15" s="10">
        <f>COUNTIF($G$2:$G$883,"嶋田哲也")</f>
        <v>1</v>
      </c>
      <c r="V15" s="10">
        <f>COUNTIF($H$2:$H$883,"嶋田哲也")</f>
        <v>1</v>
      </c>
    </row>
    <row r="16" spans="1:22" ht="18" customHeight="1">
      <c r="A16" s="4">
        <v>15</v>
      </c>
      <c r="B16" s="35">
        <v>42827</v>
      </c>
      <c r="C16" s="36" t="s">
        <v>35</v>
      </c>
      <c r="D16" s="36" t="s">
        <v>33</v>
      </c>
      <c r="E16" s="36" t="s">
        <v>50</v>
      </c>
      <c r="F16" s="36" t="s">
        <v>7</v>
      </c>
      <c r="G16" s="21"/>
      <c r="H16" s="21"/>
      <c r="I16" s="21" t="s">
        <v>19</v>
      </c>
      <c r="J16" s="21" t="s">
        <v>38</v>
      </c>
      <c r="L16" s="4">
        <v>14</v>
      </c>
      <c r="M16" s="34" t="s">
        <v>130</v>
      </c>
      <c r="N16" s="10">
        <f>COUNTIF($C$2:$H$883,"佐々木昌信")</f>
        <v>97</v>
      </c>
      <c r="O16" s="10">
        <f t="shared" si="0"/>
        <v>97</v>
      </c>
      <c r="P16" s="24"/>
      <c r="Q16" s="10">
        <f>COUNTIF($C$2:$C$883,"佐々木昌信")</f>
        <v>25</v>
      </c>
      <c r="R16" s="10">
        <f>COUNTIF($D$2:$D$883,"佐々木昌信")</f>
        <v>25</v>
      </c>
      <c r="S16" s="10">
        <f>COUNTIF($E$2:$E$883,"佐々木昌信")</f>
        <v>24</v>
      </c>
      <c r="T16" s="10">
        <f>COUNTIF($F$2:$F$883,"佐々木昌信")</f>
        <v>22</v>
      </c>
      <c r="U16" s="10">
        <f>COUNTIF($G$2:$G$883,"佐々木昌信")</f>
        <v>1</v>
      </c>
      <c r="V16" s="10">
        <f>COUNTIF($H$2:$H$883,"佐々木昌信")</f>
        <v>0</v>
      </c>
    </row>
    <row r="17" spans="1:22" ht="18" customHeight="1">
      <c r="A17" s="4">
        <v>16</v>
      </c>
      <c r="B17" s="35">
        <v>42827</v>
      </c>
      <c r="C17" s="36" t="s">
        <v>10</v>
      </c>
      <c r="D17" s="36" t="s">
        <v>36</v>
      </c>
      <c r="E17" s="36" t="s">
        <v>131</v>
      </c>
      <c r="F17" s="36" t="s">
        <v>28</v>
      </c>
      <c r="G17" s="21"/>
      <c r="H17" s="21"/>
      <c r="I17" s="21" t="s">
        <v>14</v>
      </c>
      <c r="J17" s="21" t="s">
        <v>13</v>
      </c>
      <c r="L17" s="4">
        <v>15</v>
      </c>
      <c r="M17" s="36" t="s">
        <v>86</v>
      </c>
      <c r="N17" s="10">
        <f>COUNTIF($C$2:$H$883,"敷田直人")</f>
        <v>96</v>
      </c>
      <c r="O17" s="10">
        <f t="shared" si="0"/>
        <v>96</v>
      </c>
      <c r="P17" s="24"/>
      <c r="Q17" s="10">
        <f>COUNTIF($C$2:$C$883,"敷田直人")</f>
        <v>23</v>
      </c>
      <c r="R17" s="10">
        <f>COUNTIF($D$2:$D$883,"敷田直人")</f>
        <v>24</v>
      </c>
      <c r="S17" s="10">
        <f>COUNTIF($E$2:$E$883,"敷田直人")</f>
        <v>23</v>
      </c>
      <c r="T17" s="10">
        <f>COUNTIF($F$2:$F$883,"敷田直人")</f>
        <v>25</v>
      </c>
      <c r="U17" s="10">
        <f>COUNTIF($G$2:$G$883,"敷田直人")</f>
        <v>1</v>
      </c>
      <c r="V17" s="10">
        <f>COUNTIF($H$2:$H$883,"敷田直人")</f>
        <v>0</v>
      </c>
    </row>
    <row r="18" spans="1:22" ht="18" customHeight="1">
      <c r="A18" s="4">
        <v>17</v>
      </c>
      <c r="B18" s="35">
        <v>42827</v>
      </c>
      <c r="C18" s="36" t="s">
        <v>17</v>
      </c>
      <c r="D18" s="36" t="s">
        <v>21</v>
      </c>
      <c r="E18" s="36" t="s">
        <v>43</v>
      </c>
      <c r="F18" s="36" t="s">
        <v>23</v>
      </c>
      <c r="G18" s="21"/>
      <c r="H18" s="21"/>
      <c r="I18" s="21" t="s">
        <v>25</v>
      </c>
      <c r="J18" s="21" t="s">
        <v>8</v>
      </c>
      <c r="L18" s="4">
        <v>16</v>
      </c>
      <c r="M18" s="36" t="s">
        <v>93</v>
      </c>
      <c r="N18" s="10">
        <f>COUNTIF($C$2:$H$883,"名幸一明")</f>
        <v>96</v>
      </c>
      <c r="O18" s="10">
        <f t="shared" si="0"/>
        <v>96</v>
      </c>
      <c r="P18" s="24"/>
      <c r="Q18" s="10">
        <f>COUNTIF($C$2:$C$883,"名幸一明")</f>
        <v>24</v>
      </c>
      <c r="R18" s="10">
        <f>COUNTIF($D$2:$D$883,"名幸一明")</f>
        <v>24</v>
      </c>
      <c r="S18" s="10">
        <f>COUNTIF($E$2:$E$883,"名幸一明")</f>
        <v>21</v>
      </c>
      <c r="T18" s="10">
        <f>COUNTIF($F$2:$F$883,"名幸一明")</f>
        <v>26</v>
      </c>
      <c r="U18" s="10">
        <f>COUNTIF($G$2:$G$883,"名幸一明")</f>
        <v>0</v>
      </c>
      <c r="V18" s="10">
        <f>COUNTIF($H$2:$H$883,"名幸一明")</f>
        <v>1</v>
      </c>
    </row>
    <row r="19" spans="1:22" ht="18" customHeight="1">
      <c r="A19" s="4">
        <v>18</v>
      </c>
      <c r="B19" s="35">
        <v>42827</v>
      </c>
      <c r="C19" s="36" t="s">
        <v>12</v>
      </c>
      <c r="D19" s="36" t="s">
        <v>27</v>
      </c>
      <c r="E19" s="36" t="s">
        <v>30</v>
      </c>
      <c r="F19" s="36" t="s">
        <v>6</v>
      </c>
      <c r="G19" s="21"/>
      <c r="H19" s="21"/>
      <c r="I19" s="21" t="s">
        <v>31</v>
      </c>
      <c r="J19" s="21" t="s">
        <v>32</v>
      </c>
      <c r="L19" s="4">
        <v>17</v>
      </c>
      <c r="M19" s="36" t="s">
        <v>67</v>
      </c>
      <c r="N19" s="10">
        <f>COUNTIF($C$2:$H$883,"橘髙淳")</f>
        <v>95</v>
      </c>
      <c r="O19" s="10">
        <f t="shared" si="0"/>
        <v>95</v>
      </c>
      <c r="P19" s="24"/>
      <c r="Q19" s="10">
        <f>COUNTIF($C$2:$C$883,"橘髙淳")</f>
        <v>24</v>
      </c>
      <c r="R19" s="10">
        <f>COUNTIF($D$2:$D$883,"橘髙淳")</f>
        <v>24</v>
      </c>
      <c r="S19" s="10">
        <f>COUNTIF($E$2:$E$883,"橘髙淳")</f>
        <v>24</v>
      </c>
      <c r="T19" s="10">
        <f>COUNTIF($F$2:$F$883,"橘髙淳")</f>
        <v>22</v>
      </c>
      <c r="U19" s="10">
        <f>COUNTIF($G$2:$G$883,"橘髙淳")</f>
        <v>0</v>
      </c>
      <c r="V19" s="10">
        <f>COUNTIF($H$2:$H$883,"橘髙淳")</f>
        <v>1</v>
      </c>
    </row>
    <row r="20" spans="1:22" ht="18" customHeight="1">
      <c r="A20" s="4">
        <v>19</v>
      </c>
      <c r="B20" s="35">
        <v>42829</v>
      </c>
      <c r="C20" s="36" t="s">
        <v>5</v>
      </c>
      <c r="D20" s="36" t="s">
        <v>131</v>
      </c>
      <c r="E20" s="36" t="s">
        <v>55</v>
      </c>
      <c r="F20" s="36" t="s">
        <v>18</v>
      </c>
      <c r="G20" s="21"/>
      <c r="H20" s="21"/>
      <c r="I20" s="21" t="s">
        <v>9</v>
      </c>
      <c r="J20" s="21" t="s">
        <v>25</v>
      </c>
      <c r="L20" s="4">
        <v>18</v>
      </c>
      <c r="M20" s="36" t="s">
        <v>83</v>
      </c>
      <c r="N20" s="10">
        <f>COUNTIF($C$2:$H$883,"小林和公")</f>
        <v>94</v>
      </c>
      <c r="O20" s="10">
        <f t="shared" si="0"/>
        <v>94</v>
      </c>
      <c r="P20" s="24"/>
      <c r="Q20" s="10">
        <f>COUNTIF($C$2:$C$883,"小林和公")</f>
        <v>22</v>
      </c>
      <c r="R20" s="10">
        <f>COUNTIF($D$2:$D$883,"小林和公")</f>
        <v>23</v>
      </c>
      <c r="S20" s="10">
        <f>COUNTIF($E$2:$E$883,"小林和公")</f>
        <v>24</v>
      </c>
      <c r="T20" s="10">
        <f>COUNTIF($F$2:$F$883,"小林和公")</f>
        <v>24</v>
      </c>
      <c r="U20" s="10">
        <f>COUNTIF($G$2:$G$883,"小林和公")</f>
        <v>1</v>
      </c>
      <c r="V20" s="10">
        <f>COUNTIF($H$2:$H$883,"小林和公")</f>
        <v>0</v>
      </c>
    </row>
    <row r="21" spans="1:22" ht="18" customHeight="1">
      <c r="A21" s="4">
        <v>20</v>
      </c>
      <c r="B21" s="35">
        <v>42829</v>
      </c>
      <c r="C21" s="36" t="s">
        <v>36</v>
      </c>
      <c r="D21" s="36" t="s">
        <v>50</v>
      </c>
      <c r="E21" s="36" t="s">
        <v>142</v>
      </c>
      <c r="F21" s="36" t="s">
        <v>34</v>
      </c>
      <c r="G21" s="21"/>
      <c r="H21" s="21"/>
      <c r="I21" s="21" t="s">
        <v>20</v>
      </c>
      <c r="J21" s="21" t="s">
        <v>19</v>
      </c>
      <c r="L21" s="4">
        <v>19</v>
      </c>
      <c r="M21" s="36" t="s">
        <v>92</v>
      </c>
      <c r="N21" s="10">
        <f>COUNTIF($C$2:$H$883,"白井一行")</f>
        <v>94</v>
      </c>
      <c r="O21" s="10">
        <f t="shared" si="0"/>
        <v>94</v>
      </c>
      <c r="P21" s="24"/>
      <c r="Q21" s="10">
        <f>COUNTIF($C$2:$C$883,"白井一行")</f>
        <v>25</v>
      </c>
      <c r="R21" s="10">
        <f>COUNTIF($D$2:$D$883,"白井一行")</f>
        <v>25</v>
      </c>
      <c r="S21" s="10">
        <f>COUNTIF($E$2:$E$883,"白井一行")</f>
        <v>22</v>
      </c>
      <c r="T21" s="10">
        <f>COUNTIF($F$2:$F$883,"白井一行")</f>
        <v>21</v>
      </c>
      <c r="U21" s="10">
        <f>COUNTIF($G$2:$G$883,"白井一行")</f>
        <v>0</v>
      </c>
      <c r="V21" s="10">
        <f>COUNTIF($H$2:$H$883,"白井一行")</f>
        <v>1</v>
      </c>
    </row>
    <row r="22" spans="1:22" ht="18" customHeight="1">
      <c r="A22" s="4">
        <v>21</v>
      </c>
      <c r="B22" s="35">
        <v>42829</v>
      </c>
      <c r="C22" s="36" t="s">
        <v>15</v>
      </c>
      <c r="D22" s="36" t="s">
        <v>43</v>
      </c>
      <c r="E22" s="36" t="s">
        <v>46</v>
      </c>
      <c r="F22" s="36" t="s">
        <v>132</v>
      </c>
      <c r="G22" s="21"/>
      <c r="H22" s="21"/>
      <c r="I22" s="21" t="s">
        <v>38</v>
      </c>
      <c r="J22" s="21" t="s">
        <v>14</v>
      </c>
      <c r="L22" s="4">
        <v>20</v>
      </c>
      <c r="M22" s="36" t="s">
        <v>126</v>
      </c>
      <c r="N22" s="10">
        <f>COUNTIF($C$2:$H$883,"笠原昌春")</f>
        <v>93</v>
      </c>
      <c r="O22" s="10">
        <f t="shared" si="0"/>
        <v>93</v>
      </c>
      <c r="P22" s="24"/>
      <c r="Q22" s="10">
        <f>COUNTIF($C$2:$C$883,"笠原昌春")</f>
        <v>24</v>
      </c>
      <c r="R22" s="10">
        <f>COUNTIF($D$2:$D$883,"笠原昌春")</f>
        <v>21</v>
      </c>
      <c r="S22" s="10">
        <f>COUNTIF($E$2:$E$883,"笠原昌春")</f>
        <v>25</v>
      </c>
      <c r="T22" s="10">
        <f>COUNTIF($F$2:$F$883,"笠原昌春")</f>
        <v>22</v>
      </c>
      <c r="U22" s="10">
        <f>COUNTIF($G$2:$G$883,"笠原昌春")</f>
        <v>0</v>
      </c>
      <c r="V22" s="10">
        <f>COUNTIF($H$2:$H$883,"笠原昌春")</f>
        <v>1</v>
      </c>
    </row>
    <row r="23" spans="1:22" ht="18" customHeight="1">
      <c r="A23" s="4">
        <v>22</v>
      </c>
      <c r="B23" s="35">
        <v>42829</v>
      </c>
      <c r="C23" s="36" t="s">
        <v>21</v>
      </c>
      <c r="D23" s="36" t="s">
        <v>30</v>
      </c>
      <c r="E23" s="36" t="s">
        <v>41</v>
      </c>
      <c r="F23" s="36" t="s">
        <v>49</v>
      </c>
      <c r="G23" s="21"/>
      <c r="H23" s="21"/>
      <c r="I23" s="21" t="s">
        <v>13</v>
      </c>
      <c r="J23" s="21" t="s">
        <v>37</v>
      </c>
      <c r="L23" s="4">
        <v>21</v>
      </c>
      <c r="M23" s="36" t="s">
        <v>85</v>
      </c>
      <c r="N23" s="10">
        <f>COUNTIF($C$2:$H$883,"吉本文弘")</f>
        <v>91</v>
      </c>
      <c r="O23" s="10">
        <f t="shared" si="0"/>
        <v>91</v>
      </c>
      <c r="P23" s="24"/>
      <c r="Q23" s="10">
        <f>COUNTIF($C$2:$C$883,"吉本文弘")</f>
        <v>24</v>
      </c>
      <c r="R23" s="10">
        <f>COUNTIF($D$2:$D$883,"吉本文弘")</f>
        <v>22</v>
      </c>
      <c r="S23" s="10">
        <f>COUNTIF($E$2:$E$883,"吉本文弘")</f>
        <v>23</v>
      </c>
      <c r="T23" s="10">
        <f>COUNTIF($F$2:$F$883,"吉本文弘")</f>
        <v>21</v>
      </c>
      <c r="U23" s="10">
        <f>COUNTIF($G$2:$G$883,"吉本文弘")</f>
        <v>1</v>
      </c>
      <c r="V23" s="10">
        <f>COUNTIF($H$2:$H$883,"吉本文弘")</f>
        <v>0</v>
      </c>
    </row>
    <row r="24" spans="1:22" ht="18" customHeight="1">
      <c r="A24" s="4">
        <v>23</v>
      </c>
      <c r="B24" s="35">
        <v>42829</v>
      </c>
      <c r="C24" s="36" t="s">
        <v>27</v>
      </c>
      <c r="D24" s="36" t="s">
        <v>39</v>
      </c>
      <c r="E24" s="36" t="s">
        <v>28</v>
      </c>
      <c r="F24" s="36" t="s">
        <v>29</v>
      </c>
      <c r="G24" s="21"/>
      <c r="H24" s="21"/>
      <c r="I24" s="21" t="s">
        <v>32</v>
      </c>
      <c r="J24" s="21" t="s">
        <v>26</v>
      </c>
      <c r="L24" s="4">
        <v>22</v>
      </c>
      <c r="M24" s="36" t="s">
        <v>100</v>
      </c>
      <c r="N24" s="10">
        <f>COUNTIF($C$2:$H$883,"山本貴則")</f>
        <v>91</v>
      </c>
      <c r="O24" s="10">
        <f t="shared" si="0"/>
        <v>91</v>
      </c>
      <c r="P24" s="24"/>
      <c r="Q24" s="10">
        <f>COUNTIF($C$2:$C$883,"山本貴則")</f>
        <v>23</v>
      </c>
      <c r="R24" s="10">
        <f>COUNTIF($D$2:$D$883,"山本貴則")</f>
        <v>23</v>
      </c>
      <c r="S24" s="10">
        <f>COUNTIF($E$2:$E$883,"山本貴則")</f>
        <v>21</v>
      </c>
      <c r="T24" s="10">
        <f>COUNTIF($F$2:$F$883,"山本貴則")</f>
        <v>22</v>
      </c>
      <c r="U24" s="10">
        <f>COUNTIF($G$2:$G$883,"山本貴則")</f>
        <v>1</v>
      </c>
      <c r="V24" s="10">
        <f>COUNTIF($H$2:$H$883,"山本貴則")</f>
        <v>1</v>
      </c>
    </row>
    <row r="25" spans="1:22" ht="18" customHeight="1">
      <c r="A25" s="4">
        <v>24</v>
      </c>
      <c r="B25" s="35">
        <v>42829</v>
      </c>
      <c r="C25" s="36" t="s">
        <v>33</v>
      </c>
      <c r="D25" s="36" t="s">
        <v>11</v>
      </c>
      <c r="E25" s="36" t="s">
        <v>47</v>
      </c>
      <c r="F25" s="36" t="s">
        <v>40</v>
      </c>
      <c r="G25" s="21"/>
      <c r="H25" s="21"/>
      <c r="I25" s="21" t="s">
        <v>8</v>
      </c>
      <c r="J25" s="21" t="s">
        <v>31</v>
      </c>
      <c r="L25" s="4">
        <v>23</v>
      </c>
      <c r="M25" s="36" t="s">
        <v>82</v>
      </c>
      <c r="N25" s="10">
        <f>COUNTIF($C$2:$H$883,"川口亘太")</f>
        <v>89</v>
      </c>
      <c r="O25" s="10">
        <f t="shared" si="0"/>
        <v>89</v>
      </c>
      <c r="P25" s="24"/>
      <c r="Q25" s="10">
        <f>COUNTIF($C$2:$C$883,"川口亘太")</f>
        <v>22</v>
      </c>
      <c r="R25" s="10">
        <f>COUNTIF($D$2:$D$883,"川口亘太")</f>
        <v>22</v>
      </c>
      <c r="S25" s="10">
        <f>COUNTIF($E$2:$E$883,"川口亘太")</f>
        <v>22</v>
      </c>
      <c r="T25" s="10">
        <f>COUNTIF($F$2:$F$883,"川口亘太")</f>
        <v>23</v>
      </c>
      <c r="U25" s="10">
        <f>COUNTIF($G$2:$G$883,"川口亘太")</f>
        <v>0</v>
      </c>
      <c r="V25" s="10">
        <f>COUNTIF($H$2:$H$883,"川口亘太")</f>
        <v>0</v>
      </c>
    </row>
    <row r="26" spans="1:22" ht="18" customHeight="1">
      <c r="A26" s="4">
        <v>25</v>
      </c>
      <c r="B26" s="35">
        <v>42830</v>
      </c>
      <c r="C26" s="36" t="s">
        <v>39</v>
      </c>
      <c r="D26" s="36" t="s">
        <v>28</v>
      </c>
      <c r="E26" s="36" t="s">
        <v>29</v>
      </c>
      <c r="F26" s="36" t="s">
        <v>17</v>
      </c>
      <c r="G26" s="21"/>
      <c r="H26" s="21"/>
      <c r="I26" s="21" t="s">
        <v>32</v>
      </c>
      <c r="J26" s="21" t="s">
        <v>26</v>
      </c>
      <c r="L26" s="4">
        <v>24</v>
      </c>
      <c r="M26" s="36" t="s">
        <v>98</v>
      </c>
      <c r="N26" s="10">
        <f>COUNTIF($C$2:$H$883,"橋本信治")</f>
        <v>89</v>
      </c>
      <c r="O26" s="10">
        <f t="shared" si="0"/>
        <v>89</v>
      </c>
      <c r="P26" s="24"/>
      <c r="Q26" s="10">
        <f>COUNTIF($C$2:$C$883,"橋本信治")</f>
        <v>21</v>
      </c>
      <c r="R26" s="10">
        <f>COUNTIF($D$2:$D$883,"橋本信治")</f>
        <v>21</v>
      </c>
      <c r="S26" s="10">
        <f>COUNTIF($E$2:$E$883,"橋本信治")</f>
        <v>24</v>
      </c>
      <c r="T26" s="10">
        <f>COUNTIF($F$2:$F$883,"橋本信治")</f>
        <v>21</v>
      </c>
      <c r="U26" s="10">
        <f>COUNTIF($G$2:$G$883,"橋本信治")</f>
        <v>2</v>
      </c>
      <c r="V26" s="10">
        <f>COUNTIF($H$2:$H$883,"橋本信治")</f>
        <v>0</v>
      </c>
    </row>
    <row r="27" spans="1:22" ht="18" customHeight="1">
      <c r="A27" s="4">
        <v>26</v>
      </c>
      <c r="B27" s="35">
        <v>42830</v>
      </c>
      <c r="C27" s="36" t="s">
        <v>131</v>
      </c>
      <c r="D27" s="36" t="s">
        <v>55</v>
      </c>
      <c r="E27" s="36" t="s">
        <v>18</v>
      </c>
      <c r="F27" s="36" t="s">
        <v>10</v>
      </c>
      <c r="G27" s="21"/>
      <c r="H27" s="21"/>
      <c r="I27" s="21" t="s">
        <v>9</v>
      </c>
      <c r="J27" s="21" t="s">
        <v>25</v>
      </c>
      <c r="L27" s="4">
        <v>25</v>
      </c>
      <c r="M27" s="36" t="s">
        <v>91</v>
      </c>
      <c r="N27" s="10">
        <f>COUNTIF($C$2:$H$883,"飯塚富司")</f>
        <v>88</v>
      </c>
      <c r="O27" s="10">
        <f t="shared" si="0"/>
        <v>88</v>
      </c>
      <c r="P27" s="24"/>
      <c r="Q27" s="10">
        <f>COUNTIF($C$2:$C$883,"飯塚富司")</f>
        <v>20</v>
      </c>
      <c r="R27" s="10">
        <f>COUNTIF($D$2:$D$883,"飯塚富司")</f>
        <v>22</v>
      </c>
      <c r="S27" s="10">
        <f>COUNTIF($E$2:$E$883,"飯塚富司")</f>
        <v>21</v>
      </c>
      <c r="T27" s="10">
        <f>COUNTIF($F$2:$F$883,"飯塚富司")</f>
        <v>23</v>
      </c>
      <c r="U27" s="10">
        <f>COUNTIF($G$2:$G$883,"飯塚富司")</f>
        <v>1</v>
      </c>
      <c r="V27" s="10">
        <f>COUNTIF($H$2:$H$883,"飯塚富司")</f>
        <v>1</v>
      </c>
    </row>
    <row r="28" spans="1:22" ht="18" customHeight="1">
      <c r="A28" s="4">
        <v>27</v>
      </c>
      <c r="B28" s="35">
        <v>42830</v>
      </c>
      <c r="C28" s="36" t="s">
        <v>30</v>
      </c>
      <c r="D28" s="36" t="s">
        <v>41</v>
      </c>
      <c r="E28" s="36" t="s">
        <v>49</v>
      </c>
      <c r="F28" s="36" t="s">
        <v>35</v>
      </c>
      <c r="G28" s="21"/>
      <c r="H28" s="21"/>
      <c r="I28" s="21" t="s">
        <v>13</v>
      </c>
      <c r="J28" s="21" t="s">
        <v>37</v>
      </c>
      <c r="L28" s="4">
        <v>26</v>
      </c>
      <c r="M28" s="36" t="s">
        <v>102</v>
      </c>
      <c r="N28" s="10">
        <f>COUNTIF($C$2:$H$883,"石山智也")</f>
        <v>88</v>
      </c>
      <c r="O28" s="10">
        <f t="shared" si="0"/>
        <v>88</v>
      </c>
      <c r="P28" s="24"/>
      <c r="Q28" s="10">
        <f>COUNTIF($C$2:$C$883,"石山智也")</f>
        <v>25</v>
      </c>
      <c r="R28" s="10">
        <f>COUNTIF($D$2:$D$883,"石山智也")</f>
        <v>22</v>
      </c>
      <c r="S28" s="10">
        <f>COUNTIF($E$2:$E$883,"石山智也")</f>
        <v>19</v>
      </c>
      <c r="T28" s="10">
        <f>COUNTIF($F$2:$F$883,"石山智也")</f>
        <v>22</v>
      </c>
      <c r="U28" s="10">
        <f>COUNTIF($G$2:$G$883,"石山智也")</f>
        <v>0</v>
      </c>
      <c r="V28" s="10">
        <f>COUNTIF($H$2:$H$883,"石山智也")</f>
        <v>0</v>
      </c>
    </row>
    <row r="29" spans="1:22" ht="18" customHeight="1">
      <c r="A29" s="4">
        <v>28</v>
      </c>
      <c r="B29" s="35">
        <v>42830</v>
      </c>
      <c r="C29" s="36" t="s">
        <v>43</v>
      </c>
      <c r="D29" s="36" t="s">
        <v>46</v>
      </c>
      <c r="E29" s="36" t="s">
        <v>132</v>
      </c>
      <c r="F29" s="36" t="s">
        <v>72</v>
      </c>
      <c r="G29" s="21"/>
      <c r="H29" s="21"/>
      <c r="I29" s="21" t="s">
        <v>38</v>
      </c>
      <c r="J29" s="21" t="s">
        <v>14</v>
      </c>
      <c r="L29" s="4">
        <v>27</v>
      </c>
      <c r="M29" s="34" t="s">
        <v>139</v>
      </c>
      <c r="N29" s="10">
        <f>COUNTIF($C$2:$H$883,"中村稔")</f>
        <v>85</v>
      </c>
      <c r="O29" s="10">
        <f t="shared" si="0"/>
        <v>85</v>
      </c>
      <c r="P29" s="24"/>
      <c r="Q29" s="10">
        <f>COUNTIF($C$2:$C$883,"中村稔")</f>
        <v>21</v>
      </c>
      <c r="R29" s="10">
        <f>COUNTIF($D$2:$D$883,"中村稔")</f>
        <v>22</v>
      </c>
      <c r="S29" s="10">
        <f>COUNTIF($E$2:$E$883,"中村稔")</f>
        <v>21</v>
      </c>
      <c r="T29" s="10">
        <f>COUNTIF($F$2:$F$883,"中村稔")</f>
        <v>21</v>
      </c>
      <c r="U29" s="10">
        <f>COUNTIF($G$2:$G$883,"中村稔")</f>
        <v>0</v>
      </c>
      <c r="V29" s="10">
        <f>COUNTIF($H$2:$H$883,"中村稔")</f>
        <v>0</v>
      </c>
    </row>
    <row r="30" spans="1:22" ht="18" customHeight="1">
      <c r="A30" s="4">
        <v>29</v>
      </c>
      <c r="B30" s="35">
        <v>42830</v>
      </c>
      <c r="C30" s="36" t="s">
        <v>50</v>
      </c>
      <c r="D30" s="36" t="s">
        <v>142</v>
      </c>
      <c r="E30" s="36" t="s">
        <v>34</v>
      </c>
      <c r="F30" s="36" t="s">
        <v>4</v>
      </c>
      <c r="G30" s="21"/>
      <c r="H30" s="21"/>
      <c r="I30" s="21" t="s">
        <v>20</v>
      </c>
      <c r="J30" s="21" t="s">
        <v>19</v>
      </c>
      <c r="L30" s="4">
        <v>28</v>
      </c>
      <c r="M30" s="36" t="s">
        <v>99</v>
      </c>
      <c r="N30" s="10">
        <f>COUNTIF($C$2:$H$883,"福家英登")</f>
        <v>82</v>
      </c>
      <c r="O30" s="10">
        <f t="shared" si="0"/>
        <v>82</v>
      </c>
      <c r="P30" s="24"/>
      <c r="Q30" s="10">
        <f>COUNTIF($C$2:$C$883,"福家英登")</f>
        <v>20</v>
      </c>
      <c r="R30" s="10">
        <f>COUNTIF($D$2:$D$883,"福家英登")</f>
        <v>22</v>
      </c>
      <c r="S30" s="10">
        <f>COUNTIF($E$2:$E$883,"福家英登")</f>
        <v>21</v>
      </c>
      <c r="T30" s="10">
        <f>COUNTIF($F$2:$F$883,"福家英登")</f>
        <v>18</v>
      </c>
      <c r="U30" s="10">
        <f>COUNTIF($G$2:$G$883,"福家英登")</f>
        <v>1</v>
      </c>
      <c r="V30" s="10">
        <f>COUNTIF($H$2:$H$883,"福家英登")</f>
        <v>0</v>
      </c>
    </row>
    <row r="31" spans="1:22" ht="18" customHeight="1">
      <c r="A31" s="4">
        <v>30</v>
      </c>
      <c r="B31" s="35">
        <v>42830</v>
      </c>
      <c r="C31" s="36" t="s">
        <v>11</v>
      </c>
      <c r="D31" s="36" t="s">
        <v>47</v>
      </c>
      <c r="E31" s="36" t="s">
        <v>40</v>
      </c>
      <c r="F31" s="36" t="s">
        <v>12</v>
      </c>
      <c r="G31" s="21"/>
      <c r="H31" s="21"/>
      <c r="I31" s="21" t="s">
        <v>8</v>
      </c>
      <c r="J31" s="21" t="s">
        <v>31</v>
      </c>
      <c r="L31" s="4">
        <v>29</v>
      </c>
      <c r="M31" s="34" t="s">
        <v>136</v>
      </c>
      <c r="N31" s="10">
        <f>COUNTIF($C$2:$H$883,"杉本大成")</f>
        <v>81</v>
      </c>
      <c r="O31" s="10">
        <f t="shared" si="0"/>
        <v>81</v>
      </c>
      <c r="P31" s="24"/>
      <c r="Q31" s="10">
        <f>COUNTIF($C$2:$C$883,"杉本大成")</f>
        <v>21</v>
      </c>
      <c r="R31" s="10">
        <f>COUNTIF($D$2:$D$883,"杉本大成")</f>
        <v>19</v>
      </c>
      <c r="S31" s="10">
        <f>COUNTIF($E$2:$E$883,"杉本大成")</f>
        <v>21</v>
      </c>
      <c r="T31" s="10">
        <f>COUNTIF($F$2:$F$883,"杉本大成")</f>
        <v>18</v>
      </c>
      <c r="U31" s="10">
        <f>COUNTIF($G$2:$G$883,"杉本大成")</f>
        <v>1</v>
      </c>
      <c r="V31" s="10">
        <f>COUNTIF($H$2:$H$883,"杉本大成")</f>
        <v>1</v>
      </c>
    </row>
    <row r="32" spans="1:22" ht="18" customHeight="1">
      <c r="A32" s="4">
        <v>31</v>
      </c>
      <c r="B32" s="35">
        <v>42831</v>
      </c>
      <c r="C32" s="36" t="s">
        <v>47</v>
      </c>
      <c r="D32" s="36" t="s">
        <v>40</v>
      </c>
      <c r="E32" s="36" t="s">
        <v>12</v>
      </c>
      <c r="F32" s="36" t="s">
        <v>33</v>
      </c>
      <c r="G32" s="21"/>
      <c r="H32" s="21"/>
      <c r="I32" s="21" t="s">
        <v>8</v>
      </c>
      <c r="J32" s="21" t="s">
        <v>31</v>
      </c>
      <c r="L32" s="4">
        <v>30</v>
      </c>
      <c r="M32" s="36" t="s">
        <v>104</v>
      </c>
      <c r="N32" s="10">
        <f>COUNTIF($C$2:$H$883,"市川貴之")</f>
        <v>76</v>
      </c>
      <c r="O32" s="10">
        <f t="shared" si="0"/>
        <v>76</v>
      </c>
      <c r="P32" s="24"/>
      <c r="Q32" s="10">
        <f>COUNTIF($C$2:$C$883,"市川貴之")</f>
        <v>20</v>
      </c>
      <c r="R32" s="10">
        <f>COUNTIF($D$2:$D$883,"市川貴之")</f>
        <v>19</v>
      </c>
      <c r="S32" s="10">
        <f>COUNTIF($E$2:$E$883,"市川貴之")</f>
        <v>18</v>
      </c>
      <c r="T32" s="10">
        <f>COUNTIF($F$2:$F$883,"市川貴之")</f>
        <v>18</v>
      </c>
      <c r="U32" s="10">
        <f>COUNTIF($G$2:$G$883,"市川貴之")</f>
        <v>1</v>
      </c>
      <c r="V32" s="10">
        <f>COUNTIF($H$2:$H$883,"市川貴之")</f>
        <v>0</v>
      </c>
    </row>
    <row r="33" spans="1:22" ht="18" customHeight="1">
      <c r="A33" s="4">
        <v>32</v>
      </c>
      <c r="B33" s="35">
        <v>42831</v>
      </c>
      <c r="C33" s="36" t="s">
        <v>55</v>
      </c>
      <c r="D33" s="36" t="s">
        <v>18</v>
      </c>
      <c r="E33" s="36" t="s">
        <v>10</v>
      </c>
      <c r="F33" s="36" t="s">
        <v>5</v>
      </c>
      <c r="G33" s="21"/>
      <c r="H33" s="21"/>
      <c r="I33" s="21" t="s">
        <v>9</v>
      </c>
      <c r="J33" s="21" t="s">
        <v>25</v>
      </c>
      <c r="L33" s="4">
        <v>31</v>
      </c>
      <c r="M33" s="36" t="s">
        <v>87</v>
      </c>
      <c r="N33" s="10">
        <f>COUNTIF($C$2:$H$883,"栁田昌夫")</f>
        <v>75</v>
      </c>
      <c r="O33" s="10">
        <f t="shared" si="0"/>
        <v>75</v>
      </c>
      <c r="P33" s="24"/>
      <c r="Q33" s="10">
        <f>COUNTIF($C$2:$C$883,"栁田昌夫")</f>
        <v>19</v>
      </c>
      <c r="R33" s="10">
        <f>COUNTIF($D$2:$D$883,"栁田昌夫")</f>
        <v>19</v>
      </c>
      <c r="S33" s="10">
        <f>COUNTIF($E$2:$E$883,"栁田昌夫")</f>
        <v>19</v>
      </c>
      <c r="T33" s="10">
        <f>COUNTIF($F$2:$F$883,"栁田昌夫")</f>
        <v>18</v>
      </c>
      <c r="U33" s="10">
        <f>COUNTIF($G$2:$G$883,"栁田昌夫")</f>
        <v>0</v>
      </c>
      <c r="V33" s="10">
        <f>COUNTIF($H$2:$H$883,"栁田昌夫")</f>
        <v>0</v>
      </c>
    </row>
    <row r="34" spans="1:22" ht="18" customHeight="1">
      <c r="A34" s="4">
        <v>33</v>
      </c>
      <c r="B34" s="35">
        <v>42831</v>
      </c>
      <c r="C34" s="36" t="s">
        <v>41</v>
      </c>
      <c r="D34" s="36" t="s">
        <v>49</v>
      </c>
      <c r="E34" s="36" t="s">
        <v>35</v>
      </c>
      <c r="F34" s="36" t="s">
        <v>21</v>
      </c>
      <c r="G34" s="21"/>
      <c r="H34" s="21"/>
      <c r="I34" s="21" t="s">
        <v>13</v>
      </c>
      <c r="J34" s="21" t="s">
        <v>37</v>
      </c>
      <c r="L34" s="4">
        <v>32</v>
      </c>
      <c r="M34" s="34" t="s">
        <v>143</v>
      </c>
      <c r="N34" s="10">
        <f>COUNTIF($C$2:$H$883,"東利夫")</f>
        <v>74</v>
      </c>
      <c r="O34" s="10">
        <f t="shared" si="0"/>
        <v>74</v>
      </c>
      <c r="P34" s="24"/>
      <c r="Q34" s="10">
        <f>COUNTIF($C$2:$C$883,"東利夫")</f>
        <v>15</v>
      </c>
      <c r="R34" s="10">
        <f>COUNTIF($D$2:$D$883,"東利夫")</f>
        <v>17</v>
      </c>
      <c r="S34" s="10">
        <f>COUNTIF($E$2:$E$883,"東利夫")</f>
        <v>22</v>
      </c>
      <c r="T34" s="10">
        <f>COUNTIF($F$2:$F$883,"東利夫")</f>
        <v>20</v>
      </c>
      <c r="U34" s="10">
        <f>COUNTIF($G$2:$G$883,"東利夫")</f>
        <v>0</v>
      </c>
      <c r="V34" s="10">
        <f>COUNTIF($H$2:$H$883,"東利夫")</f>
        <v>0</v>
      </c>
    </row>
    <row r="35" spans="1:22" ht="18" customHeight="1">
      <c r="A35" s="4">
        <v>34</v>
      </c>
      <c r="B35" s="35">
        <v>42831</v>
      </c>
      <c r="C35" s="36" t="s">
        <v>46</v>
      </c>
      <c r="D35" s="36" t="s">
        <v>132</v>
      </c>
      <c r="E35" s="36" t="s">
        <v>72</v>
      </c>
      <c r="F35" s="36" t="s">
        <v>15</v>
      </c>
      <c r="G35" s="21"/>
      <c r="H35" s="21"/>
      <c r="I35" s="21" t="s">
        <v>38</v>
      </c>
      <c r="J35" s="21" t="s">
        <v>14</v>
      </c>
      <c r="L35" s="4">
        <v>33</v>
      </c>
      <c r="M35" s="36" t="s">
        <v>101</v>
      </c>
      <c r="N35" s="10">
        <f>COUNTIF($C$2:$H$883,"山路哲生")</f>
        <v>71</v>
      </c>
      <c r="O35" s="10">
        <f t="shared" ref="O35:O58" si="1">SUM(Q35:V35)</f>
        <v>71</v>
      </c>
      <c r="P35" s="24"/>
      <c r="Q35" s="10">
        <f>COUNTIF($C$2:$C$883,"山路哲生")</f>
        <v>18</v>
      </c>
      <c r="R35" s="10">
        <f>COUNTIF($D$2:$D$883,"山路哲生")</f>
        <v>18</v>
      </c>
      <c r="S35" s="10">
        <f>COUNTIF($E$2:$E$883,"山路哲生")</f>
        <v>18</v>
      </c>
      <c r="T35" s="10">
        <f>COUNTIF($F$2:$F$883,"山路哲生")</f>
        <v>17</v>
      </c>
      <c r="U35" s="10">
        <f>COUNTIF($G$2:$G$883,"山路哲生")</f>
        <v>0</v>
      </c>
      <c r="V35" s="10">
        <f>COUNTIF($H$2:$H$883,"山路哲生")</f>
        <v>0</v>
      </c>
    </row>
    <row r="36" spans="1:22" ht="18" customHeight="1">
      <c r="A36" s="4">
        <v>35</v>
      </c>
      <c r="B36" s="37">
        <v>42831</v>
      </c>
      <c r="C36" s="34" t="s">
        <v>142</v>
      </c>
      <c r="D36" s="34" t="s">
        <v>34</v>
      </c>
      <c r="E36" s="34" t="s">
        <v>4</v>
      </c>
      <c r="F36" s="34" t="s">
        <v>36</v>
      </c>
      <c r="G36" s="21"/>
      <c r="H36" s="21"/>
      <c r="I36" s="21" t="s">
        <v>20</v>
      </c>
      <c r="J36" s="21" t="s">
        <v>19</v>
      </c>
      <c r="L36" s="4">
        <v>34</v>
      </c>
      <c r="M36" s="36" t="s">
        <v>52</v>
      </c>
      <c r="N36" s="10">
        <f>COUNTIF($C$2:$H$883,"原信一朗")</f>
        <v>70</v>
      </c>
      <c r="O36" s="10">
        <f t="shared" si="1"/>
        <v>70</v>
      </c>
      <c r="P36" s="24"/>
      <c r="Q36" s="10">
        <f>COUNTIF($C$2:$C$883,"原信一朗")</f>
        <v>18</v>
      </c>
      <c r="R36" s="10">
        <f>COUNTIF($D$2:$D$883,"原信一朗")</f>
        <v>17</v>
      </c>
      <c r="S36" s="10">
        <f>COUNTIF($E$2:$E$883,"原信一朗")</f>
        <v>16</v>
      </c>
      <c r="T36" s="10">
        <f>COUNTIF($F$2:$F$883,"原信一朗")</f>
        <v>18</v>
      </c>
      <c r="U36" s="10">
        <f>COUNTIF($G$2:$G$883,"原信一朗")</f>
        <v>1</v>
      </c>
      <c r="V36" s="10">
        <f>COUNTIF($H$2:$H$883,"原信一朗")</f>
        <v>0</v>
      </c>
    </row>
    <row r="37" spans="1:22" ht="18" customHeight="1">
      <c r="A37" s="4">
        <v>36</v>
      </c>
      <c r="B37" s="37">
        <v>42832</v>
      </c>
      <c r="C37" s="34" t="s">
        <v>40</v>
      </c>
      <c r="D37" s="34" t="s">
        <v>45</v>
      </c>
      <c r="E37" s="34" t="s">
        <v>23</v>
      </c>
      <c r="F37" s="34" t="s">
        <v>44</v>
      </c>
      <c r="G37" s="21"/>
      <c r="H37" s="21"/>
      <c r="I37" s="21" t="s">
        <v>26</v>
      </c>
      <c r="J37" s="21" t="s">
        <v>31</v>
      </c>
      <c r="L37" s="4">
        <v>35</v>
      </c>
      <c r="M37" s="34" t="s">
        <v>53</v>
      </c>
      <c r="N37" s="10">
        <f>COUNTIF($C$2:$H$883,"佐藤純一")</f>
        <v>70</v>
      </c>
      <c r="O37" s="10">
        <f t="shared" si="1"/>
        <v>70</v>
      </c>
      <c r="P37" s="24"/>
      <c r="Q37" s="10">
        <f>COUNTIF($C$2:$C$883,"佐藤純一")</f>
        <v>17</v>
      </c>
      <c r="R37" s="10">
        <f>COUNTIF($D$2:$D$883,"佐藤純一")</f>
        <v>19</v>
      </c>
      <c r="S37" s="10">
        <f>COUNTIF($E$2:$E$883,"佐藤純一")</f>
        <v>17</v>
      </c>
      <c r="T37" s="10">
        <f>COUNTIF($F$2:$F$883,"佐藤純一")</f>
        <v>17</v>
      </c>
      <c r="U37" s="10">
        <f>COUNTIF($G$2:$G$883,"佐藤純一")</f>
        <v>0</v>
      </c>
      <c r="V37" s="10">
        <f>COUNTIF($H$2:$H$883,"佐藤純一")</f>
        <v>0</v>
      </c>
    </row>
    <row r="38" spans="1:22" ht="18" customHeight="1">
      <c r="A38" s="4">
        <v>37</v>
      </c>
      <c r="B38" s="37">
        <v>42832</v>
      </c>
      <c r="C38" s="34" t="s">
        <v>132</v>
      </c>
      <c r="D38" s="34" t="s">
        <v>48</v>
      </c>
      <c r="E38" s="34" t="s">
        <v>16</v>
      </c>
      <c r="F38" s="34" t="s">
        <v>43</v>
      </c>
      <c r="G38" s="21"/>
      <c r="H38" s="21"/>
      <c r="I38" s="21" t="s">
        <v>19</v>
      </c>
      <c r="J38" s="21" t="s">
        <v>14</v>
      </c>
      <c r="L38" s="4">
        <v>36</v>
      </c>
      <c r="M38" s="36" t="s">
        <v>90</v>
      </c>
      <c r="N38" s="10">
        <f>COUNTIF($C$2:$H$883,"杉永政信")</f>
        <v>69</v>
      </c>
      <c r="O38" s="10">
        <f t="shared" si="1"/>
        <v>69</v>
      </c>
      <c r="P38" s="24"/>
      <c r="Q38" s="10">
        <f>COUNTIF($C$2:$C$883,"杉永政信")</f>
        <v>15</v>
      </c>
      <c r="R38" s="10">
        <f>COUNTIF($D$2:$D$883,"杉永政信")</f>
        <v>16</v>
      </c>
      <c r="S38" s="10">
        <f>COUNTIF($E$2:$E$883,"杉永政信")</f>
        <v>19</v>
      </c>
      <c r="T38" s="10">
        <f>COUNTIF($F$2:$F$883,"杉永政信")</f>
        <v>19</v>
      </c>
      <c r="U38" s="10">
        <f>COUNTIF($G$2:$G$883,"杉永政信")</f>
        <v>0</v>
      </c>
      <c r="V38" s="10">
        <f>COUNTIF($H$2:$H$883,"杉永政信")</f>
        <v>0</v>
      </c>
    </row>
    <row r="39" spans="1:22" ht="18" customHeight="1">
      <c r="A39" s="4">
        <v>38</v>
      </c>
      <c r="B39" s="37">
        <v>42832</v>
      </c>
      <c r="C39" s="34" t="s">
        <v>34</v>
      </c>
      <c r="D39" s="34" t="s">
        <v>12</v>
      </c>
      <c r="E39" s="34" t="s">
        <v>7</v>
      </c>
      <c r="F39" s="34" t="s">
        <v>24</v>
      </c>
      <c r="G39" s="21"/>
      <c r="H39" s="21"/>
      <c r="I39" s="21" t="s">
        <v>38</v>
      </c>
      <c r="J39" s="21" t="s">
        <v>37</v>
      </c>
      <c r="L39" s="4">
        <v>37</v>
      </c>
      <c r="M39" s="34" t="s">
        <v>138</v>
      </c>
      <c r="N39" s="10">
        <f>COUNTIF($C$2:$H$883,"坂井遼太郎")</f>
        <v>66</v>
      </c>
      <c r="O39" s="10">
        <f t="shared" si="1"/>
        <v>66</v>
      </c>
      <c r="P39" s="24"/>
      <c r="Q39" s="10">
        <f>COUNTIF($C$2:$C$883,"坂井遼太郎")</f>
        <v>19</v>
      </c>
      <c r="R39" s="10">
        <f>COUNTIF($D$2:$D$883,"坂井遼太郎")</f>
        <v>18</v>
      </c>
      <c r="S39" s="10">
        <f>COUNTIF($E$2:$E$883,"坂井遼太郎")</f>
        <v>18</v>
      </c>
      <c r="T39" s="10">
        <f>COUNTIF($F$2:$F$883,"坂井遼太郎")</f>
        <v>10</v>
      </c>
      <c r="U39" s="10">
        <f>COUNTIF($G$2:$G$883,"坂井遼太郎")</f>
        <v>1</v>
      </c>
      <c r="V39" s="10">
        <f>COUNTIF($H$2:$H$883,"坂井遼太郎")</f>
        <v>0</v>
      </c>
    </row>
    <row r="40" spans="1:22" ht="18" customHeight="1">
      <c r="A40" s="4">
        <v>39</v>
      </c>
      <c r="B40" s="37">
        <v>42832</v>
      </c>
      <c r="C40" s="34" t="s">
        <v>49</v>
      </c>
      <c r="D40" s="34" t="s">
        <v>35</v>
      </c>
      <c r="E40" s="34" t="s">
        <v>22</v>
      </c>
      <c r="F40" s="34" t="s">
        <v>30</v>
      </c>
      <c r="G40" s="21"/>
      <c r="H40" s="21"/>
      <c r="I40" s="21" t="s">
        <v>32</v>
      </c>
      <c r="J40" s="21" t="s">
        <v>25</v>
      </c>
      <c r="L40" s="4">
        <v>38</v>
      </c>
      <c r="M40" s="36" t="s">
        <v>103</v>
      </c>
      <c r="N40" s="10">
        <f>COUNTIF($C$2:$H$883,"村山太朗")</f>
        <v>63</v>
      </c>
      <c r="O40" s="10">
        <f t="shared" si="1"/>
        <v>63</v>
      </c>
      <c r="P40" s="24"/>
      <c r="Q40" s="10">
        <f>COUNTIF($C$2:$C$883,"村山太朗")</f>
        <v>16</v>
      </c>
      <c r="R40" s="10">
        <f>COUNTIF($D$2:$D$883,"村山太朗")</f>
        <v>15</v>
      </c>
      <c r="S40" s="10">
        <f>COUNTIF($E$2:$E$883,"村山太朗")</f>
        <v>14</v>
      </c>
      <c r="T40" s="10">
        <f>COUNTIF($F$2:$F$883,"村山太朗")</f>
        <v>17</v>
      </c>
      <c r="U40" s="10">
        <f>COUNTIF($G$2:$G$883,"村山太朗")</f>
        <v>0</v>
      </c>
      <c r="V40" s="10">
        <f>COUNTIF($H$2:$H$883,"村山太朗")</f>
        <v>1</v>
      </c>
    </row>
    <row r="41" spans="1:22" ht="18" customHeight="1">
      <c r="A41" s="4">
        <v>40</v>
      </c>
      <c r="B41" s="37">
        <v>42832</v>
      </c>
      <c r="C41" s="34" t="s">
        <v>28</v>
      </c>
      <c r="D41" s="34" t="s">
        <v>42</v>
      </c>
      <c r="E41" s="34" t="s">
        <v>6</v>
      </c>
      <c r="F41" s="34" t="s">
        <v>27</v>
      </c>
      <c r="G41" s="21"/>
      <c r="H41" s="21"/>
      <c r="I41" s="21" t="s">
        <v>20</v>
      </c>
      <c r="J41" s="21" t="s">
        <v>13</v>
      </c>
      <c r="L41" s="4">
        <v>39</v>
      </c>
      <c r="M41" s="36" t="s">
        <v>105</v>
      </c>
      <c r="N41" s="10">
        <f>COUNTIF($C$2:$H$883,"山口義治")</f>
        <v>54</v>
      </c>
      <c r="O41" s="10">
        <f t="shared" si="1"/>
        <v>54</v>
      </c>
      <c r="P41" s="24"/>
      <c r="Q41" s="10">
        <f>COUNTIF($C$2:$C$883,"山口義治")</f>
        <v>15</v>
      </c>
      <c r="R41" s="10">
        <f>COUNTIF($D$2:$D$883,"山口義治")</f>
        <v>13</v>
      </c>
      <c r="S41" s="10">
        <f>COUNTIF($E$2:$E$883,"山口義治")</f>
        <v>13</v>
      </c>
      <c r="T41" s="10">
        <f>COUNTIF($F$2:$F$883,"山口義治")</f>
        <v>13</v>
      </c>
      <c r="U41" s="10">
        <f>COUNTIF($G$2:$G$883,"山口義治")</f>
        <v>0</v>
      </c>
      <c r="V41" s="10">
        <f>COUNTIF($H$2:$H$883,"山口義治")</f>
        <v>0</v>
      </c>
    </row>
    <row r="42" spans="1:22" ht="18" customHeight="1">
      <c r="A42" s="4">
        <v>41</v>
      </c>
      <c r="B42" s="37">
        <v>42833</v>
      </c>
      <c r="C42" s="34" t="s">
        <v>45</v>
      </c>
      <c r="D42" s="34" t="s">
        <v>23</v>
      </c>
      <c r="E42" s="34" t="s">
        <v>44</v>
      </c>
      <c r="F42" s="34" t="s">
        <v>47</v>
      </c>
      <c r="G42" s="21"/>
      <c r="H42" s="21"/>
      <c r="I42" s="21" t="s">
        <v>26</v>
      </c>
      <c r="J42" s="21" t="s">
        <v>31</v>
      </c>
      <c r="L42" s="4">
        <v>40</v>
      </c>
      <c r="M42" s="36" t="s">
        <v>106</v>
      </c>
      <c r="N42" s="10">
        <f>COUNTIF($C$2:$H$883,"芦原英智")</f>
        <v>51</v>
      </c>
      <c r="O42" s="10">
        <f t="shared" si="1"/>
        <v>51</v>
      </c>
      <c r="P42" s="24"/>
      <c r="Q42" s="10">
        <f>COUNTIF($C$2:$C$883,"芦原英智")</f>
        <v>15</v>
      </c>
      <c r="R42" s="10">
        <f>COUNTIF($D$2:$D$883,"芦原英智")</f>
        <v>13</v>
      </c>
      <c r="S42" s="10">
        <f>COUNTIF($E$2:$E$883,"芦原英智")</f>
        <v>12</v>
      </c>
      <c r="T42" s="10">
        <f>COUNTIF($F$2:$F$883,"芦原英智")</f>
        <v>11</v>
      </c>
      <c r="U42" s="10">
        <f>COUNTIF($G$2:$G$883,"芦原英智")</f>
        <v>0</v>
      </c>
      <c r="V42" s="10">
        <f>COUNTIF($H$2:$H$883,"芦原英智")</f>
        <v>0</v>
      </c>
    </row>
    <row r="43" spans="1:22" ht="18" customHeight="1">
      <c r="A43" s="4">
        <v>42</v>
      </c>
      <c r="B43" s="37">
        <v>42833</v>
      </c>
      <c r="C43" s="34" t="s">
        <v>35</v>
      </c>
      <c r="D43" s="34" t="s">
        <v>22</v>
      </c>
      <c r="E43" s="34" t="s">
        <v>30</v>
      </c>
      <c r="F43" s="34" t="s">
        <v>41</v>
      </c>
      <c r="G43" s="21"/>
      <c r="H43" s="21"/>
      <c r="I43" s="21" t="s">
        <v>32</v>
      </c>
      <c r="J43" s="21" t="s">
        <v>25</v>
      </c>
      <c r="L43" s="4">
        <v>41</v>
      </c>
      <c r="M43" s="34" t="s">
        <v>107</v>
      </c>
      <c r="N43" s="10">
        <f>COUNTIF($C$2:$H$883,"長井功一")</f>
        <v>38</v>
      </c>
      <c r="O43" s="10">
        <f t="shared" si="1"/>
        <v>38</v>
      </c>
      <c r="P43" s="24"/>
      <c r="Q43" s="10">
        <f>COUNTIF($C$2:$C$883,"長井功一")</f>
        <v>10</v>
      </c>
      <c r="R43" s="10">
        <f>COUNTIF($D$2:$D$883,"長井功一")</f>
        <v>9</v>
      </c>
      <c r="S43" s="10">
        <f>COUNTIF($E$2:$E$883,"長井功一")</f>
        <v>9</v>
      </c>
      <c r="T43" s="10">
        <f>COUNTIF($F$2:$F$883,"長井功一")</f>
        <v>10</v>
      </c>
      <c r="U43" s="10">
        <f>COUNTIF($G$2:$G$883,"長井功一")</f>
        <v>0</v>
      </c>
      <c r="V43" s="10">
        <f>COUNTIF($H$2:$H$883,"長井功一")</f>
        <v>0</v>
      </c>
    </row>
    <row r="44" spans="1:22" ht="18" customHeight="1">
      <c r="A44" s="4">
        <v>43</v>
      </c>
      <c r="B44" s="37">
        <v>42833</v>
      </c>
      <c r="C44" s="34" t="s">
        <v>42</v>
      </c>
      <c r="D44" s="34" t="s">
        <v>6</v>
      </c>
      <c r="E44" s="34" t="s">
        <v>27</v>
      </c>
      <c r="F44" s="34" t="s">
        <v>39</v>
      </c>
      <c r="G44" s="21"/>
      <c r="H44" s="21"/>
      <c r="I44" s="21" t="s">
        <v>20</v>
      </c>
      <c r="J44" s="21" t="s">
        <v>13</v>
      </c>
      <c r="L44" s="4">
        <v>42</v>
      </c>
      <c r="M44" s="34" t="s">
        <v>108</v>
      </c>
      <c r="N44" s="10">
        <f>COUNTIF($C$2:$H$883,"岩下健吾")</f>
        <v>21</v>
      </c>
      <c r="O44" s="10">
        <f t="shared" si="1"/>
        <v>21</v>
      </c>
      <c r="P44" s="24"/>
      <c r="Q44" s="10">
        <f>COUNTIF($C$2:$C$883,"岩下健吾")</f>
        <v>4</v>
      </c>
      <c r="R44" s="10">
        <f>COUNTIF($D$2:$D$883,"岩下健吾")</f>
        <v>6</v>
      </c>
      <c r="S44" s="10">
        <f>COUNTIF($E$2:$E$883,"岩下健吾")</f>
        <v>6</v>
      </c>
      <c r="T44" s="10">
        <f>COUNTIF($F$2:$F$883,"岩下健吾")</f>
        <v>5</v>
      </c>
      <c r="U44" s="10">
        <f>COUNTIF($G$2:$G$883,"岩下健吾")</f>
        <v>0</v>
      </c>
      <c r="V44" s="10">
        <f>COUNTIF($H$2:$H$883,"岩下健吾")</f>
        <v>0</v>
      </c>
    </row>
    <row r="45" spans="1:22" ht="18" customHeight="1">
      <c r="A45" s="4">
        <v>44</v>
      </c>
      <c r="B45" s="37">
        <v>42833</v>
      </c>
      <c r="C45" s="34" t="s">
        <v>48</v>
      </c>
      <c r="D45" s="34" t="s">
        <v>16</v>
      </c>
      <c r="E45" s="34" t="s">
        <v>43</v>
      </c>
      <c r="F45" s="34" t="s">
        <v>46</v>
      </c>
      <c r="G45" s="21"/>
      <c r="H45" s="21"/>
      <c r="I45" s="21" t="s">
        <v>19</v>
      </c>
      <c r="J45" s="21" t="s">
        <v>14</v>
      </c>
      <c r="L45" s="4">
        <v>43</v>
      </c>
      <c r="M45" s="34" t="s">
        <v>73</v>
      </c>
      <c r="N45" s="10">
        <f>COUNTIF($C$2:$H$883,"須山祐多")</f>
        <v>16</v>
      </c>
      <c r="O45" s="10">
        <f t="shared" si="1"/>
        <v>16</v>
      </c>
      <c r="P45" s="24"/>
      <c r="Q45" s="10">
        <f>COUNTIF($C$2:$C$883,"須山祐多")</f>
        <v>4</v>
      </c>
      <c r="R45" s="10">
        <f>COUNTIF($D$2:$D$883,"須山祐多")</f>
        <v>4</v>
      </c>
      <c r="S45" s="10">
        <f>COUNTIF($E$2:$E$883,"須山祐多")</f>
        <v>3</v>
      </c>
      <c r="T45" s="10">
        <f>COUNTIF($F$2:$F$883,"須山祐多")</f>
        <v>5</v>
      </c>
      <c r="U45" s="10">
        <f>COUNTIF($G$2:$G$883,"須山祐多")</f>
        <v>0</v>
      </c>
      <c r="V45" s="10">
        <f>COUNTIF($H$2:$H$883,"須山祐多")</f>
        <v>0</v>
      </c>
    </row>
    <row r="46" spans="1:22" ht="18" customHeight="1">
      <c r="A46" s="4">
        <v>45</v>
      </c>
      <c r="B46" s="37">
        <v>42833</v>
      </c>
      <c r="C46" s="34" t="s">
        <v>18</v>
      </c>
      <c r="D46" s="34" t="s">
        <v>29</v>
      </c>
      <c r="E46" s="34" t="s">
        <v>36</v>
      </c>
      <c r="F46" s="34" t="s">
        <v>131</v>
      </c>
      <c r="G46" s="21"/>
      <c r="H46" s="21"/>
      <c r="I46" s="21" t="s">
        <v>8</v>
      </c>
      <c r="J46" s="21" t="s">
        <v>9</v>
      </c>
      <c r="L46" s="4">
        <v>44</v>
      </c>
      <c r="M46" s="34" t="s">
        <v>109</v>
      </c>
      <c r="N46" s="10">
        <f>COUNTIF($C$2:$H$883,"梅木謙一")</f>
        <v>15</v>
      </c>
      <c r="O46" s="10">
        <f t="shared" si="1"/>
        <v>15</v>
      </c>
      <c r="P46" s="24"/>
      <c r="Q46" s="10">
        <f>COUNTIF($C$2:$C$883,"梅木謙一")</f>
        <v>4</v>
      </c>
      <c r="R46" s="10">
        <f>COUNTIF($D$2:$D$883,"梅木謙一")</f>
        <v>4</v>
      </c>
      <c r="S46" s="10">
        <f>COUNTIF($E$2:$E$883,"梅木謙一")</f>
        <v>3</v>
      </c>
      <c r="T46" s="10">
        <f>COUNTIF($F$2:$F$883,"梅木謙一")</f>
        <v>4</v>
      </c>
      <c r="U46" s="10">
        <f>COUNTIF($G$2:$G$883,"梅木謙一")</f>
        <v>0</v>
      </c>
      <c r="V46" s="10">
        <f>COUNTIF($H$2:$H$883,"梅木謙一")</f>
        <v>0</v>
      </c>
    </row>
    <row r="47" spans="1:22" ht="18" customHeight="1">
      <c r="A47" s="4">
        <v>46</v>
      </c>
      <c r="B47" s="37">
        <v>42834</v>
      </c>
      <c r="C47" s="34" t="s">
        <v>7</v>
      </c>
      <c r="D47" s="34" t="s">
        <v>24</v>
      </c>
      <c r="E47" s="34" t="s">
        <v>142</v>
      </c>
      <c r="F47" s="34" t="s">
        <v>34</v>
      </c>
      <c r="G47" s="21"/>
      <c r="H47" s="21"/>
      <c r="I47" s="21" t="s">
        <v>38</v>
      </c>
      <c r="J47" s="21" t="s">
        <v>37</v>
      </c>
      <c r="L47" s="4">
        <v>45</v>
      </c>
      <c r="M47" s="34" t="s">
        <v>110</v>
      </c>
      <c r="N47" s="10">
        <f>COUNTIF($C$2:$H$883,"山村裕也")</f>
        <v>13</v>
      </c>
      <c r="O47" s="10">
        <f t="shared" si="1"/>
        <v>13</v>
      </c>
      <c r="P47" s="24"/>
      <c r="Q47" s="10">
        <f>COUNTIF($C$2:$C$883,"山村裕也")</f>
        <v>0</v>
      </c>
      <c r="R47" s="10">
        <f>COUNTIF($D$2:$D$883,"山村裕也")</f>
        <v>1</v>
      </c>
      <c r="S47" s="10">
        <f>COUNTIF($E$2:$E$883,"山村裕也")</f>
        <v>6</v>
      </c>
      <c r="T47" s="10">
        <f>COUNTIF($F$2:$F$883,"山村裕也")</f>
        <v>6</v>
      </c>
      <c r="U47" s="10">
        <f>COUNTIF($G$2:$G$883,"山村裕也")</f>
        <v>0</v>
      </c>
      <c r="V47" s="10">
        <f>COUNTIF($H$2:$H$883,"山村裕也")</f>
        <v>0</v>
      </c>
    </row>
    <row r="48" spans="1:22" ht="18" customHeight="1">
      <c r="A48" s="4">
        <v>47</v>
      </c>
      <c r="B48" s="37">
        <v>42834</v>
      </c>
      <c r="C48" s="34" t="s">
        <v>6</v>
      </c>
      <c r="D48" s="34" t="s">
        <v>27</v>
      </c>
      <c r="E48" s="34" t="s">
        <v>39</v>
      </c>
      <c r="F48" s="34" t="s">
        <v>28</v>
      </c>
      <c r="G48" s="21"/>
      <c r="H48" s="21"/>
      <c r="I48" s="21" t="s">
        <v>20</v>
      </c>
      <c r="J48" s="21" t="s">
        <v>13</v>
      </c>
      <c r="L48" s="4">
        <v>46</v>
      </c>
      <c r="M48" s="34" t="s">
        <v>111</v>
      </c>
      <c r="N48" s="10">
        <f>COUNTIF($C$2:$H$883,"長川真也")</f>
        <v>0</v>
      </c>
      <c r="O48" s="10">
        <f t="shared" si="1"/>
        <v>0</v>
      </c>
      <c r="P48" s="24"/>
      <c r="Q48" s="10">
        <f>COUNTIF($C$2:$C$883,"長川真也")</f>
        <v>0</v>
      </c>
      <c r="R48" s="10">
        <f>COUNTIF($D$2:$D$883,"長川真也")</f>
        <v>0</v>
      </c>
      <c r="S48" s="10">
        <f>COUNTIF($E$2:$E$883,"長川真也")</f>
        <v>0</v>
      </c>
      <c r="T48" s="10">
        <f>COUNTIF($F$2:$F$883,"長川真也")</f>
        <v>0</v>
      </c>
      <c r="U48" s="10">
        <f>COUNTIF($G$2:$G$883,"長川真也")</f>
        <v>0</v>
      </c>
      <c r="V48" s="10">
        <f>COUNTIF($H$2:$H$883,"長川真也")</f>
        <v>0</v>
      </c>
    </row>
    <row r="49" spans="1:22" ht="18" customHeight="1">
      <c r="A49" s="4">
        <v>48</v>
      </c>
      <c r="B49" s="37">
        <v>42834</v>
      </c>
      <c r="C49" s="34" t="s">
        <v>29</v>
      </c>
      <c r="D49" s="34" t="s">
        <v>36</v>
      </c>
      <c r="E49" s="34" t="s">
        <v>131</v>
      </c>
      <c r="F49" s="34" t="s">
        <v>55</v>
      </c>
      <c r="G49" s="21"/>
      <c r="H49" s="21"/>
      <c r="I49" s="21" t="s">
        <v>8</v>
      </c>
      <c r="J49" s="21" t="s">
        <v>9</v>
      </c>
      <c r="L49" s="4">
        <v>47</v>
      </c>
      <c r="M49" s="34" t="s">
        <v>112</v>
      </c>
      <c r="N49" s="10">
        <f>COUNTIF($C$2:$H$883,"青木昴")</f>
        <v>0</v>
      </c>
      <c r="O49" s="10">
        <f t="shared" si="1"/>
        <v>0</v>
      </c>
      <c r="P49" s="24"/>
      <c r="Q49" s="10">
        <f>COUNTIF($C$2:$C$883,"青木昴")</f>
        <v>0</v>
      </c>
      <c r="R49" s="10">
        <f>COUNTIF($D$2:$D$883,"青木昴")</f>
        <v>0</v>
      </c>
      <c r="S49" s="10">
        <f>COUNTIF($E$2:$E$883,"青木昴")</f>
        <v>0</v>
      </c>
      <c r="T49" s="10">
        <f>COUNTIF($F$2:$F$883,"青木昴")</f>
        <v>0</v>
      </c>
      <c r="U49" s="10">
        <f>COUNTIF($G$2:$G$883,"青木昴")</f>
        <v>0</v>
      </c>
      <c r="V49" s="10">
        <f>COUNTIF($H$2:$H$883,"青木昴")</f>
        <v>0</v>
      </c>
    </row>
    <row r="50" spans="1:22" ht="18" customHeight="1">
      <c r="A50" s="4">
        <v>49</v>
      </c>
      <c r="B50" s="37">
        <v>42834</v>
      </c>
      <c r="C50" s="34" t="s">
        <v>23</v>
      </c>
      <c r="D50" s="34" t="s">
        <v>44</v>
      </c>
      <c r="E50" s="34" t="s">
        <v>47</v>
      </c>
      <c r="F50" s="34" t="s">
        <v>40</v>
      </c>
      <c r="G50" s="21"/>
      <c r="H50" s="21"/>
      <c r="I50" s="21" t="s">
        <v>26</v>
      </c>
      <c r="J50" s="21" t="s">
        <v>31</v>
      </c>
      <c r="L50" s="4">
        <v>48</v>
      </c>
      <c r="M50" s="34" t="s">
        <v>141</v>
      </c>
      <c r="N50" s="10">
        <f>COUNTIF($C$2:$H$883,"小石澤健")</f>
        <v>0</v>
      </c>
      <c r="O50" s="10">
        <f t="shared" si="1"/>
        <v>0</v>
      </c>
      <c r="P50" s="10"/>
      <c r="Q50" s="10">
        <f>COUNTIF($C$2:$C$883,"小石澤健")</f>
        <v>0</v>
      </c>
      <c r="R50" s="10">
        <f>COUNTIF($D$2:$D$883,"小石澤健")</f>
        <v>0</v>
      </c>
      <c r="S50" s="10">
        <f>COUNTIF($E$2:$E$883,"小石澤健")</f>
        <v>0</v>
      </c>
      <c r="T50" s="10">
        <f>COUNTIF($F$2:$F$883,"小石澤健")</f>
        <v>0</v>
      </c>
      <c r="U50" s="10">
        <f>COUNTIF($G$2:$G$883,"小石澤健")</f>
        <v>0</v>
      </c>
      <c r="V50" s="10">
        <f>COUNTIF($H$2:$H$883,"小石澤健")</f>
        <v>0</v>
      </c>
    </row>
    <row r="51" spans="1:22" ht="18" customHeight="1">
      <c r="A51" s="4">
        <v>50</v>
      </c>
      <c r="B51" s="37">
        <v>42834</v>
      </c>
      <c r="C51" s="34" t="s">
        <v>22</v>
      </c>
      <c r="D51" s="34" t="s">
        <v>30</v>
      </c>
      <c r="E51" s="34" t="s">
        <v>41</v>
      </c>
      <c r="F51" s="34" t="s">
        <v>49</v>
      </c>
      <c r="G51" s="21"/>
      <c r="H51" s="21"/>
      <c r="I51" s="21" t="s">
        <v>32</v>
      </c>
      <c r="J51" s="21" t="s">
        <v>25</v>
      </c>
      <c r="L51" s="4">
        <v>49</v>
      </c>
      <c r="M51" s="34" t="s">
        <v>115</v>
      </c>
      <c r="N51" s="10">
        <f>COUNTIF($C$2:$H$883,"古賀真之")</f>
        <v>0</v>
      </c>
      <c r="O51" s="10">
        <f t="shared" si="1"/>
        <v>0</v>
      </c>
      <c r="P51" s="24"/>
      <c r="Q51" s="10">
        <f>COUNTIF($C$2:$C$883,"古賀真之")</f>
        <v>0</v>
      </c>
      <c r="R51" s="10">
        <f>COUNTIF($D$2:$D$883,"古賀真之")</f>
        <v>0</v>
      </c>
      <c r="S51" s="10">
        <f>COUNTIF($E$2:$E$883,"古賀真之")</f>
        <v>0</v>
      </c>
      <c r="T51" s="10">
        <f>COUNTIF($F$2:$F$883,"古賀真之")</f>
        <v>0</v>
      </c>
      <c r="U51" s="10">
        <f>COUNTIF($G$2:$G$883,"古賀真之")</f>
        <v>0</v>
      </c>
      <c r="V51" s="10">
        <f>COUNTIF($H$2:$H$883,"古賀真之")</f>
        <v>0</v>
      </c>
    </row>
    <row r="52" spans="1:22" ht="18" customHeight="1">
      <c r="A52" s="4">
        <v>51</v>
      </c>
      <c r="B52" s="37">
        <v>42834</v>
      </c>
      <c r="C52" s="34" t="s">
        <v>16</v>
      </c>
      <c r="D52" s="34" t="s">
        <v>43</v>
      </c>
      <c r="E52" s="34" t="s">
        <v>46</v>
      </c>
      <c r="F52" s="34" t="s">
        <v>132</v>
      </c>
      <c r="G52" s="21"/>
      <c r="H52" s="21"/>
      <c r="I52" s="21" t="s">
        <v>19</v>
      </c>
      <c r="J52" s="21" t="s">
        <v>14</v>
      </c>
      <c r="L52" s="4">
        <v>50</v>
      </c>
      <c r="M52" s="34" t="s">
        <v>114</v>
      </c>
      <c r="N52" s="10">
        <f>COUNTIF($C$2:$H$883,"鈴木宏基")</f>
        <v>0</v>
      </c>
      <c r="O52" s="10">
        <f t="shared" si="1"/>
        <v>0</v>
      </c>
      <c r="P52" s="24"/>
      <c r="Q52" s="10">
        <f>COUNTIF($C$2:$C$883,"鈴木宏基")</f>
        <v>0</v>
      </c>
      <c r="R52" s="10">
        <f>COUNTIF($D$2:$D$883,"鈴木宏基")</f>
        <v>0</v>
      </c>
      <c r="S52" s="10">
        <f>COUNTIF($E$2:$E$883,"鈴木宏基")</f>
        <v>0</v>
      </c>
      <c r="T52" s="10">
        <f>COUNTIF($F$2:$F$883,"鈴木宏基")</f>
        <v>0</v>
      </c>
      <c r="U52" s="10">
        <f>COUNTIF($G$2:$G$883,"鈴木宏基")</f>
        <v>0</v>
      </c>
      <c r="V52" s="10">
        <f>COUNTIF($H$2:$H$883,"鈴木宏基")</f>
        <v>0</v>
      </c>
    </row>
    <row r="53" spans="1:22" ht="18" customHeight="1">
      <c r="A53" s="4">
        <v>52</v>
      </c>
      <c r="B53" s="37">
        <v>42836</v>
      </c>
      <c r="C53" s="34" t="s">
        <v>36</v>
      </c>
      <c r="D53" s="34" t="s">
        <v>72</v>
      </c>
      <c r="E53" s="34" t="s">
        <v>5</v>
      </c>
      <c r="F53" s="34" t="s">
        <v>11</v>
      </c>
      <c r="G53" s="21"/>
      <c r="H53" s="21"/>
      <c r="I53" s="21" t="s">
        <v>31</v>
      </c>
      <c r="J53" s="21" t="s">
        <v>25</v>
      </c>
      <c r="L53" s="4">
        <v>51</v>
      </c>
      <c r="M53" s="34" t="s">
        <v>116</v>
      </c>
      <c r="N53" s="10">
        <f>COUNTIF($C$2:$C$883,"山本力仁")</f>
        <v>0</v>
      </c>
      <c r="O53" s="10">
        <f t="shared" si="1"/>
        <v>0</v>
      </c>
      <c r="P53" s="24"/>
      <c r="Q53" s="10">
        <f>COUNTIF($C$2:$C$883,"山本力仁")</f>
        <v>0</v>
      </c>
      <c r="R53" s="10">
        <f>COUNTIF($D$2:$D$883,"山本力仁")</f>
        <v>0</v>
      </c>
      <c r="S53" s="10">
        <f>COUNTIF($E$2:$E$883,"山本力仁")</f>
        <v>0</v>
      </c>
      <c r="T53" s="10">
        <f>COUNTIF($F$2:$F$883,"山本力仁")</f>
        <v>0</v>
      </c>
      <c r="U53" s="10">
        <f>COUNTIF($G$2:$G$883,"山本力仁")</f>
        <v>0</v>
      </c>
      <c r="V53" s="10">
        <f>COUNTIF($H$2:$H$883,"山本力仁")</f>
        <v>0</v>
      </c>
    </row>
    <row r="54" spans="1:22" ht="18" customHeight="1">
      <c r="A54" s="4">
        <v>53</v>
      </c>
      <c r="B54" s="37">
        <v>42836</v>
      </c>
      <c r="C54" s="34" t="s">
        <v>43</v>
      </c>
      <c r="D54" s="34" t="s">
        <v>142</v>
      </c>
      <c r="E54" s="34" t="s">
        <v>132</v>
      </c>
      <c r="F54" s="34" t="s">
        <v>50</v>
      </c>
      <c r="G54" s="21"/>
      <c r="H54" s="21"/>
      <c r="I54" s="21" t="s">
        <v>26</v>
      </c>
      <c r="J54" s="21" t="s">
        <v>8</v>
      </c>
      <c r="L54" s="4">
        <v>52</v>
      </c>
      <c r="M54" s="34" t="s">
        <v>117</v>
      </c>
      <c r="N54" s="10">
        <f>COUNTIF($C$2:$H$883,"野田亮介")</f>
        <v>0</v>
      </c>
      <c r="O54" s="10">
        <f t="shared" si="1"/>
        <v>0</v>
      </c>
      <c r="P54" s="24"/>
      <c r="Q54" s="10">
        <f>COUNTIF($C$2:$C$883,"野田亮介")</f>
        <v>0</v>
      </c>
      <c r="R54" s="10">
        <f>COUNTIF($D$2:$D$883,"野田亮介")</f>
        <v>0</v>
      </c>
      <c r="S54" s="10">
        <f>COUNTIF($E$2:$E$883,"野田亮介")</f>
        <v>0</v>
      </c>
      <c r="T54" s="10">
        <f>COUNTIF($F$2:$F$883,"野田亮介")</f>
        <v>0</v>
      </c>
      <c r="U54" s="10">
        <f>COUNTIF($G$2:$G$883,"野田亮介")</f>
        <v>0</v>
      </c>
      <c r="V54" s="10">
        <f>COUNTIF($H$2:$H$883,"野田亮介")</f>
        <v>0</v>
      </c>
    </row>
    <row r="55" spans="1:22" ht="18" customHeight="1">
      <c r="A55" s="4">
        <v>54</v>
      </c>
      <c r="B55" s="37">
        <v>42836</v>
      </c>
      <c r="C55" s="34" t="s">
        <v>24</v>
      </c>
      <c r="D55" s="34" t="s">
        <v>10</v>
      </c>
      <c r="E55" s="34" t="s">
        <v>15</v>
      </c>
      <c r="F55" s="34" t="s">
        <v>42</v>
      </c>
      <c r="G55" s="21"/>
      <c r="H55" s="21"/>
      <c r="I55" s="21" t="s">
        <v>37</v>
      </c>
      <c r="J55" s="21" t="s">
        <v>19</v>
      </c>
      <c r="L55" s="4">
        <v>53</v>
      </c>
      <c r="M55" s="34" t="s">
        <v>119</v>
      </c>
      <c r="N55" s="10">
        <f>COUNTIF($C$2:$H$883,"森口壽樹")</f>
        <v>0</v>
      </c>
      <c r="O55" s="10">
        <f t="shared" si="1"/>
        <v>0</v>
      </c>
      <c r="P55" s="24"/>
      <c r="Q55" s="10">
        <f>COUNTIF($C$2:$C$883,"森口壽樹")</f>
        <v>0</v>
      </c>
      <c r="R55" s="10">
        <f>COUNTIF($D$2:$D$883,"森口壽樹")</f>
        <v>0</v>
      </c>
      <c r="S55" s="10">
        <f>COUNTIF($E$2:$E$883,"森口壽樹")</f>
        <v>0</v>
      </c>
      <c r="T55" s="10">
        <f>COUNTIF($F$2:$F$883,"森口壽樹")</f>
        <v>0</v>
      </c>
      <c r="U55" s="10">
        <f>COUNTIF($G$2:$G$883,"森口壽樹")</f>
        <v>0</v>
      </c>
      <c r="V55" s="10">
        <f>COUNTIF($H$2:$H$883,"森口壽樹")</f>
        <v>0</v>
      </c>
    </row>
    <row r="56" spans="1:22" ht="18" customHeight="1">
      <c r="A56" s="4">
        <v>55</v>
      </c>
      <c r="B56" s="37">
        <v>42837</v>
      </c>
      <c r="C56" s="34" t="s">
        <v>4</v>
      </c>
      <c r="D56" s="34" t="s">
        <v>17</v>
      </c>
      <c r="E56" s="34" t="s">
        <v>18</v>
      </c>
      <c r="F56" s="34" t="s">
        <v>16</v>
      </c>
      <c r="G56" s="21"/>
      <c r="H56" s="21"/>
      <c r="I56" s="21" t="s">
        <v>13</v>
      </c>
      <c r="J56" s="21" t="s">
        <v>38</v>
      </c>
      <c r="L56" s="4">
        <v>54</v>
      </c>
      <c r="M56" s="21" t="s">
        <v>137</v>
      </c>
      <c r="N56" s="10">
        <f>COUNTIF($C$2:$H$883,"今岡諒平")</f>
        <v>0</v>
      </c>
      <c r="O56" s="10">
        <f t="shared" si="1"/>
        <v>0</v>
      </c>
      <c r="P56" s="10"/>
      <c r="Q56" s="10">
        <f>COUNTIF($C$2:$C$883,"今岡諒平")</f>
        <v>0</v>
      </c>
      <c r="R56" s="10">
        <f>COUNTIF($D$2:$D$883,"今岡諒平")</f>
        <v>0</v>
      </c>
      <c r="S56" s="10">
        <f>COUNTIF($E$2:$E$883,"今岡諒平")</f>
        <v>0</v>
      </c>
      <c r="T56" s="10">
        <f>COUNTIF($F$2:$F$883,"今岡諒平")</f>
        <v>0</v>
      </c>
      <c r="U56" s="10">
        <f>COUNTIF($G$2:$G$883,"今岡諒平")</f>
        <v>0</v>
      </c>
      <c r="V56" s="10">
        <f>COUNTIF($H$2:$H$883,"今岡諒平")</f>
        <v>0</v>
      </c>
    </row>
    <row r="57" spans="1:22" ht="18" customHeight="1">
      <c r="A57" s="4">
        <v>56</v>
      </c>
      <c r="B57" s="37">
        <v>42837</v>
      </c>
      <c r="C57" s="34" t="s">
        <v>72</v>
      </c>
      <c r="D57" s="34" t="s">
        <v>5</v>
      </c>
      <c r="E57" s="34" t="s">
        <v>11</v>
      </c>
      <c r="F57" s="34" t="s">
        <v>29</v>
      </c>
      <c r="G57" s="21"/>
      <c r="H57" s="21"/>
      <c r="I57" s="21" t="s">
        <v>31</v>
      </c>
      <c r="J57" s="21" t="s">
        <v>25</v>
      </c>
      <c r="L57" s="4">
        <v>55</v>
      </c>
      <c r="M57" s="34" t="s">
        <v>113</v>
      </c>
      <c r="N57" s="10">
        <f>COUNTIF($C$2:$H$883,"水口拓弥")</f>
        <v>0</v>
      </c>
      <c r="O57" s="10">
        <f t="shared" si="1"/>
        <v>0</v>
      </c>
      <c r="P57" s="24"/>
      <c r="Q57" s="10">
        <f>COUNTIF($C$2:$C$883,"水口拓弥")</f>
        <v>0</v>
      </c>
      <c r="R57" s="10">
        <f>COUNTIF($D$2:$D$883,"水口拓弥")</f>
        <v>0</v>
      </c>
      <c r="S57" s="10">
        <f>COUNTIF($E$2:$E$883,"水口拓弥")</f>
        <v>0</v>
      </c>
      <c r="T57" s="10">
        <f>COUNTIF($F$2:$F$883,"水口拓弥")</f>
        <v>0</v>
      </c>
      <c r="U57" s="10">
        <f>COUNTIF($G$2:$G$883,"水口拓弥")</f>
        <v>0</v>
      </c>
      <c r="V57" s="10">
        <f>COUNTIF($H$2:$H$883,"水口拓弥")</f>
        <v>0</v>
      </c>
    </row>
    <row r="58" spans="1:22" ht="18" customHeight="1">
      <c r="A58" s="4">
        <v>57</v>
      </c>
      <c r="B58" s="37">
        <v>42837</v>
      </c>
      <c r="C58" s="34" t="s">
        <v>39</v>
      </c>
      <c r="D58" s="34" t="s">
        <v>33</v>
      </c>
      <c r="E58" s="34" t="s">
        <v>12</v>
      </c>
      <c r="F58" s="34" t="s">
        <v>22</v>
      </c>
      <c r="G58" s="21"/>
      <c r="H58" s="21"/>
      <c r="I58" s="21" t="s">
        <v>9</v>
      </c>
      <c r="J58" s="21" t="s">
        <v>32</v>
      </c>
      <c r="L58" s="48">
        <v>56</v>
      </c>
      <c r="M58" s="57" t="s">
        <v>118</v>
      </c>
      <c r="N58" s="40">
        <f>COUNTIF($C$2:$H$883,"松本大輝")</f>
        <v>0</v>
      </c>
      <c r="O58" s="40">
        <f t="shared" si="1"/>
        <v>0</v>
      </c>
      <c r="P58" s="24"/>
      <c r="Q58" s="40">
        <f>COUNTIF($C$2:$C$883,"松本大輝")</f>
        <v>0</v>
      </c>
      <c r="R58" s="40">
        <f>COUNTIF($D$2:$D$883,"松本大輝")</f>
        <v>0</v>
      </c>
      <c r="S58" s="40">
        <f>COUNTIF($E$2:$E$883,"松本大輝")</f>
        <v>0</v>
      </c>
      <c r="T58" s="40">
        <f>COUNTIF($E$2:$F$883,"松本大輝")</f>
        <v>0</v>
      </c>
      <c r="U58" s="40">
        <f>COUNTIF($G$2:$G$883,"松本大輝")</f>
        <v>0</v>
      </c>
      <c r="V58" s="40">
        <f>COUNTIF($H$2:$H$883,"松本大輝")</f>
        <v>0</v>
      </c>
    </row>
    <row r="59" spans="1:22" ht="18" customHeight="1">
      <c r="A59" s="4">
        <v>58</v>
      </c>
      <c r="B59" s="37">
        <v>42837</v>
      </c>
      <c r="C59" s="34" t="s">
        <v>10</v>
      </c>
      <c r="D59" s="34" t="s">
        <v>15</v>
      </c>
      <c r="E59" s="34" t="s">
        <v>42</v>
      </c>
      <c r="F59" s="34" t="s">
        <v>6</v>
      </c>
      <c r="G59" s="21"/>
      <c r="H59" s="21"/>
      <c r="I59" s="21" t="s">
        <v>37</v>
      </c>
      <c r="J59" s="21" t="s">
        <v>19</v>
      </c>
      <c r="L59" s="4"/>
      <c r="M59" s="21" t="s">
        <v>415</v>
      </c>
      <c r="N59" s="10"/>
      <c r="O59" s="10"/>
      <c r="P59" s="10"/>
      <c r="Q59" s="10">
        <f t="shared" ref="Q59:V59" si="2">SUM(Q3:Q58)</f>
        <v>882</v>
      </c>
      <c r="R59" s="10">
        <f t="shared" si="2"/>
        <v>882</v>
      </c>
      <c r="S59" s="10">
        <f t="shared" si="2"/>
        <v>882</v>
      </c>
      <c r="T59" s="10">
        <f t="shared" si="2"/>
        <v>882</v>
      </c>
      <c r="U59" s="10">
        <f t="shared" si="2"/>
        <v>24</v>
      </c>
      <c r="V59" s="10">
        <f t="shared" si="2"/>
        <v>24</v>
      </c>
    </row>
    <row r="60" spans="1:22" ht="18" customHeight="1">
      <c r="A60" s="4">
        <v>59</v>
      </c>
      <c r="B60" s="37">
        <v>42837</v>
      </c>
      <c r="C60" s="34" t="s">
        <v>131</v>
      </c>
      <c r="D60" s="34" t="s">
        <v>21</v>
      </c>
      <c r="E60" s="34" t="s">
        <v>48</v>
      </c>
      <c r="F60" s="34" t="s">
        <v>23</v>
      </c>
      <c r="G60" s="21"/>
      <c r="H60" s="21" t="s">
        <v>140</v>
      </c>
      <c r="I60" s="21" t="s">
        <v>14</v>
      </c>
      <c r="J60" s="21" t="s">
        <v>20</v>
      </c>
    </row>
    <row r="61" spans="1:22" ht="18" customHeight="1">
      <c r="A61" s="4">
        <v>60</v>
      </c>
      <c r="B61" s="37">
        <v>42837</v>
      </c>
      <c r="C61" s="34" t="s">
        <v>142</v>
      </c>
      <c r="D61" s="34" t="s">
        <v>132</v>
      </c>
      <c r="E61" s="34" t="s">
        <v>50</v>
      </c>
      <c r="F61" s="34" t="s">
        <v>7</v>
      </c>
      <c r="G61" s="21"/>
      <c r="H61" s="21"/>
      <c r="I61" s="21" t="s">
        <v>26</v>
      </c>
      <c r="J61" s="21" t="s">
        <v>8</v>
      </c>
    </row>
    <row r="62" spans="1:22" ht="18" customHeight="1">
      <c r="A62" s="4">
        <v>61</v>
      </c>
      <c r="B62" s="37">
        <v>42838</v>
      </c>
      <c r="C62" s="34" t="s">
        <v>132</v>
      </c>
      <c r="D62" s="34" t="s">
        <v>50</v>
      </c>
      <c r="E62" s="34" t="s">
        <v>7</v>
      </c>
      <c r="F62" s="34" t="s">
        <v>43</v>
      </c>
      <c r="G62" s="21"/>
      <c r="H62" s="21"/>
      <c r="I62" s="21" t="s">
        <v>26</v>
      </c>
      <c r="J62" s="21" t="s">
        <v>8</v>
      </c>
    </row>
    <row r="63" spans="1:22" ht="18" customHeight="1">
      <c r="A63" s="4">
        <v>62</v>
      </c>
      <c r="B63" s="37">
        <v>42838</v>
      </c>
      <c r="C63" s="34" t="s">
        <v>5</v>
      </c>
      <c r="D63" s="34" t="s">
        <v>11</v>
      </c>
      <c r="E63" s="34" t="s">
        <v>29</v>
      </c>
      <c r="F63" s="34" t="s">
        <v>36</v>
      </c>
      <c r="G63" s="21"/>
      <c r="H63" s="21"/>
      <c r="I63" s="21" t="s">
        <v>31</v>
      </c>
      <c r="J63" s="21" t="s">
        <v>25</v>
      </c>
    </row>
    <row r="64" spans="1:22" ht="18" customHeight="1">
      <c r="A64" s="4">
        <v>63</v>
      </c>
      <c r="B64" s="37">
        <v>42838</v>
      </c>
      <c r="C64" s="34" t="s">
        <v>15</v>
      </c>
      <c r="D64" s="34" t="s">
        <v>42</v>
      </c>
      <c r="E64" s="34" t="s">
        <v>6</v>
      </c>
      <c r="F64" s="34" t="s">
        <v>24</v>
      </c>
      <c r="G64" s="21"/>
      <c r="H64" s="21"/>
      <c r="I64" s="21" t="s">
        <v>37</v>
      </c>
      <c r="J64" s="21" t="s">
        <v>19</v>
      </c>
    </row>
    <row r="65" spans="1:22" ht="18" customHeight="1">
      <c r="A65" s="4">
        <v>64</v>
      </c>
      <c r="B65" s="37">
        <v>42838</v>
      </c>
      <c r="C65" s="34" t="s">
        <v>21</v>
      </c>
      <c r="D65" s="34" t="s">
        <v>48</v>
      </c>
      <c r="E65" s="34" t="s">
        <v>23</v>
      </c>
      <c r="F65" s="34" t="s">
        <v>30</v>
      </c>
      <c r="G65" s="21"/>
      <c r="H65" s="21"/>
      <c r="I65" s="21" t="s">
        <v>14</v>
      </c>
      <c r="J65" s="21" t="s">
        <v>20</v>
      </c>
    </row>
    <row r="66" spans="1:22" ht="18" customHeight="1">
      <c r="A66" s="4">
        <v>65</v>
      </c>
      <c r="B66" s="37">
        <v>42838</v>
      </c>
      <c r="C66" s="34" t="s">
        <v>17</v>
      </c>
      <c r="D66" s="34" t="s">
        <v>18</v>
      </c>
      <c r="E66" s="36" t="s">
        <v>16</v>
      </c>
      <c r="F66" s="34" t="s">
        <v>27</v>
      </c>
      <c r="G66" s="21"/>
      <c r="H66" s="21"/>
      <c r="I66" s="21" t="s">
        <v>13</v>
      </c>
      <c r="J66" s="21" t="s">
        <v>38</v>
      </c>
    </row>
    <row r="67" spans="1:22" ht="18" customHeight="1">
      <c r="A67" s="4">
        <v>66</v>
      </c>
      <c r="B67" s="37">
        <v>42839</v>
      </c>
      <c r="C67" s="34" t="s">
        <v>55</v>
      </c>
      <c r="D67" s="34" t="s">
        <v>6</v>
      </c>
      <c r="E67" s="34" t="s">
        <v>28</v>
      </c>
      <c r="F67" s="34" t="s">
        <v>10</v>
      </c>
      <c r="G67" s="21"/>
      <c r="H67" s="21"/>
      <c r="I67" s="21" t="s">
        <v>8</v>
      </c>
      <c r="J67" s="21" t="s">
        <v>32</v>
      </c>
      <c r="M67" s="12"/>
      <c r="N67" s="24"/>
      <c r="O67" s="24"/>
      <c r="P67" s="24"/>
      <c r="Q67" s="24"/>
      <c r="R67" s="24"/>
      <c r="S67" s="24"/>
      <c r="T67" s="24"/>
      <c r="U67" s="24"/>
      <c r="V67" s="24"/>
    </row>
    <row r="68" spans="1:22" ht="18" customHeight="1">
      <c r="A68" s="4">
        <v>67</v>
      </c>
      <c r="B68" s="37">
        <v>42839</v>
      </c>
      <c r="C68" s="34" t="s">
        <v>42</v>
      </c>
      <c r="D68" s="34" t="s">
        <v>23</v>
      </c>
      <c r="E68" s="34" t="s">
        <v>30</v>
      </c>
      <c r="F68" s="34" t="s">
        <v>56</v>
      </c>
      <c r="G68" s="21"/>
      <c r="H68" s="21"/>
      <c r="I68" s="21" t="s">
        <v>9</v>
      </c>
      <c r="J68" s="21" t="s">
        <v>31</v>
      </c>
      <c r="M68" s="12"/>
      <c r="N68" s="24"/>
      <c r="O68" s="24"/>
      <c r="P68" s="24"/>
      <c r="Q68" s="24"/>
      <c r="R68" s="24"/>
      <c r="S68" s="24"/>
      <c r="T68" s="24"/>
      <c r="U68" s="24"/>
      <c r="V68" s="24"/>
    </row>
    <row r="69" spans="1:22" ht="18" customHeight="1">
      <c r="A69" s="4">
        <v>68</v>
      </c>
      <c r="B69" s="37">
        <v>42839</v>
      </c>
      <c r="C69" s="34" t="s">
        <v>44</v>
      </c>
      <c r="D69" s="34" t="s">
        <v>7</v>
      </c>
      <c r="E69" s="34" t="s">
        <v>34</v>
      </c>
      <c r="F69" s="34" t="s">
        <v>142</v>
      </c>
      <c r="G69" s="21"/>
      <c r="H69" s="21"/>
      <c r="I69" s="21" t="s">
        <v>25</v>
      </c>
      <c r="J69" s="21" t="s">
        <v>26</v>
      </c>
      <c r="M69" s="12"/>
      <c r="N69" s="24"/>
      <c r="O69" s="24"/>
      <c r="P69" s="24"/>
      <c r="Q69" s="24"/>
      <c r="R69" s="24"/>
      <c r="S69" s="24"/>
      <c r="T69" s="24"/>
      <c r="U69" s="24"/>
      <c r="V69" s="24"/>
    </row>
    <row r="70" spans="1:22" ht="18" customHeight="1">
      <c r="A70" s="4">
        <v>69</v>
      </c>
      <c r="B70" s="37">
        <v>42839</v>
      </c>
      <c r="C70" s="34" t="s">
        <v>50</v>
      </c>
      <c r="D70" s="34" t="s">
        <v>47</v>
      </c>
      <c r="E70" s="34" t="s">
        <v>24</v>
      </c>
      <c r="F70" s="34" t="s">
        <v>45</v>
      </c>
      <c r="G70" s="21"/>
      <c r="H70" s="21"/>
      <c r="I70" s="21" t="s">
        <v>38</v>
      </c>
      <c r="J70" s="21" t="s">
        <v>19</v>
      </c>
      <c r="M70" s="12"/>
      <c r="N70" s="24"/>
      <c r="O70" s="24"/>
      <c r="P70" s="24"/>
      <c r="Q70" s="24"/>
      <c r="R70" s="24"/>
      <c r="S70" s="24"/>
      <c r="T70" s="24"/>
      <c r="U70" s="24"/>
      <c r="V70" s="24"/>
    </row>
    <row r="71" spans="1:22" ht="18" customHeight="1">
      <c r="A71" s="4">
        <v>70</v>
      </c>
      <c r="B71" s="37">
        <v>42839</v>
      </c>
      <c r="C71" s="34" t="s">
        <v>18</v>
      </c>
      <c r="D71" s="34" t="s">
        <v>16</v>
      </c>
      <c r="E71" s="34" t="s">
        <v>49</v>
      </c>
      <c r="F71" s="34" t="s">
        <v>35</v>
      </c>
      <c r="G71" s="21"/>
      <c r="H71" s="21"/>
      <c r="I71" s="21" t="s">
        <v>20</v>
      </c>
      <c r="J71" s="21" t="s">
        <v>37</v>
      </c>
      <c r="M71" s="12"/>
      <c r="N71" s="24"/>
      <c r="O71" s="24"/>
      <c r="P71" s="24"/>
      <c r="Q71" s="24"/>
      <c r="R71" s="24"/>
      <c r="S71" s="24"/>
      <c r="T71" s="24"/>
      <c r="U71" s="24"/>
      <c r="V71" s="24"/>
    </row>
    <row r="72" spans="1:22" ht="18" customHeight="1">
      <c r="A72" s="4">
        <v>71</v>
      </c>
      <c r="B72" s="37">
        <v>42839</v>
      </c>
      <c r="C72" s="34" t="s">
        <v>33</v>
      </c>
      <c r="D72" s="34" t="s">
        <v>60</v>
      </c>
      <c r="E72" s="34" t="s">
        <v>22</v>
      </c>
      <c r="F72" s="34" t="s">
        <v>72</v>
      </c>
      <c r="G72" s="21"/>
      <c r="H72" s="21"/>
      <c r="I72" s="21" t="s">
        <v>13</v>
      </c>
      <c r="J72" s="21" t="s">
        <v>14</v>
      </c>
    </row>
    <row r="73" spans="1:22" ht="18" customHeight="1">
      <c r="A73" s="4">
        <v>72</v>
      </c>
      <c r="B73" s="37">
        <v>42840</v>
      </c>
      <c r="C73" s="34" t="s">
        <v>60</v>
      </c>
      <c r="D73" s="34" t="s">
        <v>22</v>
      </c>
      <c r="E73" s="34" t="s">
        <v>72</v>
      </c>
      <c r="F73" s="34" t="s">
        <v>21</v>
      </c>
      <c r="G73" s="21"/>
      <c r="H73" s="21"/>
      <c r="I73" s="21" t="s">
        <v>13</v>
      </c>
      <c r="J73" s="21" t="s">
        <v>14</v>
      </c>
    </row>
    <row r="74" spans="1:22" ht="18" customHeight="1">
      <c r="A74" s="4">
        <v>73</v>
      </c>
      <c r="B74" s="37">
        <v>42840</v>
      </c>
      <c r="C74" s="34" t="s">
        <v>7</v>
      </c>
      <c r="D74" s="36" t="s">
        <v>34</v>
      </c>
      <c r="E74" s="34" t="s">
        <v>142</v>
      </c>
      <c r="F74" s="34" t="s">
        <v>58</v>
      </c>
      <c r="G74" s="21"/>
      <c r="H74" s="21"/>
      <c r="I74" s="21" t="s">
        <v>25</v>
      </c>
      <c r="J74" s="21" t="s">
        <v>26</v>
      </c>
      <c r="M74" s="12"/>
      <c r="N74" s="24"/>
      <c r="O74" s="24"/>
      <c r="P74" s="24"/>
      <c r="Q74" s="24"/>
      <c r="R74" s="24"/>
      <c r="S74" s="24"/>
      <c r="T74" s="24"/>
      <c r="U74" s="24"/>
      <c r="V74" s="24"/>
    </row>
    <row r="75" spans="1:22" ht="18" customHeight="1">
      <c r="A75" s="4">
        <v>74</v>
      </c>
      <c r="B75" s="37">
        <v>42840</v>
      </c>
      <c r="C75" s="34" t="s">
        <v>47</v>
      </c>
      <c r="D75" s="34" t="s">
        <v>24</v>
      </c>
      <c r="E75" s="34" t="s">
        <v>45</v>
      </c>
      <c r="F75" s="34" t="s">
        <v>46</v>
      </c>
      <c r="G75" s="21"/>
      <c r="H75" s="21"/>
      <c r="I75" s="21" t="s">
        <v>38</v>
      </c>
      <c r="J75" s="21" t="s">
        <v>19</v>
      </c>
      <c r="M75" s="12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42840</v>
      </c>
      <c r="C76" s="34" t="s">
        <v>6</v>
      </c>
      <c r="D76" s="34" t="s">
        <v>28</v>
      </c>
      <c r="E76" s="34" t="s">
        <v>10</v>
      </c>
      <c r="F76" s="34" t="s">
        <v>5</v>
      </c>
      <c r="G76" s="21"/>
      <c r="H76" s="21"/>
      <c r="I76" s="21" t="s">
        <v>8</v>
      </c>
      <c r="J76" s="21" t="s">
        <v>32</v>
      </c>
      <c r="M76" s="12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42840</v>
      </c>
      <c r="C77" s="36" t="s">
        <v>23</v>
      </c>
      <c r="D77" s="34" t="s">
        <v>30</v>
      </c>
      <c r="E77" s="34" t="s">
        <v>56</v>
      </c>
      <c r="F77" s="34" t="s">
        <v>17</v>
      </c>
      <c r="G77" s="21"/>
      <c r="H77" s="21"/>
      <c r="I77" s="21" t="s">
        <v>9</v>
      </c>
      <c r="J77" s="21" t="s">
        <v>31</v>
      </c>
      <c r="M77" s="12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42840</v>
      </c>
      <c r="C78" s="34" t="s">
        <v>16</v>
      </c>
      <c r="D78" s="34" t="s">
        <v>49</v>
      </c>
      <c r="E78" s="34" t="s">
        <v>35</v>
      </c>
      <c r="F78" s="34" t="s">
        <v>15</v>
      </c>
      <c r="G78" s="21"/>
      <c r="H78" s="21"/>
      <c r="I78" s="21" t="s">
        <v>20</v>
      </c>
      <c r="J78" s="21" t="s">
        <v>37</v>
      </c>
      <c r="M78" s="12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42841</v>
      </c>
      <c r="C79" s="34" t="s">
        <v>49</v>
      </c>
      <c r="D79" s="34" t="s">
        <v>35</v>
      </c>
      <c r="E79" s="34" t="s">
        <v>15</v>
      </c>
      <c r="F79" s="34" t="s">
        <v>18</v>
      </c>
      <c r="G79" s="21"/>
      <c r="H79" s="21"/>
      <c r="I79" s="21" t="s">
        <v>20</v>
      </c>
      <c r="J79" s="21" t="s">
        <v>37</v>
      </c>
      <c r="M79" s="12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42841</v>
      </c>
      <c r="C80" s="34" t="s">
        <v>28</v>
      </c>
      <c r="D80" s="34" t="s">
        <v>10</v>
      </c>
      <c r="E80" s="34" t="s">
        <v>5</v>
      </c>
      <c r="F80" s="34" t="s">
        <v>55</v>
      </c>
      <c r="G80" s="21"/>
      <c r="H80" s="21"/>
      <c r="I80" s="21" t="s">
        <v>8</v>
      </c>
      <c r="J80" s="21" t="s">
        <v>32</v>
      </c>
      <c r="M80" s="12"/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42841</v>
      </c>
      <c r="C81" s="34" t="s">
        <v>30</v>
      </c>
      <c r="D81" s="34" t="s">
        <v>56</v>
      </c>
      <c r="E81" s="34" t="s">
        <v>17</v>
      </c>
      <c r="F81" s="34" t="s">
        <v>42</v>
      </c>
      <c r="G81" s="21"/>
      <c r="H81" s="21"/>
      <c r="I81" s="21" t="s">
        <v>9</v>
      </c>
      <c r="J81" s="21" t="s">
        <v>31</v>
      </c>
      <c r="M81" s="12"/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42841</v>
      </c>
      <c r="C82" s="34" t="s">
        <v>24</v>
      </c>
      <c r="D82" s="34" t="s">
        <v>45</v>
      </c>
      <c r="E82" s="34" t="s">
        <v>46</v>
      </c>
      <c r="F82" s="34" t="s">
        <v>50</v>
      </c>
      <c r="G82" s="21"/>
      <c r="H82" s="21"/>
      <c r="I82" s="21" t="s">
        <v>38</v>
      </c>
      <c r="J82" s="21" t="s">
        <v>19</v>
      </c>
      <c r="M82" s="12"/>
    </row>
    <row r="83" spans="1:22" ht="18" customHeight="1">
      <c r="A83" s="4">
        <v>82</v>
      </c>
      <c r="B83" s="37">
        <v>42841</v>
      </c>
      <c r="C83" s="34" t="s">
        <v>22</v>
      </c>
      <c r="D83" s="34" t="s">
        <v>72</v>
      </c>
      <c r="E83" s="34" t="s">
        <v>21</v>
      </c>
      <c r="F83" s="34" t="s">
        <v>33</v>
      </c>
      <c r="G83" s="21"/>
      <c r="H83" s="21"/>
      <c r="I83" s="21" t="s">
        <v>13</v>
      </c>
      <c r="J83" s="21" t="s">
        <v>14</v>
      </c>
      <c r="M83" s="12"/>
    </row>
    <row r="84" spans="1:22" ht="18" customHeight="1">
      <c r="A84" s="4">
        <v>83</v>
      </c>
      <c r="B84" s="37">
        <v>42843</v>
      </c>
      <c r="C84" s="34" t="s">
        <v>45</v>
      </c>
      <c r="D84" s="34" t="s">
        <v>15</v>
      </c>
      <c r="E84" s="34" t="s">
        <v>41</v>
      </c>
      <c r="F84" s="34" t="s">
        <v>16</v>
      </c>
      <c r="G84" s="21"/>
      <c r="H84" s="21"/>
      <c r="I84" s="21" t="s">
        <v>19</v>
      </c>
      <c r="J84" s="21" t="s">
        <v>13</v>
      </c>
      <c r="M84" s="12"/>
    </row>
    <row r="85" spans="1:22" ht="18" customHeight="1">
      <c r="A85" s="4">
        <v>84</v>
      </c>
      <c r="B85" s="37">
        <v>42843</v>
      </c>
      <c r="C85" s="34" t="s">
        <v>40</v>
      </c>
      <c r="D85" s="34" t="s">
        <v>17</v>
      </c>
      <c r="E85" s="34" t="s">
        <v>36</v>
      </c>
      <c r="F85" s="34" t="s">
        <v>4</v>
      </c>
      <c r="G85" s="21"/>
      <c r="H85" s="21"/>
      <c r="I85" s="21" t="s">
        <v>8</v>
      </c>
      <c r="J85" s="21" t="s">
        <v>25</v>
      </c>
      <c r="M85" s="12"/>
    </row>
    <row r="86" spans="1:22" ht="18" customHeight="1">
      <c r="A86" s="4">
        <v>85</v>
      </c>
      <c r="B86" s="37">
        <v>42843</v>
      </c>
      <c r="C86" s="34" t="s">
        <v>35</v>
      </c>
      <c r="D86" s="34" t="s">
        <v>12</v>
      </c>
      <c r="E86" s="34" t="s">
        <v>33</v>
      </c>
      <c r="F86" s="34" t="s">
        <v>23</v>
      </c>
      <c r="G86" s="21"/>
      <c r="H86" s="21"/>
      <c r="I86" s="21" t="s">
        <v>32</v>
      </c>
      <c r="J86" s="21" t="s">
        <v>9</v>
      </c>
      <c r="M86" s="12"/>
    </row>
    <row r="87" spans="1:22" ht="18" customHeight="1">
      <c r="A87" s="4">
        <v>86</v>
      </c>
      <c r="B87" s="37">
        <v>42843</v>
      </c>
      <c r="C87" s="34" t="s">
        <v>10</v>
      </c>
      <c r="D87" s="34" t="s">
        <v>21</v>
      </c>
      <c r="E87" s="34" t="s">
        <v>27</v>
      </c>
      <c r="F87" s="34" t="s">
        <v>6</v>
      </c>
      <c r="G87" s="21"/>
      <c r="H87" s="21"/>
      <c r="I87" s="21" t="s">
        <v>31</v>
      </c>
      <c r="J87" s="21" t="s">
        <v>26</v>
      </c>
      <c r="M87" s="12"/>
    </row>
    <row r="88" spans="1:22" ht="18" customHeight="1">
      <c r="A88" s="4">
        <v>87</v>
      </c>
      <c r="B88" s="37">
        <v>42843</v>
      </c>
      <c r="C88" s="34" t="s">
        <v>48</v>
      </c>
      <c r="D88" s="34" t="s">
        <v>29</v>
      </c>
      <c r="E88" s="34" t="s">
        <v>43</v>
      </c>
      <c r="F88" s="34" t="s">
        <v>131</v>
      </c>
      <c r="G88" s="21"/>
      <c r="H88" s="21"/>
      <c r="I88" s="21" t="s">
        <v>20</v>
      </c>
      <c r="J88" s="21" t="s">
        <v>38</v>
      </c>
      <c r="M88" s="12"/>
    </row>
    <row r="89" spans="1:22" ht="18" customHeight="1">
      <c r="A89" s="4">
        <v>88</v>
      </c>
      <c r="B89" s="37">
        <v>42843</v>
      </c>
      <c r="C89" s="34" t="s">
        <v>11</v>
      </c>
      <c r="D89" s="34" t="s">
        <v>46</v>
      </c>
      <c r="E89" s="34" t="s">
        <v>44</v>
      </c>
      <c r="F89" s="34" t="s">
        <v>7</v>
      </c>
      <c r="G89" s="21"/>
      <c r="H89" s="21"/>
      <c r="I89" s="21" t="s">
        <v>37</v>
      </c>
      <c r="J89" s="21" t="s">
        <v>14</v>
      </c>
      <c r="M89" s="12"/>
    </row>
    <row r="90" spans="1:22" ht="18" customHeight="1">
      <c r="A90" s="4">
        <v>89</v>
      </c>
      <c r="B90" s="37">
        <v>42844</v>
      </c>
      <c r="C90" s="34" t="s">
        <v>46</v>
      </c>
      <c r="D90" s="34" t="s">
        <v>44</v>
      </c>
      <c r="E90" s="34" t="s">
        <v>7</v>
      </c>
      <c r="F90" s="34" t="s">
        <v>24</v>
      </c>
      <c r="G90" s="21"/>
      <c r="H90" s="21"/>
      <c r="I90" s="21" t="s">
        <v>37</v>
      </c>
      <c r="J90" s="21" t="s">
        <v>14</v>
      </c>
      <c r="M90" s="12"/>
    </row>
    <row r="91" spans="1:22" ht="18" customHeight="1">
      <c r="A91" s="4">
        <v>90</v>
      </c>
      <c r="B91" s="37">
        <v>42844</v>
      </c>
      <c r="C91" s="34" t="s">
        <v>29</v>
      </c>
      <c r="D91" s="34" t="s">
        <v>43</v>
      </c>
      <c r="E91" s="34" t="s">
        <v>131</v>
      </c>
      <c r="F91" s="34" t="s">
        <v>22</v>
      </c>
      <c r="G91" s="21"/>
      <c r="H91" s="21"/>
      <c r="I91" s="21" t="s">
        <v>20</v>
      </c>
      <c r="J91" s="21" t="s">
        <v>38</v>
      </c>
      <c r="M91" s="12"/>
    </row>
    <row r="92" spans="1:22" ht="18" customHeight="1">
      <c r="A92" s="4">
        <v>91</v>
      </c>
      <c r="B92" s="37">
        <v>42844</v>
      </c>
      <c r="C92" s="34" t="s">
        <v>15</v>
      </c>
      <c r="D92" s="34" t="s">
        <v>41</v>
      </c>
      <c r="E92" s="34" t="s">
        <v>16</v>
      </c>
      <c r="F92" s="34" t="s">
        <v>34</v>
      </c>
      <c r="G92" s="21"/>
      <c r="H92" s="21"/>
      <c r="I92" s="21" t="s">
        <v>19</v>
      </c>
      <c r="J92" s="21" t="s">
        <v>13</v>
      </c>
      <c r="M92" s="12"/>
    </row>
    <row r="93" spans="1:22" ht="18" customHeight="1">
      <c r="A93" s="4">
        <v>92</v>
      </c>
      <c r="B93" s="37">
        <v>42844</v>
      </c>
      <c r="C93" s="34" t="s">
        <v>17</v>
      </c>
      <c r="D93" s="34" t="s">
        <v>36</v>
      </c>
      <c r="E93" s="34" t="s">
        <v>4</v>
      </c>
      <c r="F93" s="34" t="s">
        <v>39</v>
      </c>
      <c r="G93" s="21"/>
      <c r="H93" s="21"/>
      <c r="I93" s="21" t="s">
        <v>8</v>
      </c>
      <c r="J93" s="21" t="s">
        <v>25</v>
      </c>
      <c r="M93" s="12"/>
    </row>
    <row r="94" spans="1:22" ht="18" customHeight="1">
      <c r="A94" s="4">
        <v>93</v>
      </c>
      <c r="B94" s="37">
        <v>42844</v>
      </c>
      <c r="C94" s="34" t="s">
        <v>12</v>
      </c>
      <c r="D94" s="34" t="s">
        <v>33</v>
      </c>
      <c r="E94" s="34" t="s">
        <v>23</v>
      </c>
      <c r="F94" s="34" t="s">
        <v>28</v>
      </c>
      <c r="G94" s="21"/>
      <c r="H94" s="21"/>
      <c r="I94" s="21" t="s">
        <v>32</v>
      </c>
      <c r="J94" s="21" t="s">
        <v>9</v>
      </c>
      <c r="M94" s="12"/>
    </row>
    <row r="95" spans="1:22" ht="18" customHeight="1">
      <c r="A95" s="4">
        <v>94</v>
      </c>
      <c r="B95" s="37">
        <v>42845</v>
      </c>
      <c r="C95" s="34" t="s">
        <v>41</v>
      </c>
      <c r="D95" s="34" t="s">
        <v>16</v>
      </c>
      <c r="E95" s="36" t="s">
        <v>34</v>
      </c>
      <c r="F95" s="34" t="s">
        <v>45</v>
      </c>
      <c r="G95" s="21"/>
      <c r="H95" s="21"/>
      <c r="I95" s="21" t="s">
        <v>19</v>
      </c>
      <c r="J95" s="21" t="s">
        <v>13</v>
      </c>
      <c r="M95" s="12"/>
    </row>
    <row r="96" spans="1:22" ht="18" customHeight="1">
      <c r="A96" s="4">
        <v>95</v>
      </c>
      <c r="B96" s="37">
        <v>42845</v>
      </c>
      <c r="C96" s="34" t="s">
        <v>36</v>
      </c>
      <c r="D96" s="34" t="s">
        <v>4</v>
      </c>
      <c r="E96" s="34" t="s">
        <v>39</v>
      </c>
      <c r="F96" s="34" t="s">
        <v>40</v>
      </c>
      <c r="G96" s="21"/>
      <c r="H96" s="21"/>
      <c r="I96" s="21" t="s">
        <v>8</v>
      </c>
      <c r="J96" s="21" t="s">
        <v>25</v>
      </c>
      <c r="M96" s="12"/>
    </row>
    <row r="97" spans="1:13" ht="18" customHeight="1">
      <c r="A97" s="4">
        <v>96</v>
      </c>
      <c r="B97" s="37">
        <v>42845</v>
      </c>
      <c r="C97" s="34" t="s">
        <v>43</v>
      </c>
      <c r="D97" s="34" t="s">
        <v>131</v>
      </c>
      <c r="E97" s="34" t="s">
        <v>22</v>
      </c>
      <c r="F97" s="34" t="s">
        <v>48</v>
      </c>
      <c r="G97" s="21"/>
      <c r="H97" s="21"/>
      <c r="I97" s="21" t="s">
        <v>20</v>
      </c>
      <c r="J97" s="21" t="s">
        <v>38</v>
      </c>
      <c r="M97" s="12"/>
    </row>
    <row r="98" spans="1:13" ht="18" customHeight="1">
      <c r="A98" s="4">
        <v>97</v>
      </c>
      <c r="B98" s="37">
        <v>42845</v>
      </c>
      <c r="C98" s="34" t="s">
        <v>21</v>
      </c>
      <c r="D98" s="34" t="s">
        <v>27</v>
      </c>
      <c r="E98" s="34" t="s">
        <v>6</v>
      </c>
      <c r="F98" s="34" t="s">
        <v>49</v>
      </c>
      <c r="G98" s="21"/>
      <c r="H98" s="21"/>
      <c r="I98" s="21" t="s">
        <v>31</v>
      </c>
      <c r="J98" s="21" t="s">
        <v>26</v>
      </c>
      <c r="M98" s="12"/>
    </row>
    <row r="99" spans="1:13" ht="18" customHeight="1">
      <c r="A99" s="4">
        <v>98</v>
      </c>
      <c r="B99" s="37">
        <v>42846</v>
      </c>
      <c r="C99" s="34" t="s">
        <v>4</v>
      </c>
      <c r="D99" s="34" t="s">
        <v>7</v>
      </c>
      <c r="E99" s="34" t="s">
        <v>49</v>
      </c>
      <c r="F99" s="34" t="s">
        <v>42</v>
      </c>
      <c r="G99" s="21"/>
      <c r="H99" s="21"/>
      <c r="I99" s="21" t="s">
        <v>14</v>
      </c>
      <c r="J99" s="21" t="s">
        <v>19</v>
      </c>
      <c r="M99" s="12"/>
    </row>
    <row r="100" spans="1:13" ht="18" customHeight="1">
      <c r="A100" s="4">
        <v>99</v>
      </c>
      <c r="B100" s="37">
        <v>42846</v>
      </c>
      <c r="C100" s="34" t="s">
        <v>72</v>
      </c>
      <c r="D100" s="34" t="s">
        <v>34</v>
      </c>
      <c r="E100" s="34" t="s">
        <v>45</v>
      </c>
      <c r="F100" s="34" t="s">
        <v>15</v>
      </c>
      <c r="G100" s="21"/>
      <c r="H100" s="21"/>
      <c r="I100" s="21" t="s">
        <v>25</v>
      </c>
      <c r="J100" s="21" t="s">
        <v>9</v>
      </c>
      <c r="M100" s="12"/>
    </row>
    <row r="101" spans="1:13" ht="18" customHeight="1">
      <c r="A101" s="4">
        <v>100</v>
      </c>
      <c r="B101" s="37">
        <v>42846</v>
      </c>
      <c r="C101" s="34" t="s">
        <v>131</v>
      </c>
      <c r="D101" s="36" t="s">
        <v>39</v>
      </c>
      <c r="E101" s="34" t="s">
        <v>48</v>
      </c>
      <c r="F101" s="34" t="s">
        <v>17</v>
      </c>
      <c r="G101" s="21"/>
      <c r="H101" s="21"/>
      <c r="I101" s="21" t="s">
        <v>32</v>
      </c>
      <c r="J101" s="21" t="s">
        <v>31</v>
      </c>
      <c r="M101" s="12"/>
    </row>
    <row r="102" spans="1:13" ht="18" customHeight="1">
      <c r="A102" s="4">
        <v>101</v>
      </c>
      <c r="B102" s="37">
        <v>42846</v>
      </c>
      <c r="C102" s="34" t="s">
        <v>27</v>
      </c>
      <c r="D102" s="34" t="s">
        <v>5</v>
      </c>
      <c r="E102" s="34" t="s">
        <v>24</v>
      </c>
      <c r="F102" s="34" t="s">
        <v>29</v>
      </c>
      <c r="G102" s="21"/>
      <c r="H102" s="21"/>
      <c r="I102" s="21" t="s">
        <v>13</v>
      </c>
      <c r="J102" s="21" t="s">
        <v>20</v>
      </c>
      <c r="M102" s="12"/>
    </row>
    <row r="103" spans="1:13" ht="18" customHeight="1">
      <c r="A103" s="4">
        <v>102</v>
      </c>
      <c r="B103" s="37">
        <v>42846</v>
      </c>
      <c r="C103" s="34" t="s">
        <v>33</v>
      </c>
      <c r="D103" s="34" t="s">
        <v>6</v>
      </c>
      <c r="E103" s="34" t="s">
        <v>18</v>
      </c>
      <c r="F103" s="34" t="s">
        <v>35</v>
      </c>
      <c r="G103" s="21"/>
      <c r="H103" s="21"/>
      <c r="I103" s="21" t="s">
        <v>37</v>
      </c>
      <c r="J103" s="21" t="s">
        <v>38</v>
      </c>
      <c r="M103" s="12"/>
    </row>
    <row r="104" spans="1:13" ht="18" customHeight="1">
      <c r="A104" s="4">
        <v>103</v>
      </c>
      <c r="B104" s="37">
        <v>42847</v>
      </c>
      <c r="C104" s="34" t="s">
        <v>7</v>
      </c>
      <c r="D104" s="34" t="s">
        <v>49</v>
      </c>
      <c r="E104" s="34" t="s">
        <v>42</v>
      </c>
      <c r="F104" s="34" t="s">
        <v>43</v>
      </c>
      <c r="G104" s="21"/>
      <c r="H104" s="21"/>
      <c r="I104" s="21" t="s">
        <v>14</v>
      </c>
      <c r="J104" s="21" t="s">
        <v>19</v>
      </c>
      <c r="M104" s="12"/>
    </row>
    <row r="105" spans="1:13" ht="18" customHeight="1">
      <c r="A105" s="4">
        <v>104</v>
      </c>
      <c r="B105" s="37">
        <v>42847</v>
      </c>
      <c r="C105" s="34" t="s">
        <v>39</v>
      </c>
      <c r="D105" s="34" t="s">
        <v>48</v>
      </c>
      <c r="E105" s="34" t="s">
        <v>17</v>
      </c>
      <c r="F105" s="34" t="s">
        <v>41</v>
      </c>
      <c r="G105" s="21"/>
      <c r="H105" s="21"/>
      <c r="I105" s="21" t="s">
        <v>32</v>
      </c>
      <c r="J105" s="21" t="s">
        <v>31</v>
      </c>
      <c r="M105" s="12"/>
    </row>
    <row r="106" spans="1:13" ht="18" customHeight="1">
      <c r="A106" s="4">
        <v>105</v>
      </c>
      <c r="B106" s="37">
        <v>42847</v>
      </c>
      <c r="C106" s="34" t="s">
        <v>132</v>
      </c>
      <c r="D106" s="34" t="s">
        <v>22</v>
      </c>
      <c r="E106" s="34" t="s">
        <v>28</v>
      </c>
      <c r="F106" s="34" t="s">
        <v>55</v>
      </c>
      <c r="G106" s="21"/>
      <c r="H106" s="21"/>
      <c r="I106" s="21" t="s">
        <v>8</v>
      </c>
      <c r="J106" s="21" t="s">
        <v>26</v>
      </c>
      <c r="M106" s="12"/>
    </row>
    <row r="107" spans="1:13" ht="18" customHeight="1">
      <c r="A107" s="4">
        <v>106</v>
      </c>
      <c r="B107" s="37">
        <v>42847</v>
      </c>
      <c r="C107" s="34" t="s">
        <v>34</v>
      </c>
      <c r="D107" s="34" t="s">
        <v>45</v>
      </c>
      <c r="E107" s="34" t="s">
        <v>15</v>
      </c>
      <c r="F107" s="34" t="s">
        <v>46</v>
      </c>
      <c r="G107" s="21"/>
      <c r="H107" s="21"/>
      <c r="I107" s="21" t="s">
        <v>25</v>
      </c>
      <c r="J107" s="21" t="s">
        <v>9</v>
      </c>
      <c r="M107" s="12"/>
    </row>
    <row r="108" spans="1:13" ht="18" customHeight="1">
      <c r="A108" s="4">
        <v>107</v>
      </c>
      <c r="B108" s="37">
        <v>42847</v>
      </c>
      <c r="C108" s="34" t="s">
        <v>5</v>
      </c>
      <c r="D108" s="34" t="s">
        <v>24</v>
      </c>
      <c r="E108" s="34" t="s">
        <v>29</v>
      </c>
      <c r="F108" s="34" t="s">
        <v>12</v>
      </c>
      <c r="G108" s="21"/>
      <c r="H108" s="21"/>
      <c r="I108" s="21" t="s">
        <v>13</v>
      </c>
      <c r="J108" s="21" t="s">
        <v>20</v>
      </c>
      <c r="M108" s="12"/>
    </row>
    <row r="109" spans="1:13" ht="18" customHeight="1">
      <c r="A109" s="4">
        <v>108</v>
      </c>
      <c r="B109" s="37">
        <v>42847</v>
      </c>
      <c r="C109" s="34" t="s">
        <v>6</v>
      </c>
      <c r="D109" s="34" t="s">
        <v>18</v>
      </c>
      <c r="E109" s="34" t="s">
        <v>35</v>
      </c>
      <c r="F109" s="34" t="s">
        <v>36</v>
      </c>
      <c r="G109" s="21"/>
      <c r="H109" s="21"/>
      <c r="I109" s="21" t="s">
        <v>37</v>
      </c>
      <c r="J109" s="21" t="s">
        <v>38</v>
      </c>
      <c r="M109" s="12"/>
    </row>
    <row r="110" spans="1:13" ht="18" customHeight="1">
      <c r="A110" s="4">
        <v>109</v>
      </c>
      <c r="B110" s="37">
        <v>42848</v>
      </c>
      <c r="C110" s="34" t="s">
        <v>45</v>
      </c>
      <c r="D110" s="34" t="s">
        <v>15</v>
      </c>
      <c r="E110" s="34" t="s">
        <v>46</v>
      </c>
      <c r="F110" s="34" t="s">
        <v>72</v>
      </c>
      <c r="G110" s="21"/>
      <c r="H110" s="21"/>
      <c r="I110" s="21" t="s">
        <v>25</v>
      </c>
      <c r="J110" s="21" t="s">
        <v>9</v>
      </c>
      <c r="M110" s="12"/>
    </row>
    <row r="111" spans="1:13" ht="18" customHeight="1">
      <c r="A111" s="4">
        <v>110</v>
      </c>
      <c r="B111" s="37">
        <v>42848</v>
      </c>
      <c r="C111" s="34" t="s">
        <v>49</v>
      </c>
      <c r="D111" s="34" t="s">
        <v>42</v>
      </c>
      <c r="E111" s="34" t="s">
        <v>43</v>
      </c>
      <c r="F111" s="34" t="s">
        <v>4</v>
      </c>
      <c r="G111" s="21"/>
      <c r="H111" s="21"/>
      <c r="I111" s="21" t="s">
        <v>14</v>
      </c>
      <c r="J111" s="21" t="s">
        <v>19</v>
      </c>
      <c r="M111" s="12"/>
    </row>
    <row r="112" spans="1:13" ht="18" customHeight="1">
      <c r="A112" s="4">
        <v>111</v>
      </c>
      <c r="B112" s="37">
        <v>42848</v>
      </c>
      <c r="C112" s="34" t="s">
        <v>48</v>
      </c>
      <c r="D112" s="34" t="s">
        <v>17</v>
      </c>
      <c r="E112" s="34" t="s">
        <v>41</v>
      </c>
      <c r="F112" s="34" t="s">
        <v>131</v>
      </c>
      <c r="G112" s="21"/>
      <c r="H112" s="21"/>
      <c r="I112" s="21" t="s">
        <v>32</v>
      </c>
      <c r="J112" s="21" t="s">
        <v>31</v>
      </c>
      <c r="M112" s="12"/>
    </row>
    <row r="113" spans="1:13" ht="18" customHeight="1">
      <c r="A113" s="4">
        <v>112</v>
      </c>
      <c r="B113" s="37">
        <v>42848</v>
      </c>
      <c r="C113" s="34" t="s">
        <v>24</v>
      </c>
      <c r="D113" s="34" t="s">
        <v>29</v>
      </c>
      <c r="E113" s="34" t="s">
        <v>12</v>
      </c>
      <c r="F113" s="34" t="s">
        <v>27</v>
      </c>
      <c r="G113" s="21"/>
      <c r="H113" s="21"/>
      <c r="I113" s="21" t="s">
        <v>13</v>
      </c>
      <c r="J113" s="21" t="s">
        <v>20</v>
      </c>
      <c r="M113" s="12"/>
    </row>
    <row r="114" spans="1:13" ht="18" customHeight="1">
      <c r="A114" s="4">
        <v>113</v>
      </c>
      <c r="B114" s="37">
        <v>42848</v>
      </c>
      <c r="C114" s="34" t="s">
        <v>18</v>
      </c>
      <c r="D114" s="34" t="s">
        <v>35</v>
      </c>
      <c r="E114" s="34" t="s">
        <v>36</v>
      </c>
      <c r="F114" s="34" t="s">
        <v>33</v>
      </c>
      <c r="G114" s="21"/>
      <c r="H114" s="21"/>
      <c r="I114" s="21" t="s">
        <v>37</v>
      </c>
      <c r="J114" s="21" t="s">
        <v>38</v>
      </c>
      <c r="M114" s="12"/>
    </row>
    <row r="115" spans="1:13" ht="18" customHeight="1">
      <c r="A115" s="4">
        <v>114</v>
      </c>
      <c r="B115" s="37">
        <v>42848</v>
      </c>
      <c r="C115" s="34" t="s">
        <v>22</v>
      </c>
      <c r="D115" s="34" t="s">
        <v>28</v>
      </c>
      <c r="E115" s="34" t="s">
        <v>55</v>
      </c>
      <c r="F115" s="34" t="s">
        <v>30</v>
      </c>
      <c r="G115" s="21"/>
      <c r="H115" s="21"/>
      <c r="I115" s="21" t="s">
        <v>8</v>
      </c>
      <c r="J115" s="21" t="s">
        <v>26</v>
      </c>
      <c r="M115" s="12"/>
    </row>
    <row r="116" spans="1:13" ht="18" customHeight="1">
      <c r="A116" s="4">
        <v>115</v>
      </c>
      <c r="B116" s="37">
        <v>42850</v>
      </c>
      <c r="C116" s="34" t="s">
        <v>35</v>
      </c>
      <c r="D116" s="34" t="s">
        <v>12</v>
      </c>
      <c r="E116" s="34" t="s">
        <v>33</v>
      </c>
      <c r="F116" s="34" t="s">
        <v>5</v>
      </c>
      <c r="G116" s="21"/>
      <c r="H116" s="21"/>
      <c r="I116" s="21" t="s">
        <v>9</v>
      </c>
      <c r="J116" s="21" t="s">
        <v>8</v>
      </c>
      <c r="M116" s="12"/>
    </row>
    <row r="117" spans="1:13" ht="18" customHeight="1">
      <c r="A117" s="4">
        <v>116</v>
      </c>
      <c r="B117" s="37">
        <v>42850</v>
      </c>
      <c r="C117" s="34" t="s">
        <v>44</v>
      </c>
      <c r="D117" s="34" t="s">
        <v>36</v>
      </c>
      <c r="E117" s="34" t="s">
        <v>27</v>
      </c>
      <c r="F117" s="34" t="s">
        <v>47</v>
      </c>
      <c r="G117" s="21"/>
      <c r="H117" s="21"/>
      <c r="I117" s="21" t="s">
        <v>19</v>
      </c>
      <c r="J117" s="21" t="s">
        <v>37</v>
      </c>
      <c r="M117" s="12"/>
    </row>
    <row r="118" spans="1:13" ht="18" customHeight="1">
      <c r="A118" s="4">
        <v>117</v>
      </c>
      <c r="B118" s="37">
        <v>42850</v>
      </c>
      <c r="C118" s="34" t="s">
        <v>28</v>
      </c>
      <c r="D118" s="34" t="s">
        <v>55</v>
      </c>
      <c r="E118" s="34" t="s">
        <v>30</v>
      </c>
      <c r="F118" s="34" t="s">
        <v>6</v>
      </c>
      <c r="G118" s="21"/>
      <c r="H118" s="21"/>
      <c r="I118" s="21" t="s">
        <v>25</v>
      </c>
      <c r="J118" s="21" t="s">
        <v>31</v>
      </c>
      <c r="M118" s="12"/>
    </row>
    <row r="119" spans="1:13" ht="18" customHeight="1">
      <c r="A119" s="4">
        <v>118</v>
      </c>
      <c r="B119" s="37">
        <v>42850</v>
      </c>
      <c r="C119" s="36" t="s">
        <v>142</v>
      </c>
      <c r="D119" s="34" t="s">
        <v>23</v>
      </c>
      <c r="E119" s="34" t="s">
        <v>40</v>
      </c>
      <c r="F119" s="34" t="s">
        <v>7</v>
      </c>
      <c r="G119" s="21"/>
      <c r="H119" s="21"/>
      <c r="I119" s="21" t="s">
        <v>38</v>
      </c>
      <c r="J119" s="21" t="s">
        <v>13</v>
      </c>
      <c r="M119" s="13"/>
    </row>
    <row r="120" spans="1:13" ht="18" customHeight="1">
      <c r="A120" s="4">
        <v>119</v>
      </c>
      <c r="B120" s="37">
        <v>42850</v>
      </c>
      <c r="C120" s="34" t="s">
        <v>17</v>
      </c>
      <c r="D120" s="34" t="s">
        <v>41</v>
      </c>
      <c r="E120" s="34" t="s">
        <v>56</v>
      </c>
      <c r="F120" s="34" t="s">
        <v>10</v>
      </c>
      <c r="G120" s="21"/>
      <c r="H120" s="21"/>
      <c r="I120" s="21" t="s">
        <v>20</v>
      </c>
      <c r="J120" s="21" t="s">
        <v>14</v>
      </c>
      <c r="M120" s="12"/>
    </row>
    <row r="121" spans="1:13" ht="18" customHeight="1">
      <c r="A121" s="4">
        <v>120</v>
      </c>
      <c r="B121" s="37">
        <v>42850</v>
      </c>
      <c r="C121" s="34" t="s">
        <v>16</v>
      </c>
      <c r="D121" s="34" t="s">
        <v>57</v>
      </c>
      <c r="E121" s="34" t="s">
        <v>72</v>
      </c>
      <c r="F121" s="34" t="s">
        <v>11</v>
      </c>
      <c r="G121" s="21"/>
      <c r="H121" s="21"/>
      <c r="I121" s="21" t="s">
        <v>26</v>
      </c>
      <c r="J121" s="21" t="s">
        <v>32</v>
      </c>
      <c r="M121" s="12"/>
    </row>
    <row r="122" spans="1:13" ht="18" customHeight="1">
      <c r="A122" s="4">
        <v>121</v>
      </c>
      <c r="B122" s="37">
        <v>42851</v>
      </c>
      <c r="C122" s="34" t="s">
        <v>55</v>
      </c>
      <c r="D122" s="34" t="s">
        <v>30</v>
      </c>
      <c r="E122" s="34" t="s">
        <v>6</v>
      </c>
      <c r="F122" s="34" t="s">
        <v>22</v>
      </c>
      <c r="G122" s="21"/>
      <c r="H122" s="21"/>
      <c r="I122" s="21" t="s">
        <v>25</v>
      </c>
      <c r="J122" s="21" t="s">
        <v>31</v>
      </c>
      <c r="M122" s="12"/>
    </row>
    <row r="123" spans="1:13" ht="18" customHeight="1">
      <c r="A123" s="4">
        <v>122</v>
      </c>
      <c r="B123" s="37">
        <v>42851</v>
      </c>
      <c r="C123" s="34" t="s">
        <v>41</v>
      </c>
      <c r="D123" s="34" t="s">
        <v>56</v>
      </c>
      <c r="E123" s="34" t="s">
        <v>10</v>
      </c>
      <c r="F123" s="34" t="s">
        <v>21</v>
      </c>
      <c r="G123" s="21"/>
      <c r="H123" s="21"/>
      <c r="I123" s="21" t="s">
        <v>20</v>
      </c>
      <c r="J123" s="21" t="s">
        <v>14</v>
      </c>
      <c r="M123" s="12"/>
    </row>
    <row r="124" spans="1:13" ht="18" customHeight="1">
      <c r="A124" s="4">
        <v>123</v>
      </c>
      <c r="B124" s="37">
        <v>42851</v>
      </c>
      <c r="C124" s="34" t="s">
        <v>36</v>
      </c>
      <c r="D124" s="34" t="s">
        <v>27</v>
      </c>
      <c r="E124" s="34" t="s">
        <v>47</v>
      </c>
      <c r="F124" s="34" t="s">
        <v>49</v>
      </c>
      <c r="G124" s="21"/>
      <c r="H124" s="21"/>
      <c r="I124" s="21" t="s">
        <v>19</v>
      </c>
      <c r="J124" s="21" t="s">
        <v>37</v>
      </c>
      <c r="M124" s="12"/>
    </row>
    <row r="125" spans="1:13" ht="18" customHeight="1">
      <c r="A125" s="4">
        <v>124</v>
      </c>
      <c r="B125" s="37">
        <v>42851</v>
      </c>
      <c r="C125" s="34" t="s">
        <v>57</v>
      </c>
      <c r="D125" s="34" t="s">
        <v>72</v>
      </c>
      <c r="E125" s="34" t="s">
        <v>11</v>
      </c>
      <c r="F125" s="34" t="s">
        <v>50</v>
      </c>
      <c r="G125" s="21"/>
      <c r="H125" s="21"/>
      <c r="I125" s="21" t="s">
        <v>26</v>
      </c>
      <c r="J125" s="21" t="s">
        <v>32</v>
      </c>
      <c r="M125" s="12"/>
    </row>
    <row r="126" spans="1:13" ht="18" customHeight="1">
      <c r="A126" s="4">
        <v>125</v>
      </c>
      <c r="B126" s="37">
        <v>42851</v>
      </c>
      <c r="C126" s="34" t="s">
        <v>12</v>
      </c>
      <c r="D126" s="34" t="s">
        <v>33</v>
      </c>
      <c r="E126" s="34" t="s">
        <v>5</v>
      </c>
      <c r="F126" s="34" t="s">
        <v>18</v>
      </c>
      <c r="G126" s="21"/>
      <c r="H126" s="21"/>
      <c r="I126" s="21" t="s">
        <v>9</v>
      </c>
      <c r="J126" s="21" t="s">
        <v>8</v>
      </c>
      <c r="M126" s="12"/>
    </row>
    <row r="127" spans="1:13" ht="18" customHeight="1">
      <c r="A127" s="4">
        <v>126</v>
      </c>
      <c r="B127" s="37">
        <v>42852</v>
      </c>
      <c r="C127" s="34" t="s">
        <v>72</v>
      </c>
      <c r="D127" s="34" t="s">
        <v>11</v>
      </c>
      <c r="E127" s="34" t="s">
        <v>50</v>
      </c>
      <c r="F127" s="34" t="s">
        <v>16</v>
      </c>
      <c r="G127" s="21"/>
      <c r="H127" s="21"/>
      <c r="I127" s="21" t="s">
        <v>26</v>
      </c>
      <c r="J127" s="21" t="s">
        <v>32</v>
      </c>
      <c r="M127" s="12"/>
    </row>
    <row r="128" spans="1:13" ht="18" customHeight="1">
      <c r="A128" s="4">
        <v>127</v>
      </c>
      <c r="B128" s="37">
        <v>42852</v>
      </c>
      <c r="C128" s="34" t="s">
        <v>40</v>
      </c>
      <c r="D128" s="34" t="s">
        <v>7</v>
      </c>
      <c r="E128" s="34" t="s">
        <v>24</v>
      </c>
      <c r="F128" s="34" t="s">
        <v>142</v>
      </c>
      <c r="G128" s="21"/>
      <c r="H128" s="21"/>
      <c r="I128" s="21" t="s">
        <v>38</v>
      </c>
      <c r="J128" s="21" t="s">
        <v>13</v>
      </c>
      <c r="M128" s="12"/>
    </row>
    <row r="129" spans="1:13" ht="18" customHeight="1">
      <c r="A129" s="4">
        <v>128</v>
      </c>
      <c r="B129" s="37">
        <v>42852</v>
      </c>
      <c r="C129" s="34" t="s">
        <v>56</v>
      </c>
      <c r="D129" s="34" t="s">
        <v>10</v>
      </c>
      <c r="E129" s="34" t="s">
        <v>21</v>
      </c>
      <c r="F129" s="34" t="s">
        <v>17</v>
      </c>
      <c r="G129" s="21"/>
      <c r="H129" s="21"/>
      <c r="I129" s="21" t="s">
        <v>20</v>
      </c>
      <c r="J129" s="21" t="s">
        <v>14</v>
      </c>
      <c r="M129" s="12"/>
    </row>
    <row r="130" spans="1:13" ht="18" customHeight="1">
      <c r="A130" s="4">
        <v>129</v>
      </c>
      <c r="B130" s="37">
        <v>42852</v>
      </c>
      <c r="C130" s="34" t="s">
        <v>30</v>
      </c>
      <c r="D130" s="34" t="s">
        <v>6</v>
      </c>
      <c r="E130" s="34" t="s">
        <v>22</v>
      </c>
      <c r="F130" s="34" t="s">
        <v>28</v>
      </c>
      <c r="G130" s="21"/>
      <c r="H130" s="21"/>
      <c r="I130" s="21" t="s">
        <v>25</v>
      </c>
      <c r="J130" s="21" t="s">
        <v>31</v>
      </c>
      <c r="M130" s="12"/>
    </row>
    <row r="131" spans="1:13" ht="18" customHeight="1">
      <c r="A131" s="4">
        <v>130</v>
      </c>
      <c r="B131" s="37">
        <v>42852</v>
      </c>
      <c r="C131" s="34" t="s">
        <v>27</v>
      </c>
      <c r="D131" s="34" t="s">
        <v>47</v>
      </c>
      <c r="E131" s="34" t="s">
        <v>49</v>
      </c>
      <c r="F131" s="34" t="s">
        <v>44</v>
      </c>
      <c r="G131" s="21"/>
      <c r="H131" s="21"/>
      <c r="I131" s="21" t="s">
        <v>19</v>
      </c>
      <c r="J131" s="21" t="s">
        <v>37</v>
      </c>
      <c r="M131" s="12"/>
    </row>
    <row r="132" spans="1:13" ht="18" customHeight="1">
      <c r="A132" s="4">
        <v>131</v>
      </c>
      <c r="B132" s="37">
        <v>42853</v>
      </c>
      <c r="C132" s="34" t="s">
        <v>47</v>
      </c>
      <c r="D132" s="34" t="s">
        <v>50</v>
      </c>
      <c r="E132" s="34" t="s">
        <v>44</v>
      </c>
      <c r="F132" s="34" t="s">
        <v>23</v>
      </c>
      <c r="G132" s="21"/>
      <c r="H132" s="21"/>
      <c r="I132" s="21" t="s">
        <v>26</v>
      </c>
      <c r="J132" s="21" t="s">
        <v>25</v>
      </c>
      <c r="M132" s="12"/>
    </row>
    <row r="133" spans="1:13" ht="18" customHeight="1">
      <c r="A133" s="4">
        <v>132</v>
      </c>
      <c r="B133" s="37">
        <v>42853</v>
      </c>
      <c r="C133" s="34" t="s">
        <v>42</v>
      </c>
      <c r="D133" s="34" t="s">
        <v>5</v>
      </c>
      <c r="E133" s="34" t="s">
        <v>131</v>
      </c>
      <c r="F133" s="34" t="s">
        <v>34</v>
      </c>
      <c r="G133" s="21"/>
      <c r="H133" s="21"/>
      <c r="I133" s="21" t="s">
        <v>14</v>
      </c>
      <c r="J133" s="21" t="s">
        <v>37</v>
      </c>
      <c r="M133" s="12"/>
    </row>
    <row r="134" spans="1:13" ht="18" customHeight="1">
      <c r="A134" s="4">
        <v>133</v>
      </c>
      <c r="B134" s="37">
        <v>42853</v>
      </c>
      <c r="C134" s="34" t="s">
        <v>10</v>
      </c>
      <c r="D134" s="34" t="s">
        <v>21</v>
      </c>
      <c r="E134" s="34" t="s">
        <v>18</v>
      </c>
      <c r="F134" s="34" t="s">
        <v>39</v>
      </c>
      <c r="G134" s="21"/>
      <c r="H134" s="21"/>
      <c r="I134" s="21" t="s">
        <v>13</v>
      </c>
      <c r="J134" s="21" t="s">
        <v>19</v>
      </c>
      <c r="M134" s="12"/>
    </row>
    <row r="135" spans="1:13" ht="18" customHeight="1">
      <c r="A135" s="4">
        <v>134</v>
      </c>
      <c r="B135" s="37">
        <v>42853</v>
      </c>
      <c r="C135" s="34" t="s">
        <v>29</v>
      </c>
      <c r="D135" s="34" t="s">
        <v>22</v>
      </c>
      <c r="E135" s="34" t="s">
        <v>4</v>
      </c>
      <c r="F135" s="34" t="s">
        <v>36</v>
      </c>
      <c r="G135" s="21"/>
      <c r="H135" s="21"/>
      <c r="I135" s="21" t="s">
        <v>32</v>
      </c>
      <c r="J135" s="21" t="s">
        <v>8</v>
      </c>
      <c r="M135" s="12"/>
    </row>
    <row r="136" spans="1:13" ht="18" customHeight="1">
      <c r="A136" s="4">
        <v>135</v>
      </c>
      <c r="B136" s="37">
        <v>42853</v>
      </c>
      <c r="C136" s="34" t="s">
        <v>15</v>
      </c>
      <c r="D136" s="34" t="s">
        <v>43</v>
      </c>
      <c r="E136" s="36" t="s">
        <v>16</v>
      </c>
      <c r="F136" s="34" t="s">
        <v>132</v>
      </c>
      <c r="G136" s="21"/>
      <c r="H136" s="21"/>
      <c r="I136" s="21" t="s">
        <v>38</v>
      </c>
      <c r="J136" s="21" t="s">
        <v>20</v>
      </c>
      <c r="M136" s="12"/>
    </row>
    <row r="137" spans="1:13" ht="18" customHeight="1">
      <c r="A137" s="4">
        <v>136</v>
      </c>
      <c r="B137" s="37">
        <v>42854</v>
      </c>
      <c r="C137" s="34" t="s">
        <v>5</v>
      </c>
      <c r="D137" s="34" t="s">
        <v>131</v>
      </c>
      <c r="E137" s="34" t="s">
        <v>34</v>
      </c>
      <c r="F137" s="34" t="s">
        <v>27</v>
      </c>
      <c r="G137" s="21"/>
      <c r="H137" s="21"/>
      <c r="I137" s="21" t="s">
        <v>14</v>
      </c>
      <c r="J137" s="21" t="s">
        <v>37</v>
      </c>
      <c r="M137" s="12"/>
    </row>
    <row r="138" spans="1:13" ht="18" customHeight="1">
      <c r="A138" s="4">
        <v>137</v>
      </c>
      <c r="B138" s="37">
        <v>42854</v>
      </c>
      <c r="C138" s="34" t="s">
        <v>43</v>
      </c>
      <c r="D138" s="34" t="s">
        <v>16</v>
      </c>
      <c r="E138" s="34" t="s">
        <v>132</v>
      </c>
      <c r="F138" s="34" t="s">
        <v>72</v>
      </c>
      <c r="G138" s="21"/>
      <c r="H138" s="21"/>
      <c r="I138" s="21" t="s">
        <v>38</v>
      </c>
      <c r="J138" s="21" t="s">
        <v>20</v>
      </c>
      <c r="M138" s="12"/>
    </row>
    <row r="139" spans="1:13" ht="18" customHeight="1">
      <c r="A139" s="4">
        <v>138</v>
      </c>
      <c r="B139" s="37">
        <v>42854</v>
      </c>
      <c r="C139" s="34" t="s">
        <v>50</v>
      </c>
      <c r="D139" s="34" t="s">
        <v>44</v>
      </c>
      <c r="E139" s="34" t="s">
        <v>23</v>
      </c>
      <c r="F139" s="34" t="s">
        <v>59</v>
      </c>
      <c r="G139" s="21"/>
      <c r="H139" s="21"/>
      <c r="I139" s="21" t="s">
        <v>26</v>
      </c>
      <c r="J139" s="21" t="s">
        <v>25</v>
      </c>
      <c r="M139" s="12"/>
    </row>
    <row r="140" spans="1:13" ht="18" customHeight="1">
      <c r="A140" s="4">
        <v>139</v>
      </c>
      <c r="B140" s="37">
        <v>42854</v>
      </c>
      <c r="C140" s="34" t="s">
        <v>21</v>
      </c>
      <c r="D140" s="34" t="s">
        <v>18</v>
      </c>
      <c r="E140" s="34" t="s">
        <v>39</v>
      </c>
      <c r="F140" s="34" t="s">
        <v>12</v>
      </c>
      <c r="G140" s="21"/>
      <c r="H140" s="21"/>
      <c r="I140" s="21" t="s">
        <v>13</v>
      </c>
      <c r="J140" s="21" t="s">
        <v>19</v>
      </c>
      <c r="M140" s="12"/>
    </row>
    <row r="141" spans="1:13" ht="18" customHeight="1">
      <c r="A141" s="4">
        <v>140</v>
      </c>
      <c r="B141" s="37">
        <v>42854</v>
      </c>
      <c r="C141" s="34" t="s">
        <v>33</v>
      </c>
      <c r="D141" s="36" t="s">
        <v>46</v>
      </c>
      <c r="E141" s="34" t="s">
        <v>142</v>
      </c>
      <c r="F141" s="34" t="s">
        <v>35</v>
      </c>
      <c r="G141" s="21"/>
      <c r="H141" s="21"/>
      <c r="I141" s="21" t="s">
        <v>31</v>
      </c>
      <c r="J141" s="21" t="s">
        <v>9</v>
      </c>
      <c r="M141" s="12"/>
    </row>
    <row r="142" spans="1:13" ht="18" customHeight="1">
      <c r="A142" s="4">
        <v>141</v>
      </c>
      <c r="B142" s="37">
        <v>42854</v>
      </c>
      <c r="C142" s="34" t="s">
        <v>22</v>
      </c>
      <c r="D142" s="34" t="s">
        <v>4</v>
      </c>
      <c r="E142" s="34" t="s">
        <v>36</v>
      </c>
      <c r="F142" s="34" t="s">
        <v>40</v>
      </c>
      <c r="G142" s="21"/>
      <c r="H142" s="21"/>
      <c r="I142" s="21" t="s">
        <v>32</v>
      </c>
      <c r="J142" s="21" t="s">
        <v>8</v>
      </c>
      <c r="M142" s="12"/>
    </row>
    <row r="143" spans="1:13" ht="18" customHeight="1">
      <c r="A143" s="4">
        <v>142</v>
      </c>
      <c r="B143" s="37">
        <v>42855</v>
      </c>
      <c r="C143" s="34" t="s">
        <v>4</v>
      </c>
      <c r="D143" s="34" t="s">
        <v>36</v>
      </c>
      <c r="E143" s="34" t="s">
        <v>40</v>
      </c>
      <c r="F143" s="34" t="s">
        <v>29</v>
      </c>
      <c r="G143" s="21"/>
      <c r="H143" s="21"/>
      <c r="I143" s="21" t="s">
        <v>32</v>
      </c>
      <c r="J143" s="21" t="s">
        <v>8</v>
      </c>
      <c r="M143" s="12"/>
    </row>
    <row r="144" spans="1:13" ht="18" customHeight="1">
      <c r="A144" s="4">
        <v>143</v>
      </c>
      <c r="B144" s="37">
        <v>42855</v>
      </c>
      <c r="C144" s="36" t="s">
        <v>46</v>
      </c>
      <c r="D144" s="34" t="s">
        <v>142</v>
      </c>
      <c r="E144" s="34" t="s">
        <v>35</v>
      </c>
      <c r="F144" s="34" t="s">
        <v>56</v>
      </c>
      <c r="G144" s="21"/>
      <c r="H144" s="21"/>
      <c r="I144" s="21" t="s">
        <v>31</v>
      </c>
      <c r="J144" s="21" t="s">
        <v>9</v>
      </c>
      <c r="M144" s="13"/>
    </row>
    <row r="145" spans="1:13" ht="18" customHeight="1">
      <c r="A145" s="4">
        <v>144</v>
      </c>
      <c r="B145" s="37">
        <v>42855</v>
      </c>
      <c r="C145" s="34" t="s">
        <v>44</v>
      </c>
      <c r="D145" s="34" t="s">
        <v>23</v>
      </c>
      <c r="E145" s="34" t="s">
        <v>59</v>
      </c>
      <c r="F145" s="34" t="s">
        <v>47</v>
      </c>
      <c r="G145" s="21"/>
      <c r="H145" s="21"/>
      <c r="I145" s="21" t="s">
        <v>26</v>
      </c>
      <c r="J145" s="21" t="s">
        <v>25</v>
      </c>
      <c r="M145" s="12"/>
    </row>
    <row r="146" spans="1:13" ht="18" customHeight="1">
      <c r="A146" s="4">
        <v>145</v>
      </c>
      <c r="B146" s="37">
        <v>42855</v>
      </c>
      <c r="C146" s="34" t="s">
        <v>131</v>
      </c>
      <c r="D146" s="34" t="s">
        <v>34</v>
      </c>
      <c r="E146" s="34" t="s">
        <v>27</v>
      </c>
      <c r="F146" s="34" t="s">
        <v>42</v>
      </c>
      <c r="G146" s="21"/>
      <c r="H146" s="21"/>
      <c r="I146" s="21" t="s">
        <v>14</v>
      </c>
      <c r="J146" s="21" t="s">
        <v>37</v>
      </c>
      <c r="M146" s="12"/>
    </row>
    <row r="147" spans="1:13" ht="18" customHeight="1">
      <c r="A147" s="4">
        <v>146</v>
      </c>
      <c r="B147" s="37">
        <v>42855</v>
      </c>
      <c r="C147" s="34" t="s">
        <v>18</v>
      </c>
      <c r="D147" s="34" t="s">
        <v>39</v>
      </c>
      <c r="E147" s="34" t="s">
        <v>12</v>
      </c>
      <c r="F147" s="34" t="s">
        <v>10</v>
      </c>
      <c r="G147" s="21"/>
      <c r="H147" s="21"/>
      <c r="I147" s="21" t="s">
        <v>13</v>
      </c>
      <c r="J147" s="21" t="s">
        <v>19</v>
      </c>
      <c r="M147" s="12"/>
    </row>
    <row r="148" spans="1:13" ht="18" customHeight="1">
      <c r="A148" s="4">
        <v>147</v>
      </c>
      <c r="B148" s="37">
        <v>42855</v>
      </c>
      <c r="C148" s="34" t="s">
        <v>16</v>
      </c>
      <c r="D148" s="34" t="s">
        <v>132</v>
      </c>
      <c r="E148" s="34" t="s">
        <v>72</v>
      </c>
      <c r="F148" s="34" t="s">
        <v>15</v>
      </c>
      <c r="G148" s="21"/>
      <c r="H148" s="21"/>
      <c r="I148" s="21" t="s">
        <v>38</v>
      </c>
      <c r="J148" s="21" t="s">
        <v>20</v>
      </c>
      <c r="M148" s="12"/>
    </row>
    <row r="149" spans="1:13" ht="18" customHeight="1">
      <c r="A149" s="4">
        <v>148</v>
      </c>
      <c r="B149" s="37">
        <v>42857</v>
      </c>
      <c r="C149" s="34" t="s">
        <v>7</v>
      </c>
      <c r="D149" s="34" t="s">
        <v>40</v>
      </c>
      <c r="E149" s="34" t="s">
        <v>17</v>
      </c>
      <c r="F149" s="34" t="s">
        <v>50</v>
      </c>
      <c r="G149" s="21"/>
      <c r="H149" s="21"/>
      <c r="I149" s="21" t="s">
        <v>31</v>
      </c>
      <c r="J149" s="21" t="s">
        <v>8</v>
      </c>
      <c r="M149" s="12"/>
    </row>
    <row r="150" spans="1:13" ht="18" customHeight="1">
      <c r="A150" s="4">
        <v>149</v>
      </c>
      <c r="B150" s="37">
        <v>42857</v>
      </c>
      <c r="C150" s="34" t="s">
        <v>39</v>
      </c>
      <c r="D150" s="34" t="s">
        <v>35</v>
      </c>
      <c r="E150" s="34" t="s">
        <v>28</v>
      </c>
      <c r="F150" s="34" t="s">
        <v>22</v>
      </c>
      <c r="G150" s="21"/>
      <c r="H150" s="21"/>
      <c r="I150" s="21" t="s">
        <v>37</v>
      </c>
      <c r="J150" s="21" t="s">
        <v>13</v>
      </c>
      <c r="M150" s="12"/>
    </row>
    <row r="151" spans="1:13" ht="18" customHeight="1">
      <c r="A151" s="4">
        <v>150</v>
      </c>
      <c r="B151" s="37">
        <v>42857</v>
      </c>
      <c r="C151" s="34" t="s">
        <v>6</v>
      </c>
      <c r="D151" s="34" t="s">
        <v>49</v>
      </c>
      <c r="E151" s="34" t="s">
        <v>29</v>
      </c>
      <c r="F151" s="34" t="s">
        <v>21</v>
      </c>
      <c r="G151" s="21"/>
      <c r="H151" s="21"/>
      <c r="I151" s="21" t="s">
        <v>9</v>
      </c>
      <c r="J151" s="21" t="s">
        <v>26</v>
      </c>
      <c r="M151" s="12"/>
    </row>
    <row r="152" spans="1:13" ht="18" customHeight="1">
      <c r="A152" s="4">
        <v>151</v>
      </c>
      <c r="B152" s="37">
        <v>42857</v>
      </c>
      <c r="C152" s="34" t="s">
        <v>23</v>
      </c>
      <c r="D152" s="34" t="s">
        <v>72</v>
      </c>
      <c r="E152" s="34" t="s">
        <v>42</v>
      </c>
      <c r="F152" s="34" t="s">
        <v>5</v>
      </c>
      <c r="G152" s="21"/>
      <c r="H152" s="21"/>
      <c r="I152" s="21" t="s">
        <v>19</v>
      </c>
      <c r="J152" s="21" t="s">
        <v>20</v>
      </c>
      <c r="M152" s="12"/>
    </row>
    <row r="153" spans="1:13" ht="18" customHeight="1">
      <c r="A153" s="4">
        <v>152</v>
      </c>
      <c r="B153" s="37">
        <v>42857</v>
      </c>
      <c r="C153" s="34" t="s">
        <v>142</v>
      </c>
      <c r="D153" s="34" t="s">
        <v>12</v>
      </c>
      <c r="E153" s="34" t="s">
        <v>55</v>
      </c>
      <c r="F153" s="34" t="s">
        <v>33</v>
      </c>
      <c r="G153" s="21"/>
      <c r="H153" s="21"/>
      <c r="I153" s="21" t="s">
        <v>14</v>
      </c>
      <c r="J153" s="21" t="s">
        <v>38</v>
      </c>
      <c r="M153" s="12"/>
    </row>
    <row r="154" spans="1:13" ht="18" customHeight="1">
      <c r="A154" s="4">
        <v>153</v>
      </c>
      <c r="B154" s="37">
        <v>42857</v>
      </c>
      <c r="C154" s="34" t="s">
        <v>11</v>
      </c>
      <c r="D154" s="34" t="s">
        <v>24</v>
      </c>
      <c r="E154" s="34" t="s">
        <v>132</v>
      </c>
      <c r="F154" s="34" t="s">
        <v>43</v>
      </c>
      <c r="G154" s="21"/>
      <c r="H154" s="21"/>
      <c r="I154" s="21" t="s">
        <v>25</v>
      </c>
      <c r="J154" s="21" t="s">
        <v>32</v>
      </c>
      <c r="M154" s="12"/>
    </row>
    <row r="155" spans="1:13" ht="18" customHeight="1">
      <c r="A155" s="4">
        <v>154</v>
      </c>
      <c r="B155" s="37">
        <v>42858</v>
      </c>
      <c r="C155" s="34" t="s">
        <v>72</v>
      </c>
      <c r="D155" s="34" t="s">
        <v>42</v>
      </c>
      <c r="E155" s="34" t="s">
        <v>5</v>
      </c>
      <c r="F155" s="34" t="s">
        <v>18</v>
      </c>
      <c r="G155" s="21"/>
      <c r="H155" s="21"/>
      <c r="I155" s="21" t="s">
        <v>19</v>
      </c>
      <c r="J155" s="21" t="s">
        <v>20</v>
      </c>
      <c r="M155" s="12"/>
    </row>
    <row r="156" spans="1:13" ht="18" customHeight="1">
      <c r="A156" s="4">
        <v>155</v>
      </c>
      <c r="B156" s="37">
        <v>42858</v>
      </c>
      <c r="C156" s="34" t="s">
        <v>40</v>
      </c>
      <c r="D156" s="34" t="s">
        <v>17</v>
      </c>
      <c r="E156" s="34" t="s">
        <v>50</v>
      </c>
      <c r="F156" s="34" t="s">
        <v>4</v>
      </c>
      <c r="G156" s="21"/>
      <c r="H156" s="21"/>
      <c r="I156" s="21" t="s">
        <v>31</v>
      </c>
      <c r="J156" s="21" t="s">
        <v>8</v>
      </c>
      <c r="M156" s="12"/>
    </row>
    <row r="157" spans="1:13" ht="18" customHeight="1">
      <c r="A157" s="4">
        <v>156</v>
      </c>
      <c r="B157" s="37">
        <v>42858</v>
      </c>
      <c r="C157" s="34" t="s">
        <v>35</v>
      </c>
      <c r="D157" s="34" t="s">
        <v>28</v>
      </c>
      <c r="E157" s="34" t="s">
        <v>22</v>
      </c>
      <c r="F157" s="34" t="s">
        <v>30</v>
      </c>
      <c r="G157" s="21"/>
      <c r="H157" s="21"/>
      <c r="I157" s="21" t="s">
        <v>37</v>
      </c>
      <c r="J157" s="21" t="s">
        <v>13</v>
      </c>
      <c r="L157" s="53"/>
      <c r="M157" s="12"/>
    </row>
    <row r="158" spans="1:13" ht="18" customHeight="1">
      <c r="A158" s="4">
        <v>157</v>
      </c>
      <c r="B158" s="37">
        <v>42858</v>
      </c>
      <c r="C158" s="34" t="s">
        <v>49</v>
      </c>
      <c r="D158" s="34" t="s">
        <v>29</v>
      </c>
      <c r="E158" s="34" t="s">
        <v>21</v>
      </c>
      <c r="F158" s="34" t="s">
        <v>131</v>
      </c>
      <c r="G158" s="21"/>
      <c r="H158" s="21"/>
      <c r="I158" s="21" t="s">
        <v>9</v>
      </c>
      <c r="J158" s="21" t="s">
        <v>26</v>
      </c>
      <c r="L158" s="53"/>
      <c r="M158" s="12"/>
    </row>
    <row r="159" spans="1:13" ht="18" customHeight="1">
      <c r="A159" s="4">
        <v>158</v>
      </c>
      <c r="B159" s="37">
        <v>42858</v>
      </c>
      <c r="C159" s="34" t="s">
        <v>24</v>
      </c>
      <c r="D159" s="34" t="s">
        <v>132</v>
      </c>
      <c r="E159" s="36" t="s">
        <v>43</v>
      </c>
      <c r="F159" s="34" t="s">
        <v>16</v>
      </c>
      <c r="G159" s="21"/>
      <c r="H159" s="21"/>
      <c r="I159" s="21" t="s">
        <v>25</v>
      </c>
      <c r="J159" s="21" t="s">
        <v>32</v>
      </c>
      <c r="L159" s="53"/>
      <c r="M159" s="12"/>
    </row>
    <row r="160" spans="1:13" ht="18" customHeight="1">
      <c r="A160" s="4">
        <v>159</v>
      </c>
      <c r="B160" s="37">
        <v>42858</v>
      </c>
      <c r="C160" s="34" t="s">
        <v>12</v>
      </c>
      <c r="D160" s="34" t="s">
        <v>55</v>
      </c>
      <c r="E160" s="34" t="s">
        <v>33</v>
      </c>
      <c r="F160" s="34" t="s">
        <v>48</v>
      </c>
      <c r="G160" s="21"/>
      <c r="H160" s="21"/>
      <c r="I160" s="21" t="s">
        <v>14</v>
      </c>
      <c r="J160" s="21" t="s">
        <v>38</v>
      </c>
      <c r="L160" s="53"/>
      <c r="M160" s="12"/>
    </row>
    <row r="161" spans="1:13" ht="18" customHeight="1">
      <c r="A161" s="4">
        <v>160</v>
      </c>
      <c r="B161" s="37">
        <v>42859</v>
      </c>
      <c r="C161" s="34" t="s">
        <v>132</v>
      </c>
      <c r="D161" s="34" t="s">
        <v>43</v>
      </c>
      <c r="E161" s="34" t="s">
        <v>16</v>
      </c>
      <c r="F161" s="34" t="s">
        <v>11</v>
      </c>
      <c r="G161" s="21"/>
      <c r="H161" s="21"/>
      <c r="I161" s="21" t="s">
        <v>25</v>
      </c>
      <c r="J161" s="21" t="s">
        <v>32</v>
      </c>
      <c r="L161" s="53"/>
      <c r="M161" s="12"/>
    </row>
    <row r="162" spans="1:13" ht="18" customHeight="1">
      <c r="A162" s="4">
        <v>161</v>
      </c>
      <c r="B162" s="37">
        <v>42859</v>
      </c>
      <c r="C162" s="34" t="s">
        <v>55</v>
      </c>
      <c r="D162" s="34" t="s">
        <v>33</v>
      </c>
      <c r="E162" s="34" t="s">
        <v>48</v>
      </c>
      <c r="F162" s="34" t="s">
        <v>142</v>
      </c>
      <c r="G162" s="21"/>
      <c r="H162" s="21"/>
      <c r="I162" s="21" t="s">
        <v>14</v>
      </c>
      <c r="J162" s="21" t="s">
        <v>38</v>
      </c>
      <c r="M162" s="12"/>
    </row>
    <row r="163" spans="1:13" ht="18" customHeight="1">
      <c r="A163" s="4">
        <v>162</v>
      </c>
      <c r="B163" s="37">
        <v>42859</v>
      </c>
      <c r="C163" s="34" t="s">
        <v>42</v>
      </c>
      <c r="D163" s="34" t="s">
        <v>5</v>
      </c>
      <c r="E163" s="34" t="s">
        <v>18</v>
      </c>
      <c r="F163" s="34" t="s">
        <v>23</v>
      </c>
      <c r="G163" s="21"/>
      <c r="H163" s="21"/>
      <c r="I163" s="21" t="s">
        <v>19</v>
      </c>
      <c r="J163" s="21" t="s">
        <v>20</v>
      </c>
      <c r="M163" s="12"/>
    </row>
    <row r="164" spans="1:13" ht="18" customHeight="1">
      <c r="A164" s="4">
        <v>163</v>
      </c>
      <c r="B164" s="37">
        <v>42859</v>
      </c>
      <c r="C164" s="34" t="s">
        <v>28</v>
      </c>
      <c r="D164" s="34" t="s">
        <v>22</v>
      </c>
      <c r="E164" s="34" t="s">
        <v>30</v>
      </c>
      <c r="F164" s="34" t="s">
        <v>39</v>
      </c>
      <c r="G164" s="21"/>
      <c r="H164" s="21"/>
      <c r="I164" s="21" t="s">
        <v>37</v>
      </c>
      <c r="J164" s="21" t="s">
        <v>13</v>
      </c>
      <c r="M164" s="12"/>
    </row>
    <row r="165" spans="1:13" ht="18" customHeight="1">
      <c r="A165" s="4">
        <v>164</v>
      </c>
      <c r="B165" s="38">
        <v>42859</v>
      </c>
      <c r="C165" s="21" t="s">
        <v>29</v>
      </c>
      <c r="D165" s="21" t="s">
        <v>21</v>
      </c>
      <c r="E165" s="21" t="s">
        <v>131</v>
      </c>
      <c r="F165" s="21" t="s">
        <v>6</v>
      </c>
      <c r="G165" s="21"/>
      <c r="H165" s="21"/>
      <c r="I165" s="21" t="s">
        <v>9</v>
      </c>
      <c r="J165" s="21" t="s">
        <v>26</v>
      </c>
    </row>
    <row r="166" spans="1:13" ht="18" customHeight="1">
      <c r="A166" s="4">
        <v>165</v>
      </c>
      <c r="B166" s="38">
        <v>42859</v>
      </c>
      <c r="C166" s="21" t="s">
        <v>17</v>
      </c>
      <c r="D166" s="21" t="s">
        <v>50</v>
      </c>
      <c r="E166" s="21" t="s">
        <v>4</v>
      </c>
      <c r="F166" s="21" t="s">
        <v>7</v>
      </c>
      <c r="G166" s="21"/>
      <c r="H166" s="21"/>
      <c r="I166" s="21" t="s">
        <v>31</v>
      </c>
      <c r="J166" s="21" t="s">
        <v>8</v>
      </c>
    </row>
    <row r="167" spans="1:13" ht="18" customHeight="1">
      <c r="A167" s="4">
        <v>166</v>
      </c>
      <c r="B167" s="38">
        <v>42860</v>
      </c>
      <c r="C167" s="21" t="s">
        <v>34</v>
      </c>
      <c r="D167" s="21" t="s">
        <v>4</v>
      </c>
      <c r="E167" s="21" t="s">
        <v>7</v>
      </c>
      <c r="F167" s="21" t="s">
        <v>40</v>
      </c>
      <c r="G167" s="21"/>
      <c r="H167" s="21"/>
      <c r="I167" s="21" t="s">
        <v>13</v>
      </c>
      <c r="J167" s="21" t="s">
        <v>14</v>
      </c>
    </row>
    <row r="168" spans="1:13" ht="18" customHeight="1">
      <c r="A168" s="4">
        <v>167</v>
      </c>
      <c r="B168" s="38">
        <v>42860</v>
      </c>
      <c r="C168" s="21" t="s">
        <v>5</v>
      </c>
      <c r="D168" s="21" t="s">
        <v>16</v>
      </c>
      <c r="E168" s="21" t="s">
        <v>15</v>
      </c>
      <c r="F168" s="21" t="s">
        <v>24</v>
      </c>
      <c r="G168" s="21"/>
      <c r="H168" s="21"/>
      <c r="I168" s="21" t="s">
        <v>38</v>
      </c>
      <c r="J168" s="21" t="s">
        <v>19</v>
      </c>
    </row>
    <row r="169" spans="1:13" ht="18" customHeight="1">
      <c r="A169" s="4">
        <v>168</v>
      </c>
      <c r="B169" s="38">
        <v>42860</v>
      </c>
      <c r="C169" s="21" t="s">
        <v>36</v>
      </c>
      <c r="D169" s="21" t="s">
        <v>27</v>
      </c>
      <c r="E169" s="21" t="s">
        <v>6</v>
      </c>
      <c r="F169" s="21" t="s">
        <v>41</v>
      </c>
      <c r="G169" s="21"/>
      <c r="H169" s="21"/>
      <c r="I169" s="21" t="s">
        <v>8</v>
      </c>
      <c r="J169" s="21" t="s">
        <v>25</v>
      </c>
    </row>
    <row r="170" spans="1:13" ht="18" customHeight="1">
      <c r="A170" s="4">
        <v>169</v>
      </c>
      <c r="B170" s="38">
        <v>42860</v>
      </c>
      <c r="C170" s="21" t="s">
        <v>58</v>
      </c>
      <c r="D170" s="36" t="s">
        <v>18</v>
      </c>
      <c r="E170" s="21" t="s">
        <v>11</v>
      </c>
      <c r="F170" s="21" t="s">
        <v>72</v>
      </c>
      <c r="G170" s="21"/>
      <c r="H170" s="21"/>
      <c r="I170" s="21" t="s">
        <v>26</v>
      </c>
      <c r="J170" s="21" t="s">
        <v>31</v>
      </c>
    </row>
    <row r="171" spans="1:13" ht="18" customHeight="1">
      <c r="A171" s="4">
        <v>170</v>
      </c>
      <c r="B171" s="38">
        <v>42860</v>
      </c>
      <c r="C171" s="21" t="s">
        <v>43</v>
      </c>
      <c r="D171" s="21" t="s">
        <v>30</v>
      </c>
      <c r="E171" s="21" t="s">
        <v>23</v>
      </c>
      <c r="F171" s="21" t="s">
        <v>12</v>
      </c>
      <c r="G171" s="21"/>
      <c r="H171" s="21"/>
      <c r="I171" s="21" t="s">
        <v>20</v>
      </c>
      <c r="J171" s="21" t="s">
        <v>37</v>
      </c>
    </row>
    <row r="172" spans="1:13" ht="18" customHeight="1">
      <c r="A172" s="4">
        <v>171</v>
      </c>
      <c r="B172" s="38">
        <v>42860</v>
      </c>
      <c r="C172" s="36" t="s">
        <v>33</v>
      </c>
      <c r="D172" s="21" t="s">
        <v>48</v>
      </c>
      <c r="E172" s="21" t="s">
        <v>10</v>
      </c>
      <c r="F172" s="21" t="s">
        <v>49</v>
      </c>
      <c r="G172" s="21"/>
      <c r="H172" s="21"/>
      <c r="I172" s="21" t="s">
        <v>32</v>
      </c>
      <c r="J172" s="21" t="s">
        <v>9</v>
      </c>
      <c r="M172" s="13"/>
    </row>
    <row r="173" spans="1:13" ht="18" customHeight="1">
      <c r="A173" s="4">
        <v>172</v>
      </c>
      <c r="B173" s="38">
        <v>42861</v>
      </c>
      <c r="C173" s="21" t="s">
        <v>4</v>
      </c>
      <c r="D173" s="21" t="s">
        <v>7</v>
      </c>
      <c r="E173" s="21" t="s">
        <v>40</v>
      </c>
      <c r="F173" s="21" t="s">
        <v>17</v>
      </c>
      <c r="G173" s="21"/>
      <c r="H173" s="21"/>
      <c r="I173" s="21" t="s">
        <v>13</v>
      </c>
      <c r="J173" s="21" t="s">
        <v>14</v>
      </c>
    </row>
    <row r="174" spans="1:13" ht="18" customHeight="1">
      <c r="A174" s="4">
        <v>173</v>
      </c>
      <c r="B174" s="38">
        <v>42861</v>
      </c>
      <c r="C174" s="21" t="s">
        <v>48</v>
      </c>
      <c r="D174" s="21" t="s">
        <v>10</v>
      </c>
      <c r="E174" s="21" t="s">
        <v>49</v>
      </c>
      <c r="F174" s="21" t="s">
        <v>28</v>
      </c>
      <c r="G174" s="21"/>
      <c r="H174" s="21"/>
      <c r="I174" s="21" t="s">
        <v>32</v>
      </c>
      <c r="J174" s="21" t="s">
        <v>9</v>
      </c>
    </row>
    <row r="175" spans="1:13" ht="18" customHeight="1">
      <c r="A175" s="4">
        <v>174</v>
      </c>
      <c r="B175" s="38">
        <v>42861</v>
      </c>
      <c r="C175" s="21" t="s">
        <v>30</v>
      </c>
      <c r="D175" s="21" t="s">
        <v>23</v>
      </c>
      <c r="E175" s="21" t="s">
        <v>12</v>
      </c>
      <c r="F175" s="21" t="s">
        <v>44</v>
      </c>
      <c r="G175" s="21"/>
      <c r="H175" s="21"/>
      <c r="I175" s="21" t="s">
        <v>20</v>
      </c>
      <c r="J175" s="21" t="s">
        <v>37</v>
      </c>
    </row>
    <row r="176" spans="1:13" ht="18" customHeight="1">
      <c r="A176" s="4">
        <v>175</v>
      </c>
      <c r="B176" s="38">
        <v>42861</v>
      </c>
      <c r="C176" s="21" t="s">
        <v>18</v>
      </c>
      <c r="D176" s="21" t="s">
        <v>11</v>
      </c>
      <c r="E176" s="21" t="s">
        <v>72</v>
      </c>
      <c r="F176" s="21" t="s">
        <v>46</v>
      </c>
      <c r="G176" s="21"/>
      <c r="H176" s="21"/>
      <c r="I176" s="21" t="s">
        <v>26</v>
      </c>
      <c r="J176" s="21" t="s">
        <v>31</v>
      </c>
    </row>
    <row r="177" spans="1:13" ht="18" customHeight="1">
      <c r="A177" s="4">
        <v>176</v>
      </c>
      <c r="B177" s="37">
        <v>42861</v>
      </c>
      <c r="C177" s="34" t="s">
        <v>27</v>
      </c>
      <c r="D177" s="34" t="s">
        <v>6</v>
      </c>
      <c r="E177" s="34" t="s">
        <v>41</v>
      </c>
      <c r="F177" s="34" t="s">
        <v>29</v>
      </c>
      <c r="G177" s="21"/>
      <c r="H177" s="21"/>
      <c r="I177" s="21" t="s">
        <v>8</v>
      </c>
      <c r="J177" s="21" t="s">
        <v>25</v>
      </c>
      <c r="M177" s="12"/>
    </row>
    <row r="178" spans="1:13" ht="18" customHeight="1">
      <c r="A178" s="4">
        <v>177</v>
      </c>
      <c r="B178" s="37">
        <v>42861</v>
      </c>
      <c r="C178" s="34" t="s">
        <v>16</v>
      </c>
      <c r="D178" s="34" t="s">
        <v>15</v>
      </c>
      <c r="E178" s="34" t="s">
        <v>24</v>
      </c>
      <c r="F178" s="34" t="s">
        <v>50</v>
      </c>
      <c r="G178" s="21"/>
      <c r="H178" s="21"/>
      <c r="I178" s="21" t="s">
        <v>38</v>
      </c>
      <c r="J178" s="21" t="s">
        <v>19</v>
      </c>
      <c r="M178" s="12"/>
    </row>
    <row r="179" spans="1:13" ht="18" customHeight="1">
      <c r="A179" s="4">
        <v>178</v>
      </c>
      <c r="B179" s="37">
        <v>42862</v>
      </c>
      <c r="C179" s="34" t="s">
        <v>7</v>
      </c>
      <c r="D179" s="34" t="s">
        <v>40</v>
      </c>
      <c r="E179" s="34" t="s">
        <v>17</v>
      </c>
      <c r="F179" s="34" t="s">
        <v>34</v>
      </c>
      <c r="G179" s="21"/>
      <c r="H179" s="21"/>
      <c r="I179" s="21" t="s">
        <v>13</v>
      </c>
      <c r="J179" s="21" t="s">
        <v>14</v>
      </c>
      <c r="M179" s="12"/>
    </row>
    <row r="180" spans="1:13" ht="18" customHeight="1">
      <c r="A180" s="4">
        <v>179</v>
      </c>
      <c r="B180" s="37">
        <v>42862</v>
      </c>
      <c r="C180" s="34" t="s">
        <v>10</v>
      </c>
      <c r="D180" s="34" t="s">
        <v>49</v>
      </c>
      <c r="E180" s="34" t="s">
        <v>28</v>
      </c>
      <c r="F180" s="34" t="s">
        <v>33</v>
      </c>
      <c r="G180" s="21"/>
      <c r="H180" s="21"/>
      <c r="I180" s="21" t="s">
        <v>32</v>
      </c>
      <c r="J180" s="21" t="s">
        <v>9</v>
      </c>
      <c r="M180" s="12"/>
    </row>
    <row r="181" spans="1:13" ht="18" customHeight="1">
      <c r="A181" s="4">
        <v>180</v>
      </c>
      <c r="B181" s="37">
        <v>42862</v>
      </c>
      <c r="C181" s="34" t="s">
        <v>6</v>
      </c>
      <c r="D181" s="34" t="s">
        <v>41</v>
      </c>
      <c r="E181" s="34" t="s">
        <v>29</v>
      </c>
      <c r="F181" s="34" t="s">
        <v>36</v>
      </c>
      <c r="G181" s="21"/>
      <c r="H181" s="21"/>
      <c r="I181" s="21" t="s">
        <v>8</v>
      </c>
      <c r="J181" s="21" t="s">
        <v>25</v>
      </c>
      <c r="M181" s="12"/>
    </row>
    <row r="182" spans="1:13" ht="18" customHeight="1">
      <c r="A182" s="4">
        <v>181</v>
      </c>
      <c r="B182" s="37">
        <v>42862</v>
      </c>
      <c r="C182" s="34" t="s">
        <v>23</v>
      </c>
      <c r="D182" s="34" t="s">
        <v>12</v>
      </c>
      <c r="E182" s="34" t="s">
        <v>44</v>
      </c>
      <c r="F182" s="34" t="s">
        <v>43</v>
      </c>
      <c r="G182" s="21"/>
      <c r="H182" s="21"/>
      <c r="I182" s="21" t="s">
        <v>20</v>
      </c>
      <c r="J182" s="21" t="s">
        <v>37</v>
      </c>
      <c r="M182" s="12"/>
    </row>
    <row r="183" spans="1:13" ht="18" customHeight="1">
      <c r="A183" s="4">
        <v>182</v>
      </c>
      <c r="B183" s="37">
        <v>42862</v>
      </c>
      <c r="C183" s="34" t="s">
        <v>15</v>
      </c>
      <c r="D183" s="34" t="s">
        <v>24</v>
      </c>
      <c r="E183" s="34" t="s">
        <v>142</v>
      </c>
      <c r="F183" s="34" t="s">
        <v>5</v>
      </c>
      <c r="G183" s="21"/>
      <c r="H183" s="21"/>
      <c r="I183" s="21" t="s">
        <v>38</v>
      </c>
      <c r="J183" s="21" t="s">
        <v>19</v>
      </c>
      <c r="M183" s="12"/>
    </row>
    <row r="184" spans="1:13" ht="18" customHeight="1">
      <c r="A184" s="4">
        <v>183</v>
      </c>
      <c r="B184" s="37">
        <v>42862</v>
      </c>
      <c r="C184" s="34" t="s">
        <v>11</v>
      </c>
      <c r="D184" s="34" t="s">
        <v>72</v>
      </c>
      <c r="E184" s="34" t="s">
        <v>46</v>
      </c>
      <c r="F184" s="34" t="s">
        <v>58</v>
      </c>
      <c r="G184" s="21"/>
      <c r="H184" s="21"/>
      <c r="I184" s="21" t="s">
        <v>26</v>
      </c>
      <c r="J184" s="21" t="s">
        <v>31</v>
      </c>
      <c r="M184" s="12"/>
    </row>
    <row r="185" spans="1:13" ht="18" customHeight="1">
      <c r="A185" s="4">
        <v>184</v>
      </c>
      <c r="B185" s="37">
        <v>42864</v>
      </c>
      <c r="C185" s="34" t="s">
        <v>41</v>
      </c>
      <c r="D185" s="34" t="s">
        <v>28</v>
      </c>
      <c r="E185" s="34" t="s">
        <v>34</v>
      </c>
      <c r="F185" s="34" t="s">
        <v>4</v>
      </c>
      <c r="G185" s="21"/>
      <c r="H185" s="21"/>
      <c r="I185" s="21" t="s">
        <v>9</v>
      </c>
      <c r="J185" s="21" t="s">
        <v>8</v>
      </c>
      <c r="M185" s="12"/>
    </row>
    <row r="186" spans="1:13" ht="18" customHeight="1">
      <c r="A186" s="4">
        <v>185</v>
      </c>
      <c r="B186" s="37">
        <v>42864</v>
      </c>
      <c r="C186" s="34" t="s">
        <v>49</v>
      </c>
      <c r="D186" s="34" t="s">
        <v>17</v>
      </c>
      <c r="E186" s="34" t="s">
        <v>33</v>
      </c>
      <c r="F186" s="34" t="s">
        <v>27</v>
      </c>
      <c r="G186" s="21"/>
      <c r="H186" s="21"/>
      <c r="I186" s="21" t="s">
        <v>37</v>
      </c>
      <c r="J186" s="21" t="s">
        <v>38</v>
      </c>
      <c r="M186" s="12"/>
    </row>
    <row r="187" spans="1:13" ht="18" customHeight="1">
      <c r="A187" s="4">
        <v>186</v>
      </c>
      <c r="B187" s="37">
        <v>42864</v>
      </c>
      <c r="C187" s="34" t="s">
        <v>24</v>
      </c>
      <c r="D187" s="34" t="s">
        <v>131</v>
      </c>
      <c r="E187" s="34" t="s">
        <v>39</v>
      </c>
      <c r="F187" s="34" t="s">
        <v>48</v>
      </c>
      <c r="G187" s="21"/>
      <c r="H187" s="21"/>
      <c r="I187" s="21" t="s">
        <v>31</v>
      </c>
      <c r="J187" s="21" t="s">
        <v>32</v>
      </c>
      <c r="M187" s="12"/>
    </row>
    <row r="188" spans="1:13" ht="18" customHeight="1">
      <c r="A188" s="4">
        <v>187</v>
      </c>
      <c r="B188" s="37">
        <v>42864</v>
      </c>
      <c r="C188" s="34" t="s">
        <v>50</v>
      </c>
      <c r="D188" s="34" t="s">
        <v>46</v>
      </c>
      <c r="E188" s="36" t="s">
        <v>45</v>
      </c>
      <c r="F188" s="34" t="s">
        <v>16</v>
      </c>
      <c r="G188" s="21"/>
      <c r="H188" s="21"/>
      <c r="I188" s="21" t="s">
        <v>20</v>
      </c>
      <c r="J188" s="21" t="s">
        <v>13</v>
      </c>
      <c r="M188" s="12"/>
    </row>
    <row r="189" spans="1:13" ht="18" customHeight="1">
      <c r="A189" s="4">
        <v>188</v>
      </c>
      <c r="B189" s="37">
        <v>42864</v>
      </c>
      <c r="C189" s="34" t="s">
        <v>21</v>
      </c>
      <c r="D189" s="34" t="s">
        <v>44</v>
      </c>
      <c r="E189" s="34" t="s">
        <v>132</v>
      </c>
      <c r="F189" s="34" t="s">
        <v>35</v>
      </c>
      <c r="G189" s="21"/>
      <c r="H189" s="21"/>
      <c r="I189" s="21" t="s">
        <v>25</v>
      </c>
      <c r="J189" s="21" t="s">
        <v>26</v>
      </c>
      <c r="M189" s="12"/>
    </row>
    <row r="190" spans="1:13" ht="18" customHeight="1">
      <c r="A190" s="4">
        <v>189</v>
      </c>
      <c r="B190" s="37">
        <v>42864</v>
      </c>
      <c r="C190" s="34" t="s">
        <v>22</v>
      </c>
      <c r="D190" s="34" t="s">
        <v>29</v>
      </c>
      <c r="E190" s="34" t="s">
        <v>36</v>
      </c>
      <c r="F190" s="34" t="s">
        <v>30</v>
      </c>
      <c r="G190" s="21"/>
      <c r="H190" s="21"/>
      <c r="I190" s="21" t="s">
        <v>14</v>
      </c>
      <c r="J190" s="21" t="s">
        <v>19</v>
      </c>
      <c r="M190" s="12"/>
    </row>
    <row r="191" spans="1:13" ht="18" customHeight="1">
      <c r="A191" s="4">
        <v>190</v>
      </c>
      <c r="B191" s="37">
        <v>42865</v>
      </c>
      <c r="C191" s="34" t="s">
        <v>46</v>
      </c>
      <c r="D191" s="34" t="s">
        <v>45</v>
      </c>
      <c r="E191" s="34" t="s">
        <v>16</v>
      </c>
      <c r="F191" s="34" t="s">
        <v>11</v>
      </c>
      <c r="G191" s="21"/>
      <c r="H191" s="21"/>
      <c r="I191" s="21" t="s">
        <v>20</v>
      </c>
      <c r="J191" s="21" t="s">
        <v>13</v>
      </c>
      <c r="M191" s="12"/>
    </row>
    <row r="192" spans="1:13" ht="18" customHeight="1">
      <c r="A192" s="4">
        <v>191</v>
      </c>
      <c r="B192" s="37">
        <v>42865</v>
      </c>
      <c r="C192" s="34" t="s">
        <v>44</v>
      </c>
      <c r="D192" s="34" t="s">
        <v>132</v>
      </c>
      <c r="E192" s="34" t="s">
        <v>35</v>
      </c>
      <c r="F192" s="34" t="s">
        <v>10</v>
      </c>
      <c r="G192" s="21"/>
      <c r="H192" s="21"/>
      <c r="I192" s="21" t="s">
        <v>25</v>
      </c>
      <c r="J192" s="21" t="s">
        <v>26</v>
      </c>
      <c r="M192" s="12"/>
    </row>
    <row r="193" spans="1:13" ht="18" customHeight="1">
      <c r="A193" s="4">
        <v>192</v>
      </c>
      <c r="B193" s="37">
        <v>42865</v>
      </c>
      <c r="C193" s="34" t="s">
        <v>28</v>
      </c>
      <c r="D193" s="34" t="s">
        <v>34</v>
      </c>
      <c r="E193" s="34" t="s">
        <v>4</v>
      </c>
      <c r="F193" s="34" t="s">
        <v>142</v>
      </c>
      <c r="G193" s="21"/>
      <c r="H193" s="21"/>
      <c r="I193" s="21" t="s">
        <v>9</v>
      </c>
      <c r="J193" s="21" t="s">
        <v>8</v>
      </c>
      <c r="M193" s="12"/>
    </row>
    <row r="194" spans="1:13" ht="18" customHeight="1">
      <c r="A194" s="4">
        <v>193</v>
      </c>
      <c r="B194" s="37">
        <v>42865</v>
      </c>
      <c r="C194" s="34" t="s">
        <v>29</v>
      </c>
      <c r="D194" s="34" t="s">
        <v>36</v>
      </c>
      <c r="E194" s="34" t="s">
        <v>30</v>
      </c>
      <c r="F194" s="34" t="s">
        <v>60</v>
      </c>
      <c r="G194" s="21"/>
      <c r="H194" s="21"/>
      <c r="I194" s="21" t="s">
        <v>14</v>
      </c>
      <c r="J194" s="21" t="s">
        <v>19</v>
      </c>
      <c r="M194" s="12"/>
    </row>
    <row r="195" spans="1:13" ht="18" customHeight="1">
      <c r="A195" s="4">
        <v>194</v>
      </c>
      <c r="B195" s="37">
        <v>42865</v>
      </c>
      <c r="C195" s="34" t="s">
        <v>131</v>
      </c>
      <c r="D195" s="34" t="s">
        <v>39</v>
      </c>
      <c r="E195" s="34" t="s">
        <v>48</v>
      </c>
      <c r="F195" s="34" t="s">
        <v>15</v>
      </c>
      <c r="G195" s="21"/>
      <c r="H195" s="21"/>
      <c r="I195" s="21" t="s">
        <v>31</v>
      </c>
      <c r="J195" s="21" t="s">
        <v>32</v>
      </c>
      <c r="M195" s="12"/>
    </row>
    <row r="196" spans="1:13" ht="18" customHeight="1">
      <c r="A196" s="4">
        <v>195</v>
      </c>
      <c r="B196" s="37">
        <v>42865</v>
      </c>
      <c r="C196" s="34" t="s">
        <v>17</v>
      </c>
      <c r="D196" s="34" t="s">
        <v>33</v>
      </c>
      <c r="E196" s="34" t="s">
        <v>27</v>
      </c>
      <c r="F196" s="34" t="s">
        <v>6</v>
      </c>
      <c r="G196" s="21"/>
      <c r="H196" s="21"/>
      <c r="I196" s="21" t="s">
        <v>37</v>
      </c>
      <c r="J196" s="21" t="s">
        <v>38</v>
      </c>
      <c r="M196" s="12"/>
    </row>
    <row r="197" spans="1:13" ht="18" customHeight="1">
      <c r="A197" s="4">
        <v>196</v>
      </c>
      <c r="B197" s="37">
        <v>42866</v>
      </c>
      <c r="C197" s="34" t="s">
        <v>45</v>
      </c>
      <c r="D197" s="34" t="s">
        <v>16</v>
      </c>
      <c r="E197" s="34" t="s">
        <v>11</v>
      </c>
      <c r="F197" s="34" t="s">
        <v>50</v>
      </c>
      <c r="G197" s="21"/>
      <c r="H197" s="21"/>
      <c r="I197" s="21" t="s">
        <v>20</v>
      </c>
      <c r="J197" s="21" t="s">
        <v>13</v>
      </c>
      <c r="M197" s="12"/>
    </row>
    <row r="198" spans="1:13" ht="18" customHeight="1">
      <c r="A198" s="4">
        <v>197</v>
      </c>
      <c r="B198" s="37">
        <v>42866</v>
      </c>
      <c r="C198" s="34" t="s">
        <v>132</v>
      </c>
      <c r="D198" s="34" t="s">
        <v>35</v>
      </c>
      <c r="E198" s="34" t="s">
        <v>10</v>
      </c>
      <c r="F198" s="34" t="s">
        <v>21</v>
      </c>
      <c r="G198" s="21"/>
      <c r="H198" s="21"/>
      <c r="I198" s="21" t="s">
        <v>25</v>
      </c>
      <c r="J198" s="21" t="s">
        <v>26</v>
      </c>
      <c r="M198" s="12"/>
    </row>
    <row r="199" spans="1:13" ht="18" customHeight="1">
      <c r="A199" s="4">
        <v>198</v>
      </c>
      <c r="B199" s="37">
        <v>42866</v>
      </c>
      <c r="C199" s="34" t="s">
        <v>34</v>
      </c>
      <c r="D199" s="34" t="s">
        <v>4</v>
      </c>
      <c r="E199" s="34" t="s">
        <v>142</v>
      </c>
      <c r="F199" s="34" t="s">
        <v>41</v>
      </c>
      <c r="G199" s="21"/>
      <c r="H199" s="21"/>
      <c r="I199" s="21" t="s">
        <v>9</v>
      </c>
      <c r="J199" s="21" t="s">
        <v>8</v>
      </c>
      <c r="M199" s="12"/>
    </row>
    <row r="200" spans="1:13" ht="18" customHeight="1">
      <c r="A200" s="4">
        <v>199</v>
      </c>
      <c r="B200" s="37">
        <v>42866</v>
      </c>
      <c r="C200" s="34" t="s">
        <v>36</v>
      </c>
      <c r="D200" s="34" t="s">
        <v>30</v>
      </c>
      <c r="E200" s="34" t="s">
        <v>60</v>
      </c>
      <c r="F200" s="34" t="s">
        <v>22</v>
      </c>
      <c r="G200" s="21"/>
      <c r="H200" s="21"/>
      <c r="I200" s="21" t="s">
        <v>14</v>
      </c>
      <c r="J200" s="21" t="s">
        <v>19</v>
      </c>
      <c r="M200" s="12"/>
    </row>
    <row r="201" spans="1:13" ht="18" customHeight="1">
      <c r="A201" s="4">
        <v>200</v>
      </c>
      <c r="B201" s="37">
        <v>42867</v>
      </c>
      <c r="C201" s="34" t="s">
        <v>39</v>
      </c>
      <c r="D201" s="34" t="s">
        <v>60</v>
      </c>
      <c r="E201" s="34" t="s">
        <v>5</v>
      </c>
      <c r="F201" s="34" t="s">
        <v>49</v>
      </c>
      <c r="G201" s="21"/>
      <c r="H201" s="21"/>
      <c r="I201" s="21" t="s">
        <v>31</v>
      </c>
      <c r="J201" s="21" t="s">
        <v>8</v>
      </c>
      <c r="M201" s="12"/>
    </row>
    <row r="202" spans="1:13" ht="18" customHeight="1">
      <c r="A202" s="4">
        <v>201</v>
      </c>
      <c r="B202" s="37">
        <v>42867</v>
      </c>
      <c r="C202" s="34" t="s">
        <v>16</v>
      </c>
      <c r="D202" s="34" t="s">
        <v>47</v>
      </c>
      <c r="E202" s="34" t="s">
        <v>43</v>
      </c>
      <c r="F202" s="34" t="s">
        <v>24</v>
      </c>
      <c r="G202" s="21"/>
      <c r="H202" s="21"/>
      <c r="I202" s="21" t="s">
        <v>26</v>
      </c>
      <c r="J202" s="21" t="s">
        <v>32</v>
      </c>
      <c r="M202" s="12"/>
    </row>
    <row r="203" spans="1:13" ht="18" customHeight="1">
      <c r="A203" s="4">
        <v>202</v>
      </c>
      <c r="B203" s="37">
        <v>42867</v>
      </c>
      <c r="C203" s="34" t="s">
        <v>12</v>
      </c>
      <c r="D203" s="34" t="s">
        <v>48</v>
      </c>
      <c r="E203" s="34" t="s">
        <v>15</v>
      </c>
      <c r="F203" s="34" t="s">
        <v>28</v>
      </c>
      <c r="G203" s="21"/>
      <c r="H203" s="21"/>
      <c r="I203" s="21" t="s">
        <v>13</v>
      </c>
      <c r="J203" s="21" t="s">
        <v>38</v>
      </c>
      <c r="M203" s="12"/>
    </row>
    <row r="204" spans="1:13" ht="18" customHeight="1">
      <c r="A204" s="4">
        <v>203</v>
      </c>
      <c r="B204" s="37">
        <v>42868</v>
      </c>
      <c r="C204" s="34" t="s">
        <v>60</v>
      </c>
      <c r="D204" s="34" t="s">
        <v>5</v>
      </c>
      <c r="E204" s="34" t="s">
        <v>49</v>
      </c>
      <c r="F204" s="34" t="s">
        <v>17</v>
      </c>
      <c r="G204" s="21"/>
      <c r="H204" s="21"/>
      <c r="I204" s="21" t="s">
        <v>31</v>
      </c>
      <c r="J204" s="21" t="s">
        <v>8</v>
      </c>
      <c r="M204" s="12"/>
    </row>
    <row r="205" spans="1:13" ht="18" customHeight="1">
      <c r="A205" s="4">
        <v>204</v>
      </c>
      <c r="B205" s="37">
        <v>42868</v>
      </c>
      <c r="C205" s="34" t="s">
        <v>72</v>
      </c>
      <c r="D205" s="34" t="s">
        <v>55</v>
      </c>
      <c r="E205" s="34" t="s">
        <v>50</v>
      </c>
      <c r="F205" s="34" t="s">
        <v>18</v>
      </c>
      <c r="G205" s="21"/>
      <c r="H205" s="21"/>
      <c r="I205" s="21" t="s">
        <v>25</v>
      </c>
      <c r="J205" s="21" t="s">
        <v>9</v>
      </c>
      <c r="M205" s="12"/>
    </row>
    <row r="206" spans="1:13" ht="18" customHeight="1">
      <c r="A206" s="4">
        <v>205</v>
      </c>
      <c r="B206" s="37">
        <v>42868</v>
      </c>
      <c r="C206" s="34" t="s">
        <v>47</v>
      </c>
      <c r="D206" s="34" t="s">
        <v>43</v>
      </c>
      <c r="E206" s="34" t="s">
        <v>24</v>
      </c>
      <c r="F206" s="34" t="s">
        <v>7</v>
      </c>
      <c r="G206" s="21"/>
      <c r="H206" s="21"/>
      <c r="I206" s="21" t="s">
        <v>26</v>
      </c>
      <c r="J206" s="21" t="s">
        <v>32</v>
      </c>
      <c r="M206" s="12"/>
    </row>
    <row r="207" spans="1:13" ht="18" customHeight="1">
      <c r="A207" s="4">
        <v>206</v>
      </c>
      <c r="B207" s="37">
        <v>42868</v>
      </c>
      <c r="C207" s="34" t="s">
        <v>10</v>
      </c>
      <c r="D207" s="34" t="s">
        <v>21</v>
      </c>
      <c r="E207" s="34" t="s">
        <v>40</v>
      </c>
      <c r="F207" s="34" t="s">
        <v>132</v>
      </c>
      <c r="G207" s="21"/>
      <c r="H207" s="21"/>
      <c r="I207" s="21" t="s">
        <v>19</v>
      </c>
      <c r="J207" s="21" t="s">
        <v>37</v>
      </c>
      <c r="M207" s="12"/>
    </row>
    <row r="208" spans="1:13" ht="18" customHeight="1">
      <c r="A208" s="4">
        <v>207</v>
      </c>
      <c r="B208" s="37">
        <v>42868</v>
      </c>
      <c r="C208" s="34" t="s">
        <v>33</v>
      </c>
      <c r="D208" s="34" t="s">
        <v>11</v>
      </c>
      <c r="E208" s="34" t="s">
        <v>6</v>
      </c>
      <c r="F208" s="34" t="s">
        <v>29</v>
      </c>
      <c r="G208" s="21"/>
      <c r="H208" s="21"/>
      <c r="I208" s="21" t="s">
        <v>14</v>
      </c>
      <c r="J208" s="21" t="s">
        <v>20</v>
      </c>
      <c r="M208" s="12"/>
    </row>
    <row r="209" spans="1:13" ht="18" customHeight="1">
      <c r="A209" s="4">
        <v>208</v>
      </c>
      <c r="B209" s="37">
        <v>42869</v>
      </c>
      <c r="C209" s="34" t="s">
        <v>55</v>
      </c>
      <c r="D209" s="34" t="s">
        <v>50</v>
      </c>
      <c r="E209" s="34" t="s">
        <v>18</v>
      </c>
      <c r="F209" s="34" t="s">
        <v>23</v>
      </c>
      <c r="G209" s="21"/>
      <c r="H209" s="21"/>
      <c r="I209" s="21" t="s">
        <v>25</v>
      </c>
      <c r="J209" s="21" t="s">
        <v>9</v>
      </c>
      <c r="M209" s="12"/>
    </row>
    <row r="210" spans="1:13" ht="18" customHeight="1">
      <c r="A210" s="4">
        <v>209</v>
      </c>
      <c r="B210" s="37">
        <v>42869</v>
      </c>
      <c r="C210" s="34" t="s">
        <v>5</v>
      </c>
      <c r="D210" s="34" t="s">
        <v>49</v>
      </c>
      <c r="E210" s="34" t="s">
        <v>17</v>
      </c>
      <c r="F210" s="34" t="s">
        <v>39</v>
      </c>
      <c r="G210" s="21"/>
      <c r="H210" s="21"/>
      <c r="I210" s="21" t="s">
        <v>31</v>
      </c>
      <c r="J210" s="21" t="s">
        <v>8</v>
      </c>
      <c r="M210" s="12"/>
    </row>
    <row r="211" spans="1:13" ht="18" customHeight="1">
      <c r="A211" s="4">
        <v>210</v>
      </c>
      <c r="B211" s="37">
        <v>42869</v>
      </c>
      <c r="C211" s="34" t="s">
        <v>44</v>
      </c>
      <c r="D211" s="34" t="s">
        <v>24</v>
      </c>
      <c r="E211" s="34" t="s">
        <v>7</v>
      </c>
      <c r="F211" s="34" t="s">
        <v>16</v>
      </c>
      <c r="G211" s="21"/>
      <c r="H211" s="21"/>
      <c r="I211" s="21" t="s">
        <v>26</v>
      </c>
      <c r="J211" s="21" t="s">
        <v>32</v>
      </c>
      <c r="M211" s="12"/>
    </row>
    <row r="212" spans="1:13" ht="18" customHeight="1">
      <c r="A212" s="4">
        <v>211</v>
      </c>
      <c r="B212" s="37">
        <v>42869</v>
      </c>
      <c r="C212" s="34" t="s">
        <v>15</v>
      </c>
      <c r="D212" s="34" t="s">
        <v>28</v>
      </c>
      <c r="E212" s="34" t="s">
        <v>131</v>
      </c>
      <c r="F212" s="34" t="s">
        <v>12</v>
      </c>
      <c r="G212" s="21"/>
      <c r="H212" s="21"/>
      <c r="I212" s="21" t="s">
        <v>13</v>
      </c>
      <c r="J212" s="21" t="s">
        <v>38</v>
      </c>
      <c r="M212" s="12"/>
    </row>
    <row r="213" spans="1:13" ht="18" customHeight="1">
      <c r="A213" s="4">
        <v>212</v>
      </c>
      <c r="B213" s="37">
        <v>42869</v>
      </c>
      <c r="C213" s="34" t="s">
        <v>21</v>
      </c>
      <c r="D213" s="36" t="s">
        <v>40</v>
      </c>
      <c r="E213" s="34" t="s">
        <v>132</v>
      </c>
      <c r="F213" s="34" t="s">
        <v>35</v>
      </c>
      <c r="G213" s="21"/>
      <c r="H213" s="21"/>
      <c r="I213" s="21" t="s">
        <v>19</v>
      </c>
      <c r="J213" s="21" t="s">
        <v>37</v>
      </c>
      <c r="M213" s="12"/>
    </row>
    <row r="214" spans="1:13" ht="18" customHeight="1">
      <c r="A214" s="4">
        <v>213</v>
      </c>
      <c r="B214" s="37">
        <v>42869</v>
      </c>
      <c r="C214" s="34" t="s">
        <v>11</v>
      </c>
      <c r="D214" s="34" t="s">
        <v>6</v>
      </c>
      <c r="E214" s="34" t="s">
        <v>29</v>
      </c>
      <c r="F214" s="34" t="s">
        <v>45</v>
      </c>
      <c r="G214" s="21"/>
      <c r="H214" s="21"/>
      <c r="I214" s="21" t="s">
        <v>14</v>
      </c>
      <c r="J214" s="21" t="s">
        <v>20</v>
      </c>
      <c r="M214" s="12"/>
    </row>
    <row r="215" spans="1:13" ht="18" customHeight="1">
      <c r="A215" s="4">
        <v>214</v>
      </c>
      <c r="B215" s="37">
        <v>42871</v>
      </c>
      <c r="C215" s="34" t="s">
        <v>4</v>
      </c>
      <c r="D215" s="34" t="s">
        <v>27</v>
      </c>
      <c r="E215" s="34" t="s">
        <v>16</v>
      </c>
      <c r="F215" s="34" t="s">
        <v>10</v>
      </c>
      <c r="G215" s="21"/>
      <c r="H215" s="21"/>
      <c r="I215" s="21" t="s">
        <v>37</v>
      </c>
      <c r="J215" s="21" t="s">
        <v>14</v>
      </c>
      <c r="M215" s="12"/>
    </row>
    <row r="216" spans="1:13" ht="18" customHeight="1">
      <c r="A216" s="4">
        <v>215</v>
      </c>
      <c r="B216" s="37">
        <v>42871</v>
      </c>
      <c r="C216" s="34" t="s">
        <v>42</v>
      </c>
      <c r="D216" s="34" t="s">
        <v>18</v>
      </c>
      <c r="E216" s="34" t="s">
        <v>22</v>
      </c>
      <c r="F216" s="34" t="s">
        <v>48</v>
      </c>
      <c r="G216" s="21"/>
      <c r="H216" s="21"/>
      <c r="I216" s="21" t="s">
        <v>8</v>
      </c>
      <c r="J216" s="21" t="s">
        <v>32</v>
      </c>
      <c r="M216" s="12"/>
    </row>
    <row r="217" spans="1:13" ht="18" customHeight="1">
      <c r="A217" s="4">
        <v>216</v>
      </c>
      <c r="B217" s="37">
        <v>42871</v>
      </c>
      <c r="C217" s="34" t="s">
        <v>6</v>
      </c>
      <c r="D217" s="34" t="s">
        <v>29</v>
      </c>
      <c r="E217" s="34" t="s">
        <v>46</v>
      </c>
      <c r="F217" s="34" t="s">
        <v>33</v>
      </c>
      <c r="G217" s="21"/>
      <c r="H217" s="21"/>
      <c r="I217" s="21" t="s">
        <v>19</v>
      </c>
      <c r="J217" s="21" t="s">
        <v>13</v>
      </c>
      <c r="M217" s="12"/>
    </row>
    <row r="218" spans="1:13" ht="18" customHeight="1">
      <c r="A218" s="4">
        <v>217</v>
      </c>
      <c r="B218" s="37">
        <v>42871</v>
      </c>
      <c r="C218" s="34" t="s">
        <v>28</v>
      </c>
      <c r="D218" s="34" t="s">
        <v>7</v>
      </c>
      <c r="E218" s="34" t="s">
        <v>45</v>
      </c>
      <c r="F218" s="34" t="s">
        <v>142</v>
      </c>
      <c r="G218" s="21"/>
      <c r="H218" s="21"/>
      <c r="I218" s="21" t="s">
        <v>38</v>
      </c>
      <c r="J218" s="21" t="s">
        <v>20</v>
      </c>
      <c r="M218" s="12"/>
    </row>
    <row r="219" spans="1:13" ht="18" customHeight="1">
      <c r="A219" s="4">
        <v>218</v>
      </c>
      <c r="B219" s="37">
        <v>42871</v>
      </c>
      <c r="C219" s="34" t="s">
        <v>30</v>
      </c>
      <c r="D219" s="34" t="s">
        <v>41</v>
      </c>
      <c r="E219" s="34" t="s">
        <v>56</v>
      </c>
      <c r="F219" s="34" t="s">
        <v>47</v>
      </c>
      <c r="G219" s="21"/>
      <c r="H219" s="21"/>
      <c r="I219" s="21" t="s">
        <v>9</v>
      </c>
      <c r="J219" s="21" t="s">
        <v>31</v>
      </c>
      <c r="M219" s="12"/>
    </row>
    <row r="220" spans="1:13" ht="18" customHeight="1">
      <c r="A220" s="4">
        <v>219</v>
      </c>
      <c r="B220" s="37">
        <v>42871</v>
      </c>
      <c r="C220" s="36" t="s">
        <v>50</v>
      </c>
      <c r="D220" s="34" t="s">
        <v>132</v>
      </c>
      <c r="E220" s="34" t="s">
        <v>23</v>
      </c>
      <c r="F220" s="34" t="s">
        <v>44</v>
      </c>
      <c r="G220" s="21"/>
      <c r="H220" s="21"/>
      <c r="I220" s="21" t="s">
        <v>26</v>
      </c>
      <c r="J220" s="21" t="s">
        <v>25</v>
      </c>
      <c r="M220" s="13"/>
    </row>
    <row r="221" spans="1:13" ht="18" customHeight="1">
      <c r="A221" s="4">
        <v>220</v>
      </c>
      <c r="B221" s="37">
        <v>42872</v>
      </c>
      <c r="C221" s="34" t="s">
        <v>7</v>
      </c>
      <c r="D221" s="34" t="s">
        <v>45</v>
      </c>
      <c r="E221" s="34" t="s">
        <v>142</v>
      </c>
      <c r="F221" s="34" t="s">
        <v>34</v>
      </c>
      <c r="G221" s="21"/>
      <c r="H221" s="21"/>
      <c r="I221" s="21" t="s">
        <v>38</v>
      </c>
      <c r="J221" s="21" t="s">
        <v>20</v>
      </c>
      <c r="M221" s="12"/>
    </row>
    <row r="222" spans="1:13" ht="18" customHeight="1">
      <c r="A222" s="4">
        <v>221</v>
      </c>
      <c r="B222" s="37">
        <v>42872</v>
      </c>
      <c r="C222" s="34" t="s">
        <v>132</v>
      </c>
      <c r="D222" s="34" t="s">
        <v>23</v>
      </c>
      <c r="E222" s="34" t="s">
        <v>44</v>
      </c>
      <c r="F222" s="34" t="s">
        <v>15</v>
      </c>
      <c r="G222" s="21"/>
      <c r="H222" s="21"/>
      <c r="I222" s="21" t="s">
        <v>26</v>
      </c>
      <c r="J222" s="21" t="s">
        <v>25</v>
      </c>
      <c r="M222" s="12"/>
    </row>
    <row r="223" spans="1:13" ht="18" customHeight="1">
      <c r="A223" s="4">
        <v>222</v>
      </c>
      <c r="B223" s="37">
        <v>42872</v>
      </c>
      <c r="C223" s="34" t="s">
        <v>41</v>
      </c>
      <c r="D223" s="34" t="s">
        <v>56</v>
      </c>
      <c r="E223" s="34" t="s">
        <v>47</v>
      </c>
      <c r="F223" s="34" t="s">
        <v>36</v>
      </c>
      <c r="G223" s="21"/>
      <c r="H223" s="21"/>
      <c r="I223" s="21" t="s">
        <v>9</v>
      </c>
      <c r="J223" s="21" t="s">
        <v>31</v>
      </c>
      <c r="M223" s="12"/>
    </row>
    <row r="224" spans="1:13" ht="18" customHeight="1">
      <c r="A224" s="4">
        <v>223</v>
      </c>
      <c r="B224" s="37">
        <v>42872</v>
      </c>
      <c r="C224" s="34" t="s">
        <v>29</v>
      </c>
      <c r="D224" s="34" t="s">
        <v>46</v>
      </c>
      <c r="E224" s="34" t="s">
        <v>33</v>
      </c>
      <c r="F224" s="34" t="s">
        <v>11</v>
      </c>
      <c r="G224" s="21"/>
      <c r="H224" s="21"/>
      <c r="I224" s="21" t="s">
        <v>19</v>
      </c>
      <c r="J224" s="21" t="s">
        <v>13</v>
      </c>
      <c r="M224" s="12"/>
    </row>
    <row r="225" spans="1:13" ht="18" customHeight="1">
      <c r="A225" s="4">
        <v>224</v>
      </c>
      <c r="B225" s="37">
        <v>42872</v>
      </c>
      <c r="C225" s="34" t="s">
        <v>18</v>
      </c>
      <c r="D225" s="34" t="s">
        <v>22</v>
      </c>
      <c r="E225" s="34" t="s">
        <v>48</v>
      </c>
      <c r="F225" s="34" t="s">
        <v>21</v>
      </c>
      <c r="G225" s="21"/>
      <c r="H225" s="21"/>
      <c r="I225" s="21" t="s">
        <v>8</v>
      </c>
      <c r="J225" s="21" t="s">
        <v>32</v>
      </c>
      <c r="M225" s="12"/>
    </row>
    <row r="226" spans="1:13" ht="18" customHeight="1">
      <c r="A226" s="4">
        <v>225</v>
      </c>
      <c r="B226" s="37">
        <v>42872</v>
      </c>
      <c r="C226" s="34" t="s">
        <v>27</v>
      </c>
      <c r="D226" s="34" t="s">
        <v>16</v>
      </c>
      <c r="E226" s="34" t="s">
        <v>10</v>
      </c>
      <c r="F226" s="34" t="s">
        <v>43</v>
      </c>
      <c r="G226" s="21"/>
      <c r="H226" s="21"/>
      <c r="I226" s="21" t="s">
        <v>37</v>
      </c>
      <c r="J226" s="21" t="s">
        <v>14</v>
      </c>
      <c r="M226" s="12"/>
    </row>
    <row r="227" spans="1:13" ht="18" customHeight="1">
      <c r="A227" s="4">
        <v>226</v>
      </c>
      <c r="B227" s="37">
        <v>42873</v>
      </c>
      <c r="C227" s="34" t="s">
        <v>45</v>
      </c>
      <c r="D227" s="34" t="s">
        <v>142</v>
      </c>
      <c r="E227" s="34" t="s">
        <v>34</v>
      </c>
      <c r="F227" s="34" t="s">
        <v>28</v>
      </c>
      <c r="G227" s="21"/>
      <c r="H227" s="21"/>
      <c r="I227" s="21" t="s">
        <v>38</v>
      </c>
      <c r="J227" s="21" t="s">
        <v>20</v>
      </c>
      <c r="M227" s="12"/>
    </row>
    <row r="228" spans="1:13" ht="18" customHeight="1">
      <c r="A228" s="4">
        <v>227</v>
      </c>
      <c r="B228" s="37">
        <v>42873</v>
      </c>
      <c r="C228" s="34" t="s">
        <v>46</v>
      </c>
      <c r="D228" s="34" t="s">
        <v>33</v>
      </c>
      <c r="E228" s="34" t="s">
        <v>11</v>
      </c>
      <c r="F228" s="34" t="s">
        <v>6</v>
      </c>
      <c r="G228" s="21"/>
      <c r="H228" s="21"/>
      <c r="I228" s="21" t="s">
        <v>19</v>
      </c>
      <c r="J228" s="21" t="s">
        <v>13</v>
      </c>
      <c r="M228" s="12"/>
    </row>
    <row r="229" spans="1:13" ht="18" customHeight="1">
      <c r="A229" s="4">
        <v>228</v>
      </c>
      <c r="B229" s="37">
        <v>42873</v>
      </c>
      <c r="C229" s="34" t="s">
        <v>23</v>
      </c>
      <c r="D229" s="34" t="s">
        <v>44</v>
      </c>
      <c r="E229" s="34" t="s">
        <v>15</v>
      </c>
      <c r="F229" s="34" t="s">
        <v>50</v>
      </c>
      <c r="G229" s="21"/>
      <c r="H229" s="21"/>
      <c r="I229" s="21" t="s">
        <v>26</v>
      </c>
      <c r="J229" s="21" t="s">
        <v>25</v>
      </c>
      <c r="M229" s="12"/>
    </row>
    <row r="230" spans="1:13" ht="18" customHeight="1">
      <c r="A230" s="4">
        <v>229</v>
      </c>
      <c r="B230" s="37">
        <v>42873</v>
      </c>
      <c r="C230" s="34" t="s">
        <v>22</v>
      </c>
      <c r="D230" s="34" t="s">
        <v>48</v>
      </c>
      <c r="E230" s="34" t="s">
        <v>21</v>
      </c>
      <c r="F230" s="34" t="s">
        <v>42</v>
      </c>
      <c r="G230" s="21"/>
      <c r="H230" s="21"/>
      <c r="I230" s="21" t="s">
        <v>8</v>
      </c>
      <c r="J230" s="21" t="s">
        <v>32</v>
      </c>
      <c r="M230" s="12"/>
    </row>
    <row r="231" spans="1:13" ht="18" customHeight="1">
      <c r="A231" s="4">
        <v>230</v>
      </c>
      <c r="B231" s="37">
        <v>42873</v>
      </c>
      <c r="C231" s="34" t="s">
        <v>16</v>
      </c>
      <c r="D231" s="34" t="s">
        <v>10</v>
      </c>
      <c r="E231" s="34" t="s">
        <v>43</v>
      </c>
      <c r="F231" s="34" t="s">
        <v>4</v>
      </c>
      <c r="G231" s="21"/>
      <c r="H231" s="21"/>
      <c r="I231" s="21" t="s">
        <v>37</v>
      </c>
      <c r="J231" s="21" t="s">
        <v>14</v>
      </c>
      <c r="M231" s="12"/>
    </row>
    <row r="232" spans="1:13" ht="18" customHeight="1">
      <c r="A232" s="4">
        <v>231</v>
      </c>
      <c r="B232" s="37">
        <v>42874</v>
      </c>
      <c r="C232" s="34" t="s">
        <v>40</v>
      </c>
      <c r="D232" s="34" t="s">
        <v>21</v>
      </c>
      <c r="E232" s="34" t="s">
        <v>12</v>
      </c>
      <c r="F232" s="34" t="s">
        <v>55</v>
      </c>
      <c r="G232" s="21"/>
      <c r="H232" s="21"/>
      <c r="I232" s="21" t="s">
        <v>32</v>
      </c>
      <c r="J232" s="21" t="s">
        <v>25</v>
      </c>
      <c r="M232" s="12"/>
    </row>
    <row r="233" spans="1:13" ht="18" customHeight="1">
      <c r="A233" s="4">
        <v>232</v>
      </c>
      <c r="B233" s="37">
        <v>42874</v>
      </c>
      <c r="C233" s="34" t="s">
        <v>49</v>
      </c>
      <c r="D233" s="34" t="s">
        <v>17</v>
      </c>
      <c r="E233" s="34" t="s">
        <v>39</v>
      </c>
      <c r="F233" s="34" t="s">
        <v>72</v>
      </c>
      <c r="G233" s="21"/>
      <c r="H233" s="21"/>
      <c r="I233" s="21" t="s">
        <v>14</v>
      </c>
      <c r="J233" s="21" t="s">
        <v>38</v>
      </c>
      <c r="M233" s="12"/>
    </row>
    <row r="234" spans="1:13" ht="18" customHeight="1">
      <c r="A234" s="4">
        <v>233</v>
      </c>
      <c r="B234" s="37">
        <v>42874</v>
      </c>
      <c r="C234" s="34" t="s">
        <v>10</v>
      </c>
      <c r="D234" s="34" t="s">
        <v>43</v>
      </c>
      <c r="E234" s="34" t="s">
        <v>42</v>
      </c>
      <c r="F234" s="34" t="s">
        <v>27</v>
      </c>
      <c r="G234" s="21"/>
      <c r="H234" s="21"/>
      <c r="I234" s="21" t="s">
        <v>31</v>
      </c>
      <c r="J234" s="21" t="s">
        <v>26</v>
      </c>
      <c r="M234" s="12"/>
    </row>
    <row r="235" spans="1:13" ht="18" customHeight="1">
      <c r="A235" s="4">
        <v>234</v>
      </c>
      <c r="B235" s="37">
        <v>42874</v>
      </c>
      <c r="C235" s="34" t="s">
        <v>44</v>
      </c>
      <c r="D235" s="34" t="s">
        <v>131</v>
      </c>
      <c r="E235" s="36" t="s">
        <v>35</v>
      </c>
      <c r="F235" s="34" t="s">
        <v>30</v>
      </c>
      <c r="G235" s="21"/>
      <c r="H235" s="21"/>
      <c r="I235" s="21" t="s">
        <v>8</v>
      </c>
      <c r="J235" s="21" t="s">
        <v>9</v>
      </c>
      <c r="M235" s="12"/>
    </row>
    <row r="236" spans="1:13" ht="18" customHeight="1">
      <c r="A236" s="4">
        <v>235</v>
      </c>
      <c r="B236" s="37">
        <v>42874</v>
      </c>
      <c r="C236" s="34" t="s">
        <v>24</v>
      </c>
      <c r="D236" s="34" t="s">
        <v>34</v>
      </c>
      <c r="E236" s="34" t="s">
        <v>4</v>
      </c>
      <c r="F236" s="34" t="s">
        <v>7</v>
      </c>
      <c r="G236" s="21"/>
      <c r="H236" s="21"/>
      <c r="I236" s="21" t="s">
        <v>20</v>
      </c>
      <c r="J236" s="21" t="s">
        <v>19</v>
      </c>
      <c r="M236" s="12"/>
    </row>
    <row r="237" spans="1:13" ht="18" customHeight="1">
      <c r="A237" s="4">
        <v>236</v>
      </c>
      <c r="B237" s="37">
        <v>42874</v>
      </c>
      <c r="C237" s="34" t="s">
        <v>33</v>
      </c>
      <c r="D237" s="34" t="s">
        <v>47</v>
      </c>
      <c r="E237" s="34" t="s">
        <v>36</v>
      </c>
      <c r="F237" s="34" t="s">
        <v>29</v>
      </c>
      <c r="G237" s="21"/>
      <c r="H237" s="21"/>
      <c r="I237" s="21" t="s">
        <v>13</v>
      </c>
      <c r="J237" s="21" t="s">
        <v>37</v>
      </c>
      <c r="M237" s="12"/>
    </row>
    <row r="238" spans="1:13" ht="18" customHeight="1">
      <c r="A238" s="4">
        <v>237</v>
      </c>
      <c r="B238" s="37">
        <v>42875</v>
      </c>
      <c r="C238" s="34" t="s">
        <v>47</v>
      </c>
      <c r="D238" s="34" t="s">
        <v>36</v>
      </c>
      <c r="E238" s="34" t="s">
        <v>29</v>
      </c>
      <c r="F238" s="34" t="s">
        <v>41</v>
      </c>
      <c r="G238" s="21"/>
      <c r="H238" s="21"/>
      <c r="I238" s="21" t="s">
        <v>13</v>
      </c>
      <c r="J238" s="21" t="s">
        <v>37</v>
      </c>
      <c r="M238" s="12"/>
    </row>
    <row r="239" spans="1:13" ht="18" customHeight="1">
      <c r="A239" s="4">
        <v>238</v>
      </c>
      <c r="B239" s="37">
        <v>42875</v>
      </c>
      <c r="C239" s="34" t="s">
        <v>34</v>
      </c>
      <c r="D239" s="34" t="s">
        <v>4</v>
      </c>
      <c r="E239" s="34" t="s">
        <v>7</v>
      </c>
      <c r="F239" s="34" t="s">
        <v>16</v>
      </c>
      <c r="G239" s="21"/>
      <c r="H239" s="21"/>
      <c r="I239" s="21" t="s">
        <v>20</v>
      </c>
      <c r="J239" s="21" t="s">
        <v>19</v>
      </c>
      <c r="M239" s="12"/>
    </row>
    <row r="240" spans="1:13" ht="18" customHeight="1">
      <c r="A240" s="4">
        <v>239</v>
      </c>
      <c r="B240" s="37">
        <v>42875</v>
      </c>
      <c r="C240" s="34" t="s">
        <v>131</v>
      </c>
      <c r="D240" s="34" t="s">
        <v>35</v>
      </c>
      <c r="E240" s="34" t="s">
        <v>30</v>
      </c>
      <c r="F240" s="34" t="s">
        <v>23</v>
      </c>
      <c r="G240" s="21"/>
      <c r="H240" s="21"/>
      <c r="I240" s="21" t="s">
        <v>8</v>
      </c>
      <c r="J240" s="21" t="s">
        <v>9</v>
      </c>
      <c r="M240" s="12"/>
    </row>
    <row r="241" spans="1:13" ht="18" customHeight="1">
      <c r="A241" s="4">
        <v>240</v>
      </c>
      <c r="B241" s="37">
        <v>42875</v>
      </c>
      <c r="C241" s="34" t="s">
        <v>43</v>
      </c>
      <c r="D241" s="36" t="s">
        <v>42</v>
      </c>
      <c r="E241" s="34" t="s">
        <v>27</v>
      </c>
      <c r="F241" s="34" t="s">
        <v>22</v>
      </c>
      <c r="G241" s="21"/>
      <c r="H241" s="21"/>
      <c r="I241" s="21" t="s">
        <v>31</v>
      </c>
      <c r="J241" s="21" t="s">
        <v>26</v>
      </c>
      <c r="M241" s="12"/>
    </row>
    <row r="242" spans="1:13" ht="18" customHeight="1">
      <c r="A242" s="4">
        <v>241</v>
      </c>
      <c r="B242" s="37">
        <v>42875</v>
      </c>
      <c r="C242" s="34" t="s">
        <v>21</v>
      </c>
      <c r="D242" s="34" t="s">
        <v>12</v>
      </c>
      <c r="E242" s="34" t="s">
        <v>55</v>
      </c>
      <c r="F242" s="34" t="s">
        <v>5</v>
      </c>
      <c r="G242" s="21"/>
      <c r="H242" s="21"/>
      <c r="I242" s="21" t="s">
        <v>32</v>
      </c>
      <c r="J242" s="21" t="s">
        <v>25</v>
      </c>
      <c r="M242" s="12"/>
    </row>
    <row r="243" spans="1:13" ht="18" customHeight="1">
      <c r="A243" s="4">
        <v>242</v>
      </c>
      <c r="B243" s="37">
        <v>42875</v>
      </c>
      <c r="C243" s="34" t="s">
        <v>17</v>
      </c>
      <c r="D243" s="34" t="s">
        <v>39</v>
      </c>
      <c r="E243" s="34" t="s">
        <v>72</v>
      </c>
      <c r="F243" s="34" t="s">
        <v>45</v>
      </c>
      <c r="G243" s="21"/>
      <c r="H243" s="21"/>
      <c r="I243" s="21" t="s">
        <v>14</v>
      </c>
      <c r="J243" s="21" t="s">
        <v>38</v>
      </c>
      <c r="M243" s="12"/>
    </row>
    <row r="244" spans="1:13" ht="18" customHeight="1">
      <c r="A244" s="4">
        <v>243</v>
      </c>
      <c r="B244" s="37">
        <v>42876</v>
      </c>
      <c r="C244" s="34" t="s">
        <v>4</v>
      </c>
      <c r="D244" s="34" t="s">
        <v>7</v>
      </c>
      <c r="E244" s="34" t="s">
        <v>16</v>
      </c>
      <c r="F244" s="34" t="s">
        <v>24</v>
      </c>
      <c r="G244" s="21"/>
      <c r="H244" s="21"/>
      <c r="I244" s="21" t="s">
        <v>20</v>
      </c>
      <c r="J244" s="21" t="s">
        <v>19</v>
      </c>
      <c r="M244" s="12"/>
    </row>
    <row r="245" spans="1:13" ht="18" customHeight="1">
      <c r="A245" s="4">
        <v>244</v>
      </c>
      <c r="B245" s="37">
        <v>42876</v>
      </c>
      <c r="C245" s="34" t="s">
        <v>39</v>
      </c>
      <c r="D245" s="34" t="s">
        <v>72</v>
      </c>
      <c r="E245" s="34" t="s">
        <v>45</v>
      </c>
      <c r="F245" s="34" t="s">
        <v>49</v>
      </c>
      <c r="G245" s="21"/>
      <c r="H245" s="21"/>
      <c r="I245" s="21" t="s">
        <v>14</v>
      </c>
      <c r="J245" s="21" t="s">
        <v>38</v>
      </c>
      <c r="M245" s="12"/>
    </row>
    <row r="246" spans="1:13" ht="18" customHeight="1">
      <c r="A246" s="4">
        <v>245</v>
      </c>
      <c r="B246" s="37">
        <v>42876</v>
      </c>
      <c r="C246" s="34" t="s">
        <v>35</v>
      </c>
      <c r="D246" s="34" t="s">
        <v>30</v>
      </c>
      <c r="E246" s="34" t="s">
        <v>23</v>
      </c>
      <c r="F246" s="34" t="s">
        <v>44</v>
      </c>
      <c r="G246" s="21"/>
      <c r="H246" s="21"/>
      <c r="I246" s="21" t="s">
        <v>8</v>
      </c>
      <c r="J246" s="21" t="s">
        <v>9</v>
      </c>
      <c r="M246" s="12"/>
    </row>
    <row r="247" spans="1:13" ht="18" customHeight="1">
      <c r="A247" s="4">
        <v>246</v>
      </c>
      <c r="B247" s="37">
        <v>42876</v>
      </c>
      <c r="C247" s="34" t="s">
        <v>42</v>
      </c>
      <c r="D247" s="34" t="s">
        <v>27</v>
      </c>
      <c r="E247" s="34" t="s">
        <v>22</v>
      </c>
      <c r="F247" s="34" t="s">
        <v>10</v>
      </c>
      <c r="G247" s="21"/>
      <c r="H247" s="21"/>
      <c r="I247" s="21" t="s">
        <v>31</v>
      </c>
      <c r="J247" s="21" t="s">
        <v>26</v>
      </c>
      <c r="M247" s="12"/>
    </row>
    <row r="248" spans="1:13" ht="18" customHeight="1">
      <c r="A248" s="4">
        <v>247</v>
      </c>
      <c r="B248" s="37">
        <v>42876</v>
      </c>
      <c r="C248" s="34" t="s">
        <v>36</v>
      </c>
      <c r="D248" s="34" t="s">
        <v>29</v>
      </c>
      <c r="E248" s="34" t="s">
        <v>41</v>
      </c>
      <c r="F248" s="34" t="s">
        <v>33</v>
      </c>
      <c r="G248" s="21"/>
      <c r="H248" s="21"/>
      <c r="I248" s="21" t="s">
        <v>13</v>
      </c>
      <c r="J248" s="21" t="s">
        <v>37</v>
      </c>
      <c r="M248" s="12"/>
    </row>
    <row r="249" spans="1:13" ht="18" customHeight="1">
      <c r="A249" s="4">
        <v>248</v>
      </c>
      <c r="B249" s="37">
        <v>42876</v>
      </c>
      <c r="C249" s="34" t="s">
        <v>12</v>
      </c>
      <c r="D249" s="34" t="s">
        <v>55</v>
      </c>
      <c r="E249" s="34" t="s">
        <v>5</v>
      </c>
      <c r="F249" s="34" t="s">
        <v>40</v>
      </c>
      <c r="G249" s="21"/>
      <c r="H249" s="21"/>
      <c r="I249" s="21" t="s">
        <v>32</v>
      </c>
      <c r="J249" s="21" t="s">
        <v>25</v>
      </c>
      <c r="M249" s="12"/>
    </row>
    <row r="250" spans="1:13" ht="18" customHeight="1">
      <c r="A250" s="4">
        <v>249</v>
      </c>
      <c r="B250" s="37">
        <v>42878</v>
      </c>
      <c r="C250" s="34" t="s">
        <v>7</v>
      </c>
      <c r="D250" s="34" t="s">
        <v>15</v>
      </c>
      <c r="E250" s="34" t="s">
        <v>49</v>
      </c>
      <c r="F250" s="34" t="s">
        <v>57</v>
      </c>
      <c r="G250" s="21"/>
      <c r="H250" s="21"/>
      <c r="I250" s="21" t="s">
        <v>25</v>
      </c>
      <c r="J250" s="21" t="s">
        <v>8</v>
      </c>
      <c r="M250" s="12"/>
    </row>
    <row r="251" spans="1:13" ht="18" customHeight="1">
      <c r="A251" s="4">
        <v>250</v>
      </c>
      <c r="B251" s="37">
        <v>42878</v>
      </c>
      <c r="C251" s="34" t="s">
        <v>72</v>
      </c>
      <c r="D251" s="34" t="s">
        <v>23</v>
      </c>
      <c r="E251" s="34" t="s">
        <v>50</v>
      </c>
      <c r="F251" s="34" t="s">
        <v>47</v>
      </c>
      <c r="G251" s="21"/>
      <c r="H251" s="21"/>
      <c r="I251" s="21" t="s">
        <v>38</v>
      </c>
      <c r="J251" s="21" t="s">
        <v>37</v>
      </c>
      <c r="M251" s="12"/>
    </row>
    <row r="252" spans="1:13" ht="18" customHeight="1">
      <c r="A252" s="4">
        <v>251</v>
      </c>
      <c r="B252" s="37">
        <v>42878</v>
      </c>
      <c r="C252" s="34" t="s">
        <v>48</v>
      </c>
      <c r="D252" s="34" t="s">
        <v>16</v>
      </c>
      <c r="E252" s="34" t="s">
        <v>44</v>
      </c>
      <c r="F252" s="34" t="s">
        <v>34</v>
      </c>
      <c r="G252" s="21"/>
      <c r="H252" s="21"/>
      <c r="I252" s="21" t="s">
        <v>26</v>
      </c>
      <c r="J252" s="21" t="s">
        <v>9</v>
      </c>
      <c r="M252" s="12"/>
    </row>
    <row r="253" spans="1:13" ht="18" customHeight="1">
      <c r="A253" s="4">
        <v>252</v>
      </c>
      <c r="B253" s="38">
        <v>42878</v>
      </c>
      <c r="C253" s="21" t="s">
        <v>30</v>
      </c>
      <c r="D253" s="21" t="s">
        <v>56</v>
      </c>
      <c r="E253" s="21" t="s">
        <v>6</v>
      </c>
      <c r="F253" s="21" t="s">
        <v>18</v>
      </c>
      <c r="G253" s="21"/>
      <c r="H253" s="21"/>
      <c r="I253" s="21" t="s">
        <v>13</v>
      </c>
      <c r="J253" s="21" t="s">
        <v>20</v>
      </c>
    </row>
    <row r="254" spans="1:13" ht="18" customHeight="1">
      <c r="A254" s="4">
        <v>253</v>
      </c>
      <c r="B254" s="38">
        <v>42878</v>
      </c>
      <c r="C254" s="21" t="s">
        <v>142</v>
      </c>
      <c r="D254" s="21" t="s">
        <v>11</v>
      </c>
      <c r="E254" s="21" t="s">
        <v>28</v>
      </c>
      <c r="F254" s="21" t="s">
        <v>17</v>
      </c>
      <c r="G254" s="21"/>
      <c r="H254" s="21"/>
      <c r="I254" s="21" t="s">
        <v>19</v>
      </c>
      <c r="J254" s="21" t="s">
        <v>14</v>
      </c>
    </row>
    <row r="255" spans="1:13" ht="18" customHeight="1">
      <c r="A255" s="4">
        <v>254</v>
      </c>
      <c r="B255" s="38">
        <v>42878</v>
      </c>
      <c r="C255" s="21" t="s">
        <v>27</v>
      </c>
      <c r="D255" s="21" t="s">
        <v>5</v>
      </c>
      <c r="E255" s="21" t="s">
        <v>33</v>
      </c>
      <c r="F255" s="21" t="s">
        <v>131</v>
      </c>
      <c r="G255" s="21"/>
      <c r="H255" s="21"/>
      <c r="I255" s="21" t="s">
        <v>32</v>
      </c>
      <c r="J255" s="21" t="s">
        <v>31</v>
      </c>
    </row>
    <row r="256" spans="1:13" ht="18" customHeight="1">
      <c r="A256" s="4">
        <v>255</v>
      </c>
      <c r="B256" s="38">
        <v>42879</v>
      </c>
      <c r="C256" s="21" t="s">
        <v>23</v>
      </c>
      <c r="D256" s="21" t="s">
        <v>50</v>
      </c>
      <c r="E256" s="21" t="s">
        <v>47</v>
      </c>
      <c r="F256" s="21" t="s">
        <v>39</v>
      </c>
      <c r="G256" s="21"/>
      <c r="H256" s="21"/>
      <c r="I256" s="21" t="s">
        <v>38</v>
      </c>
      <c r="J256" s="21" t="s">
        <v>37</v>
      </c>
    </row>
    <row r="257" spans="1:13" ht="18" customHeight="1">
      <c r="A257" s="4">
        <v>256</v>
      </c>
      <c r="B257" s="38">
        <v>42879</v>
      </c>
      <c r="C257" s="21" t="s">
        <v>56</v>
      </c>
      <c r="D257" s="21" t="s">
        <v>6</v>
      </c>
      <c r="E257" s="21" t="s">
        <v>18</v>
      </c>
      <c r="F257" s="21" t="s">
        <v>55</v>
      </c>
      <c r="G257" s="21"/>
      <c r="H257" s="21"/>
      <c r="I257" s="21" t="s">
        <v>13</v>
      </c>
      <c r="J257" s="21" t="s">
        <v>20</v>
      </c>
    </row>
    <row r="258" spans="1:13" ht="18" customHeight="1">
      <c r="A258" s="4">
        <v>257</v>
      </c>
      <c r="B258" s="38">
        <v>42879</v>
      </c>
      <c r="C258" s="36" t="s">
        <v>15</v>
      </c>
      <c r="D258" s="21" t="s">
        <v>49</v>
      </c>
      <c r="E258" s="21" t="s">
        <v>57</v>
      </c>
      <c r="F258" s="21" t="s">
        <v>4</v>
      </c>
      <c r="G258" s="21"/>
      <c r="H258" s="21"/>
      <c r="I258" s="21" t="s">
        <v>25</v>
      </c>
      <c r="J258" s="21" t="s">
        <v>8</v>
      </c>
      <c r="M258" s="13"/>
    </row>
    <row r="259" spans="1:13" ht="18" customHeight="1">
      <c r="A259" s="4">
        <v>258</v>
      </c>
      <c r="B259" s="38">
        <v>42879</v>
      </c>
      <c r="C259" s="21" t="s">
        <v>11</v>
      </c>
      <c r="D259" s="21" t="s">
        <v>28</v>
      </c>
      <c r="E259" s="21" t="s">
        <v>17</v>
      </c>
      <c r="F259" s="21" t="s">
        <v>12</v>
      </c>
      <c r="G259" s="21"/>
      <c r="H259" s="21"/>
      <c r="I259" s="21" t="s">
        <v>19</v>
      </c>
      <c r="J259" s="21" t="s">
        <v>14</v>
      </c>
    </row>
    <row r="260" spans="1:13" ht="18" customHeight="1">
      <c r="A260" s="4">
        <v>259</v>
      </c>
      <c r="B260" s="38">
        <v>42880</v>
      </c>
      <c r="C260" s="21" t="s">
        <v>5</v>
      </c>
      <c r="D260" s="21" t="s">
        <v>33</v>
      </c>
      <c r="E260" s="21" t="s">
        <v>131</v>
      </c>
      <c r="F260" s="21" t="s">
        <v>36</v>
      </c>
      <c r="G260" s="21"/>
      <c r="H260" s="21"/>
      <c r="I260" s="21" t="s">
        <v>32</v>
      </c>
      <c r="J260" s="21" t="s">
        <v>31</v>
      </c>
    </row>
    <row r="261" spans="1:13" ht="18" customHeight="1">
      <c r="A261" s="4">
        <v>260</v>
      </c>
      <c r="B261" s="38">
        <v>42880</v>
      </c>
      <c r="C261" s="21" t="s">
        <v>49</v>
      </c>
      <c r="D261" s="21" t="s">
        <v>57</v>
      </c>
      <c r="E261" s="21" t="s">
        <v>4</v>
      </c>
      <c r="F261" s="21" t="s">
        <v>7</v>
      </c>
      <c r="G261" s="21"/>
      <c r="H261" s="21"/>
      <c r="I261" s="21" t="s">
        <v>25</v>
      </c>
      <c r="J261" s="21" t="s">
        <v>8</v>
      </c>
    </row>
    <row r="262" spans="1:13" ht="18" customHeight="1">
      <c r="A262" s="4">
        <v>261</v>
      </c>
      <c r="B262" s="38">
        <v>42880</v>
      </c>
      <c r="C262" s="21" t="s">
        <v>44</v>
      </c>
      <c r="D262" s="21" t="s">
        <v>34</v>
      </c>
      <c r="E262" s="21" t="s">
        <v>46</v>
      </c>
      <c r="F262" s="21" t="s">
        <v>48</v>
      </c>
      <c r="G262" s="21"/>
      <c r="H262" s="21"/>
      <c r="I262" s="21" t="s">
        <v>26</v>
      </c>
      <c r="J262" s="21" t="s">
        <v>9</v>
      </c>
    </row>
    <row r="263" spans="1:13" ht="18" customHeight="1">
      <c r="A263" s="4">
        <v>262</v>
      </c>
      <c r="B263" s="38">
        <v>42880</v>
      </c>
      <c r="C263" s="21" t="s">
        <v>6</v>
      </c>
      <c r="D263" s="21" t="s">
        <v>18</v>
      </c>
      <c r="E263" s="21" t="s">
        <v>55</v>
      </c>
      <c r="F263" s="21" t="s">
        <v>30</v>
      </c>
      <c r="G263" s="21"/>
      <c r="H263" s="21"/>
      <c r="I263" s="21" t="s">
        <v>13</v>
      </c>
      <c r="J263" s="21" t="s">
        <v>20</v>
      </c>
    </row>
    <row r="264" spans="1:13" ht="18" customHeight="1">
      <c r="A264" s="4">
        <v>263</v>
      </c>
      <c r="B264" s="38">
        <v>42880</v>
      </c>
      <c r="C264" s="21" t="s">
        <v>50</v>
      </c>
      <c r="D264" s="21" t="s">
        <v>47</v>
      </c>
      <c r="E264" s="21" t="s">
        <v>39</v>
      </c>
      <c r="F264" s="21" t="s">
        <v>72</v>
      </c>
      <c r="G264" s="21"/>
      <c r="H264" s="21"/>
      <c r="I264" s="21" t="s">
        <v>38</v>
      </c>
      <c r="J264" s="21" t="s">
        <v>37</v>
      </c>
    </row>
    <row r="265" spans="1:13" ht="18" customHeight="1">
      <c r="A265" s="4">
        <v>264</v>
      </c>
      <c r="B265" s="38">
        <v>42881</v>
      </c>
      <c r="C265" s="21" t="s">
        <v>40</v>
      </c>
      <c r="D265" s="21" t="s">
        <v>132</v>
      </c>
      <c r="E265" s="21" t="s">
        <v>72</v>
      </c>
      <c r="F265" s="21" t="s">
        <v>15</v>
      </c>
      <c r="G265" s="21"/>
      <c r="H265" s="21"/>
      <c r="I265" s="21" t="s">
        <v>20</v>
      </c>
      <c r="J265" s="21" t="s">
        <v>14</v>
      </c>
    </row>
    <row r="266" spans="1:13" ht="18" customHeight="1">
      <c r="A266" s="4">
        <v>265</v>
      </c>
      <c r="B266" s="38">
        <v>42881</v>
      </c>
      <c r="C266" s="21" t="s">
        <v>34</v>
      </c>
      <c r="D266" s="21" t="s">
        <v>46</v>
      </c>
      <c r="E266" s="21" t="s">
        <v>24</v>
      </c>
      <c r="F266" s="21" t="s">
        <v>23</v>
      </c>
      <c r="G266" s="21"/>
      <c r="H266" s="21"/>
      <c r="I266" s="21" t="s">
        <v>38</v>
      </c>
      <c r="J266" s="21" t="s">
        <v>13</v>
      </c>
    </row>
    <row r="267" spans="1:13" ht="18" customHeight="1">
      <c r="A267" s="4">
        <v>266</v>
      </c>
      <c r="B267" s="38">
        <v>42881</v>
      </c>
      <c r="C267" s="21" t="s">
        <v>28</v>
      </c>
      <c r="D267" s="21" t="s">
        <v>41</v>
      </c>
      <c r="E267" s="21" t="s">
        <v>10</v>
      </c>
      <c r="F267" s="21" t="s">
        <v>43</v>
      </c>
      <c r="G267" s="21"/>
      <c r="H267" s="21"/>
      <c r="I267" s="21" t="s">
        <v>8</v>
      </c>
      <c r="J267" s="21" t="s">
        <v>26</v>
      </c>
    </row>
    <row r="268" spans="1:13" ht="18" customHeight="1">
      <c r="A268" s="4">
        <v>267</v>
      </c>
      <c r="B268" s="38">
        <v>42881</v>
      </c>
      <c r="C268" s="21" t="s">
        <v>29</v>
      </c>
      <c r="D268" s="21" t="s">
        <v>17</v>
      </c>
      <c r="E268" s="21" t="s">
        <v>12</v>
      </c>
      <c r="F268" s="21" t="s">
        <v>142</v>
      </c>
      <c r="G268" s="21"/>
      <c r="H268" s="21"/>
      <c r="I268" s="21" t="s">
        <v>37</v>
      </c>
      <c r="J268" s="21" t="s">
        <v>19</v>
      </c>
    </row>
    <row r="269" spans="1:13" ht="18" customHeight="1">
      <c r="A269" s="4">
        <v>268</v>
      </c>
      <c r="B269" s="38">
        <v>42881</v>
      </c>
      <c r="C269" s="21" t="s">
        <v>18</v>
      </c>
      <c r="D269" s="21" t="s">
        <v>131</v>
      </c>
      <c r="E269" s="21" t="s">
        <v>30</v>
      </c>
      <c r="F269" s="21" t="s">
        <v>86</v>
      </c>
      <c r="G269" s="21"/>
      <c r="H269" s="21"/>
      <c r="I269" s="21" t="s">
        <v>31</v>
      </c>
      <c r="J269" s="21" t="s">
        <v>25</v>
      </c>
    </row>
    <row r="270" spans="1:13" ht="18" customHeight="1">
      <c r="A270" s="4">
        <v>269</v>
      </c>
      <c r="B270" s="37">
        <v>42881</v>
      </c>
      <c r="C270" s="34" t="s">
        <v>33</v>
      </c>
      <c r="D270" s="34" t="s">
        <v>22</v>
      </c>
      <c r="E270" s="34" t="s">
        <v>36</v>
      </c>
      <c r="F270" s="34" t="s">
        <v>27</v>
      </c>
      <c r="G270" s="21"/>
      <c r="H270" s="21"/>
      <c r="I270" s="21" t="s">
        <v>9</v>
      </c>
      <c r="J270" s="21" t="s">
        <v>32</v>
      </c>
      <c r="M270" s="12"/>
    </row>
    <row r="271" spans="1:13" ht="18" customHeight="1">
      <c r="A271" s="4">
        <v>270</v>
      </c>
      <c r="B271" s="37">
        <v>42882</v>
      </c>
      <c r="C271" s="34" t="s">
        <v>132</v>
      </c>
      <c r="D271" s="34" t="s">
        <v>72</v>
      </c>
      <c r="E271" s="34" t="s">
        <v>15</v>
      </c>
      <c r="F271" s="34" t="s">
        <v>5</v>
      </c>
      <c r="G271" s="21"/>
      <c r="H271" s="21"/>
      <c r="I271" s="21" t="s">
        <v>20</v>
      </c>
      <c r="J271" s="21" t="s">
        <v>14</v>
      </c>
      <c r="M271" s="12"/>
    </row>
    <row r="272" spans="1:13" ht="18" customHeight="1">
      <c r="A272" s="4">
        <v>271</v>
      </c>
      <c r="B272" s="37">
        <v>42882</v>
      </c>
      <c r="C272" s="34" t="s">
        <v>41</v>
      </c>
      <c r="D272" s="34" t="s">
        <v>10</v>
      </c>
      <c r="E272" s="34" t="s">
        <v>43</v>
      </c>
      <c r="F272" s="34" t="s">
        <v>42</v>
      </c>
      <c r="G272" s="21"/>
      <c r="H272" s="21"/>
      <c r="I272" s="21" t="s">
        <v>8</v>
      </c>
      <c r="J272" s="21" t="s">
        <v>26</v>
      </c>
      <c r="M272" s="12"/>
    </row>
    <row r="273" spans="1:13" ht="18" customHeight="1">
      <c r="A273" s="4">
        <v>272</v>
      </c>
      <c r="B273" s="37">
        <v>42882</v>
      </c>
      <c r="C273" s="34" t="s">
        <v>46</v>
      </c>
      <c r="D273" s="34" t="s">
        <v>24</v>
      </c>
      <c r="E273" s="34" t="s">
        <v>23</v>
      </c>
      <c r="F273" s="34" t="s">
        <v>11</v>
      </c>
      <c r="G273" s="21"/>
      <c r="H273" s="21"/>
      <c r="I273" s="21" t="s">
        <v>38</v>
      </c>
      <c r="J273" s="21" t="s">
        <v>13</v>
      </c>
      <c r="M273" s="12"/>
    </row>
    <row r="274" spans="1:13" ht="18" customHeight="1">
      <c r="A274" s="4">
        <v>273</v>
      </c>
      <c r="B274" s="37">
        <v>42882</v>
      </c>
      <c r="C274" s="34" t="s">
        <v>131</v>
      </c>
      <c r="D274" s="34" t="s">
        <v>30</v>
      </c>
      <c r="E274" s="34" t="s">
        <v>21</v>
      </c>
      <c r="F274" s="34" t="s">
        <v>6</v>
      </c>
      <c r="G274" s="21"/>
      <c r="H274" s="21"/>
      <c r="I274" s="21" t="s">
        <v>31</v>
      </c>
      <c r="J274" s="21" t="s">
        <v>25</v>
      </c>
      <c r="M274" s="12"/>
    </row>
    <row r="275" spans="1:13" ht="18" customHeight="1">
      <c r="A275" s="4">
        <v>274</v>
      </c>
      <c r="B275" s="37">
        <v>42882</v>
      </c>
      <c r="C275" s="34" t="s">
        <v>17</v>
      </c>
      <c r="D275" s="34" t="s">
        <v>12</v>
      </c>
      <c r="E275" s="34" t="s">
        <v>142</v>
      </c>
      <c r="F275" s="34" t="s">
        <v>50</v>
      </c>
      <c r="G275" s="21"/>
      <c r="H275" s="21"/>
      <c r="I275" s="21" t="s">
        <v>37</v>
      </c>
      <c r="J275" s="21" t="s">
        <v>19</v>
      </c>
      <c r="M275" s="12"/>
    </row>
    <row r="276" spans="1:13" ht="18" customHeight="1">
      <c r="A276" s="4">
        <v>275</v>
      </c>
      <c r="B276" s="37">
        <v>42882</v>
      </c>
      <c r="C276" s="34" t="s">
        <v>22</v>
      </c>
      <c r="D276" s="34" t="s">
        <v>36</v>
      </c>
      <c r="E276" s="34" t="s">
        <v>27</v>
      </c>
      <c r="F276" s="34" t="s">
        <v>35</v>
      </c>
      <c r="G276" s="21"/>
      <c r="H276" s="21"/>
      <c r="I276" s="21" t="s">
        <v>9</v>
      </c>
      <c r="J276" s="21" t="s">
        <v>32</v>
      </c>
      <c r="M276" s="12"/>
    </row>
    <row r="277" spans="1:13" ht="18" customHeight="1">
      <c r="A277" s="4">
        <v>276</v>
      </c>
      <c r="B277" s="37">
        <v>42883</v>
      </c>
      <c r="C277" s="34" t="s">
        <v>72</v>
      </c>
      <c r="D277" s="34" t="s">
        <v>15</v>
      </c>
      <c r="E277" s="34" t="s">
        <v>5</v>
      </c>
      <c r="F277" s="34" t="s">
        <v>40</v>
      </c>
      <c r="G277" s="21"/>
      <c r="H277" s="21"/>
      <c r="I277" s="21" t="s">
        <v>20</v>
      </c>
      <c r="J277" s="21" t="s">
        <v>14</v>
      </c>
      <c r="M277" s="12"/>
    </row>
    <row r="278" spans="1:13" ht="18" customHeight="1">
      <c r="A278" s="4">
        <v>277</v>
      </c>
      <c r="B278" s="37">
        <v>42883</v>
      </c>
      <c r="C278" s="34" t="s">
        <v>10</v>
      </c>
      <c r="D278" s="34" t="s">
        <v>43</v>
      </c>
      <c r="E278" s="34" t="s">
        <v>42</v>
      </c>
      <c r="F278" s="34" t="s">
        <v>28</v>
      </c>
      <c r="G278" s="21"/>
      <c r="H278" s="21"/>
      <c r="I278" s="21" t="s">
        <v>8</v>
      </c>
      <c r="J278" s="21" t="s">
        <v>26</v>
      </c>
      <c r="M278" s="12"/>
    </row>
    <row r="279" spans="1:13" ht="18" customHeight="1">
      <c r="A279" s="4">
        <v>278</v>
      </c>
      <c r="B279" s="37">
        <v>42883</v>
      </c>
      <c r="C279" s="34" t="s">
        <v>36</v>
      </c>
      <c r="D279" s="34" t="s">
        <v>27</v>
      </c>
      <c r="E279" s="36" t="s">
        <v>35</v>
      </c>
      <c r="F279" s="34" t="s">
        <v>33</v>
      </c>
      <c r="G279" s="21"/>
      <c r="H279" s="21"/>
      <c r="I279" s="21" t="s">
        <v>9</v>
      </c>
      <c r="J279" s="21" t="s">
        <v>32</v>
      </c>
      <c r="M279" s="12"/>
    </row>
    <row r="280" spans="1:13" ht="18" customHeight="1">
      <c r="A280" s="4">
        <v>279</v>
      </c>
      <c r="B280" s="37">
        <v>42883</v>
      </c>
      <c r="C280" s="34" t="s">
        <v>30</v>
      </c>
      <c r="D280" s="34" t="s">
        <v>21</v>
      </c>
      <c r="E280" s="34" t="s">
        <v>6</v>
      </c>
      <c r="F280" s="34" t="s">
        <v>18</v>
      </c>
      <c r="G280" s="21"/>
      <c r="H280" s="21"/>
      <c r="I280" s="21" t="s">
        <v>31</v>
      </c>
      <c r="J280" s="21" t="s">
        <v>25</v>
      </c>
      <c r="M280" s="12"/>
    </row>
    <row r="281" spans="1:13" ht="18" customHeight="1">
      <c r="A281" s="4">
        <v>280</v>
      </c>
      <c r="B281" s="37">
        <v>42883</v>
      </c>
      <c r="C281" s="34" t="s">
        <v>24</v>
      </c>
      <c r="D281" s="34" t="s">
        <v>23</v>
      </c>
      <c r="E281" s="34" t="s">
        <v>11</v>
      </c>
      <c r="F281" s="34" t="s">
        <v>34</v>
      </c>
      <c r="G281" s="21"/>
      <c r="H281" s="21"/>
      <c r="I281" s="21" t="s">
        <v>38</v>
      </c>
      <c r="J281" s="21" t="s">
        <v>13</v>
      </c>
      <c r="M281" s="12"/>
    </row>
    <row r="282" spans="1:13" ht="18" customHeight="1">
      <c r="A282" s="4">
        <v>281</v>
      </c>
      <c r="B282" s="37">
        <v>42883</v>
      </c>
      <c r="C282" s="34" t="s">
        <v>12</v>
      </c>
      <c r="D282" s="34" t="s">
        <v>142</v>
      </c>
      <c r="E282" s="34" t="s">
        <v>50</v>
      </c>
      <c r="F282" s="34" t="s">
        <v>29</v>
      </c>
      <c r="G282" s="21"/>
      <c r="H282" s="21"/>
      <c r="I282" s="21" t="s">
        <v>37</v>
      </c>
      <c r="J282" s="21" t="s">
        <v>19</v>
      </c>
      <c r="M282" s="12"/>
    </row>
    <row r="283" spans="1:13" ht="18" customHeight="1">
      <c r="A283" s="4">
        <v>282</v>
      </c>
      <c r="B283" s="37">
        <v>42885</v>
      </c>
      <c r="C283" s="34" t="s">
        <v>42</v>
      </c>
      <c r="D283" s="36" t="s">
        <v>50</v>
      </c>
      <c r="E283" s="34" t="s">
        <v>45</v>
      </c>
      <c r="F283" s="34" t="s">
        <v>16</v>
      </c>
      <c r="G283" s="21"/>
      <c r="H283" s="21"/>
      <c r="I283" s="21" t="s">
        <v>25</v>
      </c>
      <c r="J283" s="21" t="s">
        <v>20</v>
      </c>
      <c r="M283" s="12"/>
    </row>
    <row r="284" spans="1:13" ht="18" customHeight="1">
      <c r="A284" s="4">
        <v>283</v>
      </c>
      <c r="B284" s="37">
        <v>42885</v>
      </c>
      <c r="C284" s="34" t="s">
        <v>58</v>
      </c>
      <c r="D284" s="34" t="s">
        <v>11</v>
      </c>
      <c r="E284" s="34" t="s">
        <v>7</v>
      </c>
      <c r="F284" s="34" t="s">
        <v>142</v>
      </c>
      <c r="G284" s="21"/>
      <c r="H284" s="21"/>
      <c r="I284" s="21" t="s">
        <v>26</v>
      </c>
      <c r="J284" s="21" t="s">
        <v>14</v>
      </c>
      <c r="M284" s="12"/>
    </row>
    <row r="285" spans="1:13" ht="18" customHeight="1">
      <c r="A285" s="4">
        <v>284</v>
      </c>
      <c r="B285" s="37">
        <v>42885</v>
      </c>
      <c r="C285" s="34" t="s">
        <v>23</v>
      </c>
      <c r="D285" s="34" t="s">
        <v>39</v>
      </c>
      <c r="E285" s="34" t="s">
        <v>28</v>
      </c>
      <c r="F285" s="34" t="s">
        <v>41</v>
      </c>
      <c r="G285" s="21"/>
      <c r="H285" s="21"/>
      <c r="I285" s="21" t="s">
        <v>31</v>
      </c>
      <c r="J285" s="21" t="s">
        <v>13</v>
      </c>
      <c r="M285" s="12"/>
    </row>
    <row r="286" spans="1:13" ht="18" customHeight="1">
      <c r="A286" s="4">
        <v>285</v>
      </c>
      <c r="B286" s="37">
        <v>42885</v>
      </c>
      <c r="C286" s="34" t="s">
        <v>43</v>
      </c>
      <c r="D286" s="34" t="s">
        <v>6</v>
      </c>
      <c r="E286" s="34" t="s">
        <v>40</v>
      </c>
      <c r="F286" s="34" t="s">
        <v>131</v>
      </c>
      <c r="G286" s="21"/>
      <c r="H286" s="21"/>
      <c r="I286" s="21" t="s">
        <v>32</v>
      </c>
      <c r="J286" s="21" t="s">
        <v>19</v>
      </c>
      <c r="M286" s="12"/>
    </row>
    <row r="287" spans="1:13" ht="18" customHeight="1">
      <c r="A287" s="4">
        <v>286</v>
      </c>
      <c r="B287" s="37">
        <v>42885</v>
      </c>
      <c r="C287" s="36" t="s">
        <v>21</v>
      </c>
      <c r="D287" s="34" t="s">
        <v>5</v>
      </c>
      <c r="E287" s="34" t="s">
        <v>18</v>
      </c>
      <c r="F287" s="34" t="s">
        <v>17</v>
      </c>
      <c r="G287" s="21"/>
      <c r="H287" s="21"/>
      <c r="I287" s="21" t="s">
        <v>9</v>
      </c>
      <c r="J287" s="21" t="s">
        <v>37</v>
      </c>
      <c r="M287" s="13"/>
    </row>
    <row r="288" spans="1:13" ht="18" customHeight="1">
      <c r="A288" s="4">
        <v>287</v>
      </c>
      <c r="B288" s="37">
        <v>42885</v>
      </c>
      <c r="C288" s="34" t="s">
        <v>27</v>
      </c>
      <c r="D288" s="34" t="s">
        <v>4</v>
      </c>
      <c r="E288" s="34" t="s">
        <v>29</v>
      </c>
      <c r="F288" s="34" t="s">
        <v>56</v>
      </c>
      <c r="G288" s="21"/>
      <c r="H288" s="21"/>
      <c r="I288" s="21" t="s">
        <v>8</v>
      </c>
      <c r="J288" s="21" t="s">
        <v>38</v>
      </c>
      <c r="M288" s="12"/>
    </row>
    <row r="289" spans="1:13" ht="18" customHeight="1">
      <c r="A289" s="4">
        <v>288</v>
      </c>
      <c r="B289" s="37">
        <v>42886</v>
      </c>
      <c r="C289" s="34" t="s">
        <v>4</v>
      </c>
      <c r="D289" s="34" t="s">
        <v>29</v>
      </c>
      <c r="E289" s="34" t="s">
        <v>56</v>
      </c>
      <c r="F289" s="34" t="s">
        <v>36</v>
      </c>
      <c r="G289" s="21"/>
      <c r="H289" s="21"/>
      <c r="I289" s="21" t="s">
        <v>8</v>
      </c>
      <c r="J289" s="21" t="s">
        <v>38</v>
      </c>
      <c r="M289" s="12"/>
    </row>
    <row r="290" spans="1:13" ht="18" customHeight="1">
      <c r="A290" s="4">
        <v>289</v>
      </c>
      <c r="B290" s="37">
        <v>42886</v>
      </c>
      <c r="C290" s="34" t="s">
        <v>39</v>
      </c>
      <c r="D290" s="34" t="s">
        <v>28</v>
      </c>
      <c r="E290" s="34" t="s">
        <v>41</v>
      </c>
      <c r="F290" s="34" t="s">
        <v>49</v>
      </c>
      <c r="G290" s="21"/>
      <c r="H290" s="21"/>
      <c r="I290" s="21" t="s">
        <v>31</v>
      </c>
      <c r="J290" s="21" t="s">
        <v>13</v>
      </c>
      <c r="M290" s="12"/>
    </row>
    <row r="291" spans="1:13" ht="18" customHeight="1">
      <c r="A291" s="4">
        <v>290</v>
      </c>
      <c r="B291" s="37">
        <v>42886</v>
      </c>
      <c r="C291" s="34" t="s">
        <v>5</v>
      </c>
      <c r="D291" s="34" t="s">
        <v>18</v>
      </c>
      <c r="E291" s="34" t="s">
        <v>17</v>
      </c>
      <c r="F291" s="34" t="s">
        <v>30</v>
      </c>
      <c r="G291" s="21"/>
      <c r="H291" s="21"/>
      <c r="I291" s="21" t="s">
        <v>9</v>
      </c>
      <c r="J291" s="21" t="s">
        <v>37</v>
      </c>
      <c r="M291" s="12"/>
    </row>
    <row r="292" spans="1:13" ht="18" customHeight="1">
      <c r="A292" s="4">
        <v>291</v>
      </c>
      <c r="B292" s="37">
        <v>42886</v>
      </c>
      <c r="C292" s="34" t="s">
        <v>6</v>
      </c>
      <c r="D292" s="34" t="s">
        <v>40</v>
      </c>
      <c r="E292" s="34" t="s">
        <v>131</v>
      </c>
      <c r="F292" s="34" t="s">
        <v>10</v>
      </c>
      <c r="G292" s="21"/>
      <c r="H292" s="21"/>
      <c r="I292" s="21" t="s">
        <v>32</v>
      </c>
      <c r="J292" s="21" t="s">
        <v>19</v>
      </c>
      <c r="M292" s="12"/>
    </row>
    <row r="293" spans="1:13" ht="18" customHeight="1">
      <c r="A293" s="4">
        <v>292</v>
      </c>
      <c r="B293" s="37">
        <v>42886</v>
      </c>
      <c r="C293" s="34" t="s">
        <v>50</v>
      </c>
      <c r="D293" s="34" t="s">
        <v>45</v>
      </c>
      <c r="E293" s="34" t="s">
        <v>16</v>
      </c>
      <c r="F293" s="34" t="s">
        <v>24</v>
      </c>
      <c r="G293" s="21"/>
      <c r="H293" s="21"/>
      <c r="I293" s="21" t="s">
        <v>25</v>
      </c>
      <c r="J293" s="21" t="s">
        <v>20</v>
      </c>
      <c r="M293" s="12"/>
    </row>
    <row r="294" spans="1:13" ht="18" customHeight="1">
      <c r="A294" s="4">
        <v>293</v>
      </c>
      <c r="B294" s="37">
        <v>42886</v>
      </c>
      <c r="C294" s="34" t="s">
        <v>11</v>
      </c>
      <c r="D294" s="34" t="s">
        <v>7</v>
      </c>
      <c r="E294" s="34" t="s">
        <v>142</v>
      </c>
      <c r="F294" s="34" t="s">
        <v>72</v>
      </c>
      <c r="G294" s="21"/>
      <c r="H294" s="21"/>
      <c r="I294" s="21" t="s">
        <v>26</v>
      </c>
      <c r="J294" s="21" t="s">
        <v>14</v>
      </c>
      <c r="M294" s="12"/>
    </row>
    <row r="295" spans="1:13" ht="18" customHeight="1">
      <c r="A295" s="4">
        <v>294</v>
      </c>
      <c r="B295" s="37">
        <v>42887</v>
      </c>
      <c r="C295" s="34" t="s">
        <v>45</v>
      </c>
      <c r="D295" s="34" t="s">
        <v>16</v>
      </c>
      <c r="E295" s="34" t="s">
        <v>24</v>
      </c>
      <c r="F295" s="34" t="s">
        <v>42</v>
      </c>
      <c r="G295" s="21"/>
      <c r="H295" s="21"/>
      <c r="I295" s="21" t="s">
        <v>25</v>
      </c>
      <c r="J295" s="21" t="s">
        <v>20</v>
      </c>
      <c r="M295" s="12"/>
    </row>
    <row r="296" spans="1:13" ht="18" customHeight="1">
      <c r="A296" s="4">
        <v>295</v>
      </c>
      <c r="B296" s="37">
        <v>42887</v>
      </c>
      <c r="C296" s="34" t="s">
        <v>7</v>
      </c>
      <c r="D296" s="34" t="s">
        <v>142</v>
      </c>
      <c r="E296" s="34" t="s">
        <v>72</v>
      </c>
      <c r="F296" s="34" t="s">
        <v>58</v>
      </c>
      <c r="G296" s="21"/>
      <c r="H296" s="21"/>
      <c r="I296" s="21" t="s">
        <v>26</v>
      </c>
      <c r="J296" s="21" t="s">
        <v>14</v>
      </c>
      <c r="M296" s="12"/>
    </row>
    <row r="297" spans="1:13" ht="18" customHeight="1">
      <c r="A297" s="4">
        <v>296</v>
      </c>
      <c r="B297" s="37">
        <v>42887</v>
      </c>
      <c r="C297" s="34" t="s">
        <v>40</v>
      </c>
      <c r="D297" s="34" t="s">
        <v>131</v>
      </c>
      <c r="E297" s="34" t="s">
        <v>10</v>
      </c>
      <c r="F297" s="34" t="s">
        <v>43</v>
      </c>
      <c r="G297" s="21"/>
      <c r="H297" s="21"/>
      <c r="I297" s="21" t="s">
        <v>32</v>
      </c>
      <c r="J297" s="21" t="s">
        <v>19</v>
      </c>
      <c r="M297" s="12"/>
    </row>
    <row r="298" spans="1:13" ht="18" customHeight="1">
      <c r="A298" s="4">
        <v>297</v>
      </c>
      <c r="B298" s="37">
        <v>42887</v>
      </c>
      <c r="C298" s="34" t="s">
        <v>28</v>
      </c>
      <c r="D298" s="34" t="s">
        <v>41</v>
      </c>
      <c r="E298" s="34" t="s">
        <v>49</v>
      </c>
      <c r="F298" s="34" t="s">
        <v>23</v>
      </c>
      <c r="G298" s="21"/>
      <c r="H298" s="21"/>
      <c r="I298" s="21" t="s">
        <v>31</v>
      </c>
      <c r="J298" s="21" t="s">
        <v>13</v>
      </c>
      <c r="M298" s="12"/>
    </row>
    <row r="299" spans="1:13" ht="18" customHeight="1">
      <c r="A299" s="4">
        <v>298</v>
      </c>
      <c r="B299" s="37">
        <v>42887</v>
      </c>
      <c r="C299" s="34" t="s">
        <v>29</v>
      </c>
      <c r="D299" s="34" t="s">
        <v>56</v>
      </c>
      <c r="E299" s="34" t="s">
        <v>36</v>
      </c>
      <c r="F299" s="34" t="s">
        <v>27</v>
      </c>
      <c r="G299" s="21"/>
      <c r="H299" s="21"/>
      <c r="I299" s="21" t="s">
        <v>8</v>
      </c>
      <c r="J299" s="21" t="s">
        <v>38</v>
      </c>
      <c r="M299" s="12"/>
    </row>
    <row r="300" spans="1:13" ht="18" customHeight="1">
      <c r="A300" s="4">
        <v>299</v>
      </c>
      <c r="B300" s="37">
        <v>42887</v>
      </c>
      <c r="C300" s="34" t="s">
        <v>18</v>
      </c>
      <c r="D300" s="34" t="s">
        <v>17</v>
      </c>
      <c r="E300" s="34" t="s">
        <v>30</v>
      </c>
      <c r="F300" s="34" t="s">
        <v>21</v>
      </c>
      <c r="G300" s="21"/>
      <c r="H300" s="21"/>
      <c r="I300" s="21" t="s">
        <v>9</v>
      </c>
      <c r="J300" s="21" t="s">
        <v>37</v>
      </c>
      <c r="M300" s="12"/>
    </row>
    <row r="301" spans="1:13" ht="18" customHeight="1">
      <c r="A301" s="4">
        <v>300</v>
      </c>
      <c r="B301" s="37">
        <v>42888</v>
      </c>
      <c r="C301" s="34" t="s">
        <v>41</v>
      </c>
      <c r="D301" s="34" t="s">
        <v>35</v>
      </c>
      <c r="E301" s="34" t="s">
        <v>21</v>
      </c>
      <c r="F301" s="34" t="s">
        <v>39</v>
      </c>
      <c r="G301" s="21"/>
      <c r="H301" s="21"/>
      <c r="I301" s="21" t="s">
        <v>14</v>
      </c>
      <c r="J301" s="21" t="s">
        <v>32</v>
      </c>
      <c r="M301" s="12"/>
    </row>
    <row r="302" spans="1:13" ht="18" customHeight="1">
      <c r="A302" s="4">
        <v>301</v>
      </c>
      <c r="B302" s="37">
        <v>42888</v>
      </c>
      <c r="C302" s="34" t="s">
        <v>46</v>
      </c>
      <c r="D302" s="34" t="s">
        <v>49</v>
      </c>
      <c r="E302" s="34" t="s">
        <v>33</v>
      </c>
      <c r="F302" s="34" t="s">
        <v>4</v>
      </c>
      <c r="G302" s="21"/>
      <c r="H302" s="21"/>
      <c r="I302" s="21" t="s">
        <v>37</v>
      </c>
      <c r="J302" s="21" t="s">
        <v>26</v>
      </c>
      <c r="M302" s="12"/>
    </row>
    <row r="303" spans="1:13" ht="18" customHeight="1">
      <c r="A303" s="4">
        <v>302</v>
      </c>
      <c r="B303" s="37">
        <v>42888</v>
      </c>
      <c r="C303" s="34" t="s">
        <v>131</v>
      </c>
      <c r="D303" s="34" t="s">
        <v>24</v>
      </c>
      <c r="E303" s="34" t="s">
        <v>34</v>
      </c>
      <c r="F303" s="34" t="s">
        <v>22</v>
      </c>
      <c r="G303" s="21"/>
      <c r="H303" s="21"/>
      <c r="I303" s="21" t="s">
        <v>19</v>
      </c>
      <c r="J303" s="21" t="s">
        <v>8</v>
      </c>
      <c r="M303" s="12"/>
    </row>
    <row r="304" spans="1:13" ht="18" customHeight="1">
      <c r="A304" s="4">
        <v>303</v>
      </c>
      <c r="B304" s="37">
        <v>42888</v>
      </c>
      <c r="C304" s="34" t="s">
        <v>56</v>
      </c>
      <c r="D304" s="34" t="s">
        <v>30</v>
      </c>
      <c r="E304" s="34" t="s">
        <v>48</v>
      </c>
      <c r="F304" s="34" t="s">
        <v>6</v>
      </c>
      <c r="G304" s="21"/>
      <c r="H304" s="21"/>
      <c r="I304" s="21" t="s">
        <v>20</v>
      </c>
      <c r="J304" s="21" t="s">
        <v>9</v>
      </c>
      <c r="M304" s="12"/>
    </row>
    <row r="305" spans="1:13" ht="18" customHeight="1">
      <c r="A305" s="4">
        <v>304</v>
      </c>
      <c r="B305" s="37">
        <v>42888</v>
      </c>
      <c r="C305" s="34" t="s">
        <v>15</v>
      </c>
      <c r="D305" s="34" t="s">
        <v>72</v>
      </c>
      <c r="E305" s="34" t="s">
        <v>47</v>
      </c>
      <c r="F305" s="34" t="s">
        <v>11</v>
      </c>
      <c r="G305" s="21"/>
      <c r="H305" s="21"/>
      <c r="I305" s="21" t="s">
        <v>38</v>
      </c>
      <c r="J305" s="21" t="s">
        <v>31</v>
      </c>
      <c r="M305" s="12"/>
    </row>
    <row r="306" spans="1:13" ht="18" customHeight="1">
      <c r="A306" s="4">
        <v>305</v>
      </c>
      <c r="B306" s="37">
        <v>42888</v>
      </c>
      <c r="C306" s="34" t="s">
        <v>17</v>
      </c>
      <c r="D306" s="34" t="s">
        <v>10</v>
      </c>
      <c r="E306" s="34" t="s">
        <v>27</v>
      </c>
      <c r="F306" s="34" t="s">
        <v>5</v>
      </c>
      <c r="G306" s="21"/>
      <c r="H306" s="21"/>
      <c r="I306" s="21" t="s">
        <v>13</v>
      </c>
      <c r="J306" s="21" t="s">
        <v>25</v>
      </c>
      <c r="M306" s="12"/>
    </row>
    <row r="307" spans="1:13" ht="18" customHeight="1">
      <c r="A307" s="4">
        <v>306</v>
      </c>
      <c r="B307" s="37">
        <v>42889</v>
      </c>
      <c r="C307" s="34" t="s">
        <v>72</v>
      </c>
      <c r="D307" s="34" t="s">
        <v>47</v>
      </c>
      <c r="E307" s="34" t="s">
        <v>11</v>
      </c>
      <c r="F307" s="34" t="s">
        <v>44</v>
      </c>
      <c r="G307" s="21"/>
      <c r="H307" s="21"/>
      <c r="I307" s="21" t="s">
        <v>38</v>
      </c>
      <c r="J307" s="21" t="s">
        <v>31</v>
      </c>
      <c r="M307" s="12"/>
    </row>
    <row r="308" spans="1:13" ht="18" customHeight="1">
      <c r="A308" s="4">
        <v>307</v>
      </c>
      <c r="B308" s="37">
        <v>42889</v>
      </c>
      <c r="C308" s="34" t="s">
        <v>35</v>
      </c>
      <c r="D308" s="34" t="s">
        <v>21</v>
      </c>
      <c r="E308" s="36" t="s">
        <v>39</v>
      </c>
      <c r="F308" s="34" t="s">
        <v>29</v>
      </c>
      <c r="G308" s="21"/>
      <c r="H308" s="21"/>
      <c r="I308" s="21" t="s">
        <v>14</v>
      </c>
      <c r="J308" s="21" t="s">
        <v>32</v>
      </c>
      <c r="M308" s="12"/>
    </row>
    <row r="309" spans="1:13" ht="18" customHeight="1">
      <c r="A309" s="4">
        <v>308</v>
      </c>
      <c r="B309" s="37">
        <v>42889</v>
      </c>
      <c r="C309" s="34" t="s">
        <v>49</v>
      </c>
      <c r="D309" s="34" t="s">
        <v>33</v>
      </c>
      <c r="E309" s="34" t="s">
        <v>4</v>
      </c>
      <c r="F309" s="34" t="s">
        <v>18</v>
      </c>
      <c r="G309" s="21"/>
      <c r="H309" s="21"/>
      <c r="I309" s="21" t="s">
        <v>37</v>
      </c>
      <c r="J309" s="21" t="s">
        <v>26</v>
      </c>
      <c r="M309" s="12"/>
    </row>
    <row r="310" spans="1:13" ht="18" customHeight="1">
      <c r="A310" s="4">
        <v>309</v>
      </c>
      <c r="B310" s="37">
        <v>42889</v>
      </c>
      <c r="C310" s="34" t="s">
        <v>10</v>
      </c>
      <c r="D310" s="34" t="s">
        <v>27</v>
      </c>
      <c r="E310" s="34" t="s">
        <v>5</v>
      </c>
      <c r="F310" s="34" t="s">
        <v>28</v>
      </c>
      <c r="G310" s="21"/>
      <c r="H310" s="21"/>
      <c r="I310" s="21" t="s">
        <v>13</v>
      </c>
      <c r="J310" s="21" t="s">
        <v>25</v>
      </c>
      <c r="M310" s="12"/>
    </row>
    <row r="311" spans="1:13" ht="18" customHeight="1">
      <c r="A311" s="4">
        <v>310</v>
      </c>
      <c r="B311" s="37">
        <v>42889</v>
      </c>
      <c r="C311" s="34" t="s">
        <v>30</v>
      </c>
      <c r="D311" s="34" t="s">
        <v>48</v>
      </c>
      <c r="E311" s="34" t="s">
        <v>6</v>
      </c>
      <c r="F311" s="34" t="s">
        <v>12</v>
      </c>
      <c r="G311" s="21"/>
      <c r="H311" s="21"/>
      <c r="I311" s="21" t="s">
        <v>20</v>
      </c>
      <c r="J311" s="21" t="s">
        <v>9</v>
      </c>
      <c r="M311" s="12"/>
    </row>
    <row r="312" spans="1:13" ht="18" customHeight="1">
      <c r="A312" s="4">
        <v>311</v>
      </c>
      <c r="B312" s="37">
        <v>42889</v>
      </c>
      <c r="C312" s="34" t="s">
        <v>24</v>
      </c>
      <c r="D312" s="34" t="s">
        <v>34</v>
      </c>
      <c r="E312" s="34" t="s">
        <v>22</v>
      </c>
      <c r="F312" s="34" t="s">
        <v>7</v>
      </c>
      <c r="G312" s="21"/>
      <c r="H312" s="21"/>
      <c r="I312" s="21" t="s">
        <v>19</v>
      </c>
      <c r="J312" s="21" t="s">
        <v>8</v>
      </c>
      <c r="M312" s="12"/>
    </row>
    <row r="313" spans="1:13" ht="18" customHeight="1">
      <c r="A313" s="4">
        <v>312</v>
      </c>
      <c r="B313" s="37">
        <v>42890</v>
      </c>
      <c r="C313" s="34" t="s">
        <v>47</v>
      </c>
      <c r="D313" s="34" t="s">
        <v>11</v>
      </c>
      <c r="E313" s="34" t="s">
        <v>44</v>
      </c>
      <c r="F313" s="34" t="s">
        <v>15</v>
      </c>
      <c r="G313" s="21"/>
      <c r="H313" s="21"/>
      <c r="I313" s="21" t="s">
        <v>38</v>
      </c>
      <c r="J313" s="21" t="s">
        <v>31</v>
      </c>
      <c r="M313" s="12"/>
    </row>
    <row r="314" spans="1:13" ht="18" customHeight="1">
      <c r="A314" s="4">
        <v>313</v>
      </c>
      <c r="B314" s="37">
        <v>42890</v>
      </c>
      <c r="C314" s="34" t="s">
        <v>34</v>
      </c>
      <c r="D314" s="34" t="s">
        <v>22</v>
      </c>
      <c r="E314" s="34" t="s">
        <v>7</v>
      </c>
      <c r="F314" s="34" t="s">
        <v>131</v>
      </c>
      <c r="G314" s="21"/>
      <c r="H314" s="21"/>
      <c r="I314" s="21" t="s">
        <v>19</v>
      </c>
      <c r="J314" s="21" t="s">
        <v>8</v>
      </c>
      <c r="M314" s="12"/>
    </row>
    <row r="315" spans="1:13" ht="18" customHeight="1">
      <c r="A315" s="4">
        <v>314</v>
      </c>
      <c r="B315" s="37">
        <v>42890</v>
      </c>
      <c r="C315" s="34" t="s">
        <v>48</v>
      </c>
      <c r="D315" s="34" t="s">
        <v>6</v>
      </c>
      <c r="E315" s="34" t="s">
        <v>12</v>
      </c>
      <c r="F315" s="34" t="s">
        <v>56</v>
      </c>
      <c r="G315" s="21"/>
      <c r="H315" s="21"/>
      <c r="I315" s="21" t="s">
        <v>20</v>
      </c>
      <c r="J315" s="21" t="s">
        <v>9</v>
      </c>
      <c r="M315" s="12"/>
    </row>
    <row r="316" spans="1:13" ht="18" customHeight="1">
      <c r="A316" s="4">
        <v>315</v>
      </c>
      <c r="B316" s="37">
        <v>42890</v>
      </c>
      <c r="C316" s="34" t="s">
        <v>21</v>
      </c>
      <c r="D316" s="34" t="s">
        <v>39</v>
      </c>
      <c r="E316" s="34" t="s">
        <v>29</v>
      </c>
      <c r="F316" s="34" t="s">
        <v>41</v>
      </c>
      <c r="G316" s="21"/>
      <c r="H316" s="21"/>
      <c r="I316" s="21" t="s">
        <v>14</v>
      </c>
      <c r="J316" s="21" t="s">
        <v>32</v>
      </c>
      <c r="M316" s="12"/>
    </row>
    <row r="317" spans="1:13" ht="18" customHeight="1">
      <c r="A317" s="4">
        <v>316</v>
      </c>
      <c r="B317" s="37">
        <v>42890</v>
      </c>
      <c r="C317" s="34" t="s">
        <v>27</v>
      </c>
      <c r="D317" s="34" t="s">
        <v>5</v>
      </c>
      <c r="E317" s="34" t="s">
        <v>28</v>
      </c>
      <c r="F317" s="34" t="s">
        <v>17</v>
      </c>
      <c r="G317" s="21"/>
      <c r="H317" s="21"/>
      <c r="I317" s="21" t="s">
        <v>13</v>
      </c>
      <c r="J317" s="21" t="s">
        <v>25</v>
      </c>
      <c r="M317" s="12"/>
    </row>
    <row r="318" spans="1:13" ht="18" customHeight="1">
      <c r="A318" s="4">
        <v>317</v>
      </c>
      <c r="B318" s="37">
        <v>42890</v>
      </c>
      <c r="C318" s="34" t="s">
        <v>33</v>
      </c>
      <c r="D318" s="34" t="s">
        <v>4</v>
      </c>
      <c r="E318" s="34" t="s">
        <v>18</v>
      </c>
      <c r="F318" s="34" t="s">
        <v>46</v>
      </c>
      <c r="G318" s="21"/>
      <c r="H318" s="21"/>
      <c r="I318" s="21" t="s">
        <v>37</v>
      </c>
      <c r="J318" s="21" t="s">
        <v>26</v>
      </c>
      <c r="M318" s="12"/>
    </row>
    <row r="319" spans="1:13" ht="18" customHeight="1">
      <c r="A319" s="4">
        <v>318</v>
      </c>
      <c r="B319" s="37">
        <v>42892</v>
      </c>
      <c r="C319" s="34" t="s">
        <v>4</v>
      </c>
      <c r="D319" s="34" t="s">
        <v>36</v>
      </c>
      <c r="E319" s="34" t="s">
        <v>17</v>
      </c>
      <c r="F319" s="34" t="s">
        <v>30</v>
      </c>
      <c r="G319" s="21"/>
      <c r="H319" s="21"/>
      <c r="I319" s="21" t="s">
        <v>32</v>
      </c>
      <c r="J319" s="21" t="s">
        <v>37</v>
      </c>
      <c r="M319" s="12"/>
    </row>
    <row r="320" spans="1:13" ht="18" customHeight="1">
      <c r="A320" s="4">
        <v>319</v>
      </c>
      <c r="B320" s="37">
        <v>42892</v>
      </c>
      <c r="C320" s="34" t="s">
        <v>55</v>
      </c>
      <c r="D320" s="34" t="s">
        <v>15</v>
      </c>
      <c r="E320" s="34" t="s">
        <v>72</v>
      </c>
      <c r="F320" s="34" t="s">
        <v>50</v>
      </c>
      <c r="G320" s="21"/>
      <c r="H320" s="21"/>
      <c r="I320" s="21" t="s">
        <v>8</v>
      </c>
      <c r="J320" s="21" t="s">
        <v>20</v>
      </c>
      <c r="M320" s="12"/>
    </row>
    <row r="321" spans="1:13" ht="18" customHeight="1">
      <c r="A321" s="4">
        <v>320</v>
      </c>
      <c r="B321" s="37">
        <v>42892</v>
      </c>
      <c r="C321" s="34" t="s">
        <v>44</v>
      </c>
      <c r="D321" s="34" t="s">
        <v>45</v>
      </c>
      <c r="E321" s="34" t="s">
        <v>23</v>
      </c>
      <c r="F321" s="34" t="s">
        <v>24</v>
      </c>
      <c r="G321" s="21"/>
      <c r="H321" s="21"/>
      <c r="I321" s="21" t="s">
        <v>26</v>
      </c>
      <c r="J321" s="21" t="s">
        <v>38</v>
      </c>
      <c r="M321" s="12"/>
    </row>
    <row r="322" spans="1:13" ht="18" customHeight="1">
      <c r="A322" s="4">
        <v>321</v>
      </c>
      <c r="B322" s="37">
        <v>42892</v>
      </c>
      <c r="C322" s="34" t="s">
        <v>6</v>
      </c>
      <c r="D322" s="34" t="s">
        <v>28</v>
      </c>
      <c r="E322" s="34" t="s">
        <v>42</v>
      </c>
      <c r="F322" s="34" t="s">
        <v>10</v>
      </c>
      <c r="G322" s="21"/>
      <c r="H322" s="21"/>
      <c r="I322" s="21" t="s">
        <v>9</v>
      </c>
      <c r="J322" s="21" t="s">
        <v>13</v>
      </c>
      <c r="M322" s="12"/>
    </row>
    <row r="323" spans="1:13" ht="18" customHeight="1">
      <c r="A323" s="4">
        <v>322</v>
      </c>
      <c r="B323" s="37">
        <v>42892</v>
      </c>
      <c r="C323" s="34" t="s">
        <v>22</v>
      </c>
      <c r="D323" s="34" t="s">
        <v>29</v>
      </c>
      <c r="E323" s="34" t="s">
        <v>43</v>
      </c>
      <c r="F323" s="34" t="s">
        <v>40</v>
      </c>
      <c r="G323" s="21"/>
      <c r="H323" s="21"/>
      <c r="I323" s="21" t="s">
        <v>25</v>
      </c>
      <c r="J323" s="21" t="s">
        <v>14</v>
      </c>
      <c r="M323" s="12"/>
    </row>
    <row r="324" spans="1:13" ht="18" customHeight="1">
      <c r="A324" s="4">
        <v>323</v>
      </c>
      <c r="B324" s="37">
        <v>42892</v>
      </c>
      <c r="C324" s="34" t="s">
        <v>16</v>
      </c>
      <c r="D324" s="34" t="s">
        <v>12</v>
      </c>
      <c r="E324" s="34" t="s">
        <v>132</v>
      </c>
      <c r="F324" s="34" t="s">
        <v>35</v>
      </c>
      <c r="G324" s="21"/>
      <c r="H324" s="21"/>
      <c r="I324" s="21" t="s">
        <v>31</v>
      </c>
      <c r="J324" s="21" t="s">
        <v>19</v>
      </c>
      <c r="M324" s="12"/>
    </row>
    <row r="325" spans="1:13" ht="18" customHeight="1">
      <c r="A325" s="4">
        <v>324</v>
      </c>
      <c r="B325" s="37">
        <v>42893</v>
      </c>
      <c r="C325" s="34" t="s">
        <v>45</v>
      </c>
      <c r="D325" s="34" t="s">
        <v>23</v>
      </c>
      <c r="E325" s="34" t="s">
        <v>24</v>
      </c>
      <c r="F325" s="34" t="s">
        <v>11</v>
      </c>
      <c r="G325" s="21"/>
      <c r="H325" s="21"/>
      <c r="I325" s="21" t="s">
        <v>26</v>
      </c>
      <c r="J325" s="21" t="s">
        <v>38</v>
      </c>
      <c r="M325" s="12"/>
    </row>
    <row r="326" spans="1:13" ht="18" customHeight="1">
      <c r="A326" s="4">
        <v>325</v>
      </c>
      <c r="B326" s="37">
        <v>42893</v>
      </c>
      <c r="C326" s="34" t="s">
        <v>36</v>
      </c>
      <c r="D326" s="34" t="s">
        <v>17</v>
      </c>
      <c r="E326" s="34" t="s">
        <v>30</v>
      </c>
      <c r="F326" s="34" t="s">
        <v>46</v>
      </c>
      <c r="G326" s="21"/>
      <c r="H326" s="21"/>
      <c r="I326" s="21" t="s">
        <v>32</v>
      </c>
      <c r="J326" s="21" t="s">
        <v>37</v>
      </c>
      <c r="M326" s="12"/>
    </row>
    <row r="327" spans="1:13" ht="18" customHeight="1">
      <c r="A327" s="4">
        <v>326</v>
      </c>
      <c r="B327" s="37">
        <v>42893</v>
      </c>
      <c r="C327" s="34" t="s">
        <v>28</v>
      </c>
      <c r="D327" s="34" t="s">
        <v>42</v>
      </c>
      <c r="E327" s="34" t="s">
        <v>10</v>
      </c>
      <c r="F327" s="34" t="s">
        <v>27</v>
      </c>
      <c r="G327" s="21"/>
      <c r="H327" s="21"/>
      <c r="I327" s="21" t="s">
        <v>9</v>
      </c>
      <c r="J327" s="21" t="s">
        <v>13</v>
      </c>
      <c r="M327" s="12"/>
    </row>
    <row r="328" spans="1:13" ht="18" customHeight="1">
      <c r="A328" s="4">
        <v>327</v>
      </c>
      <c r="B328" s="37">
        <v>42893</v>
      </c>
      <c r="C328" s="34" t="s">
        <v>29</v>
      </c>
      <c r="D328" s="34" t="s">
        <v>43</v>
      </c>
      <c r="E328" s="34" t="s">
        <v>40</v>
      </c>
      <c r="F328" s="34" t="s">
        <v>33</v>
      </c>
      <c r="G328" s="21"/>
      <c r="H328" s="21"/>
      <c r="I328" s="21" t="s">
        <v>25</v>
      </c>
      <c r="J328" s="21" t="s">
        <v>14</v>
      </c>
      <c r="M328" s="12"/>
    </row>
    <row r="329" spans="1:13" ht="18" customHeight="1">
      <c r="A329" s="4">
        <v>328</v>
      </c>
      <c r="B329" s="37">
        <v>42893</v>
      </c>
      <c r="C329" s="34" t="s">
        <v>15</v>
      </c>
      <c r="D329" s="36" t="s">
        <v>72</v>
      </c>
      <c r="E329" s="34" t="s">
        <v>50</v>
      </c>
      <c r="F329" s="34" t="s">
        <v>21</v>
      </c>
      <c r="G329" s="21"/>
      <c r="H329" s="21"/>
      <c r="I329" s="21" t="s">
        <v>8</v>
      </c>
      <c r="J329" s="21" t="s">
        <v>20</v>
      </c>
      <c r="M329" s="12"/>
    </row>
    <row r="330" spans="1:13" ht="18" customHeight="1">
      <c r="A330" s="4">
        <v>329</v>
      </c>
      <c r="B330" s="37">
        <v>42893</v>
      </c>
      <c r="C330" s="36" t="s">
        <v>12</v>
      </c>
      <c r="D330" s="34" t="s">
        <v>132</v>
      </c>
      <c r="E330" s="34" t="s">
        <v>35</v>
      </c>
      <c r="F330" s="34" t="s">
        <v>34</v>
      </c>
      <c r="G330" s="21"/>
      <c r="H330" s="21"/>
      <c r="I330" s="21" t="s">
        <v>31</v>
      </c>
      <c r="J330" s="21" t="s">
        <v>19</v>
      </c>
      <c r="M330" s="13"/>
    </row>
    <row r="331" spans="1:13" ht="18" customHeight="1">
      <c r="A331" s="4">
        <v>330</v>
      </c>
      <c r="B331" s="37">
        <v>42894</v>
      </c>
      <c r="C331" s="34" t="s">
        <v>72</v>
      </c>
      <c r="D331" s="34" t="s">
        <v>50</v>
      </c>
      <c r="E331" s="34" t="s">
        <v>21</v>
      </c>
      <c r="F331" s="34" t="s">
        <v>55</v>
      </c>
      <c r="G331" s="21"/>
      <c r="H331" s="21"/>
      <c r="I331" s="21" t="s">
        <v>8</v>
      </c>
      <c r="J331" s="21" t="s">
        <v>20</v>
      </c>
      <c r="M331" s="12"/>
    </row>
    <row r="332" spans="1:13" ht="18" customHeight="1">
      <c r="A332" s="4">
        <v>331</v>
      </c>
      <c r="B332" s="37">
        <v>42894</v>
      </c>
      <c r="C332" s="34" t="s">
        <v>132</v>
      </c>
      <c r="D332" s="34" t="s">
        <v>35</v>
      </c>
      <c r="E332" s="34" t="s">
        <v>34</v>
      </c>
      <c r="F332" s="34" t="s">
        <v>16</v>
      </c>
      <c r="G332" s="21"/>
      <c r="H332" s="21"/>
      <c r="I332" s="21" t="s">
        <v>31</v>
      </c>
      <c r="J332" s="21" t="s">
        <v>19</v>
      </c>
      <c r="M332" s="12"/>
    </row>
    <row r="333" spans="1:13" ht="18" customHeight="1">
      <c r="A333" s="4">
        <v>332</v>
      </c>
      <c r="B333" s="37">
        <v>42894</v>
      </c>
      <c r="C333" s="34" t="s">
        <v>42</v>
      </c>
      <c r="D333" s="34" t="s">
        <v>10</v>
      </c>
      <c r="E333" s="34" t="s">
        <v>27</v>
      </c>
      <c r="F333" s="34" t="s">
        <v>6</v>
      </c>
      <c r="G333" s="21"/>
      <c r="H333" s="21"/>
      <c r="I333" s="21" t="s">
        <v>9</v>
      </c>
      <c r="J333" s="21" t="s">
        <v>13</v>
      </c>
      <c r="M333" s="12"/>
    </row>
    <row r="334" spans="1:13" ht="18" customHeight="1">
      <c r="A334" s="4">
        <v>333</v>
      </c>
      <c r="B334" s="37">
        <v>42894</v>
      </c>
      <c r="C334" s="34" t="s">
        <v>23</v>
      </c>
      <c r="D334" s="34" t="s">
        <v>24</v>
      </c>
      <c r="E334" s="34" t="s">
        <v>11</v>
      </c>
      <c r="F334" s="34" t="s">
        <v>44</v>
      </c>
      <c r="G334" s="21"/>
      <c r="H334" s="21"/>
      <c r="I334" s="21" t="s">
        <v>26</v>
      </c>
      <c r="J334" s="21" t="s">
        <v>38</v>
      </c>
      <c r="M334" s="12"/>
    </row>
    <row r="335" spans="1:13" ht="18" customHeight="1">
      <c r="A335" s="4">
        <v>334</v>
      </c>
      <c r="B335" s="37">
        <v>42894</v>
      </c>
      <c r="C335" s="34" t="s">
        <v>43</v>
      </c>
      <c r="D335" s="34" t="s">
        <v>40</v>
      </c>
      <c r="E335" s="34" t="s">
        <v>33</v>
      </c>
      <c r="F335" s="34" t="s">
        <v>22</v>
      </c>
      <c r="G335" s="21"/>
      <c r="H335" s="21"/>
      <c r="I335" s="21" t="s">
        <v>25</v>
      </c>
      <c r="J335" s="21" t="s">
        <v>14</v>
      </c>
      <c r="M335" s="12"/>
    </row>
    <row r="336" spans="1:13" ht="18" customHeight="1">
      <c r="A336" s="4">
        <v>335</v>
      </c>
      <c r="B336" s="37">
        <v>42894</v>
      </c>
      <c r="C336" s="34" t="s">
        <v>17</v>
      </c>
      <c r="D336" s="34" t="s">
        <v>30</v>
      </c>
      <c r="E336" s="34" t="s">
        <v>46</v>
      </c>
      <c r="F336" s="34" t="s">
        <v>4</v>
      </c>
      <c r="G336" s="21"/>
      <c r="H336" s="21"/>
      <c r="I336" s="21" t="s">
        <v>32</v>
      </c>
      <c r="J336" s="21" t="s">
        <v>37</v>
      </c>
      <c r="M336" s="12"/>
    </row>
    <row r="337" spans="1:13" ht="18" customHeight="1">
      <c r="A337" s="4">
        <v>336</v>
      </c>
      <c r="B337" s="37">
        <v>42895</v>
      </c>
      <c r="C337" s="34" t="s">
        <v>39</v>
      </c>
      <c r="D337" s="34" t="s">
        <v>47</v>
      </c>
      <c r="E337" s="34" t="s">
        <v>41</v>
      </c>
      <c r="F337" s="34" t="s">
        <v>28</v>
      </c>
      <c r="G337" s="21"/>
      <c r="H337" s="21"/>
      <c r="I337" s="21" t="s">
        <v>32</v>
      </c>
      <c r="J337" s="21" t="s">
        <v>13</v>
      </c>
      <c r="M337" s="12"/>
    </row>
    <row r="338" spans="1:13" ht="18" customHeight="1">
      <c r="A338" s="4">
        <v>337</v>
      </c>
      <c r="B338" s="37">
        <v>42895</v>
      </c>
      <c r="C338" s="34" t="s">
        <v>40</v>
      </c>
      <c r="D338" s="34" t="s">
        <v>33</v>
      </c>
      <c r="E338" s="34" t="s">
        <v>22</v>
      </c>
      <c r="F338" s="34" t="s">
        <v>29</v>
      </c>
      <c r="G338" s="21"/>
      <c r="H338" s="21"/>
      <c r="I338" s="21" t="s">
        <v>25</v>
      </c>
      <c r="J338" s="21" t="s">
        <v>38</v>
      </c>
      <c r="M338" s="12"/>
    </row>
    <row r="339" spans="1:13" ht="18" customHeight="1">
      <c r="A339" s="4">
        <v>338</v>
      </c>
      <c r="B339" s="37">
        <v>42895</v>
      </c>
      <c r="C339" s="34" t="s">
        <v>35</v>
      </c>
      <c r="D339" s="34" t="s">
        <v>34</v>
      </c>
      <c r="E339" s="34" t="s">
        <v>16</v>
      </c>
      <c r="F339" s="34" t="s">
        <v>12</v>
      </c>
      <c r="G339" s="21"/>
      <c r="H339" s="21"/>
      <c r="I339" s="21" t="s">
        <v>31</v>
      </c>
      <c r="J339" s="21" t="s">
        <v>37</v>
      </c>
      <c r="M339" s="12"/>
    </row>
    <row r="340" spans="1:13" ht="18" customHeight="1">
      <c r="A340" s="4">
        <v>339</v>
      </c>
      <c r="B340" s="37">
        <v>42895</v>
      </c>
      <c r="C340" s="34" t="s">
        <v>5</v>
      </c>
      <c r="D340" s="34" t="s">
        <v>18</v>
      </c>
      <c r="E340" s="34" t="s">
        <v>131</v>
      </c>
      <c r="F340" s="34" t="s">
        <v>49</v>
      </c>
      <c r="G340" s="21"/>
      <c r="H340" s="21"/>
      <c r="I340" s="21" t="s">
        <v>8</v>
      </c>
      <c r="J340" s="21" t="s">
        <v>14</v>
      </c>
      <c r="M340" s="12"/>
    </row>
    <row r="341" spans="1:13" ht="18" customHeight="1">
      <c r="A341" s="4">
        <v>340</v>
      </c>
      <c r="B341" s="37">
        <v>42895</v>
      </c>
      <c r="C341" s="34" t="s">
        <v>10</v>
      </c>
      <c r="D341" s="34" t="s">
        <v>27</v>
      </c>
      <c r="E341" s="34" t="s">
        <v>6</v>
      </c>
      <c r="F341" s="34" t="s">
        <v>36</v>
      </c>
      <c r="G341" s="21"/>
      <c r="H341" s="21"/>
      <c r="I341" s="21" t="s">
        <v>9</v>
      </c>
      <c r="J341" s="21" t="s">
        <v>19</v>
      </c>
      <c r="M341" s="12"/>
    </row>
    <row r="342" spans="1:13" ht="18" customHeight="1">
      <c r="A342" s="4">
        <v>341</v>
      </c>
      <c r="B342" s="37">
        <v>42895</v>
      </c>
      <c r="C342" s="34" t="s">
        <v>57</v>
      </c>
      <c r="D342" s="34" t="s">
        <v>7</v>
      </c>
      <c r="E342" s="34" t="s">
        <v>142</v>
      </c>
      <c r="F342" s="34" t="s">
        <v>15</v>
      </c>
      <c r="G342" s="21"/>
      <c r="H342" s="21"/>
      <c r="I342" s="21" t="s">
        <v>26</v>
      </c>
      <c r="J342" s="21" t="s">
        <v>20</v>
      </c>
      <c r="M342" s="12"/>
    </row>
    <row r="343" spans="1:13" ht="18" customHeight="1">
      <c r="A343" s="4">
        <v>342</v>
      </c>
      <c r="B343" s="37">
        <v>42896</v>
      </c>
      <c r="C343" s="34" t="s">
        <v>7</v>
      </c>
      <c r="D343" s="34" t="s">
        <v>142</v>
      </c>
      <c r="E343" s="34" t="s">
        <v>15</v>
      </c>
      <c r="F343" s="34" t="s">
        <v>23</v>
      </c>
      <c r="G343" s="21"/>
      <c r="H343" s="21"/>
      <c r="I343" s="21" t="s">
        <v>26</v>
      </c>
      <c r="J343" s="21" t="s">
        <v>20</v>
      </c>
      <c r="M343" s="12"/>
    </row>
    <row r="344" spans="1:13" ht="18" customHeight="1">
      <c r="A344" s="4">
        <v>343</v>
      </c>
      <c r="B344" s="37">
        <v>42896</v>
      </c>
      <c r="C344" s="34" t="s">
        <v>47</v>
      </c>
      <c r="D344" s="34" t="s">
        <v>41</v>
      </c>
      <c r="E344" s="34" t="s">
        <v>28</v>
      </c>
      <c r="F344" s="34" t="s">
        <v>72</v>
      </c>
      <c r="G344" s="21"/>
      <c r="H344" s="21"/>
      <c r="I344" s="21" t="s">
        <v>32</v>
      </c>
      <c r="J344" s="21" t="s">
        <v>13</v>
      </c>
      <c r="M344" s="12"/>
    </row>
    <row r="345" spans="1:13" ht="18" customHeight="1">
      <c r="A345" s="4">
        <v>344</v>
      </c>
      <c r="B345" s="37">
        <v>42896</v>
      </c>
      <c r="C345" s="34" t="s">
        <v>34</v>
      </c>
      <c r="D345" s="34" t="s">
        <v>16</v>
      </c>
      <c r="E345" s="34" t="s">
        <v>12</v>
      </c>
      <c r="F345" s="34" t="s">
        <v>132</v>
      </c>
      <c r="G345" s="21"/>
      <c r="H345" s="21"/>
      <c r="I345" s="21" t="s">
        <v>31</v>
      </c>
      <c r="J345" s="21" t="s">
        <v>37</v>
      </c>
      <c r="M345" s="12"/>
    </row>
    <row r="346" spans="1:13" ht="18" customHeight="1">
      <c r="A346" s="4">
        <v>345</v>
      </c>
      <c r="B346" s="37">
        <v>42896</v>
      </c>
      <c r="C346" s="34" t="s">
        <v>18</v>
      </c>
      <c r="D346" s="34" t="s">
        <v>131</v>
      </c>
      <c r="E346" s="34" t="s">
        <v>49</v>
      </c>
      <c r="F346" s="34" t="s">
        <v>48</v>
      </c>
      <c r="G346" s="21"/>
      <c r="H346" s="21"/>
      <c r="I346" s="21" t="s">
        <v>8</v>
      </c>
      <c r="J346" s="21" t="s">
        <v>14</v>
      </c>
      <c r="M346" s="12"/>
    </row>
    <row r="347" spans="1:13" ht="18" customHeight="1">
      <c r="A347" s="4">
        <v>346</v>
      </c>
      <c r="B347" s="37">
        <v>42896</v>
      </c>
      <c r="C347" s="34" t="s">
        <v>27</v>
      </c>
      <c r="D347" s="34" t="s">
        <v>6</v>
      </c>
      <c r="E347" s="34" t="s">
        <v>36</v>
      </c>
      <c r="F347" s="34" t="s">
        <v>42</v>
      </c>
      <c r="G347" s="21"/>
      <c r="H347" s="21"/>
      <c r="I347" s="21" t="s">
        <v>9</v>
      </c>
      <c r="J347" s="21" t="s">
        <v>19</v>
      </c>
      <c r="M347" s="12"/>
    </row>
    <row r="348" spans="1:13" ht="18" customHeight="1">
      <c r="A348" s="4">
        <v>347</v>
      </c>
      <c r="B348" s="37">
        <v>42896</v>
      </c>
      <c r="C348" s="34" t="s">
        <v>33</v>
      </c>
      <c r="D348" s="34" t="s">
        <v>22</v>
      </c>
      <c r="E348" s="34" t="s">
        <v>29</v>
      </c>
      <c r="F348" s="34" t="s">
        <v>43</v>
      </c>
      <c r="G348" s="21"/>
      <c r="H348" s="21"/>
      <c r="I348" s="21" t="s">
        <v>25</v>
      </c>
      <c r="J348" s="21" t="s">
        <v>38</v>
      </c>
      <c r="M348" s="12"/>
    </row>
    <row r="349" spans="1:13" ht="18" customHeight="1">
      <c r="A349" s="4">
        <v>348</v>
      </c>
      <c r="B349" s="37">
        <v>42897</v>
      </c>
      <c r="C349" s="34" t="s">
        <v>41</v>
      </c>
      <c r="D349" s="34" t="s">
        <v>28</v>
      </c>
      <c r="E349" s="34" t="s">
        <v>72</v>
      </c>
      <c r="F349" s="34" t="s">
        <v>39</v>
      </c>
      <c r="G349" s="21"/>
      <c r="H349" s="21"/>
      <c r="I349" s="21" t="s">
        <v>32</v>
      </c>
      <c r="J349" s="21" t="s">
        <v>13</v>
      </c>
      <c r="M349" s="12"/>
    </row>
    <row r="350" spans="1:13" ht="18" customHeight="1">
      <c r="A350" s="4">
        <v>349</v>
      </c>
      <c r="B350" s="37">
        <v>42897</v>
      </c>
      <c r="C350" s="34" t="s">
        <v>6</v>
      </c>
      <c r="D350" s="34" t="s">
        <v>36</v>
      </c>
      <c r="E350" s="34" t="s">
        <v>42</v>
      </c>
      <c r="F350" s="34" t="s">
        <v>10</v>
      </c>
      <c r="G350" s="21"/>
      <c r="H350" s="21"/>
      <c r="I350" s="21" t="s">
        <v>9</v>
      </c>
      <c r="J350" s="21" t="s">
        <v>19</v>
      </c>
      <c r="M350" s="12"/>
    </row>
    <row r="351" spans="1:13" ht="18" customHeight="1">
      <c r="A351" s="4">
        <v>350</v>
      </c>
      <c r="B351" s="37">
        <v>42897</v>
      </c>
      <c r="C351" s="34" t="s">
        <v>131</v>
      </c>
      <c r="D351" s="34" t="s">
        <v>49</v>
      </c>
      <c r="E351" s="34" t="s">
        <v>48</v>
      </c>
      <c r="F351" s="34" t="s">
        <v>5</v>
      </c>
      <c r="G351" s="21"/>
      <c r="H351" s="21"/>
      <c r="I351" s="21" t="s">
        <v>8</v>
      </c>
      <c r="J351" s="21" t="s">
        <v>14</v>
      </c>
      <c r="M351" s="12"/>
    </row>
    <row r="352" spans="1:13" ht="18" customHeight="1">
      <c r="A352" s="4">
        <v>351</v>
      </c>
      <c r="B352" s="37">
        <v>42897</v>
      </c>
      <c r="C352" s="34" t="s">
        <v>142</v>
      </c>
      <c r="D352" s="34" t="s">
        <v>15</v>
      </c>
      <c r="E352" s="34" t="s">
        <v>23</v>
      </c>
      <c r="F352" s="34" t="s">
        <v>57</v>
      </c>
      <c r="G352" s="21"/>
      <c r="H352" s="21"/>
      <c r="I352" s="21" t="s">
        <v>26</v>
      </c>
      <c r="J352" s="21" t="s">
        <v>20</v>
      </c>
      <c r="M352" s="12"/>
    </row>
    <row r="353" spans="1:13" ht="18" customHeight="1">
      <c r="A353" s="4">
        <v>352</v>
      </c>
      <c r="B353" s="37">
        <v>42897</v>
      </c>
      <c r="C353" s="34" t="s">
        <v>22</v>
      </c>
      <c r="D353" s="34" t="s">
        <v>29</v>
      </c>
      <c r="E353" s="34" t="s">
        <v>43</v>
      </c>
      <c r="F353" s="34" t="s">
        <v>40</v>
      </c>
      <c r="G353" s="21"/>
      <c r="H353" s="21"/>
      <c r="I353" s="21" t="s">
        <v>25</v>
      </c>
      <c r="J353" s="21" t="s">
        <v>38</v>
      </c>
      <c r="M353" s="12"/>
    </row>
    <row r="354" spans="1:13" ht="18" customHeight="1">
      <c r="A354" s="4">
        <v>353</v>
      </c>
      <c r="B354" s="37">
        <v>42897</v>
      </c>
      <c r="C354" s="34" t="s">
        <v>16</v>
      </c>
      <c r="D354" s="34" t="s">
        <v>12</v>
      </c>
      <c r="E354" s="34" t="s">
        <v>132</v>
      </c>
      <c r="F354" s="34" t="s">
        <v>35</v>
      </c>
      <c r="G354" s="21"/>
      <c r="H354" s="21"/>
      <c r="I354" s="21" t="s">
        <v>31</v>
      </c>
      <c r="J354" s="21" t="s">
        <v>37</v>
      </c>
      <c r="M354" s="12"/>
    </row>
    <row r="355" spans="1:13" ht="18" customHeight="1">
      <c r="A355" s="4">
        <v>354</v>
      </c>
      <c r="B355" s="37">
        <v>42899</v>
      </c>
      <c r="C355" s="34" t="s">
        <v>36</v>
      </c>
      <c r="D355" s="34" t="s">
        <v>21</v>
      </c>
      <c r="E355" s="34" t="s">
        <v>18</v>
      </c>
      <c r="F355" s="34" t="s">
        <v>47</v>
      </c>
      <c r="G355" s="21"/>
      <c r="H355" s="21"/>
      <c r="I355" s="21" t="s">
        <v>20</v>
      </c>
      <c r="J355" s="21" t="s">
        <v>31</v>
      </c>
      <c r="M355" s="12"/>
    </row>
    <row r="356" spans="1:13" ht="18" customHeight="1">
      <c r="A356" s="4">
        <v>355</v>
      </c>
      <c r="B356" s="37">
        <v>42899</v>
      </c>
      <c r="C356" s="34" t="s">
        <v>56</v>
      </c>
      <c r="D356" s="34" t="s">
        <v>43</v>
      </c>
      <c r="E356" s="34" t="s">
        <v>35</v>
      </c>
      <c r="F356" s="34" t="s">
        <v>60</v>
      </c>
      <c r="G356" s="21"/>
      <c r="H356" s="21"/>
      <c r="I356" s="21" t="s">
        <v>13</v>
      </c>
      <c r="J356" s="21" t="s">
        <v>8</v>
      </c>
      <c r="M356" s="12"/>
    </row>
    <row r="357" spans="1:13" ht="18" customHeight="1">
      <c r="A357" s="4">
        <v>356</v>
      </c>
      <c r="B357" s="37">
        <v>42899</v>
      </c>
      <c r="C357" s="34" t="s">
        <v>30</v>
      </c>
      <c r="D357" s="34" t="s">
        <v>72</v>
      </c>
      <c r="E357" s="34" t="s">
        <v>10</v>
      </c>
      <c r="F357" s="34" t="s">
        <v>7</v>
      </c>
      <c r="G357" s="21"/>
      <c r="H357" s="21"/>
      <c r="I357" s="21" t="s">
        <v>37</v>
      </c>
      <c r="J357" s="21" t="s">
        <v>25</v>
      </c>
      <c r="M357" s="12"/>
    </row>
    <row r="358" spans="1:13" ht="18" customHeight="1">
      <c r="A358" s="4">
        <v>357</v>
      </c>
      <c r="B358" s="37">
        <v>42899</v>
      </c>
      <c r="C358" s="34" t="s">
        <v>24</v>
      </c>
      <c r="D358" s="34" t="s">
        <v>23</v>
      </c>
      <c r="E358" s="34" t="s">
        <v>15</v>
      </c>
      <c r="F358" s="34" t="s">
        <v>59</v>
      </c>
      <c r="G358" s="21"/>
      <c r="H358" s="21"/>
      <c r="I358" s="21" t="s">
        <v>38</v>
      </c>
      <c r="J358" s="21" t="s">
        <v>32</v>
      </c>
      <c r="M358" s="12"/>
    </row>
    <row r="359" spans="1:13" ht="18" customHeight="1">
      <c r="A359" s="4">
        <v>358</v>
      </c>
      <c r="B359" s="37">
        <v>42899</v>
      </c>
      <c r="C359" s="34" t="s">
        <v>50</v>
      </c>
      <c r="D359" s="34" t="s">
        <v>11</v>
      </c>
      <c r="E359" s="34" t="s">
        <v>4</v>
      </c>
      <c r="F359" s="34" t="s">
        <v>46</v>
      </c>
      <c r="G359" s="21"/>
      <c r="H359" s="21"/>
      <c r="I359" s="21" t="s">
        <v>19</v>
      </c>
      <c r="J359" s="21" t="s">
        <v>26</v>
      </c>
      <c r="M359" s="12"/>
    </row>
    <row r="360" spans="1:13" ht="18" customHeight="1">
      <c r="A360" s="4">
        <v>359</v>
      </c>
      <c r="B360" s="37">
        <v>42899</v>
      </c>
      <c r="C360" s="34" t="s">
        <v>12</v>
      </c>
      <c r="D360" s="34" t="s">
        <v>5</v>
      </c>
      <c r="E360" s="34" t="s">
        <v>44</v>
      </c>
      <c r="F360" s="34" t="s">
        <v>27</v>
      </c>
      <c r="G360" s="21"/>
      <c r="H360" s="21"/>
      <c r="I360" s="21" t="s">
        <v>14</v>
      </c>
      <c r="J360" s="21" t="s">
        <v>9</v>
      </c>
      <c r="M360" s="12"/>
    </row>
    <row r="361" spans="1:13" ht="18" customHeight="1">
      <c r="A361" s="4">
        <v>360</v>
      </c>
      <c r="B361" s="37">
        <v>42900</v>
      </c>
      <c r="C361" s="34" t="s">
        <v>72</v>
      </c>
      <c r="D361" s="34" t="s">
        <v>10</v>
      </c>
      <c r="E361" s="34" t="s">
        <v>7</v>
      </c>
      <c r="F361" s="34" t="s">
        <v>142</v>
      </c>
      <c r="G361" s="21"/>
      <c r="H361" s="21"/>
      <c r="I361" s="21" t="s">
        <v>37</v>
      </c>
      <c r="J361" s="21" t="s">
        <v>25</v>
      </c>
      <c r="M361" s="12"/>
    </row>
    <row r="362" spans="1:13" ht="18" customHeight="1">
      <c r="A362" s="4">
        <v>361</v>
      </c>
      <c r="B362" s="37">
        <v>42900</v>
      </c>
      <c r="C362" s="34" t="s">
        <v>5</v>
      </c>
      <c r="D362" s="34" t="s">
        <v>44</v>
      </c>
      <c r="E362" s="34" t="s">
        <v>27</v>
      </c>
      <c r="F362" s="34" t="s">
        <v>17</v>
      </c>
      <c r="G362" s="21"/>
      <c r="H362" s="21"/>
      <c r="I362" s="21" t="s">
        <v>14</v>
      </c>
      <c r="J362" s="21" t="s">
        <v>9</v>
      </c>
      <c r="M362" s="12"/>
    </row>
    <row r="363" spans="1:13" ht="18" customHeight="1">
      <c r="A363" s="4">
        <v>362</v>
      </c>
      <c r="B363" s="37">
        <v>42900</v>
      </c>
      <c r="C363" s="34" t="s">
        <v>23</v>
      </c>
      <c r="D363" s="34" t="s">
        <v>132</v>
      </c>
      <c r="E363" s="34" t="s">
        <v>59</v>
      </c>
      <c r="F363" s="34" t="s">
        <v>16</v>
      </c>
      <c r="G363" s="21"/>
      <c r="H363" s="21"/>
      <c r="I363" s="21" t="s">
        <v>38</v>
      </c>
      <c r="J363" s="21" t="s">
        <v>32</v>
      </c>
      <c r="M363" s="12"/>
    </row>
    <row r="364" spans="1:13" ht="18" customHeight="1">
      <c r="A364" s="4">
        <v>363</v>
      </c>
      <c r="B364" s="37">
        <v>42900</v>
      </c>
      <c r="C364" s="34" t="s">
        <v>43</v>
      </c>
      <c r="D364" s="34" t="s">
        <v>35</v>
      </c>
      <c r="E364" s="34" t="s">
        <v>60</v>
      </c>
      <c r="F364" s="34" t="s">
        <v>22</v>
      </c>
      <c r="G364" s="21"/>
      <c r="H364" s="21"/>
      <c r="I364" s="21" t="s">
        <v>13</v>
      </c>
      <c r="J364" s="21" t="s">
        <v>8</v>
      </c>
      <c r="M364" s="12"/>
    </row>
    <row r="365" spans="1:13" ht="18" customHeight="1">
      <c r="A365" s="4">
        <v>364</v>
      </c>
      <c r="B365" s="37">
        <v>42900</v>
      </c>
      <c r="C365" s="34" t="s">
        <v>21</v>
      </c>
      <c r="D365" s="34" t="s">
        <v>18</v>
      </c>
      <c r="E365" s="34" t="s">
        <v>47</v>
      </c>
      <c r="F365" s="34" t="s">
        <v>49</v>
      </c>
      <c r="G365" s="21"/>
      <c r="H365" s="21"/>
      <c r="I365" s="21" t="s">
        <v>20</v>
      </c>
      <c r="J365" s="21" t="s">
        <v>31</v>
      </c>
      <c r="M365" s="12"/>
    </row>
    <row r="366" spans="1:13" ht="18" customHeight="1">
      <c r="A366" s="4">
        <v>365</v>
      </c>
      <c r="B366" s="37">
        <v>42900</v>
      </c>
      <c r="C366" s="34" t="s">
        <v>11</v>
      </c>
      <c r="D366" s="34" t="s">
        <v>4</v>
      </c>
      <c r="E366" s="34" t="s">
        <v>46</v>
      </c>
      <c r="F366" s="34" t="s">
        <v>55</v>
      </c>
      <c r="G366" s="21"/>
      <c r="H366" s="21"/>
      <c r="I366" s="21" t="s">
        <v>19</v>
      </c>
      <c r="J366" s="21" t="s">
        <v>26</v>
      </c>
      <c r="M366" s="12"/>
    </row>
    <row r="367" spans="1:13" ht="18" customHeight="1">
      <c r="A367" s="4">
        <v>366</v>
      </c>
      <c r="B367" s="37">
        <v>42901</v>
      </c>
      <c r="C367" s="34" t="s">
        <v>4</v>
      </c>
      <c r="D367" s="34" t="s">
        <v>46</v>
      </c>
      <c r="E367" s="34" t="s">
        <v>55</v>
      </c>
      <c r="F367" s="34" t="s">
        <v>50</v>
      </c>
      <c r="G367" s="21"/>
      <c r="H367" s="21"/>
      <c r="I367" s="21" t="s">
        <v>19</v>
      </c>
      <c r="J367" s="21" t="s">
        <v>26</v>
      </c>
      <c r="M367" s="12"/>
    </row>
    <row r="368" spans="1:13" ht="18" customHeight="1">
      <c r="A368" s="4">
        <v>367</v>
      </c>
      <c r="B368" s="37">
        <v>42901</v>
      </c>
      <c r="C368" s="34" t="s">
        <v>35</v>
      </c>
      <c r="D368" s="34" t="s">
        <v>60</v>
      </c>
      <c r="E368" s="36" t="s">
        <v>22</v>
      </c>
      <c r="F368" s="34" t="s">
        <v>56</v>
      </c>
      <c r="G368" s="21"/>
      <c r="H368" s="21"/>
      <c r="I368" s="21" t="s">
        <v>13</v>
      </c>
      <c r="J368" s="21" t="s">
        <v>8</v>
      </c>
      <c r="M368" s="12"/>
    </row>
    <row r="369" spans="1:13" ht="18" customHeight="1">
      <c r="A369" s="4">
        <v>368</v>
      </c>
      <c r="B369" s="37">
        <v>42901</v>
      </c>
      <c r="C369" s="34" t="s">
        <v>132</v>
      </c>
      <c r="D369" s="34" t="s">
        <v>59</v>
      </c>
      <c r="E369" s="34" t="s">
        <v>16</v>
      </c>
      <c r="F369" s="34" t="s">
        <v>24</v>
      </c>
      <c r="G369" s="21"/>
      <c r="H369" s="21"/>
      <c r="I369" s="21" t="s">
        <v>38</v>
      </c>
      <c r="J369" s="21" t="s">
        <v>32</v>
      </c>
      <c r="M369" s="12"/>
    </row>
    <row r="370" spans="1:13" ht="18" customHeight="1">
      <c r="A370" s="4">
        <v>369</v>
      </c>
      <c r="B370" s="37">
        <v>42901</v>
      </c>
      <c r="C370" s="34" t="s">
        <v>10</v>
      </c>
      <c r="D370" s="34" t="s">
        <v>7</v>
      </c>
      <c r="E370" s="34" t="s">
        <v>142</v>
      </c>
      <c r="F370" s="34" t="s">
        <v>30</v>
      </c>
      <c r="G370" s="21"/>
      <c r="H370" s="21"/>
      <c r="I370" s="21" t="s">
        <v>37</v>
      </c>
      <c r="J370" s="21" t="s">
        <v>25</v>
      </c>
      <c r="M370" s="12"/>
    </row>
    <row r="371" spans="1:13" ht="18" customHeight="1">
      <c r="A371" s="4">
        <v>370</v>
      </c>
      <c r="B371" s="37">
        <v>42901</v>
      </c>
      <c r="C371" s="34" t="s">
        <v>44</v>
      </c>
      <c r="D371" s="34" t="s">
        <v>27</v>
      </c>
      <c r="E371" s="34" t="s">
        <v>17</v>
      </c>
      <c r="F371" s="34" t="s">
        <v>12</v>
      </c>
      <c r="G371" s="21"/>
      <c r="H371" s="21"/>
      <c r="I371" s="21" t="s">
        <v>14</v>
      </c>
      <c r="J371" s="21" t="s">
        <v>9</v>
      </c>
      <c r="M371" s="12"/>
    </row>
    <row r="372" spans="1:13" ht="18" customHeight="1">
      <c r="A372" s="4">
        <v>371</v>
      </c>
      <c r="B372" s="37">
        <v>42901</v>
      </c>
      <c r="C372" s="34" t="s">
        <v>18</v>
      </c>
      <c r="D372" s="34" t="s">
        <v>47</v>
      </c>
      <c r="E372" s="34" t="s">
        <v>49</v>
      </c>
      <c r="F372" s="34" t="s">
        <v>36</v>
      </c>
      <c r="G372" s="21"/>
      <c r="H372" s="21"/>
      <c r="I372" s="21" t="s">
        <v>20</v>
      </c>
      <c r="J372" s="21" t="s">
        <v>31</v>
      </c>
      <c r="M372" s="12"/>
    </row>
    <row r="373" spans="1:13" ht="18" customHeight="1">
      <c r="A373" s="4">
        <v>372</v>
      </c>
      <c r="B373" s="37">
        <v>42902</v>
      </c>
      <c r="C373" s="34" t="s">
        <v>7</v>
      </c>
      <c r="D373" s="34" t="s">
        <v>16</v>
      </c>
      <c r="E373" s="34" t="s">
        <v>50</v>
      </c>
      <c r="F373" s="34" t="s">
        <v>34</v>
      </c>
      <c r="G373" s="21"/>
      <c r="H373" s="21"/>
      <c r="I373" s="21" t="s">
        <v>38</v>
      </c>
      <c r="J373" s="21" t="s">
        <v>9</v>
      </c>
      <c r="M373" s="12"/>
    </row>
    <row r="374" spans="1:13" ht="18" customHeight="1">
      <c r="A374" s="4">
        <v>373</v>
      </c>
      <c r="B374" s="37">
        <v>42902</v>
      </c>
      <c r="C374" s="34" t="s">
        <v>46</v>
      </c>
      <c r="D374" s="34" t="s">
        <v>55</v>
      </c>
      <c r="E374" s="34" t="s">
        <v>30</v>
      </c>
      <c r="F374" s="34" t="s">
        <v>5</v>
      </c>
      <c r="G374" s="21"/>
      <c r="H374" s="21"/>
      <c r="I374" s="21" t="s">
        <v>19</v>
      </c>
      <c r="J374" s="21" t="s">
        <v>25</v>
      </c>
      <c r="M374" s="12"/>
    </row>
    <row r="375" spans="1:13" ht="18" customHeight="1">
      <c r="A375" s="4">
        <v>374</v>
      </c>
      <c r="B375" s="37">
        <v>42902</v>
      </c>
      <c r="C375" s="34" t="s">
        <v>28</v>
      </c>
      <c r="D375" s="36" t="s">
        <v>22</v>
      </c>
      <c r="E375" s="34" t="s">
        <v>24</v>
      </c>
      <c r="F375" s="34" t="s">
        <v>21</v>
      </c>
      <c r="G375" s="21"/>
      <c r="H375" s="21"/>
      <c r="I375" s="21" t="s">
        <v>37</v>
      </c>
      <c r="J375" s="21" t="s">
        <v>8</v>
      </c>
      <c r="M375" s="12"/>
    </row>
    <row r="376" spans="1:13" ht="18" customHeight="1">
      <c r="A376" s="4">
        <v>375</v>
      </c>
      <c r="B376" s="37">
        <v>42902</v>
      </c>
      <c r="C376" s="34" t="s">
        <v>29</v>
      </c>
      <c r="D376" s="34" t="s">
        <v>49</v>
      </c>
      <c r="E376" s="34" t="s">
        <v>36</v>
      </c>
      <c r="F376" s="34" t="s">
        <v>23</v>
      </c>
      <c r="G376" s="21"/>
      <c r="H376" s="21"/>
      <c r="I376" s="21" t="s">
        <v>13</v>
      </c>
      <c r="J376" s="21" t="s">
        <v>26</v>
      </c>
      <c r="M376" s="12"/>
    </row>
    <row r="377" spans="1:13" ht="18" customHeight="1">
      <c r="A377" s="4">
        <v>376</v>
      </c>
      <c r="B377" s="37">
        <v>42902</v>
      </c>
      <c r="C377" s="34" t="s">
        <v>48</v>
      </c>
      <c r="D377" s="34" t="s">
        <v>17</v>
      </c>
      <c r="E377" s="34" t="s">
        <v>39</v>
      </c>
      <c r="F377" s="34" t="s">
        <v>131</v>
      </c>
      <c r="G377" s="21"/>
      <c r="H377" s="21"/>
      <c r="I377" s="21" t="s">
        <v>20</v>
      </c>
      <c r="J377" s="21" t="s">
        <v>32</v>
      </c>
      <c r="M377" s="12"/>
    </row>
    <row r="378" spans="1:13" ht="18" customHeight="1">
      <c r="A378" s="4">
        <v>377</v>
      </c>
      <c r="B378" s="37">
        <v>42902</v>
      </c>
      <c r="C378" s="36" t="s">
        <v>15</v>
      </c>
      <c r="D378" s="34" t="s">
        <v>42</v>
      </c>
      <c r="E378" s="34" t="s">
        <v>12</v>
      </c>
      <c r="F378" s="34" t="s">
        <v>33</v>
      </c>
      <c r="G378" s="21"/>
      <c r="H378" s="21"/>
      <c r="I378" s="21" t="s">
        <v>14</v>
      </c>
      <c r="J378" s="21" t="s">
        <v>31</v>
      </c>
      <c r="M378" s="13"/>
    </row>
    <row r="379" spans="1:13" ht="18" customHeight="1">
      <c r="A379" s="4">
        <v>378</v>
      </c>
      <c r="B379" s="37">
        <v>42903</v>
      </c>
      <c r="C379" s="34" t="s">
        <v>55</v>
      </c>
      <c r="D379" s="34" t="s">
        <v>30</v>
      </c>
      <c r="E379" s="34" t="s">
        <v>5</v>
      </c>
      <c r="F379" s="34" t="s">
        <v>4</v>
      </c>
      <c r="G379" s="21"/>
      <c r="H379" s="21"/>
      <c r="I379" s="21" t="s">
        <v>19</v>
      </c>
      <c r="J379" s="21" t="s">
        <v>25</v>
      </c>
      <c r="M379" s="12"/>
    </row>
    <row r="380" spans="1:13" ht="18" customHeight="1">
      <c r="A380" s="4">
        <v>379</v>
      </c>
      <c r="B380" s="37">
        <v>42903</v>
      </c>
      <c r="C380" s="34" t="s">
        <v>42</v>
      </c>
      <c r="D380" s="34" t="s">
        <v>12</v>
      </c>
      <c r="E380" s="34" t="s">
        <v>33</v>
      </c>
      <c r="F380" s="34" t="s">
        <v>6</v>
      </c>
      <c r="G380" s="21"/>
      <c r="H380" s="21"/>
      <c r="I380" s="21" t="s">
        <v>14</v>
      </c>
      <c r="J380" s="21" t="s">
        <v>31</v>
      </c>
      <c r="M380" s="12"/>
    </row>
    <row r="381" spans="1:13" ht="18" customHeight="1">
      <c r="A381" s="4">
        <v>380</v>
      </c>
      <c r="B381" s="37">
        <v>42903</v>
      </c>
      <c r="C381" s="34" t="s">
        <v>49</v>
      </c>
      <c r="D381" s="34" t="s">
        <v>36</v>
      </c>
      <c r="E381" s="34" t="s">
        <v>23</v>
      </c>
      <c r="F381" s="34" t="s">
        <v>41</v>
      </c>
      <c r="G381" s="21"/>
      <c r="H381" s="21"/>
      <c r="I381" s="21" t="s">
        <v>13</v>
      </c>
      <c r="J381" s="21" t="s">
        <v>26</v>
      </c>
      <c r="M381" s="12"/>
    </row>
    <row r="382" spans="1:13" ht="18" customHeight="1">
      <c r="A382" s="4">
        <v>381</v>
      </c>
      <c r="B382" s="37">
        <v>42903</v>
      </c>
      <c r="C382" s="34" t="s">
        <v>17</v>
      </c>
      <c r="D382" s="34" t="s">
        <v>39</v>
      </c>
      <c r="E382" s="34" t="s">
        <v>131</v>
      </c>
      <c r="F382" s="34" t="s">
        <v>18</v>
      </c>
      <c r="G382" s="21"/>
      <c r="H382" s="21"/>
      <c r="I382" s="21" t="s">
        <v>20</v>
      </c>
      <c r="J382" s="21" t="s">
        <v>32</v>
      </c>
      <c r="M382" s="12"/>
    </row>
    <row r="383" spans="1:13" ht="18" customHeight="1">
      <c r="A383" s="4">
        <v>382</v>
      </c>
      <c r="B383" s="37">
        <v>42903</v>
      </c>
      <c r="C383" s="34" t="s">
        <v>22</v>
      </c>
      <c r="D383" s="34" t="s">
        <v>24</v>
      </c>
      <c r="E383" s="34" t="s">
        <v>21</v>
      </c>
      <c r="F383" s="34" t="s">
        <v>35</v>
      </c>
      <c r="G383" s="21"/>
      <c r="H383" s="21"/>
      <c r="I383" s="21" t="s">
        <v>37</v>
      </c>
      <c r="J383" s="21" t="s">
        <v>8</v>
      </c>
      <c r="M383" s="12"/>
    </row>
    <row r="384" spans="1:13" ht="18" customHeight="1">
      <c r="A384" s="4">
        <v>383</v>
      </c>
      <c r="B384" s="37">
        <v>42903</v>
      </c>
      <c r="C384" s="34" t="s">
        <v>16</v>
      </c>
      <c r="D384" s="34" t="s">
        <v>50</v>
      </c>
      <c r="E384" s="34" t="s">
        <v>34</v>
      </c>
      <c r="F384" s="34" t="s">
        <v>44</v>
      </c>
      <c r="G384" s="21"/>
      <c r="H384" s="21"/>
      <c r="I384" s="21" t="s">
        <v>38</v>
      </c>
      <c r="J384" s="21" t="s">
        <v>9</v>
      </c>
      <c r="M384" s="12"/>
    </row>
    <row r="385" spans="1:13" ht="18" customHeight="1">
      <c r="A385" s="4">
        <v>384</v>
      </c>
      <c r="B385" s="37">
        <v>42904</v>
      </c>
      <c r="C385" s="34" t="s">
        <v>39</v>
      </c>
      <c r="D385" s="34" t="s">
        <v>131</v>
      </c>
      <c r="E385" s="34" t="s">
        <v>18</v>
      </c>
      <c r="F385" s="34" t="s">
        <v>48</v>
      </c>
      <c r="G385" s="21"/>
      <c r="H385" s="21"/>
      <c r="I385" s="21" t="s">
        <v>20</v>
      </c>
      <c r="J385" s="21" t="s">
        <v>32</v>
      </c>
      <c r="M385" s="12"/>
    </row>
    <row r="386" spans="1:13" ht="18" customHeight="1">
      <c r="A386" s="4">
        <v>385</v>
      </c>
      <c r="B386" s="37">
        <v>42904</v>
      </c>
      <c r="C386" s="34" t="s">
        <v>30</v>
      </c>
      <c r="D386" s="34" t="s">
        <v>5</v>
      </c>
      <c r="E386" s="34" t="s">
        <v>4</v>
      </c>
      <c r="F386" s="34" t="s">
        <v>46</v>
      </c>
      <c r="G386" s="21"/>
      <c r="H386" s="21"/>
      <c r="I386" s="21" t="s">
        <v>19</v>
      </c>
      <c r="J386" s="21" t="s">
        <v>25</v>
      </c>
      <c r="M386" s="12"/>
    </row>
    <row r="387" spans="1:13" ht="18" customHeight="1">
      <c r="A387" s="4">
        <v>386</v>
      </c>
      <c r="B387" s="37">
        <v>42904</v>
      </c>
      <c r="C387" s="34" t="s">
        <v>24</v>
      </c>
      <c r="D387" s="34" t="s">
        <v>21</v>
      </c>
      <c r="E387" s="34" t="s">
        <v>35</v>
      </c>
      <c r="F387" s="34" t="s">
        <v>28</v>
      </c>
      <c r="G387" s="21"/>
      <c r="H387" s="21"/>
      <c r="I387" s="21" t="s">
        <v>37</v>
      </c>
      <c r="J387" s="21" t="s">
        <v>8</v>
      </c>
      <c r="M387" s="12"/>
    </row>
    <row r="388" spans="1:13" ht="18" customHeight="1">
      <c r="A388" s="4">
        <v>387</v>
      </c>
      <c r="B388" s="37">
        <v>42904</v>
      </c>
      <c r="C388" s="34" t="s">
        <v>50</v>
      </c>
      <c r="D388" s="34" t="s">
        <v>34</v>
      </c>
      <c r="E388" s="34" t="s">
        <v>44</v>
      </c>
      <c r="F388" s="34" t="s">
        <v>7</v>
      </c>
      <c r="G388" s="21"/>
      <c r="H388" s="21"/>
      <c r="I388" s="21" t="s">
        <v>38</v>
      </c>
      <c r="J388" s="21" t="s">
        <v>9</v>
      </c>
      <c r="M388" s="12"/>
    </row>
    <row r="389" spans="1:13" ht="18" customHeight="1">
      <c r="A389" s="4">
        <v>388</v>
      </c>
      <c r="B389" s="37">
        <v>42904</v>
      </c>
      <c r="C389" s="34" t="s">
        <v>12</v>
      </c>
      <c r="D389" s="34" t="s">
        <v>33</v>
      </c>
      <c r="E389" s="34" t="s">
        <v>6</v>
      </c>
      <c r="F389" s="34" t="s">
        <v>15</v>
      </c>
      <c r="G389" s="21"/>
      <c r="H389" s="21"/>
      <c r="I389" s="21" t="s">
        <v>14</v>
      </c>
      <c r="J389" s="21" t="s">
        <v>31</v>
      </c>
      <c r="M389" s="12"/>
    </row>
    <row r="390" spans="1:13" ht="18" customHeight="1">
      <c r="A390" s="4">
        <v>389</v>
      </c>
      <c r="B390" s="37">
        <v>42905</v>
      </c>
      <c r="C390" s="34" t="s">
        <v>36</v>
      </c>
      <c r="D390" s="34" t="s">
        <v>23</v>
      </c>
      <c r="E390" s="34" t="s">
        <v>41</v>
      </c>
      <c r="F390" s="34" t="s">
        <v>29</v>
      </c>
      <c r="G390" s="21"/>
      <c r="H390" s="21"/>
      <c r="I390" s="21" t="s">
        <v>13</v>
      </c>
      <c r="J390" s="21" t="s">
        <v>26</v>
      </c>
      <c r="M390" s="12"/>
    </row>
    <row r="391" spans="1:13" ht="18" customHeight="1">
      <c r="A391" s="4">
        <v>390</v>
      </c>
      <c r="B391" s="37">
        <v>42909</v>
      </c>
      <c r="C391" s="34" t="s">
        <v>60</v>
      </c>
      <c r="D391" s="34" t="s">
        <v>18</v>
      </c>
      <c r="E391" s="34" t="s">
        <v>41</v>
      </c>
      <c r="F391" s="34" t="s">
        <v>17</v>
      </c>
      <c r="G391" s="21"/>
      <c r="H391" s="21"/>
      <c r="I391" s="21" t="s">
        <v>14</v>
      </c>
      <c r="J391" s="21" t="s">
        <v>13</v>
      </c>
      <c r="M391" s="12"/>
    </row>
    <row r="392" spans="1:13" ht="18" customHeight="1">
      <c r="A392" s="4">
        <v>391</v>
      </c>
      <c r="B392" s="37">
        <v>42909</v>
      </c>
      <c r="C392" s="34" t="s">
        <v>34</v>
      </c>
      <c r="D392" s="34" t="s">
        <v>142</v>
      </c>
      <c r="E392" s="34" t="s">
        <v>132</v>
      </c>
      <c r="F392" s="34" t="s">
        <v>47</v>
      </c>
      <c r="G392" s="21"/>
      <c r="H392" s="21"/>
      <c r="I392" s="21" t="s">
        <v>26</v>
      </c>
      <c r="J392" s="21" t="s">
        <v>8</v>
      </c>
      <c r="M392" s="12"/>
    </row>
    <row r="393" spans="1:13" ht="18" customHeight="1">
      <c r="A393" s="4">
        <v>392</v>
      </c>
      <c r="B393" s="37">
        <v>42909</v>
      </c>
      <c r="C393" s="34" t="s">
        <v>131</v>
      </c>
      <c r="D393" s="34" t="s">
        <v>35</v>
      </c>
      <c r="E393" s="34" t="s">
        <v>11</v>
      </c>
      <c r="F393" s="34" t="s">
        <v>43</v>
      </c>
      <c r="G393" s="21"/>
      <c r="H393" s="21"/>
      <c r="I393" s="21" t="s">
        <v>25</v>
      </c>
      <c r="J393" s="21" t="s">
        <v>32</v>
      </c>
      <c r="M393" s="12"/>
    </row>
    <row r="394" spans="1:13" ht="18" customHeight="1">
      <c r="A394" s="4">
        <v>393</v>
      </c>
      <c r="B394" s="37">
        <v>42909</v>
      </c>
      <c r="C394" s="34" t="s">
        <v>21</v>
      </c>
      <c r="D394" s="34" t="s">
        <v>48</v>
      </c>
      <c r="E394" s="34" t="s">
        <v>7</v>
      </c>
      <c r="F394" s="34" t="s">
        <v>72</v>
      </c>
      <c r="G394" s="21"/>
      <c r="H394" s="21"/>
      <c r="I394" s="21" t="s">
        <v>19</v>
      </c>
      <c r="J394" s="21" t="s">
        <v>38</v>
      </c>
      <c r="M394" s="12"/>
    </row>
    <row r="395" spans="1:13" ht="18" customHeight="1">
      <c r="A395" s="4">
        <v>394</v>
      </c>
      <c r="B395" s="37">
        <v>42909</v>
      </c>
      <c r="C395" s="36" t="s">
        <v>27</v>
      </c>
      <c r="D395" s="34" t="s">
        <v>6</v>
      </c>
      <c r="E395" s="34" t="s">
        <v>15</v>
      </c>
      <c r="F395" s="34" t="s">
        <v>49</v>
      </c>
      <c r="G395" s="21"/>
      <c r="H395" s="21"/>
      <c r="I395" s="21" t="s">
        <v>37</v>
      </c>
      <c r="J395" s="21" t="s">
        <v>20</v>
      </c>
      <c r="M395" s="13"/>
    </row>
    <row r="396" spans="1:13" ht="18" customHeight="1">
      <c r="A396" s="4">
        <v>395</v>
      </c>
      <c r="B396" s="37">
        <v>42909</v>
      </c>
      <c r="C396" s="34" t="s">
        <v>33</v>
      </c>
      <c r="D396" s="34" t="s">
        <v>4</v>
      </c>
      <c r="E396" s="34" t="s">
        <v>42</v>
      </c>
      <c r="F396" s="34" t="s">
        <v>22</v>
      </c>
      <c r="G396" s="21"/>
      <c r="H396" s="21"/>
      <c r="I396" s="21" t="s">
        <v>31</v>
      </c>
      <c r="J396" s="21" t="s">
        <v>9</v>
      </c>
      <c r="M396" s="12"/>
    </row>
    <row r="397" spans="1:13" ht="18" customHeight="1">
      <c r="A397" s="4">
        <v>396</v>
      </c>
      <c r="B397" s="37">
        <v>42910</v>
      </c>
      <c r="C397" s="34" t="s">
        <v>4</v>
      </c>
      <c r="D397" s="34" t="s">
        <v>42</v>
      </c>
      <c r="E397" s="34" t="s">
        <v>22</v>
      </c>
      <c r="F397" s="34" t="s">
        <v>36</v>
      </c>
      <c r="G397" s="21"/>
      <c r="H397" s="21"/>
      <c r="I397" s="21" t="s">
        <v>31</v>
      </c>
      <c r="J397" s="21" t="s">
        <v>9</v>
      </c>
      <c r="M397" s="12"/>
    </row>
    <row r="398" spans="1:13" ht="18" customHeight="1">
      <c r="A398" s="4">
        <v>397</v>
      </c>
      <c r="B398" s="37">
        <v>42910</v>
      </c>
      <c r="C398" s="34" t="s">
        <v>35</v>
      </c>
      <c r="D398" s="34" t="s">
        <v>11</v>
      </c>
      <c r="E398" s="34" t="s">
        <v>43</v>
      </c>
      <c r="F398" s="34" t="s">
        <v>50</v>
      </c>
      <c r="G398" s="21"/>
      <c r="H398" s="21"/>
      <c r="I398" s="21" t="s">
        <v>25</v>
      </c>
      <c r="J398" s="21" t="s">
        <v>32</v>
      </c>
      <c r="M398" s="12"/>
    </row>
    <row r="399" spans="1:13" ht="18" customHeight="1">
      <c r="A399" s="4">
        <v>398</v>
      </c>
      <c r="B399" s="37">
        <v>42910</v>
      </c>
      <c r="C399" s="21" t="s">
        <v>6</v>
      </c>
      <c r="D399" s="21" t="s">
        <v>15</v>
      </c>
      <c r="E399" s="21" t="s">
        <v>49</v>
      </c>
      <c r="F399" s="21" t="s">
        <v>5</v>
      </c>
      <c r="G399" s="21"/>
      <c r="H399" s="21"/>
      <c r="I399" s="21" t="s">
        <v>37</v>
      </c>
      <c r="J399" s="21" t="s">
        <v>20</v>
      </c>
      <c r="M399" s="12"/>
    </row>
    <row r="400" spans="1:13" ht="18" customHeight="1">
      <c r="A400" s="4">
        <v>399</v>
      </c>
      <c r="B400" s="37">
        <v>42910</v>
      </c>
      <c r="C400" s="34" t="s">
        <v>142</v>
      </c>
      <c r="D400" s="34" t="s">
        <v>132</v>
      </c>
      <c r="E400" s="34" t="s">
        <v>47</v>
      </c>
      <c r="F400" s="34" t="s">
        <v>24</v>
      </c>
      <c r="G400" s="21"/>
      <c r="H400" s="21"/>
      <c r="I400" s="21" t="s">
        <v>26</v>
      </c>
      <c r="J400" s="21" t="s">
        <v>8</v>
      </c>
      <c r="M400" s="12"/>
    </row>
    <row r="401" spans="1:13" ht="18" customHeight="1">
      <c r="A401" s="4">
        <v>400</v>
      </c>
      <c r="B401" s="37">
        <v>42910</v>
      </c>
      <c r="C401" s="34" t="s">
        <v>18</v>
      </c>
      <c r="D401" s="34" t="s">
        <v>41</v>
      </c>
      <c r="E401" s="34" t="s">
        <v>17</v>
      </c>
      <c r="F401" s="34" t="s">
        <v>10</v>
      </c>
      <c r="G401" s="21"/>
      <c r="H401" s="21"/>
      <c r="I401" s="21" t="s">
        <v>14</v>
      </c>
      <c r="J401" s="21" t="s">
        <v>13</v>
      </c>
      <c r="M401" s="12"/>
    </row>
    <row r="402" spans="1:13" ht="18" customHeight="1">
      <c r="A402" s="4">
        <v>401</v>
      </c>
      <c r="B402" s="37">
        <v>42911</v>
      </c>
      <c r="C402" s="34" t="s">
        <v>7</v>
      </c>
      <c r="D402" s="34" t="s">
        <v>72</v>
      </c>
      <c r="E402" s="34" t="s">
        <v>39</v>
      </c>
      <c r="F402" s="34" t="s">
        <v>21</v>
      </c>
      <c r="G402" s="21"/>
      <c r="H402" s="21"/>
      <c r="I402" s="21" t="s">
        <v>19</v>
      </c>
      <c r="J402" s="21" t="s">
        <v>38</v>
      </c>
      <c r="M402" s="12"/>
    </row>
    <row r="403" spans="1:13" ht="18" customHeight="1">
      <c r="A403" s="4">
        <v>402</v>
      </c>
      <c r="B403" s="37">
        <v>42911</v>
      </c>
      <c r="C403" s="34" t="s">
        <v>132</v>
      </c>
      <c r="D403" s="34" t="s">
        <v>47</v>
      </c>
      <c r="E403" s="34" t="s">
        <v>24</v>
      </c>
      <c r="F403" s="34" t="s">
        <v>34</v>
      </c>
      <c r="G403" s="21"/>
      <c r="H403" s="21"/>
      <c r="I403" s="21" t="s">
        <v>26</v>
      </c>
      <c r="J403" s="21" t="s">
        <v>8</v>
      </c>
      <c r="M403" s="12"/>
    </row>
    <row r="404" spans="1:13" ht="18" customHeight="1">
      <c r="A404" s="4">
        <v>403</v>
      </c>
      <c r="B404" s="37">
        <v>42911</v>
      </c>
      <c r="C404" s="34" t="s">
        <v>41</v>
      </c>
      <c r="D404" s="34" t="s">
        <v>17</v>
      </c>
      <c r="E404" s="34" t="s">
        <v>10</v>
      </c>
      <c r="F404" s="34" t="s">
        <v>60</v>
      </c>
      <c r="G404" s="21"/>
      <c r="H404" s="21"/>
      <c r="I404" s="21" t="s">
        <v>14</v>
      </c>
      <c r="J404" s="21" t="s">
        <v>13</v>
      </c>
      <c r="M404" s="12"/>
    </row>
    <row r="405" spans="1:13" ht="18" customHeight="1">
      <c r="A405" s="4">
        <v>404</v>
      </c>
      <c r="B405" s="37">
        <v>42911</v>
      </c>
      <c r="C405" s="34" t="s">
        <v>42</v>
      </c>
      <c r="D405" s="34" t="s">
        <v>22</v>
      </c>
      <c r="E405" s="34" t="s">
        <v>36</v>
      </c>
      <c r="F405" s="34" t="s">
        <v>33</v>
      </c>
      <c r="G405" s="21"/>
      <c r="H405" s="21"/>
      <c r="I405" s="21" t="s">
        <v>9</v>
      </c>
      <c r="J405" s="21" t="s">
        <v>31</v>
      </c>
      <c r="M405" s="12"/>
    </row>
    <row r="406" spans="1:13" ht="18" customHeight="1">
      <c r="A406" s="4">
        <v>405</v>
      </c>
      <c r="B406" s="37">
        <v>42911</v>
      </c>
      <c r="C406" s="34" t="s">
        <v>15</v>
      </c>
      <c r="D406" s="34" t="s">
        <v>49</v>
      </c>
      <c r="E406" s="34" t="s">
        <v>5</v>
      </c>
      <c r="F406" s="34" t="s">
        <v>27</v>
      </c>
      <c r="G406" s="21"/>
      <c r="H406" s="21"/>
      <c r="I406" s="21" t="s">
        <v>37</v>
      </c>
      <c r="J406" s="21" t="s">
        <v>20</v>
      </c>
      <c r="M406" s="12"/>
    </row>
    <row r="407" spans="1:13" ht="18" customHeight="1">
      <c r="A407" s="4">
        <v>406</v>
      </c>
      <c r="B407" s="38">
        <v>42911</v>
      </c>
      <c r="C407" s="21" t="s">
        <v>11</v>
      </c>
      <c r="D407" s="21" t="s">
        <v>43</v>
      </c>
      <c r="E407" s="21" t="s">
        <v>50</v>
      </c>
      <c r="F407" s="21" t="s">
        <v>131</v>
      </c>
      <c r="G407" s="21"/>
      <c r="H407" s="21"/>
      <c r="I407" s="21" t="s">
        <v>25</v>
      </c>
      <c r="J407" s="21" t="s">
        <v>32</v>
      </c>
      <c r="M407" s="12"/>
    </row>
    <row r="408" spans="1:13" ht="18" customHeight="1">
      <c r="A408" s="4">
        <v>407</v>
      </c>
      <c r="B408" s="37">
        <v>42912</v>
      </c>
      <c r="C408" s="34" t="s">
        <v>56</v>
      </c>
      <c r="D408" s="34" t="s">
        <v>36</v>
      </c>
      <c r="E408" s="34" t="s">
        <v>29</v>
      </c>
      <c r="F408" s="34" t="s">
        <v>6</v>
      </c>
      <c r="G408" s="21"/>
      <c r="H408" s="21"/>
      <c r="I408" s="21" t="s">
        <v>9</v>
      </c>
      <c r="J408" s="21" t="s">
        <v>26</v>
      </c>
      <c r="M408" s="12"/>
    </row>
    <row r="409" spans="1:13" ht="18" customHeight="1">
      <c r="A409" s="4">
        <v>408</v>
      </c>
      <c r="B409" s="37">
        <v>42913</v>
      </c>
      <c r="C409" s="34" t="s">
        <v>40</v>
      </c>
      <c r="D409" s="34" t="s">
        <v>39</v>
      </c>
      <c r="E409" s="34" t="s">
        <v>21</v>
      </c>
      <c r="F409" s="34" t="s">
        <v>35</v>
      </c>
      <c r="G409" s="21"/>
      <c r="H409" s="21"/>
      <c r="I409" s="21" t="s">
        <v>13</v>
      </c>
      <c r="J409" s="21" t="s">
        <v>19</v>
      </c>
      <c r="M409" s="12"/>
    </row>
    <row r="410" spans="1:13" ht="18" customHeight="1">
      <c r="A410" s="4">
        <v>409</v>
      </c>
      <c r="B410" s="37">
        <v>42913</v>
      </c>
      <c r="C410" s="34" t="s">
        <v>5</v>
      </c>
      <c r="D410" s="34" t="s">
        <v>4</v>
      </c>
      <c r="E410" s="34" t="s">
        <v>28</v>
      </c>
      <c r="F410" s="34" t="s">
        <v>16</v>
      </c>
      <c r="G410" s="21"/>
      <c r="H410" s="21"/>
      <c r="I410" s="21" t="s">
        <v>14</v>
      </c>
      <c r="J410" s="21" t="s">
        <v>37</v>
      </c>
      <c r="M410" s="12"/>
    </row>
    <row r="411" spans="1:13" ht="18" customHeight="1">
      <c r="A411" s="4">
        <v>410</v>
      </c>
      <c r="B411" s="37">
        <v>42913</v>
      </c>
      <c r="C411" s="34" t="s">
        <v>23</v>
      </c>
      <c r="D411" s="34" t="s">
        <v>10</v>
      </c>
      <c r="E411" s="34" t="s">
        <v>34</v>
      </c>
      <c r="F411" s="34" t="s">
        <v>48</v>
      </c>
      <c r="G411" s="21"/>
      <c r="H411" s="21"/>
      <c r="I411" s="21" t="s">
        <v>25</v>
      </c>
      <c r="J411" s="21" t="s">
        <v>31</v>
      </c>
      <c r="M411" s="12"/>
    </row>
    <row r="412" spans="1:13" ht="18" customHeight="1">
      <c r="A412" s="4">
        <v>411</v>
      </c>
      <c r="B412" s="37">
        <v>42913</v>
      </c>
      <c r="C412" s="34" t="s">
        <v>17</v>
      </c>
      <c r="D412" s="34" t="s">
        <v>24</v>
      </c>
      <c r="E412" s="34" t="s">
        <v>33</v>
      </c>
      <c r="F412" s="34" t="s">
        <v>142</v>
      </c>
      <c r="G412" s="21"/>
      <c r="H412" s="21"/>
      <c r="I412" s="21" t="s">
        <v>20</v>
      </c>
      <c r="J412" s="21" t="s">
        <v>38</v>
      </c>
      <c r="M412" s="12"/>
    </row>
    <row r="413" spans="1:13" ht="18" customHeight="1">
      <c r="A413" s="4">
        <v>412</v>
      </c>
      <c r="B413" s="37">
        <v>42914</v>
      </c>
      <c r="C413" s="34" t="s">
        <v>4</v>
      </c>
      <c r="D413" s="34" t="s">
        <v>28</v>
      </c>
      <c r="E413" s="36" t="s">
        <v>16</v>
      </c>
      <c r="F413" s="34" t="s">
        <v>41</v>
      </c>
      <c r="G413" s="21"/>
      <c r="H413" s="21"/>
      <c r="I413" s="21" t="s">
        <v>14</v>
      </c>
      <c r="J413" s="21" t="s">
        <v>37</v>
      </c>
      <c r="M413" s="12"/>
    </row>
    <row r="414" spans="1:13" ht="18" customHeight="1">
      <c r="A414" s="4">
        <v>413</v>
      </c>
      <c r="B414" s="37">
        <v>42914</v>
      </c>
      <c r="C414" s="34" t="s">
        <v>39</v>
      </c>
      <c r="D414" s="34" t="s">
        <v>21</v>
      </c>
      <c r="E414" s="34" t="s">
        <v>35</v>
      </c>
      <c r="F414" s="34" t="s">
        <v>11</v>
      </c>
      <c r="G414" s="21"/>
      <c r="H414" s="21"/>
      <c r="I414" s="21" t="s">
        <v>13</v>
      </c>
      <c r="J414" s="21" t="s">
        <v>19</v>
      </c>
      <c r="M414" s="12"/>
    </row>
    <row r="415" spans="1:13" ht="18" customHeight="1">
      <c r="A415" s="4">
        <v>414</v>
      </c>
      <c r="B415" s="37">
        <v>42914</v>
      </c>
      <c r="C415" s="34" t="s">
        <v>10</v>
      </c>
      <c r="D415" s="34" t="s">
        <v>34</v>
      </c>
      <c r="E415" s="34" t="s">
        <v>48</v>
      </c>
      <c r="F415" s="34" t="s">
        <v>7</v>
      </c>
      <c r="G415" s="21"/>
      <c r="H415" s="21"/>
      <c r="I415" s="21" t="s">
        <v>25</v>
      </c>
      <c r="J415" s="21" t="s">
        <v>31</v>
      </c>
      <c r="M415" s="12"/>
    </row>
    <row r="416" spans="1:13" ht="18" customHeight="1">
      <c r="A416" s="4">
        <v>415</v>
      </c>
      <c r="B416" s="37">
        <v>42914</v>
      </c>
      <c r="C416" s="34" t="s">
        <v>36</v>
      </c>
      <c r="D416" s="34" t="s">
        <v>29</v>
      </c>
      <c r="E416" s="34" t="s">
        <v>6</v>
      </c>
      <c r="F416" s="34" t="s">
        <v>15</v>
      </c>
      <c r="G416" s="21"/>
      <c r="H416" s="21"/>
      <c r="I416" s="21" t="s">
        <v>9</v>
      </c>
      <c r="J416" s="21" t="s">
        <v>26</v>
      </c>
      <c r="M416" s="12"/>
    </row>
    <row r="417" spans="1:13" ht="18" customHeight="1">
      <c r="A417" s="4">
        <v>416</v>
      </c>
      <c r="B417" s="37">
        <v>42914</v>
      </c>
      <c r="C417" s="34" t="s">
        <v>44</v>
      </c>
      <c r="D417" s="34" t="s">
        <v>27</v>
      </c>
      <c r="E417" s="34" t="s">
        <v>18</v>
      </c>
      <c r="F417" s="34" t="s">
        <v>46</v>
      </c>
      <c r="G417" s="21"/>
      <c r="H417" s="21"/>
      <c r="I417" s="21" t="s">
        <v>32</v>
      </c>
      <c r="J417" s="21" t="s">
        <v>8</v>
      </c>
      <c r="M417" s="12"/>
    </row>
    <row r="418" spans="1:13" ht="18" customHeight="1">
      <c r="A418" s="4">
        <v>417</v>
      </c>
      <c r="B418" s="37">
        <v>42914</v>
      </c>
      <c r="C418" s="34" t="s">
        <v>24</v>
      </c>
      <c r="D418" s="34" t="s">
        <v>33</v>
      </c>
      <c r="E418" s="34" t="s">
        <v>142</v>
      </c>
      <c r="F418" s="34" t="s">
        <v>30</v>
      </c>
      <c r="G418" s="21"/>
      <c r="H418" s="21"/>
      <c r="I418" s="21" t="s">
        <v>20</v>
      </c>
      <c r="J418" s="21" t="s">
        <v>38</v>
      </c>
      <c r="M418" s="12"/>
    </row>
    <row r="419" spans="1:13" ht="18" customHeight="1">
      <c r="A419" s="4">
        <v>418</v>
      </c>
      <c r="B419" s="37">
        <v>42915</v>
      </c>
      <c r="C419" s="34" t="s">
        <v>34</v>
      </c>
      <c r="D419" s="34" t="s">
        <v>48</v>
      </c>
      <c r="E419" s="34" t="s">
        <v>7</v>
      </c>
      <c r="F419" s="34" t="s">
        <v>23</v>
      </c>
      <c r="G419" s="21"/>
      <c r="H419" s="21"/>
      <c r="I419" s="21" t="s">
        <v>25</v>
      </c>
      <c r="J419" s="21" t="s">
        <v>31</v>
      </c>
      <c r="M419" s="12"/>
    </row>
    <row r="420" spans="1:13" ht="18" customHeight="1">
      <c r="A420" s="4">
        <v>419</v>
      </c>
      <c r="B420" s="37">
        <v>42915</v>
      </c>
      <c r="C420" s="34" t="s">
        <v>33</v>
      </c>
      <c r="D420" s="34" t="s">
        <v>142</v>
      </c>
      <c r="E420" s="34" t="s">
        <v>30</v>
      </c>
      <c r="F420" s="34" t="s">
        <v>17</v>
      </c>
      <c r="G420" s="21"/>
      <c r="H420" s="21"/>
      <c r="I420" s="21" t="s">
        <v>20</v>
      </c>
      <c r="J420" s="21" t="s">
        <v>38</v>
      </c>
      <c r="M420" s="12"/>
    </row>
    <row r="421" spans="1:13" ht="18" customHeight="1">
      <c r="A421" s="4">
        <v>420</v>
      </c>
      <c r="B421" s="37">
        <v>42916</v>
      </c>
      <c r="C421" s="34" t="s">
        <v>72</v>
      </c>
      <c r="D421" s="34" t="s">
        <v>16</v>
      </c>
      <c r="E421" s="34" t="s">
        <v>15</v>
      </c>
      <c r="F421" s="34" t="s">
        <v>40</v>
      </c>
      <c r="G421" s="21"/>
      <c r="H421" s="21"/>
      <c r="I421" s="21" t="s">
        <v>9</v>
      </c>
      <c r="J421" s="21" t="s">
        <v>25</v>
      </c>
      <c r="M421" s="12"/>
    </row>
    <row r="422" spans="1:13" ht="18" customHeight="1">
      <c r="A422" s="4">
        <v>421</v>
      </c>
      <c r="B422" s="37">
        <v>42916</v>
      </c>
      <c r="C422" s="34" t="s">
        <v>47</v>
      </c>
      <c r="D422" s="34" t="s">
        <v>30</v>
      </c>
      <c r="E422" s="34" t="s">
        <v>46</v>
      </c>
      <c r="F422" s="34" t="s">
        <v>58</v>
      </c>
      <c r="G422" s="21"/>
      <c r="H422" s="21"/>
      <c r="I422" s="21" t="s">
        <v>19</v>
      </c>
      <c r="J422" s="21" t="s">
        <v>20</v>
      </c>
      <c r="M422" s="12"/>
    </row>
    <row r="423" spans="1:13" ht="18" customHeight="1">
      <c r="A423" s="4">
        <v>422</v>
      </c>
      <c r="B423" s="37">
        <v>42916</v>
      </c>
      <c r="C423" s="34" t="s">
        <v>28</v>
      </c>
      <c r="D423" s="34" t="s">
        <v>35</v>
      </c>
      <c r="E423" s="34" t="s">
        <v>41</v>
      </c>
      <c r="F423" s="34" t="s">
        <v>49</v>
      </c>
      <c r="G423" s="21"/>
      <c r="H423" s="21"/>
      <c r="I423" s="21" t="s">
        <v>8</v>
      </c>
      <c r="J423" s="21" t="s">
        <v>31</v>
      </c>
      <c r="M423" s="12"/>
    </row>
    <row r="424" spans="1:13" ht="18" customHeight="1">
      <c r="A424" s="4">
        <v>423</v>
      </c>
      <c r="B424" s="37">
        <v>42916</v>
      </c>
      <c r="C424" s="34" t="s">
        <v>29</v>
      </c>
      <c r="D424" s="34" t="s">
        <v>50</v>
      </c>
      <c r="E424" s="34" t="s">
        <v>131</v>
      </c>
      <c r="F424" s="34" t="s">
        <v>4</v>
      </c>
      <c r="G424" s="21"/>
      <c r="H424" s="21"/>
      <c r="I424" s="21" t="s">
        <v>37</v>
      </c>
      <c r="J424" s="21" t="s">
        <v>13</v>
      </c>
      <c r="M424" s="12"/>
    </row>
    <row r="425" spans="1:13" ht="18" customHeight="1">
      <c r="A425" s="4">
        <v>424</v>
      </c>
      <c r="B425" s="37">
        <v>42916</v>
      </c>
      <c r="C425" s="34" t="s">
        <v>43</v>
      </c>
      <c r="D425" s="34" t="s">
        <v>45</v>
      </c>
      <c r="E425" s="34" t="s">
        <v>23</v>
      </c>
      <c r="F425" s="34" t="s">
        <v>24</v>
      </c>
      <c r="G425" s="21"/>
      <c r="H425" s="21"/>
      <c r="I425" s="21" t="s">
        <v>38</v>
      </c>
      <c r="J425" s="21" t="s">
        <v>14</v>
      </c>
      <c r="M425" s="12"/>
    </row>
    <row r="426" spans="1:13" ht="18" customHeight="1">
      <c r="A426" s="4">
        <v>425</v>
      </c>
      <c r="B426" s="37">
        <v>42916</v>
      </c>
      <c r="C426" s="34" t="s">
        <v>22</v>
      </c>
      <c r="D426" s="34" t="s">
        <v>55</v>
      </c>
      <c r="E426" s="34" t="s">
        <v>11</v>
      </c>
      <c r="F426" s="34" t="s">
        <v>5</v>
      </c>
      <c r="G426" s="21"/>
      <c r="H426" s="21"/>
      <c r="I426" s="21" t="s">
        <v>32</v>
      </c>
      <c r="J426" s="21" t="s">
        <v>26</v>
      </c>
      <c r="M426" s="12"/>
    </row>
    <row r="427" spans="1:13" ht="18" customHeight="1">
      <c r="A427" s="4">
        <v>426</v>
      </c>
      <c r="B427" s="37">
        <v>42917</v>
      </c>
      <c r="C427" s="34" t="s">
        <v>45</v>
      </c>
      <c r="D427" s="34" t="s">
        <v>23</v>
      </c>
      <c r="E427" s="34" t="s">
        <v>24</v>
      </c>
      <c r="F427" s="34" t="s">
        <v>34</v>
      </c>
      <c r="G427" s="21"/>
      <c r="H427" s="21"/>
      <c r="I427" s="21" t="s">
        <v>38</v>
      </c>
      <c r="J427" s="21" t="s">
        <v>14</v>
      </c>
      <c r="M427" s="12"/>
    </row>
    <row r="428" spans="1:13" ht="18" customHeight="1">
      <c r="A428" s="4">
        <v>427</v>
      </c>
      <c r="B428" s="37">
        <v>42917</v>
      </c>
      <c r="C428" s="34" t="s">
        <v>35</v>
      </c>
      <c r="D428" s="34" t="s">
        <v>41</v>
      </c>
      <c r="E428" s="34" t="s">
        <v>49</v>
      </c>
      <c r="F428" s="34" t="s">
        <v>42</v>
      </c>
      <c r="G428" s="21"/>
      <c r="H428" s="21"/>
      <c r="I428" s="21" t="s">
        <v>8</v>
      </c>
      <c r="J428" s="21" t="s">
        <v>31</v>
      </c>
      <c r="M428" s="12"/>
    </row>
    <row r="429" spans="1:13" ht="18" customHeight="1">
      <c r="A429" s="4">
        <v>428</v>
      </c>
      <c r="B429" s="37">
        <v>42917</v>
      </c>
      <c r="C429" s="34" t="s">
        <v>55</v>
      </c>
      <c r="D429" s="34" t="s">
        <v>11</v>
      </c>
      <c r="E429" s="34" t="s">
        <v>5</v>
      </c>
      <c r="F429" s="34" t="s">
        <v>17</v>
      </c>
      <c r="G429" s="21"/>
      <c r="H429" s="21"/>
      <c r="I429" s="21" t="s">
        <v>32</v>
      </c>
      <c r="J429" s="21" t="s">
        <v>26</v>
      </c>
      <c r="M429" s="12"/>
    </row>
    <row r="430" spans="1:13" ht="18" customHeight="1">
      <c r="A430" s="4">
        <v>429</v>
      </c>
      <c r="B430" s="37">
        <v>42917</v>
      </c>
      <c r="C430" s="34" t="s">
        <v>30</v>
      </c>
      <c r="D430" s="34" t="s">
        <v>46</v>
      </c>
      <c r="E430" s="34" t="s">
        <v>58</v>
      </c>
      <c r="F430" s="34" t="s">
        <v>44</v>
      </c>
      <c r="G430" s="21"/>
      <c r="H430" s="21"/>
      <c r="I430" s="21" t="s">
        <v>19</v>
      </c>
      <c r="J430" s="21" t="s">
        <v>20</v>
      </c>
      <c r="M430" s="12"/>
    </row>
    <row r="431" spans="1:13" ht="18" customHeight="1">
      <c r="A431" s="4">
        <v>430</v>
      </c>
      <c r="B431" s="37">
        <v>42917</v>
      </c>
      <c r="C431" s="34" t="s">
        <v>50</v>
      </c>
      <c r="D431" s="34" t="s">
        <v>131</v>
      </c>
      <c r="E431" s="34" t="s">
        <v>4</v>
      </c>
      <c r="F431" s="34" t="s">
        <v>36</v>
      </c>
      <c r="G431" s="21"/>
      <c r="H431" s="21"/>
      <c r="I431" s="21" t="s">
        <v>37</v>
      </c>
      <c r="J431" s="21" t="s">
        <v>13</v>
      </c>
      <c r="M431" s="12"/>
    </row>
    <row r="432" spans="1:13" ht="18" customHeight="1">
      <c r="A432" s="4">
        <v>431</v>
      </c>
      <c r="B432" s="37">
        <v>42917</v>
      </c>
      <c r="C432" s="34" t="s">
        <v>16</v>
      </c>
      <c r="D432" s="34" t="s">
        <v>15</v>
      </c>
      <c r="E432" s="34" t="s">
        <v>40</v>
      </c>
      <c r="F432" s="34" t="s">
        <v>39</v>
      </c>
      <c r="G432" s="21"/>
      <c r="H432" s="21"/>
      <c r="I432" s="21" t="s">
        <v>9</v>
      </c>
      <c r="J432" s="21" t="s">
        <v>25</v>
      </c>
      <c r="M432" s="12"/>
    </row>
    <row r="433" spans="1:13" ht="18" customHeight="1">
      <c r="A433" s="4">
        <v>432</v>
      </c>
      <c r="B433" s="37">
        <v>42918</v>
      </c>
      <c r="C433" s="34" t="s">
        <v>41</v>
      </c>
      <c r="D433" s="34" t="s">
        <v>49</v>
      </c>
      <c r="E433" s="34" t="s">
        <v>42</v>
      </c>
      <c r="F433" s="34" t="s">
        <v>28</v>
      </c>
      <c r="G433" s="21"/>
      <c r="H433" s="21"/>
      <c r="I433" s="21" t="s">
        <v>8</v>
      </c>
      <c r="J433" s="21" t="s">
        <v>31</v>
      </c>
      <c r="M433" s="12"/>
    </row>
    <row r="434" spans="1:13" ht="18" customHeight="1">
      <c r="A434" s="4">
        <v>433</v>
      </c>
      <c r="B434" s="37">
        <v>42918</v>
      </c>
      <c r="C434" s="34" t="s">
        <v>46</v>
      </c>
      <c r="D434" s="34" t="s">
        <v>58</v>
      </c>
      <c r="E434" s="34" t="s">
        <v>44</v>
      </c>
      <c r="F434" s="34" t="s">
        <v>47</v>
      </c>
      <c r="G434" s="21"/>
      <c r="H434" s="21"/>
      <c r="I434" s="21" t="s">
        <v>19</v>
      </c>
      <c r="J434" s="21" t="s">
        <v>20</v>
      </c>
      <c r="M434" s="12"/>
    </row>
    <row r="435" spans="1:13" ht="18" customHeight="1">
      <c r="A435" s="4">
        <v>434</v>
      </c>
      <c r="B435" s="37">
        <v>42918</v>
      </c>
      <c r="C435" s="34" t="s">
        <v>23</v>
      </c>
      <c r="D435" s="34" t="s">
        <v>24</v>
      </c>
      <c r="E435" s="34" t="s">
        <v>34</v>
      </c>
      <c r="F435" s="34" t="s">
        <v>43</v>
      </c>
      <c r="G435" s="21"/>
      <c r="H435" s="21"/>
      <c r="I435" s="21" t="s">
        <v>38</v>
      </c>
      <c r="J435" s="21" t="s">
        <v>14</v>
      </c>
      <c r="M435" s="12"/>
    </row>
    <row r="436" spans="1:13" ht="18" customHeight="1">
      <c r="A436" s="4">
        <v>435</v>
      </c>
      <c r="B436" s="37">
        <v>42918</v>
      </c>
      <c r="C436" s="34" t="s">
        <v>131</v>
      </c>
      <c r="D436" s="34" t="s">
        <v>4</v>
      </c>
      <c r="E436" s="34" t="s">
        <v>36</v>
      </c>
      <c r="F436" s="34" t="s">
        <v>29</v>
      </c>
      <c r="G436" s="21"/>
      <c r="H436" s="21"/>
      <c r="I436" s="21" t="s">
        <v>37</v>
      </c>
      <c r="J436" s="21" t="s">
        <v>13</v>
      </c>
      <c r="M436" s="12"/>
    </row>
    <row r="437" spans="1:13" ht="18" customHeight="1">
      <c r="A437" s="4">
        <v>436</v>
      </c>
      <c r="B437" s="37">
        <v>42918</v>
      </c>
      <c r="C437" s="34" t="s">
        <v>15</v>
      </c>
      <c r="D437" s="34" t="s">
        <v>40</v>
      </c>
      <c r="E437" s="36" t="s">
        <v>39</v>
      </c>
      <c r="F437" s="34" t="s">
        <v>72</v>
      </c>
      <c r="G437" s="21"/>
      <c r="H437" s="21"/>
      <c r="I437" s="21" t="s">
        <v>9</v>
      </c>
      <c r="J437" s="21" t="s">
        <v>25</v>
      </c>
      <c r="M437" s="12"/>
    </row>
    <row r="438" spans="1:13" ht="18" customHeight="1">
      <c r="A438" s="4">
        <v>437</v>
      </c>
      <c r="B438" s="37">
        <v>42918</v>
      </c>
      <c r="C438" s="34" t="s">
        <v>11</v>
      </c>
      <c r="D438" s="34" t="s">
        <v>5</v>
      </c>
      <c r="E438" s="34" t="s">
        <v>18</v>
      </c>
      <c r="F438" s="34" t="s">
        <v>22</v>
      </c>
      <c r="G438" s="21"/>
      <c r="H438" s="21"/>
      <c r="I438" s="21" t="s">
        <v>32</v>
      </c>
      <c r="J438" s="21" t="s">
        <v>26</v>
      </c>
      <c r="M438" s="12"/>
    </row>
    <row r="439" spans="1:13" ht="18" customHeight="1">
      <c r="A439" s="4">
        <v>438</v>
      </c>
      <c r="B439" s="37">
        <v>42919</v>
      </c>
      <c r="C439" s="34" t="s">
        <v>5</v>
      </c>
      <c r="D439" s="34" t="s">
        <v>18</v>
      </c>
      <c r="E439" s="34" t="s">
        <v>17</v>
      </c>
      <c r="F439" s="34" t="s">
        <v>10</v>
      </c>
      <c r="G439" s="21"/>
      <c r="H439" s="21"/>
      <c r="I439" s="21" t="s">
        <v>31</v>
      </c>
      <c r="J439" s="21" t="s">
        <v>32</v>
      </c>
      <c r="M439" s="12"/>
    </row>
    <row r="440" spans="1:13" ht="18" customHeight="1">
      <c r="A440" s="4">
        <v>439</v>
      </c>
      <c r="B440" s="37">
        <v>42920</v>
      </c>
      <c r="C440" s="34" t="s">
        <v>4</v>
      </c>
      <c r="D440" s="34" t="s">
        <v>35</v>
      </c>
      <c r="E440" s="34" t="s">
        <v>16</v>
      </c>
      <c r="F440" s="34" t="s">
        <v>15</v>
      </c>
      <c r="G440" s="21"/>
      <c r="H440" s="21"/>
      <c r="I440" s="21" t="s">
        <v>8</v>
      </c>
      <c r="J440" s="21" t="s">
        <v>9</v>
      </c>
      <c r="M440" s="12"/>
    </row>
    <row r="441" spans="1:13" ht="18" customHeight="1">
      <c r="A441" s="4">
        <v>440</v>
      </c>
      <c r="B441" s="37">
        <v>42920</v>
      </c>
      <c r="C441" s="34" t="s">
        <v>49</v>
      </c>
      <c r="D441" s="36" t="s">
        <v>36</v>
      </c>
      <c r="E441" s="34" t="s">
        <v>132</v>
      </c>
      <c r="F441" s="34" t="s">
        <v>45</v>
      </c>
      <c r="G441" s="21"/>
      <c r="H441" s="21"/>
      <c r="I441" s="21" t="s">
        <v>25</v>
      </c>
      <c r="J441" s="21" t="s">
        <v>26</v>
      </c>
      <c r="M441" s="12"/>
    </row>
    <row r="442" spans="1:13" ht="18" customHeight="1">
      <c r="A442" s="4">
        <v>441</v>
      </c>
      <c r="B442" s="37">
        <v>42920</v>
      </c>
      <c r="C442" s="34" t="s">
        <v>24</v>
      </c>
      <c r="D442" s="34" t="s">
        <v>7</v>
      </c>
      <c r="E442" s="34" t="s">
        <v>22</v>
      </c>
      <c r="F442" s="34" t="s">
        <v>50</v>
      </c>
      <c r="G442" s="21"/>
      <c r="H442" s="21"/>
      <c r="I442" s="21" t="s">
        <v>19</v>
      </c>
      <c r="J442" s="21" t="s">
        <v>37</v>
      </c>
      <c r="M442" s="12"/>
    </row>
    <row r="443" spans="1:13" ht="18" customHeight="1">
      <c r="A443" s="4">
        <v>442</v>
      </c>
      <c r="B443" s="37">
        <v>42920</v>
      </c>
      <c r="C443" s="34" t="s">
        <v>18</v>
      </c>
      <c r="D443" s="34" t="s">
        <v>17</v>
      </c>
      <c r="E443" s="34" t="s">
        <v>10</v>
      </c>
      <c r="F443" s="34" t="s">
        <v>55</v>
      </c>
      <c r="G443" s="21"/>
      <c r="H443" s="21"/>
      <c r="I443" s="21" t="s">
        <v>31</v>
      </c>
      <c r="J443" s="21" t="s">
        <v>32</v>
      </c>
      <c r="M443" s="12"/>
    </row>
    <row r="444" spans="1:13" ht="18" customHeight="1">
      <c r="A444" s="4">
        <v>443</v>
      </c>
      <c r="B444" s="37">
        <v>42920</v>
      </c>
      <c r="C444" s="34" t="s">
        <v>27</v>
      </c>
      <c r="D444" s="34" t="s">
        <v>72</v>
      </c>
      <c r="E444" s="34" t="s">
        <v>29</v>
      </c>
      <c r="F444" s="34" t="s">
        <v>56</v>
      </c>
      <c r="G444" s="21"/>
      <c r="H444" s="21"/>
      <c r="I444" s="21" t="s">
        <v>20</v>
      </c>
      <c r="J444" s="21" t="s">
        <v>14</v>
      </c>
      <c r="M444" s="12"/>
    </row>
    <row r="445" spans="1:13" ht="18" customHeight="1">
      <c r="A445" s="4">
        <v>444</v>
      </c>
      <c r="B445" s="37">
        <v>42921</v>
      </c>
      <c r="C445" s="34" t="s">
        <v>7</v>
      </c>
      <c r="D445" s="34" t="s">
        <v>22</v>
      </c>
      <c r="E445" s="34" t="s">
        <v>50</v>
      </c>
      <c r="F445" s="34" t="s">
        <v>23</v>
      </c>
      <c r="G445" s="21"/>
      <c r="H445" s="21"/>
      <c r="I445" s="21" t="s">
        <v>19</v>
      </c>
      <c r="J445" s="21" t="s">
        <v>37</v>
      </c>
      <c r="M445" s="12"/>
    </row>
    <row r="446" spans="1:13" ht="18" customHeight="1">
      <c r="A446" s="4">
        <v>445</v>
      </c>
      <c r="B446" s="37">
        <v>42921</v>
      </c>
      <c r="C446" s="34" t="s">
        <v>72</v>
      </c>
      <c r="D446" s="34" t="s">
        <v>29</v>
      </c>
      <c r="E446" s="34" t="s">
        <v>56</v>
      </c>
      <c r="F446" s="34" t="s">
        <v>33</v>
      </c>
      <c r="G446" s="21"/>
      <c r="H446" s="21"/>
      <c r="I446" s="21" t="s">
        <v>20</v>
      </c>
      <c r="J446" s="21" t="s">
        <v>14</v>
      </c>
      <c r="M446" s="12"/>
    </row>
    <row r="447" spans="1:13" ht="18" customHeight="1">
      <c r="A447" s="4">
        <v>446</v>
      </c>
      <c r="B447" s="37">
        <v>42921</v>
      </c>
      <c r="C447" s="34" t="s">
        <v>35</v>
      </c>
      <c r="D447" s="34" t="s">
        <v>16</v>
      </c>
      <c r="E447" s="34" t="s">
        <v>15</v>
      </c>
      <c r="F447" s="34" t="s">
        <v>41</v>
      </c>
      <c r="G447" s="21"/>
      <c r="H447" s="21"/>
      <c r="I447" s="21" t="s">
        <v>8</v>
      </c>
      <c r="J447" s="21" t="s">
        <v>9</v>
      </c>
      <c r="M447" s="12"/>
    </row>
    <row r="448" spans="1:13" ht="18" customHeight="1">
      <c r="A448" s="4">
        <v>447</v>
      </c>
      <c r="B448" s="37">
        <v>42921</v>
      </c>
      <c r="C448" s="34" t="s">
        <v>36</v>
      </c>
      <c r="D448" s="34" t="s">
        <v>132</v>
      </c>
      <c r="E448" s="34" t="s">
        <v>45</v>
      </c>
      <c r="F448" s="34" t="s">
        <v>46</v>
      </c>
      <c r="G448" s="21"/>
      <c r="H448" s="21"/>
      <c r="I448" s="21" t="s">
        <v>25</v>
      </c>
      <c r="J448" s="21" t="s">
        <v>26</v>
      </c>
      <c r="M448" s="12"/>
    </row>
    <row r="449" spans="1:13" ht="18" customHeight="1">
      <c r="A449" s="4">
        <v>448</v>
      </c>
      <c r="B449" s="37">
        <v>42921</v>
      </c>
      <c r="C449" s="34" t="s">
        <v>6</v>
      </c>
      <c r="D449" s="34" t="s">
        <v>28</v>
      </c>
      <c r="E449" s="34" t="s">
        <v>30</v>
      </c>
      <c r="F449" s="34" t="s">
        <v>131</v>
      </c>
      <c r="G449" s="21"/>
      <c r="H449" s="21"/>
      <c r="I449" s="21" t="s">
        <v>13</v>
      </c>
      <c r="J449" s="21" t="s">
        <v>38</v>
      </c>
      <c r="M449" s="12"/>
    </row>
    <row r="450" spans="1:13" ht="18" customHeight="1">
      <c r="A450" s="4">
        <v>449</v>
      </c>
      <c r="B450" s="37">
        <v>42922</v>
      </c>
      <c r="C450" s="34" t="s">
        <v>28</v>
      </c>
      <c r="D450" s="34" t="s">
        <v>30</v>
      </c>
      <c r="E450" s="34" t="s">
        <v>131</v>
      </c>
      <c r="F450" s="34" t="s">
        <v>21</v>
      </c>
      <c r="G450" s="21"/>
      <c r="H450" s="21"/>
      <c r="I450" s="21" t="s">
        <v>13</v>
      </c>
      <c r="J450" s="21" t="s">
        <v>38</v>
      </c>
      <c r="M450" s="12"/>
    </row>
    <row r="451" spans="1:13" ht="18" customHeight="1">
      <c r="A451" s="4">
        <v>450</v>
      </c>
      <c r="B451" s="37">
        <v>42922</v>
      </c>
      <c r="C451" s="34" t="s">
        <v>29</v>
      </c>
      <c r="D451" s="34" t="s">
        <v>56</v>
      </c>
      <c r="E451" s="34" t="s">
        <v>33</v>
      </c>
      <c r="F451" s="34" t="s">
        <v>27</v>
      </c>
      <c r="G451" s="21"/>
      <c r="H451" s="21"/>
      <c r="I451" s="21" t="s">
        <v>20</v>
      </c>
      <c r="J451" s="21" t="s">
        <v>14</v>
      </c>
      <c r="M451" s="12"/>
    </row>
    <row r="452" spans="1:13" ht="18" customHeight="1">
      <c r="A452" s="4">
        <v>451</v>
      </c>
      <c r="B452" s="37">
        <v>42922</v>
      </c>
      <c r="C452" s="34" t="s">
        <v>17</v>
      </c>
      <c r="D452" s="34" t="s">
        <v>10</v>
      </c>
      <c r="E452" s="34" t="s">
        <v>55</v>
      </c>
      <c r="F452" s="34" t="s">
        <v>5</v>
      </c>
      <c r="G452" s="21"/>
      <c r="H452" s="21"/>
      <c r="I452" s="21" t="s">
        <v>31</v>
      </c>
      <c r="J452" s="21" t="s">
        <v>32</v>
      </c>
      <c r="M452" s="12"/>
    </row>
    <row r="453" spans="1:13" ht="18" customHeight="1">
      <c r="A453" s="4">
        <v>452</v>
      </c>
      <c r="B453" s="37">
        <v>42922</v>
      </c>
      <c r="C453" s="34" t="s">
        <v>22</v>
      </c>
      <c r="D453" s="34" t="s">
        <v>50</v>
      </c>
      <c r="E453" s="34" t="s">
        <v>23</v>
      </c>
      <c r="F453" s="34" t="s">
        <v>24</v>
      </c>
      <c r="G453" s="21"/>
      <c r="H453" s="21"/>
      <c r="I453" s="21" t="s">
        <v>19</v>
      </c>
      <c r="J453" s="21" t="s">
        <v>37</v>
      </c>
      <c r="M453" s="12"/>
    </row>
    <row r="454" spans="1:13" ht="18" customHeight="1">
      <c r="A454" s="4">
        <v>453</v>
      </c>
      <c r="B454" s="37">
        <v>42923</v>
      </c>
      <c r="C454" s="34" t="s">
        <v>39</v>
      </c>
      <c r="D454" s="34" t="s">
        <v>44</v>
      </c>
      <c r="E454" s="34" t="s">
        <v>47</v>
      </c>
      <c r="F454" s="34" t="s">
        <v>35</v>
      </c>
      <c r="G454" s="21"/>
      <c r="H454" s="21"/>
      <c r="I454" s="21" t="s">
        <v>20</v>
      </c>
      <c r="J454" s="21" t="s">
        <v>13</v>
      </c>
      <c r="M454" s="12"/>
    </row>
    <row r="455" spans="1:13" ht="18" customHeight="1">
      <c r="A455" s="4">
        <v>454</v>
      </c>
      <c r="B455" s="37">
        <v>42923</v>
      </c>
      <c r="C455" s="34" t="s">
        <v>10</v>
      </c>
      <c r="D455" s="34" t="s">
        <v>55</v>
      </c>
      <c r="E455" s="34" t="s">
        <v>5</v>
      </c>
      <c r="F455" s="34" t="s">
        <v>18</v>
      </c>
      <c r="G455" s="21"/>
      <c r="H455" s="21"/>
      <c r="I455" s="21" t="s">
        <v>31</v>
      </c>
      <c r="J455" s="21" t="s">
        <v>25</v>
      </c>
      <c r="M455" s="12"/>
    </row>
    <row r="456" spans="1:13" ht="18" customHeight="1">
      <c r="A456" s="4">
        <v>455</v>
      </c>
      <c r="B456" s="37">
        <v>42923</v>
      </c>
      <c r="C456" s="34" t="s">
        <v>48</v>
      </c>
      <c r="D456" s="34" t="s">
        <v>131</v>
      </c>
      <c r="E456" s="34" t="s">
        <v>21</v>
      </c>
      <c r="F456" s="34" t="s">
        <v>4</v>
      </c>
      <c r="G456" s="21"/>
      <c r="H456" s="21"/>
      <c r="I456" s="21" t="s">
        <v>9</v>
      </c>
      <c r="J456" s="21" t="s">
        <v>32</v>
      </c>
      <c r="M456" s="12"/>
    </row>
    <row r="457" spans="1:13" ht="18" customHeight="1">
      <c r="A457" s="4">
        <v>456</v>
      </c>
      <c r="B457" s="37">
        <v>42923</v>
      </c>
      <c r="C457" s="34" t="s">
        <v>30</v>
      </c>
      <c r="D457" s="34" t="s">
        <v>33</v>
      </c>
      <c r="E457" s="36" t="s">
        <v>42</v>
      </c>
      <c r="F457" s="34" t="s">
        <v>6</v>
      </c>
      <c r="G457" s="21"/>
      <c r="H457" s="21"/>
      <c r="I457" s="21" t="s">
        <v>14</v>
      </c>
      <c r="J457" s="21" t="s">
        <v>19</v>
      </c>
      <c r="M457" s="12"/>
    </row>
    <row r="458" spans="1:13" ht="18" customHeight="1">
      <c r="A458" s="4">
        <v>457</v>
      </c>
      <c r="B458" s="37">
        <v>42923</v>
      </c>
      <c r="C458" s="34" t="s">
        <v>142</v>
      </c>
      <c r="D458" s="34" t="s">
        <v>23</v>
      </c>
      <c r="E458" s="34" t="s">
        <v>43</v>
      </c>
      <c r="F458" s="34" t="s">
        <v>7</v>
      </c>
      <c r="G458" s="21"/>
      <c r="H458" s="21"/>
      <c r="I458" s="21" t="s">
        <v>38</v>
      </c>
      <c r="J458" s="21" t="s">
        <v>37</v>
      </c>
      <c r="M458" s="12"/>
    </row>
    <row r="459" spans="1:13" ht="18" customHeight="1">
      <c r="A459" s="4">
        <v>458</v>
      </c>
      <c r="B459" s="37">
        <v>42923</v>
      </c>
      <c r="C459" s="34" t="s">
        <v>16</v>
      </c>
      <c r="D459" s="34" t="s">
        <v>34</v>
      </c>
      <c r="E459" s="34" t="s">
        <v>24</v>
      </c>
      <c r="F459" s="34" t="s">
        <v>72</v>
      </c>
      <c r="G459" s="21"/>
      <c r="H459" s="21"/>
      <c r="I459" s="21" t="s">
        <v>26</v>
      </c>
      <c r="J459" s="21" t="s">
        <v>8</v>
      </c>
      <c r="M459" s="12"/>
    </row>
    <row r="460" spans="1:13" ht="18" customHeight="1">
      <c r="A460" s="4">
        <v>459</v>
      </c>
      <c r="B460" s="37">
        <v>42924</v>
      </c>
      <c r="C460" s="34" t="s">
        <v>55</v>
      </c>
      <c r="D460" s="34" t="s">
        <v>5</v>
      </c>
      <c r="E460" s="34" t="s">
        <v>18</v>
      </c>
      <c r="F460" s="34" t="s">
        <v>17</v>
      </c>
      <c r="G460" s="21"/>
      <c r="H460" s="21"/>
      <c r="I460" s="21" t="s">
        <v>31</v>
      </c>
      <c r="J460" s="21" t="s">
        <v>25</v>
      </c>
      <c r="M460" s="12"/>
    </row>
    <row r="461" spans="1:13" ht="18" customHeight="1">
      <c r="A461" s="4">
        <v>460</v>
      </c>
      <c r="B461" s="37">
        <v>42924</v>
      </c>
      <c r="C461" s="34" t="s">
        <v>34</v>
      </c>
      <c r="D461" s="34" t="s">
        <v>24</v>
      </c>
      <c r="E461" s="34" t="s">
        <v>72</v>
      </c>
      <c r="F461" s="34" t="s">
        <v>59</v>
      </c>
      <c r="G461" s="21"/>
      <c r="H461" s="21"/>
      <c r="I461" s="21" t="s">
        <v>26</v>
      </c>
      <c r="J461" s="21" t="s">
        <v>8</v>
      </c>
      <c r="M461" s="12"/>
    </row>
    <row r="462" spans="1:13" ht="18" customHeight="1">
      <c r="A462" s="4">
        <v>461</v>
      </c>
      <c r="B462" s="37">
        <v>42924</v>
      </c>
      <c r="C462" s="34" t="s">
        <v>44</v>
      </c>
      <c r="D462" s="34" t="s">
        <v>47</v>
      </c>
      <c r="E462" s="34" t="s">
        <v>35</v>
      </c>
      <c r="F462" s="34" t="s">
        <v>57</v>
      </c>
      <c r="G462" s="21"/>
      <c r="H462" s="21"/>
      <c r="I462" s="21" t="s">
        <v>20</v>
      </c>
      <c r="J462" s="21" t="s">
        <v>13</v>
      </c>
      <c r="M462" s="12"/>
    </row>
    <row r="463" spans="1:13" ht="18" customHeight="1">
      <c r="A463" s="4">
        <v>462</v>
      </c>
      <c r="B463" s="37">
        <v>42924</v>
      </c>
      <c r="C463" s="34" t="s">
        <v>23</v>
      </c>
      <c r="D463" s="34" t="s">
        <v>43</v>
      </c>
      <c r="E463" s="34" t="s">
        <v>7</v>
      </c>
      <c r="F463" s="34" t="s">
        <v>11</v>
      </c>
      <c r="G463" s="21"/>
      <c r="H463" s="21"/>
      <c r="I463" s="21" t="s">
        <v>38</v>
      </c>
      <c r="J463" s="21" t="s">
        <v>37</v>
      </c>
      <c r="M463" s="12"/>
    </row>
    <row r="464" spans="1:13" ht="18" customHeight="1">
      <c r="A464" s="4">
        <v>463</v>
      </c>
      <c r="B464" s="37">
        <v>42924</v>
      </c>
      <c r="C464" s="34" t="s">
        <v>131</v>
      </c>
      <c r="D464" s="34" t="s">
        <v>21</v>
      </c>
      <c r="E464" s="34" t="s">
        <v>4</v>
      </c>
      <c r="F464" s="34" t="s">
        <v>28</v>
      </c>
      <c r="G464" s="21"/>
      <c r="H464" s="21"/>
      <c r="I464" s="21" t="s">
        <v>9</v>
      </c>
      <c r="J464" s="21" t="s">
        <v>32</v>
      </c>
      <c r="M464" s="12"/>
    </row>
    <row r="465" spans="1:13" ht="18" customHeight="1">
      <c r="A465" s="4">
        <v>464</v>
      </c>
      <c r="B465" s="37">
        <v>42924</v>
      </c>
      <c r="C465" s="34" t="s">
        <v>33</v>
      </c>
      <c r="D465" s="34" t="s">
        <v>42</v>
      </c>
      <c r="E465" s="34" t="s">
        <v>6</v>
      </c>
      <c r="F465" s="34" t="s">
        <v>40</v>
      </c>
      <c r="G465" s="21"/>
      <c r="H465" s="21"/>
      <c r="I465" s="21" t="s">
        <v>14</v>
      </c>
      <c r="J465" s="21" t="s">
        <v>19</v>
      </c>
      <c r="M465" s="12"/>
    </row>
    <row r="466" spans="1:13" ht="18" customHeight="1">
      <c r="A466" s="4">
        <v>465</v>
      </c>
      <c r="B466" s="37">
        <v>42925</v>
      </c>
      <c r="C466" s="34" t="s">
        <v>47</v>
      </c>
      <c r="D466" s="34" t="s">
        <v>35</v>
      </c>
      <c r="E466" s="34" t="s">
        <v>57</v>
      </c>
      <c r="F466" s="34" t="s">
        <v>39</v>
      </c>
      <c r="G466" s="21"/>
      <c r="H466" s="21"/>
      <c r="I466" s="21" t="s">
        <v>20</v>
      </c>
      <c r="J466" s="21" t="s">
        <v>13</v>
      </c>
      <c r="M466" s="12"/>
    </row>
    <row r="467" spans="1:13" ht="18" customHeight="1">
      <c r="A467" s="4">
        <v>466</v>
      </c>
      <c r="B467" s="37">
        <v>42925</v>
      </c>
      <c r="C467" s="34" t="s">
        <v>42</v>
      </c>
      <c r="D467" s="34" t="s">
        <v>6</v>
      </c>
      <c r="E467" s="34" t="s">
        <v>40</v>
      </c>
      <c r="F467" s="34" t="s">
        <v>30</v>
      </c>
      <c r="G467" s="21"/>
      <c r="H467" s="21"/>
      <c r="I467" s="21" t="s">
        <v>14</v>
      </c>
      <c r="J467" s="21" t="s">
        <v>19</v>
      </c>
      <c r="M467" s="12"/>
    </row>
    <row r="468" spans="1:13" ht="18" customHeight="1">
      <c r="A468" s="4">
        <v>467</v>
      </c>
      <c r="B468" s="37">
        <v>42925</v>
      </c>
      <c r="C468" s="34" t="s">
        <v>5</v>
      </c>
      <c r="D468" s="34" t="s">
        <v>18</v>
      </c>
      <c r="E468" s="34" t="s">
        <v>17</v>
      </c>
      <c r="F468" s="34" t="s">
        <v>10</v>
      </c>
      <c r="G468" s="21"/>
      <c r="H468" s="21"/>
      <c r="I468" s="21" t="s">
        <v>31</v>
      </c>
      <c r="J468" s="21" t="s">
        <v>25</v>
      </c>
      <c r="M468" s="12"/>
    </row>
    <row r="469" spans="1:13" ht="18" customHeight="1">
      <c r="A469" s="4">
        <v>468</v>
      </c>
      <c r="B469" s="37">
        <v>42925</v>
      </c>
      <c r="C469" s="34" t="s">
        <v>43</v>
      </c>
      <c r="D469" s="34" t="s">
        <v>7</v>
      </c>
      <c r="E469" s="34" t="s">
        <v>11</v>
      </c>
      <c r="F469" s="34" t="s">
        <v>142</v>
      </c>
      <c r="G469" s="21"/>
      <c r="H469" s="21"/>
      <c r="I469" s="21" t="s">
        <v>38</v>
      </c>
      <c r="J469" s="21" t="s">
        <v>37</v>
      </c>
      <c r="M469" s="12"/>
    </row>
    <row r="470" spans="1:13" ht="18" customHeight="1">
      <c r="A470" s="4">
        <v>469</v>
      </c>
      <c r="B470" s="37">
        <v>42925</v>
      </c>
      <c r="C470" s="34" t="s">
        <v>24</v>
      </c>
      <c r="D470" s="34" t="s">
        <v>72</v>
      </c>
      <c r="E470" s="34" t="s">
        <v>59</v>
      </c>
      <c r="F470" s="34" t="s">
        <v>80</v>
      </c>
      <c r="G470" s="21"/>
      <c r="H470" s="21"/>
      <c r="I470" s="21" t="s">
        <v>26</v>
      </c>
      <c r="J470" s="21" t="s">
        <v>8</v>
      </c>
      <c r="M470" s="12"/>
    </row>
    <row r="471" spans="1:13" ht="18" customHeight="1">
      <c r="A471" s="4">
        <v>470</v>
      </c>
      <c r="B471" s="37">
        <v>42925</v>
      </c>
      <c r="C471" s="34" t="s">
        <v>21</v>
      </c>
      <c r="D471" s="34" t="s">
        <v>4</v>
      </c>
      <c r="E471" s="34" t="s">
        <v>28</v>
      </c>
      <c r="F471" s="34" t="s">
        <v>48</v>
      </c>
      <c r="G471" s="21"/>
      <c r="H471" s="21"/>
      <c r="I471" s="21" t="s">
        <v>9</v>
      </c>
      <c r="J471" s="21" t="s">
        <v>32</v>
      </c>
      <c r="M471" s="12"/>
    </row>
    <row r="472" spans="1:13" ht="18" customHeight="1">
      <c r="A472" s="4">
        <v>471</v>
      </c>
      <c r="B472" s="37">
        <v>42926</v>
      </c>
      <c r="C472" s="34" t="s">
        <v>4</v>
      </c>
      <c r="D472" s="34" t="s">
        <v>40</v>
      </c>
      <c r="E472" s="34" t="s">
        <v>30</v>
      </c>
      <c r="F472" s="34" t="s">
        <v>49</v>
      </c>
      <c r="G472" s="21"/>
      <c r="H472" s="21"/>
      <c r="I472" s="21" t="s">
        <v>37</v>
      </c>
      <c r="J472" s="21" t="s">
        <v>14</v>
      </c>
      <c r="M472" s="12"/>
    </row>
    <row r="473" spans="1:13" ht="18" customHeight="1">
      <c r="A473" s="4">
        <v>472</v>
      </c>
      <c r="B473" s="37">
        <v>42926</v>
      </c>
      <c r="C473" s="34" t="s">
        <v>35</v>
      </c>
      <c r="D473" s="34" t="s">
        <v>45</v>
      </c>
      <c r="E473" s="34" t="s">
        <v>27</v>
      </c>
      <c r="F473" s="34" t="s">
        <v>23</v>
      </c>
      <c r="G473" s="21"/>
      <c r="H473" s="21"/>
      <c r="I473" s="21" t="s">
        <v>19</v>
      </c>
      <c r="J473" s="21" t="s">
        <v>13</v>
      </c>
      <c r="M473" s="12"/>
    </row>
    <row r="474" spans="1:13" ht="18" customHeight="1">
      <c r="A474" s="4">
        <v>473</v>
      </c>
      <c r="B474" s="37">
        <v>42926</v>
      </c>
      <c r="C474" s="34" t="s">
        <v>6</v>
      </c>
      <c r="D474" s="34" t="s">
        <v>56</v>
      </c>
      <c r="E474" s="34" t="s">
        <v>39</v>
      </c>
      <c r="F474" s="34" t="s">
        <v>33</v>
      </c>
      <c r="G474" s="21"/>
      <c r="H474" s="21"/>
      <c r="I474" s="21" t="s">
        <v>32</v>
      </c>
      <c r="J474" s="21" t="s">
        <v>8</v>
      </c>
      <c r="M474" s="12"/>
    </row>
    <row r="475" spans="1:13" ht="18" customHeight="1">
      <c r="A475" s="4">
        <v>474</v>
      </c>
      <c r="B475" s="37">
        <v>42926</v>
      </c>
      <c r="C475" s="34" t="s">
        <v>50</v>
      </c>
      <c r="D475" s="34" t="s">
        <v>15</v>
      </c>
      <c r="E475" s="34" t="s">
        <v>46</v>
      </c>
      <c r="F475" s="34" t="s">
        <v>44</v>
      </c>
      <c r="G475" s="21"/>
      <c r="H475" s="21"/>
      <c r="I475" s="21" t="s">
        <v>26</v>
      </c>
      <c r="J475" s="21" t="s">
        <v>31</v>
      </c>
      <c r="M475" s="12"/>
    </row>
    <row r="476" spans="1:13" ht="18" customHeight="1">
      <c r="A476" s="4">
        <v>475</v>
      </c>
      <c r="B476" s="37">
        <v>42927</v>
      </c>
      <c r="C476" s="34" t="s">
        <v>45</v>
      </c>
      <c r="D476" s="34" t="s">
        <v>27</v>
      </c>
      <c r="E476" s="34" t="s">
        <v>23</v>
      </c>
      <c r="F476" s="34" t="s">
        <v>29</v>
      </c>
      <c r="G476" s="21"/>
      <c r="H476" s="21"/>
      <c r="I476" s="21" t="s">
        <v>19</v>
      </c>
      <c r="J476" s="21" t="s">
        <v>13</v>
      </c>
      <c r="M476" s="12"/>
    </row>
    <row r="477" spans="1:13" ht="18" customHeight="1">
      <c r="A477" s="4">
        <v>476</v>
      </c>
      <c r="B477" s="37">
        <v>42927</v>
      </c>
      <c r="C477" s="34" t="s">
        <v>7</v>
      </c>
      <c r="D477" s="34" t="s">
        <v>28</v>
      </c>
      <c r="E477" s="34" t="s">
        <v>142</v>
      </c>
      <c r="F477" s="34" t="s">
        <v>10</v>
      </c>
      <c r="G477" s="21"/>
      <c r="H477" s="21"/>
      <c r="I477" s="21" t="s">
        <v>25</v>
      </c>
      <c r="J477" s="21" t="s">
        <v>9</v>
      </c>
      <c r="M477" s="12"/>
    </row>
    <row r="478" spans="1:13" ht="18" customHeight="1">
      <c r="A478" s="4">
        <v>477</v>
      </c>
      <c r="B478" s="37">
        <v>42927</v>
      </c>
      <c r="C478" s="34" t="s">
        <v>40</v>
      </c>
      <c r="D478" s="34" t="s">
        <v>30</v>
      </c>
      <c r="E478" s="34" t="s">
        <v>49</v>
      </c>
      <c r="F478" s="34" t="s">
        <v>36</v>
      </c>
      <c r="G478" s="21"/>
      <c r="H478" s="21"/>
      <c r="I478" s="21" t="s">
        <v>37</v>
      </c>
      <c r="J478" s="21" t="s">
        <v>14</v>
      </c>
      <c r="M478" s="12"/>
    </row>
    <row r="479" spans="1:13" ht="18" customHeight="1">
      <c r="A479" s="4">
        <v>478</v>
      </c>
      <c r="B479" s="37">
        <v>42927</v>
      </c>
      <c r="C479" s="34" t="s">
        <v>132</v>
      </c>
      <c r="D479" s="34" t="s">
        <v>11</v>
      </c>
      <c r="E479" s="34" t="s">
        <v>16</v>
      </c>
      <c r="F479" s="34" t="s">
        <v>34</v>
      </c>
      <c r="G479" s="21"/>
      <c r="H479" s="21"/>
      <c r="I479" s="21" t="s">
        <v>38</v>
      </c>
      <c r="J479" s="21" t="s">
        <v>20</v>
      </c>
      <c r="M479" s="12"/>
    </row>
    <row r="480" spans="1:13" ht="18" customHeight="1">
      <c r="A480" s="4">
        <v>479</v>
      </c>
      <c r="B480" s="37">
        <v>42927</v>
      </c>
      <c r="C480" s="34" t="s">
        <v>56</v>
      </c>
      <c r="D480" s="34" t="s">
        <v>39</v>
      </c>
      <c r="E480" s="34" t="s">
        <v>33</v>
      </c>
      <c r="F480" s="34" t="s">
        <v>22</v>
      </c>
      <c r="G480" s="21"/>
      <c r="H480" s="21"/>
      <c r="I480" s="21" t="s">
        <v>32</v>
      </c>
      <c r="J480" s="21" t="s">
        <v>8</v>
      </c>
      <c r="M480" s="12"/>
    </row>
    <row r="481" spans="1:13" ht="18" customHeight="1">
      <c r="A481" s="4">
        <v>480</v>
      </c>
      <c r="B481" s="37">
        <v>42927</v>
      </c>
      <c r="C481" s="34" t="s">
        <v>15</v>
      </c>
      <c r="D481" s="34" t="s">
        <v>46</v>
      </c>
      <c r="E481" s="36" t="s">
        <v>44</v>
      </c>
      <c r="F481" s="34" t="s">
        <v>43</v>
      </c>
      <c r="G481" s="21"/>
      <c r="H481" s="21"/>
      <c r="I481" s="21" t="s">
        <v>26</v>
      </c>
      <c r="J481" s="21" t="s">
        <v>31</v>
      </c>
      <c r="M481" s="12"/>
    </row>
    <row r="482" spans="1:13" ht="18" customHeight="1">
      <c r="A482" s="4">
        <v>481</v>
      </c>
      <c r="B482" s="37">
        <v>42928</v>
      </c>
      <c r="C482" s="34" t="s">
        <v>39</v>
      </c>
      <c r="D482" s="34" t="s">
        <v>33</v>
      </c>
      <c r="E482" s="34" t="s">
        <v>22</v>
      </c>
      <c r="F482" s="34" t="s">
        <v>6</v>
      </c>
      <c r="G482" s="21"/>
      <c r="H482" s="21"/>
      <c r="I482" s="21" t="s">
        <v>32</v>
      </c>
      <c r="J482" s="21" t="s">
        <v>8</v>
      </c>
      <c r="M482" s="12"/>
    </row>
    <row r="483" spans="1:13" ht="18" customHeight="1">
      <c r="A483" s="4">
        <v>482</v>
      </c>
      <c r="B483" s="37">
        <v>42928</v>
      </c>
      <c r="C483" s="34" t="s">
        <v>46</v>
      </c>
      <c r="D483" s="34" t="s">
        <v>44</v>
      </c>
      <c r="E483" s="34" t="s">
        <v>43</v>
      </c>
      <c r="F483" s="34" t="s">
        <v>50</v>
      </c>
      <c r="G483" s="21"/>
      <c r="H483" s="21"/>
      <c r="I483" s="21" t="s">
        <v>26</v>
      </c>
      <c r="J483" s="21" t="s">
        <v>31</v>
      </c>
      <c r="M483" s="12"/>
    </row>
    <row r="484" spans="1:13" ht="18" customHeight="1">
      <c r="A484" s="4">
        <v>483</v>
      </c>
      <c r="B484" s="37">
        <v>42928</v>
      </c>
      <c r="C484" s="34" t="s">
        <v>28</v>
      </c>
      <c r="D484" s="34" t="s">
        <v>142</v>
      </c>
      <c r="E484" s="34" t="s">
        <v>10</v>
      </c>
      <c r="F484" s="34" t="s">
        <v>21</v>
      </c>
      <c r="G484" s="21"/>
      <c r="H484" s="21"/>
      <c r="I484" s="21" t="s">
        <v>25</v>
      </c>
      <c r="J484" s="21" t="s">
        <v>9</v>
      </c>
      <c r="M484" s="12"/>
    </row>
    <row r="485" spans="1:13" ht="18" customHeight="1">
      <c r="A485" s="4">
        <v>484</v>
      </c>
      <c r="B485" s="37">
        <v>42928</v>
      </c>
      <c r="C485" s="34" t="s">
        <v>30</v>
      </c>
      <c r="D485" s="34" t="s">
        <v>49</v>
      </c>
      <c r="E485" s="34" t="s">
        <v>36</v>
      </c>
      <c r="F485" s="34" t="s">
        <v>4</v>
      </c>
      <c r="G485" s="21"/>
      <c r="H485" s="21"/>
      <c r="I485" s="21" t="s">
        <v>37</v>
      </c>
      <c r="J485" s="21" t="s">
        <v>14</v>
      </c>
      <c r="M485" s="12"/>
    </row>
    <row r="486" spans="1:13" ht="18" customHeight="1">
      <c r="A486" s="4">
        <v>485</v>
      </c>
      <c r="B486" s="37">
        <v>42928</v>
      </c>
      <c r="C486" s="34" t="s">
        <v>11</v>
      </c>
      <c r="D486" s="34" t="s">
        <v>16</v>
      </c>
      <c r="E486" s="34" t="s">
        <v>34</v>
      </c>
      <c r="F486" s="34" t="s">
        <v>24</v>
      </c>
      <c r="G486" s="21"/>
      <c r="H486" s="21"/>
      <c r="I486" s="21" t="s">
        <v>38</v>
      </c>
      <c r="J486" s="21" t="s">
        <v>20</v>
      </c>
      <c r="M486" s="12"/>
    </row>
    <row r="487" spans="1:13" ht="18" customHeight="1">
      <c r="A487" s="4">
        <v>486</v>
      </c>
      <c r="B487" s="37">
        <v>42928</v>
      </c>
      <c r="C487" s="34" t="s">
        <v>27</v>
      </c>
      <c r="D487" s="34" t="s">
        <v>23</v>
      </c>
      <c r="E487" s="34" t="s">
        <v>29</v>
      </c>
      <c r="F487" s="34" t="s">
        <v>35</v>
      </c>
      <c r="G487" s="21"/>
      <c r="H487" s="21"/>
      <c r="I487" s="21" t="s">
        <v>19</v>
      </c>
      <c r="J487" s="21" t="s">
        <v>13</v>
      </c>
      <c r="M487" s="12"/>
    </row>
    <row r="488" spans="1:13" ht="18" customHeight="1">
      <c r="A488" s="4">
        <v>487</v>
      </c>
      <c r="B488" s="37">
        <v>42930</v>
      </c>
      <c r="C488" s="34" t="s">
        <v>36</v>
      </c>
      <c r="D488" s="34" t="s">
        <v>132</v>
      </c>
      <c r="E488" s="34" t="s">
        <v>16</v>
      </c>
      <c r="F488" s="34" t="s">
        <v>18</v>
      </c>
      <c r="G488" s="21" t="s">
        <v>39</v>
      </c>
      <c r="H488" s="21" t="s">
        <v>48</v>
      </c>
      <c r="I488" s="21" t="s">
        <v>134</v>
      </c>
      <c r="J488" s="21" t="s">
        <v>133</v>
      </c>
      <c r="M488" s="12"/>
    </row>
    <row r="489" spans="1:13" ht="18" customHeight="1">
      <c r="A489" s="4">
        <v>488</v>
      </c>
      <c r="B489" s="37">
        <v>42931</v>
      </c>
      <c r="C489" s="34" t="s">
        <v>48</v>
      </c>
      <c r="D489" s="34" t="s">
        <v>39</v>
      </c>
      <c r="E489" s="34" t="s">
        <v>18</v>
      </c>
      <c r="F489" s="34" t="s">
        <v>16</v>
      </c>
      <c r="G489" s="21" t="s">
        <v>132</v>
      </c>
      <c r="H489" s="21" t="s">
        <v>36</v>
      </c>
      <c r="I489" s="21" t="s">
        <v>133</v>
      </c>
      <c r="J489" s="21" t="s">
        <v>134</v>
      </c>
      <c r="M489" s="12"/>
    </row>
    <row r="490" spans="1:13" ht="18" customHeight="1">
      <c r="A490" s="4">
        <v>489</v>
      </c>
      <c r="B490" s="37">
        <v>42933</v>
      </c>
      <c r="C490" s="34" t="s">
        <v>72</v>
      </c>
      <c r="D490" s="34" t="s">
        <v>43</v>
      </c>
      <c r="E490" s="34" t="s">
        <v>24</v>
      </c>
      <c r="F490" s="34" t="s">
        <v>15</v>
      </c>
      <c r="G490" s="21"/>
      <c r="H490" s="21"/>
      <c r="I490" s="21" t="s">
        <v>38</v>
      </c>
      <c r="J490" s="21" t="s">
        <v>19</v>
      </c>
      <c r="M490" s="12"/>
    </row>
    <row r="491" spans="1:13" ht="18" customHeight="1">
      <c r="A491" s="4">
        <v>490</v>
      </c>
      <c r="B491" s="37">
        <v>42933</v>
      </c>
      <c r="C491" s="34" t="s">
        <v>55</v>
      </c>
      <c r="D491" s="34" t="s">
        <v>35</v>
      </c>
      <c r="E491" s="34" t="s">
        <v>4</v>
      </c>
      <c r="F491" s="34" t="s">
        <v>40</v>
      </c>
      <c r="G491" s="21"/>
      <c r="H491" s="21"/>
      <c r="I491" s="21" t="s">
        <v>13</v>
      </c>
      <c r="J491" s="21" t="s">
        <v>14</v>
      </c>
      <c r="M491" s="12"/>
    </row>
    <row r="492" spans="1:13" ht="18" customHeight="1">
      <c r="A492" s="4">
        <v>491</v>
      </c>
      <c r="B492" s="37">
        <v>42933</v>
      </c>
      <c r="C492" s="34" t="s">
        <v>44</v>
      </c>
      <c r="D492" s="36" t="s">
        <v>22</v>
      </c>
      <c r="E492" s="34" t="s">
        <v>6</v>
      </c>
      <c r="F492" s="34" t="s">
        <v>7</v>
      </c>
      <c r="G492" s="21"/>
      <c r="H492" s="21"/>
      <c r="I492" s="21" t="s">
        <v>20</v>
      </c>
      <c r="J492" s="21" t="s">
        <v>37</v>
      </c>
      <c r="M492" s="12"/>
    </row>
    <row r="493" spans="1:13" ht="18" customHeight="1">
      <c r="A493" s="4">
        <v>492</v>
      </c>
      <c r="B493" s="37">
        <v>42933</v>
      </c>
      <c r="C493" s="34" t="s">
        <v>23</v>
      </c>
      <c r="D493" s="34" t="s">
        <v>41</v>
      </c>
      <c r="E493" s="34" t="s">
        <v>50</v>
      </c>
      <c r="F493" s="34" t="s">
        <v>45</v>
      </c>
      <c r="G493" s="21"/>
      <c r="H493" s="21"/>
      <c r="I493" s="21" t="s">
        <v>25</v>
      </c>
      <c r="J493" s="21" t="s">
        <v>32</v>
      </c>
      <c r="M493" s="12"/>
    </row>
    <row r="494" spans="1:13" ht="18" customHeight="1">
      <c r="A494" s="4">
        <v>493</v>
      </c>
      <c r="B494" s="37">
        <v>42933</v>
      </c>
      <c r="C494" s="34" t="s">
        <v>33</v>
      </c>
      <c r="D494" s="34" t="s">
        <v>17</v>
      </c>
      <c r="E494" s="34" t="s">
        <v>10</v>
      </c>
      <c r="F494" s="34" t="s">
        <v>42</v>
      </c>
      <c r="G494" s="21"/>
      <c r="H494" s="21"/>
      <c r="I494" s="21" t="s">
        <v>8</v>
      </c>
      <c r="J494" s="21" t="s">
        <v>26</v>
      </c>
      <c r="M494" s="12"/>
    </row>
    <row r="495" spans="1:13" ht="18" customHeight="1">
      <c r="A495" s="4">
        <v>494</v>
      </c>
      <c r="B495" s="37">
        <v>42934</v>
      </c>
      <c r="C495" s="34" t="s">
        <v>35</v>
      </c>
      <c r="D495" s="34" t="s">
        <v>4</v>
      </c>
      <c r="E495" s="34" t="s">
        <v>40</v>
      </c>
      <c r="F495" s="34" t="s">
        <v>27</v>
      </c>
      <c r="G495" s="21"/>
      <c r="H495" s="21"/>
      <c r="I495" s="21" t="s">
        <v>13</v>
      </c>
      <c r="J495" s="21" t="s">
        <v>14</v>
      </c>
      <c r="M495" s="12"/>
    </row>
    <row r="496" spans="1:13" ht="18" customHeight="1">
      <c r="A496" s="4">
        <v>495</v>
      </c>
      <c r="B496" s="37">
        <v>42934</v>
      </c>
      <c r="C496" s="34" t="s">
        <v>41</v>
      </c>
      <c r="D496" s="34" t="s">
        <v>50</v>
      </c>
      <c r="E496" s="34" t="s">
        <v>45</v>
      </c>
      <c r="F496" s="34" t="s">
        <v>47</v>
      </c>
      <c r="G496" s="21"/>
      <c r="H496" s="21"/>
      <c r="I496" s="21" t="s">
        <v>25</v>
      </c>
      <c r="J496" s="21" t="s">
        <v>32</v>
      </c>
      <c r="M496" s="12"/>
    </row>
    <row r="497" spans="1:13" ht="18" customHeight="1">
      <c r="A497" s="4">
        <v>496</v>
      </c>
      <c r="B497" s="37">
        <v>42934</v>
      </c>
      <c r="C497" s="34" t="s">
        <v>49</v>
      </c>
      <c r="D497" s="34" t="s">
        <v>29</v>
      </c>
      <c r="E497" s="34" t="s">
        <v>21</v>
      </c>
      <c r="F497" s="34" t="s">
        <v>131</v>
      </c>
      <c r="G497" s="21"/>
      <c r="H497" s="21"/>
      <c r="I497" s="21" t="s">
        <v>31</v>
      </c>
      <c r="J497" s="21" t="s">
        <v>9</v>
      </c>
      <c r="M497" s="12"/>
    </row>
    <row r="498" spans="1:13" ht="18" customHeight="1">
      <c r="A498" s="4">
        <v>497</v>
      </c>
      <c r="B498" s="37">
        <v>42934</v>
      </c>
      <c r="C498" s="34" t="s">
        <v>43</v>
      </c>
      <c r="D498" s="34" t="s">
        <v>24</v>
      </c>
      <c r="E498" s="34" t="s">
        <v>15</v>
      </c>
      <c r="F498" s="34" t="s">
        <v>46</v>
      </c>
      <c r="G498" s="21"/>
      <c r="H498" s="21"/>
      <c r="I498" s="21" t="s">
        <v>38</v>
      </c>
      <c r="J498" s="21" t="s">
        <v>19</v>
      </c>
      <c r="M498" s="12"/>
    </row>
    <row r="499" spans="1:13" ht="18" customHeight="1">
      <c r="A499" s="4">
        <v>498</v>
      </c>
      <c r="B499" s="37">
        <v>42934</v>
      </c>
      <c r="C499" s="34" t="s">
        <v>17</v>
      </c>
      <c r="D499" s="34" t="s">
        <v>10</v>
      </c>
      <c r="E499" s="34" t="s">
        <v>42</v>
      </c>
      <c r="F499" s="34" t="s">
        <v>30</v>
      </c>
      <c r="G499" s="21"/>
      <c r="H499" s="21"/>
      <c r="I499" s="21" t="s">
        <v>8</v>
      </c>
      <c r="J499" s="21" t="s">
        <v>26</v>
      </c>
      <c r="M499" s="12"/>
    </row>
    <row r="500" spans="1:13" ht="18" customHeight="1">
      <c r="A500" s="4">
        <v>499</v>
      </c>
      <c r="B500" s="37">
        <v>42934</v>
      </c>
      <c r="C500" s="34" t="s">
        <v>22</v>
      </c>
      <c r="D500" s="34" t="s">
        <v>6</v>
      </c>
      <c r="E500" s="34" t="s">
        <v>7</v>
      </c>
      <c r="F500" s="34" t="s">
        <v>5</v>
      </c>
      <c r="G500" s="21"/>
      <c r="H500" s="21"/>
      <c r="I500" s="21" t="s">
        <v>20</v>
      </c>
      <c r="J500" s="21" t="s">
        <v>37</v>
      </c>
      <c r="M500" s="12"/>
    </row>
    <row r="501" spans="1:13" ht="18" customHeight="1">
      <c r="A501" s="4">
        <v>500</v>
      </c>
      <c r="B501" s="37">
        <v>42935</v>
      </c>
      <c r="C501" s="34" t="s">
        <v>4</v>
      </c>
      <c r="D501" s="34" t="s">
        <v>40</v>
      </c>
      <c r="E501" s="34" t="s">
        <v>27</v>
      </c>
      <c r="F501" s="34" t="s">
        <v>55</v>
      </c>
      <c r="G501" s="21"/>
      <c r="H501" s="21"/>
      <c r="I501" s="21" t="s">
        <v>13</v>
      </c>
      <c r="J501" s="21" t="s">
        <v>14</v>
      </c>
      <c r="M501" s="12"/>
    </row>
    <row r="502" spans="1:13" ht="18" customHeight="1">
      <c r="A502" s="4">
        <v>501</v>
      </c>
      <c r="B502" s="37">
        <v>42935</v>
      </c>
      <c r="C502" s="34" t="s">
        <v>6</v>
      </c>
      <c r="D502" s="34" t="s">
        <v>7</v>
      </c>
      <c r="E502" s="34" t="s">
        <v>5</v>
      </c>
      <c r="F502" s="34" t="s">
        <v>44</v>
      </c>
      <c r="G502" s="21"/>
      <c r="H502" s="21"/>
      <c r="I502" s="21" t="s">
        <v>20</v>
      </c>
      <c r="J502" s="21" t="s">
        <v>37</v>
      </c>
      <c r="M502" s="12"/>
    </row>
    <row r="503" spans="1:13" ht="18" customHeight="1">
      <c r="A503" s="4">
        <v>502</v>
      </c>
      <c r="B503" s="37">
        <v>42935</v>
      </c>
      <c r="C503" s="34" t="s">
        <v>29</v>
      </c>
      <c r="D503" s="34" t="s">
        <v>21</v>
      </c>
      <c r="E503" s="34" t="s">
        <v>131</v>
      </c>
      <c r="F503" s="34" t="s">
        <v>28</v>
      </c>
      <c r="G503" s="21"/>
      <c r="H503" s="21"/>
      <c r="I503" s="21" t="s">
        <v>31</v>
      </c>
      <c r="J503" s="21" t="s">
        <v>9</v>
      </c>
      <c r="M503" s="12"/>
    </row>
    <row r="504" spans="1:13" ht="18" customHeight="1">
      <c r="A504" s="4">
        <v>503</v>
      </c>
      <c r="B504" s="37">
        <v>42935</v>
      </c>
      <c r="C504" s="34" t="s">
        <v>24</v>
      </c>
      <c r="D504" s="34" t="s">
        <v>15</v>
      </c>
      <c r="E504" s="34" t="s">
        <v>46</v>
      </c>
      <c r="F504" s="34" t="s">
        <v>72</v>
      </c>
      <c r="G504" s="21"/>
      <c r="H504" s="21"/>
      <c r="I504" s="21" t="s">
        <v>38</v>
      </c>
      <c r="J504" s="21" t="s">
        <v>19</v>
      </c>
      <c r="M504" s="12"/>
    </row>
    <row r="505" spans="1:13" ht="18" customHeight="1">
      <c r="A505" s="4">
        <v>504</v>
      </c>
      <c r="B505" s="37">
        <v>42935</v>
      </c>
      <c r="C505" s="34" t="s">
        <v>50</v>
      </c>
      <c r="D505" s="34" t="s">
        <v>45</v>
      </c>
      <c r="E505" s="34" t="s">
        <v>47</v>
      </c>
      <c r="F505" s="34" t="s">
        <v>23</v>
      </c>
      <c r="G505" s="21"/>
      <c r="H505" s="21"/>
      <c r="I505" s="21" t="s">
        <v>25</v>
      </c>
      <c r="J505" s="21" t="s">
        <v>32</v>
      </c>
      <c r="M505" s="12"/>
    </row>
    <row r="506" spans="1:13" ht="18" customHeight="1">
      <c r="A506" s="4">
        <v>505</v>
      </c>
      <c r="B506" s="37">
        <v>42936</v>
      </c>
      <c r="C506" s="34" t="s">
        <v>21</v>
      </c>
      <c r="D506" s="34" t="s">
        <v>131</v>
      </c>
      <c r="E506" s="34" t="s">
        <v>28</v>
      </c>
      <c r="F506" s="34" t="s">
        <v>49</v>
      </c>
      <c r="G506" s="21"/>
      <c r="H506" s="21"/>
      <c r="I506" s="21" t="s">
        <v>31</v>
      </c>
      <c r="J506" s="21" t="s">
        <v>9</v>
      </c>
      <c r="M506" s="12"/>
    </row>
    <row r="507" spans="1:13" ht="18" customHeight="1">
      <c r="A507" s="4">
        <v>506</v>
      </c>
      <c r="B507" s="37">
        <v>42937</v>
      </c>
      <c r="C507" s="34" t="s">
        <v>40</v>
      </c>
      <c r="D507" s="34" t="s">
        <v>42</v>
      </c>
      <c r="E507" s="34" t="s">
        <v>35</v>
      </c>
      <c r="F507" s="34" t="s">
        <v>39</v>
      </c>
      <c r="G507" s="21"/>
      <c r="H507" s="21"/>
      <c r="I507" s="21" t="s">
        <v>9</v>
      </c>
      <c r="J507" s="21" t="s">
        <v>26</v>
      </c>
      <c r="M507" s="12"/>
    </row>
    <row r="508" spans="1:13" ht="18" customHeight="1">
      <c r="A508" s="4">
        <v>507</v>
      </c>
      <c r="B508" s="37">
        <v>42937</v>
      </c>
      <c r="C508" s="34" t="s">
        <v>10</v>
      </c>
      <c r="D508" s="34" t="s">
        <v>36</v>
      </c>
      <c r="E508" s="34" t="s">
        <v>56</v>
      </c>
      <c r="F508" s="34" t="s">
        <v>29</v>
      </c>
      <c r="G508" s="21"/>
      <c r="H508" s="21"/>
      <c r="I508" s="21" t="s">
        <v>32</v>
      </c>
      <c r="J508" s="21" t="s">
        <v>31</v>
      </c>
      <c r="M508" s="12"/>
    </row>
    <row r="509" spans="1:13" ht="18" customHeight="1">
      <c r="A509" s="4">
        <v>508</v>
      </c>
      <c r="B509" s="37">
        <v>42937</v>
      </c>
      <c r="C509" s="34" t="s">
        <v>48</v>
      </c>
      <c r="D509" s="34" t="s">
        <v>46</v>
      </c>
      <c r="E509" s="34" t="s">
        <v>30</v>
      </c>
      <c r="F509" s="34" t="s">
        <v>41</v>
      </c>
      <c r="G509" s="21"/>
      <c r="H509" s="21"/>
      <c r="I509" s="21" t="s">
        <v>13</v>
      </c>
      <c r="J509" s="21" t="s">
        <v>37</v>
      </c>
      <c r="M509" s="12"/>
    </row>
    <row r="510" spans="1:13" ht="18" customHeight="1">
      <c r="A510" s="4">
        <v>509</v>
      </c>
      <c r="B510" s="37">
        <v>42937</v>
      </c>
      <c r="C510" s="34" t="s">
        <v>15</v>
      </c>
      <c r="D510" s="34" t="s">
        <v>34</v>
      </c>
      <c r="E510" s="34" t="s">
        <v>132</v>
      </c>
      <c r="F510" s="34" t="s">
        <v>142</v>
      </c>
      <c r="G510" s="21"/>
      <c r="H510" s="21"/>
      <c r="I510" s="21" t="s">
        <v>19</v>
      </c>
      <c r="J510" s="21" t="s">
        <v>20</v>
      </c>
      <c r="M510" s="12"/>
    </row>
    <row r="511" spans="1:13" ht="18" customHeight="1">
      <c r="A511" s="4">
        <v>510</v>
      </c>
      <c r="B511" s="37">
        <v>42937</v>
      </c>
      <c r="C511" s="34" t="s">
        <v>18</v>
      </c>
      <c r="D511" s="34" t="s">
        <v>5</v>
      </c>
      <c r="E511" s="34" t="s">
        <v>49</v>
      </c>
      <c r="F511" s="34" t="s">
        <v>22</v>
      </c>
      <c r="G511" s="21"/>
      <c r="H511" s="21"/>
      <c r="I511" s="21" t="s">
        <v>14</v>
      </c>
      <c r="J511" s="21" t="s">
        <v>38</v>
      </c>
      <c r="M511" s="12"/>
    </row>
    <row r="512" spans="1:13" ht="18" customHeight="1">
      <c r="A512" s="4">
        <v>511</v>
      </c>
      <c r="B512" s="37">
        <v>42937</v>
      </c>
      <c r="C512" s="34" t="s">
        <v>16</v>
      </c>
      <c r="D512" s="34" t="s">
        <v>27</v>
      </c>
      <c r="E512" s="34" t="s">
        <v>58</v>
      </c>
      <c r="F512" s="34" t="s">
        <v>33</v>
      </c>
      <c r="G512" s="21"/>
      <c r="H512" s="21"/>
      <c r="I512" s="21" t="s">
        <v>25</v>
      </c>
      <c r="J512" s="21" t="s">
        <v>8</v>
      </c>
      <c r="M512" s="12"/>
    </row>
    <row r="513" spans="1:13" ht="18" customHeight="1">
      <c r="A513" s="4">
        <v>512</v>
      </c>
      <c r="B513" s="37">
        <v>42938</v>
      </c>
      <c r="C513" s="34" t="s">
        <v>34</v>
      </c>
      <c r="D513" s="34" t="s">
        <v>132</v>
      </c>
      <c r="E513" s="34" t="s">
        <v>142</v>
      </c>
      <c r="F513" s="34" t="s">
        <v>11</v>
      </c>
      <c r="G513" s="21"/>
      <c r="H513" s="21"/>
      <c r="I513" s="21" t="s">
        <v>19</v>
      </c>
      <c r="J513" s="21" t="s">
        <v>20</v>
      </c>
      <c r="M513" s="12"/>
    </row>
    <row r="514" spans="1:13" ht="18" customHeight="1">
      <c r="A514" s="4">
        <v>513</v>
      </c>
      <c r="B514" s="37">
        <v>42938</v>
      </c>
      <c r="C514" s="34" t="s">
        <v>42</v>
      </c>
      <c r="D514" s="34" t="s">
        <v>35</v>
      </c>
      <c r="E514" s="34" t="s">
        <v>39</v>
      </c>
      <c r="F514" s="34" t="s">
        <v>4</v>
      </c>
      <c r="G514" s="21"/>
      <c r="H514" s="21"/>
      <c r="I514" s="21" t="s">
        <v>9</v>
      </c>
      <c r="J514" s="21" t="s">
        <v>26</v>
      </c>
      <c r="M514" s="12"/>
    </row>
    <row r="515" spans="1:13" ht="18" customHeight="1">
      <c r="A515" s="4">
        <v>514</v>
      </c>
      <c r="B515" s="37">
        <v>42938</v>
      </c>
      <c r="C515" s="34" t="s">
        <v>5</v>
      </c>
      <c r="D515" s="34" t="s">
        <v>49</v>
      </c>
      <c r="E515" s="34" t="s">
        <v>22</v>
      </c>
      <c r="F515" s="34" t="s">
        <v>21</v>
      </c>
      <c r="G515" s="21"/>
      <c r="H515" s="21"/>
      <c r="I515" s="21" t="s">
        <v>14</v>
      </c>
      <c r="J515" s="21" t="s">
        <v>38</v>
      </c>
      <c r="M515" s="12"/>
    </row>
    <row r="516" spans="1:13" ht="18" customHeight="1">
      <c r="A516" s="4">
        <v>515</v>
      </c>
      <c r="B516" s="37">
        <v>42938</v>
      </c>
      <c r="C516" s="34" t="s">
        <v>36</v>
      </c>
      <c r="D516" s="34" t="s">
        <v>56</v>
      </c>
      <c r="E516" s="34" t="s">
        <v>131</v>
      </c>
      <c r="F516" s="34" t="s">
        <v>24</v>
      </c>
      <c r="G516" s="21"/>
      <c r="H516" s="21"/>
      <c r="I516" s="21" t="s">
        <v>32</v>
      </c>
      <c r="J516" s="21" t="s">
        <v>31</v>
      </c>
      <c r="M516" s="12"/>
    </row>
    <row r="517" spans="1:13" ht="18" customHeight="1">
      <c r="A517" s="4">
        <v>516</v>
      </c>
      <c r="B517" s="37">
        <v>42938</v>
      </c>
      <c r="C517" s="36" t="s">
        <v>46</v>
      </c>
      <c r="D517" s="34" t="s">
        <v>30</v>
      </c>
      <c r="E517" s="34" t="s">
        <v>41</v>
      </c>
      <c r="F517" s="34" t="s">
        <v>6</v>
      </c>
      <c r="G517" s="21"/>
      <c r="H517" s="21"/>
      <c r="I517" s="21" t="s">
        <v>13</v>
      </c>
      <c r="J517" s="21" t="s">
        <v>37</v>
      </c>
      <c r="M517" s="13"/>
    </row>
    <row r="518" spans="1:13" ht="18" customHeight="1">
      <c r="A518" s="4">
        <v>517</v>
      </c>
      <c r="B518" s="37">
        <v>42938</v>
      </c>
      <c r="C518" s="34" t="s">
        <v>27</v>
      </c>
      <c r="D518" s="34" t="s">
        <v>58</v>
      </c>
      <c r="E518" s="34" t="s">
        <v>33</v>
      </c>
      <c r="F518" s="34" t="s">
        <v>17</v>
      </c>
      <c r="G518" s="21"/>
      <c r="H518" s="21"/>
      <c r="I518" s="21" t="s">
        <v>25</v>
      </c>
      <c r="J518" s="21" t="s">
        <v>8</v>
      </c>
      <c r="M518" s="12"/>
    </row>
    <row r="519" spans="1:13" ht="18" customHeight="1">
      <c r="A519" s="4">
        <v>518</v>
      </c>
      <c r="B519" s="37">
        <v>42939</v>
      </c>
      <c r="C519" s="34" t="s">
        <v>35</v>
      </c>
      <c r="D519" s="34" t="s">
        <v>39</v>
      </c>
      <c r="E519" s="34" t="s">
        <v>4</v>
      </c>
      <c r="F519" s="34" t="s">
        <v>40</v>
      </c>
      <c r="G519" s="21"/>
      <c r="H519" s="21"/>
      <c r="I519" s="21" t="s">
        <v>9</v>
      </c>
      <c r="J519" s="21" t="s">
        <v>26</v>
      </c>
      <c r="M519" s="12"/>
    </row>
    <row r="520" spans="1:13" ht="18" customHeight="1">
      <c r="A520" s="4">
        <v>519</v>
      </c>
      <c r="B520" s="37">
        <v>42939</v>
      </c>
      <c r="C520" s="34" t="s">
        <v>132</v>
      </c>
      <c r="D520" s="34" t="s">
        <v>142</v>
      </c>
      <c r="E520" s="34" t="s">
        <v>11</v>
      </c>
      <c r="F520" s="34" t="s">
        <v>15</v>
      </c>
      <c r="G520" s="21"/>
      <c r="H520" s="21"/>
      <c r="I520" s="21" t="s">
        <v>19</v>
      </c>
      <c r="J520" s="21" t="s">
        <v>20</v>
      </c>
      <c r="M520" s="12"/>
    </row>
    <row r="521" spans="1:13" ht="18" customHeight="1">
      <c r="A521" s="4">
        <v>520</v>
      </c>
      <c r="B521" s="37">
        <v>42939</v>
      </c>
      <c r="C521" s="34" t="s">
        <v>49</v>
      </c>
      <c r="D521" s="34" t="s">
        <v>22</v>
      </c>
      <c r="E521" s="34" t="s">
        <v>21</v>
      </c>
      <c r="F521" s="34" t="s">
        <v>18</v>
      </c>
      <c r="G521" s="21"/>
      <c r="H521" s="21"/>
      <c r="I521" s="21" t="s">
        <v>14</v>
      </c>
      <c r="J521" s="21" t="s">
        <v>38</v>
      </c>
      <c r="M521" s="12"/>
    </row>
    <row r="522" spans="1:13" ht="18" customHeight="1">
      <c r="A522" s="4">
        <v>521</v>
      </c>
      <c r="B522" s="37">
        <v>42939</v>
      </c>
      <c r="C522" s="34" t="s">
        <v>58</v>
      </c>
      <c r="D522" s="34" t="s">
        <v>33</v>
      </c>
      <c r="E522" s="34" t="s">
        <v>17</v>
      </c>
      <c r="F522" s="34" t="s">
        <v>16</v>
      </c>
      <c r="G522" s="21"/>
      <c r="H522" s="21"/>
      <c r="I522" s="21" t="s">
        <v>25</v>
      </c>
      <c r="J522" s="21" t="s">
        <v>8</v>
      </c>
      <c r="M522" s="12"/>
    </row>
    <row r="523" spans="1:13" ht="18" customHeight="1">
      <c r="A523" s="4">
        <v>522</v>
      </c>
      <c r="B523" s="37">
        <v>42939</v>
      </c>
      <c r="C523" s="34" t="s">
        <v>56</v>
      </c>
      <c r="D523" s="34" t="s">
        <v>131</v>
      </c>
      <c r="E523" s="34" t="s">
        <v>24</v>
      </c>
      <c r="F523" s="34" t="s">
        <v>10</v>
      </c>
      <c r="G523" s="21"/>
      <c r="H523" s="21"/>
      <c r="I523" s="21" t="s">
        <v>32</v>
      </c>
      <c r="J523" s="21" t="s">
        <v>31</v>
      </c>
      <c r="M523" s="12"/>
    </row>
    <row r="524" spans="1:13" ht="18" customHeight="1">
      <c r="A524" s="4">
        <v>523</v>
      </c>
      <c r="B524" s="37">
        <v>42939</v>
      </c>
      <c r="C524" s="34" t="s">
        <v>30</v>
      </c>
      <c r="D524" s="34" t="s">
        <v>41</v>
      </c>
      <c r="E524" s="34" t="s">
        <v>6</v>
      </c>
      <c r="F524" s="34" t="s">
        <v>48</v>
      </c>
      <c r="G524" s="21"/>
      <c r="H524" s="21"/>
      <c r="I524" s="21" t="s">
        <v>13</v>
      </c>
      <c r="J524" s="21" t="s">
        <v>37</v>
      </c>
      <c r="M524" s="12"/>
    </row>
    <row r="525" spans="1:13" ht="18" customHeight="1">
      <c r="A525" s="4">
        <v>524</v>
      </c>
      <c r="B525" s="37">
        <v>42941</v>
      </c>
      <c r="C525" s="34" t="s">
        <v>45</v>
      </c>
      <c r="D525" s="34" t="s">
        <v>47</v>
      </c>
      <c r="E525" s="34" t="s">
        <v>44</v>
      </c>
      <c r="F525" s="34" t="s">
        <v>5</v>
      </c>
      <c r="G525" s="21"/>
      <c r="H525" s="21"/>
      <c r="I525" s="21" t="s">
        <v>31</v>
      </c>
      <c r="J525" s="21" t="s">
        <v>8</v>
      </c>
      <c r="M525" s="12"/>
    </row>
    <row r="526" spans="1:13" ht="18" customHeight="1">
      <c r="A526" s="4">
        <v>525</v>
      </c>
      <c r="B526" s="37">
        <v>42941</v>
      </c>
      <c r="C526" s="34" t="s">
        <v>7</v>
      </c>
      <c r="D526" s="34" t="s">
        <v>24</v>
      </c>
      <c r="E526" s="34" t="s">
        <v>72</v>
      </c>
      <c r="F526" s="34" t="s">
        <v>34</v>
      </c>
      <c r="G526" s="21"/>
      <c r="H526" s="21"/>
      <c r="I526" s="21" t="s">
        <v>37</v>
      </c>
      <c r="J526" s="21" t="s">
        <v>19</v>
      </c>
      <c r="M526" s="12"/>
    </row>
    <row r="527" spans="1:13" ht="18" customHeight="1">
      <c r="A527" s="4">
        <v>526</v>
      </c>
      <c r="B527" s="37">
        <v>42941</v>
      </c>
      <c r="C527" s="34" t="s">
        <v>131</v>
      </c>
      <c r="D527" s="34" t="s">
        <v>28</v>
      </c>
      <c r="E527" s="34" t="s">
        <v>55</v>
      </c>
      <c r="F527" s="34" t="s">
        <v>35</v>
      </c>
      <c r="G527" s="21"/>
      <c r="H527" s="21"/>
      <c r="I527" s="21" t="s">
        <v>32</v>
      </c>
      <c r="J527" s="21" t="s">
        <v>26</v>
      </c>
      <c r="M527" s="12"/>
    </row>
    <row r="528" spans="1:13" ht="18" customHeight="1">
      <c r="A528" s="4">
        <v>527</v>
      </c>
      <c r="B528" s="37">
        <v>42941</v>
      </c>
      <c r="C528" s="34" t="s">
        <v>142</v>
      </c>
      <c r="D528" s="34" t="s">
        <v>11</v>
      </c>
      <c r="E528" s="34" t="s">
        <v>23</v>
      </c>
      <c r="F528" s="34" t="s">
        <v>43</v>
      </c>
      <c r="G528" s="21"/>
      <c r="H528" s="21"/>
      <c r="I528" s="21" t="s">
        <v>38</v>
      </c>
      <c r="J528" s="21" t="s">
        <v>13</v>
      </c>
      <c r="M528" s="12"/>
    </row>
    <row r="529" spans="1:13" ht="18" customHeight="1">
      <c r="A529" s="4">
        <v>528</v>
      </c>
      <c r="B529" s="37">
        <v>42941</v>
      </c>
      <c r="C529" s="34" t="s">
        <v>33</v>
      </c>
      <c r="D529" s="34" t="s">
        <v>40</v>
      </c>
      <c r="E529" s="34" t="s">
        <v>16</v>
      </c>
      <c r="F529" s="34" t="s">
        <v>27</v>
      </c>
      <c r="G529" s="21"/>
      <c r="H529" s="21"/>
      <c r="I529" s="21" t="s">
        <v>14</v>
      </c>
      <c r="J529" s="21" t="s">
        <v>20</v>
      </c>
      <c r="M529" s="12"/>
    </row>
    <row r="530" spans="1:13" ht="18" customHeight="1">
      <c r="A530" s="4">
        <v>529</v>
      </c>
      <c r="B530" s="37">
        <v>42942</v>
      </c>
      <c r="C530" s="34" t="s">
        <v>40</v>
      </c>
      <c r="D530" s="34" t="s">
        <v>16</v>
      </c>
      <c r="E530" s="34" t="s">
        <v>27</v>
      </c>
      <c r="F530" s="34" t="s">
        <v>39</v>
      </c>
      <c r="G530" s="21"/>
      <c r="H530" s="21"/>
      <c r="I530" s="21" t="s">
        <v>14</v>
      </c>
      <c r="J530" s="21" t="s">
        <v>20</v>
      </c>
      <c r="M530" s="12"/>
    </row>
    <row r="531" spans="1:13" ht="18" customHeight="1">
      <c r="A531" s="4">
        <v>530</v>
      </c>
      <c r="B531" s="37">
        <v>42942</v>
      </c>
      <c r="C531" s="34" t="s">
        <v>47</v>
      </c>
      <c r="D531" s="34" t="s">
        <v>44</v>
      </c>
      <c r="E531" s="34" t="s">
        <v>5</v>
      </c>
      <c r="F531" s="34" t="s">
        <v>30</v>
      </c>
      <c r="G531" s="21"/>
      <c r="H531" s="21"/>
      <c r="I531" s="21" t="s">
        <v>31</v>
      </c>
      <c r="J531" s="21" t="s">
        <v>8</v>
      </c>
      <c r="M531" s="12"/>
    </row>
    <row r="532" spans="1:13" ht="18" customHeight="1">
      <c r="A532" s="4">
        <v>531</v>
      </c>
      <c r="B532" s="37">
        <v>42942</v>
      </c>
      <c r="C532" s="34" t="s">
        <v>28</v>
      </c>
      <c r="D532" s="34" t="s">
        <v>55</v>
      </c>
      <c r="E532" s="34" t="s">
        <v>35</v>
      </c>
      <c r="F532" s="34" t="s">
        <v>60</v>
      </c>
      <c r="G532" s="21"/>
      <c r="H532" s="21"/>
      <c r="I532" s="21" t="s">
        <v>32</v>
      </c>
      <c r="J532" s="21" t="s">
        <v>26</v>
      </c>
      <c r="M532" s="12"/>
    </row>
    <row r="533" spans="1:13" ht="18" customHeight="1">
      <c r="A533" s="4">
        <v>532</v>
      </c>
      <c r="B533" s="37">
        <v>42942</v>
      </c>
      <c r="C533" s="34" t="s">
        <v>24</v>
      </c>
      <c r="D533" s="34" t="s">
        <v>72</v>
      </c>
      <c r="E533" s="34" t="s">
        <v>34</v>
      </c>
      <c r="F533" s="34" t="s">
        <v>50</v>
      </c>
      <c r="G533" s="21"/>
      <c r="H533" s="21"/>
      <c r="I533" s="21" t="s">
        <v>37</v>
      </c>
      <c r="J533" s="21" t="s">
        <v>19</v>
      </c>
      <c r="M533" s="12"/>
    </row>
    <row r="534" spans="1:13" ht="18" customHeight="1">
      <c r="A534" s="4">
        <v>533</v>
      </c>
      <c r="B534" s="37">
        <v>42942</v>
      </c>
      <c r="C534" s="34" t="s">
        <v>21</v>
      </c>
      <c r="D534" s="34" t="s">
        <v>18</v>
      </c>
      <c r="E534" s="34" t="s">
        <v>12</v>
      </c>
      <c r="F534" s="34" t="s">
        <v>49</v>
      </c>
      <c r="G534" s="21"/>
      <c r="H534" s="21"/>
      <c r="I534" s="21" t="s">
        <v>9</v>
      </c>
      <c r="J534" s="21" t="s">
        <v>25</v>
      </c>
      <c r="M534" s="12"/>
    </row>
    <row r="535" spans="1:13" ht="18" customHeight="1">
      <c r="A535" s="4">
        <v>534</v>
      </c>
      <c r="B535" s="37">
        <v>42942</v>
      </c>
      <c r="C535" s="34" t="s">
        <v>11</v>
      </c>
      <c r="D535" s="34" t="s">
        <v>23</v>
      </c>
      <c r="E535" s="36" t="s">
        <v>43</v>
      </c>
      <c r="F535" s="34" t="s">
        <v>132</v>
      </c>
      <c r="G535" s="21"/>
      <c r="H535" s="21"/>
      <c r="I535" s="21" t="s">
        <v>38</v>
      </c>
      <c r="J535" s="21" t="s">
        <v>13</v>
      </c>
      <c r="M535" s="12"/>
    </row>
    <row r="536" spans="1:13" ht="18" customHeight="1">
      <c r="A536" s="4">
        <v>535</v>
      </c>
      <c r="B536" s="37">
        <v>42943</v>
      </c>
      <c r="C536" s="34" t="s">
        <v>72</v>
      </c>
      <c r="D536" s="34" t="s">
        <v>34</v>
      </c>
      <c r="E536" s="34" t="s">
        <v>50</v>
      </c>
      <c r="F536" s="34" t="s">
        <v>7</v>
      </c>
      <c r="G536" s="21"/>
      <c r="H536" s="21"/>
      <c r="I536" s="21" t="s">
        <v>37</v>
      </c>
      <c r="J536" s="21" t="s">
        <v>19</v>
      </c>
      <c r="M536" s="12"/>
    </row>
    <row r="537" spans="1:13" ht="18" customHeight="1">
      <c r="A537" s="4">
        <v>536</v>
      </c>
      <c r="B537" s="37">
        <v>42943</v>
      </c>
      <c r="C537" s="34" t="s">
        <v>55</v>
      </c>
      <c r="D537" s="34" t="s">
        <v>35</v>
      </c>
      <c r="E537" s="34" t="s">
        <v>60</v>
      </c>
      <c r="F537" s="34" t="s">
        <v>131</v>
      </c>
      <c r="G537" s="21"/>
      <c r="H537" s="21"/>
      <c r="I537" s="21" t="s">
        <v>32</v>
      </c>
      <c r="J537" s="21" t="s">
        <v>26</v>
      </c>
      <c r="M537" s="12"/>
    </row>
    <row r="538" spans="1:13" ht="18" customHeight="1">
      <c r="A538" s="4">
        <v>537</v>
      </c>
      <c r="B538" s="37">
        <v>42943</v>
      </c>
      <c r="C538" s="34" t="s">
        <v>23</v>
      </c>
      <c r="D538" s="34" t="s">
        <v>43</v>
      </c>
      <c r="E538" s="34" t="s">
        <v>132</v>
      </c>
      <c r="F538" s="34" t="s">
        <v>142</v>
      </c>
      <c r="G538" s="21"/>
      <c r="H538" s="21"/>
      <c r="I538" s="21" t="s">
        <v>38</v>
      </c>
      <c r="J538" s="21" t="s">
        <v>13</v>
      </c>
      <c r="M538" s="12"/>
    </row>
    <row r="539" spans="1:13" ht="18" customHeight="1">
      <c r="A539" s="4">
        <v>538</v>
      </c>
      <c r="B539" s="37">
        <v>42943</v>
      </c>
      <c r="C539" s="34" t="s">
        <v>18</v>
      </c>
      <c r="D539" s="34" t="s">
        <v>12</v>
      </c>
      <c r="E539" s="34" t="s">
        <v>49</v>
      </c>
      <c r="F539" s="34" t="s">
        <v>22</v>
      </c>
      <c r="G539" s="21"/>
      <c r="H539" s="21"/>
      <c r="I539" s="21" t="s">
        <v>9</v>
      </c>
      <c r="J539" s="21" t="s">
        <v>25</v>
      </c>
      <c r="M539" s="12"/>
    </row>
    <row r="540" spans="1:13" ht="18" customHeight="1">
      <c r="A540" s="4">
        <v>539</v>
      </c>
      <c r="B540" s="37">
        <v>42943</v>
      </c>
      <c r="C540" s="34" t="s">
        <v>16</v>
      </c>
      <c r="D540" s="34" t="s">
        <v>27</v>
      </c>
      <c r="E540" s="34" t="s">
        <v>39</v>
      </c>
      <c r="F540" s="34" t="s">
        <v>33</v>
      </c>
      <c r="G540" s="21"/>
      <c r="H540" s="21"/>
      <c r="I540" s="21" t="s">
        <v>14</v>
      </c>
      <c r="J540" s="21" t="s">
        <v>20</v>
      </c>
      <c r="M540" s="12"/>
    </row>
    <row r="541" spans="1:13" ht="18" customHeight="1">
      <c r="A541" s="4">
        <v>540</v>
      </c>
      <c r="B541" s="37">
        <v>42944</v>
      </c>
      <c r="C541" s="34" t="s">
        <v>4</v>
      </c>
      <c r="D541" s="34" t="s">
        <v>132</v>
      </c>
      <c r="E541" s="34" t="s">
        <v>15</v>
      </c>
      <c r="F541" s="34" t="s">
        <v>28</v>
      </c>
      <c r="G541" s="21"/>
      <c r="H541" s="21"/>
      <c r="I541" s="21" t="s">
        <v>20</v>
      </c>
      <c r="J541" s="21" t="s">
        <v>38</v>
      </c>
      <c r="M541" s="12"/>
    </row>
    <row r="542" spans="1:13" ht="18" customHeight="1">
      <c r="A542" s="4">
        <v>541</v>
      </c>
      <c r="B542" s="37">
        <v>42944</v>
      </c>
      <c r="C542" s="34" t="s">
        <v>44</v>
      </c>
      <c r="D542" s="34" t="s">
        <v>57</v>
      </c>
      <c r="E542" s="34" t="s">
        <v>7</v>
      </c>
      <c r="F542" s="34" t="s">
        <v>46</v>
      </c>
      <c r="G542" s="21"/>
      <c r="H542" s="21"/>
      <c r="I542" s="21" t="s">
        <v>26</v>
      </c>
      <c r="J542" s="21" t="s">
        <v>9</v>
      </c>
      <c r="M542" s="12"/>
    </row>
    <row r="543" spans="1:13" ht="18" customHeight="1">
      <c r="A543" s="4">
        <v>542</v>
      </c>
      <c r="B543" s="37">
        <v>42944</v>
      </c>
      <c r="C543" s="34" t="s">
        <v>29</v>
      </c>
      <c r="D543" s="34" t="s">
        <v>6</v>
      </c>
      <c r="E543" s="34" t="s">
        <v>30</v>
      </c>
      <c r="F543" s="34" t="s">
        <v>48</v>
      </c>
      <c r="G543" s="21"/>
      <c r="H543" s="21"/>
      <c r="I543" s="21" t="s">
        <v>8</v>
      </c>
      <c r="J543" s="21" t="s">
        <v>32</v>
      </c>
      <c r="M543" s="12"/>
    </row>
    <row r="544" spans="1:13" ht="18" customHeight="1">
      <c r="A544" s="4">
        <v>543</v>
      </c>
      <c r="B544" s="37">
        <v>42944</v>
      </c>
      <c r="C544" s="34" t="s">
        <v>43</v>
      </c>
      <c r="D544" s="34" t="s">
        <v>50</v>
      </c>
      <c r="E544" s="34" t="s">
        <v>10</v>
      </c>
      <c r="F544" s="34" t="s">
        <v>36</v>
      </c>
      <c r="G544" s="21"/>
      <c r="H544" s="21"/>
      <c r="I544" s="21" t="s">
        <v>19</v>
      </c>
      <c r="J544" s="21" t="s">
        <v>14</v>
      </c>
      <c r="M544" s="12"/>
    </row>
    <row r="545" spans="1:13" ht="18" customHeight="1">
      <c r="A545" s="4">
        <v>544</v>
      </c>
      <c r="B545" s="37">
        <v>42945</v>
      </c>
      <c r="C545" s="34" t="s">
        <v>132</v>
      </c>
      <c r="D545" s="34" t="s">
        <v>15</v>
      </c>
      <c r="E545" s="34" t="s">
        <v>28</v>
      </c>
      <c r="F545" s="34" t="s">
        <v>72</v>
      </c>
      <c r="G545" s="21"/>
      <c r="H545" s="21"/>
      <c r="I545" s="21" t="s">
        <v>20</v>
      </c>
      <c r="J545" s="21" t="s">
        <v>38</v>
      </c>
      <c r="M545" s="12"/>
    </row>
    <row r="546" spans="1:13" ht="18" customHeight="1">
      <c r="A546" s="4">
        <v>545</v>
      </c>
      <c r="B546" s="37">
        <v>42945</v>
      </c>
      <c r="C546" s="34" t="s">
        <v>34</v>
      </c>
      <c r="D546" s="34" t="s">
        <v>39</v>
      </c>
      <c r="E546" s="34" t="s">
        <v>142</v>
      </c>
      <c r="F546" s="34" t="s">
        <v>56</v>
      </c>
      <c r="G546" s="21"/>
      <c r="H546" s="21"/>
      <c r="I546" s="21" t="s">
        <v>25</v>
      </c>
      <c r="J546" s="21" t="s">
        <v>31</v>
      </c>
      <c r="M546" s="12"/>
    </row>
    <row r="547" spans="1:13" ht="18" customHeight="1">
      <c r="A547" s="4">
        <v>546</v>
      </c>
      <c r="B547" s="37">
        <v>42945</v>
      </c>
      <c r="C547" s="34" t="s">
        <v>6</v>
      </c>
      <c r="D547" s="34" t="s">
        <v>30</v>
      </c>
      <c r="E547" s="34" t="s">
        <v>48</v>
      </c>
      <c r="F547" s="34" t="s">
        <v>55</v>
      </c>
      <c r="G547" s="21"/>
      <c r="H547" s="21"/>
      <c r="I547" s="21" t="s">
        <v>8</v>
      </c>
      <c r="J547" s="21" t="s">
        <v>32</v>
      </c>
      <c r="M547" s="12"/>
    </row>
    <row r="548" spans="1:13" ht="18" customHeight="1">
      <c r="A548" s="4">
        <v>547</v>
      </c>
      <c r="B548" s="37">
        <v>42945</v>
      </c>
      <c r="C548" s="34" t="s">
        <v>57</v>
      </c>
      <c r="D548" s="34" t="s">
        <v>7</v>
      </c>
      <c r="E548" s="34" t="s">
        <v>46</v>
      </c>
      <c r="F548" s="34" t="s">
        <v>16</v>
      </c>
      <c r="G548" s="21"/>
      <c r="H548" s="21"/>
      <c r="I548" s="21" t="s">
        <v>26</v>
      </c>
      <c r="J548" s="21" t="s">
        <v>9</v>
      </c>
      <c r="M548" s="12"/>
    </row>
    <row r="549" spans="1:13" ht="18" customHeight="1">
      <c r="A549" s="4">
        <v>548</v>
      </c>
      <c r="B549" s="37">
        <v>42945</v>
      </c>
      <c r="C549" s="34" t="s">
        <v>50</v>
      </c>
      <c r="D549" s="34" t="s">
        <v>10</v>
      </c>
      <c r="E549" s="34" t="s">
        <v>36</v>
      </c>
      <c r="F549" s="34" t="s">
        <v>23</v>
      </c>
      <c r="G549" s="21"/>
      <c r="H549" s="21"/>
      <c r="I549" s="21" t="s">
        <v>19</v>
      </c>
      <c r="J549" s="21" t="s">
        <v>14</v>
      </c>
      <c r="M549" s="12"/>
    </row>
    <row r="550" spans="1:13" ht="18" customHeight="1">
      <c r="A550" s="4">
        <v>549</v>
      </c>
      <c r="B550" s="37">
        <v>42945</v>
      </c>
      <c r="C550" s="34" t="s">
        <v>12</v>
      </c>
      <c r="D550" s="34" t="s">
        <v>17</v>
      </c>
      <c r="E550" s="34" t="s">
        <v>131</v>
      </c>
      <c r="F550" s="34" t="s">
        <v>21</v>
      </c>
      <c r="G550" s="21"/>
      <c r="H550" s="21"/>
      <c r="I550" s="21" t="s">
        <v>37</v>
      </c>
      <c r="J550" s="21" t="s">
        <v>13</v>
      </c>
      <c r="M550" s="12"/>
    </row>
    <row r="551" spans="1:13" ht="18" customHeight="1">
      <c r="A551" s="4">
        <v>550</v>
      </c>
      <c r="B551" s="37">
        <v>42946</v>
      </c>
      <c r="C551" s="34" t="s">
        <v>7</v>
      </c>
      <c r="D551" s="34" t="s">
        <v>46</v>
      </c>
      <c r="E551" s="34" t="s">
        <v>16</v>
      </c>
      <c r="F551" s="34" t="s">
        <v>44</v>
      </c>
      <c r="G551" s="21"/>
      <c r="H551" s="21"/>
      <c r="I551" s="21" t="s">
        <v>26</v>
      </c>
      <c r="J551" s="21" t="s">
        <v>9</v>
      </c>
      <c r="M551" s="12"/>
    </row>
    <row r="552" spans="1:13" ht="18" customHeight="1">
      <c r="A552" s="4">
        <v>551</v>
      </c>
      <c r="B552" s="37">
        <v>42946</v>
      </c>
      <c r="C552" s="34" t="s">
        <v>39</v>
      </c>
      <c r="D552" s="34" t="s">
        <v>142</v>
      </c>
      <c r="E552" s="34" t="s">
        <v>56</v>
      </c>
      <c r="F552" s="34" t="s">
        <v>47</v>
      </c>
      <c r="G552" s="21"/>
      <c r="H552" s="21"/>
      <c r="I552" s="21" t="s">
        <v>25</v>
      </c>
      <c r="J552" s="21" t="s">
        <v>31</v>
      </c>
      <c r="M552" s="12"/>
    </row>
    <row r="553" spans="1:13" ht="18" customHeight="1">
      <c r="A553" s="4">
        <v>552</v>
      </c>
      <c r="B553" s="37">
        <v>42946</v>
      </c>
      <c r="C553" s="34" t="s">
        <v>10</v>
      </c>
      <c r="D553" s="34" t="s">
        <v>36</v>
      </c>
      <c r="E553" s="34" t="s">
        <v>23</v>
      </c>
      <c r="F553" s="34" t="s">
        <v>43</v>
      </c>
      <c r="G553" s="21"/>
      <c r="H553" s="21"/>
      <c r="I553" s="21" t="s">
        <v>19</v>
      </c>
      <c r="J553" s="21" t="s">
        <v>14</v>
      </c>
      <c r="M553" s="12"/>
    </row>
    <row r="554" spans="1:13" ht="18" customHeight="1">
      <c r="A554" s="4">
        <v>553</v>
      </c>
      <c r="B554" s="37">
        <v>42946</v>
      </c>
      <c r="C554" s="34" t="s">
        <v>30</v>
      </c>
      <c r="D554" s="34" t="s">
        <v>48</v>
      </c>
      <c r="E554" s="34" t="s">
        <v>55</v>
      </c>
      <c r="F554" s="34" t="s">
        <v>29</v>
      </c>
      <c r="G554" s="21"/>
      <c r="H554" s="21"/>
      <c r="I554" s="21" t="s">
        <v>8</v>
      </c>
      <c r="J554" s="21" t="s">
        <v>32</v>
      </c>
      <c r="M554" s="12"/>
    </row>
    <row r="555" spans="1:13" ht="18" customHeight="1">
      <c r="A555" s="4">
        <v>554</v>
      </c>
      <c r="B555" s="37">
        <v>42946</v>
      </c>
      <c r="C555" s="34" t="s">
        <v>15</v>
      </c>
      <c r="D555" s="34" t="s">
        <v>28</v>
      </c>
      <c r="E555" s="34" t="s">
        <v>72</v>
      </c>
      <c r="F555" s="34" t="s">
        <v>4</v>
      </c>
      <c r="G555" s="21"/>
      <c r="H555" s="21"/>
      <c r="I555" s="21" t="s">
        <v>20</v>
      </c>
      <c r="J555" s="21" t="s">
        <v>38</v>
      </c>
      <c r="M555" s="12"/>
    </row>
    <row r="556" spans="1:13" ht="18" customHeight="1">
      <c r="A556" s="4">
        <v>555</v>
      </c>
      <c r="B556" s="37">
        <v>42946</v>
      </c>
      <c r="C556" s="34" t="s">
        <v>17</v>
      </c>
      <c r="D556" s="34" t="s">
        <v>131</v>
      </c>
      <c r="E556" s="34" t="s">
        <v>21</v>
      </c>
      <c r="F556" s="34" t="s">
        <v>42</v>
      </c>
      <c r="G556" s="21"/>
      <c r="H556" s="21"/>
      <c r="I556" s="21" t="s">
        <v>37</v>
      </c>
      <c r="J556" s="21" t="s">
        <v>13</v>
      </c>
      <c r="M556" s="12"/>
    </row>
    <row r="557" spans="1:13" ht="18" customHeight="1">
      <c r="A557" s="4">
        <v>556</v>
      </c>
      <c r="B557" s="37">
        <v>42947</v>
      </c>
      <c r="C557" s="34" t="s">
        <v>41</v>
      </c>
      <c r="D557" s="34" t="s">
        <v>21</v>
      </c>
      <c r="E557" s="34" t="s">
        <v>42</v>
      </c>
      <c r="F557" s="34" t="s">
        <v>12</v>
      </c>
      <c r="G557" s="21"/>
      <c r="H557" s="21"/>
      <c r="I557" s="21" t="s">
        <v>25</v>
      </c>
      <c r="J557" s="21" t="s">
        <v>31</v>
      </c>
      <c r="M557" s="12"/>
    </row>
    <row r="558" spans="1:13" ht="18" customHeight="1">
      <c r="A558" s="4">
        <v>557</v>
      </c>
      <c r="B558" s="37">
        <v>42948</v>
      </c>
      <c r="C558" s="34" t="s">
        <v>46</v>
      </c>
      <c r="D558" s="34" t="s">
        <v>16</v>
      </c>
      <c r="E558" s="34" t="s">
        <v>33</v>
      </c>
      <c r="F558" s="34" t="s">
        <v>34</v>
      </c>
      <c r="G558" s="21"/>
      <c r="H558" s="21"/>
      <c r="I558" s="21" t="s">
        <v>19</v>
      </c>
      <c r="J558" s="21" t="s">
        <v>38</v>
      </c>
      <c r="M558" s="12"/>
    </row>
    <row r="559" spans="1:13" ht="18" customHeight="1">
      <c r="A559" s="4">
        <v>558</v>
      </c>
      <c r="B559" s="37">
        <v>42948</v>
      </c>
      <c r="C559" s="34" t="s">
        <v>142</v>
      </c>
      <c r="D559" s="34" t="s">
        <v>72</v>
      </c>
      <c r="E559" s="34" t="s">
        <v>45</v>
      </c>
      <c r="F559" s="34" t="s">
        <v>50</v>
      </c>
      <c r="G559" s="21"/>
      <c r="H559" s="21"/>
      <c r="I559" s="21" t="s">
        <v>26</v>
      </c>
      <c r="J559" s="21" t="s">
        <v>25</v>
      </c>
      <c r="M559" s="12"/>
    </row>
    <row r="560" spans="1:13" ht="18" customHeight="1">
      <c r="A560" s="4">
        <v>559</v>
      </c>
      <c r="B560" s="37">
        <v>42948</v>
      </c>
      <c r="C560" s="34" t="s">
        <v>21</v>
      </c>
      <c r="D560" s="34" t="s">
        <v>23</v>
      </c>
      <c r="E560" s="34" t="s">
        <v>43</v>
      </c>
      <c r="F560" s="34" t="s">
        <v>11</v>
      </c>
      <c r="G560" s="21"/>
      <c r="H560" s="21"/>
      <c r="I560" s="21" t="s">
        <v>14</v>
      </c>
      <c r="J560" s="21" t="s">
        <v>37</v>
      </c>
      <c r="M560" s="12"/>
    </row>
    <row r="561" spans="1:13" ht="18" customHeight="1">
      <c r="A561" s="4">
        <v>560</v>
      </c>
      <c r="B561" s="37">
        <v>42948</v>
      </c>
      <c r="C561" s="34" t="s">
        <v>27</v>
      </c>
      <c r="D561" s="34" t="s">
        <v>5</v>
      </c>
      <c r="E561" s="34" t="s">
        <v>4</v>
      </c>
      <c r="F561" s="34" t="s">
        <v>17</v>
      </c>
      <c r="G561" s="21"/>
      <c r="H561" s="21"/>
      <c r="I561" s="21" t="s">
        <v>32</v>
      </c>
      <c r="J561" s="21" t="s">
        <v>9</v>
      </c>
      <c r="M561" s="12"/>
    </row>
    <row r="562" spans="1:13" ht="18" customHeight="1">
      <c r="A562" s="4">
        <v>561</v>
      </c>
      <c r="B562" s="37">
        <v>42949</v>
      </c>
      <c r="C562" s="36" t="s">
        <v>72</v>
      </c>
      <c r="D562" s="34" t="s">
        <v>45</v>
      </c>
      <c r="E562" s="34" t="s">
        <v>50</v>
      </c>
      <c r="F562" s="34" t="s">
        <v>15</v>
      </c>
      <c r="G562" s="21"/>
      <c r="H562" s="21"/>
      <c r="I562" s="21" t="s">
        <v>26</v>
      </c>
      <c r="J562" s="21" t="s">
        <v>25</v>
      </c>
      <c r="M562" s="13"/>
    </row>
    <row r="563" spans="1:13" ht="18" customHeight="1">
      <c r="A563" s="4">
        <v>562</v>
      </c>
      <c r="B563" s="37">
        <v>42949</v>
      </c>
      <c r="C563" s="34" t="s">
        <v>5</v>
      </c>
      <c r="D563" s="34" t="s">
        <v>4</v>
      </c>
      <c r="E563" s="34" t="s">
        <v>17</v>
      </c>
      <c r="F563" s="34" t="s">
        <v>18</v>
      </c>
      <c r="G563" s="21"/>
      <c r="H563" s="21"/>
      <c r="I563" s="21" t="s">
        <v>32</v>
      </c>
      <c r="J563" s="21" t="s">
        <v>9</v>
      </c>
      <c r="M563" s="12"/>
    </row>
    <row r="564" spans="1:13" ht="18" customHeight="1">
      <c r="A564" s="4">
        <v>563</v>
      </c>
      <c r="B564" s="37">
        <v>42949</v>
      </c>
      <c r="C564" s="34" t="s">
        <v>49</v>
      </c>
      <c r="D564" s="34" t="s">
        <v>22</v>
      </c>
      <c r="E564" s="34" t="s">
        <v>24</v>
      </c>
      <c r="F564" s="34" t="s">
        <v>39</v>
      </c>
      <c r="G564" s="21"/>
      <c r="H564" s="21"/>
      <c r="I564" s="21" t="s">
        <v>8</v>
      </c>
      <c r="J564" s="21" t="s">
        <v>31</v>
      </c>
      <c r="M564" s="12"/>
    </row>
    <row r="565" spans="1:13" ht="18" customHeight="1">
      <c r="A565" s="4">
        <v>564</v>
      </c>
      <c r="B565" s="37">
        <v>42949</v>
      </c>
      <c r="C565" s="34" t="s">
        <v>29</v>
      </c>
      <c r="D565" s="34" t="s">
        <v>12</v>
      </c>
      <c r="E565" s="34" t="s">
        <v>40</v>
      </c>
      <c r="F565" s="34" t="s">
        <v>41</v>
      </c>
      <c r="G565" s="21"/>
      <c r="H565" s="21"/>
      <c r="I565" s="21" t="s">
        <v>13</v>
      </c>
      <c r="J565" s="21" t="s">
        <v>20</v>
      </c>
      <c r="M565" s="12"/>
    </row>
    <row r="566" spans="1:13" ht="18" customHeight="1">
      <c r="A566" s="4">
        <v>565</v>
      </c>
      <c r="B566" s="37">
        <v>42949</v>
      </c>
      <c r="C566" s="34" t="s">
        <v>23</v>
      </c>
      <c r="D566" s="34" t="s">
        <v>43</v>
      </c>
      <c r="E566" s="34" t="s">
        <v>11</v>
      </c>
      <c r="F566" s="34" t="s">
        <v>10</v>
      </c>
      <c r="G566" s="21"/>
      <c r="H566" s="21"/>
      <c r="I566" s="21" t="s">
        <v>14</v>
      </c>
      <c r="J566" s="21" t="s">
        <v>37</v>
      </c>
      <c r="M566" s="12"/>
    </row>
    <row r="567" spans="1:13" ht="18" customHeight="1">
      <c r="A567" s="4">
        <v>566</v>
      </c>
      <c r="B567" s="37">
        <v>42949</v>
      </c>
      <c r="C567" s="34" t="s">
        <v>16</v>
      </c>
      <c r="D567" s="34" t="s">
        <v>33</v>
      </c>
      <c r="E567" s="34" t="s">
        <v>34</v>
      </c>
      <c r="F567" s="34" t="s">
        <v>7</v>
      </c>
      <c r="G567" s="21"/>
      <c r="H567" s="21"/>
      <c r="I567" s="21" t="s">
        <v>19</v>
      </c>
      <c r="J567" s="21" t="s">
        <v>38</v>
      </c>
      <c r="M567" s="12"/>
    </row>
    <row r="568" spans="1:13" ht="18" customHeight="1">
      <c r="A568" s="4">
        <v>567</v>
      </c>
      <c r="B568" s="37">
        <v>42950</v>
      </c>
      <c r="C568" s="34" t="s">
        <v>45</v>
      </c>
      <c r="D568" s="34" t="s">
        <v>50</v>
      </c>
      <c r="E568" s="34" t="s">
        <v>15</v>
      </c>
      <c r="F568" s="34" t="s">
        <v>142</v>
      </c>
      <c r="G568" s="21"/>
      <c r="H568" s="21"/>
      <c r="I568" s="21" t="s">
        <v>26</v>
      </c>
      <c r="J568" s="21" t="s">
        <v>25</v>
      </c>
      <c r="M568" s="12"/>
    </row>
    <row r="569" spans="1:13" ht="18" customHeight="1">
      <c r="A569" s="4">
        <v>568</v>
      </c>
      <c r="B569" s="37">
        <v>42950</v>
      </c>
      <c r="C569" s="34" t="s">
        <v>4</v>
      </c>
      <c r="D569" s="34" t="s">
        <v>17</v>
      </c>
      <c r="E569" s="34" t="s">
        <v>18</v>
      </c>
      <c r="F569" s="34" t="s">
        <v>27</v>
      </c>
      <c r="G569" s="21"/>
      <c r="H569" s="21"/>
      <c r="I569" s="21" t="s">
        <v>32</v>
      </c>
      <c r="J569" s="21" t="s">
        <v>9</v>
      </c>
      <c r="M569" s="12"/>
    </row>
    <row r="570" spans="1:13" ht="18" customHeight="1">
      <c r="A570" s="4">
        <v>569</v>
      </c>
      <c r="B570" s="37">
        <v>42950</v>
      </c>
      <c r="C570" s="34" t="s">
        <v>43</v>
      </c>
      <c r="D570" s="34" t="s">
        <v>11</v>
      </c>
      <c r="E570" s="34" t="s">
        <v>10</v>
      </c>
      <c r="F570" s="34" t="s">
        <v>21</v>
      </c>
      <c r="G570" s="21"/>
      <c r="H570" s="21"/>
      <c r="I570" s="21" t="s">
        <v>14</v>
      </c>
      <c r="J570" s="21" t="s">
        <v>37</v>
      </c>
      <c r="M570" s="12"/>
    </row>
    <row r="571" spans="1:13" ht="18" customHeight="1">
      <c r="A571" s="4">
        <v>570</v>
      </c>
      <c r="B571" s="37">
        <v>42950</v>
      </c>
      <c r="C571" s="34" t="s">
        <v>33</v>
      </c>
      <c r="D571" s="34" t="s">
        <v>34</v>
      </c>
      <c r="E571" s="34" t="s">
        <v>7</v>
      </c>
      <c r="F571" s="34" t="s">
        <v>46</v>
      </c>
      <c r="G571" s="21"/>
      <c r="H571" s="21"/>
      <c r="I571" s="21" t="s">
        <v>19</v>
      </c>
      <c r="J571" s="21" t="s">
        <v>38</v>
      </c>
      <c r="M571" s="12"/>
    </row>
    <row r="572" spans="1:13" ht="18" customHeight="1">
      <c r="A572" s="4">
        <v>571</v>
      </c>
      <c r="B572" s="37">
        <v>42950</v>
      </c>
      <c r="C572" s="34" t="s">
        <v>22</v>
      </c>
      <c r="D572" s="34" t="s">
        <v>24</v>
      </c>
      <c r="E572" s="34" t="s">
        <v>39</v>
      </c>
      <c r="F572" s="34" t="s">
        <v>35</v>
      </c>
      <c r="G572" s="21"/>
      <c r="H572" s="21"/>
      <c r="I572" s="21" t="s">
        <v>8</v>
      </c>
      <c r="J572" s="21" t="s">
        <v>31</v>
      </c>
      <c r="M572" s="12"/>
    </row>
    <row r="573" spans="1:13" ht="18" customHeight="1">
      <c r="A573" s="4">
        <v>572</v>
      </c>
      <c r="B573" s="37">
        <v>42950</v>
      </c>
      <c r="C573" s="34" t="s">
        <v>12</v>
      </c>
      <c r="D573" s="34" t="s">
        <v>40</v>
      </c>
      <c r="E573" s="34" t="s">
        <v>41</v>
      </c>
      <c r="F573" s="34" t="s">
        <v>36</v>
      </c>
      <c r="G573" s="21"/>
      <c r="H573" s="21"/>
      <c r="I573" s="21" t="s">
        <v>13</v>
      </c>
      <c r="J573" s="21" t="s">
        <v>20</v>
      </c>
      <c r="M573" s="12"/>
    </row>
    <row r="574" spans="1:13" ht="18" customHeight="1">
      <c r="A574" s="4">
        <v>573</v>
      </c>
      <c r="B574" s="37">
        <v>42951</v>
      </c>
      <c r="C574" s="34" t="s">
        <v>34</v>
      </c>
      <c r="D574" s="34" t="s">
        <v>7</v>
      </c>
      <c r="E574" s="34" t="s">
        <v>44</v>
      </c>
      <c r="F574" s="34" t="s">
        <v>16</v>
      </c>
      <c r="G574" s="21"/>
      <c r="H574" s="21"/>
      <c r="I574" s="21" t="s">
        <v>38</v>
      </c>
      <c r="J574" s="21" t="s">
        <v>14</v>
      </c>
      <c r="M574" s="12"/>
    </row>
    <row r="575" spans="1:13" ht="18" customHeight="1">
      <c r="A575" s="4">
        <v>574</v>
      </c>
      <c r="B575" s="37">
        <v>42951</v>
      </c>
      <c r="C575" s="34" t="s">
        <v>28</v>
      </c>
      <c r="D575" s="34" t="s">
        <v>18</v>
      </c>
      <c r="E575" s="34" t="s">
        <v>6</v>
      </c>
      <c r="F575" s="34" t="s">
        <v>30</v>
      </c>
      <c r="G575" s="21"/>
      <c r="H575" s="21"/>
      <c r="I575" s="21" t="s">
        <v>32</v>
      </c>
      <c r="J575" s="21" t="s">
        <v>25</v>
      </c>
      <c r="M575" s="12"/>
    </row>
    <row r="576" spans="1:13" ht="18" customHeight="1">
      <c r="A576" s="4">
        <v>575</v>
      </c>
      <c r="B576" s="37">
        <v>42951</v>
      </c>
      <c r="C576" s="34" t="s">
        <v>131</v>
      </c>
      <c r="D576" s="34" t="s">
        <v>39</v>
      </c>
      <c r="E576" s="34" t="s">
        <v>27</v>
      </c>
      <c r="F576" s="34" t="s">
        <v>49</v>
      </c>
      <c r="G576" s="21"/>
      <c r="H576" s="21"/>
      <c r="I576" s="21" t="s">
        <v>13</v>
      </c>
      <c r="J576" s="21" t="s">
        <v>19</v>
      </c>
      <c r="M576" s="12"/>
    </row>
    <row r="577" spans="1:13" ht="18" customHeight="1">
      <c r="A577" s="4">
        <v>576</v>
      </c>
      <c r="B577" s="37">
        <v>42951</v>
      </c>
      <c r="C577" s="34" t="s">
        <v>24</v>
      </c>
      <c r="D577" s="34" t="s">
        <v>42</v>
      </c>
      <c r="E577" s="34" t="s">
        <v>47</v>
      </c>
      <c r="F577" s="34" t="s">
        <v>29</v>
      </c>
      <c r="G577" s="21"/>
      <c r="H577" s="21"/>
      <c r="I577" s="21" t="s">
        <v>9</v>
      </c>
      <c r="J577" s="21" t="s">
        <v>8</v>
      </c>
      <c r="M577" s="12"/>
    </row>
    <row r="578" spans="1:13" ht="18" customHeight="1">
      <c r="A578" s="4">
        <v>577</v>
      </c>
      <c r="B578" s="37">
        <v>42951</v>
      </c>
      <c r="C578" s="34" t="s">
        <v>11</v>
      </c>
      <c r="D578" s="34" t="s">
        <v>10</v>
      </c>
      <c r="E578" s="34" t="s">
        <v>35</v>
      </c>
      <c r="F578" s="34" t="s">
        <v>5</v>
      </c>
      <c r="G578" s="21"/>
      <c r="H578" s="21"/>
      <c r="I578" s="21" t="s">
        <v>37</v>
      </c>
      <c r="J578" s="21" t="s">
        <v>20</v>
      </c>
      <c r="M578" s="12"/>
    </row>
    <row r="579" spans="1:13" ht="18" customHeight="1">
      <c r="A579" s="4">
        <v>578</v>
      </c>
      <c r="B579" s="37">
        <v>42952</v>
      </c>
      <c r="C579" s="34" t="s">
        <v>7</v>
      </c>
      <c r="D579" s="34" t="s">
        <v>44</v>
      </c>
      <c r="E579" s="34" t="s">
        <v>16</v>
      </c>
      <c r="F579" s="34" t="s">
        <v>59</v>
      </c>
      <c r="G579" s="21"/>
      <c r="H579" s="21"/>
      <c r="I579" s="21" t="s">
        <v>38</v>
      </c>
      <c r="J579" s="21" t="s">
        <v>14</v>
      </c>
      <c r="M579" s="12"/>
    </row>
    <row r="580" spans="1:13" ht="18" customHeight="1">
      <c r="A580" s="4">
        <v>579</v>
      </c>
      <c r="B580" s="37">
        <v>42952</v>
      </c>
      <c r="C580" s="34" t="s">
        <v>39</v>
      </c>
      <c r="D580" s="34" t="s">
        <v>27</v>
      </c>
      <c r="E580" s="34" t="s">
        <v>49</v>
      </c>
      <c r="F580" s="34" t="s">
        <v>33</v>
      </c>
      <c r="G580" s="21"/>
      <c r="H580" s="21"/>
      <c r="I580" s="21" t="s">
        <v>13</v>
      </c>
      <c r="J580" s="21" t="s">
        <v>19</v>
      </c>
      <c r="M580" s="12"/>
    </row>
    <row r="581" spans="1:13" ht="18" customHeight="1">
      <c r="A581" s="4">
        <v>580</v>
      </c>
      <c r="B581" s="37">
        <v>42952</v>
      </c>
      <c r="C581" s="34" t="s">
        <v>42</v>
      </c>
      <c r="D581" s="34" t="s">
        <v>47</v>
      </c>
      <c r="E581" s="34" t="s">
        <v>29</v>
      </c>
      <c r="F581" s="34" t="s">
        <v>12</v>
      </c>
      <c r="G581" s="21"/>
      <c r="H581" s="21"/>
      <c r="I581" s="21" t="s">
        <v>9</v>
      </c>
      <c r="J581" s="21" t="s">
        <v>8</v>
      </c>
      <c r="M581" s="12"/>
    </row>
    <row r="582" spans="1:13" ht="18" customHeight="1">
      <c r="A582" s="4">
        <v>581</v>
      </c>
      <c r="B582" s="37">
        <v>42952</v>
      </c>
      <c r="C582" s="34" t="s">
        <v>10</v>
      </c>
      <c r="D582" s="34" t="s">
        <v>35</v>
      </c>
      <c r="E582" s="34" t="s">
        <v>5</v>
      </c>
      <c r="F582" s="34" t="s">
        <v>22</v>
      </c>
      <c r="G582" s="21"/>
      <c r="H582" s="21"/>
      <c r="I582" s="21" t="s">
        <v>37</v>
      </c>
      <c r="J582" s="21" t="s">
        <v>20</v>
      </c>
      <c r="M582" s="12"/>
    </row>
    <row r="583" spans="1:13" ht="18" customHeight="1">
      <c r="A583" s="4">
        <v>582</v>
      </c>
      <c r="B583" s="37">
        <v>42952</v>
      </c>
      <c r="C583" s="34" t="s">
        <v>18</v>
      </c>
      <c r="D583" s="34" t="s">
        <v>6</v>
      </c>
      <c r="E583" s="34" t="s">
        <v>30</v>
      </c>
      <c r="F583" s="34" t="s">
        <v>48</v>
      </c>
      <c r="G583" s="21"/>
      <c r="H583" s="21"/>
      <c r="I583" s="21" t="s">
        <v>32</v>
      </c>
      <c r="J583" s="21" t="s">
        <v>25</v>
      </c>
      <c r="M583" s="12"/>
    </row>
    <row r="584" spans="1:13" ht="18" customHeight="1">
      <c r="A584" s="4">
        <v>583</v>
      </c>
      <c r="B584" s="37">
        <v>42952</v>
      </c>
      <c r="C584" s="34" t="s">
        <v>17</v>
      </c>
      <c r="D584" s="34" t="s">
        <v>15</v>
      </c>
      <c r="E584" s="34" t="s">
        <v>36</v>
      </c>
      <c r="F584" s="34" t="s">
        <v>72</v>
      </c>
      <c r="G584" s="21"/>
      <c r="H584" s="21"/>
      <c r="I584" s="21" t="s">
        <v>31</v>
      </c>
      <c r="J584" s="21" t="s">
        <v>26</v>
      </c>
      <c r="M584" s="12"/>
    </row>
    <row r="585" spans="1:13" ht="18" customHeight="1">
      <c r="A585" s="4">
        <v>584</v>
      </c>
      <c r="B585" s="37">
        <v>42953</v>
      </c>
      <c r="C585" s="34" t="s">
        <v>35</v>
      </c>
      <c r="D585" s="34" t="s">
        <v>5</v>
      </c>
      <c r="E585" s="34" t="s">
        <v>22</v>
      </c>
      <c r="F585" s="34" t="s">
        <v>11</v>
      </c>
      <c r="G585" s="21"/>
      <c r="H585" s="21"/>
      <c r="I585" s="21" t="s">
        <v>37</v>
      </c>
      <c r="J585" s="21" t="s">
        <v>20</v>
      </c>
      <c r="M585" s="12"/>
    </row>
    <row r="586" spans="1:13" ht="18" customHeight="1">
      <c r="A586" s="4">
        <v>585</v>
      </c>
      <c r="B586" s="37">
        <v>42953</v>
      </c>
      <c r="C586" s="34" t="s">
        <v>47</v>
      </c>
      <c r="D586" s="34" t="s">
        <v>29</v>
      </c>
      <c r="E586" s="34" t="s">
        <v>12</v>
      </c>
      <c r="F586" s="34" t="s">
        <v>24</v>
      </c>
      <c r="G586" s="21"/>
      <c r="H586" s="21"/>
      <c r="I586" s="21" t="s">
        <v>9</v>
      </c>
      <c r="J586" s="21" t="s">
        <v>8</v>
      </c>
      <c r="M586" s="12"/>
    </row>
    <row r="587" spans="1:13" ht="18" customHeight="1">
      <c r="A587" s="4">
        <v>586</v>
      </c>
      <c r="B587" s="37">
        <v>42953</v>
      </c>
      <c r="C587" s="34" t="s">
        <v>44</v>
      </c>
      <c r="D587" s="34" t="s">
        <v>16</v>
      </c>
      <c r="E587" s="34" t="s">
        <v>59</v>
      </c>
      <c r="F587" s="34" t="s">
        <v>34</v>
      </c>
      <c r="G587" s="21"/>
      <c r="H587" s="21"/>
      <c r="I587" s="21" t="s">
        <v>38</v>
      </c>
      <c r="J587" s="21" t="s">
        <v>14</v>
      </c>
      <c r="M587" s="12"/>
    </row>
    <row r="588" spans="1:13" ht="18" customHeight="1">
      <c r="A588" s="4">
        <v>587</v>
      </c>
      <c r="B588" s="37">
        <v>42953</v>
      </c>
      <c r="C588" s="34" t="s">
        <v>6</v>
      </c>
      <c r="D588" s="34" t="s">
        <v>30</v>
      </c>
      <c r="E588" s="34" t="s">
        <v>48</v>
      </c>
      <c r="F588" s="34" t="s">
        <v>28</v>
      </c>
      <c r="G588" s="21"/>
      <c r="H588" s="21"/>
      <c r="I588" s="21" t="s">
        <v>32</v>
      </c>
      <c r="J588" s="21" t="s">
        <v>25</v>
      </c>
      <c r="M588" s="12"/>
    </row>
    <row r="589" spans="1:13" ht="18" customHeight="1">
      <c r="A589" s="4">
        <v>588</v>
      </c>
      <c r="B589" s="37">
        <v>42953</v>
      </c>
      <c r="C589" s="34" t="s">
        <v>15</v>
      </c>
      <c r="D589" s="34" t="s">
        <v>36</v>
      </c>
      <c r="E589" s="34" t="s">
        <v>72</v>
      </c>
      <c r="F589" s="34" t="s">
        <v>4</v>
      </c>
      <c r="G589" s="21"/>
      <c r="H589" s="21"/>
      <c r="I589" s="21" t="s">
        <v>31</v>
      </c>
      <c r="J589" s="21" t="s">
        <v>26</v>
      </c>
      <c r="M589" s="12"/>
    </row>
    <row r="590" spans="1:13" ht="18" customHeight="1">
      <c r="A590" s="4">
        <v>589</v>
      </c>
      <c r="B590" s="37">
        <v>42953</v>
      </c>
      <c r="C590" s="34" t="s">
        <v>27</v>
      </c>
      <c r="D590" s="34" t="s">
        <v>49</v>
      </c>
      <c r="E590" s="34" t="s">
        <v>33</v>
      </c>
      <c r="F590" s="34" t="s">
        <v>131</v>
      </c>
      <c r="G590" s="21"/>
      <c r="H590" s="21"/>
      <c r="I590" s="21" t="s">
        <v>13</v>
      </c>
      <c r="J590" s="21" t="s">
        <v>19</v>
      </c>
      <c r="M590" s="12"/>
    </row>
    <row r="591" spans="1:13" ht="18" customHeight="1">
      <c r="A591" s="4">
        <v>590</v>
      </c>
      <c r="B591" s="37">
        <v>42955</v>
      </c>
      <c r="C591" s="34" t="s">
        <v>45</v>
      </c>
      <c r="D591" s="34" t="s">
        <v>46</v>
      </c>
      <c r="E591" s="34" t="s">
        <v>34</v>
      </c>
      <c r="F591" s="34" t="s">
        <v>142</v>
      </c>
      <c r="G591" s="21"/>
      <c r="H591" s="21"/>
      <c r="I591" s="21" t="s">
        <v>26</v>
      </c>
      <c r="J591" s="21" t="s">
        <v>32</v>
      </c>
      <c r="M591" s="12"/>
    </row>
    <row r="592" spans="1:13" ht="18" customHeight="1">
      <c r="A592" s="4">
        <v>591</v>
      </c>
      <c r="B592" s="37">
        <v>42955</v>
      </c>
      <c r="C592" s="34" t="s">
        <v>5</v>
      </c>
      <c r="D592" s="34" t="s">
        <v>33</v>
      </c>
      <c r="E592" s="34" t="s">
        <v>28</v>
      </c>
      <c r="F592" s="34" t="s">
        <v>17</v>
      </c>
      <c r="G592" s="21"/>
      <c r="H592" s="21"/>
      <c r="I592" s="21" t="s">
        <v>37</v>
      </c>
      <c r="J592" s="21" t="s">
        <v>38</v>
      </c>
      <c r="M592" s="12"/>
    </row>
    <row r="593" spans="1:13" ht="18" customHeight="1">
      <c r="A593" s="4">
        <v>592</v>
      </c>
      <c r="B593" s="37">
        <v>42955</v>
      </c>
      <c r="C593" s="34" t="s">
        <v>49</v>
      </c>
      <c r="D593" s="34" t="s">
        <v>22</v>
      </c>
      <c r="E593" s="34" t="s">
        <v>11</v>
      </c>
      <c r="F593" s="34" t="s">
        <v>23</v>
      </c>
      <c r="G593" s="21"/>
      <c r="H593" s="21"/>
      <c r="I593" s="21" t="s">
        <v>20</v>
      </c>
      <c r="J593" s="21" t="s">
        <v>19</v>
      </c>
      <c r="M593" s="12"/>
    </row>
    <row r="594" spans="1:13" ht="18" customHeight="1">
      <c r="A594" s="4">
        <v>593</v>
      </c>
      <c r="B594" s="37">
        <v>42955</v>
      </c>
      <c r="C594" s="34" t="s">
        <v>36</v>
      </c>
      <c r="D594" s="34" t="s">
        <v>24</v>
      </c>
      <c r="E594" s="34" t="s">
        <v>21</v>
      </c>
      <c r="F594" s="34" t="s">
        <v>10</v>
      </c>
      <c r="G594" s="21"/>
      <c r="H594" s="21"/>
      <c r="I594" s="21" t="s">
        <v>8</v>
      </c>
      <c r="J594" s="21" t="s">
        <v>25</v>
      </c>
      <c r="M594" s="12"/>
    </row>
    <row r="595" spans="1:13" ht="18" customHeight="1">
      <c r="A595" s="4">
        <v>594</v>
      </c>
      <c r="B595" s="37">
        <v>42955</v>
      </c>
      <c r="C595" s="34" t="s">
        <v>30</v>
      </c>
      <c r="D595" s="34" t="s">
        <v>40</v>
      </c>
      <c r="E595" s="36" t="s">
        <v>4</v>
      </c>
      <c r="F595" s="34" t="s">
        <v>18</v>
      </c>
      <c r="G595" s="21"/>
      <c r="H595" s="21"/>
      <c r="I595" s="21" t="s">
        <v>14</v>
      </c>
      <c r="J595" s="21" t="s">
        <v>13</v>
      </c>
      <c r="M595" s="12"/>
    </row>
    <row r="596" spans="1:13" ht="18" customHeight="1">
      <c r="A596" s="4">
        <v>595</v>
      </c>
      <c r="B596" s="37">
        <v>42956</v>
      </c>
      <c r="C596" s="34" t="s">
        <v>40</v>
      </c>
      <c r="D596" s="34" t="s">
        <v>4</v>
      </c>
      <c r="E596" s="34" t="s">
        <v>18</v>
      </c>
      <c r="F596" s="34" t="s">
        <v>27</v>
      </c>
      <c r="G596" s="21"/>
      <c r="H596" s="21"/>
      <c r="I596" s="21" t="s">
        <v>14</v>
      </c>
      <c r="J596" s="21" t="s">
        <v>13</v>
      </c>
      <c r="M596" s="12"/>
    </row>
    <row r="597" spans="1:13" ht="18" customHeight="1">
      <c r="A597" s="4">
        <v>596</v>
      </c>
      <c r="B597" s="37">
        <v>42956</v>
      </c>
      <c r="C597" s="34" t="s">
        <v>46</v>
      </c>
      <c r="D597" s="34" t="s">
        <v>34</v>
      </c>
      <c r="E597" s="34" t="s">
        <v>142</v>
      </c>
      <c r="F597" s="34" t="s">
        <v>43</v>
      </c>
      <c r="G597" s="21"/>
      <c r="H597" s="21"/>
      <c r="I597" s="21" t="s">
        <v>26</v>
      </c>
      <c r="J597" s="21" t="s">
        <v>32</v>
      </c>
      <c r="M597" s="12"/>
    </row>
    <row r="598" spans="1:13" ht="18" customHeight="1">
      <c r="A598" s="4">
        <v>597</v>
      </c>
      <c r="B598" s="37">
        <v>42956</v>
      </c>
      <c r="C598" s="34" t="s">
        <v>48</v>
      </c>
      <c r="D598" s="34" t="s">
        <v>131</v>
      </c>
      <c r="E598" s="34" t="s">
        <v>7</v>
      </c>
      <c r="F598" s="34" t="s">
        <v>35</v>
      </c>
      <c r="G598" s="21"/>
      <c r="H598" s="21"/>
      <c r="I598" s="21" t="s">
        <v>9</v>
      </c>
      <c r="J598" s="21" t="s">
        <v>31</v>
      </c>
      <c r="M598" s="12"/>
    </row>
    <row r="599" spans="1:13" ht="18" customHeight="1">
      <c r="A599" s="4">
        <v>598</v>
      </c>
      <c r="B599" s="37">
        <v>42956</v>
      </c>
      <c r="C599" s="34" t="s">
        <v>24</v>
      </c>
      <c r="D599" s="34" t="s">
        <v>21</v>
      </c>
      <c r="E599" s="34" t="s">
        <v>10</v>
      </c>
      <c r="F599" s="34" t="s">
        <v>29</v>
      </c>
      <c r="G599" s="21"/>
      <c r="H599" s="21"/>
      <c r="I599" s="21" t="s">
        <v>8</v>
      </c>
      <c r="J599" s="21" t="s">
        <v>25</v>
      </c>
      <c r="M599" s="12"/>
    </row>
    <row r="600" spans="1:13" ht="18" customHeight="1">
      <c r="A600" s="4">
        <v>599</v>
      </c>
      <c r="B600" s="37">
        <v>42956</v>
      </c>
      <c r="C600" s="34" t="s">
        <v>33</v>
      </c>
      <c r="D600" s="34" t="s">
        <v>28</v>
      </c>
      <c r="E600" s="34" t="s">
        <v>17</v>
      </c>
      <c r="F600" s="34" t="s">
        <v>6</v>
      </c>
      <c r="G600" s="21"/>
      <c r="H600" s="21"/>
      <c r="I600" s="21" t="s">
        <v>37</v>
      </c>
      <c r="J600" s="21" t="s">
        <v>38</v>
      </c>
      <c r="M600" s="12"/>
    </row>
    <row r="601" spans="1:13" ht="18" customHeight="1">
      <c r="A601" s="4">
        <v>600</v>
      </c>
      <c r="B601" s="37">
        <v>42956</v>
      </c>
      <c r="C601" s="34" t="s">
        <v>22</v>
      </c>
      <c r="D601" s="36" t="s">
        <v>11</v>
      </c>
      <c r="E601" s="34" t="s">
        <v>23</v>
      </c>
      <c r="F601" s="34" t="s">
        <v>44</v>
      </c>
      <c r="G601" s="21"/>
      <c r="H601" s="21"/>
      <c r="I601" s="21" t="s">
        <v>20</v>
      </c>
      <c r="J601" s="21" t="s">
        <v>19</v>
      </c>
      <c r="M601" s="12"/>
    </row>
    <row r="602" spans="1:13" ht="18" customHeight="1">
      <c r="A602" s="4">
        <v>601</v>
      </c>
      <c r="B602" s="37">
        <v>42957</v>
      </c>
      <c r="C602" s="34" t="s">
        <v>4</v>
      </c>
      <c r="D602" s="34" t="s">
        <v>18</v>
      </c>
      <c r="E602" s="34" t="s">
        <v>27</v>
      </c>
      <c r="F602" s="34" t="s">
        <v>30</v>
      </c>
      <c r="G602" s="21"/>
      <c r="H602" s="21"/>
      <c r="I602" s="21" t="s">
        <v>14</v>
      </c>
      <c r="J602" s="21" t="s">
        <v>13</v>
      </c>
      <c r="M602" s="12"/>
    </row>
    <row r="603" spans="1:13" ht="18" customHeight="1">
      <c r="A603" s="4">
        <v>602</v>
      </c>
      <c r="B603" s="37">
        <v>42957</v>
      </c>
      <c r="C603" s="34" t="s">
        <v>34</v>
      </c>
      <c r="D603" s="34" t="s">
        <v>142</v>
      </c>
      <c r="E603" s="34" t="s">
        <v>43</v>
      </c>
      <c r="F603" s="34" t="s">
        <v>45</v>
      </c>
      <c r="G603" s="21"/>
      <c r="H603" s="21"/>
      <c r="I603" s="21" t="s">
        <v>26</v>
      </c>
      <c r="J603" s="21" t="s">
        <v>32</v>
      </c>
      <c r="M603" s="12"/>
    </row>
    <row r="604" spans="1:13" ht="18" customHeight="1">
      <c r="A604" s="4">
        <v>603</v>
      </c>
      <c r="B604" s="37">
        <v>42957</v>
      </c>
      <c r="C604" s="36" t="s">
        <v>28</v>
      </c>
      <c r="D604" s="34" t="s">
        <v>17</v>
      </c>
      <c r="E604" s="34" t="s">
        <v>6</v>
      </c>
      <c r="F604" s="34" t="s">
        <v>5</v>
      </c>
      <c r="G604" s="21"/>
      <c r="H604" s="21"/>
      <c r="I604" s="21" t="s">
        <v>37</v>
      </c>
      <c r="J604" s="21" t="s">
        <v>38</v>
      </c>
      <c r="M604" s="13"/>
    </row>
    <row r="605" spans="1:13" ht="18" customHeight="1">
      <c r="A605" s="4">
        <v>604</v>
      </c>
      <c r="B605" s="37">
        <v>42957</v>
      </c>
      <c r="C605" s="34" t="s">
        <v>131</v>
      </c>
      <c r="D605" s="34" t="s">
        <v>7</v>
      </c>
      <c r="E605" s="34" t="s">
        <v>35</v>
      </c>
      <c r="F605" s="34" t="s">
        <v>50</v>
      </c>
      <c r="G605" s="21"/>
      <c r="H605" s="21"/>
      <c r="I605" s="21" t="s">
        <v>9</v>
      </c>
      <c r="J605" s="21" t="s">
        <v>31</v>
      </c>
      <c r="M605" s="12"/>
    </row>
    <row r="606" spans="1:13" ht="18" customHeight="1">
      <c r="A606" s="4">
        <v>605</v>
      </c>
      <c r="B606" s="37">
        <v>42957</v>
      </c>
      <c r="C606" s="34" t="s">
        <v>21</v>
      </c>
      <c r="D606" s="34" t="s">
        <v>10</v>
      </c>
      <c r="E606" s="34" t="s">
        <v>29</v>
      </c>
      <c r="F606" s="34" t="s">
        <v>36</v>
      </c>
      <c r="G606" s="21"/>
      <c r="H606" s="21"/>
      <c r="I606" s="21" t="s">
        <v>8</v>
      </c>
      <c r="J606" s="21" t="s">
        <v>25</v>
      </c>
      <c r="M606" s="12"/>
    </row>
    <row r="607" spans="1:13" ht="18" customHeight="1">
      <c r="A607" s="4">
        <v>606</v>
      </c>
      <c r="B607" s="37">
        <v>42957</v>
      </c>
      <c r="C607" s="34" t="s">
        <v>11</v>
      </c>
      <c r="D607" s="34" t="s">
        <v>23</v>
      </c>
      <c r="E607" s="34" t="s">
        <v>44</v>
      </c>
      <c r="F607" s="34" t="s">
        <v>49</v>
      </c>
      <c r="G607" s="21"/>
      <c r="H607" s="21"/>
      <c r="I607" s="21" t="s">
        <v>20</v>
      </c>
      <c r="J607" s="21" t="s">
        <v>19</v>
      </c>
      <c r="M607" s="12"/>
    </row>
    <row r="608" spans="1:13" ht="18" customHeight="1">
      <c r="A608" s="4">
        <v>607</v>
      </c>
      <c r="B608" s="37">
        <v>42958</v>
      </c>
      <c r="C608" s="34" t="s">
        <v>10</v>
      </c>
      <c r="D608" s="34" t="s">
        <v>29</v>
      </c>
      <c r="E608" s="34" t="s">
        <v>41</v>
      </c>
      <c r="F608" s="34" t="s">
        <v>39</v>
      </c>
      <c r="G608" s="21"/>
      <c r="H608" s="21"/>
      <c r="I608" s="21" t="s">
        <v>20</v>
      </c>
      <c r="J608" s="21" t="s">
        <v>14</v>
      </c>
      <c r="M608" s="12"/>
    </row>
    <row r="609" spans="1:13" ht="18" customHeight="1">
      <c r="A609" s="4">
        <v>608</v>
      </c>
      <c r="B609" s="37">
        <v>42958</v>
      </c>
      <c r="C609" s="34" t="s">
        <v>23</v>
      </c>
      <c r="D609" s="34" t="s">
        <v>42</v>
      </c>
      <c r="E609" s="34" t="s">
        <v>36</v>
      </c>
      <c r="F609" s="34" t="s">
        <v>33</v>
      </c>
      <c r="G609" s="21"/>
      <c r="H609" s="21"/>
      <c r="I609" s="21" t="s">
        <v>13</v>
      </c>
      <c r="J609" s="21" t="s">
        <v>38</v>
      </c>
      <c r="M609" s="12"/>
    </row>
    <row r="610" spans="1:13" ht="18" customHeight="1">
      <c r="A610" s="4">
        <v>609</v>
      </c>
      <c r="B610" s="37">
        <v>42958</v>
      </c>
      <c r="C610" s="34" t="s">
        <v>18</v>
      </c>
      <c r="D610" s="34" t="s">
        <v>72</v>
      </c>
      <c r="E610" s="34" t="s">
        <v>49</v>
      </c>
      <c r="F610" s="34" t="s">
        <v>24</v>
      </c>
      <c r="G610" s="21"/>
      <c r="H610" s="21"/>
      <c r="I610" s="21" t="s">
        <v>19</v>
      </c>
      <c r="J610" s="21" t="s">
        <v>37</v>
      </c>
      <c r="M610" s="12"/>
    </row>
    <row r="611" spans="1:13" ht="18" customHeight="1">
      <c r="A611" s="4">
        <v>610</v>
      </c>
      <c r="B611" s="37">
        <v>42958</v>
      </c>
      <c r="C611" s="34" t="s">
        <v>16</v>
      </c>
      <c r="D611" s="34" t="s">
        <v>43</v>
      </c>
      <c r="E611" s="34" t="s">
        <v>47</v>
      </c>
      <c r="F611" s="34" t="s">
        <v>58</v>
      </c>
      <c r="G611" s="21"/>
      <c r="H611" s="21"/>
      <c r="I611" s="21" t="s">
        <v>26</v>
      </c>
      <c r="J611" s="21" t="s">
        <v>9</v>
      </c>
      <c r="M611" s="12"/>
    </row>
    <row r="612" spans="1:13" ht="18" customHeight="1">
      <c r="A612" s="4">
        <v>611</v>
      </c>
      <c r="B612" s="37">
        <v>42958</v>
      </c>
      <c r="C612" s="34" t="s">
        <v>12</v>
      </c>
      <c r="D612" s="34" t="s">
        <v>27</v>
      </c>
      <c r="E612" s="34" t="s">
        <v>5</v>
      </c>
      <c r="F612" s="34" t="s">
        <v>22</v>
      </c>
      <c r="G612" s="21"/>
      <c r="H612" s="21"/>
      <c r="I612" s="21" t="s">
        <v>8</v>
      </c>
      <c r="J612" s="21" t="s">
        <v>32</v>
      </c>
      <c r="M612" s="12"/>
    </row>
    <row r="613" spans="1:13" ht="18" customHeight="1">
      <c r="A613" s="4">
        <v>612</v>
      </c>
      <c r="B613" s="37">
        <v>42959</v>
      </c>
      <c r="C613" s="34" t="s">
        <v>72</v>
      </c>
      <c r="D613" s="34" t="s">
        <v>49</v>
      </c>
      <c r="E613" s="34" t="s">
        <v>24</v>
      </c>
      <c r="F613" s="34" t="s">
        <v>34</v>
      </c>
      <c r="G613" s="21"/>
      <c r="H613" s="21"/>
      <c r="I613" s="21" t="s">
        <v>19</v>
      </c>
      <c r="J613" s="21" t="s">
        <v>37</v>
      </c>
      <c r="M613" s="12"/>
    </row>
    <row r="614" spans="1:13" ht="18" customHeight="1">
      <c r="A614" s="4">
        <v>613</v>
      </c>
      <c r="B614" s="37">
        <v>42959</v>
      </c>
      <c r="C614" s="34" t="s">
        <v>132</v>
      </c>
      <c r="D614" s="34" t="s">
        <v>44</v>
      </c>
      <c r="E614" s="34" t="s">
        <v>50</v>
      </c>
      <c r="F614" s="34" t="s">
        <v>46</v>
      </c>
      <c r="G614" s="21"/>
      <c r="H614" s="21"/>
      <c r="I614" s="21" t="s">
        <v>25</v>
      </c>
      <c r="J614" s="21" t="s">
        <v>31</v>
      </c>
      <c r="M614" s="12"/>
    </row>
    <row r="615" spans="1:13" ht="18" customHeight="1">
      <c r="A615" s="4">
        <v>614</v>
      </c>
      <c r="B615" s="37">
        <v>42959</v>
      </c>
      <c r="C615" s="34" t="s">
        <v>42</v>
      </c>
      <c r="D615" s="34" t="s">
        <v>36</v>
      </c>
      <c r="E615" s="34" t="s">
        <v>33</v>
      </c>
      <c r="F615" s="34" t="s">
        <v>4</v>
      </c>
      <c r="G615" s="21"/>
      <c r="H615" s="21"/>
      <c r="I615" s="21" t="s">
        <v>13</v>
      </c>
      <c r="J615" s="21" t="s">
        <v>38</v>
      </c>
      <c r="M615" s="12"/>
    </row>
    <row r="616" spans="1:13" ht="18" customHeight="1">
      <c r="A616" s="4">
        <v>615</v>
      </c>
      <c r="B616" s="37">
        <v>42959</v>
      </c>
      <c r="C616" s="34" t="s">
        <v>29</v>
      </c>
      <c r="D616" s="34" t="s">
        <v>41</v>
      </c>
      <c r="E616" s="34" t="s">
        <v>39</v>
      </c>
      <c r="F616" s="34" t="s">
        <v>21</v>
      </c>
      <c r="G616" s="21"/>
      <c r="H616" s="21"/>
      <c r="I616" s="21" t="s">
        <v>20</v>
      </c>
      <c r="J616" s="21" t="s">
        <v>14</v>
      </c>
      <c r="M616" s="12"/>
    </row>
    <row r="617" spans="1:13" ht="18" customHeight="1">
      <c r="A617" s="4">
        <v>616</v>
      </c>
      <c r="B617" s="37">
        <v>42959</v>
      </c>
      <c r="C617" s="34" t="s">
        <v>43</v>
      </c>
      <c r="D617" s="34" t="s">
        <v>47</v>
      </c>
      <c r="E617" s="34" t="s">
        <v>58</v>
      </c>
      <c r="F617" s="34" t="s">
        <v>11</v>
      </c>
      <c r="G617" s="21"/>
      <c r="H617" s="21"/>
      <c r="I617" s="21" t="s">
        <v>26</v>
      </c>
      <c r="J617" s="21" t="s">
        <v>9</v>
      </c>
      <c r="M617" s="12"/>
    </row>
    <row r="618" spans="1:13" ht="18" customHeight="1">
      <c r="A618" s="4">
        <v>617</v>
      </c>
      <c r="B618" s="37">
        <v>42959</v>
      </c>
      <c r="C618" s="34" t="s">
        <v>27</v>
      </c>
      <c r="D618" s="34" t="s">
        <v>5</v>
      </c>
      <c r="E618" s="34" t="s">
        <v>22</v>
      </c>
      <c r="F618" s="34" t="s">
        <v>56</v>
      </c>
      <c r="G618" s="21"/>
      <c r="H618" s="21"/>
      <c r="I618" s="21" t="s">
        <v>8</v>
      </c>
      <c r="J618" s="21" t="s">
        <v>32</v>
      </c>
      <c r="M618" s="12"/>
    </row>
    <row r="619" spans="1:13" ht="18" customHeight="1">
      <c r="A619" s="4">
        <v>618</v>
      </c>
      <c r="B619" s="37">
        <v>42960</v>
      </c>
      <c r="C619" s="34" t="s">
        <v>47</v>
      </c>
      <c r="D619" s="34" t="s">
        <v>58</v>
      </c>
      <c r="E619" s="34" t="s">
        <v>11</v>
      </c>
      <c r="F619" s="34" t="s">
        <v>16</v>
      </c>
      <c r="G619" s="21"/>
      <c r="H619" s="21"/>
      <c r="I619" s="21" t="s">
        <v>26</v>
      </c>
      <c r="J619" s="21" t="s">
        <v>9</v>
      </c>
      <c r="M619" s="12"/>
    </row>
    <row r="620" spans="1:13" ht="18" customHeight="1">
      <c r="A620" s="4">
        <v>619</v>
      </c>
      <c r="B620" s="37">
        <v>42960</v>
      </c>
      <c r="C620" s="34" t="s">
        <v>41</v>
      </c>
      <c r="D620" s="34" t="s">
        <v>39</v>
      </c>
      <c r="E620" s="34" t="s">
        <v>21</v>
      </c>
      <c r="F620" s="34" t="s">
        <v>10</v>
      </c>
      <c r="G620" s="21"/>
      <c r="H620" s="21"/>
      <c r="I620" s="21" t="s">
        <v>20</v>
      </c>
      <c r="J620" s="21" t="s">
        <v>14</v>
      </c>
      <c r="M620" s="12"/>
    </row>
    <row r="621" spans="1:13" ht="18" customHeight="1">
      <c r="A621" s="4">
        <v>620</v>
      </c>
      <c r="B621" s="37">
        <v>42960</v>
      </c>
      <c r="C621" s="34" t="s">
        <v>5</v>
      </c>
      <c r="D621" s="34" t="s">
        <v>22</v>
      </c>
      <c r="E621" s="34" t="s">
        <v>56</v>
      </c>
      <c r="F621" s="34" t="s">
        <v>12</v>
      </c>
      <c r="G621" s="21"/>
      <c r="H621" s="21"/>
      <c r="I621" s="21" t="s">
        <v>8</v>
      </c>
      <c r="J621" s="21" t="s">
        <v>32</v>
      </c>
      <c r="M621" s="12"/>
    </row>
    <row r="622" spans="1:13" ht="18" customHeight="1">
      <c r="A622" s="4">
        <v>621</v>
      </c>
      <c r="B622" s="37">
        <v>42960</v>
      </c>
      <c r="C622" s="34" t="s">
        <v>49</v>
      </c>
      <c r="D622" s="34" t="s">
        <v>24</v>
      </c>
      <c r="E622" s="34" t="s">
        <v>34</v>
      </c>
      <c r="F622" s="34" t="s">
        <v>18</v>
      </c>
      <c r="G622" s="21"/>
      <c r="H622" s="21"/>
      <c r="I622" s="21" t="s">
        <v>19</v>
      </c>
      <c r="J622" s="21" t="s">
        <v>37</v>
      </c>
      <c r="M622" s="12"/>
    </row>
    <row r="623" spans="1:13" ht="18" customHeight="1">
      <c r="A623" s="4">
        <v>622</v>
      </c>
      <c r="B623" s="37">
        <v>42960</v>
      </c>
      <c r="C623" s="34" t="s">
        <v>36</v>
      </c>
      <c r="D623" s="34" t="s">
        <v>33</v>
      </c>
      <c r="E623" s="34" t="s">
        <v>4</v>
      </c>
      <c r="F623" s="34" t="s">
        <v>23</v>
      </c>
      <c r="G623" s="21"/>
      <c r="H623" s="21"/>
      <c r="I623" s="21" t="s">
        <v>13</v>
      </c>
      <c r="J623" s="21" t="s">
        <v>38</v>
      </c>
      <c r="M623" s="12"/>
    </row>
    <row r="624" spans="1:13" ht="18" customHeight="1">
      <c r="A624" s="4">
        <v>623</v>
      </c>
      <c r="B624" s="37">
        <v>42960</v>
      </c>
      <c r="C624" s="34" t="s">
        <v>44</v>
      </c>
      <c r="D624" s="34" t="s">
        <v>50</v>
      </c>
      <c r="E624" s="34" t="s">
        <v>46</v>
      </c>
      <c r="F624" s="34" t="s">
        <v>15</v>
      </c>
      <c r="G624" s="21"/>
      <c r="H624" s="21"/>
      <c r="I624" s="21" t="s">
        <v>25</v>
      </c>
      <c r="J624" s="21" t="s">
        <v>31</v>
      </c>
      <c r="M624" s="12"/>
    </row>
    <row r="625" spans="1:13" ht="18" customHeight="1">
      <c r="A625" s="4">
        <v>624</v>
      </c>
      <c r="B625" s="37">
        <v>42961</v>
      </c>
      <c r="C625" s="34" t="s">
        <v>50</v>
      </c>
      <c r="D625" s="34" t="s">
        <v>46</v>
      </c>
      <c r="E625" s="34" t="s">
        <v>15</v>
      </c>
      <c r="F625" s="34" t="s">
        <v>132</v>
      </c>
      <c r="G625" s="21"/>
      <c r="H625" s="21"/>
      <c r="I625" s="21" t="s">
        <v>25</v>
      </c>
      <c r="J625" s="21" t="s">
        <v>31</v>
      </c>
      <c r="M625" s="12"/>
    </row>
    <row r="626" spans="1:13" ht="18" customHeight="1">
      <c r="A626" s="4">
        <v>625</v>
      </c>
      <c r="B626" s="37">
        <v>42962</v>
      </c>
      <c r="C626" s="34" t="s">
        <v>39</v>
      </c>
      <c r="D626" s="34" t="s">
        <v>4</v>
      </c>
      <c r="E626" s="34" t="s">
        <v>132</v>
      </c>
      <c r="F626" s="34" t="s">
        <v>44</v>
      </c>
      <c r="G626" s="21"/>
      <c r="H626" s="21"/>
      <c r="I626" s="21" t="s">
        <v>25</v>
      </c>
      <c r="J626" s="21" t="s">
        <v>26</v>
      </c>
      <c r="M626" s="12"/>
    </row>
    <row r="627" spans="1:13" ht="18" customHeight="1">
      <c r="A627" s="4">
        <v>626</v>
      </c>
      <c r="B627" s="37">
        <v>42962</v>
      </c>
      <c r="C627" s="34" t="s">
        <v>24</v>
      </c>
      <c r="D627" s="34" t="s">
        <v>15</v>
      </c>
      <c r="E627" s="34" t="s">
        <v>23</v>
      </c>
      <c r="F627" s="34" t="s">
        <v>43</v>
      </c>
      <c r="G627" s="21"/>
      <c r="H627" s="21"/>
      <c r="I627" s="21" t="s">
        <v>38</v>
      </c>
      <c r="J627" s="21" t="s">
        <v>19</v>
      </c>
      <c r="M627" s="12"/>
    </row>
    <row r="628" spans="1:13" ht="18" customHeight="1">
      <c r="A628" s="4">
        <v>627</v>
      </c>
      <c r="B628" s="37">
        <v>42962</v>
      </c>
      <c r="C628" s="34" t="s">
        <v>17</v>
      </c>
      <c r="D628" s="34" t="s">
        <v>55</v>
      </c>
      <c r="E628" s="34" t="s">
        <v>16</v>
      </c>
      <c r="F628" s="34" t="s">
        <v>42</v>
      </c>
      <c r="G628" s="21"/>
      <c r="H628" s="21"/>
      <c r="I628" s="21" t="s">
        <v>32</v>
      </c>
      <c r="J628" s="21" t="s">
        <v>9</v>
      </c>
      <c r="M628" s="12"/>
    </row>
    <row r="629" spans="1:13" ht="18" customHeight="1">
      <c r="A629" s="4">
        <v>628</v>
      </c>
      <c r="B629" s="37">
        <v>42963</v>
      </c>
      <c r="C629" s="34" t="s">
        <v>4</v>
      </c>
      <c r="D629" s="34" t="s">
        <v>132</v>
      </c>
      <c r="E629" s="34" t="s">
        <v>44</v>
      </c>
      <c r="F629" s="34" t="s">
        <v>5</v>
      </c>
      <c r="G629" s="21"/>
      <c r="H629" s="21"/>
      <c r="I629" s="21" t="s">
        <v>25</v>
      </c>
      <c r="J629" s="21" t="s">
        <v>26</v>
      </c>
      <c r="M629" s="12"/>
    </row>
    <row r="630" spans="1:13" ht="18" customHeight="1">
      <c r="A630" s="4">
        <v>629</v>
      </c>
      <c r="B630" s="37">
        <v>42963</v>
      </c>
      <c r="C630" s="34" t="s">
        <v>35</v>
      </c>
      <c r="D630" s="34" t="s">
        <v>30</v>
      </c>
      <c r="E630" s="34" t="s">
        <v>48</v>
      </c>
      <c r="F630" s="34" t="s">
        <v>28</v>
      </c>
      <c r="G630" s="21"/>
      <c r="H630" s="21"/>
      <c r="I630" s="21" t="s">
        <v>13</v>
      </c>
      <c r="J630" s="21" t="s">
        <v>20</v>
      </c>
      <c r="M630" s="12"/>
    </row>
    <row r="631" spans="1:13" ht="18" customHeight="1">
      <c r="A631" s="4">
        <v>630</v>
      </c>
      <c r="B631" s="37">
        <v>42963</v>
      </c>
      <c r="C631" s="34" t="s">
        <v>55</v>
      </c>
      <c r="D631" s="34" t="s">
        <v>16</v>
      </c>
      <c r="E631" s="34" t="s">
        <v>42</v>
      </c>
      <c r="F631" s="34" t="s">
        <v>49</v>
      </c>
      <c r="G631" s="21"/>
      <c r="H631" s="21"/>
      <c r="I631" s="21" t="s">
        <v>32</v>
      </c>
      <c r="J631" s="21" t="s">
        <v>9</v>
      </c>
      <c r="M631" s="12"/>
    </row>
    <row r="632" spans="1:13" ht="18" customHeight="1">
      <c r="A632" s="4">
        <v>631</v>
      </c>
      <c r="B632" s="37">
        <v>42963</v>
      </c>
      <c r="C632" s="34" t="s">
        <v>34</v>
      </c>
      <c r="D632" s="34" t="s">
        <v>40</v>
      </c>
      <c r="E632" s="34" t="s">
        <v>72</v>
      </c>
      <c r="F632" s="34" t="s">
        <v>131</v>
      </c>
      <c r="G632" s="21"/>
      <c r="H632" s="21"/>
      <c r="I632" s="21" t="s">
        <v>14</v>
      </c>
      <c r="J632" s="21" t="s">
        <v>37</v>
      </c>
      <c r="M632" s="12"/>
    </row>
    <row r="633" spans="1:13" ht="18" customHeight="1">
      <c r="A633" s="4">
        <v>632</v>
      </c>
      <c r="B633" s="37">
        <v>42963</v>
      </c>
      <c r="C633" s="34" t="s">
        <v>15</v>
      </c>
      <c r="D633" s="34" t="s">
        <v>23</v>
      </c>
      <c r="E633" s="34" t="s">
        <v>43</v>
      </c>
      <c r="F633" s="34" t="s">
        <v>47</v>
      </c>
      <c r="G633" s="21"/>
      <c r="H633" s="21"/>
      <c r="I633" s="21" t="s">
        <v>38</v>
      </c>
      <c r="J633" s="21" t="s">
        <v>19</v>
      </c>
      <c r="M633" s="12"/>
    </row>
    <row r="634" spans="1:13" ht="18" customHeight="1">
      <c r="A634" s="4">
        <v>633</v>
      </c>
      <c r="B634" s="37">
        <v>42963</v>
      </c>
      <c r="C634" s="34" t="s">
        <v>22</v>
      </c>
      <c r="D634" s="34" t="s">
        <v>6</v>
      </c>
      <c r="E634" s="34" t="s">
        <v>12</v>
      </c>
      <c r="F634" s="34" t="s">
        <v>27</v>
      </c>
      <c r="G634" s="21"/>
      <c r="H634" s="21"/>
      <c r="I634" s="21" t="s">
        <v>31</v>
      </c>
      <c r="J634" s="21" t="s">
        <v>8</v>
      </c>
      <c r="M634" s="12"/>
    </row>
    <row r="635" spans="1:13" ht="18" customHeight="1">
      <c r="A635" s="4">
        <v>634</v>
      </c>
      <c r="B635" s="37">
        <v>42964</v>
      </c>
      <c r="C635" s="34" t="s">
        <v>40</v>
      </c>
      <c r="D635" s="34" t="s">
        <v>72</v>
      </c>
      <c r="E635" s="34" t="s">
        <v>131</v>
      </c>
      <c r="F635" s="34" t="s">
        <v>7</v>
      </c>
      <c r="G635" s="21"/>
      <c r="H635" s="21"/>
      <c r="I635" s="21" t="s">
        <v>14</v>
      </c>
      <c r="J635" s="21" t="s">
        <v>37</v>
      </c>
      <c r="M635" s="12"/>
    </row>
    <row r="636" spans="1:13" ht="18" customHeight="1">
      <c r="A636" s="4">
        <v>635</v>
      </c>
      <c r="B636" s="37">
        <v>42964</v>
      </c>
      <c r="C636" s="34" t="s">
        <v>6</v>
      </c>
      <c r="D636" s="34" t="s">
        <v>12</v>
      </c>
      <c r="E636" s="34" t="s">
        <v>27</v>
      </c>
      <c r="F636" s="34" t="s">
        <v>41</v>
      </c>
      <c r="G636" s="21"/>
      <c r="H636" s="21"/>
      <c r="I636" s="21" t="s">
        <v>31</v>
      </c>
      <c r="J636" s="21" t="s">
        <v>8</v>
      </c>
      <c r="M636" s="12"/>
    </row>
    <row r="637" spans="1:13" ht="18" customHeight="1">
      <c r="A637" s="4">
        <v>636</v>
      </c>
      <c r="B637" s="37">
        <v>42964</v>
      </c>
      <c r="C637" s="34" t="s">
        <v>23</v>
      </c>
      <c r="D637" s="34" t="s">
        <v>43</v>
      </c>
      <c r="E637" s="34" t="s">
        <v>47</v>
      </c>
      <c r="F637" s="34" t="s">
        <v>24</v>
      </c>
      <c r="G637" s="21"/>
      <c r="H637" s="21"/>
      <c r="I637" s="21" t="s">
        <v>38</v>
      </c>
      <c r="J637" s="21" t="s">
        <v>19</v>
      </c>
      <c r="M637" s="12"/>
    </row>
    <row r="638" spans="1:13" ht="18" customHeight="1">
      <c r="A638" s="4">
        <v>637</v>
      </c>
      <c r="B638" s="37">
        <v>42964</v>
      </c>
      <c r="C638" s="34" t="s">
        <v>30</v>
      </c>
      <c r="D638" s="34" t="s">
        <v>48</v>
      </c>
      <c r="E638" s="34" t="s">
        <v>28</v>
      </c>
      <c r="F638" s="34" t="s">
        <v>142</v>
      </c>
      <c r="G638" s="21"/>
      <c r="H638" s="21"/>
      <c r="I638" s="21" t="s">
        <v>13</v>
      </c>
      <c r="J638" s="21" t="s">
        <v>20</v>
      </c>
      <c r="M638" s="12"/>
    </row>
    <row r="639" spans="1:13" ht="18" customHeight="1">
      <c r="A639" s="4">
        <v>638</v>
      </c>
      <c r="B639" s="37">
        <v>42964</v>
      </c>
      <c r="C639" s="34" t="s">
        <v>16</v>
      </c>
      <c r="D639" s="34" t="s">
        <v>42</v>
      </c>
      <c r="E639" s="36" t="s">
        <v>49</v>
      </c>
      <c r="F639" s="34" t="s">
        <v>17</v>
      </c>
      <c r="G639" s="21"/>
      <c r="H639" s="21"/>
      <c r="I639" s="21" t="s">
        <v>32</v>
      </c>
      <c r="J639" s="21" t="s">
        <v>9</v>
      </c>
      <c r="M639" s="12"/>
    </row>
    <row r="640" spans="1:13" ht="18" customHeight="1">
      <c r="A640" s="4">
        <v>639</v>
      </c>
      <c r="B640" s="37">
        <v>42965</v>
      </c>
      <c r="C640" s="34" t="s">
        <v>72</v>
      </c>
      <c r="D640" s="34" t="s">
        <v>47</v>
      </c>
      <c r="E640" s="34" t="s">
        <v>18</v>
      </c>
      <c r="F640" s="34" t="s">
        <v>35</v>
      </c>
      <c r="G640" s="21"/>
      <c r="H640" s="21"/>
      <c r="I640" s="21" t="s">
        <v>20</v>
      </c>
      <c r="J640" s="21" t="s">
        <v>38</v>
      </c>
      <c r="M640" s="12"/>
    </row>
    <row r="641" spans="1:13" ht="18" customHeight="1">
      <c r="A641" s="4">
        <v>640</v>
      </c>
      <c r="B641" s="37">
        <v>42965</v>
      </c>
      <c r="C641" s="34" t="s">
        <v>42</v>
      </c>
      <c r="D641" s="34" t="s">
        <v>21</v>
      </c>
      <c r="E641" s="34" t="s">
        <v>142</v>
      </c>
      <c r="F641" s="34" t="s">
        <v>39</v>
      </c>
      <c r="G641" s="21"/>
      <c r="H641" s="21"/>
      <c r="I641" s="21" t="s">
        <v>37</v>
      </c>
      <c r="J641" s="21" t="s">
        <v>13</v>
      </c>
      <c r="M641" s="12"/>
    </row>
    <row r="642" spans="1:13" ht="18" customHeight="1">
      <c r="A642" s="4">
        <v>641</v>
      </c>
      <c r="B642" s="37">
        <v>42965</v>
      </c>
      <c r="C642" s="34" t="s">
        <v>46</v>
      </c>
      <c r="D642" s="36" t="s">
        <v>11</v>
      </c>
      <c r="E642" s="34" t="s">
        <v>7</v>
      </c>
      <c r="F642" s="34" t="s">
        <v>34</v>
      </c>
      <c r="G642" s="21"/>
      <c r="H642" s="21"/>
      <c r="I642" s="21" t="s">
        <v>26</v>
      </c>
      <c r="J642" s="21" t="s">
        <v>8</v>
      </c>
      <c r="M642" s="12"/>
    </row>
    <row r="643" spans="1:13" ht="18" customHeight="1">
      <c r="A643" s="4">
        <v>642</v>
      </c>
      <c r="B643" s="37">
        <v>42965</v>
      </c>
      <c r="C643" s="34" t="s">
        <v>43</v>
      </c>
      <c r="D643" s="34" t="s">
        <v>131</v>
      </c>
      <c r="E643" s="34" t="s">
        <v>17</v>
      </c>
      <c r="F643" s="34" t="s">
        <v>15</v>
      </c>
      <c r="G643" s="21"/>
      <c r="H643" s="21"/>
      <c r="I643" s="21" t="s">
        <v>19</v>
      </c>
      <c r="J643" s="21" t="s">
        <v>14</v>
      </c>
      <c r="M643" s="12"/>
    </row>
    <row r="644" spans="1:13" ht="18" customHeight="1">
      <c r="A644" s="4">
        <v>643</v>
      </c>
      <c r="B644" s="37">
        <v>42965</v>
      </c>
      <c r="C644" s="34" t="s">
        <v>33</v>
      </c>
      <c r="D644" s="34" t="s">
        <v>28</v>
      </c>
      <c r="E644" s="34" t="s">
        <v>10</v>
      </c>
      <c r="F644" s="34" t="s">
        <v>29</v>
      </c>
      <c r="G644" s="21"/>
      <c r="H644" s="21"/>
      <c r="I644" s="21" t="s">
        <v>9</v>
      </c>
      <c r="J644" s="21" t="s">
        <v>25</v>
      </c>
      <c r="M644" s="12"/>
    </row>
    <row r="645" spans="1:13" ht="18" customHeight="1">
      <c r="A645" s="4">
        <v>644</v>
      </c>
      <c r="B645" s="37">
        <v>42965</v>
      </c>
      <c r="C645" s="34" t="s">
        <v>12</v>
      </c>
      <c r="D645" s="34" t="s">
        <v>27</v>
      </c>
      <c r="E645" s="34" t="s">
        <v>41</v>
      </c>
      <c r="F645" s="34" t="s">
        <v>22</v>
      </c>
      <c r="G645" s="21"/>
      <c r="H645" s="21"/>
      <c r="I645" s="21" t="s">
        <v>31</v>
      </c>
      <c r="J645" s="21" t="s">
        <v>32</v>
      </c>
      <c r="M645" s="12"/>
    </row>
    <row r="646" spans="1:13" ht="18" customHeight="1">
      <c r="A646" s="4">
        <v>645</v>
      </c>
      <c r="B646" s="37">
        <v>42966</v>
      </c>
      <c r="C646" s="34" t="s">
        <v>47</v>
      </c>
      <c r="D646" s="34" t="s">
        <v>18</v>
      </c>
      <c r="E646" s="34" t="s">
        <v>35</v>
      </c>
      <c r="F646" s="34" t="s">
        <v>50</v>
      </c>
      <c r="G646" s="21"/>
      <c r="H646" s="21"/>
      <c r="I646" s="21" t="s">
        <v>20</v>
      </c>
      <c r="J646" s="21" t="s">
        <v>38</v>
      </c>
      <c r="M646" s="12"/>
    </row>
    <row r="647" spans="1:13" ht="18" customHeight="1">
      <c r="A647" s="4">
        <v>646</v>
      </c>
      <c r="B647" s="37">
        <v>42966</v>
      </c>
      <c r="C647" s="34" t="s">
        <v>28</v>
      </c>
      <c r="D647" s="34" t="s">
        <v>10</v>
      </c>
      <c r="E647" s="34" t="s">
        <v>29</v>
      </c>
      <c r="F647" s="34" t="s">
        <v>30</v>
      </c>
      <c r="G647" s="21"/>
      <c r="H647" s="21"/>
      <c r="I647" s="21" t="s">
        <v>9</v>
      </c>
      <c r="J647" s="21" t="s">
        <v>25</v>
      </c>
      <c r="M647" s="12"/>
    </row>
    <row r="648" spans="1:13" ht="18" customHeight="1">
      <c r="A648" s="4">
        <v>647</v>
      </c>
      <c r="B648" s="37">
        <v>42966</v>
      </c>
      <c r="C648" s="34" t="s">
        <v>131</v>
      </c>
      <c r="D648" s="34" t="s">
        <v>17</v>
      </c>
      <c r="E648" s="34" t="s">
        <v>15</v>
      </c>
      <c r="F648" s="34" t="s">
        <v>57</v>
      </c>
      <c r="G648" s="21"/>
      <c r="H648" s="21"/>
      <c r="I648" s="21" t="s">
        <v>19</v>
      </c>
      <c r="J648" s="21" t="s">
        <v>14</v>
      </c>
      <c r="M648" s="12"/>
    </row>
    <row r="649" spans="1:13" ht="18" customHeight="1">
      <c r="A649" s="4">
        <v>648</v>
      </c>
      <c r="B649" s="37">
        <v>42966</v>
      </c>
      <c r="C649" s="34" t="s">
        <v>21</v>
      </c>
      <c r="D649" s="34" t="s">
        <v>142</v>
      </c>
      <c r="E649" s="34" t="s">
        <v>39</v>
      </c>
      <c r="F649" s="34" t="s">
        <v>36</v>
      </c>
      <c r="G649" s="21"/>
      <c r="H649" s="21"/>
      <c r="I649" s="21" t="s">
        <v>37</v>
      </c>
      <c r="J649" s="21" t="s">
        <v>13</v>
      </c>
      <c r="M649" s="12"/>
    </row>
    <row r="650" spans="1:13" ht="18" customHeight="1">
      <c r="A650" s="4">
        <v>649</v>
      </c>
      <c r="B650" s="37">
        <v>42966</v>
      </c>
      <c r="C650" s="34" t="s">
        <v>11</v>
      </c>
      <c r="D650" s="34" t="s">
        <v>7</v>
      </c>
      <c r="E650" s="34" t="s">
        <v>34</v>
      </c>
      <c r="F650" s="34" t="s">
        <v>23</v>
      </c>
      <c r="G650" s="21"/>
      <c r="H650" s="21"/>
      <c r="I650" s="21" t="s">
        <v>26</v>
      </c>
      <c r="J650" s="21" t="s">
        <v>8</v>
      </c>
      <c r="M650" s="12"/>
    </row>
    <row r="651" spans="1:13" ht="18" customHeight="1">
      <c r="A651" s="4">
        <v>650</v>
      </c>
      <c r="B651" s="37">
        <v>42966</v>
      </c>
      <c r="C651" s="34" t="s">
        <v>27</v>
      </c>
      <c r="D651" s="34" t="s">
        <v>41</v>
      </c>
      <c r="E651" s="34" t="s">
        <v>22</v>
      </c>
      <c r="F651" s="34" t="s">
        <v>6</v>
      </c>
      <c r="G651" s="21"/>
      <c r="H651" s="21"/>
      <c r="I651" s="21" t="s">
        <v>31</v>
      </c>
      <c r="J651" s="21" t="s">
        <v>32</v>
      </c>
      <c r="M651" s="12"/>
    </row>
    <row r="652" spans="1:13" ht="18" customHeight="1">
      <c r="A652" s="4">
        <v>651</v>
      </c>
      <c r="B652" s="37">
        <v>42967</v>
      </c>
      <c r="C652" s="34" t="s">
        <v>7</v>
      </c>
      <c r="D652" s="34" t="s">
        <v>34</v>
      </c>
      <c r="E652" s="34" t="s">
        <v>23</v>
      </c>
      <c r="F652" s="34" t="s">
        <v>46</v>
      </c>
      <c r="G652" s="21"/>
      <c r="H652" s="21"/>
      <c r="I652" s="21" t="s">
        <v>26</v>
      </c>
      <c r="J652" s="21" t="s">
        <v>8</v>
      </c>
      <c r="M652" s="12"/>
    </row>
    <row r="653" spans="1:13" ht="18" customHeight="1">
      <c r="A653" s="4">
        <v>652</v>
      </c>
      <c r="B653" s="37">
        <v>42967</v>
      </c>
      <c r="C653" s="34" t="s">
        <v>41</v>
      </c>
      <c r="D653" s="34" t="s">
        <v>22</v>
      </c>
      <c r="E653" s="34" t="s">
        <v>6</v>
      </c>
      <c r="F653" s="34" t="s">
        <v>12</v>
      </c>
      <c r="G653" s="21"/>
      <c r="H653" s="21"/>
      <c r="I653" s="21" t="s">
        <v>31</v>
      </c>
      <c r="J653" s="21" t="s">
        <v>32</v>
      </c>
      <c r="M653" s="12"/>
    </row>
    <row r="654" spans="1:13" ht="18" customHeight="1">
      <c r="A654" s="4">
        <v>653</v>
      </c>
      <c r="B654" s="37">
        <v>42967</v>
      </c>
      <c r="C654" s="34" t="s">
        <v>10</v>
      </c>
      <c r="D654" s="34" t="s">
        <v>29</v>
      </c>
      <c r="E654" s="34" t="s">
        <v>30</v>
      </c>
      <c r="F654" s="34" t="s">
        <v>33</v>
      </c>
      <c r="G654" s="21"/>
      <c r="H654" s="21"/>
      <c r="I654" s="21" t="s">
        <v>9</v>
      </c>
      <c r="J654" s="21" t="s">
        <v>25</v>
      </c>
      <c r="M654" s="12"/>
    </row>
    <row r="655" spans="1:13" ht="18" customHeight="1">
      <c r="A655" s="4">
        <v>654</v>
      </c>
      <c r="B655" s="37">
        <v>42967</v>
      </c>
      <c r="C655" s="34" t="s">
        <v>142</v>
      </c>
      <c r="D655" s="34" t="s">
        <v>39</v>
      </c>
      <c r="E655" s="34" t="s">
        <v>36</v>
      </c>
      <c r="F655" s="34" t="s">
        <v>42</v>
      </c>
      <c r="G655" s="21"/>
      <c r="H655" s="21"/>
      <c r="I655" s="21" t="s">
        <v>37</v>
      </c>
      <c r="J655" s="21" t="s">
        <v>13</v>
      </c>
      <c r="M655" s="12"/>
    </row>
    <row r="656" spans="1:13" ht="18" customHeight="1">
      <c r="A656" s="4">
        <v>655</v>
      </c>
      <c r="B656" s="37">
        <v>42967</v>
      </c>
      <c r="C656" s="34" t="s">
        <v>18</v>
      </c>
      <c r="D656" s="34" t="s">
        <v>35</v>
      </c>
      <c r="E656" s="34" t="s">
        <v>50</v>
      </c>
      <c r="F656" s="34" t="s">
        <v>72</v>
      </c>
      <c r="G656" s="21"/>
      <c r="H656" s="21"/>
      <c r="I656" s="21" t="s">
        <v>20</v>
      </c>
      <c r="J656" s="21" t="s">
        <v>38</v>
      </c>
      <c r="M656" s="12"/>
    </row>
    <row r="657" spans="1:13" ht="18" customHeight="1">
      <c r="A657" s="4">
        <v>656</v>
      </c>
      <c r="B657" s="37">
        <v>42967</v>
      </c>
      <c r="C657" s="34" t="s">
        <v>17</v>
      </c>
      <c r="D657" s="34" t="s">
        <v>15</v>
      </c>
      <c r="E657" s="34" t="s">
        <v>57</v>
      </c>
      <c r="F657" s="34" t="s">
        <v>43</v>
      </c>
      <c r="G657" s="21"/>
      <c r="H657" s="21"/>
      <c r="I657" s="21" t="s">
        <v>19</v>
      </c>
      <c r="J657" s="21" t="s">
        <v>14</v>
      </c>
      <c r="M657" s="12"/>
    </row>
    <row r="658" spans="1:13" ht="18" customHeight="1">
      <c r="A658" s="4">
        <v>657</v>
      </c>
      <c r="B658" s="37">
        <v>42969</v>
      </c>
      <c r="C658" s="34" t="s">
        <v>39</v>
      </c>
      <c r="D658" s="34" t="s">
        <v>6</v>
      </c>
      <c r="E658" s="34" t="s">
        <v>60</v>
      </c>
      <c r="F658" s="34" t="s">
        <v>21</v>
      </c>
      <c r="G658" s="21"/>
      <c r="H658" s="21"/>
      <c r="I658" s="21" t="s">
        <v>8</v>
      </c>
      <c r="J658" s="21" t="s">
        <v>9</v>
      </c>
      <c r="M658" s="12"/>
    </row>
    <row r="659" spans="1:13" ht="18" customHeight="1">
      <c r="A659" s="4">
        <v>658</v>
      </c>
      <c r="B659" s="37">
        <v>42969</v>
      </c>
      <c r="C659" s="34" t="s">
        <v>34</v>
      </c>
      <c r="D659" s="34" t="s">
        <v>45</v>
      </c>
      <c r="E659" s="34" t="s">
        <v>72</v>
      </c>
      <c r="F659" s="34" t="s">
        <v>59</v>
      </c>
      <c r="G659" s="21"/>
      <c r="H659" s="21"/>
      <c r="I659" s="21" t="s">
        <v>26</v>
      </c>
      <c r="J659" s="21" t="s">
        <v>31</v>
      </c>
      <c r="M659" s="12"/>
    </row>
    <row r="660" spans="1:13" ht="18" customHeight="1">
      <c r="A660" s="4">
        <v>659</v>
      </c>
      <c r="B660" s="37">
        <v>42969</v>
      </c>
      <c r="C660" s="34" t="s">
        <v>48</v>
      </c>
      <c r="D660" s="34" t="s">
        <v>44</v>
      </c>
      <c r="E660" s="34" t="s">
        <v>5</v>
      </c>
      <c r="F660" s="34" t="s">
        <v>10</v>
      </c>
      <c r="G660" s="21"/>
      <c r="H660" s="21"/>
      <c r="I660" s="21" t="s">
        <v>14</v>
      </c>
      <c r="J660" s="21" t="s">
        <v>38</v>
      </c>
      <c r="M660" s="12"/>
    </row>
    <row r="661" spans="1:13" ht="18" customHeight="1">
      <c r="A661" s="4">
        <v>660</v>
      </c>
      <c r="B661" s="37">
        <v>42969</v>
      </c>
      <c r="C661" s="34" t="s">
        <v>56</v>
      </c>
      <c r="D661" s="34" t="s">
        <v>50</v>
      </c>
      <c r="E661" s="34" t="s">
        <v>24</v>
      </c>
      <c r="F661" s="34" t="s">
        <v>47</v>
      </c>
      <c r="G661" s="21"/>
      <c r="H661" s="21"/>
      <c r="I661" s="21" t="s">
        <v>25</v>
      </c>
      <c r="J661" s="21" t="s">
        <v>32</v>
      </c>
      <c r="M661" s="12"/>
    </row>
    <row r="662" spans="1:13" ht="18" customHeight="1">
      <c r="A662" s="4">
        <v>661</v>
      </c>
      <c r="B662" s="37">
        <v>42969</v>
      </c>
      <c r="C662" s="34" t="s">
        <v>15</v>
      </c>
      <c r="D662" s="34" t="s">
        <v>36</v>
      </c>
      <c r="E662" s="34" t="s">
        <v>46</v>
      </c>
      <c r="F662" s="34" t="s">
        <v>11</v>
      </c>
      <c r="G662" s="21"/>
      <c r="H662" s="21"/>
      <c r="I662" s="21" t="s">
        <v>20</v>
      </c>
      <c r="J662" s="21" t="s">
        <v>37</v>
      </c>
      <c r="M662" s="12"/>
    </row>
    <row r="663" spans="1:13" ht="18" customHeight="1">
      <c r="A663" s="4">
        <v>662</v>
      </c>
      <c r="B663" s="37">
        <v>42969</v>
      </c>
      <c r="C663" s="34" t="s">
        <v>22</v>
      </c>
      <c r="D663" s="34" t="s">
        <v>49</v>
      </c>
      <c r="E663" s="34" t="s">
        <v>55</v>
      </c>
      <c r="F663" s="34" t="s">
        <v>131</v>
      </c>
      <c r="G663" s="21"/>
      <c r="H663" s="21"/>
      <c r="I663" s="21" t="s">
        <v>13</v>
      </c>
      <c r="J663" s="21" t="s">
        <v>19</v>
      </c>
      <c r="M663" s="12"/>
    </row>
    <row r="664" spans="1:13" ht="18" customHeight="1">
      <c r="A664" s="4">
        <v>663</v>
      </c>
      <c r="B664" s="37">
        <v>42970</v>
      </c>
      <c r="C664" s="34" t="s">
        <v>45</v>
      </c>
      <c r="D664" s="34" t="s">
        <v>72</v>
      </c>
      <c r="E664" s="34" t="s">
        <v>59</v>
      </c>
      <c r="F664" s="34" t="s">
        <v>16</v>
      </c>
      <c r="G664" s="21"/>
      <c r="H664" s="21"/>
      <c r="I664" s="21" t="s">
        <v>26</v>
      </c>
      <c r="J664" s="21" t="s">
        <v>31</v>
      </c>
      <c r="M664" s="12"/>
    </row>
    <row r="665" spans="1:13" ht="18" customHeight="1">
      <c r="A665" s="4">
        <v>664</v>
      </c>
      <c r="B665" s="37">
        <v>42970</v>
      </c>
      <c r="C665" s="34" t="s">
        <v>49</v>
      </c>
      <c r="D665" s="34" t="s">
        <v>55</v>
      </c>
      <c r="E665" s="34" t="s">
        <v>131</v>
      </c>
      <c r="F665" s="34" t="s">
        <v>18</v>
      </c>
      <c r="G665" s="21"/>
      <c r="H665" s="21"/>
      <c r="I665" s="21" t="s">
        <v>13</v>
      </c>
      <c r="J665" s="21" t="s">
        <v>19</v>
      </c>
      <c r="M665" s="12"/>
    </row>
    <row r="666" spans="1:13" ht="18" customHeight="1">
      <c r="A666" s="4">
        <v>665</v>
      </c>
      <c r="B666" s="37">
        <v>42970</v>
      </c>
      <c r="C666" s="34" t="s">
        <v>36</v>
      </c>
      <c r="D666" s="34" t="s">
        <v>46</v>
      </c>
      <c r="E666" s="34" t="s">
        <v>11</v>
      </c>
      <c r="F666" s="34" t="s">
        <v>17</v>
      </c>
      <c r="G666" s="21"/>
      <c r="H666" s="21"/>
      <c r="I666" s="21" t="s">
        <v>20</v>
      </c>
      <c r="J666" s="21" t="s">
        <v>37</v>
      </c>
      <c r="M666" s="12"/>
    </row>
    <row r="667" spans="1:13" ht="18" customHeight="1">
      <c r="A667" s="4">
        <v>666</v>
      </c>
      <c r="B667" s="37">
        <v>42970</v>
      </c>
      <c r="C667" s="36" t="s">
        <v>44</v>
      </c>
      <c r="D667" s="34" t="s">
        <v>5</v>
      </c>
      <c r="E667" s="34" t="s">
        <v>10</v>
      </c>
      <c r="F667" s="34" t="s">
        <v>29</v>
      </c>
      <c r="G667" s="21"/>
      <c r="H667" s="21"/>
      <c r="I667" s="21" t="s">
        <v>14</v>
      </c>
      <c r="J667" s="21" t="s">
        <v>38</v>
      </c>
      <c r="M667" s="13"/>
    </row>
    <row r="668" spans="1:13" ht="18" customHeight="1">
      <c r="A668" s="4">
        <v>667</v>
      </c>
      <c r="B668" s="37">
        <v>42970</v>
      </c>
      <c r="C668" s="34" t="s">
        <v>6</v>
      </c>
      <c r="D668" s="34" t="s">
        <v>60</v>
      </c>
      <c r="E668" s="34" t="s">
        <v>21</v>
      </c>
      <c r="F668" s="34" t="s">
        <v>4</v>
      </c>
      <c r="G668" s="21"/>
      <c r="H668" s="21"/>
      <c r="I668" s="21" t="s">
        <v>8</v>
      </c>
      <c r="J668" s="21" t="s">
        <v>9</v>
      </c>
      <c r="M668" s="12"/>
    </row>
    <row r="669" spans="1:13" ht="18" customHeight="1">
      <c r="A669" s="4">
        <v>668</v>
      </c>
      <c r="B669" s="37">
        <v>42970</v>
      </c>
      <c r="C669" s="34" t="s">
        <v>50</v>
      </c>
      <c r="D669" s="34" t="s">
        <v>24</v>
      </c>
      <c r="E669" s="34" t="s">
        <v>47</v>
      </c>
      <c r="F669" s="34" t="s">
        <v>7</v>
      </c>
      <c r="G669" s="21"/>
      <c r="H669" s="21"/>
      <c r="I669" s="21" t="s">
        <v>25</v>
      </c>
      <c r="J669" s="21" t="s">
        <v>32</v>
      </c>
      <c r="M669" s="12"/>
    </row>
    <row r="670" spans="1:13" ht="18" customHeight="1">
      <c r="A670" s="4">
        <v>669</v>
      </c>
      <c r="B670" s="37">
        <v>42971</v>
      </c>
      <c r="C670" s="34" t="s">
        <v>60</v>
      </c>
      <c r="D670" s="34" t="s">
        <v>21</v>
      </c>
      <c r="E670" s="34" t="s">
        <v>4</v>
      </c>
      <c r="F670" s="34" t="s">
        <v>39</v>
      </c>
      <c r="G670" s="21"/>
      <c r="H670" s="21"/>
      <c r="I670" s="21" t="s">
        <v>8</v>
      </c>
      <c r="J670" s="21" t="s">
        <v>9</v>
      </c>
      <c r="M670" s="12"/>
    </row>
    <row r="671" spans="1:13" ht="18" customHeight="1">
      <c r="A671" s="4">
        <v>670</v>
      </c>
      <c r="B671" s="37">
        <v>42971</v>
      </c>
      <c r="C671" s="34" t="s">
        <v>55</v>
      </c>
      <c r="D671" s="34" t="s">
        <v>131</v>
      </c>
      <c r="E671" s="34" t="s">
        <v>18</v>
      </c>
      <c r="F671" s="34" t="s">
        <v>22</v>
      </c>
      <c r="G671" s="21"/>
      <c r="H671" s="21"/>
      <c r="I671" s="21" t="s">
        <v>13</v>
      </c>
      <c r="J671" s="21" t="s">
        <v>19</v>
      </c>
      <c r="M671" s="12"/>
    </row>
    <row r="672" spans="1:13" ht="18" customHeight="1">
      <c r="A672" s="4">
        <v>671</v>
      </c>
      <c r="B672" s="37">
        <v>42971</v>
      </c>
      <c r="C672" s="34" t="s">
        <v>5</v>
      </c>
      <c r="D672" s="34" t="s">
        <v>10</v>
      </c>
      <c r="E672" s="34" t="s">
        <v>29</v>
      </c>
      <c r="F672" s="34" t="s">
        <v>48</v>
      </c>
      <c r="G672" s="21"/>
      <c r="H672" s="21"/>
      <c r="I672" s="21" t="s">
        <v>14</v>
      </c>
      <c r="J672" s="21" t="s">
        <v>38</v>
      </c>
      <c r="M672" s="12"/>
    </row>
    <row r="673" spans="1:13" ht="18" customHeight="1">
      <c r="A673" s="4">
        <v>672</v>
      </c>
      <c r="B673" s="37">
        <v>42971</v>
      </c>
      <c r="C673" s="34" t="s">
        <v>24</v>
      </c>
      <c r="D673" s="34" t="s">
        <v>47</v>
      </c>
      <c r="E673" s="34" t="s">
        <v>7</v>
      </c>
      <c r="F673" s="34" t="s">
        <v>56</v>
      </c>
      <c r="G673" s="21"/>
      <c r="H673" s="21"/>
      <c r="I673" s="21" t="s">
        <v>25</v>
      </c>
      <c r="J673" s="21" t="s">
        <v>32</v>
      </c>
      <c r="M673" s="12"/>
    </row>
    <row r="674" spans="1:13" ht="18" customHeight="1">
      <c r="A674" s="4">
        <v>673</v>
      </c>
      <c r="B674" s="37">
        <v>42972</v>
      </c>
      <c r="C674" s="34" t="s">
        <v>72</v>
      </c>
      <c r="D674" s="34" t="s">
        <v>11</v>
      </c>
      <c r="E674" s="34" t="s">
        <v>43</v>
      </c>
      <c r="F674" s="34" t="s">
        <v>15</v>
      </c>
      <c r="G674" s="21"/>
      <c r="H674" s="21"/>
      <c r="I674" s="21" t="s">
        <v>25</v>
      </c>
      <c r="J674" s="21" t="s">
        <v>8</v>
      </c>
      <c r="M674" s="12"/>
    </row>
    <row r="675" spans="1:13" ht="18" customHeight="1">
      <c r="A675" s="4">
        <v>674</v>
      </c>
      <c r="B675" s="37">
        <v>42972</v>
      </c>
      <c r="C675" s="34" t="s">
        <v>35</v>
      </c>
      <c r="D675" s="34" t="s">
        <v>23</v>
      </c>
      <c r="E675" s="34" t="s">
        <v>28</v>
      </c>
      <c r="F675" s="34" t="s">
        <v>50</v>
      </c>
      <c r="G675" s="21"/>
      <c r="H675" s="21"/>
      <c r="I675" s="21" t="s">
        <v>19</v>
      </c>
      <c r="J675" s="21" t="s">
        <v>20</v>
      </c>
      <c r="M675" s="12"/>
    </row>
    <row r="676" spans="1:13" ht="18" customHeight="1">
      <c r="A676" s="4">
        <v>675</v>
      </c>
      <c r="B676" s="37">
        <v>42972</v>
      </c>
      <c r="C676" s="34" t="s">
        <v>132</v>
      </c>
      <c r="D676" s="34" t="s">
        <v>4</v>
      </c>
      <c r="E676" s="34" t="s">
        <v>17</v>
      </c>
      <c r="F676" s="34" t="s">
        <v>44</v>
      </c>
      <c r="G676" s="21"/>
      <c r="H676" s="21"/>
      <c r="I676" s="21" t="s">
        <v>9</v>
      </c>
      <c r="J676" s="21" t="s">
        <v>31</v>
      </c>
      <c r="M676" s="12"/>
    </row>
    <row r="677" spans="1:13" ht="18" customHeight="1">
      <c r="A677" s="4">
        <v>676</v>
      </c>
      <c r="B677" s="37">
        <v>42972</v>
      </c>
      <c r="C677" s="34" t="s">
        <v>131</v>
      </c>
      <c r="D677" s="34" t="s">
        <v>18</v>
      </c>
      <c r="E677" s="34" t="s">
        <v>12</v>
      </c>
      <c r="F677" s="34" t="s">
        <v>49</v>
      </c>
      <c r="G677" s="21"/>
      <c r="H677" s="21"/>
      <c r="I677" s="21" t="s">
        <v>14</v>
      </c>
      <c r="J677" s="21" t="s">
        <v>13</v>
      </c>
      <c r="M677" s="12"/>
    </row>
    <row r="678" spans="1:13" ht="18" customHeight="1">
      <c r="A678" s="4">
        <v>677</v>
      </c>
      <c r="B678" s="37">
        <v>42972</v>
      </c>
      <c r="C678" s="34" t="s">
        <v>30</v>
      </c>
      <c r="D678" s="34" t="s">
        <v>29</v>
      </c>
      <c r="E678" s="34" t="s">
        <v>16</v>
      </c>
      <c r="F678" s="34" t="s">
        <v>27</v>
      </c>
      <c r="G678" s="21"/>
      <c r="H678" s="21"/>
      <c r="I678" s="21" t="s">
        <v>37</v>
      </c>
      <c r="J678" s="21" t="s">
        <v>38</v>
      </c>
      <c r="M678" s="12"/>
    </row>
    <row r="679" spans="1:13" ht="18" customHeight="1">
      <c r="A679" s="4">
        <v>678</v>
      </c>
      <c r="B679" s="37">
        <v>42972</v>
      </c>
      <c r="C679" s="34" t="s">
        <v>21</v>
      </c>
      <c r="D679" s="34" t="s">
        <v>33</v>
      </c>
      <c r="E679" s="34" t="s">
        <v>39</v>
      </c>
      <c r="F679" s="34" t="s">
        <v>6</v>
      </c>
      <c r="G679" s="21"/>
      <c r="H679" s="21"/>
      <c r="I679" s="21" t="s">
        <v>32</v>
      </c>
      <c r="J679" s="21" t="s">
        <v>26</v>
      </c>
      <c r="M679" s="12"/>
    </row>
    <row r="680" spans="1:13" ht="18" customHeight="1">
      <c r="A680" s="4">
        <v>679</v>
      </c>
      <c r="B680" s="37">
        <v>42973</v>
      </c>
      <c r="C680" s="34" t="s">
        <v>4</v>
      </c>
      <c r="D680" s="34" t="s">
        <v>17</v>
      </c>
      <c r="E680" s="34" t="s">
        <v>44</v>
      </c>
      <c r="F680" s="34" t="s">
        <v>5</v>
      </c>
      <c r="G680" s="21"/>
      <c r="H680" s="21"/>
      <c r="I680" s="21" t="s">
        <v>9</v>
      </c>
      <c r="J680" s="21" t="s">
        <v>31</v>
      </c>
      <c r="M680" s="12"/>
    </row>
    <row r="681" spans="1:13" ht="18" customHeight="1">
      <c r="A681" s="4">
        <v>680</v>
      </c>
      <c r="B681" s="37">
        <v>42973</v>
      </c>
      <c r="C681" s="34" t="s">
        <v>29</v>
      </c>
      <c r="D681" s="34" t="s">
        <v>16</v>
      </c>
      <c r="E681" s="34" t="s">
        <v>27</v>
      </c>
      <c r="F681" s="34" t="s">
        <v>40</v>
      </c>
      <c r="G681" s="21"/>
      <c r="H681" s="21"/>
      <c r="I681" s="21" t="s">
        <v>37</v>
      </c>
      <c r="J681" s="21" t="s">
        <v>38</v>
      </c>
      <c r="M681" s="12"/>
    </row>
    <row r="682" spans="1:13" ht="18" customHeight="1">
      <c r="A682" s="4">
        <v>681</v>
      </c>
      <c r="B682" s="37">
        <v>42973</v>
      </c>
      <c r="C682" s="34" t="s">
        <v>23</v>
      </c>
      <c r="D682" s="34" t="s">
        <v>28</v>
      </c>
      <c r="E682" s="34" t="s">
        <v>50</v>
      </c>
      <c r="F682" s="34" t="s">
        <v>36</v>
      </c>
      <c r="G682" s="21"/>
      <c r="H682" s="21"/>
      <c r="I682" s="21" t="s">
        <v>19</v>
      </c>
      <c r="J682" s="21" t="s">
        <v>20</v>
      </c>
      <c r="M682" s="12"/>
    </row>
    <row r="683" spans="1:13" ht="18" customHeight="1">
      <c r="A683" s="4">
        <v>682</v>
      </c>
      <c r="B683" s="37">
        <v>42973</v>
      </c>
      <c r="C683" s="34" t="s">
        <v>11</v>
      </c>
      <c r="D683" s="34" t="s">
        <v>43</v>
      </c>
      <c r="E683" s="34" t="s">
        <v>15</v>
      </c>
      <c r="F683" s="34" t="s">
        <v>142</v>
      </c>
      <c r="G683" s="21"/>
      <c r="H683" s="21"/>
      <c r="I683" s="21" t="s">
        <v>25</v>
      </c>
      <c r="J683" s="21" t="s">
        <v>8</v>
      </c>
      <c r="M683" s="12"/>
    </row>
    <row r="684" spans="1:13" ht="18" customHeight="1">
      <c r="A684" s="4">
        <v>683</v>
      </c>
      <c r="B684" s="37">
        <v>42973</v>
      </c>
      <c r="C684" s="34" t="s">
        <v>18</v>
      </c>
      <c r="D684" s="34" t="s">
        <v>12</v>
      </c>
      <c r="E684" s="34" t="s">
        <v>49</v>
      </c>
      <c r="F684" s="34" t="s">
        <v>42</v>
      </c>
      <c r="G684" s="21"/>
      <c r="H684" s="21"/>
      <c r="I684" s="21" t="s">
        <v>14</v>
      </c>
      <c r="J684" s="21" t="s">
        <v>13</v>
      </c>
      <c r="M684" s="12"/>
    </row>
    <row r="685" spans="1:13" ht="18" customHeight="1">
      <c r="A685" s="4">
        <v>684</v>
      </c>
      <c r="B685" s="37">
        <v>42973</v>
      </c>
      <c r="C685" s="34" t="s">
        <v>33</v>
      </c>
      <c r="D685" s="34" t="s">
        <v>39</v>
      </c>
      <c r="E685" s="34" t="s">
        <v>6</v>
      </c>
      <c r="F685" s="34" t="s">
        <v>45</v>
      </c>
      <c r="G685" s="21"/>
      <c r="H685" s="21"/>
      <c r="I685" s="21" t="s">
        <v>32</v>
      </c>
      <c r="J685" s="21" t="s">
        <v>26</v>
      </c>
      <c r="M685" s="12"/>
    </row>
    <row r="686" spans="1:13" ht="18" customHeight="1">
      <c r="A686" s="4">
        <v>685</v>
      </c>
      <c r="B686" s="37">
        <v>42974</v>
      </c>
      <c r="C686" s="34" t="s">
        <v>39</v>
      </c>
      <c r="D686" s="34" t="s">
        <v>6</v>
      </c>
      <c r="E686" s="36" t="s">
        <v>45</v>
      </c>
      <c r="F686" s="34" t="s">
        <v>21</v>
      </c>
      <c r="G686" s="21"/>
      <c r="H686" s="21"/>
      <c r="I686" s="21" t="s">
        <v>32</v>
      </c>
      <c r="J686" s="21" t="s">
        <v>26</v>
      </c>
      <c r="M686" s="12"/>
    </row>
    <row r="687" spans="1:13" ht="18" customHeight="1">
      <c r="A687" s="4">
        <v>686</v>
      </c>
      <c r="B687" s="37">
        <v>42974</v>
      </c>
      <c r="C687" s="34" t="s">
        <v>28</v>
      </c>
      <c r="D687" s="34" t="s">
        <v>50</v>
      </c>
      <c r="E687" s="34" t="s">
        <v>36</v>
      </c>
      <c r="F687" s="34" t="s">
        <v>35</v>
      </c>
      <c r="G687" s="21"/>
      <c r="H687" s="21"/>
      <c r="I687" s="21" t="s">
        <v>19</v>
      </c>
      <c r="J687" s="21" t="s">
        <v>20</v>
      </c>
      <c r="M687" s="12"/>
    </row>
    <row r="688" spans="1:13" ht="18" customHeight="1">
      <c r="A688" s="4">
        <v>687</v>
      </c>
      <c r="B688" s="37">
        <v>42974</v>
      </c>
      <c r="C688" s="34" t="s">
        <v>43</v>
      </c>
      <c r="D688" s="34" t="s">
        <v>15</v>
      </c>
      <c r="E688" s="34" t="s">
        <v>142</v>
      </c>
      <c r="F688" s="34" t="s">
        <v>72</v>
      </c>
      <c r="G688" s="21"/>
      <c r="H688" s="21"/>
      <c r="I688" s="21" t="s">
        <v>25</v>
      </c>
      <c r="J688" s="21" t="s">
        <v>8</v>
      </c>
      <c r="M688" s="12"/>
    </row>
    <row r="689" spans="1:13" ht="18" customHeight="1">
      <c r="A689" s="4">
        <v>688</v>
      </c>
      <c r="B689" s="37">
        <v>42974</v>
      </c>
      <c r="C689" s="34" t="s">
        <v>17</v>
      </c>
      <c r="D689" s="34" t="s">
        <v>44</v>
      </c>
      <c r="E689" s="34" t="s">
        <v>5</v>
      </c>
      <c r="F689" s="34" t="s">
        <v>132</v>
      </c>
      <c r="G689" s="21"/>
      <c r="H689" s="21"/>
      <c r="I689" s="21" t="s">
        <v>9</v>
      </c>
      <c r="J689" s="21" t="s">
        <v>31</v>
      </c>
      <c r="M689" s="12"/>
    </row>
    <row r="690" spans="1:13" ht="18" customHeight="1">
      <c r="A690" s="4">
        <v>689</v>
      </c>
      <c r="B690" s="37">
        <v>42974</v>
      </c>
      <c r="C690" s="34" t="s">
        <v>16</v>
      </c>
      <c r="D690" s="34" t="s">
        <v>27</v>
      </c>
      <c r="E690" s="34" t="s">
        <v>40</v>
      </c>
      <c r="F690" s="34" t="s">
        <v>30</v>
      </c>
      <c r="G690" s="21"/>
      <c r="H690" s="21"/>
      <c r="I690" s="21" t="s">
        <v>37</v>
      </c>
      <c r="J690" s="21" t="s">
        <v>38</v>
      </c>
      <c r="M690" s="12"/>
    </row>
    <row r="691" spans="1:13" ht="18" customHeight="1">
      <c r="A691" s="4">
        <v>690</v>
      </c>
      <c r="B691" s="37">
        <v>42974</v>
      </c>
      <c r="C691" s="34" t="s">
        <v>12</v>
      </c>
      <c r="D691" s="34" t="s">
        <v>49</v>
      </c>
      <c r="E691" s="34" t="s">
        <v>42</v>
      </c>
      <c r="F691" s="34" t="s">
        <v>131</v>
      </c>
      <c r="G691" s="21"/>
      <c r="H691" s="21"/>
      <c r="I691" s="21" t="s">
        <v>14</v>
      </c>
      <c r="J691" s="21" t="s">
        <v>13</v>
      </c>
      <c r="M691" s="12"/>
    </row>
    <row r="692" spans="1:13" ht="18" customHeight="1">
      <c r="A692" s="4">
        <v>691</v>
      </c>
      <c r="B692" s="37">
        <v>42976</v>
      </c>
      <c r="C692" s="34" t="s">
        <v>45</v>
      </c>
      <c r="D692" s="34" t="s">
        <v>7</v>
      </c>
      <c r="E692" s="34" t="s">
        <v>30</v>
      </c>
      <c r="F692" s="34" t="s">
        <v>23</v>
      </c>
      <c r="G692" s="21"/>
      <c r="H692" s="21"/>
      <c r="I692" s="21" t="s">
        <v>20</v>
      </c>
      <c r="J692" s="21" t="s">
        <v>13</v>
      </c>
      <c r="M692" s="12"/>
    </row>
    <row r="693" spans="1:13" ht="18" customHeight="1">
      <c r="A693" s="4">
        <v>692</v>
      </c>
      <c r="B693" s="37">
        <v>42976</v>
      </c>
      <c r="C693" s="34" t="s">
        <v>49</v>
      </c>
      <c r="D693" s="34" t="s">
        <v>42</v>
      </c>
      <c r="E693" s="34" t="s">
        <v>56</v>
      </c>
      <c r="F693" s="34" t="s">
        <v>33</v>
      </c>
      <c r="G693" s="21"/>
      <c r="H693" s="21"/>
      <c r="I693" s="21" t="s">
        <v>8</v>
      </c>
      <c r="J693" s="21" t="s">
        <v>26</v>
      </c>
      <c r="M693" s="12"/>
    </row>
    <row r="694" spans="1:13" ht="18" customHeight="1">
      <c r="A694" s="4">
        <v>693</v>
      </c>
      <c r="B694" s="37">
        <v>42976</v>
      </c>
      <c r="C694" s="34" t="s">
        <v>46</v>
      </c>
      <c r="D694" s="36" t="s">
        <v>5</v>
      </c>
      <c r="E694" s="34" t="s">
        <v>22</v>
      </c>
      <c r="F694" s="34" t="s">
        <v>18</v>
      </c>
      <c r="G694" s="21"/>
      <c r="H694" s="21"/>
      <c r="I694" s="21" t="s">
        <v>9</v>
      </c>
      <c r="J694" s="21" t="s">
        <v>32</v>
      </c>
      <c r="M694" s="12"/>
    </row>
    <row r="695" spans="1:13" ht="18" customHeight="1">
      <c r="A695" s="4">
        <v>694</v>
      </c>
      <c r="B695" s="37">
        <v>42976</v>
      </c>
      <c r="C695" s="34" t="s">
        <v>15</v>
      </c>
      <c r="D695" s="34" t="s">
        <v>57</v>
      </c>
      <c r="E695" s="34" t="s">
        <v>72</v>
      </c>
      <c r="F695" s="34" t="s">
        <v>11</v>
      </c>
      <c r="G695" s="21"/>
      <c r="H695" s="21"/>
      <c r="I695" s="21" t="s">
        <v>38</v>
      </c>
      <c r="J695" s="21" t="s">
        <v>14</v>
      </c>
      <c r="M695" s="12"/>
    </row>
    <row r="696" spans="1:13" ht="18" customHeight="1">
      <c r="A696" s="4">
        <v>695</v>
      </c>
      <c r="B696" s="37">
        <v>42976</v>
      </c>
      <c r="C696" s="36" t="s">
        <v>27</v>
      </c>
      <c r="D696" s="34" t="s">
        <v>36</v>
      </c>
      <c r="E696" s="34" t="s">
        <v>35</v>
      </c>
      <c r="F696" s="34" t="s">
        <v>28</v>
      </c>
      <c r="G696" s="21"/>
      <c r="H696" s="21"/>
      <c r="I696" s="21" t="s">
        <v>37</v>
      </c>
      <c r="J696" s="21" t="s">
        <v>19</v>
      </c>
      <c r="M696" s="13"/>
    </row>
    <row r="697" spans="1:13" ht="18" customHeight="1">
      <c r="A697" s="4">
        <v>696</v>
      </c>
      <c r="B697" s="37">
        <v>42977</v>
      </c>
      <c r="C697" s="34" t="s">
        <v>7</v>
      </c>
      <c r="D697" s="34" t="s">
        <v>30</v>
      </c>
      <c r="E697" s="34" t="s">
        <v>23</v>
      </c>
      <c r="F697" s="34" t="s">
        <v>24</v>
      </c>
      <c r="G697" s="21"/>
      <c r="H697" s="21"/>
      <c r="I697" s="21" t="s">
        <v>20</v>
      </c>
      <c r="J697" s="21" t="s">
        <v>13</v>
      </c>
      <c r="M697" s="12"/>
    </row>
    <row r="698" spans="1:13" ht="18" customHeight="1">
      <c r="A698" s="4">
        <v>697</v>
      </c>
      <c r="B698" s="37">
        <v>42977</v>
      </c>
      <c r="C698" s="34" t="s">
        <v>40</v>
      </c>
      <c r="D698" s="34" t="s">
        <v>21</v>
      </c>
      <c r="E698" s="34" t="s">
        <v>29</v>
      </c>
      <c r="F698" s="34" t="s">
        <v>39</v>
      </c>
      <c r="G698" s="21"/>
      <c r="H698" s="21"/>
      <c r="I698" s="21" t="s">
        <v>31</v>
      </c>
      <c r="J698" s="21" t="s">
        <v>25</v>
      </c>
      <c r="M698" s="12"/>
    </row>
    <row r="699" spans="1:13" ht="18" customHeight="1">
      <c r="A699" s="4">
        <v>698</v>
      </c>
      <c r="B699" s="37">
        <v>42977</v>
      </c>
      <c r="C699" s="34" t="s">
        <v>42</v>
      </c>
      <c r="D699" s="34" t="s">
        <v>56</v>
      </c>
      <c r="E699" s="34" t="s">
        <v>33</v>
      </c>
      <c r="F699" s="34" t="s">
        <v>12</v>
      </c>
      <c r="G699" s="21"/>
      <c r="H699" s="21"/>
      <c r="I699" s="21" t="s">
        <v>26</v>
      </c>
      <c r="J699" s="21" t="s">
        <v>8</v>
      </c>
      <c r="M699" s="12"/>
    </row>
    <row r="700" spans="1:13" ht="18" customHeight="1">
      <c r="A700" s="4">
        <v>699</v>
      </c>
      <c r="B700" s="37">
        <v>42977</v>
      </c>
      <c r="C700" s="34" t="s">
        <v>5</v>
      </c>
      <c r="D700" s="34" t="s">
        <v>22</v>
      </c>
      <c r="E700" s="34" t="s">
        <v>18</v>
      </c>
      <c r="F700" s="34" t="s">
        <v>41</v>
      </c>
      <c r="G700" s="21"/>
      <c r="H700" s="21"/>
      <c r="I700" s="21" t="s">
        <v>9</v>
      </c>
      <c r="J700" s="21" t="s">
        <v>32</v>
      </c>
      <c r="M700" s="12"/>
    </row>
    <row r="701" spans="1:13" ht="18" customHeight="1">
      <c r="A701" s="4">
        <v>700</v>
      </c>
      <c r="B701" s="37">
        <v>42977</v>
      </c>
      <c r="C701" s="34" t="s">
        <v>36</v>
      </c>
      <c r="D701" s="34" t="s">
        <v>35</v>
      </c>
      <c r="E701" s="34" t="s">
        <v>28</v>
      </c>
      <c r="F701" s="34" t="s">
        <v>17</v>
      </c>
      <c r="G701" s="21"/>
      <c r="H701" s="21"/>
      <c r="I701" s="21" t="s">
        <v>37</v>
      </c>
      <c r="J701" s="21" t="s">
        <v>19</v>
      </c>
      <c r="M701" s="12"/>
    </row>
    <row r="702" spans="1:13" ht="18" customHeight="1">
      <c r="A702" s="4">
        <v>701</v>
      </c>
      <c r="B702" s="37">
        <v>42977</v>
      </c>
      <c r="C702" s="34" t="s">
        <v>57</v>
      </c>
      <c r="D702" s="34" t="s">
        <v>72</v>
      </c>
      <c r="E702" s="34" t="s">
        <v>11</v>
      </c>
      <c r="F702" s="34" t="s">
        <v>16</v>
      </c>
      <c r="G702" s="21"/>
      <c r="H702" s="21"/>
      <c r="I702" s="21" t="s">
        <v>38</v>
      </c>
      <c r="J702" s="21" t="s">
        <v>14</v>
      </c>
      <c r="M702" s="12"/>
    </row>
    <row r="703" spans="1:13" ht="18" customHeight="1">
      <c r="A703" s="4">
        <v>702</v>
      </c>
      <c r="B703" s="37">
        <v>42978</v>
      </c>
      <c r="C703" s="34" t="s">
        <v>72</v>
      </c>
      <c r="D703" s="34" t="s">
        <v>11</v>
      </c>
      <c r="E703" s="34" t="s">
        <v>16</v>
      </c>
      <c r="F703" s="34" t="s">
        <v>15</v>
      </c>
      <c r="G703" s="21"/>
      <c r="H703" s="21"/>
      <c r="I703" s="21" t="s">
        <v>38</v>
      </c>
      <c r="J703" s="21" t="s">
        <v>14</v>
      </c>
      <c r="M703" s="12"/>
    </row>
    <row r="704" spans="1:13" ht="18" customHeight="1">
      <c r="A704" s="4">
        <v>703</v>
      </c>
      <c r="B704" s="37">
        <v>42978</v>
      </c>
      <c r="C704" s="34" t="s">
        <v>35</v>
      </c>
      <c r="D704" s="34" t="s">
        <v>28</v>
      </c>
      <c r="E704" s="34" t="s">
        <v>17</v>
      </c>
      <c r="F704" s="34" t="s">
        <v>27</v>
      </c>
      <c r="G704" s="21"/>
      <c r="H704" s="21"/>
      <c r="I704" s="21" t="s">
        <v>37</v>
      </c>
      <c r="J704" s="21" t="s">
        <v>19</v>
      </c>
      <c r="M704" s="12"/>
    </row>
    <row r="705" spans="1:13" ht="18" customHeight="1">
      <c r="A705" s="4">
        <v>704</v>
      </c>
      <c r="B705" s="37">
        <v>42978</v>
      </c>
      <c r="C705" s="34" t="s">
        <v>56</v>
      </c>
      <c r="D705" s="34" t="s">
        <v>33</v>
      </c>
      <c r="E705" s="34" t="s">
        <v>12</v>
      </c>
      <c r="F705" s="34" t="s">
        <v>49</v>
      </c>
      <c r="G705" s="21"/>
      <c r="H705" s="21"/>
      <c r="I705" s="21" t="s">
        <v>8</v>
      </c>
      <c r="J705" s="21" t="s">
        <v>26</v>
      </c>
      <c r="M705" s="12"/>
    </row>
    <row r="706" spans="1:13" ht="18" customHeight="1">
      <c r="A706" s="4">
        <v>705</v>
      </c>
      <c r="B706" s="37">
        <v>42978</v>
      </c>
      <c r="C706" s="34" t="s">
        <v>30</v>
      </c>
      <c r="D706" s="34" t="s">
        <v>23</v>
      </c>
      <c r="E706" s="34" t="s">
        <v>24</v>
      </c>
      <c r="F706" s="34" t="s">
        <v>45</v>
      </c>
      <c r="G706" s="21"/>
      <c r="H706" s="21"/>
      <c r="I706" s="21" t="s">
        <v>20</v>
      </c>
      <c r="J706" s="21" t="s">
        <v>13</v>
      </c>
      <c r="M706" s="12"/>
    </row>
    <row r="707" spans="1:13" ht="18" customHeight="1">
      <c r="A707" s="4">
        <v>706</v>
      </c>
      <c r="B707" s="37">
        <v>42978</v>
      </c>
      <c r="C707" s="34" t="s">
        <v>21</v>
      </c>
      <c r="D707" s="34" t="s">
        <v>29</v>
      </c>
      <c r="E707" s="34" t="s">
        <v>39</v>
      </c>
      <c r="F707" s="34" t="s">
        <v>10</v>
      </c>
      <c r="G707" s="21"/>
      <c r="H707" s="21"/>
      <c r="I707" s="21" t="s">
        <v>31</v>
      </c>
      <c r="J707" s="21" t="s">
        <v>25</v>
      </c>
      <c r="M707" s="12"/>
    </row>
    <row r="708" spans="1:13" ht="18" customHeight="1">
      <c r="A708" s="4">
        <v>707</v>
      </c>
      <c r="B708" s="37">
        <v>42978</v>
      </c>
      <c r="C708" s="34" t="s">
        <v>22</v>
      </c>
      <c r="D708" s="34" t="s">
        <v>18</v>
      </c>
      <c r="E708" s="34" t="s">
        <v>41</v>
      </c>
      <c r="F708" s="34" t="s">
        <v>46</v>
      </c>
      <c r="G708" s="21"/>
      <c r="H708" s="21"/>
      <c r="I708" s="21" t="s">
        <v>9</v>
      </c>
      <c r="J708" s="21" t="s">
        <v>32</v>
      </c>
      <c r="M708" s="12"/>
    </row>
    <row r="709" spans="1:13" ht="18" customHeight="1">
      <c r="A709" s="4">
        <v>708</v>
      </c>
      <c r="B709" s="37">
        <v>42979</v>
      </c>
      <c r="C709" s="34" t="s">
        <v>44</v>
      </c>
      <c r="D709" s="34" t="s">
        <v>47</v>
      </c>
      <c r="E709" s="34" t="s">
        <v>132</v>
      </c>
      <c r="F709" s="34" t="s">
        <v>34</v>
      </c>
      <c r="G709" s="21"/>
      <c r="H709" s="21"/>
      <c r="I709" s="21" t="s">
        <v>26</v>
      </c>
      <c r="J709" s="21" t="s">
        <v>32</v>
      </c>
      <c r="M709" s="12"/>
    </row>
    <row r="710" spans="1:13" ht="18" customHeight="1">
      <c r="A710" s="4">
        <v>709</v>
      </c>
      <c r="B710" s="37">
        <v>42979</v>
      </c>
      <c r="C710" s="34" t="s">
        <v>6</v>
      </c>
      <c r="D710" s="34" t="s">
        <v>39</v>
      </c>
      <c r="E710" s="34" t="s">
        <v>10</v>
      </c>
      <c r="F710" s="34" t="s">
        <v>5</v>
      </c>
      <c r="G710" s="21"/>
      <c r="H710" s="21"/>
      <c r="I710" s="21" t="s">
        <v>13</v>
      </c>
      <c r="J710" s="21" t="s">
        <v>37</v>
      </c>
      <c r="M710" s="12"/>
    </row>
    <row r="711" spans="1:13" ht="18" customHeight="1">
      <c r="A711" s="4">
        <v>710</v>
      </c>
      <c r="B711" s="37">
        <v>42979</v>
      </c>
      <c r="C711" s="34" t="s">
        <v>28</v>
      </c>
      <c r="D711" s="34" t="s">
        <v>17</v>
      </c>
      <c r="E711" s="34" t="s">
        <v>131</v>
      </c>
      <c r="F711" s="34" t="s">
        <v>48</v>
      </c>
      <c r="G711" s="21"/>
      <c r="H711" s="21"/>
      <c r="I711" s="21" t="s">
        <v>8</v>
      </c>
      <c r="J711" s="21" t="s">
        <v>31</v>
      </c>
      <c r="M711" s="12"/>
    </row>
    <row r="712" spans="1:13" ht="18" customHeight="1">
      <c r="A712" s="4">
        <v>711</v>
      </c>
      <c r="B712" s="37">
        <v>42979</v>
      </c>
      <c r="C712" s="34" t="s">
        <v>29</v>
      </c>
      <c r="D712" s="34" t="s">
        <v>24</v>
      </c>
      <c r="E712" s="34" t="s">
        <v>49</v>
      </c>
      <c r="F712" s="34" t="s">
        <v>4</v>
      </c>
      <c r="G712" s="21"/>
      <c r="H712" s="21"/>
      <c r="I712" s="21" t="s">
        <v>14</v>
      </c>
      <c r="J712" s="21" t="s">
        <v>19</v>
      </c>
      <c r="M712" s="12"/>
    </row>
    <row r="713" spans="1:13" ht="18" customHeight="1">
      <c r="A713" s="4">
        <v>712</v>
      </c>
      <c r="B713" s="37">
        <v>42979</v>
      </c>
      <c r="C713" s="34" t="s">
        <v>23</v>
      </c>
      <c r="D713" s="34" t="s">
        <v>16</v>
      </c>
      <c r="E713" s="34" t="s">
        <v>15</v>
      </c>
      <c r="F713" s="34" t="s">
        <v>42</v>
      </c>
      <c r="G713" s="21"/>
      <c r="H713" s="21"/>
      <c r="I713" s="21" t="s">
        <v>25</v>
      </c>
      <c r="J713" s="21" t="s">
        <v>9</v>
      </c>
      <c r="M713" s="12"/>
    </row>
    <row r="714" spans="1:13" ht="18" customHeight="1">
      <c r="A714" s="4">
        <v>713</v>
      </c>
      <c r="B714" s="37">
        <v>42979</v>
      </c>
      <c r="C714" s="34" t="s">
        <v>50</v>
      </c>
      <c r="D714" s="34" t="s">
        <v>58</v>
      </c>
      <c r="E714" s="36" t="s">
        <v>142</v>
      </c>
      <c r="F714" s="34" t="s">
        <v>7</v>
      </c>
      <c r="G714" s="21"/>
      <c r="H714" s="21"/>
      <c r="I714" s="21" t="s">
        <v>38</v>
      </c>
      <c r="J714" s="21" t="s">
        <v>20</v>
      </c>
      <c r="M714" s="12"/>
    </row>
    <row r="715" spans="1:13" ht="18" customHeight="1">
      <c r="A715" s="4">
        <v>714</v>
      </c>
      <c r="B715" s="37">
        <v>42980</v>
      </c>
      <c r="C715" s="34" t="s">
        <v>39</v>
      </c>
      <c r="D715" s="34" t="s">
        <v>10</v>
      </c>
      <c r="E715" s="34" t="s">
        <v>5</v>
      </c>
      <c r="F715" s="34" t="s">
        <v>22</v>
      </c>
      <c r="G715" s="21"/>
      <c r="H715" s="21"/>
      <c r="I715" s="21" t="s">
        <v>13</v>
      </c>
      <c r="J715" s="21" t="s">
        <v>37</v>
      </c>
      <c r="M715" s="12"/>
    </row>
    <row r="716" spans="1:13" ht="18" customHeight="1">
      <c r="A716" s="4">
        <v>715</v>
      </c>
      <c r="B716" s="37">
        <v>42980</v>
      </c>
      <c r="C716" s="34" t="s">
        <v>47</v>
      </c>
      <c r="D716" s="36" t="s">
        <v>132</v>
      </c>
      <c r="E716" s="34" t="s">
        <v>34</v>
      </c>
      <c r="F716" s="34" t="s">
        <v>72</v>
      </c>
      <c r="G716" s="21"/>
      <c r="H716" s="21"/>
      <c r="I716" s="21" t="s">
        <v>26</v>
      </c>
      <c r="J716" s="21" t="s">
        <v>32</v>
      </c>
      <c r="M716" s="12"/>
    </row>
    <row r="717" spans="1:13" ht="18" customHeight="1">
      <c r="A717" s="4">
        <v>716</v>
      </c>
      <c r="B717" s="37">
        <v>42980</v>
      </c>
      <c r="C717" s="34" t="s">
        <v>58</v>
      </c>
      <c r="D717" s="34" t="s">
        <v>142</v>
      </c>
      <c r="E717" s="34" t="s">
        <v>7</v>
      </c>
      <c r="F717" s="34" t="s">
        <v>43</v>
      </c>
      <c r="G717" s="21"/>
      <c r="H717" s="21"/>
      <c r="I717" s="21" t="s">
        <v>38</v>
      </c>
      <c r="J717" s="21" t="s">
        <v>20</v>
      </c>
      <c r="M717" s="12"/>
    </row>
    <row r="718" spans="1:13" ht="18" customHeight="1">
      <c r="A718" s="4">
        <v>717</v>
      </c>
      <c r="B718" s="37">
        <v>42980</v>
      </c>
      <c r="C718" s="34" t="s">
        <v>24</v>
      </c>
      <c r="D718" s="34" t="s">
        <v>49</v>
      </c>
      <c r="E718" s="34" t="s">
        <v>4</v>
      </c>
      <c r="F718" s="34" t="s">
        <v>21</v>
      </c>
      <c r="G718" s="21"/>
      <c r="H718" s="21"/>
      <c r="I718" s="21" t="s">
        <v>14</v>
      </c>
      <c r="J718" s="21" t="s">
        <v>19</v>
      </c>
      <c r="M718" s="12"/>
    </row>
    <row r="719" spans="1:13" ht="18" customHeight="1">
      <c r="A719" s="4">
        <v>718</v>
      </c>
      <c r="B719" s="37">
        <v>42980</v>
      </c>
      <c r="C719" s="34" t="s">
        <v>17</v>
      </c>
      <c r="D719" s="34" t="s">
        <v>131</v>
      </c>
      <c r="E719" s="34" t="s">
        <v>48</v>
      </c>
      <c r="F719" s="34" t="s">
        <v>35</v>
      </c>
      <c r="G719" s="21"/>
      <c r="H719" s="21"/>
      <c r="I719" s="21" t="s">
        <v>8</v>
      </c>
      <c r="J719" s="21" t="s">
        <v>31</v>
      </c>
      <c r="M719" s="12"/>
    </row>
    <row r="720" spans="1:13" ht="18" customHeight="1">
      <c r="A720" s="4">
        <v>719</v>
      </c>
      <c r="B720" s="37">
        <v>42980</v>
      </c>
      <c r="C720" s="34" t="s">
        <v>16</v>
      </c>
      <c r="D720" s="34" t="s">
        <v>15</v>
      </c>
      <c r="E720" s="34" t="s">
        <v>42</v>
      </c>
      <c r="F720" s="34" t="s">
        <v>30</v>
      </c>
      <c r="G720" s="21"/>
      <c r="H720" s="21"/>
      <c r="I720" s="21" t="s">
        <v>25</v>
      </c>
      <c r="J720" s="21" t="s">
        <v>9</v>
      </c>
      <c r="M720" s="12"/>
    </row>
    <row r="721" spans="1:13" ht="18" customHeight="1">
      <c r="A721" s="4">
        <v>720</v>
      </c>
      <c r="B721" s="37">
        <v>42981</v>
      </c>
      <c r="C721" s="34" t="s">
        <v>132</v>
      </c>
      <c r="D721" s="34" t="s">
        <v>34</v>
      </c>
      <c r="E721" s="34" t="s">
        <v>72</v>
      </c>
      <c r="F721" s="34" t="s">
        <v>44</v>
      </c>
      <c r="G721" s="21"/>
      <c r="H721" s="21"/>
      <c r="I721" s="21" t="s">
        <v>26</v>
      </c>
      <c r="J721" s="21" t="s">
        <v>32</v>
      </c>
      <c r="M721" s="12"/>
    </row>
    <row r="722" spans="1:13" ht="18" customHeight="1">
      <c r="A722" s="4">
        <v>721</v>
      </c>
      <c r="B722" s="37">
        <v>42981</v>
      </c>
      <c r="C722" s="34" t="s">
        <v>49</v>
      </c>
      <c r="D722" s="34" t="s">
        <v>4</v>
      </c>
      <c r="E722" s="34" t="s">
        <v>21</v>
      </c>
      <c r="F722" s="34" t="s">
        <v>29</v>
      </c>
      <c r="G722" s="21"/>
      <c r="H722" s="21"/>
      <c r="I722" s="21" t="s">
        <v>14</v>
      </c>
      <c r="J722" s="21" t="s">
        <v>19</v>
      </c>
      <c r="M722" s="12"/>
    </row>
    <row r="723" spans="1:13" ht="18" customHeight="1">
      <c r="A723" s="4">
        <v>722</v>
      </c>
      <c r="B723" s="37">
        <v>42981</v>
      </c>
      <c r="C723" s="34" t="s">
        <v>10</v>
      </c>
      <c r="D723" s="34" t="s">
        <v>5</v>
      </c>
      <c r="E723" s="34" t="s">
        <v>22</v>
      </c>
      <c r="F723" s="34" t="s">
        <v>6</v>
      </c>
      <c r="G723" s="21"/>
      <c r="H723" s="21"/>
      <c r="I723" s="21" t="s">
        <v>13</v>
      </c>
      <c r="J723" s="21" t="s">
        <v>37</v>
      </c>
      <c r="M723" s="12"/>
    </row>
    <row r="724" spans="1:13" ht="18" customHeight="1">
      <c r="A724" s="4">
        <v>723</v>
      </c>
      <c r="B724" s="37">
        <v>42981</v>
      </c>
      <c r="C724" s="34" t="s">
        <v>131</v>
      </c>
      <c r="D724" s="34" t="s">
        <v>48</v>
      </c>
      <c r="E724" s="34" t="s">
        <v>35</v>
      </c>
      <c r="F724" s="34" t="s">
        <v>28</v>
      </c>
      <c r="G724" s="21"/>
      <c r="H724" s="21"/>
      <c r="I724" s="21" t="s">
        <v>8</v>
      </c>
      <c r="J724" s="21" t="s">
        <v>31</v>
      </c>
      <c r="M724" s="12"/>
    </row>
    <row r="725" spans="1:13" ht="18" customHeight="1">
      <c r="A725" s="4">
        <v>724</v>
      </c>
      <c r="B725" s="37">
        <v>42981</v>
      </c>
      <c r="C725" s="36" t="s">
        <v>15</v>
      </c>
      <c r="D725" s="34" t="s">
        <v>42</v>
      </c>
      <c r="E725" s="34" t="s">
        <v>30</v>
      </c>
      <c r="F725" s="34" t="s">
        <v>23</v>
      </c>
      <c r="G725" s="21"/>
      <c r="H725" s="21"/>
      <c r="I725" s="21" t="s">
        <v>25</v>
      </c>
      <c r="J725" s="21" t="s">
        <v>9</v>
      </c>
      <c r="M725" s="13"/>
    </row>
    <row r="726" spans="1:13" ht="18" customHeight="1">
      <c r="A726" s="4">
        <v>725</v>
      </c>
      <c r="B726" s="37">
        <v>42981</v>
      </c>
      <c r="C726" s="34" t="s">
        <v>142</v>
      </c>
      <c r="D726" s="34" t="s">
        <v>7</v>
      </c>
      <c r="E726" s="34" t="s">
        <v>43</v>
      </c>
      <c r="F726" s="34" t="s">
        <v>50</v>
      </c>
      <c r="G726" s="21"/>
      <c r="H726" s="21"/>
      <c r="I726" s="21" t="s">
        <v>38</v>
      </c>
      <c r="J726" s="21" t="s">
        <v>20</v>
      </c>
      <c r="M726" s="12"/>
    </row>
    <row r="727" spans="1:13" ht="18" customHeight="1">
      <c r="A727" s="4">
        <v>726</v>
      </c>
      <c r="B727" s="37">
        <v>42983</v>
      </c>
      <c r="C727" s="34" t="s">
        <v>4</v>
      </c>
      <c r="D727" s="34" t="s">
        <v>30</v>
      </c>
      <c r="E727" s="34" t="s">
        <v>55</v>
      </c>
      <c r="F727" s="34" t="s">
        <v>39</v>
      </c>
      <c r="G727" s="21"/>
      <c r="H727" s="21"/>
      <c r="I727" s="21" t="s">
        <v>32</v>
      </c>
      <c r="J727" s="21" t="s">
        <v>8</v>
      </c>
      <c r="M727" s="12"/>
    </row>
    <row r="728" spans="1:13" ht="18" customHeight="1">
      <c r="A728" s="4">
        <v>727</v>
      </c>
      <c r="B728" s="37">
        <v>42983</v>
      </c>
      <c r="C728" s="34" t="s">
        <v>34</v>
      </c>
      <c r="D728" s="34" t="s">
        <v>72</v>
      </c>
      <c r="E728" s="34" t="s">
        <v>27</v>
      </c>
      <c r="F728" s="34" t="s">
        <v>47</v>
      </c>
      <c r="G728" s="21"/>
      <c r="H728" s="21"/>
      <c r="I728" s="21" t="s">
        <v>19</v>
      </c>
      <c r="J728" s="21" t="s">
        <v>38</v>
      </c>
      <c r="M728" s="12"/>
    </row>
    <row r="729" spans="1:13" ht="18" customHeight="1">
      <c r="A729" s="4">
        <v>728</v>
      </c>
      <c r="B729" s="37">
        <v>42983</v>
      </c>
      <c r="C729" s="34" t="s">
        <v>48</v>
      </c>
      <c r="D729" s="34" t="s">
        <v>41</v>
      </c>
      <c r="E729" s="34" t="s">
        <v>44</v>
      </c>
      <c r="F729" s="34" t="s">
        <v>17</v>
      </c>
      <c r="G729" s="21"/>
      <c r="H729" s="21"/>
      <c r="I729" s="21" t="s">
        <v>13</v>
      </c>
      <c r="J729" s="21" t="s">
        <v>14</v>
      </c>
      <c r="M729" s="12"/>
    </row>
    <row r="730" spans="1:13" ht="18" customHeight="1">
      <c r="A730" s="4">
        <v>729</v>
      </c>
      <c r="B730" s="37">
        <v>42983</v>
      </c>
      <c r="C730" s="34" t="s">
        <v>11</v>
      </c>
      <c r="D730" s="34" t="s">
        <v>43</v>
      </c>
      <c r="E730" s="34" t="s">
        <v>46</v>
      </c>
      <c r="F730" s="34" t="s">
        <v>59</v>
      </c>
      <c r="G730" s="21"/>
      <c r="H730" s="21"/>
      <c r="I730" s="21" t="s">
        <v>26</v>
      </c>
      <c r="J730" s="21" t="s">
        <v>25</v>
      </c>
      <c r="M730" s="12"/>
    </row>
    <row r="731" spans="1:13" ht="18" customHeight="1">
      <c r="A731" s="4">
        <v>730</v>
      </c>
      <c r="B731" s="37">
        <v>42983</v>
      </c>
      <c r="C731" s="34" t="s">
        <v>18</v>
      </c>
      <c r="D731" s="34" t="s">
        <v>22</v>
      </c>
      <c r="E731" s="34" t="s">
        <v>29</v>
      </c>
      <c r="F731" s="34" t="s">
        <v>36</v>
      </c>
      <c r="G731" s="21"/>
      <c r="H731" s="21"/>
      <c r="I731" s="21" t="s">
        <v>31</v>
      </c>
      <c r="J731" s="21" t="s">
        <v>9</v>
      </c>
      <c r="M731" s="12"/>
    </row>
    <row r="732" spans="1:13" ht="18" customHeight="1">
      <c r="A732" s="4">
        <v>731</v>
      </c>
      <c r="B732" s="37">
        <v>42983</v>
      </c>
      <c r="C732" s="34" t="s">
        <v>33</v>
      </c>
      <c r="D732" s="34" t="s">
        <v>12</v>
      </c>
      <c r="E732" s="34" t="s">
        <v>40</v>
      </c>
      <c r="F732" s="34" t="s">
        <v>24</v>
      </c>
      <c r="G732" s="21"/>
      <c r="H732" s="21"/>
      <c r="I732" s="21" t="s">
        <v>37</v>
      </c>
      <c r="J732" s="21" t="s">
        <v>20</v>
      </c>
      <c r="M732" s="12"/>
    </row>
    <row r="733" spans="1:13" ht="18" customHeight="1">
      <c r="A733" s="4">
        <v>732</v>
      </c>
      <c r="B733" s="37">
        <v>42984</v>
      </c>
      <c r="C733" s="34" t="s">
        <v>72</v>
      </c>
      <c r="D733" s="34" t="s">
        <v>27</v>
      </c>
      <c r="E733" s="34" t="s">
        <v>47</v>
      </c>
      <c r="F733" s="34" t="s">
        <v>142</v>
      </c>
      <c r="G733" s="21"/>
      <c r="H733" s="21"/>
      <c r="I733" s="21" t="s">
        <v>19</v>
      </c>
      <c r="J733" s="21" t="s">
        <v>38</v>
      </c>
      <c r="M733" s="12"/>
    </row>
    <row r="734" spans="1:13" ht="18" customHeight="1">
      <c r="A734" s="4">
        <v>733</v>
      </c>
      <c r="B734" s="37">
        <v>42984</v>
      </c>
      <c r="C734" s="34" t="s">
        <v>41</v>
      </c>
      <c r="D734" s="34" t="s">
        <v>44</v>
      </c>
      <c r="E734" s="34" t="s">
        <v>17</v>
      </c>
      <c r="F734" s="34" t="s">
        <v>49</v>
      </c>
      <c r="G734" s="21"/>
      <c r="H734" s="21"/>
      <c r="I734" s="21" t="s">
        <v>13</v>
      </c>
      <c r="J734" s="21" t="s">
        <v>14</v>
      </c>
      <c r="M734" s="12"/>
    </row>
    <row r="735" spans="1:13" ht="18" customHeight="1">
      <c r="A735" s="4">
        <v>734</v>
      </c>
      <c r="B735" s="37">
        <v>42984</v>
      </c>
      <c r="C735" s="34" t="s">
        <v>30</v>
      </c>
      <c r="D735" s="34" t="s">
        <v>55</v>
      </c>
      <c r="E735" s="34" t="s">
        <v>39</v>
      </c>
      <c r="F735" s="34" t="s">
        <v>131</v>
      </c>
      <c r="G735" s="21"/>
      <c r="H735" s="21"/>
      <c r="I735" s="21" t="s">
        <v>32</v>
      </c>
      <c r="J735" s="21" t="s">
        <v>8</v>
      </c>
      <c r="M735" s="12"/>
    </row>
    <row r="736" spans="1:13" ht="18" customHeight="1">
      <c r="A736" s="4">
        <v>735</v>
      </c>
      <c r="B736" s="37">
        <v>42984</v>
      </c>
      <c r="C736" s="34" t="s">
        <v>43</v>
      </c>
      <c r="D736" s="34" t="s">
        <v>46</v>
      </c>
      <c r="E736" s="34" t="s">
        <v>59</v>
      </c>
      <c r="F736" s="34" t="s">
        <v>15</v>
      </c>
      <c r="G736" s="21"/>
      <c r="H736" s="21"/>
      <c r="I736" s="21" t="s">
        <v>26</v>
      </c>
      <c r="J736" s="21" t="s">
        <v>25</v>
      </c>
      <c r="M736" s="12"/>
    </row>
    <row r="737" spans="1:13" ht="18" customHeight="1">
      <c r="A737" s="4">
        <v>736</v>
      </c>
      <c r="B737" s="37">
        <v>42984</v>
      </c>
      <c r="C737" s="34" t="s">
        <v>12</v>
      </c>
      <c r="D737" s="34" t="s">
        <v>40</v>
      </c>
      <c r="E737" s="34" t="s">
        <v>24</v>
      </c>
      <c r="F737" s="34" t="s">
        <v>10</v>
      </c>
      <c r="G737" s="21"/>
      <c r="H737" s="21"/>
      <c r="I737" s="21" t="s">
        <v>37</v>
      </c>
      <c r="J737" s="21" t="s">
        <v>20</v>
      </c>
      <c r="M737" s="12"/>
    </row>
    <row r="738" spans="1:13" ht="18" customHeight="1">
      <c r="A738" s="4">
        <v>737</v>
      </c>
      <c r="B738" s="37">
        <v>42985</v>
      </c>
      <c r="C738" s="34" t="s">
        <v>55</v>
      </c>
      <c r="D738" s="34" t="s">
        <v>39</v>
      </c>
      <c r="E738" s="34" t="s">
        <v>131</v>
      </c>
      <c r="F738" s="34" t="s">
        <v>4</v>
      </c>
      <c r="G738" s="21"/>
      <c r="H738" s="21"/>
      <c r="I738" s="21" t="s">
        <v>32</v>
      </c>
      <c r="J738" s="21" t="s">
        <v>8</v>
      </c>
      <c r="M738" s="12"/>
    </row>
    <row r="739" spans="1:13" ht="18" customHeight="1">
      <c r="A739" s="4">
        <v>738</v>
      </c>
      <c r="B739" s="37">
        <v>42985</v>
      </c>
      <c r="C739" s="34" t="s">
        <v>44</v>
      </c>
      <c r="D739" s="34" t="s">
        <v>17</v>
      </c>
      <c r="E739" s="34" t="s">
        <v>49</v>
      </c>
      <c r="F739" s="34" t="s">
        <v>48</v>
      </c>
      <c r="G739" s="21"/>
      <c r="H739" s="21"/>
      <c r="I739" s="21" t="s">
        <v>13</v>
      </c>
      <c r="J739" s="21" t="s">
        <v>14</v>
      </c>
      <c r="M739" s="12"/>
    </row>
    <row r="740" spans="1:13" ht="18" customHeight="1">
      <c r="A740" s="4">
        <v>739</v>
      </c>
      <c r="B740" s="37">
        <v>42985</v>
      </c>
      <c r="C740" s="34" t="s">
        <v>27</v>
      </c>
      <c r="D740" s="34" t="s">
        <v>47</v>
      </c>
      <c r="E740" s="34" t="s">
        <v>142</v>
      </c>
      <c r="F740" s="34" t="s">
        <v>34</v>
      </c>
      <c r="G740" s="21"/>
      <c r="H740" s="21"/>
      <c r="I740" s="21" t="s">
        <v>19</v>
      </c>
      <c r="J740" s="21" t="s">
        <v>38</v>
      </c>
      <c r="M740" s="12"/>
    </row>
    <row r="741" spans="1:13" ht="18" customHeight="1">
      <c r="A741" s="4">
        <v>740</v>
      </c>
      <c r="B741" s="37">
        <v>42985</v>
      </c>
      <c r="C741" s="34" t="s">
        <v>22</v>
      </c>
      <c r="D741" s="34" t="s">
        <v>29</v>
      </c>
      <c r="E741" s="34" t="s">
        <v>36</v>
      </c>
      <c r="F741" s="34" t="s">
        <v>56</v>
      </c>
      <c r="G741" s="21"/>
      <c r="H741" s="21"/>
      <c r="I741" s="21" t="s">
        <v>31</v>
      </c>
      <c r="J741" s="21" t="s">
        <v>9</v>
      </c>
      <c r="M741" s="12"/>
    </row>
    <row r="742" spans="1:13" ht="18" customHeight="1">
      <c r="A742" s="4">
        <v>741</v>
      </c>
      <c r="B742" s="37">
        <v>42986</v>
      </c>
      <c r="C742" s="34" t="s">
        <v>7</v>
      </c>
      <c r="D742" s="34" t="s">
        <v>36</v>
      </c>
      <c r="E742" s="34" t="s">
        <v>28</v>
      </c>
      <c r="F742" s="34" t="s">
        <v>72</v>
      </c>
      <c r="G742" s="21"/>
      <c r="H742" s="21"/>
      <c r="I742" s="21" t="s">
        <v>37</v>
      </c>
      <c r="J742" s="21" t="s">
        <v>14</v>
      </c>
      <c r="M742" s="12"/>
    </row>
    <row r="743" spans="1:13" ht="18" customHeight="1">
      <c r="A743" s="4">
        <v>742</v>
      </c>
      <c r="B743" s="37">
        <v>42986</v>
      </c>
      <c r="C743" s="34" t="s">
        <v>47</v>
      </c>
      <c r="D743" s="34" t="s">
        <v>15</v>
      </c>
      <c r="E743" s="34" t="s">
        <v>23</v>
      </c>
      <c r="F743" s="34" t="s">
        <v>43</v>
      </c>
      <c r="G743" s="21"/>
      <c r="H743" s="21"/>
      <c r="I743" s="21" t="s">
        <v>38</v>
      </c>
      <c r="J743" s="21" t="s">
        <v>13</v>
      </c>
      <c r="M743" s="12"/>
    </row>
    <row r="744" spans="1:13" ht="18" customHeight="1">
      <c r="A744" s="4">
        <v>743</v>
      </c>
      <c r="B744" s="37">
        <v>42986</v>
      </c>
      <c r="C744" s="34" t="s">
        <v>132</v>
      </c>
      <c r="D744" s="34" t="s">
        <v>131</v>
      </c>
      <c r="E744" s="34" t="s">
        <v>50</v>
      </c>
      <c r="F744" s="34" t="s">
        <v>16</v>
      </c>
      <c r="G744" s="21"/>
      <c r="H744" s="21"/>
      <c r="I744" s="21" t="s">
        <v>20</v>
      </c>
      <c r="J744" s="21" t="s">
        <v>19</v>
      </c>
      <c r="M744" s="12"/>
    </row>
    <row r="745" spans="1:13" ht="18" customHeight="1">
      <c r="A745" s="4">
        <v>744</v>
      </c>
      <c r="B745" s="37">
        <v>42986</v>
      </c>
      <c r="C745" s="34" t="s">
        <v>5</v>
      </c>
      <c r="D745" s="34" t="s">
        <v>21</v>
      </c>
      <c r="E745" s="34" t="s">
        <v>6</v>
      </c>
      <c r="F745" s="34" t="s">
        <v>41</v>
      </c>
      <c r="G745" s="21"/>
      <c r="H745" s="21"/>
      <c r="I745" s="21" t="s">
        <v>8</v>
      </c>
      <c r="J745" s="21" t="s">
        <v>25</v>
      </c>
      <c r="M745" s="12"/>
    </row>
    <row r="746" spans="1:13" ht="18" customHeight="1">
      <c r="A746" s="4">
        <v>745</v>
      </c>
      <c r="B746" s="37">
        <v>42986</v>
      </c>
      <c r="C746" s="34" t="s">
        <v>29</v>
      </c>
      <c r="D746" s="34" t="s">
        <v>42</v>
      </c>
      <c r="E746" s="34" t="s">
        <v>40</v>
      </c>
      <c r="F746" s="34" t="s">
        <v>18</v>
      </c>
      <c r="G746" s="21"/>
      <c r="H746" s="21"/>
      <c r="I746" s="21" t="s">
        <v>32</v>
      </c>
      <c r="J746" s="21" t="s">
        <v>31</v>
      </c>
      <c r="M746" s="12"/>
    </row>
    <row r="747" spans="1:13" ht="18" customHeight="1">
      <c r="A747" s="4">
        <v>746</v>
      </c>
      <c r="B747" s="37">
        <v>42986</v>
      </c>
      <c r="C747" s="34" t="s">
        <v>17</v>
      </c>
      <c r="D747" s="34" t="s">
        <v>35</v>
      </c>
      <c r="E747" s="34" t="s">
        <v>48</v>
      </c>
      <c r="F747" s="34" t="s">
        <v>33</v>
      </c>
      <c r="G747" s="21"/>
      <c r="H747" s="21"/>
      <c r="I747" s="21" t="s">
        <v>9</v>
      </c>
      <c r="J747" s="21" t="s">
        <v>26</v>
      </c>
      <c r="M747" s="12"/>
    </row>
    <row r="748" spans="1:13" ht="18" customHeight="1">
      <c r="A748" s="4">
        <v>747</v>
      </c>
      <c r="B748" s="37">
        <v>42987</v>
      </c>
      <c r="C748" s="34" t="s">
        <v>35</v>
      </c>
      <c r="D748" s="34" t="s">
        <v>48</v>
      </c>
      <c r="E748" s="34" t="s">
        <v>33</v>
      </c>
      <c r="F748" s="34" t="s">
        <v>55</v>
      </c>
      <c r="G748" s="21"/>
      <c r="H748" s="21"/>
      <c r="I748" s="21" t="s">
        <v>9</v>
      </c>
      <c r="J748" s="21" t="s">
        <v>26</v>
      </c>
      <c r="M748" s="12"/>
    </row>
    <row r="749" spans="1:13" ht="18" customHeight="1">
      <c r="A749" s="4">
        <v>748</v>
      </c>
      <c r="B749" s="37">
        <v>42987</v>
      </c>
      <c r="C749" s="34" t="s">
        <v>42</v>
      </c>
      <c r="D749" s="34" t="s">
        <v>40</v>
      </c>
      <c r="E749" s="34" t="s">
        <v>18</v>
      </c>
      <c r="F749" s="34" t="s">
        <v>12</v>
      </c>
      <c r="G749" s="21"/>
      <c r="H749" s="21"/>
      <c r="I749" s="21" t="s">
        <v>32</v>
      </c>
      <c r="J749" s="21" t="s">
        <v>31</v>
      </c>
      <c r="M749" s="12"/>
    </row>
    <row r="750" spans="1:13" ht="18" customHeight="1">
      <c r="A750" s="4">
        <v>749</v>
      </c>
      <c r="B750" s="37">
        <v>42987</v>
      </c>
      <c r="C750" s="34" t="s">
        <v>36</v>
      </c>
      <c r="D750" s="34" t="s">
        <v>28</v>
      </c>
      <c r="E750" s="34" t="s">
        <v>72</v>
      </c>
      <c r="F750" s="34" t="s">
        <v>27</v>
      </c>
      <c r="G750" s="21"/>
      <c r="H750" s="21"/>
      <c r="I750" s="21" t="s">
        <v>37</v>
      </c>
      <c r="J750" s="21" t="s">
        <v>14</v>
      </c>
      <c r="M750" s="12"/>
    </row>
    <row r="751" spans="1:13" ht="18" customHeight="1">
      <c r="A751" s="4">
        <v>750</v>
      </c>
      <c r="B751" s="37">
        <v>42987</v>
      </c>
      <c r="C751" s="34" t="s">
        <v>131</v>
      </c>
      <c r="D751" s="34" t="s">
        <v>50</v>
      </c>
      <c r="E751" s="34" t="s">
        <v>16</v>
      </c>
      <c r="F751" s="34" t="s">
        <v>44</v>
      </c>
      <c r="G751" s="21"/>
      <c r="H751" s="21"/>
      <c r="I751" s="21" t="s">
        <v>20</v>
      </c>
      <c r="J751" s="21" t="s">
        <v>19</v>
      </c>
      <c r="M751" s="12"/>
    </row>
    <row r="752" spans="1:13" ht="18" customHeight="1">
      <c r="A752" s="4">
        <v>751</v>
      </c>
      <c r="B752" s="37">
        <v>42987</v>
      </c>
      <c r="C752" s="34" t="s">
        <v>15</v>
      </c>
      <c r="D752" s="34" t="s">
        <v>23</v>
      </c>
      <c r="E752" s="34" t="s">
        <v>43</v>
      </c>
      <c r="F752" s="34" t="s">
        <v>45</v>
      </c>
      <c r="G752" s="21"/>
      <c r="H752" s="21"/>
      <c r="I752" s="21" t="s">
        <v>38</v>
      </c>
      <c r="J752" s="21" t="s">
        <v>13</v>
      </c>
      <c r="M752" s="12"/>
    </row>
    <row r="753" spans="1:13" ht="18" customHeight="1">
      <c r="A753" s="4">
        <v>752</v>
      </c>
      <c r="B753" s="37">
        <v>42987</v>
      </c>
      <c r="C753" s="34" t="s">
        <v>21</v>
      </c>
      <c r="D753" s="34" t="s">
        <v>6</v>
      </c>
      <c r="E753" s="36" t="s">
        <v>41</v>
      </c>
      <c r="F753" s="34" t="s">
        <v>22</v>
      </c>
      <c r="G753" s="21"/>
      <c r="H753" s="21"/>
      <c r="I753" s="21" t="s">
        <v>8</v>
      </c>
      <c r="J753" s="21" t="s">
        <v>25</v>
      </c>
      <c r="M753" s="12"/>
    </row>
    <row r="754" spans="1:13" ht="18" customHeight="1">
      <c r="A754" s="4">
        <v>753</v>
      </c>
      <c r="B754" s="37">
        <v>42988</v>
      </c>
      <c r="C754" s="34" t="s">
        <v>40</v>
      </c>
      <c r="D754" s="34" t="s">
        <v>18</v>
      </c>
      <c r="E754" s="34" t="s">
        <v>12</v>
      </c>
      <c r="F754" s="34" t="s">
        <v>29</v>
      </c>
      <c r="G754" s="21"/>
      <c r="H754" s="21"/>
      <c r="I754" s="21" t="s">
        <v>32</v>
      </c>
      <c r="J754" s="21" t="s">
        <v>31</v>
      </c>
      <c r="M754" s="12"/>
    </row>
    <row r="755" spans="1:13" ht="18" customHeight="1">
      <c r="A755" s="4">
        <v>754</v>
      </c>
      <c r="B755" s="37">
        <v>42988</v>
      </c>
      <c r="C755" s="34" t="s">
        <v>6</v>
      </c>
      <c r="D755" s="34" t="s">
        <v>41</v>
      </c>
      <c r="E755" s="34" t="s">
        <v>22</v>
      </c>
      <c r="F755" s="34" t="s">
        <v>5</v>
      </c>
      <c r="G755" s="21"/>
      <c r="H755" s="21"/>
      <c r="I755" s="21" t="s">
        <v>8</v>
      </c>
      <c r="J755" s="21" t="s">
        <v>25</v>
      </c>
      <c r="M755" s="12"/>
    </row>
    <row r="756" spans="1:13" ht="18" customHeight="1">
      <c r="A756" s="4">
        <v>755</v>
      </c>
      <c r="B756" s="37">
        <v>42988</v>
      </c>
      <c r="C756" s="34" t="s">
        <v>28</v>
      </c>
      <c r="D756" s="34" t="s">
        <v>72</v>
      </c>
      <c r="E756" s="34" t="s">
        <v>27</v>
      </c>
      <c r="F756" s="34" t="s">
        <v>7</v>
      </c>
      <c r="G756" s="21"/>
      <c r="H756" s="21"/>
      <c r="I756" s="21" t="s">
        <v>37</v>
      </c>
      <c r="J756" s="21" t="s">
        <v>14</v>
      </c>
      <c r="M756" s="12"/>
    </row>
    <row r="757" spans="1:13" ht="18" customHeight="1">
      <c r="A757" s="4">
        <v>756</v>
      </c>
      <c r="B757" s="37">
        <v>42988</v>
      </c>
      <c r="C757" s="34" t="s">
        <v>48</v>
      </c>
      <c r="D757" s="34" t="s">
        <v>33</v>
      </c>
      <c r="E757" s="34" t="s">
        <v>55</v>
      </c>
      <c r="F757" s="34" t="s">
        <v>17</v>
      </c>
      <c r="G757" s="21"/>
      <c r="H757" s="21"/>
      <c r="I757" s="21" t="s">
        <v>9</v>
      </c>
      <c r="J757" s="21" t="s">
        <v>26</v>
      </c>
      <c r="M757" s="12"/>
    </row>
    <row r="758" spans="1:13" ht="18" customHeight="1">
      <c r="A758" s="4">
        <v>757</v>
      </c>
      <c r="B758" s="37">
        <v>42988</v>
      </c>
      <c r="C758" s="34" t="s">
        <v>23</v>
      </c>
      <c r="D758" s="34" t="s">
        <v>43</v>
      </c>
      <c r="E758" s="34" t="s">
        <v>45</v>
      </c>
      <c r="F758" s="34" t="s">
        <v>47</v>
      </c>
      <c r="G758" s="21"/>
      <c r="H758" s="21"/>
      <c r="I758" s="21" t="s">
        <v>38</v>
      </c>
      <c r="J758" s="21" t="s">
        <v>13</v>
      </c>
      <c r="M758" s="12"/>
    </row>
    <row r="759" spans="1:13" ht="18" customHeight="1">
      <c r="A759" s="4">
        <v>758</v>
      </c>
      <c r="B759" s="37">
        <v>42988</v>
      </c>
      <c r="C759" s="34" t="s">
        <v>50</v>
      </c>
      <c r="D759" s="34" t="s">
        <v>16</v>
      </c>
      <c r="E759" s="34" t="s">
        <v>44</v>
      </c>
      <c r="F759" s="34" t="s">
        <v>132</v>
      </c>
      <c r="G759" s="21"/>
      <c r="H759" s="21"/>
      <c r="I759" s="21" t="s">
        <v>20</v>
      </c>
      <c r="J759" s="21" t="s">
        <v>19</v>
      </c>
      <c r="M759" s="12"/>
    </row>
    <row r="760" spans="1:13" ht="18" customHeight="1">
      <c r="A760" s="4">
        <v>759</v>
      </c>
      <c r="B760" s="37">
        <v>42990</v>
      </c>
      <c r="C760" s="34" t="s">
        <v>39</v>
      </c>
      <c r="D760" s="34" t="s">
        <v>22</v>
      </c>
      <c r="E760" s="34" t="s">
        <v>10</v>
      </c>
      <c r="F760" s="34" t="s">
        <v>36</v>
      </c>
      <c r="G760" s="21"/>
      <c r="H760" s="21"/>
      <c r="I760" s="21" t="s">
        <v>14</v>
      </c>
      <c r="J760" s="21" t="s">
        <v>20</v>
      </c>
      <c r="M760" s="12"/>
    </row>
    <row r="761" spans="1:13" ht="18" customHeight="1">
      <c r="A761" s="4">
        <v>760</v>
      </c>
      <c r="B761" s="37">
        <v>42990</v>
      </c>
      <c r="C761" s="34" t="s">
        <v>43</v>
      </c>
      <c r="D761" s="34" t="s">
        <v>27</v>
      </c>
      <c r="E761" s="34" t="s">
        <v>4</v>
      </c>
      <c r="F761" s="34" t="s">
        <v>30</v>
      </c>
      <c r="G761" s="21"/>
      <c r="H761" s="21"/>
      <c r="I761" s="21" t="s">
        <v>8</v>
      </c>
      <c r="J761" s="21" t="s">
        <v>26</v>
      </c>
      <c r="M761" s="12"/>
    </row>
    <row r="762" spans="1:13" ht="18" customHeight="1">
      <c r="A762" s="4">
        <v>761</v>
      </c>
      <c r="B762" s="37">
        <v>42990</v>
      </c>
      <c r="C762" s="34" t="s">
        <v>18</v>
      </c>
      <c r="D762" s="34" t="s">
        <v>49</v>
      </c>
      <c r="E762" s="34" t="s">
        <v>11</v>
      </c>
      <c r="F762" s="34" t="s">
        <v>42</v>
      </c>
      <c r="G762" s="21"/>
      <c r="H762" s="21"/>
      <c r="I762" s="21" t="s">
        <v>19</v>
      </c>
      <c r="J762" s="21" t="s">
        <v>13</v>
      </c>
      <c r="M762" s="12"/>
    </row>
    <row r="763" spans="1:13" ht="18" customHeight="1">
      <c r="A763" s="4">
        <v>762</v>
      </c>
      <c r="B763" s="37">
        <v>42990</v>
      </c>
      <c r="C763" s="34" t="s">
        <v>33</v>
      </c>
      <c r="D763" s="34" t="s">
        <v>142</v>
      </c>
      <c r="E763" s="34" t="s">
        <v>7</v>
      </c>
      <c r="F763" s="34" t="s">
        <v>35</v>
      </c>
      <c r="G763" s="21"/>
      <c r="H763" s="21"/>
      <c r="I763" s="21" t="s">
        <v>31</v>
      </c>
      <c r="J763" s="21" t="s">
        <v>9</v>
      </c>
      <c r="M763" s="12"/>
    </row>
    <row r="764" spans="1:13" ht="18" customHeight="1">
      <c r="A764" s="4">
        <v>763</v>
      </c>
      <c r="B764" s="37">
        <v>42990</v>
      </c>
      <c r="C764" s="34" t="s">
        <v>16</v>
      </c>
      <c r="D764" s="34" t="s">
        <v>24</v>
      </c>
      <c r="E764" s="34" t="s">
        <v>34</v>
      </c>
      <c r="F764" s="34" t="s">
        <v>15</v>
      </c>
      <c r="G764" s="21"/>
      <c r="H764" s="21"/>
      <c r="I764" s="21" t="s">
        <v>38</v>
      </c>
      <c r="J764" s="21" t="s">
        <v>37</v>
      </c>
      <c r="M764" s="12"/>
    </row>
    <row r="765" spans="1:13" ht="18" customHeight="1">
      <c r="A765" s="4">
        <v>764</v>
      </c>
      <c r="B765" s="37">
        <v>42991</v>
      </c>
      <c r="C765" s="34" t="s">
        <v>41</v>
      </c>
      <c r="D765" s="34" t="s">
        <v>12</v>
      </c>
      <c r="E765" s="34" t="s">
        <v>5</v>
      </c>
      <c r="F765" s="34" t="s">
        <v>21</v>
      </c>
      <c r="G765" s="21"/>
      <c r="H765" s="21"/>
      <c r="I765" s="21" t="s">
        <v>25</v>
      </c>
      <c r="J765" s="21" t="s">
        <v>26</v>
      </c>
      <c r="M765" s="12"/>
    </row>
    <row r="766" spans="1:13" ht="18" customHeight="1">
      <c r="A766" s="4">
        <v>765</v>
      </c>
      <c r="B766" s="37">
        <v>42991</v>
      </c>
      <c r="C766" s="34" t="s">
        <v>49</v>
      </c>
      <c r="D766" s="34" t="s">
        <v>11</v>
      </c>
      <c r="E766" s="34" t="s">
        <v>42</v>
      </c>
      <c r="F766" s="34" t="s">
        <v>46</v>
      </c>
      <c r="G766" s="21"/>
      <c r="H766" s="21"/>
      <c r="I766" s="21" t="s">
        <v>19</v>
      </c>
      <c r="J766" s="21" t="s">
        <v>13</v>
      </c>
      <c r="M766" s="12"/>
    </row>
    <row r="767" spans="1:13" ht="18" customHeight="1">
      <c r="A767" s="4">
        <v>766</v>
      </c>
      <c r="B767" s="37">
        <v>42991</v>
      </c>
      <c r="C767" s="34" t="s">
        <v>142</v>
      </c>
      <c r="D767" s="34" t="s">
        <v>7</v>
      </c>
      <c r="E767" s="34" t="s">
        <v>35</v>
      </c>
      <c r="F767" s="34" t="s">
        <v>50</v>
      </c>
      <c r="G767" s="21"/>
      <c r="H767" s="21"/>
      <c r="I767" s="21" t="s">
        <v>31</v>
      </c>
      <c r="J767" s="21" t="s">
        <v>8</v>
      </c>
      <c r="M767" s="12"/>
    </row>
    <row r="768" spans="1:13" ht="18" customHeight="1">
      <c r="A768" s="4">
        <v>767</v>
      </c>
      <c r="B768" s="37">
        <v>42991</v>
      </c>
      <c r="C768" s="34" t="s">
        <v>24</v>
      </c>
      <c r="D768" s="36" t="s">
        <v>34</v>
      </c>
      <c r="E768" s="34" t="s">
        <v>15</v>
      </c>
      <c r="F768" s="34" t="s">
        <v>23</v>
      </c>
      <c r="G768" s="21"/>
      <c r="H768" s="21"/>
      <c r="I768" s="21" t="s">
        <v>38</v>
      </c>
      <c r="J768" s="21" t="s">
        <v>37</v>
      </c>
      <c r="M768" s="12"/>
    </row>
    <row r="769" spans="1:13" ht="18" customHeight="1">
      <c r="A769" s="4">
        <v>768</v>
      </c>
      <c r="B769" s="37">
        <v>42991</v>
      </c>
      <c r="C769" s="34" t="s">
        <v>27</v>
      </c>
      <c r="D769" s="34" t="s">
        <v>4</v>
      </c>
      <c r="E769" s="34" t="s">
        <v>30</v>
      </c>
      <c r="F769" s="34" t="s">
        <v>6</v>
      </c>
      <c r="G769" s="21"/>
      <c r="H769" s="21"/>
      <c r="I769" s="21" t="s">
        <v>9</v>
      </c>
      <c r="J769" s="21" t="s">
        <v>32</v>
      </c>
      <c r="M769" s="12"/>
    </row>
    <row r="770" spans="1:13" ht="18" customHeight="1">
      <c r="A770" s="4">
        <v>769</v>
      </c>
      <c r="B770" s="37">
        <v>42991</v>
      </c>
      <c r="C770" s="34" t="s">
        <v>22</v>
      </c>
      <c r="D770" s="34" t="s">
        <v>10</v>
      </c>
      <c r="E770" s="34" t="s">
        <v>36</v>
      </c>
      <c r="F770" s="34" t="s">
        <v>60</v>
      </c>
      <c r="G770" s="21"/>
      <c r="H770" s="21"/>
      <c r="I770" s="21" t="s">
        <v>14</v>
      </c>
      <c r="J770" s="21" t="s">
        <v>20</v>
      </c>
      <c r="M770" s="12"/>
    </row>
    <row r="771" spans="1:13" ht="18" customHeight="1">
      <c r="A771" s="4">
        <v>770</v>
      </c>
      <c r="B771" s="37">
        <v>42992</v>
      </c>
      <c r="C771" s="34" t="s">
        <v>4</v>
      </c>
      <c r="D771" s="34" t="s">
        <v>30</v>
      </c>
      <c r="E771" s="34" t="s">
        <v>6</v>
      </c>
      <c r="F771" s="34" t="s">
        <v>43</v>
      </c>
      <c r="G771" s="21"/>
      <c r="H771" s="21"/>
      <c r="I771" s="21" t="s">
        <v>9</v>
      </c>
      <c r="J771" s="21" t="s">
        <v>32</v>
      </c>
      <c r="M771" s="12"/>
    </row>
    <row r="772" spans="1:13" ht="18" customHeight="1">
      <c r="A772" s="4">
        <v>771</v>
      </c>
      <c r="B772" s="37">
        <v>42992</v>
      </c>
      <c r="C772" s="34" t="s">
        <v>7</v>
      </c>
      <c r="D772" s="34" t="s">
        <v>35</v>
      </c>
      <c r="E772" s="34" t="s">
        <v>50</v>
      </c>
      <c r="F772" s="34" t="s">
        <v>33</v>
      </c>
      <c r="G772" s="21"/>
      <c r="H772" s="21"/>
      <c r="I772" s="21" t="s">
        <v>31</v>
      </c>
      <c r="J772" s="21" t="s">
        <v>8</v>
      </c>
      <c r="M772" s="12"/>
    </row>
    <row r="773" spans="1:13" ht="18" customHeight="1">
      <c r="A773" s="4">
        <v>772</v>
      </c>
      <c r="B773" s="37">
        <v>42992</v>
      </c>
      <c r="C773" s="34" t="s">
        <v>34</v>
      </c>
      <c r="D773" s="34" t="s">
        <v>15</v>
      </c>
      <c r="E773" s="34" t="s">
        <v>23</v>
      </c>
      <c r="F773" s="34" t="s">
        <v>16</v>
      </c>
      <c r="G773" s="21"/>
      <c r="H773" s="21"/>
      <c r="I773" s="21" t="s">
        <v>38</v>
      </c>
      <c r="J773" s="21" t="s">
        <v>37</v>
      </c>
      <c r="M773" s="12"/>
    </row>
    <row r="774" spans="1:13" ht="18" customHeight="1">
      <c r="A774" s="4">
        <v>773</v>
      </c>
      <c r="B774" s="37">
        <v>42992</v>
      </c>
      <c r="C774" s="34" t="s">
        <v>10</v>
      </c>
      <c r="D774" s="34" t="s">
        <v>36</v>
      </c>
      <c r="E774" s="34" t="s">
        <v>60</v>
      </c>
      <c r="F774" s="34" t="s">
        <v>39</v>
      </c>
      <c r="G774" s="21"/>
      <c r="H774" s="21"/>
      <c r="I774" s="21" t="s">
        <v>14</v>
      </c>
      <c r="J774" s="21" t="s">
        <v>20</v>
      </c>
      <c r="M774" s="12"/>
    </row>
    <row r="775" spans="1:13" ht="18" customHeight="1">
      <c r="A775" s="4">
        <v>774</v>
      </c>
      <c r="B775" s="37">
        <v>42992</v>
      </c>
      <c r="C775" s="34" t="s">
        <v>11</v>
      </c>
      <c r="D775" s="34" t="s">
        <v>42</v>
      </c>
      <c r="E775" s="34" t="s">
        <v>46</v>
      </c>
      <c r="F775" s="34" t="s">
        <v>18</v>
      </c>
      <c r="G775" s="21"/>
      <c r="H775" s="21"/>
      <c r="I775" s="21" t="s">
        <v>19</v>
      </c>
      <c r="J775" s="21" t="s">
        <v>13</v>
      </c>
      <c r="M775" s="12"/>
    </row>
    <row r="776" spans="1:13" ht="18" customHeight="1">
      <c r="A776" s="4">
        <v>775</v>
      </c>
      <c r="B776" s="37">
        <v>42992</v>
      </c>
      <c r="C776" s="34" t="s">
        <v>12</v>
      </c>
      <c r="D776" s="34" t="s">
        <v>5</v>
      </c>
      <c r="E776" s="34" t="s">
        <v>21</v>
      </c>
      <c r="F776" s="34" t="s">
        <v>40</v>
      </c>
      <c r="G776" s="21"/>
      <c r="H776" s="21"/>
      <c r="I776" s="21" t="s">
        <v>25</v>
      </c>
      <c r="J776" s="21" t="s">
        <v>26</v>
      </c>
      <c r="M776" s="12"/>
    </row>
    <row r="777" spans="1:13" ht="18" customHeight="1">
      <c r="A777" s="4">
        <v>776</v>
      </c>
      <c r="B777" s="37">
        <v>42994</v>
      </c>
      <c r="C777" s="34" t="s">
        <v>35</v>
      </c>
      <c r="D777" s="34" t="s">
        <v>21</v>
      </c>
      <c r="E777" s="34" t="s">
        <v>17</v>
      </c>
      <c r="F777" s="34" t="s">
        <v>49</v>
      </c>
      <c r="G777" s="21"/>
      <c r="H777" s="21"/>
      <c r="I777" s="21" t="s">
        <v>32</v>
      </c>
      <c r="J777" s="21" t="s">
        <v>25</v>
      </c>
      <c r="M777" s="12"/>
    </row>
    <row r="778" spans="1:13" ht="18" customHeight="1">
      <c r="A778" s="4">
        <v>777</v>
      </c>
      <c r="B778" s="37">
        <v>42994</v>
      </c>
      <c r="C778" s="34" t="s">
        <v>5</v>
      </c>
      <c r="D778" s="34" t="s">
        <v>23</v>
      </c>
      <c r="E778" s="34" t="s">
        <v>18</v>
      </c>
      <c r="F778" s="34" t="s">
        <v>22</v>
      </c>
      <c r="G778" s="21"/>
      <c r="H778" s="21"/>
      <c r="I778" s="21" t="s">
        <v>37</v>
      </c>
      <c r="J778" s="21" t="s">
        <v>13</v>
      </c>
      <c r="M778" s="12"/>
    </row>
    <row r="779" spans="1:13" ht="18" customHeight="1">
      <c r="A779" s="4">
        <v>778</v>
      </c>
      <c r="B779" s="37">
        <v>42994</v>
      </c>
      <c r="C779" s="34" t="s">
        <v>28</v>
      </c>
      <c r="D779" s="34" t="s">
        <v>48</v>
      </c>
      <c r="E779" s="34" t="s">
        <v>29</v>
      </c>
      <c r="F779" s="34" t="s">
        <v>131</v>
      </c>
      <c r="G779" s="21"/>
      <c r="H779" s="21"/>
      <c r="I779" s="21" t="s">
        <v>31</v>
      </c>
      <c r="J779" s="21" t="s">
        <v>26</v>
      </c>
      <c r="M779" s="12"/>
    </row>
    <row r="780" spans="1:13" ht="18" customHeight="1">
      <c r="A780" s="4">
        <v>779</v>
      </c>
      <c r="B780" s="37">
        <v>42994</v>
      </c>
      <c r="C780" s="34" t="s">
        <v>30</v>
      </c>
      <c r="D780" s="34" t="s">
        <v>6</v>
      </c>
      <c r="E780" s="34" t="s">
        <v>39</v>
      </c>
      <c r="F780" s="34" t="s">
        <v>27</v>
      </c>
      <c r="G780" s="21"/>
      <c r="H780" s="21"/>
      <c r="I780" s="21" t="s">
        <v>9</v>
      </c>
      <c r="J780" s="21" t="s">
        <v>8</v>
      </c>
      <c r="M780" s="12"/>
    </row>
    <row r="781" spans="1:13" ht="18" customHeight="1">
      <c r="A781" s="4">
        <v>780</v>
      </c>
      <c r="B781" s="37">
        <v>42994</v>
      </c>
      <c r="C781" s="34" t="s">
        <v>15</v>
      </c>
      <c r="D781" s="34" t="s">
        <v>44</v>
      </c>
      <c r="E781" s="34" t="s">
        <v>47</v>
      </c>
      <c r="F781" s="34" t="s">
        <v>41</v>
      </c>
      <c r="G781" s="21"/>
      <c r="H781" s="21"/>
      <c r="I781" s="21" t="s">
        <v>19</v>
      </c>
      <c r="J781" s="21" t="s">
        <v>14</v>
      </c>
      <c r="M781" s="12"/>
    </row>
    <row r="782" spans="1:13" ht="18" customHeight="1">
      <c r="A782" s="4">
        <v>781</v>
      </c>
      <c r="B782" s="37">
        <v>42995</v>
      </c>
      <c r="C782" s="34" t="s">
        <v>48</v>
      </c>
      <c r="D782" s="34" t="s">
        <v>29</v>
      </c>
      <c r="E782" s="34" t="s">
        <v>131</v>
      </c>
      <c r="F782" s="34" t="s">
        <v>55</v>
      </c>
      <c r="G782" s="21"/>
      <c r="H782" s="21"/>
      <c r="I782" s="21" t="s">
        <v>31</v>
      </c>
      <c r="J782" s="21" t="s">
        <v>26</v>
      </c>
      <c r="M782" s="12"/>
    </row>
    <row r="783" spans="1:13" ht="18" customHeight="1">
      <c r="A783" s="4">
        <v>782</v>
      </c>
      <c r="B783" s="37">
        <v>42995</v>
      </c>
      <c r="C783" s="34" t="s">
        <v>23</v>
      </c>
      <c r="D783" s="34" t="s">
        <v>18</v>
      </c>
      <c r="E783" s="34" t="s">
        <v>22</v>
      </c>
      <c r="F783" s="34" t="s">
        <v>12</v>
      </c>
      <c r="G783" s="21"/>
      <c r="H783" s="21"/>
      <c r="I783" s="21" t="s">
        <v>37</v>
      </c>
      <c r="J783" s="21" t="s">
        <v>13</v>
      </c>
      <c r="M783" s="12"/>
    </row>
    <row r="784" spans="1:13" ht="18" customHeight="1">
      <c r="A784" s="4">
        <v>783</v>
      </c>
      <c r="B784" s="37">
        <v>42995</v>
      </c>
      <c r="C784" s="34" t="s">
        <v>21</v>
      </c>
      <c r="D784" s="34" t="s">
        <v>17</v>
      </c>
      <c r="E784" s="34" t="s">
        <v>49</v>
      </c>
      <c r="F784" s="34" t="s">
        <v>10</v>
      </c>
      <c r="G784" s="21"/>
      <c r="H784" s="21"/>
      <c r="I784" s="21" t="s">
        <v>32</v>
      </c>
      <c r="J784" s="21" t="s">
        <v>25</v>
      </c>
      <c r="M784" s="12"/>
    </row>
    <row r="785" spans="1:13" ht="18" customHeight="1">
      <c r="A785" s="4">
        <v>784</v>
      </c>
      <c r="B785" s="37">
        <v>42996</v>
      </c>
      <c r="C785" s="34" t="s">
        <v>39</v>
      </c>
      <c r="D785" s="34" t="s">
        <v>27</v>
      </c>
      <c r="E785" s="34" t="s">
        <v>4</v>
      </c>
      <c r="F785" s="34" t="s">
        <v>30</v>
      </c>
      <c r="G785" s="21"/>
      <c r="H785" s="21"/>
      <c r="I785" s="21" t="s">
        <v>9</v>
      </c>
      <c r="J785" s="21" t="s">
        <v>8</v>
      </c>
      <c r="M785" s="12"/>
    </row>
    <row r="786" spans="1:13" ht="18" customHeight="1">
      <c r="A786" s="4">
        <v>785</v>
      </c>
      <c r="B786" s="37">
        <v>42996</v>
      </c>
      <c r="C786" s="34" t="s">
        <v>47</v>
      </c>
      <c r="D786" s="34" t="s">
        <v>50</v>
      </c>
      <c r="E786" s="34" t="s">
        <v>43</v>
      </c>
      <c r="F786" s="34" t="s">
        <v>142</v>
      </c>
      <c r="G786" s="21"/>
      <c r="H786" s="21"/>
      <c r="I786" s="21" t="s">
        <v>20</v>
      </c>
      <c r="J786" s="21" t="s">
        <v>37</v>
      </c>
      <c r="M786" s="12"/>
    </row>
    <row r="787" spans="1:13" ht="18" customHeight="1">
      <c r="A787" s="4">
        <v>786</v>
      </c>
      <c r="B787" s="37">
        <v>42996</v>
      </c>
      <c r="C787" s="34" t="s">
        <v>29</v>
      </c>
      <c r="D787" s="34" t="s">
        <v>131</v>
      </c>
      <c r="E787" s="34" t="s">
        <v>55</v>
      </c>
      <c r="F787" s="34" t="s">
        <v>28</v>
      </c>
      <c r="G787" s="21"/>
      <c r="H787" s="21"/>
      <c r="I787" s="21" t="s">
        <v>31</v>
      </c>
      <c r="J787" s="21" t="s">
        <v>26</v>
      </c>
      <c r="M787" s="12"/>
    </row>
    <row r="788" spans="1:13" ht="18" customHeight="1">
      <c r="A788" s="4">
        <v>787</v>
      </c>
      <c r="B788" s="37">
        <v>42996</v>
      </c>
      <c r="C788" s="34" t="s">
        <v>24</v>
      </c>
      <c r="D788" s="34" t="s">
        <v>11</v>
      </c>
      <c r="E788" s="34" t="s">
        <v>72</v>
      </c>
      <c r="F788" s="34" t="s">
        <v>15</v>
      </c>
      <c r="G788" s="21"/>
      <c r="H788" s="21"/>
      <c r="I788" s="21" t="s">
        <v>38</v>
      </c>
      <c r="J788" s="21" t="s">
        <v>19</v>
      </c>
      <c r="M788" s="12"/>
    </row>
    <row r="789" spans="1:13" ht="18" customHeight="1">
      <c r="A789" s="4">
        <v>788</v>
      </c>
      <c r="B789" s="37">
        <v>42996</v>
      </c>
      <c r="C789" s="34" t="s">
        <v>18</v>
      </c>
      <c r="D789" s="34" t="s">
        <v>22</v>
      </c>
      <c r="E789" s="34" t="s">
        <v>33</v>
      </c>
      <c r="F789" s="34" t="s">
        <v>40</v>
      </c>
      <c r="G789" s="21"/>
      <c r="H789" s="21"/>
      <c r="I789" s="21" t="s">
        <v>13</v>
      </c>
      <c r="J789" s="21" t="s">
        <v>14</v>
      </c>
      <c r="M789" s="12"/>
    </row>
    <row r="790" spans="1:13" ht="18" customHeight="1">
      <c r="A790" s="4">
        <v>789</v>
      </c>
      <c r="B790" s="37">
        <v>42996</v>
      </c>
      <c r="C790" s="34" t="s">
        <v>17</v>
      </c>
      <c r="D790" s="34" t="s">
        <v>49</v>
      </c>
      <c r="E790" s="34" t="s">
        <v>10</v>
      </c>
      <c r="F790" s="34" t="s">
        <v>35</v>
      </c>
      <c r="G790" s="21"/>
      <c r="H790" s="21"/>
      <c r="I790" s="21" t="s">
        <v>32</v>
      </c>
      <c r="J790" s="21" t="s">
        <v>25</v>
      </c>
      <c r="M790" s="12"/>
    </row>
    <row r="791" spans="1:13" ht="18" customHeight="1">
      <c r="A791" s="4">
        <v>790</v>
      </c>
      <c r="B791" s="37">
        <v>42997</v>
      </c>
      <c r="C791" s="34" t="s">
        <v>36</v>
      </c>
      <c r="D791" s="34" t="s">
        <v>10</v>
      </c>
      <c r="E791" s="34" t="s">
        <v>28</v>
      </c>
      <c r="F791" s="34" t="s">
        <v>132</v>
      </c>
      <c r="G791" s="21"/>
      <c r="H791" s="21"/>
      <c r="I791" s="21" t="s">
        <v>9</v>
      </c>
      <c r="J791" s="21" t="s">
        <v>31</v>
      </c>
      <c r="M791" s="12"/>
    </row>
    <row r="792" spans="1:13" ht="18" customHeight="1">
      <c r="A792" s="4">
        <v>791</v>
      </c>
      <c r="B792" s="37">
        <v>42997</v>
      </c>
      <c r="C792" s="34" t="s">
        <v>50</v>
      </c>
      <c r="D792" s="34" t="s">
        <v>43</v>
      </c>
      <c r="E792" s="34" t="s">
        <v>142</v>
      </c>
      <c r="F792" s="34" t="s">
        <v>44</v>
      </c>
      <c r="G792" s="21"/>
      <c r="H792" s="21"/>
      <c r="I792" s="21" t="s">
        <v>20</v>
      </c>
      <c r="J792" s="21" t="s">
        <v>37</v>
      </c>
      <c r="M792" s="12"/>
    </row>
    <row r="793" spans="1:13" ht="18" customHeight="1">
      <c r="A793" s="4">
        <v>792</v>
      </c>
      <c r="B793" s="37">
        <v>42997</v>
      </c>
      <c r="C793" s="34" t="s">
        <v>27</v>
      </c>
      <c r="D793" s="34" t="s">
        <v>41</v>
      </c>
      <c r="E793" s="34" t="s">
        <v>12</v>
      </c>
      <c r="F793" s="34" t="s">
        <v>280</v>
      </c>
      <c r="G793" s="21"/>
      <c r="H793" s="21"/>
      <c r="I793" s="21" t="s">
        <v>32</v>
      </c>
      <c r="J793" s="21" t="s">
        <v>8</v>
      </c>
      <c r="M793" s="12"/>
    </row>
    <row r="794" spans="1:13" ht="18" customHeight="1">
      <c r="A794" s="4">
        <v>793</v>
      </c>
      <c r="B794" s="37">
        <v>42998</v>
      </c>
      <c r="C794" s="34" t="s">
        <v>72</v>
      </c>
      <c r="D794" s="34" t="s">
        <v>15</v>
      </c>
      <c r="E794" s="36" t="s">
        <v>7</v>
      </c>
      <c r="F794" s="34" t="s">
        <v>47</v>
      </c>
      <c r="G794" s="21"/>
      <c r="H794" s="21"/>
      <c r="I794" s="21" t="s">
        <v>38</v>
      </c>
      <c r="J794" s="21" t="s">
        <v>37</v>
      </c>
      <c r="M794" s="12"/>
    </row>
    <row r="795" spans="1:13" ht="18" customHeight="1">
      <c r="A795" s="4">
        <v>794</v>
      </c>
      <c r="B795" s="37">
        <v>42998</v>
      </c>
      <c r="C795" s="34" t="s">
        <v>41</v>
      </c>
      <c r="D795" s="34" t="s">
        <v>12</v>
      </c>
      <c r="E795" s="34" t="s">
        <v>5</v>
      </c>
      <c r="F795" s="34" t="s">
        <v>48</v>
      </c>
      <c r="G795" s="21"/>
      <c r="H795" s="21"/>
      <c r="I795" s="21" t="s">
        <v>32</v>
      </c>
      <c r="J795" s="21" t="s">
        <v>8</v>
      </c>
      <c r="M795" s="12"/>
    </row>
    <row r="796" spans="1:13" ht="18" customHeight="1">
      <c r="A796" s="4">
        <v>795</v>
      </c>
      <c r="B796" s="37">
        <v>42998</v>
      </c>
      <c r="C796" s="34" t="s">
        <v>10</v>
      </c>
      <c r="D796" s="34" t="s">
        <v>28</v>
      </c>
      <c r="E796" s="34" t="s">
        <v>132</v>
      </c>
      <c r="F796" s="34" t="s">
        <v>17</v>
      </c>
      <c r="G796" s="21"/>
      <c r="H796" s="21"/>
      <c r="I796" s="21" t="s">
        <v>9</v>
      </c>
      <c r="J796" s="21" t="s">
        <v>26</v>
      </c>
      <c r="M796" s="12"/>
    </row>
    <row r="797" spans="1:13" ht="18" customHeight="1">
      <c r="A797" s="4">
        <v>796</v>
      </c>
      <c r="B797" s="37">
        <v>42998</v>
      </c>
      <c r="C797" s="34" t="s">
        <v>131</v>
      </c>
      <c r="D797" s="34" t="s">
        <v>40</v>
      </c>
      <c r="E797" s="34" t="s">
        <v>30</v>
      </c>
      <c r="F797" s="34" t="s">
        <v>6</v>
      </c>
      <c r="G797" s="21"/>
      <c r="H797" s="21"/>
      <c r="I797" s="21" t="s">
        <v>31</v>
      </c>
      <c r="J797" s="21" t="s">
        <v>25</v>
      </c>
      <c r="M797" s="12"/>
    </row>
    <row r="798" spans="1:13" ht="18" customHeight="1">
      <c r="A798" s="4">
        <v>797</v>
      </c>
      <c r="B798" s="37">
        <v>42998</v>
      </c>
      <c r="C798" s="34" t="s">
        <v>33</v>
      </c>
      <c r="D798" s="34" t="s">
        <v>60</v>
      </c>
      <c r="E798" s="34" t="s">
        <v>35</v>
      </c>
      <c r="F798" s="34" t="s">
        <v>18</v>
      </c>
      <c r="G798" s="21"/>
      <c r="H798" s="21"/>
      <c r="I798" s="21" t="s">
        <v>14</v>
      </c>
      <c r="J798" s="21" t="s">
        <v>20</v>
      </c>
      <c r="M798" s="12"/>
    </row>
    <row r="799" spans="1:13" ht="18" customHeight="1">
      <c r="A799" s="4">
        <v>798</v>
      </c>
      <c r="B799" s="37">
        <v>42999</v>
      </c>
      <c r="C799" s="34" t="s">
        <v>40</v>
      </c>
      <c r="D799" s="36" t="s">
        <v>30</v>
      </c>
      <c r="E799" s="34" t="s">
        <v>6</v>
      </c>
      <c r="F799" s="34" t="s">
        <v>34</v>
      </c>
      <c r="G799" s="21"/>
      <c r="H799" s="21"/>
      <c r="I799" s="21" t="s">
        <v>31</v>
      </c>
      <c r="J799" s="21" t="s">
        <v>25</v>
      </c>
      <c r="M799" s="12"/>
    </row>
    <row r="800" spans="1:13" ht="18" customHeight="1">
      <c r="A800" s="4">
        <v>799</v>
      </c>
      <c r="B800" s="37">
        <v>42999</v>
      </c>
      <c r="C800" s="34" t="s">
        <v>28</v>
      </c>
      <c r="D800" s="34" t="s">
        <v>132</v>
      </c>
      <c r="E800" s="34" t="s">
        <v>17</v>
      </c>
      <c r="F800" s="34" t="s">
        <v>36</v>
      </c>
      <c r="G800" s="21"/>
      <c r="H800" s="21"/>
      <c r="I800" s="21" t="s">
        <v>9</v>
      </c>
      <c r="J800" s="21" t="s">
        <v>26</v>
      </c>
      <c r="M800" s="12"/>
    </row>
    <row r="801" spans="1:13" ht="18" customHeight="1">
      <c r="A801" s="4">
        <v>800</v>
      </c>
      <c r="B801" s="37">
        <v>42999</v>
      </c>
      <c r="C801" s="34" t="s">
        <v>43</v>
      </c>
      <c r="D801" s="34" t="s">
        <v>142</v>
      </c>
      <c r="E801" s="34" t="s">
        <v>47</v>
      </c>
      <c r="F801" s="34" t="s">
        <v>46</v>
      </c>
      <c r="G801" s="21"/>
      <c r="H801" s="21"/>
      <c r="I801" s="21" t="s">
        <v>19</v>
      </c>
      <c r="J801" s="21" t="s">
        <v>38</v>
      </c>
      <c r="M801" s="12"/>
    </row>
    <row r="802" spans="1:13" ht="18" customHeight="1">
      <c r="A802" s="4">
        <v>801</v>
      </c>
      <c r="B802" s="37">
        <v>42999</v>
      </c>
      <c r="C802" s="34" t="s">
        <v>12</v>
      </c>
      <c r="D802" s="34" t="s">
        <v>5</v>
      </c>
      <c r="E802" s="34" t="s">
        <v>48</v>
      </c>
      <c r="F802" s="34" t="s">
        <v>27</v>
      </c>
      <c r="G802" s="21"/>
      <c r="H802" s="21"/>
      <c r="I802" s="21" t="s">
        <v>32</v>
      </c>
      <c r="J802" s="21" t="s">
        <v>8</v>
      </c>
      <c r="M802" s="12"/>
    </row>
    <row r="803" spans="1:13" ht="18" customHeight="1">
      <c r="A803" s="4">
        <v>802</v>
      </c>
      <c r="B803" s="37">
        <v>43000</v>
      </c>
      <c r="C803" s="34" t="s">
        <v>142</v>
      </c>
      <c r="D803" s="34" t="s">
        <v>47</v>
      </c>
      <c r="E803" s="34" t="s">
        <v>46</v>
      </c>
      <c r="F803" s="34" t="s">
        <v>50</v>
      </c>
      <c r="G803" s="21"/>
      <c r="H803" s="21"/>
      <c r="I803" s="21" t="s">
        <v>19</v>
      </c>
      <c r="J803" s="21" t="s">
        <v>37</v>
      </c>
      <c r="M803" s="12"/>
    </row>
    <row r="804" spans="1:13" ht="18" customHeight="1">
      <c r="A804" s="4">
        <v>803</v>
      </c>
      <c r="B804" s="37">
        <v>43001</v>
      </c>
      <c r="C804" s="34" t="s">
        <v>4</v>
      </c>
      <c r="D804" s="34" t="s">
        <v>42</v>
      </c>
      <c r="E804" s="34" t="s">
        <v>36</v>
      </c>
      <c r="F804" s="34" t="s">
        <v>131</v>
      </c>
      <c r="G804" s="21"/>
      <c r="H804" s="21"/>
      <c r="I804" s="21" t="s">
        <v>32</v>
      </c>
      <c r="J804" s="21" t="s">
        <v>26</v>
      </c>
      <c r="M804" s="12"/>
    </row>
    <row r="805" spans="1:13" ht="18" customHeight="1">
      <c r="A805" s="4">
        <v>804</v>
      </c>
      <c r="B805" s="37">
        <v>43001</v>
      </c>
      <c r="C805" s="34" t="s">
        <v>35</v>
      </c>
      <c r="D805" s="34" t="s">
        <v>48</v>
      </c>
      <c r="E805" s="34" t="s">
        <v>44</v>
      </c>
      <c r="F805" s="34" t="s">
        <v>29</v>
      </c>
      <c r="G805" s="21"/>
      <c r="H805" s="21"/>
      <c r="I805" s="21" t="s">
        <v>8</v>
      </c>
      <c r="J805" s="21" t="s">
        <v>31</v>
      </c>
      <c r="M805" s="12"/>
    </row>
    <row r="806" spans="1:13" ht="18" customHeight="1">
      <c r="A806" s="4">
        <v>805</v>
      </c>
      <c r="B806" s="37">
        <v>43001</v>
      </c>
      <c r="C806" s="34" t="s">
        <v>47</v>
      </c>
      <c r="D806" s="34" t="s">
        <v>46</v>
      </c>
      <c r="E806" s="34" t="s">
        <v>50</v>
      </c>
      <c r="F806" s="34" t="s">
        <v>43</v>
      </c>
      <c r="G806" s="21"/>
      <c r="H806" s="21"/>
      <c r="I806" s="21" t="s">
        <v>19</v>
      </c>
      <c r="J806" s="21" t="s">
        <v>37</v>
      </c>
      <c r="M806" s="12"/>
    </row>
    <row r="807" spans="1:13" ht="18" customHeight="1">
      <c r="A807" s="4">
        <v>806</v>
      </c>
      <c r="B807" s="37">
        <v>43001</v>
      </c>
      <c r="C807" s="34" t="s">
        <v>132</v>
      </c>
      <c r="D807" s="34" t="s">
        <v>55</v>
      </c>
      <c r="E807" s="34" t="s">
        <v>21</v>
      </c>
      <c r="F807" s="34" t="s">
        <v>16</v>
      </c>
      <c r="G807" s="21"/>
      <c r="H807" s="21"/>
      <c r="I807" s="21" t="s">
        <v>20</v>
      </c>
      <c r="J807" s="21" t="s">
        <v>13</v>
      </c>
      <c r="M807" s="12"/>
    </row>
    <row r="808" spans="1:13" ht="18" customHeight="1">
      <c r="A808" s="4">
        <v>807</v>
      </c>
      <c r="B808" s="37">
        <v>43001</v>
      </c>
      <c r="C808" s="34" t="s">
        <v>5</v>
      </c>
      <c r="D808" s="34" t="s">
        <v>7</v>
      </c>
      <c r="E808" s="34" t="s">
        <v>27</v>
      </c>
      <c r="F808" s="34" t="s">
        <v>23</v>
      </c>
      <c r="G808" s="21"/>
      <c r="H808" s="21"/>
      <c r="I808" s="21" t="s">
        <v>25</v>
      </c>
      <c r="J808" s="21" t="s">
        <v>9</v>
      </c>
      <c r="M808" s="12"/>
    </row>
    <row r="809" spans="1:13" ht="18" customHeight="1">
      <c r="A809" s="4">
        <v>808</v>
      </c>
      <c r="B809" s="37">
        <v>43001</v>
      </c>
      <c r="C809" s="34" t="s">
        <v>30</v>
      </c>
      <c r="D809" s="34" t="s">
        <v>6</v>
      </c>
      <c r="E809" s="34" t="s">
        <v>34</v>
      </c>
      <c r="F809" s="34" t="s">
        <v>33</v>
      </c>
      <c r="G809" s="21"/>
      <c r="H809" s="21"/>
      <c r="I809" s="21" t="s">
        <v>14</v>
      </c>
      <c r="J809" s="21" t="s">
        <v>38</v>
      </c>
      <c r="M809" s="12"/>
    </row>
    <row r="810" spans="1:13" ht="18" customHeight="1">
      <c r="A810" s="4">
        <v>809</v>
      </c>
      <c r="B810" s="37">
        <v>43002</v>
      </c>
      <c r="C810" s="34" t="s">
        <v>7</v>
      </c>
      <c r="D810" s="34" t="s">
        <v>27</v>
      </c>
      <c r="E810" s="34" t="s">
        <v>23</v>
      </c>
      <c r="F810" s="34" t="s">
        <v>72</v>
      </c>
      <c r="G810" s="21"/>
      <c r="H810" s="21"/>
      <c r="I810" s="21" t="s">
        <v>25</v>
      </c>
      <c r="J810" s="21" t="s">
        <v>9</v>
      </c>
      <c r="M810" s="12"/>
    </row>
    <row r="811" spans="1:13" ht="18" customHeight="1">
      <c r="A811" s="4">
        <v>810</v>
      </c>
      <c r="B811" s="37">
        <v>43002</v>
      </c>
      <c r="C811" s="34" t="s">
        <v>55</v>
      </c>
      <c r="D811" s="34" t="s">
        <v>21</v>
      </c>
      <c r="E811" s="34" t="s">
        <v>16</v>
      </c>
      <c r="F811" s="34" t="s">
        <v>24</v>
      </c>
      <c r="G811" s="21"/>
      <c r="H811" s="21"/>
      <c r="I811" s="21" t="s">
        <v>20</v>
      </c>
      <c r="J811" s="21" t="s">
        <v>19</v>
      </c>
      <c r="M811" s="12"/>
    </row>
    <row r="812" spans="1:13" ht="18" customHeight="1">
      <c r="A812" s="4">
        <v>811</v>
      </c>
      <c r="B812" s="37">
        <v>43002</v>
      </c>
      <c r="C812" s="34" t="s">
        <v>42</v>
      </c>
      <c r="D812" s="34" t="s">
        <v>36</v>
      </c>
      <c r="E812" s="34" t="s">
        <v>131</v>
      </c>
      <c r="F812" s="34" t="s">
        <v>49</v>
      </c>
      <c r="G812" s="21"/>
      <c r="H812" s="21"/>
      <c r="I812" s="21" t="s">
        <v>32</v>
      </c>
      <c r="J812" s="21" t="s">
        <v>26</v>
      </c>
      <c r="M812" s="12"/>
    </row>
    <row r="813" spans="1:13" ht="18" customHeight="1">
      <c r="A813" s="4">
        <v>812</v>
      </c>
      <c r="B813" s="37">
        <v>43002</v>
      </c>
      <c r="C813" s="34" t="s">
        <v>6</v>
      </c>
      <c r="D813" s="34" t="s">
        <v>34</v>
      </c>
      <c r="E813" s="34" t="s">
        <v>33</v>
      </c>
      <c r="F813" s="34" t="s">
        <v>22</v>
      </c>
      <c r="G813" s="21"/>
      <c r="H813" s="21"/>
      <c r="I813" s="21" t="s">
        <v>14</v>
      </c>
      <c r="J813" s="21" t="s">
        <v>37</v>
      </c>
      <c r="M813" s="12"/>
    </row>
    <row r="814" spans="1:13" ht="18" customHeight="1">
      <c r="A814" s="4">
        <v>813</v>
      </c>
      <c r="B814" s="37">
        <v>43002</v>
      </c>
      <c r="C814" s="34" t="s">
        <v>48</v>
      </c>
      <c r="D814" s="34" t="s">
        <v>44</v>
      </c>
      <c r="E814" s="34" t="s">
        <v>29</v>
      </c>
      <c r="F814" s="34" t="s">
        <v>12</v>
      </c>
      <c r="G814" s="21"/>
      <c r="H814" s="21"/>
      <c r="I814" s="21" t="s">
        <v>8</v>
      </c>
      <c r="J814" s="21" t="s">
        <v>31</v>
      </c>
      <c r="M814" s="12"/>
    </row>
    <row r="815" spans="1:13" ht="18" customHeight="1">
      <c r="A815" s="4">
        <v>814</v>
      </c>
      <c r="B815" s="37">
        <v>43002</v>
      </c>
      <c r="C815" s="34" t="s">
        <v>15</v>
      </c>
      <c r="D815" s="34" t="s">
        <v>50</v>
      </c>
      <c r="E815" s="34" t="s">
        <v>43</v>
      </c>
      <c r="F815" s="34" t="s">
        <v>142</v>
      </c>
      <c r="G815" s="21"/>
      <c r="H815" s="21"/>
      <c r="I815" s="21" t="s">
        <v>38</v>
      </c>
      <c r="J815" s="21" t="s">
        <v>13</v>
      </c>
      <c r="M815" s="12"/>
    </row>
    <row r="816" spans="1:13" ht="18" customHeight="1">
      <c r="A816" s="4">
        <v>815</v>
      </c>
      <c r="B816" s="37">
        <v>43003</v>
      </c>
      <c r="C816" s="34" t="s">
        <v>34</v>
      </c>
      <c r="D816" s="34" t="s">
        <v>33</v>
      </c>
      <c r="E816" s="34" t="s">
        <v>22</v>
      </c>
      <c r="F816" s="34" t="s">
        <v>30</v>
      </c>
      <c r="G816" s="21"/>
      <c r="H816" s="21"/>
      <c r="I816" s="21" t="s">
        <v>14</v>
      </c>
      <c r="J816" s="21" t="s">
        <v>37</v>
      </c>
      <c r="M816" s="12"/>
    </row>
    <row r="817" spans="1:13" ht="18" customHeight="1">
      <c r="A817" s="4">
        <v>816</v>
      </c>
      <c r="B817" s="37">
        <v>43003</v>
      </c>
      <c r="C817" s="34" t="s">
        <v>50</v>
      </c>
      <c r="D817" s="34" t="s">
        <v>43</v>
      </c>
      <c r="E817" s="34" t="s">
        <v>142</v>
      </c>
      <c r="F817" s="34" t="s">
        <v>45</v>
      </c>
      <c r="G817" s="21"/>
      <c r="H817" s="21"/>
      <c r="I817" s="21" t="s">
        <v>38</v>
      </c>
      <c r="J817" s="21" t="s">
        <v>13</v>
      </c>
      <c r="M817" s="12"/>
    </row>
    <row r="818" spans="1:13" ht="18" customHeight="1">
      <c r="A818" s="4">
        <v>817</v>
      </c>
      <c r="B818" s="37">
        <v>43003</v>
      </c>
      <c r="C818" s="34" t="s">
        <v>27</v>
      </c>
      <c r="D818" s="34" t="s">
        <v>23</v>
      </c>
      <c r="E818" s="34" t="s">
        <v>72</v>
      </c>
      <c r="F818" s="34" t="s">
        <v>5</v>
      </c>
      <c r="G818" s="21"/>
      <c r="H818" s="21"/>
      <c r="I818" s="21" t="s">
        <v>25</v>
      </c>
      <c r="J818" s="21" t="s">
        <v>9</v>
      </c>
      <c r="M818" s="12"/>
    </row>
    <row r="819" spans="1:13" ht="18" customHeight="1">
      <c r="A819" s="4">
        <v>818</v>
      </c>
      <c r="B819" s="37">
        <v>43004</v>
      </c>
      <c r="C819" s="34" t="s">
        <v>45</v>
      </c>
      <c r="D819" s="34" t="s">
        <v>16</v>
      </c>
      <c r="E819" s="34" t="s">
        <v>24</v>
      </c>
      <c r="F819" s="34" t="s">
        <v>15</v>
      </c>
      <c r="G819" s="21"/>
      <c r="H819" s="21"/>
      <c r="I819" s="21" t="s">
        <v>26</v>
      </c>
      <c r="J819" s="21" t="s">
        <v>31</v>
      </c>
      <c r="M819" s="12"/>
    </row>
    <row r="820" spans="1:13" ht="18" customHeight="1">
      <c r="A820" s="4">
        <v>819</v>
      </c>
      <c r="B820" s="37">
        <v>43004</v>
      </c>
      <c r="C820" s="34" t="s">
        <v>44</v>
      </c>
      <c r="D820" s="34" t="s">
        <v>22</v>
      </c>
      <c r="E820" s="34" t="s">
        <v>39</v>
      </c>
      <c r="F820" s="34" t="s">
        <v>4</v>
      </c>
      <c r="G820" s="21"/>
      <c r="H820" s="21"/>
      <c r="I820" s="21" t="s">
        <v>37</v>
      </c>
      <c r="J820" s="21" t="s">
        <v>14</v>
      </c>
      <c r="M820" s="12"/>
    </row>
    <row r="821" spans="1:13" ht="18" customHeight="1">
      <c r="A821" s="4">
        <v>820</v>
      </c>
      <c r="B821" s="37">
        <v>43004</v>
      </c>
      <c r="C821" s="34" t="s">
        <v>23</v>
      </c>
      <c r="D821" s="34" t="s">
        <v>72</v>
      </c>
      <c r="E821" s="34" t="s">
        <v>5</v>
      </c>
      <c r="F821" s="34" t="s">
        <v>7</v>
      </c>
      <c r="G821" s="21"/>
      <c r="H821" s="21"/>
      <c r="I821" s="21" t="s">
        <v>25</v>
      </c>
      <c r="J821" s="21" t="s">
        <v>8</v>
      </c>
      <c r="M821" s="12"/>
    </row>
    <row r="822" spans="1:13" ht="18" customHeight="1">
      <c r="A822" s="4">
        <v>821</v>
      </c>
      <c r="B822" s="37">
        <v>43005</v>
      </c>
      <c r="C822" s="34" t="s">
        <v>33</v>
      </c>
      <c r="D822" s="34" t="s">
        <v>150</v>
      </c>
      <c r="E822" s="34" t="s">
        <v>12</v>
      </c>
      <c r="F822" s="34" t="s">
        <v>6</v>
      </c>
      <c r="G822" s="21"/>
      <c r="H822" s="21"/>
      <c r="I822" s="21" t="s">
        <v>13</v>
      </c>
      <c r="J822" s="21" t="s">
        <v>38</v>
      </c>
      <c r="M822" s="12"/>
    </row>
    <row r="823" spans="1:13" ht="18" customHeight="1">
      <c r="A823" s="4">
        <v>822</v>
      </c>
      <c r="B823" s="37">
        <v>43005</v>
      </c>
      <c r="C823" s="34" t="s">
        <v>22</v>
      </c>
      <c r="D823" s="34" t="s">
        <v>39</v>
      </c>
      <c r="E823" s="34" t="s">
        <v>4</v>
      </c>
      <c r="F823" s="34" t="s">
        <v>48</v>
      </c>
      <c r="G823" s="21"/>
      <c r="H823" s="21"/>
      <c r="I823" s="21" t="s">
        <v>37</v>
      </c>
      <c r="J823" s="21" t="s">
        <v>20</v>
      </c>
      <c r="M823" s="12"/>
    </row>
    <row r="824" spans="1:13" ht="18" customHeight="1">
      <c r="A824" s="4">
        <v>823</v>
      </c>
      <c r="B824" s="37">
        <v>43005</v>
      </c>
      <c r="C824" s="34" t="s">
        <v>16</v>
      </c>
      <c r="D824" s="34" t="s">
        <v>24</v>
      </c>
      <c r="E824" s="34" t="s">
        <v>15</v>
      </c>
      <c r="F824" s="34" t="s">
        <v>50</v>
      </c>
      <c r="G824" s="21"/>
      <c r="H824" s="21"/>
      <c r="I824" s="21" t="s">
        <v>26</v>
      </c>
      <c r="J824" s="21" t="s">
        <v>31</v>
      </c>
      <c r="M824" s="12"/>
    </row>
    <row r="825" spans="1:13" ht="18" customHeight="1">
      <c r="A825" s="4">
        <v>824</v>
      </c>
      <c r="B825" s="37">
        <v>43006</v>
      </c>
      <c r="C825" s="34" t="s">
        <v>72</v>
      </c>
      <c r="D825" s="34" t="s">
        <v>5</v>
      </c>
      <c r="E825" s="34" t="s">
        <v>7</v>
      </c>
      <c r="F825" s="34" t="s">
        <v>27</v>
      </c>
      <c r="G825" s="21"/>
      <c r="H825" s="21"/>
      <c r="I825" s="21" t="s">
        <v>25</v>
      </c>
      <c r="J825" s="21" t="s">
        <v>32</v>
      </c>
      <c r="M825" s="12"/>
    </row>
    <row r="826" spans="1:13" ht="18" customHeight="1">
      <c r="A826" s="4">
        <v>825</v>
      </c>
      <c r="B826" s="37">
        <v>43006</v>
      </c>
      <c r="C826" s="34" t="s">
        <v>43</v>
      </c>
      <c r="D826" s="34" t="s">
        <v>17</v>
      </c>
      <c r="E826" s="34" t="s">
        <v>49</v>
      </c>
      <c r="F826" s="34" t="s">
        <v>11</v>
      </c>
      <c r="G826" s="21"/>
      <c r="H826" s="21"/>
      <c r="I826" s="21" t="s">
        <v>31</v>
      </c>
      <c r="J826" s="21" t="s">
        <v>9</v>
      </c>
      <c r="M826" s="12"/>
    </row>
    <row r="827" spans="1:13" ht="18" customHeight="1">
      <c r="A827" s="4">
        <v>826</v>
      </c>
      <c r="B827" s="37">
        <v>43006</v>
      </c>
      <c r="C827" s="34" t="s">
        <v>142</v>
      </c>
      <c r="D827" s="34" t="s">
        <v>30</v>
      </c>
      <c r="E827" s="34" t="s">
        <v>132</v>
      </c>
      <c r="F827" s="34" t="s">
        <v>47</v>
      </c>
      <c r="G827" s="21"/>
      <c r="H827" s="21"/>
      <c r="I827" s="21" t="s">
        <v>19</v>
      </c>
      <c r="J827" s="21" t="s">
        <v>14</v>
      </c>
      <c r="M827" s="12"/>
    </row>
    <row r="828" spans="1:13" ht="18" customHeight="1">
      <c r="A828" s="4">
        <v>827</v>
      </c>
      <c r="B828" s="37">
        <v>43006</v>
      </c>
      <c r="C828" s="34" t="s">
        <v>18</v>
      </c>
      <c r="D828" s="34" t="s">
        <v>12</v>
      </c>
      <c r="E828" s="34" t="s">
        <v>6</v>
      </c>
      <c r="F828" s="34" t="s">
        <v>41</v>
      </c>
      <c r="G828" s="21"/>
      <c r="H828" s="21"/>
      <c r="I828" s="21" t="s">
        <v>13</v>
      </c>
      <c r="J828" s="21" t="s">
        <v>38</v>
      </c>
      <c r="M828" s="12"/>
    </row>
    <row r="829" spans="1:13" ht="18" customHeight="1">
      <c r="A829" s="4">
        <v>828</v>
      </c>
      <c r="B829" s="37">
        <v>43007</v>
      </c>
      <c r="C829" s="34" t="s">
        <v>56</v>
      </c>
      <c r="D829" s="34" t="s">
        <v>34</v>
      </c>
      <c r="E829" s="34" t="s">
        <v>10</v>
      </c>
      <c r="F829" s="34" t="s">
        <v>29</v>
      </c>
      <c r="G829" s="21"/>
      <c r="H829" s="21"/>
      <c r="I829" s="21" t="s">
        <v>8</v>
      </c>
      <c r="J829" s="21" t="s">
        <v>26</v>
      </c>
      <c r="M829" s="12"/>
    </row>
    <row r="830" spans="1:13" ht="18" customHeight="1">
      <c r="A830" s="4">
        <v>829</v>
      </c>
      <c r="B830" s="37">
        <v>43007</v>
      </c>
      <c r="C830" s="34" t="s">
        <v>17</v>
      </c>
      <c r="D830" s="34" t="s">
        <v>49</v>
      </c>
      <c r="E830" s="34" t="s">
        <v>11</v>
      </c>
      <c r="F830" s="34" t="s">
        <v>42</v>
      </c>
      <c r="G830" s="21"/>
      <c r="H830" s="21"/>
      <c r="I830" s="21" t="s">
        <v>31</v>
      </c>
      <c r="J830" s="21" t="s">
        <v>9</v>
      </c>
      <c r="M830" s="12"/>
    </row>
    <row r="831" spans="1:13" ht="18" customHeight="1">
      <c r="A831" s="4">
        <v>830</v>
      </c>
      <c r="B831" s="37">
        <v>43007</v>
      </c>
      <c r="C831" s="34" t="s">
        <v>12</v>
      </c>
      <c r="D831" s="34" t="s">
        <v>6</v>
      </c>
      <c r="E831" s="34" t="s">
        <v>41</v>
      </c>
      <c r="F831" s="34" t="s">
        <v>33</v>
      </c>
      <c r="G831" s="21"/>
      <c r="H831" s="21"/>
      <c r="I831" s="21" t="s">
        <v>13</v>
      </c>
      <c r="J831" s="21" t="s">
        <v>38</v>
      </c>
      <c r="M831" s="12"/>
    </row>
    <row r="832" spans="1:13" ht="18" customHeight="1">
      <c r="A832" s="4">
        <v>831</v>
      </c>
      <c r="B832" s="37">
        <v>43008</v>
      </c>
      <c r="C832" s="34" t="s">
        <v>4</v>
      </c>
      <c r="D832" s="34" t="s">
        <v>15</v>
      </c>
      <c r="E832" s="34" t="s">
        <v>29</v>
      </c>
      <c r="F832" s="34" t="s">
        <v>21</v>
      </c>
      <c r="G832" s="21"/>
      <c r="H832" s="21"/>
      <c r="I832" s="21" t="s">
        <v>37</v>
      </c>
      <c r="J832" s="21" t="s">
        <v>38</v>
      </c>
      <c r="M832" s="12"/>
    </row>
    <row r="833" spans="1:13" ht="18" customHeight="1">
      <c r="A833" s="4">
        <v>832</v>
      </c>
      <c r="B833" s="37">
        <v>43008</v>
      </c>
      <c r="C833" s="34" t="s">
        <v>132</v>
      </c>
      <c r="D833" s="34" t="s">
        <v>131</v>
      </c>
      <c r="E833" s="34" t="s">
        <v>60</v>
      </c>
      <c r="F833" s="34" t="s">
        <v>18</v>
      </c>
      <c r="G833" s="21"/>
      <c r="H833" s="21"/>
      <c r="I833" s="21" t="s">
        <v>9</v>
      </c>
      <c r="J833" s="21" t="s">
        <v>8</v>
      </c>
      <c r="M833" s="12"/>
    </row>
    <row r="834" spans="1:13" ht="18" customHeight="1">
      <c r="A834" s="4">
        <v>833</v>
      </c>
      <c r="B834" s="37">
        <v>43008</v>
      </c>
      <c r="C834" s="34" t="s">
        <v>34</v>
      </c>
      <c r="D834" s="34" t="s">
        <v>7</v>
      </c>
      <c r="E834" s="34" t="s">
        <v>44</v>
      </c>
      <c r="F834" s="34" t="s">
        <v>46</v>
      </c>
      <c r="G834" s="21"/>
      <c r="H834" s="21"/>
      <c r="I834" s="21" t="s">
        <v>26</v>
      </c>
      <c r="J834" s="21" t="s">
        <v>25</v>
      </c>
      <c r="M834" s="12"/>
    </row>
    <row r="835" spans="1:13" ht="18" customHeight="1">
      <c r="A835" s="4">
        <v>834</v>
      </c>
      <c r="B835" s="37">
        <v>43008</v>
      </c>
      <c r="C835" s="34" t="s">
        <v>49</v>
      </c>
      <c r="D835" s="34" t="s">
        <v>11</v>
      </c>
      <c r="E835" s="36" t="s">
        <v>42</v>
      </c>
      <c r="F835" s="34" t="s">
        <v>43</v>
      </c>
      <c r="G835" s="21"/>
      <c r="H835" s="21"/>
      <c r="I835" s="21" t="s">
        <v>31</v>
      </c>
      <c r="J835" s="21" t="s">
        <v>32</v>
      </c>
      <c r="M835" s="12"/>
    </row>
    <row r="836" spans="1:13" ht="18" customHeight="1">
      <c r="A836" s="4">
        <v>835</v>
      </c>
      <c r="B836" s="37">
        <v>43008</v>
      </c>
      <c r="C836" s="34" t="s">
        <v>6</v>
      </c>
      <c r="D836" s="34" t="s">
        <v>35</v>
      </c>
      <c r="E836" s="34" t="s">
        <v>45</v>
      </c>
      <c r="F836" s="34" t="s">
        <v>36</v>
      </c>
      <c r="G836" s="21"/>
      <c r="H836" s="21"/>
      <c r="I836" s="21" t="s">
        <v>14</v>
      </c>
      <c r="J836" s="21" t="s">
        <v>20</v>
      </c>
      <c r="M836" s="12"/>
    </row>
    <row r="837" spans="1:13" ht="18" customHeight="1">
      <c r="A837" s="4">
        <v>836</v>
      </c>
      <c r="B837" s="37">
        <v>43008</v>
      </c>
      <c r="C837" s="34" t="s">
        <v>24</v>
      </c>
      <c r="D837" s="34" t="s">
        <v>10</v>
      </c>
      <c r="E837" s="34" t="s">
        <v>33</v>
      </c>
      <c r="F837" s="34" t="s">
        <v>23</v>
      </c>
      <c r="G837" s="21"/>
      <c r="H837" s="21"/>
      <c r="I837" s="21" t="s">
        <v>13</v>
      </c>
      <c r="J837" s="21" t="s">
        <v>19</v>
      </c>
      <c r="M837" s="12"/>
    </row>
    <row r="838" spans="1:13" ht="18" customHeight="1">
      <c r="A838" s="4">
        <v>837</v>
      </c>
      <c r="B838" s="37">
        <v>43009</v>
      </c>
      <c r="C838" s="34" t="s">
        <v>7</v>
      </c>
      <c r="D838" s="34" t="s">
        <v>44</v>
      </c>
      <c r="E838" s="34" t="s">
        <v>46</v>
      </c>
      <c r="F838" s="34" t="s">
        <v>72</v>
      </c>
      <c r="G838" s="21"/>
      <c r="H838" s="21"/>
      <c r="I838" s="21" t="s">
        <v>26</v>
      </c>
      <c r="J838" s="21" t="s">
        <v>25</v>
      </c>
      <c r="M838" s="12"/>
    </row>
    <row r="839" spans="1:13" ht="18" customHeight="1">
      <c r="A839" s="4">
        <v>838</v>
      </c>
      <c r="B839" s="37">
        <v>43009</v>
      </c>
      <c r="C839" s="34" t="s">
        <v>35</v>
      </c>
      <c r="D839" s="34" t="s">
        <v>45</v>
      </c>
      <c r="E839" s="34" t="s">
        <v>36</v>
      </c>
      <c r="F839" s="34" t="s">
        <v>16</v>
      </c>
      <c r="G839" s="21"/>
      <c r="H839" s="21"/>
      <c r="I839" s="21" t="s">
        <v>14</v>
      </c>
      <c r="J839" s="21" t="s">
        <v>20</v>
      </c>
      <c r="M839" s="12"/>
    </row>
    <row r="840" spans="1:13" ht="18" customHeight="1">
      <c r="A840" s="4">
        <v>839</v>
      </c>
      <c r="B840" s="37">
        <v>43009</v>
      </c>
      <c r="C840" s="34" t="s">
        <v>10</v>
      </c>
      <c r="D840" s="36" t="s">
        <v>33</v>
      </c>
      <c r="E840" s="34" t="s">
        <v>23</v>
      </c>
      <c r="F840" s="34" t="s">
        <v>28</v>
      </c>
      <c r="G840" s="21"/>
      <c r="H840" s="21"/>
      <c r="I840" s="21" t="s">
        <v>13</v>
      </c>
      <c r="J840" s="21" t="s">
        <v>19</v>
      </c>
      <c r="M840" s="12"/>
    </row>
    <row r="841" spans="1:13" ht="18" customHeight="1">
      <c r="A841" s="4">
        <v>840</v>
      </c>
      <c r="B841" s="37">
        <v>43009</v>
      </c>
      <c r="C841" s="34" t="s">
        <v>131</v>
      </c>
      <c r="D841" s="34" t="s">
        <v>60</v>
      </c>
      <c r="E841" s="34" t="s">
        <v>18</v>
      </c>
      <c r="F841" s="34" t="s">
        <v>12</v>
      </c>
      <c r="G841" s="21"/>
      <c r="H841" s="21"/>
      <c r="I841" s="21" t="s">
        <v>9</v>
      </c>
      <c r="J841" s="21" t="s">
        <v>8</v>
      </c>
      <c r="M841" s="12"/>
    </row>
    <row r="842" spans="1:13" ht="18" customHeight="1">
      <c r="A842" s="4">
        <v>841</v>
      </c>
      <c r="B842" s="37">
        <v>43009</v>
      </c>
      <c r="C842" s="34" t="s">
        <v>15</v>
      </c>
      <c r="D842" s="34" t="s">
        <v>29</v>
      </c>
      <c r="E842" s="34" t="s">
        <v>21</v>
      </c>
      <c r="F842" s="34" t="s">
        <v>40</v>
      </c>
      <c r="G842" s="21"/>
      <c r="H842" s="21"/>
      <c r="I842" s="21" t="s">
        <v>37</v>
      </c>
      <c r="J842" s="21" t="s">
        <v>38</v>
      </c>
      <c r="M842" s="12"/>
    </row>
    <row r="843" spans="1:13" ht="18" customHeight="1">
      <c r="A843" s="4">
        <v>842</v>
      </c>
      <c r="B843" s="37">
        <v>43009</v>
      </c>
      <c r="C843" s="34" t="s">
        <v>11</v>
      </c>
      <c r="D843" s="34" t="s">
        <v>42</v>
      </c>
      <c r="E843" s="34" t="s">
        <v>43</v>
      </c>
      <c r="F843" s="34" t="s">
        <v>17</v>
      </c>
      <c r="G843" s="21"/>
      <c r="H843" s="21"/>
      <c r="I843" s="21" t="s">
        <v>31</v>
      </c>
      <c r="J843" s="21" t="s">
        <v>32</v>
      </c>
      <c r="M843" s="12"/>
    </row>
    <row r="844" spans="1:13" ht="18" customHeight="1">
      <c r="A844" s="4">
        <v>843</v>
      </c>
      <c r="B844" s="37">
        <v>43010</v>
      </c>
      <c r="C844" s="34" t="s">
        <v>29</v>
      </c>
      <c r="D844" s="34" t="s">
        <v>21</v>
      </c>
      <c r="E844" s="34" t="s">
        <v>40</v>
      </c>
      <c r="F844" s="34" t="s">
        <v>22</v>
      </c>
      <c r="G844" s="21"/>
      <c r="H844" s="21"/>
      <c r="I844" s="21" t="s">
        <v>32</v>
      </c>
      <c r="J844" s="21" t="s">
        <v>9</v>
      </c>
      <c r="M844" s="12"/>
    </row>
    <row r="845" spans="1:13" ht="18" customHeight="1">
      <c r="A845" s="4">
        <v>844</v>
      </c>
      <c r="B845" s="37">
        <v>43011</v>
      </c>
      <c r="C845" s="34" t="s">
        <v>42</v>
      </c>
      <c r="D845" s="34" t="s">
        <v>16</v>
      </c>
      <c r="E845" s="34" t="s">
        <v>17</v>
      </c>
      <c r="F845" s="34" t="s">
        <v>35</v>
      </c>
      <c r="G845" s="21"/>
      <c r="H845" s="21"/>
      <c r="I845" s="21" t="s">
        <v>14</v>
      </c>
      <c r="J845" s="21" t="s">
        <v>37</v>
      </c>
      <c r="M845" s="12"/>
    </row>
    <row r="846" spans="1:13" ht="18" customHeight="1">
      <c r="A846" s="4">
        <v>845</v>
      </c>
      <c r="B846" s="37">
        <v>43011</v>
      </c>
      <c r="C846" s="34" t="s">
        <v>36</v>
      </c>
      <c r="D846" s="34" t="s">
        <v>28</v>
      </c>
      <c r="E846" s="34" t="s">
        <v>132</v>
      </c>
      <c r="F846" s="34" t="s">
        <v>10</v>
      </c>
      <c r="G846" s="21"/>
      <c r="H846" s="21"/>
      <c r="I846" s="21" t="s">
        <v>13</v>
      </c>
      <c r="J846" s="21" t="s">
        <v>20</v>
      </c>
      <c r="M846" s="12"/>
    </row>
    <row r="847" spans="1:13" ht="18" customHeight="1">
      <c r="A847" s="4">
        <v>846</v>
      </c>
      <c r="B847" s="37">
        <v>43011</v>
      </c>
      <c r="C847" s="36" t="s">
        <v>23</v>
      </c>
      <c r="D847" s="34" t="s">
        <v>18</v>
      </c>
      <c r="E847" s="34" t="s">
        <v>24</v>
      </c>
      <c r="F847" s="34" t="s">
        <v>4</v>
      </c>
      <c r="G847" s="21"/>
      <c r="H847" s="21"/>
      <c r="I847" s="21" t="s">
        <v>31</v>
      </c>
      <c r="J847" s="21" t="s">
        <v>26</v>
      </c>
      <c r="M847" s="13"/>
    </row>
    <row r="848" spans="1:13" ht="18" customHeight="1">
      <c r="A848" s="4">
        <v>847</v>
      </c>
      <c r="B848" s="37">
        <v>43011</v>
      </c>
      <c r="C848" s="34" t="s">
        <v>21</v>
      </c>
      <c r="D848" s="34" t="s">
        <v>40</v>
      </c>
      <c r="E848" s="34" t="s">
        <v>22</v>
      </c>
      <c r="F848" s="34" t="s">
        <v>55</v>
      </c>
      <c r="G848" s="21"/>
      <c r="H848" s="21"/>
      <c r="I848" s="21" t="s">
        <v>32</v>
      </c>
      <c r="J848" s="21" t="s">
        <v>9</v>
      </c>
      <c r="M848" s="12"/>
    </row>
    <row r="849" spans="1:13" ht="18" customHeight="1">
      <c r="A849" s="4">
        <v>848</v>
      </c>
      <c r="B849" s="37">
        <v>43012</v>
      </c>
      <c r="C849" s="34" t="s">
        <v>28</v>
      </c>
      <c r="D849" s="34" t="s">
        <v>132</v>
      </c>
      <c r="E849" s="34" t="s">
        <v>10</v>
      </c>
      <c r="F849" s="34" t="s">
        <v>131</v>
      </c>
      <c r="G849" s="21"/>
      <c r="H849" s="21"/>
      <c r="I849" s="21" t="s">
        <v>13</v>
      </c>
      <c r="J849" s="21" t="s">
        <v>20</v>
      </c>
      <c r="M849" s="12"/>
    </row>
    <row r="850" spans="1:13" ht="18" customHeight="1">
      <c r="A850" s="4">
        <v>849</v>
      </c>
      <c r="B850" s="37">
        <v>43012</v>
      </c>
      <c r="C850" s="34" t="s">
        <v>30</v>
      </c>
      <c r="D850" s="34" t="s">
        <v>41</v>
      </c>
      <c r="E850" s="34" t="s">
        <v>39</v>
      </c>
      <c r="F850" s="34" t="s">
        <v>49</v>
      </c>
      <c r="G850" s="21"/>
      <c r="H850" s="21"/>
      <c r="I850" s="21" t="s">
        <v>8</v>
      </c>
      <c r="J850" s="21" t="s">
        <v>9</v>
      </c>
      <c r="M850" s="12"/>
    </row>
    <row r="851" spans="1:13" ht="18" customHeight="1">
      <c r="A851" s="4">
        <v>850</v>
      </c>
      <c r="B851" s="37">
        <v>43012</v>
      </c>
      <c r="C851" s="34" t="s">
        <v>18</v>
      </c>
      <c r="D851" s="34" t="s">
        <v>24</v>
      </c>
      <c r="E851" s="34" t="s">
        <v>4</v>
      </c>
      <c r="F851" s="34" t="s">
        <v>33</v>
      </c>
      <c r="G851" s="21"/>
      <c r="H851" s="21"/>
      <c r="I851" s="21" t="s">
        <v>31</v>
      </c>
      <c r="J851" s="21" t="s">
        <v>26</v>
      </c>
      <c r="M851" s="12"/>
    </row>
    <row r="852" spans="1:13" ht="18" customHeight="1">
      <c r="A852" s="4">
        <v>851</v>
      </c>
      <c r="B852" s="37">
        <v>43013</v>
      </c>
      <c r="C852" s="34" t="s">
        <v>40</v>
      </c>
      <c r="D852" s="34" t="s">
        <v>22</v>
      </c>
      <c r="E852" s="34" t="s">
        <v>35</v>
      </c>
      <c r="F852" s="34" t="s">
        <v>36</v>
      </c>
      <c r="G852" s="21"/>
      <c r="H852" s="21"/>
      <c r="I852" s="21" t="s">
        <v>32</v>
      </c>
      <c r="J852" s="21" t="s">
        <v>31</v>
      </c>
      <c r="M852" s="12"/>
    </row>
    <row r="853" spans="1:13" ht="18" customHeight="1">
      <c r="A853" s="4">
        <v>852</v>
      </c>
      <c r="B853" s="37">
        <v>43013</v>
      </c>
      <c r="C853" s="34" t="s">
        <v>41</v>
      </c>
      <c r="D853" s="34" t="s">
        <v>39</v>
      </c>
      <c r="E853" s="34" t="s">
        <v>49</v>
      </c>
      <c r="F853" s="34" t="s">
        <v>42</v>
      </c>
      <c r="G853" s="21"/>
      <c r="H853" s="21"/>
      <c r="I853" s="21" t="s">
        <v>8</v>
      </c>
      <c r="J853" s="21" t="s">
        <v>9</v>
      </c>
      <c r="M853" s="12"/>
    </row>
    <row r="854" spans="1:13" ht="18" customHeight="1">
      <c r="A854" s="4">
        <v>853</v>
      </c>
      <c r="B854" s="37">
        <v>43013</v>
      </c>
      <c r="C854" s="34" t="s">
        <v>16</v>
      </c>
      <c r="D854" s="34" t="s">
        <v>43</v>
      </c>
      <c r="E854" s="34" t="s">
        <v>72</v>
      </c>
      <c r="F854" s="34" t="s">
        <v>47</v>
      </c>
      <c r="G854" s="21"/>
      <c r="H854" s="21"/>
      <c r="I854" s="21" t="s">
        <v>38</v>
      </c>
      <c r="J854" s="21" t="s">
        <v>20</v>
      </c>
      <c r="M854" s="12"/>
    </row>
    <row r="855" spans="1:13" ht="18" customHeight="1">
      <c r="A855" s="4">
        <v>854</v>
      </c>
      <c r="B855" s="37">
        <v>43014</v>
      </c>
      <c r="C855" s="34" t="s">
        <v>44</v>
      </c>
      <c r="D855" s="34" t="s">
        <v>50</v>
      </c>
      <c r="E855" s="34" t="s">
        <v>34</v>
      </c>
      <c r="F855" s="34" t="s">
        <v>142</v>
      </c>
      <c r="G855" s="21"/>
      <c r="H855" s="21"/>
      <c r="I855" s="21" t="s">
        <v>25</v>
      </c>
      <c r="J855" s="21" t="s">
        <v>26</v>
      </c>
      <c r="M855" s="12"/>
    </row>
    <row r="856" spans="1:13" ht="18" customHeight="1">
      <c r="A856" s="4">
        <v>855</v>
      </c>
      <c r="B856" s="37">
        <v>43015</v>
      </c>
      <c r="C856" s="34" t="s">
        <v>50</v>
      </c>
      <c r="D856" s="34" t="s">
        <v>34</v>
      </c>
      <c r="E856" s="34" t="s">
        <v>7</v>
      </c>
      <c r="F856" s="34" t="s">
        <v>16</v>
      </c>
      <c r="G856" s="21"/>
      <c r="H856" s="21"/>
      <c r="I856" s="21" t="s">
        <v>26</v>
      </c>
      <c r="J856" s="21" t="s">
        <v>9</v>
      </c>
      <c r="M856" s="12"/>
    </row>
    <row r="857" spans="1:13" ht="18" customHeight="1">
      <c r="A857" s="4">
        <v>856</v>
      </c>
      <c r="B857" s="37">
        <v>43016</v>
      </c>
      <c r="C857" s="34" t="s">
        <v>27</v>
      </c>
      <c r="D857" s="34" t="s">
        <v>35</v>
      </c>
      <c r="E857" s="34" t="s">
        <v>6</v>
      </c>
      <c r="F857" s="34" t="s">
        <v>21</v>
      </c>
      <c r="G857" s="21"/>
      <c r="H857" s="21"/>
      <c r="I857" s="21" t="s">
        <v>9</v>
      </c>
      <c r="J857" s="21" t="s">
        <v>25</v>
      </c>
      <c r="M857" s="12"/>
    </row>
    <row r="858" spans="1:13" ht="18" customHeight="1">
      <c r="A858" s="4">
        <v>857</v>
      </c>
      <c r="B858" s="37">
        <v>43017</v>
      </c>
      <c r="C858" s="34" t="s">
        <v>35</v>
      </c>
      <c r="D858" s="34" t="s">
        <v>6</v>
      </c>
      <c r="E858" s="34" t="s">
        <v>21</v>
      </c>
      <c r="F858" s="34" t="s">
        <v>17</v>
      </c>
      <c r="G858" s="21"/>
      <c r="H858" s="21"/>
      <c r="I858" s="21" t="s">
        <v>9</v>
      </c>
      <c r="J858" s="21" t="s">
        <v>31</v>
      </c>
      <c r="M858" s="12"/>
    </row>
    <row r="859" spans="1:13" ht="18" customHeight="1">
      <c r="A859" s="4">
        <v>858</v>
      </c>
      <c r="B859" s="37">
        <v>43017</v>
      </c>
      <c r="C859" s="34" t="s">
        <v>42</v>
      </c>
      <c r="D859" s="34" t="s">
        <v>131</v>
      </c>
      <c r="E859" s="34" t="s">
        <v>5</v>
      </c>
      <c r="F859" s="34" t="s">
        <v>40</v>
      </c>
      <c r="G859" s="21"/>
      <c r="H859" s="21"/>
      <c r="I859" s="21" t="s">
        <v>8</v>
      </c>
      <c r="J859" s="21" t="s">
        <v>26</v>
      </c>
      <c r="M859" s="12"/>
    </row>
    <row r="860" spans="1:13" ht="18" customHeight="1">
      <c r="A860" s="4">
        <v>859</v>
      </c>
      <c r="B860" s="37">
        <v>43018</v>
      </c>
      <c r="C860" s="34" t="s">
        <v>6</v>
      </c>
      <c r="D860" s="34" t="s">
        <v>21</v>
      </c>
      <c r="E860" s="34" t="s">
        <v>17</v>
      </c>
      <c r="F860" s="34" t="s">
        <v>27</v>
      </c>
      <c r="G860" s="21"/>
      <c r="H860" s="21"/>
      <c r="I860" s="21" t="s">
        <v>9</v>
      </c>
      <c r="J860" s="21" t="s">
        <v>8</v>
      </c>
      <c r="M860" s="12"/>
    </row>
    <row r="861" spans="1:13" ht="18" customHeight="1">
      <c r="A861" s="4">
        <v>860</v>
      </c>
      <c r="B861" s="37">
        <v>43018</v>
      </c>
      <c r="C861" s="34" t="s">
        <v>11</v>
      </c>
      <c r="D861" s="34" t="s">
        <v>7</v>
      </c>
      <c r="E861" s="34" t="s">
        <v>132</v>
      </c>
      <c r="F861" s="34" t="s">
        <v>23</v>
      </c>
      <c r="G861" s="34"/>
      <c r="H861" s="34"/>
      <c r="I861" s="34" t="s">
        <v>38</v>
      </c>
      <c r="J861" s="34" t="s">
        <v>20</v>
      </c>
      <c r="K861" s="12"/>
      <c r="M861" s="12"/>
    </row>
    <row r="862" spans="1:13" ht="18" customHeight="1">
      <c r="A862" s="4">
        <v>861</v>
      </c>
      <c r="B862" s="37">
        <v>43022</v>
      </c>
      <c r="C862" s="34" t="s">
        <v>7</v>
      </c>
      <c r="D862" s="34" t="s">
        <v>43</v>
      </c>
      <c r="E862" s="34" t="s">
        <v>4</v>
      </c>
      <c r="F862" s="34" t="s">
        <v>30</v>
      </c>
      <c r="G862" s="34" t="s">
        <v>11</v>
      </c>
      <c r="H862" s="34" t="s">
        <v>16</v>
      </c>
      <c r="I862" s="34" t="s">
        <v>38</v>
      </c>
      <c r="J862" s="34" t="s">
        <v>13</v>
      </c>
      <c r="K862" s="12"/>
      <c r="M862" s="12"/>
    </row>
    <row r="863" spans="1:13" ht="18" customHeight="1">
      <c r="A863" s="4">
        <v>862</v>
      </c>
      <c r="B863" s="37">
        <v>43022</v>
      </c>
      <c r="C863" s="34" t="s">
        <v>49</v>
      </c>
      <c r="D863" s="34" t="s">
        <v>18</v>
      </c>
      <c r="E863" s="34" t="s">
        <v>5</v>
      </c>
      <c r="F863" s="34" t="s">
        <v>28</v>
      </c>
      <c r="G863" s="34" t="s">
        <v>6</v>
      </c>
      <c r="H863" s="34" t="s">
        <v>36</v>
      </c>
      <c r="I863" s="34" t="s">
        <v>32</v>
      </c>
      <c r="J863" s="34" t="s">
        <v>9</v>
      </c>
      <c r="K863" s="12"/>
      <c r="M863" s="12"/>
    </row>
    <row r="864" spans="1:13" ht="18" customHeight="1">
      <c r="A864" s="4">
        <v>863</v>
      </c>
      <c r="B864" s="37">
        <v>43023</v>
      </c>
      <c r="C864" s="34" t="s">
        <v>28</v>
      </c>
      <c r="D864" s="34" t="s">
        <v>5</v>
      </c>
      <c r="E864" s="34" t="s">
        <v>6</v>
      </c>
      <c r="F864" s="34" t="s">
        <v>36</v>
      </c>
      <c r="G864" s="34" t="s">
        <v>42</v>
      </c>
      <c r="H864" s="34" t="s">
        <v>18</v>
      </c>
      <c r="I864" s="34" t="s">
        <v>32</v>
      </c>
      <c r="J864" s="34" t="s">
        <v>9</v>
      </c>
      <c r="K864" s="12"/>
      <c r="M864" s="12"/>
    </row>
    <row r="865" spans="1:13" ht="18" customHeight="1">
      <c r="A865" s="4">
        <v>864</v>
      </c>
      <c r="B865" s="37">
        <v>43023</v>
      </c>
      <c r="C865" s="34" t="s">
        <v>30</v>
      </c>
      <c r="D865" s="34" t="s">
        <v>4</v>
      </c>
      <c r="E865" s="34" t="s">
        <v>11</v>
      </c>
      <c r="F865" s="34" t="s">
        <v>16</v>
      </c>
      <c r="G865" s="34" t="s">
        <v>40</v>
      </c>
      <c r="H865" s="34" t="s">
        <v>43</v>
      </c>
      <c r="I865" s="34" t="s">
        <v>38</v>
      </c>
      <c r="J865" s="34" t="s">
        <v>13</v>
      </c>
      <c r="K865" s="12"/>
      <c r="M865" s="12"/>
    </row>
    <row r="866" spans="1:13" ht="18" customHeight="1">
      <c r="A866" s="4">
        <v>865</v>
      </c>
      <c r="B866" s="37">
        <v>43024</v>
      </c>
      <c r="C866" s="34" t="s">
        <v>36</v>
      </c>
      <c r="D866" s="34" t="s">
        <v>6</v>
      </c>
      <c r="E866" s="34" t="s">
        <v>42</v>
      </c>
      <c r="F866" s="34" t="s">
        <v>18</v>
      </c>
      <c r="G866" s="34" t="s">
        <v>49</v>
      </c>
      <c r="H866" s="34" t="s">
        <v>5</v>
      </c>
      <c r="I866" s="34" t="s">
        <v>32</v>
      </c>
      <c r="J866" s="34" t="s">
        <v>9</v>
      </c>
      <c r="K866" s="12"/>
      <c r="M866" s="12"/>
    </row>
    <row r="867" spans="1:13" ht="18" customHeight="1">
      <c r="A867" s="4">
        <v>866</v>
      </c>
      <c r="B867" s="37">
        <v>43025</v>
      </c>
      <c r="C867" s="34" t="s">
        <v>16</v>
      </c>
      <c r="D867" s="34" t="s">
        <v>11</v>
      </c>
      <c r="E867" s="34" t="s">
        <v>40</v>
      </c>
      <c r="F867" s="34" t="s">
        <v>43</v>
      </c>
      <c r="G867" s="34" t="s">
        <v>7</v>
      </c>
      <c r="H867" s="34" t="s">
        <v>4</v>
      </c>
      <c r="I867" s="34" t="s">
        <v>38</v>
      </c>
      <c r="J867" s="34" t="s">
        <v>13</v>
      </c>
      <c r="K867" s="12"/>
      <c r="M867" s="12"/>
    </row>
    <row r="868" spans="1:13" ht="18" customHeight="1">
      <c r="A868" s="4">
        <v>867</v>
      </c>
      <c r="B868" s="37">
        <v>43026</v>
      </c>
      <c r="C868" s="34" t="s">
        <v>35</v>
      </c>
      <c r="D868" s="34" t="s">
        <v>27</v>
      </c>
      <c r="E868" s="34" t="s">
        <v>17</v>
      </c>
      <c r="F868" s="34" t="s">
        <v>39</v>
      </c>
      <c r="G868" s="34" t="s">
        <v>10</v>
      </c>
      <c r="H868" s="34" t="s">
        <v>15</v>
      </c>
      <c r="I868" s="34" t="s">
        <v>19</v>
      </c>
      <c r="J868" s="34" t="s">
        <v>13</v>
      </c>
      <c r="K868" s="12"/>
      <c r="M868" s="12"/>
    </row>
    <row r="869" spans="1:13" ht="18" customHeight="1">
      <c r="A869" s="4">
        <v>868</v>
      </c>
      <c r="B869" s="37">
        <v>43026</v>
      </c>
      <c r="C869" s="34" t="s">
        <v>23</v>
      </c>
      <c r="D869" s="34" t="s">
        <v>33</v>
      </c>
      <c r="E869" s="34" t="s">
        <v>24</v>
      </c>
      <c r="F869" s="34" t="s">
        <v>21</v>
      </c>
      <c r="G869" s="34" t="s">
        <v>22</v>
      </c>
      <c r="H869" s="34" t="s">
        <v>34</v>
      </c>
      <c r="I869" s="34" t="s">
        <v>25</v>
      </c>
      <c r="J869" s="34" t="s">
        <v>9</v>
      </c>
      <c r="K869" s="12"/>
      <c r="M869" s="12"/>
    </row>
    <row r="870" spans="1:13" ht="18" customHeight="1">
      <c r="A870" s="4">
        <v>869</v>
      </c>
      <c r="B870" s="37">
        <v>43027</v>
      </c>
      <c r="C870" s="34" t="s">
        <v>39</v>
      </c>
      <c r="D870" s="34" t="s">
        <v>17</v>
      </c>
      <c r="E870" s="34" t="s">
        <v>10</v>
      </c>
      <c r="F870" s="34" t="s">
        <v>15</v>
      </c>
      <c r="G870" s="34" t="s">
        <v>50</v>
      </c>
      <c r="H870" s="34" t="s">
        <v>27</v>
      </c>
      <c r="I870" s="34" t="s">
        <v>19</v>
      </c>
      <c r="J870" s="34" t="s">
        <v>13</v>
      </c>
      <c r="K870" s="12"/>
      <c r="M870" s="12"/>
    </row>
    <row r="871" spans="1:13" ht="18" customHeight="1">
      <c r="A871" s="4">
        <v>870</v>
      </c>
      <c r="B871" s="37">
        <v>43027</v>
      </c>
      <c r="C871" s="34" t="s">
        <v>21</v>
      </c>
      <c r="D871" s="34" t="s">
        <v>24</v>
      </c>
      <c r="E871" s="34" t="s">
        <v>22</v>
      </c>
      <c r="F871" s="34" t="s">
        <v>34</v>
      </c>
      <c r="G871" s="34" t="s">
        <v>44</v>
      </c>
      <c r="H871" s="34" t="s">
        <v>33</v>
      </c>
      <c r="I871" s="34" t="s">
        <v>25</v>
      </c>
      <c r="J871" s="34" t="s">
        <v>9</v>
      </c>
      <c r="K871" s="12"/>
      <c r="M871" s="12"/>
    </row>
    <row r="872" spans="1:13" ht="18" customHeight="1">
      <c r="A872" s="4">
        <v>871</v>
      </c>
      <c r="B872" s="37">
        <v>43028</v>
      </c>
      <c r="C872" s="34" t="s">
        <v>34</v>
      </c>
      <c r="D872" s="34" t="s">
        <v>22</v>
      </c>
      <c r="E872" s="34" t="s">
        <v>44</v>
      </c>
      <c r="F872" s="34" t="s">
        <v>33</v>
      </c>
      <c r="G872" s="34" t="s">
        <v>23</v>
      </c>
      <c r="H872" s="34" t="s">
        <v>24</v>
      </c>
      <c r="I872" s="34" t="s">
        <v>25</v>
      </c>
      <c r="J872" s="34" t="s">
        <v>9</v>
      </c>
      <c r="K872" s="12"/>
      <c r="M872" s="12"/>
    </row>
    <row r="873" spans="1:13" ht="18" customHeight="1">
      <c r="A873" s="4">
        <v>872</v>
      </c>
      <c r="B873" s="37">
        <v>43028</v>
      </c>
      <c r="C873" s="34" t="s">
        <v>15</v>
      </c>
      <c r="D873" s="34" t="s">
        <v>10</v>
      </c>
      <c r="E873" s="34" t="s">
        <v>50</v>
      </c>
      <c r="F873" s="34" t="s">
        <v>27</v>
      </c>
      <c r="G873" s="34" t="s">
        <v>35</v>
      </c>
      <c r="H873" s="34" t="s">
        <v>17</v>
      </c>
      <c r="I873" s="34" t="s">
        <v>19</v>
      </c>
      <c r="J873" s="34" t="s">
        <v>13</v>
      </c>
      <c r="K873" s="12"/>
      <c r="M873" s="12"/>
    </row>
    <row r="874" spans="1:13" ht="18" customHeight="1">
      <c r="A874" s="4">
        <v>873</v>
      </c>
      <c r="B874" s="37">
        <v>43029</v>
      </c>
      <c r="C874" s="34" t="s">
        <v>33</v>
      </c>
      <c r="D874" s="34" t="s">
        <v>44</v>
      </c>
      <c r="E874" s="34" t="s">
        <v>23</v>
      </c>
      <c r="F874" s="34" t="s">
        <v>24</v>
      </c>
      <c r="G874" s="34" t="s">
        <v>21</v>
      </c>
      <c r="H874" s="34" t="s">
        <v>22</v>
      </c>
      <c r="I874" s="34" t="s">
        <v>25</v>
      </c>
      <c r="J874" s="34" t="s">
        <v>9</v>
      </c>
      <c r="K874" s="12"/>
      <c r="M874" s="12"/>
    </row>
    <row r="875" spans="1:13" ht="18" customHeight="1">
      <c r="A875" s="4">
        <v>874</v>
      </c>
      <c r="B875" s="37">
        <v>43030</v>
      </c>
      <c r="C875" s="34" t="s">
        <v>24</v>
      </c>
      <c r="D875" s="34" t="s">
        <v>23</v>
      </c>
      <c r="E875" s="34" t="s">
        <v>21</v>
      </c>
      <c r="F875" s="34" t="s">
        <v>22</v>
      </c>
      <c r="G875" s="34" t="s">
        <v>34</v>
      </c>
      <c r="H875" s="34" t="s">
        <v>44</v>
      </c>
      <c r="I875" s="34" t="s">
        <v>25</v>
      </c>
      <c r="J875" s="34" t="s">
        <v>9</v>
      </c>
      <c r="K875" s="12"/>
      <c r="M875" s="12"/>
    </row>
    <row r="876" spans="1:13" ht="18" customHeight="1">
      <c r="A876" s="4">
        <v>875</v>
      </c>
      <c r="B876" s="37">
        <v>43031</v>
      </c>
      <c r="C876" s="34" t="s">
        <v>27</v>
      </c>
      <c r="D876" s="34" t="s">
        <v>50</v>
      </c>
      <c r="E876" s="34" t="s">
        <v>35</v>
      </c>
      <c r="F876" s="34" t="s">
        <v>17</v>
      </c>
      <c r="G876" s="34" t="s">
        <v>39</v>
      </c>
      <c r="H876" s="34" t="s">
        <v>10</v>
      </c>
      <c r="I876" s="34" t="s">
        <v>19</v>
      </c>
      <c r="J876" s="34" t="s">
        <v>13</v>
      </c>
      <c r="K876" s="12"/>
      <c r="M876" s="12"/>
    </row>
    <row r="877" spans="1:13" ht="18" customHeight="1">
      <c r="A877" s="4">
        <v>876</v>
      </c>
      <c r="B877" s="37">
        <v>43032</v>
      </c>
      <c r="C877" s="34" t="s">
        <v>17</v>
      </c>
      <c r="D877" s="34" t="s">
        <v>35</v>
      </c>
      <c r="E877" s="34" t="s">
        <v>39</v>
      </c>
      <c r="F877" s="34" t="s">
        <v>10</v>
      </c>
      <c r="G877" s="34" t="s">
        <v>15</v>
      </c>
      <c r="H877" s="34" t="s">
        <v>50</v>
      </c>
      <c r="I877" s="34" t="s">
        <v>19</v>
      </c>
      <c r="J877" s="34" t="s">
        <v>13</v>
      </c>
      <c r="K877" s="12"/>
      <c r="M877" s="12"/>
    </row>
    <row r="878" spans="1:13" ht="18" customHeight="1">
      <c r="A878" s="4">
        <v>877</v>
      </c>
      <c r="B878" s="37">
        <v>43036</v>
      </c>
      <c r="C878" s="34" t="s">
        <v>36</v>
      </c>
      <c r="D878" s="34" t="s">
        <v>43</v>
      </c>
      <c r="E878" s="34" t="s">
        <v>72</v>
      </c>
      <c r="F878" s="34" t="s">
        <v>18</v>
      </c>
      <c r="G878" s="34" t="s">
        <v>30</v>
      </c>
      <c r="H878" s="34" t="s">
        <v>6</v>
      </c>
      <c r="I878" s="34" t="s">
        <v>25</v>
      </c>
      <c r="J878" s="34" t="s">
        <v>13</v>
      </c>
      <c r="K878" s="12"/>
      <c r="M878" s="12"/>
    </row>
    <row r="879" spans="1:13" ht="18" customHeight="1">
      <c r="A879" s="4">
        <v>878</v>
      </c>
      <c r="B879" s="37">
        <v>43037</v>
      </c>
      <c r="C879" s="34" t="s">
        <v>18</v>
      </c>
      <c r="D879" s="34" t="s">
        <v>72</v>
      </c>
      <c r="E879" s="34" t="s">
        <v>30</v>
      </c>
      <c r="F879" s="34" t="s">
        <v>6</v>
      </c>
      <c r="G879" s="34" t="s">
        <v>5</v>
      </c>
      <c r="H879" s="34" t="s">
        <v>43</v>
      </c>
      <c r="I879" s="34" t="s">
        <v>25</v>
      </c>
      <c r="J879" s="34" t="s">
        <v>13</v>
      </c>
      <c r="K879" s="12"/>
      <c r="M879" s="12"/>
    </row>
    <row r="880" spans="1:13" ht="18" customHeight="1">
      <c r="A880" s="4">
        <v>879</v>
      </c>
      <c r="B880" s="37">
        <v>43039</v>
      </c>
      <c r="C880" s="34" t="s">
        <v>6</v>
      </c>
      <c r="D880" s="34" t="s">
        <v>30</v>
      </c>
      <c r="E880" s="34" t="s">
        <v>5</v>
      </c>
      <c r="F880" s="34" t="s">
        <v>43</v>
      </c>
      <c r="G880" s="34" t="s">
        <v>36</v>
      </c>
      <c r="H880" s="34" t="s">
        <v>72</v>
      </c>
      <c r="I880" s="34" t="s">
        <v>13</v>
      </c>
      <c r="J880" s="34" t="s">
        <v>25</v>
      </c>
      <c r="K880" s="12"/>
      <c r="M880" s="12"/>
    </row>
    <row r="881" spans="1:13" ht="18" customHeight="1">
      <c r="A881" s="4">
        <v>880</v>
      </c>
      <c r="B881" s="37">
        <v>43040</v>
      </c>
      <c r="C881" s="34" t="s">
        <v>43</v>
      </c>
      <c r="D881" s="34" t="s">
        <v>5</v>
      </c>
      <c r="E881" s="34" t="s">
        <v>36</v>
      </c>
      <c r="F881" s="34" t="s">
        <v>72</v>
      </c>
      <c r="G881" s="34" t="s">
        <v>18</v>
      </c>
      <c r="H881" s="34" t="s">
        <v>30</v>
      </c>
      <c r="I881" s="34" t="s">
        <v>13</v>
      </c>
      <c r="J881" s="34" t="s">
        <v>25</v>
      </c>
      <c r="K881" s="12"/>
      <c r="M881" s="12"/>
    </row>
    <row r="882" spans="1:13" ht="18" customHeight="1">
      <c r="A882" s="4">
        <v>881</v>
      </c>
      <c r="B882" s="37">
        <v>43041</v>
      </c>
      <c r="C882" s="34" t="s">
        <v>72</v>
      </c>
      <c r="D882" s="34" t="s">
        <v>36</v>
      </c>
      <c r="E882" s="34" t="s">
        <v>18</v>
      </c>
      <c r="F882" s="34" t="s">
        <v>30</v>
      </c>
      <c r="G882" s="34" t="s">
        <v>6</v>
      </c>
      <c r="H882" s="34" t="s">
        <v>5</v>
      </c>
      <c r="I882" s="34" t="s">
        <v>13</v>
      </c>
      <c r="J882" s="34" t="s">
        <v>25</v>
      </c>
      <c r="K882" s="12"/>
      <c r="M882" s="12"/>
    </row>
    <row r="883" spans="1:13" ht="18" customHeight="1">
      <c r="A883" s="4">
        <v>882</v>
      </c>
      <c r="B883" s="37">
        <v>43043</v>
      </c>
      <c r="C883" s="34" t="s">
        <v>30</v>
      </c>
      <c r="D883" s="34" t="s">
        <v>18</v>
      </c>
      <c r="E883" s="34" t="s">
        <v>6</v>
      </c>
      <c r="F883" s="34" t="s">
        <v>5</v>
      </c>
      <c r="G883" s="34" t="s">
        <v>43</v>
      </c>
      <c r="H883" s="34" t="s">
        <v>36</v>
      </c>
      <c r="I883" s="34" t="s">
        <v>25</v>
      </c>
      <c r="J883" s="34" t="s">
        <v>13</v>
      </c>
      <c r="K883" s="12"/>
      <c r="M883" s="12"/>
    </row>
    <row r="884" spans="1:13" ht="18" customHeight="1">
      <c r="B884" s="38"/>
      <c r="C884" s="21">
        <f t="shared" ref="C884:H884" si="3">SUBTOTAL(3,C2:C883)</f>
        <v>882</v>
      </c>
      <c r="D884" s="21">
        <f t="shared" si="3"/>
        <v>882</v>
      </c>
      <c r="E884" s="21">
        <f t="shared" si="3"/>
        <v>882</v>
      </c>
      <c r="F884" s="21">
        <f t="shared" si="3"/>
        <v>882</v>
      </c>
      <c r="G884" s="21">
        <f t="shared" si="3"/>
        <v>24</v>
      </c>
      <c r="H884" s="21">
        <f t="shared" si="3"/>
        <v>25</v>
      </c>
      <c r="I884" s="21"/>
      <c r="J884" s="21"/>
    </row>
    <row r="885" spans="1:13" ht="18" customHeight="1">
      <c r="I885" s="50" t="s">
        <v>127</v>
      </c>
      <c r="J885" s="10">
        <f>C884+D884+E884+F884+G884+H884</f>
        <v>3577</v>
      </c>
    </row>
  </sheetData>
  <sortState xmlns:xlrd2="http://schemas.microsoft.com/office/spreadsheetml/2017/richdata2" ref="M2:V69">
    <sortCondition descending="1" ref="N2:N69"/>
  </sortState>
  <mergeCells count="1">
    <mergeCell ref="L1:V1"/>
  </mergeCells>
  <phoneticPr fontId="1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788C8-BF2E-425F-B96F-4A8023C5C2A2}">
  <dimension ref="A1:V883"/>
  <sheetViews>
    <sheetView workbookViewId="0">
      <selection activeCell="H3" sqref="H3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10" width="11.625" style="9" customWidth="1"/>
    <col min="11" max="11" width="4.625" style="9" customWidth="1"/>
    <col min="12" max="12" width="3.5" style="20" bestFit="1" customWidth="1"/>
    <col min="13" max="13" width="11" style="9" bestFit="1" customWidth="1"/>
    <col min="14" max="15" width="6.625" style="9" customWidth="1"/>
    <col min="16" max="16" width="2.625" style="9" customWidth="1"/>
    <col min="17" max="22" width="6.625" style="9" customWidth="1"/>
    <col min="23" max="16384" width="9" style="9"/>
  </cols>
  <sheetData>
    <row r="1" spans="1:22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4" t="s">
        <v>413</v>
      </c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2" ht="18" customHeight="1">
      <c r="A2" s="4">
        <v>1</v>
      </c>
      <c r="B2" s="35">
        <v>42454</v>
      </c>
      <c r="C2" s="36" t="s">
        <v>35</v>
      </c>
      <c r="D2" s="36" t="s">
        <v>27</v>
      </c>
      <c r="E2" s="36" t="s">
        <v>10</v>
      </c>
      <c r="F2" s="36" t="s">
        <v>33</v>
      </c>
      <c r="G2" s="21"/>
      <c r="H2" s="21"/>
      <c r="I2" s="21" t="s">
        <v>32</v>
      </c>
      <c r="J2" s="21" t="s">
        <v>26</v>
      </c>
      <c r="L2" s="45"/>
      <c r="M2" s="31" t="s">
        <v>125</v>
      </c>
      <c r="N2" s="32" t="s">
        <v>127</v>
      </c>
      <c r="O2" s="32" t="s">
        <v>127</v>
      </c>
      <c r="P2" s="22"/>
      <c r="Q2" s="32" t="s">
        <v>68</v>
      </c>
      <c r="R2" s="32" t="s">
        <v>69</v>
      </c>
      <c r="S2" s="32" t="s">
        <v>70</v>
      </c>
      <c r="T2" s="32" t="s">
        <v>71</v>
      </c>
      <c r="U2" s="32" t="s">
        <v>128</v>
      </c>
      <c r="V2" s="32" t="s">
        <v>129</v>
      </c>
    </row>
    <row r="3" spans="1:22" ht="18" customHeight="1">
      <c r="A3" s="4">
        <v>2</v>
      </c>
      <c r="B3" s="35">
        <v>42454</v>
      </c>
      <c r="C3" s="36" t="s">
        <v>34</v>
      </c>
      <c r="D3" s="36" t="s">
        <v>16</v>
      </c>
      <c r="E3" s="36" t="s">
        <v>153</v>
      </c>
      <c r="F3" s="36" t="s">
        <v>72</v>
      </c>
      <c r="G3" s="21"/>
      <c r="H3" s="21" t="s">
        <v>140</v>
      </c>
      <c r="I3" s="21" t="s">
        <v>38</v>
      </c>
      <c r="J3" s="21" t="s">
        <v>20</v>
      </c>
      <c r="L3" s="4">
        <v>1</v>
      </c>
      <c r="M3" s="36" t="s">
        <v>84</v>
      </c>
      <c r="N3" s="10">
        <f>COUNTIF($C$2:$H$881,"本田英志")</f>
        <v>97</v>
      </c>
      <c r="O3" s="10">
        <f t="shared" ref="O3:O34" si="0">SUM(Q3:V3)</f>
        <v>97</v>
      </c>
      <c r="P3" s="24"/>
      <c r="Q3" s="10">
        <f>COUNTIF($C$2:$C$881,"本田英志")</f>
        <v>25</v>
      </c>
      <c r="R3" s="10">
        <f>COUNTIF($D$2:$D$881,"本田英志")</f>
        <v>23</v>
      </c>
      <c r="S3" s="10">
        <f>COUNTIF($E$2:$E$881,"本田英志")</f>
        <v>23</v>
      </c>
      <c r="T3" s="10">
        <f>COUNTIF($F$2:$F$881,"本田英志")</f>
        <v>25</v>
      </c>
      <c r="U3" s="10">
        <f>COUNTIF($G$2:$G$881,"本田英志")</f>
        <v>0</v>
      </c>
      <c r="V3" s="10">
        <f>COUNTIF($H$2:$H$881,"本田英志")</f>
        <v>1</v>
      </c>
    </row>
    <row r="4" spans="1:22" ht="18" customHeight="1">
      <c r="A4" s="4">
        <v>3</v>
      </c>
      <c r="B4" s="35">
        <v>42454</v>
      </c>
      <c r="C4" s="36" t="s">
        <v>49</v>
      </c>
      <c r="D4" s="36" t="s">
        <v>4</v>
      </c>
      <c r="E4" s="36" t="s">
        <v>36</v>
      </c>
      <c r="F4" s="36" t="s">
        <v>22</v>
      </c>
      <c r="G4" s="21"/>
      <c r="H4" s="21"/>
      <c r="I4" s="21" t="s">
        <v>9</v>
      </c>
      <c r="J4" s="21" t="s">
        <v>25</v>
      </c>
      <c r="L4" s="4">
        <v>2</v>
      </c>
      <c r="M4" s="36" t="s">
        <v>92</v>
      </c>
      <c r="N4" s="10">
        <f>COUNTIF($C$2:$H$881,"白井一行")</f>
        <v>96</v>
      </c>
      <c r="O4" s="10">
        <f t="shared" si="0"/>
        <v>96</v>
      </c>
      <c r="P4" s="24"/>
      <c r="Q4" s="10">
        <f>COUNTIF($C$2:$C$881,"白井一行")</f>
        <v>25</v>
      </c>
      <c r="R4" s="10">
        <f>COUNTIF($D$2:$D$881,"白井一行")</f>
        <v>24</v>
      </c>
      <c r="S4" s="10">
        <f>COUNTIF($E$2:$E$881,"白井一行")</f>
        <v>23</v>
      </c>
      <c r="T4" s="10">
        <f>COUNTIF($F$2:$F$881,"白井一行")</f>
        <v>23</v>
      </c>
      <c r="U4" s="10">
        <f>COUNTIF($G$2:$G$881,"白井一行")</f>
        <v>1</v>
      </c>
      <c r="V4" s="10">
        <f>COUNTIF($H$2:$H$881,"白井一行")</f>
        <v>0</v>
      </c>
    </row>
    <row r="5" spans="1:22" ht="18" customHeight="1">
      <c r="A5" s="4">
        <v>4</v>
      </c>
      <c r="B5" s="35">
        <v>42454</v>
      </c>
      <c r="C5" s="36" t="s">
        <v>29</v>
      </c>
      <c r="D5" s="36" t="s">
        <v>5</v>
      </c>
      <c r="E5" s="36" t="s">
        <v>46</v>
      </c>
      <c r="F5" s="36" t="s">
        <v>7</v>
      </c>
      <c r="G5" s="21"/>
      <c r="H5" s="21"/>
      <c r="I5" s="21" t="s">
        <v>19</v>
      </c>
      <c r="J5" s="21" t="s">
        <v>13</v>
      </c>
      <c r="L5" s="4">
        <v>3</v>
      </c>
      <c r="M5" s="36" t="s">
        <v>78</v>
      </c>
      <c r="N5" s="10">
        <f>COUNTIF($C$2:$H$881,"西本欣司")</f>
        <v>95</v>
      </c>
      <c r="O5" s="10">
        <f t="shared" si="0"/>
        <v>95</v>
      </c>
      <c r="P5" s="24"/>
      <c r="Q5" s="10">
        <f>COUNTIF($C$2:$C$881,"西本欣司")</f>
        <v>22</v>
      </c>
      <c r="R5" s="10">
        <f>COUNTIF($D$2:$D$881,"西本欣司")</f>
        <v>23</v>
      </c>
      <c r="S5" s="10">
        <f>COUNTIF($E$2:$E$881,"西本欣司")</f>
        <v>24</v>
      </c>
      <c r="T5" s="10">
        <f>COUNTIF($F$2:$F$881,"西本欣司")</f>
        <v>24</v>
      </c>
      <c r="U5" s="10">
        <f>COUNTIF($G$2:$G$881,"西本欣司")</f>
        <v>1</v>
      </c>
      <c r="V5" s="10">
        <f>COUNTIF($H$2:$H$881,"西本欣司")</f>
        <v>1</v>
      </c>
    </row>
    <row r="6" spans="1:22" ht="18" customHeight="1">
      <c r="A6" s="4">
        <v>5</v>
      </c>
      <c r="B6" s="35">
        <v>42454</v>
      </c>
      <c r="C6" s="36" t="s">
        <v>17</v>
      </c>
      <c r="D6" s="36" t="s">
        <v>23</v>
      </c>
      <c r="E6" s="36" t="s">
        <v>6</v>
      </c>
      <c r="F6" s="36" t="s">
        <v>30</v>
      </c>
      <c r="G6" s="21"/>
      <c r="H6" s="21"/>
      <c r="I6" s="21" t="s">
        <v>37</v>
      </c>
      <c r="J6" s="21" t="s">
        <v>14</v>
      </c>
      <c r="L6" s="4">
        <v>4</v>
      </c>
      <c r="M6" s="36" t="s">
        <v>82</v>
      </c>
      <c r="N6" s="10">
        <f>COUNTIF($C$2:$H$881,"川口亘太")</f>
        <v>95</v>
      </c>
      <c r="O6" s="10">
        <f t="shared" si="0"/>
        <v>95</v>
      </c>
      <c r="P6" s="24"/>
      <c r="Q6" s="10">
        <f>COUNTIF($C$2:$C$881,"川口亘太")</f>
        <v>22</v>
      </c>
      <c r="R6" s="10">
        <f>COUNTIF($D$2:$D$881,"川口亘太")</f>
        <v>24</v>
      </c>
      <c r="S6" s="10">
        <f>COUNTIF($E$2:$E$881,"川口亘太")</f>
        <v>23</v>
      </c>
      <c r="T6" s="10">
        <f>COUNTIF($F$2:$F$881,"川口亘太")</f>
        <v>24</v>
      </c>
      <c r="U6" s="10">
        <f>COUNTIF($G$2:$G$881,"川口亘太")</f>
        <v>1</v>
      </c>
      <c r="V6" s="10">
        <f>COUNTIF($H$2:$H$881,"川口亘太")</f>
        <v>1</v>
      </c>
    </row>
    <row r="7" spans="1:22" ht="18" customHeight="1">
      <c r="A7" s="4">
        <v>6</v>
      </c>
      <c r="B7" s="35">
        <v>42454</v>
      </c>
      <c r="C7" s="36" t="s">
        <v>12</v>
      </c>
      <c r="D7" s="36" t="s">
        <v>131</v>
      </c>
      <c r="E7" s="36" t="s">
        <v>21</v>
      </c>
      <c r="F7" s="36" t="s">
        <v>43</v>
      </c>
      <c r="G7" s="21"/>
      <c r="H7" s="21"/>
      <c r="I7" s="21" t="s">
        <v>8</v>
      </c>
      <c r="J7" s="21" t="s">
        <v>31</v>
      </c>
      <c r="L7" s="4">
        <v>5</v>
      </c>
      <c r="M7" s="36" t="s">
        <v>89</v>
      </c>
      <c r="N7" s="10">
        <f>COUNTIF($C$2:$H$881,"嶋田哲也")</f>
        <v>94</v>
      </c>
      <c r="O7" s="10">
        <f t="shared" si="0"/>
        <v>94</v>
      </c>
      <c r="P7" s="24"/>
      <c r="Q7" s="10">
        <f>COUNTIF($C$2:$C$881,"嶋田哲也")</f>
        <v>24</v>
      </c>
      <c r="R7" s="10">
        <f>COUNTIF($D$2:$D$881,"嶋田哲也")</f>
        <v>23</v>
      </c>
      <c r="S7" s="10">
        <f>COUNTIF($E$2:$E$881,"嶋田哲也")</f>
        <v>20</v>
      </c>
      <c r="T7" s="10">
        <f>COUNTIF($F$2:$F$881,"嶋田哲也")</f>
        <v>23</v>
      </c>
      <c r="U7" s="10">
        <f>COUNTIF($G$2:$G$881,"嶋田哲也")</f>
        <v>3</v>
      </c>
      <c r="V7" s="10">
        <f>COUNTIF($H$2:$H$881,"嶋田哲也")</f>
        <v>1</v>
      </c>
    </row>
    <row r="8" spans="1:22" ht="18" customHeight="1">
      <c r="A8" s="4">
        <v>7</v>
      </c>
      <c r="B8" s="35">
        <v>42455</v>
      </c>
      <c r="C8" s="36" t="s">
        <v>4</v>
      </c>
      <c r="D8" s="36" t="s">
        <v>36</v>
      </c>
      <c r="E8" s="36" t="s">
        <v>22</v>
      </c>
      <c r="F8" s="36" t="s">
        <v>15</v>
      </c>
      <c r="G8" s="21"/>
      <c r="H8" s="21"/>
      <c r="I8" s="21" t="s">
        <v>9</v>
      </c>
      <c r="J8" s="21" t="s">
        <v>25</v>
      </c>
      <c r="L8" s="4">
        <v>6</v>
      </c>
      <c r="M8" s="34" t="s">
        <v>130</v>
      </c>
      <c r="N8" s="10">
        <f>COUNTIF($C$2:$H$881,"佐々木昌信")</f>
        <v>94</v>
      </c>
      <c r="O8" s="10">
        <f t="shared" si="0"/>
        <v>94</v>
      </c>
      <c r="P8" s="24"/>
      <c r="Q8" s="10">
        <f>COUNTIF($C$2:$C$881,"佐々木昌信")</f>
        <v>22</v>
      </c>
      <c r="R8" s="10">
        <f>COUNTIF($D$2:$D$881,"佐々木昌信")</f>
        <v>25</v>
      </c>
      <c r="S8" s="10">
        <f>COUNTIF($E$2:$E$881,"佐々木昌信")</f>
        <v>25</v>
      </c>
      <c r="T8" s="10">
        <f>COUNTIF($F$2:$F$881,"佐々木昌信")</f>
        <v>21</v>
      </c>
      <c r="U8" s="10">
        <f>COUNTIF($G$2:$G$881,"佐々木昌信")</f>
        <v>1</v>
      </c>
      <c r="V8" s="10">
        <f>COUNTIF($H$2:$H$881,"佐々木昌信")</f>
        <v>0</v>
      </c>
    </row>
    <row r="9" spans="1:22" ht="18" customHeight="1">
      <c r="A9" s="4">
        <v>8</v>
      </c>
      <c r="B9" s="35">
        <v>42455</v>
      </c>
      <c r="C9" s="36" t="s">
        <v>5</v>
      </c>
      <c r="D9" s="36" t="s">
        <v>46</v>
      </c>
      <c r="E9" s="36" t="s">
        <v>7</v>
      </c>
      <c r="F9" s="36" t="s">
        <v>44</v>
      </c>
      <c r="G9" s="21"/>
      <c r="H9" s="21"/>
      <c r="I9" s="21" t="s">
        <v>19</v>
      </c>
      <c r="J9" s="21" t="s">
        <v>13</v>
      </c>
      <c r="L9" s="4">
        <v>7</v>
      </c>
      <c r="M9" s="36" t="s">
        <v>79</v>
      </c>
      <c r="N9" s="10">
        <f>COUNTIF($C$2:$H$881,"有隅昭二")</f>
        <v>93</v>
      </c>
      <c r="O9" s="10">
        <f t="shared" si="0"/>
        <v>93</v>
      </c>
      <c r="P9" s="24"/>
      <c r="Q9" s="10">
        <f>COUNTIF($C$2:$C$881,"有隅昭二")</f>
        <v>22</v>
      </c>
      <c r="R9" s="10">
        <f>COUNTIF($D$2:$D$881,"有隅昭二")</f>
        <v>23</v>
      </c>
      <c r="S9" s="10">
        <f>COUNTIF($E$2:$E$881,"有隅昭二")</f>
        <v>23</v>
      </c>
      <c r="T9" s="10">
        <f>COUNTIF($F$2:$F$881,"有隅昭二")</f>
        <v>22</v>
      </c>
      <c r="U9" s="10">
        <f>COUNTIF($G$2:$G$881,"有隅昭二")</f>
        <v>2</v>
      </c>
      <c r="V9" s="10">
        <f>COUNTIF($H$2:$H$881,"有隅昭二")</f>
        <v>1</v>
      </c>
    </row>
    <row r="10" spans="1:22" ht="18" customHeight="1">
      <c r="A10" s="4">
        <v>9</v>
      </c>
      <c r="B10" s="35">
        <v>42455</v>
      </c>
      <c r="C10" s="36" t="s">
        <v>23</v>
      </c>
      <c r="D10" s="36" t="s">
        <v>6</v>
      </c>
      <c r="E10" s="36" t="s">
        <v>30</v>
      </c>
      <c r="F10" s="36" t="s">
        <v>39</v>
      </c>
      <c r="G10" s="21"/>
      <c r="H10" s="21"/>
      <c r="I10" s="21" t="s">
        <v>37</v>
      </c>
      <c r="J10" s="21" t="s">
        <v>14</v>
      </c>
      <c r="L10" s="4">
        <v>8</v>
      </c>
      <c r="M10" s="36" t="s">
        <v>83</v>
      </c>
      <c r="N10" s="10">
        <f>COUNTIF($C$2:$H$881,"小林和公")</f>
        <v>93</v>
      </c>
      <c r="O10" s="10">
        <f t="shared" si="0"/>
        <v>93</v>
      </c>
      <c r="P10" s="24"/>
      <c r="Q10" s="10">
        <f>COUNTIF($C$2:$C$881,"小林和公")</f>
        <v>23</v>
      </c>
      <c r="R10" s="10">
        <f>COUNTIF($D$2:$D$881,"小林和公")</f>
        <v>22</v>
      </c>
      <c r="S10" s="10">
        <f>COUNTIF($E$2:$E$881,"小林和公")</f>
        <v>21</v>
      </c>
      <c r="T10" s="10">
        <f>COUNTIF($F$2:$F$881,"小林和公")</f>
        <v>24</v>
      </c>
      <c r="U10" s="10">
        <f>COUNTIF($G$2:$G$881,"小林和公")</f>
        <v>1</v>
      </c>
      <c r="V10" s="10">
        <f>COUNTIF($H$2:$H$881,"小林和公")</f>
        <v>2</v>
      </c>
    </row>
    <row r="11" spans="1:22" ht="18" customHeight="1">
      <c r="A11" s="4">
        <v>10</v>
      </c>
      <c r="B11" s="35">
        <v>42455</v>
      </c>
      <c r="C11" s="36" t="s">
        <v>131</v>
      </c>
      <c r="D11" s="36" t="s">
        <v>21</v>
      </c>
      <c r="E11" s="36" t="s">
        <v>43</v>
      </c>
      <c r="F11" s="36" t="s">
        <v>18</v>
      </c>
      <c r="G11" s="21"/>
      <c r="H11" s="21"/>
      <c r="I11" s="21" t="s">
        <v>8</v>
      </c>
      <c r="J11" s="21" t="s">
        <v>31</v>
      </c>
      <c r="L11" s="4">
        <v>9</v>
      </c>
      <c r="M11" s="36" t="s">
        <v>80</v>
      </c>
      <c r="N11" s="10">
        <f>COUNTIF($C$2:$H$881,"眞鍋勝已")</f>
        <v>92</v>
      </c>
      <c r="O11" s="10">
        <f t="shared" si="0"/>
        <v>92</v>
      </c>
      <c r="P11" s="24"/>
      <c r="Q11" s="10">
        <f>COUNTIF($C$2:$C$881,"眞鍋勝已")</f>
        <v>23</v>
      </c>
      <c r="R11" s="10">
        <f>COUNTIF($D$2:$D$881,"眞鍋勝已")</f>
        <v>23</v>
      </c>
      <c r="S11" s="10">
        <f>COUNTIF($E$2:$E$881,"眞鍋勝已")</f>
        <v>23</v>
      </c>
      <c r="T11" s="10">
        <f>COUNTIF($F$2:$F$881,"眞鍋勝已")</f>
        <v>22</v>
      </c>
      <c r="U11" s="10">
        <f>COUNTIF($G$2:$G$881,"眞鍋勝已")</f>
        <v>0</v>
      </c>
      <c r="V11" s="10">
        <f>COUNTIF($H$2:$H$881,"眞鍋勝已")</f>
        <v>1</v>
      </c>
    </row>
    <row r="12" spans="1:22" ht="18" customHeight="1">
      <c r="A12" s="4">
        <v>11</v>
      </c>
      <c r="B12" s="35">
        <v>42455</v>
      </c>
      <c r="C12" s="36" t="s">
        <v>27</v>
      </c>
      <c r="D12" s="36" t="s">
        <v>10</v>
      </c>
      <c r="E12" s="36" t="s">
        <v>33</v>
      </c>
      <c r="F12" s="36" t="s">
        <v>24</v>
      </c>
      <c r="G12" s="21"/>
      <c r="H12" s="21"/>
      <c r="I12" s="21" t="s">
        <v>32</v>
      </c>
      <c r="J12" s="21" t="s">
        <v>26</v>
      </c>
      <c r="L12" s="4">
        <v>10</v>
      </c>
      <c r="M12" s="36" t="s">
        <v>86</v>
      </c>
      <c r="N12" s="10">
        <f>COUNTIF($C$2:$H$881,"敷田直人")</f>
        <v>92</v>
      </c>
      <c r="O12" s="10">
        <f t="shared" si="0"/>
        <v>92</v>
      </c>
      <c r="P12" s="24"/>
      <c r="Q12" s="10">
        <f>COUNTIF($C$2:$C$881,"敷田直人")</f>
        <v>23</v>
      </c>
      <c r="R12" s="10">
        <f>COUNTIF($D$2:$D$881,"敷田直人")</f>
        <v>22</v>
      </c>
      <c r="S12" s="10">
        <f>COUNTIF($E$2:$E$881,"敷田直人")</f>
        <v>23</v>
      </c>
      <c r="T12" s="10">
        <f>COUNTIF($F$2:$F$881,"敷田直人")</f>
        <v>23</v>
      </c>
      <c r="U12" s="10">
        <f>COUNTIF($G$2:$G$881,"敷田直人")</f>
        <v>0</v>
      </c>
      <c r="V12" s="10">
        <f>COUNTIF($H$2:$H$881,"敷田直人")</f>
        <v>1</v>
      </c>
    </row>
    <row r="13" spans="1:22" ht="18" customHeight="1">
      <c r="A13" s="4">
        <v>12</v>
      </c>
      <c r="B13" s="35">
        <v>42455</v>
      </c>
      <c r="C13" s="36" t="s">
        <v>16</v>
      </c>
      <c r="D13" s="36" t="s">
        <v>153</v>
      </c>
      <c r="E13" s="36" t="s">
        <v>72</v>
      </c>
      <c r="F13" s="36" t="s">
        <v>50</v>
      </c>
      <c r="G13" s="21"/>
      <c r="H13" s="21"/>
      <c r="I13" s="21" t="s">
        <v>38</v>
      </c>
      <c r="J13" s="21" t="s">
        <v>20</v>
      </c>
      <c r="L13" s="4">
        <v>11</v>
      </c>
      <c r="M13" s="36" t="s">
        <v>88</v>
      </c>
      <c r="N13" s="10">
        <f>COUNTIF($C$2:$H$881,"木内九二生")</f>
        <v>92</v>
      </c>
      <c r="O13" s="10">
        <f t="shared" si="0"/>
        <v>92</v>
      </c>
      <c r="P13" s="24"/>
      <c r="Q13" s="10">
        <f>COUNTIF($C$2:$C$881,"木内九二生")</f>
        <v>22</v>
      </c>
      <c r="R13" s="10">
        <f>COUNTIF($D$2:$D$881,"木内九二生")</f>
        <v>22</v>
      </c>
      <c r="S13" s="10">
        <f>COUNTIF($E$2:$E$881,"木内九二生")</f>
        <v>23</v>
      </c>
      <c r="T13" s="10">
        <f>COUNTIF($F$2:$F$881,"木内九二生")</f>
        <v>23</v>
      </c>
      <c r="U13" s="10">
        <f>COUNTIF($G$2:$G$881,"木内九二生")</f>
        <v>1</v>
      </c>
      <c r="V13" s="10">
        <f>COUNTIF($H$2:$H$881,"木内九二生")</f>
        <v>1</v>
      </c>
    </row>
    <row r="14" spans="1:22" ht="18" customHeight="1">
      <c r="A14" s="4">
        <v>13</v>
      </c>
      <c r="B14" s="35">
        <v>42456</v>
      </c>
      <c r="C14" s="36" t="s">
        <v>153</v>
      </c>
      <c r="D14" s="36" t="s">
        <v>72</v>
      </c>
      <c r="E14" s="36" t="s">
        <v>50</v>
      </c>
      <c r="F14" s="36" t="s">
        <v>34</v>
      </c>
      <c r="G14" s="21"/>
      <c r="H14" s="21"/>
      <c r="I14" s="21" t="s">
        <v>38</v>
      </c>
      <c r="J14" s="21" t="s">
        <v>20</v>
      </c>
      <c r="L14" s="4">
        <v>12</v>
      </c>
      <c r="M14" s="36" t="s">
        <v>93</v>
      </c>
      <c r="N14" s="10">
        <f>COUNTIF($C$2:$H$881,"名幸一明")</f>
        <v>92</v>
      </c>
      <c r="O14" s="10">
        <f t="shared" si="0"/>
        <v>92</v>
      </c>
      <c r="P14" s="24"/>
      <c r="Q14" s="10">
        <f>COUNTIF($C$2:$C$881,"名幸一明")</f>
        <v>22</v>
      </c>
      <c r="R14" s="10">
        <f>COUNTIF($D$2:$D$881,"名幸一明")</f>
        <v>23</v>
      </c>
      <c r="S14" s="10">
        <f>COUNTIF($E$2:$E$881,"名幸一明")</f>
        <v>22</v>
      </c>
      <c r="T14" s="10">
        <f>COUNTIF($F$2:$F$881,"名幸一明")</f>
        <v>23</v>
      </c>
      <c r="U14" s="10">
        <f>COUNTIF($G$2:$G$881,"名幸一明")</f>
        <v>1</v>
      </c>
      <c r="V14" s="10">
        <f>COUNTIF($H$2:$H$881,"名幸一明")</f>
        <v>1</v>
      </c>
    </row>
    <row r="15" spans="1:22" ht="18" customHeight="1">
      <c r="A15" s="4">
        <v>14</v>
      </c>
      <c r="B15" s="35">
        <v>42456</v>
      </c>
      <c r="C15" s="36" t="s">
        <v>10</v>
      </c>
      <c r="D15" s="36" t="s">
        <v>33</v>
      </c>
      <c r="E15" s="36" t="s">
        <v>24</v>
      </c>
      <c r="F15" s="36" t="s">
        <v>35</v>
      </c>
      <c r="G15" s="21"/>
      <c r="H15" s="21"/>
      <c r="I15" s="21" t="s">
        <v>32</v>
      </c>
      <c r="J15" s="21" t="s">
        <v>26</v>
      </c>
      <c r="L15" s="4">
        <v>13</v>
      </c>
      <c r="M15" s="36" t="s">
        <v>95</v>
      </c>
      <c r="N15" s="10">
        <f>COUNTIF($C$2:$H$881,"深谷篤")</f>
        <v>92</v>
      </c>
      <c r="O15" s="10">
        <f t="shared" si="0"/>
        <v>92</v>
      </c>
      <c r="P15" s="24"/>
      <c r="Q15" s="10">
        <f>COUNTIF($C$2:$C$881,"深谷篤")</f>
        <v>23</v>
      </c>
      <c r="R15" s="10">
        <f>COUNTIF($D$2:$D$881,"深谷篤")</f>
        <v>22</v>
      </c>
      <c r="S15" s="10">
        <f>COUNTIF($E$2:$E$881,"深谷篤")</f>
        <v>23</v>
      </c>
      <c r="T15" s="10">
        <f>COUNTIF($F$2:$F$881,"深谷篤")</f>
        <v>23</v>
      </c>
      <c r="U15" s="10">
        <f>COUNTIF($G$2:$G$881,"深谷篤")</f>
        <v>1</v>
      </c>
      <c r="V15" s="10">
        <f>COUNTIF($H$2:$H$881,"深谷篤")</f>
        <v>0</v>
      </c>
    </row>
    <row r="16" spans="1:22" ht="18" customHeight="1">
      <c r="A16" s="4">
        <v>15</v>
      </c>
      <c r="B16" s="35">
        <v>42456</v>
      </c>
      <c r="C16" s="36" t="s">
        <v>36</v>
      </c>
      <c r="D16" s="36" t="s">
        <v>22</v>
      </c>
      <c r="E16" s="36" t="s">
        <v>15</v>
      </c>
      <c r="F16" s="36" t="s">
        <v>49</v>
      </c>
      <c r="G16" s="21"/>
      <c r="H16" s="21"/>
      <c r="I16" s="21" t="s">
        <v>9</v>
      </c>
      <c r="J16" s="21" t="s">
        <v>25</v>
      </c>
      <c r="L16" s="4">
        <v>14</v>
      </c>
      <c r="M16" s="36" t="s">
        <v>96</v>
      </c>
      <c r="N16" s="10">
        <f>COUNTIF($C$2:$H$881,"津川力")</f>
        <v>92</v>
      </c>
      <c r="O16" s="10">
        <f t="shared" si="0"/>
        <v>92</v>
      </c>
      <c r="P16" s="24"/>
      <c r="Q16" s="10">
        <f>COUNTIF($C$2:$C$881,"津川力")</f>
        <v>23</v>
      </c>
      <c r="R16" s="10">
        <f>COUNTIF($D$2:$D$881,"津川力")</f>
        <v>22</v>
      </c>
      <c r="S16" s="10">
        <f>COUNTIF($E$2:$E$881,"津川力")</f>
        <v>23</v>
      </c>
      <c r="T16" s="10">
        <f>COUNTIF($F$2:$F$881,"津川力")</f>
        <v>23</v>
      </c>
      <c r="U16" s="10">
        <f>COUNTIF($G$2:$G$881,"津川力")</f>
        <v>0</v>
      </c>
      <c r="V16" s="10">
        <f>COUNTIF($H$2:$H$881,"津川力")</f>
        <v>1</v>
      </c>
    </row>
    <row r="17" spans="1:22" ht="18" customHeight="1">
      <c r="A17" s="4">
        <v>16</v>
      </c>
      <c r="B17" s="35">
        <v>42456</v>
      </c>
      <c r="C17" s="36" t="s">
        <v>46</v>
      </c>
      <c r="D17" s="36" t="s">
        <v>7</v>
      </c>
      <c r="E17" s="36" t="s">
        <v>44</v>
      </c>
      <c r="F17" s="36" t="s">
        <v>29</v>
      </c>
      <c r="G17" s="21"/>
      <c r="H17" s="21"/>
      <c r="I17" s="21" t="s">
        <v>19</v>
      </c>
      <c r="J17" s="21" t="s">
        <v>13</v>
      </c>
      <c r="L17" s="4">
        <v>15</v>
      </c>
      <c r="M17" s="36" t="s">
        <v>10</v>
      </c>
      <c r="N17" s="10">
        <f>COUNTIF($C$2:$H$881,"森健次郎")</f>
        <v>91</v>
      </c>
      <c r="O17" s="10">
        <f t="shared" si="0"/>
        <v>91</v>
      </c>
      <c r="P17" s="24"/>
      <c r="Q17" s="10">
        <f>COUNTIF($C$2:$C$881,"森健次郎")</f>
        <v>22</v>
      </c>
      <c r="R17" s="10">
        <f>COUNTIF($D$2:$D$881,"森健次郎")</f>
        <v>23</v>
      </c>
      <c r="S17" s="10">
        <f>COUNTIF($E$2:$E$881,"森健次郎")</f>
        <v>22</v>
      </c>
      <c r="T17" s="10">
        <f>COUNTIF($F$2:$F$881,"森健次郎")</f>
        <v>23</v>
      </c>
      <c r="U17" s="10">
        <f>COUNTIF($G$2:$G$881,"森健次郎")</f>
        <v>0</v>
      </c>
      <c r="V17" s="10">
        <f>COUNTIF($H$2:$H$881,"森健次郎")</f>
        <v>1</v>
      </c>
    </row>
    <row r="18" spans="1:22" ht="18" customHeight="1">
      <c r="A18" s="4">
        <v>17</v>
      </c>
      <c r="B18" s="35">
        <v>42456</v>
      </c>
      <c r="C18" s="36" t="s">
        <v>6</v>
      </c>
      <c r="D18" s="36" t="s">
        <v>30</v>
      </c>
      <c r="E18" s="36" t="s">
        <v>39</v>
      </c>
      <c r="F18" s="36" t="s">
        <v>17</v>
      </c>
      <c r="G18" s="21"/>
      <c r="H18" s="21"/>
      <c r="I18" s="21" t="s">
        <v>37</v>
      </c>
      <c r="J18" s="21" t="s">
        <v>14</v>
      </c>
      <c r="L18" s="4">
        <v>16</v>
      </c>
      <c r="M18" s="36" t="s">
        <v>81</v>
      </c>
      <c r="N18" s="10">
        <f>COUNTIF($C$2:$H$881,"丹波幸一")</f>
        <v>91</v>
      </c>
      <c r="O18" s="10">
        <f t="shared" si="0"/>
        <v>91</v>
      </c>
      <c r="P18" s="24"/>
      <c r="Q18" s="10">
        <f>COUNTIF($C$2:$C$881,"丹波幸一")</f>
        <v>21</v>
      </c>
      <c r="R18" s="10">
        <f>COUNTIF($D$2:$D$881,"丹波幸一")</f>
        <v>23</v>
      </c>
      <c r="S18" s="10">
        <f>COUNTIF($E$2:$E$881,"丹波幸一")</f>
        <v>22</v>
      </c>
      <c r="T18" s="10">
        <f>COUNTIF($F$2:$F$881,"丹波幸一")</f>
        <v>23</v>
      </c>
      <c r="U18" s="10">
        <f>COUNTIF($G$2:$G$881,"丹波幸一")</f>
        <v>1</v>
      </c>
      <c r="V18" s="10">
        <f>COUNTIF($H$2:$H$881,"丹波幸一")</f>
        <v>1</v>
      </c>
    </row>
    <row r="19" spans="1:22" ht="18" customHeight="1">
      <c r="A19" s="4">
        <v>18</v>
      </c>
      <c r="B19" s="35">
        <v>42456</v>
      </c>
      <c r="C19" s="36" t="s">
        <v>21</v>
      </c>
      <c r="D19" s="36" t="s">
        <v>43</v>
      </c>
      <c r="E19" s="36" t="s">
        <v>18</v>
      </c>
      <c r="F19" s="36" t="s">
        <v>12</v>
      </c>
      <c r="G19" s="21"/>
      <c r="H19" s="21"/>
      <c r="I19" s="21" t="s">
        <v>8</v>
      </c>
      <c r="J19" s="21" t="s">
        <v>31</v>
      </c>
      <c r="L19" s="4">
        <v>17</v>
      </c>
      <c r="M19" s="36" t="s">
        <v>87</v>
      </c>
      <c r="N19" s="10">
        <f>COUNTIF($C$2:$H$881,"栁田昌夫")</f>
        <v>91</v>
      </c>
      <c r="O19" s="10">
        <f t="shared" si="0"/>
        <v>91</v>
      </c>
      <c r="P19" s="24"/>
      <c r="Q19" s="10">
        <f>COUNTIF($C$2:$C$881,"栁田昌夫")</f>
        <v>23</v>
      </c>
      <c r="R19" s="10">
        <f>COUNTIF($D$2:$D$881,"栁田昌夫")</f>
        <v>22</v>
      </c>
      <c r="S19" s="10">
        <f>COUNTIF($E$2:$E$881,"栁田昌夫")</f>
        <v>21</v>
      </c>
      <c r="T19" s="10">
        <f>COUNTIF($F$2:$F$881,"栁田昌夫")</f>
        <v>24</v>
      </c>
      <c r="U19" s="10">
        <f>COUNTIF($G$2:$G$881,"栁田昌夫")</f>
        <v>0</v>
      </c>
      <c r="V19" s="10">
        <f>COUNTIF($H$2:$H$881,"栁田昌夫")</f>
        <v>1</v>
      </c>
    </row>
    <row r="20" spans="1:22" ht="18" customHeight="1">
      <c r="A20" s="4">
        <v>19</v>
      </c>
      <c r="B20" s="35">
        <v>42458</v>
      </c>
      <c r="C20" s="36" t="s">
        <v>7</v>
      </c>
      <c r="D20" s="36" t="s">
        <v>44</v>
      </c>
      <c r="E20" s="36" t="s">
        <v>132</v>
      </c>
      <c r="F20" s="36" t="s">
        <v>23</v>
      </c>
      <c r="G20" s="21"/>
      <c r="H20" s="21"/>
      <c r="I20" s="21" t="s">
        <v>25</v>
      </c>
      <c r="J20" s="21" t="s">
        <v>32</v>
      </c>
      <c r="L20" s="4">
        <v>18</v>
      </c>
      <c r="M20" s="36" t="s">
        <v>97</v>
      </c>
      <c r="N20" s="10">
        <f>COUNTIF($C$2:$H$881,"牧田匡平")</f>
        <v>91</v>
      </c>
      <c r="O20" s="10">
        <f t="shared" si="0"/>
        <v>91</v>
      </c>
      <c r="P20" s="24"/>
      <c r="Q20" s="10">
        <f>COUNTIF($C$2:$C$881,"牧田匡平")</f>
        <v>22</v>
      </c>
      <c r="R20" s="10">
        <f>COUNTIF($D$2:$D$881,"牧田匡平")</f>
        <v>21</v>
      </c>
      <c r="S20" s="10">
        <f>COUNTIF($E$2:$E$881,"牧田匡平")</f>
        <v>23</v>
      </c>
      <c r="T20" s="10">
        <f>COUNTIF($F$2:$F$881,"牧田匡平")</f>
        <v>23</v>
      </c>
      <c r="U20" s="10">
        <f>COUNTIF($G$2:$G$881,"牧田匡平")</f>
        <v>1</v>
      </c>
      <c r="V20" s="10">
        <f>COUNTIF($H$2:$H$881,"牧田匡平")</f>
        <v>1</v>
      </c>
    </row>
    <row r="21" spans="1:22" ht="18" customHeight="1">
      <c r="A21" s="4">
        <v>20</v>
      </c>
      <c r="B21" s="35">
        <v>42458</v>
      </c>
      <c r="C21" s="36" t="s">
        <v>72</v>
      </c>
      <c r="D21" s="36" t="s">
        <v>24</v>
      </c>
      <c r="E21" s="36" t="s">
        <v>49</v>
      </c>
      <c r="F21" s="36" t="s">
        <v>27</v>
      </c>
      <c r="G21" s="21"/>
      <c r="H21" s="21"/>
      <c r="I21" s="21" t="s">
        <v>8</v>
      </c>
      <c r="J21" s="21" t="s">
        <v>9</v>
      </c>
      <c r="L21" s="4">
        <v>19</v>
      </c>
      <c r="M21" s="36" t="s">
        <v>85</v>
      </c>
      <c r="N21" s="10">
        <f>COUNTIF($C$2:$H$881,"吉本文弘")</f>
        <v>90</v>
      </c>
      <c r="O21" s="10">
        <f t="shared" si="0"/>
        <v>90</v>
      </c>
      <c r="P21" s="24"/>
      <c r="Q21" s="10">
        <f>COUNTIF($C$2:$C$881,"吉本文弘")</f>
        <v>24</v>
      </c>
      <c r="R21" s="10">
        <f>COUNTIF($D$2:$D$881,"吉本文弘")</f>
        <v>20</v>
      </c>
      <c r="S21" s="10">
        <f>COUNTIF($E$2:$E$881,"吉本文弘")</f>
        <v>23</v>
      </c>
      <c r="T21" s="10">
        <f>COUNTIF($F$2:$F$881,"吉本文弘")</f>
        <v>22</v>
      </c>
      <c r="U21" s="10">
        <f>COUNTIF($G$2:$G$881,"吉本文弘")</f>
        <v>1</v>
      </c>
      <c r="V21" s="10">
        <f>COUNTIF($H$2:$H$881,"吉本文弘")</f>
        <v>0</v>
      </c>
    </row>
    <row r="22" spans="1:22" ht="18" customHeight="1">
      <c r="A22" s="4">
        <v>21</v>
      </c>
      <c r="B22" s="35">
        <v>42458</v>
      </c>
      <c r="C22" s="36" t="s">
        <v>30</v>
      </c>
      <c r="D22" s="36" t="s">
        <v>39</v>
      </c>
      <c r="E22" s="36" t="s">
        <v>17</v>
      </c>
      <c r="F22" s="36" t="s">
        <v>131</v>
      </c>
      <c r="G22" s="21"/>
      <c r="H22" s="21"/>
      <c r="I22" s="21" t="s">
        <v>31</v>
      </c>
      <c r="J22" s="21" t="s">
        <v>26</v>
      </c>
      <c r="L22" s="4">
        <v>20</v>
      </c>
      <c r="M22" s="36" t="s">
        <v>54</v>
      </c>
      <c r="N22" s="10">
        <f>COUNTIF($C$2:$H$881,"土山剛弘")</f>
        <v>90</v>
      </c>
      <c r="O22" s="10">
        <f t="shared" si="0"/>
        <v>90</v>
      </c>
      <c r="P22" s="24"/>
      <c r="Q22" s="10">
        <f>COUNTIF($C$2:$C$881,"土山剛弘")</f>
        <v>22</v>
      </c>
      <c r="R22" s="10">
        <f>COUNTIF($D$2:$D$881,"土山剛弘")</f>
        <v>21</v>
      </c>
      <c r="S22" s="10">
        <f>COUNTIF($E$2:$E$881,"土山剛弘")</f>
        <v>22</v>
      </c>
      <c r="T22" s="10">
        <f>COUNTIF($F$2:$F$881,"土山剛弘")</f>
        <v>23</v>
      </c>
      <c r="U22" s="10">
        <f>COUNTIF($G$2:$G$881,"土山剛弘")</f>
        <v>1</v>
      </c>
      <c r="V22" s="10">
        <f>COUNTIF($H$2:$H$881,"土山剛弘")</f>
        <v>1</v>
      </c>
    </row>
    <row r="23" spans="1:22" ht="18" customHeight="1">
      <c r="A23" s="4">
        <v>22</v>
      </c>
      <c r="B23" s="35">
        <v>42458</v>
      </c>
      <c r="C23" s="36" t="s">
        <v>43</v>
      </c>
      <c r="D23" s="36" t="s">
        <v>50</v>
      </c>
      <c r="E23" s="36" t="s">
        <v>11</v>
      </c>
      <c r="F23" s="36" t="s">
        <v>16</v>
      </c>
      <c r="G23" s="21"/>
      <c r="H23" s="21"/>
      <c r="I23" s="21" t="s">
        <v>20</v>
      </c>
      <c r="J23" s="21" t="s">
        <v>19</v>
      </c>
      <c r="L23" s="4">
        <v>21</v>
      </c>
      <c r="M23" s="36" t="s">
        <v>94</v>
      </c>
      <c r="N23" s="10">
        <f>COUNTIF($C$2:$H$881,"秋村謙宏")</f>
        <v>90</v>
      </c>
      <c r="O23" s="10">
        <f t="shared" si="0"/>
        <v>90</v>
      </c>
      <c r="P23" s="24"/>
      <c r="Q23" s="10">
        <f>COUNTIF($C$2:$C$881,"秋村謙宏")</f>
        <v>22</v>
      </c>
      <c r="R23" s="10">
        <f>COUNTIF($D$2:$D$881,"秋村謙宏")</f>
        <v>24</v>
      </c>
      <c r="S23" s="10">
        <f>COUNTIF($E$2:$E$881,"秋村謙宏")</f>
        <v>23</v>
      </c>
      <c r="T23" s="10">
        <f>COUNTIF($F$2:$F$881,"秋村謙宏")</f>
        <v>20</v>
      </c>
      <c r="U23" s="10">
        <f>COUNTIF($G$2:$G$881,"秋村謙宏")</f>
        <v>1</v>
      </c>
      <c r="V23" s="10">
        <f>COUNTIF($H$2:$H$881,"秋村謙宏")</f>
        <v>0</v>
      </c>
    </row>
    <row r="24" spans="1:22" ht="18" customHeight="1">
      <c r="A24" s="4">
        <v>23</v>
      </c>
      <c r="B24" s="35">
        <v>42458</v>
      </c>
      <c r="C24" s="36" t="s">
        <v>33</v>
      </c>
      <c r="D24" s="36" t="s">
        <v>15</v>
      </c>
      <c r="E24" s="36" t="s">
        <v>47</v>
      </c>
      <c r="F24" s="36" t="s">
        <v>4</v>
      </c>
      <c r="G24" s="21"/>
      <c r="H24" s="21"/>
      <c r="I24" s="21" t="s">
        <v>14</v>
      </c>
      <c r="J24" s="21" t="s">
        <v>38</v>
      </c>
      <c r="L24" s="4">
        <v>22</v>
      </c>
      <c r="M24" s="36" t="s">
        <v>67</v>
      </c>
      <c r="N24" s="10">
        <f>COUNTIF($C$2:$H$881,"橘髙淳")</f>
        <v>89</v>
      </c>
      <c r="O24" s="10">
        <f t="shared" si="0"/>
        <v>89</v>
      </c>
      <c r="P24" s="24"/>
      <c r="Q24" s="10">
        <f>COUNTIF($C$2:$C$881,"橘髙淳")</f>
        <v>22</v>
      </c>
      <c r="R24" s="10">
        <f>COUNTIF($D$2:$D$881,"橘髙淳")</f>
        <v>20</v>
      </c>
      <c r="S24" s="10">
        <f>COUNTIF($E$2:$E$881,"橘髙淳")</f>
        <v>25</v>
      </c>
      <c r="T24" s="10">
        <f>COUNTIF($F$2:$F$881,"橘髙淳")</f>
        <v>21</v>
      </c>
      <c r="U24" s="10">
        <f>COUNTIF($G$2:$G$881,"橘髙淳")</f>
        <v>1</v>
      </c>
      <c r="V24" s="10">
        <f>COUNTIF($H$2:$H$881,"橘髙淳")</f>
        <v>0</v>
      </c>
    </row>
    <row r="25" spans="1:22" ht="18" customHeight="1">
      <c r="A25" s="4">
        <v>24</v>
      </c>
      <c r="B25" s="35">
        <v>42458</v>
      </c>
      <c r="C25" s="36" t="s">
        <v>22</v>
      </c>
      <c r="D25" s="36" t="s">
        <v>18</v>
      </c>
      <c r="E25" s="36" t="s">
        <v>28</v>
      </c>
      <c r="F25" s="36" t="s">
        <v>142</v>
      </c>
      <c r="G25" s="21"/>
      <c r="H25" s="21"/>
      <c r="I25" s="21" t="s">
        <v>13</v>
      </c>
      <c r="J25" s="21" t="s">
        <v>37</v>
      </c>
      <c r="L25" s="4">
        <v>23</v>
      </c>
      <c r="M25" s="36" t="s">
        <v>126</v>
      </c>
      <c r="N25" s="10">
        <f>COUNTIF($C$2:$H$881,"笠原昌春")</f>
        <v>88</v>
      </c>
      <c r="O25" s="10">
        <f t="shared" si="0"/>
        <v>88</v>
      </c>
      <c r="P25" s="24"/>
      <c r="Q25" s="10">
        <f>COUNTIF($C$2:$C$881,"笠原昌春")</f>
        <v>21</v>
      </c>
      <c r="R25" s="10">
        <f>COUNTIF($D$2:$D$881,"笠原昌春")</f>
        <v>25</v>
      </c>
      <c r="S25" s="10">
        <f>COUNTIF($E$2:$E$881,"笠原昌春")</f>
        <v>20</v>
      </c>
      <c r="T25" s="10">
        <f>COUNTIF($F$2:$F$881,"笠原昌春")</f>
        <v>21</v>
      </c>
      <c r="U25" s="10">
        <f>COUNTIF($G$2:$G$881,"笠原昌春")</f>
        <v>0</v>
      </c>
      <c r="V25" s="10">
        <f>COUNTIF($H$2:$H$881,"笠原昌春")</f>
        <v>1</v>
      </c>
    </row>
    <row r="26" spans="1:22" ht="18" customHeight="1">
      <c r="A26" s="4">
        <v>25</v>
      </c>
      <c r="B26" s="35">
        <v>42459</v>
      </c>
      <c r="C26" s="36" t="s">
        <v>39</v>
      </c>
      <c r="D26" s="36" t="s">
        <v>17</v>
      </c>
      <c r="E26" s="36" t="s">
        <v>131</v>
      </c>
      <c r="F26" s="36" t="s">
        <v>21</v>
      </c>
      <c r="G26" s="21"/>
      <c r="H26" s="21"/>
      <c r="I26" s="21" t="s">
        <v>31</v>
      </c>
      <c r="J26" s="21" t="s">
        <v>26</v>
      </c>
      <c r="L26" s="4">
        <v>24</v>
      </c>
      <c r="M26" s="36" t="s">
        <v>90</v>
      </c>
      <c r="N26" s="10">
        <f>COUNTIF($C$2:$H$881,"杉永政信")</f>
        <v>88</v>
      </c>
      <c r="O26" s="10">
        <f t="shared" si="0"/>
        <v>88</v>
      </c>
      <c r="P26" s="24"/>
      <c r="Q26" s="10">
        <f>COUNTIF($C$2:$C$881,"杉永政信")</f>
        <v>23</v>
      </c>
      <c r="R26" s="10">
        <f>COUNTIF($D$2:$D$881,"杉永政信")</f>
        <v>23</v>
      </c>
      <c r="S26" s="10">
        <f>COUNTIF($E$2:$E$881,"杉永政信")</f>
        <v>21</v>
      </c>
      <c r="T26" s="10">
        <f>COUNTIF($F$2:$F$881,"杉永政信")</f>
        <v>21</v>
      </c>
      <c r="U26" s="10">
        <f>COUNTIF($G$2:$G$881,"杉永政信")</f>
        <v>0</v>
      </c>
      <c r="V26" s="10">
        <f>COUNTIF($H$2:$H$881,"杉永政信")</f>
        <v>0</v>
      </c>
    </row>
    <row r="27" spans="1:22" ht="18" customHeight="1">
      <c r="A27" s="4">
        <v>26</v>
      </c>
      <c r="B27" s="35">
        <v>42459</v>
      </c>
      <c r="C27" s="36" t="s">
        <v>44</v>
      </c>
      <c r="D27" s="36" t="s">
        <v>132</v>
      </c>
      <c r="E27" s="36" t="s">
        <v>23</v>
      </c>
      <c r="F27" s="36" t="s">
        <v>153</v>
      </c>
      <c r="G27" s="21"/>
      <c r="H27" s="21"/>
      <c r="I27" s="21" t="s">
        <v>25</v>
      </c>
      <c r="J27" s="21" t="s">
        <v>32</v>
      </c>
      <c r="L27" s="4">
        <v>25</v>
      </c>
      <c r="M27" s="36" t="s">
        <v>100</v>
      </c>
      <c r="N27" s="10">
        <f>COUNTIF($C$2:$H$881,"山本貴則")</f>
        <v>86</v>
      </c>
      <c r="O27" s="10">
        <f t="shared" si="0"/>
        <v>86</v>
      </c>
      <c r="P27" s="24"/>
      <c r="Q27" s="10">
        <f>COUNTIF($C$2:$C$881,"山本貴則")</f>
        <v>23</v>
      </c>
      <c r="R27" s="10">
        <f>COUNTIF($D$2:$D$881,"山本貴則")</f>
        <v>21</v>
      </c>
      <c r="S27" s="10">
        <f>COUNTIF($E$2:$E$881,"山本貴則")</f>
        <v>22</v>
      </c>
      <c r="T27" s="10">
        <f>COUNTIF($F$2:$F$881,"山本貴則")</f>
        <v>19</v>
      </c>
      <c r="U27" s="10">
        <f>COUNTIF($G$2:$G$881,"山本貴則")</f>
        <v>0</v>
      </c>
      <c r="V27" s="10">
        <f>COUNTIF($H$2:$H$881,"山本貴則")</f>
        <v>1</v>
      </c>
    </row>
    <row r="28" spans="1:22" ht="18" customHeight="1">
      <c r="A28" s="4">
        <v>27</v>
      </c>
      <c r="B28" s="35">
        <v>42459</v>
      </c>
      <c r="C28" s="36" t="s">
        <v>15</v>
      </c>
      <c r="D28" s="36" t="s">
        <v>47</v>
      </c>
      <c r="E28" s="36" t="s">
        <v>4</v>
      </c>
      <c r="F28" s="36" t="s">
        <v>40</v>
      </c>
      <c r="G28" s="21"/>
      <c r="H28" s="21"/>
      <c r="I28" s="21" t="s">
        <v>14</v>
      </c>
      <c r="J28" s="21" t="s">
        <v>38</v>
      </c>
      <c r="L28" s="4">
        <v>26</v>
      </c>
      <c r="M28" s="36" t="s">
        <v>91</v>
      </c>
      <c r="N28" s="10">
        <f>COUNTIF($C$2:$H$881,"飯塚富司")</f>
        <v>85</v>
      </c>
      <c r="O28" s="10">
        <f t="shared" si="0"/>
        <v>85</v>
      </c>
      <c r="P28" s="24"/>
      <c r="Q28" s="10">
        <f>COUNTIF($C$2:$C$881,"飯塚富司")</f>
        <v>20</v>
      </c>
      <c r="R28" s="10">
        <f>COUNTIF($D$2:$D$881,"飯塚富司")</f>
        <v>21</v>
      </c>
      <c r="S28" s="10">
        <f>COUNTIF($E$2:$E$881,"飯塚富司")</f>
        <v>21</v>
      </c>
      <c r="T28" s="10">
        <f>COUNTIF($F$2:$F$881,"飯塚富司")</f>
        <v>21</v>
      </c>
      <c r="U28" s="10">
        <f>COUNTIF($G$2:$G$881,"飯塚富司")</f>
        <v>1</v>
      </c>
      <c r="V28" s="10">
        <f>COUNTIF($H$2:$H$881,"飯塚富司")</f>
        <v>1</v>
      </c>
    </row>
    <row r="29" spans="1:22" ht="18" customHeight="1">
      <c r="A29" s="4">
        <v>28</v>
      </c>
      <c r="B29" s="35">
        <v>42459</v>
      </c>
      <c r="C29" s="36" t="s">
        <v>24</v>
      </c>
      <c r="D29" s="36" t="s">
        <v>49</v>
      </c>
      <c r="E29" s="36" t="s">
        <v>27</v>
      </c>
      <c r="F29" s="36" t="s">
        <v>6</v>
      </c>
      <c r="G29" s="21"/>
      <c r="H29" s="21"/>
      <c r="I29" s="21" t="s">
        <v>8</v>
      </c>
      <c r="J29" s="21" t="s">
        <v>9</v>
      </c>
      <c r="L29" s="4">
        <v>27</v>
      </c>
      <c r="M29" s="36" t="s">
        <v>102</v>
      </c>
      <c r="N29" s="10">
        <f>COUNTIF($C$2:$H$881,"石山智也")</f>
        <v>84</v>
      </c>
      <c r="O29" s="10">
        <f t="shared" si="0"/>
        <v>84</v>
      </c>
      <c r="P29" s="24"/>
      <c r="Q29" s="10">
        <f>COUNTIF($C$2:$C$881,"石山智也")</f>
        <v>22</v>
      </c>
      <c r="R29" s="10">
        <f>COUNTIF($D$2:$D$881,"石山智也")</f>
        <v>21</v>
      </c>
      <c r="S29" s="10">
        <f>COUNTIF($E$2:$E$881,"石山智也")</f>
        <v>19</v>
      </c>
      <c r="T29" s="10">
        <f>COUNTIF($F$2:$F$881,"石山智也")</f>
        <v>21</v>
      </c>
      <c r="U29" s="10">
        <f>COUNTIF($G$2:$G$881,"石山智也")</f>
        <v>0</v>
      </c>
      <c r="V29" s="10">
        <f>COUNTIF($H$2:$H$881,"石山智也")</f>
        <v>1</v>
      </c>
    </row>
    <row r="30" spans="1:22" ht="18" customHeight="1">
      <c r="A30" s="4">
        <v>29</v>
      </c>
      <c r="B30" s="35">
        <v>42459</v>
      </c>
      <c r="C30" s="36" t="s">
        <v>50</v>
      </c>
      <c r="D30" s="36" t="s">
        <v>11</v>
      </c>
      <c r="E30" s="36" t="s">
        <v>16</v>
      </c>
      <c r="F30" s="36" t="s">
        <v>10</v>
      </c>
      <c r="G30" s="21"/>
      <c r="H30" s="21"/>
      <c r="I30" s="21" t="s">
        <v>20</v>
      </c>
      <c r="J30" s="21" t="s">
        <v>19</v>
      </c>
      <c r="L30" s="4">
        <v>28</v>
      </c>
      <c r="M30" s="36" t="s">
        <v>98</v>
      </c>
      <c r="N30" s="10">
        <f>COUNTIF($C$2:$H$881,"橋本信治")</f>
        <v>82</v>
      </c>
      <c r="O30" s="10">
        <f t="shared" si="0"/>
        <v>82</v>
      </c>
      <c r="P30" s="24"/>
      <c r="Q30" s="10">
        <f>COUNTIF($C$2:$C$881,"橋本信治")</f>
        <v>20</v>
      </c>
      <c r="R30" s="10">
        <f>COUNTIF($D$2:$D$881,"橋本信治")</f>
        <v>20</v>
      </c>
      <c r="S30" s="10">
        <f>COUNTIF($E$2:$E$881,"橋本信治")</f>
        <v>22</v>
      </c>
      <c r="T30" s="10">
        <f>COUNTIF($F$2:$F$881,"橋本信治")</f>
        <v>20</v>
      </c>
      <c r="U30" s="10">
        <f>COUNTIF($G$2:$G$881,"橋本信治")</f>
        <v>0</v>
      </c>
      <c r="V30" s="10">
        <f>COUNTIF($H$2:$H$881,"橋本信治")</f>
        <v>0</v>
      </c>
    </row>
    <row r="31" spans="1:22" ht="18" customHeight="1">
      <c r="A31" s="4">
        <v>30</v>
      </c>
      <c r="B31" s="35">
        <v>42459</v>
      </c>
      <c r="C31" s="36" t="s">
        <v>18</v>
      </c>
      <c r="D31" s="36" t="s">
        <v>28</v>
      </c>
      <c r="E31" s="36" t="s">
        <v>142</v>
      </c>
      <c r="F31" s="36" t="s">
        <v>36</v>
      </c>
      <c r="G31" s="21"/>
      <c r="H31" s="21"/>
      <c r="I31" s="21" t="s">
        <v>13</v>
      </c>
      <c r="J31" s="21" t="s">
        <v>37</v>
      </c>
      <c r="L31" s="4">
        <v>29</v>
      </c>
      <c r="M31" s="34" t="s">
        <v>139</v>
      </c>
      <c r="N31" s="10">
        <f>COUNTIF($C$2:$H$881,"中村稔")</f>
        <v>82</v>
      </c>
      <c r="O31" s="10">
        <f t="shared" si="0"/>
        <v>82</v>
      </c>
      <c r="P31" s="24"/>
      <c r="Q31" s="10">
        <f>COUNTIF($C$2:$C$881,"中村稔")</f>
        <v>21</v>
      </c>
      <c r="R31" s="10">
        <f>COUNTIF($D$2:$D$881,"中村稔")</f>
        <v>21</v>
      </c>
      <c r="S31" s="10">
        <f>COUNTIF($E$2:$E$881,"中村稔")</f>
        <v>19</v>
      </c>
      <c r="T31" s="10">
        <f>COUNTIF($F$2:$F$881,"中村稔")</f>
        <v>21</v>
      </c>
      <c r="U31" s="10">
        <f>COUNTIF($G$2:$G$881,"中村稔")</f>
        <v>0</v>
      </c>
      <c r="V31" s="10">
        <f>COUNTIF($H$2:$H$881,"中村稔")</f>
        <v>0</v>
      </c>
    </row>
    <row r="32" spans="1:22" ht="18" customHeight="1">
      <c r="A32" s="4">
        <v>31</v>
      </c>
      <c r="B32" s="35">
        <v>42460</v>
      </c>
      <c r="C32" s="36" t="s">
        <v>47</v>
      </c>
      <c r="D32" s="36" t="s">
        <v>4</v>
      </c>
      <c r="E32" s="36" t="s">
        <v>40</v>
      </c>
      <c r="F32" s="36" t="s">
        <v>33</v>
      </c>
      <c r="G32" s="21"/>
      <c r="H32" s="21"/>
      <c r="I32" s="21" t="s">
        <v>14</v>
      </c>
      <c r="J32" s="21" t="s">
        <v>38</v>
      </c>
      <c r="L32" s="4">
        <v>30</v>
      </c>
      <c r="M32" s="34" t="s">
        <v>136</v>
      </c>
      <c r="N32" s="10">
        <f>COUNTIF($C$2:$H$881,"杉本大成")</f>
        <v>79</v>
      </c>
      <c r="O32" s="10">
        <f t="shared" si="0"/>
        <v>79</v>
      </c>
      <c r="P32" s="24"/>
      <c r="Q32" s="10">
        <f>COUNTIF($C$2:$C$881,"杉本大成")</f>
        <v>19</v>
      </c>
      <c r="R32" s="10">
        <f>COUNTIF($D$2:$D$881,"杉本大成")</f>
        <v>19</v>
      </c>
      <c r="S32" s="10">
        <f>COUNTIF($E$2:$E$881,"杉本大成")</f>
        <v>20</v>
      </c>
      <c r="T32" s="10">
        <f>COUNTIF($F$2:$F$881,"杉本大成")</f>
        <v>21</v>
      </c>
      <c r="U32" s="10">
        <f>COUNTIF($G$2:$G$881,"杉本大成")</f>
        <v>0</v>
      </c>
      <c r="V32" s="10">
        <f>COUNTIF($H$2:$H$881,"杉本大成")</f>
        <v>0</v>
      </c>
    </row>
    <row r="33" spans="1:22" ht="18" customHeight="1">
      <c r="A33" s="4">
        <v>32</v>
      </c>
      <c r="B33" s="35">
        <v>42460</v>
      </c>
      <c r="C33" s="36" t="s">
        <v>28</v>
      </c>
      <c r="D33" s="36" t="s">
        <v>142</v>
      </c>
      <c r="E33" s="36" t="s">
        <v>36</v>
      </c>
      <c r="F33" s="36" t="s">
        <v>22</v>
      </c>
      <c r="G33" s="21"/>
      <c r="H33" s="21"/>
      <c r="I33" s="21" t="s">
        <v>13</v>
      </c>
      <c r="J33" s="21" t="s">
        <v>37</v>
      </c>
      <c r="L33" s="4">
        <v>31</v>
      </c>
      <c r="M33" s="34" t="s">
        <v>154</v>
      </c>
      <c r="N33" s="10">
        <f>COUNTIF($C$2:$H$881,"山村達也")</f>
        <v>78</v>
      </c>
      <c r="O33" s="10">
        <f t="shared" si="0"/>
        <v>78</v>
      </c>
      <c r="P33" s="24"/>
      <c r="Q33" s="10">
        <f>COUNTIF($C$2:$C$881,"山村達也")</f>
        <v>19</v>
      </c>
      <c r="R33" s="10">
        <f>COUNTIF($D$2:$D$881,"山村達也")</f>
        <v>21</v>
      </c>
      <c r="S33" s="10">
        <f>COUNTIF($E$2:$E$881,"山村達也")</f>
        <v>20</v>
      </c>
      <c r="T33" s="10">
        <f>COUNTIF($F$2:$F$881,"山村達也")</f>
        <v>18</v>
      </c>
      <c r="U33" s="10">
        <f>COUNTIF($G$2:$G$881,"山村達也")</f>
        <v>0</v>
      </c>
      <c r="V33" s="10">
        <f>COUNTIF($H$2:$H$881,"山村達也")</f>
        <v>0</v>
      </c>
    </row>
    <row r="34" spans="1:22" ht="18" customHeight="1">
      <c r="A34" s="4">
        <v>33</v>
      </c>
      <c r="B34" s="35">
        <v>42460</v>
      </c>
      <c r="C34" s="36" t="s">
        <v>11</v>
      </c>
      <c r="D34" s="36" t="s">
        <v>16</v>
      </c>
      <c r="E34" s="36" t="s">
        <v>10</v>
      </c>
      <c r="F34" s="36" t="s">
        <v>43</v>
      </c>
      <c r="G34" s="21"/>
      <c r="H34" s="21"/>
      <c r="I34" s="21" t="s">
        <v>20</v>
      </c>
      <c r="J34" s="21" t="s">
        <v>19</v>
      </c>
      <c r="L34" s="4">
        <v>32</v>
      </c>
      <c r="M34" s="34" t="s">
        <v>143</v>
      </c>
      <c r="N34" s="10">
        <f>COUNTIF($C$2:$H$881,"東利夫")</f>
        <v>73</v>
      </c>
      <c r="O34" s="10">
        <f t="shared" si="0"/>
        <v>73</v>
      </c>
      <c r="P34" s="24"/>
      <c r="Q34" s="10">
        <f>COUNTIF($C$2:$C$881,"東利夫")</f>
        <v>17</v>
      </c>
      <c r="R34" s="10">
        <f>COUNTIF($D$2:$D$881,"東利夫")</f>
        <v>18</v>
      </c>
      <c r="S34" s="10">
        <f>COUNTIF($E$2:$E$881,"東利夫")</f>
        <v>20</v>
      </c>
      <c r="T34" s="10">
        <f>COUNTIF($F$2:$F$881,"東利夫")</f>
        <v>18</v>
      </c>
      <c r="U34" s="10">
        <f>COUNTIF($G$2:$G$881,"東利夫")</f>
        <v>0</v>
      </c>
      <c r="V34" s="10">
        <f>COUNTIF($H$2:$H$881,"東利夫")</f>
        <v>0</v>
      </c>
    </row>
    <row r="35" spans="1:22" ht="18" customHeight="1">
      <c r="A35" s="4">
        <v>34</v>
      </c>
      <c r="B35" s="35">
        <v>42461</v>
      </c>
      <c r="C35" s="36" t="s">
        <v>4</v>
      </c>
      <c r="D35" s="36" t="s">
        <v>40</v>
      </c>
      <c r="E35" s="36" t="s">
        <v>34</v>
      </c>
      <c r="F35" s="36" t="s">
        <v>72</v>
      </c>
      <c r="G35" s="21"/>
      <c r="H35" s="21"/>
      <c r="I35" s="21" t="s">
        <v>13</v>
      </c>
      <c r="J35" s="21" t="s">
        <v>38</v>
      </c>
      <c r="L35" s="4">
        <v>33</v>
      </c>
      <c r="M35" s="36" t="s">
        <v>99</v>
      </c>
      <c r="N35" s="10">
        <f>COUNTIF($C$2:$H$881,"福家英登")</f>
        <v>71</v>
      </c>
      <c r="O35" s="10">
        <f t="shared" ref="O35:O61" si="1">SUM(Q35:V35)</f>
        <v>71</v>
      </c>
      <c r="P35" s="24"/>
      <c r="Q35" s="10">
        <f>COUNTIF($C$2:$C$881,"福家英登")</f>
        <v>18</v>
      </c>
      <c r="R35" s="10">
        <f>COUNTIF($D$2:$D$881,"福家英登")</f>
        <v>17</v>
      </c>
      <c r="S35" s="10">
        <f>COUNTIF($E$2:$E$881,"福家英登")</f>
        <v>17</v>
      </c>
      <c r="T35" s="10">
        <f>COUNTIF($F$2:$F$881,"福家英登")</f>
        <v>18</v>
      </c>
      <c r="U35" s="10">
        <f>COUNTIF($G$2:$G$881,"福家英登")</f>
        <v>1</v>
      </c>
      <c r="V35" s="10">
        <f>COUNTIF($H$2:$H$881,"福家英登")</f>
        <v>0</v>
      </c>
    </row>
    <row r="36" spans="1:22" ht="18" customHeight="1">
      <c r="A36" s="4">
        <v>35</v>
      </c>
      <c r="B36" s="37">
        <v>42461</v>
      </c>
      <c r="C36" s="34" t="s">
        <v>132</v>
      </c>
      <c r="D36" s="34" t="s">
        <v>23</v>
      </c>
      <c r="E36" s="34" t="s">
        <v>43</v>
      </c>
      <c r="F36" s="34" t="s">
        <v>50</v>
      </c>
      <c r="G36" s="21"/>
      <c r="H36" s="21"/>
      <c r="I36" s="21" t="s">
        <v>26</v>
      </c>
      <c r="J36" s="21" t="s">
        <v>8</v>
      </c>
      <c r="L36" s="4">
        <v>34</v>
      </c>
      <c r="M36" s="36" t="s">
        <v>101</v>
      </c>
      <c r="N36" s="10">
        <f>COUNTIF($C$2:$H$881,"山路哲生")</f>
        <v>71</v>
      </c>
      <c r="O36" s="10">
        <f t="shared" si="1"/>
        <v>71</v>
      </c>
      <c r="P36" s="24"/>
      <c r="Q36" s="10">
        <f>COUNTIF($C$2:$C$881,"山路哲生")</f>
        <v>18</v>
      </c>
      <c r="R36" s="10">
        <f>COUNTIF($D$2:$D$881,"山路哲生")</f>
        <v>17</v>
      </c>
      <c r="S36" s="10">
        <f>COUNTIF($E$2:$E$881,"山路哲生")</f>
        <v>19</v>
      </c>
      <c r="T36" s="10">
        <f>COUNTIF($F$2:$F$881,"山路哲生")</f>
        <v>17</v>
      </c>
      <c r="U36" s="10">
        <f>COUNTIF($G$2:$G$881,"山路哲生")</f>
        <v>0</v>
      </c>
      <c r="V36" s="10">
        <f>COUNTIF($H$2:$H$881,"山路哲生")</f>
        <v>0</v>
      </c>
    </row>
    <row r="37" spans="1:22" ht="18" customHeight="1">
      <c r="A37" s="4">
        <v>36</v>
      </c>
      <c r="B37" s="37">
        <v>42461</v>
      </c>
      <c r="C37" s="34" t="s">
        <v>55</v>
      </c>
      <c r="D37" s="34" t="s">
        <v>36</v>
      </c>
      <c r="E37" s="34" t="s">
        <v>35</v>
      </c>
      <c r="F37" s="34" t="s">
        <v>5</v>
      </c>
      <c r="G37" s="21"/>
      <c r="H37" s="21"/>
      <c r="I37" s="21" t="s">
        <v>31</v>
      </c>
      <c r="J37" s="21" t="s">
        <v>25</v>
      </c>
      <c r="L37" s="4">
        <v>35</v>
      </c>
      <c r="M37" s="36" t="s">
        <v>52</v>
      </c>
      <c r="N37" s="10">
        <f>COUNTIF($C$2:$H$881,"原信一朗")</f>
        <v>70</v>
      </c>
      <c r="O37" s="10">
        <f t="shared" si="1"/>
        <v>70</v>
      </c>
      <c r="P37" s="24"/>
      <c r="Q37" s="10">
        <f>COUNTIF($C$2:$C$881,"原信一朗")</f>
        <v>18</v>
      </c>
      <c r="R37" s="10">
        <f>COUNTIF($D$2:$D$881,"原信一朗")</f>
        <v>20</v>
      </c>
      <c r="S37" s="10">
        <f>COUNTIF($E$2:$E$881,"原信一朗")</f>
        <v>15</v>
      </c>
      <c r="T37" s="10">
        <f>COUNTIF($F$2:$F$881,"原信一朗")</f>
        <v>16</v>
      </c>
      <c r="U37" s="10">
        <f>COUNTIF($G$2:$G$881,"原信一朗")</f>
        <v>1</v>
      </c>
      <c r="V37" s="10">
        <f>COUNTIF($H$2:$H$881,"原信一朗")</f>
        <v>0</v>
      </c>
    </row>
    <row r="38" spans="1:22" ht="18" customHeight="1">
      <c r="A38" s="4">
        <v>37</v>
      </c>
      <c r="B38" s="37">
        <v>42461</v>
      </c>
      <c r="C38" s="34" t="s">
        <v>49</v>
      </c>
      <c r="D38" s="34" t="s">
        <v>10</v>
      </c>
      <c r="E38" s="34" t="s">
        <v>12</v>
      </c>
      <c r="F38" s="34" t="s">
        <v>146</v>
      </c>
      <c r="G38" s="21"/>
      <c r="H38" s="21"/>
      <c r="I38" s="21" t="s">
        <v>19</v>
      </c>
      <c r="J38" s="21" t="s">
        <v>37</v>
      </c>
      <c r="L38" s="4">
        <v>36</v>
      </c>
      <c r="M38" s="34" t="s">
        <v>53</v>
      </c>
      <c r="N38" s="10">
        <f>COUNTIF($C$2:$H$881,"佐藤純一")</f>
        <v>69</v>
      </c>
      <c r="O38" s="10">
        <f t="shared" si="1"/>
        <v>69</v>
      </c>
      <c r="P38" s="24"/>
      <c r="Q38" s="10">
        <f>COUNTIF($C$2:$C$881,"佐藤純一")</f>
        <v>17</v>
      </c>
      <c r="R38" s="10">
        <f>COUNTIF($D$2:$D$881,"佐藤純一")</f>
        <v>17</v>
      </c>
      <c r="S38" s="10">
        <f>COUNTIF($E$2:$E$881,"佐藤純一")</f>
        <v>19</v>
      </c>
      <c r="T38" s="10">
        <f>COUNTIF($F$2:$F$881,"佐藤純一")</f>
        <v>16</v>
      </c>
      <c r="U38" s="10">
        <f>COUNTIF($G$2:$G$881,"佐藤純一")</f>
        <v>0</v>
      </c>
      <c r="V38" s="10">
        <f>COUNTIF($H$2:$H$881,"佐藤純一")</f>
        <v>0</v>
      </c>
    </row>
    <row r="39" spans="1:22" ht="18" customHeight="1">
      <c r="A39" s="4">
        <v>38</v>
      </c>
      <c r="B39" s="37">
        <v>42461</v>
      </c>
      <c r="C39" s="34" t="s">
        <v>142</v>
      </c>
      <c r="D39" s="34" t="s">
        <v>56</v>
      </c>
      <c r="E39" s="34" t="s">
        <v>29</v>
      </c>
      <c r="F39" s="34" t="s">
        <v>42</v>
      </c>
      <c r="G39" s="21"/>
      <c r="H39" s="21"/>
      <c r="I39" s="21" t="s">
        <v>14</v>
      </c>
      <c r="J39" s="21" t="s">
        <v>20</v>
      </c>
      <c r="L39" s="4">
        <v>37</v>
      </c>
      <c r="M39" s="34" t="s">
        <v>147</v>
      </c>
      <c r="N39" s="10">
        <f>COUNTIF($C$2:$H$881,"良川昌美")</f>
        <v>69</v>
      </c>
      <c r="O39" s="10">
        <f t="shared" si="1"/>
        <v>69</v>
      </c>
      <c r="P39" s="24"/>
      <c r="Q39" s="10">
        <f>COUNTIF($C$2:$C$881,"良川昌美")</f>
        <v>17</v>
      </c>
      <c r="R39" s="10">
        <f>COUNTIF($D$2:$D$881,"良川昌美")</f>
        <v>18</v>
      </c>
      <c r="S39" s="10">
        <f>COUNTIF($E$2:$E$881,"良川昌美")</f>
        <v>17</v>
      </c>
      <c r="T39" s="10">
        <f>COUNTIF($F$2:$F$881,"良川昌美")</f>
        <v>17</v>
      </c>
      <c r="U39" s="10">
        <f>COUNTIF($G$2:$G$881,"良川昌美")</f>
        <v>0</v>
      </c>
      <c r="V39" s="10">
        <f>COUNTIF($H$2:$H$881,"良川昌美")</f>
        <v>0</v>
      </c>
    </row>
    <row r="40" spans="1:22" ht="18" customHeight="1">
      <c r="A40" s="4">
        <v>39</v>
      </c>
      <c r="B40" s="37">
        <v>42461</v>
      </c>
      <c r="C40" s="34" t="s">
        <v>17</v>
      </c>
      <c r="D40" s="34" t="s">
        <v>131</v>
      </c>
      <c r="E40" s="34" t="s">
        <v>41</v>
      </c>
      <c r="F40" s="34" t="s">
        <v>30</v>
      </c>
      <c r="G40" s="21"/>
      <c r="H40" s="21"/>
      <c r="I40" s="21" t="s">
        <v>9</v>
      </c>
      <c r="J40" s="21" t="s">
        <v>32</v>
      </c>
      <c r="L40" s="4">
        <v>38</v>
      </c>
      <c r="M40" s="36" t="s">
        <v>104</v>
      </c>
      <c r="N40" s="10">
        <f>COUNTIF($C$2:$H$881,"市川貴之")</f>
        <v>67</v>
      </c>
      <c r="O40" s="10">
        <f t="shared" si="1"/>
        <v>67</v>
      </c>
      <c r="P40" s="24"/>
      <c r="Q40" s="10">
        <f>COUNTIF($C$2:$C$881,"市川貴之")</f>
        <v>17</v>
      </c>
      <c r="R40" s="10">
        <f>COUNTIF($D$2:$D$881,"市川貴之")</f>
        <v>18</v>
      </c>
      <c r="S40" s="10">
        <f>COUNTIF($E$2:$E$881,"市川貴之")</f>
        <v>14</v>
      </c>
      <c r="T40" s="10">
        <f>COUNTIF($F$2:$F$881,"市川貴之")</f>
        <v>17</v>
      </c>
      <c r="U40" s="10">
        <f>COUNTIF($G$2:$G$881,"市川貴之")</f>
        <v>0</v>
      </c>
      <c r="V40" s="10">
        <f>COUNTIF($H$2:$H$881,"市川貴之")</f>
        <v>1</v>
      </c>
    </row>
    <row r="41" spans="1:22" ht="18" customHeight="1">
      <c r="A41" s="4">
        <v>40</v>
      </c>
      <c r="B41" s="37">
        <v>42462</v>
      </c>
      <c r="C41" s="34" t="s">
        <v>40</v>
      </c>
      <c r="D41" s="34" t="s">
        <v>34</v>
      </c>
      <c r="E41" s="34" t="s">
        <v>72</v>
      </c>
      <c r="F41" s="34" t="s">
        <v>11</v>
      </c>
      <c r="G41" s="21"/>
      <c r="H41" s="21"/>
      <c r="I41" s="21" t="s">
        <v>13</v>
      </c>
      <c r="J41" s="21" t="s">
        <v>38</v>
      </c>
      <c r="L41" s="4">
        <v>39</v>
      </c>
      <c r="M41" s="36" t="s">
        <v>103</v>
      </c>
      <c r="N41" s="10">
        <f>COUNTIF($C$2:$H$881,"村山太朗")</f>
        <v>63</v>
      </c>
      <c r="O41" s="10">
        <f t="shared" si="1"/>
        <v>63</v>
      </c>
      <c r="P41" s="24"/>
      <c r="Q41" s="10">
        <f>COUNTIF($C$2:$C$881,"村山太朗")</f>
        <v>15</v>
      </c>
      <c r="R41" s="10">
        <f>COUNTIF($D$2:$D$881,"村山太朗")</f>
        <v>11</v>
      </c>
      <c r="S41" s="10">
        <f>COUNTIF($E$2:$E$881,"村山太朗")</f>
        <v>17</v>
      </c>
      <c r="T41" s="10">
        <f>COUNTIF($F$2:$F$881,"村山太朗")</f>
        <v>20</v>
      </c>
      <c r="U41" s="10">
        <f>COUNTIF($G$2:$G$881,"村山太朗")</f>
        <v>0</v>
      </c>
      <c r="V41" s="10">
        <f>COUNTIF($H$2:$H$881,"村山太朗")</f>
        <v>0</v>
      </c>
    </row>
    <row r="42" spans="1:22" ht="18" customHeight="1">
      <c r="A42" s="4">
        <v>41</v>
      </c>
      <c r="B42" s="37">
        <v>42462</v>
      </c>
      <c r="C42" s="34" t="s">
        <v>10</v>
      </c>
      <c r="D42" s="34" t="s">
        <v>12</v>
      </c>
      <c r="E42" s="34" t="s">
        <v>146</v>
      </c>
      <c r="F42" s="34" t="s">
        <v>24</v>
      </c>
      <c r="G42" s="21"/>
      <c r="H42" s="21"/>
      <c r="I42" s="21" t="s">
        <v>19</v>
      </c>
      <c r="J42" s="21" t="s">
        <v>37</v>
      </c>
      <c r="L42" s="4">
        <v>40</v>
      </c>
      <c r="M42" s="34" t="s">
        <v>138</v>
      </c>
      <c r="N42" s="10">
        <f>COUNTIF($C$2:$H$881,"坂井遼太郎")</f>
        <v>57</v>
      </c>
      <c r="O42" s="10">
        <f t="shared" si="1"/>
        <v>57</v>
      </c>
      <c r="P42" s="24"/>
      <c r="Q42" s="10">
        <f>COUNTIF($C$2:$C$881,"坂井遼太郎")</f>
        <v>16</v>
      </c>
      <c r="R42" s="10">
        <f>COUNTIF($D$2:$D$881,"坂井遼太郎")</f>
        <v>14</v>
      </c>
      <c r="S42" s="10">
        <f>COUNTIF($E$2:$E$881,"坂井遼太郎")</f>
        <v>14</v>
      </c>
      <c r="T42" s="10">
        <f>COUNTIF($F$2:$F$881,"坂井遼太郎")</f>
        <v>13</v>
      </c>
      <c r="U42" s="10">
        <f>COUNTIF($G$2:$G$881,"坂井遼太郎")</f>
        <v>0</v>
      </c>
      <c r="V42" s="10">
        <f>COUNTIF($H$2:$H$881,"坂井遼太郎")</f>
        <v>0</v>
      </c>
    </row>
    <row r="43" spans="1:22" ht="18" customHeight="1">
      <c r="A43" s="4">
        <v>42</v>
      </c>
      <c r="B43" s="37">
        <v>42462</v>
      </c>
      <c r="C43" s="34" t="s">
        <v>36</v>
      </c>
      <c r="D43" s="34" t="s">
        <v>35</v>
      </c>
      <c r="E43" s="34" t="s">
        <v>5</v>
      </c>
      <c r="F43" s="34" t="s">
        <v>28</v>
      </c>
      <c r="G43" s="21"/>
      <c r="H43" s="21"/>
      <c r="I43" s="21" t="s">
        <v>31</v>
      </c>
      <c r="J43" s="21" t="s">
        <v>25</v>
      </c>
      <c r="L43" s="4">
        <v>41</v>
      </c>
      <c r="M43" s="36" t="s">
        <v>106</v>
      </c>
      <c r="N43" s="10">
        <f>COUNTIF($C$2:$H$881,"芦原英智")</f>
        <v>48</v>
      </c>
      <c r="O43" s="10">
        <f t="shared" si="1"/>
        <v>48</v>
      </c>
      <c r="P43" s="24"/>
      <c r="Q43" s="10">
        <f>COUNTIF($C$2:$C$881,"芦原英智")</f>
        <v>13</v>
      </c>
      <c r="R43" s="10">
        <f>COUNTIF($D$2:$D$881,"芦原英智")</f>
        <v>13</v>
      </c>
      <c r="S43" s="10">
        <f>COUNTIF($E$2:$E$881,"芦原英智")</f>
        <v>11</v>
      </c>
      <c r="T43" s="10">
        <f>COUNTIF($F$2:$F$881,"芦原英智")</f>
        <v>11</v>
      </c>
      <c r="U43" s="10">
        <f>COUNTIF($G$2:$G$881,"芦原英智")</f>
        <v>0</v>
      </c>
      <c r="V43" s="10">
        <f>COUNTIF($H$2:$H$881,"芦原英智")</f>
        <v>0</v>
      </c>
    </row>
    <row r="44" spans="1:22" ht="18" customHeight="1">
      <c r="A44" s="4">
        <v>43</v>
      </c>
      <c r="B44" s="37">
        <v>42462</v>
      </c>
      <c r="C44" s="34" t="s">
        <v>23</v>
      </c>
      <c r="D44" s="34" t="s">
        <v>43</v>
      </c>
      <c r="E44" s="34" t="s">
        <v>50</v>
      </c>
      <c r="F44" s="34" t="s">
        <v>46</v>
      </c>
      <c r="G44" s="21"/>
      <c r="H44" s="21"/>
      <c r="I44" s="21" t="s">
        <v>26</v>
      </c>
      <c r="J44" s="21" t="s">
        <v>8</v>
      </c>
      <c r="L44" s="4">
        <v>42</v>
      </c>
      <c r="M44" s="36" t="s">
        <v>105</v>
      </c>
      <c r="N44" s="10">
        <f>COUNTIF($C$2:$H$881,"山口義治")</f>
        <v>44</v>
      </c>
      <c r="O44" s="10">
        <f t="shared" si="1"/>
        <v>44</v>
      </c>
      <c r="P44" s="24"/>
      <c r="Q44" s="10">
        <f>COUNTIF($C$2:$C$881,"山口義治")</f>
        <v>13</v>
      </c>
      <c r="R44" s="10">
        <f>COUNTIF($D$2:$D$881,"山口義治")</f>
        <v>12</v>
      </c>
      <c r="S44" s="10">
        <f>COUNTIF($E$2:$E$881,"山口義治")</f>
        <v>10</v>
      </c>
      <c r="T44" s="10">
        <f>COUNTIF($F$2:$F$881,"山口義治")</f>
        <v>9</v>
      </c>
      <c r="U44" s="10">
        <f>COUNTIF($G$2:$G$881,"山口義治")</f>
        <v>0</v>
      </c>
      <c r="V44" s="10">
        <f>COUNTIF($H$2:$H$881,"山口義治")</f>
        <v>0</v>
      </c>
    </row>
    <row r="45" spans="1:22" ht="18" customHeight="1">
      <c r="A45" s="4">
        <v>44</v>
      </c>
      <c r="B45" s="37">
        <v>42462</v>
      </c>
      <c r="C45" s="34" t="s">
        <v>131</v>
      </c>
      <c r="D45" s="34" t="s">
        <v>41</v>
      </c>
      <c r="E45" s="34" t="s">
        <v>30</v>
      </c>
      <c r="F45" s="34" t="s">
        <v>39</v>
      </c>
      <c r="G45" s="21"/>
      <c r="H45" s="21"/>
      <c r="I45" s="21" t="s">
        <v>9</v>
      </c>
      <c r="J45" s="21" t="s">
        <v>32</v>
      </c>
      <c r="L45" s="4">
        <v>43</v>
      </c>
      <c r="M45" s="34" t="s">
        <v>152</v>
      </c>
      <c r="N45" s="10">
        <f>COUNTIF($C$2:$H$881,"大和貴弘")</f>
        <v>31</v>
      </c>
      <c r="O45" s="10">
        <f t="shared" si="1"/>
        <v>31</v>
      </c>
      <c r="P45" s="24"/>
      <c r="Q45" s="10">
        <f>COUNTIF($C$2:$C$881,"大和貴弘")</f>
        <v>7</v>
      </c>
      <c r="R45" s="10">
        <f>COUNTIF($D$2:$D$881,"大和貴弘")</f>
        <v>6</v>
      </c>
      <c r="S45" s="10">
        <f>COUNTIF($E$2:$E$881,"大和貴弘")</f>
        <v>9</v>
      </c>
      <c r="T45" s="10">
        <f>COUNTIF($F$2:$F$881,"大和貴弘")</f>
        <v>9</v>
      </c>
      <c r="U45" s="10">
        <f>COUNTIF($G$2:$G$881,"大和貴弘")</f>
        <v>0</v>
      </c>
      <c r="V45" s="10">
        <f>COUNTIF($H$2:$H$881,"大和貴弘")</f>
        <v>0</v>
      </c>
    </row>
    <row r="46" spans="1:22" ht="18" customHeight="1">
      <c r="A46" s="4">
        <v>45</v>
      </c>
      <c r="B46" s="37">
        <v>42462</v>
      </c>
      <c r="C46" s="34" t="s">
        <v>56</v>
      </c>
      <c r="D46" s="34" t="s">
        <v>29</v>
      </c>
      <c r="E46" s="34" t="s">
        <v>42</v>
      </c>
      <c r="F46" s="34" t="s">
        <v>47</v>
      </c>
      <c r="G46" s="21"/>
      <c r="H46" s="21"/>
      <c r="I46" s="21" t="s">
        <v>14</v>
      </c>
      <c r="J46" s="21" t="s">
        <v>20</v>
      </c>
      <c r="L46" s="4">
        <v>44</v>
      </c>
      <c r="M46" s="34" t="s">
        <v>107</v>
      </c>
      <c r="N46" s="10">
        <f>COUNTIF($C$2:$H$881,"長井功一")</f>
        <v>28</v>
      </c>
      <c r="O46" s="10">
        <f t="shared" si="1"/>
        <v>28</v>
      </c>
      <c r="P46" s="24"/>
      <c r="Q46" s="10">
        <f>COUNTIF($C$2:$C$881,"長井功一")</f>
        <v>7</v>
      </c>
      <c r="R46" s="10">
        <f>COUNTIF($D$2:$D$881,"長井功一")</f>
        <v>9</v>
      </c>
      <c r="S46" s="10">
        <f>COUNTIF($E$2:$E$881,"長井功一")</f>
        <v>6</v>
      </c>
      <c r="T46" s="10">
        <f>COUNTIF($F$2:$F$881,"長井功一")</f>
        <v>6</v>
      </c>
      <c r="U46" s="10">
        <f>COUNTIF($G$2:$G$881,"長井功一")</f>
        <v>0</v>
      </c>
      <c r="V46" s="10">
        <f>COUNTIF($H$2:$H$881,"長井功一")</f>
        <v>0</v>
      </c>
    </row>
    <row r="47" spans="1:22" ht="18" customHeight="1">
      <c r="A47" s="4">
        <v>46</v>
      </c>
      <c r="B47" s="37">
        <v>42463</v>
      </c>
      <c r="C47" s="34" t="s">
        <v>35</v>
      </c>
      <c r="D47" s="34" t="s">
        <v>5</v>
      </c>
      <c r="E47" s="34" t="s">
        <v>28</v>
      </c>
      <c r="F47" s="34" t="s">
        <v>55</v>
      </c>
      <c r="G47" s="21"/>
      <c r="H47" s="21"/>
      <c r="I47" s="21" t="s">
        <v>31</v>
      </c>
      <c r="J47" s="21" t="s">
        <v>25</v>
      </c>
      <c r="L47" s="4">
        <v>45</v>
      </c>
      <c r="M47" s="34" t="s">
        <v>108</v>
      </c>
      <c r="N47" s="10">
        <f>COUNTIF($C$2:$H$881,"岩下健吾")</f>
        <v>7</v>
      </c>
      <c r="O47" s="10">
        <f t="shared" si="1"/>
        <v>7</v>
      </c>
      <c r="P47" s="24"/>
      <c r="Q47" s="10">
        <f>COUNTIF($C$2:$C$881,"岩下健吾")</f>
        <v>0</v>
      </c>
      <c r="R47" s="10">
        <f>COUNTIF($D$2:$D$881,"岩下健吾")</f>
        <v>1</v>
      </c>
      <c r="S47" s="10">
        <f>COUNTIF($E$2:$E$881,"岩下健吾")</f>
        <v>3</v>
      </c>
      <c r="T47" s="10">
        <f>COUNTIF($F$2:$F$881,"岩下健吾")</f>
        <v>3</v>
      </c>
      <c r="U47" s="10">
        <f>COUNTIF($G$2:$G$881,"岩下健吾")</f>
        <v>0</v>
      </c>
      <c r="V47" s="10">
        <f>COUNTIF($H$2:$H$881,"岩下健吾")</f>
        <v>0</v>
      </c>
    </row>
    <row r="48" spans="1:22" ht="18" customHeight="1">
      <c r="A48" s="4">
        <v>47</v>
      </c>
      <c r="B48" s="37">
        <v>42463</v>
      </c>
      <c r="C48" s="34" t="s">
        <v>34</v>
      </c>
      <c r="D48" s="34" t="s">
        <v>72</v>
      </c>
      <c r="E48" s="34" t="s">
        <v>11</v>
      </c>
      <c r="F48" s="34" t="s">
        <v>4</v>
      </c>
      <c r="G48" s="21"/>
      <c r="H48" s="21"/>
      <c r="I48" s="21" t="s">
        <v>13</v>
      </c>
      <c r="J48" s="21" t="s">
        <v>38</v>
      </c>
      <c r="L48" s="4">
        <v>46</v>
      </c>
      <c r="M48" s="34" t="s">
        <v>73</v>
      </c>
      <c r="N48" s="10">
        <f>COUNTIF($C$2:$H$881,"須山祐多")</f>
        <v>5</v>
      </c>
      <c r="O48" s="10">
        <f t="shared" si="1"/>
        <v>5</v>
      </c>
      <c r="P48" s="24"/>
      <c r="Q48" s="10">
        <f>COUNTIF($C$2:$C$881,"須山祐多")</f>
        <v>0</v>
      </c>
      <c r="R48" s="10">
        <f>COUNTIF($D$2:$D$881,"須山祐多")</f>
        <v>1</v>
      </c>
      <c r="S48" s="10">
        <f>COUNTIF($E$2:$E$881,"須山祐多")</f>
        <v>2</v>
      </c>
      <c r="T48" s="10">
        <f>COUNTIF($F$2:$F$881,"須山祐多")</f>
        <v>2</v>
      </c>
      <c r="U48" s="10">
        <f>COUNTIF($G$2:$G$881,"須山祐多")</f>
        <v>0</v>
      </c>
      <c r="V48" s="10">
        <f>COUNTIF($H$2:$H$881,"須山祐多")</f>
        <v>0</v>
      </c>
    </row>
    <row r="49" spans="1:22" ht="18" customHeight="1">
      <c r="A49" s="4">
        <v>48</v>
      </c>
      <c r="B49" s="37">
        <v>42463</v>
      </c>
      <c r="C49" s="34" t="s">
        <v>41</v>
      </c>
      <c r="D49" s="34" t="s">
        <v>30</v>
      </c>
      <c r="E49" s="34" t="s">
        <v>39</v>
      </c>
      <c r="F49" s="34" t="s">
        <v>17</v>
      </c>
      <c r="G49" s="21"/>
      <c r="H49" s="21"/>
      <c r="I49" s="21" t="s">
        <v>9</v>
      </c>
      <c r="J49" s="21" t="s">
        <v>32</v>
      </c>
      <c r="L49" s="4">
        <v>47</v>
      </c>
      <c r="M49" s="34" t="s">
        <v>109</v>
      </c>
      <c r="N49" s="10">
        <f>COUNTIF($C$2:$H$881,"梅木謙一")</f>
        <v>5</v>
      </c>
      <c r="O49" s="10">
        <f t="shared" si="1"/>
        <v>5</v>
      </c>
      <c r="P49" s="24"/>
      <c r="Q49" s="10">
        <f>COUNTIF($C$2:$C$881,"梅木謙一")</f>
        <v>0</v>
      </c>
      <c r="R49" s="10">
        <f>COUNTIF($D$2:$D$881,"梅木謙一")</f>
        <v>1</v>
      </c>
      <c r="S49" s="10">
        <f>COUNTIF($E$2:$E$881,"梅木謙一")</f>
        <v>2</v>
      </c>
      <c r="T49" s="10">
        <f>COUNTIF($F$2:$F$881,"梅木謙一")</f>
        <v>2</v>
      </c>
      <c r="U49" s="10">
        <f>COUNTIF($G$2:$G$881,"梅木謙一")</f>
        <v>0</v>
      </c>
      <c r="V49" s="10">
        <f>COUNTIF($H$2:$H$881,"梅木謙一")</f>
        <v>0</v>
      </c>
    </row>
    <row r="50" spans="1:22" ht="18" customHeight="1">
      <c r="A50" s="4">
        <v>49</v>
      </c>
      <c r="B50" s="37">
        <v>42463</v>
      </c>
      <c r="C50" s="34" t="s">
        <v>29</v>
      </c>
      <c r="D50" s="34" t="s">
        <v>42</v>
      </c>
      <c r="E50" s="34" t="s">
        <v>47</v>
      </c>
      <c r="F50" s="34" t="s">
        <v>142</v>
      </c>
      <c r="G50" s="21"/>
      <c r="H50" s="21"/>
      <c r="I50" s="21" t="s">
        <v>14</v>
      </c>
      <c r="J50" s="21" t="s">
        <v>20</v>
      </c>
      <c r="L50" s="4">
        <v>48</v>
      </c>
      <c r="M50" s="34" t="s">
        <v>156</v>
      </c>
      <c r="N50" s="10">
        <f>COUNTIF($C$2:$H$881,"柳内遼平")</f>
        <v>2</v>
      </c>
      <c r="O50" s="10">
        <f t="shared" si="1"/>
        <v>2</v>
      </c>
      <c r="P50" s="24"/>
      <c r="Q50" s="10">
        <f>COUNTIF($C$2:$C$881,"柳内遼平")</f>
        <v>0</v>
      </c>
      <c r="R50" s="10">
        <f>COUNTIF($D$2:$D$881,"柳内遼平")</f>
        <v>0</v>
      </c>
      <c r="S50" s="10">
        <f>COUNTIF($E$2:$E$881,"柳内遼平")</f>
        <v>1</v>
      </c>
      <c r="T50" s="10">
        <f>COUNTIF($F$2:$F$881,"柳内遼平")</f>
        <v>1</v>
      </c>
      <c r="U50" s="10">
        <f>COUNTIF($G$2:$G$881,"柳内遼平")</f>
        <v>0</v>
      </c>
      <c r="V50" s="10">
        <f>COUNTIF($H$2:$H$881,"柳内遼平")</f>
        <v>0</v>
      </c>
    </row>
    <row r="51" spans="1:22" ht="18" customHeight="1">
      <c r="A51" s="4">
        <v>50</v>
      </c>
      <c r="B51" s="37">
        <v>42463</v>
      </c>
      <c r="C51" s="34" t="s">
        <v>43</v>
      </c>
      <c r="D51" s="34" t="s">
        <v>50</v>
      </c>
      <c r="E51" s="34" t="s">
        <v>46</v>
      </c>
      <c r="F51" s="34" t="s">
        <v>132</v>
      </c>
      <c r="G51" s="21"/>
      <c r="H51" s="21"/>
      <c r="I51" s="21" t="s">
        <v>26</v>
      </c>
      <c r="J51" s="21" t="s">
        <v>8</v>
      </c>
      <c r="L51" s="4">
        <v>49</v>
      </c>
      <c r="M51" s="34" t="s">
        <v>111</v>
      </c>
      <c r="N51" s="10">
        <f>COUNTIF($C$2:$H$881,"長川真也")</f>
        <v>0</v>
      </c>
      <c r="O51" s="10">
        <f t="shared" si="1"/>
        <v>0</v>
      </c>
      <c r="P51" s="24"/>
      <c r="Q51" s="10">
        <f>COUNTIF($C$2:$C$881,"長川真也")</f>
        <v>0</v>
      </c>
      <c r="R51" s="10">
        <f>COUNTIF($D$2:$D$881,"長川真也")</f>
        <v>0</v>
      </c>
      <c r="S51" s="10">
        <f>COUNTIF($E$2:$E$881,"長川真也")</f>
        <v>0</v>
      </c>
      <c r="T51" s="10">
        <f>COUNTIF($F$2:$F$881,"長川真也")</f>
        <v>0</v>
      </c>
      <c r="U51" s="10">
        <f>COUNTIF($G$2:$G$881,"長川真也")</f>
        <v>0</v>
      </c>
      <c r="V51" s="10">
        <f>COUNTIF($H$2:$H$881,"長川真也")</f>
        <v>0</v>
      </c>
    </row>
    <row r="52" spans="1:22" ht="18" customHeight="1">
      <c r="A52" s="4">
        <v>51</v>
      </c>
      <c r="B52" s="37">
        <v>42463</v>
      </c>
      <c r="C52" s="34" t="s">
        <v>12</v>
      </c>
      <c r="D52" s="34" t="s">
        <v>146</v>
      </c>
      <c r="E52" s="34" t="s">
        <v>24</v>
      </c>
      <c r="F52" s="34" t="s">
        <v>49</v>
      </c>
      <c r="G52" s="21"/>
      <c r="H52" s="21"/>
      <c r="I52" s="21" t="s">
        <v>19</v>
      </c>
      <c r="J52" s="21" t="s">
        <v>37</v>
      </c>
      <c r="L52" s="4">
        <v>50</v>
      </c>
      <c r="M52" s="34" t="s">
        <v>112</v>
      </c>
      <c r="N52" s="10">
        <f>COUNTIF($C$2:$H$881,"青木昴")</f>
        <v>0</v>
      </c>
      <c r="O52" s="10">
        <f t="shared" si="1"/>
        <v>0</v>
      </c>
      <c r="P52" s="24"/>
      <c r="Q52" s="10">
        <f>COUNTIF($C$2:$C$881,"青木昴")</f>
        <v>0</v>
      </c>
      <c r="R52" s="10">
        <f>COUNTIF($D$2:$D$881,"青木昴")</f>
        <v>0</v>
      </c>
      <c r="S52" s="10">
        <f>COUNTIF($E$2:$E$881,"青木昴")</f>
        <v>0</v>
      </c>
      <c r="T52" s="10">
        <f>COUNTIF($F$2:$F$881,"青木昴")</f>
        <v>0</v>
      </c>
      <c r="U52" s="10">
        <f>COUNTIF($G$2:$G$881,"青木昴")</f>
        <v>0</v>
      </c>
      <c r="V52" s="10">
        <f>COUNTIF($H$2:$H$881,"青木昴")</f>
        <v>0</v>
      </c>
    </row>
    <row r="53" spans="1:22" ht="18" customHeight="1">
      <c r="A53" s="4">
        <v>52</v>
      </c>
      <c r="B53" s="37">
        <v>42465</v>
      </c>
      <c r="C53" s="34" t="s">
        <v>72</v>
      </c>
      <c r="D53" s="34" t="s">
        <v>11</v>
      </c>
      <c r="E53" s="34" t="s">
        <v>153</v>
      </c>
      <c r="F53" s="34" t="s">
        <v>7</v>
      </c>
      <c r="G53" s="21"/>
      <c r="H53" s="21"/>
      <c r="I53" s="21" t="s">
        <v>26</v>
      </c>
      <c r="J53" s="21" t="s">
        <v>9</v>
      </c>
      <c r="L53" s="4">
        <v>51</v>
      </c>
      <c r="M53" s="34" t="s">
        <v>141</v>
      </c>
      <c r="N53" s="10">
        <f>COUNTIF($C$2:$H$881,"小石澤健")</f>
        <v>0</v>
      </c>
      <c r="O53" s="10">
        <f t="shared" si="1"/>
        <v>0</v>
      </c>
      <c r="P53" s="10"/>
      <c r="Q53" s="10">
        <f>COUNTIF($C$2:$C$881,"小石澤健")</f>
        <v>0</v>
      </c>
      <c r="R53" s="10">
        <f>COUNTIF($D$2:$D$881,"小石澤健")</f>
        <v>0</v>
      </c>
      <c r="S53" s="10">
        <f>COUNTIF($E$2:$E$881,"小石澤健")</f>
        <v>0</v>
      </c>
      <c r="T53" s="10">
        <f>COUNTIF($F$2:$F$881,"小石澤健")</f>
        <v>0</v>
      </c>
      <c r="U53" s="10">
        <f>COUNTIF($G$2:$G$881,"小石澤健")</f>
        <v>0</v>
      </c>
      <c r="V53" s="10">
        <f>COUNTIF($H$2:$H$881,"小石澤健")</f>
        <v>0</v>
      </c>
    </row>
    <row r="54" spans="1:22" ht="18" customHeight="1">
      <c r="A54" s="4">
        <v>53</v>
      </c>
      <c r="B54" s="37">
        <v>42465</v>
      </c>
      <c r="C54" s="34" t="s">
        <v>42</v>
      </c>
      <c r="D54" s="34" t="s">
        <v>45</v>
      </c>
      <c r="E54" s="34" t="s">
        <v>6</v>
      </c>
      <c r="F54" s="34" t="s">
        <v>18</v>
      </c>
      <c r="G54" s="21"/>
      <c r="H54" s="21"/>
      <c r="I54" s="21" t="s">
        <v>20</v>
      </c>
      <c r="J54" s="21" t="s">
        <v>13</v>
      </c>
      <c r="L54" s="4">
        <v>52</v>
      </c>
      <c r="M54" s="34" t="s">
        <v>115</v>
      </c>
      <c r="N54" s="10">
        <f>COUNTIF($C$2:$H$881,"古賀真之")</f>
        <v>0</v>
      </c>
      <c r="O54" s="10">
        <f t="shared" si="1"/>
        <v>0</v>
      </c>
      <c r="P54" s="24"/>
      <c r="Q54" s="10">
        <f>COUNTIF($C$2:$C$881,"古賀真之")</f>
        <v>0</v>
      </c>
      <c r="R54" s="10">
        <f>COUNTIF($D$2:$D$881,"古賀真之")</f>
        <v>0</v>
      </c>
      <c r="S54" s="10">
        <f>COUNTIF($E$2:$E$881,"古賀真之")</f>
        <v>0</v>
      </c>
      <c r="T54" s="10">
        <f>COUNTIF($F$2:$F$881,"古賀真之")</f>
        <v>0</v>
      </c>
      <c r="U54" s="10">
        <f>COUNTIF($G$2:$G$881,"古賀真之")</f>
        <v>0</v>
      </c>
      <c r="V54" s="10">
        <f>COUNTIF($H$2:$H$881,"古賀真之")</f>
        <v>0</v>
      </c>
    </row>
    <row r="55" spans="1:22" ht="18" customHeight="1">
      <c r="A55" s="4">
        <v>54</v>
      </c>
      <c r="B55" s="37">
        <v>42465</v>
      </c>
      <c r="C55" s="34" t="s">
        <v>5</v>
      </c>
      <c r="D55" s="34" t="s">
        <v>39</v>
      </c>
      <c r="E55" s="34" t="s">
        <v>21</v>
      </c>
      <c r="F55" s="34" t="s">
        <v>10</v>
      </c>
      <c r="G55" s="21"/>
      <c r="H55" s="21"/>
      <c r="I55" s="21" t="s">
        <v>32</v>
      </c>
      <c r="J55" s="21" t="s">
        <v>31</v>
      </c>
      <c r="L55" s="4">
        <v>53</v>
      </c>
      <c r="M55" s="34" t="s">
        <v>114</v>
      </c>
      <c r="N55" s="10">
        <f>COUNTIF($C$2:$H$881,"鈴木宏基")</f>
        <v>0</v>
      </c>
      <c r="O55" s="10">
        <f t="shared" si="1"/>
        <v>0</v>
      </c>
      <c r="P55" s="24"/>
      <c r="Q55" s="10">
        <f>COUNTIF($C$2:$C$881,"鈴木宏基")</f>
        <v>0</v>
      </c>
      <c r="R55" s="10">
        <f>COUNTIF($D$2:$D$881,"鈴木宏基")</f>
        <v>0</v>
      </c>
      <c r="S55" s="10">
        <f>COUNTIF($E$2:$E$881,"鈴木宏基")</f>
        <v>0</v>
      </c>
      <c r="T55" s="10">
        <f>COUNTIF($F$2:$F$881,"鈴木宏基")</f>
        <v>0</v>
      </c>
      <c r="U55" s="10">
        <f>COUNTIF($G$2:$G$881,"鈴木宏基")</f>
        <v>0</v>
      </c>
      <c r="V55" s="10">
        <f>COUNTIF($H$2:$H$881,"鈴木宏基")</f>
        <v>0</v>
      </c>
    </row>
    <row r="56" spans="1:22" ht="18" customHeight="1">
      <c r="A56" s="4">
        <v>55</v>
      </c>
      <c r="B56" s="37">
        <v>42465</v>
      </c>
      <c r="C56" s="34" t="s">
        <v>48</v>
      </c>
      <c r="D56" s="34" t="s">
        <v>24</v>
      </c>
      <c r="E56" s="34" t="s">
        <v>142</v>
      </c>
      <c r="F56" s="34" t="s">
        <v>36</v>
      </c>
      <c r="G56" s="21"/>
      <c r="H56" s="21"/>
      <c r="I56" s="21" t="s">
        <v>19</v>
      </c>
      <c r="J56" s="21" t="s">
        <v>14</v>
      </c>
      <c r="L56" s="4">
        <v>54</v>
      </c>
      <c r="M56" s="34" t="s">
        <v>116</v>
      </c>
      <c r="N56" s="10">
        <f>COUNTIF($C$2:$C$881,"山本力仁")</f>
        <v>0</v>
      </c>
      <c r="O56" s="10">
        <f t="shared" si="1"/>
        <v>0</v>
      </c>
      <c r="P56" s="24"/>
      <c r="Q56" s="10">
        <f>COUNTIF($C$2:$C$881,"山本力仁")</f>
        <v>0</v>
      </c>
      <c r="R56" s="10">
        <f>COUNTIF($D$2:$D$881,"山本力仁")</f>
        <v>0</v>
      </c>
      <c r="S56" s="10">
        <f>COUNTIF($E$2:$E$881,"山本力仁")</f>
        <v>0</v>
      </c>
      <c r="T56" s="10">
        <f>COUNTIF($F$2:$F$881,"山本力仁")</f>
        <v>0</v>
      </c>
      <c r="U56" s="10">
        <f>COUNTIF($G$2:$G$881,"山本力仁")</f>
        <v>0</v>
      </c>
      <c r="V56" s="10">
        <f>COUNTIF($H$2:$H$881,"山本力仁")</f>
        <v>0</v>
      </c>
    </row>
    <row r="57" spans="1:22" ht="18" customHeight="1">
      <c r="A57" s="4">
        <v>56</v>
      </c>
      <c r="B57" s="37">
        <v>42465</v>
      </c>
      <c r="C57" s="34" t="s">
        <v>146</v>
      </c>
      <c r="D57" s="34" t="s">
        <v>46</v>
      </c>
      <c r="E57" s="34" t="s">
        <v>22</v>
      </c>
      <c r="F57" s="34" t="s">
        <v>15</v>
      </c>
      <c r="G57" s="21"/>
      <c r="H57" s="21"/>
      <c r="I57" s="21" t="s">
        <v>25</v>
      </c>
      <c r="J57" s="21" t="s">
        <v>8</v>
      </c>
      <c r="L57" s="4">
        <v>55</v>
      </c>
      <c r="M57" s="57" t="s">
        <v>117</v>
      </c>
      <c r="N57" s="40">
        <f>COUNTIF($C$2:$H$881,"野田亮介")</f>
        <v>0</v>
      </c>
      <c r="O57" s="40">
        <f t="shared" si="1"/>
        <v>0</v>
      </c>
      <c r="P57" s="24"/>
      <c r="Q57" s="40">
        <f>COUNTIF($C$2:$C$881,"野田亮介")</f>
        <v>0</v>
      </c>
      <c r="R57" s="40">
        <f>COUNTIF($D$2:$D$881,"野田亮介")</f>
        <v>0</v>
      </c>
      <c r="S57" s="40">
        <f>COUNTIF($E$2:$E$881,"野田亮介")</f>
        <v>0</v>
      </c>
      <c r="T57" s="40">
        <f>COUNTIF($F$2:$F$881,"野田亮介")</f>
        <v>0</v>
      </c>
      <c r="U57" s="40">
        <f>COUNTIF($G$2:$G$881,"野田亮介")</f>
        <v>0</v>
      </c>
      <c r="V57" s="40">
        <f>COUNTIF($H$2:$H$881,"野田亮介")</f>
        <v>0</v>
      </c>
    </row>
    <row r="58" spans="1:22" ht="18" customHeight="1">
      <c r="A58" s="4">
        <v>57</v>
      </c>
      <c r="B58" s="37">
        <v>42465</v>
      </c>
      <c r="C58" s="34" t="s">
        <v>16</v>
      </c>
      <c r="D58" s="34" t="s">
        <v>27</v>
      </c>
      <c r="E58" s="34" t="s">
        <v>33</v>
      </c>
      <c r="F58" s="34" t="s">
        <v>131</v>
      </c>
      <c r="G58" s="21"/>
      <c r="H58" s="21"/>
      <c r="I58" s="21" t="s">
        <v>37</v>
      </c>
      <c r="J58" s="21" t="s">
        <v>38</v>
      </c>
      <c r="L58" s="4">
        <v>56</v>
      </c>
      <c r="M58" s="34" t="s">
        <v>110</v>
      </c>
      <c r="N58" s="10">
        <f>COUNTIF($C$2:$H$881,"山村裕也")</f>
        <v>0</v>
      </c>
      <c r="O58" s="10">
        <f t="shared" si="1"/>
        <v>0</v>
      </c>
      <c r="P58" s="24"/>
      <c r="Q58" s="10">
        <f>COUNTIF($C$2:$C$881,"山村裕也")</f>
        <v>0</v>
      </c>
      <c r="R58" s="10">
        <f>COUNTIF($D$2:$D$881,"山村裕也")</f>
        <v>0</v>
      </c>
      <c r="S58" s="10">
        <f>COUNTIF($E$2:$E$881,"山村裕也")</f>
        <v>0</v>
      </c>
      <c r="T58" s="10">
        <f>COUNTIF($F$2:$F$881,"山村裕也")</f>
        <v>0</v>
      </c>
      <c r="U58" s="10">
        <f>COUNTIF($G$2:$G$881,"山村裕也")</f>
        <v>0</v>
      </c>
      <c r="V58" s="10">
        <f>COUNTIF($H$2:$H$881,"山村裕也")</f>
        <v>0</v>
      </c>
    </row>
    <row r="59" spans="1:22" ht="18" customHeight="1">
      <c r="A59" s="4">
        <v>58</v>
      </c>
      <c r="B59" s="37">
        <v>42466</v>
      </c>
      <c r="C59" s="34" t="s">
        <v>45</v>
      </c>
      <c r="D59" s="34" t="s">
        <v>6</v>
      </c>
      <c r="E59" s="34" t="s">
        <v>18</v>
      </c>
      <c r="F59" s="34" t="s">
        <v>35</v>
      </c>
      <c r="G59" s="21"/>
      <c r="H59" s="21"/>
      <c r="I59" s="21" t="s">
        <v>20</v>
      </c>
      <c r="J59" s="21" t="s">
        <v>13</v>
      </c>
      <c r="L59" s="4">
        <v>57</v>
      </c>
      <c r="M59" s="21" t="s">
        <v>137</v>
      </c>
      <c r="N59" s="10">
        <f>COUNTIF($C$2:$H$881,"今岡諒平")</f>
        <v>0</v>
      </c>
      <c r="O59" s="10">
        <f t="shared" si="1"/>
        <v>0</v>
      </c>
      <c r="P59" s="10"/>
      <c r="Q59" s="10">
        <f>COUNTIF($C$2:$C$881,"今岡諒平")</f>
        <v>0</v>
      </c>
      <c r="R59" s="10">
        <f>COUNTIF($D$2:$D$881,"今岡諒平")</f>
        <v>0</v>
      </c>
      <c r="S59" s="10">
        <f>COUNTIF($E$2:$E$881,"今岡諒平")</f>
        <v>0</v>
      </c>
      <c r="T59" s="10">
        <f>COUNTIF($F$2:$F$881,"今岡諒平")</f>
        <v>0</v>
      </c>
      <c r="U59" s="10">
        <f>COUNTIF($G$2:$G$881,"今岡諒平")</f>
        <v>0</v>
      </c>
      <c r="V59" s="10">
        <f>COUNTIF($H$2:$H$881,"今岡諒平")</f>
        <v>0</v>
      </c>
    </row>
    <row r="60" spans="1:22" ht="18" customHeight="1">
      <c r="A60" s="4">
        <v>59</v>
      </c>
      <c r="B60" s="37">
        <v>42466</v>
      </c>
      <c r="C60" s="34" t="s">
        <v>39</v>
      </c>
      <c r="D60" s="34" t="s">
        <v>21</v>
      </c>
      <c r="E60" s="34" t="s">
        <v>10</v>
      </c>
      <c r="F60" s="34" t="s">
        <v>12</v>
      </c>
      <c r="G60" s="21"/>
      <c r="H60" s="21"/>
      <c r="I60" s="21" t="s">
        <v>32</v>
      </c>
      <c r="J60" s="21" t="s">
        <v>31</v>
      </c>
      <c r="L60" s="4">
        <v>58</v>
      </c>
      <c r="M60" s="34" t="s">
        <v>113</v>
      </c>
      <c r="N60" s="10">
        <f>COUNTIF($C$2:$H$881,"水口拓弥")</f>
        <v>0</v>
      </c>
      <c r="O60" s="10">
        <f t="shared" si="1"/>
        <v>0</v>
      </c>
      <c r="P60" s="24"/>
      <c r="Q60" s="10">
        <f>COUNTIF($C$2:$C$881,"水口拓弥")</f>
        <v>0</v>
      </c>
      <c r="R60" s="10">
        <f>COUNTIF($D$2:$D$881,"水口拓弥")</f>
        <v>0</v>
      </c>
      <c r="S60" s="10">
        <f>COUNTIF($E$2:$E$881,"水口拓弥")</f>
        <v>0</v>
      </c>
      <c r="T60" s="10">
        <f>COUNTIF($F$2:$F$881,"水口拓弥")</f>
        <v>0</v>
      </c>
      <c r="U60" s="10">
        <f>COUNTIF($G$2:$G$881,"水口拓弥")</f>
        <v>0</v>
      </c>
      <c r="V60" s="10">
        <f>COUNTIF($H$2:$H$881,"水口拓弥")</f>
        <v>0</v>
      </c>
    </row>
    <row r="61" spans="1:22" ht="18" customHeight="1">
      <c r="A61" s="4">
        <v>60</v>
      </c>
      <c r="B61" s="37">
        <v>42466</v>
      </c>
      <c r="C61" s="34" t="s">
        <v>46</v>
      </c>
      <c r="D61" s="34" t="s">
        <v>22</v>
      </c>
      <c r="E61" s="34" t="s">
        <v>15</v>
      </c>
      <c r="F61" s="34" t="s">
        <v>34</v>
      </c>
      <c r="G61" s="21"/>
      <c r="H61" s="21"/>
      <c r="I61" s="21" t="s">
        <v>25</v>
      </c>
      <c r="J61" s="21" t="s">
        <v>8</v>
      </c>
      <c r="L61" s="4">
        <v>59</v>
      </c>
      <c r="M61" s="34" t="s">
        <v>118</v>
      </c>
      <c r="N61" s="10">
        <f>COUNTIF($C$2:$H$881,"松本大輝")</f>
        <v>0</v>
      </c>
      <c r="O61" s="10">
        <f t="shared" si="1"/>
        <v>0</v>
      </c>
      <c r="P61" s="10"/>
      <c r="Q61" s="10">
        <f>COUNTIF($C$2:$C$881,"松本大輝")</f>
        <v>0</v>
      </c>
      <c r="R61" s="10">
        <f>COUNTIF($D$2:$D$881,"松本大輝")</f>
        <v>0</v>
      </c>
      <c r="S61" s="10">
        <f>COUNTIF($E$2:$E$881,"松本大輝")</f>
        <v>0</v>
      </c>
      <c r="T61" s="10">
        <f>COUNTIF($E$2:$F$881,"松本大輝")</f>
        <v>0</v>
      </c>
      <c r="U61" s="10">
        <f>COUNTIF($G$2:$G$881,"松本大輝")</f>
        <v>0</v>
      </c>
      <c r="V61" s="10">
        <f>COUNTIF($H$2:$H$881,"松本大輝")</f>
        <v>0</v>
      </c>
    </row>
    <row r="62" spans="1:22" ht="18" customHeight="1">
      <c r="A62" s="4">
        <v>61</v>
      </c>
      <c r="B62" s="37">
        <v>42466</v>
      </c>
      <c r="C62" s="34" t="s">
        <v>24</v>
      </c>
      <c r="D62" s="34" t="s">
        <v>142</v>
      </c>
      <c r="E62" s="34" t="s">
        <v>36</v>
      </c>
      <c r="F62" s="34" t="s">
        <v>44</v>
      </c>
      <c r="G62" s="21"/>
      <c r="H62" s="21"/>
      <c r="I62" s="21" t="s">
        <v>19</v>
      </c>
      <c r="J62" s="21" t="s">
        <v>14</v>
      </c>
      <c r="L62" s="4"/>
      <c r="M62" s="21" t="s">
        <v>401</v>
      </c>
      <c r="N62" s="10"/>
      <c r="O62" s="10"/>
      <c r="P62" s="10"/>
      <c r="Q62" s="10">
        <f t="shared" ref="Q62:V62" si="2">SUM(Q3:Q61)</f>
        <v>880</v>
      </c>
      <c r="R62" s="10">
        <f t="shared" si="2"/>
        <v>880</v>
      </c>
      <c r="S62" s="10">
        <f t="shared" si="2"/>
        <v>880</v>
      </c>
      <c r="T62" s="10">
        <f t="shared" si="2"/>
        <v>880</v>
      </c>
      <c r="U62" s="10">
        <f t="shared" si="2"/>
        <v>22</v>
      </c>
      <c r="V62" s="10">
        <f t="shared" si="2"/>
        <v>22</v>
      </c>
    </row>
    <row r="63" spans="1:22" ht="18" customHeight="1">
      <c r="A63" s="4">
        <v>62</v>
      </c>
      <c r="B63" s="37">
        <v>42466</v>
      </c>
      <c r="C63" s="34" t="s">
        <v>11</v>
      </c>
      <c r="D63" s="34" t="s">
        <v>153</v>
      </c>
      <c r="E63" s="34" t="s">
        <v>7</v>
      </c>
      <c r="F63" s="34" t="s">
        <v>43</v>
      </c>
      <c r="G63" s="21"/>
      <c r="H63" s="21"/>
      <c r="I63" s="21" t="s">
        <v>26</v>
      </c>
      <c r="J63" s="21" t="s">
        <v>9</v>
      </c>
    </row>
    <row r="64" spans="1:22" ht="18" customHeight="1">
      <c r="A64" s="4">
        <v>63</v>
      </c>
      <c r="B64" s="37">
        <v>42466</v>
      </c>
      <c r="C64" s="34" t="s">
        <v>27</v>
      </c>
      <c r="D64" s="34" t="s">
        <v>33</v>
      </c>
      <c r="E64" s="34" t="s">
        <v>131</v>
      </c>
      <c r="F64" s="34" t="s">
        <v>41</v>
      </c>
      <c r="G64" s="21"/>
      <c r="H64" s="21"/>
      <c r="I64" s="21" t="s">
        <v>37</v>
      </c>
      <c r="J64" s="21" t="s">
        <v>38</v>
      </c>
    </row>
    <row r="65" spans="1:22" ht="18" customHeight="1">
      <c r="A65" s="4">
        <v>64</v>
      </c>
      <c r="B65" s="37">
        <v>42467</v>
      </c>
      <c r="C65" s="34" t="s">
        <v>6</v>
      </c>
      <c r="D65" s="34" t="s">
        <v>18</v>
      </c>
      <c r="E65" s="34" t="s">
        <v>35</v>
      </c>
      <c r="F65" s="34" t="s">
        <v>42</v>
      </c>
      <c r="G65" s="21"/>
      <c r="H65" s="21"/>
      <c r="I65" s="21" t="s">
        <v>20</v>
      </c>
      <c r="J65" s="21" t="s">
        <v>13</v>
      </c>
    </row>
    <row r="66" spans="1:22" ht="18" customHeight="1">
      <c r="A66" s="4">
        <v>65</v>
      </c>
      <c r="B66" s="37">
        <v>42467</v>
      </c>
      <c r="C66" s="34" t="s">
        <v>33</v>
      </c>
      <c r="D66" s="34" t="s">
        <v>131</v>
      </c>
      <c r="E66" s="36" t="s">
        <v>41</v>
      </c>
      <c r="F66" s="34" t="s">
        <v>16</v>
      </c>
      <c r="G66" s="21"/>
      <c r="H66" s="21"/>
      <c r="I66" s="21" t="s">
        <v>37</v>
      </c>
      <c r="J66" s="21" t="s">
        <v>38</v>
      </c>
    </row>
    <row r="67" spans="1:22" ht="18" customHeight="1">
      <c r="A67" s="4">
        <v>66</v>
      </c>
      <c r="B67" s="37">
        <v>42467</v>
      </c>
      <c r="C67" s="34" t="s">
        <v>22</v>
      </c>
      <c r="D67" s="34" t="s">
        <v>15</v>
      </c>
      <c r="E67" s="34" t="s">
        <v>34</v>
      </c>
      <c r="F67" s="34" t="s">
        <v>146</v>
      </c>
      <c r="G67" s="21"/>
      <c r="H67" s="21"/>
      <c r="I67" s="21" t="s">
        <v>25</v>
      </c>
      <c r="J67" s="21" t="s">
        <v>8</v>
      </c>
      <c r="M67" s="12"/>
      <c r="N67" s="24"/>
      <c r="O67" s="24"/>
      <c r="P67" s="24"/>
      <c r="Q67" s="24"/>
      <c r="R67" s="24"/>
      <c r="S67" s="24"/>
      <c r="T67" s="24"/>
      <c r="U67" s="24"/>
      <c r="V67" s="24"/>
    </row>
    <row r="68" spans="1:22" ht="18" customHeight="1">
      <c r="A68" s="4">
        <v>67</v>
      </c>
      <c r="B68" s="37">
        <v>42468</v>
      </c>
      <c r="C68" s="34" t="s">
        <v>7</v>
      </c>
      <c r="D68" s="34" t="s">
        <v>47</v>
      </c>
      <c r="E68" s="34" t="s">
        <v>44</v>
      </c>
      <c r="F68" s="34" t="s">
        <v>23</v>
      </c>
      <c r="G68" s="21"/>
      <c r="H68" s="21"/>
      <c r="I68" s="21" t="s">
        <v>38</v>
      </c>
      <c r="J68" s="21" t="s">
        <v>19</v>
      </c>
      <c r="M68" s="12"/>
      <c r="N68" s="24"/>
      <c r="O68" s="24"/>
      <c r="P68" s="24"/>
      <c r="Q68" s="24"/>
      <c r="R68" s="24"/>
      <c r="S68" s="24"/>
      <c r="T68" s="24"/>
      <c r="U68" s="24"/>
      <c r="V68" s="24"/>
    </row>
    <row r="69" spans="1:22" ht="18" customHeight="1">
      <c r="A69" s="4">
        <v>68</v>
      </c>
      <c r="B69" s="37">
        <v>42468</v>
      </c>
      <c r="C69" s="34" t="s">
        <v>30</v>
      </c>
      <c r="D69" s="34" t="s">
        <v>151</v>
      </c>
      <c r="E69" s="34" t="s">
        <v>49</v>
      </c>
      <c r="F69" s="34" t="s">
        <v>40</v>
      </c>
      <c r="G69" s="21"/>
      <c r="H69" s="21"/>
      <c r="I69" s="21" t="s">
        <v>13</v>
      </c>
      <c r="J69" s="21" t="s">
        <v>14</v>
      </c>
      <c r="M69" s="12"/>
      <c r="N69" s="24"/>
      <c r="O69" s="24"/>
      <c r="P69" s="24"/>
      <c r="Q69" s="24"/>
      <c r="R69" s="24"/>
      <c r="S69" s="24"/>
      <c r="T69" s="24"/>
      <c r="U69" s="24"/>
      <c r="V69" s="24"/>
    </row>
    <row r="70" spans="1:22" ht="18" customHeight="1">
      <c r="A70" s="4">
        <v>69</v>
      </c>
      <c r="B70" s="37">
        <v>42468</v>
      </c>
      <c r="C70" s="34" t="s">
        <v>50</v>
      </c>
      <c r="D70" s="34" t="s">
        <v>28</v>
      </c>
      <c r="E70" s="34" t="s">
        <v>12</v>
      </c>
      <c r="F70" s="34" t="s">
        <v>27</v>
      </c>
      <c r="G70" s="21"/>
      <c r="H70" s="21"/>
      <c r="I70" s="21" t="s">
        <v>9</v>
      </c>
      <c r="J70" s="21" t="s">
        <v>31</v>
      </c>
      <c r="M70" s="12"/>
      <c r="N70" s="24"/>
      <c r="O70" s="24"/>
      <c r="P70" s="24"/>
      <c r="Q70" s="24"/>
      <c r="R70" s="24"/>
      <c r="S70" s="24"/>
      <c r="T70" s="24"/>
      <c r="U70" s="24"/>
      <c r="V70" s="24"/>
    </row>
    <row r="71" spans="1:22" ht="18" customHeight="1">
      <c r="A71" s="4">
        <v>70</v>
      </c>
      <c r="B71" s="37">
        <v>42468</v>
      </c>
      <c r="C71" s="34" t="s">
        <v>21</v>
      </c>
      <c r="D71" s="34" t="s">
        <v>35</v>
      </c>
      <c r="E71" s="34" t="s">
        <v>4</v>
      </c>
      <c r="F71" s="34" t="s">
        <v>5</v>
      </c>
      <c r="G71" s="21"/>
      <c r="H71" s="21"/>
      <c r="I71" s="21" t="s">
        <v>20</v>
      </c>
      <c r="J71" s="21" t="s">
        <v>37</v>
      </c>
      <c r="M71" s="12"/>
      <c r="N71" s="24"/>
      <c r="O71" s="24"/>
      <c r="P71" s="24"/>
      <c r="Q71" s="24"/>
      <c r="R71" s="24"/>
      <c r="S71" s="24"/>
      <c r="T71" s="24"/>
      <c r="U71" s="24"/>
      <c r="V71" s="24"/>
    </row>
    <row r="72" spans="1:22" ht="18" customHeight="1">
      <c r="A72" s="4">
        <v>71</v>
      </c>
      <c r="B72" s="37">
        <v>42468</v>
      </c>
      <c r="C72" s="34" t="s">
        <v>18</v>
      </c>
      <c r="D72" s="34" t="s">
        <v>41</v>
      </c>
      <c r="E72" s="34" t="s">
        <v>17</v>
      </c>
      <c r="F72" s="34" t="s">
        <v>48</v>
      </c>
      <c r="G72" s="21"/>
      <c r="H72" s="21"/>
      <c r="I72" s="21" t="s">
        <v>8</v>
      </c>
      <c r="J72" s="21" t="s">
        <v>32</v>
      </c>
      <c r="M72" s="12"/>
      <c r="N72" s="24"/>
      <c r="O72" s="24"/>
      <c r="P72" s="24"/>
      <c r="Q72" s="24"/>
      <c r="R72" s="24"/>
      <c r="S72" s="24"/>
      <c r="T72" s="24"/>
      <c r="U72" s="24"/>
      <c r="V72" s="24"/>
    </row>
    <row r="73" spans="1:22" ht="18" customHeight="1">
      <c r="A73" s="4">
        <v>72</v>
      </c>
      <c r="B73" s="37">
        <v>42469</v>
      </c>
      <c r="C73" s="34" t="s">
        <v>35</v>
      </c>
      <c r="D73" s="34" t="s">
        <v>4</v>
      </c>
      <c r="E73" s="34" t="s">
        <v>5</v>
      </c>
      <c r="F73" s="34" t="s">
        <v>153</v>
      </c>
      <c r="G73" s="21"/>
      <c r="H73" s="21"/>
      <c r="I73" s="21" t="s">
        <v>20</v>
      </c>
      <c r="J73" s="21" t="s">
        <v>37</v>
      </c>
    </row>
    <row r="74" spans="1:22" ht="18" customHeight="1">
      <c r="A74" s="4">
        <v>73</v>
      </c>
      <c r="B74" s="37">
        <v>42469</v>
      </c>
      <c r="C74" s="34" t="s">
        <v>47</v>
      </c>
      <c r="D74" s="36" t="s">
        <v>44</v>
      </c>
      <c r="E74" s="34" t="s">
        <v>23</v>
      </c>
      <c r="F74" s="34" t="s">
        <v>24</v>
      </c>
      <c r="G74" s="21"/>
      <c r="H74" s="21"/>
      <c r="I74" s="21" t="s">
        <v>38</v>
      </c>
      <c r="J74" s="21" t="s">
        <v>19</v>
      </c>
    </row>
    <row r="75" spans="1:22" ht="18" customHeight="1">
      <c r="A75" s="4">
        <v>74</v>
      </c>
      <c r="B75" s="37">
        <v>42469</v>
      </c>
      <c r="C75" s="34" t="s">
        <v>41</v>
      </c>
      <c r="D75" s="34" t="s">
        <v>17</v>
      </c>
      <c r="E75" s="34" t="s">
        <v>48</v>
      </c>
      <c r="F75" s="34" t="s">
        <v>29</v>
      </c>
      <c r="G75" s="21"/>
      <c r="H75" s="21"/>
      <c r="I75" s="21" t="s">
        <v>8</v>
      </c>
      <c r="J75" s="21" t="s">
        <v>32</v>
      </c>
      <c r="M75" s="12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42469</v>
      </c>
      <c r="C76" s="34" t="s">
        <v>28</v>
      </c>
      <c r="D76" s="34" t="s">
        <v>12</v>
      </c>
      <c r="E76" s="34" t="s">
        <v>27</v>
      </c>
      <c r="F76" s="34" t="s">
        <v>33</v>
      </c>
      <c r="G76" s="21"/>
      <c r="H76" s="21"/>
      <c r="I76" s="21" t="s">
        <v>9</v>
      </c>
      <c r="J76" s="21" t="s">
        <v>31</v>
      </c>
      <c r="M76" s="12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42469</v>
      </c>
      <c r="C77" s="36" t="s">
        <v>151</v>
      </c>
      <c r="D77" s="34" t="s">
        <v>49</v>
      </c>
      <c r="E77" s="34" t="s">
        <v>40</v>
      </c>
      <c r="F77" s="34" t="s">
        <v>6</v>
      </c>
      <c r="G77" s="21"/>
      <c r="H77" s="21"/>
      <c r="I77" s="21" t="s">
        <v>13</v>
      </c>
      <c r="J77" s="21" t="s">
        <v>14</v>
      </c>
      <c r="M77" s="12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42469</v>
      </c>
      <c r="C78" s="34" t="s">
        <v>15</v>
      </c>
      <c r="D78" s="34" t="s">
        <v>34</v>
      </c>
      <c r="E78" s="34" t="s">
        <v>146</v>
      </c>
      <c r="F78" s="34" t="s">
        <v>46</v>
      </c>
      <c r="G78" s="21"/>
      <c r="H78" s="21"/>
      <c r="I78" s="21" t="s">
        <v>25</v>
      </c>
      <c r="J78" s="21" t="s">
        <v>26</v>
      </c>
      <c r="M78" s="12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42470</v>
      </c>
      <c r="C79" s="34" t="s">
        <v>4</v>
      </c>
      <c r="D79" s="34" t="s">
        <v>5</v>
      </c>
      <c r="E79" s="34" t="s">
        <v>153</v>
      </c>
      <c r="F79" s="34" t="s">
        <v>21</v>
      </c>
      <c r="G79" s="21"/>
      <c r="H79" s="21"/>
      <c r="I79" s="21" t="s">
        <v>20</v>
      </c>
      <c r="J79" s="21" t="s">
        <v>37</v>
      </c>
      <c r="M79" s="12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42470</v>
      </c>
      <c r="C80" s="34" t="s">
        <v>34</v>
      </c>
      <c r="D80" s="34" t="s">
        <v>146</v>
      </c>
      <c r="E80" s="34" t="s">
        <v>46</v>
      </c>
      <c r="F80" s="34" t="s">
        <v>22</v>
      </c>
      <c r="G80" s="21"/>
      <c r="H80" s="21"/>
      <c r="I80" s="21" t="s">
        <v>25</v>
      </c>
      <c r="J80" s="21" t="s">
        <v>26</v>
      </c>
      <c r="M80" s="12"/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42470</v>
      </c>
      <c r="C81" s="34" t="s">
        <v>49</v>
      </c>
      <c r="D81" s="34" t="s">
        <v>40</v>
      </c>
      <c r="E81" s="34" t="s">
        <v>6</v>
      </c>
      <c r="F81" s="34" t="s">
        <v>30</v>
      </c>
      <c r="G81" s="21"/>
      <c r="H81" s="21"/>
      <c r="I81" s="21" t="s">
        <v>13</v>
      </c>
      <c r="J81" s="21" t="s">
        <v>14</v>
      </c>
      <c r="M81" s="12"/>
      <c r="N81" s="24"/>
      <c r="O81" s="24"/>
      <c r="P81" s="24"/>
      <c r="Q81" s="24"/>
      <c r="R81" s="24"/>
      <c r="S81" s="24"/>
      <c r="T81" s="24"/>
      <c r="U81" s="24"/>
      <c r="V81" s="24"/>
    </row>
    <row r="82" spans="1:22" ht="18" customHeight="1">
      <c r="A82" s="4">
        <v>81</v>
      </c>
      <c r="B82" s="37">
        <v>42470</v>
      </c>
      <c r="C82" s="34" t="s">
        <v>44</v>
      </c>
      <c r="D82" s="34" t="s">
        <v>23</v>
      </c>
      <c r="E82" s="34" t="s">
        <v>24</v>
      </c>
      <c r="F82" s="34" t="s">
        <v>7</v>
      </c>
      <c r="G82" s="21"/>
      <c r="H82" s="21"/>
      <c r="I82" s="21" t="s">
        <v>38</v>
      </c>
      <c r="J82" s="21" t="s">
        <v>19</v>
      </c>
      <c r="M82" s="12"/>
    </row>
    <row r="83" spans="1:22" ht="18" customHeight="1">
      <c r="A83" s="4">
        <v>82</v>
      </c>
      <c r="B83" s="37">
        <v>42470</v>
      </c>
      <c r="C83" s="34" t="s">
        <v>17</v>
      </c>
      <c r="D83" s="34" t="s">
        <v>48</v>
      </c>
      <c r="E83" s="34" t="s">
        <v>29</v>
      </c>
      <c r="F83" s="34" t="s">
        <v>18</v>
      </c>
      <c r="G83" s="21"/>
      <c r="H83" s="21"/>
      <c r="I83" s="21" t="s">
        <v>8</v>
      </c>
      <c r="J83" s="21" t="s">
        <v>32</v>
      </c>
      <c r="M83" s="12"/>
    </row>
    <row r="84" spans="1:22" ht="18" customHeight="1">
      <c r="A84" s="4">
        <v>83</v>
      </c>
      <c r="B84" s="37">
        <v>42470</v>
      </c>
      <c r="C84" s="34" t="s">
        <v>12</v>
      </c>
      <c r="D84" s="34" t="s">
        <v>27</v>
      </c>
      <c r="E84" s="34" t="s">
        <v>33</v>
      </c>
      <c r="F84" s="34" t="s">
        <v>50</v>
      </c>
      <c r="G84" s="21"/>
      <c r="H84" s="21"/>
      <c r="I84" s="21" t="s">
        <v>9</v>
      </c>
      <c r="J84" s="21" t="s">
        <v>31</v>
      </c>
      <c r="M84" s="12"/>
    </row>
    <row r="85" spans="1:22" ht="18" customHeight="1">
      <c r="A85" s="4">
        <v>84</v>
      </c>
      <c r="B85" s="37">
        <v>42472</v>
      </c>
      <c r="C85" s="34" t="s">
        <v>40</v>
      </c>
      <c r="D85" s="34" t="s">
        <v>24</v>
      </c>
      <c r="E85" s="34" t="s">
        <v>16</v>
      </c>
      <c r="F85" s="34" t="s">
        <v>47</v>
      </c>
      <c r="G85" s="21"/>
      <c r="H85" s="21"/>
      <c r="I85" s="21" t="s">
        <v>26</v>
      </c>
      <c r="J85" s="21" t="s">
        <v>31</v>
      </c>
      <c r="M85" s="12"/>
    </row>
    <row r="86" spans="1:22" ht="18" customHeight="1">
      <c r="A86" s="4">
        <v>85</v>
      </c>
      <c r="B86" s="37">
        <v>42472</v>
      </c>
      <c r="C86" s="34" t="s">
        <v>5</v>
      </c>
      <c r="D86" s="34" t="s">
        <v>36</v>
      </c>
      <c r="E86" s="34" t="s">
        <v>50</v>
      </c>
      <c r="F86" s="34" t="s">
        <v>35</v>
      </c>
      <c r="G86" s="21"/>
      <c r="H86" s="21"/>
      <c r="I86" s="21" t="s">
        <v>14</v>
      </c>
      <c r="J86" s="21" t="s">
        <v>37</v>
      </c>
      <c r="M86" s="12"/>
    </row>
    <row r="87" spans="1:22" ht="18" customHeight="1">
      <c r="A87" s="4">
        <v>86</v>
      </c>
      <c r="B87" s="37">
        <v>42472</v>
      </c>
      <c r="C87" s="34" t="s">
        <v>23</v>
      </c>
      <c r="D87" s="34" t="s">
        <v>29</v>
      </c>
      <c r="E87" s="34" t="s">
        <v>7</v>
      </c>
      <c r="F87" s="34" t="s">
        <v>15</v>
      </c>
      <c r="G87" s="21"/>
      <c r="H87" s="21"/>
      <c r="I87" s="21" t="s">
        <v>38</v>
      </c>
      <c r="J87" s="21" t="s">
        <v>13</v>
      </c>
      <c r="M87" s="12"/>
    </row>
    <row r="88" spans="1:22" ht="18" customHeight="1">
      <c r="A88" s="4">
        <v>87</v>
      </c>
      <c r="B88" s="37">
        <v>42472</v>
      </c>
      <c r="C88" s="34" t="s">
        <v>131</v>
      </c>
      <c r="D88" s="34" t="s">
        <v>42</v>
      </c>
      <c r="E88" s="34" t="s">
        <v>21</v>
      </c>
      <c r="F88" s="34" t="s">
        <v>48</v>
      </c>
      <c r="G88" s="21"/>
      <c r="H88" s="21"/>
      <c r="I88" s="21" t="s">
        <v>32</v>
      </c>
      <c r="J88" s="21" t="s">
        <v>25</v>
      </c>
      <c r="M88" s="12"/>
    </row>
    <row r="89" spans="1:22" ht="18" customHeight="1">
      <c r="A89" s="4">
        <v>88</v>
      </c>
      <c r="B89" s="37">
        <v>42472</v>
      </c>
      <c r="C89" s="34" t="s">
        <v>142</v>
      </c>
      <c r="D89" s="34" t="s">
        <v>10</v>
      </c>
      <c r="E89" s="34" t="s">
        <v>30</v>
      </c>
      <c r="F89" s="34" t="s">
        <v>41</v>
      </c>
      <c r="G89" s="21"/>
      <c r="H89" s="21"/>
      <c r="I89" s="21" t="s">
        <v>9</v>
      </c>
      <c r="J89" s="21" t="s">
        <v>8</v>
      </c>
      <c r="M89" s="12"/>
    </row>
    <row r="90" spans="1:22" ht="18" customHeight="1">
      <c r="A90" s="4">
        <v>89</v>
      </c>
      <c r="B90" s="37">
        <v>42472</v>
      </c>
      <c r="C90" s="34" t="s">
        <v>27</v>
      </c>
      <c r="D90" s="34" t="s">
        <v>43</v>
      </c>
      <c r="E90" s="34" t="s">
        <v>72</v>
      </c>
      <c r="F90" s="34" t="s">
        <v>11</v>
      </c>
      <c r="G90" s="21"/>
      <c r="H90" s="21"/>
      <c r="I90" s="21" t="s">
        <v>19</v>
      </c>
      <c r="J90" s="21" t="s">
        <v>20</v>
      </c>
      <c r="M90" s="12"/>
    </row>
    <row r="91" spans="1:22" ht="18" customHeight="1">
      <c r="A91" s="4">
        <v>90</v>
      </c>
      <c r="B91" s="37">
        <v>42473</v>
      </c>
      <c r="C91" s="34" t="s">
        <v>42</v>
      </c>
      <c r="D91" s="34" t="s">
        <v>21</v>
      </c>
      <c r="E91" s="34" t="s">
        <v>48</v>
      </c>
      <c r="F91" s="34" t="s">
        <v>17</v>
      </c>
      <c r="G91" s="21"/>
      <c r="H91" s="21"/>
      <c r="I91" s="21" t="s">
        <v>32</v>
      </c>
      <c r="J91" s="21" t="s">
        <v>25</v>
      </c>
      <c r="M91" s="12"/>
    </row>
    <row r="92" spans="1:22" ht="18" customHeight="1">
      <c r="A92" s="4">
        <v>91</v>
      </c>
      <c r="B92" s="37">
        <v>42473</v>
      </c>
      <c r="C92" s="34" t="s">
        <v>10</v>
      </c>
      <c r="D92" s="34" t="s">
        <v>30</v>
      </c>
      <c r="E92" s="34" t="s">
        <v>41</v>
      </c>
      <c r="F92" s="34" t="s">
        <v>56</v>
      </c>
      <c r="G92" s="21"/>
      <c r="H92" s="21"/>
      <c r="I92" s="21" t="s">
        <v>9</v>
      </c>
      <c r="J92" s="21" t="s">
        <v>8</v>
      </c>
      <c r="M92" s="12"/>
    </row>
    <row r="93" spans="1:22" ht="18" customHeight="1">
      <c r="A93" s="4">
        <v>92</v>
      </c>
      <c r="B93" s="37">
        <v>42473</v>
      </c>
      <c r="C93" s="34" t="s">
        <v>36</v>
      </c>
      <c r="D93" s="34" t="s">
        <v>50</v>
      </c>
      <c r="E93" s="34" t="s">
        <v>35</v>
      </c>
      <c r="F93" s="34" t="s">
        <v>49</v>
      </c>
      <c r="G93" s="21"/>
      <c r="H93" s="21"/>
      <c r="I93" s="21" t="s">
        <v>14</v>
      </c>
      <c r="J93" s="21" t="s">
        <v>37</v>
      </c>
      <c r="M93" s="12"/>
    </row>
    <row r="94" spans="1:22" ht="18" customHeight="1">
      <c r="A94" s="4">
        <v>93</v>
      </c>
      <c r="B94" s="37">
        <v>42473</v>
      </c>
      <c r="C94" s="34" t="s">
        <v>24</v>
      </c>
      <c r="D94" s="34" t="s">
        <v>16</v>
      </c>
      <c r="E94" s="34" t="s">
        <v>47</v>
      </c>
      <c r="F94" s="34" t="s">
        <v>132</v>
      </c>
      <c r="G94" s="21"/>
      <c r="H94" s="21"/>
      <c r="I94" s="21" t="s">
        <v>26</v>
      </c>
      <c r="J94" s="21" t="s">
        <v>31</v>
      </c>
      <c r="M94" s="12"/>
    </row>
    <row r="95" spans="1:22" ht="18" customHeight="1">
      <c r="A95" s="4">
        <v>94</v>
      </c>
      <c r="B95" s="37">
        <v>42474</v>
      </c>
      <c r="C95" s="34" t="s">
        <v>7</v>
      </c>
      <c r="D95" s="34" t="s">
        <v>15</v>
      </c>
      <c r="E95" s="36" t="s">
        <v>34</v>
      </c>
      <c r="F95" s="34" t="s">
        <v>23</v>
      </c>
      <c r="G95" s="21"/>
      <c r="H95" s="21"/>
      <c r="I95" s="21" t="s">
        <v>38</v>
      </c>
      <c r="J95" s="21" t="s">
        <v>13</v>
      </c>
      <c r="M95" s="12"/>
    </row>
    <row r="96" spans="1:22" ht="18" customHeight="1">
      <c r="A96" s="4">
        <v>95</v>
      </c>
      <c r="B96" s="37">
        <v>42474</v>
      </c>
      <c r="C96" s="34" t="s">
        <v>72</v>
      </c>
      <c r="D96" s="34" t="s">
        <v>11</v>
      </c>
      <c r="E96" s="34" t="s">
        <v>39</v>
      </c>
      <c r="F96" s="34" t="s">
        <v>27</v>
      </c>
      <c r="G96" s="21"/>
      <c r="H96" s="21"/>
      <c r="I96" s="21" t="s">
        <v>19</v>
      </c>
      <c r="J96" s="21" t="s">
        <v>20</v>
      </c>
      <c r="M96" s="12"/>
    </row>
    <row r="97" spans="1:13" ht="18" customHeight="1">
      <c r="A97" s="4">
        <v>96</v>
      </c>
      <c r="B97" s="37">
        <v>42474</v>
      </c>
      <c r="C97" s="34" t="s">
        <v>30</v>
      </c>
      <c r="D97" s="34" t="s">
        <v>41</v>
      </c>
      <c r="E97" s="34" t="s">
        <v>56</v>
      </c>
      <c r="F97" s="34" t="s">
        <v>142</v>
      </c>
      <c r="G97" s="21"/>
      <c r="H97" s="21"/>
      <c r="I97" s="21" t="s">
        <v>9</v>
      </c>
      <c r="J97" s="21" t="s">
        <v>8</v>
      </c>
      <c r="M97" s="12"/>
    </row>
    <row r="98" spans="1:13" ht="18" customHeight="1">
      <c r="A98" s="4">
        <v>97</v>
      </c>
      <c r="B98" s="37">
        <v>42474</v>
      </c>
      <c r="C98" s="34" t="s">
        <v>50</v>
      </c>
      <c r="D98" s="34" t="s">
        <v>35</v>
      </c>
      <c r="E98" s="34" t="s">
        <v>49</v>
      </c>
      <c r="F98" s="34" t="s">
        <v>5</v>
      </c>
      <c r="G98" s="21"/>
      <c r="H98" s="21"/>
      <c r="I98" s="21" t="s">
        <v>14</v>
      </c>
      <c r="J98" s="21" t="s">
        <v>37</v>
      </c>
      <c r="M98" s="12"/>
    </row>
    <row r="99" spans="1:13" ht="18" customHeight="1">
      <c r="A99" s="4">
        <v>98</v>
      </c>
      <c r="B99" s="37">
        <v>42474</v>
      </c>
      <c r="C99" s="34" t="s">
        <v>16</v>
      </c>
      <c r="D99" s="34" t="s">
        <v>47</v>
      </c>
      <c r="E99" s="34" t="s">
        <v>132</v>
      </c>
      <c r="F99" s="34" t="s">
        <v>40</v>
      </c>
      <c r="G99" s="21"/>
      <c r="H99" s="21"/>
      <c r="I99" s="21" t="s">
        <v>26</v>
      </c>
      <c r="J99" s="21" t="s">
        <v>31</v>
      </c>
      <c r="M99" s="12"/>
    </row>
    <row r="100" spans="1:13" ht="18" customHeight="1">
      <c r="A100" s="4">
        <v>99</v>
      </c>
      <c r="B100" s="37">
        <v>42475</v>
      </c>
      <c r="C100" s="34" t="s">
        <v>35</v>
      </c>
      <c r="D100" s="34" t="s">
        <v>49</v>
      </c>
      <c r="E100" s="34" t="s">
        <v>55</v>
      </c>
      <c r="F100" s="34" t="s">
        <v>36</v>
      </c>
      <c r="G100" s="21"/>
      <c r="H100" s="21"/>
      <c r="I100" s="21" t="s">
        <v>31</v>
      </c>
      <c r="J100" s="21" t="s">
        <v>8</v>
      </c>
      <c r="M100" s="12"/>
    </row>
    <row r="101" spans="1:13" ht="18" customHeight="1">
      <c r="A101" s="4">
        <v>100</v>
      </c>
      <c r="B101" s="37">
        <v>42475</v>
      </c>
      <c r="C101" s="34" t="s">
        <v>47</v>
      </c>
      <c r="D101" s="36" t="s">
        <v>33</v>
      </c>
      <c r="E101" s="34" t="s">
        <v>22</v>
      </c>
      <c r="F101" s="34" t="s">
        <v>29</v>
      </c>
      <c r="G101" s="21"/>
      <c r="H101" s="21"/>
      <c r="I101" s="21" t="s">
        <v>20</v>
      </c>
      <c r="J101" s="21" t="s">
        <v>38</v>
      </c>
      <c r="M101" s="12"/>
    </row>
    <row r="102" spans="1:13" ht="18" customHeight="1">
      <c r="A102" s="4">
        <v>101</v>
      </c>
      <c r="B102" s="37">
        <v>42475</v>
      </c>
      <c r="C102" s="34" t="s">
        <v>15</v>
      </c>
      <c r="D102" s="34" t="s">
        <v>46</v>
      </c>
      <c r="E102" s="34" t="s">
        <v>45</v>
      </c>
      <c r="F102" s="34" t="s">
        <v>24</v>
      </c>
      <c r="G102" s="21"/>
      <c r="H102" s="21"/>
      <c r="I102" s="21" t="s">
        <v>26</v>
      </c>
      <c r="J102" s="21" t="s">
        <v>32</v>
      </c>
      <c r="M102" s="12"/>
    </row>
    <row r="103" spans="1:13" ht="18" customHeight="1">
      <c r="A103" s="4">
        <v>102</v>
      </c>
      <c r="B103" s="37">
        <v>42475</v>
      </c>
      <c r="C103" s="34" t="s">
        <v>21</v>
      </c>
      <c r="D103" s="34" t="s">
        <v>6</v>
      </c>
      <c r="E103" s="34" t="s">
        <v>18</v>
      </c>
      <c r="F103" s="34" t="s">
        <v>131</v>
      </c>
      <c r="G103" s="21"/>
      <c r="H103" s="21"/>
      <c r="I103" s="21" t="s">
        <v>25</v>
      </c>
      <c r="J103" s="21" t="s">
        <v>9</v>
      </c>
      <c r="M103" s="12"/>
    </row>
    <row r="104" spans="1:13" ht="18" customHeight="1">
      <c r="A104" s="4">
        <v>103</v>
      </c>
      <c r="B104" s="37">
        <v>42476</v>
      </c>
      <c r="C104" s="34" t="s">
        <v>132</v>
      </c>
      <c r="D104" s="34" t="s">
        <v>34</v>
      </c>
      <c r="E104" s="34" t="s">
        <v>23</v>
      </c>
      <c r="F104" s="34" t="s">
        <v>146</v>
      </c>
      <c r="G104" s="21"/>
      <c r="H104" s="21"/>
      <c r="I104" s="21" t="s">
        <v>14</v>
      </c>
      <c r="J104" s="21" t="s">
        <v>13</v>
      </c>
      <c r="M104" s="12"/>
    </row>
    <row r="105" spans="1:13" ht="18" customHeight="1">
      <c r="A105" s="4">
        <v>104</v>
      </c>
      <c r="B105" s="37">
        <v>42476</v>
      </c>
      <c r="C105" s="34" t="s">
        <v>41</v>
      </c>
      <c r="D105" s="34" t="s">
        <v>153</v>
      </c>
      <c r="E105" s="34" t="s">
        <v>17</v>
      </c>
      <c r="F105" s="34" t="s">
        <v>28</v>
      </c>
      <c r="G105" s="21"/>
      <c r="H105" s="21"/>
      <c r="I105" s="21" t="s">
        <v>37</v>
      </c>
      <c r="J105" s="21" t="s">
        <v>19</v>
      </c>
      <c r="M105" s="12"/>
    </row>
    <row r="106" spans="1:13" ht="18" customHeight="1">
      <c r="A106" s="4">
        <v>105</v>
      </c>
      <c r="B106" s="37">
        <v>42476</v>
      </c>
      <c r="C106" s="34" t="s">
        <v>49</v>
      </c>
      <c r="D106" s="34" t="s">
        <v>55</v>
      </c>
      <c r="E106" s="34" t="s">
        <v>36</v>
      </c>
      <c r="F106" s="34" t="s">
        <v>4</v>
      </c>
      <c r="G106" s="21"/>
      <c r="H106" s="21"/>
      <c r="I106" s="21" t="s">
        <v>31</v>
      </c>
      <c r="J106" s="21" t="s">
        <v>8</v>
      </c>
      <c r="M106" s="12"/>
    </row>
    <row r="107" spans="1:13" ht="18" customHeight="1">
      <c r="A107" s="4">
        <v>106</v>
      </c>
      <c r="B107" s="37">
        <v>42476</v>
      </c>
      <c r="C107" s="34" t="s">
        <v>46</v>
      </c>
      <c r="D107" s="34" t="s">
        <v>45</v>
      </c>
      <c r="E107" s="34" t="s">
        <v>24</v>
      </c>
      <c r="F107" s="34" t="s">
        <v>16</v>
      </c>
      <c r="G107" s="21"/>
      <c r="H107" s="21"/>
      <c r="I107" s="21" t="s">
        <v>26</v>
      </c>
      <c r="J107" s="21" t="s">
        <v>32</v>
      </c>
      <c r="M107" s="12"/>
    </row>
    <row r="108" spans="1:13" ht="18" customHeight="1">
      <c r="A108" s="4">
        <v>107</v>
      </c>
      <c r="B108" s="37">
        <v>42476</v>
      </c>
      <c r="C108" s="34" t="s">
        <v>33</v>
      </c>
      <c r="D108" s="34" t="s">
        <v>22</v>
      </c>
      <c r="E108" s="34" t="s">
        <v>29</v>
      </c>
      <c r="F108" s="34" t="s">
        <v>44</v>
      </c>
      <c r="G108" s="21"/>
      <c r="H108" s="21"/>
      <c r="I108" s="21" t="s">
        <v>20</v>
      </c>
      <c r="J108" s="21" t="s">
        <v>38</v>
      </c>
      <c r="M108" s="12"/>
    </row>
    <row r="109" spans="1:13" ht="18" customHeight="1">
      <c r="A109" s="4">
        <v>108</v>
      </c>
      <c r="B109" s="37">
        <v>42477</v>
      </c>
      <c r="C109" s="34" t="s">
        <v>45</v>
      </c>
      <c r="D109" s="34" t="s">
        <v>24</v>
      </c>
      <c r="E109" s="34" t="s">
        <v>16</v>
      </c>
      <c r="F109" s="34" t="s">
        <v>15</v>
      </c>
      <c r="G109" s="21"/>
      <c r="H109" s="21"/>
      <c r="I109" s="21" t="s">
        <v>26</v>
      </c>
      <c r="J109" s="21" t="s">
        <v>32</v>
      </c>
      <c r="M109" s="12"/>
    </row>
    <row r="110" spans="1:13" ht="18" customHeight="1">
      <c r="A110" s="4">
        <v>109</v>
      </c>
      <c r="B110" s="37">
        <v>42477</v>
      </c>
      <c r="C110" s="34" t="s">
        <v>55</v>
      </c>
      <c r="D110" s="34" t="s">
        <v>36</v>
      </c>
      <c r="E110" s="34" t="s">
        <v>4</v>
      </c>
      <c r="F110" s="34" t="s">
        <v>35</v>
      </c>
      <c r="G110" s="21"/>
      <c r="H110" s="21"/>
      <c r="I110" s="21" t="s">
        <v>31</v>
      </c>
      <c r="J110" s="21" t="s">
        <v>8</v>
      </c>
      <c r="M110" s="12"/>
    </row>
    <row r="111" spans="1:13" ht="18" customHeight="1">
      <c r="A111" s="4">
        <v>110</v>
      </c>
      <c r="B111" s="37">
        <v>42477</v>
      </c>
      <c r="C111" s="34" t="s">
        <v>153</v>
      </c>
      <c r="D111" s="34" t="s">
        <v>17</v>
      </c>
      <c r="E111" s="34" t="s">
        <v>28</v>
      </c>
      <c r="F111" s="34" t="s">
        <v>12</v>
      </c>
      <c r="G111" s="21"/>
      <c r="H111" s="21"/>
      <c r="I111" s="21" t="s">
        <v>37</v>
      </c>
      <c r="J111" s="21" t="s">
        <v>19</v>
      </c>
      <c r="M111" s="12"/>
    </row>
    <row r="112" spans="1:13" ht="18" customHeight="1">
      <c r="A112" s="4">
        <v>111</v>
      </c>
      <c r="B112" s="37">
        <v>42477</v>
      </c>
      <c r="C112" s="34" t="s">
        <v>34</v>
      </c>
      <c r="D112" s="34" t="s">
        <v>23</v>
      </c>
      <c r="E112" s="34" t="s">
        <v>146</v>
      </c>
      <c r="F112" s="34" t="s">
        <v>42</v>
      </c>
      <c r="G112" s="21"/>
      <c r="H112" s="21"/>
      <c r="I112" s="21" t="s">
        <v>14</v>
      </c>
      <c r="J112" s="21" t="s">
        <v>13</v>
      </c>
      <c r="M112" s="12"/>
    </row>
    <row r="113" spans="1:13" ht="18" customHeight="1">
      <c r="A113" s="4">
        <v>112</v>
      </c>
      <c r="B113" s="37">
        <v>42477</v>
      </c>
      <c r="C113" s="34" t="s">
        <v>18</v>
      </c>
      <c r="D113" s="34" t="s">
        <v>131</v>
      </c>
      <c r="E113" s="34" t="s">
        <v>72</v>
      </c>
      <c r="F113" s="34" t="s">
        <v>21</v>
      </c>
      <c r="G113" s="21"/>
      <c r="H113" s="21"/>
      <c r="I113" s="21" t="s">
        <v>25</v>
      </c>
      <c r="J113" s="21" t="s">
        <v>9</v>
      </c>
      <c r="M113" s="12"/>
    </row>
    <row r="114" spans="1:13" ht="18" customHeight="1">
      <c r="A114" s="4">
        <v>113</v>
      </c>
      <c r="B114" s="37">
        <v>42477</v>
      </c>
      <c r="C114" s="34" t="s">
        <v>22</v>
      </c>
      <c r="D114" s="34" t="s">
        <v>29</v>
      </c>
      <c r="E114" s="34" t="s">
        <v>44</v>
      </c>
      <c r="F114" s="34" t="s">
        <v>47</v>
      </c>
      <c r="G114" s="21"/>
      <c r="H114" s="21"/>
      <c r="I114" s="21" t="s">
        <v>20</v>
      </c>
      <c r="J114" s="21" t="s">
        <v>38</v>
      </c>
      <c r="M114" s="12"/>
    </row>
    <row r="115" spans="1:13" ht="18" customHeight="1">
      <c r="A115" s="4">
        <v>114</v>
      </c>
      <c r="B115" s="37">
        <v>42479</v>
      </c>
      <c r="C115" s="34" t="s">
        <v>29</v>
      </c>
      <c r="D115" s="34" t="s">
        <v>42</v>
      </c>
      <c r="E115" s="34" t="s">
        <v>27</v>
      </c>
      <c r="F115" s="34" t="s">
        <v>33</v>
      </c>
      <c r="G115" s="21"/>
      <c r="H115" s="21"/>
      <c r="I115" s="21" t="s">
        <v>9</v>
      </c>
      <c r="J115" s="21" t="s">
        <v>26</v>
      </c>
      <c r="M115" s="12"/>
    </row>
    <row r="116" spans="1:13" ht="18" customHeight="1">
      <c r="A116" s="4">
        <v>115</v>
      </c>
      <c r="B116" s="37">
        <v>42479</v>
      </c>
      <c r="C116" s="34" t="s">
        <v>151</v>
      </c>
      <c r="D116" s="34" t="s">
        <v>28</v>
      </c>
      <c r="E116" s="34" t="s">
        <v>5</v>
      </c>
      <c r="F116" s="34" t="s">
        <v>46</v>
      </c>
      <c r="G116" s="21"/>
      <c r="H116" s="21"/>
      <c r="I116" s="21" t="s">
        <v>31</v>
      </c>
      <c r="J116" s="21" t="s">
        <v>32</v>
      </c>
      <c r="M116" s="12"/>
    </row>
    <row r="117" spans="1:13" ht="18" customHeight="1">
      <c r="A117" s="4">
        <v>116</v>
      </c>
      <c r="B117" s="37">
        <v>42479</v>
      </c>
      <c r="C117" s="34" t="s">
        <v>23</v>
      </c>
      <c r="D117" s="34" t="s">
        <v>146</v>
      </c>
      <c r="E117" s="34" t="s">
        <v>142</v>
      </c>
      <c r="F117" s="34" t="s">
        <v>43</v>
      </c>
      <c r="G117" s="21"/>
      <c r="H117" s="21"/>
      <c r="I117" s="21" t="s">
        <v>38</v>
      </c>
      <c r="J117" s="21" t="s">
        <v>14</v>
      </c>
      <c r="M117" s="12"/>
    </row>
    <row r="118" spans="1:13" ht="18" customHeight="1">
      <c r="A118" s="4">
        <v>117</v>
      </c>
      <c r="B118" s="37">
        <v>42479</v>
      </c>
      <c r="C118" s="34" t="s">
        <v>56</v>
      </c>
      <c r="D118" s="34" t="s">
        <v>4</v>
      </c>
      <c r="E118" s="34" t="s">
        <v>12</v>
      </c>
      <c r="F118" s="34" t="s">
        <v>41</v>
      </c>
      <c r="G118" s="21"/>
      <c r="H118" s="21"/>
      <c r="I118" s="21" t="s">
        <v>8</v>
      </c>
      <c r="J118" s="21" t="s">
        <v>25</v>
      </c>
      <c r="M118" s="12"/>
    </row>
    <row r="119" spans="1:13" ht="18" customHeight="1">
      <c r="A119" s="4">
        <v>118</v>
      </c>
      <c r="B119" s="37">
        <v>42479</v>
      </c>
      <c r="C119" s="36" t="s">
        <v>17</v>
      </c>
      <c r="D119" s="34" t="s">
        <v>39</v>
      </c>
      <c r="E119" s="34" t="s">
        <v>40</v>
      </c>
      <c r="F119" s="34" t="s">
        <v>10</v>
      </c>
      <c r="G119" s="21"/>
      <c r="H119" s="21"/>
      <c r="I119" s="21" t="s">
        <v>13</v>
      </c>
      <c r="J119" s="21" t="s">
        <v>19</v>
      </c>
      <c r="M119" s="13"/>
    </row>
    <row r="120" spans="1:13" ht="18" customHeight="1">
      <c r="A120" s="4">
        <v>119</v>
      </c>
      <c r="B120" s="37">
        <v>42480</v>
      </c>
      <c r="C120" s="34" t="s">
        <v>4</v>
      </c>
      <c r="D120" s="34" t="s">
        <v>12</v>
      </c>
      <c r="E120" s="34" t="s">
        <v>41</v>
      </c>
      <c r="F120" s="34" t="s">
        <v>7</v>
      </c>
      <c r="G120" s="21"/>
      <c r="H120" s="21"/>
      <c r="I120" s="21" t="s">
        <v>8</v>
      </c>
      <c r="J120" s="21" t="s">
        <v>25</v>
      </c>
      <c r="M120" s="12"/>
    </row>
    <row r="121" spans="1:13" ht="18" customHeight="1">
      <c r="A121" s="4">
        <v>120</v>
      </c>
      <c r="B121" s="37">
        <v>42480</v>
      </c>
      <c r="C121" s="34" t="s">
        <v>39</v>
      </c>
      <c r="D121" s="34" t="s">
        <v>40</v>
      </c>
      <c r="E121" s="34" t="s">
        <v>10</v>
      </c>
      <c r="F121" s="34" t="s">
        <v>30</v>
      </c>
      <c r="G121" s="21"/>
      <c r="H121" s="21"/>
      <c r="I121" s="21" t="s">
        <v>13</v>
      </c>
      <c r="J121" s="21" t="s">
        <v>19</v>
      </c>
      <c r="M121" s="12"/>
    </row>
    <row r="122" spans="1:13" ht="18" customHeight="1">
      <c r="A122" s="4">
        <v>121</v>
      </c>
      <c r="B122" s="37">
        <v>42480</v>
      </c>
      <c r="C122" s="34" t="s">
        <v>42</v>
      </c>
      <c r="D122" s="34" t="s">
        <v>27</v>
      </c>
      <c r="E122" s="34" t="s">
        <v>33</v>
      </c>
      <c r="F122" s="34" t="s">
        <v>22</v>
      </c>
      <c r="G122" s="21"/>
      <c r="H122" s="21"/>
      <c r="I122" s="21" t="s">
        <v>9</v>
      </c>
      <c r="J122" s="21" t="s">
        <v>26</v>
      </c>
      <c r="M122" s="12"/>
    </row>
    <row r="123" spans="1:13" ht="18" customHeight="1">
      <c r="A123" s="4">
        <v>122</v>
      </c>
      <c r="B123" s="37">
        <v>42480</v>
      </c>
      <c r="C123" s="34" t="s">
        <v>28</v>
      </c>
      <c r="D123" s="34" t="s">
        <v>5</v>
      </c>
      <c r="E123" s="34" t="s">
        <v>46</v>
      </c>
      <c r="F123" s="34" t="s">
        <v>153</v>
      </c>
      <c r="G123" s="21"/>
      <c r="H123" s="21"/>
      <c r="I123" s="21" t="s">
        <v>31</v>
      </c>
      <c r="J123" s="21" t="s">
        <v>32</v>
      </c>
      <c r="M123" s="12"/>
    </row>
    <row r="124" spans="1:13" ht="18" customHeight="1">
      <c r="A124" s="4">
        <v>123</v>
      </c>
      <c r="B124" s="37">
        <v>42480</v>
      </c>
      <c r="C124" s="34" t="s">
        <v>146</v>
      </c>
      <c r="D124" s="34" t="s">
        <v>142</v>
      </c>
      <c r="E124" s="34" t="s">
        <v>43</v>
      </c>
      <c r="F124" s="34" t="s">
        <v>50</v>
      </c>
      <c r="G124" s="21"/>
      <c r="H124" s="21"/>
      <c r="I124" s="21" t="s">
        <v>38</v>
      </c>
      <c r="J124" s="21" t="s">
        <v>14</v>
      </c>
      <c r="M124" s="12"/>
    </row>
    <row r="125" spans="1:13" ht="18" customHeight="1">
      <c r="A125" s="4">
        <v>124</v>
      </c>
      <c r="B125" s="37">
        <v>42481</v>
      </c>
      <c r="C125" s="34" t="s">
        <v>5</v>
      </c>
      <c r="D125" s="34" t="s">
        <v>46</v>
      </c>
      <c r="E125" s="34" t="s">
        <v>153</v>
      </c>
      <c r="F125" s="34" t="s">
        <v>151</v>
      </c>
      <c r="G125" s="21"/>
      <c r="H125" s="21"/>
      <c r="I125" s="21" t="s">
        <v>31</v>
      </c>
      <c r="J125" s="21" t="s">
        <v>32</v>
      </c>
      <c r="M125" s="12"/>
    </row>
    <row r="126" spans="1:13" ht="18" customHeight="1">
      <c r="A126" s="4">
        <v>125</v>
      </c>
      <c r="B126" s="37">
        <v>42482</v>
      </c>
      <c r="C126" s="34" t="s">
        <v>41</v>
      </c>
      <c r="D126" s="34" t="s">
        <v>153</v>
      </c>
      <c r="E126" s="34" t="s">
        <v>18</v>
      </c>
      <c r="F126" s="34" t="s">
        <v>4</v>
      </c>
      <c r="G126" s="21"/>
      <c r="H126" s="21"/>
      <c r="I126" s="21" t="s">
        <v>32</v>
      </c>
      <c r="J126" s="21" t="s">
        <v>9</v>
      </c>
      <c r="M126" s="12"/>
    </row>
    <row r="127" spans="1:13" ht="18" customHeight="1">
      <c r="A127" s="4">
        <v>126</v>
      </c>
      <c r="B127" s="37">
        <v>42482</v>
      </c>
      <c r="C127" s="34" t="s">
        <v>48</v>
      </c>
      <c r="D127" s="34" t="s">
        <v>16</v>
      </c>
      <c r="E127" s="34" t="s">
        <v>35</v>
      </c>
      <c r="F127" s="34" t="s">
        <v>146</v>
      </c>
      <c r="G127" s="21"/>
      <c r="H127" s="21"/>
      <c r="I127" s="21" t="s">
        <v>19</v>
      </c>
      <c r="J127" s="21" t="s">
        <v>38</v>
      </c>
      <c r="M127" s="12"/>
    </row>
    <row r="128" spans="1:13" ht="18" customHeight="1">
      <c r="A128" s="4">
        <v>127</v>
      </c>
      <c r="B128" s="37">
        <v>42482</v>
      </c>
      <c r="C128" s="34" t="s">
        <v>131</v>
      </c>
      <c r="D128" s="34" t="s">
        <v>72</v>
      </c>
      <c r="E128" s="34" t="s">
        <v>15</v>
      </c>
      <c r="F128" s="34" t="s">
        <v>28</v>
      </c>
      <c r="G128" s="21"/>
      <c r="H128" s="21"/>
      <c r="I128" s="21" t="s">
        <v>37</v>
      </c>
      <c r="J128" s="21" t="s">
        <v>13</v>
      </c>
      <c r="M128" s="12"/>
    </row>
    <row r="129" spans="1:13" ht="18" customHeight="1">
      <c r="A129" s="4">
        <v>128</v>
      </c>
      <c r="B129" s="37">
        <v>42482</v>
      </c>
      <c r="C129" s="34" t="s">
        <v>24</v>
      </c>
      <c r="D129" s="34" t="s">
        <v>6</v>
      </c>
      <c r="E129" s="34" t="s">
        <v>30</v>
      </c>
      <c r="F129" s="34" t="s">
        <v>17</v>
      </c>
      <c r="G129" s="21"/>
      <c r="H129" s="21"/>
      <c r="I129" s="21" t="s">
        <v>20</v>
      </c>
      <c r="J129" s="21" t="s">
        <v>14</v>
      </c>
      <c r="M129" s="12"/>
    </row>
    <row r="130" spans="1:13" ht="18" customHeight="1">
      <c r="A130" s="4">
        <v>129</v>
      </c>
      <c r="B130" s="37">
        <v>42483</v>
      </c>
      <c r="C130" s="34" t="s">
        <v>72</v>
      </c>
      <c r="D130" s="34" t="s">
        <v>15</v>
      </c>
      <c r="E130" s="34" t="s">
        <v>28</v>
      </c>
      <c r="F130" s="34" t="s">
        <v>55</v>
      </c>
      <c r="G130" s="21"/>
      <c r="H130" s="21"/>
      <c r="I130" s="21" t="s">
        <v>37</v>
      </c>
      <c r="J130" s="21" t="s">
        <v>13</v>
      </c>
      <c r="M130" s="12"/>
    </row>
    <row r="131" spans="1:13" ht="18" customHeight="1">
      <c r="A131" s="4">
        <v>130</v>
      </c>
      <c r="B131" s="37">
        <v>42483</v>
      </c>
      <c r="C131" s="34" t="s">
        <v>153</v>
      </c>
      <c r="D131" s="34" t="s">
        <v>18</v>
      </c>
      <c r="E131" s="34" t="s">
        <v>4</v>
      </c>
      <c r="F131" s="34" t="s">
        <v>27</v>
      </c>
      <c r="G131" s="21"/>
      <c r="H131" s="21"/>
      <c r="I131" s="21" t="s">
        <v>32</v>
      </c>
      <c r="J131" s="21" t="s">
        <v>9</v>
      </c>
      <c r="M131" s="12"/>
    </row>
    <row r="132" spans="1:13" ht="18" customHeight="1">
      <c r="A132" s="4">
        <v>131</v>
      </c>
      <c r="B132" s="37">
        <v>42483</v>
      </c>
      <c r="C132" s="34" t="s">
        <v>36</v>
      </c>
      <c r="D132" s="34" t="s">
        <v>50</v>
      </c>
      <c r="E132" s="34" t="s">
        <v>47</v>
      </c>
      <c r="F132" s="34" t="s">
        <v>11</v>
      </c>
      <c r="G132" s="21"/>
      <c r="H132" s="21"/>
      <c r="I132" s="21" t="s">
        <v>25</v>
      </c>
      <c r="J132" s="21" t="s">
        <v>31</v>
      </c>
      <c r="M132" s="12"/>
    </row>
    <row r="133" spans="1:13" ht="18" customHeight="1">
      <c r="A133" s="4">
        <v>132</v>
      </c>
      <c r="B133" s="37">
        <v>42483</v>
      </c>
      <c r="C133" s="34" t="s">
        <v>6</v>
      </c>
      <c r="D133" s="34" t="s">
        <v>30</v>
      </c>
      <c r="E133" s="34" t="s">
        <v>17</v>
      </c>
      <c r="F133" s="34" t="s">
        <v>39</v>
      </c>
      <c r="G133" s="21"/>
      <c r="H133" s="21"/>
      <c r="I133" s="21" t="s">
        <v>20</v>
      </c>
      <c r="J133" s="21" t="s">
        <v>14</v>
      </c>
      <c r="M133" s="12"/>
    </row>
    <row r="134" spans="1:13" ht="18" customHeight="1">
      <c r="A134" s="4">
        <v>133</v>
      </c>
      <c r="B134" s="37">
        <v>42483</v>
      </c>
      <c r="C134" s="34" t="s">
        <v>21</v>
      </c>
      <c r="D134" s="34" t="s">
        <v>10</v>
      </c>
      <c r="E134" s="34" t="s">
        <v>151</v>
      </c>
      <c r="F134" s="34" t="s">
        <v>49</v>
      </c>
      <c r="G134" s="21"/>
      <c r="H134" s="21"/>
      <c r="I134" s="21" t="s">
        <v>8</v>
      </c>
      <c r="J134" s="21" t="s">
        <v>26</v>
      </c>
      <c r="M134" s="12"/>
    </row>
    <row r="135" spans="1:13" ht="18" customHeight="1">
      <c r="A135" s="4">
        <v>134</v>
      </c>
      <c r="B135" s="37">
        <v>42483</v>
      </c>
      <c r="C135" s="34" t="s">
        <v>16</v>
      </c>
      <c r="D135" s="34" t="s">
        <v>35</v>
      </c>
      <c r="E135" s="34" t="s">
        <v>146</v>
      </c>
      <c r="F135" s="34" t="s">
        <v>44</v>
      </c>
      <c r="G135" s="21"/>
      <c r="H135" s="21"/>
      <c r="I135" s="21" t="s">
        <v>19</v>
      </c>
      <c r="J135" s="21" t="s">
        <v>38</v>
      </c>
      <c r="M135" s="12"/>
    </row>
    <row r="136" spans="1:13" ht="18" customHeight="1">
      <c r="A136" s="4">
        <v>135</v>
      </c>
      <c r="B136" s="37">
        <v>42484</v>
      </c>
      <c r="C136" s="34" t="s">
        <v>35</v>
      </c>
      <c r="D136" s="34" t="s">
        <v>146</v>
      </c>
      <c r="E136" s="36" t="s">
        <v>44</v>
      </c>
      <c r="F136" s="34" t="s">
        <v>48</v>
      </c>
      <c r="G136" s="21"/>
      <c r="H136" s="21"/>
      <c r="I136" s="21" t="s">
        <v>19</v>
      </c>
      <c r="J136" s="21" t="s">
        <v>38</v>
      </c>
      <c r="M136" s="12"/>
    </row>
    <row r="137" spans="1:13" ht="18" customHeight="1">
      <c r="A137" s="4">
        <v>136</v>
      </c>
      <c r="B137" s="37">
        <v>42484</v>
      </c>
      <c r="C137" s="34" t="s">
        <v>10</v>
      </c>
      <c r="D137" s="34" t="s">
        <v>151</v>
      </c>
      <c r="E137" s="34" t="s">
        <v>49</v>
      </c>
      <c r="F137" s="34" t="s">
        <v>12</v>
      </c>
      <c r="G137" s="21"/>
      <c r="H137" s="21"/>
      <c r="I137" s="21" t="s">
        <v>8</v>
      </c>
      <c r="J137" s="21" t="s">
        <v>26</v>
      </c>
      <c r="M137" s="12"/>
    </row>
    <row r="138" spans="1:13" ht="18" customHeight="1">
      <c r="A138" s="4">
        <v>137</v>
      </c>
      <c r="B138" s="37">
        <v>42484</v>
      </c>
      <c r="C138" s="34" t="s">
        <v>30</v>
      </c>
      <c r="D138" s="34" t="s">
        <v>17</v>
      </c>
      <c r="E138" s="34" t="s">
        <v>39</v>
      </c>
      <c r="F138" s="34" t="s">
        <v>24</v>
      </c>
      <c r="G138" s="21"/>
      <c r="H138" s="21"/>
      <c r="I138" s="21" t="s">
        <v>20</v>
      </c>
      <c r="J138" s="21" t="s">
        <v>14</v>
      </c>
      <c r="M138" s="12"/>
    </row>
    <row r="139" spans="1:13" ht="18" customHeight="1">
      <c r="A139" s="4">
        <v>138</v>
      </c>
      <c r="B139" s="37">
        <v>42484</v>
      </c>
      <c r="C139" s="34" t="s">
        <v>15</v>
      </c>
      <c r="D139" s="34" t="s">
        <v>28</v>
      </c>
      <c r="E139" s="34" t="s">
        <v>55</v>
      </c>
      <c r="F139" s="34" t="s">
        <v>131</v>
      </c>
      <c r="G139" s="21"/>
      <c r="H139" s="21"/>
      <c r="I139" s="21" t="s">
        <v>37</v>
      </c>
      <c r="J139" s="21" t="s">
        <v>13</v>
      </c>
      <c r="M139" s="12"/>
    </row>
    <row r="140" spans="1:13" ht="18" customHeight="1">
      <c r="A140" s="4">
        <v>139</v>
      </c>
      <c r="B140" s="37">
        <v>42484</v>
      </c>
      <c r="C140" s="34" t="s">
        <v>50</v>
      </c>
      <c r="D140" s="34" t="s">
        <v>47</v>
      </c>
      <c r="E140" s="34" t="s">
        <v>11</v>
      </c>
      <c r="F140" s="34" t="s">
        <v>34</v>
      </c>
      <c r="G140" s="21"/>
      <c r="H140" s="21"/>
      <c r="I140" s="21" t="s">
        <v>25</v>
      </c>
      <c r="J140" s="21" t="s">
        <v>31</v>
      </c>
      <c r="M140" s="12"/>
    </row>
    <row r="141" spans="1:13" ht="18" customHeight="1">
      <c r="A141" s="4">
        <v>140</v>
      </c>
      <c r="B141" s="37">
        <v>42484</v>
      </c>
      <c r="C141" s="34" t="s">
        <v>18</v>
      </c>
      <c r="D141" s="36" t="s">
        <v>4</v>
      </c>
      <c r="E141" s="34" t="s">
        <v>27</v>
      </c>
      <c r="F141" s="34" t="s">
        <v>41</v>
      </c>
      <c r="G141" s="21"/>
      <c r="H141" s="21"/>
      <c r="I141" s="21" t="s">
        <v>32</v>
      </c>
      <c r="J141" s="21" t="s">
        <v>9</v>
      </c>
      <c r="M141" s="12"/>
    </row>
    <row r="142" spans="1:13" ht="18" customHeight="1">
      <c r="A142" s="4">
        <v>141</v>
      </c>
      <c r="B142" s="37">
        <v>42486</v>
      </c>
      <c r="C142" s="34" t="s">
        <v>46</v>
      </c>
      <c r="D142" s="34" t="s">
        <v>7</v>
      </c>
      <c r="E142" s="34" t="s">
        <v>34</v>
      </c>
      <c r="F142" s="34" t="s">
        <v>72</v>
      </c>
      <c r="G142" s="21"/>
      <c r="H142" s="21"/>
      <c r="I142" s="21" t="s">
        <v>38</v>
      </c>
      <c r="J142" s="21" t="s">
        <v>37</v>
      </c>
      <c r="M142" s="12"/>
    </row>
    <row r="143" spans="1:13" ht="18" customHeight="1">
      <c r="A143" s="4">
        <v>142</v>
      </c>
      <c r="B143" s="37">
        <v>42486</v>
      </c>
      <c r="C143" s="34" t="s">
        <v>28</v>
      </c>
      <c r="D143" s="34" t="s">
        <v>45</v>
      </c>
      <c r="E143" s="34" t="s">
        <v>12</v>
      </c>
      <c r="F143" s="34" t="s">
        <v>36</v>
      </c>
      <c r="G143" s="21"/>
      <c r="H143" s="21"/>
      <c r="I143" s="21" t="s">
        <v>13</v>
      </c>
      <c r="J143" s="21" t="s">
        <v>20</v>
      </c>
      <c r="M143" s="12"/>
    </row>
    <row r="144" spans="1:13" ht="18" customHeight="1">
      <c r="A144" s="4">
        <v>143</v>
      </c>
      <c r="B144" s="37">
        <v>42486</v>
      </c>
      <c r="C144" s="36" t="s">
        <v>43</v>
      </c>
      <c r="D144" s="34" t="s">
        <v>49</v>
      </c>
      <c r="E144" s="34" t="s">
        <v>41</v>
      </c>
      <c r="F144" s="34" t="s">
        <v>60</v>
      </c>
      <c r="G144" s="21"/>
      <c r="H144" s="21"/>
      <c r="I144" s="21" t="s">
        <v>32</v>
      </c>
      <c r="J144" s="21" t="s">
        <v>8</v>
      </c>
      <c r="M144" s="13"/>
    </row>
    <row r="145" spans="1:13" ht="18" customHeight="1">
      <c r="A145" s="4">
        <v>144</v>
      </c>
      <c r="B145" s="37">
        <v>42486</v>
      </c>
      <c r="C145" s="34" t="s">
        <v>17</v>
      </c>
      <c r="D145" s="34" t="s">
        <v>22</v>
      </c>
      <c r="E145" s="34" t="s">
        <v>131</v>
      </c>
      <c r="F145" s="34" t="s">
        <v>42</v>
      </c>
      <c r="G145" s="21"/>
      <c r="H145" s="21"/>
      <c r="I145" s="21" t="s">
        <v>14</v>
      </c>
      <c r="J145" s="21" t="s">
        <v>19</v>
      </c>
      <c r="M145" s="12"/>
    </row>
    <row r="146" spans="1:13" ht="18" customHeight="1">
      <c r="A146" s="4">
        <v>145</v>
      </c>
      <c r="B146" s="37">
        <v>42486</v>
      </c>
      <c r="C146" s="34" t="s">
        <v>33</v>
      </c>
      <c r="D146" s="34" t="s">
        <v>40</v>
      </c>
      <c r="E146" s="34" t="s">
        <v>29</v>
      </c>
      <c r="F146" s="34" t="s">
        <v>21</v>
      </c>
      <c r="G146" s="21"/>
      <c r="H146" s="21"/>
      <c r="I146" s="21" t="s">
        <v>31</v>
      </c>
      <c r="J146" s="21" t="s">
        <v>9</v>
      </c>
      <c r="M146" s="12"/>
    </row>
    <row r="147" spans="1:13" ht="18" customHeight="1">
      <c r="A147" s="4">
        <v>146</v>
      </c>
      <c r="B147" s="37">
        <v>42486</v>
      </c>
      <c r="C147" s="34" t="s">
        <v>146</v>
      </c>
      <c r="D147" s="34" t="s">
        <v>44</v>
      </c>
      <c r="E147" s="34" t="s">
        <v>23</v>
      </c>
      <c r="F147" s="34" t="s">
        <v>16</v>
      </c>
      <c r="G147" s="21"/>
      <c r="H147" s="21"/>
      <c r="I147" s="21" t="s">
        <v>26</v>
      </c>
      <c r="J147" s="21" t="s">
        <v>25</v>
      </c>
      <c r="M147" s="12"/>
    </row>
    <row r="148" spans="1:13" ht="18" customHeight="1">
      <c r="A148" s="4">
        <v>147</v>
      </c>
      <c r="B148" s="37">
        <v>42487</v>
      </c>
      <c r="C148" s="34" t="s">
        <v>45</v>
      </c>
      <c r="D148" s="34" t="s">
        <v>12</v>
      </c>
      <c r="E148" s="34" t="s">
        <v>36</v>
      </c>
      <c r="F148" s="34" t="s">
        <v>10</v>
      </c>
      <c r="G148" s="21"/>
      <c r="H148" s="21"/>
      <c r="I148" s="21" t="s">
        <v>13</v>
      </c>
      <c r="J148" s="21" t="s">
        <v>20</v>
      </c>
      <c r="M148" s="12"/>
    </row>
    <row r="149" spans="1:13" ht="18" customHeight="1">
      <c r="A149" s="4">
        <v>148</v>
      </c>
      <c r="B149" s="37">
        <v>42487</v>
      </c>
      <c r="C149" s="34" t="s">
        <v>7</v>
      </c>
      <c r="D149" s="34" t="s">
        <v>34</v>
      </c>
      <c r="E149" s="34" t="s">
        <v>72</v>
      </c>
      <c r="F149" s="34" t="s">
        <v>142</v>
      </c>
      <c r="G149" s="21"/>
      <c r="H149" s="21"/>
      <c r="I149" s="21" t="s">
        <v>38</v>
      </c>
      <c r="J149" s="21" t="s">
        <v>37</v>
      </c>
      <c r="M149" s="12"/>
    </row>
    <row r="150" spans="1:13" ht="18" customHeight="1">
      <c r="A150" s="4">
        <v>149</v>
      </c>
      <c r="B150" s="37">
        <v>42487</v>
      </c>
      <c r="C150" s="34" t="s">
        <v>40</v>
      </c>
      <c r="D150" s="34" t="s">
        <v>29</v>
      </c>
      <c r="E150" s="34" t="s">
        <v>21</v>
      </c>
      <c r="F150" s="34" t="s">
        <v>18</v>
      </c>
      <c r="G150" s="21"/>
      <c r="H150" s="21"/>
      <c r="I150" s="21" t="s">
        <v>31</v>
      </c>
      <c r="J150" s="21" t="s">
        <v>9</v>
      </c>
      <c r="M150" s="12"/>
    </row>
    <row r="151" spans="1:13" ht="18" customHeight="1">
      <c r="A151" s="4">
        <v>150</v>
      </c>
      <c r="B151" s="37">
        <v>42487</v>
      </c>
      <c r="C151" s="34" t="s">
        <v>49</v>
      </c>
      <c r="D151" s="34" t="s">
        <v>41</v>
      </c>
      <c r="E151" s="34" t="s">
        <v>60</v>
      </c>
      <c r="F151" s="34" t="s">
        <v>5</v>
      </c>
      <c r="G151" s="21"/>
      <c r="H151" s="21"/>
      <c r="I151" s="21" t="s">
        <v>32</v>
      </c>
      <c r="J151" s="21" t="s">
        <v>8</v>
      </c>
      <c r="M151" s="12"/>
    </row>
    <row r="152" spans="1:13" ht="18" customHeight="1">
      <c r="A152" s="4">
        <v>151</v>
      </c>
      <c r="B152" s="37">
        <v>42487</v>
      </c>
      <c r="C152" s="34" t="s">
        <v>44</v>
      </c>
      <c r="D152" s="34" t="s">
        <v>23</v>
      </c>
      <c r="E152" s="34" t="s">
        <v>16</v>
      </c>
      <c r="F152" s="34" t="s">
        <v>15</v>
      </c>
      <c r="G152" s="21"/>
      <c r="H152" s="21"/>
      <c r="I152" s="21" t="s">
        <v>26</v>
      </c>
      <c r="J152" s="21" t="s">
        <v>25</v>
      </c>
      <c r="M152" s="12"/>
    </row>
    <row r="153" spans="1:13" ht="18" customHeight="1">
      <c r="A153" s="4">
        <v>152</v>
      </c>
      <c r="B153" s="37">
        <v>42487</v>
      </c>
      <c r="C153" s="34" t="s">
        <v>22</v>
      </c>
      <c r="D153" s="34" t="s">
        <v>131</v>
      </c>
      <c r="E153" s="34" t="s">
        <v>42</v>
      </c>
      <c r="F153" s="34" t="s">
        <v>30</v>
      </c>
      <c r="G153" s="21"/>
      <c r="H153" s="21"/>
      <c r="I153" s="21" t="s">
        <v>14</v>
      </c>
      <c r="J153" s="21" t="s">
        <v>19</v>
      </c>
      <c r="M153" s="12"/>
    </row>
    <row r="154" spans="1:13" ht="18" customHeight="1">
      <c r="A154" s="4">
        <v>153</v>
      </c>
      <c r="B154" s="37">
        <v>42488</v>
      </c>
      <c r="C154" s="34" t="s">
        <v>34</v>
      </c>
      <c r="D154" s="34" t="s">
        <v>72</v>
      </c>
      <c r="E154" s="34" t="s">
        <v>142</v>
      </c>
      <c r="F154" s="34" t="s">
        <v>46</v>
      </c>
      <c r="G154" s="21"/>
      <c r="H154" s="21"/>
      <c r="I154" s="21" t="s">
        <v>38</v>
      </c>
      <c r="J154" s="21" t="s">
        <v>37</v>
      </c>
      <c r="M154" s="12"/>
    </row>
    <row r="155" spans="1:13" ht="18" customHeight="1">
      <c r="A155" s="4">
        <v>154</v>
      </c>
      <c r="B155" s="37">
        <v>42488</v>
      </c>
      <c r="C155" s="34" t="s">
        <v>131</v>
      </c>
      <c r="D155" s="34" t="s">
        <v>42</v>
      </c>
      <c r="E155" s="34" t="s">
        <v>30</v>
      </c>
      <c r="F155" s="34" t="s">
        <v>17</v>
      </c>
      <c r="G155" s="21"/>
      <c r="H155" s="21"/>
      <c r="I155" s="21" t="s">
        <v>14</v>
      </c>
      <c r="J155" s="21" t="s">
        <v>19</v>
      </c>
      <c r="M155" s="12"/>
    </row>
    <row r="156" spans="1:13" ht="18" customHeight="1">
      <c r="A156" s="4">
        <v>155</v>
      </c>
      <c r="B156" s="37">
        <v>42488</v>
      </c>
      <c r="C156" s="34" t="s">
        <v>12</v>
      </c>
      <c r="D156" s="34" t="s">
        <v>36</v>
      </c>
      <c r="E156" s="34" t="s">
        <v>10</v>
      </c>
      <c r="F156" s="34" t="s">
        <v>28</v>
      </c>
      <c r="G156" s="21"/>
      <c r="H156" s="21"/>
      <c r="I156" s="21" t="s">
        <v>13</v>
      </c>
      <c r="J156" s="21" t="s">
        <v>20</v>
      </c>
      <c r="M156" s="12"/>
    </row>
    <row r="157" spans="1:13" ht="18" customHeight="1">
      <c r="A157" s="4">
        <v>156</v>
      </c>
      <c r="B157" s="37">
        <v>42489</v>
      </c>
      <c r="C157" s="34" t="s">
        <v>4</v>
      </c>
      <c r="D157" s="34" t="s">
        <v>21</v>
      </c>
      <c r="E157" s="34" t="s">
        <v>132</v>
      </c>
      <c r="F157" s="34" t="s">
        <v>6</v>
      </c>
      <c r="G157" s="21"/>
      <c r="H157" s="21"/>
      <c r="I157" s="21" t="s">
        <v>19</v>
      </c>
      <c r="J157" s="21" t="s">
        <v>20</v>
      </c>
      <c r="L157" s="53"/>
      <c r="M157" s="12"/>
    </row>
    <row r="158" spans="1:13" ht="18" customHeight="1">
      <c r="A158" s="4">
        <v>157</v>
      </c>
      <c r="B158" s="37">
        <v>42489</v>
      </c>
      <c r="C158" s="34" t="s">
        <v>72</v>
      </c>
      <c r="D158" s="34" t="s">
        <v>142</v>
      </c>
      <c r="E158" s="34" t="s">
        <v>15</v>
      </c>
      <c r="F158" s="34" t="s">
        <v>7</v>
      </c>
      <c r="G158" s="21"/>
      <c r="H158" s="21"/>
      <c r="I158" s="21" t="s">
        <v>26</v>
      </c>
      <c r="J158" s="21" t="s">
        <v>9</v>
      </c>
      <c r="L158" s="53"/>
      <c r="M158" s="12"/>
    </row>
    <row r="159" spans="1:13" ht="18" customHeight="1">
      <c r="A159" s="4">
        <v>158</v>
      </c>
      <c r="B159" s="37">
        <v>42489</v>
      </c>
      <c r="C159" s="34" t="s">
        <v>47</v>
      </c>
      <c r="D159" s="34" t="s">
        <v>16</v>
      </c>
      <c r="E159" s="36" t="s">
        <v>46</v>
      </c>
      <c r="F159" s="34" t="s">
        <v>153</v>
      </c>
      <c r="G159" s="21"/>
      <c r="H159" s="21"/>
      <c r="I159" s="21" t="s">
        <v>38</v>
      </c>
      <c r="J159" s="21" t="s">
        <v>13</v>
      </c>
      <c r="L159" s="53"/>
      <c r="M159" s="12"/>
    </row>
    <row r="160" spans="1:13" ht="18" customHeight="1">
      <c r="A160" s="4">
        <v>159</v>
      </c>
      <c r="B160" s="37">
        <v>42489</v>
      </c>
      <c r="C160" s="34" t="s">
        <v>42</v>
      </c>
      <c r="D160" s="34" t="s">
        <v>27</v>
      </c>
      <c r="E160" s="34" t="s">
        <v>28</v>
      </c>
      <c r="F160" s="34" t="s">
        <v>22</v>
      </c>
      <c r="G160" s="21"/>
      <c r="H160" s="21"/>
      <c r="I160" s="21" t="s">
        <v>8</v>
      </c>
      <c r="J160" s="21" t="s">
        <v>31</v>
      </c>
      <c r="L160" s="53"/>
      <c r="M160" s="12"/>
    </row>
    <row r="161" spans="1:13" ht="18" customHeight="1">
      <c r="A161" s="4">
        <v>160</v>
      </c>
      <c r="B161" s="37">
        <v>42489</v>
      </c>
      <c r="C161" s="34" t="s">
        <v>29</v>
      </c>
      <c r="D161" s="34" t="s">
        <v>39</v>
      </c>
      <c r="E161" s="34" t="s">
        <v>24</v>
      </c>
      <c r="F161" s="34" t="s">
        <v>33</v>
      </c>
      <c r="G161" s="21"/>
      <c r="H161" s="21"/>
      <c r="I161" s="21" t="s">
        <v>14</v>
      </c>
      <c r="J161" s="21" t="s">
        <v>37</v>
      </c>
      <c r="L161" s="53"/>
      <c r="M161" s="12"/>
    </row>
    <row r="162" spans="1:13" ht="18" customHeight="1">
      <c r="A162" s="4">
        <v>161</v>
      </c>
      <c r="B162" s="37">
        <v>42489</v>
      </c>
      <c r="C162" s="34" t="s">
        <v>23</v>
      </c>
      <c r="D162" s="34" t="s">
        <v>11</v>
      </c>
      <c r="E162" s="34" t="s">
        <v>5</v>
      </c>
      <c r="F162" s="34" t="s">
        <v>43</v>
      </c>
      <c r="G162" s="21"/>
      <c r="H162" s="21"/>
      <c r="I162" s="21" t="s">
        <v>25</v>
      </c>
      <c r="J162" s="21" t="s">
        <v>32</v>
      </c>
      <c r="M162" s="12"/>
    </row>
    <row r="163" spans="1:13" ht="18" customHeight="1">
      <c r="A163" s="4">
        <v>162</v>
      </c>
      <c r="B163" s="37">
        <v>42490</v>
      </c>
      <c r="C163" s="34" t="s">
        <v>39</v>
      </c>
      <c r="D163" s="34" t="s">
        <v>24</v>
      </c>
      <c r="E163" s="34" t="s">
        <v>33</v>
      </c>
      <c r="F163" s="34" t="s">
        <v>12</v>
      </c>
      <c r="G163" s="21"/>
      <c r="H163" s="21"/>
      <c r="I163" s="21" t="s">
        <v>14</v>
      </c>
      <c r="J163" s="21" t="s">
        <v>37</v>
      </c>
      <c r="M163" s="12"/>
    </row>
    <row r="164" spans="1:13" ht="18" customHeight="1">
      <c r="A164" s="4">
        <v>163</v>
      </c>
      <c r="B164" s="37">
        <v>42490</v>
      </c>
      <c r="C164" s="34" t="s">
        <v>142</v>
      </c>
      <c r="D164" s="34" t="s">
        <v>15</v>
      </c>
      <c r="E164" s="34" t="s">
        <v>7</v>
      </c>
      <c r="F164" s="34" t="s">
        <v>44</v>
      </c>
      <c r="G164" s="21"/>
      <c r="H164" s="21"/>
      <c r="I164" s="21" t="s">
        <v>26</v>
      </c>
      <c r="J164" s="21" t="s">
        <v>9</v>
      </c>
      <c r="M164" s="12"/>
    </row>
    <row r="165" spans="1:13" ht="18" customHeight="1">
      <c r="A165" s="4">
        <v>164</v>
      </c>
      <c r="B165" s="38">
        <v>42490</v>
      </c>
      <c r="C165" s="21" t="s">
        <v>21</v>
      </c>
      <c r="D165" s="21" t="s">
        <v>132</v>
      </c>
      <c r="E165" s="21" t="s">
        <v>6</v>
      </c>
      <c r="F165" s="21" t="s">
        <v>151</v>
      </c>
      <c r="G165" s="21"/>
      <c r="H165" s="21"/>
      <c r="I165" s="21" t="s">
        <v>19</v>
      </c>
      <c r="J165" s="21" t="s">
        <v>20</v>
      </c>
    </row>
    <row r="166" spans="1:13" ht="18" customHeight="1">
      <c r="A166" s="4">
        <v>165</v>
      </c>
      <c r="B166" s="38">
        <v>42490</v>
      </c>
      <c r="C166" s="21" t="s">
        <v>11</v>
      </c>
      <c r="D166" s="21" t="s">
        <v>5</v>
      </c>
      <c r="E166" s="21" t="s">
        <v>43</v>
      </c>
      <c r="F166" s="21" t="s">
        <v>49</v>
      </c>
      <c r="G166" s="21"/>
      <c r="H166" s="21"/>
      <c r="I166" s="21" t="s">
        <v>25</v>
      </c>
      <c r="J166" s="21" t="s">
        <v>32</v>
      </c>
    </row>
    <row r="167" spans="1:13" ht="18" customHeight="1">
      <c r="A167" s="4">
        <v>166</v>
      </c>
      <c r="B167" s="38">
        <v>42490</v>
      </c>
      <c r="C167" s="21" t="s">
        <v>27</v>
      </c>
      <c r="D167" s="21" t="s">
        <v>28</v>
      </c>
      <c r="E167" s="21" t="s">
        <v>22</v>
      </c>
      <c r="F167" s="21" t="s">
        <v>35</v>
      </c>
      <c r="G167" s="21"/>
      <c r="H167" s="21"/>
      <c r="I167" s="21" t="s">
        <v>8</v>
      </c>
      <c r="J167" s="21" t="s">
        <v>31</v>
      </c>
    </row>
    <row r="168" spans="1:13" ht="18" customHeight="1">
      <c r="A168" s="4">
        <v>167</v>
      </c>
      <c r="B168" s="38">
        <v>42490</v>
      </c>
      <c r="C168" s="21" t="s">
        <v>16</v>
      </c>
      <c r="D168" s="21" t="s">
        <v>46</v>
      </c>
      <c r="E168" s="21" t="s">
        <v>153</v>
      </c>
      <c r="F168" s="21" t="s">
        <v>50</v>
      </c>
      <c r="G168" s="21"/>
      <c r="H168" s="21"/>
      <c r="I168" s="21" t="s">
        <v>38</v>
      </c>
      <c r="J168" s="21" t="s">
        <v>13</v>
      </c>
    </row>
    <row r="169" spans="1:13" ht="18" customHeight="1">
      <c r="A169" s="4">
        <v>168</v>
      </c>
      <c r="B169" s="38">
        <v>42491</v>
      </c>
      <c r="C169" s="21" t="s">
        <v>132</v>
      </c>
      <c r="D169" s="21" t="s">
        <v>6</v>
      </c>
      <c r="E169" s="21" t="s">
        <v>151</v>
      </c>
      <c r="F169" s="21" t="s">
        <v>4</v>
      </c>
      <c r="G169" s="21"/>
      <c r="H169" s="21"/>
      <c r="I169" s="21" t="s">
        <v>19</v>
      </c>
      <c r="J169" s="21" t="s">
        <v>20</v>
      </c>
    </row>
    <row r="170" spans="1:13" ht="18" customHeight="1">
      <c r="A170" s="4">
        <v>169</v>
      </c>
      <c r="B170" s="38">
        <v>42491</v>
      </c>
      <c r="C170" s="21" t="s">
        <v>5</v>
      </c>
      <c r="D170" s="36" t="s">
        <v>43</v>
      </c>
      <c r="E170" s="21" t="s">
        <v>49</v>
      </c>
      <c r="F170" s="21" t="s">
        <v>23</v>
      </c>
      <c r="G170" s="21"/>
      <c r="H170" s="21"/>
      <c r="I170" s="21" t="s">
        <v>25</v>
      </c>
      <c r="J170" s="21" t="s">
        <v>32</v>
      </c>
    </row>
    <row r="171" spans="1:13" ht="18" customHeight="1">
      <c r="A171" s="4">
        <v>170</v>
      </c>
      <c r="B171" s="38">
        <v>42491</v>
      </c>
      <c r="C171" s="21" t="s">
        <v>46</v>
      </c>
      <c r="D171" s="21" t="s">
        <v>153</v>
      </c>
      <c r="E171" s="21" t="s">
        <v>50</v>
      </c>
      <c r="F171" s="21" t="s">
        <v>47</v>
      </c>
      <c r="G171" s="21"/>
      <c r="H171" s="21"/>
      <c r="I171" s="21" t="s">
        <v>38</v>
      </c>
      <c r="J171" s="21" t="s">
        <v>13</v>
      </c>
    </row>
    <row r="172" spans="1:13" ht="18" customHeight="1">
      <c r="A172" s="4">
        <v>171</v>
      </c>
      <c r="B172" s="38">
        <v>42491</v>
      </c>
      <c r="C172" s="36" t="s">
        <v>28</v>
      </c>
      <c r="D172" s="21" t="s">
        <v>22</v>
      </c>
      <c r="E172" s="21" t="s">
        <v>35</v>
      </c>
      <c r="F172" s="21" t="s">
        <v>42</v>
      </c>
      <c r="G172" s="21"/>
      <c r="H172" s="21"/>
      <c r="I172" s="21" t="s">
        <v>8</v>
      </c>
      <c r="J172" s="21" t="s">
        <v>31</v>
      </c>
      <c r="M172" s="13"/>
    </row>
    <row r="173" spans="1:13" ht="18" customHeight="1">
      <c r="A173" s="4">
        <v>172</v>
      </c>
      <c r="B173" s="38">
        <v>42491</v>
      </c>
      <c r="C173" s="21" t="s">
        <v>15</v>
      </c>
      <c r="D173" s="21" t="s">
        <v>7</v>
      </c>
      <c r="E173" s="21" t="s">
        <v>44</v>
      </c>
      <c r="F173" s="21" t="s">
        <v>72</v>
      </c>
      <c r="G173" s="21"/>
      <c r="H173" s="21"/>
      <c r="I173" s="21" t="s">
        <v>26</v>
      </c>
      <c r="J173" s="21" t="s">
        <v>9</v>
      </c>
    </row>
    <row r="174" spans="1:13" ht="18" customHeight="1">
      <c r="A174" s="4">
        <v>173</v>
      </c>
      <c r="B174" s="38">
        <v>42491</v>
      </c>
      <c r="C174" s="21" t="s">
        <v>24</v>
      </c>
      <c r="D174" s="21" t="s">
        <v>33</v>
      </c>
      <c r="E174" s="21" t="s">
        <v>12</v>
      </c>
      <c r="F174" s="21" t="s">
        <v>29</v>
      </c>
      <c r="G174" s="21"/>
      <c r="H174" s="21"/>
      <c r="I174" s="21" t="s">
        <v>14</v>
      </c>
      <c r="J174" s="21" t="s">
        <v>37</v>
      </c>
    </row>
    <row r="175" spans="1:13" ht="18" customHeight="1">
      <c r="A175" s="4">
        <v>174</v>
      </c>
      <c r="B175" s="38">
        <v>42493</v>
      </c>
      <c r="C175" s="21" t="s">
        <v>7</v>
      </c>
      <c r="D175" s="21" t="s">
        <v>12</v>
      </c>
      <c r="E175" s="21" t="s">
        <v>23</v>
      </c>
      <c r="F175" s="21" t="s">
        <v>11</v>
      </c>
      <c r="G175" s="21"/>
      <c r="H175" s="21"/>
      <c r="I175" s="21" t="s">
        <v>20</v>
      </c>
      <c r="J175" s="21" t="s">
        <v>38</v>
      </c>
    </row>
    <row r="176" spans="1:13" ht="18" customHeight="1">
      <c r="A176" s="4">
        <v>175</v>
      </c>
      <c r="B176" s="38">
        <v>42493</v>
      </c>
      <c r="C176" s="21" t="s">
        <v>41</v>
      </c>
      <c r="D176" s="21" t="s">
        <v>10</v>
      </c>
      <c r="E176" s="21" t="s">
        <v>17</v>
      </c>
      <c r="F176" s="21" t="s">
        <v>27</v>
      </c>
      <c r="G176" s="21"/>
      <c r="H176" s="21"/>
      <c r="I176" s="21" t="s">
        <v>31</v>
      </c>
      <c r="J176" s="21" t="s">
        <v>25</v>
      </c>
    </row>
    <row r="177" spans="1:13" ht="18" customHeight="1">
      <c r="A177" s="4">
        <v>176</v>
      </c>
      <c r="B177" s="37">
        <v>42493</v>
      </c>
      <c r="C177" s="34" t="s">
        <v>36</v>
      </c>
      <c r="D177" s="34" t="s">
        <v>50</v>
      </c>
      <c r="E177" s="34" t="s">
        <v>55</v>
      </c>
      <c r="F177" s="34" t="s">
        <v>16</v>
      </c>
      <c r="G177" s="21"/>
      <c r="H177" s="21"/>
      <c r="I177" s="21" t="s">
        <v>9</v>
      </c>
      <c r="J177" s="21" t="s">
        <v>8</v>
      </c>
      <c r="M177" s="12"/>
    </row>
    <row r="178" spans="1:13" ht="18" customHeight="1">
      <c r="A178" s="4">
        <v>177</v>
      </c>
      <c r="B178" s="37">
        <v>42493</v>
      </c>
      <c r="C178" s="34" t="s">
        <v>6</v>
      </c>
      <c r="D178" s="34" t="s">
        <v>49</v>
      </c>
      <c r="E178" s="34" t="s">
        <v>4</v>
      </c>
      <c r="F178" s="34" t="s">
        <v>48</v>
      </c>
      <c r="G178" s="21"/>
      <c r="H178" s="21"/>
      <c r="I178" s="21" t="s">
        <v>13</v>
      </c>
      <c r="J178" s="21" t="s">
        <v>14</v>
      </c>
      <c r="M178" s="12"/>
    </row>
    <row r="179" spans="1:13" ht="18" customHeight="1">
      <c r="A179" s="4">
        <v>178</v>
      </c>
      <c r="B179" s="37">
        <v>42493</v>
      </c>
      <c r="C179" s="34" t="s">
        <v>33</v>
      </c>
      <c r="D179" s="34" t="s">
        <v>30</v>
      </c>
      <c r="E179" s="34" t="s">
        <v>29</v>
      </c>
      <c r="F179" s="34" t="s">
        <v>39</v>
      </c>
      <c r="G179" s="21"/>
      <c r="H179" s="21"/>
      <c r="I179" s="21" t="s">
        <v>32</v>
      </c>
      <c r="J179" s="21" t="s">
        <v>26</v>
      </c>
      <c r="M179" s="12"/>
    </row>
    <row r="180" spans="1:13" ht="18" customHeight="1">
      <c r="A180" s="4">
        <v>179</v>
      </c>
      <c r="B180" s="37">
        <v>42493</v>
      </c>
      <c r="C180" s="34" t="s">
        <v>22</v>
      </c>
      <c r="D180" s="34" t="s">
        <v>35</v>
      </c>
      <c r="E180" s="34" t="s">
        <v>18</v>
      </c>
      <c r="F180" s="34" t="s">
        <v>21</v>
      </c>
      <c r="G180" s="21"/>
      <c r="H180" s="21"/>
      <c r="I180" s="21" t="s">
        <v>37</v>
      </c>
      <c r="J180" s="21" t="s">
        <v>19</v>
      </c>
      <c r="M180" s="12"/>
    </row>
    <row r="181" spans="1:13" ht="18" customHeight="1">
      <c r="A181" s="4">
        <v>180</v>
      </c>
      <c r="B181" s="37">
        <v>42494</v>
      </c>
      <c r="C181" s="34" t="s">
        <v>35</v>
      </c>
      <c r="D181" s="34" t="s">
        <v>18</v>
      </c>
      <c r="E181" s="34" t="s">
        <v>21</v>
      </c>
      <c r="F181" s="34" t="s">
        <v>5</v>
      </c>
      <c r="G181" s="21"/>
      <c r="H181" s="21"/>
      <c r="I181" s="21" t="s">
        <v>37</v>
      </c>
      <c r="J181" s="21" t="s">
        <v>19</v>
      </c>
      <c r="M181" s="12"/>
    </row>
    <row r="182" spans="1:13" ht="18" customHeight="1">
      <c r="A182" s="4">
        <v>181</v>
      </c>
      <c r="B182" s="37">
        <v>42494</v>
      </c>
      <c r="C182" s="34" t="s">
        <v>49</v>
      </c>
      <c r="D182" s="34" t="s">
        <v>4</v>
      </c>
      <c r="E182" s="34" t="s">
        <v>48</v>
      </c>
      <c r="F182" s="34" t="s">
        <v>40</v>
      </c>
      <c r="G182" s="21"/>
      <c r="H182" s="21"/>
      <c r="I182" s="21" t="s">
        <v>13</v>
      </c>
      <c r="J182" s="21" t="s">
        <v>14</v>
      </c>
      <c r="M182" s="12"/>
    </row>
    <row r="183" spans="1:13" ht="18" customHeight="1">
      <c r="A183" s="4">
        <v>182</v>
      </c>
      <c r="B183" s="37">
        <v>42494</v>
      </c>
      <c r="C183" s="34" t="s">
        <v>10</v>
      </c>
      <c r="D183" s="34" t="s">
        <v>17</v>
      </c>
      <c r="E183" s="34" t="s">
        <v>27</v>
      </c>
      <c r="F183" s="34" t="s">
        <v>24</v>
      </c>
      <c r="G183" s="21"/>
      <c r="H183" s="21"/>
      <c r="I183" s="21" t="s">
        <v>31</v>
      </c>
      <c r="J183" s="21" t="s">
        <v>25</v>
      </c>
      <c r="M183" s="12"/>
    </row>
    <row r="184" spans="1:13" ht="18" customHeight="1">
      <c r="A184" s="4">
        <v>183</v>
      </c>
      <c r="B184" s="37">
        <v>42494</v>
      </c>
      <c r="C184" s="34" t="s">
        <v>30</v>
      </c>
      <c r="D184" s="34" t="s">
        <v>29</v>
      </c>
      <c r="E184" s="34" t="s">
        <v>39</v>
      </c>
      <c r="F184" s="34" t="s">
        <v>131</v>
      </c>
      <c r="G184" s="21"/>
      <c r="H184" s="21"/>
      <c r="I184" s="21" t="s">
        <v>32</v>
      </c>
      <c r="J184" s="21" t="s">
        <v>26</v>
      </c>
      <c r="M184" s="12"/>
    </row>
    <row r="185" spans="1:13" ht="18" customHeight="1">
      <c r="A185" s="4">
        <v>184</v>
      </c>
      <c r="B185" s="37">
        <v>42494</v>
      </c>
      <c r="C185" s="34" t="s">
        <v>50</v>
      </c>
      <c r="D185" s="34" t="s">
        <v>55</v>
      </c>
      <c r="E185" s="34" t="s">
        <v>16</v>
      </c>
      <c r="F185" s="34" t="s">
        <v>46</v>
      </c>
      <c r="G185" s="21"/>
      <c r="H185" s="21"/>
      <c r="I185" s="21" t="s">
        <v>9</v>
      </c>
      <c r="J185" s="21" t="s">
        <v>8</v>
      </c>
      <c r="M185" s="12"/>
    </row>
    <row r="186" spans="1:13" ht="18" customHeight="1">
      <c r="A186" s="4">
        <v>185</v>
      </c>
      <c r="B186" s="37">
        <v>42494</v>
      </c>
      <c r="C186" s="34" t="s">
        <v>12</v>
      </c>
      <c r="D186" s="34" t="s">
        <v>23</v>
      </c>
      <c r="E186" s="34" t="s">
        <v>11</v>
      </c>
      <c r="F186" s="34" t="s">
        <v>34</v>
      </c>
      <c r="G186" s="21"/>
      <c r="H186" s="21"/>
      <c r="I186" s="21" t="s">
        <v>20</v>
      </c>
      <c r="J186" s="21" t="s">
        <v>38</v>
      </c>
      <c r="M186" s="12"/>
    </row>
    <row r="187" spans="1:13" ht="18" customHeight="1">
      <c r="A187" s="4">
        <v>186</v>
      </c>
      <c r="B187" s="37">
        <v>42495</v>
      </c>
      <c r="C187" s="34" t="s">
        <v>4</v>
      </c>
      <c r="D187" s="34" t="s">
        <v>48</v>
      </c>
      <c r="E187" s="34" t="s">
        <v>40</v>
      </c>
      <c r="F187" s="34" t="s">
        <v>6</v>
      </c>
      <c r="G187" s="21"/>
      <c r="H187" s="21"/>
      <c r="I187" s="21" t="s">
        <v>13</v>
      </c>
      <c r="J187" s="21" t="s">
        <v>14</v>
      </c>
      <c r="M187" s="12"/>
    </row>
    <row r="188" spans="1:13" ht="18" customHeight="1">
      <c r="A188" s="4">
        <v>187</v>
      </c>
      <c r="B188" s="37">
        <v>42495</v>
      </c>
      <c r="C188" s="34" t="s">
        <v>55</v>
      </c>
      <c r="D188" s="34" t="s">
        <v>16</v>
      </c>
      <c r="E188" s="36" t="s">
        <v>46</v>
      </c>
      <c r="F188" s="34" t="s">
        <v>36</v>
      </c>
      <c r="G188" s="21"/>
      <c r="H188" s="21"/>
      <c r="I188" s="21" t="s">
        <v>9</v>
      </c>
      <c r="J188" s="21" t="s">
        <v>8</v>
      </c>
      <c r="M188" s="12"/>
    </row>
    <row r="189" spans="1:13" ht="18" customHeight="1">
      <c r="A189" s="4">
        <v>188</v>
      </c>
      <c r="B189" s="37">
        <v>42495</v>
      </c>
      <c r="C189" s="34" t="s">
        <v>29</v>
      </c>
      <c r="D189" s="34" t="s">
        <v>39</v>
      </c>
      <c r="E189" s="34" t="s">
        <v>131</v>
      </c>
      <c r="F189" s="34" t="s">
        <v>33</v>
      </c>
      <c r="G189" s="21"/>
      <c r="H189" s="21"/>
      <c r="I189" s="21" t="s">
        <v>32</v>
      </c>
      <c r="J189" s="21" t="s">
        <v>26</v>
      </c>
      <c r="M189" s="12"/>
    </row>
    <row r="190" spans="1:13" ht="18" customHeight="1">
      <c r="A190" s="4">
        <v>189</v>
      </c>
      <c r="B190" s="37">
        <v>42495</v>
      </c>
      <c r="C190" s="34" t="s">
        <v>23</v>
      </c>
      <c r="D190" s="34" t="s">
        <v>11</v>
      </c>
      <c r="E190" s="34" t="s">
        <v>34</v>
      </c>
      <c r="F190" s="34" t="s">
        <v>7</v>
      </c>
      <c r="G190" s="21"/>
      <c r="H190" s="21"/>
      <c r="I190" s="21" t="s">
        <v>20</v>
      </c>
      <c r="J190" s="21" t="s">
        <v>38</v>
      </c>
      <c r="M190" s="12"/>
    </row>
    <row r="191" spans="1:13" ht="18" customHeight="1">
      <c r="A191" s="4">
        <v>190</v>
      </c>
      <c r="B191" s="37">
        <v>42495</v>
      </c>
      <c r="C191" s="34" t="s">
        <v>18</v>
      </c>
      <c r="D191" s="34" t="s">
        <v>21</v>
      </c>
      <c r="E191" s="34" t="s">
        <v>5</v>
      </c>
      <c r="F191" s="34" t="s">
        <v>22</v>
      </c>
      <c r="G191" s="21"/>
      <c r="H191" s="21"/>
      <c r="I191" s="21" t="s">
        <v>37</v>
      </c>
      <c r="J191" s="21" t="s">
        <v>19</v>
      </c>
      <c r="M191" s="12"/>
    </row>
    <row r="192" spans="1:13" ht="18" customHeight="1">
      <c r="A192" s="4">
        <v>191</v>
      </c>
      <c r="B192" s="37">
        <v>42495</v>
      </c>
      <c r="C192" s="34" t="s">
        <v>17</v>
      </c>
      <c r="D192" s="34" t="s">
        <v>27</v>
      </c>
      <c r="E192" s="34" t="s">
        <v>24</v>
      </c>
      <c r="F192" s="34" t="s">
        <v>41</v>
      </c>
      <c r="G192" s="21"/>
      <c r="H192" s="21"/>
      <c r="I192" s="21" t="s">
        <v>31</v>
      </c>
      <c r="J192" s="21" t="s">
        <v>25</v>
      </c>
      <c r="M192" s="12"/>
    </row>
    <row r="193" spans="1:13" ht="18" customHeight="1">
      <c r="A193" s="4">
        <v>192</v>
      </c>
      <c r="B193" s="37">
        <v>42496</v>
      </c>
      <c r="C193" s="34" t="s">
        <v>153</v>
      </c>
      <c r="D193" s="34" t="s">
        <v>34</v>
      </c>
      <c r="E193" s="34" t="s">
        <v>47</v>
      </c>
      <c r="F193" s="34" t="s">
        <v>12</v>
      </c>
      <c r="G193" s="21"/>
      <c r="H193" s="21"/>
      <c r="I193" s="21" t="s">
        <v>25</v>
      </c>
      <c r="J193" s="21" t="s">
        <v>9</v>
      </c>
      <c r="M193" s="12"/>
    </row>
    <row r="194" spans="1:13" ht="18" customHeight="1">
      <c r="A194" s="4">
        <v>193</v>
      </c>
      <c r="B194" s="37">
        <v>42496</v>
      </c>
      <c r="C194" s="34" t="s">
        <v>48</v>
      </c>
      <c r="D194" s="34" t="s">
        <v>5</v>
      </c>
      <c r="E194" s="34" t="s">
        <v>6</v>
      </c>
      <c r="F194" s="34" t="s">
        <v>35</v>
      </c>
      <c r="G194" s="21"/>
      <c r="H194" s="21"/>
      <c r="I194" s="21" t="s">
        <v>8</v>
      </c>
      <c r="J194" s="21" t="s">
        <v>26</v>
      </c>
      <c r="M194" s="12"/>
    </row>
    <row r="195" spans="1:13" ht="18" customHeight="1">
      <c r="A195" s="4">
        <v>194</v>
      </c>
      <c r="B195" s="37">
        <v>42496</v>
      </c>
      <c r="C195" s="34" t="s">
        <v>43</v>
      </c>
      <c r="D195" s="34" t="s">
        <v>40</v>
      </c>
      <c r="E195" s="34" t="s">
        <v>36</v>
      </c>
      <c r="F195" s="34" t="s">
        <v>10</v>
      </c>
      <c r="G195" s="21"/>
      <c r="H195" s="21"/>
      <c r="I195" s="21" t="s">
        <v>37</v>
      </c>
      <c r="J195" s="21" t="s">
        <v>20</v>
      </c>
      <c r="M195" s="12"/>
    </row>
    <row r="196" spans="1:13" ht="18" customHeight="1">
      <c r="A196" s="4">
        <v>195</v>
      </c>
      <c r="B196" s="37">
        <v>42496</v>
      </c>
      <c r="C196" s="34" t="s">
        <v>11</v>
      </c>
      <c r="D196" s="34" t="s">
        <v>44</v>
      </c>
      <c r="E196" s="34" t="s">
        <v>72</v>
      </c>
      <c r="F196" s="34" t="s">
        <v>142</v>
      </c>
      <c r="G196" s="21"/>
      <c r="H196" s="21"/>
      <c r="I196" s="21" t="s">
        <v>38</v>
      </c>
      <c r="J196" s="21" t="s">
        <v>14</v>
      </c>
      <c r="M196" s="12"/>
    </row>
    <row r="197" spans="1:13" ht="18" customHeight="1">
      <c r="A197" s="4">
        <v>196</v>
      </c>
      <c r="B197" s="37">
        <v>42496</v>
      </c>
      <c r="C197" s="34" t="s">
        <v>146</v>
      </c>
      <c r="D197" s="34" t="s">
        <v>131</v>
      </c>
      <c r="E197" s="34" t="s">
        <v>7</v>
      </c>
      <c r="F197" s="34" t="s">
        <v>49</v>
      </c>
      <c r="G197" s="21"/>
      <c r="H197" s="21"/>
      <c r="I197" s="21" t="s">
        <v>19</v>
      </c>
      <c r="J197" s="21" t="s">
        <v>13</v>
      </c>
      <c r="M197" s="12"/>
    </row>
    <row r="198" spans="1:13" ht="18" customHeight="1">
      <c r="A198" s="4">
        <v>197</v>
      </c>
      <c r="B198" s="37">
        <v>42496</v>
      </c>
      <c r="C198" s="34" t="s">
        <v>16</v>
      </c>
      <c r="D198" s="34" t="s">
        <v>46</v>
      </c>
      <c r="E198" s="34" t="s">
        <v>22</v>
      </c>
      <c r="F198" s="34" t="s">
        <v>50</v>
      </c>
      <c r="G198" s="21"/>
      <c r="H198" s="21"/>
      <c r="I198" s="21" t="s">
        <v>32</v>
      </c>
      <c r="J198" s="21" t="s">
        <v>31</v>
      </c>
      <c r="M198" s="12"/>
    </row>
    <row r="199" spans="1:13" ht="18" customHeight="1">
      <c r="A199" s="4">
        <v>198</v>
      </c>
      <c r="B199" s="37">
        <v>42497</v>
      </c>
      <c r="C199" s="34" t="s">
        <v>40</v>
      </c>
      <c r="D199" s="34" t="s">
        <v>36</v>
      </c>
      <c r="E199" s="34" t="s">
        <v>10</v>
      </c>
      <c r="F199" s="34" t="s">
        <v>29</v>
      </c>
      <c r="G199" s="21"/>
      <c r="H199" s="21"/>
      <c r="I199" s="21" t="s">
        <v>37</v>
      </c>
      <c r="J199" s="21" t="s">
        <v>20</v>
      </c>
      <c r="M199" s="12"/>
    </row>
    <row r="200" spans="1:13" ht="18" customHeight="1">
      <c r="A200" s="4">
        <v>199</v>
      </c>
      <c r="B200" s="37">
        <v>42497</v>
      </c>
      <c r="C200" s="34" t="s">
        <v>34</v>
      </c>
      <c r="D200" s="34" t="s">
        <v>47</v>
      </c>
      <c r="E200" s="34" t="s">
        <v>12</v>
      </c>
      <c r="F200" s="34" t="s">
        <v>132</v>
      </c>
      <c r="G200" s="21"/>
      <c r="H200" s="21"/>
      <c r="I200" s="21" t="s">
        <v>25</v>
      </c>
      <c r="J200" s="21" t="s">
        <v>9</v>
      </c>
      <c r="M200" s="12"/>
    </row>
    <row r="201" spans="1:13" ht="18" customHeight="1">
      <c r="A201" s="4">
        <v>200</v>
      </c>
      <c r="B201" s="37">
        <v>42497</v>
      </c>
      <c r="C201" s="34" t="s">
        <v>5</v>
      </c>
      <c r="D201" s="34" t="s">
        <v>6</v>
      </c>
      <c r="E201" s="34" t="s">
        <v>35</v>
      </c>
      <c r="F201" s="34" t="s">
        <v>56</v>
      </c>
      <c r="G201" s="21"/>
      <c r="H201" s="21"/>
      <c r="I201" s="21" t="s">
        <v>8</v>
      </c>
      <c r="J201" s="21" t="s">
        <v>26</v>
      </c>
      <c r="M201" s="12"/>
    </row>
    <row r="202" spans="1:13" ht="18" customHeight="1">
      <c r="A202" s="4">
        <v>201</v>
      </c>
      <c r="B202" s="37">
        <v>42497</v>
      </c>
      <c r="C202" s="34" t="s">
        <v>46</v>
      </c>
      <c r="D202" s="34" t="s">
        <v>22</v>
      </c>
      <c r="E202" s="34" t="s">
        <v>50</v>
      </c>
      <c r="F202" s="34" t="s">
        <v>17</v>
      </c>
      <c r="G202" s="21"/>
      <c r="H202" s="21"/>
      <c r="I202" s="21" t="s">
        <v>32</v>
      </c>
      <c r="J202" s="21" t="s">
        <v>31</v>
      </c>
      <c r="M202" s="12"/>
    </row>
    <row r="203" spans="1:13" ht="18" customHeight="1">
      <c r="A203" s="4">
        <v>202</v>
      </c>
      <c r="B203" s="37">
        <v>42497</v>
      </c>
      <c r="C203" s="34" t="s">
        <v>44</v>
      </c>
      <c r="D203" s="34" t="s">
        <v>72</v>
      </c>
      <c r="E203" s="34" t="s">
        <v>142</v>
      </c>
      <c r="F203" s="34" t="s">
        <v>45</v>
      </c>
      <c r="G203" s="21"/>
      <c r="H203" s="21"/>
      <c r="I203" s="21" t="s">
        <v>38</v>
      </c>
      <c r="J203" s="21" t="s">
        <v>14</v>
      </c>
      <c r="M203" s="12"/>
    </row>
    <row r="204" spans="1:13" ht="18" customHeight="1">
      <c r="A204" s="4">
        <v>203</v>
      </c>
      <c r="B204" s="37">
        <v>42497</v>
      </c>
      <c r="C204" s="34" t="s">
        <v>131</v>
      </c>
      <c r="D204" s="34" t="s">
        <v>7</v>
      </c>
      <c r="E204" s="34" t="s">
        <v>49</v>
      </c>
      <c r="F204" s="34" t="s">
        <v>15</v>
      </c>
      <c r="G204" s="21"/>
      <c r="H204" s="21"/>
      <c r="I204" s="21" t="s">
        <v>19</v>
      </c>
      <c r="J204" s="21" t="s">
        <v>13</v>
      </c>
      <c r="M204" s="12"/>
    </row>
    <row r="205" spans="1:13" ht="18" customHeight="1">
      <c r="A205" s="4">
        <v>204</v>
      </c>
      <c r="B205" s="37">
        <v>42498</v>
      </c>
      <c r="C205" s="34" t="s">
        <v>7</v>
      </c>
      <c r="D205" s="34" t="s">
        <v>49</v>
      </c>
      <c r="E205" s="34" t="s">
        <v>15</v>
      </c>
      <c r="F205" s="34" t="s">
        <v>146</v>
      </c>
      <c r="G205" s="21"/>
      <c r="H205" s="21"/>
      <c r="I205" s="21" t="s">
        <v>19</v>
      </c>
      <c r="J205" s="21" t="s">
        <v>13</v>
      </c>
      <c r="M205" s="12"/>
    </row>
    <row r="206" spans="1:13" ht="18" customHeight="1">
      <c r="A206" s="4">
        <v>205</v>
      </c>
      <c r="B206" s="37">
        <v>42498</v>
      </c>
      <c r="C206" s="34" t="s">
        <v>72</v>
      </c>
      <c r="D206" s="34" t="s">
        <v>142</v>
      </c>
      <c r="E206" s="34" t="s">
        <v>45</v>
      </c>
      <c r="F206" s="34" t="s">
        <v>11</v>
      </c>
      <c r="G206" s="21"/>
      <c r="H206" s="21"/>
      <c r="I206" s="21" t="s">
        <v>38</v>
      </c>
      <c r="J206" s="21" t="s">
        <v>14</v>
      </c>
      <c r="M206" s="12"/>
    </row>
    <row r="207" spans="1:13" ht="18" customHeight="1">
      <c r="A207" s="4">
        <v>206</v>
      </c>
      <c r="B207" s="37">
        <v>42498</v>
      </c>
      <c r="C207" s="34" t="s">
        <v>47</v>
      </c>
      <c r="D207" s="34" t="s">
        <v>12</v>
      </c>
      <c r="E207" s="34" t="s">
        <v>132</v>
      </c>
      <c r="F207" s="34" t="s">
        <v>153</v>
      </c>
      <c r="G207" s="21"/>
      <c r="H207" s="21"/>
      <c r="I207" s="21" t="s">
        <v>25</v>
      </c>
      <c r="J207" s="21" t="s">
        <v>9</v>
      </c>
      <c r="M207" s="12"/>
    </row>
    <row r="208" spans="1:13" ht="18" customHeight="1">
      <c r="A208" s="4">
        <v>207</v>
      </c>
      <c r="B208" s="37">
        <v>42498</v>
      </c>
      <c r="C208" s="34" t="s">
        <v>36</v>
      </c>
      <c r="D208" s="34" t="s">
        <v>10</v>
      </c>
      <c r="E208" s="34" t="s">
        <v>29</v>
      </c>
      <c r="F208" s="34" t="s">
        <v>43</v>
      </c>
      <c r="G208" s="21"/>
      <c r="H208" s="21"/>
      <c r="I208" s="21" t="s">
        <v>37</v>
      </c>
      <c r="J208" s="21" t="s">
        <v>20</v>
      </c>
      <c r="M208" s="12"/>
    </row>
    <row r="209" spans="1:13" ht="18" customHeight="1">
      <c r="A209" s="4">
        <v>208</v>
      </c>
      <c r="B209" s="37">
        <v>42498</v>
      </c>
      <c r="C209" s="34" t="s">
        <v>6</v>
      </c>
      <c r="D209" s="34" t="s">
        <v>35</v>
      </c>
      <c r="E209" s="34" t="s">
        <v>56</v>
      </c>
      <c r="F209" s="34" t="s">
        <v>48</v>
      </c>
      <c r="G209" s="21"/>
      <c r="H209" s="21"/>
      <c r="I209" s="21" t="s">
        <v>8</v>
      </c>
      <c r="J209" s="21" t="s">
        <v>26</v>
      </c>
      <c r="M209" s="12"/>
    </row>
    <row r="210" spans="1:13" ht="18" customHeight="1">
      <c r="A210" s="4">
        <v>209</v>
      </c>
      <c r="B210" s="37">
        <v>42498</v>
      </c>
      <c r="C210" s="34" t="s">
        <v>22</v>
      </c>
      <c r="D210" s="34" t="s">
        <v>50</v>
      </c>
      <c r="E210" s="34" t="s">
        <v>17</v>
      </c>
      <c r="F210" s="34" t="s">
        <v>16</v>
      </c>
      <c r="G210" s="21"/>
      <c r="H210" s="21"/>
      <c r="I210" s="21" t="s">
        <v>32</v>
      </c>
      <c r="J210" s="21" t="s">
        <v>31</v>
      </c>
      <c r="M210" s="12"/>
    </row>
    <row r="211" spans="1:13" ht="18" customHeight="1">
      <c r="A211" s="4">
        <v>210</v>
      </c>
      <c r="B211" s="37">
        <v>42500</v>
      </c>
      <c r="C211" s="34" t="s">
        <v>49</v>
      </c>
      <c r="D211" s="34" t="s">
        <v>151</v>
      </c>
      <c r="E211" s="34" t="s">
        <v>33</v>
      </c>
      <c r="F211" s="34" t="s">
        <v>30</v>
      </c>
      <c r="G211" s="21"/>
      <c r="H211" s="21"/>
      <c r="I211" s="21" t="s">
        <v>31</v>
      </c>
      <c r="J211" s="21" t="s">
        <v>26</v>
      </c>
      <c r="M211" s="12"/>
    </row>
    <row r="212" spans="1:13" ht="18" customHeight="1">
      <c r="A212" s="4">
        <v>211</v>
      </c>
      <c r="B212" s="37">
        <v>42500</v>
      </c>
      <c r="C212" s="34" t="s">
        <v>142</v>
      </c>
      <c r="D212" s="34" t="s">
        <v>24</v>
      </c>
      <c r="E212" s="34" t="s">
        <v>43</v>
      </c>
      <c r="F212" s="34" t="s">
        <v>44</v>
      </c>
      <c r="G212" s="21"/>
      <c r="H212" s="21"/>
      <c r="I212" s="21" t="s">
        <v>25</v>
      </c>
      <c r="J212" s="21" t="s">
        <v>8</v>
      </c>
      <c r="M212" s="12"/>
    </row>
    <row r="213" spans="1:13" ht="18" customHeight="1">
      <c r="A213" s="4">
        <v>212</v>
      </c>
      <c r="B213" s="37">
        <v>42500</v>
      </c>
      <c r="C213" s="34" t="s">
        <v>21</v>
      </c>
      <c r="D213" s="36" t="s">
        <v>17</v>
      </c>
      <c r="E213" s="34" t="s">
        <v>40</v>
      </c>
      <c r="F213" s="34" t="s">
        <v>131</v>
      </c>
      <c r="G213" s="21"/>
      <c r="H213" s="21"/>
      <c r="I213" s="21" t="s">
        <v>13</v>
      </c>
      <c r="J213" s="21" t="s">
        <v>20</v>
      </c>
      <c r="M213" s="12"/>
    </row>
    <row r="214" spans="1:13" ht="18" customHeight="1">
      <c r="A214" s="4">
        <v>213</v>
      </c>
      <c r="B214" s="37">
        <v>42500</v>
      </c>
      <c r="C214" s="34" t="s">
        <v>27</v>
      </c>
      <c r="D214" s="34" t="s">
        <v>29</v>
      </c>
      <c r="E214" s="34" t="s">
        <v>41</v>
      </c>
      <c r="F214" s="34" t="s">
        <v>42</v>
      </c>
      <c r="G214" s="21"/>
      <c r="H214" s="21"/>
      <c r="I214" s="21" t="s">
        <v>14</v>
      </c>
      <c r="J214" s="21" t="s">
        <v>19</v>
      </c>
      <c r="M214" s="12"/>
    </row>
    <row r="215" spans="1:13" ht="18" customHeight="1">
      <c r="A215" s="4">
        <v>214</v>
      </c>
      <c r="B215" s="37">
        <v>42501</v>
      </c>
      <c r="C215" s="34" t="s">
        <v>29</v>
      </c>
      <c r="D215" s="34" t="s">
        <v>41</v>
      </c>
      <c r="E215" s="34" t="s">
        <v>42</v>
      </c>
      <c r="F215" s="34" t="s">
        <v>22</v>
      </c>
      <c r="G215" s="21"/>
      <c r="H215" s="21"/>
      <c r="I215" s="21" t="s">
        <v>14</v>
      </c>
      <c r="J215" s="21" t="s">
        <v>19</v>
      </c>
      <c r="M215" s="12"/>
    </row>
    <row r="216" spans="1:13" ht="18" customHeight="1">
      <c r="A216" s="4">
        <v>215</v>
      </c>
      <c r="B216" s="37">
        <v>42501</v>
      </c>
      <c r="C216" s="34" t="s">
        <v>48</v>
      </c>
      <c r="D216" s="34" t="s">
        <v>11</v>
      </c>
      <c r="E216" s="34" t="s">
        <v>5</v>
      </c>
      <c r="F216" s="34" t="s">
        <v>23</v>
      </c>
      <c r="G216" s="21"/>
      <c r="H216" s="21"/>
      <c r="I216" s="21" t="s">
        <v>9</v>
      </c>
      <c r="J216" s="21" t="s">
        <v>32</v>
      </c>
      <c r="M216" s="12"/>
    </row>
    <row r="217" spans="1:13" ht="18" customHeight="1">
      <c r="A217" s="4">
        <v>216</v>
      </c>
      <c r="B217" s="37">
        <v>42501</v>
      </c>
      <c r="C217" s="34" t="s">
        <v>151</v>
      </c>
      <c r="D217" s="34" t="s">
        <v>33</v>
      </c>
      <c r="E217" s="34" t="s">
        <v>30</v>
      </c>
      <c r="F217" s="34" t="s">
        <v>6</v>
      </c>
      <c r="G217" s="21"/>
      <c r="H217" s="21"/>
      <c r="I217" s="21" t="s">
        <v>31</v>
      </c>
      <c r="J217" s="21" t="s">
        <v>26</v>
      </c>
      <c r="M217" s="12"/>
    </row>
    <row r="218" spans="1:13" ht="18" customHeight="1">
      <c r="A218" s="4">
        <v>217</v>
      </c>
      <c r="B218" s="37">
        <v>42501</v>
      </c>
      <c r="C218" s="34" t="s">
        <v>15</v>
      </c>
      <c r="D218" s="34" t="s">
        <v>153</v>
      </c>
      <c r="E218" s="34" t="s">
        <v>46</v>
      </c>
      <c r="F218" s="34" t="s">
        <v>7</v>
      </c>
      <c r="G218" s="21"/>
      <c r="H218" s="21"/>
      <c r="I218" s="21" t="s">
        <v>38</v>
      </c>
      <c r="J218" s="21" t="s">
        <v>37</v>
      </c>
      <c r="M218" s="12"/>
    </row>
    <row r="219" spans="1:13" ht="18" customHeight="1">
      <c r="A219" s="4">
        <v>218</v>
      </c>
      <c r="B219" s="37">
        <v>42501</v>
      </c>
      <c r="C219" s="34" t="s">
        <v>24</v>
      </c>
      <c r="D219" s="34" t="s">
        <v>43</v>
      </c>
      <c r="E219" s="34" t="s">
        <v>44</v>
      </c>
      <c r="F219" s="34" t="s">
        <v>4</v>
      </c>
      <c r="G219" s="21"/>
      <c r="H219" s="21"/>
      <c r="I219" s="21" t="s">
        <v>25</v>
      </c>
      <c r="J219" s="21" t="s">
        <v>8</v>
      </c>
      <c r="M219" s="12"/>
    </row>
    <row r="220" spans="1:13" ht="18" customHeight="1">
      <c r="A220" s="4">
        <v>219</v>
      </c>
      <c r="B220" s="37">
        <v>42501</v>
      </c>
      <c r="C220" s="36" t="s">
        <v>17</v>
      </c>
      <c r="D220" s="34" t="s">
        <v>40</v>
      </c>
      <c r="E220" s="34" t="s">
        <v>131</v>
      </c>
      <c r="F220" s="34" t="s">
        <v>36</v>
      </c>
      <c r="G220" s="21"/>
      <c r="H220" s="21"/>
      <c r="I220" s="21" t="s">
        <v>13</v>
      </c>
      <c r="J220" s="21" t="s">
        <v>20</v>
      </c>
      <c r="M220" s="13"/>
    </row>
    <row r="221" spans="1:13" ht="18" customHeight="1">
      <c r="A221" s="4">
        <v>220</v>
      </c>
      <c r="B221" s="37">
        <v>42502</v>
      </c>
      <c r="C221" s="34" t="s">
        <v>40</v>
      </c>
      <c r="D221" s="34" t="s">
        <v>131</v>
      </c>
      <c r="E221" s="34" t="s">
        <v>36</v>
      </c>
      <c r="F221" s="34" t="s">
        <v>21</v>
      </c>
      <c r="G221" s="21"/>
      <c r="H221" s="21"/>
      <c r="I221" s="21" t="s">
        <v>13</v>
      </c>
      <c r="J221" s="21" t="s">
        <v>20</v>
      </c>
      <c r="M221" s="12"/>
    </row>
    <row r="222" spans="1:13" ht="18" customHeight="1">
      <c r="A222" s="4">
        <v>221</v>
      </c>
      <c r="B222" s="37">
        <v>42502</v>
      </c>
      <c r="C222" s="34" t="s">
        <v>41</v>
      </c>
      <c r="D222" s="34" t="s">
        <v>42</v>
      </c>
      <c r="E222" s="34" t="s">
        <v>22</v>
      </c>
      <c r="F222" s="34" t="s">
        <v>27</v>
      </c>
      <c r="G222" s="21"/>
      <c r="H222" s="21"/>
      <c r="I222" s="21" t="s">
        <v>14</v>
      </c>
      <c r="J222" s="21" t="s">
        <v>19</v>
      </c>
      <c r="M222" s="12"/>
    </row>
    <row r="223" spans="1:13" ht="18" customHeight="1">
      <c r="A223" s="4">
        <v>222</v>
      </c>
      <c r="B223" s="37">
        <v>42502</v>
      </c>
      <c r="C223" s="34" t="s">
        <v>43</v>
      </c>
      <c r="D223" s="34" t="s">
        <v>44</v>
      </c>
      <c r="E223" s="34" t="s">
        <v>4</v>
      </c>
      <c r="F223" s="34" t="s">
        <v>142</v>
      </c>
      <c r="G223" s="21"/>
      <c r="H223" s="21"/>
      <c r="I223" s="21" t="s">
        <v>25</v>
      </c>
      <c r="J223" s="21" t="s">
        <v>8</v>
      </c>
      <c r="M223" s="12"/>
    </row>
    <row r="224" spans="1:13" ht="18" customHeight="1">
      <c r="A224" s="4">
        <v>223</v>
      </c>
      <c r="B224" s="37">
        <v>42502</v>
      </c>
      <c r="C224" s="34" t="s">
        <v>11</v>
      </c>
      <c r="D224" s="34" t="s">
        <v>5</v>
      </c>
      <c r="E224" s="34" t="s">
        <v>23</v>
      </c>
      <c r="F224" s="34" t="s">
        <v>35</v>
      </c>
      <c r="G224" s="21"/>
      <c r="H224" s="21"/>
      <c r="I224" s="21" t="s">
        <v>9</v>
      </c>
      <c r="J224" s="21" t="s">
        <v>32</v>
      </c>
      <c r="M224" s="12"/>
    </row>
    <row r="225" spans="1:13" ht="18" customHeight="1">
      <c r="A225" s="4">
        <v>224</v>
      </c>
      <c r="B225" s="37">
        <v>42503</v>
      </c>
      <c r="C225" s="34" t="s">
        <v>39</v>
      </c>
      <c r="D225" s="34" t="s">
        <v>46</v>
      </c>
      <c r="E225" s="34" t="s">
        <v>7</v>
      </c>
      <c r="F225" s="34" t="s">
        <v>17</v>
      </c>
      <c r="G225" s="21"/>
      <c r="H225" s="21"/>
      <c r="I225" s="21" t="s">
        <v>20</v>
      </c>
      <c r="J225" s="21" t="s">
        <v>19</v>
      </c>
      <c r="M225" s="12"/>
    </row>
    <row r="226" spans="1:13" ht="18" customHeight="1">
      <c r="A226" s="4">
        <v>225</v>
      </c>
      <c r="B226" s="37">
        <v>42503</v>
      </c>
      <c r="C226" s="34" t="s">
        <v>10</v>
      </c>
      <c r="D226" s="34" t="s">
        <v>30</v>
      </c>
      <c r="E226" s="34" t="s">
        <v>21</v>
      </c>
      <c r="F226" s="34" t="s">
        <v>28</v>
      </c>
      <c r="G226" s="21"/>
      <c r="H226" s="21"/>
      <c r="I226" s="21" t="s">
        <v>37</v>
      </c>
      <c r="J226" s="21" t="s">
        <v>14</v>
      </c>
      <c r="M226" s="12"/>
    </row>
    <row r="227" spans="1:13" ht="18" customHeight="1">
      <c r="A227" s="4">
        <v>226</v>
      </c>
      <c r="B227" s="37">
        <v>42503</v>
      </c>
      <c r="C227" s="34" t="s">
        <v>33</v>
      </c>
      <c r="D227" s="34" t="s">
        <v>132</v>
      </c>
      <c r="E227" s="34" t="s">
        <v>16</v>
      </c>
      <c r="F227" s="34" t="s">
        <v>49</v>
      </c>
      <c r="G227" s="21"/>
      <c r="H227" s="21"/>
      <c r="I227" s="21" t="s">
        <v>13</v>
      </c>
      <c r="J227" s="21" t="s">
        <v>38</v>
      </c>
      <c r="M227" s="12"/>
    </row>
    <row r="228" spans="1:13" ht="18" customHeight="1">
      <c r="A228" s="4">
        <v>227</v>
      </c>
      <c r="B228" s="37">
        <v>42503</v>
      </c>
      <c r="C228" s="34" t="s">
        <v>12</v>
      </c>
      <c r="D228" s="34" t="s">
        <v>56</v>
      </c>
      <c r="E228" s="34" t="s">
        <v>6</v>
      </c>
      <c r="F228" s="34" t="s">
        <v>34</v>
      </c>
      <c r="G228" s="21"/>
      <c r="H228" s="21"/>
      <c r="I228" s="21" t="s">
        <v>31</v>
      </c>
      <c r="J228" s="21" t="s">
        <v>32</v>
      </c>
      <c r="M228" s="12"/>
    </row>
    <row r="229" spans="1:13" ht="18" customHeight="1">
      <c r="A229" s="4">
        <v>228</v>
      </c>
      <c r="B229" s="37">
        <v>42504</v>
      </c>
      <c r="C229" s="34" t="s">
        <v>132</v>
      </c>
      <c r="D229" s="34" t="s">
        <v>16</v>
      </c>
      <c r="E229" s="34" t="s">
        <v>49</v>
      </c>
      <c r="F229" s="34" t="s">
        <v>18</v>
      </c>
      <c r="G229" s="21"/>
      <c r="H229" s="21"/>
      <c r="I229" s="21" t="s">
        <v>13</v>
      </c>
      <c r="J229" s="21" t="s">
        <v>38</v>
      </c>
      <c r="M229" s="12"/>
    </row>
    <row r="230" spans="1:13" ht="18" customHeight="1">
      <c r="A230" s="4">
        <v>229</v>
      </c>
      <c r="B230" s="37">
        <v>42504</v>
      </c>
      <c r="C230" s="34" t="s">
        <v>153</v>
      </c>
      <c r="D230" s="34" t="s">
        <v>23</v>
      </c>
      <c r="E230" s="34" t="s">
        <v>142</v>
      </c>
      <c r="F230" s="34" t="s">
        <v>50</v>
      </c>
      <c r="G230" s="21"/>
      <c r="H230" s="21"/>
      <c r="I230" s="21" t="s">
        <v>26</v>
      </c>
      <c r="J230" s="21" t="s">
        <v>25</v>
      </c>
      <c r="M230" s="12"/>
    </row>
    <row r="231" spans="1:13" ht="18" customHeight="1">
      <c r="A231" s="4">
        <v>230</v>
      </c>
      <c r="B231" s="37">
        <v>42504</v>
      </c>
      <c r="C231" s="34" t="s">
        <v>5</v>
      </c>
      <c r="D231" s="34" t="s">
        <v>36</v>
      </c>
      <c r="E231" s="34" t="s">
        <v>27</v>
      </c>
      <c r="F231" s="34" t="s">
        <v>29</v>
      </c>
      <c r="G231" s="21"/>
      <c r="H231" s="21"/>
      <c r="I231" s="21" t="s">
        <v>8</v>
      </c>
      <c r="J231" s="21" t="s">
        <v>9</v>
      </c>
      <c r="M231" s="12"/>
    </row>
    <row r="232" spans="1:13" ht="18" customHeight="1">
      <c r="A232" s="4">
        <v>231</v>
      </c>
      <c r="B232" s="37">
        <v>42504</v>
      </c>
      <c r="C232" s="34" t="s">
        <v>46</v>
      </c>
      <c r="D232" s="34" t="s">
        <v>7</v>
      </c>
      <c r="E232" s="34" t="s">
        <v>17</v>
      </c>
      <c r="F232" s="34" t="s">
        <v>72</v>
      </c>
      <c r="G232" s="21"/>
      <c r="H232" s="21"/>
      <c r="I232" s="21" t="s">
        <v>20</v>
      </c>
      <c r="J232" s="21" t="s">
        <v>19</v>
      </c>
      <c r="M232" s="12"/>
    </row>
    <row r="233" spans="1:13" ht="18" customHeight="1">
      <c r="A233" s="4">
        <v>232</v>
      </c>
      <c r="B233" s="37">
        <v>42504</v>
      </c>
      <c r="C233" s="34" t="s">
        <v>56</v>
      </c>
      <c r="D233" s="34" t="s">
        <v>6</v>
      </c>
      <c r="E233" s="34" t="s">
        <v>34</v>
      </c>
      <c r="F233" s="34" t="s">
        <v>40</v>
      </c>
      <c r="G233" s="21"/>
      <c r="H233" s="21"/>
      <c r="I233" s="21" t="s">
        <v>31</v>
      </c>
      <c r="J233" s="21" t="s">
        <v>32</v>
      </c>
      <c r="M233" s="12"/>
    </row>
    <row r="234" spans="1:13" ht="18" customHeight="1">
      <c r="A234" s="4">
        <v>233</v>
      </c>
      <c r="B234" s="37">
        <v>42504</v>
      </c>
      <c r="C234" s="34" t="s">
        <v>30</v>
      </c>
      <c r="D234" s="34" t="s">
        <v>21</v>
      </c>
      <c r="E234" s="34" t="s">
        <v>28</v>
      </c>
      <c r="F234" s="34" t="s">
        <v>47</v>
      </c>
      <c r="G234" s="21"/>
      <c r="H234" s="21"/>
      <c r="I234" s="21" t="s">
        <v>37</v>
      </c>
      <c r="J234" s="21" t="s">
        <v>14</v>
      </c>
      <c r="M234" s="12"/>
    </row>
    <row r="235" spans="1:13" ht="18" customHeight="1">
      <c r="A235" s="4">
        <v>234</v>
      </c>
      <c r="B235" s="37">
        <v>42505</v>
      </c>
      <c r="C235" s="34" t="s">
        <v>7</v>
      </c>
      <c r="D235" s="34" t="s">
        <v>17</v>
      </c>
      <c r="E235" s="36" t="s">
        <v>72</v>
      </c>
      <c r="F235" s="34" t="s">
        <v>39</v>
      </c>
      <c r="G235" s="21"/>
      <c r="H235" s="21"/>
      <c r="I235" s="21" t="s">
        <v>20</v>
      </c>
      <c r="J235" s="21" t="s">
        <v>19</v>
      </c>
      <c r="M235" s="12"/>
    </row>
    <row r="236" spans="1:13" ht="18" customHeight="1">
      <c r="A236" s="4">
        <v>235</v>
      </c>
      <c r="B236" s="37">
        <v>42505</v>
      </c>
      <c r="C236" s="34" t="s">
        <v>36</v>
      </c>
      <c r="D236" s="34" t="s">
        <v>27</v>
      </c>
      <c r="E236" s="34" t="s">
        <v>29</v>
      </c>
      <c r="F236" s="34" t="s">
        <v>41</v>
      </c>
      <c r="G236" s="21"/>
      <c r="H236" s="21"/>
      <c r="I236" s="21" t="s">
        <v>8</v>
      </c>
      <c r="J236" s="21" t="s">
        <v>9</v>
      </c>
      <c r="M236" s="12"/>
    </row>
    <row r="237" spans="1:13" ht="18" customHeight="1">
      <c r="A237" s="4">
        <v>236</v>
      </c>
      <c r="B237" s="37">
        <v>42505</v>
      </c>
      <c r="C237" s="34" t="s">
        <v>6</v>
      </c>
      <c r="D237" s="34" t="s">
        <v>34</v>
      </c>
      <c r="E237" s="34" t="s">
        <v>40</v>
      </c>
      <c r="F237" s="34" t="s">
        <v>12</v>
      </c>
      <c r="G237" s="21"/>
      <c r="H237" s="21"/>
      <c r="I237" s="21" t="s">
        <v>31</v>
      </c>
      <c r="J237" s="21" t="s">
        <v>32</v>
      </c>
      <c r="M237" s="12"/>
    </row>
    <row r="238" spans="1:13" ht="18" customHeight="1">
      <c r="A238" s="4">
        <v>237</v>
      </c>
      <c r="B238" s="37">
        <v>42505</v>
      </c>
      <c r="C238" s="34" t="s">
        <v>23</v>
      </c>
      <c r="D238" s="34" t="s">
        <v>142</v>
      </c>
      <c r="E238" s="34" t="s">
        <v>50</v>
      </c>
      <c r="F238" s="34" t="s">
        <v>43</v>
      </c>
      <c r="G238" s="21"/>
      <c r="H238" s="21"/>
      <c r="I238" s="21" t="s">
        <v>26</v>
      </c>
      <c r="J238" s="21" t="s">
        <v>25</v>
      </c>
      <c r="M238" s="12"/>
    </row>
    <row r="239" spans="1:13" ht="18" customHeight="1">
      <c r="A239" s="4">
        <v>238</v>
      </c>
      <c r="B239" s="37">
        <v>42505</v>
      </c>
      <c r="C239" s="34" t="s">
        <v>21</v>
      </c>
      <c r="D239" s="34" t="s">
        <v>28</v>
      </c>
      <c r="E239" s="34" t="s">
        <v>47</v>
      </c>
      <c r="F239" s="34" t="s">
        <v>10</v>
      </c>
      <c r="G239" s="21"/>
      <c r="H239" s="21"/>
      <c r="I239" s="21" t="s">
        <v>37</v>
      </c>
      <c r="J239" s="21" t="s">
        <v>14</v>
      </c>
      <c r="M239" s="12"/>
    </row>
    <row r="240" spans="1:13" ht="18" customHeight="1">
      <c r="A240" s="4">
        <v>239</v>
      </c>
      <c r="B240" s="37">
        <v>42505</v>
      </c>
      <c r="C240" s="34" t="s">
        <v>16</v>
      </c>
      <c r="D240" s="34" t="s">
        <v>49</v>
      </c>
      <c r="E240" s="34" t="s">
        <v>18</v>
      </c>
      <c r="F240" s="34" t="s">
        <v>33</v>
      </c>
      <c r="G240" s="21"/>
      <c r="H240" s="21"/>
      <c r="I240" s="21" t="s">
        <v>13</v>
      </c>
      <c r="J240" s="21" t="s">
        <v>38</v>
      </c>
      <c r="M240" s="12"/>
    </row>
    <row r="241" spans="1:13" ht="18" customHeight="1">
      <c r="A241" s="4">
        <v>240</v>
      </c>
      <c r="B241" s="37">
        <v>42507</v>
      </c>
      <c r="C241" s="34" t="s">
        <v>34</v>
      </c>
      <c r="D241" s="36" t="s">
        <v>47</v>
      </c>
      <c r="E241" s="34" t="s">
        <v>10</v>
      </c>
      <c r="F241" s="34" t="s">
        <v>132</v>
      </c>
      <c r="G241" s="21"/>
      <c r="H241" s="21"/>
      <c r="I241" s="21" t="s">
        <v>9</v>
      </c>
      <c r="J241" s="21" t="s">
        <v>26</v>
      </c>
      <c r="M241" s="12"/>
    </row>
    <row r="242" spans="1:13" ht="18" customHeight="1">
      <c r="A242" s="4">
        <v>241</v>
      </c>
      <c r="B242" s="37">
        <v>42507</v>
      </c>
      <c r="C242" s="34" t="s">
        <v>42</v>
      </c>
      <c r="D242" s="34" t="s">
        <v>22</v>
      </c>
      <c r="E242" s="34" t="s">
        <v>35</v>
      </c>
      <c r="F242" s="34" t="s">
        <v>55</v>
      </c>
      <c r="G242" s="21"/>
      <c r="H242" s="21"/>
      <c r="I242" s="21" t="s">
        <v>25</v>
      </c>
      <c r="J242" s="21" t="s">
        <v>31</v>
      </c>
      <c r="M242" s="12"/>
    </row>
    <row r="243" spans="1:13" ht="18" customHeight="1">
      <c r="A243" s="4">
        <v>242</v>
      </c>
      <c r="B243" s="37">
        <v>42507</v>
      </c>
      <c r="C243" s="34" t="s">
        <v>44</v>
      </c>
      <c r="D243" s="34" t="s">
        <v>72</v>
      </c>
      <c r="E243" s="34" t="s">
        <v>146</v>
      </c>
      <c r="F243" s="34" t="s">
        <v>24</v>
      </c>
      <c r="G243" s="21"/>
      <c r="H243" s="21"/>
      <c r="I243" s="21" t="s">
        <v>38</v>
      </c>
      <c r="J243" s="21" t="s">
        <v>20</v>
      </c>
      <c r="M243" s="12"/>
    </row>
    <row r="244" spans="1:13" ht="18" customHeight="1">
      <c r="A244" s="4">
        <v>243</v>
      </c>
      <c r="B244" s="37">
        <v>42507</v>
      </c>
      <c r="C244" s="34" t="s">
        <v>28</v>
      </c>
      <c r="D244" s="34" t="s">
        <v>4</v>
      </c>
      <c r="E244" s="34" t="s">
        <v>41</v>
      </c>
      <c r="F244" s="34" t="s">
        <v>30</v>
      </c>
      <c r="G244" s="21"/>
      <c r="H244" s="21"/>
      <c r="I244" s="21" t="s">
        <v>37</v>
      </c>
      <c r="J244" s="21" t="s">
        <v>13</v>
      </c>
      <c r="M244" s="12"/>
    </row>
    <row r="245" spans="1:13" ht="18" customHeight="1">
      <c r="A245" s="4">
        <v>244</v>
      </c>
      <c r="B245" s="37">
        <v>42507</v>
      </c>
      <c r="C245" s="34" t="s">
        <v>131</v>
      </c>
      <c r="D245" s="34" t="s">
        <v>18</v>
      </c>
      <c r="E245" s="34" t="s">
        <v>12</v>
      </c>
      <c r="F245" s="34" t="s">
        <v>48</v>
      </c>
      <c r="G245" s="21"/>
      <c r="H245" s="21"/>
      <c r="I245" s="21" t="s">
        <v>8</v>
      </c>
      <c r="J245" s="21" t="s">
        <v>32</v>
      </c>
      <c r="M245" s="12"/>
    </row>
    <row r="246" spans="1:13" ht="18" customHeight="1">
      <c r="A246" s="4">
        <v>245</v>
      </c>
      <c r="B246" s="37">
        <v>42507</v>
      </c>
      <c r="C246" s="34" t="s">
        <v>17</v>
      </c>
      <c r="D246" s="34" t="s">
        <v>45</v>
      </c>
      <c r="E246" s="34" t="s">
        <v>39</v>
      </c>
      <c r="F246" s="34" t="s">
        <v>46</v>
      </c>
      <c r="G246" s="21"/>
      <c r="H246" s="21"/>
      <c r="I246" s="21" t="s">
        <v>19</v>
      </c>
      <c r="J246" s="21" t="s">
        <v>14</v>
      </c>
      <c r="M246" s="12"/>
    </row>
    <row r="247" spans="1:13" ht="18" customHeight="1">
      <c r="A247" s="4">
        <v>246</v>
      </c>
      <c r="B247" s="37">
        <v>42508</v>
      </c>
      <c r="C247" s="34" t="s">
        <v>45</v>
      </c>
      <c r="D247" s="34" t="s">
        <v>39</v>
      </c>
      <c r="E247" s="34" t="s">
        <v>46</v>
      </c>
      <c r="F247" s="34" t="s">
        <v>11</v>
      </c>
      <c r="G247" s="21"/>
      <c r="H247" s="21"/>
      <c r="I247" s="21" t="s">
        <v>19</v>
      </c>
      <c r="J247" s="21" t="s">
        <v>14</v>
      </c>
      <c r="M247" s="12"/>
    </row>
    <row r="248" spans="1:13" ht="18" customHeight="1">
      <c r="A248" s="4">
        <v>247</v>
      </c>
      <c r="B248" s="37">
        <v>42508</v>
      </c>
      <c r="C248" s="34" t="s">
        <v>4</v>
      </c>
      <c r="D248" s="34" t="s">
        <v>41</v>
      </c>
      <c r="E248" s="34" t="s">
        <v>30</v>
      </c>
      <c r="F248" s="34" t="s">
        <v>36</v>
      </c>
      <c r="G248" s="21"/>
      <c r="H248" s="21"/>
      <c r="I248" s="21" t="s">
        <v>37</v>
      </c>
      <c r="J248" s="21" t="s">
        <v>13</v>
      </c>
      <c r="M248" s="12"/>
    </row>
    <row r="249" spans="1:13" ht="18" customHeight="1">
      <c r="A249" s="4">
        <v>248</v>
      </c>
      <c r="B249" s="37">
        <v>42508</v>
      </c>
      <c r="C249" s="34" t="s">
        <v>72</v>
      </c>
      <c r="D249" s="34" t="s">
        <v>146</v>
      </c>
      <c r="E249" s="34" t="s">
        <v>24</v>
      </c>
      <c r="F249" s="34" t="s">
        <v>16</v>
      </c>
      <c r="G249" s="21"/>
      <c r="H249" s="21"/>
      <c r="I249" s="21" t="s">
        <v>38</v>
      </c>
      <c r="J249" s="21" t="s">
        <v>20</v>
      </c>
      <c r="M249" s="12"/>
    </row>
    <row r="250" spans="1:13" ht="18" customHeight="1">
      <c r="A250" s="4">
        <v>249</v>
      </c>
      <c r="B250" s="37">
        <v>42508</v>
      </c>
      <c r="C250" s="34" t="s">
        <v>47</v>
      </c>
      <c r="D250" s="34" t="s">
        <v>10</v>
      </c>
      <c r="E250" s="34" t="s">
        <v>132</v>
      </c>
      <c r="F250" s="34" t="s">
        <v>21</v>
      </c>
      <c r="G250" s="21"/>
      <c r="H250" s="21"/>
      <c r="I250" s="21" t="s">
        <v>9</v>
      </c>
      <c r="J250" s="21" t="s">
        <v>26</v>
      </c>
      <c r="M250" s="12"/>
    </row>
    <row r="251" spans="1:13" ht="18" customHeight="1">
      <c r="A251" s="4">
        <v>250</v>
      </c>
      <c r="B251" s="37">
        <v>42508</v>
      </c>
      <c r="C251" s="34" t="s">
        <v>18</v>
      </c>
      <c r="D251" s="34" t="s">
        <v>12</v>
      </c>
      <c r="E251" s="34" t="s">
        <v>48</v>
      </c>
      <c r="F251" s="34" t="s">
        <v>6</v>
      </c>
      <c r="G251" s="21"/>
      <c r="H251" s="21"/>
      <c r="I251" s="21" t="s">
        <v>8</v>
      </c>
      <c r="J251" s="21" t="s">
        <v>32</v>
      </c>
      <c r="M251" s="12"/>
    </row>
    <row r="252" spans="1:13" ht="18" customHeight="1">
      <c r="A252" s="4">
        <v>251</v>
      </c>
      <c r="B252" s="37">
        <v>42508</v>
      </c>
      <c r="C252" s="34" t="s">
        <v>22</v>
      </c>
      <c r="D252" s="34" t="s">
        <v>35</v>
      </c>
      <c r="E252" s="34" t="s">
        <v>55</v>
      </c>
      <c r="F252" s="34" t="s">
        <v>15</v>
      </c>
      <c r="G252" s="21"/>
      <c r="H252" s="21"/>
      <c r="I252" s="21" t="s">
        <v>25</v>
      </c>
      <c r="J252" s="21" t="s">
        <v>31</v>
      </c>
      <c r="M252" s="12"/>
    </row>
    <row r="253" spans="1:13" ht="18" customHeight="1">
      <c r="A253" s="4">
        <v>252</v>
      </c>
      <c r="B253" s="38">
        <v>42509</v>
      </c>
      <c r="C253" s="21" t="s">
        <v>39</v>
      </c>
      <c r="D253" s="21" t="s">
        <v>46</v>
      </c>
      <c r="E253" s="21" t="s">
        <v>11</v>
      </c>
      <c r="F253" s="21" t="s">
        <v>17</v>
      </c>
      <c r="G253" s="21"/>
      <c r="H253" s="21"/>
      <c r="I253" s="21" t="s">
        <v>19</v>
      </c>
      <c r="J253" s="21" t="s">
        <v>14</v>
      </c>
    </row>
    <row r="254" spans="1:13" ht="18" customHeight="1">
      <c r="A254" s="4">
        <v>253</v>
      </c>
      <c r="B254" s="38">
        <v>42509</v>
      </c>
      <c r="C254" s="21" t="s">
        <v>35</v>
      </c>
      <c r="D254" s="21" t="s">
        <v>55</v>
      </c>
      <c r="E254" s="21" t="s">
        <v>15</v>
      </c>
      <c r="F254" s="21" t="s">
        <v>42</v>
      </c>
      <c r="G254" s="21"/>
      <c r="H254" s="21"/>
      <c r="I254" s="21" t="s">
        <v>25</v>
      </c>
      <c r="J254" s="21" t="s">
        <v>31</v>
      </c>
    </row>
    <row r="255" spans="1:13" ht="18" customHeight="1">
      <c r="A255" s="4">
        <v>254</v>
      </c>
      <c r="B255" s="38">
        <v>42509</v>
      </c>
      <c r="C255" s="21" t="s">
        <v>146</v>
      </c>
      <c r="D255" s="21" t="s">
        <v>24</v>
      </c>
      <c r="E255" s="21" t="s">
        <v>16</v>
      </c>
      <c r="F255" s="21" t="s">
        <v>44</v>
      </c>
      <c r="G255" s="21"/>
      <c r="H255" s="21"/>
      <c r="I255" s="21" t="s">
        <v>38</v>
      </c>
      <c r="J255" s="21" t="s">
        <v>20</v>
      </c>
    </row>
    <row r="256" spans="1:13" ht="18" customHeight="1">
      <c r="A256" s="4">
        <v>255</v>
      </c>
      <c r="B256" s="38">
        <v>42509</v>
      </c>
      <c r="C256" s="21" t="s">
        <v>12</v>
      </c>
      <c r="D256" s="21" t="s">
        <v>48</v>
      </c>
      <c r="E256" s="21" t="s">
        <v>6</v>
      </c>
      <c r="F256" s="21" t="s">
        <v>131</v>
      </c>
      <c r="G256" s="21"/>
      <c r="H256" s="21"/>
      <c r="I256" s="21" t="s">
        <v>8</v>
      </c>
      <c r="J256" s="21" t="s">
        <v>32</v>
      </c>
    </row>
    <row r="257" spans="1:13" ht="18" customHeight="1">
      <c r="A257" s="4">
        <v>256</v>
      </c>
      <c r="B257" s="38">
        <v>42510</v>
      </c>
      <c r="C257" s="21" t="s">
        <v>49</v>
      </c>
      <c r="D257" s="21" t="s">
        <v>16</v>
      </c>
      <c r="E257" s="21" t="s">
        <v>33</v>
      </c>
      <c r="F257" s="21" t="s">
        <v>34</v>
      </c>
      <c r="G257" s="21"/>
      <c r="H257" s="21"/>
      <c r="I257" s="21" t="s">
        <v>20</v>
      </c>
      <c r="J257" s="21" t="s">
        <v>37</v>
      </c>
    </row>
    <row r="258" spans="1:13" ht="18" customHeight="1">
      <c r="A258" s="4">
        <v>257</v>
      </c>
      <c r="B258" s="38">
        <v>42510</v>
      </c>
      <c r="C258" s="36" t="s">
        <v>10</v>
      </c>
      <c r="D258" s="21" t="s">
        <v>30</v>
      </c>
      <c r="E258" s="21" t="s">
        <v>42</v>
      </c>
      <c r="F258" s="21" t="s">
        <v>18</v>
      </c>
      <c r="G258" s="21"/>
      <c r="H258" s="21"/>
      <c r="I258" s="21" t="s">
        <v>14</v>
      </c>
      <c r="J258" s="21" t="s">
        <v>13</v>
      </c>
      <c r="M258" s="13"/>
    </row>
    <row r="259" spans="1:13" ht="18" customHeight="1">
      <c r="A259" s="4">
        <v>258</v>
      </c>
      <c r="B259" s="38">
        <v>42510</v>
      </c>
      <c r="C259" s="21" t="s">
        <v>24</v>
      </c>
      <c r="D259" s="21" t="s">
        <v>50</v>
      </c>
      <c r="E259" s="21" t="s">
        <v>44</v>
      </c>
      <c r="F259" s="21" t="s">
        <v>72</v>
      </c>
      <c r="G259" s="21"/>
      <c r="H259" s="21"/>
      <c r="I259" s="21" t="s">
        <v>26</v>
      </c>
      <c r="J259" s="21" t="s">
        <v>8</v>
      </c>
    </row>
    <row r="260" spans="1:13" ht="18" customHeight="1">
      <c r="A260" s="4">
        <v>259</v>
      </c>
      <c r="B260" s="38">
        <v>42510</v>
      </c>
      <c r="C260" s="21" t="s">
        <v>27</v>
      </c>
      <c r="D260" s="21" t="s">
        <v>15</v>
      </c>
      <c r="E260" s="21" t="s">
        <v>43</v>
      </c>
      <c r="F260" s="21" t="s">
        <v>153</v>
      </c>
      <c r="G260" s="21"/>
      <c r="H260" s="21"/>
      <c r="I260" s="21" t="s">
        <v>38</v>
      </c>
      <c r="J260" s="21" t="s">
        <v>19</v>
      </c>
    </row>
    <row r="261" spans="1:13" ht="18" customHeight="1">
      <c r="A261" s="4">
        <v>260</v>
      </c>
      <c r="B261" s="38">
        <v>42511</v>
      </c>
      <c r="C261" s="21" t="s">
        <v>41</v>
      </c>
      <c r="D261" s="21" t="s">
        <v>40</v>
      </c>
      <c r="E261" s="21" t="s">
        <v>17</v>
      </c>
      <c r="F261" s="21" t="s">
        <v>5</v>
      </c>
      <c r="G261" s="21"/>
      <c r="H261" s="21"/>
      <c r="I261" s="21" t="s">
        <v>32</v>
      </c>
      <c r="J261" s="21" t="s">
        <v>25</v>
      </c>
    </row>
    <row r="262" spans="1:13" ht="18" customHeight="1">
      <c r="A262" s="4">
        <v>261</v>
      </c>
      <c r="B262" s="38">
        <v>42511</v>
      </c>
      <c r="C262" s="21" t="s">
        <v>30</v>
      </c>
      <c r="D262" s="21" t="s">
        <v>42</v>
      </c>
      <c r="E262" s="21" t="s">
        <v>18</v>
      </c>
      <c r="F262" s="21" t="s">
        <v>4</v>
      </c>
      <c r="G262" s="21"/>
      <c r="H262" s="21"/>
      <c r="I262" s="21" t="s">
        <v>14</v>
      </c>
      <c r="J262" s="21" t="s">
        <v>13</v>
      </c>
    </row>
    <row r="263" spans="1:13" ht="18" customHeight="1">
      <c r="A263" s="4">
        <v>262</v>
      </c>
      <c r="B263" s="38">
        <v>42511</v>
      </c>
      <c r="C263" s="21" t="s">
        <v>15</v>
      </c>
      <c r="D263" s="21" t="s">
        <v>43</v>
      </c>
      <c r="E263" s="21" t="s">
        <v>153</v>
      </c>
      <c r="F263" s="21" t="s">
        <v>23</v>
      </c>
      <c r="G263" s="21"/>
      <c r="H263" s="21"/>
      <c r="I263" s="21" t="s">
        <v>38</v>
      </c>
      <c r="J263" s="21" t="s">
        <v>19</v>
      </c>
    </row>
    <row r="264" spans="1:13" ht="18" customHeight="1">
      <c r="A264" s="4">
        <v>263</v>
      </c>
      <c r="B264" s="38">
        <v>42511</v>
      </c>
      <c r="C264" s="21" t="s">
        <v>142</v>
      </c>
      <c r="D264" s="21" t="s">
        <v>29</v>
      </c>
      <c r="E264" s="21" t="s">
        <v>36</v>
      </c>
      <c r="F264" s="21" t="s">
        <v>28</v>
      </c>
      <c r="G264" s="21"/>
      <c r="H264" s="21"/>
      <c r="I264" s="21" t="s">
        <v>31</v>
      </c>
      <c r="J264" s="21" t="s">
        <v>9</v>
      </c>
    </row>
    <row r="265" spans="1:13" ht="18" customHeight="1">
      <c r="A265" s="4">
        <v>264</v>
      </c>
      <c r="B265" s="38">
        <v>42511</v>
      </c>
      <c r="C265" s="21" t="s">
        <v>50</v>
      </c>
      <c r="D265" s="21" t="s">
        <v>44</v>
      </c>
      <c r="E265" s="21" t="s">
        <v>72</v>
      </c>
      <c r="F265" s="21" t="s">
        <v>58</v>
      </c>
      <c r="G265" s="21"/>
      <c r="H265" s="21"/>
      <c r="I265" s="21" t="s">
        <v>26</v>
      </c>
      <c r="J265" s="21" t="s">
        <v>8</v>
      </c>
    </row>
    <row r="266" spans="1:13" ht="18" customHeight="1">
      <c r="A266" s="4">
        <v>265</v>
      </c>
      <c r="B266" s="38">
        <v>42511</v>
      </c>
      <c r="C266" s="21" t="s">
        <v>16</v>
      </c>
      <c r="D266" s="21" t="s">
        <v>33</v>
      </c>
      <c r="E266" s="21" t="s">
        <v>34</v>
      </c>
      <c r="F266" s="21" t="s">
        <v>146</v>
      </c>
      <c r="G266" s="21"/>
      <c r="H266" s="21"/>
      <c r="I266" s="21" t="s">
        <v>20</v>
      </c>
      <c r="J266" s="21" t="s">
        <v>37</v>
      </c>
    </row>
    <row r="267" spans="1:13" ht="18" customHeight="1">
      <c r="A267" s="4">
        <v>266</v>
      </c>
      <c r="B267" s="38">
        <v>42512</v>
      </c>
      <c r="C267" s="21" t="s">
        <v>40</v>
      </c>
      <c r="D267" s="21" t="s">
        <v>17</v>
      </c>
      <c r="E267" s="21" t="s">
        <v>5</v>
      </c>
      <c r="F267" s="21" t="s">
        <v>35</v>
      </c>
      <c r="G267" s="21"/>
      <c r="H267" s="21"/>
      <c r="I267" s="21" t="s">
        <v>32</v>
      </c>
      <c r="J267" s="21" t="s">
        <v>25</v>
      </c>
    </row>
    <row r="268" spans="1:13" ht="18" customHeight="1">
      <c r="A268" s="4">
        <v>267</v>
      </c>
      <c r="B268" s="38">
        <v>42512</v>
      </c>
      <c r="C268" s="21" t="s">
        <v>42</v>
      </c>
      <c r="D268" s="21" t="s">
        <v>18</v>
      </c>
      <c r="E268" s="21" t="s">
        <v>4</v>
      </c>
      <c r="F268" s="21" t="s">
        <v>10</v>
      </c>
      <c r="G268" s="21"/>
      <c r="H268" s="21"/>
      <c r="I268" s="21" t="s">
        <v>14</v>
      </c>
      <c r="J268" s="21" t="s">
        <v>13</v>
      </c>
    </row>
    <row r="269" spans="1:13" ht="18" customHeight="1">
      <c r="A269" s="4">
        <v>268</v>
      </c>
      <c r="B269" s="38">
        <v>42512</v>
      </c>
      <c r="C269" s="21" t="s">
        <v>44</v>
      </c>
      <c r="D269" s="21" t="s">
        <v>72</v>
      </c>
      <c r="E269" s="21" t="s">
        <v>58</v>
      </c>
      <c r="F269" s="21" t="s">
        <v>24</v>
      </c>
      <c r="G269" s="21"/>
      <c r="H269" s="21"/>
      <c r="I269" s="21" t="s">
        <v>26</v>
      </c>
      <c r="J269" s="21" t="s">
        <v>8</v>
      </c>
    </row>
    <row r="270" spans="1:13" ht="18" customHeight="1">
      <c r="A270" s="4">
        <v>269</v>
      </c>
      <c r="B270" s="37">
        <v>42512</v>
      </c>
      <c r="C270" s="34" t="s">
        <v>29</v>
      </c>
      <c r="D270" s="34" t="s">
        <v>36</v>
      </c>
      <c r="E270" s="34" t="s">
        <v>28</v>
      </c>
      <c r="F270" s="34" t="s">
        <v>7</v>
      </c>
      <c r="G270" s="21"/>
      <c r="H270" s="21"/>
      <c r="I270" s="21" t="s">
        <v>31</v>
      </c>
      <c r="J270" s="21" t="s">
        <v>9</v>
      </c>
      <c r="M270" s="12"/>
    </row>
    <row r="271" spans="1:13" ht="18" customHeight="1">
      <c r="A271" s="4">
        <v>270</v>
      </c>
      <c r="B271" s="37">
        <v>42512</v>
      </c>
      <c r="C271" s="34" t="s">
        <v>43</v>
      </c>
      <c r="D271" s="34" t="s">
        <v>153</v>
      </c>
      <c r="E271" s="34" t="s">
        <v>23</v>
      </c>
      <c r="F271" s="34" t="s">
        <v>27</v>
      </c>
      <c r="G271" s="21"/>
      <c r="H271" s="21"/>
      <c r="I271" s="21" t="s">
        <v>38</v>
      </c>
      <c r="J271" s="21" t="s">
        <v>19</v>
      </c>
      <c r="M271" s="12"/>
    </row>
    <row r="272" spans="1:13" ht="18" customHeight="1">
      <c r="A272" s="4">
        <v>271</v>
      </c>
      <c r="B272" s="37">
        <v>42512</v>
      </c>
      <c r="C272" s="34" t="s">
        <v>33</v>
      </c>
      <c r="D272" s="34" t="s">
        <v>34</v>
      </c>
      <c r="E272" s="34" t="s">
        <v>146</v>
      </c>
      <c r="F272" s="34" t="s">
        <v>49</v>
      </c>
      <c r="G272" s="21"/>
      <c r="H272" s="21"/>
      <c r="I272" s="21" t="s">
        <v>20</v>
      </c>
      <c r="J272" s="21" t="s">
        <v>37</v>
      </c>
      <c r="M272" s="12"/>
    </row>
    <row r="273" spans="1:13" ht="18" customHeight="1">
      <c r="A273" s="4">
        <v>272</v>
      </c>
      <c r="B273" s="37">
        <v>42514</v>
      </c>
      <c r="C273" s="34" t="s">
        <v>72</v>
      </c>
      <c r="D273" s="34" t="s">
        <v>23</v>
      </c>
      <c r="E273" s="34" t="s">
        <v>24</v>
      </c>
      <c r="F273" s="34" t="s">
        <v>50</v>
      </c>
      <c r="G273" s="21"/>
      <c r="H273" s="21"/>
      <c r="I273" s="21" t="s">
        <v>19</v>
      </c>
      <c r="J273" s="21" t="s">
        <v>37</v>
      </c>
      <c r="M273" s="12"/>
    </row>
    <row r="274" spans="1:13" ht="18" customHeight="1">
      <c r="A274" s="4">
        <v>273</v>
      </c>
      <c r="B274" s="37">
        <v>42514</v>
      </c>
      <c r="C274" s="34" t="s">
        <v>55</v>
      </c>
      <c r="D274" s="34" t="s">
        <v>6</v>
      </c>
      <c r="E274" s="34" t="s">
        <v>7</v>
      </c>
      <c r="F274" s="34" t="s">
        <v>142</v>
      </c>
      <c r="G274" s="21"/>
      <c r="H274" s="21"/>
      <c r="I274" s="21" t="s">
        <v>14</v>
      </c>
      <c r="J274" s="21" t="s">
        <v>38</v>
      </c>
      <c r="M274" s="12"/>
    </row>
    <row r="275" spans="1:13" ht="18" customHeight="1">
      <c r="A275" s="4">
        <v>274</v>
      </c>
      <c r="B275" s="37">
        <v>42514</v>
      </c>
      <c r="C275" s="34" t="s">
        <v>36</v>
      </c>
      <c r="D275" s="34" t="s">
        <v>4</v>
      </c>
      <c r="E275" s="34" t="s">
        <v>21</v>
      </c>
      <c r="F275" s="34" t="s">
        <v>22</v>
      </c>
      <c r="G275" s="21"/>
      <c r="H275" s="21"/>
      <c r="I275" s="21" t="s">
        <v>32</v>
      </c>
      <c r="J275" s="21" t="s">
        <v>9</v>
      </c>
      <c r="M275" s="12"/>
    </row>
    <row r="276" spans="1:13" ht="18" customHeight="1">
      <c r="A276" s="4">
        <v>275</v>
      </c>
      <c r="B276" s="37">
        <v>42514</v>
      </c>
      <c r="C276" s="34" t="s">
        <v>46</v>
      </c>
      <c r="D276" s="34" t="s">
        <v>45</v>
      </c>
      <c r="E276" s="34" t="s">
        <v>27</v>
      </c>
      <c r="F276" s="34" t="s">
        <v>30</v>
      </c>
      <c r="G276" s="21"/>
      <c r="H276" s="21"/>
      <c r="I276" s="21" t="s">
        <v>20</v>
      </c>
      <c r="J276" s="21" t="s">
        <v>13</v>
      </c>
      <c r="M276" s="12"/>
    </row>
    <row r="277" spans="1:13" ht="18" customHeight="1">
      <c r="A277" s="4">
        <v>276</v>
      </c>
      <c r="B277" s="37">
        <v>42514</v>
      </c>
      <c r="C277" s="34" t="s">
        <v>48</v>
      </c>
      <c r="D277" s="34" t="s">
        <v>146</v>
      </c>
      <c r="E277" s="34" t="s">
        <v>10</v>
      </c>
      <c r="F277" s="34" t="s">
        <v>16</v>
      </c>
      <c r="G277" s="21"/>
      <c r="H277" s="21"/>
      <c r="I277" s="21" t="s">
        <v>25</v>
      </c>
      <c r="J277" s="21" t="s">
        <v>26</v>
      </c>
      <c r="M277" s="12"/>
    </row>
    <row r="278" spans="1:13" ht="18" customHeight="1">
      <c r="A278" s="4">
        <v>277</v>
      </c>
      <c r="B278" s="37">
        <v>42514</v>
      </c>
      <c r="C278" s="34" t="s">
        <v>18</v>
      </c>
      <c r="D278" s="34" t="s">
        <v>5</v>
      </c>
      <c r="E278" s="34" t="s">
        <v>131</v>
      </c>
      <c r="F278" s="34" t="s">
        <v>15</v>
      </c>
      <c r="G278" s="21"/>
      <c r="H278" s="21"/>
      <c r="I278" s="21" t="s">
        <v>31</v>
      </c>
      <c r="J278" s="21" t="s">
        <v>8</v>
      </c>
      <c r="M278" s="12"/>
    </row>
    <row r="279" spans="1:13" ht="18" customHeight="1">
      <c r="A279" s="4">
        <v>278</v>
      </c>
      <c r="B279" s="37">
        <v>42515</v>
      </c>
      <c r="C279" s="34" t="s">
        <v>45</v>
      </c>
      <c r="D279" s="34" t="s">
        <v>27</v>
      </c>
      <c r="E279" s="36" t="s">
        <v>30</v>
      </c>
      <c r="F279" s="34" t="s">
        <v>12</v>
      </c>
      <c r="G279" s="21"/>
      <c r="H279" s="21"/>
      <c r="I279" s="21" t="s">
        <v>20</v>
      </c>
      <c r="J279" s="21" t="s">
        <v>13</v>
      </c>
      <c r="M279" s="12"/>
    </row>
    <row r="280" spans="1:13" ht="18" customHeight="1">
      <c r="A280" s="4">
        <v>279</v>
      </c>
      <c r="B280" s="37">
        <v>42515</v>
      </c>
      <c r="C280" s="34" t="s">
        <v>4</v>
      </c>
      <c r="D280" s="34" t="s">
        <v>21</v>
      </c>
      <c r="E280" s="34" t="s">
        <v>22</v>
      </c>
      <c r="F280" s="34" t="s">
        <v>151</v>
      </c>
      <c r="G280" s="21"/>
      <c r="H280" s="21"/>
      <c r="I280" s="21" t="s">
        <v>32</v>
      </c>
      <c r="J280" s="21" t="s">
        <v>9</v>
      </c>
      <c r="M280" s="12"/>
    </row>
    <row r="281" spans="1:13" ht="18" customHeight="1">
      <c r="A281" s="4">
        <v>280</v>
      </c>
      <c r="B281" s="37">
        <v>42515</v>
      </c>
      <c r="C281" s="34" t="s">
        <v>6</v>
      </c>
      <c r="D281" s="34" t="s">
        <v>7</v>
      </c>
      <c r="E281" s="34" t="s">
        <v>142</v>
      </c>
      <c r="F281" s="34" t="s">
        <v>29</v>
      </c>
      <c r="G281" s="21"/>
      <c r="H281" s="21"/>
      <c r="I281" s="21" t="s">
        <v>14</v>
      </c>
      <c r="J281" s="21" t="s">
        <v>38</v>
      </c>
      <c r="M281" s="12"/>
    </row>
    <row r="282" spans="1:13" ht="18" customHeight="1">
      <c r="A282" s="4">
        <v>281</v>
      </c>
      <c r="B282" s="37">
        <v>42515</v>
      </c>
      <c r="C282" s="34" t="s">
        <v>23</v>
      </c>
      <c r="D282" s="34" t="s">
        <v>24</v>
      </c>
      <c r="E282" s="34" t="s">
        <v>50</v>
      </c>
      <c r="F282" s="34" t="s">
        <v>47</v>
      </c>
      <c r="G282" s="21"/>
      <c r="H282" s="21"/>
      <c r="I282" s="21" t="s">
        <v>19</v>
      </c>
      <c r="J282" s="21" t="s">
        <v>37</v>
      </c>
      <c r="M282" s="12"/>
    </row>
    <row r="283" spans="1:13" ht="18" customHeight="1">
      <c r="A283" s="4">
        <v>282</v>
      </c>
      <c r="B283" s="37">
        <v>42515</v>
      </c>
      <c r="C283" s="34" t="s">
        <v>146</v>
      </c>
      <c r="D283" s="36" t="s">
        <v>10</v>
      </c>
      <c r="E283" s="34" t="s">
        <v>16</v>
      </c>
      <c r="F283" s="34" t="s">
        <v>44</v>
      </c>
      <c r="G283" s="21"/>
      <c r="H283" s="21"/>
      <c r="I283" s="21" t="s">
        <v>25</v>
      </c>
      <c r="J283" s="21" t="s">
        <v>26</v>
      </c>
      <c r="M283" s="12"/>
    </row>
    <row r="284" spans="1:13" ht="18" customHeight="1">
      <c r="A284" s="4">
        <v>283</v>
      </c>
      <c r="B284" s="37">
        <v>42516</v>
      </c>
      <c r="C284" s="34" t="s">
        <v>7</v>
      </c>
      <c r="D284" s="34" t="s">
        <v>142</v>
      </c>
      <c r="E284" s="34" t="s">
        <v>29</v>
      </c>
      <c r="F284" s="34" t="s">
        <v>55</v>
      </c>
      <c r="G284" s="21"/>
      <c r="H284" s="21"/>
      <c r="I284" s="21" t="s">
        <v>14</v>
      </c>
      <c r="J284" s="21" t="s">
        <v>38</v>
      </c>
      <c r="M284" s="12"/>
    </row>
    <row r="285" spans="1:13" ht="18" customHeight="1">
      <c r="A285" s="4">
        <v>284</v>
      </c>
      <c r="B285" s="37">
        <v>42516</v>
      </c>
      <c r="C285" s="34" t="s">
        <v>5</v>
      </c>
      <c r="D285" s="34" t="s">
        <v>131</v>
      </c>
      <c r="E285" s="34" t="s">
        <v>15</v>
      </c>
      <c r="F285" s="34" t="s">
        <v>33</v>
      </c>
      <c r="G285" s="21"/>
      <c r="H285" s="21"/>
      <c r="I285" s="21" t="s">
        <v>31</v>
      </c>
      <c r="J285" s="21" t="s">
        <v>8</v>
      </c>
      <c r="M285" s="12"/>
    </row>
    <row r="286" spans="1:13" ht="18" customHeight="1">
      <c r="A286" s="4">
        <v>285</v>
      </c>
      <c r="B286" s="37">
        <v>42516</v>
      </c>
      <c r="C286" s="34" t="s">
        <v>10</v>
      </c>
      <c r="D286" s="34" t="s">
        <v>16</v>
      </c>
      <c r="E286" s="34" t="s">
        <v>44</v>
      </c>
      <c r="F286" s="34" t="s">
        <v>48</v>
      </c>
      <c r="G286" s="21"/>
      <c r="H286" s="21"/>
      <c r="I286" s="21" t="s">
        <v>25</v>
      </c>
      <c r="J286" s="21" t="s">
        <v>26</v>
      </c>
      <c r="M286" s="12"/>
    </row>
    <row r="287" spans="1:13" ht="18" customHeight="1">
      <c r="A287" s="4">
        <v>286</v>
      </c>
      <c r="B287" s="37">
        <v>42516</v>
      </c>
      <c r="C287" s="36" t="s">
        <v>24</v>
      </c>
      <c r="D287" s="34" t="s">
        <v>50</v>
      </c>
      <c r="E287" s="34" t="s">
        <v>47</v>
      </c>
      <c r="F287" s="34" t="s">
        <v>72</v>
      </c>
      <c r="G287" s="21"/>
      <c r="H287" s="21"/>
      <c r="I287" s="21" t="s">
        <v>19</v>
      </c>
      <c r="J287" s="21" t="s">
        <v>37</v>
      </c>
      <c r="M287" s="13"/>
    </row>
    <row r="288" spans="1:13" ht="18" customHeight="1">
      <c r="A288" s="4">
        <v>287</v>
      </c>
      <c r="B288" s="37">
        <v>42516</v>
      </c>
      <c r="C288" s="34" t="s">
        <v>21</v>
      </c>
      <c r="D288" s="34" t="s">
        <v>22</v>
      </c>
      <c r="E288" s="34" t="s">
        <v>151</v>
      </c>
      <c r="F288" s="34" t="s">
        <v>36</v>
      </c>
      <c r="G288" s="21"/>
      <c r="H288" s="21"/>
      <c r="I288" s="21" t="s">
        <v>32</v>
      </c>
      <c r="J288" s="21" t="s">
        <v>9</v>
      </c>
      <c r="M288" s="12"/>
    </row>
    <row r="289" spans="1:13" ht="18" customHeight="1">
      <c r="A289" s="4">
        <v>288</v>
      </c>
      <c r="B289" s="37">
        <v>42517</v>
      </c>
      <c r="C289" s="34" t="s">
        <v>153</v>
      </c>
      <c r="D289" s="34" t="s">
        <v>11</v>
      </c>
      <c r="E289" s="34" t="s">
        <v>132</v>
      </c>
      <c r="F289" s="34" t="s">
        <v>23</v>
      </c>
      <c r="G289" s="21"/>
      <c r="H289" s="21"/>
      <c r="I289" s="21" t="s">
        <v>20</v>
      </c>
      <c r="J289" s="21" t="s">
        <v>14</v>
      </c>
      <c r="M289" s="12"/>
    </row>
    <row r="290" spans="1:13" ht="18" customHeight="1">
      <c r="A290" s="4">
        <v>289</v>
      </c>
      <c r="B290" s="37">
        <v>42517</v>
      </c>
      <c r="C290" s="34" t="s">
        <v>131</v>
      </c>
      <c r="D290" s="34" t="s">
        <v>15</v>
      </c>
      <c r="E290" s="34" t="s">
        <v>49</v>
      </c>
      <c r="F290" s="34" t="s">
        <v>18</v>
      </c>
      <c r="G290" s="21"/>
      <c r="H290" s="21"/>
      <c r="I290" s="21" t="s">
        <v>9</v>
      </c>
      <c r="J290" s="21" t="s">
        <v>31</v>
      </c>
      <c r="M290" s="12"/>
    </row>
    <row r="291" spans="1:13" ht="18" customHeight="1">
      <c r="A291" s="4">
        <v>290</v>
      </c>
      <c r="B291" s="37">
        <v>42517</v>
      </c>
      <c r="C291" s="34" t="s">
        <v>17</v>
      </c>
      <c r="D291" s="34" t="s">
        <v>30</v>
      </c>
      <c r="E291" s="34" t="s">
        <v>12</v>
      </c>
      <c r="F291" s="34" t="s">
        <v>4</v>
      </c>
      <c r="G291" s="21"/>
      <c r="H291" s="21"/>
      <c r="I291" s="21" t="s">
        <v>37</v>
      </c>
      <c r="J291" s="21" t="s">
        <v>38</v>
      </c>
      <c r="M291" s="12"/>
    </row>
    <row r="292" spans="1:13" ht="18" customHeight="1">
      <c r="A292" s="4">
        <v>291</v>
      </c>
      <c r="B292" s="37">
        <v>42517</v>
      </c>
      <c r="C292" s="34" t="s">
        <v>27</v>
      </c>
      <c r="D292" s="34" t="s">
        <v>28</v>
      </c>
      <c r="E292" s="34" t="s">
        <v>35</v>
      </c>
      <c r="F292" s="34" t="s">
        <v>56</v>
      </c>
      <c r="G292" s="21"/>
      <c r="H292" s="21"/>
      <c r="I292" s="21" t="s">
        <v>13</v>
      </c>
      <c r="J292" s="21" t="s">
        <v>19</v>
      </c>
      <c r="M292" s="12"/>
    </row>
    <row r="293" spans="1:13" ht="18" customHeight="1">
      <c r="A293" s="4">
        <v>292</v>
      </c>
      <c r="B293" s="37">
        <v>42517</v>
      </c>
      <c r="C293" s="34" t="s">
        <v>22</v>
      </c>
      <c r="D293" s="34" t="s">
        <v>29</v>
      </c>
      <c r="E293" s="34" t="s">
        <v>33</v>
      </c>
      <c r="F293" s="34" t="s">
        <v>39</v>
      </c>
      <c r="G293" s="21"/>
      <c r="H293" s="21"/>
      <c r="I293" s="21" t="s">
        <v>8</v>
      </c>
      <c r="J293" s="21" t="s">
        <v>25</v>
      </c>
      <c r="M293" s="12"/>
    </row>
    <row r="294" spans="1:13" ht="18" customHeight="1">
      <c r="A294" s="4">
        <v>293</v>
      </c>
      <c r="B294" s="37">
        <v>42518</v>
      </c>
      <c r="C294" s="34" t="s">
        <v>34</v>
      </c>
      <c r="D294" s="34" t="s">
        <v>47</v>
      </c>
      <c r="E294" s="34" t="s">
        <v>45</v>
      </c>
      <c r="F294" s="34" t="s">
        <v>146</v>
      </c>
      <c r="G294" s="21"/>
      <c r="H294" s="21"/>
      <c r="I294" s="21" t="s">
        <v>26</v>
      </c>
      <c r="J294" s="21" t="s">
        <v>32</v>
      </c>
      <c r="M294" s="12"/>
    </row>
    <row r="295" spans="1:13" ht="18" customHeight="1">
      <c r="A295" s="4">
        <v>294</v>
      </c>
      <c r="B295" s="37">
        <v>42518</v>
      </c>
      <c r="C295" s="34" t="s">
        <v>28</v>
      </c>
      <c r="D295" s="34" t="s">
        <v>35</v>
      </c>
      <c r="E295" s="34" t="s">
        <v>56</v>
      </c>
      <c r="F295" s="34" t="s">
        <v>21</v>
      </c>
      <c r="G295" s="21"/>
      <c r="H295" s="21"/>
      <c r="I295" s="21" t="s">
        <v>13</v>
      </c>
      <c r="J295" s="21" t="s">
        <v>19</v>
      </c>
      <c r="M295" s="12"/>
    </row>
    <row r="296" spans="1:13" ht="18" customHeight="1">
      <c r="A296" s="4">
        <v>295</v>
      </c>
      <c r="B296" s="37">
        <v>42518</v>
      </c>
      <c r="C296" s="34" t="s">
        <v>29</v>
      </c>
      <c r="D296" s="34" t="s">
        <v>33</v>
      </c>
      <c r="E296" s="34" t="s">
        <v>39</v>
      </c>
      <c r="F296" s="34" t="s">
        <v>55</v>
      </c>
      <c r="G296" s="21"/>
      <c r="H296" s="21"/>
      <c r="I296" s="21" t="s">
        <v>8</v>
      </c>
      <c r="J296" s="21" t="s">
        <v>25</v>
      </c>
      <c r="M296" s="12"/>
    </row>
    <row r="297" spans="1:13" ht="18" customHeight="1">
      <c r="A297" s="4">
        <v>296</v>
      </c>
      <c r="B297" s="37">
        <v>42518</v>
      </c>
      <c r="C297" s="34" t="s">
        <v>30</v>
      </c>
      <c r="D297" s="34" t="s">
        <v>12</v>
      </c>
      <c r="E297" s="34" t="s">
        <v>4</v>
      </c>
      <c r="F297" s="34" t="s">
        <v>5</v>
      </c>
      <c r="G297" s="21"/>
      <c r="H297" s="21"/>
      <c r="I297" s="21" t="s">
        <v>37</v>
      </c>
      <c r="J297" s="21" t="s">
        <v>38</v>
      </c>
      <c r="M297" s="12"/>
    </row>
    <row r="298" spans="1:13" ht="18" customHeight="1">
      <c r="A298" s="4">
        <v>297</v>
      </c>
      <c r="B298" s="37">
        <v>42518</v>
      </c>
      <c r="C298" s="34" t="s">
        <v>15</v>
      </c>
      <c r="D298" s="34" t="s">
        <v>49</v>
      </c>
      <c r="E298" s="34" t="s">
        <v>18</v>
      </c>
      <c r="F298" s="34" t="s">
        <v>40</v>
      </c>
      <c r="G298" s="21"/>
      <c r="H298" s="21"/>
      <c r="I298" s="21" t="s">
        <v>9</v>
      </c>
      <c r="J298" s="21" t="s">
        <v>31</v>
      </c>
      <c r="M298" s="12"/>
    </row>
    <row r="299" spans="1:13" ht="18" customHeight="1">
      <c r="A299" s="4">
        <v>298</v>
      </c>
      <c r="B299" s="37">
        <v>42518</v>
      </c>
      <c r="C299" s="34" t="s">
        <v>11</v>
      </c>
      <c r="D299" s="34" t="s">
        <v>132</v>
      </c>
      <c r="E299" s="34" t="s">
        <v>23</v>
      </c>
      <c r="F299" s="34" t="s">
        <v>43</v>
      </c>
      <c r="G299" s="21"/>
      <c r="H299" s="21"/>
      <c r="I299" s="21" t="s">
        <v>20</v>
      </c>
      <c r="J299" s="21" t="s">
        <v>14</v>
      </c>
      <c r="M299" s="12"/>
    </row>
    <row r="300" spans="1:13" ht="18" customHeight="1">
      <c r="A300" s="4">
        <v>299</v>
      </c>
      <c r="B300" s="37">
        <v>42519</v>
      </c>
      <c r="C300" s="34" t="s">
        <v>35</v>
      </c>
      <c r="D300" s="34" t="s">
        <v>56</v>
      </c>
      <c r="E300" s="34" t="s">
        <v>21</v>
      </c>
      <c r="F300" s="34" t="s">
        <v>27</v>
      </c>
      <c r="G300" s="21"/>
      <c r="H300" s="21"/>
      <c r="I300" s="21" t="s">
        <v>13</v>
      </c>
      <c r="J300" s="21" t="s">
        <v>19</v>
      </c>
      <c r="M300" s="12"/>
    </row>
    <row r="301" spans="1:13" ht="18" customHeight="1">
      <c r="A301" s="4">
        <v>300</v>
      </c>
      <c r="B301" s="37">
        <v>42519</v>
      </c>
      <c r="C301" s="34" t="s">
        <v>47</v>
      </c>
      <c r="D301" s="34" t="s">
        <v>45</v>
      </c>
      <c r="E301" s="34" t="s">
        <v>146</v>
      </c>
      <c r="F301" s="34" t="s">
        <v>7</v>
      </c>
      <c r="G301" s="21"/>
      <c r="H301" s="21"/>
      <c r="I301" s="21" t="s">
        <v>26</v>
      </c>
      <c r="J301" s="21" t="s">
        <v>32</v>
      </c>
      <c r="M301" s="12"/>
    </row>
    <row r="302" spans="1:13" ht="18" customHeight="1">
      <c r="A302" s="4">
        <v>301</v>
      </c>
      <c r="B302" s="37">
        <v>42519</v>
      </c>
      <c r="C302" s="34" t="s">
        <v>132</v>
      </c>
      <c r="D302" s="34" t="s">
        <v>23</v>
      </c>
      <c r="E302" s="34" t="s">
        <v>43</v>
      </c>
      <c r="F302" s="34" t="s">
        <v>153</v>
      </c>
      <c r="G302" s="21"/>
      <c r="H302" s="21"/>
      <c r="I302" s="21" t="s">
        <v>20</v>
      </c>
      <c r="J302" s="21" t="s">
        <v>14</v>
      </c>
      <c r="M302" s="12"/>
    </row>
    <row r="303" spans="1:13" ht="18" customHeight="1">
      <c r="A303" s="4">
        <v>302</v>
      </c>
      <c r="B303" s="37">
        <v>42519</v>
      </c>
      <c r="C303" s="34" t="s">
        <v>49</v>
      </c>
      <c r="D303" s="34" t="s">
        <v>18</v>
      </c>
      <c r="E303" s="34" t="s">
        <v>40</v>
      </c>
      <c r="F303" s="34" t="s">
        <v>131</v>
      </c>
      <c r="G303" s="21"/>
      <c r="H303" s="21"/>
      <c r="I303" s="21" t="s">
        <v>9</v>
      </c>
      <c r="J303" s="21" t="s">
        <v>31</v>
      </c>
      <c r="M303" s="12"/>
    </row>
    <row r="304" spans="1:13" ht="18" customHeight="1">
      <c r="A304" s="4">
        <v>303</v>
      </c>
      <c r="B304" s="37">
        <v>42519</v>
      </c>
      <c r="C304" s="34" t="s">
        <v>33</v>
      </c>
      <c r="D304" s="34" t="s">
        <v>39</v>
      </c>
      <c r="E304" s="34" t="s">
        <v>55</v>
      </c>
      <c r="F304" s="34" t="s">
        <v>22</v>
      </c>
      <c r="G304" s="21"/>
      <c r="H304" s="21"/>
      <c r="I304" s="21" t="s">
        <v>8</v>
      </c>
      <c r="J304" s="21" t="s">
        <v>25</v>
      </c>
      <c r="M304" s="12"/>
    </row>
    <row r="305" spans="1:13" ht="18" customHeight="1">
      <c r="A305" s="4">
        <v>304</v>
      </c>
      <c r="B305" s="37">
        <v>42519</v>
      </c>
      <c r="C305" s="34" t="s">
        <v>12</v>
      </c>
      <c r="D305" s="34" t="s">
        <v>4</v>
      </c>
      <c r="E305" s="34" t="s">
        <v>5</v>
      </c>
      <c r="F305" s="34" t="s">
        <v>17</v>
      </c>
      <c r="G305" s="21"/>
      <c r="H305" s="21"/>
      <c r="I305" s="21" t="s">
        <v>37</v>
      </c>
      <c r="J305" s="21" t="s">
        <v>38</v>
      </c>
      <c r="M305" s="12"/>
    </row>
    <row r="306" spans="1:13" ht="18" customHeight="1">
      <c r="A306" s="4">
        <v>305</v>
      </c>
      <c r="B306" s="37">
        <v>42521</v>
      </c>
      <c r="C306" s="34" t="s">
        <v>4</v>
      </c>
      <c r="D306" s="34" t="s">
        <v>44</v>
      </c>
      <c r="E306" s="34" t="s">
        <v>42</v>
      </c>
      <c r="F306" s="34" t="s">
        <v>11</v>
      </c>
      <c r="G306" s="21"/>
      <c r="H306" s="21"/>
      <c r="I306" s="21" t="s">
        <v>31</v>
      </c>
      <c r="J306" s="21" t="s">
        <v>14</v>
      </c>
      <c r="M306" s="12"/>
    </row>
    <row r="307" spans="1:13" ht="18" customHeight="1">
      <c r="A307" s="4">
        <v>306</v>
      </c>
      <c r="B307" s="37">
        <v>42521</v>
      </c>
      <c r="C307" s="34" t="s">
        <v>39</v>
      </c>
      <c r="D307" s="34" t="s">
        <v>40</v>
      </c>
      <c r="E307" s="34" t="s">
        <v>72</v>
      </c>
      <c r="F307" s="34" t="s">
        <v>34</v>
      </c>
      <c r="G307" s="21"/>
      <c r="H307" s="21"/>
      <c r="I307" s="21" t="s">
        <v>9</v>
      </c>
      <c r="J307" s="21" t="s">
        <v>38</v>
      </c>
      <c r="M307" s="12"/>
    </row>
    <row r="308" spans="1:13" ht="18" customHeight="1">
      <c r="A308" s="4">
        <v>307</v>
      </c>
      <c r="B308" s="37">
        <v>42521</v>
      </c>
      <c r="C308" s="34" t="s">
        <v>23</v>
      </c>
      <c r="D308" s="34" t="s">
        <v>21</v>
      </c>
      <c r="E308" s="36" t="s">
        <v>36</v>
      </c>
      <c r="F308" s="34" t="s">
        <v>41</v>
      </c>
      <c r="G308" s="21"/>
      <c r="H308" s="21"/>
      <c r="I308" s="21" t="s">
        <v>25</v>
      </c>
      <c r="J308" s="21" t="s">
        <v>20</v>
      </c>
      <c r="M308" s="12"/>
    </row>
    <row r="309" spans="1:13" ht="18" customHeight="1">
      <c r="A309" s="4">
        <v>308</v>
      </c>
      <c r="B309" s="37">
        <v>42521</v>
      </c>
      <c r="C309" s="34" t="s">
        <v>50</v>
      </c>
      <c r="D309" s="34" t="s">
        <v>5</v>
      </c>
      <c r="E309" s="34" t="s">
        <v>22</v>
      </c>
      <c r="F309" s="34" t="s">
        <v>15</v>
      </c>
      <c r="G309" s="21"/>
      <c r="H309" s="21"/>
      <c r="I309" s="21" t="s">
        <v>8</v>
      </c>
      <c r="J309" s="21" t="s">
        <v>19</v>
      </c>
      <c r="M309" s="12"/>
    </row>
    <row r="310" spans="1:13" ht="18" customHeight="1">
      <c r="A310" s="4">
        <v>309</v>
      </c>
      <c r="B310" s="37">
        <v>42521</v>
      </c>
      <c r="C310" s="34" t="s">
        <v>18</v>
      </c>
      <c r="D310" s="34" t="s">
        <v>55</v>
      </c>
      <c r="E310" s="34" t="s">
        <v>27</v>
      </c>
      <c r="F310" s="34" t="s">
        <v>6</v>
      </c>
      <c r="G310" s="21"/>
      <c r="H310" s="21"/>
      <c r="I310" s="21" t="s">
        <v>32</v>
      </c>
      <c r="J310" s="21" t="s">
        <v>13</v>
      </c>
      <c r="M310" s="12"/>
    </row>
    <row r="311" spans="1:13" ht="18" customHeight="1">
      <c r="A311" s="4">
        <v>310</v>
      </c>
      <c r="B311" s="37">
        <v>42521</v>
      </c>
      <c r="C311" s="34" t="s">
        <v>16</v>
      </c>
      <c r="D311" s="34" t="s">
        <v>43</v>
      </c>
      <c r="E311" s="34" t="s">
        <v>7</v>
      </c>
      <c r="F311" s="34" t="s">
        <v>46</v>
      </c>
      <c r="G311" s="21"/>
      <c r="H311" s="21"/>
      <c r="I311" s="21" t="s">
        <v>26</v>
      </c>
      <c r="J311" s="21" t="s">
        <v>37</v>
      </c>
      <c r="M311" s="12"/>
    </row>
    <row r="312" spans="1:13" ht="18" customHeight="1">
      <c r="A312" s="4">
        <v>311</v>
      </c>
      <c r="B312" s="37">
        <v>42522</v>
      </c>
      <c r="C312" s="34" t="s">
        <v>40</v>
      </c>
      <c r="D312" s="34" t="s">
        <v>72</v>
      </c>
      <c r="E312" s="34" t="s">
        <v>34</v>
      </c>
      <c r="F312" s="34" t="s">
        <v>33</v>
      </c>
      <c r="G312" s="21"/>
      <c r="H312" s="21"/>
      <c r="I312" s="21" t="s">
        <v>9</v>
      </c>
      <c r="J312" s="21" t="s">
        <v>38</v>
      </c>
      <c r="M312" s="12"/>
    </row>
    <row r="313" spans="1:13" ht="18" customHeight="1">
      <c r="A313" s="4">
        <v>312</v>
      </c>
      <c r="B313" s="37">
        <v>42522</v>
      </c>
      <c r="C313" s="34" t="s">
        <v>55</v>
      </c>
      <c r="D313" s="34" t="s">
        <v>27</v>
      </c>
      <c r="E313" s="34" t="s">
        <v>6</v>
      </c>
      <c r="F313" s="34" t="s">
        <v>48</v>
      </c>
      <c r="G313" s="21"/>
      <c r="H313" s="21"/>
      <c r="I313" s="21" t="s">
        <v>32</v>
      </c>
      <c r="J313" s="21" t="s">
        <v>13</v>
      </c>
      <c r="M313" s="12"/>
    </row>
    <row r="314" spans="1:13" ht="18" customHeight="1">
      <c r="A314" s="4">
        <v>313</v>
      </c>
      <c r="B314" s="37">
        <v>42522</v>
      </c>
      <c r="C314" s="34" t="s">
        <v>5</v>
      </c>
      <c r="D314" s="34" t="s">
        <v>22</v>
      </c>
      <c r="E314" s="34" t="s">
        <v>15</v>
      </c>
      <c r="F314" s="34" t="s">
        <v>49</v>
      </c>
      <c r="G314" s="21"/>
      <c r="H314" s="21"/>
      <c r="I314" s="21" t="s">
        <v>8</v>
      </c>
      <c r="J314" s="21" t="s">
        <v>19</v>
      </c>
      <c r="M314" s="12"/>
    </row>
    <row r="315" spans="1:13" ht="18" customHeight="1">
      <c r="A315" s="4">
        <v>314</v>
      </c>
      <c r="B315" s="37">
        <v>42522</v>
      </c>
      <c r="C315" s="34" t="s">
        <v>44</v>
      </c>
      <c r="D315" s="34" t="s">
        <v>42</v>
      </c>
      <c r="E315" s="34" t="s">
        <v>11</v>
      </c>
      <c r="F315" s="34" t="s">
        <v>10</v>
      </c>
      <c r="G315" s="21"/>
      <c r="H315" s="21"/>
      <c r="I315" s="21" t="s">
        <v>31</v>
      </c>
      <c r="J315" s="21" t="s">
        <v>14</v>
      </c>
      <c r="M315" s="12"/>
    </row>
    <row r="316" spans="1:13" ht="18" customHeight="1">
      <c r="A316" s="4">
        <v>315</v>
      </c>
      <c r="B316" s="37">
        <v>42522</v>
      </c>
      <c r="C316" s="34" t="s">
        <v>43</v>
      </c>
      <c r="D316" s="34" t="s">
        <v>7</v>
      </c>
      <c r="E316" s="34" t="s">
        <v>46</v>
      </c>
      <c r="F316" s="34" t="s">
        <v>24</v>
      </c>
      <c r="G316" s="21"/>
      <c r="H316" s="21"/>
      <c r="I316" s="21" t="s">
        <v>26</v>
      </c>
      <c r="J316" s="21" t="s">
        <v>37</v>
      </c>
      <c r="M316" s="12"/>
    </row>
    <row r="317" spans="1:13" ht="18" customHeight="1">
      <c r="A317" s="4">
        <v>316</v>
      </c>
      <c r="B317" s="37">
        <v>42522</v>
      </c>
      <c r="C317" s="34" t="s">
        <v>21</v>
      </c>
      <c r="D317" s="34" t="s">
        <v>36</v>
      </c>
      <c r="E317" s="34" t="s">
        <v>41</v>
      </c>
      <c r="F317" s="34" t="s">
        <v>12</v>
      </c>
      <c r="G317" s="21"/>
      <c r="H317" s="21"/>
      <c r="I317" s="21" t="s">
        <v>25</v>
      </c>
      <c r="J317" s="21" t="s">
        <v>20</v>
      </c>
      <c r="M317" s="12"/>
    </row>
    <row r="318" spans="1:13" ht="18" customHeight="1">
      <c r="A318" s="4">
        <v>317</v>
      </c>
      <c r="B318" s="37">
        <v>42523</v>
      </c>
      <c r="C318" s="34" t="s">
        <v>7</v>
      </c>
      <c r="D318" s="34" t="s">
        <v>46</v>
      </c>
      <c r="E318" s="34" t="s">
        <v>24</v>
      </c>
      <c r="F318" s="34" t="s">
        <v>16</v>
      </c>
      <c r="G318" s="21"/>
      <c r="H318" s="21"/>
      <c r="I318" s="21" t="s">
        <v>26</v>
      </c>
      <c r="J318" s="21" t="s">
        <v>37</v>
      </c>
      <c r="M318" s="12"/>
    </row>
    <row r="319" spans="1:13" ht="18" customHeight="1">
      <c r="A319" s="4">
        <v>318</v>
      </c>
      <c r="B319" s="37">
        <v>42523</v>
      </c>
      <c r="C319" s="34" t="s">
        <v>72</v>
      </c>
      <c r="D319" s="34" t="s">
        <v>34</v>
      </c>
      <c r="E319" s="34" t="s">
        <v>33</v>
      </c>
      <c r="F319" s="34" t="s">
        <v>39</v>
      </c>
      <c r="G319" s="21"/>
      <c r="H319" s="21"/>
      <c r="I319" s="21" t="s">
        <v>9</v>
      </c>
      <c r="J319" s="21" t="s">
        <v>38</v>
      </c>
      <c r="M319" s="12"/>
    </row>
    <row r="320" spans="1:13" ht="18" customHeight="1">
      <c r="A320" s="4">
        <v>319</v>
      </c>
      <c r="B320" s="37">
        <v>42523</v>
      </c>
      <c r="C320" s="34" t="s">
        <v>42</v>
      </c>
      <c r="D320" s="34" t="s">
        <v>11</v>
      </c>
      <c r="E320" s="34" t="s">
        <v>10</v>
      </c>
      <c r="F320" s="34" t="s">
        <v>4</v>
      </c>
      <c r="G320" s="21"/>
      <c r="H320" s="21"/>
      <c r="I320" s="21" t="s">
        <v>31</v>
      </c>
      <c r="J320" s="21" t="s">
        <v>14</v>
      </c>
      <c r="M320" s="12"/>
    </row>
    <row r="321" spans="1:13" ht="18" customHeight="1">
      <c r="A321" s="4">
        <v>320</v>
      </c>
      <c r="B321" s="37">
        <v>42523</v>
      </c>
      <c r="C321" s="34" t="s">
        <v>36</v>
      </c>
      <c r="D321" s="34" t="s">
        <v>41</v>
      </c>
      <c r="E321" s="34" t="s">
        <v>12</v>
      </c>
      <c r="F321" s="34" t="s">
        <v>23</v>
      </c>
      <c r="G321" s="21"/>
      <c r="H321" s="21"/>
      <c r="I321" s="21" t="s">
        <v>25</v>
      </c>
      <c r="J321" s="21" t="s">
        <v>20</v>
      </c>
      <c r="M321" s="12"/>
    </row>
    <row r="322" spans="1:13" ht="18" customHeight="1">
      <c r="A322" s="4">
        <v>321</v>
      </c>
      <c r="B322" s="37">
        <v>42523</v>
      </c>
      <c r="C322" s="34" t="s">
        <v>27</v>
      </c>
      <c r="D322" s="34" t="s">
        <v>6</v>
      </c>
      <c r="E322" s="34" t="s">
        <v>48</v>
      </c>
      <c r="F322" s="34" t="s">
        <v>18</v>
      </c>
      <c r="G322" s="21"/>
      <c r="H322" s="21"/>
      <c r="I322" s="21" t="s">
        <v>32</v>
      </c>
      <c r="J322" s="21" t="s">
        <v>13</v>
      </c>
      <c r="M322" s="12"/>
    </row>
    <row r="323" spans="1:13" ht="18" customHeight="1">
      <c r="A323" s="4">
        <v>322</v>
      </c>
      <c r="B323" s="37">
        <v>42523</v>
      </c>
      <c r="C323" s="34" t="s">
        <v>22</v>
      </c>
      <c r="D323" s="34" t="s">
        <v>15</v>
      </c>
      <c r="E323" s="34" t="s">
        <v>49</v>
      </c>
      <c r="F323" s="34" t="s">
        <v>50</v>
      </c>
      <c r="G323" s="21"/>
      <c r="H323" s="21"/>
      <c r="I323" s="21" t="s">
        <v>8</v>
      </c>
      <c r="J323" s="21" t="s">
        <v>19</v>
      </c>
      <c r="M323" s="12"/>
    </row>
    <row r="324" spans="1:13" ht="18" customHeight="1">
      <c r="A324" s="4">
        <v>323</v>
      </c>
      <c r="B324" s="37">
        <v>42524</v>
      </c>
      <c r="C324" s="34" t="s">
        <v>34</v>
      </c>
      <c r="D324" s="34" t="s">
        <v>28</v>
      </c>
      <c r="E324" s="34" t="s">
        <v>131</v>
      </c>
      <c r="F324" s="34" t="s">
        <v>30</v>
      </c>
      <c r="G324" s="21"/>
      <c r="H324" s="21"/>
      <c r="I324" s="21" t="s">
        <v>14</v>
      </c>
      <c r="J324" s="21" t="s">
        <v>26</v>
      </c>
      <c r="M324" s="12"/>
    </row>
    <row r="325" spans="1:13" ht="18" customHeight="1">
      <c r="A325" s="4">
        <v>324</v>
      </c>
      <c r="B325" s="37">
        <v>42524</v>
      </c>
      <c r="C325" s="34" t="s">
        <v>46</v>
      </c>
      <c r="D325" s="34" t="s">
        <v>146</v>
      </c>
      <c r="E325" s="34" t="s">
        <v>132</v>
      </c>
      <c r="F325" s="34" t="s">
        <v>47</v>
      </c>
      <c r="G325" s="21"/>
      <c r="H325" s="21"/>
      <c r="I325" s="21" t="s">
        <v>38</v>
      </c>
      <c r="J325" s="21" t="s">
        <v>32</v>
      </c>
      <c r="M325" s="12"/>
    </row>
    <row r="326" spans="1:13" ht="18" customHeight="1">
      <c r="A326" s="4">
        <v>325</v>
      </c>
      <c r="B326" s="37">
        <v>42524</v>
      </c>
      <c r="C326" s="34" t="s">
        <v>6</v>
      </c>
      <c r="D326" s="34" t="s">
        <v>33</v>
      </c>
      <c r="E326" s="34" t="s">
        <v>39</v>
      </c>
      <c r="F326" s="34" t="s">
        <v>44</v>
      </c>
      <c r="G326" s="21"/>
      <c r="H326" s="21"/>
      <c r="I326" s="21" t="s">
        <v>37</v>
      </c>
      <c r="J326" s="21" t="s">
        <v>31</v>
      </c>
      <c r="M326" s="12"/>
    </row>
    <row r="327" spans="1:13" ht="18" customHeight="1">
      <c r="A327" s="4">
        <v>326</v>
      </c>
      <c r="B327" s="37">
        <v>42524</v>
      </c>
      <c r="C327" s="34" t="s">
        <v>15</v>
      </c>
      <c r="D327" s="34" t="s">
        <v>12</v>
      </c>
      <c r="E327" s="34" t="s">
        <v>153</v>
      </c>
      <c r="F327" s="34" t="s">
        <v>43</v>
      </c>
      <c r="G327" s="21"/>
      <c r="H327" s="21"/>
      <c r="I327" s="21" t="s">
        <v>19</v>
      </c>
      <c r="J327" s="21" t="s">
        <v>25</v>
      </c>
      <c r="M327" s="12"/>
    </row>
    <row r="328" spans="1:13" ht="18" customHeight="1">
      <c r="A328" s="4">
        <v>327</v>
      </c>
      <c r="B328" s="37">
        <v>42524</v>
      </c>
      <c r="C328" s="34" t="s">
        <v>142</v>
      </c>
      <c r="D328" s="34" t="s">
        <v>24</v>
      </c>
      <c r="E328" s="34" t="s">
        <v>18</v>
      </c>
      <c r="F328" s="34" t="s">
        <v>29</v>
      </c>
      <c r="G328" s="21"/>
      <c r="H328" s="21"/>
      <c r="I328" s="21" t="s">
        <v>20</v>
      </c>
      <c r="J328" s="21" t="s">
        <v>9</v>
      </c>
      <c r="M328" s="12"/>
    </row>
    <row r="329" spans="1:13" ht="18" customHeight="1">
      <c r="A329" s="4">
        <v>328</v>
      </c>
      <c r="B329" s="37">
        <v>42524</v>
      </c>
      <c r="C329" s="34" t="s">
        <v>11</v>
      </c>
      <c r="D329" s="36" t="s">
        <v>10</v>
      </c>
      <c r="E329" s="34" t="s">
        <v>17</v>
      </c>
      <c r="F329" s="34" t="s">
        <v>151</v>
      </c>
      <c r="G329" s="21"/>
      <c r="H329" s="21"/>
      <c r="I329" s="21" t="s">
        <v>13</v>
      </c>
      <c r="J329" s="21" t="s">
        <v>8</v>
      </c>
      <c r="M329" s="12"/>
    </row>
    <row r="330" spans="1:13" ht="18" customHeight="1">
      <c r="A330" s="4">
        <v>329</v>
      </c>
      <c r="B330" s="37">
        <v>42525</v>
      </c>
      <c r="C330" s="36" t="s">
        <v>10</v>
      </c>
      <c r="D330" s="34" t="s">
        <v>17</v>
      </c>
      <c r="E330" s="34" t="s">
        <v>151</v>
      </c>
      <c r="F330" s="34" t="s">
        <v>7</v>
      </c>
      <c r="G330" s="21"/>
      <c r="H330" s="21"/>
      <c r="I330" s="21" t="s">
        <v>13</v>
      </c>
      <c r="J330" s="21" t="s">
        <v>8</v>
      </c>
      <c r="M330" s="13"/>
    </row>
    <row r="331" spans="1:13" ht="18" customHeight="1">
      <c r="A331" s="4">
        <v>330</v>
      </c>
      <c r="B331" s="37">
        <v>42525</v>
      </c>
      <c r="C331" s="34" t="s">
        <v>28</v>
      </c>
      <c r="D331" s="34" t="s">
        <v>131</v>
      </c>
      <c r="E331" s="34" t="s">
        <v>30</v>
      </c>
      <c r="F331" s="34" t="s">
        <v>72</v>
      </c>
      <c r="G331" s="21"/>
      <c r="H331" s="21"/>
      <c r="I331" s="21" t="s">
        <v>14</v>
      </c>
      <c r="J331" s="21" t="s">
        <v>26</v>
      </c>
      <c r="M331" s="12"/>
    </row>
    <row r="332" spans="1:13" ht="18" customHeight="1">
      <c r="A332" s="4">
        <v>331</v>
      </c>
      <c r="B332" s="37">
        <v>42525</v>
      </c>
      <c r="C332" s="34" t="s">
        <v>24</v>
      </c>
      <c r="D332" s="34" t="s">
        <v>18</v>
      </c>
      <c r="E332" s="34" t="s">
        <v>29</v>
      </c>
      <c r="F332" s="34" t="s">
        <v>27</v>
      </c>
      <c r="G332" s="21"/>
      <c r="H332" s="21"/>
      <c r="I332" s="21" t="s">
        <v>20</v>
      </c>
      <c r="J332" s="21" t="s">
        <v>9</v>
      </c>
      <c r="M332" s="12"/>
    </row>
    <row r="333" spans="1:13" ht="18" customHeight="1">
      <c r="A333" s="4">
        <v>332</v>
      </c>
      <c r="B333" s="37">
        <v>42525</v>
      </c>
      <c r="C333" s="34" t="s">
        <v>33</v>
      </c>
      <c r="D333" s="34" t="s">
        <v>39</v>
      </c>
      <c r="E333" s="34" t="s">
        <v>44</v>
      </c>
      <c r="F333" s="34" t="s">
        <v>35</v>
      </c>
      <c r="G333" s="21"/>
      <c r="H333" s="21"/>
      <c r="I333" s="21" t="s">
        <v>37</v>
      </c>
      <c r="J333" s="21" t="s">
        <v>31</v>
      </c>
      <c r="M333" s="12"/>
    </row>
    <row r="334" spans="1:13" ht="18" customHeight="1">
      <c r="A334" s="4">
        <v>333</v>
      </c>
      <c r="B334" s="37">
        <v>42525</v>
      </c>
      <c r="C334" s="34" t="s">
        <v>146</v>
      </c>
      <c r="D334" s="34" t="s">
        <v>132</v>
      </c>
      <c r="E334" s="34" t="s">
        <v>47</v>
      </c>
      <c r="F334" s="34" t="s">
        <v>57</v>
      </c>
      <c r="G334" s="21"/>
      <c r="H334" s="21"/>
      <c r="I334" s="21" t="s">
        <v>38</v>
      </c>
      <c r="J334" s="21" t="s">
        <v>32</v>
      </c>
      <c r="M334" s="12"/>
    </row>
    <row r="335" spans="1:13" ht="18" customHeight="1">
      <c r="A335" s="4">
        <v>334</v>
      </c>
      <c r="B335" s="37">
        <v>42525</v>
      </c>
      <c r="C335" s="34" t="s">
        <v>12</v>
      </c>
      <c r="D335" s="34" t="s">
        <v>153</v>
      </c>
      <c r="E335" s="34" t="s">
        <v>43</v>
      </c>
      <c r="F335" s="34" t="s">
        <v>45</v>
      </c>
      <c r="G335" s="21"/>
      <c r="H335" s="21"/>
      <c r="I335" s="21" t="s">
        <v>19</v>
      </c>
      <c r="J335" s="21" t="s">
        <v>25</v>
      </c>
      <c r="M335" s="12"/>
    </row>
    <row r="336" spans="1:13" ht="18" customHeight="1">
      <c r="A336" s="4">
        <v>335</v>
      </c>
      <c r="B336" s="37">
        <v>42526</v>
      </c>
      <c r="C336" s="34" t="s">
        <v>39</v>
      </c>
      <c r="D336" s="34" t="s">
        <v>44</v>
      </c>
      <c r="E336" s="34" t="s">
        <v>35</v>
      </c>
      <c r="F336" s="34" t="s">
        <v>6</v>
      </c>
      <c r="G336" s="21"/>
      <c r="H336" s="21"/>
      <c r="I336" s="21" t="s">
        <v>37</v>
      </c>
      <c r="J336" s="21" t="s">
        <v>31</v>
      </c>
      <c r="M336" s="12"/>
    </row>
    <row r="337" spans="1:13" ht="18" customHeight="1">
      <c r="A337" s="4">
        <v>336</v>
      </c>
      <c r="B337" s="37">
        <v>42526</v>
      </c>
      <c r="C337" s="34" t="s">
        <v>132</v>
      </c>
      <c r="D337" s="34" t="s">
        <v>47</v>
      </c>
      <c r="E337" s="34" t="s">
        <v>57</v>
      </c>
      <c r="F337" s="34" t="s">
        <v>46</v>
      </c>
      <c r="G337" s="21"/>
      <c r="H337" s="21"/>
      <c r="I337" s="21" t="s">
        <v>38</v>
      </c>
      <c r="J337" s="21" t="s">
        <v>32</v>
      </c>
      <c r="M337" s="12"/>
    </row>
    <row r="338" spans="1:13" ht="18" customHeight="1">
      <c r="A338" s="4">
        <v>337</v>
      </c>
      <c r="B338" s="37">
        <v>42526</v>
      </c>
      <c r="C338" s="34" t="s">
        <v>153</v>
      </c>
      <c r="D338" s="34" t="s">
        <v>43</v>
      </c>
      <c r="E338" s="34" t="s">
        <v>45</v>
      </c>
      <c r="F338" s="34" t="s">
        <v>15</v>
      </c>
      <c r="G338" s="21"/>
      <c r="H338" s="21"/>
      <c r="I338" s="21" t="s">
        <v>19</v>
      </c>
      <c r="J338" s="21" t="s">
        <v>25</v>
      </c>
      <c r="M338" s="12"/>
    </row>
    <row r="339" spans="1:13" ht="18" customHeight="1">
      <c r="A339" s="4">
        <v>338</v>
      </c>
      <c r="B339" s="37">
        <v>42526</v>
      </c>
      <c r="C339" s="34" t="s">
        <v>131</v>
      </c>
      <c r="D339" s="34" t="s">
        <v>30</v>
      </c>
      <c r="E339" s="34" t="s">
        <v>72</v>
      </c>
      <c r="F339" s="34" t="s">
        <v>34</v>
      </c>
      <c r="G339" s="21"/>
      <c r="H339" s="21"/>
      <c r="I339" s="21" t="s">
        <v>14</v>
      </c>
      <c r="J339" s="21" t="s">
        <v>26</v>
      </c>
      <c r="M339" s="12"/>
    </row>
    <row r="340" spans="1:13" ht="18" customHeight="1">
      <c r="A340" s="4">
        <v>339</v>
      </c>
      <c r="B340" s="37">
        <v>42526</v>
      </c>
      <c r="C340" s="34" t="s">
        <v>18</v>
      </c>
      <c r="D340" s="34" t="s">
        <v>29</v>
      </c>
      <c r="E340" s="34" t="s">
        <v>27</v>
      </c>
      <c r="F340" s="34" t="s">
        <v>142</v>
      </c>
      <c r="G340" s="21"/>
      <c r="H340" s="21"/>
      <c r="I340" s="21" t="s">
        <v>20</v>
      </c>
      <c r="J340" s="21" t="s">
        <v>9</v>
      </c>
      <c r="M340" s="12"/>
    </row>
    <row r="341" spans="1:13" ht="18" customHeight="1">
      <c r="A341" s="4">
        <v>340</v>
      </c>
      <c r="B341" s="37">
        <v>42526</v>
      </c>
      <c r="C341" s="34" t="s">
        <v>17</v>
      </c>
      <c r="D341" s="34" t="s">
        <v>151</v>
      </c>
      <c r="E341" s="34" t="s">
        <v>7</v>
      </c>
      <c r="F341" s="34" t="s">
        <v>11</v>
      </c>
      <c r="G341" s="21"/>
      <c r="H341" s="21"/>
      <c r="I341" s="21" t="s">
        <v>13</v>
      </c>
      <c r="J341" s="21" t="s">
        <v>8</v>
      </c>
      <c r="M341" s="12"/>
    </row>
    <row r="342" spans="1:13" ht="18" customHeight="1">
      <c r="A342" s="4">
        <v>341</v>
      </c>
      <c r="B342" s="37">
        <v>42528</v>
      </c>
      <c r="C342" s="34" t="s">
        <v>45</v>
      </c>
      <c r="D342" s="34" t="s">
        <v>46</v>
      </c>
      <c r="E342" s="34" t="s">
        <v>15</v>
      </c>
      <c r="F342" s="34" t="s">
        <v>132</v>
      </c>
      <c r="G342" s="21"/>
      <c r="H342" s="21"/>
      <c r="I342" s="21" t="s">
        <v>26</v>
      </c>
      <c r="J342" s="21" t="s">
        <v>20</v>
      </c>
      <c r="M342" s="12"/>
    </row>
    <row r="343" spans="1:13" ht="18" customHeight="1">
      <c r="A343" s="4">
        <v>342</v>
      </c>
      <c r="B343" s="37">
        <v>42528</v>
      </c>
      <c r="C343" s="34" t="s">
        <v>44</v>
      </c>
      <c r="D343" s="34" t="s">
        <v>72</v>
      </c>
      <c r="E343" s="34" t="s">
        <v>23</v>
      </c>
      <c r="F343" s="34" t="s">
        <v>28</v>
      </c>
      <c r="G343" s="21"/>
      <c r="H343" s="21"/>
      <c r="I343" s="21" t="s">
        <v>32</v>
      </c>
      <c r="J343" s="21" t="s">
        <v>37</v>
      </c>
      <c r="M343" s="12"/>
    </row>
    <row r="344" spans="1:13" ht="18" customHeight="1">
      <c r="A344" s="4">
        <v>343</v>
      </c>
      <c r="B344" s="37">
        <v>42528</v>
      </c>
      <c r="C344" s="34" t="s">
        <v>29</v>
      </c>
      <c r="D344" s="34" t="s">
        <v>27</v>
      </c>
      <c r="E344" s="34" t="s">
        <v>50</v>
      </c>
      <c r="F344" s="34" t="s">
        <v>17</v>
      </c>
      <c r="G344" s="21"/>
      <c r="H344" s="21"/>
      <c r="I344" s="21" t="s">
        <v>25</v>
      </c>
      <c r="J344" s="21" t="s">
        <v>13</v>
      </c>
      <c r="M344" s="12"/>
    </row>
    <row r="345" spans="1:13" ht="18" customHeight="1">
      <c r="A345" s="4">
        <v>344</v>
      </c>
      <c r="B345" s="37">
        <v>42528</v>
      </c>
      <c r="C345" s="34" t="s">
        <v>48</v>
      </c>
      <c r="D345" s="34" t="s">
        <v>49</v>
      </c>
      <c r="E345" s="34" t="s">
        <v>16</v>
      </c>
      <c r="F345" s="34" t="s">
        <v>5</v>
      </c>
      <c r="G345" s="21"/>
      <c r="H345" s="21"/>
      <c r="I345" s="21" t="s">
        <v>31</v>
      </c>
      <c r="J345" s="21" t="s">
        <v>19</v>
      </c>
      <c r="M345" s="12"/>
    </row>
    <row r="346" spans="1:13" ht="18" customHeight="1">
      <c r="A346" s="4">
        <v>345</v>
      </c>
      <c r="B346" s="37">
        <v>42528</v>
      </c>
      <c r="C346" s="34" t="s">
        <v>30</v>
      </c>
      <c r="D346" s="34" t="s">
        <v>55</v>
      </c>
      <c r="E346" s="34" t="s">
        <v>4</v>
      </c>
      <c r="F346" s="34" t="s">
        <v>33</v>
      </c>
      <c r="G346" s="21"/>
      <c r="H346" s="21"/>
      <c r="I346" s="21" t="s">
        <v>8</v>
      </c>
      <c r="J346" s="21" t="s">
        <v>38</v>
      </c>
      <c r="M346" s="12"/>
    </row>
    <row r="347" spans="1:13" ht="18" customHeight="1">
      <c r="A347" s="4">
        <v>346</v>
      </c>
      <c r="B347" s="37">
        <v>42528</v>
      </c>
      <c r="C347" s="34" t="s">
        <v>43</v>
      </c>
      <c r="D347" s="34" t="s">
        <v>35</v>
      </c>
      <c r="E347" s="34" t="s">
        <v>6</v>
      </c>
      <c r="F347" s="34" t="s">
        <v>21</v>
      </c>
      <c r="G347" s="21"/>
      <c r="H347" s="21"/>
      <c r="I347" s="21" t="s">
        <v>9</v>
      </c>
      <c r="J347" s="21" t="s">
        <v>14</v>
      </c>
      <c r="M347" s="12"/>
    </row>
    <row r="348" spans="1:13" ht="18" customHeight="1">
      <c r="A348" s="4">
        <v>347</v>
      </c>
      <c r="B348" s="37">
        <v>42529</v>
      </c>
      <c r="C348" s="34" t="s">
        <v>72</v>
      </c>
      <c r="D348" s="34" t="s">
        <v>23</v>
      </c>
      <c r="E348" s="34" t="s">
        <v>28</v>
      </c>
      <c r="F348" s="34" t="s">
        <v>36</v>
      </c>
      <c r="G348" s="21"/>
      <c r="H348" s="21"/>
      <c r="I348" s="21" t="s">
        <v>32</v>
      </c>
      <c r="J348" s="21" t="s">
        <v>37</v>
      </c>
      <c r="M348" s="12"/>
    </row>
    <row r="349" spans="1:13" ht="18" customHeight="1">
      <c r="A349" s="4">
        <v>348</v>
      </c>
      <c r="B349" s="37">
        <v>42529</v>
      </c>
      <c r="C349" s="34" t="s">
        <v>35</v>
      </c>
      <c r="D349" s="34" t="s">
        <v>6</v>
      </c>
      <c r="E349" s="34" t="s">
        <v>21</v>
      </c>
      <c r="F349" s="34" t="s">
        <v>42</v>
      </c>
      <c r="G349" s="21"/>
      <c r="H349" s="21"/>
      <c r="I349" s="21" t="s">
        <v>9</v>
      </c>
      <c r="J349" s="21" t="s">
        <v>14</v>
      </c>
      <c r="M349" s="12"/>
    </row>
    <row r="350" spans="1:13" ht="18" customHeight="1">
      <c r="A350" s="4">
        <v>349</v>
      </c>
      <c r="B350" s="37">
        <v>42529</v>
      </c>
      <c r="C350" s="34" t="s">
        <v>55</v>
      </c>
      <c r="D350" s="34" t="s">
        <v>4</v>
      </c>
      <c r="E350" s="34" t="s">
        <v>33</v>
      </c>
      <c r="F350" s="34" t="s">
        <v>131</v>
      </c>
      <c r="G350" s="21"/>
      <c r="H350" s="21"/>
      <c r="I350" s="21" t="s">
        <v>8</v>
      </c>
      <c r="J350" s="21" t="s">
        <v>38</v>
      </c>
      <c r="M350" s="12"/>
    </row>
    <row r="351" spans="1:13" ht="18" customHeight="1">
      <c r="A351" s="4">
        <v>350</v>
      </c>
      <c r="B351" s="37">
        <v>42529</v>
      </c>
      <c r="C351" s="34" t="s">
        <v>49</v>
      </c>
      <c r="D351" s="34" t="s">
        <v>16</v>
      </c>
      <c r="E351" s="34" t="s">
        <v>5</v>
      </c>
      <c r="F351" s="34" t="s">
        <v>22</v>
      </c>
      <c r="G351" s="21"/>
      <c r="H351" s="21"/>
      <c r="I351" s="21" t="s">
        <v>31</v>
      </c>
      <c r="J351" s="21" t="s">
        <v>19</v>
      </c>
      <c r="M351" s="12"/>
    </row>
    <row r="352" spans="1:13" ht="18" customHeight="1">
      <c r="A352" s="4">
        <v>351</v>
      </c>
      <c r="B352" s="37">
        <v>42529</v>
      </c>
      <c r="C352" s="34" t="s">
        <v>46</v>
      </c>
      <c r="D352" s="34" t="s">
        <v>15</v>
      </c>
      <c r="E352" s="34" t="s">
        <v>132</v>
      </c>
      <c r="F352" s="34" t="s">
        <v>153</v>
      </c>
      <c r="G352" s="21"/>
      <c r="H352" s="21"/>
      <c r="I352" s="21" t="s">
        <v>26</v>
      </c>
      <c r="J352" s="21" t="s">
        <v>20</v>
      </c>
      <c r="M352" s="12"/>
    </row>
    <row r="353" spans="1:13" ht="18" customHeight="1">
      <c r="A353" s="4">
        <v>352</v>
      </c>
      <c r="B353" s="37">
        <v>42529</v>
      </c>
      <c r="C353" s="34" t="s">
        <v>27</v>
      </c>
      <c r="D353" s="34" t="s">
        <v>50</v>
      </c>
      <c r="E353" s="34" t="s">
        <v>17</v>
      </c>
      <c r="F353" s="34" t="s">
        <v>18</v>
      </c>
      <c r="G353" s="21"/>
      <c r="H353" s="21"/>
      <c r="I353" s="21" t="s">
        <v>25</v>
      </c>
      <c r="J353" s="21" t="s">
        <v>13</v>
      </c>
      <c r="M353" s="12"/>
    </row>
    <row r="354" spans="1:13" ht="18" customHeight="1">
      <c r="A354" s="4">
        <v>353</v>
      </c>
      <c r="B354" s="37">
        <v>42530</v>
      </c>
      <c r="C354" s="34" t="s">
        <v>4</v>
      </c>
      <c r="D354" s="34" t="s">
        <v>33</v>
      </c>
      <c r="E354" s="34" t="s">
        <v>131</v>
      </c>
      <c r="F354" s="34" t="s">
        <v>30</v>
      </c>
      <c r="G354" s="21"/>
      <c r="H354" s="21"/>
      <c r="I354" s="21" t="s">
        <v>8</v>
      </c>
      <c r="J354" s="21" t="s">
        <v>38</v>
      </c>
      <c r="M354" s="12"/>
    </row>
    <row r="355" spans="1:13" ht="18" customHeight="1">
      <c r="A355" s="4">
        <v>354</v>
      </c>
      <c r="B355" s="37">
        <v>42530</v>
      </c>
      <c r="C355" s="34" t="s">
        <v>6</v>
      </c>
      <c r="D355" s="34" t="s">
        <v>21</v>
      </c>
      <c r="E355" s="34" t="s">
        <v>42</v>
      </c>
      <c r="F355" s="34" t="s">
        <v>43</v>
      </c>
      <c r="G355" s="21"/>
      <c r="H355" s="21"/>
      <c r="I355" s="21" t="s">
        <v>9</v>
      </c>
      <c r="J355" s="21" t="s">
        <v>14</v>
      </c>
      <c r="M355" s="12"/>
    </row>
    <row r="356" spans="1:13" ht="18" customHeight="1">
      <c r="A356" s="4">
        <v>355</v>
      </c>
      <c r="B356" s="37">
        <v>42530</v>
      </c>
      <c r="C356" s="34" t="s">
        <v>23</v>
      </c>
      <c r="D356" s="34" t="s">
        <v>28</v>
      </c>
      <c r="E356" s="34" t="s">
        <v>36</v>
      </c>
      <c r="F356" s="34" t="s">
        <v>44</v>
      </c>
      <c r="G356" s="21"/>
      <c r="H356" s="21"/>
      <c r="I356" s="21" t="s">
        <v>32</v>
      </c>
      <c r="J356" s="21" t="s">
        <v>37</v>
      </c>
      <c r="M356" s="12"/>
    </row>
    <row r="357" spans="1:13" ht="18" customHeight="1">
      <c r="A357" s="4">
        <v>356</v>
      </c>
      <c r="B357" s="37">
        <v>42530</v>
      </c>
      <c r="C357" s="34" t="s">
        <v>15</v>
      </c>
      <c r="D357" s="34" t="s">
        <v>132</v>
      </c>
      <c r="E357" s="34" t="s">
        <v>153</v>
      </c>
      <c r="F357" s="34" t="s">
        <v>45</v>
      </c>
      <c r="G357" s="21"/>
      <c r="H357" s="21"/>
      <c r="I357" s="21" t="s">
        <v>26</v>
      </c>
      <c r="J357" s="21" t="s">
        <v>20</v>
      </c>
      <c r="M357" s="12"/>
    </row>
    <row r="358" spans="1:13" ht="18" customHeight="1">
      <c r="A358" s="4">
        <v>357</v>
      </c>
      <c r="B358" s="37">
        <v>42530</v>
      </c>
      <c r="C358" s="34" t="s">
        <v>50</v>
      </c>
      <c r="D358" s="34" t="s">
        <v>17</v>
      </c>
      <c r="E358" s="34" t="s">
        <v>18</v>
      </c>
      <c r="F358" s="34" t="s">
        <v>29</v>
      </c>
      <c r="G358" s="21"/>
      <c r="H358" s="21"/>
      <c r="I358" s="21" t="s">
        <v>25</v>
      </c>
      <c r="J358" s="21" t="s">
        <v>13</v>
      </c>
      <c r="M358" s="12"/>
    </row>
    <row r="359" spans="1:13" ht="18" customHeight="1">
      <c r="A359" s="4">
        <v>358</v>
      </c>
      <c r="B359" s="37">
        <v>42530</v>
      </c>
      <c r="C359" s="34" t="s">
        <v>16</v>
      </c>
      <c r="D359" s="34" t="s">
        <v>5</v>
      </c>
      <c r="E359" s="34" t="s">
        <v>22</v>
      </c>
      <c r="F359" s="34" t="s">
        <v>48</v>
      </c>
      <c r="G359" s="21"/>
      <c r="H359" s="21"/>
      <c r="I359" s="21" t="s">
        <v>31</v>
      </c>
      <c r="J359" s="21" t="s">
        <v>19</v>
      </c>
      <c r="M359" s="12"/>
    </row>
    <row r="360" spans="1:13" ht="18" customHeight="1">
      <c r="A360" s="4">
        <v>359</v>
      </c>
      <c r="B360" s="37">
        <v>42531</v>
      </c>
      <c r="C360" s="34" t="s">
        <v>7</v>
      </c>
      <c r="D360" s="34" t="s">
        <v>41</v>
      </c>
      <c r="E360" s="34" t="s">
        <v>10</v>
      </c>
      <c r="F360" s="34" t="s">
        <v>12</v>
      </c>
      <c r="G360" s="21"/>
      <c r="H360" s="21"/>
      <c r="I360" s="21" t="s">
        <v>32</v>
      </c>
      <c r="J360" s="21" t="s">
        <v>20</v>
      </c>
      <c r="M360" s="12"/>
    </row>
    <row r="361" spans="1:13" ht="18" customHeight="1">
      <c r="A361" s="4">
        <v>360</v>
      </c>
      <c r="B361" s="37">
        <v>42531</v>
      </c>
      <c r="C361" s="34" t="s">
        <v>5</v>
      </c>
      <c r="D361" s="34" t="s">
        <v>22</v>
      </c>
      <c r="E361" s="34" t="s">
        <v>48</v>
      </c>
      <c r="F361" s="34" t="s">
        <v>49</v>
      </c>
      <c r="G361" s="21"/>
      <c r="H361" s="21"/>
      <c r="I361" s="21" t="s">
        <v>31</v>
      </c>
      <c r="J361" s="21" t="s">
        <v>38</v>
      </c>
      <c r="M361" s="12"/>
    </row>
    <row r="362" spans="1:13" ht="18" customHeight="1">
      <c r="A362" s="4">
        <v>361</v>
      </c>
      <c r="B362" s="37">
        <v>42531</v>
      </c>
      <c r="C362" s="34" t="s">
        <v>28</v>
      </c>
      <c r="D362" s="34" t="s">
        <v>153</v>
      </c>
      <c r="E362" s="34" t="s">
        <v>146</v>
      </c>
      <c r="F362" s="34" t="s">
        <v>56</v>
      </c>
      <c r="G362" s="21"/>
      <c r="H362" s="21"/>
      <c r="I362" s="21" t="s">
        <v>8</v>
      </c>
      <c r="J362" s="21" t="s">
        <v>14</v>
      </c>
      <c r="M362" s="12"/>
    </row>
    <row r="363" spans="1:13" ht="18" customHeight="1">
      <c r="A363" s="4">
        <v>362</v>
      </c>
      <c r="B363" s="37">
        <v>42531</v>
      </c>
      <c r="C363" s="34" t="s">
        <v>142</v>
      </c>
      <c r="D363" s="34" t="s">
        <v>47</v>
      </c>
      <c r="E363" s="34" t="s">
        <v>34</v>
      </c>
      <c r="F363" s="34" t="s">
        <v>24</v>
      </c>
      <c r="G363" s="21"/>
      <c r="H363" s="21"/>
      <c r="I363" s="21" t="s">
        <v>26</v>
      </c>
      <c r="J363" s="21" t="s">
        <v>13</v>
      </c>
      <c r="M363" s="12"/>
    </row>
    <row r="364" spans="1:13" ht="18" customHeight="1">
      <c r="A364" s="4">
        <v>363</v>
      </c>
      <c r="B364" s="37">
        <v>42531</v>
      </c>
      <c r="C364" s="34" t="s">
        <v>21</v>
      </c>
      <c r="D364" s="34" t="s">
        <v>36</v>
      </c>
      <c r="E364" s="34" t="s">
        <v>43</v>
      </c>
      <c r="F364" s="34" t="s">
        <v>35</v>
      </c>
      <c r="G364" s="21"/>
      <c r="H364" s="21"/>
      <c r="I364" s="21" t="s">
        <v>9</v>
      </c>
      <c r="J364" s="21" t="s">
        <v>19</v>
      </c>
      <c r="M364" s="12"/>
    </row>
    <row r="365" spans="1:13" ht="18" customHeight="1">
      <c r="A365" s="4">
        <v>364</v>
      </c>
      <c r="B365" s="37">
        <v>42531</v>
      </c>
      <c r="C365" s="34" t="s">
        <v>17</v>
      </c>
      <c r="D365" s="34" t="s">
        <v>18</v>
      </c>
      <c r="E365" s="34" t="s">
        <v>29</v>
      </c>
      <c r="F365" s="34" t="s">
        <v>27</v>
      </c>
      <c r="G365" s="21"/>
      <c r="H365" s="21"/>
      <c r="I365" s="21" t="s">
        <v>25</v>
      </c>
      <c r="J365" s="21" t="s">
        <v>37</v>
      </c>
      <c r="M365" s="12"/>
    </row>
    <row r="366" spans="1:13" ht="18" customHeight="1">
      <c r="A366" s="4">
        <v>365</v>
      </c>
      <c r="B366" s="37">
        <v>42532</v>
      </c>
      <c r="C366" s="34" t="s">
        <v>47</v>
      </c>
      <c r="D366" s="34" t="s">
        <v>34</v>
      </c>
      <c r="E366" s="34" t="s">
        <v>24</v>
      </c>
      <c r="F366" s="34" t="s">
        <v>15</v>
      </c>
      <c r="G366" s="21"/>
      <c r="H366" s="21"/>
      <c r="I366" s="21" t="s">
        <v>26</v>
      </c>
      <c r="J366" s="21" t="s">
        <v>13</v>
      </c>
      <c r="M366" s="12"/>
    </row>
    <row r="367" spans="1:13" ht="18" customHeight="1">
      <c r="A367" s="4">
        <v>366</v>
      </c>
      <c r="B367" s="37">
        <v>42532</v>
      </c>
      <c r="C367" s="34" t="s">
        <v>153</v>
      </c>
      <c r="D367" s="34" t="s">
        <v>146</v>
      </c>
      <c r="E367" s="34" t="s">
        <v>56</v>
      </c>
      <c r="F367" s="34" t="s">
        <v>23</v>
      </c>
      <c r="G367" s="21"/>
      <c r="H367" s="21"/>
      <c r="I367" s="21" t="s">
        <v>8</v>
      </c>
      <c r="J367" s="21" t="s">
        <v>14</v>
      </c>
      <c r="M367" s="12"/>
    </row>
    <row r="368" spans="1:13" ht="18" customHeight="1">
      <c r="A368" s="4">
        <v>367</v>
      </c>
      <c r="B368" s="37">
        <v>42532</v>
      </c>
      <c r="C368" s="34" t="s">
        <v>41</v>
      </c>
      <c r="D368" s="34" t="s">
        <v>10</v>
      </c>
      <c r="E368" s="36" t="s">
        <v>12</v>
      </c>
      <c r="F368" s="34" t="s">
        <v>39</v>
      </c>
      <c r="G368" s="21"/>
      <c r="H368" s="21"/>
      <c r="I368" s="21" t="s">
        <v>32</v>
      </c>
      <c r="J368" s="21" t="s">
        <v>20</v>
      </c>
      <c r="M368" s="12"/>
    </row>
    <row r="369" spans="1:13" ht="18" customHeight="1">
      <c r="A369" s="4">
        <v>368</v>
      </c>
      <c r="B369" s="37">
        <v>42532</v>
      </c>
      <c r="C369" s="34" t="s">
        <v>36</v>
      </c>
      <c r="D369" s="34" t="s">
        <v>43</v>
      </c>
      <c r="E369" s="34" t="s">
        <v>35</v>
      </c>
      <c r="F369" s="34" t="s">
        <v>4</v>
      </c>
      <c r="G369" s="21"/>
      <c r="H369" s="21"/>
      <c r="I369" s="21" t="s">
        <v>9</v>
      </c>
      <c r="J369" s="21" t="s">
        <v>19</v>
      </c>
      <c r="M369" s="12"/>
    </row>
    <row r="370" spans="1:13" ht="18" customHeight="1">
      <c r="A370" s="4">
        <v>369</v>
      </c>
      <c r="B370" s="37">
        <v>42532</v>
      </c>
      <c r="C370" s="34" t="s">
        <v>18</v>
      </c>
      <c r="D370" s="34" t="s">
        <v>29</v>
      </c>
      <c r="E370" s="34" t="s">
        <v>27</v>
      </c>
      <c r="F370" s="34" t="s">
        <v>50</v>
      </c>
      <c r="G370" s="21"/>
      <c r="H370" s="21"/>
      <c r="I370" s="21" t="s">
        <v>25</v>
      </c>
      <c r="J370" s="21" t="s">
        <v>37</v>
      </c>
      <c r="M370" s="12"/>
    </row>
    <row r="371" spans="1:13" ht="18" customHeight="1">
      <c r="A371" s="4">
        <v>370</v>
      </c>
      <c r="B371" s="37">
        <v>42532</v>
      </c>
      <c r="C371" s="34" t="s">
        <v>22</v>
      </c>
      <c r="D371" s="34" t="s">
        <v>48</v>
      </c>
      <c r="E371" s="34" t="s">
        <v>49</v>
      </c>
      <c r="F371" s="34" t="s">
        <v>16</v>
      </c>
      <c r="G371" s="21"/>
      <c r="H371" s="21"/>
      <c r="I371" s="21" t="s">
        <v>31</v>
      </c>
      <c r="J371" s="21" t="s">
        <v>38</v>
      </c>
      <c r="M371" s="12"/>
    </row>
    <row r="372" spans="1:13" ht="18" customHeight="1">
      <c r="A372" s="4">
        <v>371</v>
      </c>
      <c r="B372" s="37">
        <v>42533</v>
      </c>
      <c r="C372" s="34" t="s">
        <v>34</v>
      </c>
      <c r="D372" s="34" t="s">
        <v>24</v>
      </c>
      <c r="E372" s="34" t="s">
        <v>15</v>
      </c>
      <c r="F372" s="34" t="s">
        <v>142</v>
      </c>
      <c r="G372" s="21"/>
      <c r="H372" s="21"/>
      <c r="I372" s="21" t="s">
        <v>26</v>
      </c>
      <c r="J372" s="21" t="s">
        <v>13</v>
      </c>
      <c r="M372" s="12"/>
    </row>
    <row r="373" spans="1:13" ht="18" customHeight="1">
      <c r="A373" s="4">
        <v>372</v>
      </c>
      <c r="B373" s="37">
        <v>42533</v>
      </c>
      <c r="C373" s="34" t="s">
        <v>10</v>
      </c>
      <c r="D373" s="34" t="s">
        <v>12</v>
      </c>
      <c r="E373" s="34" t="s">
        <v>39</v>
      </c>
      <c r="F373" s="34" t="s">
        <v>7</v>
      </c>
      <c r="G373" s="21"/>
      <c r="H373" s="21"/>
      <c r="I373" s="21" t="s">
        <v>32</v>
      </c>
      <c r="J373" s="21" t="s">
        <v>20</v>
      </c>
      <c r="M373" s="12"/>
    </row>
    <row r="374" spans="1:13" ht="18" customHeight="1">
      <c r="A374" s="4">
        <v>373</v>
      </c>
      <c r="B374" s="37">
        <v>42533</v>
      </c>
      <c r="C374" s="34" t="s">
        <v>29</v>
      </c>
      <c r="D374" s="34" t="s">
        <v>27</v>
      </c>
      <c r="E374" s="34" t="s">
        <v>50</v>
      </c>
      <c r="F374" s="34" t="s">
        <v>17</v>
      </c>
      <c r="G374" s="21"/>
      <c r="H374" s="21"/>
      <c r="I374" s="21" t="s">
        <v>25</v>
      </c>
      <c r="J374" s="21" t="s">
        <v>37</v>
      </c>
      <c r="M374" s="12"/>
    </row>
    <row r="375" spans="1:13" ht="18" customHeight="1">
      <c r="A375" s="4">
        <v>374</v>
      </c>
      <c r="B375" s="37">
        <v>42533</v>
      </c>
      <c r="C375" s="34" t="s">
        <v>48</v>
      </c>
      <c r="D375" s="36" t="s">
        <v>49</v>
      </c>
      <c r="E375" s="34" t="s">
        <v>16</v>
      </c>
      <c r="F375" s="34" t="s">
        <v>5</v>
      </c>
      <c r="G375" s="21"/>
      <c r="H375" s="21"/>
      <c r="I375" s="21" t="s">
        <v>31</v>
      </c>
      <c r="J375" s="21" t="s">
        <v>38</v>
      </c>
      <c r="M375" s="12"/>
    </row>
    <row r="376" spans="1:13" ht="18" customHeight="1">
      <c r="A376" s="4">
        <v>375</v>
      </c>
      <c r="B376" s="37">
        <v>42533</v>
      </c>
      <c r="C376" s="34" t="s">
        <v>43</v>
      </c>
      <c r="D376" s="34" t="s">
        <v>35</v>
      </c>
      <c r="E376" s="34" t="s">
        <v>4</v>
      </c>
      <c r="F376" s="34" t="s">
        <v>21</v>
      </c>
      <c r="G376" s="21"/>
      <c r="H376" s="21"/>
      <c r="I376" s="21" t="s">
        <v>9</v>
      </c>
      <c r="J376" s="21" t="s">
        <v>19</v>
      </c>
      <c r="M376" s="12"/>
    </row>
    <row r="377" spans="1:13" ht="18" customHeight="1">
      <c r="A377" s="4">
        <v>376</v>
      </c>
      <c r="B377" s="37">
        <v>42533</v>
      </c>
      <c r="C377" s="34" t="s">
        <v>146</v>
      </c>
      <c r="D377" s="34" t="s">
        <v>56</v>
      </c>
      <c r="E377" s="34" t="s">
        <v>23</v>
      </c>
      <c r="F377" s="34" t="s">
        <v>28</v>
      </c>
      <c r="G377" s="21"/>
      <c r="H377" s="21"/>
      <c r="I377" s="21" t="s">
        <v>8</v>
      </c>
      <c r="J377" s="21" t="s">
        <v>14</v>
      </c>
      <c r="M377" s="12"/>
    </row>
    <row r="378" spans="1:13" ht="18" customHeight="1">
      <c r="A378" s="4">
        <v>377</v>
      </c>
      <c r="B378" s="37">
        <v>42535</v>
      </c>
      <c r="C378" s="36" t="s">
        <v>132</v>
      </c>
      <c r="D378" s="34" t="s">
        <v>131</v>
      </c>
      <c r="E378" s="34" t="s">
        <v>44</v>
      </c>
      <c r="F378" s="34" t="s">
        <v>36</v>
      </c>
      <c r="G378" s="21"/>
      <c r="H378" s="21"/>
      <c r="I378" s="21" t="s">
        <v>20</v>
      </c>
      <c r="J378" s="21" t="s">
        <v>8</v>
      </c>
      <c r="M378" s="13"/>
    </row>
    <row r="379" spans="1:13" ht="18" customHeight="1">
      <c r="A379" s="4">
        <v>378</v>
      </c>
      <c r="B379" s="37">
        <v>42535</v>
      </c>
      <c r="C379" s="34" t="s">
        <v>49</v>
      </c>
      <c r="D379" s="34" t="s">
        <v>15</v>
      </c>
      <c r="E379" s="34" t="s">
        <v>21</v>
      </c>
      <c r="F379" s="34" t="s">
        <v>40</v>
      </c>
      <c r="G379" s="21"/>
      <c r="H379" s="21"/>
      <c r="I379" s="21" t="s">
        <v>14</v>
      </c>
      <c r="J379" s="21" t="s">
        <v>25</v>
      </c>
      <c r="M379" s="12"/>
    </row>
    <row r="380" spans="1:13" ht="18" customHeight="1">
      <c r="A380" s="4">
        <v>379</v>
      </c>
      <c r="B380" s="37">
        <v>42535</v>
      </c>
      <c r="C380" s="34" t="s">
        <v>23</v>
      </c>
      <c r="D380" s="34" t="s">
        <v>50</v>
      </c>
      <c r="E380" s="34" t="s">
        <v>11</v>
      </c>
      <c r="F380" s="34" t="s">
        <v>72</v>
      </c>
      <c r="G380" s="21"/>
      <c r="H380" s="21"/>
      <c r="I380" s="21" t="s">
        <v>38</v>
      </c>
      <c r="J380" s="21" t="s">
        <v>26</v>
      </c>
      <c r="M380" s="12"/>
    </row>
    <row r="381" spans="1:13" ht="18" customHeight="1">
      <c r="A381" s="4">
        <v>380</v>
      </c>
      <c r="B381" s="37">
        <v>42535</v>
      </c>
      <c r="C381" s="34" t="s">
        <v>24</v>
      </c>
      <c r="D381" s="34" t="s">
        <v>4</v>
      </c>
      <c r="E381" s="34" t="s">
        <v>142</v>
      </c>
      <c r="F381" s="34" t="s">
        <v>22</v>
      </c>
      <c r="G381" s="21"/>
      <c r="H381" s="21"/>
      <c r="I381" s="21" t="s">
        <v>37</v>
      </c>
      <c r="J381" s="21" t="s">
        <v>9</v>
      </c>
      <c r="M381" s="12"/>
    </row>
    <row r="382" spans="1:13" ht="18" customHeight="1">
      <c r="A382" s="4">
        <v>381</v>
      </c>
      <c r="B382" s="37">
        <v>42535</v>
      </c>
      <c r="C382" s="34" t="s">
        <v>33</v>
      </c>
      <c r="D382" s="34" t="s">
        <v>28</v>
      </c>
      <c r="E382" s="34" t="s">
        <v>30</v>
      </c>
      <c r="F382" s="34" t="s">
        <v>46</v>
      </c>
      <c r="G382" s="21"/>
      <c r="H382" s="21"/>
      <c r="I382" s="21" t="s">
        <v>19</v>
      </c>
      <c r="J382" s="21" t="s">
        <v>32</v>
      </c>
      <c r="M382" s="12"/>
    </row>
    <row r="383" spans="1:13" ht="18" customHeight="1">
      <c r="A383" s="4">
        <v>382</v>
      </c>
      <c r="B383" s="37">
        <v>42535</v>
      </c>
      <c r="C383" s="34" t="s">
        <v>12</v>
      </c>
      <c r="D383" s="34" t="s">
        <v>39</v>
      </c>
      <c r="E383" s="34" t="s">
        <v>7</v>
      </c>
      <c r="F383" s="34" t="s">
        <v>146</v>
      </c>
      <c r="G383" s="21"/>
      <c r="H383" s="21"/>
      <c r="I383" s="21" t="s">
        <v>13</v>
      </c>
      <c r="J383" s="21" t="s">
        <v>31</v>
      </c>
      <c r="M383" s="12"/>
    </row>
    <row r="384" spans="1:13" ht="18" customHeight="1">
      <c r="A384" s="4">
        <v>383</v>
      </c>
      <c r="B384" s="37">
        <v>42536</v>
      </c>
      <c r="C384" s="34" t="s">
        <v>4</v>
      </c>
      <c r="D384" s="34" t="s">
        <v>142</v>
      </c>
      <c r="E384" s="34" t="s">
        <v>22</v>
      </c>
      <c r="F384" s="34" t="s">
        <v>48</v>
      </c>
      <c r="G384" s="21"/>
      <c r="H384" s="21"/>
      <c r="I384" s="21" t="s">
        <v>37</v>
      </c>
      <c r="J384" s="21" t="s">
        <v>9</v>
      </c>
      <c r="M384" s="12"/>
    </row>
    <row r="385" spans="1:13" ht="18" customHeight="1">
      <c r="A385" s="4">
        <v>384</v>
      </c>
      <c r="B385" s="37">
        <v>42536</v>
      </c>
      <c r="C385" s="34" t="s">
        <v>39</v>
      </c>
      <c r="D385" s="34" t="s">
        <v>7</v>
      </c>
      <c r="E385" s="34" t="s">
        <v>146</v>
      </c>
      <c r="F385" s="34" t="s">
        <v>43</v>
      </c>
      <c r="G385" s="21"/>
      <c r="H385" s="21"/>
      <c r="I385" s="21" t="s">
        <v>13</v>
      </c>
      <c r="J385" s="21" t="s">
        <v>31</v>
      </c>
      <c r="M385" s="12"/>
    </row>
    <row r="386" spans="1:13" ht="18" customHeight="1">
      <c r="A386" s="4">
        <v>385</v>
      </c>
      <c r="B386" s="37">
        <v>42536</v>
      </c>
      <c r="C386" s="34" t="s">
        <v>28</v>
      </c>
      <c r="D386" s="34" t="s">
        <v>30</v>
      </c>
      <c r="E386" s="34" t="s">
        <v>46</v>
      </c>
      <c r="F386" s="34" t="s">
        <v>34</v>
      </c>
      <c r="G386" s="21"/>
      <c r="H386" s="21"/>
      <c r="I386" s="21" t="s">
        <v>19</v>
      </c>
      <c r="J386" s="21" t="s">
        <v>32</v>
      </c>
      <c r="M386" s="12"/>
    </row>
    <row r="387" spans="1:13" ht="18" customHeight="1">
      <c r="A387" s="4">
        <v>386</v>
      </c>
      <c r="B387" s="37">
        <v>42536</v>
      </c>
      <c r="C387" s="34" t="s">
        <v>131</v>
      </c>
      <c r="D387" s="34" t="s">
        <v>44</v>
      </c>
      <c r="E387" s="34" t="s">
        <v>36</v>
      </c>
      <c r="F387" s="34" t="s">
        <v>10</v>
      </c>
      <c r="G387" s="21"/>
      <c r="H387" s="21"/>
      <c r="I387" s="21" t="s">
        <v>20</v>
      </c>
      <c r="J387" s="21" t="s">
        <v>8</v>
      </c>
      <c r="M387" s="12"/>
    </row>
    <row r="388" spans="1:13" ht="18" customHeight="1">
      <c r="A388" s="4">
        <v>387</v>
      </c>
      <c r="B388" s="37">
        <v>42536</v>
      </c>
      <c r="C388" s="34" t="s">
        <v>15</v>
      </c>
      <c r="D388" s="34" t="s">
        <v>21</v>
      </c>
      <c r="E388" s="34" t="s">
        <v>40</v>
      </c>
      <c r="F388" s="34" t="s">
        <v>6</v>
      </c>
      <c r="G388" s="21"/>
      <c r="H388" s="21"/>
      <c r="I388" s="21" t="s">
        <v>14</v>
      </c>
      <c r="J388" s="21" t="s">
        <v>25</v>
      </c>
      <c r="M388" s="12"/>
    </row>
    <row r="389" spans="1:13" ht="18" customHeight="1">
      <c r="A389" s="4">
        <v>388</v>
      </c>
      <c r="B389" s="37">
        <v>42536</v>
      </c>
      <c r="C389" s="34" t="s">
        <v>50</v>
      </c>
      <c r="D389" s="34" t="s">
        <v>11</v>
      </c>
      <c r="E389" s="34" t="s">
        <v>72</v>
      </c>
      <c r="F389" s="34" t="s">
        <v>155</v>
      </c>
      <c r="G389" s="21"/>
      <c r="H389" s="21"/>
      <c r="I389" s="21" t="s">
        <v>38</v>
      </c>
      <c r="J389" s="21" t="s">
        <v>26</v>
      </c>
      <c r="M389" s="12"/>
    </row>
    <row r="390" spans="1:13" ht="18" customHeight="1">
      <c r="A390" s="4">
        <v>389</v>
      </c>
      <c r="B390" s="37">
        <v>42537</v>
      </c>
      <c r="C390" s="34" t="s">
        <v>44</v>
      </c>
      <c r="D390" s="34" t="s">
        <v>36</v>
      </c>
      <c r="E390" s="34" t="s">
        <v>10</v>
      </c>
      <c r="F390" s="34" t="s">
        <v>132</v>
      </c>
      <c r="G390" s="21"/>
      <c r="H390" s="21"/>
      <c r="I390" s="21" t="s">
        <v>20</v>
      </c>
      <c r="J390" s="21" t="s">
        <v>8</v>
      </c>
      <c r="M390" s="12"/>
    </row>
    <row r="391" spans="1:13" ht="18" customHeight="1">
      <c r="A391" s="4">
        <v>390</v>
      </c>
      <c r="B391" s="37">
        <v>42537</v>
      </c>
      <c r="C391" s="34" t="s">
        <v>30</v>
      </c>
      <c r="D391" s="34" t="s">
        <v>46</v>
      </c>
      <c r="E391" s="34" t="s">
        <v>34</v>
      </c>
      <c r="F391" s="34" t="s">
        <v>33</v>
      </c>
      <c r="G391" s="21"/>
      <c r="H391" s="21"/>
      <c r="I391" s="21" t="s">
        <v>19</v>
      </c>
      <c r="J391" s="21" t="s">
        <v>32</v>
      </c>
      <c r="M391" s="12"/>
    </row>
    <row r="392" spans="1:13" ht="18" customHeight="1">
      <c r="A392" s="4">
        <v>391</v>
      </c>
      <c r="B392" s="37">
        <v>42537</v>
      </c>
      <c r="C392" s="34" t="s">
        <v>142</v>
      </c>
      <c r="D392" s="34" t="s">
        <v>22</v>
      </c>
      <c r="E392" s="34" t="s">
        <v>48</v>
      </c>
      <c r="F392" s="34" t="s">
        <v>24</v>
      </c>
      <c r="G392" s="21"/>
      <c r="H392" s="21"/>
      <c r="I392" s="21" t="s">
        <v>37</v>
      </c>
      <c r="J392" s="21" t="s">
        <v>9</v>
      </c>
      <c r="M392" s="12"/>
    </row>
    <row r="393" spans="1:13" ht="18" customHeight="1">
      <c r="A393" s="4">
        <v>392</v>
      </c>
      <c r="B393" s="37">
        <v>42537</v>
      </c>
      <c r="C393" s="34" t="s">
        <v>21</v>
      </c>
      <c r="D393" s="34" t="s">
        <v>40</v>
      </c>
      <c r="E393" s="34" t="s">
        <v>6</v>
      </c>
      <c r="F393" s="34" t="s">
        <v>49</v>
      </c>
      <c r="G393" s="21"/>
      <c r="H393" s="21"/>
      <c r="I393" s="21" t="s">
        <v>14</v>
      </c>
      <c r="J393" s="21" t="s">
        <v>25</v>
      </c>
      <c r="M393" s="12"/>
    </row>
    <row r="394" spans="1:13" ht="18" customHeight="1">
      <c r="A394" s="4">
        <v>393</v>
      </c>
      <c r="B394" s="37">
        <v>42538</v>
      </c>
      <c r="C394" s="34" t="s">
        <v>72</v>
      </c>
      <c r="D394" s="34" t="s">
        <v>16</v>
      </c>
      <c r="E394" s="34" t="s">
        <v>153</v>
      </c>
      <c r="F394" s="34" t="s">
        <v>45</v>
      </c>
      <c r="G394" s="21"/>
      <c r="H394" s="21"/>
      <c r="I394" s="21" t="s">
        <v>38</v>
      </c>
      <c r="J394" s="21" t="s">
        <v>25</v>
      </c>
      <c r="M394" s="12"/>
    </row>
    <row r="395" spans="1:13" ht="18" customHeight="1">
      <c r="A395" s="4">
        <v>394</v>
      </c>
      <c r="B395" s="37">
        <v>42538</v>
      </c>
      <c r="C395" s="36" t="s">
        <v>40</v>
      </c>
      <c r="D395" s="34" t="s">
        <v>35</v>
      </c>
      <c r="E395" s="34" t="s">
        <v>17</v>
      </c>
      <c r="F395" s="34" t="s">
        <v>55</v>
      </c>
      <c r="G395" s="21"/>
      <c r="H395" s="21"/>
      <c r="I395" s="21" t="s">
        <v>14</v>
      </c>
      <c r="J395" s="21" t="s">
        <v>32</v>
      </c>
      <c r="M395" s="13"/>
    </row>
    <row r="396" spans="1:13" ht="18" customHeight="1">
      <c r="A396" s="4">
        <v>395</v>
      </c>
      <c r="B396" s="37">
        <v>42538</v>
      </c>
      <c r="C396" s="34" t="s">
        <v>36</v>
      </c>
      <c r="D396" s="34" t="s">
        <v>6</v>
      </c>
      <c r="E396" s="34" t="s">
        <v>41</v>
      </c>
      <c r="F396" s="34" t="s">
        <v>131</v>
      </c>
      <c r="G396" s="21"/>
      <c r="H396" s="21"/>
      <c r="I396" s="21" t="s">
        <v>20</v>
      </c>
      <c r="J396" s="21" t="s">
        <v>31</v>
      </c>
      <c r="M396" s="12"/>
    </row>
    <row r="397" spans="1:13" ht="18" customHeight="1">
      <c r="A397" s="4">
        <v>396</v>
      </c>
      <c r="B397" s="37">
        <v>42538</v>
      </c>
      <c r="C397" s="34" t="s">
        <v>46</v>
      </c>
      <c r="D397" s="34" t="s">
        <v>10</v>
      </c>
      <c r="E397" s="34" t="s">
        <v>33</v>
      </c>
      <c r="F397" s="34" t="s">
        <v>28</v>
      </c>
      <c r="G397" s="21"/>
      <c r="H397" s="21"/>
      <c r="I397" s="21" t="s">
        <v>19</v>
      </c>
      <c r="J397" s="21" t="s">
        <v>26</v>
      </c>
      <c r="M397" s="12"/>
    </row>
    <row r="398" spans="1:13" ht="18" customHeight="1">
      <c r="A398" s="4">
        <v>397</v>
      </c>
      <c r="B398" s="37">
        <v>42538</v>
      </c>
      <c r="C398" s="34" t="s">
        <v>27</v>
      </c>
      <c r="D398" s="34" t="s">
        <v>34</v>
      </c>
      <c r="E398" s="34" t="s">
        <v>5</v>
      </c>
      <c r="F398" s="34" t="s">
        <v>47</v>
      </c>
      <c r="G398" s="21"/>
      <c r="H398" s="21"/>
      <c r="I398" s="21" t="s">
        <v>37</v>
      </c>
      <c r="J398" s="21" t="s">
        <v>8</v>
      </c>
      <c r="M398" s="12"/>
    </row>
    <row r="399" spans="1:13" ht="18" customHeight="1">
      <c r="A399" s="4">
        <v>398</v>
      </c>
      <c r="B399" s="37">
        <v>42538</v>
      </c>
      <c r="C399" s="21" t="s">
        <v>22</v>
      </c>
      <c r="D399" s="21" t="s">
        <v>42</v>
      </c>
      <c r="E399" s="21" t="s">
        <v>24</v>
      </c>
      <c r="F399" s="21" t="s">
        <v>18</v>
      </c>
      <c r="G399" s="21"/>
      <c r="H399" s="21"/>
      <c r="I399" s="21" t="s">
        <v>13</v>
      </c>
      <c r="J399" s="21" t="s">
        <v>9</v>
      </c>
      <c r="M399" s="12"/>
    </row>
    <row r="400" spans="1:13" ht="18" customHeight="1">
      <c r="A400" s="4">
        <v>399</v>
      </c>
      <c r="B400" s="37">
        <v>42539</v>
      </c>
      <c r="C400" s="34" t="s">
        <v>35</v>
      </c>
      <c r="D400" s="34" t="s">
        <v>17</v>
      </c>
      <c r="E400" s="34" t="s">
        <v>55</v>
      </c>
      <c r="F400" s="34" t="s">
        <v>21</v>
      </c>
      <c r="G400" s="21"/>
      <c r="H400" s="21"/>
      <c r="I400" s="21" t="s">
        <v>14</v>
      </c>
      <c r="J400" s="21" t="s">
        <v>32</v>
      </c>
      <c r="M400" s="12"/>
    </row>
    <row r="401" spans="1:13" ht="18" customHeight="1">
      <c r="A401" s="4">
        <v>400</v>
      </c>
      <c r="B401" s="37">
        <v>42539</v>
      </c>
      <c r="C401" s="34" t="s">
        <v>34</v>
      </c>
      <c r="D401" s="34" t="s">
        <v>5</v>
      </c>
      <c r="E401" s="34" t="s">
        <v>47</v>
      </c>
      <c r="F401" s="34" t="s">
        <v>142</v>
      </c>
      <c r="G401" s="21"/>
      <c r="H401" s="21"/>
      <c r="I401" s="21" t="s">
        <v>37</v>
      </c>
      <c r="J401" s="21" t="s">
        <v>8</v>
      </c>
      <c r="M401" s="12"/>
    </row>
    <row r="402" spans="1:13" ht="18" customHeight="1">
      <c r="A402" s="4">
        <v>401</v>
      </c>
      <c r="B402" s="37">
        <v>42539</v>
      </c>
      <c r="C402" s="34" t="s">
        <v>42</v>
      </c>
      <c r="D402" s="34" t="s">
        <v>24</v>
      </c>
      <c r="E402" s="34" t="s">
        <v>18</v>
      </c>
      <c r="F402" s="34" t="s">
        <v>29</v>
      </c>
      <c r="G402" s="21"/>
      <c r="H402" s="21"/>
      <c r="I402" s="21" t="s">
        <v>13</v>
      </c>
      <c r="J402" s="21" t="s">
        <v>9</v>
      </c>
      <c r="M402" s="12"/>
    </row>
    <row r="403" spans="1:13" ht="18" customHeight="1">
      <c r="A403" s="4">
        <v>402</v>
      </c>
      <c r="B403" s="37">
        <v>42539</v>
      </c>
      <c r="C403" s="34" t="s">
        <v>10</v>
      </c>
      <c r="D403" s="34" t="s">
        <v>33</v>
      </c>
      <c r="E403" s="34" t="s">
        <v>28</v>
      </c>
      <c r="F403" s="34" t="s">
        <v>30</v>
      </c>
      <c r="G403" s="21"/>
      <c r="H403" s="21"/>
      <c r="I403" s="21" t="s">
        <v>19</v>
      </c>
      <c r="J403" s="21" t="s">
        <v>26</v>
      </c>
      <c r="M403" s="12"/>
    </row>
    <row r="404" spans="1:13" ht="18" customHeight="1">
      <c r="A404" s="4">
        <v>403</v>
      </c>
      <c r="B404" s="37">
        <v>42539</v>
      </c>
      <c r="C404" s="34" t="s">
        <v>6</v>
      </c>
      <c r="D404" s="34" t="s">
        <v>41</v>
      </c>
      <c r="E404" s="34" t="s">
        <v>131</v>
      </c>
      <c r="F404" s="34" t="s">
        <v>44</v>
      </c>
      <c r="G404" s="21"/>
      <c r="H404" s="21"/>
      <c r="I404" s="21" t="s">
        <v>20</v>
      </c>
      <c r="J404" s="21" t="s">
        <v>31</v>
      </c>
      <c r="M404" s="12"/>
    </row>
    <row r="405" spans="1:13" ht="18" customHeight="1">
      <c r="A405" s="4">
        <v>404</v>
      </c>
      <c r="B405" s="37">
        <v>42539</v>
      </c>
      <c r="C405" s="34" t="s">
        <v>16</v>
      </c>
      <c r="D405" s="34" t="s">
        <v>153</v>
      </c>
      <c r="E405" s="34" t="s">
        <v>45</v>
      </c>
      <c r="F405" s="34" t="s">
        <v>11</v>
      </c>
      <c r="G405" s="21"/>
      <c r="H405" s="21"/>
      <c r="I405" s="21" t="s">
        <v>38</v>
      </c>
      <c r="J405" s="21" t="s">
        <v>25</v>
      </c>
      <c r="M405" s="12"/>
    </row>
    <row r="406" spans="1:13" ht="18" customHeight="1">
      <c r="A406" s="4">
        <v>405</v>
      </c>
      <c r="B406" s="37">
        <v>42540</v>
      </c>
      <c r="C406" s="34" t="s">
        <v>153</v>
      </c>
      <c r="D406" s="34" t="s">
        <v>45</v>
      </c>
      <c r="E406" s="34" t="s">
        <v>11</v>
      </c>
      <c r="F406" s="34" t="s">
        <v>72</v>
      </c>
      <c r="G406" s="21"/>
      <c r="H406" s="21"/>
      <c r="I406" s="21" t="s">
        <v>38</v>
      </c>
      <c r="J406" s="21" t="s">
        <v>25</v>
      </c>
      <c r="M406" s="12"/>
    </row>
    <row r="407" spans="1:13" ht="18" customHeight="1">
      <c r="A407" s="4">
        <v>406</v>
      </c>
      <c r="B407" s="38">
        <v>42540</v>
      </c>
      <c r="C407" s="21" t="s">
        <v>41</v>
      </c>
      <c r="D407" s="21" t="s">
        <v>131</v>
      </c>
      <c r="E407" s="21" t="s">
        <v>44</v>
      </c>
      <c r="F407" s="21" t="s">
        <v>36</v>
      </c>
      <c r="G407" s="21"/>
      <c r="H407" s="21"/>
      <c r="I407" s="21" t="s">
        <v>20</v>
      </c>
      <c r="J407" s="21" t="s">
        <v>31</v>
      </c>
      <c r="M407" s="12"/>
    </row>
    <row r="408" spans="1:13" ht="18" customHeight="1">
      <c r="A408" s="4">
        <v>407</v>
      </c>
      <c r="B408" s="37">
        <v>42540</v>
      </c>
      <c r="C408" s="34" t="s">
        <v>5</v>
      </c>
      <c r="D408" s="34" t="s">
        <v>47</v>
      </c>
      <c r="E408" s="34" t="s">
        <v>142</v>
      </c>
      <c r="F408" s="34" t="s">
        <v>27</v>
      </c>
      <c r="G408" s="21"/>
      <c r="H408" s="21"/>
      <c r="I408" s="21" t="s">
        <v>37</v>
      </c>
      <c r="J408" s="21" t="s">
        <v>8</v>
      </c>
      <c r="M408" s="12"/>
    </row>
    <row r="409" spans="1:13" ht="18" customHeight="1">
      <c r="A409" s="4">
        <v>408</v>
      </c>
      <c r="B409" s="37">
        <v>42540</v>
      </c>
      <c r="C409" s="34" t="s">
        <v>24</v>
      </c>
      <c r="D409" s="34" t="s">
        <v>18</v>
      </c>
      <c r="E409" s="34" t="s">
        <v>29</v>
      </c>
      <c r="F409" s="34" t="s">
        <v>22</v>
      </c>
      <c r="G409" s="21"/>
      <c r="H409" s="21"/>
      <c r="I409" s="21" t="s">
        <v>13</v>
      </c>
      <c r="J409" s="21" t="s">
        <v>9</v>
      </c>
      <c r="M409" s="12"/>
    </row>
    <row r="410" spans="1:13" ht="18" customHeight="1">
      <c r="A410" s="4">
        <v>409</v>
      </c>
      <c r="B410" s="37">
        <v>42540</v>
      </c>
      <c r="C410" s="34" t="s">
        <v>17</v>
      </c>
      <c r="D410" s="34" t="s">
        <v>55</v>
      </c>
      <c r="E410" s="34" t="s">
        <v>21</v>
      </c>
      <c r="F410" s="34" t="s">
        <v>40</v>
      </c>
      <c r="G410" s="21"/>
      <c r="H410" s="21"/>
      <c r="I410" s="21" t="s">
        <v>14</v>
      </c>
      <c r="J410" s="21" t="s">
        <v>32</v>
      </c>
      <c r="M410" s="12"/>
    </row>
    <row r="411" spans="1:13" ht="18" customHeight="1">
      <c r="A411" s="4">
        <v>410</v>
      </c>
      <c r="B411" s="37">
        <v>42540</v>
      </c>
      <c r="C411" s="34" t="s">
        <v>33</v>
      </c>
      <c r="D411" s="34" t="s">
        <v>28</v>
      </c>
      <c r="E411" s="34" t="s">
        <v>30</v>
      </c>
      <c r="F411" s="34" t="s">
        <v>46</v>
      </c>
      <c r="G411" s="21"/>
      <c r="H411" s="21"/>
      <c r="I411" s="21" t="s">
        <v>19</v>
      </c>
      <c r="J411" s="21" t="s">
        <v>26</v>
      </c>
      <c r="M411" s="12"/>
    </row>
    <row r="412" spans="1:13" ht="18" customHeight="1">
      <c r="A412" s="4">
        <v>411</v>
      </c>
      <c r="B412" s="37">
        <v>42541</v>
      </c>
      <c r="C412" s="34" t="s">
        <v>7</v>
      </c>
      <c r="D412" s="34" t="s">
        <v>146</v>
      </c>
      <c r="E412" s="34" t="s">
        <v>43</v>
      </c>
      <c r="F412" s="34" t="s">
        <v>23</v>
      </c>
      <c r="G412" s="21"/>
      <c r="H412" s="21"/>
      <c r="I412" s="21" t="s">
        <v>38</v>
      </c>
      <c r="J412" s="21" t="s">
        <v>26</v>
      </c>
      <c r="M412" s="12"/>
    </row>
    <row r="413" spans="1:13" ht="18" customHeight="1">
      <c r="A413" s="4">
        <v>412</v>
      </c>
      <c r="B413" s="37">
        <v>42541</v>
      </c>
      <c r="C413" s="34" t="s">
        <v>49</v>
      </c>
      <c r="D413" s="34" t="s">
        <v>4</v>
      </c>
      <c r="E413" s="36" t="s">
        <v>35</v>
      </c>
      <c r="F413" s="34" t="s">
        <v>12</v>
      </c>
      <c r="G413" s="21"/>
      <c r="H413" s="21"/>
      <c r="I413" s="21" t="s">
        <v>13</v>
      </c>
      <c r="J413" s="21" t="s">
        <v>31</v>
      </c>
      <c r="M413" s="12"/>
    </row>
    <row r="414" spans="1:13" ht="18" customHeight="1">
      <c r="A414" s="4">
        <v>413</v>
      </c>
      <c r="B414" s="37">
        <v>42545</v>
      </c>
      <c r="C414" s="34" t="s">
        <v>45</v>
      </c>
      <c r="D414" s="34" t="s">
        <v>48</v>
      </c>
      <c r="E414" s="34" t="s">
        <v>72</v>
      </c>
      <c r="F414" s="34" t="s">
        <v>39</v>
      </c>
      <c r="G414" s="21"/>
      <c r="H414" s="21"/>
      <c r="I414" s="21" t="s">
        <v>32</v>
      </c>
      <c r="J414" s="21" t="s">
        <v>8</v>
      </c>
      <c r="M414" s="12"/>
    </row>
    <row r="415" spans="1:13" ht="18" customHeight="1">
      <c r="A415" s="4">
        <v>414</v>
      </c>
      <c r="B415" s="37">
        <v>42545</v>
      </c>
      <c r="C415" s="34" t="s">
        <v>132</v>
      </c>
      <c r="D415" s="34" t="s">
        <v>43</v>
      </c>
      <c r="E415" s="34" t="s">
        <v>36</v>
      </c>
      <c r="F415" s="34" t="s">
        <v>4</v>
      </c>
      <c r="G415" s="21"/>
      <c r="H415" s="21"/>
      <c r="I415" s="21" t="s">
        <v>19</v>
      </c>
      <c r="J415" s="21" t="s">
        <v>38</v>
      </c>
      <c r="M415" s="12"/>
    </row>
    <row r="416" spans="1:13" ht="18" customHeight="1">
      <c r="A416" s="4">
        <v>415</v>
      </c>
      <c r="B416" s="37">
        <v>42545</v>
      </c>
      <c r="C416" s="34" t="s">
        <v>28</v>
      </c>
      <c r="D416" s="34" t="s">
        <v>29</v>
      </c>
      <c r="E416" s="34" t="s">
        <v>12</v>
      </c>
      <c r="F416" s="34" t="s">
        <v>41</v>
      </c>
      <c r="G416" s="21"/>
      <c r="H416" s="21"/>
      <c r="I416" s="21" t="s">
        <v>9</v>
      </c>
      <c r="J416" s="21" t="s">
        <v>25</v>
      </c>
      <c r="M416" s="12"/>
    </row>
    <row r="417" spans="1:13" ht="18" customHeight="1">
      <c r="A417" s="4">
        <v>416</v>
      </c>
      <c r="B417" s="37">
        <v>42545</v>
      </c>
      <c r="C417" s="34" t="s">
        <v>131</v>
      </c>
      <c r="D417" s="34" t="s">
        <v>30</v>
      </c>
      <c r="E417" s="34" t="s">
        <v>46</v>
      </c>
      <c r="F417" s="34" t="s">
        <v>15</v>
      </c>
      <c r="G417" s="21"/>
      <c r="H417" s="21"/>
      <c r="I417" s="21" t="s">
        <v>13</v>
      </c>
      <c r="J417" s="21" t="s">
        <v>37</v>
      </c>
      <c r="M417" s="12"/>
    </row>
    <row r="418" spans="1:13" ht="18" customHeight="1">
      <c r="A418" s="4">
        <v>417</v>
      </c>
      <c r="B418" s="37">
        <v>42545</v>
      </c>
      <c r="C418" s="34" t="s">
        <v>18</v>
      </c>
      <c r="D418" s="34" t="s">
        <v>56</v>
      </c>
      <c r="E418" s="34" t="s">
        <v>23</v>
      </c>
      <c r="F418" s="34" t="s">
        <v>16</v>
      </c>
      <c r="G418" s="21"/>
      <c r="H418" s="21"/>
      <c r="I418" s="21" t="s">
        <v>14</v>
      </c>
      <c r="J418" s="21" t="s">
        <v>20</v>
      </c>
      <c r="M418" s="12"/>
    </row>
    <row r="419" spans="1:13" ht="18" customHeight="1">
      <c r="A419" s="4">
        <v>418</v>
      </c>
      <c r="B419" s="37">
        <v>42546</v>
      </c>
      <c r="C419" s="34" t="s">
        <v>44</v>
      </c>
      <c r="D419" s="34" t="s">
        <v>11</v>
      </c>
      <c r="E419" s="34" t="s">
        <v>50</v>
      </c>
      <c r="F419" s="34" t="s">
        <v>153</v>
      </c>
      <c r="G419" s="21"/>
      <c r="H419" s="21"/>
      <c r="I419" s="21" t="s">
        <v>26</v>
      </c>
      <c r="J419" s="21" t="s">
        <v>31</v>
      </c>
      <c r="M419" s="12"/>
    </row>
    <row r="420" spans="1:13" ht="18" customHeight="1">
      <c r="A420" s="4">
        <v>419</v>
      </c>
      <c r="B420" s="37">
        <v>42546</v>
      </c>
      <c r="C420" s="34" t="s">
        <v>29</v>
      </c>
      <c r="D420" s="34" t="s">
        <v>12</v>
      </c>
      <c r="E420" s="34" t="s">
        <v>41</v>
      </c>
      <c r="F420" s="34" t="s">
        <v>5</v>
      </c>
      <c r="G420" s="21"/>
      <c r="H420" s="21"/>
      <c r="I420" s="21" t="s">
        <v>9</v>
      </c>
      <c r="J420" s="21" t="s">
        <v>25</v>
      </c>
      <c r="M420" s="12"/>
    </row>
    <row r="421" spans="1:13" ht="18" customHeight="1">
      <c r="A421" s="4">
        <v>420</v>
      </c>
      <c r="B421" s="37">
        <v>42546</v>
      </c>
      <c r="C421" s="34" t="s">
        <v>48</v>
      </c>
      <c r="D421" s="34" t="s">
        <v>72</v>
      </c>
      <c r="E421" s="34" t="s">
        <v>39</v>
      </c>
      <c r="F421" s="34" t="s">
        <v>142</v>
      </c>
      <c r="G421" s="21"/>
      <c r="H421" s="21"/>
      <c r="I421" s="21" t="s">
        <v>32</v>
      </c>
      <c r="J421" s="21" t="s">
        <v>8</v>
      </c>
      <c r="M421" s="12"/>
    </row>
    <row r="422" spans="1:13" ht="18" customHeight="1">
      <c r="A422" s="4">
        <v>421</v>
      </c>
      <c r="B422" s="37">
        <v>42546</v>
      </c>
      <c r="C422" s="34" t="s">
        <v>56</v>
      </c>
      <c r="D422" s="34" t="s">
        <v>23</v>
      </c>
      <c r="E422" s="34" t="s">
        <v>16</v>
      </c>
      <c r="F422" s="34" t="s">
        <v>33</v>
      </c>
      <c r="G422" s="21"/>
      <c r="H422" s="21"/>
      <c r="I422" s="21" t="s">
        <v>14</v>
      </c>
      <c r="J422" s="21" t="s">
        <v>20</v>
      </c>
      <c r="M422" s="12"/>
    </row>
    <row r="423" spans="1:13" ht="18" customHeight="1">
      <c r="A423" s="4">
        <v>422</v>
      </c>
      <c r="B423" s="37">
        <v>42546</v>
      </c>
      <c r="C423" s="34" t="s">
        <v>30</v>
      </c>
      <c r="D423" s="34" t="s">
        <v>46</v>
      </c>
      <c r="E423" s="34" t="s">
        <v>15</v>
      </c>
      <c r="F423" s="34" t="s">
        <v>17</v>
      </c>
      <c r="G423" s="21"/>
      <c r="H423" s="21"/>
      <c r="I423" s="21" t="s">
        <v>13</v>
      </c>
      <c r="J423" s="21" t="s">
        <v>37</v>
      </c>
      <c r="M423" s="12"/>
    </row>
    <row r="424" spans="1:13" ht="18" customHeight="1">
      <c r="A424" s="4">
        <v>423</v>
      </c>
      <c r="B424" s="37">
        <v>42546</v>
      </c>
      <c r="C424" s="34" t="s">
        <v>43</v>
      </c>
      <c r="D424" s="34" t="s">
        <v>36</v>
      </c>
      <c r="E424" s="34" t="s">
        <v>4</v>
      </c>
      <c r="F424" s="34" t="s">
        <v>7</v>
      </c>
      <c r="G424" s="21"/>
      <c r="H424" s="21"/>
      <c r="I424" s="21" t="s">
        <v>19</v>
      </c>
      <c r="J424" s="21" t="s">
        <v>38</v>
      </c>
      <c r="M424" s="12"/>
    </row>
    <row r="425" spans="1:13" ht="18" customHeight="1">
      <c r="A425" s="4">
        <v>424</v>
      </c>
      <c r="B425" s="37">
        <v>42547</v>
      </c>
      <c r="C425" s="34" t="s">
        <v>72</v>
      </c>
      <c r="D425" s="34" t="s">
        <v>39</v>
      </c>
      <c r="E425" s="34" t="s">
        <v>142</v>
      </c>
      <c r="F425" s="34" t="s">
        <v>45</v>
      </c>
      <c r="G425" s="21"/>
      <c r="H425" s="21"/>
      <c r="I425" s="21" t="s">
        <v>32</v>
      </c>
      <c r="J425" s="21" t="s">
        <v>8</v>
      </c>
      <c r="M425" s="12"/>
    </row>
    <row r="426" spans="1:13" ht="18" customHeight="1">
      <c r="A426" s="4">
        <v>425</v>
      </c>
      <c r="B426" s="37">
        <v>42547</v>
      </c>
      <c r="C426" s="34" t="s">
        <v>36</v>
      </c>
      <c r="D426" s="34" t="s">
        <v>4</v>
      </c>
      <c r="E426" s="34" t="s">
        <v>7</v>
      </c>
      <c r="F426" s="34" t="s">
        <v>132</v>
      </c>
      <c r="G426" s="21"/>
      <c r="H426" s="21"/>
      <c r="I426" s="21" t="s">
        <v>19</v>
      </c>
      <c r="J426" s="21" t="s">
        <v>38</v>
      </c>
      <c r="M426" s="12"/>
    </row>
    <row r="427" spans="1:13" ht="18" customHeight="1">
      <c r="A427" s="4">
        <v>426</v>
      </c>
      <c r="B427" s="37">
        <v>42547</v>
      </c>
      <c r="C427" s="34" t="s">
        <v>46</v>
      </c>
      <c r="D427" s="34" t="s">
        <v>15</v>
      </c>
      <c r="E427" s="34" t="s">
        <v>17</v>
      </c>
      <c r="F427" s="34" t="s">
        <v>131</v>
      </c>
      <c r="G427" s="21"/>
      <c r="H427" s="21"/>
      <c r="I427" s="21" t="s">
        <v>13</v>
      </c>
      <c r="J427" s="21" t="s">
        <v>37</v>
      </c>
      <c r="M427" s="12"/>
    </row>
    <row r="428" spans="1:13" ht="18" customHeight="1">
      <c r="A428" s="4">
        <v>427</v>
      </c>
      <c r="B428" s="37">
        <v>42547</v>
      </c>
      <c r="C428" s="34" t="s">
        <v>23</v>
      </c>
      <c r="D428" s="34" t="s">
        <v>16</v>
      </c>
      <c r="E428" s="34" t="s">
        <v>33</v>
      </c>
      <c r="F428" s="34" t="s">
        <v>18</v>
      </c>
      <c r="G428" s="21"/>
      <c r="H428" s="21"/>
      <c r="I428" s="21" t="s">
        <v>14</v>
      </c>
      <c r="J428" s="21" t="s">
        <v>20</v>
      </c>
      <c r="M428" s="12"/>
    </row>
    <row r="429" spans="1:13" ht="18" customHeight="1">
      <c r="A429" s="4">
        <v>428</v>
      </c>
      <c r="B429" s="37">
        <v>42547</v>
      </c>
      <c r="C429" s="34" t="s">
        <v>11</v>
      </c>
      <c r="D429" s="34" t="s">
        <v>50</v>
      </c>
      <c r="E429" s="34" t="s">
        <v>153</v>
      </c>
      <c r="F429" s="34" t="s">
        <v>146</v>
      </c>
      <c r="G429" s="21"/>
      <c r="H429" s="21"/>
      <c r="I429" s="21" t="s">
        <v>26</v>
      </c>
      <c r="J429" s="21" t="s">
        <v>31</v>
      </c>
      <c r="M429" s="12"/>
    </row>
    <row r="430" spans="1:13" ht="18" customHeight="1">
      <c r="A430" s="4">
        <v>429</v>
      </c>
      <c r="B430" s="37">
        <v>42547</v>
      </c>
      <c r="C430" s="34" t="s">
        <v>12</v>
      </c>
      <c r="D430" s="34" t="s">
        <v>41</v>
      </c>
      <c r="E430" s="34" t="s">
        <v>5</v>
      </c>
      <c r="F430" s="34" t="s">
        <v>28</v>
      </c>
      <c r="G430" s="21"/>
      <c r="H430" s="21"/>
      <c r="I430" s="21" t="s">
        <v>9</v>
      </c>
      <c r="J430" s="21" t="s">
        <v>25</v>
      </c>
      <c r="M430" s="12"/>
    </row>
    <row r="431" spans="1:13" ht="18" customHeight="1">
      <c r="A431" s="4">
        <v>430</v>
      </c>
      <c r="B431" s="37">
        <v>42548</v>
      </c>
      <c r="C431" s="34" t="s">
        <v>4</v>
      </c>
      <c r="D431" s="34" t="s">
        <v>33</v>
      </c>
      <c r="E431" s="34" t="s">
        <v>18</v>
      </c>
      <c r="F431" s="34" t="s">
        <v>30</v>
      </c>
      <c r="G431" s="21"/>
      <c r="H431" s="21"/>
      <c r="I431" s="21" t="s">
        <v>25</v>
      </c>
      <c r="J431" s="21" t="s">
        <v>8</v>
      </c>
      <c r="M431" s="12"/>
    </row>
    <row r="432" spans="1:13" ht="18" customHeight="1">
      <c r="A432" s="4">
        <v>431</v>
      </c>
      <c r="B432" s="37">
        <v>42548</v>
      </c>
      <c r="C432" s="34" t="s">
        <v>39</v>
      </c>
      <c r="D432" s="34" t="s">
        <v>21</v>
      </c>
      <c r="E432" s="34" t="s">
        <v>151</v>
      </c>
      <c r="F432" s="34" t="s">
        <v>6</v>
      </c>
      <c r="G432" s="21"/>
      <c r="H432" s="21"/>
      <c r="I432" s="21" t="s">
        <v>31</v>
      </c>
      <c r="J432" s="21" t="s">
        <v>32</v>
      </c>
      <c r="M432" s="12"/>
    </row>
    <row r="433" spans="1:13" ht="18" customHeight="1">
      <c r="A433" s="4">
        <v>432</v>
      </c>
      <c r="B433" s="37">
        <v>42549</v>
      </c>
      <c r="C433" s="34" t="s">
        <v>41</v>
      </c>
      <c r="D433" s="34" t="s">
        <v>40</v>
      </c>
      <c r="E433" s="34" t="s">
        <v>22</v>
      </c>
      <c r="F433" s="34" t="s">
        <v>34</v>
      </c>
      <c r="G433" s="21"/>
      <c r="H433" s="21"/>
      <c r="I433" s="21" t="s">
        <v>19</v>
      </c>
      <c r="J433" s="21" t="s">
        <v>14</v>
      </c>
      <c r="M433" s="12"/>
    </row>
    <row r="434" spans="1:13" ht="18" customHeight="1">
      <c r="A434" s="4">
        <v>433</v>
      </c>
      <c r="B434" s="37">
        <v>42549</v>
      </c>
      <c r="C434" s="34" t="s">
        <v>42</v>
      </c>
      <c r="D434" s="34" t="s">
        <v>153</v>
      </c>
      <c r="E434" s="34" t="s">
        <v>27</v>
      </c>
      <c r="F434" s="34" t="s">
        <v>35</v>
      </c>
      <c r="G434" s="21"/>
      <c r="H434" s="21"/>
      <c r="I434" s="21" t="s">
        <v>26</v>
      </c>
      <c r="J434" s="21" t="s">
        <v>9</v>
      </c>
      <c r="M434" s="12"/>
    </row>
    <row r="435" spans="1:13" ht="18" customHeight="1">
      <c r="A435" s="4">
        <v>434</v>
      </c>
      <c r="B435" s="37">
        <v>42549</v>
      </c>
      <c r="C435" s="34" t="s">
        <v>15</v>
      </c>
      <c r="D435" s="34" t="s">
        <v>142</v>
      </c>
      <c r="E435" s="34" t="s">
        <v>47</v>
      </c>
      <c r="F435" s="34" t="s">
        <v>44</v>
      </c>
      <c r="G435" s="21"/>
      <c r="H435" s="21"/>
      <c r="I435" s="21" t="s">
        <v>38</v>
      </c>
      <c r="J435" s="21" t="s">
        <v>13</v>
      </c>
      <c r="M435" s="12"/>
    </row>
    <row r="436" spans="1:13" ht="18" customHeight="1">
      <c r="A436" s="4">
        <v>435</v>
      </c>
      <c r="B436" s="37">
        <v>42549</v>
      </c>
      <c r="C436" s="34" t="s">
        <v>50</v>
      </c>
      <c r="D436" s="34" t="s">
        <v>5</v>
      </c>
      <c r="E436" s="34" t="s">
        <v>49</v>
      </c>
      <c r="F436" s="34" t="s">
        <v>10</v>
      </c>
      <c r="G436" s="21"/>
      <c r="H436" s="21"/>
      <c r="I436" s="21" t="s">
        <v>37</v>
      </c>
      <c r="J436" s="21" t="s">
        <v>20</v>
      </c>
      <c r="M436" s="12"/>
    </row>
    <row r="437" spans="1:13" ht="18" customHeight="1">
      <c r="A437" s="4">
        <v>436</v>
      </c>
      <c r="B437" s="37">
        <v>42549</v>
      </c>
      <c r="C437" s="34" t="s">
        <v>21</v>
      </c>
      <c r="D437" s="34" t="s">
        <v>151</v>
      </c>
      <c r="E437" s="36" t="s">
        <v>6</v>
      </c>
      <c r="F437" s="34" t="s">
        <v>72</v>
      </c>
      <c r="G437" s="21"/>
      <c r="H437" s="21"/>
      <c r="I437" s="21" t="s">
        <v>31</v>
      </c>
      <c r="J437" s="21" t="s">
        <v>32</v>
      </c>
      <c r="M437" s="12"/>
    </row>
    <row r="438" spans="1:13" ht="18" customHeight="1">
      <c r="A438" s="4">
        <v>437</v>
      </c>
      <c r="B438" s="37">
        <v>42550</v>
      </c>
      <c r="C438" s="34" t="s">
        <v>40</v>
      </c>
      <c r="D438" s="34" t="s">
        <v>22</v>
      </c>
      <c r="E438" s="34" t="s">
        <v>34</v>
      </c>
      <c r="F438" s="34" t="s">
        <v>23</v>
      </c>
      <c r="G438" s="21"/>
      <c r="H438" s="21"/>
      <c r="I438" s="21" t="s">
        <v>19</v>
      </c>
      <c r="J438" s="21" t="s">
        <v>14</v>
      </c>
      <c r="M438" s="12"/>
    </row>
    <row r="439" spans="1:13" ht="18" customHeight="1">
      <c r="A439" s="4">
        <v>438</v>
      </c>
      <c r="B439" s="37">
        <v>42550</v>
      </c>
      <c r="C439" s="34" t="s">
        <v>153</v>
      </c>
      <c r="D439" s="34" t="s">
        <v>27</v>
      </c>
      <c r="E439" s="34" t="s">
        <v>35</v>
      </c>
      <c r="F439" s="34" t="s">
        <v>11</v>
      </c>
      <c r="G439" s="21"/>
      <c r="H439" s="21"/>
      <c r="I439" s="21" t="s">
        <v>26</v>
      </c>
      <c r="J439" s="21" t="s">
        <v>9</v>
      </c>
      <c r="M439" s="12"/>
    </row>
    <row r="440" spans="1:13" ht="18" customHeight="1">
      <c r="A440" s="4">
        <v>439</v>
      </c>
      <c r="B440" s="37">
        <v>42550</v>
      </c>
      <c r="C440" s="34" t="s">
        <v>5</v>
      </c>
      <c r="D440" s="34" t="s">
        <v>49</v>
      </c>
      <c r="E440" s="34" t="s">
        <v>10</v>
      </c>
      <c r="F440" s="34" t="s">
        <v>12</v>
      </c>
      <c r="G440" s="21"/>
      <c r="H440" s="21"/>
      <c r="I440" s="21" t="s">
        <v>37</v>
      </c>
      <c r="J440" s="21" t="s">
        <v>20</v>
      </c>
      <c r="M440" s="12"/>
    </row>
    <row r="441" spans="1:13" ht="18" customHeight="1">
      <c r="A441" s="4">
        <v>440</v>
      </c>
      <c r="B441" s="37">
        <v>42550</v>
      </c>
      <c r="C441" s="34" t="s">
        <v>151</v>
      </c>
      <c r="D441" s="36" t="s">
        <v>6</v>
      </c>
      <c r="E441" s="34" t="s">
        <v>72</v>
      </c>
      <c r="F441" s="34" t="s">
        <v>39</v>
      </c>
      <c r="G441" s="21"/>
      <c r="H441" s="21"/>
      <c r="I441" s="21" t="s">
        <v>31</v>
      </c>
      <c r="J441" s="21" t="s">
        <v>32</v>
      </c>
      <c r="M441" s="12"/>
    </row>
    <row r="442" spans="1:13" ht="18" customHeight="1">
      <c r="A442" s="4">
        <v>441</v>
      </c>
      <c r="B442" s="37">
        <v>42550</v>
      </c>
      <c r="C442" s="34" t="s">
        <v>16</v>
      </c>
      <c r="D442" s="34" t="s">
        <v>7</v>
      </c>
      <c r="E442" s="34" t="s">
        <v>146</v>
      </c>
      <c r="F442" s="34" t="s">
        <v>43</v>
      </c>
      <c r="G442" s="21"/>
      <c r="H442" s="21"/>
      <c r="I442" s="21" t="s">
        <v>25</v>
      </c>
      <c r="J442" s="21" t="s">
        <v>8</v>
      </c>
      <c r="M442" s="12"/>
    </row>
    <row r="443" spans="1:13" ht="18" customHeight="1">
      <c r="A443" s="4">
        <v>442</v>
      </c>
      <c r="B443" s="37">
        <v>42551</v>
      </c>
      <c r="C443" s="34" t="s">
        <v>7</v>
      </c>
      <c r="D443" s="34" t="s">
        <v>146</v>
      </c>
      <c r="E443" s="34" t="s">
        <v>43</v>
      </c>
      <c r="F443" s="34" t="s">
        <v>46</v>
      </c>
      <c r="G443" s="21"/>
      <c r="H443" s="21"/>
      <c r="I443" s="21" t="s">
        <v>25</v>
      </c>
      <c r="J443" s="21" t="s">
        <v>8</v>
      </c>
      <c r="M443" s="12"/>
    </row>
    <row r="444" spans="1:13" ht="18" customHeight="1">
      <c r="A444" s="4">
        <v>443</v>
      </c>
      <c r="B444" s="37">
        <v>42551</v>
      </c>
      <c r="C444" s="34" t="s">
        <v>47</v>
      </c>
      <c r="D444" s="34" t="s">
        <v>44</v>
      </c>
      <c r="E444" s="34" t="s">
        <v>24</v>
      </c>
      <c r="F444" s="34" t="s">
        <v>15</v>
      </c>
      <c r="G444" s="21"/>
      <c r="H444" s="21"/>
      <c r="I444" s="21" t="s">
        <v>38</v>
      </c>
      <c r="J444" s="21" t="s">
        <v>13</v>
      </c>
      <c r="M444" s="12"/>
    </row>
    <row r="445" spans="1:13" ht="18" customHeight="1">
      <c r="A445" s="4">
        <v>444</v>
      </c>
      <c r="B445" s="37">
        <v>42551</v>
      </c>
      <c r="C445" s="34" t="s">
        <v>49</v>
      </c>
      <c r="D445" s="34" t="s">
        <v>10</v>
      </c>
      <c r="E445" s="34" t="s">
        <v>12</v>
      </c>
      <c r="F445" s="34" t="s">
        <v>50</v>
      </c>
      <c r="G445" s="21"/>
      <c r="H445" s="21"/>
      <c r="I445" s="21" t="s">
        <v>37</v>
      </c>
      <c r="J445" s="21" t="s">
        <v>20</v>
      </c>
      <c r="M445" s="12"/>
    </row>
    <row r="446" spans="1:13" ht="18" customHeight="1">
      <c r="A446" s="4">
        <v>445</v>
      </c>
      <c r="B446" s="37">
        <v>42551</v>
      </c>
      <c r="C446" s="34" t="s">
        <v>22</v>
      </c>
      <c r="D446" s="34" t="s">
        <v>34</v>
      </c>
      <c r="E446" s="34" t="s">
        <v>23</v>
      </c>
      <c r="F446" s="34" t="s">
        <v>41</v>
      </c>
      <c r="G446" s="21"/>
      <c r="H446" s="21"/>
      <c r="I446" s="21" t="s">
        <v>19</v>
      </c>
      <c r="J446" s="21" t="s">
        <v>14</v>
      </c>
      <c r="M446" s="12"/>
    </row>
    <row r="447" spans="1:13" ht="18" customHeight="1">
      <c r="A447" s="4">
        <v>446</v>
      </c>
      <c r="B447" s="37">
        <v>42552</v>
      </c>
      <c r="C447" s="34" t="s">
        <v>34</v>
      </c>
      <c r="D447" s="34" t="s">
        <v>24</v>
      </c>
      <c r="E447" s="34" t="s">
        <v>131</v>
      </c>
      <c r="F447" s="34" t="s">
        <v>40</v>
      </c>
      <c r="G447" s="21"/>
      <c r="H447" s="21"/>
      <c r="I447" s="21" t="s">
        <v>20</v>
      </c>
      <c r="J447" s="21" t="s">
        <v>38</v>
      </c>
      <c r="M447" s="12"/>
    </row>
    <row r="448" spans="1:13" ht="18" customHeight="1">
      <c r="A448" s="4">
        <v>447</v>
      </c>
      <c r="B448" s="37">
        <v>42552</v>
      </c>
      <c r="C448" s="34" t="s">
        <v>10</v>
      </c>
      <c r="D448" s="34" t="s">
        <v>17</v>
      </c>
      <c r="E448" s="34" t="s">
        <v>30</v>
      </c>
      <c r="F448" s="34" t="s">
        <v>132</v>
      </c>
      <c r="G448" s="21"/>
      <c r="H448" s="21"/>
      <c r="I448" s="21" t="s">
        <v>9</v>
      </c>
      <c r="J448" s="21" t="s">
        <v>32</v>
      </c>
      <c r="M448" s="12"/>
    </row>
    <row r="449" spans="1:13" ht="18" customHeight="1">
      <c r="A449" s="4">
        <v>448</v>
      </c>
      <c r="B449" s="37">
        <v>42552</v>
      </c>
      <c r="C449" s="34" t="s">
        <v>6</v>
      </c>
      <c r="D449" s="34" t="s">
        <v>35</v>
      </c>
      <c r="E449" s="34" t="s">
        <v>48</v>
      </c>
      <c r="F449" s="34" t="s">
        <v>21</v>
      </c>
      <c r="G449" s="21"/>
      <c r="H449" s="21"/>
      <c r="I449" s="21" t="s">
        <v>13</v>
      </c>
      <c r="J449" s="21" t="s">
        <v>19</v>
      </c>
      <c r="M449" s="12"/>
    </row>
    <row r="450" spans="1:13" ht="18" customHeight="1">
      <c r="A450" s="4">
        <v>449</v>
      </c>
      <c r="B450" s="37">
        <v>42552</v>
      </c>
      <c r="C450" s="34" t="s">
        <v>146</v>
      </c>
      <c r="D450" s="34" t="s">
        <v>43</v>
      </c>
      <c r="E450" s="34" t="s">
        <v>46</v>
      </c>
      <c r="F450" s="34" t="s">
        <v>16</v>
      </c>
      <c r="G450" s="21"/>
      <c r="H450" s="21"/>
      <c r="I450" s="21" t="s">
        <v>25</v>
      </c>
      <c r="J450" s="21" t="s">
        <v>31</v>
      </c>
      <c r="M450" s="12"/>
    </row>
    <row r="451" spans="1:13" ht="18" customHeight="1">
      <c r="A451" s="4">
        <v>450</v>
      </c>
      <c r="B451" s="37">
        <v>42553</v>
      </c>
      <c r="C451" s="34" t="s">
        <v>35</v>
      </c>
      <c r="D451" s="34" t="s">
        <v>48</v>
      </c>
      <c r="E451" s="34" t="s">
        <v>21</v>
      </c>
      <c r="F451" s="34" t="s">
        <v>60</v>
      </c>
      <c r="G451" s="21"/>
      <c r="H451" s="21"/>
      <c r="I451" s="21" t="s">
        <v>13</v>
      </c>
      <c r="J451" s="21" t="s">
        <v>19</v>
      </c>
      <c r="M451" s="12"/>
    </row>
    <row r="452" spans="1:13" ht="18" customHeight="1">
      <c r="A452" s="4">
        <v>451</v>
      </c>
      <c r="B452" s="37">
        <v>42553</v>
      </c>
      <c r="C452" s="34" t="s">
        <v>43</v>
      </c>
      <c r="D452" s="34" t="s">
        <v>46</v>
      </c>
      <c r="E452" s="34" t="s">
        <v>16</v>
      </c>
      <c r="F452" s="34" t="s">
        <v>7</v>
      </c>
      <c r="G452" s="21"/>
      <c r="H452" s="21"/>
      <c r="I452" s="21" t="s">
        <v>25</v>
      </c>
      <c r="J452" s="21" t="s">
        <v>31</v>
      </c>
      <c r="M452" s="12"/>
    </row>
    <row r="453" spans="1:13" ht="18" customHeight="1">
      <c r="A453" s="4">
        <v>452</v>
      </c>
      <c r="B453" s="37">
        <v>42553</v>
      </c>
      <c r="C453" s="34" t="s">
        <v>24</v>
      </c>
      <c r="D453" s="34" t="s">
        <v>131</v>
      </c>
      <c r="E453" s="34" t="s">
        <v>40</v>
      </c>
      <c r="F453" s="34" t="s">
        <v>22</v>
      </c>
      <c r="G453" s="21"/>
      <c r="H453" s="21"/>
      <c r="I453" s="21" t="s">
        <v>20</v>
      </c>
      <c r="J453" s="21" t="s">
        <v>38</v>
      </c>
      <c r="M453" s="12"/>
    </row>
    <row r="454" spans="1:13" ht="18" customHeight="1">
      <c r="A454" s="4">
        <v>453</v>
      </c>
      <c r="B454" s="37">
        <v>42553</v>
      </c>
      <c r="C454" s="34" t="s">
        <v>17</v>
      </c>
      <c r="D454" s="34" t="s">
        <v>30</v>
      </c>
      <c r="E454" s="34" t="s">
        <v>132</v>
      </c>
      <c r="F454" s="34" t="s">
        <v>49</v>
      </c>
      <c r="G454" s="21"/>
      <c r="H454" s="21"/>
      <c r="I454" s="21" t="s">
        <v>9</v>
      </c>
      <c r="J454" s="21" t="s">
        <v>32</v>
      </c>
      <c r="M454" s="12"/>
    </row>
    <row r="455" spans="1:13" ht="18" customHeight="1">
      <c r="A455" s="4">
        <v>454</v>
      </c>
      <c r="B455" s="37">
        <v>42553</v>
      </c>
      <c r="C455" s="34" t="s">
        <v>27</v>
      </c>
      <c r="D455" s="34" t="s">
        <v>18</v>
      </c>
      <c r="E455" s="34" t="s">
        <v>39</v>
      </c>
      <c r="F455" s="34" t="s">
        <v>4</v>
      </c>
      <c r="G455" s="21"/>
      <c r="H455" s="21"/>
      <c r="I455" s="21" t="s">
        <v>14</v>
      </c>
      <c r="J455" s="21" t="s">
        <v>37</v>
      </c>
      <c r="M455" s="12"/>
    </row>
    <row r="456" spans="1:13" ht="18" customHeight="1">
      <c r="A456" s="4">
        <v>455</v>
      </c>
      <c r="B456" s="37">
        <v>42553</v>
      </c>
      <c r="C456" s="34" t="s">
        <v>33</v>
      </c>
      <c r="D456" s="34" t="s">
        <v>42</v>
      </c>
      <c r="E456" s="34" t="s">
        <v>28</v>
      </c>
      <c r="F456" s="34" t="s">
        <v>29</v>
      </c>
      <c r="G456" s="21"/>
      <c r="H456" s="21"/>
      <c r="I456" s="21" t="s">
        <v>8</v>
      </c>
      <c r="J456" s="21" t="s">
        <v>26</v>
      </c>
      <c r="M456" s="12"/>
    </row>
    <row r="457" spans="1:13" ht="18" customHeight="1">
      <c r="A457" s="4">
        <v>456</v>
      </c>
      <c r="B457" s="37">
        <v>42554</v>
      </c>
      <c r="C457" s="34" t="s">
        <v>42</v>
      </c>
      <c r="D457" s="34" t="s">
        <v>28</v>
      </c>
      <c r="E457" s="36" t="s">
        <v>29</v>
      </c>
      <c r="F457" s="34" t="s">
        <v>36</v>
      </c>
      <c r="G457" s="21"/>
      <c r="H457" s="21"/>
      <c r="I457" s="21" t="s">
        <v>8</v>
      </c>
      <c r="J457" s="21" t="s">
        <v>26</v>
      </c>
      <c r="M457" s="12"/>
    </row>
    <row r="458" spans="1:13" ht="18" customHeight="1">
      <c r="A458" s="4">
        <v>457</v>
      </c>
      <c r="B458" s="37">
        <v>42554</v>
      </c>
      <c r="C458" s="34" t="s">
        <v>46</v>
      </c>
      <c r="D458" s="34" t="s">
        <v>16</v>
      </c>
      <c r="E458" s="34" t="s">
        <v>7</v>
      </c>
      <c r="F458" s="34" t="s">
        <v>146</v>
      </c>
      <c r="G458" s="21"/>
      <c r="H458" s="21"/>
      <c r="I458" s="21" t="s">
        <v>25</v>
      </c>
      <c r="J458" s="21" t="s">
        <v>31</v>
      </c>
      <c r="M458" s="12"/>
    </row>
    <row r="459" spans="1:13" ht="18" customHeight="1">
      <c r="A459" s="4">
        <v>458</v>
      </c>
      <c r="B459" s="37">
        <v>42554</v>
      </c>
      <c r="C459" s="34" t="s">
        <v>48</v>
      </c>
      <c r="D459" s="34" t="s">
        <v>21</v>
      </c>
      <c r="E459" s="34" t="s">
        <v>60</v>
      </c>
      <c r="F459" s="34" t="s">
        <v>6</v>
      </c>
      <c r="G459" s="21"/>
      <c r="H459" s="21"/>
      <c r="I459" s="21" t="s">
        <v>13</v>
      </c>
      <c r="J459" s="21" t="s">
        <v>19</v>
      </c>
      <c r="M459" s="12"/>
    </row>
    <row r="460" spans="1:13" ht="18" customHeight="1">
      <c r="A460" s="4">
        <v>459</v>
      </c>
      <c r="B460" s="37">
        <v>42554</v>
      </c>
      <c r="C460" s="34" t="s">
        <v>131</v>
      </c>
      <c r="D460" s="34" t="s">
        <v>40</v>
      </c>
      <c r="E460" s="34" t="s">
        <v>22</v>
      </c>
      <c r="F460" s="34" t="s">
        <v>34</v>
      </c>
      <c r="G460" s="21"/>
      <c r="H460" s="21"/>
      <c r="I460" s="21" t="s">
        <v>20</v>
      </c>
      <c r="J460" s="21" t="s">
        <v>38</v>
      </c>
      <c r="M460" s="12"/>
    </row>
    <row r="461" spans="1:13" ht="18" customHeight="1">
      <c r="A461" s="4">
        <v>460</v>
      </c>
      <c r="B461" s="37">
        <v>42554</v>
      </c>
      <c r="C461" s="34" t="s">
        <v>30</v>
      </c>
      <c r="D461" s="34" t="s">
        <v>132</v>
      </c>
      <c r="E461" s="34" t="s">
        <v>49</v>
      </c>
      <c r="F461" s="34" t="s">
        <v>10</v>
      </c>
      <c r="G461" s="21"/>
      <c r="H461" s="21"/>
      <c r="I461" s="21" t="s">
        <v>9</v>
      </c>
      <c r="J461" s="21" t="s">
        <v>32</v>
      </c>
      <c r="M461" s="12"/>
    </row>
    <row r="462" spans="1:13" ht="18" customHeight="1">
      <c r="A462" s="4">
        <v>461</v>
      </c>
      <c r="B462" s="37">
        <v>42554</v>
      </c>
      <c r="C462" s="34" t="s">
        <v>18</v>
      </c>
      <c r="D462" s="34" t="s">
        <v>39</v>
      </c>
      <c r="E462" s="34" t="s">
        <v>4</v>
      </c>
      <c r="F462" s="34" t="s">
        <v>47</v>
      </c>
      <c r="G462" s="21"/>
      <c r="H462" s="21"/>
      <c r="I462" s="21" t="s">
        <v>14</v>
      </c>
      <c r="J462" s="21" t="s">
        <v>37</v>
      </c>
      <c r="M462" s="12"/>
    </row>
    <row r="463" spans="1:13" ht="18" customHeight="1">
      <c r="A463" s="4">
        <v>462</v>
      </c>
      <c r="B463" s="37">
        <v>42556</v>
      </c>
      <c r="C463" s="34" t="s">
        <v>39</v>
      </c>
      <c r="D463" s="34" t="s">
        <v>49</v>
      </c>
      <c r="E463" s="34" t="s">
        <v>47</v>
      </c>
      <c r="F463" s="34" t="s">
        <v>42</v>
      </c>
      <c r="G463" s="21"/>
      <c r="H463" s="21"/>
      <c r="I463" s="21" t="s">
        <v>13</v>
      </c>
      <c r="J463" s="21" t="s">
        <v>14</v>
      </c>
      <c r="M463" s="12"/>
    </row>
    <row r="464" spans="1:13" ht="18" customHeight="1">
      <c r="A464" s="4">
        <v>463</v>
      </c>
      <c r="B464" s="37">
        <v>42556</v>
      </c>
      <c r="C464" s="34" t="s">
        <v>40</v>
      </c>
      <c r="D464" s="34" t="s">
        <v>4</v>
      </c>
      <c r="E464" s="34" t="s">
        <v>36</v>
      </c>
      <c r="F464" s="34" t="s">
        <v>35</v>
      </c>
      <c r="G464" s="21"/>
      <c r="H464" s="21"/>
      <c r="I464" s="21" t="s">
        <v>8</v>
      </c>
      <c r="J464" s="21" t="s">
        <v>32</v>
      </c>
      <c r="M464" s="12"/>
    </row>
    <row r="465" spans="1:13" ht="18" customHeight="1">
      <c r="A465" s="4">
        <v>464</v>
      </c>
      <c r="B465" s="37">
        <v>42556</v>
      </c>
      <c r="C465" s="34" t="s">
        <v>132</v>
      </c>
      <c r="D465" s="34" t="s">
        <v>12</v>
      </c>
      <c r="E465" s="34" t="s">
        <v>6</v>
      </c>
      <c r="F465" s="34" t="s">
        <v>5</v>
      </c>
      <c r="G465" s="21"/>
      <c r="H465" s="21"/>
      <c r="I465" s="21" t="s">
        <v>20</v>
      </c>
      <c r="J465" s="21" t="s">
        <v>19</v>
      </c>
      <c r="M465" s="12"/>
    </row>
    <row r="466" spans="1:13" ht="18" customHeight="1">
      <c r="A466" s="4">
        <v>465</v>
      </c>
      <c r="B466" s="37">
        <v>42556</v>
      </c>
      <c r="C466" s="34" t="s">
        <v>44</v>
      </c>
      <c r="D466" s="34" t="s">
        <v>15</v>
      </c>
      <c r="E466" s="34" t="s">
        <v>72</v>
      </c>
      <c r="F466" s="34" t="s">
        <v>24</v>
      </c>
      <c r="G466" s="21"/>
      <c r="H466" s="21"/>
      <c r="I466" s="21" t="s">
        <v>26</v>
      </c>
      <c r="J466" s="21" t="s">
        <v>25</v>
      </c>
      <c r="M466" s="12"/>
    </row>
    <row r="467" spans="1:13" ht="18" customHeight="1">
      <c r="A467" s="4">
        <v>466</v>
      </c>
      <c r="B467" s="37">
        <v>42556</v>
      </c>
      <c r="C467" s="34" t="s">
        <v>28</v>
      </c>
      <c r="D467" s="34" t="s">
        <v>23</v>
      </c>
      <c r="E467" s="34" t="s">
        <v>50</v>
      </c>
      <c r="F467" s="34" t="s">
        <v>33</v>
      </c>
      <c r="G467" s="21"/>
      <c r="H467" s="21"/>
      <c r="I467" s="21" t="s">
        <v>9</v>
      </c>
      <c r="J467" s="21" t="s">
        <v>31</v>
      </c>
      <c r="M467" s="12"/>
    </row>
    <row r="468" spans="1:13" ht="18" customHeight="1">
      <c r="A468" s="4">
        <v>467</v>
      </c>
      <c r="B468" s="37">
        <v>42556</v>
      </c>
      <c r="C468" s="34" t="s">
        <v>21</v>
      </c>
      <c r="D468" s="34" t="s">
        <v>29</v>
      </c>
      <c r="E468" s="34" t="s">
        <v>10</v>
      </c>
      <c r="F468" s="34" t="s">
        <v>27</v>
      </c>
      <c r="G468" s="21"/>
      <c r="H468" s="21"/>
      <c r="I468" s="21" t="s">
        <v>37</v>
      </c>
      <c r="J468" s="21" t="s">
        <v>38</v>
      </c>
      <c r="M468" s="12"/>
    </row>
    <row r="469" spans="1:13" ht="18" customHeight="1">
      <c r="A469" s="4">
        <v>468</v>
      </c>
      <c r="B469" s="37">
        <v>42557</v>
      </c>
      <c r="C469" s="34" t="s">
        <v>4</v>
      </c>
      <c r="D469" s="34" t="s">
        <v>36</v>
      </c>
      <c r="E469" s="34" t="s">
        <v>35</v>
      </c>
      <c r="F469" s="34" t="s">
        <v>48</v>
      </c>
      <c r="G469" s="21"/>
      <c r="H469" s="21"/>
      <c r="I469" s="21" t="s">
        <v>8</v>
      </c>
      <c r="J469" s="21" t="s">
        <v>32</v>
      </c>
      <c r="M469" s="12"/>
    </row>
    <row r="470" spans="1:13" ht="18" customHeight="1">
      <c r="A470" s="4">
        <v>469</v>
      </c>
      <c r="B470" s="37">
        <v>42557</v>
      </c>
      <c r="C470" s="34" t="s">
        <v>49</v>
      </c>
      <c r="D470" s="34" t="s">
        <v>47</v>
      </c>
      <c r="E470" s="34" t="s">
        <v>42</v>
      </c>
      <c r="F470" s="34" t="s">
        <v>131</v>
      </c>
      <c r="G470" s="21"/>
      <c r="H470" s="21"/>
      <c r="I470" s="21" t="s">
        <v>13</v>
      </c>
      <c r="J470" s="21" t="s">
        <v>14</v>
      </c>
      <c r="M470" s="12"/>
    </row>
    <row r="471" spans="1:13" ht="18" customHeight="1">
      <c r="A471" s="4">
        <v>470</v>
      </c>
      <c r="B471" s="37">
        <v>42557</v>
      </c>
      <c r="C471" s="34" t="s">
        <v>29</v>
      </c>
      <c r="D471" s="34" t="s">
        <v>10</v>
      </c>
      <c r="E471" s="34" t="s">
        <v>27</v>
      </c>
      <c r="F471" s="34" t="s">
        <v>18</v>
      </c>
      <c r="G471" s="21"/>
      <c r="H471" s="21"/>
      <c r="I471" s="21" t="s">
        <v>37</v>
      </c>
      <c r="J471" s="21" t="s">
        <v>38</v>
      </c>
      <c r="M471" s="12"/>
    </row>
    <row r="472" spans="1:13" ht="18" customHeight="1">
      <c r="A472" s="4">
        <v>471</v>
      </c>
      <c r="B472" s="37">
        <v>42557</v>
      </c>
      <c r="C472" s="34" t="s">
        <v>15</v>
      </c>
      <c r="D472" s="34" t="s">
        <v>72</v>
      </c>
      <c r="E472" s="34" t="s">
        <v>24</v>
      </c>
      <c r="F472" s="34" t="s">
        <v>45</v>
      </c>
      <c r="G472" s="21"/>
      <c r="H472" s="21"/>
      <c r="I472" s="21" t="s">
        <v>26</v>
      </c>
      <c r="J472" s="21" t="s">
        <v>25</v>
      </c>
      <c r="M472" s="12"/>
    </row>
    <row r="473" spans="1:13" ht="18" customHeight="1">
      <c r="A473" s="4">
        <v>472</v>
      </c>
      <c r="B473" s="37">
        <v>42557</v>
      </c>
      <c r="C473" s="34" t="s">
        <v>12</v>
      </c>
      <c r="D473" s="34" t="s">
        <v>6</v>
      </c>
      <c r="E473" s="34" t="s">
        <v>5</v>
      </c>
      <c r="F473" s="34" t="s">
        <v>153</v>
      </c>
      <c r="G473" s="21"/>
      <c r="H473" s="21"/>
      <c r="I473" s="21" t="s">
        <v>20</v>
      </c>
      <c r="J473" s="21" t="s">
        <v>19</v>
      </c>
      <c r="M473" s="12"/>
    </row>
    <row r="474" spans="1:13" ht="18" customHeight="1">
      <c r="A474" s="4">
        <v>473</v>
      </c>
      <c r="B474" s="37">
        <v>42558</v>
      </c>
      <c r="C474" s="34" t="s">
        <v>72</v>
      </c>
      <c r="D474" s="34" t="s">
        <v>24</v>
      </c>
      <c r="E474" s="34" t="s">
        <v>45</v>
      </c>
      <c r="F474" s="34" t="s">
        <v>44</v>
      </c>
      <c r="G474" s="21"/>
      <c r="H474" s="21"/>
      <c r="I474" s="21" t="s">
        <v>26</v>
      </c>
      <c r="J474" s="21" t="s">
        <v>25</v>
      </c>
      <c r="M474" s="12"/>
    </row>
    <row r="475" spans="1:13" ht="18" customHeight="1">
      <c r="A475" s="4">
        <v>474</v>
      </c>
      <c r="B475" s="37">
        <v>42558</v>
      </c>
      <c r="C475" s="34" t="s">
        <v>47</v>
      </c>
      <c r="D475" s="34" t="s">
        <v>42</v>
      </c>
      <c r="E475" s="34" t="s">
        <v>131</v>
      </c>
      <c r="F475" s="34" t="s">
        <v>39</v>
      </c>
      <c r="G475" s="21"/>
      <c r="H475" s="21"/>
      <c r="I475" s="21" t="s">
        <v>13</v>
      </c>
      <c r="J475" s="21" t="s">
        <v>14</v>
      </c>
      <c r="M475" s="12"/>
    </row>
    <row r="476" spans="1:13" ht="18" customHeight="1">
      <c r="A476" s="4">
        <v>475</v>
      </c>
      <c r="B476" s="37">
        <v>42558</v>
      </c>
      <c r="C476" s="34" t="s">
        <v>10</v>
      </c>
      <c r="D476" s="34" t="s">
        <v>27</v>
      </c>
      <c r="E476" s="34" t="s">
        <v>18</v>
      </c>
      <c r="F476" s="34" t="s">
        <v>21</v>
      </c>
      <c r="G476" s="21"/>
      <c r="H476" s="21"/>
      <c r="I476" s="21" t="s">
        <v>37</v>
      </c>
      <c r="J476" s="21" t="s">
        <v>38</v>
      </c>
      <c r="M476" s="12"/>
    </row>
    <row r="477" spans="1:13" ht="18" customHeight="1">
      <c r="A477" s="4">
        <v>476</v>
      </c>
      <c r="B477" s="37">
        <v>42558</v>
      </c>
      <c r="C477" s="34" t="s">
        <v>36</v>
      </c>
      <c r="D477" s="34" t="s">
        <v>35</v>
      </c>
      <c r="E477" s="34" t="s">
        <v>48</v>
      </c>
      <c r="F477" s="34" t="s">
        <v>40</v>
      </c>
      <c r="G477" s="21"/>
      <c r="H477" s="21"/>
      <c r="I477" s="21" t="s">
        <v>8</v>
      </c>
      <c r="J477" s="21" t="s">
        <v>32</v>
      </c>
      <c r="M477" s="12"/>
    </row>
    <row r="478" spans="1:13" ht="18" customHeight="1">
      <c r="A478" s="4">
        <v>477</v>
      </c>
      <c r="B478" s="37">
        <v>42559</v>
      </c>
      <c r="C478" s="34" t="s">
        <v>35</v>
      </c>
      <c r="D478" s="34" t="s">
        <v>22</v>
      </c>
      <c r="E478" s="34" t="s">
        <v>11</v>
      </c>
      <c r="F478" s="34" t="s">
        <v>28</v>
      </c>
      <c r="G478" s="21"/>
      <c r="H478" s="21"/>
      <c r="I478" s="21" t="s">
        <v>37</v>
      </c>
      <c r="J478" s="21" t="s">
        <v>13</v>
      </c>
      <c r="M478" s="12"/>
    </row>
    <row r="479" spans="1:13" ht="18" customHeight="1">
      <c r="A479" s="4">
        <v>478</v>
      </c>
      <c r="B479" s="37">
        <v>42559</v>
      </c>
      <c r="C479" s="34" t="s">
        <v>6</v>
      </c>
      <c r="D479" s="34" t="s">
        <v>5</v>
      </c>
      <c r="E479" s="34" t="s">
        <v>41</v>
      </c>
      <c r="F479" s="34" t="s">
        <v>49</v>
      </c>
      <c r="G479" s="21"/>
      <c r="H479" s="21"/>
      <c r="I479" s="21" t="s">
        <v>32</v>
      </c>
      <c r="J479" s="21" t="s">
        <v>26</v>
      </c>
      <c r="M479" s="12"/>
    </row>
    <row r="480" spans="1:13" ht="18" customHeight="1">
      <c r="A480" s="4">
        <v>479</v>
      </c>
      <c r="B480" s="37">
        <v>42559</v>
      </c>
      <c r="C480" s="34" t="s">
        <v>24</v>
      </c>
      <c r="D480" s="34" t="s">
        <v>45</v>
      </c>
      <c r="E480" s="34" t="s">
        <v>142</v>
      </c>
      <c r="F480" s="34" t="s">
        <v>15</v>
      </c>
      <c r="G480" s="21"/>
      <c r="H480" s="21"/>
      <c r="I480" s="21" t="s">
        <v>25</v>
      </c>
      <c r="J480" s="21" t="s">
        <v>9</v>
      </c>
      <c r="M480" s="12"/>
    </row>
    <row r="481" spans="1:13" ht="18" customHeight="1">
      <c r="A481" s="4">
        <v>480</v>
      </c>
      <c r="B481" s="37">
        <v>42559</v>
      </c>
      <c r="C481" s="34" t="s">
        <v>50</v>
      </c>
      <c r="D481" s="34" t="s">
        <v>33</v>
      </c>
      <c r="E481" s="36" t="s">
        <v>55</v>
      </c>
      <c r="F481" s="34" t="s">
        <v>29</v>
      </c>
      <c r="G481" s="21"/>
      <c r="H481" s="21"/>
      <c r="I481" s="21" t="s">
        <v>31</v>
      </c>
      <c r="J481" s="21" t="s">
        <v>8</v>
      </c>
      <c r="M481" s="12"/>
    </row>
    <row r="482" spans="1:13" ht="18" customHeight="1">
      <c r="A482" s="4">
        <v>481</v>
      </c>
      <c r="B482" s="37">
        <v>42559</v>
      </c>
      <c r="C482" s="34" t="s">
        <v>27</v>
      </c>
      <c r="D482" s="34" t="s">
        <v>56</v>
      </c>
      <c r="E482" s="34" t="s">
        <v>153</v>
      </c>
      <c r="F482" s="34" t="s">
        <v>17</v>
      </c>
      <c r="G482" s="21"/>
      <c r="H482" s="21"/>
      <c r="I482" s="21" t="s">
        <v>14</v>
      </c>
      <c r="J482" s="21" t="s">
        <v>20</v>
      </c>
      <c r="M482" s="12"/>
    </row>
    <row r="483" spans="1:13" ht="18" customHeight="1">
      <c r="A483" s="4">
        <v>482</v>
      </c>
      <c r="B483" s="37">
        <v>42559</v>
      </c>
      <c r="C483" s="34" t="s">
        <v>16</v>
      </c>
      <c r="D483" s="34" t="s">
        <v>7</v>
      </c>
      <c r="E483" s="34" t="s">
        <v>34</v>
      </c>
      <c r="F483" s="34" t="s">
        <v>43</v>
      </c>
      <c r="G483" s="21"/>
      <c r="H483" s="21"/>
      <c r="I483" s="21" t="s">
        <v>38</v>
      </c>
      <c r="J483" s="21" t="s">
        <v>19</v>
      </c>
      <c r="M483" s="12"/>
    </row>
    <row r="484" spans="1:13" ht="18" customHeight="1">
      <c r="A484" s="4">
        <v>483</v>
      </c>
      <c r="B484" s="37">
        <v>42560</v>
      </c>
      <c r="C484" s="34" t="s">
        <v>45</v>
      </c>
      <c r="D484" s="34" t="s">
        <v>142</v>
      </c>
      <c r="E484" s="34" t="s">
        <v>15</v>
      </c>
      <c r="F484" s="34" t="s">
        <v>30</v>
      </c>
      <c r="G484" s="21"/>
      <c r="H484" s="21"/>
      <c r="I484" s="21" t="s">
        <v>25</v>
      </c>
      <c r="J484" s="21" t="s">
        <v>9</v>
      </c>
      <c r="M484" s="12"/>
    </row>
    <row r="485" spans="1:13" ht="18" customHeight="1">
      <c r="A485" s="4">
        <v>484</v>
      </c>
      <c r="B485" s="37">
        <v>42560</v>
      </c>
      <c r="C485" s="34" t="s">
        <v>7</v>
      </c>
      <c r="D485" s="34" t="s">
        <v>34</v>
      </c>
      <c r="E485" s="34" t="s">
        <v>43</v>
      </c>
      <c r="F485" s="34" t="s">
        <v>46</v>
      </c>
      <c r="G485" s="21"/>
      <c r="H485" s="21"/>
      <c r="I485" s="21" t="s">
        <v>38</v>
      </c>
      <c r="J485" s="21" t="s">
        <v>19</v>
      </c>
      <c r="M485" s="12"/>
    </row>
    <row r="486" spans="1:13" ht="18" customHeight="1">
      <c r="A486" s="4">
        <v>485</v>
      </c>
      <c r="B486" s="37">
        <v>42560</v>
      </c>
      <c r="C486" s="34" t="s">
        <v>5</v>
      </c>
      <c r="D486" s="34" t="s">
        <v>41</v>
      </c>
      <c r="E486" s="34" t="s">
        <v>49</v>
      </c>
      <c r="F486" s="34" t="s">
        <v>12</v>
      </c>
      <c r="G486" s="21"/>
      <c r="H486" s="21"/>
      <c r="I486" s="21" t="s">
        <v>32</v>
      </c>
      <c r="J486" s="21" t="s">
        <v>26</v>
      </c>
      <c r="M486" s="12"/>
    </row>
    <row r="487" spans="1:13" ht="18" customHeight="1">
      <c r="A487" s="4">
        <v>486</v>
      </c>
      <c r="B487" s="37">
        <v>42560</v>
      </c>
      <c r="C487" s="34" t="s">
        <v>56</v>
      </c>
      <c r="D487" s="34" t="s">
        <v>153</v>
      </c>
      <c r="E487" s="34" t="s">
        <v>17</v>
      </c>
      <c r="F487" s="34" t="s">
        <v>10</v>
      </c>
      <c r="G487" s="21"/>
      <c r="H487" s="21"/>
      <c r="I487" s="21" t="s">
        <v>14</v>
      </c>
      <c r="J487" s="21" t="s">
        <v>20</v>
      </c>
      <c r="M487" s="12"/>
    </row>
    <row r="488" spans="1:13" ht="18" customHeight="1">
      <c r="A488" s="4">
        <v>487</v>
      </c>
      <c r="B488" s="37">
        <v>42560</v>
      </c>
      <c r="C488" s="34" t="s">
        <v>33</v>
      </c>
      <c r="D488" s="34" t="s">
        <v>55</v>
      </c>
      <c r="E488" s="34" t="s">
        <v>29</v>
      </c>
      <c r="F488" s="34" t="s">
        <v>23</v>
      </c>
      <c r="G488" s="21"/>
      <c r="H488" s="21"/>
      <c r="I488" s="21" t="s">
        <v>31</v>
      </c>
      <c r="J488" s="21" t="s">
        <v>8</v>
      </c>
      <c r="M488" s="12"/>
    </row>
    <row r="489" spans="1:13" ht="18" customHeight="1">
      <c r="A489" s="4">
        <v>488</v>
      </c>
      <c r="B489" s="37">
        <v>42560</v>
      </c>
      <c r="C489" s="34" t="s">
        <v>22</v>
      </c>
      <c r="D489" s="34" t="s">
        <v>11</v>
      </c>
      <c r="E489" s="34" t="s">
        <v>28</v>
      </c>
      <c r="F489" s="34" t="s">
        <v>36</v>
      </c>
      <c r="G489" s="21"/>
      <c r="H489" s="21"/>
      <c r="I489" s="21" t="s">
        <v>37</v>
      </c>
      <c r="J489" s="21" t="s">
        <v>13</v>
      </c>
      <c r="M489" s="12"/>
    </row>
    <row r="490" spans="1:13" ht="18" customHeight="1">
      <c r="A490" s="4">
        <v>489</v>
      </c>
      <c r="B490" s="37">
        <v>42561</v>
      </c>
      <c r="C490" s="34" t="s">
        <v>55</v>
      </c>
      <c r="D490" s="34" t="s">
        <v>29</v>
      </c>
      <c r="E490" s="34" t="s">
        <v>23</v>
      </c>
      <c r="F490" s="34" t="s">
        <v>50</v>
      </c>
      <c r="G490" s="21"/>
      <c r="H490" s="21"/>
      <c r="I490" s="21" t="s">
        <v>31</v>
      </c>
      <c r="J490" s="21" t="s">
        <v>8</v>
      </c>
      <c r="M490" s="12"/>
    </row>
    <row r="491" spans="1:13" ht="18" customHeight="1">
      <c r="A491" s="4">
        <v>490</v>
      </c>
      <c r="B491" s="37">
        <v>42561</v>
      </c>
      <c r="C491" s="34" t="s">
        <v>153</v>
      </c>
      <c r="D491" s="34" t="s">
        <v>17</v>
      </c>
      <c r="E491" s="34" t="s">
        <v>10</v>
      </c>
      <c r="F491" s="34" t="s">
        <v>27</v>
      </c>
      <c r="G491" s="21"/>
      <c r="H491" s="21"/>
      <c r="I491" s="21" t="s">
        <v>14</v>
      </c>
      <c r="J491" s="21" t="s">
        <v>20</v>
      </c>
      <c r="M491" s="12"/>
    </row>
    <row r="492" spans="1:13" ht="18" customHeight="1">
      <c r="A492" s="4">
        <v>491</v>
      </c>
      <c r="B492" s="37">
        <v>42561</v>
      </c>
      <c r="C492" s="34" t="s">
        <v>34</v>
      </c>
      <c r="D492" s="36" t="s">
        <v>43</v>
      </c>
      <c r="E492" s="34" t="s">
        <v>46</v>
      </c>
      <c r="F492" s="34" t="s">
        <v>16</v>
      </c>
      <c r="G492" s="21"/>
      <c r="H492" s="21"/>
      <c r="I492" s="21" t="s">
        <v>38</v>
      </c>
      <c r="J492" s="21" t="s">
        <v>19</v>
      </c>
      <c r="M492" s="12"/>
    </row>
    <row r="493" spans="1:13" ht="18" customHeight="1">
      <c r="A493" s="4">
        <v>492</v>
      </c>
      <c r="B493" s="37">
        <v>42561</v>
      </c>
      <c r="C493" s="34" t="s">
        <v>41</v>
      </c>
      <c r="D493" s="34" t="s">
        <v>49</v>
      </c>
      <c r="E493" s="34" t="s">
        <v>12</v>
      </c>
      <c r="F493" s="34" t="s">
        <v>6</v>
      </c>
      <c r="G493" s="21"/>
      <c r="H493" s="21"/>
      <c r="I493" s="21" t="s">
        <v>32</v>
      </c>
      <c r="J493" s="21" t="s">
        <v>26</v>
      </c>
      <c r="M493" s="12"/>
    </row>
    <row r="494" spans="1:13" ht="18" customHeight="1">
      <c r="A494" s="4">
        <v>493</v>
      </c>
      <c r="B494" s="37">
        <v>42561</v>
      </c>
      <c r="C494" s="34" t="s">
        <v>142</v>
      </c>
      <c r="D494" s="34" t="s">
        <v>15</v>
      </c>
      <c r="E494" s="34" t="s">
        <v>30</v>
      </c>
      <c r="F494" s="34" t="s">
        <v>24</v>
      </c>
      <c r="G494" s="21"/>
      <c r="H494" s="21"/>
      <c r="I494" s="21" t="s">
        <v>25</v>
      </c>
      <c r="J494" s="21" t="s">
        <v>9</v>
      </c>
      <c r="M494" s="12"/>
    </row>
    <row r="495" spans="1:13" ht="18" customHeight="1">
      <c r="A495" s="4">
        <v>494</v>
      </c>
      <c r="B495" s="37">
        <v>42561</v>
      </c>
      <c r="C495" s="34" t="s">
        <v>11</v>
      </c>
      <c r="D495" s="34" t="s">
        <v>28</v>
      </c>
      <c r="E495" s="34" t="s">
        <v>36</v>
      </c>
      <c r="F495" s="34" t="s">
        <v>35</v>
      </c>
      <c r="G495" s="21"/>
      <c r="H495" s="21"/>
      <c r="I495" s="21" t="s">
        <v>37</v>
      </c>
      <c r="J495" s="21" t="s">
        <v>13</v>
      </c>
      <c r="M495" s="12"/>
    </row>
    <row r="496" spans="1:13" ht="18" customHeight="1">
      <c r="A496" s="4">
        <v>495</v>
      </c>
      <c r="B496" s="37">
        <v>42562</v>
      </c>
      <c r="C496" s="34" t="s">
        <v>29</v>
      </c>
      <c r="D496" s="34" t="s">
        <v>18</v>
      </c>
      <c r="E496" s="34" t="s">
        <v>27</v>
      </c>
      <c r="F496" s="34" t="s">
        <v>4</v>
      </c>
      <c r="G496" s="21"/>
      <c r="H496" s="21"/>
      <c r="I496" s="21" t="s">
        <v>13</v>
      </c>
      <c r="J496" s="21" t="s">
        <v>20</v>
      </c>
      <c r="M496" s="12"/>
    </row>
    <row r="497" spans="1:13" ht="18" customHeight="1">
      <c r="A497" s="4">
        <v>496</v>
      </c>
      <c r="B497" s="37">
        <v>42562</v>
      </c>
      <c r="C497" s="34" t="s">
        <v>15</v>
      </c>
      <c r="D497" s="34" t="s">
        <v>23</v>
      </c>
      <c r="E497" s="34" t="s">
        <v>44</v>
      </c>
      <c r="F497" s="34" t="s">
        <v>7</v>
      </c>
      <c r="G497" s="21"/>
      <c r="H497" s="21"/>
      <c r="I497" s="21" t="s">
        <v>26</v>
      </c>
      <c r="J497" s="21" t="s">
        <v>31</v>
      </c>
      <c r="M497" s="12"/>
    </row>
    <row r="498" spans="1:13" ht="18" customHeight="1">
      <c r="A498" s="4">
        <v>497</v>
      </c>
      <c r="B498" s="37">
        <v>42562</v>
      </c>
      <c r="C498" s="34" t="s">
        <v>17</v>
      </c>
      <c r="D498" s="34" t="s">
        <v>131</v>
      </c>
      <c r="E498" s="34" t="s">
        <v>21</v>
      </c>
      <c r="F498" s="34" t="s">
        <v>33</v>
      </c>
      <c r="G498" s="21"/>
      <c r="H498" s="21"/>
      <c r="I498" s="21" t="s">
        <v>32</v>
      </c>
      <c r="J498" s="21" t="s">
        <v>9</v>
      </c>
      <c r="M498" s="12"/>
    </row>
    <row r="499" spans="1:13" ht="18" customHeight="1">
      <c r="A499" s="4">
        <v>498</v>
      </c>
      <c r="B499" s="37">
        <v>42563</v>
      </c>
      <c r="C499" s="34" t="s">
        <v>49</v>
      </c>
      <c r="D499" s="34" t="s">
        <v>30</v>
      </c>
      <c r="E499" s="34" t="s">
        <v>6</v>
      </c>
      <c r="F499" s="34" t="s">
        <v>41</v>
      </c>
      <c r="G499" s="21"/>
      <c r="H499" s="21"/>
      <c r="I499" s="21" t="s">
        <v>8</v>
      </c>
      <c r="J499" s="21" t="s">
        <v>25</v>
      </c>
      <c r="M499" s="12"/>
    </row>
    <row r="500" spans="1:13" ht="18" customHeight="1">
      <c r="A500" s="4">
        <v>499</v>
      </c>
      <c r="B500" s="37">
        <v>42563</v>
      </c>
      <c r="C500" s="34" t="s">
        <v>28</v>
      </c>
      <c r="D500" s="34" t="s">
        <v>12</v>
      </c>
      <c r="E500" s="34" t="s">
        <v>35</v>
      </c>
      <c r="F500" s="34" t="s">
        <v>22</v>
      </c>
      <c r="G500" s="21"/>
      <c r="H500" s="21"/>
      <c r="I500" s="21" t="s">
        <v>14</v>
      </c>
      <c r="J500" s="21" t="s">
        <v>38</v>
      </c>
      <c r="M500" s="12"/>
    </row>
    <row r="501" spans="1:13" ht="18" customHeight="1">
      <c r="A501" s="4">
        <v>500</v>
      </c>
      <c r="B501" s="37">
        <v>42563</v>
      </c>
      <c r="C501" s="34" t="s">
        <v>23</v>
      </c>
      <c r="D501" s="34" t="s">
        <v>44</v>
      </c>
      <c r="E501" s="34" t="s">
        <v>7</v>
      </c>
      <c r="F501" s="34" t="s">
        <v>153</v>
      </c>
      <c r="G501" s="21"/>
      <c r="H501" s="21"/>
      <c r="I501" s="21" t="s">
        <v>26</v>
      </c>
      <c r="J501" s="21" t="s">
        <v>31</v>
      </c>
      <c r="M501" s="12"/>
    </row>
    <row r="502" spans="1:13" ht="18" customHeight="1">
      <c r="A502" s="4">
        <v>501</v>
      </c>
      <c r="B502" s="37">
        <v>42563</v>
      </c>
      <c r="C502" s="34" t="s">
        <v>131</v>
      </c>
      <c r="D502" s="34" t="s">
        <v>21</v>
      </c>
      <c r="E502" s="34" t="s">
        <v>33</v>
      </c>
      <c r="F502" s="34" t="s">
        <v>11</v>
      </c>
      <c r="G502" s="21"/>
      <c r="H502" s="21"/>
      <c r="I502" s="21" t="s">
        <v>32</v>
      </c>
      <c r="J502" s="21" t="s">
        <v>9</v>
      </c>
      <c r="M502" s="12"/>
    </row>
    <row r="503" spans="1:13" ht="18" customHeight="1">
      <c r="A503" s="4">
        <v>502</v>
      </c>
      <c r="B503" s="37">
        <v>42563</v>
      </c>
      <c r="C503" s="34" t="s">
        <v>18</v>
      </c>
      <c r="D503" s="34" t="s">
        <v>27</v>
      </c>
      <c r="E503" s="34" t="s">
        <v>4</v>
      </c>
      <c r="F503" s="34" t="s">
        <v>40</v>
      </c>
      <c r="G503" s="21"/>
      <c r="H503" s="21"/>
      <c r="I503" s="21" t="s">
        <v>13</v>
      </c>
      <c r="J503" s="21" t="s">
        <v>20</v>
      </c>
      <c r="M503" s="12"/>
    </row>
    <row r="504" spans="1:13" ht="18" customHeight="1">
      <c r="A504" s="4">
        <v>503</v>
      </c>
      <c r="B504" s="37">
        <v>42563</v>
      </c>
      <c r="C504" s="34" t="s">
        <v>146</v>
      </c>
      <c r="D504" s="34" t="s">
        <v>46</v>
      </c>
      <c r="E504" s="34" t="s">
        <v>24</v>
      </c>
      <c r="F504" s="34" t="s">
        <v>142</v>
      </c>
      <c r="G504" s="21"/>
      <c r="H504" s="21"/>
      <c r="I504" s="21" t="s">
        <v>19</v>
      </c>
      <c r="J504" s="21" t="s">
        <v>37</v>
      </c>
      <c r="M504" s="12"/>
    </row>
    <row r="505" spans="1:13" ht="18" customHeight="1">
      <c r="A505" s="4">
        <v>504</v>
      </c>
      <c r="B505" s="37">
        <v>42564</v>
      </c>
      <c r="C505" s="34" t="s">
        <v>46</v>
      </c>
      <c r="D505" s="34" t="s">
        <v>24</v>
      </c>
      <c r="E505" s="34" t="s">
        <v>142</v>
      </c>
      <c r="F505" s="34" t="s">
        <v>132</v>
      </c>
      <c r="G505" s="21"/>
      <c r="H505" s="21"/>
      <c r="I505" s="21" t="s">
        <v>19</v>
      </c>
      <c r="J505" s="21" t="s">
        <v>37</v>
      </c>
      <c r="M505" s="12"/>
    </row>
    <row r="506" spans="1:13" ht="18" customHeight="1">
      <c r="A506" s="4">
        <v>505</v>
      </c>
      <c r="B506" s="37">
        <v>42564</v>
      </c>
      <c r="C506" s="34" t="s">
        <v>44</v>
      </c>
      <c r="D506" s="34" t="s">
        <v>7</v>
      </c>
      <c r="E506" s="34" t="s">
        <v>153</v>
      </c>
      <c r="F506" s="34" t="s">
        <v>15</v>
      </c>
      <c r="G506" s="21"/>
      <c r="H506" s="21"/>
      <c r="I506" s="21" t="s">
        <v>26</v>
      </c>
      <c r="J506" s="21" t="s">
        <v>31</v>
      </c>
      <c r="M506" s="12"/>
    </row>
    <row r="507" spans="1:13" ht="18" customHeight="1">
      <c r="A507" s="4">
        <v>506</v>
      </c>
      <c r="B507" s="37">
        <v>42564</v>
      </c>
      <c r="C507" s="34" t="s">
        <v>30</v>
      </c>
      <c r="D507" s="34" t="s">
        <v>6</v>
      </c>
      <c r="E507" s="34" t="s">
        <v>41</v>
      </c>
      <c r="F507" s="34" t="s">
        <v>39</v>
      </c>
      <c r="G507" s="21"/>
      <c r="H507" s="21"/>
      <c r="I507" s="21" t="s">
        <v>8</v>
      </c>
      <c r="J507" s="21" t="s">
        <v>25</v>
      </c>
      <c r="M507" s="12"/>
    </row>
    <row r="508" spans="1:13" ht="18" customHeight="1">
      <c r="A508" s="4">
        <v>507</v>
      </c>
      <c r="B508" s="37">
        <v>42564</v>
      </c>
      <c r="C508" s="34" t="s">
        <v>21</v>
      </c>
      <c r="D508" s="34" t="s">
        <v>33</v>
      </c>
      <c r="E508" s="34" t="s">
        <v>11</v>
      </c>
      <c r="F508" s="34" t="s">
        <v>17</v>
      </c>
      <c r="G508" s="21"/>
      <c r="H508" s="21"/>
      <c r="I508" s="21" t="s">
        <v>32</v>
      </c>
      <c r="J508" s="21" t="s">
        <v>9</v>
      </c>
      <c r="M508" s="12"/>
    </row>
    <row r="509" spans="1:13" ht="18" customHeight="1">
      <c r="A509" s="4">
        <v>508</v>
      </c>
      <c r="B509" s="37">
        <v>42564</v>
      </c>
      <c r="C509" s="34" t="s">
        <v>27</v>
      </c>
      <c r="D509" s="34" t="s">
        <v>4</v>
      </c>
      <c r="E509" s="34" t="s">
        <v>40</v>
      </c>
      <c r="F509" s="34" t="s">
        <v>29</v>
      </c>
      <c r="G509" s="21"/>
      <c r="H509" s="21"/>
      <c r="I509" s="21" t="s">
        <v>13</v>
      </c>
      <c r="J509" s="21" t="s">
        <v>20</v>
      </c>
      <c r="M509" s="12"/>
    </row>
    <row r="510" spans="1:13" ht="18" customHeight="1">
      <c r="A510" s="4">
        <v>509</v>
      </c>
      <c r="B510" s="37">
        <v>42564</v>
      </c>
      <c r="C510" s="34" t="s">
        <v>12</v>
      </c>
      <c r="D510" s="34" t="s">
        <v>35</v>
      </c>
      <c r="E510" s="34" t="s">
        <v>22</v>
      </c>
      <c r="F510" s="34" t="s">
        <v>151</v>
      </c>
      <c r="G510" s="21"/>
      <c r="H510" s="21"/>
      <c r="I510" s="21" t="s">
        <v>14</v>
      </c>
      <c r="J510" s="21" t="s">
        <v>38</v>
      </c>
      <c r="M510" s="12"/>
    </row>
    <row r="511" spans="1:13" ht="18" customHeight="1">
      <c r="A511" s="4">
        <v>510</v>
      </c>
      <c r="B511" s="37">
        <v>42566</v>
      </c>
      <c r="C511" s="34" t="s">
        <v>43</v>
      </c>
      <c r="D511" s="34" t="s">
        <v>15</v>
      </c>
      <c r="E511" s="34" t="s">
        <v>72</v>
      </c>
      <c r="F511" s="34" t="s">
        <v>5</v>
      </c>
      <c r="G511" s="21" t="s">
        <v>27</v>
      </c>
      <c r="H511" s="21" t="s">
        <v>42</v>
      </c>
      <c r="I511" s="21" t="s">
        <v>133</v>
      </c>
      <c r="J511" s="21" t="s">
        <v>134</v>
      </c>
      <c r="M511" s="12"/>
    </row>
    <row r="512" spans="1:13" ht="18" customHeight="1">
      <c r="A512" s="4">
        <v>511</v>
      </c>
      <c r="B512" s="37">
        <v>42567</v>
      </c>
      <c r="C512" s="34" t="s">
        <v>42</v>
      </c>
      <c r="D512" s="34" t="s">
        <v>27</v>
      </c>
      <c r="E512" s="34" t="s">
        <v>5</v>
      </c>
      <c r="F512" s="34" t="s">
        <v>72</v>
      </c>
      <c r="G512" s="21" t="s">
        <v>15</v>
      </c>
      <c r="H512" s="21" t="s">
        <v>43</v>
      </c>
      <c r="I512" s="21" t="s">
        <v>134</v>
      </c>
      <c r="J512" s="21" t="s">
        <v>133</v>
      </c>
      <c r="M512" s="12"/>
    </row>
    <row r="513" spans="1:13" ht="18" customHeight="1">
      <c r="A513" s="4">
        <v>512</v>
      </c>
      <c r="B513" s="37">
        <v>42569</v>
      </c>
      <c r="C513" s="34" t="s">
        <v>4</v>
      </c>
      <c r="D513" s="34" t="s">
        <v>142</v>
      </c>
      <c r="E513" s="34" t="s">
        <v>56</v>
      </c>
      <c r="F513" s="34" t="s">
        <v>146</v>
      </c>
      <c r="G513" s="21"/>
      <c r="H513" s="21"/>
      <c r="I513" s="21" t="s">
        <v>31</v>
      </c>
      <c r="J513" s="21" t="s">
        <v>9</v>
      </c>
      <c r="M513" s="12"/>
    </row>
    <row r="514" spans="1:13" ht="18" customHeight="1">
      <c r="A514" s="4">
        <v>513</v>
      </c>
      <c r="B514" s="37">
        <v>42569</v>
      </c>
      <c r="C514" s="34" t="s">
        <v>7</v>
      </c>
      <c r="D514" s="34" t="s">
        <v>36</v>
      </c>
      <c r="E514" s="34" t="s">
        <v>16</v>
      </c>
      <c r="F514" s="34" t="s">
        <v>43</v>
      </c>
      <c r="G514" s="21"/>
      <c r="H514" s="21"/>
      <c r="I514" s="21" t="s">
        <v>38</v>
      </c>
      <c r="J514" s="21" t="s">
        <v>37</v>
      </c>
      <c r="M514" s="12"/>
    </row>
    <row r="515" spans="1:13" ht="18" customHeight="1">
      <c r="A515" s="4">
        <v>514</v>
      </c>
      <c r="B515" s="37">
        <v>42569</v>
      </c>
      <c r="C515" s="34" t="s">
        <v>72</v>
      </c>
      <c r="D515" s="34" t="s">
        <v>22</v>
      </c>
      <c r="E515" s="34" t="s">
        <v>50</v>
      </c>
      <c r="F515" s="34" t="s">
        <v>18</v>
      </c>
      <c r="G515" s="21"/>
      <c r="H515" s="21"/>
      <c r="I515" s="21" t="s">
        <v>19</v>
      </c>
      <c r="J515" s="21" t="s">
        <v>20</v>
      </c>
      <c r="M515" s="12"/>
    </row>
    <row r="516" spans="1:13" ht="18" customHeight="1">
      <c r="A516" s="4">
        <v>515</v>
      </c>
      <c r="B516" s="37">
        <v>42569</v>
      </c>
      <c r="C516" s="34" t="s">
        <v>6</v>
      </c>
      <c r="D516" s="34" t="s">
        <v>10</v>
      </c>
      <c r="E516" s="34" t="s">
        <v>39</v>
      </c>
      <c r="F516" s="34" t="s">
        <v>48</v>
      </c>
      <c r="G516" s="21"/>
      <c r="H516" s="21"/>
      <c r="I516" s="21" t="s">
        <v>14</v>
      </c>
      <c r="J516" s="21" t="s">
        <v>13</v>
      </c>
      <c r="M516" s="12"/>
    </row>
    <row r="517" spans="1:13" ht="18" customHeight="1">
      <c r="A517" s="4">
        <v>516</v>
      </c>
      <c r="B517" s="37">
        <v>42569</v>
      </c>
      <c r="C517" s="36" t="s">
        <v>151</v>
      </c>
      <c r="D517" s="34" t="s">
        <v>41</v>
      </c>
      <c r="E517" s="34" t="s">
        <v>5</v>
      </c>
      <c r="F517" s="34" t="s">
        <v>49</v>
      </c>
      <c r="G517" s="21"/>
      <c r="H517" s="21"/>
      <c r="I517" s="21" t="s">
        <v>32</v>
      </c>
      <c r="J517" s="21" t="s">
        <v>8</v>
      </c>
      <c r="M517" s="13"/>
    </row>
    <row r="518" spans="1:13" ht="18" customHeight="1">
      <c r="A518" s="4">
        <v>517</v>
      </c>
      <c r="B518" s="37">
        <v>42569</v>
      </c>
      <c r="C518" s="34" t="s">
        <v>33</v>
      </c>
      <c r="D518" s="34" t="s">
        <v>153</v>
      </c>
      <c r="E518" s="34" t="s">
        <v>45</v>
      </c>
      <c r="F518" s="34" t="s">
        <v>23</v>
      </c>
      <c r="G518" s="21"/>
      <c r="H518" s="21"/>
      <c r="I518" s="21" t="s">
        <v>25</v>
      </c>
      <c r="J518" s="21" t="s">
        <v>26</v>
      </c>
      <c r="M518" s="12"/>
    </row>
    <row r="519" spans="1:13" ht="18" customHeight="1">
      <c r="A519" s="4">
        <v>518</v>
      </c>
      <c r="B519" s="37">
        <v>42570</v>
      </c>
      <c r="C519" s="34" t="s">
        <v>153</v>
      </c>
      <c r="D519" s="34" t="s">
        <v>45</v>
      </c>
      <c r="E519" s="34" t="s">
        <v>23</v>
      </c>
      <c r="F519" s="34" t="s">
        <v>34</v>
      </c>
      <c r="G519" s="21"/>
      <c r="H519" s="21"/>
      <c r="I519" s="21" t="s">
        <v>25</v>
      </c>
      <c r="J519" s="21" t="s">
        <v>26</v>
      </c>
      <c r="M519" s="12"/>
    </row>
    <row r="520" spans="1:13" ht="18" customHeight="1">
      <c r="A520" s="4">
        <v>519</v>
      </c>
      <c r="B520" s="37">
        <v>42570</v>
      </c>
      <c r="C520" s="34" t="s">
        <v>41</v>
      </c>
      <c r="D520" s="34" t="s">
        <v>5</v>
      </c>
      <c r="E520" s="34" t="s">
        <v>49</v>
      </c>
      <c r="F520" s="34" t="s">
        <v>12</v>
      </c>
      <c r="G520" s="21"/>
      <c r="H520" s="21"/>
      <c r="I520" s="21" t="s">
        <v>32</v>
      </c>
      <c r="J520" s="21" t="s">
        <v>8</v>
      </c>
      <c r="M520" s="12"/>
    </row>
    <row r="521" spans="1:13" ht="18" customHeight="1">
      <c r="A521" s="4">
        <v>520</v>
      </c>
      <c r="B521" s="37">
        <v>42570</v>
      </c>
      <c r="C521" s="34" t="s">
        <v>10</v>
      </c>
      <c r="D521" s="34" t="s">
        <v>39</v>
      </c>
      <c r="E521" s="34" t="s">
        <v>48</v>
      </c>
      <c r="F521" s="34" t="s">
        <v>21</v>
      </c>
      <c r="G521" s="21"/>
      <c r="H521" s="21"/>
      <c r="I521" s="21" t="s">
        <v>14</v>
      </c>
      <c r="J521" s="21" t="s">
        <v>13</v>
      </c>
      <c r="M521" s="12"/>
    </row>
    <row r="522" spans="1:13" ht="18" customHeight="1">
      <c r="A522" s="4">
        <v>521</v>
      </c>
      <c r="B522" s="37">
        <v>42570</v>
      </c>
      <c r="C522" s="34" t="s">
        <v>36</v>
      </c>
      <c r="D522" s="34" t="s">
        <v>16</v>
      </c>
      <c r="E522" s="34" t="s">
        <v>43</v>
      </c>
      <c r="F522" s="34" t="s">
        <v>47</v>
      </c>
      <c r="G522" s="21"/>
      <c r="H522" s="21"/>
      <c r="I522" s="21" t="s">
        <v>38</v>
      </c>
      <c r="J522" s="21" t="s">
        <v>37</v>
      </c>
      <c r="M522" s="12"/>
    </row>
    <row r="523" spans="1:13" ht="18" customHeight="1">
      <c r="A523" s="4">
        <v>522</v>
      </c>
      <c r="B523" s="37">
        <v>42570</v>
      </c>
      <c r="C523" s="34" t="s">
        <v>22</v>
      </c>
      <c r="D523" s="34" t="s">
        <v>50</v>
      </c>
      <c r="E523" s="34" t="s">
        <v>18</v>
      </c>
      <c r="F523" s="34" t="s">
        <v>44</v>
      </c>
      <c r="G523" s="21"/>
      <c r="H523" s="21"/>
      <c r="I523" s="21" t="s">
        <v>19</v>
      </c>
      <c r="J523" s="21" t="s">
        <v>20</v>
      </c>
      <c r="M523" s="12"/>
    </row>
    <row r="524" spans="1:13" ht="18" customHeight="1">
      <c r="A524" s="4">
        <v>523</v>
      </c>
      <c r="B524" s="37">
        <v>42571</v>
      </c>
      <c r="C524" s="34" t="s">
        <v>45</v>
      </c>
      <c r="D524" s="34" t="s">
        <v>23</v>
      </c>
      <c r="E524" s="34" t="s">
        <v>34</v>
      </c>
      <c r="F524" s="34" t="s">
        <v>33</v>
      </c>
      <c r="G524" s="21"/>
      <c r="H524" s="21"/>
      <c r="I524" s="21" t="s">
        <v>25</v>
      </c>
      <c r="J524" s="21" t="s">
        <v>26</v>
      </c>
      <c r="M524" s="12"/>
    </row>
    <row r="525" spans="1:13" ht="18" customHeight="1">
      <c r="A525" s="4">
        <v>524</v>
      </c>
      <c r="B525" s="37">
        <v>42571</v>
      </c>
      <c r="C525" s="34" t="s">
        <v>39</v>
      </c>
      <c r="D525" s="34" t="s">
        <v>48</v>
      </c>
      <c r="E525" s="34" t="s">
        <v>21</v>
      </c>
      <c r="F525" s="34" t="s">
        <v>6</v>
      </c>
      <c r="G525" s="21"/>
      <c r="H525" s="21"/>
      <c r="I525" s="21" t="s">
        <v>14</v>
      </c>
      <c r="J525" s="21" t="s">
        <v>13</v>
      </c>
      <c r="M525" s="12"/>
    </row>
    <row r="526" spans="1:13" ht="18" customHeight="1">
      <c r="A526" s="4">
        <v>525</v>
      </c>
      <c r="B526" s="37">
        <v>42571</v>
      </c>
      <c r="C526" s="34" t="s">
        <v>142</v>
      </c>
      <c r="D526" s="34" t="s">
        <v>56</v>
      </c>
      <c r="E526" s="34" t="s">
        <v>146</v>
      </c>
      <c r="F526" s="34" t="s">
        <v>42</v>
      </c>
      <c r="G526" s="21"/>
      <c r="H526" s="21"/>
      <c r="I526" s="21" t="s">
        <v>31</v>
      </c>
      <c r="J526" s="21" t="s">
        <v>9</v>
      </c>
      <c r="M526" s="12"/>
    </row>
    <row r="527" spans="1:13" ht="18" customHeight="1">
      <c r="A527" s="4">
        <v>526</v>
      </c>
      <c r="B527" s="37">
        <v>42571</v>
      </c>
      <c r="C527" s="34" t="s">
        <v>50</v>
      </c>
      <c r="D527" s="34" t="s">
        <v>18</v>
      </c>
      <c r="E527" s="34" t="s">
        <v>44</v>
      </c>
      <c r="F527" s="34" t="s">
        <v>72</v>
      </c>
      <c r="G527" s="21"/>
      <c r="H527" s="21"/>
      <c r="I527" s="21" t="s">
        <v>19</v>
      </c>
      <c r="J527" s="21" t="s">
        <v>20</v>
      </c>
      <c r="M527" s="12"/>
    </row>
    <row r="528" spans="1:13" ht="18" customHeight="1">
      <c r="A528" s="4">
        <v>527</v>
      </c>
      <c r="B528" s="37">
        <v>42571</v>
      </c>
      <c r="C528" s="34" t="s">
        <v>16</v>
      </c>
      <c r="D528" s="34" t="s">
        <v>43</v>
      </c>
      <c r="E528" s="34" t="s">
        <v>47</v>
      </c>
      <c r="F528" s="34" t="s">
        <v>7</v>
      </c>
      <c r="G528" s="21"/>
      <c r="H528" s="21"/>
      <c r="I528" s="21" t="s">
        <v>38</v>
      </c>
      <c r="J528" s="21" t="s">
        <v>37</v>
      </c>
      <c r="M528" s="12"/>
    </row>
    <row r="529" spans="1:13" ht="18" customHeight="1">
      <c r="A529" s="4">
        <v>528</v>
      </c>
      <c r="B529" s="37">
        <v>42573</v>
      </c>
      <c r="C529" s="34" t="s">
        <v>35</v>
      </c>
      <c r="D529" s="34" t="s">
        <v>49</v>
      </c>
      <c r="E529" s="34" t="s">
        <v>7</v>
      </c>
      <c r="F529" s="34" t="s">
        <v>22</v>
      </c>
      <c r="G529" s="21"/>
      <c r="H529" s="21"/>
      <c r="I529" s="21" t="s">
        <v>25</v>
      </c>
      <c r="J529" s="21" t="s">
        <v>32</v>
      </c>
      <c r="M529" s="12"/>
    </row>
    <row r="530" spans="1:13" ht="18" customHeight="1">
      <c r="A530" s="4">
        <v>529</v>
      </c>
      <c r="B530" s="37">
        <v>42573</v>
      </c>
      <c r="C530" s="34" t="s">
        <v>5</v>
      </c>
      <c r="D530" s="34" t="s">
        <v>42</v>
      </c>
      <c r="E530" s="34" t="s">
        <v>12</v>
      </c>
      <c r="F530" s="34" t="s">
        <v>28</v>
      </c>
      <c r="G530" s="21"/>
      <c r="H530" s="21"/>
      <c r="I530" s="21" t="s">
        <v>13</v>
      </c>
      <c r="J530" s="21" t="s">
        <v>37</v>
      </c>
      <c r="M530" s="12"/>
    </row>
    <row r="531" spans="1:13" ht="18" customHeight="1">
      <c r="A531" s="4">
        <v>530</v>
      </c>
      <c r="B531" s="37">
        <v>42573</v>
      </c>
      <c r="C531" s="34" t="s">
        <v>48</v>
      </c>
      <c r="D531" s="34" t="s">
        <v>40</v>
      </c>
      <c r="E531" s="34" t="s">
        <v>15</v>
      </c>
      <c r="F531" s="34" t="s">
        <v>4</v>
      </c>
      <c r="G531" s="21"/>
      <c r="H531" s="21"/>
      <c r="I531" s="21" t="s">
        <v>20</v>
      </c>
      <c r="J531" s="21" t="s">
        <v>14</v>
      </c>
      <c r="M531" s="12"/>
    </row>
    <row r="532" spans="1:13" ht="18" customHeight="1">
      <c r="A532" s="4">
        <v>531</v>
      </c>
      <c r="B532" s="37">
        <v>42573</v>
      </c>
      <c r="C532" s="34" t="s">
        <v>43</v>
      </c>
      <c r="D532" s="34" t="s">
        <v>47</v>
      </c>
      <c r="E532" s="34" t="s">
        <v>17</v>
      </c>
      <c r="F532" s="34" t="s">
        <v>10</v>
      </c>
      <c r="G532" s="21"/>
      <c r="H532" s="21"/>
      <c r="I532" s="21" t="s">
        <v>31</v>
      </c>
      <c r="J532" s="21" t="s">
        <v>26</v>
      </c>
      <c r="M532" s="12"/>
    </row>
    <row r="533" spans="1:13" ht="18" customHeight="1">
      <c r="A533" s="4">
        <v>532</v>
      </c>
      <c r="B533" s="37">
        <v>42573</v>
      </c>
      <c r="C533" s="34" t="s">
        <v>24</v>
      </c>
      <c r="D533" s="34" t="s">
        <v>21</v>
      </c>
      <c r="E533" s="34" t="s">
        <v>29</v>
      </c>
      <c r="F533" s="34" t="s">
        <v>131</v>
      </c>
      <c r="G533" s="21"/>
      <c r="H533" s="21"/>
      <c r="I533" s="21" t="s">
        <v>9</v>
      </c>
      <c r="J533" s="21" t="s">
        <v>8</v>
      </c>
      <c r="M533" s="12"/>
    </row>
    <row r="534" spans="1:13" ht="18" customHeight="1">
      <c r="A534" s="4">
        <v>533</v>
      </c>
      <c r="B534" s="37">
        <v>42573</v>
      </c>
      <c r="C534" s="34" t="s">
        <v>18</v>
      </c>
      <c r="D534" s="34" t="s">
        <v>34</v>
      </c>
      <c r="E534" s="34" t="s">
        <v>6</v>
      </c>
      <c r="F534" s="34" t="s">
        <v>153</v>
      </c>
      <c r="G534" s="21"/>
      <c r="H534" s="21"/>
      <c r="I534" s="21" t="s">
        <v>19</v>
      </c>
      <c r="J534" s="21" t="s">
        <v>38</v>
      </c>
      <c r="M534" s="12"/>
    </row>
    <row r="535" spans="1:13" ht="18" customHeight="1">
      <c r="A535" s="4">
        <v>534</v>
      </c>
      <c r="B535" s="37">
        <v>42574</v>
      </c>
      <c r="C535" s="34" t="s">
        <v>40</v>
      </c>
      <c r="D535" s="34" t="s">
        <v>15</v>
      </c>
      <c r="E535" s="36" t="s">
        <v>4</v>
      </c>
      <c r="F535" s="34" t="s">
        <v>16</v>
      </c>
      <c r="G535" s="21"/>
      <c r="H535" s="21"/>
      <c r="I535" s="21" t="s">
        <v>20</v>
      </c>
      <c r="J535" s="21" t="s">
        <v>14</v>
      </c>
      <c r="M535" s="12"/>
    </row>
    <row r="536" spans="1:13" ht="18" customHeight="1">
      <c r="A536" s="4">
        <v>535</v>
      </c>
      <c r="B536" s="37">
        <v>42574</v>
      </c>
      <c r="C536" s="34" t="s">
        <v>47</v>
      </c>
      <c r="D536" s="34" t="s">
        <v>17</v>
      </c>
      <c r="E536" s="34" t="s">
        <v>10</v>
      </c>
      <c r="F536" s="34" t="s">
        <v>30</v>
      </c>
      <c r="G536" s="21"/>
      <c r="H536" s="21"/>
      <c r="I536" s="21" t="s">
        <v>31</v>
      </c>
      <c r="J536" s="21" t="s">
        <v>26</v>
      </c>
      <c r="M536" s="12"/>
    </row>
    <row r="537" spans="1:13" ht="18" customHeight="1">
      <c r="A537" s="4">
        <v>536</v>
      </c>
      <c r="B537" s="37">
        <v>42574</v>
      </c>
      <c r="C537" s="34" t="s">
        <v>34</v>
      </c>
      <c r="D537" s="34" t="s">
        <v>6</v>
      </c>
      <c r="E537" s="34" t="s">
        <v>153</v>
      </c>
      <c r="F537" s="34" t="s">
        <v>46</v>
      </c>
      <c r="G537" s="21"/>
      <c r="H537" s="21"/>
      <c r="I537" s="21" t="s">
        <v>19</v>
      </c>
      <c r="J537" s="21" t="s">
        <v>38</v>
      </c>
      <c r="M537" s="12"/>
    </row>
    <row r="538" spans="1:13" ht="18" customHeight="1">
      <c r="A538" s="4">
        <v>537</v>
      </c>
      <c r="B538" s="37">
        <v>42574</v>
      </c>
      <c r="C538" s="34" t="s">
        <v>42</v>
      </c>
      <c r="D538" s="34" t="s">
        <v>12</v>
      </c>
      <c r="E538" s="34" t="s">
        <v>28</v>
      </c>
      <c r="F538" s="34" t="s">
        <v>27</v>
      </c>
      <c r="G538" s="21"/>
      <c r="H538" s="21"/>
      <c r="I538" s="21" t="s">
        <v>13</v>
      </c>
      <c r="J538" s="21" t="s">
        <v>37</v>
      </c>
      <c r="M538" s="12"/>
    </row>
    <row r="539" spans="1:13" ht="18" customHeight="1">
      <c r="A539" s="4">
        <v>538</v>
      </c>
      <c r="B539" s="37">
        <v>42574</v>
      </c>
      <c r="C539" s="34" t="s">
        <v>49</v>
      </c>
      <c r="D539" s="34" t="s">
        <v>7</v>
      </c>
      <c r="E539" s="34" t="s">
        <v>22</v>
      </c>
      <c r="F539" s="34" t="s">
        <v>50</v>
      </c>
      <c r="G539" s="21"/>
      <c r="H539" s="21"/>
      <c r="I539" s="21" t="s">
        <v>25</v>
      </c>
      <c r="J539" s="21" t="s">
        <v>32</v>
      </c>
      <c r="M539" s="12"/>
    </row>
    <row r="540" spans="1:13" ht="18" customHeight="1">
      <c r="A540" s="4">
        <v>539</v>
      </c>
      <c r="B540" s="37">
        <v>42574</v>
      </c>
      <c r="C540" s="34" t="s">
        <v>21</v>
      </c>
      <c r="D540" s="34" t="s">
        <v>29</v>
      </c>
      <c r="E540" s="34" t="s">
        <v>131</v>
      </c>
      <c r="F540" s="34" t="s">
        <v>39</v>
      </c>
      <c r="G540" s="21"/>
      <c r="H540" s="21"/>
      <c r="I540" s="21" t="s">
        <v>9</v>
      </c>
      <c r="J540" s="21" t="s">
        <v>8</v>
      </c>
      <c r="M540" s="12"/>
    </row>
    <row r="541" spans="1:13" ht="18" customHeight="1">
      <c r="A541" s="4">
        <v>540</v>
      </c>
      <c r="B541" s="37">
        <v>42575</v>
      </c>
      <c r="C541" s="34" t="s">
        <v>7</v>
      </c>
      <c r="D541" s="34" t="s">
        <v>22</v>
      </c>
      <c r="E541" s="34" t="s">
        <v>50</v>
      </c>
      <c r="F541" s="34" t="s">
        <v>35</v>
      </c>
      <c r="G541" s="21"/>
      <c r="H541" s="21"/>
      <c r="I541" s="21" t="s">
        <v>25</v>
      </c>
      <c r="J541" s="21" t="s">
        <v>32</v>
      </c>
      <c r="M541" s="12"/>
    </row>
    <row r="542" spans="1:13" ht="18" customHeight="1">
      <c r="A542" s="4">
        <v>541</v>
      </c>
      <c r="B542" s="37">
        <v>42575</v>
      </c>
      <c r="C542" s="34" t="s">
        <v>6</v>
      </c>
      <c r="D542" s="34" t="s">
        <v>153</v>
      </c>
      <c r="E542" s="34" t="s">
        <v>46</v>
      </c>
      <c r="F542" s="34" t="s">
        <v>18</v>
      </c>
      <c r="G542" s="21"/>
      <c r="H542" s="21"/>
      <c r="I542" s="21" t="s">
        <v>19</v>
      </c>
      <c r="J542" s="21" t="s">
        <v>38</v>
      </c>
      <c r="M542" s="12"/>
    </row>
    <row r="543" spans="1:13" ht="18" customHeight="1">
      <c r="A543" s="4">
        <v>542</v>
      </c>
      <c r="B543" s="37">
        <v>42575</v>
      </c>
      <c r="C543" s="34" t="s">
        <v>29</v>
      </c>
      <c r="D543" s="34" t="s">
        <v>131</v>
      </c>
      <c r="E543" s="34" t="s">
        <v>39</v>
      </c>
      <c r="F543" s="34" t="s">
        <v>24</v>
      </c>
      <c r="G543" s="21"/>
      <c r="H543" s="21"/>
      <c r="I543" s="21" t="s">
        <v>9</v>
      </c>
      <c r="J543" s="21" t="s">
        <v>8</v>
      </c>
      <c r="M543" s="12"/>
    </row>
    <row r="544" spans="1:13" ht="18" customHeight="1">
      <c r="A544" s="4">
        <v>543</v>
      </c>
      <c r="B544" s="37">
        <v>42575</v>
      </c>
      <c r="C544" s="34" t="s">
        <v>15</v>
      </c>
      <c r="D544" s="34" t="s">
        <v>4</v>
      </c>
      <c r="E544" s="34" t="s">
        <v>16</v>
      </c>
      <c r="F544" s="34" t="s">
        <v>48</v>
      </c>
      <c r="G544" s="21"/>
      <c r="H544" s="21"/>
      <c r="I544" s="21" t="s">
        <v>20</v>
      </c>
      <c r="J544" s="21" t="s">
        <v>14</v>
      </c>
      <c r="M544" s="12"/>
    </row>
    <row r="545" spans="1:13" ht="18" customHeight="1">
      <c r="A545" s="4">
        <v>544</v>
      </c>
      <c r="B545" s="37">
        <v>42575</v>
      </c>
      <c r="C545" s="34" t="s">
        <v>17</v>
      </c>
      <c r="D545" s="34" t="s">
        <v>10</v>
      </c>
      <c r="E545" s="34" t="s">
        <v>30</v>
      </c>
      <c r="F545" s="34" t="s">
        <v>43</v>
      </c>
      <c r="G545" s="21"/>
      <c r="H545" s="21"/>
      <c r="I545" s="21" t="s">
        <v>31</v>
      </c>
      <c r="J545" s="21" t="s">
        <v>26</v>
      </c>
      <c r="M545" s="12"/>
    </row>
    <row r="546" spans="1:13" ht="18" customHeight="1">
      <c r="A546" s="4">
        <v>545</v>
      </c>
      <c r="B546" s="37">
        <v>42575</v>
      </c>
      <c r="C546" s="34" t="s">
        <v>12</v>
      </c>
      <c r="D546" s="34" t="s">
        <v>28</v>
      </c>
      <c r="E546" s="34" t="s">
        <v>27</v>
      </c>
      <c r="F546" s="34" t="s">
        <v>5</v>
      </c>
      <c r="G546" s="21"/>
      <c r="H546" s="21"/>
      <c r="I546" s="21" t="s">
        <v>13</v>
      </c>
      <c r="J546" s="21" t="s">
        <v>37</v>
      </c>
      <c r="M546" s="12"/>
    </row>
    <row r="547" spans="1:13" ht="18" customHeight="1">
      <c r="A547" s="4">
        <v>546</v>
      </c>
      <c r="B547" s="37">
        <v>42577</v>
      </c>
      <c r="C547" s="34" t="s">
        <v>132</v>
      </c>
      <c r="D547" s="34" t="s">
        <v>16</v>
      </c>
      <c r="E547" s="34" t="s">
        <v>43</v>
      </c>
      <c r="F547" s="34" t="s">
        <v>49</v>
      </c>
      <c r="G547" s="21"/>
      <c r="H547" s="21"/>
      <c r="I547" s="21" t="s">
        <v>26</v>
      </c>
      <c r="J547" s="21" t="s">
        <v>8</v>
      </c>
      <c r="M547" s="12"/>
    </row>
    <row r="548" spans="1:13" ht="18" customHeight="1">
      <c r="A548" s="4">
        <v>547</v>
      </c>
      <c r="B548" s="37">
        <v>42577</v>
      </c>
      <c r="C548" s="34" t="s">
        <v>10</v>
      </c>
      <c r="D548" s="34" t="s">
        <v>44</v>
      </c>
      <c r="E548" s="34" t="s">
        <v>5</v>
      </c>
      <c r="F548" s="34" t="s">
        <v>42</v>
      </c>
      <c r="G548" s="21"/>
      <c r="H548" s="21"/>
      <c r="I548" s="21" t="s">
        <v>9</v>
      </c>
      <c r="J548" s="21" t="s">
        <v>25</v>
      </c>
      <c r="M548" s="12"/>
    </row>
    <row r="549" spans="1:13" ht="18" customHeight="1">
      <c r="A549" s="4">
        <v>548</v>
      </c>
      <c r="B549" s="37">
        <v>42577</v>
      </c>
      <c r="C549" s="34" t="s">
        <v>28</v>
      </c>
      <c r="D549" s="34" t="s">
        <v>146</v>
      </c>
      <c r="E549" s="34" t="s">
        <v>72</v>
      </c>
      <c r="F549" s="34" t="s">
        <v>36</v>
      </c>
      <c r="G549" s="21"/>
      <c r="H549" s="21"/>
      <c r="I549" s="21" t="s">
        <v>20</v>
      </c>
      <c r="J549" s="21" t="s">
        <v>13</v>
      </c>
      <c r="M549" s="12"/>
    </row>
    <row r="550" spans="1:13" ht="18" customHeight="1">
      <c r="A550" s="4">
        <v>549</v>
      </c>
      <c r="B550" s="37">
        <v>42577</v>
      </c>
      <c r="C550" s="34" t="s">
        <v>11</v>
      </c>
      <c r="D550" s="34" t="s">
        <v>46</v>
      </c>
      <c r="E550" s="34" t="s">
        <v>35</v>
      </c>
      <c r="F550" s="34" t="s">
        <v>34</v>
      </c>
      <c r="G550" s="21"/>
      <c r="H550" s="21"/>
      <c r="I550" s="21" t="s">
        <v>38</v>
      </c>
      <c r="J550" s="21" t="s">
        <v>14</v>
      </c>
      <c r="M550" s="12"/>
    </row>
    <row r="551" spans="1:13" ht="18" customHeight="1">
      <c r="A551" s="4">
        <v>550</v>
      </c>
      <c r="B551" s="37">
        <v>42577</v>
      </c>
      <c r="C551" s="34" t="s">
        <v>22</v>
      </c>
      <c r="D551" s="34" t="s">
        <v>55</v>
      </c>
      <c r="E551" s="34" t="s">
        <v>33</v>
      </c>
      <c r="F551" s="34" t="s">
        <v>21</v>
      </c>
      <c r="G551" s="21"/>
      <c r="H551" s="21"/>
      <c r="I551" s="21" t="s">
        <v>32</v>
      </c>
      <c r="J551" s="21" t="s">
        <v>31</v>
      </c>
      <c r="M551" s="12"/>
    </row>
    <row r="552" spans="1:13" ht="18" customHeight="1">
      <c r="A552" s="4">
        <v>551</v>
      </c>
      <c r="B552" s="37">
        <v>42578</v>
      </c>
      <c r="C552" s="34" t="s">
        <v>55</v>
      </c>
      <c r="D552" s="34" t="s">
        <v>33</v>
      </c>
      <c r="E552" s="34" t="s">
        <v>21</v>
      </c>
      <c r="F552" s="34" t="s">
        <v>29</v>
      </c>
      <c r="G552" s="21"/>
      <c r="H552" s="21"/>
      <c r="I552" s="21" t="s">
        <v>32</v>
      </c>
      <c r="J552" s="21" t="s">
        <v>31</v>
      </c>
      <c r="M552" s="12"/>
    </row>
    <row r="553" spans="1:13" ht="18" customHeight="1">
      <c r="A553" s="4">
        <v>552</v>
      </c>
      <c r="B553" s="37">
        <v>42578</v>
      </c>
      <c r="C553" s="34" t="s">
        <v>46</v>
      </c>
      <c r="D553" s="34" t="s">
        <v>35</v>
      </c>
      <c r="E553" s="34" t="s">
        <v>34</v>
      </c>
      <c r="F553" s="34" t="s">
        <v>7</v>
      </c>
      <c r="G553" s="21"/>
      <c r="H553" s="21"/>
      <c r="I553" s="21" t="s">
        <v>38</v>
      </c>
      <c r="J553" s="21" t="s">
        <v>14</v>
      </c>
      <c r="M553" s="12"/>
    </row>
    <row r="554" spans="1:13" ht="18" customHeight="1">
      <c r="A554" s="4">
        <v>553</v>
      </c>
      <c r="B554" s="37">
        <v>42578</v>
      </c>
      <c r="C554" s="34" t="s">
        <v>44</v>
      </c>
      <c r="D554" s="34" t="s">
        <v>5</v>
      </c>
      <c r="E554" s="34" t="s">
        <v>42</v>
      </c>
      <c r="F554" s="34" t="s">
        <v>12</v>
      </c>
      <c r="G554" s="21"/>
      <c r="H554" s="21"/>
      <c r="I554" s="21" t="s">
        <v>9</v>
      </c>
      <c r="J554" s="21" t="s">
        <v>25</v>
      </c>
      <c r="M554" s="12"/>
    </row>
    <row r="555" spans="1:13" ht="18" customHeight="1">
      <c r="A555" s="4">
        <v>554</v>
      </c>
      <c r="B555" s="37">
        <v>42578</v>
      </c>
      <c r="C555" s="34" t="s">
        <v>30</v>
      </c>
      <c r="D555" s="34" t="s">
        <v>24</v>
      </c>
      <c r="E555" s="34" t="s">
        <v>47</v>
      </c>
      <c r="F555" s="34" t="s">
        <v>15</v>
      </c>
      <c r="G555" s="21"/>
      <c r="H555" s="21"/>
      <c r="I555" s="21" t="s">
        <v>37</v>
      </c>
      <c r="J555" s="21" t="s">
        <v>19</v>
      </c>
      <c r="M555" s="12"/>
    </row>
    <row r="556" spans="1:13" ht="18" customHeight="1">
      <c r="A556" s="4">
        <v>555</v>
      </c>
      <c r="B556" s="37">
        <v>42578</v>
      </c>
      <c r="C556" s="34" t="s">
        <v>146</v>
      </c>
      <c r="D556" s="34" t="s">
        <v>72</v>
      </c>
      <c r="E556" s="34" t="s">
        <v>36</v>
      </c>
      <c r="F556" s="34" t="s">
        <v>6</v>
      </c>
      <c r="G556" s="21"/>
      <c r="H556" s="21"/>
      <c r="I556" s="21" t="s">
        <v>20</v>
      </c>
      <c r="J556" s="21" t="s">
        <v>13</v>
      </c>
      <c r="M556" s="12"/>
    </row>
    <row r="557" spans="1:13" ht="18" customHeight="1">
      <c r="A557" s="4">
        <v>556</v>
      </c>
      <c r="B557" s="37">
        <v>42578</v>
      </c>
      <c r="C557" s="34" t="s">
        <v>16</v>
      </c>
      <c r="D557" s="34" t="s">
        <v>43</v>
      </c>
      <c r="E557" s="34" t="s">
        <v>49</v>
      </c>
      <c r="F557" s="34" t="s">
        <v>142</v>
      </c>
      <c r="G557" s="21"/>
      <c r="H557" s="21"/>
      <c r="I557" s="21" t="s">
        <v>26</v>
      </c>
      <c r="J557" s="21" t="s">
        <v>8</v>
      </c>
      <c r="M557" s="12"/>
    </row>
    <row r="558" spans="1:13" ht="18" customHeight="1">
      <c r="A558" s="4">
        <v>557</v>
      </c>
      <c r="B558" s="37">
        <v>42579</v>
      </c>
      <c r="C558" s="34" t="s">
        <v>72</v>
      </c>
      <c r="D558" s="34" t="s">
        <v>36</v>
      </c>
      <c r="E558" s="34" t="s">
        <v>6</v>
      </c>
      <c r="F558" s="34" t="s">
        <v>28</v>
      </c>
      <c r="G558" s="21"/>
      <c r="H558" s="21"/>
      <c r="I558" s="21" t="s">
        <v>20</v>
      </c>
      <c r="J558" s="21" t="s">
        <v>13</v>
      </c>
      <c r="M558" s="12"/>
    </row>
    <row r="559" spans="1:13" ht="18" customHeight="1">
      <c r="A559" s="4">
        <v>558</v>
      </c>
      <c r="B559" s="37">
        <v>42579</v>
      </c>
      <c r="C559" s="34" t="s">
        <v>35</v>
      </c>
      <c r="D559" s="34" t="s">
        <v>34</v>
      </c>
      <c r="E559" s="34" t="s">
        <v>7</v>
      </c>
      <c r="F559" s="34" t="s">
        <v>11</v>
      </c>
      <c r="G559" s="21"/>
      <c r="H559" s="21"/>
      <c r="I559" s="21" t="s">
        <v>38</v>
      </c>
      <c r="J559" s="21" t="s">
        <v>14</v>
      </c>
      <c r="M559" s="12"/>
    </row>
    <row r="560" spans="1:13" ht="18" customHeight="1">
      <c r="A560" s="4">
        <v>559</v>
      </c>
      <c r="B560" s="37">
        <v>42579</v>
      </c>
      <c r="C560" s="34" t="s">
        <v>43</v>
      </c>
      <c r="D560" s="34" t="s">
        <v>49</v>
      </c>
      <c r="E560" s="34" t="s">
        <v>142</v>
      </c>
      <c r="F560" s="34" t="s">
        <v>132</v>
      </c>
      <c r="G560" s="21"/>
      <c r="H560" s="21"/>
      <c r="I560" s="21" t="s">
        <v>26</v>
      </c>
      <c r="J560" s="21" t="s">
        <v>8</v>
      </c>
      <c r="M560" s="12"/>
    </row>
    <row r="561" spans="1:13" ht="18" customHeight="1">
      <c r="A561" s="4">
        <v>560</v>
      </c>
      <c r="B561" s="37">
        <v>42579</v>
      </c>
      <c r="C561" s="34" t="s">
        <v>24</v>
      </c>
      <c r="D561" s="34" t="s">
        <v>47</v>
      </c>
      <c r="E561" s="34" t="s">
        <v>15</v>
      </c>
      <c r="F561" s="34" t="s">
        <v>23</v>
      </c>
      <c r="G561" s="21"/>
      <c r="H561" s="21"/>
      <c r="I561" s="21" t="s">
        <v>37</v>
      </c>
      <c r="J561" s="21" t="s">
        <v>19</v>
      </c>
      <c r="M561" s="12"/>
    </row>
    <row r="562" spans="1:13" ht="18" customHeight="1">
      <c r="A562" s="4">
        <v>561</v>
      </c>
      <c r="B562" s="37">
        <v>42579</v>
      </c>
      <c r="C562" s="36" t="s">
        <v>33</v>
      </c>
      <c r="D562" s="34" t="s">
        <v>21</v>
      </c>
      <c r="E562" s="34" t="s">
        <v>29</v>
      </c>
      <c r="F562" s="34" t="s">
        <v>22</v>
      </c>
      <c r="G562" s="21"/>
      <c r="H562" s="21"/>
      <c r="I562" s="21" t="s">
        <v>32</v>
      </c>
      <c r="J562" s="21" t="s">
        <v>31</v>
      </c>
      <c r="M562" s="13"/>
    </row>
    <row r="563" spans="1:13" ht="18" customHeight="1">
      <c r="A563" s="4">
        <v>562</v>
      </c>
      <c r="B563" s="37">
        <v>42580</v>
      </c>
      <c r="C563" s="34" t="s">
        <v>4</v>
      </c>
      <c r="D563" s="34" t="s">
        <v>29</v>
      </c>
      <c r="E563" s="34" t="s">
        <v>18</v>
      </c>
      <c r="F563" s="34" t="s">
        <v>30</v>
      </c>
      <c r="G563" s="21"/>
      <c r="H563" s="21"/>
      <c r="I563" s="21" t="s">
        <v>37</v>
      </c>
      <c r="J563" s="21" t="s">
        <v>14</v>
      </c>
      <c r="M563" s="12"/>
    </row>
    <row r="564" spans="1:13" ht="18" customHeight="1">
      <c r="A564" s="4">
        <v>563</v>
      </c>
      <c r="B564" s="37">
        <v>42580</v>
      </c>
      <c r="C564" s="34" t="s">
        <v>153</v>
      </c>
      <c r="D564" s="34" t="s">
        <v>50</v>
      </c>
      <c r="E564" s="34" t="s">
        <v>23</v>
      </c>
      <c r="F564" s="34" t="s">
        <v>146</v>
      </c>
      <c r="G564" s="21"/>
      <c r="H564" s="21"/>
      <c r="I564" s="21" t="s">
        <v>38</v>
      </c>
      <c r="J564" s="21" t="s">
        <v>20</v>
      </c>
      <c r="M564" s="12"/>
    </row>
    <row r="565" spans="1:13" ht="18" customHeight="1">
      <c r="A565" s="4">
        <v>564</v>
      </c>
      <c r="B565" s="37">
        <v>42580</v>
      </c>
      <c r="C565" s="34" t="s">
        <v>34</v>
      </c>
      <c r="D565" s="34" t="s">
        <v>142</v>
      </c>
      <c r="E565" s="34" t="s">
        <v>132</v>
      </c>
      <c r="F565" s="34" t="s">
        <v>46</v>
      </c>
      <c r="G565" s="21"/>
      <c r="H565" s="21"/>
      <c r="I565" s="21" t="s">
        <v>26</v>
      </c>
      <c r="J565" s="21" t="s">
        <v>32</v>
      </c>
      <c r="M565" s="12"/>
    </row>
    <row r="566" spans="1:13" ht="18" customHeight="1">
      <c r="A566" s="4">
        <v>565</v>
      </c>
      <c r="B566" s="37">
        <v>42580</v>
      </c>
      <c r="C566" s="34" t="s">
        <v>5</v>
      </c>
      <c r="D566" s="34" t="s">
        <v>39</v>
      </c>
      <c r="E566" s="34" t="s">
        <v>40</v>
      </c>
      <c r="F566" s="34" t="s">
        <v>10</v>
      </c>
      <c r="G566" s="21"/>
      <c r="H566" s="21"/>
      <c r="I566" s="21" t="s">
        <v>8</v>
      </c>
      <c r="J566" s="21" t="s">
        <v>9</v>
      </c>
      <c r="M566" s="12"/>
    </row>
    <row r="567" spans="1:13" ht="18" customHeight="1">
      <c r="A567" s="4">
        <v>566</v>
      </c>
      <c r="B567" s="37">
        <v>42580</v>
      </c>
      <c r="C567" s="34" t="s">
        <v>36</v>
      </c>
      <c r="D567" s="34" t="s">
        <v>7</v>
      </c>
      <c r="E567" s="34" t="s">
        <v>11</v>
      </c>
      <c r="F567" s="34" t="s">
        <v>16</v>
      </c>
      <c r="G567" s="21"/>
      <c r="H567" s="21"/>
      <c r="I567" s="21" t="s">
        <v>19</v>
      </c>
      <c r="J567" s="21" t="s">
        <v>13</v>
      </c>
      <c r="M567" s="12"/>
    </row>
    <row r="568" spans="1:13" ht="18" customHeight="1">
      <c r="A568" s="4">
        <v>567</v>
      </c>
      <c r="B568" s="37">
        <v>42580</v>
      </c>
      <c r="C568" s="34" t="s">
        <v>131</v>
      </c>
      <c r="D568" s="34" t="s">
        <v>27</v>
      </c>
      <c r="E568" s="34" t="s">
        <v>12</v>
      </c>
      <c r="F568" s="34" t="s">
        <v>41</v>
      </c>
      <c r="G568" s="21"/>
      <c r="H568" s="21"/>
      <c r="I568" s="21" t="s">
        <v>31</v>
      </c>
      <c r="J568" s="21" t="s">
        <v>25</v>
      </c>
      <c r="M568" s="12"/>
    </row>
    <row r="569" spans="1:13" ht="18" customHeight="1">
      <c r="A569" s="4">
        <v>568</v>
      </c>
      <c r="B569" s="37">
        <v>42581</v>
      </c>
      <c r="C569" s="34" t="s">
        <v>7</v>
      </c>
      <c r="D569" s="34" t="s">
        <v>11</v>
      </c>
      <c r="E569" s="34" t="s">
        <v>16</v>
      </c>
      <c r="F569" s="34" t="s">
        <v>17</v>
      </c>
      <c r="G569" s="21"/>
      <c r="H569" s="21"/>
      <c r="I569" s="21" t="s">
        <v>19</v>
      </c>
      <c r="J569" s="21" t="s">
        <v>13</v>
      </c>
      <c r="M569" s="12"/>
    </row>
    <row r="570" spans="1:13" ht="18" customHeight="1">
      <c r="A570" s="4">
        <v>569</v>
      </c>
      <c r="B570" s="37">
        <v>42581</v>
      </c>
      <c r="C570" s="34" t="s">
        <v>39</v>
      </c>
      <c r="D570" s="34" t="s">
        <v>40</v>
      </c>
      <c r="E570" s="34" t="s">
        <v>10</v>
      </c>
      <c r="F570" s="34" t="s">
        <v>35</v>
      </c>
      <c r="G570" s="21"/>
      <c r="H570" s="21"/>
      <c r="I570" s="21" t="s">
        <v>8</v>
      </c>
      <c r="J570" s="21" t="s">
        <v>9</v>
      </c>
      <c r="M570" s="12"/>
    </row>
    <row r="571" spans="1:13" ht="18" customHeight="1">
      <c r="A571" s="4">
        <v>570</v>
      </c>
      <c r="B571" s="37">
        <v>42581</v>
      </c>
      <c r="C571" s="34" t="s">
        <v>29</v>
      </c>
      <c r="D571" s="34" t="s">
        <v>18</v>
      </c>
      <c r="E571" s="34" t="s">
        <v>30</v>
      </c>
      <c r="F571" s="34" t="s">
        <v>33</v>
      </c>
      <c r="G571" s="21"/>
      <c r="H571" s="21"/>
      <c r="I571" s="21" t="s">
        <v>37</v>
      </c>
      <c r="J571" s="21" t="s">
        <v>14</v>
      </c>
      <c r="M571" s="12"/>
    </row>
    <row r="572" spans="1:13" ht="18" customHeight="1">
      <c r="A572" s="4">
        <v>571</v>
      </c>
      <c r="B572" s="37">
        <v>42581</v>
      </c>
      <c r="C572" s="34" t="s">
        <v>142</v>
      </c>
      <c r="D572" s="34" t="s">
        <v>132</v>
      </c>
      <c r="E572" s="34" t="s">
        <v>46</v>
      </c>
      <c r="F572" s="34" t="s">
        <v>72</v>
      </c>
      <c r="G572" s="21"/>
      <c r="H572" s="21"/>
      <c r="I572" s="21" t="s">
        <v>26</v>
      </c>
      <c r="J572" s="21" t="s">
        <v>32</v>
      </c>
      <c r="M572" s="12"/>
    </row>
    <row r="573" spans="1:13" ht="18" customHeight="1">
      <c r="A573" s="4">
        <v>572</v>
      </c>
      <c r="B573" s="37">
        <v>42581</v>
      </c>
      <c r="C573" s="34" t="s">
        <v>50</v>
      </c>
      <c r="D573" s="34" t="s">
        <v>23</v>
      </c>
      <c r="E573" s="34" t="s">
        <v>146</v>
      </c>
      <c r="F573" s="34" t="s">
        <v>43</v>
      </c>
      <c r="G573" s="21"/>
      <c r="H573" s="21"/>
      <c r="I573" s="21" t="s">
        <v>38</v>
      </c>
      <c r="J573" s="21" t="s">
        <v>20</v>
      </c>
      <c r="M573" s="12"/>
    </row>
    <row r="574" spans="1:13" ht="18" customHeight="1">
      <c r="A574" s="4">
        <v>573</v>
      </c>
      <c r="B574" s="37">
        <v>42581</v>
      </c>
      <c r="C574" s="34" t="s">
        <v>27</v>
      </c>
      <c r="D574" s="34" t="s">
        <v>12</v>
      </c>
      <c r="E574" s="34" t="s">
        <v>41</v>
      </c>
      <c r="F574" s="34" t="s">
        <v>48</v>
      </c>
      <c r="G574" s="21"/>
      <c r="H574" s="21"/>
      <c r="I574" s="21" t="s">
        <v>31</v>
      </c>
      <c r="J574" s="21" t="s">
        <v>25</v>
      </c>
      <c r="M574" s="12"/>
    </row>
    <row r="575" spans="1:13" ht="18" customHeight="1">
      <c r="A575" s="4">
        <v>574</v>
      </c>
      <c r="B575" s="37">
        <v>42582</v>
      </c>
      <c r="C575" s="34" t="s">
        <v>40</v>
      </c>
      <c r="D575" s="34" t="s">
        <v>10</v>
      </c>
      <c r="E575" s="34" t="s">
        <v>35</v>
      </c>
      <c r="F575" s="34" t="s">
        <v>5</v>
      </c>
      <c r="G575" s="21"/>
      <c r="H575" s="21"/>
      <c r="I575" s="21" t="s">
        <v>8</v>
      </c>
      <c r="J575" s="21" t="s">
        <v>9</v>
      </c>
      <c r="M575" s="12"/>
    </row>
    <row r="576" spans="1:13" ht="18" customHeight="1">
      <c r="A576" s="4">
        <v>575</v>
      </c>
      <c r="B576" s="37">
        <v>42582</v>
      </c>
      <c r="C576" s="34" t="s">
        <v>132</v>
      </c>
      <c r="D576" s="34" t="s">
        <v>46</v>
      </c>
      <c r="E576" s="34" t="s">
        <v>72</v>
      </c>
      <c r="F576" s="34" t="s">
        <v>34</v>
      </c>
      <c r="G576" s="21"/>
      <c r="H576" s="21"/>
      <c r="I576" s="21" t="s">
        <v>26</v>
      </c>
      <c r="J576" s="21" t="s">
        <v>32</v>
      </c>
      <c r="M576" s="12"/>
    </row>
    <row r="577" spans="1:13" ht="18" customHeight="1">
      <c r="A577" s="4">
        <v>576</v>
      </c>
      <c r="B577" s="37">
        <v>42582</v>
      </c>
      <c r="C577" s="34" t="s">
        <v>23</v>
      </c>
      <c r="D577" s="34" t="s">
        <v>146</v>
      </c>
      <c r="E577" s="34" t="s">
        <v>43</v>
      </c>
      <c r="F577" s="34" t="s">
        <v>153</v>
      </c>
      <c r="G577" s="21"/>
      <c r="H577" s="21"/>
      <c r="I577" s="21" t="s">
        <v>38</v>
      </c>
      <c r="J577" s="21" t="s">
        <v>20</v>
      </c>
      <c r="M577" s="12"/>
    </row>
    <row r="578" spans="1:13" ht="18" customHeight="1">
      <c r="A578" s="4">
        <v>577</v>
      </c>
      <c r="B578" s="37">
        <v>42582</v>
      </c>
      <c r="C578" s="34" t="s">
        <v>11</v>
      </c>
      <c r="D578" s="34" t="s">
        <v>16</v>
      </c>
      <c r="E578" s="34" t="s">
        <v>17</v>
      </c>
      <c r="F578" s="34" t="s">
        <v>36</v>
      </c>
      <c r="G578" s="21"/>
      <c r="H578" s="21"/>
      <c r="I578" s="21" t="s">
        <v>19</v>
      </c>
      <c r="J578" s="21" t="s">
        <v>13</v>
      </c>
      <c r="M578" s="12"/>
    </row>
    <row r="579" spans="1:13" ht="18" customHeight="1">
      <c r="A579" s="4">
        <v>578</v>
      </c>
      <c r="B579" s="37">
        <v>42582</v>
      </c>
      <c r="C579" s="34" t="s">
        <v>18</v>
      </c>
      <c r="D579" s="34" t="s">
        <v>30</v>
      </c>
      <c r="E579" s="34" t="s">
        <v>33</v>
      </c>
      <c r="F579" s="34" t="s">
        <v>4</v>
      </c>
      <c r="G579" s="21"/>
      <c r="H579" s="21"/>
      <c r="I579" s="21" t="s">
        <v>37</v>
      </c>
      <c r="J579" s="21" t="s">
        <v>14</v>
      </c>
      <c r="M579" s="12"/>
    </row>
    <row r="580" spans="1:13" ht="18" customHeight="1">
      <c r="A580" s="4">
        <v>579</v>
      </c>
      <c r="B580" s="37">
        <v>42582</v>
      </c>
      <c r="C580" s="34" t="s">
        <v>12</v>
      </c>
      <c r="D580" s="34" t="s">
        <v>41</v>
      </c>
      <c r="E580" s="34" t="s">
        <v>48</v>
      </c>
      <c r="F580" s="34" t="s">
        <v>131</v>
      </c>
      <c r="G580" s="21"/>
      <c r="H580" s="21"/>
      <c r="I580" s="21" t="s">
        <v>31</v>
      </c>
      <c r="J580" s="21" t="s">
        <v>25</v>
      </c>
      <c r="M580" s="12"/>
    </row>
    <row r="581" spans="1:13" ht="18" customHeight="1">
      <c r="A581" s="4">
        <v>580</v>
      </c>
      <c r="B581" s="37">
        <v>42584</v>
      </c>
      <c r="C581" s="34" t="s">
        <v>41</v>
      </c>
      <c r="D581" s="34" t="s">
        <v>33</v>
      </c>
      <c r="E581" s="34" t="s">
        <v>22</v>
      </c>
      <c r="F581" s="34" t="s">
        <v>50</v>
      </c>
      <c r="G581" s="21"/>
      <c r="H581" s="21"/>
      <c r="I581" s="21" t="s">
        <v>13</v>
      </c>
      <c r="J581" s="21" t="s">
        <v>38</v>
      </c>
      <c r="M581" s="12"/>
    </row>
    <row r="582" spans="1:13" ht="18" customHeight="1">
      <c r="A582" s="4">
        <v>581</v>
      </c>
      <c r="B582" s="37">
        <v>42584</v>
      </c>
      <c r="C582" s="34" t="s">
        <v>49</v>
      </c>
      <c r="D582" s="34" t="s">
        <v>6</v>
      </c>
      <c r="E582" s="34" t="s">
        <v>153</v>
      </c>
      <c r="F582" s="34" t="s">
        <v>45</v>
      </c>
      <c r="G582" s="21"/>
      <c r="H582" s="21"/>
      <c r="I582" s="21" t="s">
        <v>9</v>
      </c>
      <c r="J582" s="21" t="s">
        <v>26</v>
      </c>
      <c r="M582" s="12"/>
    </row>
    <row r="583" spans="1:13" ht="18" customHeight="1">
      <c r="A583" s="4">
        <v>582</v>
      </c>
      <c r="B583" s="37">
        <v>42584</v>
      </c>
      <c r="C583" s="34" t="s">
        <v>10</v>
      </c>
      <c r="D583" s="34" t="s">
        <v>15</v>
      </c>
      <c r="E583" s="34" t="s">
        <v>5</v>
      </c>
      <c r="F583" s="34" t="s">
        <v>142</v>
      </c>
      <c r="G583" s="21"/>
      <c r="H583" s="21"/>
      <c r="I583" s="21" t="s">
        <v>20</v>
      </c>
      <c r="J583" s="21" t="s">
        <v>37</v>
      </c>
      <c r="M583" s="12"/>
    </row>
    <row r="584" spans="1:13" ht="18" customHeight="1">
      <c r="A584" s="4">
        <v>583</v>
      </c>
      <c r="B584" s="37">
        <v>42584</v>
      </c>
      <c r="C584" s="34" t="s">
        <v>46</v>
      </c>
      <c r="D584" s="34" t="s">
        <v>17</v>
      </c>
      <c r="E584" s="34" t="s">
        <v>131</v>
      </c>
      <c r="F584" s="34" t="s">
        <v>40</v>
      </c>
      <c r="G584" s="21"/>
      <c r="H584" s="21"/>
      <c r="I584" s="21" t="s">
        <v>8</v>
      </c>
      <c r="J584" s="21" t="s">
        <v>31</v>
      </c>
      <c r="M584" s="12"/>
    </row>
    <row r="585" spans="1:13" ht="18" customHeight="1">
      <c r="A585" s="4">
        <v>584</v>
      </c>
      <c r="B585" s="37">
        <v>42584</v>
      </c>
      <c r="C585" s="34" t="s">
        <v>30</v>
      </c>
      <c r="D585" s="34" t="s">
        <v>43</v>
      </c>
      <c r="E585" s="34" t="s">
        <v>4</v>
      </c>
      <c r="F585" s="34" t="s">
        <v>27</v>
      </c>
      <c r="G585" s="21"/>
      <c r="H585" s="21"/>
      <c r="I585" s="21" t="s">
        <v>32</v>
      </c>
      <c r="J585" s="21" t="s">
        <v>25</v>
      </c>
      <c r="M585" s="12"/>
    </row>
    <row r="586" spans="1:13" ht="18" customHeight="1">
      <c r="A586" s="4">
        <v>585</v>
      </c>
      <c r="B586" s="37">
        <v>42584</v>
      </c>
      <c r="C586" s="34" t="s">
        <v>21</v>
      </c>
      <c r="D586" s="34" t="s">
        <v>72</v>
      </c>
      <c r="E586" s="34" t="s">
        <v>36</v>
      </c>
      <c r="F586" s="34" t="s">
        <v>39</v>
      </c>
      <c r="G586" s="21"/>
      <c r="H586" s="21"/>
      <c r="I586" s="21" t="s">
        <v>14</v>
      </c>
      <c r="J586" s="21" t="s">
        <v>19</v>
      </c>
      <c r="M586" s="12"/>
    </row>
    <row r="587" spans="1:13" ht="18" customHeight="1">
      <c r="A587" s="4">
        <v>586</v>
      </c>
      <c r="B587" s="37">
        <v>42585</v>
      </c>
      <c r="C587" s="34" t="s">
        <v>72</v>
      </c>
      <c r="D587" s="34" t="s">
        <v>36</v>
      </c>
      <c r="E587" s="34" t="s">
        <v>39</v>
      </c>
      <c r="F587" s="34" t="s">
        <v>12</v>
      </c>
      <c r="G587" s="21"/>
      <c r="H587" s="21"/>
      <c r="I587" s="21" t="s">
        <v>14</v>
      </c>
      <c r="J587" s="21" t="s">
        <v>19</v>
      </c>
      <c r="M587" s="12"/>
    </row>
    <row r="588" spans="1:13" ht="18" customHeight="1">
      <c r="A588" s="4">
        <v>587</v>
      </c>
      <c r="B588" s="37">
        <v>42585</v>
      </c>
      <c r="C588" s="34" t="s">
        <v>6</v>
      </c>
      <c r="D588" s="34" t="s">
        <v>153</v>
      </c>
      <c r="E588" s="34" t="s">
        <v>45</v>
      </c>
      <c r="F588" s="34" t="s">
        <v>18</v>
      </c>
      <c r="G588" s="21"/>
      <c r="H588" s="21"/>
      <c r="I588" s="21" t="s">
        <v>9</v>
      </c>
      <c r="J588" s="21" t="s">
        <v>26</v>
      </c>
      <c r="M588" s="12"/>
    </row>
    <row r="589" spans="1:13" ht="18" customHeight="1">
      <c r="A589" s="4">
        <v>588</v>
      </c>
      <c r="B589" s="37">
        <v>42585</v>
      </c>
      <c r="C589" s="34" t="s">
        <v>43</v>
      </c>
      <c r="D589" s="34" t="s">
        <v>4</v>
      </c>
      <c r="E589" s="34" t="s">
        <v>27</v>
      </c>
      <c r="F589" s="34" t="s">
        <v>24</v>
      </c>
      <c r="G589" s="21"/>
      <c r="H589" s="21"/>
      <c r="I589" s="21" t="s">
        <v>32</v>
      </c>
      <c r="J589" s="21" t="s">
        <v>25</v>
      </c>
      <c r="M589" s="12"/>
    </row>
    <row r="590" spans="1:13" ht="18" customHeight="1">
      <c r="A590" s="4">
        <v>589</v>
      </c>
      <c r="B590" s="37">
        <v>42585</v>
      </c>
      <c r="C590" s="34" t="s">
        <v>15</v>
      </c>
      <c r="D590" s="34" t="s">
        <v>5</v>
      </c>
      <c r="E590" s="34" t="s">
        <v>142</v>
      </c>
      <c r="F590" s="34" t="s">
        <v>23</v>
      </c>
      <c r="G590" s="21"/>
      <c r="H590" s="21"/>
      <c r="I590" s="21" t="s">
        <v>20</v>
      </c>
      <c r="J590" s="21" t="s">
        <v>37</v>
      </c>
      <c r="M590" s="12"/>
    </row>
    <row r="591" spans="1:13" ht="18" customHeight="1">
      <c r="A591" s="4">
        <v>590</v>
      </c>
      <c r="B591" s="37">
        <v>42585</v>
      </c>
      <c r="C591" s="34" t="s">
        <v>17</v>
      </c>
      <c r="D591" s="34" t="s">
        <v>131</v>
      </c>
      <c r="E591" s="34" t="s">
        <v>40</v>
      </c>
      <c r="F591" s="34" t="s">
        <v>132</v>
      </c>
      <c r="G591" s="21"/>
      <c r="H591" s="21"/>
      <c r="I591" s="21" t="s">
        <v>8</v>
      </c>
      <c r="J591" s="21" t="s">
        <v>31</v>
      </c>
      <c r="M591" s="12"/>
    </row>
    <row r="592" spans="1:13" ht="18" customHeight="1">
      <c r="A592" s="4">
        <v>591</v>
      </c>
      <c r="B592" s="37">
        <v>42585</v>
      </c>
      <c r="C592" s="34" t="s">
        <v>33</v>
      </c>
      <c r="D592" s="34" t="s">
        <v>22</v>
      </c>
      <c r="E592" s="34" t="s">
        <v>50</v>
      </c>
      <c r="F592" s="34" t="s">
        <v>44</v>
      </c>
      <c r="G592" s="21"/>
      <c r="H592" s="21"/>
      <c r="I592" s="21" t="s">
        <v>13</v>
      </c>
      <c r="J592" s="21" t="s">
        <v>38</v>
      </c>
      <c r="M592" s="12"/>
    </row>
    <row r="593" spans="1:13" ht="18" customHeight="1">
      <c r="A593" s="4">
        <v>592</v>
      </c>
      <c r="B593" s="37">
        <v>42586</v>
      </c>
      <c r="C593" s="34" t="s">
        <v>4</v>
      </c>
      <c r="D593" s="34" t="s">
        <v>27</v>
      </c>
      <c r="E593" s="34" t="s">
        <v>24</v>
      </c>
      <c r="F593" s="34" t="s">
        <v>30</v>
      </c>
      <c r="G593" s="21"/>
      <c r="H593" s="21"/>
      <c r="I593" s="21" t="s">
        <v>32</v>
      </c>
      <c r="J593" s="21" t="s">
        <v>25</v>
      </c>
      <c r="M593" s="12"/>
    </row>
    <row r="594" spans="1:13" ht="18" customHeight="1">
      <c r="A594" s="4">
        <v>593</v>
      </c>
      <c r="B594" s="37">
        <v>42586</v>
      </c>
      <c r="C594" s="34" t="s">
        <v>153</v>
      </c>
      <c r="D594" s="34" t="s">
        <v>45</v>
      </c>
      <c r="E594" s="34" t="s">
        <v>18</v>
      </c>
      <c r="F594" s="34" t="s">
        <v>49</v>
      </c>
      <c r="G594" s="21"/>
      <c r="H594" s="21"/>
      <c r="I594" s="21" t="s">
        <v>9</v>
      </c>
      <c r="J594" s="21" t="s">
        <v>26</v>
      </c>
      <c r="M594" s="12"/>
    </row>
    <row r="595" spans="1:13" ht="18" customHeight="1">
      <c r="A595" s="4">
        <v>594</v>
      </c>
      <c r="B595" s="37">
        <v>42586</v>
      </c>
      <c r="C595" s="34" t="s">
        <v>36</v>
      </c>
      <c r="D595" s="34" t="s">
        <v>39</v>
      </c>
      <c r="E595" s="36" t="s">
        <v>12</v>
      </c>
      <c r="F595" s="34" t="s">
        <v>21</v>
      </c>
      <c r="G595" s="21"/>
      <c r="H595" s="21"/>
      <c r="I595" s="21" t="s">
        <v>14</v>
      </c>
      <c r="J595" s="21" t="s">
        <v>19</v>
      </c>
      <c r="M595" s="12"/>
    </row>
    <row r="596" spans="1:13" ht="18" customHeight="1">
      <c r="A596" s="4">
        <v>595</v>
      </c>
      <c r="B596" s="37">
        <v>42586</v>
      </c>
      <c r="C596" s="34" t="s">
        <v>131</v>
      </c>
      <c r="D596" s="34" t="s">
        <v>40</v>
      </c>
      <c r="E596" s="34" t="s">
        <v>132</v>
      </c>
      <c r="F596" s="34" t="s">
        <v>46</v>
      </c>
      <c r="G596" s="21"/>
      <c r="H596" s="21"/>
      <c r="I596" s="21" t="s">
        <v>8</v>
      </c>
      <c r="J596" s="21" t="s">
        <v>31</v>
      </c>
      <c r="M596" s="12"/>
    </row>
    <row r="597" spans="1:13" ht="18" customHeight="1">
      <c r="A597" s="4">
        <v>596</v>
      </c>
      <c r="B597" s="37">
        <v>42586</v>
      </c>
      <c r="C597" s="34" t="s">
        <v>22</v>
      </c>
      <c r="D597" s="34" t="s">
        <v>50</v>
      </c>
      <c r="E597" s="34" t="s">
        <v>44</v>
      </c>
      <c r="F597" s="34" t="s">
        <v>41</v>
      </c>
      <c r="G597" s="21"/>
      <c r="H597" s="21"/>
      <c r="I597" s="21" t="s">
        <v>13</v>
      </c>
      <c r="J597" s="21" t="s">
        <v>38</v>
      </c>
      <c r="M597" s="12"/>
    </row>
    <row r="598" spans="1:13" ht="18" customHeight="1">
      <c r="A598" s="4">
        <v>597</v>
      </c>
      <c r="B598" s="37">
        <v>42587</v>
      </c>
      <c r="C598" s="34" t="s">
        <v>45</v>
      </c>
      <c r="D598" s="34" t="s">
        <v>18</v>
      </c>
      <c r="E598" s="34" t="s">
        <v>49</v>
      </c>
      <c r="F598" s="34" t="s">
        <v>6</v>
      </c>
      <c r="G598" s="21"/>
      <c r="H598" s="21"/>
      <c r="I598" s="21" t="s">
        <v>9</v>
      </c>
      <c r="J598" s="21" t="s">
        <v>32</v>
      </c>
      <c r="M598" s="12"/>
    </row>
    <row r="599" spans="1:13" ht="18" customHeight="1">
      <c r="A599" s="4">
        <v>598</v>
      </c>
      <c r="B599" s="37">
        <v>42587</v>
      </c>
      <c r="C599" s="34" t="s">
        <v>39</v>
      </c>
      <c r="D599" s="34" t="s">
        <v>24</v>
      </c>
      <c r="E599" s="34" t="s">
        <v>30</v>
      </c>
      <c r="F599" s="34" t="s">
        <v>10</v>
      </c>
      <c r="G599" s="21"/>
      <c r="H599" s="21"/>
      <c r="I599" s="21" t="s">
        <v>13</v>
      </c>
      <c r="J599" s="21" t="s">
        <v>20</v>
      </c>
      <c r="M599" s="12"/>
    </row>
    <row r="600" spans="1:13" ht="18" customHeight="1">
      <c r="A600" s="4">
        <v>599</v>
      </c>
      <c r="B600" s="37">
        <v>42587</v>
      </c>
      <c r="C600" s="34" t="s">
        <v>47</v>
      </c>
      <c r="D600" s="34" t="s">
        <v>35</v>
      </c>
      <c r="E600" s="34" t="s">
        <v>34</v>
      </c>
      <c r="F600" s="34" t="s">
        <v>29</v>
      </c>
      <c r="G600" s="21"/>
      <c r="H600" s="21"/>
      <c r="I600" s="21" t="s">
        <v>19</v>
      </c>
      <c r="J600" s="21" t="s">
        <v>37</v>
      </c>
      <c r="M600" s="12"/>
    </row>
    <row r="601" spans="1:13" ht="18" customHeight="1">
      <c r="A601" s="4">
        <v>600</v>
      </c>
      <c r="B601" s="37">
        <v>42587</v>
      </c>
      <c r="C601" s="34" t="s">
        <v>5</v>
      </c>
      <c r="D601" s="36" t="s">
        <v>142</v>
      </c>
      <c r="E601" s="34" t="s">
        <v>21</v>
      </c>
      <c r="F601" s="34" t="s">
        <v>7</v>
      </c>
      <c r="G601" s="21"/>
      <c r="H601" s="21"/>
      <c r="I601" s="21" t="s">
        <v>25</v>
      </c>
      <c r="J601" s="21" t="s">
        <v>31</v>
      </c>
      <c r="M601" s="12"/>
    </row>
    <row r="602" spans="1:13" ht="18" customHeight="1">
      <c r="A602" s="4">
        <v>601</v>
      </c>
      <c r="B602" s="37">
        <v>42587</v>
      </c>
      <c r="C602" s="34" t="s">
        <v>11</v>
      </c>
      <c r="D602" s="34" t="s">
        <v>132</v>
      </c>
      <c r="E602" s="34" t="s">
        <v>23</v>
      </c>
      <c r="F602" s="34" t="s">
        <v>43</v>
      </c>
      <c r="G602" s="21"/>
      <c r="H602" s="21"/>
      <c r="I602" s="21" t="s">
        <v>26</v>
      </c>
      <c r="J602" s="21" t="s">
        <v>8</v>
      </c>
      <c r="M602" s="12"/>
    </row>
    <row r="603" spans="1:13" ht="18" customHeight="1">
      <c r="A603" s="4">
        <v>602</v>
      </c>
      <c r="B603" s="37">
        <v>42587</v>
      </c>
      <c r="C603" s="34" t="s">
        <v>16</v>
      </c>
      <c r="D603" s="34" t="s">
        <v>12</v>
      </c>
      <c r="E603" s="34" t="s">
        <v>48</v>
      </c>
      <c r="F603" s="34" t="s">
        <v>33</v>
      </c>
      <c r="G603" s="21"/>
      <c r="H603" s="21"/>
      <c r="I603" s="21" t="s">
        <v>14</v>
      </c>
      <c r="J603" s="21" t="s">
        <v>38</v>
      </c>
      <c r="M603" s="12"/>
    </row>
    <row r="604" spans="1:13" ht="18" customHeight="1">
      <c r="A604" s="4">
        <v>603</v>
      </c>
      <c r="B604" s="37">
        <v>42588</v>
      </c>
      <c r="C604" s="36" t="s">
        <v>35</v>
      </c>
      <c r="D604" s="34" t="s">
        <v>34</v>
      </c>
      <c r="E604" s="34" t="s">
        <v>29</v>
      </c>
      <c r="F604" s="34" t="s">
        <v>42</v>
      </c>
      <c r="G604" s="21"/>
      <c r="H604" s="21"/>
      <c r="I604" s="21" t="s">
        <v>19</v>
      </c>
      <c r="J604" s="21" t="s">
        <v>37</v>
      </c>
      <c r="M604" s="13"/>
    </row>
    <row r="605" spans="1:13" ht="18" customHeight="1">
      <c r="A605" s="4">
        <v>604</v>
      </c>
      <c r="B605" s="37">
        <v>42588</v>
      </c>
      <c r="C605" s="34" t="s">
        <v>132</v>
      </c>
      <c r="D605" s="34" t="s">
        <v>23</v>
      </c>
      <c r="E605" s="34" t="s">
        <v>43</v>
      </c>
      <c r="F605" s="34" t="s">
        <v>15</v>
      </c>
      <c r="G605" s="21"/>
      <c r="H605" s="21"/>
      <c r="I605" s="21" t="s">
        <v>26</v>
      </c>
      <c r="J605" s="21" t="s">
        <v>8</v>
      </c>
      <c r="M605" s="12"/>
    </row>
    <row r="606" spans="1:13" ht="18" customHeight="1">
      <c r="A606" s="4">
        <v>605</v>
      </c>
      <c r="B606" s="37">
        <v>42588</v>
      </c>
      <c r="C606" s="34" t="s">
        <v>142</v>
      </c>
      <c r="D606" s="34" t="s">
        <v>21</v>
      </c>
      <c r="E606" s="34" t="s">
        <v>7</v>
      </c>
      <c r="F606" s="34" t="s">
        <v>146</v>
      </c>
      <c r="G606" s="21"/>
      <c r="H606" s="21"/>
      <c r="I606" s="21" t="s">
        <v>25</v>
      </c>
      <c r="J606" s="21" t="s">
        <v>31</v>
      </c>
      <c r="M606" s="12"/>
    </row>
    <row r="607" spans="1:13" ht="18" customHeight="1">
      <c r="A607" s="4">
        <v>606</v>
      </c>
      <c r="B607" s="37">
        <v>42588</v>
      </c>
      <c r="C607" s="34" t="s">
        <v>24</v>
      </c>
      <c r="D607" s="34" t="s">
        <v>30</v>
      </c>
      <c r="E607" s="34" t="s">
        <v>10</v>
      </c>
      <c r="F607" s="34" t="s">
        <v>131</v>
      </c>
      <c r="G607" s="21"/>
      <c r="H607" s="21"/>
      <c r="I607" s="21" t="s">
        <v>13</v>
      </c>
      <c r="J607" s="21" t="s">
        <v>20</v>
      </c>
      <c r="M607" s="12"/>
    </row>
    <row r="608" spans="1:13" ht="18" customHeight="1">
      <c r="A608" s="4">
        <v>607</v>
      </c>
      <c r="B608" s="37">
        <v>42588</v>
      </c>
      <c r="C608" s="34" t="s">
        <v>18</v>
      </c>
      <c r="D608" s="34" t="s">
        <v>49</v>
      </c>
      <c r="E608" s="34" t="s">
        <v>6</v>
      </c>
      <c r="F608" s="34" t="s">
        <v>153</v>
      </c>
      <c r="G608" s="21"/>
      <c r="H608" s="21"/>
      <c r="I608" s="21" t="s">
        <v>9</v>
      </c>
      <c r="J608" s="21" t="s">
        <v>32</v>
      </c>
      <c r="M608" s="12"/>
    </row>
    <row r="609" spans="1:13" ht="18" customHeight="1">
      <c r="A609" s="4">
        <v>608</v>
      </c>
      <c r="B609" s="37">
        <v>42588</v>
      </c>
      <c r="C609" s="34" t="s">
        <v>12</v>
      </c>
      <c r="D609" s="34" t="s">
        <v>48</v>
      </c>
      <c r="E609" s="34" t="s">
        <v>33</v>
      </c>
      <c r="F609" s="34" t="s">
        <v>4</v>
      </c>
      <c r="G609" s="21"/>
      <c r="H609" s="21"/>
      <c r="I609" s="21" t="s">
        <v>14</v>
      </c>
      <c r="J609" s="21" t="s">
        <v>38</v>
      </c>
      <c r="M609" s="12"/>
    </row>
    <row r="610" spans="1:13" ht="18" customHeight="1">
      <c r="A610" s="4">
        <v>609</v>
      </c>
      <c r="B610" s="37">
        <v>42589</v>
      </c>
      <c r="C610" s="34" t="s">
        <v>34</v>
      </c>
      <c r="D610" s="34" t="s">
        <v>29</v>
      </c>
      <c r="E610" s="34" t="s">
        <v>42</v>
      </c>
      <c r="F610" s="34" t="s">
        <v>47</v>
      </c>
      <c r="G610" s="21"/>
      <c r="H610" s="21"/>
      <c r="I610" s="21" t="s">
        <v>19</v>
      </c>
      <c r="J610" s="21" t="s">
        <v>37</v>
      </c>
      <c r="M610" s="12"/>
    </row>
    <row r="611" spans="1:13" ht="18" customHeight="1">
      <c r="A611" s="4">
        <v>610</v>
      </c>
      <c r="B611" s="37">
        <v>42589</v>
      </c>
      <c r="C611" s="34" t="s">
        <v>49</v>
      </c>
      <c r="D611" s="34" t="s">
        <v>6</v>
      </c>
      <c r="E611" s="34" t="s">
        <v>153</v>
      </c>
      <c r="F611" s="34" t="s">
        <v>45</v>
      </c>
      <c r="G611" s="21"/>
      <c r="H611" s="21"/>
      <c r="I611" s="21" t="s">
        <v>9</v>
      </c>
      <c r="J611" s="21" t="s">
        <v>32</v>
      </c>
      <c r="M611" s="12"/>
    </row>
    <row r="612" spans="1:13" ht="18" customHeight="1">
      <c r="A612" s="4">
        <v>611</v>
      </c>
      <c r="B612" s="37">
        <v>42589</v>
      </c>
      <c r="C612" s="34" t="s">
        <v>48</v>
      </c>
      <c r="D612" s="34" t="s">
        <v>33</v>
      </c>
      <c r="E612" s="34" t="s">
        <v>4</v>
      </c>
      <c r="F612" s="34" t="s">
        <v>16</v>
      </c>
      <c r="G612" s="21"/>
      <c r="H612" s="21"/>
      <c r="I612" s="21" t="s">
        <v>14</v>
      </c>
      <c r="J612" s="21" t="s">
        <v>38</v>
      </c>
      <c r="M612" s="12"/>
    </row>
    <row r="613" spans="1:13" ht="18" customHeight="1">
      <c r="A613" s="4">
        <v>612</v>
      </c>
      <c r="B613" s="37">
        <v>42589</v>
      </c>
      <c r="C613" s="34" t="s">
        <v>23</v>
      </c>
      <c r="D613" s="34" t="s">
        <v>43</v>
      </c>
      <c r="E613" s="34" t="s">
        <v>15</v>
      </c>
      <c r="F613" s="34" t="s">
        <v>11</v>
      </c>
      <c r="G613" s="21"/>
      <c r="H613" s="21"/>
      <c r="I613" s="21" t="s">
        <v>26</v>
      </c>
      <c r="J613" s="21" t="s">
        <v>8</v>
      </c>
      <c r="M613" s="12"/>
    </row>
    <row r="614" spans="1:13" ht="18" customHeight="1">
      <c r="A614" s="4">
        <v>613</v>
      </c>
      <c r="B614" s="37">
        <v>42589</v>
      </c>
      <c r="C614" s="34" t="s">
        <v>30</v>
      </c>
      <c r="D614" s="34" t="s">
        <v>10</v>
      </c>
      <c r="E614" s="34" t="s">
        <v>131</v>
      </c>
      <c r="F614" s="34" t="s">
        <v>39</v>
      </c>
      <c r="G614" s="21"/>
      <c r="H614" s="21"/>
      <c r="I614" s="21" t="s">
        <v>13</v>
      </c>
      <c r="J614" s="21" t="s">
        <v>20</v>
      </c>
      <c r="M614" s="12"/>
    </row>
    <row r="615" spans="1:13" ht="18" customHeight="1">
      <c r="A615" s="4">
        <v>614</v>
      </c>
      <c r="B615" s="37">
        <v>42589</v>
      </c>
      <c r="C615" s="34" t="s">
        <v>21</v>
      </c>
      <c r="D615" s="34" t="s">
        <v>7</v>
      </c>
      <c r="E615" s="34" t="s">
        <v>146</v>
      </c>
      <c r="F615" s="34" t="s">
        <v>5</v>
      </c>
      <c r="G615" s="21"/>
      <c r="H615" s="21"/>
      <c r="I615" s="21" t="s">
        <v>25</v>
      </c>
      <c r="J615" s="21" t="s">
        <v>31</v>
      </c>
      <c r="M615" s="12"/>
    </row>
    <row r="616" spans="1:13" ht="18" customHeight="1">
      <c r="A616" s="4">
        <v>615</v>
      </c>
      <c r="B616" s="37">
        <v>42591</v>
      </c>
      <c r="C616" s="34" t="s">
        <v>7</v>
      </c>
      <c r="D616" s="34" t="s">
        <v>28</v>
      </c>
      <c r="E616" s="34" t="s">
        <v>46</v>
      </c>
      <c r="F616" s="34" t="s">
        <v>17</v>
      </c>
      <c r="G616" s="21"/>
      <c r="H616" s="21"/>
      <c r="I616" s="21" t="s">
        <v>37</v>
      </c>
      <c r="J616" s="21" t="s">
        <v>13</v>
      </c>
      <c r="M616" s="12"/>
    </row>
    <row r="617" spans="1:13" ht="18" customHeight="1">
      <c r="A617" s="4">
        <v>616</v>
      </c>
      <c r="B617" s="37">
        <v>42591</v>
      </c>
      <c r="C617" s="34" t="s">
        <v>29</v>
      </c>
      <c r="D617" s="34" t="s">
        <v>44</v>
      </c>
      <c r="E617" s="34" t="s">
        <v>151</v>
      </c>
      <c r="F617" s="34" t="s">
        <v>35</v>
      </c>
      <c r="G617" s="21"/>
      <c r="H617" s="21"/>
      <c r="I617" s="21" t="s">
        <v>20</v>
      </c>
      <c r="J617" s="21" t="s">
        <v>14</v>
      </c>
      <c r="M617" s="12"/>
    </row>
    <row r="618" spans="1:13" ht="18" customHeight="1">
      <c r="A618" s="4">
        <v>617</v>
      </c>
      <c r="B618" s="37">
        <v>42591</v>
      </c>
      <c r="C618" s="34" t="s">
        <v>43</v>
      </c>
      <c r="D618" s="34" t="s">
        <v>15</v>
      </c>
      <c r="E618" s="34" t="s">
        <v>39</v>
      </c>
      <c r="F618" s="34" t="s">
        <v>72</v>
      </c>
      <c r="G618" s="21"/>
      <c r="H618" s="21"/>
      <c r="I618" s="21" t="s">
        <v>19</v>
      </c>
      <c r="J618" s="21" t="s">
        <v>38</v>
      </c>
      <c r="M618" s="12"/>
    </row>
    <row r="619" spans="1:13" ht="18" customHeight="1">
      <c r="A619" s="4">
        <v>618</v>
      </c>
      <c r="B619" s="37">
        <v>42591</v>
      </c>
      <c r="C619" s="34" t="s">
        <v>50</v>
      </c>
      <c r="D619" s="34" t="s">
        <v>146</v>
      </c>
      <c r="E619" s="34" t="s">
        <v>47</v>
      </c>
      <c r="F619" s="34" t="s">
        <v>24</v>
      </c>
      <c r="G619" s="21"/>
      <c r="H619" s="21"/>
      <c r="I619" s="21" t="s">
        <v>26</v>
      </c>
      <c r="J619" s="21" t="s">
        <v>25</v>
      </c>
      <c r="M619" s="12"/>
    </row>
    <row r="620" spans="1:13" ht="18" customHeight="1">
      <c r="A620" s="4">
        <v>619</v>
      </c>
      <c r="B620" s="37">
        <v>42591</v>
      </c>
      <c r="C620" s="34" t="s">
        <v>27</v>
      </c>
      <c r="D620" s="34" t="s">
        <v>42</v>
      </c>
      <c r="E620" s="34" t="s">
        <v>16</v>
      </c>
      <c r="F620" s="34" t="s">
        <v>56</v>
      </c>
      <c r="G620" s="21"/>
      <c r="H620" s="21"/>
      <c r="I620" s="21" t="s">
        <v>8</v>
      </c>
      <c r="J620" s="21" t="s">
        <v>9</v>
      </c>
      <c r="M620" s="12"/>
    </row>
    <row r="621" spans="1:13" ht="18" customHeight="1">
      <c r="A621" s="4">
        <v>620</v>
      </c>
      <c r="B621" s="37">
        <v>42591</v>
      </c>
      <c r="C621" s="34" t="s">
        <v>33</v>
      </c>
      <c r="D621" s="34" t="s">
        <v>131</v>
      </c>
      <c r="E621" s="34" t="s">
        <v>41</v>
      </c>
      <c r="F621" s="34" t="s">
        <v>12</v>
      </c>
      <c r="G621" s="21"/>
      <c r="H621" s="21"/>
      <c r="I621" s="21" t="s">
        <v>31</v>
      </c>
      <c r="J621" s="21" t="s">
        <v>32</v>
      </c>
      <c r="M621" s="12"/>
    </row>
    <row r="622" spans="1:13" ht="18" customHeight="1">
      <c r="A622" s="4">
        <v>621</v>
      </c>
      <c r="B622" s="37">
        <v>42592</v>
      </c>
      <c r="C622" s="34" t="s">
        <v>42</v>
      </c>
      <c r="D622" s="34" t="s">
        <v>16</v>
      </c>
      <c r="E622" s="34" t="s">
        <v>56</v>
      </c>
      <c r="F622" s="34" t="s">
        <v>36</v>
      </c>
      <c r="G622" s="21"/>
      <c r="H622" s="21"/>
      <c r="I622" s="21" t="s">
        <v>8</v>
      </c>
      <c r="J622" s="21" t="s">
        <v>9</v>
      </c>
      <c r="M622" s="12"/>
    </row>
    <row r="623" spans="1:13" ht="18" customHeight="1">
      <c r="A623" s="4">
        <v>622</v>
      </c>
      <c r="B623" s="37">
        <v>42592</v>
      </c>
      <c r="C623" s="34" t="s">
        <v>44</v>
      </c>
      <c r="D623" s="34" t="s">
        <v>151</v>
      </c>
      <c r="E623" s="34" t="s">
        <v>35</v>
      </c>
      <c r="F623" s="34" t="s">
        <v>30</v>
      </c>
      <c r="G623" s="21"/>
      <c r="H623" s="21"/>
      <c r="I623" s="21" t="s">
        <v>20</v>
      </c>
      <c r="J623" s="21" t="s">
        <v>14</v>
      </c>
      <c r="M623" s="12"/>
    </row>
    <row r="624" spans="1:13" ht="18" customHeight="1">
      <c r="A624" s="4">
        <v>623</v>
      </c>
      <c r="B624" s="37">
        <v>42592</v>
      </c>
      <c r="C624" s="34" t="s">
        <v>28</v>
      </c>
      <c r="D624" s="34" t="s">
        <v>46</v>
      </c>
      <c r="E624" s="34" t="s">
        <v>17</v>
      </c>
      <c r="F624" s="34" t="s">
        <v>22</v>
      </c>
      <c r="G624" s="21"/>
      <c r="H624" s="21"/>
      <c r="I624" s="21" t="s">
        <v>37</v>
      </c>
      <c r="J624" s="21" t="s">
        <v>13</v>
      </c>
      <c r="M624" s="12"/>
    </row>
    <row r="625" spans="1:13" ht="18" customHeight="1">
      <c r="A625" s="4">
        <v>624</v>
      </c>
      <c r="B625" s="37">
        <v>42592</v>
      </c>
      <c r="C625" s="34" t="s">
        <v>131</v>
      </c>
      <c r="D625" s="34" t="s">
        <v>41</v>
      </c>
      <c r="E625" s="34" t="s">
        <v>12</v>
      </c>
      <c r="F625" s="34" t="s">
        <v>55</v>
      </c>
      <c r="G625" s="21"/>
      <c r="H625" s="21"/>
      <c r="I625" s="21" t="s">
        <v>31</v>
      </c>
      <c r="J625" s="21" t="s">
        <v>32</v>
      </c>
      <c r="M625" s="12"/>
    </row>
    <row r="626" spans="1:13" ht="18" customHeight="1">
      <c r="A626" s="4">
        <v>625</v>
      </c>
      <c r="B626" s="37">
        <v>42592</v>
      </c>
      <c r="C626" s="34" t="s">
        <v>15</v>
      </c>
      <c r="D626" s="34" t="s">
        <v>39</v>
      </c>
      <c r="E626" s="34" t="s">
        <v>72</v>
      </c>
      <c r="F626" s="34" t="s">
        <v>23</v>
      </c>
      <c r="G626" s="21"/>
      <c r="H626" s="21"/>
      <c r="I626" s="21" t="s">
        <v>19</v>
      </c>
      <c r="J626" s="21" t="s">
        <v>38</v>
      </c>
      <c r="M626" s="12"/>
    </row>
    <row r="627" spans="1:13" ht="18" customHeight="1">
      <c r="A627" s="4">
        <v>626</v>
      </c>
      <c r="B627" s="37">
        <v>42592</v>
      </c>
      <c r="C627" s="34" t="s">
        <v>146</v>
      </c>
      <c r="D627" s="34" t="s">
        <v>47</v>
      </c>
      <c r="E627" s="34" t="s">
        <v>24</v>
      </c>
      <c r="F627" s="34" t="s">
        <v>34</v>
      </c>
      <c r="G627" s="21"/>
      <c r="H627" s="21"/>
      <c r="I627" s="21" t="s">
        <v>26</v>
      </c>
      <c r="J627" s="21" t="s">
        <v>25</v>
      </c>
      <c r="M627" s="12"/>
    </row>
    <row r="628" spans="1:13" ht="18" customHeight="1">
      <c r="A628" s="4">
        <v>627</v>
      </c>
      <c r="B628" s="37">
        <v>42593</v>
      </c>
      <c r="C628" s="34" t="s">
        <v>39</v>
      </c>
      <c r="D628" s="34" t="s">
        <v>72</v>
      </c>
      <c r="E628" s="34" t="s">
        <v>23</v>
      </c>
      <c r="F628" s="34" t="s">
        <v>43</v>
      </c>
      <c r="G628" s="21"/>
      <c r="H628" s="21"/>
      <c r="I628" s="21" t="s">
        <v>19</v>
      </c>
      <c r="J628" s="21" t="s">
        <v>38</v>
      </c>
      <c r="M628" s="12"/>
    </row>
    <row r="629" spans="1:13" ht="18" customHeight="1">
      <c r="A629" s="4">
        <v>628</v>
      </c>
      <c r="B629" s="37">
        <v>42593</v>
      </c>
      <c r="C629" s="34" t="s">
        <v>47</v>
      </c>
      <c r="D629" s="34" t="s">
        <v>24</v>
      </c>
      <c r="E629" s="34" t="s">
        <v>34</v>
      </c>
      <c r="F629" s="34" t="s">
        <v>50</v>
      </c>
      <c r="G629" s="21"/>
      <c r="H629" s="21"/>
      <c r="I629" s="21" t="s">
        <v>26</v>
      </c>
      <c r="J629" s="21" t="s">
        <v>25</v>
      </c>
      <c r="M629" s="12"/>
    </row>
    <row r="630" spans="1:13" ht="18" customHeight="1">
      <c r="A630" s="4">
        <v>629</v>
      </c>
      <c r="B630" s="37">
        <v>42593</v>
      </c>
      <c r="C630" s="34" t="s">
        <v>41</v>
      </c>
      <c r="D630" s="34" t="s">
        <v>12</v>
      </c>
      <c r="E630" s="34" t="s">
        <v>55</v>
      </c>
      <c r="F630" s="34" t="s">
        <v>33</v>
      </c>
      <c r="G630" s="21"/>
      <c r="H630" s="21"/>
      <c r="I630" s="21" t="s">
        <v>31</v>
      </c>
      <c r="J630" s="21" t="s">
        <v>32</v>
      </c>
      <c r="M630" s="12"/>
    </row>
    <row r="631" spans="1:13" ht="18" customHeight="1">
      <c r="A631" s="4">
        <v>630</v>
      </c>
      <c r="B631" s="37">
        <v>42593</v>
      </c>
      <c r="C631" s="34" t="s">
        <v>46</v>
      </c>
      <c r="D631" s="34" t="s">
        <v>17</v>
      </c>
      <c r="E631" s="34" t="s">
        <v>22</v>
      </c>
      <c r="F631" s="34" t="s">
        <v>7</v>
      </c>
      <c r="G631" s="21"/>
      <c r="H631" s="21"/>
      <c r="I631" s="21" t="s">
        <v>37</v>
      </c>
      <c r="J631" s="21" t="s">
        <v>13</v>
      </c>
      <c r="M631" s="12"/>
    </row>
    <row r="632" spans="1:13" ht="18" customHeight="1">
      <c r="A632" s="4">
        <v>631</v>
      </c>
      <c r="B632" s="37">
        <v>42593</v>
      </c>
      <c r="C632" s="34" t="s">
        <v>151</v>
      </c>
      <c r="D632" s="34" t="s">
        <v>35</v>
      </c>
      <c r="E632" s="34" t="s">
        <v>30</v>
      </c>
      <c r="F632" s="34" t="s">
        <v>29</v>
      </c>
      <c r="G632" s="21"/>
      <c r="H632" s="21"/>
      <c r="I632" s="21" t="s">
        <v>20</v>
      </c>
      <c r="J632" s="21" t="s">
        <v>14</v>
      </c>
      <c r="M632" s="12"/>
    </row>
    <row r="633" spans="1:13" ht="18" customHeight="1">
      <c r="A633" s="4">
        <v>632</v>
      </c>
      <c r="B633" s="37">
        <v>42593</v>
      </c>
      <c r="C633" s="34" t="s">
        <v>16</v>
      </c>
      <c r="D633" s="34" t="s">
        <v>56</v>
      </c>
      <c r="E633" s="34" t="s">
        <v>36</v>
      </c>
      <c r="F633" s="34" t="s">
        <v>27</v>
      </c>
      <c r="G633" s="21"/>
      <c r="H633" s="21"/>
      <c r="I633" s="21" t="s">
        <v>8</v>
      </c>
      <c r="J633" s="21" t="s">
        <v>9</v>
      </c>
      <c r="M633" s="12"/>
    </row>
    <row r="634" spans="1:13" ht="18" customHeight="1">
      <c r="A634" s="4">
        <v>633</v>
      </c>
      <c r="B634" s="37">
        <v>42594</v>
      </c>
      <c r="C634" s="34" t="s">
        <v>35</v>
      </c>
      <c r="D634" s="34" t="s">
        <v>40</v>
      </c>
      <c r="E634" s="34" t="s">
        <v>33</v>
      </c>
      <c r="F634" s="34" t="s">
        <v>18</v>
      </c>
      <c r="G634" s="21"/>
      <c r="H634" s="21"/>
      <c r="I634" s="21" t="s">
        <v>32</v>
      </c>
      <c r="J634" s="21" t="s">
        <v>26</v>
      </c>
      <c r="M634" s="12"/>
    </row>
    <row r="635" spans="1:13" ht="18" customHeight="1">
      <c r="A635" s="4">
        <v>634</v>
      </c>
      <c r="B635" s="37">
        <v>42594</v>
      </c>
      <c r="C635" s="34" t="s">
        <v>10</v>
      </c>
      <c r="D635" s="34" t="s">
        <v>30</v>
      </c>
      <c r="E635" s="34" t="s">
        <v>29</v>
      </c>
      <c r="F635" s="34" t="s">
        <v>28</v>
      </c>
      <c r="G635" s="21"/>
      <c r="H635" s="21"/>
      <c r="I635" s="21" t="s">
        <v>8</v>
      </c>
      <c r="J635" s="21" t="s">
        <v>25</v>
      </c>
      <c r="M635" s="12"/>
    </row>
    <row r="636" spans="1:13" ht="18" customHeight="1">
      <c r="A636" s="4">
        <v>635</v>
      </c>
      <c r="B636" s="37">
        <v>42594</v>
      </c>
      <c r="C636" s="34" t="s">
        <v>6</v>
      </c>
      <c r="D636" s="34" t="s">
        <v>36</v>
      </c>
      <c r="E636" s="34" t="s">
        <v>27</v>
      </c>
      <c r="F636" s="34" t="s">
        <v>131</v>
      </c>
      <c r="G636" s="21"/>
      <c r="H636" s="21"/>
      <c r="I636" s="21" t="s">
        <v>14</v>
      </c>
      <c r="J636" s="21" t="s">
        <v>37</v>
      </c>
      <c r="M636" s="12"/>
    </row>
    <row r="637" spans="1:13" ht="18" customHeight="1">
      <c r="A637" s="4">
        <v>636</v>
      </c>
      <c r="B637" s="37">
        <v>42594</v>
      </c>
      <c r="C637" s="34" t="s">
        <v>24</v>
      </c>
      <c r="D637" s="34" t="s">
        <v>23</v>
      </c>
      <c r="E637" s="34" t="s">
        <v>11</v>
      </c>
      <c r="F637" s="34" t="s">
        <v>44</v>
      </c>
      <c r="G637" s="21"/>
      <c r="H637" s="21"/>
      <c r="I637" s="21" t="s">
        <v>38</v>
      </c>
      <c r="J637" s="21" t="s">
        <v>20</v>
      </c>
      <c r="M637" s="12"/>
    </row>
    <row r="638" spans="1:13" ht="18" customHeight="1">
      <c r="A638" s="4">
        <v>637</v>
      </c>
      <c r="B638" s="37">
        <v>42594</v>
      </c>
      <c r="C638" s="34" t="s">
        <v>17</v>
      </c>
      <c r="D638" s="34" t="s">
        <v>4</v>
      </c>
      <c r="E638" s="34" t="s">
        <v>7</v>
      </c>
      <c r="F638" s="34" t="s">
        <v>42</v>
      </c>
      <c r="G638" s="21"/>
      <c r="H638" s="21"/>
      <c r="I638" s="21" t="s">
        <v>9</v>
      </c>
      <c r="J638" s="21" t="s">
        <v>31</v>
      </c>
      <c r="M638" s="12"/>
    </row>
    <row r="639" spans="1:13" ht="18" customHeight="1">
      <c r="A639" s="4">
        <v>638</v>
      </c>
      <c r="B639" s="37">
        <v>42594</v>
      </c>
      <c r="C639" s="34" t="s">
        <v>12</v>
      </c>
      <c r="D639" s="34" t="s">
        <v>153</v>
      </c>
      <c r="E639" s="36" t="s">
        <v>5</v>
      </c>
      <c r="F639" s="34" t="s">
        <v>49</v>
      </c>
      <c r="G639" s="21"/>
      <c r="H639" s="21"/>
      <c r="I639" s="21" t="s">
        <v>13</v>
      </c>
      <c r="J639" s="21" t="s">
        <v>19</v>
      </c>
      <c r="M639" s="12"/>
    </row>
    <row r="640" spans="1:13" ht="18" customHeight="1">
      <c r="A640" s="4">
        <v>639</v>
      </c>
      <c r="B640" s="37">
        <v>42595</v>
      </c>
      <c r="C640" s="34" t="s">
        <v>4</v>
      </c>
      <c r="D640" s="34" t="s">
        <v>7</v>
      </c>
      <c r="E640" s="34" t="s">
        <v>42</v>
      </c>
      <c r="F640" s="34" t="s">
        <v>48</v>
      </c>
      <c r="G640" s="21"/>
      <c r="H640" s="21"/>
      <c r="I640" s="21" t="s">
        <v>9</v>
      </c>
      <c r="J640" s="21" t="s">
        <v>31</v>
      </c>
      <c r="M640" s="12"/>
    </row>
    <row r="641" spans="1:13" ht="18" customHeight="1">
      <c r="A641" s="4">
        <v>640</v>
      </c>
      <c r="B641" s="37">
        <v>42595</v>
      </c>
      <c r="C641" s="34" t="s">
        <v>40</v>
      </c>
      <c r="D641" s="34" t="s">
        <v>33</v>
      </c>
      <c r="E641" s="34" t="s">
        <v>18</v>
      </c>
      <c r="F641" s="34" t="s">
        <v>47</v>
      </c>
      <c r="G641" s="21"/>
      <c r="H641" s="21"/>
      <c r="I641" s="21" t="s">
        <v>32</v>
      </c>
      <c r="J641" s="21" t="s">
        <v>26</v>
      </c>
      <c r="M641" s="12"/>
    </row>
    <row r="642" spans="1:13" ht="18" customHeight="1">
      <c r="A642" s="4">
        <v>641</v>
      </c>
      <c r="B642" s="37">
        <v>42595</v>
      </c>
      <c r="C642" s="34" t="s">
        <v>153</v>
      </c>
      <c r="D642" s="36" t="s">
        <v>5</v>
      </c>
      <c r="E642" s="34" t="s">
        <v>49</v>
      </c>
      <c r="F642" s="34" t="s">
        <v>151</v>
      </c>
      <c r="G642" s="21"/>
      <c r="H642" s="21"/>
      <c r="I642" s="21" t="s">
        <v>13</v>
      </c>
      <c r="J642" s="21" t="s">
        <v>19</v>
      </c>
      <c r="M642" s="12"/>
    </row>
    <row r="643" spans="1:13" ht="18" customHeight="1">
      <c r="A643" s="4">
        <v>642</v>
      </c>
      <c r="B643" s="37">
        <v>42595</v>
      </c>
      <c r="C643" s="34" t="s">
        <v>36</v>
      </c>
      <c r="D643" s="34" t="s">
        <v>27</v>
      </c>
      <c r="E643" s="34" t="s">
        <v>131</v>
      </c>
      <c r="F643" s="34" t="s">
        <v>46</v>
      </c>
      <c r="G643" s="21"/>
      <c r="H643" s="21"/>
      <c r="I643" s="21" t="s">
        <v>14</v>
      </c>
      <c r="J643" s="21" t="s">
        <v>37</v>
      </c>
      <c r="M643" s="12"/>
    </row>
    <row r="644" spans="1:13" ht="18" customHeight="1">
      <c r="A644" s="4">
        <v>643</v>
      </c>
      <c r="B644" s="37">
        <v>42595</v>
      </c>
      <c r="C644" s="34" t="s">
        <v>23</v>
      </c>
      <c r="D644" s="34" t="s">
        <v>11</v>
      </c>
      <c r="E644" s="34" t="s">
        <v>44</v>
      </c>
      <c r="F644" s="34" t="s">
        <v>16</v>
      </c>
      <c r="G644" s="21"/>
      <c r="H644" s="21"/>
      <c r="I644" s="21" t="s">
        <v>38</v>
      </c>
      <c r="J644" s="21" t="s">
        <v>20</v>
      </c>
      <c r="M644" s="12"/>
    </row>
    <row r="645" spans="1:13" ht="18" customHeight="1">
      <c r="A645" s="4">
        <v>644</v>
      </c>
      <c r="B645" s="37">
        <v>42595</v>
      </c>
      <c r="C645" s="34" t="s">
        <v>30</v>
      </c>
      <c r="D645" s="34" t="s">
        <v>29</v>
      </c>
      <c r="E645" s="34" t="s">
        <v>28</v>
      </c>
      <c r="F645" s="34" t="s">
        <v>21</v>
      </c>
      <c r="G645" s="21"/>
      <c r="H645" s="21"/>
      <c r="I645" s="21" t="s">
        <v>8</v>
      </c>
      <c r="J645" s="21" t="s">
        <v>25</v>
      </c>
      <c r="M645" s="12"/>
    </row>
    <row r="646" spans="1:13" ht="18" customHeight="1">
      <c r="A646" s="4">
        <v>645</v>
      </c>
      <c r="B646" s="37">
        <v>42596</v>
      </c>
      <c r="C646" s="34" t="s">
        <v>7</v>
      </c>
      <c r="D646" s="34" t="s">
        <v>42</v>
      </c>
      <c r="E646" s="34" t="s">
        <v>48</v>
      </c>
      <c r="F646" s="34" t="s">
        <v>17</v>
      </c>
      <c r="G646" s="21"/>
      <c r="H646" s="21"/>
      <c r="I646" s="21" t="s">
        <v>9</v>
      </c>
      <c r="J646" s="21" t="s">
        <v>31</v>
      </c>
      <c r="M646" s="12"/>
    </row>
    <row r="647" spans="1:13" ht="18" customHeight="1">
      <c r="A647" s="4">
        <v>646</v>
      </c>
      <c r="B647" s="37">
        <v>42596</v>
      </c>
      <c r="C647" s="34" t="s">
        <v>5</v>
      </c>
      <c r="D647" s="34" t="s">
        <v>49</v>
      </c>
      <c r="E647" s="34" t="s">
        <v>151</v>
      </c>
      <c r="F647" s="34" t="s">
        <v>12</v>
      </c>
      <c r="G647" s="21"/>
      <c r="H647" s="21"/>
      <c r="I647" s="21" t="s">
        <v>13</v>
      </c>
      <c r="J647" s="21" t="s">
        <v>19</v>
      </c>
      <c r="M647" s="12"/>
    </row>
    <row r="648" spans="1:13" ht="18" customHeight="1">
      <c r="A648" s="4">
        <v>647</v>
      </c>
      <c r="B648" s="37">
        <v>42596</v>
      </c>
      <c r="C648" s="34" t="s">
        <v>29</v>
      </c>
      <c r="D648" s="34" t="s">
        <v>28</v>
      </c>
      <c r="E648" s="34" t="s">
        <v>21</v>
      </c>
      <c r="F648" s="34" t="s">
        <v>10</v>
      </c>
      <c r="G648" s="21"/>
      <c r="H648" s="21"/>
      <c r="I648" s="21" t="s">
        <v>8</v>
      </c>
      <c r="J648" s="21" t="s">
        <v>25</v>
      </c>
      <c r="M648" s="12"/>
    </row>
    <row r="649" spans="1:13" ht="18" customHeight="1">
      <c r="A649" s="4">
        <v>648</v>
      </c>
      <c r="B649" s="37">
        <v>42596</v>
      </c>
      <c r="C649" s="34" t="s">
        <v>11</v>
      </c>
      <c r="D649" s="34" t="s">
        <v>44</v>
      </c>
      <c r="E649" s="34" t="s">
        <v>16</v>
      </c>
      <c r="F649" s="34" t="s">
        <v>24</v>
      </c>
      <c r="G649" s="21"/>
      <c r="H649" s="21"/>
      <c r="I649" s="21" t="s">
        <v>38</v>
      </c>
      <c r="J649" s="21" t="s">
        <v>20</v>
      </c>
      <c r="M649" s="12"/>
    </row>
    <row r="650" spans="1:13" ht="18" customHeight="1">
      <c r="A650" s="4">
        <v>649</v>
      </c>
      <c r="B650" s="37">
        <v>42596</v>
      </c>
      <c r="C650" s="34" t="s">
        <v>27</v>
      </c>
      <c r="D650" s="34" t="s">
        <v>131</v>
      </c>
      <c r="E650" s="34" t="s">
        <v>46</v>
      </c>
      <c r="F650" s="34" t="s">
        <v>6</v>
      </c>
      <c r="G650" s="21"/>
      <c r="H650" s="21"/>
      <c r="I650" s="21" t="s">
        <v>14</v>
      </c>
      <c r="J650" s="21" t="s">
        <v>37</v>
      </c>
      <c r="M650" s="12"/>
    </row>
    <row r="651" spans="1:13" ht="18" customHeight="1">
      <c r="A651" s="4">
        <v>650</v>
      </c>
      <c r="B651" s="37">
        <v>42596</v>
      </c>
      <c r="C651" s="34" t="s">
        <v>33</v>
      </c>
      <c r="D651" s="34" t="s">
        <v>18</v>
      </c>
      <c r="E651" s="34" t="s">
        <v>47</v>
      </c>
      <c r="F651" s="34" t="s">
        <v>35</v>
      </c>
      <c r="G651" s="21"/>
      <c r="H651" s="21"/>
      <c r="I651" s="21" t="s">
        <v>32</v>
      </c>
      <c r="J651" s="21" t="s">
        <v>26</v>
      </c>
      <c r="M651" s="12"/>
    </row>
    <row r="652" spans="1:13" ht="18" customHeight="1">
      <c r="A652" s="4">
        <v>651</v>
      </c>
      <c r="B652" s="37">
        <v>42598</v>
      </c>
      <c r="C652" s="34" t="s">
        <v>72</v>
      </c>
      <c r="D652" s="34" t="s">
        <v>46</v>
      </c>
      <c r="E652" s="34" t="s">
        <v>142</v>
      </c>
      <c r="F652" s="34" t="s">
        <v>15</v>
      </c>
      <c r="G652" s="21"/>
      <c r="H652" s="21"/>
      <c r="I652" s="21" t="s">
        <v>38</v>
      </c>
      <c r="J652" s="21" t="s">
        <v>19</v>
      </c>
      <c r="M652" s="12"/>
    </row>
    <row r="653" spans="1:13" ht="18" customHeight="1">
      <c r="A653" s="4">
        <v>652</v>
      </c>
      <c r="B653" s="37">
        <v>42598</v>
      </c>
      <c r="C653" s="34" t="s">
        <v>44</v>
      </c>
      <c r="D653" s="34" t="s">
        <v>34</v>
      </c>
      <c r="E653" s="34" t="s">
        <v>43</v>
      </c>
      <c r="F653" s="34" t="s">
        <v>23</v>
      </c>
      <c r="G653" s="21"/>
      <c r="H653" s="21"/>
      <c r="I653" s="21" t="s">
        <v>25</v>
      </c>
      <c r="J653" s="21" t="s">
        <v>32</v>
      </c>
      <c r="M653" s="12"/>
    </row>
    <row r="654" spans="1:13" ht="18" customHeight="1">
      <c r="A654" s="4">
        <v>653</v>
      </c>
      <c r="B654" s="37">
        <v>42598</v>
      </c>
      <c r="C654" s="34" t="s">
        <v>28</v>
      </c>
      <c r="D654" s="34" t="s">
        <v>22</v>
      </c>
      <c r="E654" s="34" t="s">
        <v>35</v>
      </c>
      <c r="F654" s="34" t="s">
        <v>36</v>
      </c>
      <c r="G654" s="21"/>
      <c r="H654" s="21"/>
      <c r="I654" s="21" t="s">
        <v>31</v>
      </c>
      <c r="J654" s="21" t="s">
        <v>26</v>
      </c>
      <c r="M654" s="12"/>
    </row>
    <row r="655" spans="1:13" ht="18" customHeight="1">
      <c r="A655" s="4">
        <v>654</v>
      </c>
      <c r="B655" s="37">
        <v>42598</v>
      </c>
      <c r="C655" s="34" t="s">
        <v>18</v>
      </c>
      <c r="D655" s="34" t="s">
        <v>16</v>
      </c>
      <c r="E655" s="34" t="s">
        <v>50</v>
      </c>
      <c r="F655" s="34" t="s">
        <v>146</v>
      </c>
      <c r="G655" s="21"/>
      <c r="H655" s="21"/>
      <c r="I655" s="21" t="s">
        <v>20</v>
      </c>
      <c r="J655" s="21" t="s">
        <v>37</v>
      </c>
      <c r="M655" s="12"/>
    </row>
    <row r="656" spans="1:13" ht="18" customHeight="1">
      <c r="A656" s="4">
        <v>655</v>
      </c>
      <c r="B656" s="37">
        <v>42599</v>
      </c>
      <c r="C656" s="34" t="s">
        <v>46</v>
      </c>
      <c r="D656" s="34" t="s">
        <v>142</v>
      </c>
      <c r="E656" s="34" t="s">
        <v>15</v>
      </c>
      <c r="F656" s="34" t="s">
        <v>45</v>
      </c>
      <c r="G656" s="21"/>
      <c r="H656" s="21"/>
      <c r="I656" s="21" t="s">
        <v>38</v>
      </c>
      <c r="J656" s="21" t="s">
        <v>19</v>
      </c>
      <c r="M656" s="12"/>
    </row>
    <row r="657" spans="1:13" ht="18" customHeight="1">
      <c r="A657" s="4">
        <v>656</v>
      </c>
      <c r="B657" s="37">
        <v>42599</v>
      </c>
      <c r="C657" s="34" t="s">
        <v>21</v>
      </c>
      <c r="D657" s="34" t="s">
        <v>10</v>
      </c>
      <c r="E657" s="34" t="s">
        <v>30</v>
      </c>
      <c r="F657" s="34" t="s">
        <v>39</v>
      </c>
      <c r="G657" s="21"/>
      <c r="H657" s="21"/>
      <c r="I657" s="21" t="s">
        <v>14</v>
      </c>
      <c r="J657" s="21" t="s">
        <v>13</v>
      </c>
      <c r="M657" s="12"/>
    </row>
    <row r="658" spans="1:13" ht="18" customHeight="1">
      <c r="A658" s="4">
        <v>657</v>
      </c>
      <c r="B658" s="37">
        <v>42599</v>
      </c>
      <c r="C658" s="34" t="s">
        <v>17</v>
      </c>
      <c r="D658" s="34" t="s">
        <v>4</v>
      </c>
      <c r="E658" s="34" t="s">
        <v>7</v>
      </c>
      <c r="F658" s="34" t="s">
        <v>41</v>
      </c>
      <c r="G658" s="21"/>
      <c r="H658" s="21"/>
      <c r="I658" s="21" t="s">
        <v>9</v>
      </c>
      <c r="J658" s="21" t="s">
        <v>8</v>
      </c>
      <c r="M658" s="12"/>
    </row>
    <row r="659" spans="1:13" ht="18" customHeight="1">
      <c r="A659" s="4">
        <v>658</v>
      </c>
      <c r="B659" s="37">
        <v>42599</v>
      </c>
      <c r="C659" s="34" t="s">
        <v>22</v>
      </c>
      <c r="D659" s="34" t="s">
        <v>35</v>
      </c>
      <c r="E659" s="34" t="s">
        <v>36</v>
      </c>
      <c r="F659" s="34" t="s">
        <v>27</v>
      </c>
      <c r="G659" s="21"/>
      <c r="H659" s="21"/>
      <c r="I659" s="21" t="s">
        <v>31</v>
      </c>
      <c r="J659" s="21" t="s">
        <v>26</v>
      </c>
      <c r="M659" s="12"/>
    </row>
    <row r="660" spans="1:13" ht="18" customHeight="1">
      <c r="A660" s="4">
        <v>659</v>
      </c>
      <c r="B660" s="37">
        <v>42599</v>
      </c>
      <c r="C660" s="34" t="s">
        <v>16</v>
      </c>
      <c r="D660" s="34" t="s">
        <v>50</v>
      </c>
      <c r="E660" s="34" t="s">
        <v>146</v>
      </c>
      <c r="F660" s="34" t="s">
        <v>33</v>
      </c>
      <c r="G660" s="21"/>
      <c r="H660" s="21"/>
      <c r="I660" s="21" t="s">
        <v>20</v>
      </c>
      <c r="J660" s="21" t="s">
        <v>37</v>
      </c>
      <c r="M660" s="12"/>
    </row>
    <row r="661" spans="1:13" ht="18" customHeight="1">
      <c r="A661" s="4">
        <v>660</v>
      </c>
      <c r="B661" s="37">
        <v>42600</v>
      </c>
      <c r="C661" s="34" t="s">
        <v>4</v>
      </c>
      <c r="D661" s="34" t="s">
        <v>7</v>
      </c>
      <c r="E661" s="34" t="s">
        <v>41</v>
      </c>
      <c r="F661" s="34" t="s">
        <v>48</v>
      </c>
      <c r="G661" s="21"/>
      <c r="H661" s="21"/>
      <c r="I661" s="21" t="s">
        <v>9</v>
      </c>
      <c r="J661" s="21" t="s">
        <v>8</v>
      </c>
      <c r="M661" s="12"/>
    </row>
    <row r="662" spans="1:13" ht="18" customHeight="1">
      <c r="A662" s="4">
        <v>661</v>
      </c>
      <c r="B662" s="37">
        <v>42600</v>
      </c>
      <c r="C662" s="34" t="s">
        <v>35</v>
      </c>
      <c r="D662" s="34" t="s">
        <v>36</v>
      </c>
      <c r="E662" s="34" t="s">
        <v>27</v>
      </c>
      <c r="F662" s="34" t="s">
        <v>28</v>
      </c>
      <c r="G662" s="21"/>
      <c r="H662" s="21"/>
      <c r="I662" s="21" t="s">
        <v>31</v>
      </c>
      <c r="J662" s="21" t="s">
        <v>26</v>
      </c>
      <c r="M662" s="12"/>
    </row>
    <row r="663" spans="1:13" ht="18" customHeight="1">
      <c r="A663" s="4">
        <v>662</v>
      </c>
      <c r="B663" s="37">
        <v>42600</v>
      </c>
      <c r="C663" s="34" t="s">
        <v>34</v>
      </c>
      <c r="D663" s="34" t="s">
        <v>43</v>
      </c>
      <c r="E663" s="34" t="s">
        <v>23</v>
      </c>
      <c r="F663" s="34" t="s">
        <v>11</v>
      </c>
      <c r="G663" s="21"/>
      <c r="H663" s="21"/>
      <c r="I663" s="21" t="s">
        <v>25</v>
      </c>
      <c r="J663" s="21" t="s">
        <v>32</v>
      </c>
      <c r="M663" s="12"/>
    </row>
    <row r="664" spans="1:13" ht="18" customHeight="1">
      <c r="A664" s="4">
        <v>663</v>
      </c>
      <c r="B664" s="37">
        <v>42600</v>
      </c>
      <c r="C664" s="34" t="s">
        <v>50</v>
      </c>
      <c r="D664" s="34" t="s">
        <v>146</v>
      </c>
      <c r="E664" s="34" t="s">
        <v>33</v>
      </c>
      <c r="F664" s="34" t="s">
        <v>18</v>
      </c>
      <c r="G664" s="21"/>
      <c r="H664" s="21"/>
      <c r="I664" s="21" t="s">
        <v>20</v>
      </c>
      <c r="J664" s="21" t="s">
        <v>37</v>
      </c>
      <c r="M664" s="12"/>
    </row>
    <row r="665" spans="1:13" ht="18" customHeight="1">
      <c r="A665" s="4">
        <v>664</v>
      </c>
      <c r="B665" s="37">
        <v>42601</v>
      </c>
      <c r="C665" s="34" t="s">
        <v>36</v>
      </c>
      <c r="D665" s="34" t="s">
        <v>27</v>
      </c>
      <c r="E665" s="34" t="s">
        <v>28</v>
      </c>
      <c r="F665" s="34" t="s">
        <v>22</v>
      </c>
      <c r="G665" s="21"/>
      <c r="H665" s="21"/>
      <c r="I665" s="21" t="s">
        <v>31</v>
      </c>
      <c r="J665" s="21" t="s">
        <v>25</v>
      </c>
      <c r="M665" s="12"/>
    </row>
    <row r="666" spans="1:13" ht="18" customHeight="1">
      <c r="A666" s="4">
        <v>665</v>
      </c>
      <c r="B666" s="37">
        <v>42601</v>
      </c>
      <c r="C666" s="34" t="s">
        <v>131</v>
      </c>
      <c r="D666" s="34" t="s">
        <v>42</v>
      </c>
      <c r="E666" s="34" t="s">
        <v>6</v>
      </c>
      <c r="F666" s="34" t="s">
        <v>21</v>
      </c>
      <c r="G666" s="21"/>
      <c r="H666" s="21"/>
      <c r="I666" s="21" t="s">
        <v>32</v>
      </c>
      <c r="J666" s="21" t="s">
        <v>8</v>
      </c>
      <c r="M666" s="12"/>
    </row>
    <row r="667" spans="1:13" ht="18" customHeight="1">
      <c r="A667" s="4">
        <v>666</v>
      </c>
      <c r="B667" s="37">
        <v>42601</v>
      </c>
      <c r="C667" s="36" t="s">
        <v>43</v>
      </c>
      <c r="D667" s="34" t="s">
        <v>15</v>
      </c>
      <c r="E667" s="34" t="s">
        <v>132</v>
      </c>
      <c r="F667" s="34" t="s">
        <v>153</v>
      </c>
      <c r="G667" s="21"/>
      <c r="H667" s="21"/>
      <c r="I667" s="21" t="s">
        <v>26</v>
      </c>
      <c r="J667" s="21" t="s">
        <v>9</v>
      </c>
      <c r="M667" s="13"/>
    </row>
    <row r="668" spans="1:13" ht="18" customHeight="1">
      <c r="A668" s="4">
        <v>667</v>
      </c>
      <c r="B668" s="37">
        <v>42601</v>
      </c>
      <c r="C668" s="34" t="s">
        <v>142</v>
      </c>
      <c r="D668" s="34" t="s">
        <v>40</v>
      </c>
      <c r="E668" s="34" t="s">
        <v>11</v>
      </c>
      <c r="F668" s="34" t="s">
        <v>44</v>
      </c>
      <c r="G668" s="21"/>
      <c r="H668" s="21"/>
      <c r="I668" s="21" t="s">
        <v>19</v>
      </c>
      <c r="J668" s="21" t="s">
        <v>14</v>
      </c>
      <c r="M668" s="12"/>
    </row>
    <row r="669" spans="1:13" ht="18" customHeight="1">
      <c r="A669" s="4">
        <v>668</v>
      </c>
      <c r="B669" s="37">
        <v>42601</v>
      </c>
      <c r="C669" s="34" t="s">
        <v>146</v>
      </c>
      <c r="D669" s="34" t="s">
        <v>55</v>
      </c>
      <c r="E669" s="34" t="s">
        <v>18</v>
      </c>
      <c r="F669" s="34" t="s">
        <v>72</v>
      </c>
      <c r="G669" s="21"/>
      <c r="H669" s="21"/>
      <c r="I669" s="21" t="s">
        <v>20</v>
      </c>
      <c r="J669" s="21" t="s">
        <v>13</v>
      </c>
      <c r="M669" s="12"/>
    </row>
    <row r="670" spans="1:13" ht="18" customHeight="1">
      <c r="A670" s="4">
        <v>669</v>
      </c>
      <c r="B670" s="37">
        <v>42601</v>
      </c>
      <c r="C670" s="34" t="s">
        <v>12</v>
      </c>
      <c r="D670" s="34" t="s">
        <v>49</v>
      </c>
      <c r="E670" s="34" t="s">
        <v>24</v>
      </c>
      <c r="F670" s="34" t="s">
        <v>17</v>
      </c>
      <c r="G670" s="21"/>
      <c r="H670" s="21"/>
      <c r="I670" s="21" t="s">
        <v>37</v>
      </c>
      <c r="J670" s="21" t="s">
        <v>38</v>
      </c>
      <c r="M670" s="12"/>
    </row>
    <row r="671" spans="1:13" ht="18" customHeight="1">
      <c r="A671" s="4">
        <v>670</v>
      </c>
      <c r="B671" s="37">
        <v>42602</v>
      </c>
      <c r="C671" s="34" t="s">
        <v>40</v>
      </c>
      <c r="D671" s="34" t="s">
        <v>11</v>
      </c>
      <c r="E671" s="34" t="s">
        <v>44</v>
      </c>
      <c r="F671" s="34" t="s">
        <v>46</v>
      </c>
      <c r="G671" s="21"/>
      <c r="H671" s="21"/>
      <c r="I671" s="21" t="s">
        <v>19</v>
      </c>
      <c r="J671" s="21" t="s">
        <v>14</v>
      </c>
      <c r="M671" s="12"/>
    </row>
    <row r="672" spans="1:13" ht="18" customHeight="1">
      <c r="A672" s="4">
        <v>671</v>
      </c>
      <c r="B672" s="37">
        <v>42602</v>
      </c>
      <c r="C672" s="34" t="s">
        <v>55</v>
      </c>
      <c r="D672" s="34" t="s">
        <v>18</v>
      </c>
      <c r="E672" s="34" t="s">
        <v>72</v>
      </c>
      <c r="F672" s="34" t="s">
        <v>34</v>
      </c>
      <c r="G672" s="21"/>
      <c r="H672" s="21"/>
      <c r="I672" s="21" t="s">
        <v>20</v>
      </c>
      <c r="J672" s="21" t="s">
        <v>13</v>
      </c>
      <c r="M672" s="12"/>
    </row>
    <row r="673" spans="1:13" ht="18" customHeight="1">
      <c r="A673" s="4">
        <v>672</v>
      </c>
      <c r="B673" s="37">
        <v>42602</v>
      </c>
      <c r="C673" s="34" t="s">
        <v>42</v>
      </c>
      <c r="D673" s="34" t="s">
        <v>6</v>
      </c>
      <c r="E673" s="34" t="s">
        <v>21</v>
      </c>
      <c r="F673" s="34" t="s">
        <v>29</v>
      </c>
      <c r="G673" s="21"/>
      <c r="H673" s="21"/>
      <c r="I673" s="21" t="s">
        <v>32</v>
      </c>
      <c r="J673" s="21" t="s">
        <v>8</v>
      </c>
      <c r="M673" s="12"/>
    </row>
    <row r="674" spans="1:13" ht="18" customHeight="1">
      <c r="A674" s="4">
        <v>673</v>
      </c>
      <c r="B674" s="37">
        <v>42602</v>
      </c>
      <c r="C674" s="34" t="s">
        <v>49</v>
      </c>
      <c r="D674" s="34" t="s">
        <v>24</v>
      </c>
      <c r="E674" s="34" t="s">
        <v>17</v>
      </c>
      <c r="F674" s="34" t="s">
        <v>5</v>
      </c>
      <c r="G674" s="21"/>
      <c r="H674" s="21"/>
      <c r="I674" s="21" t="s">
        <v>37</v>
      </c>
      <c r="J674" s="21" t="s">
        <v>38</v>
      </c>
      <c r="M674" s="12"/>
    </row>
    <row r="675" spans="1:13" ht="18" customHeight="1">
      <c r="A675" s="4">
        <v>674</v>
      </c>
      <c r="B675" s="37">
        <v>42602</v>
      </c>
      <c r="C675" s="34" t="s">
        <v>15</v>
      </c>
      <c r="D675" s="34" t="s">
        <v>132</v>
      </c>
      <c r="E675" s="34" t="s">
        <v>153</v>
      </c>
      <c r="F675" s="34" t="s">
        <v>50</v>
      </c>
      <c r="G675" s="21"/>
      <c r="H675" s="21"/>
      <c r="I675" s="21" t="s">
        <v>26</v>
      </c>
      <c r="J675" s="21" t="s">
        <v>9</v>
      </c>
      <c r="M675" s="12"/>
    </row>
    <row r="676" spans="1:13" ht="18" customHeight="1">
      <c r="A676" s="4">
        <v>675</v>
      </c>
      <c r="B676" s="37">
        <v>42602</v>
      </c>
      <c r="C676" s="34" t="s">
        <v>27</v>
      </c>
      <c r="D676" s="34" t="s">
        <v>28</v>
      </c>
      <c r="E676" s="34" t="s">
        <v>22</v>
      </c>
      <c r="F676" s="34" t="s">
        <v>35</v>
      </c>
      <c r="G676" s="21"/>
      <c r="H676" s="21"/>
      <c r="I676" s="21" t="s">
        <v>31</v>
      </c>
      <c r="J676" s="21" t="s">
        <v>25</v>
      </c>
      <c r="M676" s="12"/>
    </row>
    <row r="677" spans="1:13" ht="18" customHeight="1">
      <c r="A677" s="4">
        <v>676</v>
      </c>
      <c r="B677" s="37">
        <v>42603</v>
      </c>
      <c r="C677" s="34" t="s">
        <v>132</v>
      </c>
      <c r="D677" s="34" t="s">
        <v>153</v>
      </c>
      <c r="E677" s="34" t="s">
        <v>50</v>
      </c>
      <c r="F677" s="34" t="s">
        <v>43</v>
      </c>
      <c r="G677" s="21"/>
      <c r="H677" s="21"/>
      <c r="I677" s="21" t="s">
        <v>26</v>
      </c>
      <c r="J677" s="21" t="s">
        <v>9</v>
      </c>
      <c r="M677" s="12"/>
    </row>
    <row r="678" spans="1:13" ht="18" customHeight="1">
      <c r="A678" s="4">
        <v>677</v>
      </c>
      <c r="B678" s="37">
        <v>42603</v>
      </c>
      <c r="C678" s="34" t="s">
        <v>6</v>
      </c>
      <c r="D678" s="34" t="s">
        <v>21</v>
      </c>
      <c r="E678" s="34" t="s">
        <v>29</v>
      </c>
      <c r="F678" s="34" t="s">
        <v>131</v>
      </c>
      <c r="G678" s="21"/>
      <c r="H678" s="21"/>
      <c r="I678" s="21" t="s">
        <v>32</v>
      </c>
      <c r="J678" s="21" t="s">
        <v>8</v>
      </c>
      <c r="M678" s="12"/>
    </row>
    <row r="679" spans="1:13" ht="18" customHeight="1">
      <c r="A679" s="4">
        <v>678</v>
      </c>
      <c r="B679" s="37">
        <v>42603</v>
      </c>
      <c r="C679" s="34" t="s">
        <v>28</v>
      </c>
      <c r="D679" s="34" t="s">
        <v>22</v>
      </c>
      <c r="E679" s="34" t="s">
        <v>35</v>
      </c>
      <c r="F679" s="34" t="s">
        <v>36</v>
      </c>
      <c r="G679" s="21"/>
      <c r="H679" s="21"/>
      <c r="I679" s="21" t="s">
        <v>31</v>
      </c>
      <c r="J679" s="21" t="s">
        <v>25</v>
      </c>
      <c r="M679" s="12"/>
    </row>
    <row r="680" spans="1:13" ht="18" customHeight="1">
      <c r="A680" s="4">
        <v>679</v>
      </c>
      <c r="B680" s="37">
        <v>42603</v>
      </c>
      <c r="C680" s="34" t="s">
        <v>24</v>
      </c>
      <c r="D680" s="34" t="s">
        <v>17</v>
      </c>
      <c r="E680" s="34" t="s">
        <v>5</v>
      </c>
      <c r="F680" s="34" t="s">
        <v>12</v>
      </c>
      <c r="G680" s="21"/>
      <c r="H680" s="21"/>
      <c r="I680" s="21" t="s">
        <v>37</v>
      </c>
      <c r="J680" s="21" t="s">
        <v>38</v>
      </c>
      <c r="M680" s="12"/>
    </row>
    <row r="681" spans="1:13" ht="18" customHeight="1">
      <c r="A681" s="4">
        <v>680</v>
      </c>
      <c r="B681" s="37">
        <v>42603</v>
      </c>
      <c r="C681" s="34" t="s">
        <v>11</v>
      </c>
      <c r="D681" s="34" t="s">
        <v>44</v>
      </c>
      <c r="E681" s="34" t="s">
        <v>46</v>
      </c>
      <c r="F681" s="34" t="s">
        <v>142</v>
      </c>
      <c r="G681" s="21"/>
      <c r="H681" s="21"/>
      <c r="I681" s="21" t="s">
        <v>19</v>
      </c>
      <c r="J681" s="21" t="s">
        <v>14</v>
      </c>
      <c r="M681" s="12"/>
    </row>
    <row r="682" spans="1:13" ht="18" customHeight="1">
      <c r="A682" s="4">
        <v>681</v>
      </c>
      <c r="B682" s="37">
        <v>42603</v>
      </c>
      <c r="C682" s="34" t="s">
        <v>18</v>
      </c>
      <c r="D682" s="34" t="s">
        <v>72</v>
      </c>
      <c r="E682" s="34" t="s">
        <v>34</v>
      </c>
      <c r="F682" s="34" t="s">
        <v>146</v>
      </c>
      <c r="G682" s="21"/>
      <c r="H682" s="21"/>
      <c r="I682" s="21" t="s">
        <v>20</v>
      </c>
      <c r="J682" s="21" t="s">
        <v>13</v>
      </c>
      <c r="M682" s="12"/>
    </row>
    <row r="683" spans="1:13" ht="18" customHeight="1">
      <c r="A683" s="4">
        <v>682</v>
      </c>
      <c r="B683" s="37">
        <v>42605</v>
      </c>
      <c r="C683" s="34" t="s">
        <v>7</v>
      </c>
      <c r="D683" s="34" t="s">
        <v>23</v>
      </c>
      <c r="E683" s="34" t="s">
        <v>146</v>
      </c>
      <c r="F683" s="34" t="s">
        <v>16</v>
      </c>
      <c r="G683" s="21"/>
      <c r="H683" s="21"/>
      <c r="I683" s="21" t="s">
        <v>26</v>
      </c>
      <c r="J683" s="21" t="s">
        <v>32</v>
      </c>
      <c r="M683" s="12"/>
    </row>
    <row r="684" spans="1:13" ht="18" customHeight="1">
      <c r="A684" s="4">
        <v>683</v>
      </c>
      <c r="B684" s="37">
        <v>42605</v>
      </c>
      <c r="C684" s="34" t="s">
        <v>72</v>
      </c>
      <c r="D684" s="34" t="s">
        <v>50</v>
      </c>
      <c r="E684" s="34" t="s">
        <v>47</v>
      </c>
      <c r="F684" s="34" t="s">
        <v>15</v>
      </c>
      <c r="G684" s="21"/>
      <c r="H684" s="21"/>
      <c r="I684" s="21" t="s">
        <v>25</v>
      </c>
      <c r="J684" s="21" t="s">
        <v>9</v>
      </c>
      <c r="M684" s="12"/>
    </row>
    <row r="685" spans="1:13" ht="18" customHeight="1">
      <c r="A685" s="4">
        <v>684</v>
      </c>
      <c r="B685" s="37">
        <v>42605</v>
      </c>
      <c r="C685" s="34" t="s">
        <v>48</v>
      </c>
      <c r="D685" s="34" t="s">
        <v>35</v>
      </c>
      <c r="E685" s="34" t="s">
        <v>39</v>
      </c>
      <c r="F685" s="34" t="s">
        <v>27</v>
      </c>
      <c r="G685" s="21"/>
      <c r="H685" s="21"/>
      <c r="I685" s="21" t="s">
        <v>13</v>
      </c>
      <c r="J685" s="21" t="s">
        <v>38</v>
      </c>
      <c r="M685" s="12"/>
    </row>
    <row r="686" spans="1:13" ht="18" customHeight="1">
      <c r="A686" s="4">
        <v>685</v>
      </c>
      <c r="B686" s="37">
        <v>42605</v>
      </c>
      <c r="C686" s="34" t="s">
        <v>30</v>
      </c>
      <c r="D686" s="34" t="s">
        <v>29</v>
      </c>
      <c r="E686" s="36" t="s">
        <v>43</v>
      </c>
      <c r="F686" s="34" t="s">
        <v>49</v>
      </c>
      <c r="G686" s="21"/>
      <c r="H686" s="21"/>
      <c r="I686" s="21" t="s">
        <v>14</v>
      </c>
      <c r="J686" s="21" t="s">
        <v>20</v>
      </c>
      <c r="M686" s="12"/>
    </row>
    <row r="687" spans="1:13" ht="18" customHeight="1">
      <c r="A687" s="4">
        <v>686</v>
      </c>
      <c r="B687" s="37">
        <v>42605</v>
      </c>
      <c r="C687" s="34" t="s">
        <v>17</v>
      </c>
      <c r="D687" s="34" t="s">
        <v>5</v>
      </c>
      <c r="E687" s="34" t="s">
        <v>142</v>
      </c>
      <c r="F687" s="34" t="s">
        <v>40</v>
      </c>
      <c r="G687" s="21"/>
      <c r="H687" s="21"/>
      <c r="I687" s="21" t="s">
        <v>8</v>
      </c>
      <c r="J687" s="21" t="s">
        <v>31</v>
      </c>
      <c r="M687" s="12"/>
    </row>
    <row r="688" spans="1:13" ht="18" customHeight="1">
      <c r="A688" s="4">
        <v>687</v>
      </c>
      <c r="B688" s="37">
        <v>42605</v>
      </c>
      <c r="C688" s="34" t="s">
        <v>22</v>
      </c>
      <c r="D688" s="34" t="s">
        <v>33</v>
      </c>
      <c r="E688" s="34" t="s">
        <v>12</v>
      </c>
      <c r="F688" s="34" t="s">
        <v>28</v>
      </c>
      <c r="G688" s="21"/>
      <c r="H688" s="21"/>
      <c r="I688" s="21" t="s">
        <v>37</v>
      </c>
      <c r="J688" s="21" t="s">
        <v>19</v>
      </c>
      <c r="M688" s="12"/>
    </row>
    <row r="689" spans="1:13" ht="18" customHeight="1">
      <c r="A689" s="4">
        <v>688</v>
      </c>
      <c r="B689" s="37">
        <v>42606</v>
      </c>
      <c r="C689" s="34" t="s">
        <v>35</v>
      </c>
      <c r="D689" s="34" t="s">
        <v>39</v>
      </c>
      <c r="E689" s="34" t="s">
        <v>27</v>
      </c>
      <c r="F689" s="34" t="s">
        <v>6</v>
      </c>
      <c r="G689" s="21"/>
      <c r="H689" s="21"/>
      <c r="I689" s="21" t="s">
        <v>13</v>
      </c>
      <c r="J689" s="21" t="s">
        <v>38</v>
      </c>
      <c r="M689" s="12"/>
    </row>
    <row r="690" spans="1:13" ht="18" customHeight="1">
      <c r="A690" s="4">
        <v>689</v>
      </c>
      <c r="B690" s="37">
        <v>42606</v>
      </c>
      <c r="C690" s="34" t="s">
        <v>5</v>
      </c>
      <c r="D690" s="34" t="s">
        <v>142</v>
      </c>
      <c r="E690" s="34" t="s">
        <v>40</v>
      </c>
      <c r="F690" s="34" t="s">
        <v>4</v>
      </c>
      <c r="G690" s="21"/>
      <c r="H690" s="21"/>
      <c r="I690" s="21" t="s">
        <v>8</v>
      </c>
      <c r="J690" s="21" t="s">
        <v>31</v>
      </c>
      <c r="M690" s="12"/>
    </row>
    <row r="691" spans="1:13" ht="18" customHeight="1">
      <c r="A691" s="4">
        <v>690</v>
      </c>
      <c r="B691" s="37">
        <v>42606</v>
      </c>
      <c r="C691" s="34" t="s">
        <v>29</v>
      </c>
      <c r="D691" s="34" t="s">
        <v>43</v>
      </c>
      <c r="E691" s="34" t="s">
        <v>49</v>
      </c>
      <c r="F691" s="34" t="s">
        <v>41</v>
      </c>
      <c r="G691" s="21"/>
      <c r="H691" s="21"/>
      <c r="I691" s="21" t="s">
        <v>14</v>
      </c>
      <c r="J691" s="21" t="s">
        <v>20</v>
      </c>
      <c r="M691" s="12"/>
    </row>
    <row r="692" spans="1:13" ht="18" customHeight="1">
      <c r="A692" s="4">
        <v>691</v>
      </c>
      <c r="B692" s="37">
        <v>42606</v>
      </c>
      <c r="C692" s="34" t="s">
        <v>23</v>
      </c>
      <c r="D692" s="34" t="s">
        <v>146</v>
      </c>
      <c r="E692" s="34" t="s">
        <v>16</v>
      </c>
      <c r="F692" s="34" t="s">
        <v>11</v>
      </c>
      <c r="G692" s="21"/>
      <c r="H692" s="21"/>
      <c r="I692" s="21" t="s">
        <v>26</v>
      </c>
      <c r="J692" s="21" t="s">
        <v>32</v>
      </c>
      <c r="M692" s="12"/>
    </row>
    <row r="693" spans="1:13" ht="18" customHeight="1">
      <c r="A693" s="4">
        <v>692</v>
      </c>
      <c r="B693" s="37">
        <v>42606</v>
      </c>
      <c r="C693" s="34" t="s">
        <v>50</v>
      </c>
      <c r="D693" s="34" t="s">
        <v>47</v>
      </c>
      <c r="E693" s="34" t="s">
        <v>15</v>
      </c>
      <c r="F693" s="34" t="s">
        <v>24</v>
      </c>
      <c r="G693" s="21"/>
      <c r="H693" s="21"/>
      <c r="I693" s="21" t="s">
        <v>25</v>
      </c>
      <c r="J693" s="21" t="s">
        <v>9</v>
      </c>
      <c r="M693" s="12"/>
    </row>
    <row r="694" spans="1:13" ht="18" customHeight="1">
      <c r="A694" s="4">
        <v>693</v>
      </c>
      <c r="B694" s="37">
        <v>42606</v>
      </c>
      <c r="C694" s="34" t="s">
        <v>33</v>
      </c>
      <c r="D694" s="36" t="s">
        <v>12</v>
      </c>
      <c r="E694" s="34" t="s">
        <v>28</v>
      </c>
      <c r="F694" s="34" t="s">
        <v>10</v>
      </c>
      <c r="G694" s="21"/>
      <c r="H694" s="21"/>
      <c r="I694" s="21" t="s">
        <v>37</v>
      </c>
      <c r="J694" s="21" t="s">
        <v>19</v>
      </c>
      <c r="M694" s="12"/>
    </row>
    <row r="695" spans="1:13" ht="18" customHeight="1">
      <c r="A695" s="4">
        <v>694</v>
      </c>
      <c r="B695" s="37">
        <v>42607</v>
      </c>
      <c r="C695" s="34" t="s">
        <v>39</v>
      </c>
      <c r="D695" s="34" t="s">
        <v>27</v>
      </c>
      <c r="E695" s="34" t="s">
        <v>6</v>
      </c>
      <c r="F695" s="34" t="s">
        <v>48</v>
      </c>
      <c r="G695" s="21"/>
      <c r="H695" s="21"/>
      <c r="I695" s="21" t="s">
        <v>13</v>
      </c>
      <c r="J695" s="21" t="s">
        <v>38</v>
      </c>
      <c r="M695" s="12"/>
    </row>
    <row r="696" spans="1:13" ht="18" customHeight="1">
      <c r="A696" s="4">
        <v>695</v>
      </c>
      <c r="B696" s="37">
        <v>42607</v>
      </c>
      <c r="C696" s="36" t="s">
        <v>47</v>
      </c>
      <c r="D696" s="34" t="s">
        <v>15</v>
      </c>
      <c r="E696" s="34" t="s">
        <v>24</v>
      </c>
      <c r="F696" s="34" t="s">
        <v>72</v>
      </c>
      <c r="G696" s="21"/>
      <c r="H696" s="21"/>
      <c r="I696" s="21" t="s">
        <v>25</v>
      </c>
      <c r="J696" s="21" t="s">
        <v>9</v>
      </c>
      <c r="M696" s="13"/>
    </row>
    <row r="697" spans="1:13" ht="18" customHeight="1">
      <c r="A697" s="4">
        <v>696</v>
      </c>
      <c r="B697" s="37">
        <v>42607</v>
      </c>
      <c r="C697" s="34" t="s">
        <v>43</v>
      </c>
      <c r="D697" s="34" t="s">
        <v>49</v>
      </c>
      <c r="E697" s="34" t="s">
        <v>41</v>
      </c>
      <c r="F697" s="34" t="s">
        <v>30</v>
      </c>
      <c r="G697" s="21"/>
      <c r="H697" s="21"/>
      <c r="I697" s="21" t="s">
        <v>14</v>
      </c>
      <c r="J697" s="21" t="s">
        <v>20</v>
      </c>
      <c r="M697" s="12"/>
    </row>
    <row r="698" spans="1:13" ht="18" customHeight="1">
      <c r="A698" s="4">
        <v>697</v>
      </c>
      <c r="B698" s="37">
        <v>42607</v>
      </c>
      <c r="C698" s="34" t="s">
        <v>142</v>
      </c>
      <c r="D698" s="34" t="s">
        <v>40</v>
      </c>
      <c r="E698" s="34" t="s">
        <v>4</v>
      </c>
      <c r="F698" s="34" t="s">
        <v>17</v>
      </c>
      <c r="G698" s="21"/>
      <c r="H698" s="21"/>
      <c r="I698" s="21" t="s">
        <v>8</v>
      </c>
      <c r="J698" s="21" t="s">
        <v>31</v>
      </c>
      <c r="M698" s="12"/>
    </row>
    <row r="699" spans="1:13" ht="18" customHeight="1">
      <c r="A699" s="4">
        <v>698</v>
      </c>
      <c r="B699" s="37">
        <v>42607</v>
      </c>
      <c r="C699" s="34" t="s">
        <v>12</v>
      </c>
      <c r="D699" s="34" t="s">
        <v>28</v>
      </c>
      <c r="E699" s="34" t="s">
        <v>10</v>
      </c>
      <c r="F699" s="34" t="s">
        <v>22</v>
      </c>
      <c r="G699" s="21"/>
      <c r="H699" s="21"/>
      <c r="I699" s="21" t="s">
        <v>37</v>
      </c>
      <c r="J699" s="21" t="s">
        <v>19</v>
      </c>
      <c r="M699" s="12"/>
    </row>
    <row r="700" spans="1:13" ht="18" customHeight="1">
      <c r="A700" s="4">
        <v>699</v>
      </c>
      <c r="B700" s="37">
        <v>42608</v>
      </c>
      <c r="C700" s="34" t="s">
        <v>153</v>
      </c>
      <c r="D700" s="34" t="s">
        <v>46</v>
      </c>
      <c r="E700" s="34" t="s">
        <v>45</v>
      </c>
      <c r="F700" s="34" t="s">
        <v>58</v>
      </c>
      <c r="G700" s="21"/>
      <c r="H700" s="21"/>
      <c r="I700" s="21" t="s">
        <v>38</v>
      </c>
      <c r="J700" s="21" t="s">
        <v>14</v>
      </c>
      <c r="M700" s="12"/>
    </row>
    <row r="701" spans="1:13" ht="18" customHeight="1">
      <c r="A701" s="4">
        <v>700</v>
      </c>
      <c r="B701" s="37">
        <v>42608</v>
      </c>
      <c r="C701" s="34" t="s">
        <v>34</v>
      </c>
      <c r="D701" s="34" t="s">
        <v>16</v>
      </c>
      <c r="E701" s="34" t="s">
        <v>55</v>
      </c>
      <c r="F701" s="34" t="s">
        <v>29</v>
      </c>
      <c r="G701" s="21"/>
      <c r="H701" s="21"/>
      <c r="I701" s="21" t="s">
        <v>9</v>
      </c>
      <c r="J701" s="21" t="s">
        <v>26</v>
      </c>
      <c r="M701" s="12"/>
    </row>
    <row r="702" spans="1:13" ht="18" customHeight="1">
      <c r="A702" s="4">
        <v>701</v>
      </c>
      <c r="B702" s="37">
        <v>42608</v>
      </c>
      <c r="C702" s="34" t="s">
        <v>44</v>
      </c>
      <c r="D702" s="34" t="s">
        <v>4</v>
      </c>
      <c r="E702" s="34" t="s">
        <v>36</v>
      </c>
      <c r="F702" s="34" t="s">
        <v>7</v>
      </c>
      <c r="G702" s="21"/>
      <c r="H702" s="21"/>
      <c r="I702" s="21" t="s">
        <v>20</v>
      </c>
      <c r="J702" s="21" t="s">
        <v>19</v>
      </c>
      <c r="M702" s="12"/>
    </row>
    <row r="703" spans="1:13" ht="18" customHeight="1">
      <c r="A703" s="4">
        <v>702</v>
      </c>
      <c r="B703" s="37">
        <v>42608</v>
      </c>
      <c r="C703" s="34" t="s">
        <v>28</v>
      </c>
      <c r="D703" s="34" t="s">
        <v>10</v>
      </c>
      <c r="E703" s="34" t="s">
        <v>131</v>
      </c>
      <c r="F703" s="34" t="s">
        <v>42</v>
      </c>
      <c r="G703" s="21"/>
      <c r="H703" s="21"/>
      <c r="I703" s="21" t="s">
        <v>32</v>
      </c>
      <c r="J703" s="21" t="s">
        <v>31</v>
      </c>
      <c r="M703" s="12"/>
    </row>
    <row r="704" spans="1:13" ht="18" customHeight="1">
      <c r="A704" s="4">
        <v>703</v>
      </c>
      <c r="B704" s="37">
        <v>42608</v>
      </c>
      <c r="C704" s="34" t="s">
        <v>15</v>
      </c>
      <c r="D704" s="34" t="s">
        <v>24</v>
      </c>
      <c r="E704" s="34" t="s">
        <v>72</v>
      </c>
      <c r="F704" s="34" t="s">
        <v>50</v>
      </c>
      <c r="G704" s="21"/>
      <c r="H704" s="21"/>
      <c r="I704" s="21" t="s">
        <v>25</v>
      </c>
      <c r="J704" s="21" t="s">
        <v>8</v>
      </c>
      <c r="M704" s="12"/>
    </row>
    <row r="705" spans="1:13" ht="18" customHeight="1">
      <c r="A705" s="4">
        <v>704</v>
      </c>
      <c r="B705" s="37">
        <v>42608</v>
      </c>
      <c r="C705" s="34" t="s">
        <v>21</v>
      </c>
      <c r="D705" s="34" t="s">
        <v>6</v>
      </c>
      <c r="E705" s="34" t="s">
        <v>30</v>
      </c>
      <c r="F705" s="34" t="s">
        <v>5</v>
      </c>
      <c r="G705" s="21"/>
      <c r="H705" s="21"/>
      <c r="I705" s="21" t="s">
        <v>13</v>
      </c>
      <c r="J705" s="21" t="s">
        <v>37</v>
      </c>
      <c r="M705" s="12"/>
    </row>
    <row r="706" spans="1:13" ht="18" customHeight="1">
      <c r="A706" s="4">
        <v>705</v>
      </c>
      <c r="B706" s="37">
        <v>42609</v>
      </c>
      <c r="C706" s="34" t="s">
        <v>4</v>
      </c>
      <c r="D706" s="34" t="s">
        <v>36</v>
      </c>
      <c r="E706" s="34" t="s">
        <v>7</v>
      </c>
      <c r="F706" s="34" t="s">
        <v>142</v>
      </c>
      <c r="G706" s="21"/>
      <c r="H706" s="21"/>
      <c r="I706" s="21" t="s">
        <v>20</v>
      </c>
      <c r="J706" s="21" t="s">
        <v>19</v>
      </c>
      <c r="M706" s="12"/>
    </row>
    <row r="707" spans="1:13" ht="18" customHeight="1">
      <c r="A707" s="4">
        <v>706</v>
      </c>
      <c r="B707" s="37">
        <v>42609</v>
      </c>
      <c r="C707" s="34" t="s">
        <v>10</v>
      </c>
      <c r="D707" s="34" t="s">
        <v>131</v>
      </c>
      <c r="E707" s="34" t="s">
        <v>42</v>
      </c>
      <c r="F707" s="34" t="s">
        <v>18</v>
      </c>
      <c r="G707" s="21"/>
      <c r="H707" s="21"/>
      <c r="I707" s="21" t="s">
        <v>32</v>
      </c>
      <c r="J707" s="21" t="s">
        <v>31</v>
      </c>
      <c r="M707" s="12"/>
    </row>
    <row r="708" spans="1:13" ht="18" customHeight="1">
      <c r="A708" s="4">
        <v>707</v>
      </c>
      <c r="B708" s="37">
        <v>42609</v>
      </c>
      <c r="C708" s="34" t="s">
        <v>46</v>
      </c>
      <c r="D708" s="34" t="s">
        <v>45</v>
      </c>
      <c r="E708" s="34" t="s">
        <v>58</v>
      </c>
      <c r="F708" s="34" t="s">
        <v>47</v>
      </c>
      <c r="G708" s="21"/>
      <c r="H708" s="21"/>
      <c r="I708" s="21" t="s">
        <v>38</v>
      </c>
      <c r="J708" s="21" t="s">
        <v>14</v>
      </c>
      <c r="M708" s="12"/>
    </row>
    <row r="709" spans="1:13" ht="18" customHeight="1">
      <c r="A709" s="4">
        <v>708</v>
      </c>
      <c r="B709" s="37">
        <v>42609</v>
      </c>
      <c r="C709" s="34" t="s">
        <v>6</v>
      </c>
      <c r="D709" s="34" t="s">
        <v>30</v>
      </c>
      <c r="E709" s="34" t="s">
        <v>5</v>
      </c>
      <c r="F709" s="34" t="s">
        <v>23</v>
      </c>
      <c r="G709" s="21"/>
      <c r="H709" s="21"/>
      <c r="I709" s="21" t="s">
        <v>13</v>
      </c>
      <c r="J709" s="21" t="s">
        <v>37</v>
      </c>
      <c r="M709" s="12"/>
    </row>
    <row r="710" spans="1:13" ht="18" customHeight="1">
      <c r="A710" s="4">
        <v>709</v>
      </c>
      <c r="B710" s="37">
        <v>42609</v>
      </c>
      <c r="C710" s="34" t="s">
        <v>24</v>
      </c>
      <c r="D710" s="34" t="s">
        <v>72</v>
      </c>
      <c r="E710" s="34" t="s">
        <v>50</v>
      </c>
      <c r="F710" s="34" t="s">
        <v>39</v>
      </c>
      <c r="G710" s="21"/>
      <c r="H710" s="21"/>
      <c r="I710" s="21" t="s">
        <v>25</v>
      </c>
      <c r="J710" s="21" t="s">
        <v>8</v>
      </c>
      <c r="M710" s="12"/>
    </row>
    <row r="711" spans="1:13" ht="18" customHeight="1">
      <c r="A711" s="4">
        <v>710</v>
      </c>
      <c r="B711" s="37">
        <v>42609</v>
      </c>
      <c r="C711" s="34" t="s">
        <v>16</v>
      </c>
      <c r="D711" s="34" t="s">
        <v>55</v>
      </c>
      <c r="E711" s="34" t="s">
        <v>29</v>
      </c>
      <c r="F711" s="34" t="s">
        <v>151</v>
      </c>
      <c r="G711" s="21"/>
      <c r="H711" s="21"/>
      <c r="I711" s="21" t="s">
        <v>9</v>
      </c>
      <c r="J711" s="21" t="s">
        <v>26</v>
      </c>
      <c r="M711" s="12"/>
    </row>
    <row r="712" spans="1:13" ht="18" customHeight="1">
      <c r="A712" s="4">
        <v>711</v>
      </c>
      <c r="B712" s="37">
        <v>42610</v>
      </c>
      <c r="C712" s="34" t="s">
        <v>45</v>
      </c>
      <c r="D712" s="34" t="s">
        <v>58</v>
      </c>
      <c r="E712" s="34" t="s">
        <v>47</v>
      </c>
      <c r="F712" s="34" t="s">
        <v>153</v>
      </c>
      <c r="G712" s="21"/>
      <c r="H712" s="21"/>
      <c r="I712" s="21" t="s">
        <v>38</v>
      </c>
      <c r="J712" s="21" t="s">
        <v>14</v>
      </c>
      <c r="M712" s="12"/>
    </row>
    <row r="713" spans="1:13" ht="18" customHeight="1">
      <c r="A713" s="4">
        <v>712</v>
      </c>
      <c r="B713" s="37">
        <v>42610</v>
      </c>
      <c r="C713" s="34" t="s">
        <v>72</v>
      </c>
      <c r="D713" s="34" t="s">
        <v>50</v>
      </c>
      <c r="E713" s="34" t="s">
        <v>39</v>
      </c>
      <c r="F713" s="34" t="s">
        <v>15</v>
      </c>
      <c r="G713" s="21"/>
      <c r="H713" s="21"/>
      <c r="I713" s="21" t="s">
        <v>25</v>
      </c>
      <c r="J713" s="21" t="s">
        <v>8</v>
      </c>
      <c r="M713" s="12"/>
    </row>
    <row r="714" spans="1:13" ht="18" customHeight="1">
      <c r="A714" s="4">
        <v>713</v>
      </c>
      <c r="B714" s="37">
        <v>42610</v>
      </c>
      <c r="C714" s="34" t="s">
        <v>55</v>
      </c>
      <c r="D714" s="34" t="s">
        <v>29</v>
      </c>
      <c r="E714" s="36" t="s">
        <v>151</v>
      </c>
      <c r="F714" s="34" t="s">
        <v>34</v>
      </c>
      <c r="G714" s="21"/>
      <c r="H714" s="21"/>
      <c r="I714" s="21" t="s">
        <v>9</v>
      </c>
      <c r="J714" s="21" t="s">
        <v>26</v>
      </c>
      <c r="M714" s="12"/>
    </row>
    <row r="715" spans="1:13" ht="18" customHeight="1">
      <c r="A715" s="4">
        <v>714</v>
      </c>
      <c r="B715" s="37">
        <v>42610</v>
      </c>
      <c r="C715" s="34" t="s">
        <v>36</v>
      </c>
      <c r="D715" s="34" t="s">
        <v>7</v>
      </c>
      <c r="E715" s="34" t="s">
        <v>142</v>
      </c>
      <c r="F715" s="34" t="s">
        <v>44</v>
      </c>
      <c r="G715" s="21"/>
      <c r="H715" s="21"/>
      <c r="I715" s="21" t="s">
        <v>20</v>
      </c>
      <c r="J715" s="21" t="s">
        <v>19</v>
      </c>
      <c r="M715" s="12"/>
    </row>
    <row r="716" spans="1:13" ht="18" customHeight="1">
      <c r="A716" s="4">
        <v>715</v>
      </c>
      <c r="B716" s="37">
        <v>42610</v>
      </c>
      <c r="C716" s="34" t="s">
        <v>131</v>
      </c>
      <c r="D716" s="36" t="s">
        <v>42</v>
      </c>
      <c r="E716" s="34" t="s">
        <v>18</v>
      </c>
      <c r="F716" s="34" t="s">
        <v>28</v>
      </c>
      <c r="G716" s="21"/>
      <c r="H716" s="21"/>
      <c r="I716" s="21" t="s">
        <v>32</v>
      </c>
      <c r="J716" s="21" t="s">
        <v>31</v>
      </c>
      <c r="M716" s="12"/>
    </row>
    <row r="717" spans="1:13" ht="18" customHeight="1">
      <c r="A717" s="4">
        <v>716</v>
      </c>
      <c r="B717" s="37">
        <v>42610</v>
      </c>
      <c r="C717" s="34" t="s">
        <v>30</v>
      </c>
      <c r="D717" s="34" t="s">
        <v>5</v>
      </c>
      <c r="E717" s="34" t="s">
        <v>23</v>
      </c>
      <c r="F717" s="34" t="s">
        <v>21</v>
      </c>
      <c r="G717" s="21"/>
      <c r="H717" s="21"/>
      <c r="I717" s="21" t="s">
        <v>13</v>
      </c>
      <c r="J717" s="21" t="s">
        <v>37</v>
      </c>
      <c r="M717" s="12"/>
    </row>
    <row r="718" spans="1:13" ht="18" customHeight="1">
      <c r="A718" s="4">
        <v>717</v>
      </c>
      <c r="B718" s="37">
        <v>42612</v>
      </c>
      <c r="C718" s="34" t="s">
        <v>7</v>
      </c>
      <c r="D718" s="34" t="s">
        <v>39</v>
      </c>
      <c r="E718" s="34" t="s">
        <v>17</v>
      </c>
      <c r="F718" s="34" t="s">
        <v>46</v>
      </c>
      <c r="G718" s="21"/>
      <c r="H718" s="21"/>
      <c r="I718" s="21" t="s">
        <v>37</v>
      </c>
      <c r="J718" s="21" t="s">
        <v>14</v>
      </c>
      <c r="M718" s="12"/>
    </row>
    <row r="719" spans="1:13" ht="18" customHeight="1">
      <c r="A719" s="4">
        <v>718</v>
      </c>
      <c r="B719" s="37">
        <v>42612</v>
      </c>
      <c r="C719" s="34" t="s">
        <v>40</v>
      </c>
      <c r="D719" s="34" t="s">
        <v>23</v>
      </c>
      <c r="E719" s="34" t="s">
        <v>11</v>
      </c>
      <c r="F719" s="34" t="s">
        <v>24</v>
      </c>
      <c r="G719" s="21"/>
      <c r="H719" s="21"/>
      <c r="I719" s="21" t="s">
        <v>19</v>
      </c>
      <c r="J719" s="21" t="s">
        <v>13</v>
      </c>
      <c r="M719" s="12"/>
    </row>
    <row r="720" spans="1:13" ht="18" customHeight="1">
      <c r="A720" s="4">
        <v>719</v>
      </c>
      <c r="B720" s="37">
        <v>42612</v>
      </c>
      <c r="C720" s="34" t="s">
        <v>49</v>
      </c>
      <c r="D720" s="34" t="s">
        <v>41</v>
      </c>
      <c r="E720" s="34" t="s">
        <v>48</v>
      </c>
      <c r="F720" s="34" t="s">
        <v>33</v>
      </c>
      <c r="G720" s="21"/>
      <c r="H720" s="21"/>
      <c r="I720" s="21" t="s">
        <v>31</v>
      </c>
      <c r="J720" s="21" t="s">
        <v>9</v>
      </c>
      <c r="M720" s="12"/>
    </row>
    <row r="721" spans="1:13" ht="18" customHeight="1">
      <c r="A721" s="4">
        <v>720</v>
      </c>
      <c r="B721" s="37">
        <v>42612</v>
      </c>
      <c r="C721" s="34" t="s">
        <v>151</v>
      </c>
      <c r="D721" s="34" t="s">
        <v>18</v>
      </c>
      <c r="E721" s="34" t="s">
        <v>153</v>
      </c>
      <c r="F721" s="34" t="s">
        <v>10</v>
      </c>
      <c r="G721" s="21"/>
      <c r="H721" s="21"/>
      <c r="I721" s="21" t="s">
        <v>8</v>
      </c>
      <c r="J721" s="21" t="s">
        <v>26</v>
      </c>
      <c r="M721" s="12"/>
    </row>
    <row r="722" spans="1:13" ht="18" customHeight="1">
      <c r="A722" s="4">
        <v>721</v>
      </c>
      <c r="B722" s="37">
        <v>42612</v>
      </c>
      <c r="C722" s="34" t="s">
        <v>27</v>
      </c>
      <c r="D722" s="34" t="s">
        <v>34</v>
      </c>
      <c r="E722" s="34" t="s">
        <v>22</v>
      </c>
      <c r="F722" s="34" t="s">
        <v>55</v>
      </c>
      <c r="G722" s="21"/>
      <c r="H722" s="21"/>
      <c r="I722" s="21" t="s">
        <v>32</v>
      </c>
      <c r="J722" s="21" t="s">
        <v>25</v>
      </c>
      <c r="M722" s="12"/>
    </row>
    <row r="723" spans="1:13" ht="18" customHeight="1">
      <c r="A723" s="4">
        <v>722</v>
      </c>
      <c r="B723" s="37">
        <v>42612</v>
      </c>
      <c r="C723" s="34" t="s">
        <v>146</v>
      </c>
      <c r="D723" s="34" t="s">
        <v>132</v>
      </c>
      <c r="E723" s="34" t="s">
        <v>15</v>
      </c>
      <c r="F723" s="34" t="s">
        <v>35</v>
      </c>
      <c r="G723" s="21"/>
      <c r="H723" s="21"/>
      <c r="I723" s="21" t="s">
        <v>20</v>
      </c>
      <c r="J723" s="21" t="s">
        <v>38</v>
      </c>
      <c r="M723" s="12"/>
    </row>
    <row r="724" spans="1:13" ht="18" customHeight="1">
      <c r="A724" s="4">
        <v>723</v>
      </c>
      <c r="B724" s="37">
        <v>42613</v>
      </c>
      <c r="C724" s="34" t="s">
        <v>39</v>
      </c>
      <c r="D724" s="34" t="s">
        <v>17</v>
      </c>
      <c r="E724" s="34" t="s">
        <v>46</v>
      </c>
      <c r="F724" s="34" t="s">
        <v>43</v>
      </c>
      <c r="G724" s="21"/>
      <c r="H724" s="21"/>
      <c r="I724" s="21" t="s">
        <v>37</v>
      </c>
      <c r="J724" s="21" t="s">
        <v>14</v>
      </c>
      <c r="M724" s="12"/>
    </row>
    <row r="725" spans="1:13" ht="18" customHeight="1">
      <c r="A725" s="4">
        <v>724</v>
      </c>
      <c r="B725" s="37">
        <v>42613</v>
      </c>
      <c r="C725" s="36" t="s">
        <v>132</v>
      </c>
      <c r="D725" s="34" t="s">
        <v>15</v>
      </c>
      <c r="E725" s="34" t="s">
        <v>35</v>
      </c>
      <c r="F725" s="34" t="s">
        <v>30</v>
      </c>
      <c r="G725" s="21"/>
      <c r="H725" s="21"/>
      <c r="I725" s="21" t="s">
        <v>20</v>
      </c>
      <c r="J725" s="21" t="s">
        <v>38</v>
      </c>
      <c r="M725" s="13"/>
    </row>
    <row r="726" spans="1:13" ht="18" customHeight="1">
      <c r="A726" s="4">
        <v>725</v>
      </c>
      <c r="B726" s="37">
        <v>42613</v>
      </c>
      <c r="C726" s="34" t="s">
        <v>34</v>
      </c>
      <c r="D726" s="34" t="s">
        <v>22</v>
      </c>
      <c r="E726" s="34" t="s">
        <v>55</v>
      </c>
      <c r="F726" s="34" t="s">
        <v>36</v>
      </c>
      <c r="G726" s="21"/>
      <c r="H726" s="21"/>
      <c r="I726" s="21" t="s">
        <v>32</v>
      </c>
      <c r="J726" s="21" t="s">
        <v>25</v>
      </c>
      <c r="M726" s="12"/>
    </row>
    <row r="727" spans="1:13" ht="18" customHeight="1">
      <c r="A727" s="4">
        <v>726</v>
      </c>
      <c r="B727" s="37">
        <v>42613</v>
      </c>
      <c r="C727" s="34" t="s">
        <v>41</v>
      </c>
      <c r="D727" s="34" t="s">
        <v>48</v>
      </c>
      <c r="E727" s="34" t="s">
        <v>33</v>
      </c>
      <c r="F727" s="34" t="s">
        <v>29</v>
      </c>
      <c r="G727" s="21"/>
      <c r="H727" s="21"/>
      <c r="I727" s="21" t="s">
        <v>31</v>
      </c>
      <c r="J727" s="21" t="s">
        <v>9</v>
      </c>
      <c r="M727" s="12"/>
    </row>
    <row r="728" spans="1:13" ht="18" customHeight="1">
      <c r="A728" s="4">
        <v>727</v>
      </c>
      <c r="B728" s="37">
        <v>42613</v>
      </c>
      <c r="C728" s="34" t="s">
        <v>23</v>
      </c>
      <c r="D728" s="34" t="s">
        <v>11</v>
      </c>
      <c r="E728" s="34" t="s">
        <v>24</v>
      </c>
      <c r="F728" s="34" t="s">
        <v>12</v>
      </c>
      <c r="G728" s="21"/>
      <c r="H728" s="21"/>
      <c r="I728" s="21" t="s">
        <v>19</v>
      </c>
      <c r="J728" s="21" t="s">
        <v>13</v>
      </c>
      <c r="M728" s="12"/>
    </row>
    <row r="729" spans="1:13" ht="18" customHeight="1">
      <c r="A729" s="4">
        <v>728</v>
      </c>
      <c r="B729" s="37">
        <v>42613</v>
      </c>
      <c r="C729" s="34" t="s">
        <v>18</v>
      </c>
      <c r="D729" s="34" t="s">
        <v>153</v>
      </c>
      <c r="E729" s="34" t="s">
        <v>10</v>
      </c>
      <c r="F729" s="34" t="s">
        <v>131</v>
      </c>
      <c r="G729" s="21"/>
      <c r="H729" s="21"/>
      <c r="I729" s="21" t="s">
        <v>8</v>
      </c>
      <c r="J729" s="21" t="s">
        <v>26</v>
      </c>
      <c r="M729" s="12"/>
    </row>
    <row r="730" spans="1:13" ht="18" customHeight="1">
      <c r="A730" s="4">
        <v>729</v>
      </c>
      <c r="B730" s="37">
        <v>42614</v>
      </c>
      <c r="C730" s="34" t="s">
        <v>153</v>
      </c>
      <c r="D730" s="34" t="s">
        <v>10</v>
      </c>
      <c r="E730" s="34" t="s">
        <v>131</v>
      </c>
      <c r="F730" s="34" t="s">
        <v>151</v>
      </c>
      <c r="G730" s="21"/>
      <c r="H730" s="21"/>
      <c r="I730" s="21" t="s">
        <v>8</v>
      </c>
      <c r="J730" s="21" t="s">
        <v>26</v>
      </c>
      <c r="M730" s="12"/>
    </row>
    <row r="731" spans="1:13" ht="18" customHeight="1">
      <c r="A731" s="4">
        <v>730</v>
      </c>
      <c r="B731" s="37">
        <v>42614</v>
      </c>
      <c r="C731" s="34" t="s">
        <v>48</v>
      </c>
      <c r="D731" s="34" t="s">
        <v>33</v>
      </c>
      <c r="E731" s="34" t="s">
        <v>29</v>
      </c>
      <c r="F731" s="34" t="s">
        <v>49</v>
      </c>
      <c r="G731" s="21"/>
      <c r="H731" s="21"/>
      <c r="I731" s="21" t="s">
        <v>31</v>
      </c>
      <c r="J731" s="21" t="s">
        <v>9</v>
      </c>
      <c r="M731" s="12"/>
    </row>
    <row r="732" spans="1:13" ht="18" customHeight="1">
      <c r="A732" s="4">
        <v>731</v>
      </c>
      <c r="B732" s="37">
        <v>42614</v>
      </c>
      <c r="C732" s="34" t="s">
        <v>11</v>
      </c>
      <c r="D732" s="34" t="s">
        <v>24</v>
      </c>
      <c r="E732" s="34" t="s">
        <v>12</v>
      </c>
      <c r="F732" s="34" t="s">
        <v>40</v>
      </c>
      <c r="G732" s="21"/>
      <c r="H732" s="21"/>
      <c r="I732" s="21" t="s">
        <v>19</v>
      </c>
      <c r="J732" s="21" t="s">
        <v>13</v>
      </c>
      <c r="M732" s="12"/>
    </row>
    <row r="733" spans="1:13" ht="18" customHeight="1">
      <c r="A733" s="4">
        <v>732</v>
      </c>
      <c r="B733" s="37">
        <v>42614</v>
      </c>
      <c r="C733" s="34" t="s">
        <v>22</v>
      </c>
      <c r="D733" s="34" t="s">
        <v>55</v>
      </c>
      <c r="E733" s="34" t="s">
        <v>36</v>
      </c>
      <c r="F733" s="34" t="s">
        <v>27</v>
      </c>
      <c r="G733" s="21"/>
      <c r="H733" s="21"/>
      <c r="I733" s="21" t="s">
        <v>32</v>
      </c>
      <c r="J733" s="21" t="s">
        <v>25</v>
      </c>
      <c r="M733" s="12"/>
    </row>
    <row r="734" spans="1:13" ht="18" customHeight="1">
      <c r="A734" s="4">
        <v>733</v>
      </c>
      <c r="B734" s="37">
        <v>42615</v>
      </c>
      <c r="C734" s="34" t="s">
        <v>42</v>
      </c>
      <c r="D734" s="34" t="s">
        <v>12</v>
      </c>
      <c r="E734" s="34" t="s">
        <v>30</v>
      </c>
      <c r="F734" s="34" t="s">
        <v>6</v>
      </c>
      <c r="G734" s="21"/>
      <c r="H734" s="21"/>
      <c r="I734" s="21" t="s">
        <v>8</v>
      </c>
      <c r="J734" s="21" t="s">
        <v>32</v>
      </c>
      <c r="M734" s="12"/>
    </row>
    <row r="735" spans="1:13" ht="18" customHeight="1">
      <c r="A735" s="4">
        <v>734</v>
      </c>
      <c r="B735" s="37">
        <v>42615</v>
      </c>
      <c r="C735" s="34" t="s">
        <v>5</v>
      </c>
      <c r="D735" s="34" t="s">
        <v>35</v>
      </c>
      <c r="E735" s="34" t="s">
        <v>28</v>
      </c>
      <c r="F735" s="34" t="s">
        <v>34</v>
      </c>
      <c r="G735" s="21"/>
      <c r="H735" s="21"/>
      <c r="I735" s="21" t="s">
        <v>14</v>
      </c>
      <c r="J735" s="21" t="s">
        <v>19</v>
      </c>
      <c r="M735" s="12"/>
    </row>
    <row r="736" spans="1:13" ht="18" customHeight="1">
      <c r="A736" s="4">
        <v>735</v>
      </c>
      <c r="B736" s="37">
        <v>42615</v>
      </c>
      <c r="C736" s="34" t="s">
        <v>10</v>
      </c>
      <c r="D736" s="34" t="s">
        <v>47</v>
      </c>
      <c r="E736" s="34" t="s">
        <v>21</v>
      </c>
      <c r="F736" s="34" t="s">
        <v>18</v>
      </c>
      <c r="G736" s="21"/>
      <c r="H736" s="21"/>
      <c r="I736" s="21" t="s">
        <v>9</v>
      </c>
      <c r="J736" s="21" t="s">
        <v>25</v>
      </c>
      <c r="M736" s="12"/>
    </row>
    <row r="737" spans="1:13" ht="18" customHeight="1">
      <c r="A737" s="4">
        <v>736</v>
      </c>
      <c r="B737" s="37">
        <v>42615</v>
      </c>
      <c r="C737" s="34" t="s">
        <v>24</v>
      </c>
      <c r="D737" s="34" t="s">
        <v>45</v>
      </c>
      <c r="E737" s="34" t="s">
        <v>44</v>
      </c>
      <c r="F737" s="34" t="s">
        <v>146</v>
      </c>
      <c r="G737" s="21"/>
      <c r="H737" s="21"/>
      <c r="I737" s="21" t="s">
        <v>26</v>
      </c>
      <c r="J737" s="21" t="s">
        <v>31</v>
      </c>
      <c r="M737" s="12"/>
    </row>
    <row r="738" spans="1:13" ht="18" customHeight="1">
      <c r="A738" s="4">
        <v>737</v>
      </c>
      <c r="B738" s="37">
        <v>42615</v>
      </c>
      <c r="C738" s="34" t="s">
        <v>50</v>
      </c>
      <c r="D738" s="34" t="s">
        <v>46</v>
      </c>
      <c r="E738" s="34" t="s">
        <v>16</v>
      </c>
      <c r="F738" s="34" t="s">
        <v>57</v>
      </c>
      <c r="G738" s="21"/>
      <c r="H738" s="21"/>
      <c r="I738" s="21" t="s">
        <v>38</v>
      </c>
      <c r="J738" s="21" t="s">
        <v>13</v>
      </c>
      <c r="M738" s="12"/>
    </row>
    <row r="739" spans="1:13" ht="18" customHeight="1">
      <c r="A739" s="4">
        <v>738</v>
      </c>
      <c r="B739" s="37">
        <v>42615</v>
      </c>
      <c r="C739" s="34" t="s">
        <v>17</v>
      </c>
      <c r="D739" s="34" t="s">
        <v>36</v>
      </c>
      <c r="E739" s="34" t="s">
        <v>27</v>
      </c>
      <c r="F739" s="34" t="s">
        <v>4</v>
      </c>
      <c r="G739" s="21"/>
      <c r="H739" s="21"/>
      <c r="I739" s="21" t="s">
        <v>37</v>
      </c>
      <c r="J739" s="21" t="s">
        <v>20</v>
      </c>
      <c r="M739" s="12"/>
    </row>
    <row r="740" spans="1:13" ht="18" customHeight="1">
      <c r="A740" s="4">
        <v>739</v>
      </c>
      <c r="B740" s="37">
        <v>42616</v>
      </c>
      <c r="C740" s="34" t="s">
        <v>45</v>
      </c>
      <c r="D740" s="34" t="s">
        <v>44</v>
      </c>
      <c r="E740" s="34" t="s">
        <v>146</v>
      </c>
      <c r="F740" s="34" t="s">
        <v>72</v>
      </c>
      <c r="G740" s="21"/>
      <c r="H740" s="21"/>
      <c r="I740" s="21" t="s">
        <v>26</v>
      </c>
      <c r="J740" s="21" t="s">
        <v>31</v>
      </c>
      <c r="M740" s="12"/>
    </row>
    <row r="741" spans="1:13" ht="18" customHeight="1">
      <c r="A741" s="4">
        <v>740</v>
      </c>
      <c r="B741" s="37">
        <v>42616</v>
      </c>
      <c r="C741" s="34" t="s">
        <v>35</v>
      </c>
      <c r="D741" s="34" t="s">
        <v>28</v>
      </c>
      <c r="E741" s="34" t="s">
        <v>34</v>
      </c>
      <c r="F741" s="34" t="s">
        <v>153</v>
      </c>
      <c r="G741" s="21"/>
      <c r="H741" s="21"/>
      <c r="I741" s="21" t="s">
        <v>14</v>
      </c>
      <c r="J741" s="21" t="s">
        <v>19</v>
      </c>
      <c r="M741" s="12"/>
    </row>
    <row r="742" spans="1:13" ht="18" customHeight="1">
      <c r="A742" s="4">
        <v>741</v>
      </c>
      <c r="B742" s="37">
        <v>42616</v>
      </c>
      <c r="C742" s="34" t="s">
        <v>47</v>
      </c>
      <c r="D742" s="34" t="s">
        <v>21</v>
      </c>
      <c r="E742" s="34" t="s">
        <v>18</v>
      </c>
      <c r="F742" s="34" t="s">
        <v>22</v>
      </c>
      <c r="G742" s="21"/>
      <c r="H742" s="21"/>
      <c r="I742" s="21" t="s">
        <v>9</v>
      </c>
      <c r="J742" s="21" t="s">
        <v>25</v>
      </c>
      <c r="M742" s="12"/>
    </row>
    <row r="743" spans="1:13" ht="18" customHeight="1">
      <c r="A743" s="4">
        <v>742</v>
      </c>
      <c r="B743" s="37">
        <v>42616</v>
      </c>
      <c r="C743" s="34" t="s">
        <v>36</v>
      </c>
      <c r="D743" s="34" t="s">
        <v>27</v>
      </c>
      <c r="E743" s="34" t="s">
        <v>4</v>
      </c>
      <c r="F743" s="34" t="s">
        <v>48</v>
      </c>
      <c r="G743" s="21"/>
      <c r="H743" s="21"/>
      <c r="I743" s="21" t="s">
        <v>37</v>
      </c>
      <c r="J743" s="21" t="s">
        <v>20</v>
      </c>
      <c r="M743" s="12"/>
    </row>
    <row r="744" spans="1:13" ht="18" customHeight="1">
      <c r="A744" s="4">
        <v>743</v>
      </c>
      <c r="B744" s="37">
        <v>42616</v>
      </c>
      <c r="C744" s="34" t="s">
        <v>46</v>
      </c>
      <c r="D744" s="34" t="s">
        <v>16</v>
      </c>
      <c r="E744" s="34" t="s">
        <v>57</v>
      </c>
      <c r="F744" s="34" t="s">
        <v>142</v>
      </c>
      <c r="G744" s="21"/>
      <c r="H744" s="21"/>
      <c r="I744" s="21" t="s">
        <v>38</v>
      </c>
      <c r="J744" s="21" t="s">
        <v>13</v>
      </c>
      <c r="M744" s="12"/>
    </row>
    <row r="745" spans="1:13" ht="18" customHeight="1">
      <c r="A745" s="4">
        <v>744</v>
      </c>
      <c r="B745" s="37">
        <v>42616</v>
      </c>
      <c r="C745" s="34" t="s">
        <v>12</v>
      </c>
      <c r="D745" s="34" t="s">
        <v>30</v>
      </c>
      <c r="E745" s="34" t="s">
        <v>6</v>
      </c>
      <c r="F745" s="34" t="s">
        <v>39</v>
      </c>
      <c r="G745" s="21"/>
      <c r="H745" s="21"/>
      <c r="I745" s="21" t="s">
        <v>8</v>
      </c>
      <c r="J745" s="21" t="s">
        <v>32</v>
      </c>
      <c r="M745" s="12"/>
    </row>
    <row r="746" spans="1:13" ht="18" customHeight="1">
      <c r="A746" s="4">
        <v>745</v>
      </c>
      <c r="B746" s="37">
        <v>42617</v>
      </c>
      <c r="C746" s="34" t="s">
        <v>44</v>
      </c>
      <c r="D746" s="34" t="s">
        <v>146</v>
      </c>
      <c r="E746" s="34" t="s">
        <v>72</v>
      </c>
      <c r="F746" s="34" t="s">
        <v>24</v>
      </c>
      <c r="G746" s="21"/>
      <c r="H746" s="21"/>
      <c r="I746" s="21" t="s">
        <v>26</v>
      </c>
      <c r="J746" s="21" t="s">
        <v>31</v>
      </c>
      <c r="M746" s="12"/>
    </row>
    <row r="747" spans="1:13" ht="18" customHeight="1">
      <c r="A747" s="4">
        <v>746</v>
      </c>
      <c r="B747" s="37">
        <v>42617</v>
      </c>
      <c r="C747" s="34" t="s">
        <v>28</v>
      </c>
      <c r="D747" s="34" t="s">
        <v>34</v>
      </c>
      <c r="E747" s="34" t="s">
        <v>153</v>
      </c>
      <c r="F747" s="34" t="s">
        <v>5</v>
      </c>
      <c r="G747" s="21"/>
      <c r="H747" s="21"/>
      <c r="I747" s="21" t="s">
        <v>14</v>
      </c>
      <c r="J747" s="21" t="s">
        <v>19</v>
      </c>
      <c r="M747" s="12"/>
    </row>
    <row r="748" spans="1:13" ht="18" customHeight="1">
      <c r="A748" s="4">
        <v>747</v>
      </c>
      <c r="B748" s="37">
        <v>42617</v>
      </c>
      <c r="C748" s="34" t="s">
        <v>30</v>
      </c>
      <c r="D748" s="34" t="s">
        <v>6</v>
      </c>
      <c r="E748" s="34" t="s">
        <v>39</v>
      </c>
      <c r="F748" s="34" t="s">
        <v>42</v>
      </c>
      <c r="G748" s="21"/>
      <c r="H748" s="21"/>
      <c r="I748" s="21" t="s">
        <v>8</v>
      </c>
      <c r="J748" s="21" t="s">
        <v>32</v>
      </c>
      <c r="M748" s="12"/>
    </row>
    <row r="749" spans="1:13" ht="18" customHeight="1">
      <c r="A749" s="4">
        <v>748</v>
      </c>
      <c r="B749" s="37">
        <v>42617</v>
      </c>
      <c r="C749" s="34" t="s">
        <v>21</v>
      </c>
      <c r="D749" s="34" t="s">
        <v>18</v>
      </c>
      <c r="E749" s="34" t="s">
        <v>22</v>
      </c>
      <c r="F749" s="34" t="s">
        <v>10</v>
      </c>
      <c r="G749" s="21"/>
      <c r="H749" s="21"/>
      <c r="I749" s="21" t="s">
        <v>9</v>
      </c>
      <c r="J749" s="21" t="s">
        <v>25</v>
      </c>
      <c r="M749" s="12"/>
    </row>
    <row r="750" spans="1:13" ht="18" customHeight="1">
      <c r="A750" s="4">
        <v>749</v>
      </c>
      <c r="B750" s="37">
        <v>42617</v>
      </c>
      <c r="C750" s="34" t="s">
        <v>27</v>
      </c>
      <c r="D750" s="34" t="s">
        <v>4</v>
      </c>
      <c r="E750" s="34" t="s">
        <v>48</v>
      </c>
      <c r="F750" s="34" t="s">
        <v>17</v>
      </c>
      <c r="G750" s="21"/>
      <c r="H750" s="21"/>
      <c r="I750" s="21" t="s">
        <v>37</v>
      </c>
      <c r="J750" s="21" t="s">
        <v>20</v>
      </c>
      <c r="M750" s="12"/>
    </row>
    <row r="751" spans="1:13" ht="18" customHeight="1">
      <c r="A751" s="4">
        <v>750</v>
      </c>
      <c r="B751" s="37">
        <v>42617</v>
      </c>
      <c r="C751" s="34" t="s">
        <v>16</v>
      </c>
      <c r="D751" s="34" t="s">
        <v>57</v>
      </c>
      <c r="E751" s="34" t="s">
        <v>142</v>
      </c>
      <c r="F751" s="34" t="s">
        <v>50</v>
      </c>
      <c r="G751" s="21"/>
      <c r="H751" s="21"/>
      <c r="I751" s="21" t="s">
        <v>38</v>
      </c>
      <c r="J751" s="21" t="s">
        <v>13</v>
      </c>
      <c r="M751" s="12"/>
    </row>
    <row r="752" spans="1:13" ht="18" customHeight="1">
      <c r="A752" s="4">
        <v>751</v>
      </c>
      <c r="B752" s="37">
        <v>42619</v>
      </c>
      <c r="C752" s="34" t="s">
        <v>6</v>
      </c>
      <c r="D752" s="34" t="s">
        <v>29</v>
      </c>
      <c r="E752" s="34" t="s">
        <v>10</v>
      </c>
      <c r="F752" s="34" t="s">
        <v>45</v>
      </c>
      <c r="G752" s="21"/>
      <c r="H752" s="21"/>
      <c r="I752" s="21" t="s">
        <v>25</v>
      </c>
      <c r="J752" s="21" t="s">
        <v>26</v>
      </c>
      <c r="M752" s="12"/>
    </row>
    <row r="753" spans="1:13" ht="18" customHeight="1">
      <c r="A753" s="4">
        <v>752</v>
      </c>
      <c r="B753" s="37">
        <v>42619</v>
      </c>
      <c r="C753" s="34" t="s">
        <v>15</v>
      </c>
      <c r="D753" s="34" t="s">
        <v>72</v>
      </c>
      <c r="E753" s="36" t="s">
        <v>43</v>
      </c>
      <c r="F753" s="34" t="s">
        <v>23</v>
      </c>
      <c r="G753" s="21"/>
      <c r="H753" s="21"/>
      <c r="I753" s="21" t="s">
        <v>38</v>
      </c>
      <c r="J753" s="21" t="s">
        <v>37</v>
      </c>
      <c r="M753" s="12"/>
    </row>
    <row r="754" spans="1:13" ht="18" customHeight="1">
      <c r="A754" s="4">
        <v>753</v>
      </c>
      <c r="B754" s="37">
        <v>42619</v>
      </c>
      <c r="C754" s="34" t="s">
        <v>18</v>
      </c>
      <c r="D754" s="34" t="s">
        <v>39</v>
      </c>
      <c r="E754" s="34" t="s">
        <v>17</v>
      </c>
      <c r="F754" s="34" t="s">
        <v>60</v>
      </c>
      <c r="G754" s="21"/>
      <c r="H754" s="21"/>
      <c r="I754" s="21" t="s">
        <v>13</v>
      </c>
      <c r="J754" s="21" t="s">
        <v>14</v>
      </c>
      <c r="M754" s="12"/>
    </row>
    <row r="755" spans="1:13" ht="18" customHeight="1">
      <c r="A755" s="4">
        <v>754</v>
      </c>
      <c r="B755" s="37">
        <v>42619</v>
      </c>
      <c r="C755" s="34" t="s">
        <v>33</v>
      </c>
      <c r="D755" s="34" t="s">
        <v>142</v>
      </c>
      <c r="E755" s="34" t="s">
        <v>50</v>
      </c>
      <c r="F755" s="34" t="s">
        <v>47</v>
      </c>
      <c r="G755" s="21"/>
      <c r="H755" s="21"/>
      <c r="I755" s="21" t="s">
        <v>19</v>
      </c>
      <c r="J755" s="21" t="s">
        <v>20</v>
      </c>
      <c r="M755" s="12"/>
    </row>
    <row r="756" spans="1:13" ht="18" customHeight="1">
      <c r="A756" s="4">
        <v>755</v>
      </c>
      <c r="B756" s="37">
        <v>42619</v>
      </c>
      <c r="C756" s="34" t="s">
        <v>146</v>
      </c>
      <c r="D756" s="34" t="s">
        <v>131</v>
      </c>
      <c r="E756" s="34" t="s">
        <v>5</v>
      </c>
      <c r="F756" s="34" t="s">
        <v>12</v>
      </c>
      <c r="G756" s="21"/>
      <c r="H756" s="21"/>
      <c r="I756" s="21" t="s">
        <v>9</v>
      </c>
      <c r="J756" s="21" t="s">
        <v>32</v>
      </c>
      <c r="M756" s="12"/>
    </row>
    <row r="757" spans="1:13" ht="18" customHeight="1">
      <c r="A757" s="4">
        <v>756</v>
      </c>
      <c r="B757" s="37">
        <v>42620</v>
      </c>
      <c r="C757" s="34" t="s">
        <v>72</v>
      </c>
      <c r="D757" s="34" t="s">
        <v>43</v>
      </c>
      <c r="E757" s="34" t="s">
        <v>23</v>
      </c>
      <c r="F757" s="34" t="s">
        <v>11</v>
      </c>
      <c r="G757" s="21"/>
      <c r="H757" s="21"/>
      <c r="I757" s="21" t="s">
        <v>38</v>
      </c>
      <c r="J757" s="21" t="s">
        <v>37</v>
      </c>
      <c r="M757" s="12"/>
    </row>
    <row r="758" spans="1:13" ht="18" customHeight="1">
      <c r="A758" s="4">
        <v>757</v>
      </c>
      <c r="B758" s="37">
        <v>42620</v>
      </c>
      <c r="C758" s="34" t="s">
        <v>39</v>
      </c>
      <c r="D758" s="34" t="s">
        <v>17</v>
      </c>
      <c r="E758" s="34" t="s">
        <v>60</v>
      </c>
      <c r="F758" s="34" t="s">
        <v>28</v>
      </c>
      <c r="G758" s="21"/>
      <c r="H758" s="21"/>
      <c r="I758" s="21" t="s">
        <v>13</v>
      </c>
      <c r="J758" s="21" t="s">
        <v>14</v>
      </c>
      <c r="M758" s="12"/>
    </row>
    <row r="759" spans="1:13" ht="18" customHeight="1">
      <c r="A759" s="4">
        <v>758</v>
      </c>
      <c r="B759" s="37">
        <v>42620</v>
      </c>
      <c r="C759" s="34" t="s">
        <v>29</v>
      </c>
      <c r="D759" s="34" t="s">
        <v>10</v>
      </c>
      <c r="E759" s="34" t="s">
        <v>45</v>
      </c>
      <c r="F759" s="34" t="s">
        <v>27</v>
      </c>
      <c r="G759" s="21"/>
      <c r="H759" s="21"/>
      <c r="I759" s="21" t="s">
        <v>25</v>
      </c>
      <c r="J759" s="21" t="s">
        <v>26</v>
      </c>
      <c r="M759" s="12"/>
    </row>
    <row r="760" spans="1:13" ht="18" customHeight="1">
      <c r="A760" s="4">
        <v>759</v>
      </c>
      <c r="B760" s="37">
        <v>42620</v>
      </c>
      <c r="C760" s="34" t="s">
        <v>131</v>
      </c>
      <c r="D760" s="34" t="s">
        <v>5</v>
      </c>
      <c r="E760" s="34" t="s">
        <v>12</v>
      </c>
      <c r="F760" s="34" t="s">
        <v>30</v>
      </c>
      <c r="G760" s="21"/>
      <c r="H760" s="21"/>
      <c r="I760" s="21" t="s">
        <v>9</v>
      </c>
      <c r="J760" s="21" t="s">
        <v>32</v>
      </c>
      <c r="M760" s="12"/>
    </row>
    <row r="761" spans="1:13" ht="18" customHeight="1">
      <c r="A761" s="4">
        <v>760</v>
      </c>
      <c r="B761" s="37">
        <v>42620</v>
      </c>
      <c r="C761" s="34" t="s">
        <v>56</v>
      </c>
      <c r="D761" s="34" t="s">
        <v>49</v>
      </c>
      <c r="E761" s="34" t="s">
        <v>7</v>
      </c>
      <c r="F761" s="34" t="s">
        <v>132</v>
      </c>
      <c r="G761" s="21"/>
      <c r="H761" s="21"/>
      <c r="I761" s="21" t="s">
        <v>31</v>
      </c>
      <c r="J761" s="21" t="s">
        <v>8</v>
      </c>
      <c r="M761" s="12"/>
    </row>
    <row r="762" spans="1:13" ht="18" customHeight="1">
      <c r="A762" s="4">
        <v>761</v>
      </c>
      <c r="B762" s="37">
        <v>42620</v>
      </c>
      <c r="C762" s="34" t="s">
        <v>142</v>
      </c>
      <c r="D762" s="34" t="s">
        <v>50</v>
      </c>
      <c r="E762" s="34" t="s">
        <v>47</v>
      </c>
      <c r="F762" s="34" t="s">
        <v>16</v>
      </c>
      <c r="G762" s="21"/>
      <c r="H762" s="21"/>
      <c r="I762" s="21" t="s">
        <v>19</v>
      </c>
      <c r="J762" s="21" t="s">
        <v>20</v>
      </c>
      <c r="M762" s="12"/>
    </row>
    <row r="763" spans="1:13" ht="18" customHeight="1">
      <c r="A763" s="4">
        <v>762</v>
      </c>
      <c r="B763" s="37">
        <v>42621</v>
      </c>
      <c r="C763" s="34" t="s">
        <v>55</v>
      </c>
      <c r="D763" s="34" t="s">
        <v>7</v>
      </c>
      <c r="E763" s="34" t="s">
        <v>132</v>
      </c>
      <c r="F763" s="34" t="s">
        <v>35</v>
      </c>
      <c r="G763" s="21"/>
      <c r="H763" s="21"/>
      <c r="I763" s="21" t="s">
        <v>32</v>
      </c>
      <c r="J763" s="21" t="s">
        <v>8</v>
      </c>
      <c r="M763" s="12"/>
    </row>
    <row r="764" spans="1:13" ht="18" customHeight="1">
      <c r="A764" s="4">
        <v>763</v>
      </c>
      <c r="B764" s="37">
        <v>42621</v>
      </c>
      <c r="C764" s="34" t="s">
        <v>34</v>
      </c>
      <c r="D764" s="34" t="s">
        <v>153</v>
      </c>
      <c r="E764" s="34" t="s">
        <v>24</v>
      </c>
      <c r="F764" s="34" t="s">
        <v>46</v>
      </c>
      <c r="G764" s="21"/>
      <c r="H764" s="21"/>
      <c r="I764" s="21" t="s">
        <v>26</v>
      </c>
      <c r="J764" s="21" t="s">
        <v>25</v>
      </c>
      <c r="M764" s="12"/>
    </row>
    <row r="765" spans="1:13" ht="18" customHeight="1">
      <c r="A765" s="4">
        <v>764</v>
      </c>
      <c r="B765" s="37">
        <v>42621</v>
      </c>
      <c r="C765" s="34" t="s">
        <v>43</v>
      </c>
      <c r="D765" s="34" t="s">
        <v>23</v>
      </c>
      <c r="E765" s="34" t="s">
        <v>11</v>
      </c>
      <c r="F765" s="34" t="s">
        <v>15</v>
      </c>
      <c r="G765" s="21"/>
      <c r="H765" s="21"/>
      <c r="I765" s="21" t="s">
        <v>38</v>
      </c>
      <c r="J765" s="21" t="s">
        <v>37</v>
      </c>
      <c r="M765" s="12"/>
    </row>
    <row r="766" spans="1:13" ht="18" customHeight="1">
      <c r="A766" s="4">
        <v>765</v>
      </c>
      <c r="B766" s="37">
        <v>42621</v>
      </c>
      <c r="C766" s="34" t="s">
        <v>50</v>
      </c>
      <c r="D766" s="34" t="s">
        <v>47</v>
      </c>
      <c r="E766" s="34" t="s">
        <v>16</v>
      </c>
      <c r="F766" s="34" t="s">
        <v>33</v>
      </c>
      <c r="G766" s="21"/>
      <c r="H766" s="21"/>
      <c r="I766" s="21" t="s">
        <v>19</v>
      </c>
      <c r="J766" s="21" t="s">
        <v>20</v>
      </c>
      <c r="M766" s="12"/>
    </row>
    <row r="767" spans="1:13" ht="18" customHeight="1">
      <c r="A767" s="4">
        <v>766</v>
      </c>
      <c r="B767" s="37">
        <v>42621</v>
      </c>
      <c r="C767" s="34" t="s">
        <v>17</v>
      </c>
      <c r="D767" s="34" t="s">
        <v>60</v>
      </c>
      <c r="E767" s="34" t="s">
        <v>28</v>
      </c>
      <c r="F767" s="34" t="s">
        <v>18</v>
      </c>
      <c r="G767" s="21"/>
      <c r="H767" s="21"/>
      <c r="I767" s="21" t="s">
        <v>13</v>
      </c>
      <c r="J767" s="21" t="s">
        <v>14</v>
      </c>
      <c r="M767" s="12"/>
    </row>
    <row r="768" spans="1:13" ht="18" customHeight="1">
      <c r="A768" s="4">
        <v>767</v>
      </c>
      <c r="B768" s="37">
        <v>42622</v>
      </c>
      <c r="C768" s="34" t="s">
        <v>7</v>
      </c>
      <c r="D768" s="36" t="s">
        <v>132</v>
      </c>
      <c r="E768" s="34" t="s">
        <v>35</v>
      </c>
      <c r="F768" s="34" t="s">
        <v>56</v>
      </c>
      <c r="G768" s="21"/>
      <c r="H768" s="21"/>
      <c r="I768" s="21" t="s">
        <v>32</v>
      </c>
      <c r="J768" s="21" t="s">
        <v>8</v>
      </c>
      <c r="M768" s="12"/>
    </row>
    <row r="769" spans="1:13" ht="18" customHeight="1">
      <c r="A769" s="4">
        <v>768</v>
      </c>
      <c r="B769" s="37">
        <v>42622</v>
      </c>
      <c r="C769" s="34" t="s">
        <v>153</v>
      </c>
      <c r="D769" s="34" t="s">
        <v>24</v>
      </c>
      <c r="E769" s="34" t="s">
        <v>46</v>
      </c>
      <c r="F769" s="34" t="s">
        <v>44</v>
      </c>
      <c r="G769" s="21"/>
      <c r="H769" s="21"/>
      <c r="I769" s="21" t="s">
        <v>26</v>
      </c>
      <c r="J769" s="21" t="s">
        <v>25</v>
      </c>
      <c r="M769" s="12"/>
    </row>
    <row r="770" spans="1:13" ht="18" customHeight="1">
      <c r="A770" s="4">
        <v>769</v>
      </c>
      <c r="B770" s="37">
        <v>42622</v>
      </c>
      <c r="C770" s="34" t="s">
        <v>49</v>
      </c>
      <c r="D770" s="34" t="s">
        <v>22</v>
      </c>
      <c r="E770" s="34" t="s">
        <v>42</v>
      </c>
      <c r="F770" s="34" t="s">
        <v>6</v>
      </c>
      <c r="G770" s="21"/>
      <c r="H770" s="21"/>
      <c r="I770" s="21" t="s">
        <v>14</v>
      </c>
      <c r="J770" s="21" t="s">
        <v>37</v>
      </c>
      <c r="M770" s="12"/>
    </row>
    <row r="771" spans="1:13" ht="18" customHeight="1">
      <c r="A771" s="4">
        <v>770</v>
      </c>
      <c r="B771" s="37">
        <v>42622</v>
      </c>
      <c r="C771" s="34" t="s">
        <v>12</v>
      </c>
      <c r="D771" s="34" t="s">
        <v>40</v>
      </c>
      <c r="E771" s="34" t="s">
        <v>41</v>
      </c>
      <c r="F771" s="34" t="s">
        <v>131</v>
      </c>
      <c r="G771" s="21"/>
      <c r="H771" s="21"/>
      <c r="I771" s="21" t="s">
        <v>9</v>
      </c>
      <c r="J771" s="21" t="s">
        <v>31</v>
      </c>
      <c r="M771" s="12"/>
    </row>
    <row r="772" spans="1:13" ht="18" customHeight="1">
      <c r="A772" s="4">
        <v>771</v>
      </c>
      <c r="B772" s="37">
        <v>42623</v>
      </c>
      <c r="C772" s="34" t="s">
        <v>40</v>
      </c>
      <c r="D772" s="34" t="s">
        <v>41</v>
      </c>
      <c r="E772" s="34" t="s">
        <v>131</v>
      </c>
      <c r="F772" s="34" t="s">
        <v>5</v>
      </c>
      <c r="G772" s="21"/>
      <c r="H772" s="21"/>
      <c r="I772" s="21" t="s">
        <v>9</v>
      </c>
      <c r="J772" s="21" t="s">
        <v>31</v>
      </c>
      <c r="M772" s="12"/>
    </row>
    <row r="773" spans="1:13" ht="18" customHeight="1">
      <c r="A773" s="4">
        <v>772</v>
      </c>
      <c r="B773" s="37">
        <v>42623</v>
      </c>
      <c r="C773" s="34" t="s">
        <v>132</v>
      </c>
      <c r="D773" s="34" t="s">
        <v>11</v>
      </c>
      <c r="E773" s="34" t="s">
        <v>44</v>
      </c>
      <c r="F773" s="34" t="s">
        <v>72</v>
      </c>
      <c r="G773" s="21"/>
      <c r="H773" s="21"/>
      <c r="I773" s="21" t="s">
        <v>20</v>
      </c>
      <c r="J773" s="21" t="s">
        <v>13</v>
      </c>
      <c r="M773" s="12"/>
    </row>
    <row r="774" spans="1:13" ht="18" customHeight="1">
      <c r="A774" s="4">
        <v>773</v>
      </c>
      <c r="B774" s="37">
        <v>42623</v>
      </c>
      <c r="C774" s="34" t="s">
        <v>10</v>
      </c>
      <c r="D774" s="34" t="s">
        <v>35</v>
      </c>
      <c r="E774" s="34" t="s">
        <v>30</v>
      </c>
      <c r="F774" s="34" t="s">
        <v>36</v>
      </c>
      <c r="G774" s="21"/>
      <c r="H774" s="21"/>
      <c r="I774" s="21" t="s">
        <v>37</v>
      </c>
      <c r="J774" s="21" t="s">
        <v>19</v>
      </c>
      <c r="M774" s="12"/>
    </row>
    <row r="775" spans="1:13" ht="18" customHeight="1">
      <c r="A775" s="4">
        <v>774</v>
      </c>
      <c r="B775" s="37">
        <v>42623</v>
      </c>
      <c r="C775" s="34" t="s">
        <v>23</v>
      </c>
      <c r="D775" s="34" t="s">
        <v>16</v>
      </c>
      <c r="E775" s="34" t="s">
        <v>33</v>
      </c>
      <c r="F775" s="34" t="s">
        <v>4</v>
      </c>
      <c r="G775" s="21"/>
      <c r="H775" s="21"/>
      <c r="I775" s="21" t="s">
        <v>25</v>
      </c>
      <c r="J775" s="21" t="s">
        <v>32</v>
      </c>
      <c r="M775" s="12"/>
    </row>
    <row r="776" spans="1:13" ht="18" customHeight="1">
      <c r="A776" s="4">
        <v>775</v>
      </c>
      <c r="B776" s="37">
        <v>42623</v>
      </c>
      <c r="C776" s="34" t="s">
        <v>22</v>
      </c>
      <c r="D776" s="34" t="s">
        <v>42</v>
      </c>
      <c r="E776" s="34" t="s">
        <v>6</v>
      </c>
      <c r="F776" s="34" t="s">
        <v>21</v>
      </c>
      <c r="G776" s="21"/>
      <c r="H776" s="21"/>
      <c r="I776" s="21" t="s">
        <v>14</v>
      </c>
      <c r="J776" s="21" t="s">
        <v>38</v>
      </c>
      <c r="M776" s="12"/>
    </row>
    <row r="777" spans="1:13" ht="18" customHeight="1">
      <c r="A777" s="4">
        <v>776</v>
      </c>
      <c r="B777" s="37">
        <v>42624</v>
      </c>
      <c r="C777" s="34" t="s">
        <v>35</v>
      </c>
      <c r="D777" s="34" t="s">
        <v>30</v>
      </c>
      <c r="E777" s="34" t="s">
        <v>36</v>
      </c>
      <c r="F777" s="34" t="s">
        <v>29</v>
      </c>
      <c r="G777" s="21"/>
      <c r="H777" s="21"/>
      <c r="I777" s="21" t="s">
        <v>37</v>
      </c>
      <c r="J777" s="21" t="s">
        <v>19</v>
      </c>
      <c r="M777" s="12"/>
    </row>
    <row r="778" spans="1:13" ht="18" customHeight="1">
      <c r="A778" s="4">
        <v>777</v>
      </c>
      <c r="B778" s="37">
        <v>42624</v>
      </c>
      <c r="C778" s="34" t="s">
        <v>41</v>
      </c>
      <c r="D778" s="34" t="s">
        <v>131</v>
      </c>
      <c r="E778" s="34" t="s">
        <v>5</v>
      </c>
      <c r="F778" s="34" t="s">
        <v>12</v>
      </c>
      <c r="G778" s="21"/>
      <c r="H778" s="21"/>
      <c r="I778" s="21" t="s">
        <v>9</v>
      </c>
      <c r="J778" s="21" t="s">
        <v>31</v>
      </c>
      <c r="M778" s="12"/>
    </row>
    <row r="779" spans="1:13" ht="18" customHeight="1">
      <c r="A779" s="4">
        <v>778</v>
      </c>
      <c r="B779" s="37">
        <v>42624</v>
      </c>
      <c r="C779" s="34" t="s">
        <v>42</v>
      </c>
      <c r="D779" s="34" t="s">
        <v>6</v>
      </c>
      <c r="E779" s="34" t="s">
        <v>21</v>
      </c>
      <c r="F779" s="34" t="s">
        <v>49</v>
      </c>
      <c r="G779" s="21"/>
      <c r="H779" s="21"/>
      <c r="I779" s="21" t="s">
        <v>14</v>
      </c>
      <c r="J779" s="21" t="s">
        <v>38</v>
      </c>
      <c r="M779" s="12"/>
    </row>
    <row r="780" spans="1:13" ht="18" customHeight="1">
      <c r="A780" s="4">
        <v>779</v>
      </c>
      <c r="B780" s="37">
        <v>42624</v>
      </c>
      <c r="C780" s="34" t="s">
        <v>24</v>
      </c>
      <c r="D780" s="34" t="s">
        <v>46</v>
      </c>
      <c r="E780" s="34" t="s">
        <v>155</v>
      </c>
      <c r="F780" s="34" t="s">
        <v>34</v>
      </c>
      <c r="G780" s="21"/>
      <c r="H780" s="21"/>
      <c r="I780" s="21" t="s">
        <v>26</v>
      </c>
      <c r="J780" s="21" t="s">
        <v>8</v>
      </c>
      <c r="M780" s="12"/>
    </row>
    <row r="781" spans="1:13" ht="18" customHeight="1">
      <c r="A781" s="4">
        <v>780</v>
      </c>
      <c r="B781" s="37">
        <v>42624</v>
      </c>
      <c r="C781" s="34" t="s">
        <v>11</v>
      </c>
      <c r="D781" s="34" t="s">
        <v>44</v>
      </c>
      <c r="E781" s="34" t="s">
        <v>72</v>
      </c>
      <c r="F781" s="34" t="s">
        <v>43</v>
      </c>
      <c r="G781" s="21"/>
      <c r="H781" s="21"/>
      <c r="I781" s="21" t="s">
        <v>20</v>
      </c>
      <c r="J781" s="21" t="s">
        <v>13</v>
      </c>
      <c r="M781" s="12"/>
    </row>
    <row r="782" spans="1:13" ht="18" customHeight="1">
      <c r="A782" s="4">
        <v>781</v>
      </c>
      <c r="B782" s="37">
        <v>42624</v>
      </c>
      <c r="C782" s="34" t="s">
        <v>16</v>
      </c>
      <c r="D782" s="34" t="s">
        <v>33</v>
      </c>
      <c r="E782" s="34" t="s">
        <v>4</v>
      </c>
      <c r="F782" s="34" t="s">
        <v>17</v>
      </c>
      <c r="G782" s="21"/>
      <c r="H782" s="21"/>
      <c r="I782" s="21" t="s">
        <v>25</v>
      </c>
      <c r="J782" s="21" t="s">
        <v>32</v>
      </c>
      <c r="M782" s="12"/>
    </row>
    <row r="783" spans="1:13" ht="18" customHeight="1">
      <c r="A783" s="4">
        <v>782</v>
      </c>
      <c r="B783" s="37">
        <v>42625</v>
      </c>
      <c r="C783" s="34" t="s">
        <v>6</v>
      </c>
      <c r="D783" s="34" t="s">
        <v>21</v>
      </c>
      <c r="E783" s="34" t="s">
        <v>27</v>
      </c>
      <c r="F783" s="34" t="s">
        <v>55</v>
      </c>
      <c r="G783" s="21"/>
      <c r="H783" s="21"/>
      <c r="I783" s="21" t="s">
        <v>9</v>
      </c>
      <c r="J783" s="21" t="s">
        <v>26</v>
      </c>
      <c r="M783" s="12"/>
    </row>
    <row r="784" spans="1:13" ht="18" customHeight="1">
      <c r="A784" s="4">
        <v>783</v>
      </c>
      <c r="B784" s="37">
        <v>42626</v>
      </c>
      <c r="C784" s="34" t="s">
        <v>46</v>
      </c>
      <c r="D784" s="34" t="s">
        <v>28</v>
      </c>
      <c r="E784" s="34" t="s">
        <v>49</v>
      </c>
      <c r="F784" s="34" t="s">
        <v>11</v>
      </c>
      <c r="G784" s="21"/>
      <c r="H784" s="21"/>
      <c r="I784" s="21" t="s">
        <v>20</v>
      </c>
      <c r="J784" s="21" t="s">
        <v>19</v>
      </c>
      <c r="M784" s="12"/>
    </row>
    <row r="785" spans="1:13" ht="18" customHeight="1">
      <c r="A785" s="4">
        <v>784</v>
      </c>
      <c r="B785" s="37">
        <v>42626</v>
      </c>
      <c r="C785" s="34" t="s">
        <v>44</v>
      </c>
      <c r="D785" s="34" t="s">
        <v>48</v>
      </c>
      <c r="E785" s="34" t="s">
        <v>29</v>
      </c>
      <c r="F785" s="34" t="s">
        <v>22</v>
      </c>
      <c r="G785" s="21"/>
      <c r="H785" s="21"/>
      <c r="I785" s="21" t="s">
        <v>31</v>
      </c>
      <c r="J785" s="21" t="s">
        <v>26</v>
      </c>
      <c r="M785" s="12"/>
    </row>
    <row r="786" spans="1:13" ht="18" customHeight="1">
      <c r="A786" s="4">
        <v>785</v>
      </c>
      <c r="B786" s="37">
        <v>42626</v>
      </c>
      <c r="C786" s="34" t="s">
        <v>30</v>
      </c>
      <c r="D786" s="34" t="s">
        <v>5</v>
      </c>
      <c r="E786" s="34" t="s">
        <v>17</v>
      </c>
      <c r="F786" s="34" t="s">
        <v>10</v>
      </c>
      <c r="G786" s="21"/>
      <c r="H786" s="21"/>
      <c r="I786" s="21" t="s">
        <v>14</v>
      </c>
      <c r="J786" s="21" t="s">
        <v>13</v>
      </c>
      <c r="M786" s="12"/>
    </row>
    <row r="787" spans="1:13" ht="18" customHeight="1">
      <c r="A787" s="4">
        <v>786</v>
      </c>
      <c r="B787" s="37">
        <v>42627</v>
      </c>
      <c r="C787" s="34" t="s">
        <v>47</v>
      </c>
      <c r="D787" s="34" t="s">
        <v>72</v>
      </c>
      <c r="E787" s="34" t="s">
        <v>34</v>
      </c>
      <c r="F787" s="34" t="s">
        <v>23</v>
      </c>
      <c r="G787" s="21"/>
      <c r="H787" s="21"/>
      <c r="I787" s="21" t="s">
        <v>38</v>
      </c>
      <c r="J787" s="21" t="s">
        <v>19</v>
      </c>
      <c r="M787" s="12"/>
    </row>
    <row r="788" spans="1:13" ht="18" customHeight="1">
      <c r="A788" s="4">
        <v>787</v>
      </c>
      <c r="B788" s="37">
        <v>42627</v>
      </c>
      <c r="C788" s="34" t="s">
        <v>5</v>
      </c>
      <c r="D788" s="34" t="s">
        <v>17</v>
      </c>
      <c r="E788" s="34" t="s">
        <v>10</v>
      </c>
      <c r="F788" s="34" t="s">
        <v>41</v>
      </c>
      <c r="G788" s="21"/>
      <c r="H788" s="21"/>
      <c r="I788" s="21" t="s">
        <v>14</v>
      </c>
      <c r="J788" s="21" t="s">
        <v>13</v>
      </c>
      <c r="M788" s="12"/>
    </row>
    <row r="789" spans="1:13" ht="18" customHeight="1">
      <c r="A789" s="4">
        <v>788</v>
      </c>
      <c r="B789" s="37">
        <v>42627</v>
      </c>
      <c r="C789" s="34" t="s">
        <v>36</v>
      </c>
      <c r="D789" s="34" t="s">
        <v>12</v>
      </c>
      <c r="E789" s="34" t="s">
        <v>39</v>
      </c>
      <c r="F789" s="34" t="s">
        <v>151</v>
      </c>
      <c r="G789" s="21"/>
      <c r="H789" s="21"/>
      <c r="I789" s="21" t="s">
        <v>8</v>
      </c>
      <c r="J789" s="21" t="s">
        <v>32</v>
      </c>
      <c r="M789" s="12"/>
    </row>
    <row r="790" spans="1:13" ht="18" customHeight="1">
      <c r="A790" s="4">
        <v>789</v>
      </c>
      <c r="B790" s="37">
        <v>42627</v>
      </c>
      <c r="C790" s="34" t="s">
        <v>28</v>
      </c>
      <c r="D790" s="34" t="s">
        <v>49</v>
      </c>
      <c r="E790" s="34" t="s">
        <v>11</v>
      </c>
      <c r="F790" s="34" t="s">
        <v>50</v>
      </c>
      <c r="G790" s="21"/>
      <c r="H790" s="21"/>
      <c r="I790" s="21" t="s">
        <v>20</v>
      </c>
      <c r="J790" s="21" t="s">
        <v>37</v>
      </c>
      <c r="M790" s="12"/>
    </row>
    <row r="791" spans="1:13" ht="18" customHeight="1">
      <c r="A791" s="4">
        <v>790</v>
      </c>
      <c r="B791" s="37">
        <v>42627</v>
      </c>
      <c r="C791" s="34" t="s">
        <v>48</v>
      </c>
      <c r="D791" s="34" t="s">
        <v>29</v>
      </c>
      <c r="E791" s="34" t="s">
        <v>22</v>
      </c>
      <c r="F791" s="34" t="s">
        <v>42</v>
      </c>
      <c r="G791" s="21"/>
      <c r="H791" s="21"/>
      <c r="I791" s="21" t="s">
        <v>31</v>
      </c>
      <c r="J791" s="21" t="s">
        <v>26</v>
      </c>
      <c r="M791" s="12"/>
    </row>
    <row r="792" spans="1:13" ht="18" customHeight="1">
      <c r="A792" s="4">
        <v>791</v>
      </c>
      <c r="B792" s="37">
        <v>42627</v>
      </c>
      <c r="C792" s="34" t="s">
        <v>27</v>
      </c>
      <c r="D792" s="34" t="s">
        <v>55</v>
      </c>
      <c r="E792" s="34" t="s">
        <v>35</v>
      </c>
      <c r="F792" s="34" t="s">
        <v>6</v>
      </c>
      <c r="G792" s="21"/>
      <c r="H792" s="21"/>
      <c r="I792" s="21" t="s">
        <v>9</v>
      </c>
      <c r="J792" s="21" t="s">
        <v>25</v>
      </c>
      <c r="M792" s="12"/>
    </row>
    <row r="793" spans="1:13" ht="18" customHeight="1">
      <c r="A793" s="4">
        <v>792</v>
      </c>
      <c r="B793" s="37">
        <v>42628</v>
      </c>
      <c r="C793" s="34" t="s">
        <v>72</v>
      </c>
      <c r="D793" s="34" t="s">
        <v>34</v>
      </c>
      <c r="E793" s="34" t="s">
        <v>15</v>
      </c>
      <c r="F793" s="34" t="s">
        <v>153</v>
      </c>
      <c r="G793" s="21"/>
      <c r="H793" s="21"/>
      <c r="I793" s="21" t="s">
        <v>19</v>
      </c>
      <c r="J793" s="21" t="s">
        <v>37</v>
      </c>
      <c r="M793" s="12"/>
    </row>
    <row r="794" spans="1:13" ht="18" customHeight="1">
      <c r="A794" s="4">
        <v>793</v>
      </c>
      <c r="B794" s="37">
        <v>42628</v>
      </c>
      <c r="C794" s="34" t="s">
        <v>55</v>
      </c>
      <c r="D794" s="34" t="s">
        <v>35</v>
      </c>
      <c r="E794" s="36" t="s">
        <v>6</v>
      </c>
      <c r="F794" s="34" t="s">
        <v>21</v>
      </c>
      <c r="G794" s="21"/>
      <c r="H794" s="21"/>
      <c r="I794" s="21" t="s">
        <v>9</v>
      </c>
      <c r="J794" s="21" t="s">
        <v>8</v>
      </c>
      <c r="M794" s="12"/>
    </row>
    <row r="795" spans="1:13" ht="18" customHeight="1">
      <c r="A795" s="4">
        <v>794</v>
      </c>
      <c r="B795" s="37">
        <v>42628</v>
      </c>
      <c r="C795" s="34" t="s">
        <v>29</v>
      </c>
      <c r="D795" s="34" t="s">
        <v>22</v>
      </c>
      <c r="E795" s="34" t="s">
        <v>42</v>
      </c>
      <c r="F795" s="34" t="s">
        <v>44</v>
      </c>
      <c r="G795" s="21"/>
      <c r="H795" s="21"/>
      <c r="I795" s="21" t="s">
        <v>31</v>
      </c>
      <c r="J795" s="21" t="s">
        <v>26</v>
      </c>
      <c r="M795" s="12"/>
    </row>
    <row r="796" spans="1:13" ht="18" customHeight="1">
      <c r="A796" s="4">
        <v>795</v>
      </c>
      <c r="B796" s="37">
        <v>42628</v>
      </c>
      <c r="C796" s="34" t="s">
        <v>146</v>
      </c>
      <c r="D796" s="34" t="s">
        <v>132</v>
      </c>
      <c r="E796" s="34" t="s">
        <v>142</v>
      </c>
      <c r="F796" s="34" t="s">
        <v>7</v>
      </c>
      <c r="G796" s="21"/>
      <c r="H796" s="21"/>
      <c r="I796" s="21" t="s">
        <v>38</v>
      </c>
      <c r="J796" s="21" t="s">
        <v>13</v>
      </c>
      <c r="M796" s="12"/>
    </row>
    <row r="797" spans="1:13" ht="18" customHeight="1">
      <c r="A797" s="4">
        <v>796</v>
      </c>
      <c r="B797" s="37">
        <v>42629</v>
      </c>
      <c r="C797" s="34" t="s">
        <v>132</v>
      </c>
      <c r="D797" s="34" t="s">
        <v>142</v>
      </c>
      <c r="E797" s="34" t="s">
        <v>7</v>
      </c>
      <c r="F797" s="34" t="s">
        <v>24</v>
      </c>
      <c r="G797" s="21"/>
      <c r="H797" s="21"/>
      <c r="I797" s="21" t="s">
        <v>38</v>
      </c>
      <c r="J797" s="21" t="s">
        <v>13</v>
      </c>
      <c r="M797" s="12"/>
    </row>
    <row r="798" spans="1:13" ht="18" customHeight="1">
      <c r="A798" s="4">
        <v>797</v>
      </c>
      <c r="B798" s="37">
        <v>42629</v>
      </c>
      <c r="C798" s="34" t="s">
        <v>34</v>
      </c>
      <c r="D798" s="34" t="s">
        <v>15</v>
      </c>
      <c r="E798" s="34" t="s">
        <v>153</v>
      </c>
      <c r="F798" s="34" t="s">
        <v>16</v>
      </c>
      <c r="G798" s="21"/>
      <c r="H798" s="21"/>
      <c r="I798" s="21" t="s">
        <v>19</v>
      </c>
      <c r="J798" s="21" t="s">
        <v>20</v>
      </c>
      <c r="M798" s="12"/>
    </row>
    <row r="799" spans="1:13" ht="18" customHeight="1">
      <c r="A799" s="4">
        <v>798</v>
      </c>
      <c r="B799" s="37">
        <v>42629</v>
      </c>
      <c r="C799" s="34" t="s">
        <v>33</v>
      </c>
      <c r="D799" s="36" t="s">
        <v>4</v>
      </c>
      <c r="E799" s="34" t="s">
        <v>21</v>
      </c>
      <c r="F799" s="34" t="s">
        <v>27</v>
      </c>
      <c r="G799" s="21"/>
      <c r="H799" s="21"/>
      <c r="I799" s="21" t="s">
        <v>37</v>
      </c>
      <c r="J799" s="21" t="s">
        <v>14</v>
      </c>
      <c r="M799" s="12"/>
    </row>
    <row r="800" spans="1:13" ht="18" customHeight="1">
      <c r="A800" s="4">
        <v>799</v>
      </c>
      <c r="B800" s="37">
        <v>42630</v>
      </c>
      <c r="C800" s="34" t="s">
        <v>4</v>
      </c>
      <c r="D800" s="34" t="s">
        <v>21</v>
      </c>
      <c r="E800" s="34" t="s">
        <v>27</v>
      </c>
      <c r="F800" s="34" t="s">
        <v>36</v>
      </c>
      <c r="G800" s="21"/>
      <c r="H800" s="21"/>
      <c r="I800" s="21" t="s">
        <v>37</v>
      </c>
      <c r="J800" s="21" t="s">
        <v>14</v>
      </c>
      <c r="M800" s="12"/>
    </row>
    <row r="801" spans="1:13" ht="18" customHeight="1">
      <c r="A801" s="4">
        <v>800</v>
      </c>
      <c r="B801" s="37">
        <v>42630</v>
      </c>
      <c r="C801" s="34" t="s">
        <v>49</v>
      </c>
      <c r="D801" s="34" t="s">
        <v>6</v>
      </c>
      <c r="E801" s="34" t="s">
        <v>41</v>
      </c>
      <c r="F801" s="34" t="s">
        <v>48</v>
      </c>
      <c r="G801" s="21"/>
      <c r="H801" s="21"/>
      <c r="I801" s="21" t="s">
        <v>32</v>
      </c>
      <c r="J801" s="21" t="s">
        <v>9</v>
      </c>
      <c r="M801" s="12"/>
    </row>
    <row r="802" spans="1:13" ht="18" customHeight="1">
      <c r="A802" s="4">
        <v>801</v>
      </c>
      <c r="B802" s="37">
        <v>42630</v>
      </c>
      <c r="C802" s="34" t="s">
        <v>131</v>
      </c>
      <c r="D802" s="34" t="s">
        <v>11</v>
      </c>
      <c r="E802" s="34" t="s">
        <v>43</v>
      </c>
      <c r="F802" s="34" t="s">
        <v>46</v>
      </c>
      <c r="G802" s="21"/>
      <c r="H802" s="21"/>
      <c r="I802" s="21" t="s">
        <v>25</v>
      </c>
      <c r="J802" s="21" t="s">
        <v>26</v>
      </c>
      <c r="M802" s="12"/>
    </row>
    <row r="803" spans="1:13" ht="18" customHeight="1">
      <c r="A803" s="4">
        <v>802</v>
      </c>
      <c r="B803" s="37">
        <v>42630</v>
      </c>
      <c r="C803" s="34" t="s">
        <v>15</v>
      </c>
      <c r="D803" s="34" t="s">
        <v>153</v>
      </c>
      <c r="E803" s="34" t="s">
        <v>16</v>
      </c>
      <c r="F803" s="34" t="s">
        <v>72</v>
      </c>
      <c r="G803" s="21"/>
      <c r="H803" s="21"/>
      <c r="I803" s="21" t="s">
        <v>19</v>
      </c>
      <c r="J803" s="21" t="s">
        <v>20</v>
      </c>
      <c r="M803" s="12"/>
    </row>
    <row r="804" spans="1:13" ht="18" customHeight="1">
      <c r="A804" s="4">
        <v>803</v>
      </c>
      <c r="B804" s="37">
        <v>42630</v>
      </c>
      <c r="C804" s="34" t="s">
        <v>142</v>
      </c>
      <c r="D804" s="34" t="s">
        <v>7</v>
      </c>
      <c r="E804" s="34" t="s">
        <v>24</v>
      </c>
      <c r="F804" s="34" t="s">
        <v>146</v>
      </c>
      <c r="G804" s="21"/>
      <c r="H804" s="21"/>
      <c r="I804" s="21" t="s">
        <v>38</v>
      </c>
      <c r="J804" s="21" t="s">
        <v>13</v>
      </c>
      <c r="M804" s="12"/>
    </row>
    <row r="805" spans="1:13" ht="18" customHeight="1">
      <c r="A805" s="4">
        <v>804</v>
      </c>
      <c r="B805" s="37">
        <v>42630</v>
      </c>
      <c r="C805" s="34" t="s">
        <v>17</v>
      </c>
      <c r="D805" s="34" t="s">
        <v>39</v>
      </c>
      <c r="E805" s="34" t="s">
        <v>50</v>
      </c>
      <c r="F805" s="34" t="s">
        <v>30</v>
      </c>
      <c r="G805" s="21"/>
      <c r="H805" s="21"/>
      <c r="I805" s="21" t="s">
        <v>31</v>
      </c>
      <c r="J805" s="21" t="s">
        <v>8</v>
      </c>
      <c r="M805" s="12"/>
    </row>
    <row r="806" spans="1:13" ht="18" customHeight="1">
      <c r="A806" s="4">
        <v>805</v>
      </c>
      <c r="B806" s="37">
        <v>42631</v>
      </c>
      <c r="C806" s="34" t="s">
        <v>39</v>
      </c>
      <c r="D806" s="34" t="s">
        <v>50</v>
      </c>
      <c r="E806" s="34" t="s">
        <v>30</v>
      </c>
      <c r="F806" s="34" t="s">
        <v>47</v>
      </c>
      <c r="G806" s="21"/>
      <c r="H806" s="21"/>
      <c r="I806" s="21" t="s">
        <v>31</v>
      </c>
      <c r="J806" s="21" t="s">
        <v>8</v>
      </c>
      <c r="M806" s="12"/>
    </row>
    <row r="807" spans="1:13" ht="18" customHeight="1">
      <c r="A807" s="4">
        <v>806</v>
      </c>
      <c r="B807" s="37">
        <v>42631</v>
      </c>
      <c r="C807" s="34" t="s">
        <v>35</v>
      </c>
      <c r="D807" s="34" t="s">
        <v>42</v>
      </c>
      <c r="E807" s="34" t="s">
        <v>36</v>
      </c>
      <c r="F807" s="34" t="s">
        <v>33</v>
      </c>
      <c r="G807" s="21"/>
      <c r="H807" s="21"/>
      <c r="I807" s="21" t="s">
        <v>13</v>
      </c>
      <c r="J807" s="21" t="s">
        <v>19</v>
      </c>
      <c r="M807" s="12"/>
    </row>
    <row r="808" spans="1:13" ht="18" customHeight="1">
      <c r="A808" s="4">
        <v>807</v>
      </c>
      <c r="B808" s="37">
        <v>42631</v>
      </c>
      <c r="C808" s="34" t="s">
        <v>6</v>
      </c>
      <c r="D808" s="34" t="s">
        <v>41</v>
      </c>
      <c r="E808" s="34" t="s">
        <v>48</v>
      </c>
      <c r="F808" s="34" t="s">
        <v>5</v>
      </c>
      <c r="G808" s="21"/>
      <c r="H808" s="21"/>
      <c r="I808" s="21" t="s">
        <v>32</v>
      </c>
      <c r="J808" s="21" t="s">
        <v>9</v>
      </c>
      <c r="M808" s="12"/>
    </row>
    <row r="809" spans="1:13" ht="18" customHeight="1">
      <c r="A809" s="4">
        <v>808</v>
      </c>
      <c r="B809" s="37">
        <v>42631</v>
      </c>
      <c r="C809" s="34" t="s">
        <v>11</v>
      </c>
      <c r="D809" s="34" t="s">
        <v>43</v>
      </c>
      <c r="E809" s="34" t="s">
        <v>46</v>
      </c>
      <c r="F809" s="34" t="s">
        <v>45</v>
      </c>
      <c r="G809" s="21"/>
      <c r="H809" s="21"/>
      <c r="I809" s="21" t="s">
        <v>25</v>
      </c>
      <c r="J809" s="21" t="s">
        <v>26</v>
      </c>
      <c r="M809" s="12"/>
    </row>
    <row r="810" spans="1:13" ht="18" customHeight="1">
      <c r="A810" s="4">
        <v>809</v>
      </c>
      <c r="B810" s="37">
        <v>42631</v>
      </c>
      <c r="C810" s="34" t="s">
        <v>12</v>
      </c>
      <c r="D810" s="34" t="s">
        <v>10</v>
      </c>
      <c r="E810" s="34" t="s">
        <v>18</v>
      </c>
      <c r="F810" s="34" t="s">
        <v>40</v>
      </c>
      <c r="G810" s="21"/>
      <c r="H810" s="21"/>
      <c r="I810" s="21" t="s">
        <v>14</v>
      </c>
      <c r="J810" s="21" t="s">
        <v>20</v>
      </c>
      <c r="M810" s="12"/>
    </row>
    <row r="811" spans="1:13" ht="18" customHeight="1">
      <c r="A811" s="4">
        <v>810</v>
      </c>
      <c r="B811" s="37">
        <v>42632</v>
      </c>
      <c r="C811" s="34" t="s">
        <v>41</v>
      </c>
      <c r="D811" s="34" t="s">
        <v>48</v>
      </c>
      <c r="E811" s="34" t="s">
        <v>5</v>
      </c>
      <c r="F811" s="34" t="s">
        <v>49</v>
      </c>
      <c r="G811" s="21"/>
      <c r="H811" s="21"/>
      <c r="I811" s="21" t="s">
        <v>32</v>
      </c>
      <c r="J811" s="21" t="s">
        <v>9</v>
      </c>
      <c r="M811" s="12"/>
    </row>
    <row r="812" spans="1:13" ht="18" customHeight="1">
      <c r="A812" s="4">
        <v>811</v>
      </c>
      <c r="B812" s="37">
        <v>42632</v>
      </c>
      <c r="C812" s="34" t="s">
        <v>42</v>
      </c>
      <c r="D812" s="34" t="s">
        <v>36</v>
      </c>
      <c r="E812" s="34" t="s">
        <v>33</v>
      </c>
      <c r="F812" s="34" t="s">
        <v>29</v>
      </c>
      <c r="G812" s="21"/>
      <c r="H812" s="21"/>
      <c r="I812" s="21" t="s">
        <v>13</v>
      </c>
      <c r="J812" s="21" t="s">
        <v>19</v>
      </c>
      <c r="M812" s="12"/>
    </row>
    <row r="813" spans="1:13" ht="18" customHeight="1">
      <c r="A813" s="4">
        <v>812</v>
      </c>
      <c r="B813" s="37">
        <v>42632</v>
      </c>
      <c r="C813" s="34" t="s">
        <v>43</v>
      </c>
      <c r="D813" s="34" t="s">
        <v>46</v>
      </c>
      <c r="E813" s="34" t="s">
        <v>45</v>
      </c>
      <c r="F813" s="34" t="s">
        <v>131</v>
      </c>
      <c r="G813" s="21"/>
      <c r="H813" s="21"/>
      <c r="I813" s="21" t="s">
        <v>25</v>
      </c>
      <c r="J813" s="21" t="s">
        <v>26</v>
      </c>
      <c r="M813" s="12"/>
    </row>
    <row r="814" spans="1:13" ht="18" customHeight="1">
      <c r="A814" s="4">
        <v>813</v>
      </c>
      <c r="B814" s="37">
        <v>42632</v>
      </c>
      <c r="C814" s="34" t="s">
        <v>50</v>
      </c>
      <c r="D814" s="34" t="s">
        <v>30</v>
      </c>
      <c r="E814" s="34" t="s">
        <v>47</v>
      </c>
      <c r="F814" s="34" t="s">
        <v>17</v>
      </c>
      <c r="G814" s="21"/>
      <c r="H814" s="21"/>
      <c r="I814" s="21" t="s">
        <v>31</v>
      </c>
      <c r="J814" s="21" t="s">
        <v>8</v>
      </c>
      <c r="M814" s="12"/>
    </row>
    <row r="815" spans="1:13" ht="18" customHeight="1">
      <c r="A815" s="4">
        <v>814</v>
      </c>
      <c r="B815" s="37">
        <v>42632</v>
      </c>
      <c r="C815" s="34" t="s">
        <v>16</v>
      </c>
      <c r="D815" s="34" t="s">
        <v>23</v>
      </c>
      <c r="E815" s="34" t="s">
        <v>34</v>
      </c>
      <c r="F815" s="34" t="s">
        <v>15</v>
      </c>
      <c r="G815" s="21"/>
      <c r="H815" s="21"/>
      <c r="I815" s="21" t="s">
        <v>38</v>
      </c>
      <c r="J815" s="21" t="s">
        <v>37</v>
      </c>
      <c r="M815" s="12"/>
    </row>
    <row r="816" spans="1:13" ht="18" customHeight="1">
      <c r="A816" s="4">
        <v>815</v>
      </c>
      <c r="B816" s="37">
        <v>42633</v>
      </c>
      <c r="C816" s="34" t="s">
        <v>7</v>
      </c>
      <c r="D816" s="34" t="s">
        <v>45</v>
      </c>
      <c r="E816" s="34" t="s">
        <v>44</v>
      </c>
      <c r="F816" s="34" t="s">
        <v>142</v>
      </c>
      <c r="G816" s="21"/>
      <c r="H816" s="21"/>
      <c r="I816" s="21" t="s">
        <v>26</v>
      </c>
      <c r="J816" s="21" t="s">
        <v>32</v>
      </c>
      <c r="M816" s="12"/>
    </row>
    <row r="817" spans="1:13" ht="18" customHeight="1">
      <c r="A817" s="4">
        <v>816</v>
      </c>
      <c r="B817" s="37">
        <v>42634</v>
      </c>
      <c r="C817" s="34" t="s">
        <v>45</v>
      </c>
      <c r="D817" s="34" t="s">
        <v>44</v>
      </c>
      <c r="E817" s="34" t="s">
        <v>142</v>
      </c>
      <c r="F817" s="34" t="s">
        <v>43</v>
      </c>
      <c r="G817" s="21"/>
      <c r="H817" s="21"/>
      <c r="I817" s="21" t="s">
        <v>26</v>
      </c>
      <c r="J817" s="21" t="s">
        <v>32</v>
      </c>
      <c r="M817" s="12"/>
    </row>
    <row r="818" spans="1:13" ht="18" customHeight="1">
      <c r="A818" s="4">
        <v>817</v>
      </c>
      <c r="B818" s="37">
        <v>42634</v>
      </c>
      <c r="C818" s="34" t="s">
        <v>47</v>
      </c>
      <c r="D818" s="34" t="s">
        <v>131</v>
      </c>
      <c r="E818" s="34" t="s">
        <v>151</v>
      </c>
      <c r="F818" s="34" t="s">
        <v>4</v>
      </c>
      <c r="G818" s="21"/>
      <c r="H818" s="21"/>
      <c r="I818" s="21" t="s">
        <v>8</v>
      </c>
      <c r="J818" s="21" t="s">
        <v>9</v>
      </c>
      <c r="M818" s="12"/>
    </row>
    <row r="819" spans="1:13" ht="18" customHeight="1">
      <c r="A819" s="4">
        <v>818</v>
      </c>
      <c r="B819" s="37">
        <v>42634</v>
      </c>
      <c r="C819" s="34" t="s">
        <v>34</v>
      </c>
      <c r="D819" s="34" t="s">
        <v>24</v>
      </c>
      <c r="E819" s="34" t="s">
        <v>153</v>
      </c>
      <c r="F819" s="34" t="s">
        <v>16</v>
      </c>
      <c r="G819" s="21"/>
      <c r="H819" s="21"/>
      <c r="I819" s="21" t="s">
        <v>25</v>
      </c>
      <c r="J819" s="21" t="s">
        <v>31</v>
      </c>
      <c r="M819" s="12"/>
    </row>
    <row r="820" spans="1:13" ht="18" customHeight="1">
      <c r="A820" s="4">
        <v>819</v>
      </c>
      <c r="B820" s="37">
        <v>42634</v>
      </c>
      <c r="C820" s="34" t="s">
        <v>21</v>
      </c>
      <c r="D820" s="34" t="s">
        <v>29</v>
      </c>
      <c r="E820" s="34" t="s">
        <v>17</v>
      </c>
      <c r="F820" s="34" t="s">
        <v>6</v>
      </c>
      <c r="G820" s="21"/>
      <c r="H820" s="21"/>
      <c r="I820" s="21" t="s">
        <v>37</v>
      </c>
      <c r="J820" s="21" t="s">
        <v>20</v>
      </c>
      <c r="M820" s="12"/>
    </row>
    <row r="821" spans="1:13" ht="18" customHeight="1">
      <c r="A821" s="4">
        <v>820</v>
      </c>
      <c r="B821" s="37">
        <v>42635</v>
      </c>
      <c r="C821" s="34" t="s">
        <v>46</v>
      </c>
      <c r="D821" s="34" t="s">
        <v>146</v>
      </c>
      <c r="E821" s="34" t="s">
        <v>49</v>
      </c>
      <c r="F821" s="34" t="s">
        <v>11</v>
      </c>
      <c r="G821" s="21"/>
      <c r="H821" s="21"/>
      <c r="I821" s="21" t="s">
        <v>19</v>
      </c>
      <c r="J821" s="21" t="s">
        <v>38</v>
      </c>
      <c r="M821" s="12"/>
    </row>
    <row r="822" spans="1:13" ht="18" customHeight="1">
      <c r="A822" s="4">
        <v>821</v>
      </c>
      <c r="B822" s="37">
        <v>42635</v>
      </c>
      <c r="C822" s="34" t="s">
        <v>44</v>
      </c>
      <c r="D822" s="34" t="s">
        <v>142</v>
      </c>
      <c r="E822" s="34" t="s">
        <v>43</v>
      </c>
      <c r="F822" s="34" t="s">
        <v>7</v>
      </c>
      <c r="G822" s="21"/>
      <c r="H822" s="21"/>
      <c r="I822" s="21" t="s">
        <v>26</v>
      </c>
      <c r="J822" s="21" t="s">
        <v>32</v>
      </c>
      <c r="M822" s="12"/>
    </row>
    <row r="823" spans="1:13" ht="18" customHeight="1">
      <c r="A823" s="4">
        <v>822</v>
      </c>
      <c r="B823" s="37">
        <v>42635</v>
      </c>
      <c r="C823" s="34" t="s">
        <v>29</v>
      </c>
      <c r="D823" s="34" t="s">
        <v>17</v>
      </c>
      <c r="E823" s="34" t="s">
        <v>6</v>
      </c>
      <c r="F823" s="34" t="s">
        <v>36</v>
      </c>
      <c r="G823" s="21"/>
      <c r="H823" s="21"/>
      <c r="I823" s="21" t="s">
        <v>37</v>
      </c>
      <c r="J823" s="21" t="s">
        <v>20</v>
      </c>
      <c r="M823" s="12"/>
    </row>
    <row r="824" spans="1:13" ht="18" customHeight="1">
      <c r="A824" s="4">
        <v>823</v>
      </c>
      <c r="B824" s="37">
        <v>42635</v>
      </c>
      <c r="C824" s="34" t="s">
        <v>24</v>
      </c>
      <c r="D824" s="34" t="s">
        <v>153</v>
      </c>
      <c r="E824" s="34" t="s">
        <v>16</v>
      </c>
      <c r="F824" s="34" t="s">
        <v>23</v>
      </c>
      <c r="G824" s="21"/>
      <c r="H824" s="21"/>
      <c r="I824" s="21" t="s">
        <v>25</v>
      </c>
      <c r="J824" s="21" t="s">
        <v>31</v>
      </c>
      <c r="M824" s="12"/>
    </row>
    <row r="825" spans="1:13" ht="18" customHeight="1">
      <c r="A825" s="4">
        <v>824</v>
      </c>
      <c r="B825" s="37">
        <v>42636</v>
      </c>
      <c r="C825" s="34" t="s">
        <v>40</v>
      </c>
      <c r="D825" s="34" t="s">
        <v>15</v>
      </c>
      <c r="E825" s="34" t="s">
        <v>72</v>
      </c>
      <c r="F825" s="34" t="s">
        <v>10</v>
      </c>
      <c r="G825" s="21"/>
      <c r="H825" s="21"/>
      <c r="I825" s="21" t="s">
        <v>31</v>
      </c>
      <c r="J825" s="21" t="s">
        <v>9</v>
      </c>
      <c r="M825" s="12"/>
    </row>
    <row r="826" spans="1:13" ht="18" customHeight="1">
      <c r="A826" s="4">
        <v>825</v>
      </c>
      <c r="B826" s="37">
        <v>42636</v>
      </c>
      <c r="C826" s="34" t="s">
        <v>30</v>
      </c>
      <c r="D826" s="34" t="s">
        <v>4</v>
      </c>
      <c r="E826" s="34" t="s">
        <v>28</v>
      </c>
      <c r="F826" s="34" t="s">
        <v>42</v>
      </c>
      <c r="G826" s="21"/>
      <c r="H826" s="21"/>
      <c r="I826" s="21" t="s">
        <v>32</v>
      </c>
      <c r="J826" s="21" t="s">
        <v>25</v>
      </c>
      <c r="M826" s="12"/>
    </row>
    <row r="827" spans="1:13" ht="18" customHeight="1">
      <c r="A827" s="4">
        <v>826</v>
      </c>
      <c r="B827" s="37">
        <v>42636</v>
      </c>
      <c r="C827" s="34" t="s">
        <v>17</v>
      </c>
      <c r="D827" s="34" t="s">
        <v>5</v>
      </c>
      <c r="E827" s="34" t="s">
        <v>35</v>
      </c>
      <c r="F827" s="34" t="s">
        <v>39</v>
      </c>
      <c r="G827" s="21"/>
      <c r="H827" s="21"/>
      <c r="I827" s="21" t="s">
        <v>37</v>
      </c>
      <c r="J827" s="21" t="s">
        <v>13</v>
      </c>
      <c r="M827" s="12"/>
    </row>
    <row r="828" spans="1:13" ht="18" customHeight="1">
      <c r="A828" s="4">
        <v>827</v>
      </c>
      <c r="B828" s="37">
        <v>42637</v>
      </c>
      <c r="C828" s="34" t="s">
        <v>4</v>
      </c>
      <c r="D828" s="34" t="s">
        <v>28</v>
      </c>
      <c r="E828" s="34" t="s">
        <v>42</v>
      </c>
      <c r="F828" s="34" t="s">
        <v>29</v>
      </c>
      <c r="G828" s="21"/>
      <c r="H828" s="21"/>
      <c r="I828" s="21" t="s">
        <v>32</v>
      </c>
      <c r="J828" s="21" t="s">
        <v>25</v>
      </c>
      <c r="M828" s="12"/>
    </row>
    <row r="829" spans="1:13" ht="18" customHeight="1">
      <c r="A829" s="4">
        <v>828</v>
      </c>
      <c r="B829" s="37">
        <v>42637</v>
      </c>
      <c r="C829" s="34" t="s">
        <v>5</v>
      </c>
      <c r="D829" s="34" t="s">
        <v>35</v>
      </c>
      <c r="E829" s="34" t="s">
        <v>39</v>
      </c>
      <c r="F829" s="34" t="s">
        <v>41</v>
      </c>
      <c r="G829" s="21"/>
      <c r="H829" s="21"/>
      <c r="I829" s="21" t="s">
        <v>13</v>
      </c>
      <c r="J829" s="21" t="s">
        <v>37</v>
      </c>
      <c r="M829" s="12"/>
    </row>
    <row r="830" spans="1:13" ht="18" customHeight="1">
      <c r="A830" s="4">
        <v>829</v>
      </c>
      <c r="B830" s="37">
        <v>42637</v>
      </c>
      <c r="C830" s="34" t="s">
        <v>6</v>
      </c>
      <c r="D830" s="34" t="s">
        <v>56</v>
      </c>
      <c r="E830" s="34" t="s">
        <v>33</v>
      </c>
      <c r="F830" s="34" t="s">
        <v>27</v>
      </c>
      <c r="G830" s="21"/>
      <c r="H830" s="21"/>
      <c r="I830" s="21" t="s">
        <v>8</v>
      </c>
      <c r="J830" s="21" t="s">
        <v>26</v>
      </c>
      <c r="M830" s="12"/>
    </row>
    <row r="831" spans="1:13" ht="18" customHeight="1">
      <c r="A831" s="4">
        <v>830</v>
      </c>
      <c r="B831" s="37">
        <v>42637</v>
      </c>
      <c r="C831" s="34" t="s">
        <v>15</v>
      </c>
      <c r="D831" s="34" t="s">
        <v>72</v>
      </c>
      <c r="E831" s="34" t="s">
        <v>10</v>
      </c>
      <c r="F831" s="34" t="s">
        <v>18</v>
      </c>
      <c r="G831" s="21"/>
      <c r="H831" s="21"/>
      <c r="I831" s="21" t="s">
        <v>31</v>
      </c>
      <c r="J831" s="21" t="s">
        <v>9</v>
      </c>
      <c r="M831" s="12"/>
    </row>
    <row r="832" spans="1:13" ht="18" customHeight="1">
      <c r="A832" s="4">
        <v>831</v>
      </c>
      <c r="B832" s="37">
        <v>42637</v>
      </c>
      <c r="C832" s="34" t="s">
        <v>142</v>
      </c>
      <c r="D832" s="34" t="s">
        <v>16</v>
      </c>
      <c r="E832" s="34" t="s">
        <v>7</v>
      </c>
      <c r="F832" s="34" t="s">
        <v>21</v>
      </c>
      <c r="G832" s="21"/>
      <c r="H832" s="21"/>
      <c r="I832" s="21" t="s">
        <v>20</v>
      </c>
      <c r="J832" s="21" t="s">
        <v>38</v>
      </c>
      <c r="M832" s="12"/>
    </row>
    <row r="833" spans="1:13" ht="18" customHeight="1">
      <c r="A833" s="4">
        <v>832</v>
      </c>
      <c r="B833" s="37">
        <v>42637</v>
      </c>
      <c r="C833" s="34" t="s">
        <v>146</v>
      </c>
      <c r="D833" s="34" t="s">
        <v>49</v>
      </c>
      <c r="E833" s="34" t="s">
        <v>11</v>
      </c>
      <c r="F833" s="34" t="s">
        <v>50</v>
      </c>
      <c r="G833" s="21"/>
      <c r="H833" s="21"/>
      <c r="I833" s="21" t="s">
        <v>19</v>
      </c>
      <c r="J833" s="21" t="s">
        <v>14</v>
      </c>
      <c r="M833" s="12"/>
    </row>
    <row r="834" spans="1:13" ht="18" customHeight="1">
      <c r="A834" s="4">
        <v>833</v>
      </c>
      <c r="B834" s="37">
        <v>42638</v>
      </c>
      <c r="C834" s="34" t="s">
        <v>72</v>
      </c>
      <c r="D834" s="34" t="s">
        <v>10</v>
      </c>
      <c r="E834" s="34" t="s">
        <v>18</v>
      </c>
      <c r="F834" s="34" t="s">
        <v>40</v>
      </c>
      <c r="G834" s="21"/>
      <c r="H834" s="21"/>
      <c r="I834" s="21" t="s">
        <v>31</v>
      </c>
      <c r="J834" s="21" t="s">
        <v>9</v>
      </c>
      <c r="M834" s="12"/>
    </row>
    <row r="835" spans="1:13" ht="18" customHeight="1">
      <c r="A835" s="4">
        <v>834</v>
      </c>
      <c r="B835" s="37">
        <v>42638</v>
      </c>
      <c r="C835" s="34" t="s">
        <v>28</v>
      </c>
      <c r="D835" s="34" t="s">
        <v>42</v>
      </c>
      <c r="E835" s="36" t="s">
        <v>29</v>
      </c>
      <c r="F835" s="34" t="s">
        <v>30</v>
      </c>
      <c r="G835" s="21"/>
      <c r="H835" s="21"/>
      <c r="I835" s="21" t="s">
        <v>32</v>
      </c>
      <c r="J835" s="21" t="s">
        <v>25</v>
      </c>
      <c r="M835" s="12"/>
    </row>
    <row r="836" spans="1:13" ht="18" customHeight="1">
      <c r="A836" s="4">
        <v>835</v>
      </c>
      <c r="B836" s="37">
        <v>42638</v>
      </c>
      <c r="C836" s="34" t="s">
        <v>56</v>
      </c>
      <c r="D836" s="34" t="s">
        <v>33</v>
      </c>
      <c r="E836" s="34" t="s">
        <v>27</v>
      </c>
      <c r="F836" s="34" t="s">
        <v>12</v>
      </c>
      <c r="G836" s="21"/>
      <c r="H836" s="21"/>
      <c r="I836" s="21" t="s">
        <v>8</v>
      </c>
      <c r="J836" s="21" t="s">
        <v>26</v>
      </c>
      <c r="M836" s="12"/>
    </row>
    <row r="837" spans="1:13" ht="18" customHeight="1">
      <c r="A837" s="4">
        <v>836</v>
      </c>
      <c r="B837" s="37">
        <v>42638</v>
      </c>
      <c r="C837" s="34" t="s">
        <v>16</v>
      </c>
      <c r="D837" s="34" t="s">
        <v>7</v>
      </c>
      <c r="E837" s="34" t="s">
        <v>21</v>
      </c>
      <c r="F837" s="34" t="s">
        <v>131</v>
      </c>
      <c r="G837" s="21"/>
      <c r="H837" s="21"/>
      <c r="I837" s="21" t="s">
        <v>20</v>
      </c>
      <c r="J837" s="21" t="s">
        <v>38</v>
      </c>
      <c r="M837" s="12"/>
    </row>
    <row r="838" spans="1:13" ht="18" customHeight="1">
      <c r="A838" s="4">
        <v>837</v>
      </c>
      <c r="B838" s="37">
        <v>42639</v>
      </c>
      <c r="C838" s="34" t="s">
        <v>153</v>
      </c>
      <c r="D838" s="34" t="s">
        <v>43</v>
      </c>
      <c r="E838" s="34" t="s">
        <v>34</v>
      </c>
      <c r="F838" s="34" t="s">
        <v>47</v>
      </c>
      <c r="G838" s="21"/>
      <c r="H838" s="21"/>
      <c r="I838" s="21" t="s">
        <v>26</v>
      </c>
      <c r="J838" s="21" t="s">
        <v>31</v>
      </c>
      <c r="M838" s="12"/>
    </row>
    <row r="839" spans="1:13" ht="18" customHeight="1">
      <c r="A839" s="4">
        <v>838</v>
      </c>
      <c r="B839" s="37">
        <v>42639</v>
      </c>
      <c r="C839" s="34" t="s">
        <v>33</v>
      </c>
      <c r="D839" s="34" t="s">
        <v>21</v>
      </c>
      <c r="E839" s="34" t="s">
        <v>36</v>
      </c>
      <c r="F839" s="34" t="s">
        <v>4</v>
      </c>
      <c r="G839" s="21"/>
      <c r="H839" s="21"/>
      <c r="I839" s="21" t="s">
        <v>8</v>
      </c>
      <c r="J839" s="21" t="s">
        <v>25</v>
      </c>
      <c r="M839" s="12"/>
    </row>
    <row r="840" spans="1:13" ht="18" customHeight="1">
      <c r="A840" s="4">
        <v>839</v>
      </c>
      <c r="B840" s="37">
        <v>42640</v>
      </c>
      <c r="C840" s="34" t="s">
        <v>41</v>
      </c>
      <c r="D840" s="36" t="s">
        <v>40</v>
      </c>
      <c r="E840" s="34" t="s">
        <v>22</v>
      </c>
      <c r="F840" s="34" t="s">
        <v>35</v>
      </c>
      <c r="G840" s="21"/>
      <c r="H840" s="21"/>
      <c r="I840" s="21" t="s">
        <v>37</v>
      </c>
      <c r="J840" s="21" t="s">
        <v>20</v>
      </c>
      <c r="M840" s="12"/>
    </row>
    <row r="841" spans="1:13" ht="18" customHeight="1">
      <c r="A841" s="4">
        <v>840</v>
      </c>
      <c r="B841" s="37">
        <v>42640</v>
      </c>
      <c r="C841" s="34" t="s">
        <v>10</v>
      </c>
      <c r="D841" s="34" t="s">
        <v>18</v>
      </c>
      <c r="E841" s="34" t="s">
        <v>12</v>
      </c>
      <c r="F841" s="34" t="s">
        <v>6</v>
      </c>
      <c r="G841" s="21"/>
      <c r="H841" s="21"/>
      <c r="I841" s="21" t="s">
        <v>32</v>
      </c>
      <c r="J841" s="21" t="s">
        <v>31</v>
      </c>
      <c r="M841" s="12"/>
    </row>
    <row r="842" spans="1:13" ht="18" customHeight="1">
      <c r="A842" s="4">
        <v>841</v>
      </c>
      <c r="B842" s="37">
        <v>42640</v>
      </c>
      <c r="C842" s="34" t="s">
        <v>43</v>
      </c>
      <c r="D842" s="34" t="s">
        <v>34</v>
      </c>
      <c r="E842" s="34" t="s">
        <v>146</v>
      </c>
      <c r="F842" s="34" t="s">
        <v>44</v>
      </c>
      <c r="G842" s="21"/>
      <c r="H842" s="21"/>
      <c r="I842" s="21" t="s">
        <v>38</v>
      </c>
      <c r="J842" s="21" t="s">
        <v>14</v>
      </c>
      <c r="M842" s="12"/>
    </row>
    <row r="843" spans="1:13" ht="18" customHeight="1">
      <c r="A843" s="4">
        <v>842</v>
      </c>
      <c r="B843" s="37">
        <v>42640</v>
      </c>
      <c r="C843" s="34" t="s">
        <v>50</v>
      </c>
      <c r="D843" s="34" t="s">
        <v>46</v>
      </c>
      <c r="E843" s="34" t="s">
        <v>23</v>
      </c>
      <c r="F843" s="34" t="s">
        <v>132</v>
      </c>
      <c r="G843" s="21"/>
      <c r="H843" s="21"/>
      <c r="I843" s="21" t="s">
        <v>26</v>
      </c>
      <c r="J843" s="21" t="s">
        <v>9</v>
      </c>
      <c r="M843" s="12"/>
    </row>
    <row r="844" spans="1:13" ht="18" customHeight="1">
      <c r="A844" s="4">
        <v>843</v>
      </c>
      <c r="B844" s="37">
        <v>42640</v>
      </c>
      <c r="C844" s="34" t="s">
        <v>21</v>
      </c>
      <c r="D844" s="34" t="s">
        <v>36</v>
      </c>
      <c r="E844" s="34" t="s">
        <v>4</v>
      </c>
      <c r="F844" s="34" t="s">
        <v>28</v>
      </c>
      <c r="G844" s="21"/>
      <c r="H844" s="21"/>
      <c r="I844" s="21" t="s">
        <v>8</v>
      </c>
      <c r="J844" s="21" t="s">
        <v>25</v>
      </c>
      <c r="M844" s="12"/>
    </row>
    <row r="845" spans="1:13" ht="18" customHeight="1">
      <c r="A845" s="4">
        <v>844</v>
      </c>
      <c r="B845" s="37">
        <v>42641</v>
      </c>
      <c r="C845" s="34" t="s">
        <v>40</v>
      </c>
      <c r="D845" s="34" t="s">
        <v>22</v>
      </c>
      <c r="E845" s="34" t="s">
        <v>35</v>
      </c>
      <c r="F845" s="34" t="s">
        <v>39</v>
      </c>
      <c r="G845" s="21"/>
      <c r="H845" s="21"/>
      <c r="I845" s="21" t="s">
        <v>37</v>
      </c>
      <c r="J845" s="21" t="s">
        <v>20</v>
      </c>
      <c r="M845" s="12"/>
    </row>
    <row r="846" spans="1:13" ht="18" customHeight="1">
      <c r="A846" s="4">
        <v>845</v>
      </c>
      <c r="B846" s="37">
        <v>42641</v>
      </c>
      <c r="C846" s="34" t="s">
        <v>55</v>
      </c>
      <c r="D846" s="34" t="s">
        <v>27</v>
      </c>
      <c r="E846" s="34" t="s">
        <v>30</v>
      </c>
      <c r="F846" s="34" t="s">
        <v>49</v>
      </c>
      <c r="G846" s="21"/>
      <c r="H846" s="21"/>
      <c r="I846" s="21" t="s">
        <v>14</v>
      </c>
      <c r="J846" s="21" t="s">
        <v>13</v>
      </c>
      <c r="M846" s="12"/>
    </row>
    <row r="847" spans="1:13" ht="18" customHeight="1">
      <c r="A847" s="4">
        <v>846</v>
      </c>
      <c r="B847" s="37">
        <v>42641</v>
      </c>
      <c r="C847" s="36" t="s">
        <v>36</v>
      </c>
      <c r="D847" s="34" t="s">
        <v>4</v>
      </c>
      <c r="E847" s="34" t="s">
        <v>28</v>
      </c>
      <c r="F847" s="34" t="s">
        <v>33</v>
      </c>
      <c r="G847" s="21"/>
      <c r="H847" s="21"/>
      <c r="I847" s="21" t="s">
        <v>8</v>
      </c>
      <c r="J847" s="21" t="s">
        <v>25</v>
      </c>
      <c r="M847" s="13"/>
    </row>
    <row r="848" spans="1:13" ht="18" customHeight="1">
      <c r="A848" s="4">
        <v>847</v>
      </c>
      <c r="B848" s="37">
        <v>42641</v>
      </c>
      <c r="C848" s="34" t="s">
        <v>46</v>
      </c>
      <c r="D848" s="34" t="s">
        <v>23</v>
      </c>
      <c r="E848" s="34" t="s">
        <v>132</v>
      </c>
      <c r="F848" s="34" t="s">
        <v>24</v>
      </c>
      <c r="G848" s="21"/>
      <c r="H848" s="21"/>
      <c r="I848" s="21" t="s">
        <v>26</v>
      </c>
      <c r="J848" s="21" t="s">
        <v>9</v>
      </c>
      <c r="M848" s="12"/>
    </row>
    <row r="849" spans="1:13" ht="18" customHeight="1">
      <c r="A849" s="4">
        <v>848</v>
      </c>
      <c r="B849" s="37">
        <v>42641</v>
      </c>
      <c r="C849" s="34" t="s">
        <v>18</v>
      </c>
      <c r="D849" s="34" t="s">
        <v>12</v>
      </c>
      <c r="E849" s="34" t="s">
        <v>6</v>
      </c>
      <c r="F849" s="34" t="s">
        <v>48</v>
      </c>
      <c r="G849" s="21"/>
      <c r="H849" s="21"/>
      <c r="I849" s="21" t="s">
        <v>32</v>
      </c>
      <c r="J849" s="21" t="s">
        <v>31</v>
      </c>
      <c r="M849" s="12"/>
    </row>
    <row r="850" spans="1:13" ht="18" customHeight="1">
      <c r="A850" s="4">
        <v>849</v>
      </c>
      <c r="B850" s="37">
        <v>42642</v>
      </c>
      <c r="C850" s="34" t="s">
        <v>23</v>
      </c>
      <c r="D850" s="34" t="s">
        <v>132</v>
      </c>
      <c r="E850" s="34" t="s">
        <v>24</v>
      </c>
      <c r="F850" s="34" t="s">
        <v>50</v>
      </c>
      <c r="G850" s="21"/>
      <c r="H850" s="21"/>
      <c r="I850" s="21" t="s">
        <v>26</v>
      </c>
      <c r="J850" s="21" t="s">
        <v>9</v>
      </c>
      <c r="M850" s="12"/>
    </row>
    <row r="851" spans="1:13" ht="18" customHeight="1">
      <c r="A851" s="4">
        <v>850</v>
      </c>
      <c r="B851" s="37">
        <v>42642</v>
      </c>
      <c r="C851" s="34" t="s">
        <v>27</v>
      </c>
      <c r="D851" s="34" t="s">
        <v>29</v>
      </c>
      <c r="E851" s="34" t="s">
        <v>48</v>
      </c>
      <c r="F851" s="34" t="s">
        <v>10</v>
      </c>
      <c r="G851" s="21"/>
      <c r="H851" s="21"/>
      <c r="I851" s="21" t="s">
        <v>13</v>
      </c>
      <c r="J851" s="21" t="s">
        <v>14</v>
      </c>
      <c r="M851" s="12"/>
    </row>
    <row r="852" spans="1:13" ht="18" customHeight="1">
      <c r="A852" s="4">
        <v>851</v>
      </c>
      <c r="B852" s="37">
        <v>42642</v>
      </c>
      <c r="C852" s="34" t="s">
        <v>22</v>
      </c>
      <c r="D852" s="34" t="s">
        <v>17</v>
      </c>
      <c r="E852" s="34" t="s">
        <v>131</v>
      </c>
      <c r="F852" s="34" t="s">
        <v>41</v>
      </c>
      <c r="G852" s="21"/>
      <c r="H852" s="21"/>
      <c r="I852" s="21" t="s">
        <v>37</v>
      </c>
      <c r="J852" s="21" t="s">
        <v>19</v>
      </c>
      <c r="M852" s="12"/>
    </row>
    <row r="853" spans="1:13" ht="18" customHeight="1">
      <c r="A853" s="4">
        <v>852</v>
      </c>
      <c r="B853" s="37">
        <v>42643</v>
      </c>
      <c r="C853" s="34" t="s">
        <v>7</v>
      </c>
      <c r="D853" s="34" t="s">
        <v>146</v>
      </c>
      <c r="E853" s="34" t="s">
        <v>44</v>
      </c>
      <c r="F853" s="34" t="s">
        <v>72</v>
      </c>
      <c r="G853" s="21"/>
      <c r="H853" s="21"/>
      <c r="I853" s="21" t="s">
        <v>25</v>
      </c>
      <c r="J853" s="21" t="s">
        <v>9</v>
      </c>
      <c r="M853" s="12"/>
    </row>
    <row r="854" spans="1:13" ht="18" customHeight="1">
      <c r="A854" s="4">
        <v>853</v>
      </c>
      <c r="B854" s="37">
        <v>42643</v>
      </c>
      <c r="C854" s="34" t="s">
        <v>34</v>
      </c>
      <c r="D854" s="34" t="s">
        <v>24</v>
      </c>
      <c r="E854" s="34" t="s">
        <v>50</v>
      </c>
      <c r="F854" s="34" t="s">
        <v>46</v>
      </c>
      <c r="G854" s="21"/>
      <c r="H854" s="21"/>
      <c r="I854" s="21" t="s">
        <v>38</v>
      </c>
      <c r="J854" s="21" t="s">
        <v>37</v>
      </c>
      <c r="M854" s="12"/>
    </row>
    <row r="855" spans="1:13" ht="18" customHeight="1">
      <c r="A855" s="4">
        <v>854</v>
      </c>
      <c r="B855" s="37">
        <v>42643</v>
      </c>
      <c r="C855" s="34" t="s">
        <v>12</v>
      </c>
      <c r="D855" s="34" t="s">
        <v>30</v>
      </c>
      <c r="E855" s="34" t="s">
        <v>39</v>
      </c>
      <c r="F855" s="34" t="s">
        <v>6</v>
      </c>
      <c r="G855" s="21"/>
      <c r="H855" s="21"/>
      <c r="I855" s="21" t="s">
        <v>31</v>
      </c>
      <c r="J855" s="21" t="s">
        <v>8</v>
      </c>
      <c r="M855" s="12"/>
    </row>
    <row r="856" spans="1:13" ht="18" customHeight="1">
      <c r="A856" s="4">
        <v>855</v>
      </c>
      <c r="B856" s="37">
        <v>42644</v>
      </c>
      <c r="C856" s="34" t="s">
        <v>131</v>
      </c>
      <c r="D856" s="34" t="s">
        <v>5</v>
      </c>
      <c r="E856" s="34" t="s">
        <v>40</v>
      </c>
      <c r="F856" s="34" t="s">
        <v>18</v>
      </c>
      <c r="G856" s="21"/>
      <c r="H856" s="21"/>
      <c r="I856" s="21" t="s">
        <v>9</v>
      </c>
      <c r="J856" s="21" t="s">
        <v>26</v>
      </c>
      <c r="M856" s="12"/>
    </row>
    <row r="857" spans="1:13" ht="18" customHeight="1">
      <c r="A857" s="4">
        <v>856</v>
      </c>
      <c r="B857" s="37">
        <v>42644</v>
      </c>
      <c r="C857" s="34" t="s">
        <v>24</v>
      </c>
      <c r="D857" s="34" t="s">
        <v>50</v>
      </c>
      <c r="E857" s="34" t="s">
        <v>15</v>
      </c>
      <c r="F857" s="34" t="s">
        <v>23</v>
      </c>
      <c r="G857" s="21"/>
      <c r="H857" s="21"/>
      <c r="I857" s="21" t="s">
        <v>38</v>
      </c>
      <c r="J857" s="21" t="s">
        <v>37</v>
      </c>
      <c r="M857" s="12"/>
    </row>
    <row r="858" spans="1:13" ht="18" customHeight="1">
      <c r="A858" s="4">
        <v>857</v>
      </c>
      <c r="B858" s="37">
        <v>42644</v>
      </c>
      <c r="C858" s="34" t="s">
        <v>11</v>
      </c>
      <c r="D858" s="34" t="s">
        <v>44</v>
      </c>
      <c r="E858" s="34" t="s">
        <v>72</v>
      </c>
      <c r="F858" s="34" t="s">
        <v>7</v>
      </c>
      <c r="G858" s="21"/>
      <c r="H858" s="21"/>
      <c r="I858" s="21" t="s">
        <v>19</v>
      </c>
      <c r="J858" s="21" t="s">
        <v>14</v>
      </c>
      <c r="M858" s="12"/>
    </row>
    <row r="859" spans="1:13" ht="18" customHeight="1">
      <c r="A859" s="4">
        <v>858</v>
      </c>
      <c r="B859" s="37">
        <v>42645</v>
      </c>
      <c r="C859" s="34" t="s">
        <v>5</v>
      </c>
      <c r="D859" s="34" t="s">
        <v>40</v>
      </c>
      <c r="E859" s="34" t="s">
        <v>18</v>
      </c>
      <c r="F859" s="34" t="s">
        <v>22</v>
      </c>
      <c r="G859" s="21"/>
      <c r="H859" s="21"/>
      <c r="I859" s="21" t="s">
        <v>9</v>
      </c>
      <c r="J859" s="21" t="s">
        <v>25</v>
      </c>
      <c r="M859" s="12"/>
    </row>
    <row r="860" spans="1:13" ht="18" customHeight="1">
      <c r="A860" s="4">
        <v>859</v>
      </c>
      <c r="B860" s="37">
        <v>42647</v>
      </c>
      <c r="C860" s="34" t="s">
        <v>48</v>
      </c>
      <c r="D860" s="34" t="s">
        <v>35</v>
      </c>
      <c r="E860" s="34" t="s">
        <v>41</v>
      </c>
      <c r="F860" s="34" t="s">
        <v>17</v>
      </c>
      <c r="G860" s="21"/>
      <c r="H860" s="21"/>
      <c r="I860" s="21" t="s">
        <v>8</v>
      </c>
      <c r="J860" s="21" t="s">
        <v>9</v>
      </c>
      <c r="M860" s="12"/>
    </row>
    <row r="861" spans="1:13" ht="18" customHeight="1">
      <c r="A861" s="4">
        <v>860</v>
      </c>
      <c r="B861" s="37">
        <v>42648</v>
      </c>
      <c r="C861" s="34" t="s">
        <v>39</v>
      </c>
      <c r="D861" s="34" t="s">
        <v>18</v>
      </c>
      <c r="E861" s="34" t="s">
        <v>17</v>
      </c>
      <c r="F861" s="34" t="s">
        <v>28</v>
      </c>
      <c r="G861" s="34"/>
      <c r="H861" s="34"/>
      <c r="I861" s="34" t="s">
        <v>8</v>
      </c>
      <c r="J861" s="34" t="s">
        <v>9</v>
      </c>
      <c r="K861" s="12"/>
      <c r="M861" s="12"/>
    </row>
    <row r="862" spans="1:13" ht="18" customHeight="1">
      <c r="A862" s="4">
        <v>861</v>
      </c>
      <c r="B862" s="37">
        <v>42651</v>
      </c>
      <c r="C862" s="34" t="s">
        <v>15</v>
      </c>
      <c r="D862" s="34" t="s">
        <v>12</v>
      </c>
      <c r="E862" s="34" t="s">
        <v>34</v>
      </c>
      <c r="F862" s="34" t="s">
        <v>29</v>
      </c>
      <c r="G862" s="34" t="s">
        <v>5</v>
      </c>
      <c r="H862" s="34" t="s">
        <v>10</v>
      </c>
      <c r="I862" s="34" t="s">
        <v>37</v>
      </c>
      <c r="J862" s="34" t="s">
        <v>13</v>
      </c>
      <c r="K862" s="12"/>
      <c r="M862" s="12"/>
    </row>
    <row r="863" spans="1:13" ht="18" customHeight="1">
      <c r="A863" s="4">
        <v>862</v>
      </c>
      <c r="B863" s="37">
        <v>42651</v>
      </c>
      <c r="C863" s="34" t="s">
        <v>24</v>
      </c>
      <c r="D863" s="34" t="s">
        <v>4</v>
      </c>
      <c r="E863" s="34" t="s">
        <v>39</v>
      </c>
      <c r="F863" s="34" t="s">
        <v>17</v>
      </c>
      <c r="G863" s="34" t="s">
        <v>22</v>
      </c>
      <c r="H863" s="34" t="s">
        <v>49</v>
      </c>
      <c r="I863" s="34" t="s">
        <v>25</v>
      </c>
      <c r="J863" s="34" t="s">
        <v>8</v>
      </c>
      <c r="K863" s="12"/>
      <c r="M863" s="12"/>
    </row>
    <row r="864" spans="1:13" ht="18" customHeight="1">
      <c r="A864" s="4">
        <v>863</v>
      </c>
      <c r="B864" s="37">
        <v>42652</v>
      </c>
      <c r="C864" s="34" t="s">
        <v>29</v>
      </c>
      <c r="D864" s="34" t="s">
        <v>34</v>
      </c>
      <c r="E864" s="34" t="s">
        <v>5</v>
      </c>
      <c r="F864" s="34" t="s">
        <v>10</v>
      </c>
      <c r="G864" s="34" t="s">
        <v>40</v>
      </c>
      <c r="H864" s="34" t="s">
        <v>12</v>
      </c>
      <c r="I864" s="34" t="s">
        <v>37</v>
      </c>
      <c r="J864" s="34" t="s">
        <v>13</v>
      </c>
      <c r="K864" s="12"/>
      <c r="M864" s="12"/>
    </row>
    <row r="865" spans="1:13" ht="18" customHeight="1">
      <c r="A865" s="4">
        <v>864</v>
      </c>
      <c r="B865" s="37">
        <v>42652</v>
      </c>
      <c r="C865" s="34" t="s">
        <v>17</v>
      </c>
      <c r="D865" s="34" t="s">
        <v>39</v>
      </c>
      <c r="E865" s="34" t="s">
        <v>22</v>
      </c>
      <c r="F865" s="34" t="s">
        <v>49</v>
      </c>
      <c r="G865" s="34" t="s">
        <v>11</v>
      </c>
      <c r="H865" s="34" t="s">
        <v>4</v>
      </c>
      <c r="I865" s="34" t="s">
        <v>25</v>
      </c>
      <c r="J865" s="34" t="s">
        <v>8</v>
      </c>
      <c r="K865" s="12"/>
      <c r="M865" s="12"/>
    </row>
    <row r="866" spans="1:13" ht="18" customHeight="1">
      <c r="A866" s="4">
        <v>865</v>
      </c>
      <c r="B866" s="37">
        <v>42653</v>
      </c>
      <c r="C866" s="34" t="s">
        <v>10</v>
      </c>
      <c r="D866" s="34" t="s">
        <v>5</v>
      </c>
      <c r="E866" s="34" t="s">
        <v>40</v>
      </c>
      <c r="F866" s="34" t="s">
        <v>12</v>
      </c>
      <c r="G866" s="34" t="s">
        <v>15</v>
      </c>
      <c r="H866" s="34" t="s">
        <v>34</v>
      </c>
      <c r="I866" s="34" t="s">
        <v>37</v>
      </c>
      <c r="J866" s="34" t="s">
        <v>13</v>
      </c>
      <c r="K866" s="12"/>
      <c r="M866" s="12"/>
    </row>
    <row r="867" spans="1:13" ht="18" customHeight="1">
      <c r="A867" s="4">
        <v>866</v>
      </c>
      <c r="B867" s="37">
        <v>42655</v>
      </c>
      <c r="C867" s="34" t="s">
        <v>7</v>
      </c>
      <c r="D867" s="34" t="s">
        <v>30</v>
      </c>
      <c r="E867" s="34" t="s">
        <v>16</v>
      </c>
      <c r="F867" s="34" t="s">
        <v>36</v>
      </c>
      <c r="G867" s="34" t="s">
        <v>33</v>
      </c>
      <c r="H867" s="34" t="s">
        <v>28</v>
      </c>
      <c r="I867" s="34" t="s">
        <v>19</v>
      </c>
      <c r="J867" s="34" t="s">
        <v>13</v>
      </c>
      <c r="K867" s="12"/>
      <c r="M867" s="12"/>
    </row>
    <row r="868" spans="1:13" ht="18" customHeight="1">
      <c r="A868" s="4">
        <v>867</v>
      </c>
      <c r="B868" s="37">
        <v>42655</v>
      </c>
      <c r="C868" s="34" t="s">
        <v>35</v>
      </c>
      <c r="D868" s="34" t="s">
        <v>27</v>
      </c>
      <c r="E868" s="34" t="s">
        <v>21</v>
      </c>
      <c r="F868" s="34" t="s">
        <v>43</v>
      </c>
      <c r="G868" s="34" t="s">
        <v>6</v>
      </c>
      <c r="H868" s="34" t="s">
        <v>18</v>
      </c>
      <c r="I868" s="34" t="s">
        <v>31</v>
      </c>
      <c r="J868" s="34" t="s">
        <v>25</v>
      </c>
      <c r="K868" s="12"/>
      <c r="M868" s="12"/>
    </row>
    <row r="869" spans="1:13" ht="18" customHeight="1">
      <c r="A869" s="4">
        <v>868</v>
      </c>
      <c r="B869" s="37">
        <v>42656</v>
      </c>
      <c r="C869" s="34" t="s">
        <v>36</v>
      </c>
      <c r="D869" s="34" t="s">
        <v>16</v>
      </c>
      <c r="E869" s="34" t="s">
        <v>33</v>
      </c>
      <c r="F869" s="34" t="s">
        <v>28</v>
      </c>
      <c r="G869" s="34" t="s">
        <v>72</v>
      </c>
      <c r="H869" s="34" t="s">
        <v>30</v>
      </c>
      <c r="I869" s="34" t="s">
        <v>19</v>
      </c>
      <c r="J869" s="34" t="s">
        <v>13</v>
      </c>
      <c r="K869" s="12"/>
      <c r="M869" s="12"/>
    </row>
    <row r="870" spans="1:13" ht="18" customHeight="1">
      <c r="A870" s="4">
        <v>869</v>
      </c>
      <c r="B870" s="37">
        <v>42656</v>
      </c>
      <c r="C870" s="34" t="s">
        <v>43</v>
      </c>
      <c r="D870" s="34" t="s">
        <v>21</v>
      </c>
      <c r="E870" s="34" t="s">
        <v>6</v>
      </c>
      <c r="F870" s="34" t="s">
        <v>18</v>
      </c>
      <c r="G870" s="34" t="s">
        <v>50</v>
      </c>
      <c r="H870" s="34" t="s">
        <v>27</v>
      </c>
      <c r="I870" s="34" t="s">
        <v>31</v>
      </c>
      <c r="J870" s="34" t="s">
        <v>25</v>
      </c>
      <c r="K870" s="12"/>
      <c r="M870" s="12"/>
    </row>
    <row r="871" spans="1:13" ht="18" customHeight="1">
      <c r="A871" s="4">
        <v>870</v>
      </c>
      <c r="B871" s="37">
        <v>42657</v>
      </c>
      <c r="C871" s="34" t="s">
        <v>28</v>
      </c>
      <c r="D871" s="34" t="s">
        <v>33</v>
      </c>
      <c r="E871" s="34" t="s">
        <v>72</v>
      </c>
      <c r="F871" s="34" t="s">
        <v>30</v>
      </c>
      <c r="G871" s="34" t="s">
        <v>7</v>
      </c>
      <c r="H871" s="34" t="s">
        <v>16</v>
      </c>
      <c r="I871" s="34" t="s">
        <v>19</v>
      </c>
      <c r="J871" s="34" t="s">
        <v>13</v>
      </c>
      <c r="K871" s="12"/>
      <c r="M871" s="12"/>
    </row>
    <row r="872" spans="1:13" ht="18" customHeight="1">
      <c r="A872" s="4">
        <v>871</v>
      </c>
      <c r="B872" s="37">
        <v>42657</v>
      </c>
      <c r="C872" s="34" t="s">
        <v>18</v>
      </c>
      <c r="D872" s="34" t="s">
        <v>6</v>
      </c>
      <c r="E872" s="34" t="s">
        <v>50</v>
      </c>
      <c r="F872" s="34" t="s">
        <v>27</v>
      </c>
      <c r="G872" s="34" t="s">
        <v>35</v>
      </c>
      <c r="H872" s="34" t="s">
        <v>21</v>
      </c>
      <c r="I872" s="34" t="s">
        <v>31</v>
      </c>
      <c r="J872" s="34" t="s">
        <v>25</v>
      </c>
      <c r="K872" s="12"/>
      <c r="M872" s="12"/>
    </row>
    <row r="873" spans="1:13" ht="18" customHeight="1">
      <c r="A873" s="4">
        <v>872</v>
      </c>
      <c r="B873" s="37">
        <v>42658</v>
      </c>
      <c r="C873" s="34" t="s">
        <v>30</v>
      </c>
      <c r="D873" s="34" t="s">
        <v>72</v>
      </c>
      <c r="E873" s="34" t="s">
        <v>7</v>
      </c>
      <c r="F873" s="34" t="s">
        <v>16</v>
      </c>
      <c r="G873" s="34" t="s">
        <v>36</v>
      </c>
      <c r="H873" s="34" t="s">
        <v>33</v>
      </c>
      <c r="I873" s="34" t="s">
        <v>19</v>
      </c>
      <c r="J873" s="34" t="s">
        <v>13</v>
      </c>
      <c r="K873" s="12"/>
      <c r="M873" s="12"/>
    </row>
    <row r="874" spans="1:13" ht="18" customHeight="1">
      <c r="A874" s="4">
        <v>873</v>
      </c>
      <c r="B874" s="37">
        <v>42658</v>
      </c>
      <c r="C874" s="34" t="s">
        <v>27</v>
      </c>
      <c r="D874" s="34" t="s">
        <v>50</v>
      </c>
      <c r="E874" s="34" t="s">
        <v>35</v>
      </c>
      <c r="F874" s="34" t="s">
        <v>21</v>
      </c>
      <c r="G874" s="34" t="s">
        <v>43</v>
      </c>
      <c r="H874" s="34" t="s">
        <v>6</v>
      </c>
      <c r="I874" s="34" t="s">
        <v>31</v>
      </c>
      <c r="J874" s="34" t="s">
        <v>25</v>
      </c>
      <c r="K874" s="12"/>
      <c r="M874" s="12"/>
    </row>
    <row r="875" spans="1:13" ht="18" customHeight="1">
      <c r="A875" s="4">
        <v>874</v>
      </c>
      <c r="B875" s="37">
        <v>42659</v>
      </c>
      <c r="C875" s="34" t="s">
        <v>21</v>
      </c>
      <c r="D875" s="34" t="s">
        <v>35</v>
      </c>
      <c r="E875" s="34" t="s">
        <v>43</v>
      </c>
      <c r="F875" s="34" t="s">
        <v>6</v>
      </c>
      <c r="G875" s="34" t="s">
        <v>18</v>
      </c>
      <c r="H875" s="34" t="s">
        <v>50</v>
      </c>
      <c r="I875" s="34" t="s">
        <v>31</v>
      </c>
      <c r="J875" s="34" t="s">
        <v>25</v>
      </c>
      <c r="K875" s="12"/>
      <c r="M875" s="12"/>
    </row>
    <row r="876" spans="1:13" ht="18" customHeight="1">
      <c r="A876" s="4">
        <v>875</v>
      </c>
      <c r="B876" s="37">
        <v>42665</v>
      </c>
      <c r="C876" s="34" t="s">
        <v>22</v>
      </c>
      <c r="D876" s="34" t="s">
        <v>15</v>
      </c>
      <c r="E876" s="34" t="s">
        <v>17</v>
      </c>
      <c r="F876" s="34" t="s">
        <v>24</v>
      </c>
      <c r="G876" s="34" t="s">
        <v>23</v>
      </c>
      <c r="H876" s="34" t="s">
        <v>49</v>
      </c>
      <c r="I876" s="34" t="s">
        <v>19</v>
      </c>
      <c r="J876" s="34" t="s">
        <v>31</v>
      </c>
      <c r="K876" s="12"/>
      <c r="M876" s="12"/>
    </row>
    <row r="877" spans="1:13" ht="18" customHeight="1">
      <c r="A877" s="4">
        <v>876</v>
      </c>
      <c r="B877" s="37">
        <v>42666</v>
      </c>
      <c r="C877" s="34" t="s">
        <v>24</v>
      </c>
      <c r="D877" s="34" t="s">
        <v>17</v>
      </c>
      <c r="E877" s="34" t="s">
        <v>23</v>
      </c>
      <c r="F877" s="34" t="s">
        <v>49</v>
      </c>
      <c r="G877" s="34" t="s">
        <v>29</v>
      </c>
      <c r="H877" s="34" t="s">
        <v>15</v>
      </c>
      <c r="I877" s="34" t="s">
        <v>19</v>
      </c>
      <c r="J877" s="34" t="s">
        <v>31</v>
      </c>
      <c r="K877" s="12"/>
      <c r="M877" s="12"/>
    </row>
    <row r="878" spans="1:13" ht="18" customHeight="1">
      <c r="A878" s="4">
        <v>877</v>
      </c>
      <c r="B878" s="37">
        <v>42668</v>
      </c>
      <c r="C878" s="34" t="s">
        <v>49</v>
      </c>
      <c r="D878" s="34" t="s">
        <v>23</v>
      </c>
      <c r="E878" s="34" t="s">
        <v>29</v>
      </c>
      <c r="F878" s="34" t="s">
        <v>15</v>
      </c>
      <c r="G878" s="34" t="s">
        <v>22</v>
      </c>
      <c r="H878" s="34" t="s">
        <v>17</v>
      </c>
      <c r="I878" s="34" t="s">
        <v>31</v>
      </c>
      <c r="J878" s="34" t="s">
        <v>19</v>
      </c>
      <c r="K878" s="12"/>
      <c r="M878" s="12"/>
    </row>
    <row r="879" spans="1:13" ht="18" customHeight="1">
      <c r="A879" s="4">
        <v>878</v>
      </c>
      <c r="B879" s="37">
        <v>42669</v>
      </c>
      <c r="C879" s="34" t="s">
        <v>15</v>
      </c>
      <c r="D879" s="34" t="s">
        <v>29</v>
      </c>
      <c r="E879" s="34" t="s">
        <v>22</v>
      </c>
      <c r="F879" s="34" t="s">
        <v>17</v>
      </c>
      <c r="G879" s="34" t="s">
        <v>24</v>
      </c>
      <c r="H879" s="34" t="s">
        <v>23</v>
      </c>
      <c r="I879" s="34" t="s">
        <v>31</v>
      </c>
      <c r="J879" s="34" t="s">
        <v>19</v>
      </c>
      <c r="K879" s="12"/>
      <c r="M879" s="12"/>
    </row>
    <row r="880" spans="1:13" ht="18" customHeight="1">
      <c r="A880" s="4">
        <v>879</v>
      </c>
      <c r="B880" s="37">
        <v>42670</v>
      </c>
      <c r="C880" s="34" t="s">
        <v>17</v>
      </c>
      <c r="D880" s="34" t="s">
        <v>22</v>
      </c>
      <c r="E880" s="34" t="s">
        <v>24</v>
      </c>
      <c r="F880" s="34" t="s">
        <v>23</v>
      </c>
      <c r="G880" s="34" t="s">
        <v>49</v>
      </c>
      <c r="H880" s="34" t="s">
        <v>29</v>
      </c>
      <c r="I880" s="34" t="s">
        <v>31</v>
      </c>
      <c r="J880" s="34" t="s">
        <v>19</v>
      </c>
      <c r="K880" s="12"/>
      <c r="M880" s="12"/>
    </row>
    <row r="881" spans="1:13" ht="18" customHeight="1">
      <c r="A881" s="4">
        <v>880</v>
      </c>
      <c r="B881" s="37">
        <v>42672</v>
      </c>
      <c r="C881" s="34" t="s">
        <v>23</v>
      </c>
      <c r="D881" s="34" t="s">
        <v>24</v>
      </c>
      <c r="E881" s="34" t="s">
        <v>49</v>
      </c>
      <c r="F881" s="34" t="s">
        <v>29</v>
      </c>
      <c r="G881" s="34" t="s">
        <v>15</v>
      </c>
      <c r="H881" s="34" t="s">
        <v>22</v>
      </c>
      <c r="I881" s="34" t="s">
        <v>19</v>
      </c>
      <c r="J881" s="34" t="s">
        <v>31</v>
      </c>
      <c r="K881" s="12"/>
      <c r="M881" s="12"/>
    </row>
    <row r="882" spans="1:13" ht="18" customHeight="1">
      <c r="B882" s="38"/>
      <c r="C882" s="21">
        <f t="shared" ref="C882:H882" si="3">SUBTOTAL(3,C2:C881)</f>
        <v>880</v>
      </c>
      <c r="D882" s="21">
        <f t="shared" si="3"/>
        <v>880</v>
      </c>
      <c r="E882" s="21">
        <f t="shared" si="3"/>
        <v>880</v>
      </c>
      <c r="F882" s="21">
        <f t="shared" si="3"/>
        <v>880</v>
      </c>
      <c r="G882" s="21">
        <f t="shared" si="3"/>
        <v>22</v>
      </c>
      <c r="H882" s="21">
        <f t="shared" si="3"/>
        <v>23</v>
      </c>
      <c r="I882" s="21"/>
      <c r="J882" s="21"/>
    </row>
    <row r="883" spans="1:13" ht="18" customHeight="1">
      <c r="I883" s="50" t="s">
        <v>127</v>
      </c>
      <c r="J883" s="10">
        <f>C882+D882+E882+F882+G882+H882</f>
        <v>3565</v>
      </c>
    </row>
  </sheetData>
  <sortState xmlns:xlrd2="http://schemas.microsoft.com/office/spreadsheetml/2017/richdata2" ref="M2:V73">
    <sortCondition descending="1" ref="N2:N73"/>
  </sortState>
  <mergeCells count="1">
    <mergeCell ref="L1:V1"/>
  </mergeCells>
  <phoneticPr fontId="1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724EA-D06F-42E3-AD01-DEB0C24D28A0}">
  <dimension ref="A1:W881"/>
  <sheetViews>
    <sheetView workbookViewId="0">
      <selection activeCell="W2" sqref="W2"/>
    </sheetView>
  </sheetViews>
  <sheetFormatPr defaultColWidth="9" defaultRowHeight="18" customHeight="1"/>
  <cols>
    <col min="1" max="1" width="4.5" style="20" bestFit="1" customWidth="1"/>
    <col min="2" max="2" width="11.625" style="49" customWidth="1"/>
    <col min="3" max="10" width="11.625" style="9" customWidth="1"/>
    <col min="11" max="11" width="4.625" style="9" customWidth="1"/>
    <col min="12" max="12" width="3.5" style="20" bestFit="1" customWidth="1"/>
    <col min="13" max="13" width="11" style="9" bestFit="1" customWidth="1"/>
    <col min="14" max="15" width="6.625" style="9" customWidth="1"/>
    <col min="16" max="16" width="2.625" style="9" customWidth="1"/>
    <col min="17" max="22" width="6.625" style="9" customWidth="1"/>
    <col min="23" max="16384" width="9" style="9"/>
  </cols>
  <sheetData>
    <row r="1" spans="1:23" ht="18" customHeight="1">
      <c r="A1" s="4"/>
      <c r="B1" s="2" t="s">
        <v>64</v>
      </c>
      <c r="C1" s="3" t="s">
        <v>0</v>
      </c>
      <c r="D1" s="3" t="s">
        <v>1</v>
      </c>
      <c r="E1" s="3" t="s">
        <v>2</v>
      </c>
      <c r="F1" s="3" t="s">
        <v>3</v>
      </c>
      <c r="G1" s="4" t="s">
        <v>62</v>
      </c>
      <c r="H1" s="4" t="s">
        <v>63</v>
      </c>
      <c r="I1" s="4" t="s">
        <v>74</v>
      </c>
      <c r="J1" s="4" t="s">
        <v>75</v>
      </c>
      <c r="K1" s="20"/>
      <c r="L1" s="99" t="s">
        <v>412</v>
      </c>
      <c r="M1" s="100"/>
      <c r="N1" s="100"/>
      <c r="O1" s="100"/>
      <c r="P1" s="100"/>
      <c r="Q1" s="100"/>
      <c r="R1" s="100"/>
      <c r="S1" s="100"/>
      <c r="T1" s="100"/>
      <c r="U1" s="100"/>
      <c r="V1" s="101"/>
    </row>
    <row r="2" spans="1:23" ht="18" customHeight="1">
      <c r="A2" s="4">
        <v>1</v>
      </c>
      <c r="B2" s="35">
        <v>42090</v>
      </c>
      <c r="C2" s="36" t="s">
        <v>36</v>
      </c>
      <c r="D2" s="36" t="s">
        <v>17</v>
      </c>
      <c r="E2" s="36" t="s">
        <v>4</v>
      </c>
      <c r="F2" s="36" t="s">
        <v>12</v>
      </c>
      <c r="G2" s="21"/>
      <c r="H2" s="21"/>
      <c r="I2" s="21" t="s">
        <v>37</v>
      </c>
      <c r="J2" s="21" t="s">
        <v>13</v>
      </c>
      <c r="L2" s="4"/>
      <c r="M2" s="3" t="s">
        <v>125</v>
      </c>
      <c r="N2" s="47" t="s">
        <v>127</v>
      </c>
      <c r="O2" s="47" t="s">
        <v>127</v>
      </c>
      <c r="P2" s="22"/>
      <c r="Q2" s="47" t="s">
        <v>68</v>
      </c>
      <c r="R2" s="47" t="s">
        <v>69</v>
      </c>
      <c r="S2" s="47" t="s">
        <v>70</v>
      </c>
      <c r="T2" s="47" t="s">
        <v>71</v>
      </c>
      <c r="U2" s="47" t="s">
        <v>128</v>
      </c>
      <c r="V2" s="47" t="s">
        <v>129</v>
      </c>
      <c r="W2" s="9" t="s">
        <v>140</v>
      </c>
    </row>
    <row r="3" spans="1:23" ht="18" customHeight="1">
      <c r="A3" s="4">
        <v>2</v>
      </c>
      <c r="B3" s="35">
        <v>42090</v>
      </c>
      <c r="C3" s="36" t="s">
        <v>44</v>
      </c>
      <c r="D3" s="36" t="s">
        <v>7</v>
      </c>
      <c r="E3" s="36" t="s">
        <v>46</v>
      </c>
      <c r="F3" s="36" t="s">
        <v>6</v>
      </c>
      <c r="G3" s="21"/>
      <c r="H3" s="21"/>
      <c r="I3" s="21" t="s">
        <v>19</v>
      </c>
      <c r="J3" s="21" t="s">
        <v>14</v>
      </c>
      <c r="L3" s="4">
        <v>1</v>
      </c>
      <c r="M3" s="36" t="s">
        <v>80</v>
      </c>
      <c r="N3" s="10">
        <f>COUNTIF($C$2:$H$879,"眞鍋勝已")</f>
        <v>95</v>
      </c>
      <c r="O3" s="10">
        <f t="shared" ref="O3:O34" si="0">SUM(Q3:V3)</f>
        <v>95</v>
      </c>
      <c r="P3" s="24"/>
      <c r="Q3" s="10">
        <f>COUNTIF($C$2:$C$879,"眞鍋勝已")</f>
        <v>23</v>
      </c>
      <c r="R3" s="10">
        <f>COUNTIF($D$2:$D$879,"眞鍋勝已")</f>
        <v>24</v>
      </c>
      <c r="S3" s="10">
        <f>COUNTIF($E$2:$E$879,"眞鍋勝已")</f>
        <v>23</v>
      </c>
      <c r="T3" s="10">
        <f>COUNTIF($F$2:$F$879,"眞鍋勝已")</f>
        <v>22</v>
      </c>
      <c r="U3" s="10">
        <f>COUNTIF($G$2:$G$879,"眞鍋勝已")</f>
        <v>1</v>
      </c>
      <c r="V3" s="10">
        <f>COUNTIF($H$2:$H$879,"眞鍋勝已")</f>
        <v>2</v>
      </c>
    </row>
    <row r="4" spans="1:23" ht="18" customHeight="1">
      <c r="A4" s="4">
        <v>3</v>
      </c>
      <c r="B4" s="35">
        <v>42090</v>
      </c>
      <c r="C4" s="36" t="s">
        <v>30</v>
      </c>
      <c r="D4" s="36" t="s">
        <v>49</v>
      </c>
      <c r="E4" s="36" t="s">
        <v>131</v>
      </c>
      <c r="F4" s="36" t="s">
        <v>35</v>
      </c>
      <c r="G4" s="21"/>
      <c r="H4" s="21"/>
      <c r="I4" s="21" t="s">
        <v>32</v>
      </c>
      <c r="J4" s="21" t="s">
        <v>26</v>
      </c>
      <c r="L4" s="4">
        <v>2</v>
      </c>
      <c r="M4" s="36" t="s">
        <v>88</v>
      </c>
      <c r="N4" s="10">
        <f>COUNTIF($C$2:$H$879,"木内九二生")</f>
        <v>93</v>
      </c>
      <c r="O4" s="10">
        <f t="shared" si="0"/>
        <v>93</v>
      </c>
      <c r="P4" s="24"/>
      <c r="Q4" s="10">
        <f>COUNTIF($C$2:$C$879,"木内九二生")</f>
        <v>24</v>
      </c>
      <c r="R4" s="10">
        <f>COUNTIF($D$2:$D$879,"木内九二生")</f>
        <v>22</v>
      </c>
      <c r="S4" s="10">
        <f>COUNTIF($E$2:$E$879,"木内九二生")</f>
        <v>22</v>
      </c>
      <c r="T4" s="10">
        <f>COUNTIF($F$2:$F$879,"木内九二生")</f>
        <v>23</v>
      </c>
      <c r="U4" s="10">
        <f>COUNTIF($G$2:$G$879,"木内九二生")</f>
        <v>0</v>
      </c>
      <c r="V4" s="10">
        <f>COUNTIF($H$2:$H$879,"木内九二生")</f>
        <v>2</v>
      </c>
    </row>
    <row r="5" spans="1:23" ht="18" customHeight="1">
      <c r="A5" s="4">
        <v>4</v>
      </c>
      <c r="B5" s="35">
        <v>42090</v>
      </c>
      <c r="C5" s="36" t="s">
        <v>43</v>
      </c>
      <c r="D5" s="36" t="s">
        <v>47</v>
      </c>
      <c r="E5" s="36" t="s">
        <v>72</v>
      </c>
      <c r="F5" s="36" t="s">
        <v>16</v>
      </c>
      <c r="G5" s="21"/>
      <c r="H5" s="21"/>
      <c r="I5" s="21" t="s">
        <v>38</v>
      </c>
      <c r="J5" s="21" t="s">
        <v>20</v>
      </c>
      <c r="L5" s="4">
        <v>3</v>
      </c>
      <c r="M5" s="34" t="s">
        <v>130</v>
      </c>
      <c r="N5" s="10">
        <f>COUNTIF($C$2:$H$879,"佐々木昌信")</f>
        <v>93</v>
      </c>
      <c r="O5" s="10">
        <f t="shared" si="0"/>
        <v>93</v>
      </c>
      <c r="P5" s="24"/>
      <c r="Q5" s="10">
        <f>COUNTIF($C$2:$C$879,"佐々木昌信")</f>
        <v>22</v>
      </c>
      <c r="R5" s="10">
        <f>COUNTIF($D$2:$D$879,"佐々木昌信")</f>
        <v>23</v>
      </c>
      <c r="S5" s="10">
        <f>COUNTIF($E$2:$E$879,"佐々木昌信")</f>
        <v>24</v>
      </c>
      <c r="T5" s="10">
        <f>COUNTIF($F$2:$F$879,"佐々木昌信")</f>
        <v>22</v>
      </c>
      <c r="U5" s="10">
        <f>COUNTIF($G$2:$G$879,"佐々木昌信")</f>
        <v>0</v>
      </c>
      <c r="V5" s="10">
        <f>COUNTIF($H$2:$H$879,"佐々木昌信")</f>
        <v>2</v>
      </c>
    </row>
    <row r="6" spans="1:23" ht="18" customHeight="1">
      <c r="A6" s="4">
        <v>5</v>
      </c>
      <c r="B6" s="35">
        <v>42090</v>
      </c>
      <c r="C6" s="36" t="s">
        <v>24</v>
      </c>
      <c r="D6" s="36" t="s">
        <v>21</v>
      </c>
      <c r="E6" s="36" t="s">
        <v>142</v>
      </c>
      <c r="F6" s="36" t="s">
        <v>22</v>
      </c>
      <c r="G6" s="21"/>
      <c r="H6" s="21"/>
      <c r="I6" s="21" t="s">
        <v>25</v>
      </c>
      <c r="J6" s="21" t="s">
        <v>8</v>
      </c>
      <c r="L6" s="4">
        <v>4</v>
      </c>
      <c r="M6" s="36" t="s">
        <v>126</v>
      </c>
      <c r="N6" s="10">
        <f>COUNTIF($C$2:$H$879,"笠原昌春")</f>
        <v>92</v>
      </c>
      <c r="O6" s="10">
        <f t="shared" si="0"/>
        <v>92</v>
      </c>
      <c r="P6" s="24"/>
      <c r="Q6" s="10">
        <f>COUNTIF($C$2:$C$879,"笠原昌春")</f>
        <v>24</v>
      </c>
      <c r="R6" s="10">
        <f>COUNTIF($D$2:$D$879,"笠原昌春")</f>
        <v>24</v>
      </c>
      <c r="S6" s="10">
        <f>COUNTIF($E$2:$E$879,"笠原昌春")</f>
        <v>23</v>
      </c>
      <c r="T6" s="10">
        <f>COUNTIF($F$2:$F$879,"笠原昌春")</f>
        <v>20</v>
      </c>
      <c r="U6" s="10">
        <f>COUNTIF($G$2:$G$879,"笠原昌春")</f>
        <v>1</v>
      </c>
      <c r="V6" s="10">
        <f>COUNTIF($H$2:$H$879,"笠原昌春")</f>
        <v>0</v>
      </c>
    </row>
    <row r="7" spans="1:23" ht="18" customHeight="1">
      <c r="A7" s="4">
        <v>6</v>
      </c>
      <c r="B7" s="35">
        <v>42090</v>
      </c>
      <c r="C7" s="36" t="s">
        <v>18</v>
      </c>
      <c r="D7" s="36" t="s">
        <v>29</v>
      </c>
      <c r="E7" s="36" t="s">
        <v>10</v>
      </c>
      <c r="F7" s="36" t="s">
        <v>23</v>
      </c>
      <c r="G7" s="21"/>
      <c r="H7" s="21"/>
      <c r="I7" s="21" t="s">
        <v>31</v>
      </c>
      <c r="J7" s="21" t="s">
        <v>9</v>
      </c>
      <c r="L7" s="4">
        <v>5</v>
      </c>
      <c r="M7" s="34" t="s">
        <v>53</v>
      </c>
      <c r="N7" s="10">
        <f>COUNTIF($C$2:$H$879,"佐藤純一")</f>
        <v>92</v>
      </c>
      <c r="O7" s="10">
        <f t="shared" si="0"/>
        <v>92</v>
      </c>
      <c r="P7" s="24"/>
      <c r="Q7" s="10">
        <f>COUNTIF($C$2:$C$879,"佐藤純一")</f>
        <v>21</v>
      </c>
      <c r="R7" s="10">
        <f>COUNTIF($D$2:$D$879,"佐藤純一")</f>
        <v>23</v>
      </c>
      <c r="S7" s="10">
        <f>COUNTIF($E$2:$E$879,"佐藤純一")</f>
        <v>23</v>
      </c>
      <c r="T7" s="10">
        <f>COUNTIF($F$2:$F$879,"佐藤純一")</f>
        <v>23</v>
      </c>
      <c r="U7" s="10">
        <f>COUNTIF($G$2:$G$879,"佐藤純一")</f>
        <v>1</v>
      </c>
      <c r="V7" s="10">
        <f>COUNTIF($H$2:$H$879,"佐藤純一")</f>
        <v>1</v>
      </c>
    </row>
    <row r="8" spans="1:23" ht="18" customHeight="1">
      <c r="A8" s="4">
        <v>7</v>
      </c>
      <c r="B8" s="35">
        <v>42091</v>
      </c>
      <c r="C8" s="36" t="s">
        <v>7</v>
      </c>
      <c r="D8" s="36" t="s">
        <v>46</v>
      </c>
      <c r="E8" s="36" t="s">
        <v>6</v>
      </c>
      <c r="F8" s="36" t="s">
        <v>15</v>
      </c>
      <c r="G8" s="21"/>
      <c r="H8" s="21"/>
      <c r="I8" s="21" t="s">
        <v>19</v>
      </c>
      <c r="J8" s="21" t="s">
        <v>14</v>
      </c>
      <c r="L8" s="4">
        <v>6</v>
      </c>
      <c r="M8" s="36" t="s">
        <v>79</v>
      </c>
      <c r="N8" s="10">
        <f>COUNTIF($C$2:$H$879,"有隅昭二")</f>
        <v>90</v>
      </c>
      <c r="O8" s="10">
        <f t="shared" si="0"/>
        <v>90</v>
      </c>
      <c r="P8" s="24"/>
      <c r="Q8" s="10">
        <f>COUNTIF($C$2:$C$879,"有隅昭二")</f>
        <v>24</v>
      </c>
      <c r="R8" s="10">
        <f>COUNTIF($D$2:$D$879,"有隅昭二")</f>
        <v>20</v>
      </c>
      <c r="S8" s="10">
        <f>COUNTIF($E$2:$E$879,"有隅昭二")</f>
        <v>21</v>
      </c>
      <c r="T8" s="10">
        <f>COUNTIF($F$2:$F$879,"有隅昭二")</f>
        <v>22</v>
      </c>
      <c r="U8" s="10">
        <f>COUNTIF($G$2:$G$879,"有隅昭二")</f>
        <v>2</v>
      </c>
      <c r="V8" s="10">
        <f>COUNTIF($H$2:$H$879,"有隅昭二")</f>
        <v>1</v>
      </c>
    </row>
    <row r="9" spans="1:23" ht="18" customHeight="1">
      <c r="A9" s="4">
        <v>8</v>
      </c>
      <c r="B9" s="35">
        <v>42091</v>
      </c>
      <c r="C9" s="36" t="s">
        <v>47</v>
      </c>
      <c r="D9" s="36" t="s">
        <v>72</v>
      </c>
      <c r="E9" s="36" t="s">
        <v>16</v>
      </c>
      <c r="F9" s="36" t="s">
        <v>50</v>
      </c>
      <c r="G9" s="21"/>
      <c r="H9" s="21"/>
      <c r="I9" s="21" t="s">
        <v>38</v>
      </c>
      <c r="J9" s="21" t="s">
        <v>20</v>
      </c>
      <c r="L9" s="4">
        <v>7</v>
      </c>
      <c r="M9" s="36" t="s">
        <v>81</v>
      </c>
      <c r="N9" s="10">
        <f>COUNTIF($C$2:$H$879,"丹波幸一")</f>
        <v>90</v>
      </c>
      <c r="O9" s="10">
        <f t="shared" si="0"/>
        <v>90</v>
      </c>
      <c r="P9" s="24"/>
      <c r="Q9" s="10">
        <f>COUNTIF($C$2:$C$879,"丹波幸一")</f>
        <v>23</v>
      </c>
      <c r="R9" s="10">
        <f>COUNTIF($D$2:$D$879,"丹波幸一")</f>
        <v>22</v>
      </c>
      <c r="S9" s="10">
        <f>COUNTIF($E$2:$E$879,"丹波幸一")</f>
        <v>21</v>
      </c>
      <c r="T9" s="10">
        <f>COUNTIF($F$2:$F$879,"丹波幸一")</f>
        <v>22</v>
      </c>
      <c r="U9" s="10">
        <f>COUNTIF($G$2:$G$879,"丹波幸一")</f>
        <v>2</v>
      </c>
      <c r="V9" s="10">
        <f>COUNTIF($H$2:$H$879,"丹波幸一")</f>
        <v>0</v>
      </c>
    </row>
    <row r="10" spans="1:23" ht="18" customHeight="1">
      <c r="A10" s="4">
        <v>9</v>
      </c>
      <c r="B10" s="35">
        <v>42091</v>
      </c>
      <c r="C10" s="36" t="s">
        <v>49</v>
      </c>
      <c r="D10" s="36" t="s">
        <v>131</v>
      </c>
      <c r="E10" s="36" t="s">
        <v>35</v>
      </c>
      <c r="F10" s="36" t="s">
        <v>33</v>
      </c>
      <c r="G10" s="21"/>
      <c r="H10" s="21"/>
      <c r="I10" s="21" t="s">
        <v>32</v>
      </c>
      <c r="J10" s="21" t="s">
        <v>26</v>
      </c>
      <c r="L10" s="4">
        <v>8</v>
      </c>
      <c r="M10" s="36" t="s">
        <v>95</v>
      </c>
      <c r="N10" s="10">
        <f>COUNTIF($C$2:$H$879,"深谷篤")</f>
        <v>90</v>
      </c>
      <c r="O10" s="10">
        <f t="shared" si="0"/>
        <v>90</v>
      </c>
      <c r="P10" s="24"/>
      <c r="Q10" s="10">
        <f>COUNTIF($C$2:$C$879,"深谷篤")</f>
        <v>23</v>
      </c>
      <c r="R10" s="10">
        <f>COUNTIF($D$2:$D$879,"深谷篤")</f>
        <v>24</v>
      </c>
      <c r="S10" s="10">
        <f>COUNTIF($E$2:$E$879,"深谷篤")</f>
        <v>22</v>
      </c>
      <c r="T10" s="10">
        <f>COUNTIF($F$2:$F$879,"深谷篤")</f>
        <v>20</v>
      </c>
      <c r="U10" s="10">
        <f>COUNTIF($G$2:$G$879,"深谷篤")</f>
        <v>0</v>
      </c>
      <c r="V10" s="10">
        <f>COUNTIF($H$2:$H$879,"深谷篤")</f>
        <v>1</v>
      </c>
    </row>
    <row r="11" spans="1:23" ht="18" customHeight="1">
      <c r="A11" s="4">
        <v>10</v>
      </c>
      <c r="B11" s="35">
        <v>42091</v>
      </c>
      <c r="C11" s="36" t="s">
        <v>29</v>
      </c>
      <c r="D11" s="36" t="s">
        <v>10</v>
      </c>
      <c r="E11" s="36" t="s">
        <v>23</v>
      </c>
      <c r="F11" s="36" t="s">
        <v>27</v>
      </c>
      <c r="G11" s="21"/>
      <c r="H11" s="21"/>
      <c r="I11" s="21" t="s">
        <v>31</v>
      </c>
      <c r="J11" s="21" t="s">
        <v>9</v>
      </c>
      <c r="L11" s="4">
        <v>9</v>
      </c>
      <c r="M11" s="36" t="s">
        <v>82</v>
      </c>
      <c r="N11" s="10">
        <f>COUNTIF($C$2:$H$879,"川口亘太")</f>
        <v>89</v>
      </c>
      <c r="O11" s="10">
        <f t="shared" si="0"/>
        <v>89</v>
      </c>
      <c r="P11" s="24"/>
      <c r="Q11" s="10">
        <f>COUNTIF($C$2:$C$879,"川口亘太")</f>
        <v>21</v>
      </c>
      <c r="R11" s="10">
        <f>COUNTIF($D$2:$D$879,"川口亘太")</f>
        <v>23</v>
      </c>
      <c r="S11" s="10">
        <f>COUNTIF($E$2:$E$879,"川口亘太")</f>
        <v>21</v>
      </c>
      <c r="T11" s="10">
        <f>COUNTIF($F$2:$F$879,"川口亘太")</f>
        <v>23</v>
      </c>
      <c r="U11" s="10">
        <f>COUNTIF($G$2:$G$879,"川口亘太")</f>
        <v>0</v>
      </c>
      <c r="V11" s="10">
        <f>COUNTIF($H$2:$H$879,"川口亘太")</f>
        <v>1</v>
      </c>
    </row>
    <row r="12" spans="1:23" ht="18" customHeight="1">
      <c r="A12" s="4">
        <v>11</v>
      </c>
      <c r="B12" s="35">
        <v>42091</v>
      </c>
      <c r="C12" s="36" t="s">
        <v>21</v>
      </c>
      <c r="D12" s="36" t="s">
        <v>142</v>
      </c>
      <c r="E12" s="36" t="s">
        <v>22</v>
      </c>
      <c r="F12" s="36" t="s">
        <v>153</v>
      </c>
      <c r="G12" s="21"/>
      <c r="H12" s="21"/>
      <c r="I12" s="21" t="s">
        <v>25</v>
      </c>
      <c r="J12" s="21" t="s">
        <v>8</v>
      </c>
      <c r="L12" s="4">
        <v>10</v>
      </c>
      <c r="M12" s="36" t="s">
        <v>86</v>
      </c>
      <c r="N12" s="10">
        <f>COUNTIF($C$2:$H$879,"敷田直人")</f>
        <v>89</v>
      </c>
      <c r="O12" s="10">
        <f t="shared" si="0"/>
        <v>89</v>
      </c>
      <c r="P12" s="24"/>
      <c r="Q12" s="10">
        <f>COUNTIF($C$2:$C$879,"敷田直人")</f>
        <v>21</v>
      </c>
      <c r="R12" s="10">
        <f>COUNTIF($D$2:$D$879,"敷田直人")</f>
        <v>24</v>
      </c>
      <c r="S12" s="10">
        <f>COUNTIF($E$2:$E$879,"敷田直人")</f>
        <v>21</v>
      </c>
      <c r="T12" s="10">
        <f>COUNTIF($F$2:$F$879,"敷田直人")</f>
        <v>22</v>
      </c>
      <c r="U12" s="10">
        <f>COUNTIF($G$2:$G$879,"敷田直人")</f>
        <v>0</v>
      </c>
      <c r="V12" s="10">
        <f>COUNTIF($H$2:$H$879,"敷田直人")</f>
        <v>1</v>
      </c>
    </row>
    <row r="13" spans="1:23" ht="18" customHeight="1">
      <c r="A13" s="4">
        <v>12</v>
      </c>
      <c r="B13" s="35">
        <v>42091</v>
      </c>
      <c r="C13" s="36" t="s">
        <v>17</v>
      </c>
      <c r="D13" s="36" t="s">
        <v>4</v>
      </c>
      <c r="E13" s="36" t="s">
        <v>12</v>
      </c>
      <c r="F13" s="36" t="s">
        <v>5</v>
      </c>
      <c r="G13" s="21"/>
      <c r="H13" s="21"/>
      <c r="I13" s="21" t="s">
        <v>37</v>
      </c>
      <c r="J13" s="21" t="s">
        <v>13</v>
      </c>
      <c r="L13" s="4">
        <v>11</v>
      </c>
      <c r="M13" s="36" t="s">
        <v>89</v>
      </c>
      <c r="N13" s="10">
        <f>COUNTIF($C$2:$H$879,"嶋田哲也")</f>
        <v>89</v>
      </c>
      <c r="O13" s="10">
        <f t="shared" si="0"/>
        <v>89</v>
      </c>
      <c r="P13" s="24"/>
      <c r="Q13" s="10">
        <f>COUNTIF($C$2:$C$879,"嶋田哲也")</f>
        <v>22</v>
      </c>
      <c r="R13" s="10">
        <f>COUNTIF($D$2:$D$879,"嶋田哲也")</f>
        <v>22</v>
      </c>
      <c r="S13" s="10">
        <f>COUNTIF($E$2:$E$879,"嶋田哲也")</f>
        <v>20</v>
      </c>
      <c r="T13" s="10">
        <f>COUNTIF($F$2:$F$879,"嶋田哲也")</f>
        <v>24</v>
      </c>
      <c r="U13" s="10">
        <f>COUNTIF($G$2:$G$879,"嶋田哲也")</f>
        <v>0</v>
      </c>
      <c r="V13" s="10">
        <f>COUNTIF($H$2:$H$879,"嶋田哲也")</f>
        <v>1</v>
      </c>
    </row>
    <row r="14" spans="1:23" ht="18" customHeight="1">
      <c r="A14" s="4">
        <v>13</v>
      </c>
      <c r="B14" s="35">
        <v>42092</v>
      </c>
      <c r="C14" s="36" t="s">
        <v>4</v>
      </c>
      <c r="D14" s="36" t="s">
        <v>12</v>
      </c>
      <c r="E14" s="36" t="s">
        <v>5</v>
      </c>
      <c r="F14" s="36" t="s">
        <v>36</v>
      </c>
      <c r="G14" s="21"/>
      <c r="H14" s="21"/>
      <c r="I14" s="21" t="s">
        <v>37</v>
      </c>
      <c r="J14" s="21" t="s">
        <v>13</v>
      </c>
      <c r="L14" s="4">
        <v>12</v>
      </c>
      <c r="M14" s="36" t="s">
        <v>94</v>
      </c>
      <c r="N14" s="10">
        <f>COUNTIF($C$2:$H$879,"秋村謙宏")</f>
        <v>89</v>
      </c>
      <c r="O14" s="10">
        <f t="shared" si="0"/>
        <v>89</v>
      </c>
      <c r="P14" s="24"/>
      <c r="Q14" s="10">
        <f>COUNTIF($C$2:$C$879,"秋村謙宏")</f>
        <v>21</v>
      </c>
      <c r="R14" s="10">
        <f>COUNTIF($D$2:$D$879,"秋村謙宏")</f>
        <v>22</v>
      </c>
      <c r="S14" s="10">
        <f>COUNTIF($E$2:$E$879,"秋村謙宏")</f>
        <v>23</v>
      </c>
      <c r="T14" s="10">
        <f>COUNTIF($F$2:$F$879,"秋村謙宏")</f>
        <v>22</v>
      </c>
      <c r="U14" s="10">
        <f>COUNTIF($G$2:$G$879,"秋村謙宏")</f>
        <v>1</v>
      </c>
      <c r="V14" s="10">
        <f>COUNTIF($H$2:$H$879,"秋村謙宏")</f>
        <v>0</v>
      </c>
    </row>
    <row r="15" spans="1:23" ht="18" customHeight="1">
      <c r="A15" s="4">
        <v>14</v>
      </c>
      <c r="B15" s="35">
        <v>42092</v>
      </c>
      <c r="C15" s="36" t="s">
        <v>72</v>
      </c>
      <c r="D15" s="36" t="s">
        <v>16</v>
      </c>
      <c r="E15" s="36" t="s">
        <v>50</v>
      </c>
      <c r="F15" s="36" t="s">
        <v>43</v>
      </c>
      <c r="G15" s="21"/>
      <c r="H15" s="21"/>
      <c r="I15" s="21" t="s">
        <v>38</v>
      </c>
      <c r="J15" s="21" t="s">
        <v>20</v>
      </c>
      <c r="L15" s="4">
        <v>13</v>
      </c>
      <c r="M15" s="36" t="s">
        <v>10</v>
      </c>
      <c r="N15" s="10">
        <f>COUNTIF($C$2:$H$879,"森健次郎")</f>
        <v>88</v>
      </c>
      <c r="O15" s="10">
        <f t="shared" si="0"/>
        <v>88</v>
      </c>
      <c r="P15" s="24"/>
      <c r="Q15" s="10">
        <f>COUNTIF($C$2:$C$879,"森健次郎")</f>
        <v>20</v>
      </c>
      <c r="R15" s="10">
        <f>COUNTIF($D$2:$D$879,"森健次郎")</f>
        <v>25</v>
      </c>
      <c r="S15" s="10">
        <f>COUNTIF($E$2:$E$879,"森健次郎")</f>
        <v>22</v>
      </c>
      <c r="T15" s="10">
        <f>COUNTIF($F$2:$F$879,"森健次郎")</f>
        <v>20</v>
      </c>
      <c r="U15" s="10">
        <f>COUNTIF($G$2:$G$879,"森健次郎")</f>
        <v>1</v>
      </c>
      <c r="V15" s="10">
        <f>COUNTIF($H$2:$H$879,"森健次郎")</f>
        <v>0</v>
      </c>
    </row>
    <row r="16" spans="1:23" ht="18" customHeight="1">
      <c r="A16" s="4">
        <v>15</v>
      </c>
      <c r="B16" s="35">
        <v>42092</v>
      </c>
      <c r="C16" s="36" t="s">
        <v>10</v>
      </c>
      <c r="D16" s="36" t="s">
        <v>23</v>
      </c>
      <c r="E16" s="36" t="s">
        <v>27</v>
      </c>
      <c r="F16" s="36" t="s">
        <v>18</v>
      </c>
      <c r="G16" s="21"/>
      <c r="H16" s="21"/>
      <c r="I16" s="21" t="s">
        <v>31</v>
      </c>
      <c r="J16" s="21" t="s">
        <v>9</v>
      </c>
      <c r="L16" s="4">
        <v>14</v>
      </c>
      <c r="M16" s="36" t="s">
        <v>78</v>
      </c>
      <c r="N16" s="10">
        <f>COUNTIF($C$2:$H$879,"西本欣司")</f>
        <v>88</v>
      </c>
      <c r="O16" s="10">
        <f t="shared" si="0"/>
        <v>88</v>
      </c>
      <c r="P16" s="24"/>
      <c r="Q16" s="10">
        <f>COUNTIF($C$2:$C$879,"西本欣司")</f>
        <v>21</v>
      </c>
      <c r="R16" s="10">
        <f>COUNTIF($D$2:$D$879,"西本欣司")</f>
        <v>22</v>
      </c>
      <c r="S16" s="10">
        <f>COUNTIF($E$2:$E$879,"西本欣司")</f>
        <v>22</v>
      </c>
      <c r="T16" s="10">
        <f>COUNTIF($F$2:$F$879,"西本欣司")</f>
        <v>21</v>
      </c>
      <c r="U16" s="10">
        <f>COUNTIF($G$2:$G$879,"西本欣司")</f>
        <v>1</v>
      </c>
      <c r="V16" s="10">
        <f>COUNTIF($H$2:$H$879,"西本欣司")</f>
        <v>1</v>
      </c>
    </row>
    <row r="17" spans="1:22" ht="18" customHeight="1">
      <c r="A17" s="4">
        <v>16</v>
      </c>
      <c r="B17" s="35">
        <v>42092</v>
      </c>
      <c r="C17" s="36" t="s">
        <v>46</v>
      </c>
      <c r="D17" s="36" t="s">
        <v>6</v>
      </c>
      <c r="E17" s="36" t="s">
        <v>15</v>
      </c>
      <c r="F17" s="36" t="s">
        <v>44</v>
      </c>
      <c r="G17" s="21"/>
      <c r="H17" s="21"/>
      <c r="I17" s="21" t="s">
        <v>19</v>
      </c>
      <c r="J17" s="21" t="s">
        <v>14</v>
      </c>
      <c r="L17" s="4">
        <v>15</v>
      </c>
      <c r="M17" s="36" t="s">
        <v>93</v>
      </c>
      <c r="N17" s="10">
        <f>COUNTIF($C$2:$H$879,"名幸一明")</f>
        <v>88</v>
      </c>
      <c r="O17" s="10">
        <f t="shared" si="0"/>
        <v>88</v>
      </c>
      <c r="P17" s="24"/>
      <c r="Q17" s="10">
        <f>COUNTIF($C$2:$C$879,"名幸一明")</f>
        <v>21</v>
      </c>
      <c r="R17" s="10">
        <f>COUNTIF($D$2:$D$879,"名幸一明")</f>
        <v>22</v>
      </c>
      <c r="S17" s="10">
        <f>COUNTIF($E$2:$E$879,"名幸一明")</f>
        <v>22</v>
      </c>
      <c r="T17" s="10">
        <f>COUNTIF($F$2:$F$879,"名幸一明")</f>
        <v>22</v>
      </c>
      <c r="U17" s="10">
        <f>COUNTIF($G$2:$G$879,"名幸一明")</f>
        <v>0</v>
      </c>
      <c r="V17" s="10">
        <f>COUNTIF($H$2:$H$879,"名幸一明")</f>
        <v>1</v>
      </c>
    </row>
    <row r="18" spans="1:22" ht="18" customHeight="1">
      <c r="A18" s="4">
        <v>17</v>
      </c>
      <c r="B18" s="35">
        <v>42092</v>
      </c>
      <c r="C18" s="36" t="s">
        <v>131</v>
      </c>
      <c r="D18" s="36" t="s">
        <v>35</v>
      </c>
      <c r="E18" s="36" t="s">
        <v>33</v>
      </c>
      <c r="F18" s="36" t="s">
        <v>30</v>
      </c>
      <c r="G18" s="21"/>
      <c r="H18" s="21"/>
      <c r="I18" s="21" t="s">
        <v>32</v>
      </c>
      <c r="J18" s="21" t="s">
        <v>26</v>
      </c>
      <c r="L18" s="4">
        <v>16</v>
      </c>
      <c r="M18" s="36" t="s">
        <v>83</v>
      </c>
      <c r="N18" s="10">
        <f>COUNTIF($C$2:$H$879,"小林和公")</f>
        <v>87</v>
      </c>
      <c r="O18" s="10">
        <f t="shared" si="0"/>
        <v>87</v>
      </c>
      <c r="P18" s="24"/>
      <c r="Q18" s="10">
        <f>COUNTIF($C$2:$C$879,"小林和公")</f>
        <v>20</v>
      </c>
      <c r="R18" s="10">
        <f>COUNTIF($D$2:$D$879,"小林和公")</f>
        <v>22</v>
      </c>
      <c r="S18" s="10">
        <f>COUNTIF($E$2:$E$879,"小林和公")</f>
        <v>22</v>
      </c>
      <c r="T18" s="10">
        <f>COUNTIF($F$2:$F$879,"小林和公")</f>
        <v>21</v>
      </c>
      <c r="U18" s="10">
        <f>COUNTIF($G$2:$G$879,"小林和公")</f>
        <v>1</v>
      </c>
      <c r="V18" s="10">
        <f>COUNTIF($H$2:$H$879,"小林和公")</f>
        <v>1</v>
      </c>
    </row>
    <row r="19" spans="1:22" ht="18" customHeight="1">
      <c r="A19" s="4">
        <v>18</v>
      </c>
      <c r="B19" s="35">
        <v>42092</v>
      </c>
      <c r="C19" s="36" t="s">
        <v>142</v>
      </c>
      <c r="D19" s="36" t="s">
        <v>22</v>
      </c>
      <c r="E19" s="36" t="s">
        <v>153</v>
      </c>
      <c r="F19" s="36" t="s">
        <v>24</v>
      </c>
      <c r="G19" s="21"/>
      <c r="H19" s="21"/>
      <c r="I19" s="21" t="s">
        <v>25</v>
      </c>
      <c r="J19" s="21" t="s">
        <v>8</v>
      </c>
      <c r="L19" s="4">
        <v>17</v>
      </c>
      <c r="M19" s="36" t="s">
        <v>84</v>
      </c>
      <c r="N19" s="10">
        <f>COUNTIF($C$2:$H$879,"本田英志")</f>
        <v>87</v>
      </c>
      <c r="O19" s="10">
        <f t="shared" si="0"/>
        <v>87</v>
      </c>
      <c r="P19" s="24"/>
      <c r="Q19" s="10">
        <f>COUNTIF($C$2:$C$879,"本田英志")</f>
        <v>21</v>
      </c>
      <c r="R19" s="10">
        <f>COUNTIF($D$2:$D$879,"本田英志")</f>
        <v>22</v>
      </c>
      <c r="S19" s="10">
        <f>COUNTIF($E$2:$E$879,"本田英志")</f>
        <v>20</v>
      </c>
      <c r="T19" s="10">
        <f>COUNTIF($F$2:$F$879,"本田英志")</f>
        <v>23</v>
      </c>
      <c r="U19" s="10">
        <f>COUNTIF($G$2:$G$879,"本田英志")</f>
        <v>1</v>
      </c>
      <c r="V19" s="10">
        <f>COUNTIF($H$2:$H$879,"本田英志")</f>
        <v>0</v>
      </c>
    </row>
    <row r="20" spans="1:22" ht="18" customHeight="1">
      <c r="A20" s="4">
        <v>19</v>
      </c>
      <c r="B20" s="35">
        <v>42094</v>
      </c>
      <c r="C20" s="36" t="s">
        <v>35</v>
      </c>
      <c r="D20" s="36" t="s">
        <v>50</v>
      </c>
      <c r="E20" s="36" t="s">
        <v>34</v>
      </c>
      <c r="F20" s="36" t="s">
        <v>49</v>
      </c>
      <c r="G20" s="21"/>
      <c r="H20" s="21"/>
      <c r="I20" s="21" t="s">
        <v>14</v>
      </c>
      <c r="J20" s="21" t="s">
        <v>38</v>
      </c>
      <c r="L20" s="4">
        <v>18</v>
      </c>
      <c r="M20" s="36" t="s">
        <v>96</v>
      </c>
      <c r="N20" s="10">
        <f>COUNTIF($C$2:$H$879,"津川力")</f>
        <v>87</v>
      </c>
      <c r="O20" s="10">
        <f t="shared" si="0"/>
        <v>87</v>
      </c>
      <c r="P20" s="24"/>
      <c r="Q20" s="10">
        <f>COUNTIF($C$2:$C$879,"津川力")</f>
        <v>22</v>
      </c>
      <c r="R20" s="10">
        <f>COUNTIF($D$2:$D$879,"津川力")</f>
        <v>23</v>
      </c>
      <c r="S20" s="10">
        <f>COUNTIF($E$2:$E$879,"津川力")</f>
        <v>22</v>
      </c>
      <c r="T20" s="10">
        <f>COUNTIF($F$2:$F$879,"津川力")</f>
        <v>19</v>
      </c>
      <c r="U20" s="10">
        <f>COUNTIF($G$2:$G$879,"津川力")</f>
        <v>0</v>
      </c>
      <c r="V20" s="10">
        <f>COUNTIF($H$2:$H$879,"津川力")</f>
        <v>1</v>
      </c>
    </row>
    <row r="21" spans="1:22" ht="18" customHeight="1">
      <c r="A21" s="4">
        <v>20</v>
      </c>
      <c r="B21" s="35">
        <v>42094</v>
      </c>
      <c r="C21" s="36" t="s">
        <v>6</v>
      </c>
      <c r="D21" s="36" t="s">
        <v>5</v>
      </c>
      <c r="E21" s="36" t="s">
        <v>28</v>
      </c>
      <c r="F21" s="36" t="s">
        <v>47</v>
      </c>
      <c r="G21" s="21"/>
      <c r="H21" s="21"/>
      <c r="I21" s="21" t="s">
        <v>8</v>
      </c>
      <c r="J21" s="21" t="s">
        <v>31</v>
      </c>
      <c r="L21" s="4">
        <v>19</v>
      </c>
      <c r="M21" s="36" t="s">
        <v>97</v>
      </c>
      <c r="N21" s="10">
        <f>COUNTIF($C$2:$H$879,"牧田匡平")</f>
        <v>87</v>
      </c>
      <c r="O21" s="10">
        <f t="shared" si="0"/>
        <v>87</v>
      </c>
      <c r="P21" s="24"/>
      <c r="Q21" s="10">
        <f>COUNTIF($C$2:$C$879,"牧田匡平")</f>
        <v>23</v>
      </c>
      <c r="R21" s="10">
        <f>COUNTIF($D$2:$D$879,"牧田匡平")</f>
        <v>22</v>
      </c>
      <c r="S21" s="10">
        <f>COUNTIF($E$2:$E$879,"牧田匡平")</f>
        <v>19</v>
      </c>
      <c r="T21" s="10">
        <f>COUNTIF($F$2:$F$879,"牧田匡平")</f>
        <v>22</v>
      </c>
      <c r="U21" s="10">
        <f>COUNTIF($G$2:$G$879,"牧田匡平")</f>
        <v>1</v>
      </c>
      <c r="V21" s="10">
        <f>COUNTIF($H$2:$H$879,"牧田匡平")</f>
        <v>0</v>
      </c>
    </row>
    <row r="22" spans="1:22" ht="18" customHeight="1">
      <c r="A22" s="4">
        <v>21</v>
      </c>
      <c r="B22" s="35">
        <v>42094</v>
      </c>
      <c r="C22" s="36" t="s">
        <v>23</v>
      </c>
      <c r="D22" s="36" t="s">
        <v>27</v>
      </c>
      <c r="E22" s="36" t="s">
        <v>41</v>
      </c>
      <c r="F22" s="36" t="s">
        <v>29</v>
      </c>
      <c r="G22" s="21"/>
      <c r="H22" s="21"/>
      <c r="I22" s="21" t="s">
        <v>13</v>
      </c>
      <c r="J22" s="21" t="s">
        <v>19</v>
      </c>
      <c r="L22" s="4">
        <v>20</v>
      </c>
      <c r="M22" s="36" t="s">
        <v>85</v>
      </c>
      <c r="N22" s="10">
        <f>COUNTIF($C$2:$H$879,"吉本文弘")</f>
        <v>86</v>
      </c>
      <c r="O22" s="10">
        <f t="shared" si="0"/>
        <v>86</v>
      </c>
      <c r="P22" s="24"/>
      <c r="Q22" s="10">
        <f>COUNTIF($C$2:$C$879,"吉本文弘")</f>
        <v>21</v>
      </c>
      <c r="R22" s="10">
        <f>COUNTIF($D$2:$D$879,"吉本文弘")</f>
        <v>23</v>
      </c>
      <c r="S22" s="10">
        <f>COUNTIF($E$2:$E$879,"吉本文弘")</f>
        <v>19</v>
      </c>
      <c r="T22" s="10">
        <f>COUNTIF($F$2:$F$879,"吉本文弘")</f>
        <v>22</v>
      </c>
      <c r="U22" s="10">
        <f>COUNTIF($G$2:$G$879,"吉本文弘")</f>
        <v>0</v>
      </c>
      <c r="V22" s="10">
        <f>COUNTIF($H$2:$H$879,"吉本文弘")</f>
        <v>1</v>
      </c>
    </row>
    <row r="23" spans="1:22" ht="18" customHeight="1">
      <c r="A23" s="4">
        <v>22</v>
      </c>
      <c r="B23" s="35">
        <v>42094</v>
      </c>
      <c r="C23" s="36" t="s">
        <v>22</v>
      </c>
      <c r="D23" s="36" t="s">
        <v>153</v>
      </c>
      <c r="E23" s="36" t="s">
        <v>24</v>
      </c>
      <c r="F23" s="36" t="s">
        <v>21</v>
      </c>
      <c r="G23" s="21"/>
      <c r="H23" s="21"/>
      <c r="I23" s="21" t="s">
        <v>25</v>
      </c>
      <c r="J23" s="21" t="s">
        <v>26</v>
      </c>
      <c r="L23" s="4">
        <v>21</v>
      </c>
      <c r="M23" s="36" t="s">
        <v>87</v>
      </c>
      <c r="N23" s="10">
        <f>COUNTIF($C$2:$H$879,"栁田昌夫")</f>
        <v>86</v>
      </c>
      <c r="O23" s="10">
        <f t="shared" si="0"/>
        <v>86</v>
      </c>
      <c r="P23" s="24"/>
      <c r="Q23" s="10">
        <f>COUNTIF($C$2:$C$879,"栁田昌夫")</f>
        <v>23</v>
      </c>
      <c r="R23" s="10">
        <f>COUNTIF($D$2:$D$879,"栁田昌夫")</f>
        <v>20</v>
      </c>
      <c r="S23" s="10">
        <f>COUNTIF($E$2:$E$879,"栁田昌夫")</f>
        <v>20</v>
      </c>
      <c r="T23" s="10">
        <f>COUNTIF($F$2:$F$879,"栁田昌夫")</f>
        <v>21</v>
      </c>
      <c r="U23" s="10">
        <f>COUNTIF($G$2:$G$879,"栁田昌夫")</f>
        <v>2</v>
      </c>
      <c r="V23" s="10">
        <f>COUNTIF($H$2:$H$879,"栁田昌夫")</f>
        <v>0</v>
      </c>
    </row>
    <row r="24" spans="1:22" ht="18" customHeight="1">
      <c r="A24" s="4">
        <v>23</v>
      </c>
      <c r="B24" s="35">
        <v>42094</v>
      </c>
      <c r="C24" s="36" t="s">
        <v>16</v>
      </c>
      <c r="D24" s="36" t="s">
        <v>33</v>
      </c>
      <c r="E24" s="36" t="s">
        <v>11</v>
      </c>
      <c r="F24" s="36" t="s">
        <v>17</v>
      </c>
      <c r="G24" s="21"/>
      <c r="H24" s="21"/>
      <c r="I24" s="21" t="s">
        <v>9</v>
      </c>
      <c r="J24" s="21" t="s">
        <v>32</v>
      </c>
      <c r="L24" s="4">
        <v>22</v>
      </c>
      <c r="M24" s="36" t="s">
        <v>67</v>
      </c>
      <c r="N24" s="10">
        <f>COUNTIF($C$2:$H$879,"橘髙淳")</f>
        <v>85</v>
      </c>
      <c r="O24" s="10">
        <f t="shared" si="0"/>
        <v>85</v>
      </c>
      <c r="P24" s="24"/>
      <c r="Q24" s="10">
        <f>COUNTIF($C$2:$C$879,"橘髙淳")</f>
        <v>21</v>
      </c>
      <c r="R24" s="10">
        <f>COUNTIF($D$2:$D$879,"橘髙淳")</f>
        <v>20</v>
      </c>
      <c r="S24" s="10">
        <f>COUNTIF($E$2:$E$879,"橘髙淳")</f>
        <v>22</v>
      </c>
      <c r="T24" s="10">
        <f>COUNTIF($F$2:$F$879,"橘髙淳")</f>
        <v>21</v>
      </c>
      <c r="U24" s="10">
        <f>COUNTIF($G$2:$G$879,"橘髙淳")</f>
        <v>1</v>
      </c>
      <c r="V24" s="10">
        <f>COUNTIF($H$2:$H$879,"橘髙淳")</f>
        <v>0</v>
      </c>
    </row>
    <row r="25" spans="1:22" ht="18" customHeight="1">
      <c r="A25" s="4">
        <v>24</v>
      </c>
      <c r="B25" s="35">
        <v>42094</v>
      </c>
      <c r="C25" s="36" t="s">
        <v>12</v>
      </c>
      <c r="D25" s="36" t="s">
        <v>15</v>
      </c>
      <c r="E25" s="36" t="s">
        <v>30</v>
      </c>
      <c r="F25" s="36" t="s">
        <v>146</v>
      </c>
      <c r="G25" s="21"/>
      <c r="H25" s="21"/>
      <c r="I25" s="21" t="s">
        <v>20</v>
      </c>
      <c r="J25" s="21" t="s">
        <v>37</v>
      </c>
      <c r="L25" s="4">
        <v>23</v>
      </c>
      <c r="M25" s="36" t="s">
        <v>92</v>
      </c>
      <c r="N25" s="10">
        <f>COUNTIF($C$2:$H$879,"白井一行")</f>
        <v>84</v>
      </c>
      <c r="O25" s="10">
        <f t="shared" si="0"/>
        <v>84</v>
      </c>
      <c r="P25" s="24"/>
      <c r="Q25" s="10">
        <f>COUNTIF($C$2:$C$879,"白井一行")</f>
        <v>23</v>
      </c>
      <c r="R25" s="10">
        <f>COUNTIF($D$2:$D$879,"白井一行")</f>
        <v>18</v>
      </c>
      <c r="S25" s="10">
        <f>COUNTIF($E$2:$E$879,"白井一行")</f>
        <v>23</v>
      </c>
      <c r="T25" s="10">
        <f>COUNTIF($F$2:$F$879,"白井一行")</f>
        <v>19</v>
      </c>
      <c r="U25" s="10">
        <f>COUNTIF($G$2:$G$879,"白井一行")</f>
        <v>0</v>
      </c>
      <c r="V25" s="10">
        <f>COUNTIF($H$2:$H$879,"白井一行")</f>
        <v>1</v>
      </c>
    </row>
    <row r="26" spans="1:22" ht="18" customHeight="1">
      <c r="A26" s="4">
        <v>25</v>
      </c>
      <c r="B26" s="35">
        <v>42095</v>
      </c>
      <c r="C26" s="36" t="s">
        <v>153</v>
      </c>
      <c r="D26" s="36" t="s">
        <v>24</v>
      </c>
      <c r="E26" s="36" t="s">
        <v>21</v>
      </c>
      <c r="F26" s="36" t="s">
        <v>142</v>
      </c>
      <c r="G26" s="21"/>
      <c r="H26" s="21"/>
      <c r="I26" s="21" t="s">
        <v>25</v>
      </c>
      <c r="J26" s="21" t="s">
        <v>26</v>
      </c>
      <c r="L26" s="4">
        <v>24</v>
      </c>
      <c r="M26" s="36" t="s">
        <v>54</v>
      </c>
      <c r="N26" s="10">
        <f>COUNTIF($C$2:$H$879,"土山剛弘")</f>
        <v>84</v>
      </c>
      <c r="O26" s="10">
        <f t="shared" si="0"/>
        <v>84</v>
      </c>
      <c r="P26" s="24"/>
      <c r="Q26" s="10">
        <f>COUNTIF($C$2:$C$879,"土山剛弘")</f>
        <v>21</v>
      </c>
      <c r="R26" s="10">
        <f>COUNTIF($D$2:$D$879,"土山剛弘")</f>
        <v>21</v>
      </c>
      <c r="S26" s="10">
        <f>COUNTIF($E$2:$E$879,"土山剛弘")</f>
        <v>19</v>
      </c>
      <c r="T26" s="10">
        <f>COUNTIF($F$2:$F$879,"土山剛弘")</f>
        <v>22</v>
      </c>
      <c r="U26" s="10">
        <f>COUNTIF($G$2:$G$879,"土山剛弘")</f>
        <v>1</v>
      </c>
      <c r="V26" s="10">
        <f>COUNTIF($H$2:$H$879,"土山剛弘")</f>
        <v>0</v>
      </c>
    </row>
    <row r="27" spans="1:22" ht="18" customHeight="1">
      <c r="A27" s="4">
        <v>26</v>
      </c>
      <c r="B27" s="35">
        <v>42095</v>
      </c>
      <c r="C27" s="36" t="s">
        <v>5</v>
      </c>
      <c r="D27" s="36" t="s">
        <v>28</v>
      </c>
      <c r="E27" s="36" t="s">
        <v>47</v>
      </c>
      <c r="F27" s="36" t="s">
        <v>48</v>
      </c>
      <c r="G27" s="21"/>
      <c r="H27" s="21"/>
      <c r="I27" s="21" t="s">
        <v>8</v>
      </c>
      <c r="J27" s="21" t="s">
        <v>31</v>
      </c>
      <c r="L27" s="4">
        <v>25</v>
      </c>
      <c r="M27" s="36" t="s">
        <v>90</v>
      </c>
      <c r="N27" s="10">
        <f>COUNTIF($C$2:$H$879,"杉永政信")</f>
        <v>83</v>
      </c>
      <c r="O27" s="10">
        <f t="shared" si="0"/>
        <v>83</v>
      </c>
      <c r="P27" s="24"/>
      <c r="Q27" s="10">
        <f>COUNTIF($C$2:$C$879,"杉永政信")</f>
        <v>20</v>
      </c>
      <c r="R27" s="10">
        <f>COUNTIF($D$2:$D$879,"杉永政信")</f>
        <v>21</v>
      </c>
      <c r="S27" s="10">
        <f>COUNTIF($E$2:$E$879,"杉永政信")</f>
        <v>22</v>
      </c>
      <c r="T27" s="10">
        <f>COUNTIF($F$2:$F$879,"杉永政信")</f>
        <v>20</v>
      </c>
      <c r="U27" s="10">
        <f>COUNTIF($G$2:$G$879,"杉永政信")</f>
        <v>0</v>
      </c>
      <c r="V27" s="10">
        <f>COUNTIF($H$2:$H$879,"杉永政信")</f>
        <v>0</v>
      </c>
    </row>
    <row r="28" spans="1:22" ht="18" customHeight="1">
      <c r="A28" s="4">
        <v>27</v>
      </c>
      <c r="B28" s="35">
        <v>42095</v>
      </c>
      <c r="C28" s="36" t="s">
        <v>15</v>
      </c>
      <c r="D28" s="36" t="s">
        <v>30</v>
      </c>
      <c r="E28" s="36" t="s">
        <v>146</v>
      </c>
      <c r="F28" s="36" t="s">
        <v>72</v>
      </c>
      <c r="G28" s="21"/>
      <c r="H28" s="21"/>
      <c r="I28" s="21" t="s">
        <v>20</v>
      </c>
      <c r="J28" s="21" t="s">
        <v>37</v>
      </c>
      <c r="L28" s="4">
        <v>26</v>
      </c>
      <c r="M28" s="36" t="s">
        <v>91</v>
      </c>
      <c r="N28" s="10">
        <f>COUNTIF($C$2:$H$879,"飯塚富司")</f>
        <v>82</v>
      </c>
      <c r="O28" s="10">
        <f t="shared" si="0"/>
        <v>82</v>
      </c>
      <c r="P28" s="24"/>
      <c r="Q28" s="10">
        <f>COUNTIF($C$2:$C$879,"飯塚富司")</f>
        <v>19</v>
      </c>
      <c r="R28" s="10">
        <f>COUNTIF($D$2:$D$879,"飯塚富司")</f>
        <v>22</v>
      </c>
      <c r="S28" s="10">
        <f>COUNTIF($E$2:$E$879,"飯塚富司")</f>
        <v>21</v>
      </c>
      <c r="T28" s="10">
        <f>COUNTIF($F$2:$F$879,"飯塚富司")</f>
        <v>19</v>
      </c>
      <c r="U28" s="10">
        <f>COUNTIF($G$2:$G$879,"飯塚富司")</f>
        <v>0</v>
      </c>
      <c r="V28" s="10">
        <f>COUNTIF($H$2:$H$879,"飯塚富司")</f>
        <v>1</v>
      </c>
    </row>
    <row r="29" spans="1:22" ht="18" customHeight="1">
      <c r="A29" s="4">
        <v>28</v>
      </c>
      <c r="B29" s="35">
        <v>42095</v>
      </c>
      <c r="C29" s="36" t="s">
        <v>50</v>
      </c>
      <c r="D29" s="36" t="s">
        <v>34</v>
      </c>
      <c r="E29" s="36" t="s">
        <v>49</v>
      </c>
      <c r="F29" s="36" t="s">
        <v>4</v>
      </c>
      <c r="G29" s="21"/>
      <c r="H29" s="21"/>
      <c r="I29" s="21" t="s">
        <v>14</v>
      </c>
      <c r="J29" s="21" t="s">
        <v>38</v>
      </c>
      <c r="L29" s="4">
        <v>27</v>
      </c>
      <c r="M29" s="36" t="s">
        <v>100</v>
      </c>
      <c r="N29" s="10">
        <f>COUNTIF($C$2:$H$879,"山本貴則")</f>
        <v>81</v>
      </c>
      <c r="O29" s="10">
        <f t="shared" si="0"/>
        <v>81</v>
      </c>
      <c r="P29" s="24"/>
      <c r="Q29" s="10">
        <f>COUNTIF($C$2:$C$879,"山本貴則")</f>
        <v>22</v>
      </c>
      <c r="R29" s="10">
        <f>COUNTIF($D$2:$D$879,"山本貴則")</f>
        <v>19</v>
      </c>
      <c r="S29" s="10">
        <f>COUNTIF($E$2:$E$879,"山本貴則")</f>
        <v>22</v>
      </c>
      <c r="T29" s="10">
        <f>COUNTIF($F$2:$F$879,"山本貴則")</f>
        <v>18</v>
      </c>
      <c r="U29" s="10">
        <f>COUNTIF($G$2:$G$879,"山本貴則")</f>
        <v>0</v>
      </c>
      <c r="V29" s="10">
        <f>COUNTIF($H$2:$H$879,"山本貴則")</f>
        <v>0</v>
      </c>
    </row>
    <row r="30" spans="1:22" ht="18" customHeight="1">
      <c r="A30" s="4">
        <v>29</v>
      </c>
      <c r="B30" s="35">
        <v>42095</v>
      </c>
      <c r="C30" s="36" t="s">
        <v>27</v>
      </c>
      <c r="D30" s="36" t="s">
        <v>41</v>
      </c>
      <c r="E30" s="36" t="s">
        <v>29</v>
      </c>
      <c r="F30" s="36" t="s">
        <v>157</v>
      </c>
      <c r="G30" s="21"/>
      <c r="H30" s="21"/>
      <c r="I30" s="21" t="s">
        <v>13</v>
      </c>
      <c r="J30" s="21" t="s">
        <v>19</v>
      </c>
      <c r="L30" s="4">
        <v>28</v>
      </c>
      <c r="M30" s="34" t="s">
        <v>136</v>
      </c>
      <c r="N30" s="10">
        <f>COUNTIF($C$2:$H$879,"杉本大成")</f>
        <v>81</v>
      </c>
      <c r="O30" s="10">
        <f t="shared" si="0"/>
        <v>81</v>
      </c>
      <c r="P30" s="24"/>
      <c r="Q30" s="10">
        <f>COUNTIF($C$2:$C$879,"杉本大成")</f>
        <v>20</v>
      </c>
      <c r="R30" s="10">
        <f>COUNTIF($D$2:$D$879,"杉本大成")</f>
        <v>20</v>
      </c>
      <c r="S30" s="10">
        <f>COUNTIF($E$2:$E$879,"杉本大成")</f>
        <v>20</v>
      </c>
      <c r="T30" s="10">
        <f>COUNTIF($F$2:$F$879,"杉本大成")</f>
        <v>20</v>
      </c>
      <c r="U30" s="10">
        <f>COUNTIF($G$2:$G$879,"杉本大成")</f>
        <v>1</v>
      </c>
      <c r="V30" s="10">
        <f>COUNTIF($H$2:$H$879,"杉本大成")</f>
        <v>0</v>
      </c>
    </row>
    <row r="31" spans="1:22" ht="18" customHeight="1">
      <c r="A31" s="4">
        <v>30</v>
      </c>
      <c r="B31" s="35">
        <v>42096</v>
      </c>
      <c r="C31" s="36" t="s">
        <v>34</v>
      </c>
      <c r="D31" s="36" t="s">
        <v>49</v>
      </c>
      <c r="E31" s="36" t="s">
        <v>4</v>
      </c>
      <c r="F31" s="36" t="s">
        <v>35</v>
      </c>
      <c r="G31" s="21"/>
      <c r="H31" s="21"/>
      <c r="I31" s="21" t="s">
        <v>14</v>
      </c>
      <c r="J31" s="21" t="s">
        <v>38</v>
      </c>
      <c r="L31" s="4">
        <v>29</v>
      </c>
      <c r="M31" s="34" t="s">
        <v>139</v>
      </c>
      <c r="N31" s="10">
        <f>COUNTIF($C$2:$H$879,"中村稔")</f>
        <v>81</v>
      </c>
      <c r="O31" s="10">
        <f t="shared" si="0"/>
        <v>81</v>
      </c>
      <c r="P31" s="24"/>
      <c r="Q31" s="10">
        <f>COUNTIF($C$2:$C$879,"中村稔")</f>
        <v>19</v>
      </c>
      <c r="R31" s="10">
        <f>COUNTIF($D$2:$D$879,"中村稔")</f>
        <v>20</v>
      </c>
      <c r="S31" s="10">
        <f>COUNTIF($E$2:$E$879,"中村稔")</f>
        <v>22</v>
      </c>
      <c r="T31" s="10">
        <f>COUNTIF($F$2:$F$879,"中村稔")</f>
        <v>20</v>
      </c>
      <c r="U31" s="10">
        <f>COUNTIF($G$2:$G$879,"中村稔")</f>
        <v>0</v>
      </c>
      <c r="V31" s="10">
        <f>COUNTIF($H$2:$H$879,"中村稔")</f>
        <v>0</v>
      </c>
    </row>
    <row r="32" spans="1:22" ht="18" customHeight="1">
      <c r="A32" s="4">
        <v>31</v>
      </c>
      <c r="B32" s="35">
        <v>42096</v>
      </c>
      <c r="C32" s="36" t="s">
        <v>41</v>
      </c>
      <c r="D32" s="36" t="s">
        <v>29</v>
      </c>
      <c r="E32" s="36" t="s">
        <v>157</v>
      </c>
      <c r="F32" s="36" t="s">
        <v>23</v>
      </c>
      <c r="G32" s="21"/>
      <c r="H32" s="21"/>
      <c r="I32" s="21" t="s">
        <v>13</v>
      </c>
      <c r="J32" s="21" t="s">
        <v>19</v>
      </c>
      <c r="L32" s="4">
        <v>30</v>
      </c>
      <c r="M32" s="36" t="s">
        <v>98</v>
      </c>
      <c r="N32" s="10">
        <f>COUNTIF($C$2:$H$879,"橋本信治")</f>
        <v>78</v>
      </c>
      <c r="O32" s="10">
        <f t="shared" si="0"/>
        <v>78</v>
      </c>
      <c r="P32" s="24"/>
      <c r="Q32" s="10">
        <f>COUNTIF($C$2:$C$879,"橋本信治")</f>
        <v>18</v>
      </c>
      <c r="R32" s="10">
        <f>COUNTIF($D$2:$D$879,"橋本信治")</f>
        <v>19</v>
      </c>
      <c r="S32" s="10">
        <f>COUNTIF($E$2:$E$879,"橋本信治")</f>
        <v>22</v>
      </c>
      <c r="T32" s="10">
        <f>COUNTIF($F$2:$F$879,"橋本信治")</f>
        <v>18</v>
      </c>
      <c r="U32" s="10">
        <f>COUNTIF($G$2:$G$879,"橋本信治")</f>
        <v>1</v>
      </c>
      <c r="V32" s="10">
        <f>COUNTIF($H$2:$H$879,"橋本信治")</f>
        <v>0</v>
      </c>
    </row>
    <row r="33" spans="1:22" ht="18" customHeight="1">
      <c r="A33" s="4">
        <v>32</v>
      </c>
      <c r="B33" s="35">
        <v>42096</v>
      </c>
      <c r="C33" s="36" t="s">
        <v>28</v>
      </c>
      <c r="D33" s="36" t="s">
        <v>47</v>
      </c>
      <c r="E33" s="36" t="s">
        <v>48</v>
      </c>
      <c r="F33" s="36" t="s">
        <v>6</v>
      </c>
      <c r="G33" s="21"/>
      <c r="H33" s="21"/>
      <c r="I33" s="21" t="s">
        <v>8</v>
      </c>
      <c r="J33" s="21" t="s">
        <v>31</v>
      </c>
      <c r="L33" s="4">
        <v>31</v>
      </c>
      <c r="M33" s="34" t="s">
        <v>143</v>
      </c>
      <c r="N33" s="10">
        <f>COUNTIF($C$2:$H$879,"東利夫")</f>
        <v>78</v>
      </c>
      <c r="O33" s="10">
        <f t="shared" si="0"/>
        <v>78</v>
      </c>
      <c r="P33" s="24"/>
      <c r="Q33" s="10">
        <f>COUNTIF($C$2:$C$879,"東利夫")</f>
        <v>20</v>
      </c>
      <c r="R33" s="10">
        <f>COUNTIF($D$2:$D$879,"東利夫")</f>
        <v>18</v>
      </c>
      <c r="S33" s="10">
        <f>COUNTIF($E$2:$E$879,"東利夫")</f>
        <v>19</v>
      </c>
      <c r="T33" s="10">
        <f>COUNTIF($F$2:$F$879,"東利夫")</f>
        <v>20</v>
      </c>
      <c r="U33" s="10">
        <f>COUNTIF($G$2:$G$879,"東利夫")</f>
        <v>1</v>
      </c>
      <c r="V33" s="10">
        <f>COUNTIF($H$2:$H$879,"東利夫")</f>
        <v>0</v>
      </c>
    </row>
    <row r="34" spans="1:22" ht="18" customHeight="1">
      <c r="A34" s="4">
        <v>33</v>
      </c>
      <c r="B34" s="35">
        <v>42096</v>
      </c>
      <c r="C34" s="36" t="s">
        <v>30</v>
      </c>
      <c r="D34" s="36" t="s">
        <v>146</v>
      </c>
      <c r="E34" s="36" t="s">
        <v>72</v>
      </c>
      <c r="F34" s="36" t="s">
        <v>12</v>
      </c>
      <c r="G34" s="21"/>
      <c r="H34" s="21"/>
      <c r="I34" s="21" t="s">
        <v>20</v>
      </c>
      <c r="J34" s="21" t="s">
        <v>37</v>
      </c>
      <c r="L34" s="4">
        <v>32</v>
      </c>
      <c r="M34" s="34" t="s">
        <v>154</v>
      </c>
      <c r="N34" s="10">
        <f>COUNTIF($C$2:$H$879,"山村達也")</f>
        <v>75</v>
      </c>
      <c r="O34" s="10">
        <f t="shared" si="0"/>
        <v>75</v>
      </c>
      <c r="P34" s="24"/>
      <c r="Q34" s="10">
        <f>COUNTIF($C$2:$C$879,"山村達也")</f>
        <v>19</v>
      </c>
      <c r="R34" s="10">
        <f>COUNTIF($D$2:$D$879,"山村達也")</f>
        <v>20</v>
      </c>
      <c r="S34" s="10">
        <f>COUNTIF($E$2:$E$879,"山村達也")</f>
        <v>17</v>
      </c>
      <c r="T34" s="10">
        <f>COUNTIF($F$2:$F$879,"山村達也")</f>
        <v>19</v>
      </c>
      <c r="U34" s="10">
        <f>COUNTIF($G$2:$G$879,"山村達也")</f>
        <v>0</v>
      </c>
      <c r="V34" s="10">
        <f>COUNTIF($H$2:$H$879,"山村達也")</f>
        <v>0</v>
      </c>
    </row>
    <row r="35" spans="1:22" ht="18" customHeight="1">
      <c r="A35" s="4">
        <v>34</v>
      </c>
      <c r="B35" s="35">
        <v>42096</v>
      </c>
      <c r="C35" s="36" t="s">
        <v>24</v>
      </c>
      <c r="D35" s="36" t="s">
        <v>21</v>
      </c>
      <c r="E35" s="36" t="s">
        <v>142</v>
      </c>
      <c r="F35" s="36" t="s">
        <v>22</v>
      </c>
      <c r="G35" s="21"/>
      <c r="H35" s="21"/>
      <c r="I35" s="21" t="s">
        <v>25</v>
      </c>
      <c r="J35" s="21" t="s">
        <v>26</v>
      </c>
      <c r="L35" s="4">
        <v>33</v>
      </c>
      <c r="M35" s="34" t="s">
        <v>147</v>
      </c>
      <c r="N35" s="10">
        <f>COUNTIF($C$2:$H$879,"良川昌美")</f>
        <v>74</v>
      </c>
      <c r="O35" s="10">
        <f t="shared" ref="O35:O63" si="1">SUM(Q35:V35)</f>
        <v>74</v>
      </c>
      <c r="P35" s="24"/>
      <c r="Q35" s="10">
        <f>COUNTIF($C$2:$C$879,"良川昌美")</f>
        <v>19</v>
      </c>
      <c r="R35" s="10">
        <f>COUNTIF($D$2:$D$879,"良川昌美")</f>
        <v>18</v>
      </c>
      <c r="S35" s="10">
        <f>COUNTIF($E$2:$E$879,"良川昌美")</f>
        <v>18</v>
      </c>
      <c r="T35" s="10">
        <f>COUNTIF($F$2:$F$879,"良川昌美")</f>
        <v>19</v>
      </c>
      <c r="U35" s="10">
        <f>COUNTIF($G$2:$G$879,"良川昌美")</f>
        <v>0</v>
      </c>
      <c r="V35" s="10">
        <f>COUNTIF($H$2:$H$879,"良川昌美")</f>
        <v>0</v>
      </c>
    </row>
    <row r="36" spans="1:22" ht="18" customHeight="1">
      <c r="A36" s="4">
        <v>35</v>
      </c>
      <c r="B36" s="37">
        <v>42096</v>
      </c>
      <c r="C36" s="34" t="s">
        <v>11</v>
      </c>
      <c r="D36" s="34" t="s">
        <v>17</v>
      </c>
      <c r="E36" s="34" t="s">
        <v>39</v>
      </c>
      <c r="F36" s="34" t="s">
        <v>16</v>
      </c>
      <c r="G36" s="21"/>
      <c r="H36" s="21"/>
      <c r="I36" s="21" t="s">
        <v>9</v>
      </c>
      <c r="J36" s="21" t="s">
        <v>32</v>
      </c>
      <c r="L36" s="4">
        <v>34</v>
      </c>
      <c r="M36" s="36" t="s">
        <v>102</v>
      </c>
      <c r="N36" s="10">
        <f>COUNTIF($C$2:$H$879,"石山智也")</f>
        <v>72</v>
      </c>
      <c r="O36" s="10">
        <f t="shared" si="1"/>
        <v>72</v>
      </c>
      <c r="P36" s="24"/>
      <c r="Q36" s="10">
        <f>COUNTIF($C$2:$C$879,"石山智也")</f>
        <v>18</v>
      </c>
      <c r="R36" s="10">
        <f>COUNTIF($D$2:$D$879,"石山智也")</f>
        <v>20</v>
      </c>
      <c r="S36" s="10">
        <f>COUNTIF($E$2:$E$879,"石山智也")</f>
        <v>15</v>
      </c>
      <c r="T36" s="10">
        <f>COUNTIF($F$2:$F$879,"石山智也")</f>
        <v>18</v>
      </c>
      <c r="U36" s="10">
        <f>COUNTIF($G$2:$G$879,"石山智也")</f>
        <v>0</v>
      </c>
      <c r="V36" s="10">
        <f>COUNTIF($H$2:$H$879,"石山智也")</f>
        <v>1</v>
      </c>
    </row>
    <row r="37" spans="1:22" ht="18" customHeight="1">
      <c r="A37" s="4">
        <v>36</v>
      </c>
      <c r="B37" s="37">
        <v>42097</v>
      </c>
      <c r="C37" s="34" t="s">
        <v>157</v>
      </c>
      <c r="D37" s="34" t="s">
        <v>39</v>
      </c>
      <c r="E37" s="34" t="s">
        <v>16</v>
      </c>
      <c r="F37" s="34" t="s">
        <v>50</v>
      </c>
      <c r="G37" s="21"/>
      <c r="H37" s="21"/>
      <c r="I37" s="21" t="s">
        <v>13</v>
      </c>
      <c r="J37" s="21" t="s">
        <v>14</v>
      </c>
      <c r="L37" s="4">
        <v>35</v>
      </c>
      <c r="M37" s="36" t="s">
        <v>101</v>
      </c>
      <c r="N37" s="10">
        <f>COUNTIF($C$2:$H$879,"山路哲生")</f>
        <v>67</v>
      </c>
      <c r="O37" s="10">
        <f t="shared" si="1"/>
        <v>67</v>
      </c>
      <c r="P37" s="24"/>
      <c r="Q37" s="10">
        <f>COUNTIF($C$2:$C$879,"山路哲生")</f>
        <v>18</v>
      </c>
      <c r="R37" s="10">
        <f>COUNTIF($D$2:$D$879,"山路哲生")</f>
        <v>15</v>
      </c>
      <c r="S37" s="10">
        <f>COUNTIF($E$2:$E$879,"山路哲生")</f>
        <v>15</v>
      </c>
      <c r="T37" s="10">
        <f>COUNTIF($F$2:$F$879,"山路哲生")</f>
        <v>19</v>
      </c>
      <c r="U37" s="10">
        <f>COUNTIF($G$2:$G$879,"山路哲生")</f>
        <v>0</v>
      </c>
      <c r="V37" s="10">
        <f>COUNTIF($H$2:$H$879,"山路哲生")</f>
        <v>0</v>
      </c>
    </row>
    <row r="38" spans="1:22" ht="18" customHeight="1">
      <c r="A38" s="4">
        <v>37</v>
      </c>
      <c r="B38" s="37">
        <v>42097</v>
      </c>
      <c r="C38" s="34" t="s">
        <v>47</v>
      </c>
      <c r="D38" s="34" t="s">
        <v>72</v>
      </c>
      <c r="E38" s="34" t="s">
        <v>44</v>
      </c>
      <c r="F38" s="34" t="s">
        <v>7</v>
      </c>
      <c r="G38" s="21"/>
      <c r="H38" s="21"/>
      <c r="I38" s="21" t="s">
        <v>26</v>
      </c>
      <c r="J38" s="21" t="s">
        <v>31</v>
      </c>
      <c r="L38" s="4">
        <v>36</v>
      </c>
      <c r="M38" s="34" t="s">
        <v>145</v>
      </c>
      <c r="N38" s="10">
        <f>COUNTIF($C$2:$H$879,"渡田均")</f>
        <v>67</v>
      </c>
      <c r="O38" s="10">
        <f t="shared" si="1"/>
        <v>67</v>
      </c>
      <c r="P38" s="24"/>
      <c r="Q38" s="10">
        <f>COUNTIF($C$2:$C$879,"渡田均")</f>
        <v>15</v>
      </c>
      <c r="R38" s="10">
        <f>COUNTIF($D$2:$D$879,"渡田均")</f>
        <v>15</v>
      </c>
      <c r="S38" s="10">
        <f>COUNTIF($E$2:$E$879,"渡田均")</f>
        <v>20</v>
      </c>
      <c r="T38" s="10">
        <f>COUNTIF($F$2:$F$879,"渡田均")</f>
        <v>17</v>
      </c>
      <c r="U38" s="10">
        <f>COUNTIF($G$2:$G$879,"渡田均")</f>
        <v>0</v>
      </c>
      <c r="V38" s="10">
        <f>COUNTIF($H$2:$H$879,"渡田均")</f>
        <v>0</v>
      </c>
    </row>
    <row r="39" spans="1:22" ht="18" customHeight="1">
      <c r="A39" s="4">
        <v>38</v>
      </c>
      <c r="B39" s="37">
        <v>42097</v>
      </c>
      <c r="C39" s="34" t="s">
        <v>42</v>
      </c>
      <c r="D39" s="34" t="s">
        <v>40</v>
      </c>
      <c r="E39" s="34" t="s">
        <v>6</v>
      </c>
      <c r="F39" s="34" t="s">
        <v>27</v>
      </c>
      <c r="G39" s="21"/>
      <c r="H39" s="21"/>
      <c r="I39" s="21" t="s">
        <v>32</v>
      </c>
      <c r="J39" s="21" t="s">
        <v>25</v>
      </c>
      <c r="L39" s="4">
        <v>37</v>
      </c>
      <c r="M39" s="36" t="s">
        <v>99</v>
      </c>
      <c r="N39" s="10">
        <f>COUNTIF($C$2:$H$879,"福家英登")</f>
        <v>64</v>
      </c>
      <c r="O39" s="10">
        <f t="shared" si="1"/>
        <v>64</v>
      </c>
      <c r="P39" s="24"/>
      <c r="Q39" s="10">
        <f>COUNTIF($C$2:$C$879,"福家英登")</f>
        <v>15</v>
      </c>
      <c r="R39" s="10">
        <f>COUNTIF($D$2:$D$879,"福家英登")</f>
        <v>15</v>
      </c>
      <c r="S39" s="10">
        <f>COUNTIF($E$2:$E$879,"福家英登")</f>
        <v>17</v>
      </c>
      <c r="T39" s="10">
        <f>COUNTIF($F$2:$F$879,"福家英登")</f>
        <v>17</v>
      </c>
      <c r="U39" s="10">
        <f>COUNTIF($G$2:$G$879,"福家英登")</f>
        <v>0</v>
      </c>
      <c r="V39" s="10">
        <f>COUNTIF($H$2:$H$879,"福家英登")</f>
        <v>0</v>
      </c>
    </row>
    <row r="40" spans="1:22" ht="18" customHeight="1">
      <c r="A40" s="4">
        <v>39</v>
      </c>
      <c r="B40" s="37">
        <v>42097</v>
      </c>
      <c r="C40" s="34" t="s">
        <v>29</v>
      </c>
      <c r="D40" s="34" t="s">
        <v>10</v>
      </c>
      <c r="E40" s="34" t="s">
        <v>18</v>
      </c>
      <c r="F40" s="34" t="s">
        <v>33</v>
      </c>
      <c r="G40" s="21"/>
      <c r="H40" s="21"/>
      <c r="I40" s="21" t="s">
        <v>37</v>
      </c>
      <c r="J40" s="21" t="s">
        <v>38</v>
      </c>
      <c r="L40" s="4">
        <v>38</v>
      </c>
      <c r="M40" s="36" t="s">
        <v>52</v>
      </c>
      <c r="N40" s="10">
        <f>COUNTIF($C$2:$H$879,"原信一朗")</f>
        <v>64</v>
      </c>
      <c r="O40" s="10">
        <f t="shared" si="1"/>
        <v>64</v>
      </c>
      <c r="P40" s="24"/>
      <c r="Q40" s="10">
        <f>COUNTIF($C$2:$C$879,"原信一朗")</f>
        <v>15</v>
      </c>
      <c r="R40" s="10">
        <f>COUNTIF($D$2:$D$879,"原信一朗")</f>
        <v>17</v>
      </c>
      <c r="S40" s="10">
        <f>COUNTIF($E$2:$E$879,"原信一朗")</f>
        <v>18</v>
      </c>
      <c r="T40" s="10">
        <f>COUNTIF($F$2:$F$879,"原信一朗")</f>
        <v>14</v>
      </c>
      <c r="U40" s="10">
        <f>COUNTIF($G$2:$G$879,"原信一朗")</f>
        <v>0</v>
      </c>
      <c r="V40" s="10">
        <f>COUNTIF($H$2:$H$879,"原信一朗")</f>
        <v>0</v>
      </c>
    </row>
    <row r="41" spans="1:22" ht="18" customHeight="1">
      <c r="A41" s="4">
        <v>40</v>
      </c>
      <c r="B41" s="37">
        <v>42097</v>
      </c>
      <c r="C41" s="34" t="s">
        <v>146</v>
      </c>
      <c r="D41" s="34" t="s">
        <v>161</v>
      </c>
      <c r="E41" s="34" t="s">
        <v>36</v>
      </c>
      <c r="F41" s="34" t="s">
        <v>132</v>
      </c>
      <c r="G41" s="21"/>
      <c r="H41" s="21"/>
      <c r="I41" s="21" t="s">
        <v>20</v>
      </c>
      <c r="J41" s="21" t="s">
        <v>19</v>
      </c>
      <c r="L41" s="4">
        <v>39</v>
      </c>
      <c r="M41" s="36" t="s">
        <v>103</v>
      </c>
      <c r="N41" s="10">
        <f>COUNTIF($C$2:$H$879,"村山太朗")</f>
        <v>57</v>
      </c>
      <c r="O41" s="10">
        <f t="shared" si="1"/>
        <v>57</v>
      </c>
      <c r="P41" s="24"/>
      <c r="Q41" s="10">
        <f>COUNTIF($C$2:$C$879,"村山太朗")</f>
        <v>14</v>
      </c>
      <c r="R41" s="10">
        <f>COUNTIF($D$2:$D$879,"村山太朗")</f>
        <v>17</v>
      </c>
      <c r="S41" s="10">
        <f>COUNTIF($E$2:$E$879,"村山太朗")</f>
        <v>11</v>
      </c>
      <c r="T41" s="10">
        <f>COUNTIF($F$2:$F$879,"村山太朗")</f>
        <v>15</v>
      </c>
      <c r="U41" s="10">
        <f>COUNTIF($G$2:$G$879,"村山太朗")</f>
        <v>0</v>
      </c>
      <c r="V41" s="10">
        <f>COUNTIF($H$2:$H$879,"村山太朗")</f>
        <v>0</v>
      </c>
    </row>
    <row r="42" spans="1:22" ht="18" customHeight="1">
      <c r="A42" s="4">
        <v>41</v>
      </c>
      <c r="B42" s="37">
        <v>42098</v>
      </c>
      <c r="C42" s="34" t="s">
        <v>161</v>
      </c>
      <c r="D42" s="34" t="s">
        <v>36</v>
      </c>
      <c r="E42" s="34" t="s">
        <v>132</v>
      </c>
      <c r="F42" s="34" t="s">
        <v>46</v>
      </c>
      <c r="G42" s="21"/>
      <c r="H42" s="21"/>
      <c r="I42" s="21" t="s">
        <v>20</v>
      </c>
      <c r="J42" s="21" t="s">
        <v>19</v>
      </c>
      <c r="L42" s="4">
        <v>40</v>
      </c>
      <c r="M42" s="36" t="s">
        <v>104</v>
      </c>
      <c r="N42" s="10">
        <f>COUNTIF($C$2:$H$879,"市川貴之")</f>
        <v>57</v>
      </c>
      <c r="O42" s="10">
        <f t="shared" si="1"/>
        <v>57</v>
      </c>
      <c r="P42" s="24"/>
      <c r="Q42" s="10">
        <f>COUNTIF($C$2:$C$879,"市川貴之")</f>
        <v>17</v>
      </c>
      <c r="R42" s="10">
        <f>COUNTIF($D$2:$D$879,"市川貴之")</f>
        <v>16</v>
      </c>
      <c r="S42" s="10">
        <f>COUNTIF($E$2:$E$879,"市川貴之")</f>
        <v>12</v>
      </c>
      <c r="T42" s="10">
        <f>COUNTIF($F$2:$F$879,"市川貴之")</f>
        <v>12</v>
      </c>
      <c r="U42" s="10">
        <f>COUNTIF($G$2:$G$879,"市川貴之")</f>
        <v>0</v>
      </c>
      <c r="V42" s="10">
        <f>COUNTIF($H$2:$H$879,"市川貴之")</f>
        <v>0</v>
      </c>
    </row>
    <row r="43" spans="1:22" ht="18" customHeight="1">
      <c r="A43" s="4">
        <v>42</v>
      </c>
      <c r="B43" s="37">
        <v>42098</v>
      </c>
      <c r="C43" s="34" t="s">
        <v>4</v>
      </c>
      <c r="D43" s="34" t="s">
        <v>43</v>
      </c>
      <c r="E43" s="34" t="s">
        <v>5</v>
      </c>
      <c r="F43" s="34" t="s">
        <v>11</v>
      </c>
      <c r="G43" s="21"/>
      <c r="H43" s="21"/>
      <c r="I43" s="21" t="s">
        <v>8</v>
      </c>
      <c r="J43" s="21" t="s">
        <v>9</v>
      </c>
      <c r="L43" s="4">
        <v>41</v>
      </c>
      <c r="M43" s="34" t="s">
        <v>162</v>
      </c>
      <c r="N43" s="10">
        <f>COUNTIF($C$2:$H$879,"柿木園悟")</f>
        <v>55</v>
      </c>
      <c r="O43" s="10">
        <f t="shared" si="1"/>
        <v>55</v>
      </c>
      <c r="P43" s="24"/>
      <c r="Q43" s="10">
        <f>COUNTIF($C$2:$C$879,"柿木園悟")</f>
        <v>12</v>
      </c>
      <c r="R43" s="10">
        <f>COUNTIF($D$2:$D$879,"柿木園悟")</f>
        <v>13</v>
      </c>
      <c r="S43" s="10">
        <f>COUNTIF($E$2:$E$879,"柿木園悟")</f>
        <v>14</v>
      </c>
      <c r="T43" s="10">
        <f>COUNTIF($F$2:$F$879,"柿木園悟")</f>
        <v>16</v>
      </c>
      <c r="U43" s="10">
        <f>COUNTIF($G$2:$G$879,"柿木園悟")</f>
        <v>0</v>
      </c>
      <c r="V43" s="10">
        <f>COUNTIF($H$2:$H$879,"柿木園悟")</f>
        <v>0</v>
      </c>
    </row>
    <row r="44" spans="1:22" ht="18" customHeight="1">
      <c r="A44" s="4">
        <v>43</v>
      </c>
      <c r="B44" s="37">
        <v>42098</v>
      </c>
      <c r="C44" s="34" t="s">
        <v>72</v>
      </c>
      <c r="D44" s="34" t="s">
        <v>44</v>
      </c>
      <c r="E44" s="34" t="s">
        <v>7</v>
      </c>
      <c r="F44" s="34" t="s">
        <v>34</v>
      </c>
      <c r="G44" s="21"/>
      <c r="H44" s="21"/>
      <c r="I44" s="21" t="s">
        <v>26</v>
      </c>
      <c r="J44" s="21" t="s">
        <v>31</v>
      </c>
      <c r="L44" s="4">
        <v>42</v>
      </c>
      <c r="M44" s="34" t="s">
        <v>138</v>
      </c>
      <c r="N44" s="10">
        <f>COUNTIF($C$2:$H$879,"坂井遼太郎")</f>
        <v>51</v>
      </c>
      <c r="O44" s="10">
        <f t="shared" si="1"/>
        <v>51</v>
      </c>
      <c r="P44" s="24"/>
      <c r="Q44" s="10">
        <f>COUNTIF($C$2:$C$879,"坂井遼太郎")</f>
        <v>14</v>
      </c>
      <c r="R44" s="10">
        <f>COUNTIF($D$2:$D$879,"坂井遼太郎")</f>
        <v>11</v>
      </c>
      <c r="S44" s="10">
        <f>COUNTIF($E$2:$E$879,"坂井遼太郎")</f>
        <v>12</v>
      </c>
      <c r="T44" s="10">
        <f>COUNTIF($F$2:$F$879,"坂井遼太郎")</f>
        <v>14</v>
      </c>
      <c r="U44" s="10">
        <f>COUNTIF($G$2:$G$879,"坂井遼太郎")</f>
        <v>0</v>
      </c>
      <c r="V44" s="10">
        <f>COUNTIF($H$2:$H$879,"坂井遼太郎")</f>
        <v>0</v>
      </c>
    </row>
    <row r="45" spans="1:22" ht="18" customHeight="1">
      <c r="A45" s="4">
        <v>44</v>
      </c>
      <c r="B45" s="37">
        <v>42098</v>
      </c>
      <c r="C45" s="34" t="s">
        <v>39</v>
      </c>
      <c r="D45" s="34" t="s">
        <v>16</v>
      </c>
      <c r="E45" s="34" t="s">
        <v>50</v>
      </c>
      <c r="F45" s="34" t="s">
        <v>144</v>
      </c>
      <c r="G45" s="21"/>
      <c r="H45" s="21"/>
      <c r="I45" s="21" t="s">
        <v>13</v>
      </c>
      <c r="J45" s="21" t="s">
        <v>14</v>
      </c>
      <c r="L45" s="4">
        <v>43</v>
      </c>
      <c r="M45" s="34" t="s">
        <v>158</v>
      </c>
      <c r="N45" s="10">
        <f>COUNTIF($C$2:$H$879,"工藤和樹")</f>
        <v>48</v>
      </c>
      <c r="O45" s="10">
        <f t="shared" si="1"/>
        <v>48</v>
      </c>
      <c r="P45" s="24"/>
      <c r="Q45" s="10">
        <f>COUNTIF($C$2:$C$879,"工藤和樹")</f>
        <v>10</v>
      </c>
      <c r="R45" s="10">
        <f>COUNTIF($D$2:$D$879,"工藤和樹")</f>
        <v>9</v>
      </c>
      <c r="S45" s="10">
        <f>COUNTIF($E$2:$E$879,"工藤和樹")</f>
        <v>13</v>
      </c>
      <c r="T45" s="10">
        <f>COUNTIF($F$2:$F$879,"工藤和樹")</f>
        <v>16</v>
      </c>
      <c r="U45" s="10">
        <f>COUNTIF($G$2:$G$879,"工藤和樹")</f>
        <v>0</v>
      </c>
      <c r="V45" s="10">
        <f>COUNTIF($H$2:$H$879,"工藤和樹")</f>
        <v>0</v>
      </c>
    </row>
    <row r="46" spans="1:22" ht="18" customHeight="1">
      <c r="A46" s="4">
        <v>45</v>
      </c>
      <c r="B46" s="37">
        <v>42098</v>
      </c>
      <c r="C46" s="34" t="s">
        <v>40</v>
      </c>
      <c r="D46" s="34" t="s">
        <v>6</v>
      </c>
      <c r="E46" s="34" t="s">
        <v>27</v>
      </c>
      <c r="F46" s="34" t="s">
        <v>30</v>
      </c>
      <c r="G46" s="21"/>
      <c r="H46" s="21"/>
      <c r="I46" s="21" t="s">
        <v>32</v>
      </c>
      <c r="J46" s="21" t="s">
        <v>25</v>
      </c>
      <c r="L46" s="4">
        <v>44</v>
      </c>
      <c r="M46" s="36" t="s">
        <v>105</v>
      </c>
      <c r="N46" s="10">
        <f>COUNTIF($C$2:$H$879,"山口義治")</f>
        <v>38</v>
      </c>
      <c r="O46" s="10">
        <f t="shared" si="1"/>
        <v>38</v>
      </c>
      <c r="P46" s="24"/>
      <c r="Q46" s="10">
        <f>COUNTIF($C$2:$C$879,"山口義治")</f>
        <v>10</v>
      </c>
      <c r="R46" s="10">
        <f>COUNTIF($D$2:$D$879,"山口義治")</f>
        <v>8</v>
      </c>
      <c r="S46" s="10">
        <f>COUNTIF($E$2:$E$879,"山口義治")</f>
        <v>10</v>
      </c>
      <c r="T46" s="10">
        <f>COUNTIF($F$2:$F$879,"山口義治")</f>
        <v>10</v>
      </c>
      <c r="U46" s="10">
        <f>COUNTIF($G$2:$G$879,"山口義治")</f>
        <v>0</v>
      </c>
      <c r="V46" s="10">
        <f>COUNTIF($H$2:$H$879,"山口義治")</f>
        <v>0</v>
      </c>
    </row>
    <row r="47" spans="1:22" ht="18" customHeight="1">
      <c r="A47" s="4">
        <v>46</v>
      </c>
      <c r="B47" s="37">
        <v>42098</v>
      </c>
      <c r="C47" s="34" t="s">
        <v>10</v>
      </c>
      <c r="D47" s="34" t="s">
        <v>18</v>
      </c>
      <c r="E47" s="34" t="s">
        <v>33</v>
      </c>
      <c r="F47" s="34" t="s">
        <v>131</v>
      </c>
      <c r="G47" s="21"/>
      <c r="H47" s="21"/>
      <c r="I47" s="21" t="s">
        <v>37</v>
      </c>
      <c r="J47" s="21" t="s">
        <v>38</v>
      </c>
      <c r="L47" s="4">
        <v>45</v>
      </c>
      <c r="M47" s="36" t="s">
        <v>106</v>
      </c>
      <c r="N47" s="10">
        <f>COUNTIF($C$2:$H$879,"芦原英智")</f>
        <v>36</v>
      </c>
      <c r="O47" s="10">
        <f t="shared" si="1"/>
        <v>36</v>
      </c>
      <c r="P47" s="24"/>
      <c r="Q47" s="10">
        <f>COUNTIF($C$2:$C$879,"芦原英智")</f>
        <v>10</v>
      </c>
      <c r="R47" s="10">
        <f>COUNTIF($D$2:$D$879,"芦原英智")</f>
        <v>7</v>
      </c>
      <c r="S47" s="10">
        <f>COUNTIF($E$2:$E$879,"芦原英智")</f>
        <v>9</v>
      </c>
      <c r="T47" s="10">
        <f>COUNTIF($F$2:$F$879,"芦原英智")</f>
        <v>10</v>
      </c>
      <c r="U47" s="10">
        <f>COUNTIF($G$2:$G$879,"芦原英智")</f>
        <v>0</v>
      </c>
      <c r="V47" s="10">
        <f>COUNTIF($H$2:$H$879,"芦原英智")</f>
        <v>0</v>
      </c>
    </row>
    <row r="48" spans="1:22" ht="18" customHeight="1">
      <c r="A48" s="4">
        <v>47</v>
      </c>
      <c r="B48" s="37">
        <v>42099</v>
      </c>
      <c r="C48" s="34" t="s">
        <v>36</v>
      </c>
      <c r="D48" s="34" t="s">
        <v>132</v>
      </c>
      <c r="E48" s="34" t="s">
        <v>46</v>
      </c>
      <c r="F48" s="34" t="s">
        <v>146</v>
      </c>
      <c r="G48" s="21"/>
      <c r="H48" s="21"/>
      <c r="I48" s="21" t="s">
        <v>20</v>
      </c>
      <c r="J48" s="21" t="s">
        <v>19</v>
      </c>
      <c r="L48" s="4">
        <v>46</v>
      </c>
      <c r="M48" s="34" t="s">
        <v>107</v>
      </c>
      <c r="N48" s="10">
        <f>COUNTIF($C$2:$H$879,"長井功一")</f>
        <v>15</v>
      </c>
      <c r="O48" s="10">
        <f t="shared" si="1"/>
        <v>15</v>
      </c>
      <c r="P48" s="24"/>
      <c r="Q48" s="10">
        <f>COUNTIF($C$2:$C$879,"長井功一")</f>
        <v>4</v>
      </c>
      <c r="R48" s="10">
        <f>COUNTIF($D$2:$D$879,"長井功一")</f>
        <v>3</v>
      </c>
      <c r="S48" s="10">
        <f>COUNTIF($E$2:$E$879,"長井功一")</f>
        <v>4</v>
      </c>
      <c r="T48" s="10">
        <f>COUNTIF($F$2:$F$879,"長井功一")</f>
        <v>4</v>
      </c>
      <c r="U48" s="10">
        <f>COUNTIF($G$2:$G$879,"長井功一")</f>
        <v>0</v>
      </c>
      <c r="V48" s="10">
        <f>COUNTIF($H$2:$H$879,"長井功一")</f>
        <v>0</v>
      </c>
    </row>
    <row r="49" spans="1:22" ht="18" customHeight="1">
      <c r="A49" s="4">
        <v>48</v>
      </c>
      <c r="B49" s="37">
        <v>42099</v>
      </c>
      <c r="C49" s="34" t="s">
        <v>44</v>
      </c>
      <c r="D49" s="34" t="s">
        <v>7</v>
      </c>
      <c r="E49" s="34" t="s">
        <v>34</v>
      </c>
      <c r="F49" s="34" t="s">
        <v>47</v>
      </c>
      <c r="G49" s="21"/>
      <c r="H49" s="21"/>
      <c r="I49" s="21" t="s">
        <v>26</v>
      </c>
      <c r="J49" s="21" t="s">
        <v>31</v>
      </c>
      <c r="L49" s="4">
        <v>47</v>
      </c>
      <c r="M49" s="34" t="s">
        <v>152</v>
      </c>
      <c r="N49" s="10">
        <f>COUNTIF($C$2:$H$879,"大和貴弘")</f>
        <v>13</v>
      </c>
      <c r="O49" s="10">
        <f t="shared" si="1"/>
        <v>13</v>
      </c>
      <c r="P49" s="24"/>
      <c r="Q49" s="10">
        <f>COUNTIF($C$2:$C$879,"大和貴弘")</f>
        <v>4</v>
      </c>
      <c r="R49" s="10">
        <f>COUNTIF($D$2:$D$879,"大和貴弘")</f>
        <v>2</v>
      </c>
      <c r="S49" s="10">
        <f>COUNTIF($E$2:$E$879,"大和貴弘")</f>
        <v>3</v>
      </c>
      <c r="T49" s="10">
        <f>COUNTIF($F$2:$F$879,"大和貴弘")</f>
        <v>4</v>
      </c>
      <c r="U49" s="10">
        <f>COUNTIF($G$2:$G$879,"大和貴弘")</f>
        <v>0</v>
      </c>
      <c r="V49" s="10">
        <f>COUNTIF($H$2:$H$879,"大和貴弘")</f>
        <v>0</v>
      </c>
    </row>
    <row r="50" spans="1:22" ht="18" customHeight="1">
      <c r="A50" s="4">
        <v>49</v>
      </c>
      <c r="B50" s="37">
        <v>42099</v>
      </c>
      <c r="C50" s="34" t="s">
        <v>6</v>
      </c>
      <c r="D50" s="34" t="s">
        <v>27</v>
      </c>
      <c r="E50" s="34" t="s">
        <v>30</v>
      </c>
      <c r="F50" s="34" t="s">
        <v>42</v>
      </c>
      <c r="G50" s="21"/>
      <c r="H50" s="21"/>
      <c r="I50" s="21" t="s">
        <v>32</v>
      </c>
      <c r="J50" s="21" t="s">
        <v>25</v>
      </c>
      <c r="L50" s="4">
        <v>48</v>
      </c>
      <c r="M50" s="34" t="s">
        <v>160</v>
      </c>
      <c r="N50" s="10">
        <f>COUNTIF($C$2:$H$879,"小林達郎")</f>
        <v>3</v>
      </c>
      <c r="O50" s="10">
        <f t="shared" si="1"/>
        <v>3</v>
      </c>
      <c r="P50" s="24"/>
      <c r="Q50" s="10">
        <f>COUNTIF($C$2:$C$879,"小林達郎")</f>
        <v>0</v>
      </c>
      <c r="R50" s="10">
        <f>COUNTIF($D$2:$D$879,"小林達郎")</f>
        <v>0</v>
      </c>
      <c r="S50" s="10">
        <f>COUNTIF($E$2:$E$879,"小林達郎")</f>
        <v>2</v>
      </c>
      <c r="T50" s="10">
        <f>COUNTIF($F$2:$F$879,"小林達郎")</f>
        <v>1</v>
      </c>
      <c r="U50" s="10">
        <f>COUNTIF($G$2:$G$879,"小林達郎")</f>
        <v>0</v>
      </c>
      <c r="V50" s="10">
        <f>COUNTIF($H$2:$H$879,"小林達郎")</f>
        <v>0</v>
      </c>
    </row>
    <row r="51" spans="1:22" ht="18" customHeight="1">
      <c r="A51" s="4">
        <v>50</v>
      </c>
      <c r="B51" s="37">
        <v>42099</v>
      </c>
      <c r="C51" s="34" t="s">
        <v>43</v>
      </c>
      <c r="D51" s="34" t="s">
        <v>5</v>
      </c>
      <c r="E51" s="34" t="s">
        <v>11</v>
      </c>
      <c r="F51" s="34" t="s">
        <v>17</v>
      </c>
      <c r="G51" s="21"/>
      <c r="H51" s="21"/>
      <c r="I51" s="21" t="s">
        <v>8</v>
      </c>
      <c r="J51" s="21" t="s">
        <v>9</v>
      </c>
      <c r="L51" s="4">
        <v>49</v>
      </c>
      <c r="M51" s="34" t="s">
        <v>73</v>
      </c>
      <c r="N51" s="10">
        <f>COUNTIF($C$2:$H$879,"須山祐多")</f>
        <v>1</v>
      </c>
      <c r="O51" s="10">
        <f t="shared" si="1"/>
        <v>1</v>
      </c>
      <c r="P51" s="24"/>
      <c r="Q51" s="10">
        <f>COUNTIF($C$2:$C$879,"須山祐多")</f>
        <v>0</v>
      </c>
      <c r="R51" s="10">
        <f>COUNTIF($D$2:$D$879,"須山祐多")</f>
        <v>0</v>
      </c>
      <c r="S51" s="10">
        <f>COUNTIF($E$2:$E$879,"須山祐多")</f>
        <v>1</v>
      </c>
      <c r="T51" s="10">
        <f>COUNTIF($F$2:$F$879,"須山祐多")</f>
        <v>0</v>
      </c>
      <c r="U51" s="10">
        <f>COUNTIF($G$2:$G$879,"須山祐多")</f>
        <v>0</v>
      </c>
      <c r="V51" s="10">
        <f>COUNTIF($H$2:$H$879,"須山祐多")</f>
        <v>0</v>
      </c>
    </row>
    <row r="52" spans="1:22" ht="18" customHeight="1">
      <c r="A52" s="4">
        <v>51</v>
      </c>
      <c r="B52" s="37">
        <v>42099</v>
      </c>
      <c r="C52" s="34" t="s">
        <v>18</v>
      </c>
      <c r="D52" s="34" t="s">
        <v>33</v>
      </c>
      <c r="E52" s="34" t="s">
        <v>131</v>
      </c>
      <c r="F52" s="34" t="s">
        <v>29</v>
      </c>
      <c r="G52" s="21"/>
      <c r="H52" s="21"/>
      <c r="I52" s="21" t="s">
        <v>37</v>
      </c>
      <c r="J52" s="21" t="s">
        <v>38</v>
      </c>
      <c r="L52" s="4">
        <v>50</v>
      </c>
      <c r="M52" s="34" t="s">
        <v>108</v>
      </c>
      <c r="N52" s="10">
        <f>COUNTIF($C$2:$H$879,"岩下健吾")</f>
        <v>1</v>
      </c>
      <c r="O52" s="10">
        <f t="shared" si="1"/>
        <v>1</v>
      </c>
      <c r="P52" s="24"/>
      <c r="Q52" s="10">
        <f>COUNTIF($C$2:$C$879,"岩下健吾")</f>
        <v>0</v>
      </c>
      <c r="R52" s="10">
        <f>COUNTIF($D$2:$D$879,"岩下健吾")</f>
        <v>0</v>
      </c>
      <c r="S52" s="10">
        <f>COUNTIF($E$2:$E$879,"岩下健吾")</f>
        <v>1</v>
      </c>
      <c r="T52" s="10">
        <f>COUNTIF($F$2:$F$879,"岩下健吾")</f>
        <v>0</v>
      </c>
      <c r="U52" s="10">
        <f>COUNTIF($G$2:$G$879,"岩下健吾")</f>
        <v>0</v>
      </c>
      <c r="V52" s="10">
        <f>COUNTIF($H$2:$H$879,"岩下健吾")</f>
        <v>0</v>
      </c>
    </row>
    <row r="53" spans="1:22" ht="18" customHeight="1">
      <c r="A53" s="4">
        <v>52</v>
      </c>
      <c r="B53" s="37">
        <v>42099</v>
      </c>
      <c r="C53" s="34" t="s">
        <v>16</v>
      </c>
      <c r="D53" s="34" t="s">
        <v>50</v>
      </c>
      <c r="E53" s="34" t="s">
        <v>144</v>
      </c>
      <c r="F53" s="34" t="s">
        <v>157</v>
      </c>
      <c r="G53" s="21"/>
      <c r="H53" s="21"/>
      <c r="I53" s="21" t="s">
        <v>13</v>
      </c>
      <c r="J53" s="21" t="s">
        <v>14</v>
      </c>
      <c r="L53" s="4">
        <v>51</v>
      </c>
      <c r="M53" s="34" t="s">
        <v>109</v>
      </c>
      <c r="N53" s="10">
        <f>COUNTIF($C$2:$H$879,"梅木謙一")</f>
        <v>1</v>
      </c>
      <c r="O53" s="10">
        <f t="shared" si="1"/>
        <v>1</v>
      </c>
      <c r="P53" s="24"/>
      <c r="Q53" s="10">
        <f>COUNTIF($C$2:$C$879,"梅木謙一")</f>
        <v>0</v>
      </c>
      <c r="R53" s="10">
        <f>COUNTIF($D$2:$D$879,"梅木謙一")</f>
        <v>0</v>
      </c>
      <c r="S53" s="10">
        <f>COUNTIF($E$2:$E$879,"梅木謙一")</f>
        <v>1</v>
      </c>
      <c r="T53" s="10">
        <f>COUNTIF($F$2:$F$879,"梅木謙一")</f>
        <v>0</v>
      </c>
      <c r="U53" s="10">
        <f>COUNTIF($G$2:$G$879,"梅木謙一")</f>
        <v>0</v>
      </c>
      <c r="V53" s="10">
        <f>COUNTIF($H$2:$H$879,"梅木謙一")</f>
        <v>0</v>
      </c>
    </row>
    <row r="54" spans="1:22" ht="18" customHeight="1">
      <c r="A54" s="4">
        <v>53</v>
      </c>
      <c r="B54" s="37">
        <v>42101</v>
      </c>
      <c r="C54" s="34" t="s">
        <v>7</v>
      </c>
      <c r="D54" s="34" t="s">
        <v>142</v>
      </c>
      <c r="E54" s="34" t="s">
        <v>23</v>
      </c>
      <c r="F54" s="34" t="s">
        <v>153</v>
      </c>
      <c r="G54" s="21"/>
      <c r="H54" s="21"/>
      <c r="I54" s="21" t="s">
        <v>38</v>
      </c>
      <c r="J54" s="21" t="s">
        <v>13</v>
      </c>
      <c r="L54" s="4">
        <v>52</v>
      </c>
      <c r="M54" s="34" t="s">
        <v>156</v>
      </c>
      <c r="N54" s="10">
        <f>COUNTIF($C$2:$H$879,"柳内遼平")</f>
        <v>1</v>
      </c>
      <c r="O54" s="10">
        <f t="shared" si="1"/>
        <v>1</v>
      </c>
      <c r="P54" s="24"/>
      <c r="Q54" s="10">
        <f>COUNTIF($C$2:$C$879,"柳内遼平")</f>
        <v>0</v>
      </c>
      <c r="R54" s="10">
        <f>COUNTIF($D$2:$D$879,"柳内遼平")</f>
        <v>0</v>
      </c>
      <c r="S54" s="10">
        <f>COUNTIF($E$2:$E$879,"柳内遼平")</f>
        <v>1</v>
      </c>
      <c r="T54" s="10">
        <f>COUNTIF($F$2:$F$879,"柳内遼平")</f>
        <v>0</v>
      </c>
      <c r="U54" s="10">
        <f>COUNTIF($G$2:$G$879,"柳内遼平")</f>
        <v>0</v>
      </c>
      <c r="V54" s="10">
        <f>COUNTIF($H$2:$H$879,"柳内遼平")</f>
        <v>0</v>
      </c>
    </row>
    <row r="55" spans="1:22" ht="18" customHeight="1">
      <c r="A55" s="4">
        <v>54</v>
      </c>
      <c r="B55" s="37">
        <v>42101</v>
      </c>
      <c r="C55" s="34" t="s">
        <v>132</v>
      </c>
      <c r="D55" s="34" t="s">
        <v>46</v>
      </c>
      <c r="E55" s="34" t="s">
        <v>12</v>
      </c>
      <c r="F55" s="34" t="s">
        <v>15</v>
      </c>
      <c r="G55" s="21"/>
      <c r="H55" s="21"/>
      <c r="I55" s="21" t="s">
        <v>26</v>
      </c>
      <c r="J55" s="21" t="s">
        <v>8</v>
      </c>
      <c r="L55" s="4">
        <v>53</v>
      </c>
      <c r="M55" s="34" t="s">
        <v>111</v>
      </c>
      <c r="N55" s="10">
        <f>COUNTIF($C$2:$H$879,"長川真也")</f>
        <v>0</v>
      </c>
      <c r="O55" s="10">
        <f t="shared" si="1"/>
        <v>0</v>
      </c>
      <c r="P55" s="24"/>
      <c r="Q55" s="10">
        <f>COUNTIF($C$2:$C$879,"長川真也")</f>
        <v>0</v>
      </c>
      <c r="R55" s="10">
        <f>COUNTIF($D$2:$D$879,"長川真也")</f>
        <v>0</v>
      </c>
      <c r="S55" s="10">
        <f>COUNTIF($E$2:$E$879,"長川真也")</f>
        <v>0</v>
      </c>
      <c r="T55" s="10">
        <f>COUNTIF($F$2:$F$879,"長川真也")</f>
        <v>0</v>
      </c>
      <c r="U55" s="10">
        <f>COUNTIF($G$2:$G$879,"長川真也")</f>
        <v>0</v>
      </c>
      <c r="V55" s="10">
        <f>COUNTIF($H$2:$H$879,"長川真也")</f>
        <v>0</v>
      </c>
    </row>
    <row r="56" spans="1:22" ht="18" customHeight="1">
      <c r="A56" s="4">
        <v>55</v>
      </c>
      <c r="B56" s="37">
        <v>42101</v>
      </c>
      <c r="C56" s="34" t="s">
        <v>5</v>
      </c>
      <c r="D56" s="34" t="s">
        <v>34</v>
      </c>
      <c r="E56" s="34" t="s">
        <v>35</v>
      </c>
      <c r="F56" s="34" t="s">
        <v>4</v>
      </c>
      <c r="G56" s="21"/>
      <c r="H56" s="21"/>
      <c r="I56" s="21" t="s">
        <v>19</v>
      </c>
      <c r="J56" s="21" t="s">
        <v>37</v>
      </c>
      <c r="L56" s="4">
        <v>54</v>
      </c>
      <c r="M56" s="34" t="s">
        <v>112</v>
      </c>
      <c r="N56" s="10">
        <f>COUNTIF($C$2:$H$879,"青木昴")</f>
        <v>0</v>
      </c>
      <c r="O56" s="10">
        <f t="shared" si="1"/>
        <v>0</v>
      </c>
      <c r="P56" s="24"/>
      <c r="Q56" s="10">
        <f>COUNTIF($C$2:$C$879,"青木昴")</f>
        <v>0</v>
      </c>
      <c r="R56" s="10">
        <f>COUNTIF($D$2:$D$879,"青木昴")</f>
        <v>0</v>
      </c>
      <c r="S56" s="10">
        <f>COUNTIF($E$2:$E$879,"青木昴")</f>
        <v>0</v>
      </c>
      <c r="T56" s="10">
        <f>COUNTIF($F$2:$F$879,"青木昴")</f>
        <v>0</v>
      </c>
      <c r="U56" s="10">
        <f>COUNTIF($G$2:$G$879,"青木昴")</f>
        <v>0</v>
      </c>
      <c r="V56" s="10">
        <f>COUNTIF($H$2:$H$879,"青木昴")</f>
        <v>0</v>
      </c>
    </row>
    <row r="57" spans="1:22" ht="18" customHeight="1">
      <c r="A57" s="4">
        <v>56</v>
      </c>
      <c r="B57" s="37">
        <v>42101</v>
      </c>
      <c r="C57" s="34" t="s">
        <v>49</v>
      </c>
      <c r="D57" s="34" t="s">
        <v>131</v>
      </c>
      <c r="E57" s="34" t="s">
        <v>42</v>
      </c>
      <c r="F57" s="34" t="s">
        <v>10</v>
      </c>
      <c r="G57" s="21"/>
      <c r="H57" s="21"/>
      <c r="I57" s="21" t="s">
        <v>31</v>
      </c>
      <c r="J57" s="21" t="s">
        <v>32</v>
      </c>
      <c r="L57" s="4">
        <v>55</v>
      </c>
      <c r="M57" s="34" t="s">
        <v>141</v>
      </c>
      <c r="N57" s="10">
        <f>COUNTIF($C$2:$H$879,"小石澤健")</f>
        <v>0</v>
      </c>
      <c r="O57" s="10">
        <f t="shared" si="1"/>
        <v>0</v>
      </c>
      <c r="P57" s="10"/>
      <c r="Q57" s="10">
        <f>COUNTIF($C$2:$C$879,"小石澤健")</f>
        <v>0</v>
      </c>
      <c r="R57" s="10">
        <f>COUNTIF($D$2:$D$879,"小石澤健")</f>
        <v>0</v>
      </c>
      <c r="S57" s="10">
        <f>COUNTIF($E$2:$E$879,"小石澤健")</f>
        <v>0</v>
      </c>
      <c r="T57" s="10">
        <f>COUNTIF($F$2:$F$879,"小石澤健")</f>
        <v>0</v>
      </c>
      <c r="U57" s="10">
        <f>COUNTIF($G$2:$G$879,"小石澤健")</f>
        <v>0</v>
      </c>
      <c r="V57" s="10">
        <f>COUNTIF($H$2:$H$879,"小石澤健")</f>
        <v>0</v>
      </c>
    </row>
    <row r="58" spans="1:22" ht="18" customHeight="1">
      <c r="A58" s="4">
        <v>57</v>
      </c>
      <c r="B58" s="37">
        <v>42101</v>
      </c>
      <c r="C58" s="34" t="s">
        <v>50</v>
      </c>
      <c r="D58" s="34" t="s">
        <v>144</v>
      </c>
      <c r="E58" s="34" t="s">
        <v>29</v>
      </c>
      <c r="F58" s="34" t="s">
        <v>39</v>
      </c>
      <c r="G58" s="21"/>
      <c r="H58" s="21"/>
      <c r="I58" s="21" t="s">
        <v>9</v>
      </c>
      <c r="J58" s="21" t="s">
        <v>25</v>
      </c>
      <c r="L58" s="4">
        <v>56</v>
      </c>
      <c r="M58" s="56" t="s">
        <v>115</v>
      </c>
      <c r="N58" s="10">
        <f>COUNTIF($C$2:$H$879,"古賀真之")</f>
        <v>0</v>
      </c>
      <c r="O58" s="10">
        <f t="shared" si="1"/>
        <v>0</v>
      </c>
      <c r="P58" s="10"/>
      <c r="Q58" s="10">
        <f>COUNTIF($C$2:$C$879,"古賀真之")</f>
        <v>0</v>
      </c>
      <c r="R58" s="10">
        <f>COUNTIF($D$2:$D$879,"古賀真之")</f>
        <v>0</v>
      </c>
      <c r="S58" s="10">
        <f>COUNTIF($E$2:$E$879,"古賀真之")</f>
        <v>0</v>
      </c>
      <c r="T58" s="10">
        <f>COUNTIF($F$2:$F$879,"古賀真之")</f>
        <v>0</v>
      </c>
      <c r="U58" s="10">
        <f>COUNTIF($G$2:$G$879,"古賀真之")</f>
        <v>0</v>
      </c>
      <c r="V58" s="10">
        <f>COUNTIF($H$2:$H$879,"古賀真之")</f>
        <v>0</v>
      </c>
    </row>
    <row r="59" spans="1:22" ht="18" customHeight="1">
      <c r="A59" s="4">
        <v>58</v>
      </c>
      <c r="B59" s="37">
        <v>42101</v>
      </c>
      <c r="C59" s="34" t="s">
        <v>21</v>
      </c>
      <c r="D59" s="34" t="s">
        <v>48</v>
      </c>
      <c r="E59" s="34" t="s">
        <v>22</v>
      </c>
      <c r="F59" s="34" t="s">
        <v>40</v>
      </c>
      <c r="G59" s="21"/>
      <c r="H59" s="21"/>
      <c r="I59" s="21" t="s">
        <v>14</v>
      </c>
      <c r="J59" s="21" t="s">
        <v>20</v>
      </c>
      <c r="L59" s="4">
        <v>57</v>
      </c>
      <c r="M59" s="34" t="s">
        <v>114</v>
      </c>
      <c r="N59" s="10">
        <f>COUNTIF($C$2:$H$879,"鈴木宏基")</f>
        <v>0</v>
      </c>
      <c r="O59" s="10">
        <f t="shared" si="1"/>
        <v>0</v>
      </c>
      <c r="P59" s="10"/>
      <c r="Q59" s="10">
        <f>COUNTIF($C$2:$C$879,"鈴木宏基")</f>
        <v>0</v>
      </c>
      <c r="R59" s="10">
        <f>COUNTIF($D$2:$D$879,"鈴木宏基")</f>
        <v>0</v>
      </c>
      <c r="S59" s="10">
        <f>COUNTIF($E$2:$E$879,"鈴木宏基")</f>
        <v>0</v>
      </c>
      <c r="T59" s="10">
        <f>COUNTIF($F$2:$F$879,"鈴木宏基")</f>
        <v>0</v>
      </c>
      <c r="U59" s="10">
        <f>COUNTIF($G$2:$G$879,"鈴木宏基")</f>
        <v>0</v>
      </c>
      <c r="V59" s="10">
        <f>COUNTIF($H$2:$H$879,"鈴木宏基")</f>
        <v>0</v>
      </c>
    </row>
    <row r="60" spans="1:22" ht="18" customHeight="1">
      <c r="A60" s="4">
        <v>59</v>
      </c>
      <c r="B60" s="37">
        <v>42102</v>
      </c>
      <c r="C60" s="34" t="s">
        <v>34</v>
      </c>
      <c r="D60" s="34" t="s">
        <v>35</v>
      </c>
      <c r="E60" s="34" t="s">
        <v>4</v>
      </c>
      <c r="F60" s="34" t="s">
        <v>18</v>
      </c>
      <c r="G60" s="21"/>
      <c r="H60" s="21"/>
      <c r="I60" s="21" t="s">
        <v>19</v>
      </c>
      <c r="J60" s="21" t="s">
        <v>37</v>
      </c>
      <c r="L60" s="4">
        <v>58</v>
      </c>
      <c r="M60" s="34" t="s">
        <v>116</v>
      </c>
      <c r="N60" s="10">
        <f>COUNTIF($C$2:$C$879,"山本力仁")</f>
        <v>0</v>
      </c>
      <c r="O60" s="10">
        <f t="shared" si="1"/>
        <v>0</v>
      </c>
      <c r="P60" s="10"/>
      <c r="Q60" s="10">
        <f>COUNTIF($C$2:$C$879,"山本力仁")</f>
        <v>0</v>
      </c>
      <c r="R60" s="10">
        <f>COUNTIF($D$2:$D$879,"山本力仁")</f>
        <v>0</v>
      </c>
      <c r="S60" s="10">
        <f>COUNTIF($E$2:$E$879,"山本力仁")</f>
        <v>0</v>
      </c>
      <c r="T60" s="10">
        <f>COUNTIF($F$2:$F$879,"山本力仁")</f>
        <v>0</v>
      </c>
      <c r="U60" s="10">
        <f>COUNTIF($G$2:$G$879,"山本力仁")</f>
        <v>0</v>
      </c>
      <c r="V60" s="10">
        <f>COUNTIF($H$2:$H$879,"山本力仁")</f>
        <v>0</v>
      </c>
    </row>
    <row r="61" spans="1:22" ht="18" customHeight="1">
      <c r="A61" s="4">
        <v>60</v>
      </c>
      <c r="B61" s="37">
        <v>42102</v>
      </c>
      <c r="C61" s="34" t="s">
        <v>46</v>
      </c>
      <c r="D61" s="34" t="s">
        <v>12</v>
      </c>
      <c r="E61" s="34" t="s">
        <v>15</v>
      </c>
      <c r="F61" s="34" t="s">
        <v>24</v>
      </c>
      <c r="G61" s="21"/>
      <c r="H61" s="21"/>
      <c r="I61" s="21" t="s">
        <v>26</v>
      </c>
      <c r="J61" s="21" t="s">
        <v>8</v>
      </c>
      <c r="L61" s="4">
        <v>59</v>
      </c>
      <c r="M61" s="34" t="s">
        <v>110</v>
      </c>
      <c r="N61" s="10">
        <f>COUNTIF($C$2:$H$879,"山村裕也")</f>
        <v>0</v>
      </c>
      <c r="O61" s="10">
        <f t="shared" si="1"/>
        <v>0</v>
      </c>
      <c r="P61" s="24"/>
      <c r="Q61" s="10">
        <f>COUNTIF($C$2:$C$879,"山村裕也")</f>
        <v>0</v>
      </c>
      <c r="R61" s="10">
        <f>COUNTIF($D$2:$D$879,"山村裕也")</f>
        <v>0</v>
      </c>
      <c r="S61" s="10">
        <f>COUNTIF($E$2:$E$879,"山村裕也")</f>
        <v>0</v>
      </c>
      <c r="T61" s="10">
        <f>COUNTIF($F$2:$F$879,"山村裕也")</f>
        <v>0</v>
      </c>
      <c r="U61" s="10">
        <f>COUNTIF($G$2:$G$879,"山村裕也")</f>
        <v>0</v>
      </c>
      <c r="V61" s="10">
        <f>COUNTIF($H$2:$H$879,"山村裕也")</f>
        <v>0</v>
      </c>
    </row>
    <row r="62" spans="1:22" ht="18" customHeight="1">
      <c r="A62" s="4">
        <v>61</v>
      </c>
      <c r="B62" s="37">
        <v>42102</v>
      </c>
      <c r="C62" s="34" t="s">
        <v>48</v>
      </c>
      <c r="D62" s="34" t="s">
        <v>22</v>
      </c>
      <c r="E62" s="34" t="s">
        <v>40</v>
      </c>
      <c r="F62" s="34" t="s">
        <v>36</v>
      </c>
      <c r="G62" s="21"/>
      <c r="H62" s="21"/>
      <c r="I62" s="21" t="s">
        <v>14</v>
      </c>
      <c r="J62" s="21" t="s">
        <v>20</v>
      </c>
      <c r="L62" s="4">
        <v>60</v>
      </c>
      <c r="M62" s="21" t="s">
        <v>137</v>
      </c>
      <c r="N62" s="10">
        <f>COUNTIF($C$2:$H$879,"今岡諒平")</f>
        <v>0</v>
      </c>
      <c r="O62" s="10">
        <f t="shared" si="1"/>
        <v>0</v>
      </c>
      <c r="P62" s="10"/>
      <c r="Q62" s="10">
        <f>COUNTIF($C$2:$C$879,"今岡諒平")</f>
        <v>0</v>
      </c>
      <c r="R62" s="10">
        <f>COUNTIF($D$2:$D$879,"今岡諒平")</f>
        <v>0</v>
      </c>
      <c r="S62" s="10">
        <f>COUNTIF($E$2:$E$879,"今岡諒平")</f>
        <v>0</v>
      </c>
      <c r="T62" s="10">
        <f>COUNTIF($F$2:$F$879,"今岡諒平")</f>
        <v>0</v>
      </c>
      <c r="U62" s="10">
        <f>COUNTIF($G$2:$G$879,"今岡諒平")</f>
        <v>0</v>
      </c>
      <c r="V62" s="10">
        <f>COUNTIF($H$2:$H$879,"今岡諒平")</f>
        <v>0</v>
      </c>
    </row>
    <row r="63" spans="1:22" ht="18" customHeight="1">
      <c r="A63" s="4">
        <v>62</v>
      </c>
      <c r="B63" s="37">
        <v>42102</v>
      </c>
      <c r="C63" s="34" t="s">
        <v>131</v>
      </c>
      <c r="D63" s="34" t="s">
        <v>42</v>
      </c>
      <c r="E63" s="34" t="s">
        <v>10</v>
      </c>
      <c r="F63" s="34" t="s">
        <v>41</v>
      </c>
      <c r="G63" s="21"/>
      <c r="H63" s="21"/>
      <c r="I63" s="21" t="s">
        <v>31</v>
      </c>
      <c r="J63" s="21" t="s">
        <v>32</v>
      </c>
      <c r="L63" s="48">
        <v>61</v>
      </c>
      <c r="M63" s="57" t="s">
        <v>113</v>
      </c>
      <c r="N63" s="40">
        <f>COUNTIF($C$2:$H$879,"水口拓弥")</f>
        <v>0</v>
      </c>
      <c r="O63" s="40">
        <f t="shared" si="1"/>
        <v>0</v>
      </c>
      <c r="P63" s="40"/>
      <c r="Q63" s="40">
        <f>COUNTIF($C$2:$C$879,"水口拓弥")</f>
        <v>0</v>
      </c>
      <c r="R63" s="40">
        <f>COUNTIF($D$2:$D$879,"水口拓弥")</f>
        <v>0</v>
      </c>
      <c r="S63" s="40">
        <f>COUNTIF($E$2:$E$879,"水口拓弥")</f>
        <v>0</v>
      </c>
      <c r="T63" s="40">
        <f>COUNTIF($F$2:$F$879,"水口拓弥")</f>
        <v>0</v>
      </c>
      <c r="U63" s="40">
        <f>COUNTIF($G$2:$G$879,"水口拓弥")</f>
        <v>0</v>
      </c>
      <c r="V63" s="40">
        <f>COUNTIF($H$2:$H$879,"水口拓弥")</f>
        <v>0</v>
      </c>
    </row>
    <row r="64" spans="1:22" ht="18" customHeight="1">
      <c r="A64" s="4">
        <v>63</v>
      </c>
      <c r="B64" s="37">
        <v>42102</v>
      </c>
      <c r="C64" s="34" t="s">
        <v>144</v>
      </c>
      <c r="D64" s="34" t="s">
        <v>29</v>
      </c>
      <c r="E64" s="34" t="s">
        <v>39</v>
      </c>
      <c r="F64" s="34" t="s">
        <v>28</v>
      </c>
      <c r="G64" s="21"/>
      <c r="H64" s="21"/>
      <c r="I64" s="21" t="s">
        <v>9</v>
      </c>
      <c r="J64" s="21" t="s">
        <v>25</v>
      </c>
      <c r="L64" s="4"/>
      <c r="M64" s="21" t="s">
        <v>401</v>
      </c>
      <c r="N64" s="10"/>
      <c r="O64" s="10"/>
      <c r="P64" s="10"/>
      <c r="Q64" s="10">
        <f t="shared" ref="Q64:V64" si="2">SUM(Q3:Q63)</f>
        <v>878</v>
      </c>
      <c r="R64" s="10">
        <f t="shared" si="2"/>
        <v>878</v>
      </c>
      <c r="S64" s="10">
        <f t="shared" si="2"/>
        <v>878</v>
      </c>
      <c r="T64" s="10">
        <f t="shared" si="2"/>
        <v>878</v>
      </c>
      <c r="U64" s="10">
        <f t="shared" si="2"/>
        <v>20</v>
      </c>
      <c r="V64" s="10">
        <f t="shared" si="2"/>
        <v>20</v>
      </c>
    </row>
    <row r="65" spans="1:22" ht="18" customHeight="1">
      <c r="A65" s="4">
        <v>64</v>
      </c>
      <c r="B65" s="37">
        <v>42102</v>
      </c>
      <c r="C65" s="34" t="s">
        <v>142</v>
      </c>
      <c r="D65" s="34" t="s">
        <v>23</v>
      </c>
      <c r="E65" s="34" t="s">
        <v>153</v>
      </c>
      <c r="F65" s="34" t="s">
        <v>43</v>
      </c>
      <c r="G65" s="21"/>
      <c r="H65" s="21"/>
      <c r="I65" s="21" t="s">
        <v>38</v>
      </c>
      <c r="J65" s="21" t="s">
        <v>13</v>
      </c>
    </row>
    <row r="66" spans="1:22" ht="18" customHeight="1">
      <c r="A66" s="4">
        <v>65</v>
      </c>
      <c r="B66" s="37">
        <v>42103</v>
      </c>
      <c r="C66" s="34" t="s">
        <v>35</v>
      </c>
      <c r="D66" s="34" t="s">
        <v>4</v>
      </c>
      <c r="E66" s="36" t="s">
        <v>18</v>
      </c>
      <c r="F66" s="34" t="s">
        <v>5</v>
      </c>
      <c r="G66" s="21"/>
      <c r="H66" s="21"/>
      <c r="I66" s="21" t="s">
        <v>19</v>
      </c>
      <c r="J66" s="21" t="s">
        <v>37</v>
      </c>
    </row>
    <row r="67" spans="1:22" ht="18" customHeight="1">
      <c r="A67" s="4">
        <v>66</v>
      </c>
      <c r="B67" s="37">
        <v>42103</v>
      </c>
      <c r="C67" s="34" t="s">
        <v>23</v>
      </c>
      <c r="D67" s="34" t="s">
        <v>153</v>
      </c>
      <c r="E67" s="34" t="s">
        <v>43</v>
      </c>
      <c r="F67" s="34" t="s">
        <v>7</v>
      </c>
      <c r="G67" s="21"/>
      <c r="H67" s="21"/>
      <c r="I67" s="21" t="s">
        <v>38</v>
      </c>
      <c r="J67" s="21" t="s">
        <v>13</v>
      </c>
    </row>
    <row r="68" spans="1:22" ht="18" customHeight="1">
      <c r="A68" s="4">
        <v>67</v>
      </c>
      <c r="B68" s="37">
        <v>42103</v>
      </c>
      <c r="C68" s="34" t="s">
        <v>22</v>
      </c>
      <c r="D68" s="34" t="s">
        <v>40</v>
      </c>
      <c r="E68" s="34" t="s">
        <v>36</v>
      </c>
      <c r="F68" s="34" t="s">
        <v>21</v>
      </c>
      <c r="G68" s="21"/>
      <c r="H68" s="21"/>
      <c r="I68" s="21" t="s">
        <v>14</v>
      </c>
      <c r="J68" s="21" t="s">
        <v>20</v>
      </c>
    </row>
    <row r="69" spans="1:22" ht="18" customHeight="1">
      <c r="A69" s="4">
        <v>68</v>
      </c>
      <c r="B69" s="37">
        <v>42103</v>
      </c>
      <c r="C69" s="34" t="s">
        <v>12</v>
      </c>
      <c r="D69" s="34" t="s">
        <v>15</v>
      </c>
      <c r="E69" s="34" t="s">
        <v>24</v>
      </c>
      <c r="F69" s="34" t="s">
        <v>132</v>
      </c>
      <c r="G69" s="21"/>
      <c r="H69" s="21"/>
      <c r="I69" s="21" t="s">
        <v>26</v>
      </c>
      <c r="J69" s="21" t="s">
        <v>8</v>
      </c>
    </row>
    <row r="70" spans="1:22" ht="18" customHeight="1">
      <c r="A70" s="4">
        <v>69</v>
      </c>
      <c r="B70" s="37">
        <v>42104</v>
      </c>
      <c r="C70" s="34" t="s">
        <v>45</v>
      </c>
      <c r="D70" s="34" t="s">
        <v>30</v>
      </c>
      <c r="E70" s="34" t="s">
        <v>41</v>
      </c>
      <c r="F70" s="34" t="s">
        <v>10</v>
      </c>
      <c r="G70" s="21"/>
      <c r="H70" s="21"/>
      <c r="I70" s="21" t="s">
        <v>20</v>
      </c>
      <c r="J70" s="21" t="s">
        <v>13</v>
      </c>
    </row>
    <row r="71" spans="1:22" ht="18" customHeight="1">
      <c r="A71" s="4">
        <v>70</v>
      </c>
      <c r="B71" s="37">
        <v>42104</v>
      </c>
      <c r="C71" s="34" t="s">
        <v>27</v>
      </c>
      <c r="D71" s="34" t="s">
        <v>36</v>
      </c>
      <c r="E71" s="34" t="s">
        <v>55</v>
      </c>
      <c r="F71" s="34" t="s">
        <v>49</v>
      </c>
      <c r="G71" s="21"/>
      <c r="H71" s="21"/>
      <c r="I71" s="21" t="s">
        <v>9</v>
      </c>
      <c r="J71" s="21" t="s">
        <v>26</v>
      </c>
    </row>
    <row r="72" spans="1:22" ht="18" customHeight="1">
      <c r="A72" s="4">
        <v>71</v>
      </c>
      <c r="B72" s="37">
        <v>42104</v>
      </c>
      <c r="C72" s="34" t="s">
        <v>33</v>
      </c>
      <c r="D72" s="34" t="s">
        <v>43</v>
      </c>
      <c r="E72" s="34" t="s">
        <v>28</v>
      </c>
      <c r="F72" s="34" t="s">
        <v>72</v>
      </c>
      <c r="G72" s="21"/>
      <c r="H72" s="21"/>
      <c r="I72" s="21" t="s">
        <v>37</v>
      </c>
      <c r="J72" s="21" t="s">
        <v>14</v>
      </c>
    </row>
    <row r="73" spans="1:22" ht="18" customHeight="1">
      <c r="A73" s="4">
        <v>72</v>
      </c>
      <c r="B73" s="37">
        <v>42105</v>
      </c>
      <c r="C73" s="34" t="s">
        <v>39</v>
      </c>
      <c r="D73" s="34" t="s">
        <v>18</v>
      </c>
      <c r="E73" s="34" t="s">
        <v>17</v>
      </c>
      <c r="F73" s="34" t="s">
        <v>142</v>
      </c>
      <c r="G73" s="21"/>
      <c r="H73" s="21"/>
      <c r="I73" s="21" t="s">
        <v>32</v>
      </c>
      <c r="J73" s="21" t="s">
        <v>8</v>
      </c>
      <c r="M73" s="12"/>
      <c r="N73" s="24"/>
      <c r="O73" s="24"/>
      <c r="P73" s="24"/>
      <c r="Q73" s="24"/>
      <c r="R73" s="24"/>
      <c r="S73" s="24"/>
      <c r="T73" s="24"/>
      <c r="U73" s="24"/>
      <c r="V73" s="24"/>
    </row>
    <row r="74" spans="1:22" ht="18" customHeight="1">
      <c r="A74" s="4">
        <v>73</v>
      </c>
      <c r="B74" s="37">
        <v>42105</v>
      </c>
      <c r="C74" s="34" t="s">
        <v>153</v>
      </c>
      <c r="D74" s="36" t="s">
        <v>11</v>
      </c>
      <c r="E74" s="34" t="s">
        <v>47</v>
      </c>
      <c r="F74" s="34" t="s">
        <v>161</v>
      </c>
      <c r="G74" s="21"/>
      <c r="H74" s="21"/>
      <c r="I74" s="21" t="s">
        <v>25</v>
      </c>
      <c r="J74" s="21" t="s">
        <v>31</v>
      </c>
      <c r="M74" s="12"/>
      <c r="N74" s="24"/>
      <c r="O74" s="24"/>
      <c r="P74" s="24"/>
      <c r="Q74" s="24"/>
      <c r="R74" s="24"/>
      <c r="S74" s="24"/>
      <c r="T74" s="24"/>
      <c r="U74" s="24"/>
      <c r="V74" s="24"/>
    </row>
    <row r="75" spans="1:22" ht="18" customHeight="1">
      <c r="A75" s="4">
        <v>74</v>
      </c>
      <c r="B75" s="37">
        <v>42105</v>
      </c>
      <c r="C75" s="34" t="s">
        <v>36</v>
      </c>
      <c r="D75" s="34" t="s">
        <v>55</v>
      </c>
      <c r="E75" s="34" t="s">
        <v>49</v>
      </c>
      <c r="F75" s="34" t="s">
        <v>131</v>
      </c>
      <c r="G75" s="21"/>
      <c r="H75" s="21"/>
      <c r="I75" s="21" t="s">
        <v>9</v>
      </c>
      <c r="J75" s="21" t="s">
        <v>26</v>
      </c>
      <c r="M75" s="12"/>
      <c r="N75" s="24"/>
      <c r="O75" s="24"/>
      <c r="P75" s="24"/>
      <c r="Q75" s="24"/>
      <c r="R75" s="24"/>
      <c r="S75" s="24"/>
      <c r="T75" s="24"/>
      <c r="U75" s="24"/>
      <c r="V75" s="24"/>
    </row>
    <row r="76" spans="1:22" ht="18" customHeight="1">
      <c r="A76" s="4">
        <v>75</v>
      </c>
      <c r="B76" s="37">
        <v>42105</v>
      </c>
      <c r="C76" s="34" t="s">
        <v>30</v>
      </c>
      <c r="D76" s="34" t="s">
        <v>41</v>
      </c>
      <c r="E76" s="34" t="s">
        <v>10</v>
      </c>
      <c r="F76" s="34" t="s">
        <v>16</v>
      </c>
      <c r="G76" s="21"/>
      <c r="H76" s="21"/>
      <c r="I76" s="21" t="s">
        <v>20</v>
      </c>
      <c r="J76" s="21" t="s">
        <v>13</v>
      </c>
      <c r="M76" s="12"/>
      <c r="N76" s="24"/>
      <c r="O76" s="24"/>
      <c r="P76" s="24"/>
      <c r="Q76" s="24"/>
      <c r="R76" s="24"/>
      <c r="S76" s="24"/>
      <c r="T76" s="24"/>
      <c r="U76" s="24"/>
      <c r="V76" s="24"/>
    </row>
    <row r="77" spans="1:22" ht="18" customHeight="1">
      <c r="A77" s="4">
        <v>76</v>
      </c>
      <c r="B77" s="37">
        <v>42105</v>
      </c>
      <c r="C77" s="36" t="s">
        <v>43</v>
      </c>
      <c r="D77" s="34" t="s">
        <v>28</v>
      </c>
      <c r="E77" s="34" t="s">
        <v>72</v>
      </c>
      <c r="F77" s="34" t="s">
        <v>144</v>
      </c>
      <c r="G77" s="21"/>
      <c r="H77" s="21"/>
      <c r="I77" s="21" t="s">
        <v>37</v>
      </c>
      <c r="J77" s="21" t="s">
        <v>14</v>
      </c>
      <c r="M77" s="12"/>
      <c r="N77" s="24"/>
      <c r="O77" s="24"/>
      <c r="P77" s="24"/>
      <c r="Q77" s="24"/>
      <c r="R77" s="24"/>
      <c r="S77" s="24"/>
      <c r="T77" s="24"/>
      <c r="U77" s="24"/>
      <c r="V77" s="24"/>
    </row>
    <row r="78" spans="1:22" ht="18" customHeight="1">
      <c r="A78" s="4">
        <v>77</v>
      </c>
      <c r="B78" s="37">
        <v>42105</v>
      </c>
      <c r="C78" s="34" t="s">
        <v>24</v>
      </c>
      <c r="D78" s="34" t="s">
        <v>146</v>
      </c>
      <c r="E78" s="34" t="s">
        <v>46</v>
      </c>
      <c r="F78" s="34" t="s">
        <v>44</v>
      </c>
      <c r="G78" s="21"/>
      <c r="H78" s="21"/>
      <c r="I78" s="21" t="s">
        <v>38</v>
      </c>
      <c r="J78" s="21" t="s">
        <v>19</v>
      </c>
      <c r="M78" s="12"/>
      <c r="N78" s="24"/>
      <c r="O78" s="24"/>
      <c r="P78" s="24"/>
      <c r="Q78" s="24"/>
      <c r="R78" s="24"/>
      <c r="S78" s="24"/>
      <c r="T78" s="24"/>
      <c r="U78" s="24"/>
      <c r="V78" s="24"/>
    </row>
    <row r="79" spans="1:22" ht="18" customHeight="1">
      <c r="A79" s="4">
        <v>78</v>
      </c>
      <c r="B79" s="37">
        <v>42106</v>
      </c>
      <c r="C79" s="34" t="s">
        <v>55</v>
      </c>
      <c r="D79" s="34" t="s">
        <v>49</v>
      </c>
      <c r="E79" s="34" t="s">
        <v>131</v>
      </c>
      <c r="F79" s="34" t="s">
        <v>27</v>
      </c>
      <c r="G79" s="21"/>
      <c r="H79" s="21"/>
      <c r="I79" s="21" t="s">
        <v>9</v>
      </c>
      <c r="J79" s="21" t="s">
        <v>26</v>
      </c>
      <c r="M79" s="12"/>
      <c r="N79" s="24"/>
      <c r="O79" s="24"/>
      <c r="P79" s="24"/>
      <c r="Q79" s="24"/>
      <c r="R79" s="24"/>
      <c r="S79" s="24"/>
      <c r="T79" s="24"/>
      <c r="U79" s="24"/>
      <c r="V79" s="24"/>
    </row>
    <row r="80" spans="1:22" ht="18" customHeight="1">
      <c r="A80" s="4">
        <v>79</v>
      </c>
      <c r="B80" s="37">
        <v>42106</v>
      </c>
      <c r="C80" s="34" t="s">
        <v>41</v>
      </c>
      <c r="D80" s="34" t="s">
        <v>10</v>
      </c>
      <c r="E80" s="34" t="s">
        <v>16</v>
      </c>
      <c r="F80" s="34" t="s">
        <v>45</v>
      </c>
      <c r="G80" s="21"/>
      <c r="H80" s="21"/>
      <c r="I80" s="21" t="s">
        <v>20</v>
      </c>
      <c r="J80" s="21" t="s">
        <v>13</v>
      </c>
      <c r="M80" s="12"/>
      <c r="N80" s="24"/>
      <c r="O80" s="24"/>
      <c r="P80" s="24"/>
      <c r="Q80" s="24"/>
      <c r="R80" s="24"/>
      <c r="S80" s="24"/>
      <c r="T80" s="24"/>
      <c r="U80" s="24"/>
      <c r="V80" s="24"/>
    </row>
    <row r="81" spans="1:22" ht="18" customHeight="1">
      <c r="A81" s="4">
        <v>80</v>
      </c>
      <c r="B81" s="37">
        <v>42106</v>
      </c>
      <c r="C81" s="34" t="s">
        <v>28</v>
      </c>
      <c r="D81" s="34" t="s">
        <v>72</v>
      </c>
      <c r="E81" s="34" t="s">
        <v>144</v>
      </c>
      <c r="F81" s="34" t="s">
        <v>33</v>
      </c>
      <c r="G81" s="21"/>
      <c r="H81" s="21"/>
      <c r="I81" s="21" t="s">
        <v>37</v>
      </c>
      <c r="J81" s="21" t="s">
        <v>14</v>
      </c>
    </row>
    <row r="82" spans="1:22" ht="18" customHeight="1">
      <c r="A82" s="4">
        <v>81</v>
      </c>
      <c r="B82" s="37">
        <v>42106</v>
      </c>
      <c r="C82" s="34" t="s">
        <v>11</v>
      </c>
      <c r="D82" s="34" t="s">
        <v>47</v>
      </c>
      <c r="E82" s="34" t="s">
        <v>161</v>
      </c>
      <c r="F82" s="34" t="s">
        <v>23</v>
      </c>
      <c r="G82" s="21"/>
      <c r="H82" s="21"/>
      <c r="I82" s="21" t="s">
        <v>25</v>
      </c>
      <c r="J82" s="21" t="s">
        <v>31</v>
      </c>
    </row>
    <row r="83" spans="1:22" ht="18" customHeight="1">
      <c r="A83" s="4">
        <v>82</v>
      </c>
      <c r="B83" s="37">
        <v>42106</v>
      </c>
      <c r="C83" s="34" t="s">
        <v>18</v>
      </c>
      <c r="D83" s="34" t="s">
        <v>17</v>
      </c>
      <c r="E83" s="34" t="s">
        <v>142</v>
      </c>
      <c r="F83" s="34" t="s">
        <v>6</v>
      </c>
      <c r="G83" s="21"/>
      <c r="H83" s="21"/>
      <c r="I83" s="21" t="s">
        <v>32</v>
      </c>
      <c r="J83" s="21" t="s">
        <v>8</v>
      </c>
      <c r="M83" s="12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18" customHeight="1">
      <c r="A84" s="4">
        <v>83</v>
      </c>
      <c r="B84" s="37">
        <v>42106</v>
      </c>
      <c r="C84" s="34" t="s">
        <v>146</v>
      </c>
      <c r="D84" s="34" t="s">
        <v>46</v>
      </c>
      <c r="E84" s="34" t="s">
        <v>44</v>
      </c>
      <c r="F84" s="34" t="s">
        <v>15</v>
      </c>
      <c r="G84" s="21"/>
      <c r="H84" s="21"/>
      <c r="I84" s="21" t="s">
        <v>38</v>
      </c>
      <c r="J84" s="21" t="s">
        <v>19</v>
      </c>
      <c r="M84" s="12"/>
    </row>
    <row r="85" spans="1:22" ht="18" customHeight="1">
      <c r="A85" s="4">
        <v>84</v>
      </c>
      <c r="B85" s="37">
        <v>42108</v>
      </c>
      <c r="C85" s="34" t="s">
        <v>4</v>
      </c>
      <c r="D85" s="34" t="s">
        <v>42</v>
      </c>
      <c r="E85" s="34" t="s">
        <v>33</v>
      </c>
      <c r="F85" s="34" t="s">
        <v>50</v>
      </c>
      <c r="G85" s="21"/>
      <c r="H85" s="21"/>
      <c r="I85" s="21" t="s">
        <v>20</v>
      </c>
      <c r="J85" s="21" t="s">
        <v>38</v>
      </c>
      <c r="M85" s="12"/>
    </row>
    <row r="86" spans="1:22" ht="18" customHeight="1">
      <c r="A86" s="4">
        <v>85</v>
      </c>
      <c r="B86" s="37">
        <v>42108</v>
      </c>
      <c r="C86" s="34" t="s">
        <v>47</v>
      </c>
      <c r="D86" s="34" t="s">
        <v>16</v>
      </c>
      <c r="E86" s="34" t="s">
        <v>34</v>
      </c>
      <c r="F86" s="34" t="s">
        <v>24</v>
      </c>
      <c r="G86" s="21"/>
      <c r="H86" s="21"/>
      <c r="I86" s="21" t="s">
        <v>26</v>
      </c>
      <c r="J86" s="21" t="s">
        <v>25</v>
      </c>
      <c r="M86" s="12"/>
    </row>
    <row r="87" spans="1:22" ht="18" customHeight="1">
      <c r="A87" s="4">
        <v>86</v>
      </c>
      <c r="B87" s="37">
        <v>42108</v>
      </c>
      <c r="C87" s="34" t="s">
        <v>10</v>
      </c>
      <c r="D87" s="34" t="s">
        <v>44</v>
      </c>
      <c r="E87" s="34" t="s">
        <v>21</v>
      </c>
      <c r="F87" s="34" t="s">
        <v>43</v>
      </c>
      <c r="G87" s="21"/>
      <c r="H87" s="21"/>
      <c r="I87" s="21" t="s">
        <v>32</v>
      </c>
      <c r="J87" s="21" t="s">
        <v>9</v>
      </c>
      <c r="M87" s="12"/>
    </row>
    <row r="88" spans="1:22" ht="18" customHeight="1">
      <c r="A88" s="4">
        <v>87</v>
      </c>
      <c r="B88" s="37">
        <v>42108</v>
      </c>
      <c r="C88" s="34" t="s">
        <v>17</v>
      </c>
      <c r="D88" s="34" t="s">
        <v>131</v>
      </c>
      <c r="E88" s="34" t="s">
        <v>5</v>
      </c>
      <c r="F88" s="34" t="s">
        <v>36</v>
      </c>
      <c r="G88" s="21"/>
      <c r="H88" s="21"/>
      <c r="I88" s="21" t="s">
        <v>31</v>
      </c>
      <c r="J88" s="21" t="s">
        <v>8</v>
      </c>
      <c r="M88" s="12"/>
    </row>
    <row r="89" spans="1:22" ht="18" customHeight="1">
      <c r="A89" s="4">
        <v>88</v>
      </c>
      <c r="B89" s="37">
        <v>42109</v>
      </c>
      <c r="C89" s="34" t="s">
        <v>45</v>
      </c>
      <c r="D89" s="34" t="s">
        <v>6</v>
      </c>
      <c r="E89" s="34" t="s">
        <v>39</v>
      </c>
      <c r="F89" s="34" t="s">
        <v>12</v>
      </c>
      <c r="G89" s="21"/>
      <c r="H89" s="21"/>
      <c r="I89" s="21" t="s">
        <v>14</v>
      </c>
      <c r="J89" s="21" t="s">
        <v>19</v>
      </c>
      <c r="M89" s="12"/>
    </row>
    <row r="90" spans="1:22" ht="18" customHeight="1">
      <c r="A90" s="4">
        <v>89</v>
      </c>
      <c r="B90" s="37">
        <v>42109</v>
      </c>
      <c r="C90" s="34" t="s">
        <v>42</v>
      </c>
      <c r="D90" s="34" t="s">
        <v>33</v>
      </c>
      <c r="E90" s="34" t="s">
        <v>50</v>
      </c>
      <c r="F90" s="34" t="s">
        <v>35</v>
      </c>
      <c r="G90" s="21"/>
      <c r="H90" s="21"/>
      <c r="I90" s="21" t="s">
        <v>20</v>
      </c>
      <c r="J90" s="21" t="s">
        <v>38</v>
      </c>
      <c r="M90" s="12"/>
    </row>
    <row r="91" spans="1:22" ht="18" customHeight="1">
      <c r="A91" s="4">
        <v>90</v>
      </c>
      <c r="B91" s="37">
        <v>42109</v>
      </c>
      <c r="C91" s="34" t="s">
        <v>44</v>
      </c>
      <c r="D91" s="34" t="s">
        <v>21</v>
      </c>
      <c r="E91" s="34" t="s">
        <v>43</v>
      </c>
      <c r="F91" s="34" t="s">
        <v>22</v>
      </c>
      <c r="G91" s="21"/>
      <c r="H91" s="21"/>
      <c r="I91" s="21" t="s">
        <v>32</v>
      </c>
      <c r="J91" s="21" t="s">
        <v>9</v>
      </c>
      <c r="M91" s="12"/>
    </row>
    <row r="92" spans="1:22" ht="18" customHeight="1">
      <c r="A92" s="4">
        <v>91</v>
      </c>
      <c r="B92" s="37">
        <v>42109</v>
      </c>
      <c r="C92" s="34" t="s">
        <v>131</v>
      </c>
      <c r="D92" s="34" t="s">
        <v>5</v>
      </c>
      <c r="E92" s="34" t="s">
        <v>36</v>
      </c>
      <c r="F92" s="34" t="s">
        <v>28</v>
      </c>
      <c r="G92" s="21"/>
      <c r="H92" s="21"/>
      <c r="I92" s="21" t="s">
        <v>31</v>
      </c>
      <c r="J92" s="21" t="s">
        <v>8</v>
      </c>
      <c r="M92" s="12"/>
    </row>
    <row r="93" spans="1:22" ht="18" customHeight="1">
      <c r="A93" s="4">
        <v>92</v>
      </c>
      <c r="B93" s="37">
        <v>42109</v>
      </c>
      <c r="C93" s="34" t="s">
        <v>144</v>
      </c>
      <c r="D93" s="34" t="s">
        <v>7</v>
      </c>
      <c r="E93" s="34" t="s">
        <v>30</v>
      </c>
      <c r="F93" s="34" t="s">
        <v>18</v>
      </c>
      <c r="G93" s="21"/>
      <c r="H93" s="21"/>
      <c r="I93" s="21" t="s">
        <v>13</v>
      </c>
      <c r="J93" s="21" t="s">
        <v>37</v>
      </c>
      <c r="M93" s="12"/>
    </row>
    <row r="94" spans="1:22" ht="18" customHeight="1">
      <c r="A94" s="4">
        <v>93</v>
      </c>
      <c r="B94" s="37">
        <v>42109</v>
      </c>
      <c r="C94" s="34" t="s">
        <v>16</v>
      </c>
      <c r="D94" s="34" t="s">
        <v>34</v>
      </c>
      <c r="E94" s="34" t="s">
        <v>24</v>
      </c>
      <c r="F94" s="34" t="s">
        <v>146</v>
      </c>
      <c r="G94" s="21"/>
      <c r="H94" s="21"/>
      <c r="I94" s="21" t="s">
        <v>26</v>
      </c>
      <c r="J94" s="21" t="s">
        <v>25</v>
      </c>
      <c r="M94" s="12"/>
    </row>
    <row r="95" spans="1:22" ht="18" customHeight="1">
      <c r="A95" s="4">
        <v>94</v>
      </c>
      <c r="B95" s="37">
        <v>42110</v>
      </c>
      <c r="C95" s="34" t="s">
        <v>7</v>
      </c>
      <c r="D95" s="34" t="s">
        <v>30</v>
      </c>
      <c r="E95" s="36" t="s">
        <v>18</v>
      </c>
      <c r="F95" s="34" t="s">
        <v>72</v>
      </c>
      <c r="G95" s="21"/>
      <c r="H95" s="21"/>
      <c r="I95" s="21" t="s">
        <v>13</v>
      </c>
      <c r="J95" s="21" t="s">
        <v>37</v>
      </c>
      <c r="M95" s="12"/>
    </row>
    <row r="96" spans="1:22" ht="18" customHeight="1">
      <c r="A96" s="4">
        <v>95</v>
      </c>
      <c r="B96" s="37">
        <v>42110</v>
      </c>
      <c r="C96" s="34" t="s">
        <v>34</v>
      </c>
      <c r="D96" s="34" t="s">
        <v>24</v>
      </c>
      <c r="E96" s="34" t="s">
        <v>146</v>
      </c>
      <c r="F96" s="34" t="s">
        <v>47</v>
      </c>
      <c r="G96" s="21"/>
      <c r="H96" s="21"/>
      <c r="I96" s="21" t="s">
        <v>26</v>
      </c>
      <c r="J96" s="21" t="s">
        <v>25</v>
      </c>
      <c r="M96" s="12"/>
    </row>
    <row r="97" spans="1:13" ht="18" customHeight="1">
      <c r="A97" s="4">
        <v>96</v>
      </c>
      <c r="B97" s="37">
        <v>42110</v>
      </c>
      <c r="C97" s="34" t="s">
        <v>21</v>
      </c>
      <c r="D97" s="34" t="s">
        <v>43</v>
      </c>
      <c r="E97" s="34" t="s">
        <v>22</v>
      </c>
      <c r="F97" s="34" t="s">
        <v>10</v>
      </c>
      <c r="G97" s="21"/>
      <c r="H97" s="21"/>
      <c r="I97" s="21" t="s">
        <v>32</v>
      </c>
      <c r="J97" s="21" t="s">
        <v>9</v>
      </c>
      <c r="M97" s="12"/>
    </row>
    <row r="98" spans="1:13" ht="18" customHeight="1">
      <c r="A98" s="4">
        <v>97</v>
      </c>
      <c r="B98" s="37">
        <v>42110</v>
      </c>
      <c r="C98" s="34" t="s">
        <v>33</v>
      </c>
      <c r="D98" s="34" t="s">
        <v>50</v>
      </c>
      <c r="E98" s="34" t="s">
        <v>35</v>
      </c>
      <c r="F98" s="34" t="s">
        <v>4</v>
      </c>
      <c r="G98" s="21"/>
      <c r="H98" s="21"/>
      <c r="I98" s="21" t="s">
        <v>20</v>
      </c>
      <c r="J98" s="21" t="s">
        <v>38</v>
      </c>
      <c r="M98" s="12"/>
    </row>
    <row r="99" spans="1:13" ht="18" customHeight="1">
      <c r="A99" s="4">
        <v>98</v>
      </c>
      <c r="B99" s="37">
        <v>42111</v>
      </c>
      <c r="C99" s="34" t="s">
        <v>5</v>
      </c>
      <c r="D99" s="34" t="s">
        <v>41</v>
      </c>
      <c r="E99" s="34" t="s">
        <v>27</v>
      </c>
      <c r="F99" s="34" t="s">
        <v>17</v>
      </c>
      <c r="G99" s="21"/>
      <c r="H99" s="21"/>
      <c r="I99" s="21" t="s">
        <v>8</v>
      </c>
      <c r="J99" s="21" t="s">
        <v>25</v>
      </c>
      <c r="M99" s="12"/>
    </row>
    <row r="100" spans="1:13" ht="18" customHeight="1">
      <c r="A100" s="4">
        <v>99</v>
      </c>
      <c r="B100" s="37">
        <v>42111</v>
      </c>
      <c r="C100" s="34" t="s">
        <v>49</v>
      </c>
      <c r="D100" s="34" t="s">
        <v>142</v>
      </c>
      <c r="E100" s="34" t="s">
        <v>23</v>
      </c>
      <c r="F100" s="34" t="s">
        <v>153</v>
      </c>
      <c r="G100" s="21"/>
      <c r="H100" s="21"/>
      <c r="I100" s="21" t="s">
        <v>38</v>
      </c>
      <c r="J100" s="21" t="s">
        <v>37</v>
      </c>
      <c r="M100" s="12"/>
    </row>
    <row r="101" spans="1:13" ht="18" customHeight="1">
      <c r="A101" s="4">
        <v>100</v>
      </c>
      <c r="B101" s="37">
        <v>42111</v>
      </c>
      <c r="C101" s="34" t="s">
        <v>46</v>
      </c>
      <c r="D101" s="36" t="s">
        <v>22</v>
      </c>
      <c r="E101" s="34" t="s">
        <v>15</v>
      </c>
      <c r="F101" s="34" t="s">
        <v>44</v>
      </c>
      <c r="G101" s="21"/>
      <c r="H101" s="21"/>
      <c r="I101" s="21" t="s">
        <v>9</v>
      </c>
      <c r="J101" s="21" t="s">
        <v>31</v>
      </c>
      <c r="M101" s="12"/>
    </row>
    <row r="102" spans="1:13" ht="18" customHeight="1">
      <c r="A102" s="4">
        <v>101</v>
      </c>
      <c r="B102" s="37">
        <v>42111</v>
      </c>
      <c r="C102" s="34" t="s">
        <v>6</v>
      </c>
      <c r="D102" s="34" t="s">
        <v>35</v>
      </c>
      <c r="E102" s="34" t="s">
        <v>28</v>
      </c>
      <c r="F102" s="34" t="s">
        <v>40</v>
      </c>
      <c r="G102" s="21"/>
      <c r="H102" s="21"/>
      <c r="I102" s="21" t="s">
        <v>14</v>
      </c>
      <c r="J102" s="21" t="s">
        <v>13</v>
      </c>
      <c r="M102" s="12"/>
    </row>
    <row r="103" spans="1:13" ht="18" customHeight="1">
      <c r="A103" s="4">
        <v>102</v>
      </c>
      <c r="B103" s="37">
        <v>42111</v>
      </c>
      <c r="C103" s="34" t="s">
        <v>24</v>
      </c>
      <c r="D103" s="34" t="s">
        <v>39</v>
      </c>
      <c r="E103" s="34" t="s">
        <v>12</v>
      </c>
      <c r="F103" s="34" t="s">
        <v>29</v>
      </c>
      <c r="G103" s="21"/>
      <c r="H103" s="21"/>
      <c r="I103" s="21" t="s">
        <v>19</v>
      </c>
      <c r="J103" s="21" t="s">
        <v>20</v>
      </c>
      <c r="M103" s="12"/>
    </row>
    <row r="104" spans="1:13" ht="18" customHeight="1">
      <c r="A104" s="4">
        <v>103</v>
      </c>
      <c r="B104" s="37">
        <v>42112</v>
      </c>
      <c r="C104" s="34" t="s">
        <v>39</v>
      </c>
      <c r="D104" s="34" t="s">
        <v>12</v>
      </c>
      <c r="E104" s="34" t="s">
        <v>29</v>
      </c>
      <c r="F104" s="34" t="s">
        <v>34</v>
      </c>
      <c r="G104" s="21"/>
      <c r="H104" s="21"/>
      <c r="I104" s="21" t="s">
        <v>19</v>
      </c>
      <c r="J104" s="21" t="s">
        <v>20</v>
      </c>
      <c r="M104" s="12"/>
    </row>
    <row r="105" spans="1:13" ht="18" customHeight="1">
      <c r="A105" s="4">
        <v>104</v>
      </c>
      <c r="B105" s="37">
        <v>42112</v>
      </c>
      <c r="C105" s="34" t="s">
        <v>35</v>
      </c>
      <c r="D105" s="34" t="s">
        <v>28</v>
      </c>
      <c r="E105" s="34" t="s">
        <v>40</v>
      </c>
      <c r="F105" s="34" t="s">
        <v>33</v>
      </c>
      <c r="G105" s="21"/>
      <c r="H105" s="21"/>
      <c r="I105" s="21" t="s">
        <v>14</v>
      </c>
      <c r="J105" s="21" t="s">
        <v>13</v>
      </c>
      <c r="M105" s="12"/>
    </row>
    <row r="106" spans="1:13" ht="18" customHeight="1">
      <c r="A106" s="4">
        <v>105</v>
      </c>
      <c r="B106" s="37">
        <v>42112</v>
      </c>
      <c r="C106" s="34" t="s">
        <v>41</v>
      </c>
      <c r="D106" s="34" t="s">
        <v>27</v>
      </c>
      <c r="E106" s="34" t="s">
        <v>17</v>
      </c>
      <c r="F106" s="34" t="s">
        <v>131</v>
      </c>
      <c r="G106" s="21"/>
      <c r="H106" s="21"/>
      <c r="I106" s="21" t="s">
        <v>8</v>
      </c>
      <c r="J106" s="21" t="s">
        <v>25</v>
      </c>
      <c r="M106" s="12"/>
    </row>
    <row r="107" spans="1:13" ht="18" customHeight="1">
      <c r="A107" s="4">
        <v>106</v>
      </c>
      <c r="B107" s="37">
        <v>42112</v>
      </c>
      <c r="C107" s="34" t="s">
        <v>142</v>
      </c>
      <c r="D107" s="34" t="s">
        <v>23</v>
      </c>
      <c r="E107" s="34" t="s">
        <v>153</v>
      </c>
      <c r="F107" s="34" t="s">
        <v>7</v>
      </c>
      <c r="G107" s="21"/>
      <c r="H107" s="21"/>
      <c r="I107" s="21" t="s">
        <v>38</v>
      </c>
      <c r="J107" s="21" t="s">
        <v>37</v>
      </c>
      <c r="M107" s="12"/>
    </row>
    <row r="108" spans="1:13" ht="18" customHeight="1">
      <c r="A108" s="4">
        <v>107</v>
      </c>
      <c r="B108" s="37">
        <v>42112</v>
      </c>
      <c r="C108" s="34" t="s">
        <v>50</v>
      </c>
      <c r="D108" s="34" t="s">
        <v>146</v>
      </c>
      <c r="E108" s="34" t="s">
        <v>47</v>
      </c>
      <c r="F108" s="34" t="s">
        <v>16</v>
      </c>
      <c r="G108" s="21"/>
      <c r="H108" s="21"/>
      <c r="I108" s="21" t="s">
        <v>26</v>
      </c>
      <c r="J108" s="21" t="s">
        <v>32</v>
      </c>
      <c r="M108" s="12"/>
    </row>
    <row r="109" spans="1:13" ht="18" customHeight="1">
      <c r="A109" s="4">
        <v>108</v>
      </c>
      <c r="B109" s="37">
        <v>42112</v>
      </c>
      <c r="C109" s="34" t="s">
        <v>22</v>
      </c>
      <c r="D109" s="34" t="s">
        <v>15</v>
      </c>
      <c r="E109" s="34" t="s">
        <v>44</v>
      </c>
      <c r="F109" s="34" t="s">
        <v>21</v>
      </c>
      <c r="G109" s="21"/>
      <c r="H109" s="21"/>
      <c r="I109" s="21" t="s">
        <v>9</v>
      </c>
      <c r="J109" s="21" t="s">
        <v>31</v>
      </c>
      <c r="M109" s="12"/>
    </row>
    <row r="110" spans="1:13" ht="18" customHeight="1">
      <c r="A110" s="4">
        <v>109</v>
      </c>
      <c r="B110" s="37">
        <v>42113</v>
      </c>
      <c r="C110" s="34" t="s">
        <v>28</v>
      </c>
      <c r="D110" s="34" t="s">
        <v>40</v>
      </c>
      <c r="E110" s="34" t="s">
        <v>33</v>
      </c>
      <c r="F110" s="34" t="s">
        <v>6</v>
      </c>
      <c r="G110" s="21"/>
      <c r="H110" s="21"/>
      <c r="I110" s="21" t="s">
        <v>14</v>
      </c>
      <c r="J110" s="21" t="s">
        <v>13</v>
      </c>
      <c r="M110" s="12"/>
    </row>
    <row r="111" spans="1:13" ht="18" customHeight="1">
      <c r="A111" s="4">
        <v>110</v>
      </c>
      <c r="B111" s="37">
        <v>42113</v>
      </c>
      <c r="C111" s="34" t="s">
        <v>23</v>
      </c>
      <c r="D111" s="34" t="s">
        <v>153</v>
      </c>
      <c r="E111" s="34" t="s">
        <v>7</v>
      </c>
      <c r="F111" s="34" t="s">
        <v>49</v>
      </c>
      <c r="G111" s="21"/>
      <c r="H111" s="21"/>
      <c r="I111" s="21" t="s">
        <v>38</v>
      </c>
      <c r="J111" s="21" t="s">
        <v>37</v>
      </c>
      <c r="M111" s="12"/>
    </row>
    <row r="112" spans="1:13" ht="18" customHeight="1">
      <c r="A112" s="4">
        <v>111</v>
      </c>
      <c r="B112" s="37">
        <v>42113</v>
      </c>
      <c r="C112" s="34" t="s">
        <v>15</v>
      </c>
      <c r="D112" s="34" t="s">
        <v>44</v>
      </c>
      <c r="E112" s="34" t="s">
        <v>21</v>
      </c>
      <c r="F112" s="34" t="s">
        <v>46</v>
      </c>
      <c r="G112" s="21"/>
      <c r="H112" s="21"/>
      <c r="I112" s="21" t="s">
        <v>9</v>
      </c>
      <c r="J112" s="21" t="s">
        <v>31</v>
      </c>
      <c r="M112" s="12"/>
    </row>
    <row r="113" spans="1:13" ht="18" customHeight="1">
      <c r="A113" s="4">
        <v>112</v>
      </c>
      <c r="B113" s="37">
        <v>42113</v>
      </c>
      <c r="C113" s="34" t="s">
        <v>27</v>
      </c>
      <c r="D113" s="34" t="s">
        <v>17</v>
      </c>
      <c r="E113" s="34" t="s">
        <v>131</v>
      </c>
      <c r="F113" s="34" t="s">
        <v>5</v>
      </c>
      <c r="G113" s="21"/>
      <c r="H113" s="21"/>
      <c r="I113" s="21" t="s">
        <v>8</v>
      </c>
      <c r="J113" s="21" t="s">
        <v>25</v>
      </c>
      <c r="M113" s="12"/>
    </row>
    <row r="114" spans="1:13" ht="18" customHeight="1">
      <c r="A114" s="4">
        <v>113</v>
      </c>
      <c r="B114" s="37">
        <v>42113</v>
      </c>
      <c r="C114" s="34" t="s">
        <v>146</v>
      </c>
      <c r="D114" s="34" t="s">
        <v>47</v>
      </c>
      <c r="E114" s="34" t="s">
        <v>16</v>
      </c>
      <c r="F114" s="34" t="s">
        <v>45</v>
      </c>
      <c r="G114" s="21"/>
      <c r="H114" s="21"/>
      <c r="I114" s="21" t="s">
        <v>26</v>
      </c>
      <c r="J114" s="21" t="s">
        <v>32</v>
      </c>
      <c r="M114" s="12"/>
    </row>
    <row r="115" spans="1:13" ht="18" customHeight="1">
      <c r="A115" s="4">
        <v>114</v>
      </c>
      <c r="B115" s="37">
        <v>42113</v>
      </c>
      <c r="C115" s="34" t="s">
        <v>12</v>
      </c>
      <c r="D115" s="34" t="s">
        <v>29</v>
      </c>
      <c r="E115" s="34" t="s">
        <v>34</v>
      </c>
      <c r="F115" s="34" t="s">
        <v>24</v>
      </c>
      <c r="G115" s="21"/>
      <c r="H115" s="21"/>
      <c r="I115" s="21" t="s">
        <v>19</v>
      </c>
      <c r="J115" s="21" t="s">
        <v>20</v>
      </c>
      <c r="M115" s="12"/>
    </row>
    <row r="116" spans="1:13" ht="18" customHeight="1">
      <c r="A116" s="4">
        <v>115</v>
      </c>
      <c r="B116" s="37">
        <v>42115</v>
      </c>
      <c r="C116" s="34" t="s">
        <v>153</v>
      </c>
      <c r="D116" s="34" t="s">
        <v>34</v>
      </c>
      <c r="E116" s="34" t="s">
        <v>49</v>
      </c>
      <c r="F116" s="34" t="s">
        <v>142</v>
      </c>
      <c r="G116" s="21"/>
      <c r="H116" s="21"/>
      <c r="I116" s="21" t="s">
        <v>20</v>
      </c>
      <c r="J116" s="21" t="s">
        <v>14</v>
      </c>
      <c r="M116" s="12"/>
    </row>
    <row r="117" spans="1:13" ht="18" customHeight="1">
      <c r="A117" s="4">
        <v>116</v>
      </c>
      <c r="B117" s="37">
        <v>42115</v>
      </c>
      <c r="C117" s="34" t="s">
        <v>44</v>
      </c>
      <c r="D117" s="34" t="s">
        <v>131</v>
      </c>
      <c r="E117" s="34" t="s">
        <v>42</v>
      </c>
      <c r="F117" s="34" t="s">
        <v>50</v>
      </c>
      <c r="G117" s="21"/>
      <c r="H117" s="21"/>
      <c r="I117" s="21" t="s">
        <v>37</v>
      </c>
      <c r="J117" s="21" t="s">
        <v>19</v>
      </c>
      <c r="M117" s="12"/>
    </row>
    <row r="118" spans="1:13" ht="18" customHeight="1">
      <c r="A118" s="4">
        <v>117</v>
      </c>
      <c r="B118" s="37">
        <v>42115</v>
      </c>
      <c r="C118" s="34" t="s">
        <v>29</v>
      </c>
      <c r="D118" s="34" t="s">
        <v>56</v>
      </c>
      <c r="E118" s="34" t="s">
        <v>4</v>
      </c>
      <c r="F118" s="34" t="s">
        <v>39</v>
      </c>
      <c r="G118" s="21"/>
      <c r="H118" s="21"/>
      <c r="I118" s="21" t="s">
        <v>32</v>
      </c>
      <c r="J118" s="21" t="s">
        <v>31</v>
      </c>
      <c r="M118" s="12"/>
    </row>
    <row r="119" spans="1:13" ht="18" customHeight="1">
      <c r="A119" s="4">
        <v>118</v>
      </c>
      <c r="B119" s="37">
        <v>42115</v>
      </c>
      <c r="C119" s="36" t="s">
        <v>30</v>
      </c>
      <c r="D119" s="34" t="s">
        <v>18</v>
      </c>
      <c r="E119" s="34" t="s">
        <v>72</v>
      </c>
      <c r="F119" s="34" t="s">
        <v>11</v>
      </c>
      <c r="G119" s="21"/>
      <c r="H119" s="21"/>
      <c r="I119" s="21" t="s">
        <v>25</v>
      </c>
      <c r="J119" s="21" t="s">
        <v>9</v>
      </c>
      <c r="M119" s="13"/>
    </row>
    <row r="120" spans="1:13" ht="18" customHeight="1">
      <c r="A120" s="4">
        <v>119</v>
      </c>
      <c r="B120" s="37">
        <v>42115</v>
      </c>
      <c r="C120" s="34" t="s">
        <v>43</v>
      </c>
      <c r="D120" s="34" t="s">
        <v>151</v>
      </c>
      <c r="E120" s="34" t="s">
        <v>10</v>
      </c>
      <c r="F120" s="34" t="s">
        <v>144</v>
      </c>
      <c r="G120" s="21"/>
      <c r="H120" s="21"/>
      <c r="I120" s="21" t="s">
        <v>8</v>
      </c>
      <c r="J120" s="21" t="s">
        <v>26</v>
      </c>
      <c r="M120" s="12"/>
    </row>
    <row r="121" spans="1:13" ht="18" customHeight="1">
      <c r="A121" s="4">
        <v>120</v>
      </c>
      <c r="B121" s="37">
        <v>42115</v>
      </c>
      <c r="C121" s="34" t="s">
        <v>17</v>
      </c>
      <c r="D121" s="34" t="s">
        <v>36</v>
      </c>
      <c r="E121" s="34" t="s">
        <v>46</v>
      </c>
      <c r="F121" s="34" t="s">
        <v>157</v>
      </c>
      <c r="G121" s="21"/>
      <c r="H121" s="21"/>
      <c r="I121" s="21" t="s">
        <v>13</v>
      </c>
      <c r="J121" s="21" t="s">
        <v>38</v>
      </c>
      <c r="M121" s="12"/>
    </row>
    <row r="122" spans="1:13" ht="18" customHeight="1">
      <c r="A122" s="4">
        <v>121</v>
      </c>
      <c r="B122" s="37">
        <v>42116</v>
      </c>
      <c r="C122" s="34" t="s">
        <v>34</v>
      </c>
      <c r="D122" s="34" t="s">
        <v>49</v>
      </c>
      <c r="E122" s="34" t="s">
        <v>142</v>
      </c>
      <c r="F122" s="34" t="s">
        <v>27</v>
      </c>
      <c r="G122" s="21"/>
      <c r="H122" s="21"/>
      <c r="I122" s="21" t="s">
        <v>20</v>
      </c>
      <c r="J122" s="21" t="s">
        <v>14</v>
      </c>
      <c r="M122" s="12"/>
    </row>
    <row r="123" spans="1:13" ht="18" customHeight="1">
      <c r="A123" s="4">
        <v>122</v>
      </c>
      <c r="B123" s="37">
        <v>42116</v>
      </c>
      <c r="C123" s="34" t="s">
        <v>36</v>
      </c>
      <c r="D123" s="34" t="s">
        <v>46</v>
      </c>
      <c r="E123" s="34" t="s">
        <v>157</v>
      </c>
      <c r="F123" s="34" t="s">
        <v>146</v>
      </c>
      <c r="G123" s="21"/>
      <c r="H123" s="21"/>
      <c r="I123" s="21" t="s">
        <v>13</v>
      </c>
      <c r="J123" s="21" t="s">
        <v>38</v>
      </c>
      <c r="M123" s="12"/>
    </row>
    <row r="124" spans="1:13" ht="18" customHeight="1">
      <c r="A124" s="4">
        <v>123</v>
      </c>
      <c r="B124" s="37">
        <v>42116</v>
      </c>
      <c r="C124" s="34" t="s">
        <v>151</v>
      </c>
      <c r="D124" s="34" t="s">
        <v>10</v>
      </c>
      <c r="E124" s="34" t="s">
        <v>144</v>
      </c>
      <c r="F124" s="34" t="s">
        <v>15</v>
      </c>
      <c r="G124" s="21"/>
      <c r="H124" s="21"/>
      <c r="I124" s="21" t="s">
        <v>8</v>
      </c>
      <c r="J124" s="21" t="s">
        <v>26</v>
      </c>
      <c r="M124" s="12"/>
    </row>
    <row r="125" spans="1:13" ht="18" customHeight="1">
      <c r="A125" s="4">
        <v>124</v>
      </c>
      <c r="B125" s="37">
        <v>42116</v>
      </c>
      <c r="C125" s="34" t="s">
        <v>131</v>
      </c>
      <c r="D125" s="34" t="s">
        <v>104</v>
      </c>
      <c r="E125" s="34" t="s">
        <v>50</v>
      </c>
      <c r="F125" s="34" t="s">
        <v>28</v>
      </c>
      <c r="G125" s="21"/>
      <c r="H125" s="21"/>
      <c r="I125" s="21" t="s">
        <v>37</v>
      </c>
      <c r="J125" s="21" t="s">
        <v>19</v>
      </c>
      <c r="M125" s="12"/>
    </row>
    <row r="126" spans="1:13" ht="18" customHeight="1">
      <c r="A126" s="4">
        <v>125</v>
      </c>
      <c r="B126" s="37">
        <v>42116</v>
      </c>
      <c r="C126" s="34" t="s">
        <v>56</v>
      </c>
      <c r="D126" s="34" t="s">
        <v>4</v>
      </c>
      <c r="E126" s="34" t="s">
        <v>39</v>
      </c>
      <c r="F126" s="34" t="s">
        <v>12</v>
      </c>
      <c r="G126" s="21"/>
      <c r="H126" s="21"/>
      <c r="I126" s="21" t="s">
        <v>32</v>
      </c>
      <c r="J126" s="21" t="s">
        <v>31</v>
      </c>
      <c r="M126" s="12"/>
    </row>
    <row r="127" spans="1:13" ht="18" customHeight="1">
      <c r="A127" s="4">
        <v>126</v>
      </c>
      <c r="B127" s="37">
        <v>42116</v>
      </c>
      <c r="C127" s="34" t="s">
        <v>18</v>
      </c>
      <c r="D127" s="34" t="s">
        <v>72</v>
      </c>
      <c r="E127" s="34" t="s">
        <v>11</v>
      </c>
      <c r="F127" s="34" t="s">
        <v>23</v>
      </c>
      <c r="G127" s="21"/>
      <c r="H127" s="21"/>
      <c r="I127" s="21" t="s">
        <v>25</v>
      </c>
      <c r="J127" s="21" t="s">
        <v>9</v>
      </c>
      <c r="M127" s="12"/>
    </row>
    <row r="128" spans="1:13" ht="18" customHeight="1">
      <c r="A128" s="4">
        <v>127</v>
      </c>
      <c r="B128" s="37">
        <v>42117</v>
      </c>
      <c r="C128" s="34" t="s">
        <v>49</v>
      </c>
      <c r="D128" s="34" t="s">
        <v>142</v>
      </c>
      <c r="E128" s="34" t="s">
        <v>27</v>
      </c>
      <c r="F128" s="34" t="s">
        <v>153</v>
      </c>
      <c r="G128" s="21"/>
      <c r="H128" s="21"/>
      <c r="I128" s="21" t="s">
        <v>20</v>
      </c>
      <c r="J128" s="21" t="s">
        <v>14</v>
      </c>
      <c r="M128" s="12"/>
    </row>
    <row r="129" spans="1:13" ht="18" customHeight="1">
      <c r="A129" s="4">
        <v>128</v>
      </c>
      <c r="B129" s="37">
        <v>42118</v>
      </c>
      <c r="C129" s="34" t="s">
        <v>4</v>
      </c>
      <c r="D129" s="34" t="s">
        <v>21</v>
      </c>
      <c r="E129" s="34" t="s">
        <v>146</v>
      </c>
      <c r="F129" s="34" t="s">
        <v>22</v>
      </c>
      <c r="G129" s="21"/>
      <c r="H129" s="21"/>
      <c r="I129" s="21" t="s">
        <v>31</v>
      </c>
      <c r="J129" s="21" t="s">
        <v>26</v>
      </c>
      <c r="M129" s="12"/>
    </row>
    <row r="130" spans="1:13" ht="18" customHeight="1">
      <c r="A130" s="4">
        <v>129</v>
      </c>
      <c r="B130" s="37">
        <v>42118</v>
      </c>
      <c r="C130" s="34" t="s">
        <v>72</v>
      </c>
      <c r="D130" s="34" t="s">
        <v>7</v>
      </c>
      <c r="E130" s="34" t="s">
        <v>23</v>
      </c>
      <c r="F130" s="34" t="s">
        <v>30</v>
      </c>
      <c r="G130" s="21"/>
      <c r="H130" s="21"/>
      <c r="I130" s="21" t="s">
        <v>25</v>
      </c>
      <c r="J130" s="21" t="s">
        <v>32</v>
      </c>
      <c r="M130" s="12"/>
    </row>
    <row r="131" spans="1:13" ht="18" customHeight="1">
      <c r="A131" s="4">
        <v>130</v>
      </c>
      <c r="B131" s="37">
        <v>42118</v>
      </c>
      <c r="C131" s="34" t="s">
        <v>40</v>
      </c>
      <c r="D131" s="34" t="s">
        <v>33</v>
      </c>
      <c r="E131" s="34" t="s">
        <v>6</v>
      </c>
      <c r="F131" s="34" t="s">
        <v>35</v>
      </c>
      <c r="G131" s="21"/>
      <c r="H131" s="21"/>
      <c r="I131" s="21" t="s">
        <v>9</v>
      </c>
      <c r="J131" s="21" t="s">
        <v>8</v>
      </c>
      <c r="M131" s="12"/>
    </row>
    <row r="132" spans="1:13" ht="18" customHeight="1">
      <c r="A132" s="4">
        <v>131</v>
      </c>
      <c r="B132" s="37">
        <v>42118</v>
      </c>
      <c r="C132" s="34" t="s">
        <v>47</v>
      </c>
      <c r="D132" s="34" t="s">
        <v>16</v>
      </c>
      <c r="E132" s="34" t="s">
        <v>24</v>
      </c>
      <c r="F132" s="34" t="s">
        <v>29</v>
      </c>
      <c r="G132" s="21"/>
      <c r="H132" s="21"/>
      <c r="I132" s="21" t="s">
        <v>14</v>
      </c>
      <c r="J132" s="21" t="s">
        <v>37</v>
      </c>
      <c r="M132" s="12"/>
    </row>
    <row r="133" spans="1:13" ht="18" customHeight="1">
      <c r="A133" s="4">
        <v>132</v>
      </c>
      <c r="B133" s="37">
        <v>42118</v>
      </c>
      <c r="C133" s="34" t="s">
        <v>142</v>
      </c>
      <c r="D133" s="34" t="s">
        <v>48</v>
      </c>
      <c r="E133" s="34" t="s">
        <v>12</v>
      </c>
      <c r="F133" s="34" t="s">
        <v>17</v>
      </c>
      <c r="G133" s="21"/>
      <c r="H133" s="21"/>
      <c r="I133" s="21" t="s">
        <v>13</v>
      </c>
      <c r="J133" s="21" t="s">
        <v>20</v>
      </c>
      <c r="M133" s="12"/>
    </row>
    <row r="134" spans="1:13" ht="18" customHeight="1">
      <c r="A134" s="4">
        <v>133</v>
      </c>
      <c r="B134" s="37">
        <v>42119</v>
      </c>
      <c r="C134" s="34" t="s">
        <v>7</v>
      </c>
      <c r="D134" s="34" t="s">
        <v>23</v>
      </c>
      <c r="E134" s="34" t="s">
        <v>30</v>
      </c>
      <c r="F134" s="34" t="s">
        <v>18</v>
      </c>
      <c r="G134" s="21"/>
      <c r="H134" s="21"/>
      <c r="I134" s="21" t="s">
        <v>25</v>
      </c>
      <c r="J134" s="21" t="s">
        <v>32</v>
      </c>
      <c r="M134" s="12"/>
    </row>
    <row r="135" spans="1:13" ht="18" customHeight="1">
      <c r="A135" s="4">
        <v>134</v>
      </c>
      <c r="B135" s="37">
        <v>42119</v>
      </c>
      <c r="C135" s="34" t="s">
        <v>10</v>
      </c>
      <c r="D135" s="34" t="s">
        <v>144</v>
      </c>
      <c r="E135" s="34" t="s">
        <v>15</v>
      </c>
      <c r="F135" s="34" t="s">
        <v>43</v>
      </c>
      <c r="G135" s="21"/>
      <c r="H135" s="21"/>
      <c r="I135" s="21" t="s">
        <v>19</v>
      </c>
      <c r="J135" s="21" t="s">
        <v>38</v>
      </c>
      <c r="M135" s="12"/>
    </row>
    <row r="136" spans="1:13" ht="18" customHeight="1">
      <c r="A136" s="4">
        <v>135</v>
      </c>
      <c r="B136" s="37">
        <v>42119</v>
      </c>
      <c r="C136" s="34" t="s">
        <v>48</v>
      </c>
      <c r="D136" s="34" t="s">
        <v>12</v>
      </c>
      <c r="E136" s="36" t="s">
        <v>17</v>
      </c>
      <c r="F136" s="34" t="s">
        <v>36</v>
      </c>
      <c r="G136" s="21"/>
      <c r="H136" s="21"/>
      <c r="I136" s="21" t="s">
        <v>13</v>
      </c>
      <c r="J136" s="21" t="s">
        <v>20</v>
      </c>
      <c r="M136" s="12"/>
    </row>
    <row r="137" spans="1:13" ht="18" customHeight="1">
      <c r="A137" s="4">
        <v>136</v>
      </c>
      <c r="B137" s="37">
        <v>42119</v>
      </c>
      <c r="C137" s="34" t="s">
        <v>21</v>
      </c>
      <c r="D137" s="34" t="s">
        <v>146</v>
      </c>
      <c r="E137" s="34" t="s">
        <v>22</v>
      </c>
      <c r="F137" s="34" t="s">
        <v>56</v>
      </c>
      <c r="G137" s="21"/>
      <c r="H137" s="21"/>
      <c r="I137" s="21" t="s">
        <v>26</v>
      </c>
      <c r="J137" s="21" t="s">
        <v>31</v>
      </c>
      <c r="M137" s="12"/>
    </row>
    <row r="138" spans="1:13" ht="18" customHeight="1">
      <c r="A138" s="4">
        <v>137</v>
      </c>
      <c r="B138" s="37">
        <v>42119</v>
      </c>
      <c r="C138" s="34" t="s">
        <v>33</v>
      </c>
      <c r="D138" s="34" t="s">
        <v>6</v>
      </c>
      <c r="E138" s="34" t="s">
        <v>35</v>
      </c>
      <c r="F138" s="34" t="s">
        <v>151</v>
      </c>
      <c r="G138" s="21"/>
      <c r="H138" s="21"/>
      <c r="I138" s="21" t="s">
        <v>9</v>
      </c>
      <c r="J138" s="21" t="s">
        <v>8</v>
      </c>
      <c r="M138" s="12"/>
    </row>
    <row r="139" spans="1:13" ht="18" customHeight="1">
      <c r="A139" s="4">
        <v>138</v>
      </c>
      <c r="B139" s="37">
        <v>42119</v>
      </c>
      <c r="C139" s="34" t="s">
        <v>16</v>
      </c>
      <c r="D139" s="34" t="s">
        <v>24</v>
      </c>
      <c r="E139" s="34" t="s">
        <v>29</v>
      </c>
      <c r="F139" s="34" t="s">
        <v>49</v>
      </c>
      <c r="G139" s="21"/>
      <c r="H139" s="21"/>
      <c r="I139" s="21" t="s">
        <v>14</v>
      </c>
      <c r="J139" s="21" t="s">
        <v>37</v>
      </c>
      <c r="M139" s="12"/>
    </row>
    <row r="140" spans="1:13" ht="18" customHeight="1">
      <c r="A140" s="4">
        <v>139</v>
      </c>
      <c r="B140" s="37">
        <v>42120</v>
      </c>
      <c r="C140" s="34" t="s">
        <v>6</v>
      </c>
      <c r="D140" s="34" t="s">
        <v>35</v>
      </c>
      <c r="E140" s="34" t="s">
        <v>151</v>
      </c>
      <c r="F140" s="34" t="s">
        <v>40</v>
      </c>
      <c r="G140" s="21"/>
      <c r="H140" s="21"/>
      <c r="I140" s="21" t="s">
        <v>9</v>
      </c>
      <c r="J140" s="21" t="s">
        <v>8</v>
      </c>
      <c r="M140" s="12"/>
    </row>
    <row r="141" spans="1:13" ht="18" customHeight="1">
      <c r="A141" s="4">
        <v>140</v>
      </c>
      <c r="B141" s="37">
        <v>42120</v>
      </c>
      <c r="C141" s="34" t="s">
        <v>23</v>
      </c>
      <c r="D141" s="36" t="s">
        <v>30</v>
      </c>
      <c r="E141" s="34" t="s">
        <v>18</v>
      </c>
      <c r="F141" s="34" t="s">
        <v>72</v>
      </c>
      <c r="G141" s="21"/>
      <c r="H141" s="21"/>
      <c r="I141" s="21" t="s">
        <v>25</v>
      </c>
      <c r="J141" s="21" t="s">
        <v>32</v>
      </c>
      <c r="M141" s="12"/>
    </row>
    <row r="142" spans="1:13" ht="18" customHeight="1">
      <c r="A142" s="4">
        <v>141</v>
      </c>
      <c r="B142" s="37">
        <v>42120</v>
      </c>
      <c r="C142" s="34" t="s">
        <v>144</v>
      </c>
      <c r="D142" s="34" t="s">
        <v>15</v>
      </c>
      <c r="E142" s="34" t="s">
        <v>43</v>
      </c>
      <c r="F142" s="34" t="s">
        <v>161</v>
      </c>
      <c r="G142" s="21"/>
      <c r="H142" s="21"/>
      <c r="I142" s="21" t="s">
        <v>19</v>
      </c>
      <c r="J142" s="21" t="s">
        <v>38</v>
      </c>
      <c r="M142" s="12"/>
    </row>
    <row r="143" spans="1:13" ht="18" customHeight="1">
      <c r="A143" s="4">
        <v>142</v>
      </c>
      <c r="B143" s="37">
        <v>42120</v>
      </c>
      <c r="C143" s="34" t="s">
        <v>24</v>
      </c>
      <c r="D143" s="34" t="s">
        <v>29</v>
      </c>
      <c r="E143" s="34" t="s">
        <v>49</v>
      </c>
      <c r="F143" s="34" t="s">
        <v>47</v>
      </c>
      <c r="G143" s="21"/>
      <c r="H143" s="21"/>
      <c r="I143" s="21" t="s">
        <v>14</v>
      </c>
      <c r="J143" s="21" t="s">
        <v>37</v>
      </c>
      <c r="M143" s="12"/>
    </row>
    <row r="144" spans="1:13" ht="18" customHeight="1">
      <c r="A144" s="4">
        <v>143</v>
      </c>
      <c r="B144" s="37">
        <v>42120</v>
      </c>
      <c r="C144" s="36" t="s">
        <v>146</v>
      </c>
      <c r="D144" s="34" t="s">
        <v>22</v>
      </c>
      <c r="E144" s="34" t="s">
        <v>56</v>
      </c>
      <c r="F144" s="34" t="s">
        <v>4</v>
      </c>
      <c r="G144" s="21"/>
      <c r="H144" s="21"/>
      <c r="I144" s="21" t="s">
        <v>31</v>
      </c>
      <c r="J144" s="21" t="s">
        <v>26</v>
      </c>
      <c r="M144" s="13"/>
    </row>
    <row r="145" spans="1:13" ht="18" customHeight="1">
      <c r="A145" s="4">
        <v>144</v>
      </c>
      <c r="B145" s="37">
        <v>42120</v>
      </c>
      <c r="C145" s="34" t="s">
        <v>12</v>
      </c>
      <c r="D145" s="34" t="s">
        <v>17</v>
      </c>
      <c r="E145" s="34" t="s">
        <v>36</v>
      </c>
      <c r="F145" s="34" t="s">
        <v>142</v>
      </c>
      <c r="G145" s="21"/>
      <c r="H145" s="21"/>
      <c r="I145" s="21" t="s">
        <v>13</v>
      </c>
      <c r="J145" s="21" t="s">
        <v>20</v>
      </c>
      <c r="M145" s="12"/>
    </row>
    <row r="146" spans="1:13" ht="18" customHeight="1">
      <c r="A146" s="4">
        <v>145</v>
      </c>
      <c r="B146" s="37">
        <v>42122</v>
      </c>
      <c r="C146" s="34" t="s">
        <v>161</v>
      </c>
      <c r="D146" s="34" t="s">
        <v>11</v>
      </c>
      <c r="E146" s="34" t="s">
        <v>132</v>
      </c>
      <c r="F146" s="34" t="s">
        <v>10</v>
      </c>
      <c r="G146" s="21"/>
      <c r="H146" s="21"/>
      <c r="I146" s="21" t="s">
        <v>38</v>
      </c>
      <c r="J146" s="21" t="s">
        <v>14</v>
      </c>
      <c r="M146" s="12"/>
    </row>
    <row r="147" spans="1:13" ht="18" customHeight="1">
      <c r="A147" s="4">
        <v>146</v>
      </c>
      <c r="B147" s="37">
        <v>42122</v>
      </c>
      <c r="C147" s="34" t="s">
        <v>35</v>
      </c>
      <c r="D147" s="34" t="s">
        <v>36</v>
      </c>
      <c r="E147" s="34" t="s">
        <v>157</v>
      </c>
      <c r="F147" s="34" t="s">
        <v>16</v>
      </c>
      <c r="G147" s="21"/>
      <c r="H147" s="21"/>
      <c r="I147" s="21" t="s">
        <v>31</v>
      </c>
      <c r="J147" s="21" t="s">
        <v>25</v>
      </c>
      <c r="M147" s="12"/>
    </row>
    <row r="148" spans="1:13" ht="18" customHeight="1">
      <c r="A148" s="4">
        <v>147</v>
      </c>
      <c r="B148" s="37">
        <v>42122</v>
      </c>
      <c r="C148" s="34" t="s">
        <v>42</v>
      </c>
      <c r="D148" s="34" t="s">
        <v>39</v>
      </c>
      <c r="E148" s="34" t="s">
        <v>4</v>
      </c>
      <c r="F148" s="34" t="s">
        <v>33</v>
      </c>
      <c r="G148" s="21"/>
      <c r="H148" s="21"/>
      <c r="I148" s="21" t="s">
        <v>8</v>
      </c>
      <c r="J148" s="21" t="s">
        <v>32</v>
      </c>
      <c r="M148" s="12"/>
    </row>
    <row r="149" spans="1:13" ht="18" customHeight="1">
      <c r="A149" s="4">
        <v>148</v>
      </c>
      <c r="B149" s="37">
        <v>42122</v>
      </c>
      <c r="C149" s="34" t="s">
        <v>46</v>
      </c>
      <c r="D149" s="34" t="s">
        <v>50</v>
      </c>
      <c r="E149" s="34" t="s">
        <v>153</v>
      </c>
      <c r="F149" s="34" t="s">
        <v>7</v>
      </c>
      <c r="G149" s="21"/>
      <c r="H149" s="21"/>
      <c r="I149" s="21" t="s">
        <v>19</v>
      </c>
      <c r="J149" s="21" t="s">
        <v>13</v>
      </c>
      <c r="M149" s="12"/>
    </row>
    <row r="150" spans="1:13" ht="18" customHeight="1">
      <c r="A150" s="4">
        <v>149</v>
      </c>
      <c r="B150" s="37">
        <v>42122</v>
      </c>
      <c r="C150" s="34" t="s">
        <v>15</v>
      </c>
      <c r="D150" s="34" t="s">
        <v>43</v>
      </c>
      <c r="E150" s="34" t="s">
        <v>142</v>
      </c>
      <c r="F150" s="34" t="s">
        <v>44</v>
      </c>
      <c r="G150" s="21"/>
      <c r="H150" s="21"/>
      <c r="I150" s="21" t="s">
        <v>26</v>
      </c>
      <c r="J150" s="21" t="s">
        <v>9</v>
      </c>
      <c r="M150" s="12"/>
    </row>
    <row r="151" spans="1:13" ht="18" customHeight="1">
      <c r="A151" s="4">
        <v>150</v>
      </c>
      <c r="B151" s="37">
        <v>42122</v>
      </c>
      <c r="C151" s="34" t="s">
        <v>22</v>
      </c>
      <c r="D151" s="34" t="s">
        <v>27</v>
      </c>
      <c r="E151" s="34" t="s">
        <v>5</v>
      </c>
      <c r="F151" s="34" t="s">
        <v>21</v>
      </c>
      <c r="G151" s="21"/>
      <c r="H151" s="21"/>
      <c r="I151" s="21" t="s">
        <v>37</v>
      </c>
      <c r="J151" s="21" t="s">
        <v>20</v>
      </c>
      <c r="M151" s="12"/>
    </row>
    <row r="152" spans="1:13" ht="18" customHeight="1">
      <c r="A152" s="4">
        <v>151</v>
      </c>
      <c r="B152" s="37">
        <v>42123</v>
      </c>
      <c r="C152" s="34" t="s">
        <v>39</v>
      </c>
      <c r="D152" s="34" t="s">
        <v>4</v>
      </c>
      <c r="E152" s="34" t="s">
        <v>33</v>
      </c>
      <c r="F152" s="34" t="s">
        <v>131</v>
      </c>
      <c r="G152" s="21"/>
      <c r="H152" s="21"/>
      <c r="I152" s="21" t="s">
        <v>8</v>
      </c>
      <c r="J152" s="21" t="s">
        <v>32</v>
      </c>
      <c r="M152" s="12"/>
    </row>
    <row r="153" spans="1:13" ht="18" customHeight="1">
      <c r="A153" s="4">
        <v>152</v>
      </c>
      <c r="B153" s="37">
        <v>42123</v>
      </c>
      <c r="C153" s="34" t="s">
        <v>36</v>
      </c>
      <c r="D153" s="34" t="s">
        <v>157</v>
      </c>
      <c r="E153" s="34" t="s">
        <v>16</v>
      </c>
      <c r="F153" s="34" t="s">
        <v>12</v>
      </c>
      <c r="G153" s="21"/>
      <c r="H153" s="21"/>
      <c r="I153" s="21" t="s">
        <v>31</v>
      </c>
      <c r="J153" s="21" t="s">
        <v>25</v>
      </c>
      <c r="M153" s="12"/>
    </row>
    <row r="154" spans="1:13" ht="18" customHeight="1">
      <c r="A154" s="4">
        <v>153</v>
      </c>
      <c r="B154" s="37">
        <v>42123</v>
      </c>
      <c r="C154" s="34" t="s">
        <v>43</v>
      </c>
      <c r="D154" s="34" t="s">
        <v>142</v>
      </c>
      <c r="E154" s="34" t="s">
        <v>44</v>
      </c>
      <c r="F154" s="34" t="s">
        <v>45</v>
      </c>
      <c r="G154" s="21"/>
      <c r="H154" s="21"/>
      <c r="I154" s="21" t="s">
        <v>26</v>
      </c>
      <c r="J154" s="21" t="s">
        <v>9</v>
      </c>
      <c r="M154" s="12"/>
    </row>
    <row r="155" spans="1:13" ht="18" customHeight="1">
      <c r="A155" s="4">
        <v>154</v>
      </c>
      <c r="B155" s="37">
        <v>42123</v>
      </c>
      <c r="C155" s="34" t="s">
        <v>50</v>
      </c>
      <c r="D155" s="34" t="s">
        <v>153</v>
      </c>
      <c r="E155" s="34" t="s">
        <v>7</v>
      </c>
      <c r="F155" s="34" t="s">
        <v>41</v>
      </c>
      <c r="G155" s="21"/>
      <c r="H155" s="21"/>
      <c r="I155" s="21" t="s">
        <v>19</v>
      </c>
      <c r="J155" s="21" t="s">
        <v>13</v>
      </c>
      <c r="M155" s="12"/>
    </row>
    <row r="156" spans="1:13" ht="18" customHeight="1">
      <c r="A156" s="4">
        <v>155</v>
      </c>
      <c r="B156" s="37">
        <v>42123</v>
      </c>
      <c r="C156" s="34" t="s">
        <v>11</v>
      </c>
      <c r="D156" s="34" t="s">
        <v>132</v>
      </c>
      <c r="E156" s="34" t="s">
        <v>10</v>
      </c>
      <c r="F156" s="34" t="s">
        <v>144</v>
      </c>
      <c r="G156" s="21"/>
      <c r="H156" s="21"/>
      <c r="I156" s="21" t="s">
        <v>38</v>
      </c>
      <c r="J156" s="21" t="s">
        <v>14</v>
      </c>
      <c r="M156" s="12"/>
    </row>
    <row r="157" spans="1:13" ht="18" customHeight="1">
      <c r="A157" s="4">
        <v>156</v>
      </c>
      <c r="B157" s="37">
        <v>42123</v>
      </c>
      <c r="C157" s="34" t="s">
        <v>27</v>
      </c>
      <c r="D157" s="34" t="s">
        <v>5</v>
      </c>
      <c r="E157" s="34" t="s">
        <v>21</v>
      </c>
      <c r="F157" s="34" t="s">
        <v>6</v>
      </c>
      <c r="G157" s="21"/>
      <c r="H157" s="21"/>
      <c r="I157" s="21" t="s">
        <v>37</v>
      </c>
      <c r="J157" s="21" t="s">
        <v>20</v>
      </c>
      <c r="L157" s="53"/>
      <c r="M157" s="12"/>
    </row>
    <row r="158" spans="1:13" ht="18" customHeight="1">
      <c r="A158" s="4">
        <v>157</v>
      </c>
      <c r="B158" s="37">
        <v>42124</v>
      </c>
      <c r="C158" s="34" t="s">
        <v>4</v>
      </c>
      <c r="D158" s="34" t="s">
        <v>33</v>
      </c>
      <c r="E158" s="34" t="s">
        <v>131</v>
      </c>
      <c r="F158" s="34" t="s">
        <v>42</v>
      </c>
      <c r="G158" s="21"/>
      <c r="H158" s="21"/>
      <c r="I158" s="21" t="s">
        <v>8</v>
      </c>
      <c r="J158" s="21" t="s">
        <v>32</v>
      </c>
      <c r="L158" s="53"/>
      <c r="M158" s="12"/>
    </row>
    <row r="159" spans="1:13" ht="18" customHeight="1">
      <c r="A159" s="4">
        <v>158</v>
      </c>
      <c r="B159" s="37">
        <v>42124</v>
      </c>
      <c r="C159" s="34" t="s">
        <v>132</v>
      </c>
      <c r="D159" s="34" t="s">
        <v>10</v>
      </c>
      <c r="E159" s="36" t="s">
        <v>144</v>
      </c>
      <c r="F159" s="34" t="s">
        <v>161</v>
      </c>
      <c r="G159" s="21"/>
      <c r="H159" s="21"/>
      <c r="I159" s="21" t="s">
        <v>38</v>
      </c>
      <c r="J159" s="21" t="s">
        <v>14</v>
      </c>
      <c r="L159" s="53"/>
      <c r="M159" s="12"/>
    </row>
    <row r="160" spans="1:13" ht="18" customHeight="1">
      <c r="A160" s="4">
        <v>159</v>
      </c>
      <c r="B160" s="37">
        <v>42124</v>
      </c>
      <c r="C160" s="34" t="s">
        <v>153</v>
      </c>
      <c r="D160" s="34" t="s">
        <v>7</v>
      </c>
      <c r="E160" s="34" t="s">
        <v>41</v>
      </c>
      <c r="F160" s="34" t="s">
        <v>46</v>
      </c>
      <c r="G160" s="21"/>
      <c r="H160" s="21"/>
      <c r="I160" s="21" t="s">
        <v>19</v>
      </c>
      <c r="J160" s="21" t="s">
        <v>13</v>
      </c>
      <c r="L160" s="53"/>
      <c r="M160" s="12"/>
    </row>
    <row r="161" spans="1:13" ht="18" customHeight="1">
      <c r="A161" s="4">
        <v>160</v>
      </c>
      <c r="B161" s="37">
        <v>42124</v>
      </c>
      <c r="C161" s="34" t="s">
        <v>5</v>
      </c>
      <c r="D161" s="34" t="s">
        <v>21</v>
      </c>
      <c r="E161" s="34" t="s">
        <v>48</v>
      </c>
      <c r="F161" s="34" t="s">
        <v>22</v>
      </c>
      <c r="G161" s="21"/>
      <c r="H161" s="21"/>
      <c r="I161" s="21" t="s">
        <v>37</v>
      </c>
      <c r="J161" s="21" t="s">
        <v>20</v>
      </c>
      <c r="L161" s="53"/>
      <c r="M161" s="12"/>
    </row>
    <row r="162" spans="1:13" ht="18" customHeight="1">
      <c r="A162" s="4">
        <v>161</v>
      </c>
      <c r="B162" s="37">
        <v>42124</v>
      </c>
      <c r="C162" s="34" t="s">
        <v>142</v>
      </c>
      <c r="D162" s="34" t="s">
        <v>44</v>
      </c>
      <c r="E162" s="34" t="s">
        <v>45</v>
      </c>
      <c r="F162" s="34" t="s">
        <v>15</v>
      </c>
      <c r="G162" s="21"/>
      <c r="H162" s="21"/>
      <c r="I162" s="21" t="s">
        <v>26</v>
      </c>
      <c r="J162" s="21" t="s">
        <v>9</v>
      </c>
      <c r="M162" s="12"/>
    </row>
    <row r="163" spans="1:13" ht="18" customHeight="1">
      <c r="A163" s="4">
        <v>162</v>
      </c>
      <c r="B163" s="37">
        <v>42125</v>
      </c>
      <c r="C163" s="34" t="s">
        <v>157</v>
      </c>
      <c r="D163" s="34" t="s">
        <v>49</v>
      </c>
      <c r="E163" s="34" t="s">
        <v>22</v>
      </c>
      <c r="F163" s="34" t="s">
        <v>34</v>
      </c>
      <c r="G163" s="21"/>
      <c r="H163" s="21"/>
      <c r="I163" s="21" t="s">
        <v>8</v>
      </c>
      <c r="J163" s="21" t="s">
        <v>31</v>
      </c>
      <c r="M163" s="12"/>
    </row>
    <row r="164" spans="1:13" ht="18" customHeight="1">
      <c r="A164" s="4">
        <v>163</v>
      </c>
      <c r="B164" s="37">
        <v>42125</v>
      </c>
      <c r="C164" s="34" t="s">
        <v>44</v>
      </c>
      <c r="D164" s="34" t="s">
        <v>23</v>
      </c>
      <c r="E164" s="34" t="s">
        <v>72</v>
      </c>
      <c r="F164" s="34" t="s">
        <v>43</v>
      </c>
      <c r="G164" s="21"/>
      <c r="H164" s="21"/>
      <c r="I164" s="21" t="s">
        <v>26</v>
      </c>
      <c r="J164" s="21" t="s">
        <v>25</v>
      </c>
      <c r="M164" s="12"/>
    </row>
    <row r="165" spans="1:13" ht="18" customHeight="1">
      <c r="A165" s="4">
        <v>164</v>
      </c>
      <c r="B165" s="38">
        <v>42125</v>
      </c>
      <c r="C165" s="21" t="s">
        <v>29</v>
      </c>
      <c r="D165" s="21" t="s">
        <v>41</v>
      </c>
      <c r="E165" s="21" t="s">
        <v>47</v>
      </c>
      <c r="F165" s="21" t="s">
        <v>11</v>
      </c>
      <c r="G165" s="21"/>
      <c r="H165" s="21"/>
      <c r="I165" s="21" t="s">
        <v>20</v>
      </c>
      <c r="J165" s="21" t="s">
        <v>13</v>
      </c>
    </row>
    <row r="166" spans="1:13" ht="18" customHeight="1">
      <c r="A166" s="4">
        <v>165</v>
      </c>
      <c r="B166" s="38">
        <v>42125</v>
      </c>
      <c r="C166" s="21" t="s">
        <v>30</v>
      </c>
      <c r="D166" s="21" t="s">
        <v>18</v>
      </c>
      <c r="E166" s="21" t="s">
        <v>12</v>
      </c>
      <c r="F166" s="21" t="s">
        <v>39</v>
      </c>
      <c r="G166" s="21"/>
      <c r="H166" s="21"/>
      <c r="I166" s="21" t="s">
        <v>14</v>
      </c>
      <c r="J166" s="21" t="s">
        <v>19</v>
      </c>
    </row>
    <row r="167" spans="1:13" ht="18" customHeight="1">
      <c r="A167" s="4">
        <v>166</v>
      </c>
      <c r="B167" s="38">
        <v>42125</v>
      </c>
      <c r="C167" s="21" t="s">
        <v>17</v>
      </c>
      <c r="D167" s="21" t="s">
        <v>131</v>
      </c>
      <c r="E167" s="21" t="s">
        <v>28</v>
      </c>
      <c r="F167" s="21" t="s">
        <v>27</v>
      </c>
      <c r="G167" s="21"/>
      <c r="H167" s="21"/>
      <c r="I167" s="21" t="s">
        <v>9</v>
      </c>
      <c r="J167" s="21" t="s">
        <v>32</v>
      </c>
    </row>
    <row r="168" spans="1:13" ht="18" customHeight="1">
      <c r="A168" s="4">
        <v>167</v>
      </c>
      <c r="B168" s="38">
        <v>42126</v>
      </c>
      <c r="C168" s="21" t="s">
        <v>41</v>
      </c>
      <c r="D168" s="21" t="s">
        <v>47</v>
      </c>
      <c r="E168" s="21" t="s">
        <v>11</v>
      </c>
      <c r="F168" s="21" t="s">
        <v>24</v>
      </c>
      <c r="G168" s="21"/>
      <c r="H168" s="21"/>
      <c r="I168" s="21" t="s">
        <v>20</v>
      </c>
      <c r="J168" s="21" t="s">
        <v>13</v>
      </c>
    </row>
    <row r="169" spans="1:13" ht="18" customHeight="1">
      <c r="A169" s="4">
        <v>168</v>
      </c>
      <c r="B169" s="38">
        <v>42126</v>
      </c>
      <c r="C169" s="21" t="s">
        <v>49</v>
      </c>
      <c r="D169" s="21" t="s">
        <v>22</v>
      </c>
      <c r="E169" s="21" t="s">
        <v>34</v>
      </c>
      <c r="F169" s="21" t="s">
        <v>159</v>
      </c>
      <c r="G169" s="21"/>
      <c r="H169" s="21"/>
      <c r="I169" s="21" t="s">
        <v>8</v>
      </c>
      <c r="J169" s="21" t="s">
        <v>31</v>
      </c>
    </row>
    <row r="170" spans="1:13" ht="18" customHeight="1">
      <c r="A170" s="4">
        <v>169</v>
      </c>
      <c r="B170" s="38">
        <v>42126</v>
      </c>
      <c r="C170" s="21" t="s">
        <v>23</v>
      </c>
      <c r="D170" s="36" t="s">
        <v>72</v>
      </c>
      <c r="E170" s="21" t="s">
        <v>43</v>
      </c>
      <c r="F170" s="21" t="s">
        <v>146</v>
      </c>
      <c r="G170" s="21"/>
      <c r="H170" s="21"/>
      <c r="I170" s="21" t="s">
        <v>26</v>
      </c>
      <c r="J170" s="21" t="s">
        <v>25</v>
      </c>
    </row>
    <row r="171" spans="1:13" ht="18" customHeight="1">
      <c r="A171" s="4">
        <v>170</v>
      </c>
      <c r="B171" s="38">
        <v>42126</v>
      </c>
      <c r="C171" s="21" t="s">
        <v>131</v>
      </c>
      <c r="D171" s="21" t="s">
        <v>28</v>
      </c>
      <c r="E171" s="21" t="s">
        <v>27</v>
      </c>
      <c r="F171" s="21" t="s">
        <v>5</v>
      </c>
      <c r="G171" s="21"/>
      <c r="H171" s="21"/>
      <c r="I171" s="21" t="s">
        <v>9</v>
      </c>
      <c r="J171" s="21" t="s">
        <v>32</v>
      </c>
    </row>
    <row r="172" spans="1:13" ht="18" customHeight="1">
      <c r="A172" s="4">
        <v>171</v>
      </c>
      <c r="B172" s="38">
        <v>42126</v>
      </c>
      <c r="C172" s="36" t="s">
        <v>21</v>
      </c>
      <c r="D172" s="21" t="s">
        <v>6</v>
      </c>
      <c r="E172" s="21" t="s">
        <v>46</v>
      </c>
      <c r="F172" s="21" t="s">
        <v>35</v>
      </c>
      <c r="G172" s="21"/>
      <c r="H172" s="21"/>
      <c r="I172" s="21" t="s">
        <v>37</v>
      </c>
      <c r="J172" s="21" t="s">
        <v>38</v>
      </c>
      <c r="M172" s="13"/>
    </row>
    <row r="173" spans="1:13" ht="18" customHeight="1">
      <c r="A173" s="4">
        <v>172</v>
      </c>
      <c r="B173" s="38">
        <v>42126</v>
      </c>
      <c r="C173" s="21" t="s">
        <v>18</v>
      </c>
      <c r="D173" s="21" t="s">
        <v>12</v>
      </c>
      <c r="E173" s="21" t="s">
        <v>39</v>
      </c>
      <c r="F173" s="21" t="s">
        <v>55</v>
      </c>
      <c r="G173" s="21"/>
      <c r="H173" s="21"/>
      <c r="I173" s="21" t="s">
        <v>14</v>
      </c>
      <c r="J173" s="21" t="s">
        <v>19</v>
      </c>
    </row>
    <row r="174" spans="1:13" ht="18" customHeight="1">
      <c r="A174" s="4">
        <v>173</v>
      </c>
      <c r="B174" s="38">
        <v>42127</v>
      </c>
      <c r="C174" s="21" t="s">
        <v>72</v>
      </c>
      <c r="D174" s="21" t="s">
        <v>43</v>
      </c>
      <c r="E174" s="21" t="s">
        <v>146</v>
      </c>
      <c r="F174" s="21" t="s">
        <v>44</v>
      </c>
      <c r="G174" s="21"/>
      <c r="H174" s="21"/>
      <c r="I174" s="21" t="s">
        <v>26</v>
      </c>
      <c r="J174" s="21" t="s">
        <v>25</v>
      </c>
    </row>
    <row r="175" spans="1:13" ht="18" customHeight="1">
      <c r="A175" s="4">
        <v>174</v>
      </c>
      <c r="B175" s="38">
        <v>42127</v>
      </c>
      <c r="C175" s="21" t="s">
        <v>47</v>
      </c>
      <c r="D175" s="21" t="s">
        <v>11</v>
      </c>
      <c r="E175" s="21" t="s">
        <v>24</v>
      </c>
      <c r="F175" s="21" t="s">
        <v>29</v>
      </c>
      <c r="G175" s="21"/>
      <c r="H175" s="21"/>
      <c r="I175" s="21" t="s">
        <v>20</v>
      </c>
      <c r="J175" s="21" t="s">
        <v>13</v>
      </c>
    </row>
    <row r="176" spans="1:13" ht="18" customHeight="1">
      <c r="A176" s="4">
        <v>175</v>
      </c>
      <c r="B176" s="38">
        <v>42127</v>
      </c>
      <c r="C176" s="21" t="s">
        <v>6</v>
      </c>
      <c r="D176" s="21" t="s">
        <v>46</v>
      </c>
      <c r="E176" s="21" t="s">
        <v>35</v>
      </c>
      <c r="F176" s="21" t="s">
        <v>36</v>
      </c>
      <c r="G176" s="21"/>
      <c r="H176" s="21"/>
      <c r="I176" s="21" t="s">
        <v>37</v>
      </c>
      <c r="J176" s="21" t="s">
        <v>38</v>
      </c>
    </row>
    <row r="177" spans="1:13" ht="18" customHeight="1">
      <c r="A177" s="4">
        <v>176</v>
      </c>
      <c r="B177" s="37">
        <v>42127</v>
      </c>
      <c r="C177" s="34" t="s">
        <v>28</v>
      </c>
      <c r="D177" s="34" t="s">
        <v>27</v>
      </c>
      <c r="E177" s="34" t="s">
        <v>5</v>
      </c>
      <c r="F177" s="34" t="s">
        <v>17</v>
      </c>
      <c r="G177" s="21"/>
      <c r="H177" s="21"/>
      <c r="I177" s="21" t="s">
        <v>9</v>
      </c>
      <c r="J177" s="21" t="s">
        <v>32</v>
      </c>
      <c r="M177" s="12"/>
    </row>
    <row r="178" spans="1:13" ht="18" customHeight="1">
      <c r="A178" s="4">
        <v>177</v>
      </c>
      <c r="B178" s="37">
        <v>42127</v>
      </c>
      <c r="C178" s="34" t="s">
        <v>22</v>
      </c>
      <c r="D178" s="34" t="s">
        <v>34</v>
      </c>
      <c r="E178" s="34" t="s">
        <v>55</v>
      </c>
      <c r="F178" s="34" t="s">
        <v>157</v>
      </c>
      <c r="G178" s="21"/>
      <c r="H178" s="21"/>
      <c r="I178" s="21" t="s">
        <v>8</v>
      </c>
      <c r="J178" s="21" t="s">
        <v>31</v>
      </c>
      <c r="M178" s="12"/>
    </row>
    <row r="179" spans="1:13" ht="18" customHeight="1">
      <c r="A179" s="4">
        <v>178</v>
      </c>
      <c r="B179" s="37">
        <v>42127</v>
      </c>
      <c r="C179" s="34" t="s">
        <v>12</v>
      </c>
      <c r="D179" s="34" t="s">
        <v>39</v>
      </c>
      <c r="E179" s="34" t="s">
        <v>4</v>
      </c>
      <c r="F179" s="34" t="s">
        <v>30</v>
      </c>
      <c r="G179" s="21"/>
      <c r="H179" s="21"/>
      <c r="I179" s="21" t="s">
        <v>14</v>
      </c>
      <c r="J179" s="21" t="s">
        <v>19</v>
      </c>
      <c r="M179" s="12"/>
    </row>
    <row r="180" spans="1:13" ht="18" customHeight="1">
      <c r="A180" s="4">
        <v>179</v>
      </c>
      <c r="B180" s="37">
        <v>42128</v>
      </c>
      <c r="C180" s="34" t="s">
        <v>10</v>
      </c>
      <c r="D180" s="34" t="s">
        <v>5</v>
      </c>
      <c r="E180" s="34" t="s">
        <v>40</v>
      </c>
      <c r="F180" s="34" t="s">
        <v>18</v>
      </c>
      <c r="G180" s="21"/>
      <c r="H180" s="21"/>
      <c r="I180" s="21" t="s">
        <v>13</v>
      </c>
      <c r="J180" s="21" t="s">
        <v>14</v>
      </c>
      <c r="M180" s="12"/>
    </row>
    <row r="181" spans="1:13" ht="18" customHeight="1">
      <c r="A181" s="4">
        <v>180</v>
      </c>
      <c r="B181" s="37">
        <v>42128</v>
      </c>
      <c r="C181" s="34" t="s">
        <v>46</v>
      </c>
      <c r="D181" s="34" t="s">
        <v>24</v>
      </c>
      <c r="E181" s="34" t="s">
        <v>7</v>
      </c>
      <c r="F181" s="34" t="s">
        <v>50</v>
      </c>
      <c r="G181" s="21"/>
      <c r="H181" s="21"/>
      <c r="I181" s="21" t="s">
        <v>38</v>
      </c>
      <c r="J181" s="21" t="s">
        <v>20</v>
      </c>
      <c r="M181" s="12"/>
    </row>
    <row r="182" spans="1:13" ht="18" customHeight="1">
      <c r="A182" s="4">
        <v>181</v>
      </c>
      <c r="B182" s="37">
        <v>42128</v>
      </c>
      <c r="C182" s="34" t="s">
        <v>43</v>
      </c>
      <c r="D182" s="34" t="s">
        <v>16</v>
      </c>
      <c r="E182" s="34" t="s">
        <v>161</v>
      </c>
      <c r="F182" s="34" t="s">
        <v>48</v>
      </c>
      <c r="G182" s="21"/>
      <c r="H182" s="21"/>
      <c r="I182" s="21" t="s">
        <v>25</v>
      </c>
      <c r="J182" s="21" t="s">
        <v>8</v>
      </c>
      <c r="M182" s="12"/>
    </row>
    <row r="183" spans="1:13" ht="18" customHeight="1">
      <c r="A183" s="4">
        <v>182</v>
      </c>
      <c r="B183" s="37">
        <v>42128</v>
      </c>
      <c r="C183" s="34" t="s">
        <v>11</v>
      </c>
      <c r="D183" s="34" t="s">
        <v>146</v>
      </c>
      <c r="E183" s="34" t="s">
        <v>15</v>
      </c>
      <c r="F183" s="34" t="s">
        <v>23</v>
      </c>
      <c r="G183" s="21"/>
      <c r="H183" s="21"/>
      <c r="I183" s="21" t="s">
        <v>19</v>
      </c>
      <c r="J183" s="21" t="s">
        <v>37</v>
      </c>
      <c r="M183" s="12"/>
    </row>
    <row r="184" spans="1:13" ht="18" customHeight="1">
      <c r="A184" s="4">
        <v>183</v>
      </c>
      <c r="B184" s="37">
        <v>42128</v>
      </c>
      <c r="C184" s="34" t="s">
        <v>27</v>
      </c>
      <c r="D184" s="34" t="s">
        <v>35</v>
      </c>
      <c r="E184" s="34" t="s">
        <v>36</v>
      </c>
      <c r="F184" s="34" t="s">
        <v>41</v>
      </c>
      <c r="G184" s="21"/>
      <c r="H184" s="21"/>
      <c r="I184" s="21" t="s">
        <v>32</v>
      </c>
      <c r="J184" s="21" t="s">
        <v>26</v>
      </c>
      <c r="M184" s="12"/>
    </row>
    <row r="185" spans="1:13" ht="18" customHeight="1">
      <c r="A185" s="4">
        <v>184</v>
      </c>
      <c r="B185" s="37">
        <v>42128</v>
      </c>
      <c r="C185" s="34" t="s">
        <v>33</v>
      </c>
      <c r="D185" s="34" t="s">
        <v>55</v>
      </c>
      <c r="E185" s="34" t="s">
        <v>30</v>
      </c>
      <c r="F185" s="34" t="s">
        <v>49</v>
      </c>
      <c r="G185" s="21"/>
      <c r="H185" s="21"/>
      <c r="I185" s="21" t="s">
        <v>31</v>
      </c>
      <c r="J185" s="21" t="s">
        <v>9</v>
      </c>
      <c r="M185" s="12"/>
    </row>
    <row r="186" spans="1:13" ht="18" customHeight="1">
      <c r="A186" s="4">
        <v>185</v>
      </c>
      <c r="B186" s="37">
        <v>42129</v>
      </c>
      <c r="C186" s="34" t="s">
        <v>35</v>
      </c>
      <c r="D186" s="34" t="s">
        <v>36</v>
      </c>
      <c r="E186" s="34" t="s">
        <v>41</v>
      </c>
      <c r="F186" s="34" t="s">
        <v>6</v>
      </c>
      <c r="G186" s="21"/>
      <c r="H186" s="21"/>
      <c r="I186" s="21" t="s">
        <v>32</v>
      </c>
      <c r="J186" s="21" t="s">
        <v>26</v>
      </c>
      <c r="M186" s="12"/>
    </row>
    <row r="187" spans="1:13" ht="18" customHeight="1">
      <c r="A187" s="4">
        <v>186</v>
      </c>
      <c r="B187" s="37">
        <v>42129</v>
      </c>
      <c r="C187" s="34" t="s">
        <v>55</v>
      </c>
      <c r="D187" s="34" t="s">
        <v>30</v>
      </c>
      <c r="E187" s="34" t="s">
        <v>49</v>
      </c>
      <c r="F187" s="34" t="s">
        <v>142</v>
      </c>
      <c r="G187" s="21"/>
      <c r="H187" s="21"/>
      <c r="I187" s="21" t="s">
        <v>31</v>
      </c>
      <c r="J187" s="21" t="s">
        <v>9</v>
      </c>
      <c r="M187" s="12"/>
    </row>
    <row r="188" spans="1:13" ht="18" customHeight="1">
      <c r="A188" s="4">
        <v>187</v>
      </c>
      <c r="B188" s="37">
        <v>42129</v>
      </c>
      <c r="C188" s="34" t="s">
        <v>5</v>
      </c>
      <c r="D188" s="34" t="s">
        <v>40</v>
      </c>
      <c r="E188" s="36" t="s">
        <v>18</v>
      </c>
      <c r="F188" s="34" t="s">
        <v>28</v>
      </c>
      <c r="G188" s="21"/>
      <c r="H188" s="21"/>
      <c r="I188" s="21" t="s">
        <v>13</v>
      </c>
      <c r="J188" s="21" t="s">
        <v>14</v>
      </c>
      <c r="M188" s="12"/>
    </row>
    <row r="189" spans="1:13" ht="18" customHeight="1">
      <c r="A189" s="4">
        <v>188</v>
      </c>
      <c r="B189" s="37">
        <v>42129</v>
      </c>
      <c r="C189" s="34" t="s">
        <v>24</v>
      </c>
      <c r="D189" s="34" t="s">
        <v>7</v>
      </c>
      <c r="E189" s="34" t="s">
        <v>50</v>
      </c>
      <c r="F189" s="34" t="s">
        <v>153</v>
      </c>
      <c r="G189" s="21"/>
      <c r="H189" s="21"/>
      <c r="I189" s="21" t="s">
        <v>38</v>
      </c>
      <c r="J189" s="21" t="s">
        <v>20</v>
      </c>
      <c r="M189" s="12"/>
    </row>
    <row r="190" spans="1:13" ht="18" customHeight="1">
      <c r="A190" s="4">
        <v>189</v>
      </c>
      <c r="B190" s="37">
        <v>42129</v>
      </c>
      <c r="C190" s="34" t="s">
        <v>146</v>
      </c>
      <c r="D190" s="34" t="s">
        <v>15</v>
      </c>
      <c r="E190" s="34" t="s">
        <v>23</v>
      </c>
      <c r="F190" s="34" t="s">
        <v>72</v>
      </c>
      <c r="G190" s="21"/>
      <c r="H190" s="21"/>
      <c r="I190" s="21" t="s">
        <v>19</v>
      </c>
      <c r="J190" s="21" t="s">
        <v>37</v>
      </c>
      <c r="M190" s="12"/>
    </row>
    <row r="191" spans="1:13" ht="18" customHeight="1">
      <c r="A191" s="4">
        <v>190</v>
      </c>
      <c r="B191" s="37">
        <v>42129</v>
      </c>
      <c r="C191" s="34" t="s">
        <v>16</v>
      </c>
      <c r="D191" s="34" t="s">
        <v>161</v>
      </c>
      <c r="E191" s="34" t="s">
        <v>48</v>
      </c>
      <c r="F191" s="34" t="s">
        <v>132</v>
      </c>
      <c r="G191" s="21"/>
      <c r="H191" s="21"/>
      <c r="I191" s="21" t="s">
        <v>25</v>
      </c>
      <c r="J191" s="21" t="s">
        <v>8</v>
      </c>
      <c r="M191" s="12"/>
    </row>
    <row r="192" spans="1:13" ht="18" customHeight="1">
      <c r="A192" s="4">
        <v>191</v>
      </c>
      <c r="B192" s="37">
        <v>42130</v>
      </c>
      <c r="C192" s="34" t="s">
        <v>161</v>
      </c>
      <c r="D192" s="34" t="s">
        <v>48</v>
      </c>
      <c r="E192" s="34" t="s">
        <v>132</v>
      </c>
      <c r="F192" s="34" t="s">
        <v>43</v>
      </c>
      <c r="G192" s="21"/>
      <c r="H192" s="21"/>
      <c r="I192" s="21" t="s">
        <v>25</v>
      </c>
      <c r="J192" s="21" t="s">
        <v>8</v>
      </c>
      <c r="M192" s="12"/>
    </row>
    <row r="193" spans="1:13" ht="18" customHeight="1">
      <c r="A193" s="4">
        <v>192</v>
      </c>
      <c r="B193" s="37">
        <v>42130</v>
      </c>
      <c r="C193" s="34" t="s">
        <v>7</v>
      </c>
      <c r="D193" s="34" t="s">
        <v>50</v>
      </c>
      <c r="E193" s="34" t="s">
        <v>153</v>
      </c>
      <c r="F193" s="34" t="s">
        <v>46</v>
      </c>
      <c r="G193" s="21"/>
      <c r="H193" s="21"/>
      <c r="I193" s="21" t="s">
        <v>38</v>
      </c>
      <c r="J193" s="21" t="s">
        <v>20</v>
      </c>
      <c r="M193" s="12"/>
    </row>
    <row r="194" spans="1:13" ht="18" customHeight="1">
      <c r="A194" s="4">
        <v>193</v>
      </c>
      <c r="B194" s="37">
        <v>42130</v>
      </c>
      <c r="C194" s="34" t="s">
        <v>40</v>
      </c>
      <c r="D194" s="34" t="s">
        <v>18</v>
      </c>
      <c r="E194" s="34" t="s">
        <v>28</v>
      </c>
      <c r="F194" s="34" t="s">
        <v>10</v>
      </c>
      <c r="G194" s="21"/>
      <c r="H194" s="21"/>
      <c r="I194" s="21" t="s">
        <v>13</v>
      </c>
      <c r="J194" s="21" t="s">
        <v>14</v>
      </c>
      <c r="M194" s="12"/>
    </row>
    <row r="195" spans="1:13" ht="18" customHeight="1">
      <c r="A195" s="4">
        <v>194</v>
      </c>
      <c r="B195" s="37">
        <v>42130</v>
      </c>
      <c r="C195" s="34" t="s">
        <v>36</v>
      </c>
      <c r="D195" s="34" t="s">
        <v>41</v>
      </c>
      <c r="E195" s="34" t="s">
        <v>6</v>
      </c>
      <c r="F195" s="34" t="s">
        <v>27</v>
      </c>
      <c r="G195" s="21"/>
      <c r="H195" s="21"/>
      <c r="I195" s="21" t="s">
        <v>32</v>
      </c>
      <c r="J195" s="21" t="s">
        <v>26</v>
      </c>
      <c r="M195" s="12"/>
    </row>
    <row r="196" spans="1:13" ht="18" customHeight="1">
      <c r="A196" s="4">
        <v>195</v>
      </c>
      <c r="B196" s="37">
        <v>42130</v>
      </c>
      <c r="C196" s="34" t="s">
        <v>30</v>
      </c>
      <c r="D196" s="34" t="s">
        <v>49</v>
      </c>
      <c r="E196" s="34" t="s">
        <v>142</v>
      </c>
      <c r="F196" s="34" t="s">
        <v>33</v>
      </c>
      <c r="G196" s="21"/>
      <c r="H196" s="21"/>
      <c r="I196" s="21" t="s">
        <v>31</v>
      </c>
      <c r="J196" s="21" t="s">
        <v>9</v>
      </c>
      <c r="M196" s="12"/>
    </row>
    <row r="197" spans="1:13" ht="18" customHeight="1">
      <c r="A197" s="4">
        <v>196</v>
      </c>
      <c r="B197" s="37">
        <v>42130</v>
      </c>
      <c r="C197" s="34" t="s">
        <v>15</v>
      </c>
      <c r="D197" s="34" t="s">
        <v>23</v>
      </c>
      <c r="E197" s="34" t="s">
        <v>72</v>
      </c>
      <c r="F197" s="34" t="s">
        <v>11</v>
      </c>
      <c r="G197" s="21"/>
      <c r="H197" s="21"/>
      <c r="I197" s="21" t="s">
        <v>19</v>
      </c>
      <c r="J197" s="21" t="s">
        <v>37</v>
      </c>
      <c r="M197" s="12"/>
    </row>
    <row r="198" spans="1:13" ht="18" customHeight="1">
      <c r="A198" s="4">
        <v>197</v>
      </c>
      <c r="B198" s="37">
        <v>42132</v>
      </c>
      <c r="C198" s="34" t="s">
        <v>34</v>
      </c>
      <c r="D198" s="34" t="s">
        <v>142</v>
      </c>
      <c r="E198" s="34" t="s">
        <v>33</v>
      </c>
      <c r="F198" s="34" t="s">
        <v>146</v>
      </c>
      <c r="G198" s="21"/>
      <c r="H198" s="21"/>
      <c r="I198" s="21" t="s">
        <v>26</v>
      </c>
      <c r="J198" s="21" t="s">
        <v>31</v>
      </c>
      <c r="M198" s="12"/>
    </row>
    <row r="199" spans="1:13" ht="18" customHeight="1">
      <c r="A199" s="4">
        <v>198</v>
      </c>
      <c r="B199" s="37">
        <v>42132</v>
      </c>
      <c r="C199" s="34" t="s">
        <v>41</v>
      </c>
      <c r="D199" s="34" t="s">
        <v>4</v>
      </c>
      <c r="E199" s="34" t="s">
        <v>29</v>
      </c>
      <c r="F199" s="34" t="s">
        <v>5</v>
      </c>
      <c r="G199" s="21"/>
      <c r="H199" s="21"/>
      <c r="I199" s="21" t="s">
        <v>13</v>
      </c>
      <c r="J199" s="21" t="s">
        <v>37</v>
      </c>
      <c r="M199" s="12"/>
    </row>
    <row r="200" spans="1:13" ht="18" customHeight="1">
      <c r="A200" s="4">
        <v>199</v>
      </c>
      <c r="B200" s="37">
        <v>42132</v>
      </c>
      <c r="C200" s="34" t="s">
        <v>48</v>
      </c>
      <c r="D200" s="34" t="s">
        <v>153</v>
      </c>
      <c r="E200" s="34" t="s">
        <v>39</v>
      </c>
      <c r="F200" s="34" t="s">
        <v>21</v>
      </c>
      <c r="G200" s="21"/>
      <c r="H200" s="21"/>
      <c r="I200" s="21" t="s">
        <v>8</v>
      </c>
      <c r="J200" s="21" t="s">
        <v>32</v>
      </c>
      <c r="M200" s="12"/>
    </row>
    <row r="201" spans="1:13" ht="18" customHeight="1">
      <c r="A201" s="4">
        <v>200</v>
      </c>
      <c r="B201" s="37">
        <v>42132</v>
      </c>
      <c r="C201" s="34" t="s">
        <v>23</v>
      </c>
      <c r="D201" s="34" t="s">
        <v>132</v>
      </c>
      <c r="E201" s="34" t="s">
        <v>17</v>
      </c>
      <c r="F201" s="34" t="s">
        <v>16</v>
      </c>
      <c r="G201" s="21"/>
      <c r="H201" s="21"/>
      <c r="I201" s="21" t="s">
        <v>38</v>
      </c>
      <c r="J201" s="21" t="s">
        <v>19</v>
      </c>
      <c r="M201" s="12"/>
    </row>
    <row r="202" spans="1:13" ht="18" customHeight="1">
      <c r="A202" s="4">
        <v>201</v>
      </c>
      <c r="B202" s="37">
        <v>42132</v>
      </c>
      <c r="C202" s="34" t="s">
        <v>50</v>
      </c>
      <c r="D202" s="34" t="s">
        <v>28</v>
      </c>
      <c r="E202" s="34" t="s">
        <v>44</v>
      </c>
      <c r="F202" s="34" t="s">
        <v>35</v>
      </c>
      <c r="G202" s="21"/>
      <c r="H202" s="21"/>
      <c r="I202" s="21" t="s">
        <v>25</v>
      </c>
      <c r="J202" s="21" t="s">
        <v>9</v>
      </c>
      <c r="M202" s="12"/>
    </row>
    <row r="203" spans="1:13" ht="18" customHeight="1">
      <c r="A203" s="4">
        <v>202</v>
      </c>
      <c r="B203" s="37">
        <v>42133</v>
      </c>
      <c r="C203" s="34" t="s">
        <v>4</v>
      </c>
      <c r="D203" s="34" t="s">
        <v>29</v>
      </c>
      <c r="E203" s="34" t="s">
        <v>5</v>
      </c>
      <c r="F203" s="34" t="s">
        <v>12</v>
      </c>
      <c r="G203" s="21"/>
      <c r="H203" s="21"/>
      <c r="I203" s="21" t="s">
        <v>13</v>
      </c>
      <c r="J203" s="21" t="s">
        <v>37</v>
      </c>
      <c r="M203" s="12"/>
    </row>
    <row r="204" spans="1:13" ht="18" customHeight="1">
      <c r="A204" s="4">
        <v>203</v>
      </c>
      <c r="B204" s="37">
        <v>42133</v>
      </c>
      <c r="C204" s="34" t="s">
        <v>157</v>
      </c>
      <c r="D204" s="34" t="s">
        <v>42</v>
      </c>
      <c r="E204" s="34" t="s">
        <v>10</v>
      </c>
      <c r="F204" s="34" t="s">
        <v>144</v>
      </c>
      <c r="G204" s="21"/>
      <c r="H204" s="21"/>
      <c r="I204" s="21" t="s">
        <v>14</v>
      </c>
      <c r="J204" s="21" t="s">
        <v>20</v>
      </c>
      <c r="M204" s="12"/>
    </row>
    <row r="205" spans="1:13" ht="18" customHeight="1">
      <c r="A205" s="4">
        <v>204</v>
      </c>
      <c r="B205" s="37">
        <v>42133</v>
      </c>
      <c r="C205" s="34" t="s">
        <v>132</v>
      </c>
      <c r="D205" s="34" t="s">
        <v>17</v>
      </c>
      <c r="E205" s="34" t="s">
        <v>16</v>
      </c>
      <c r="F205" s="34" t="s">
        <v>43</v>
      </c>
      <c r="G205" s="21"/>
      <c r="H205" s="21"/>
      <c r="I205" s="21" t="s">
        <v>38</v>
      </c>
      <c r="J205" s="21" t="s">
        <v>19</v>
      </c>
      <c r="M205" s="12"/>
    </row>
    <row r="206" spans="1:13" ht="18" customHeight="1">
      <c r="A206" s="4">
        <v>205</v>
      </c>
      <c r="B206" s="37">
        <v>42133</v>
      </c>
      <c r="C206" s="34" t="s">
        <v>153</v>
      </c>
      <c r="D206" s="34" t="s">
        <v>39</v>
      </c>
      <c r="E206" s="34" t="s">
        <v>21</v>
      </c>
      <c r="F206" s="34" t="s">
        <v>22</v>
      </c>
      <c r="G206" s="21"/>
      <c r="H206" s="21"/>
      <c r="I206" s="21" t="s">
        <v>8</v>
      </c>
      <c r="J206" s="21" t="s">
        <v>32</v>
      </c>
      <c r="M206" s="12"/>
    </row>
    <row r="207" spans="1:13" ht="18" customHeight="1">
      <c r="A207" s="4">
        <v>206</v>
      </c>
      <c r="B207" s="37">
        <v>42133</v>
      </c>
      <c r="C207" s="34" t="s">
        <v>28</v>
      </c>
      <c r="D207" s="34" t="s">
        <v>44</v>
      </c>
      <c r="E207" s="34" t="s">
        <v>35</v>
      </c>
      <c r="F207" s="34" t="s">
        <v>36</v>
      </c>
      <c r="G207" s="21"/>
      <c r="H207" s="21"/>
      <c r="I207" s="21" t="s">
        <v>25</v>
      </c>
      <c r="J207" s="21" t="s">
        <v>9</v>
      </c>
      <c r="M207" s="12"/>
    </row>
    <row r="208" spans="1:13" ht="18" customHeight="1">
      <c r="A208" s="4">
        <v>207</v>
      </c>
      <c r="B208" s="37">
        <v>42133</v>
      </c>
      <c r="C208" s="34" t="s">
        <v>142</v>
      </c>
      <c r="D208" s="34" t="s">
        <v>33</v>
      </c>
      <c r="E208" s="34" t="s">
        <v>146</v>
      </c>
      <c r="F208" s="34" t="s">
        <v>15</v>
      </c>
      <c r="G208" s="21"/>
      <c r="H208" s="21"/>
      <c r="I208" s="21" t="s">
        <v>26</v>
      </c>
      <c r="J208" s="21" t="s">
        <v>31</v>
      </c>
      <c r="M208" s="12"/>
    </row>
    <row r="209" spans="1:13" ht="18" customHeight="1">
      <c r="A209" s="4">
        <v>208</v>
      </c>
      <c r="B209" s="37">
        <v>42134</v>
      </c>
      <c r="C209" s="34" t="s">
        <v>39</v>
      </c>
      <c r="D209" s="34" t="s">
        <v>21</v>
      </c>
      <c r="E209" s="34" t="s">
        <v>22</v>
      </c>
      <c r="F209" s="34" t="s">
        <v>48</v>
      </c>
      <c r="G209" s="21"/>
      <c r="H209" s="21"/>
      <c r="I209" s="21" t="s">
        <v>8</v>
      </c>
      <c r="J209" s="21" t="s">
        <v>32</v>
      </c>
      <c r="M209" s="12"/>
    </row>
    <row r="210" spans="1:13" ht="18" customHeight="1">
      <c r="A210" s="4">
        <v>209</v>
      </c>
      <c r="B210" s="37">
        <v>42134</v>
      </c>
      <c r="C210" s="34" t="s">
        <v>42</v>
      </c>
      <c r="D210" s="34" t="s">
        <v>10</v>
      </c>
      <c r="E210" s="34" t="s">
        <v>144</v>
      </c>
      <c r="F210" s="34" t="s">
        <v>47</v>
      </c>
      <c r="G210" s="21"/>
      <c r="H210" s="21"/>
      <c r="I210" s="21" t="s">
        <v>14</v>
      </c>
      <c r="J210" s="21" t="s">
        <v>20</v>
      </c>
      <c r="M210" s="12"/>
    </row>
    <row r="211" spans="1:13" ht="18" customHeight="1">
      <c r="A211" s="4">
        <v>210</v>
      </c>
      <c r="B211" s="37">
        <v>42134</v>
      </c>
      <c r="C211" s="34" t="s">
        <v>44</v>
      </c>
      <c r="D211" s="34" t="s">
        <v>35</v>
      </c>
      <c r="E211" s="34" t="s">
        <v>36</v>
      </c>
      <c r="F211" s="34" t="s">
        <v>50</v>
      </c>
      <c r="G211" s="21"/>
      <c r="H211" s="21"/>
      <c r="I211" s="21" t="s">
        <v>25</v>
      </c>
      <c r="J211" s="21" t="s">
        <v>9</v>
      </c>
      <c r="M211" s="12"/>
    </row>
    <row r="212" spans="1:13" ht="18" customHeight="1">
      <c r="A212" s="4">
        <v>211</v>
      </c>
      <c r="B212" s="37">
        <v>42134</v>
      </c>
      <c r="C212" s="34" t="s">
        <v>29</v>
      </c>
      <c r="D212" s="34" t="s">
        <v>5</v>
      </c>
      <c r="E212" s="34" t="s">
        <v>12</v>
      </c>
      <c r="F212" s="34" t="s">
        <v>41</v>
      </c>
      <c r="G212" s="21"/>
      <c r="H212" s="21"/>
      <c r="I212" s="21" t="s">
        <v>13</v>
      </c>
      <c r="J212" s="21" t="s">
        <v>37</v>
      </c>
      <c r="M212" s="12"/>
    </row>
    <row r="213" spans="1:13" ht="18" customHeight="1">
      <c r="A213" s="4">
        <v>212</v>
      </c>
      <c r="B213" s="37">
        <v>42134</v>
      </c>
      <c r="C213" s="34" t="s">
        <v>17</v>
      </c>
      <c r="D213" s="36" t="s">
        <v>16</v>
      </c>
      <c r="E213" s="34" t="s">
        <v>43</v>
      </c>
      <c r="F213" s="34" t="s">
        <v>23</v>
      </c>
      <c r="G213" s="21"/>
      <c r="H213" s="21"/>
      <c r="I213" s="21" t="s">
        <v>38</v>
      </c>
      <c r="J213" s="21" t="s">
        <v>19</v>
      </c>
      <c r="M213" s="12"/>
    </row>
    <row r="214" spans="1:13" ht="18" customHeight="1">
      <c r="A214" s="4">
        <v>213</v>
      </c>
      <c r="B214" s="37">
        <v>42134</v>
      </c>
      <c r="C214" s="34" t="s">
        <v>33</v>
      </c>
      <c r="D214" s="34" t="s">
        <v>146</v>
      </c>
      <c r="E214" s="34" t="s">
        <v>15</v>
      </c>
      <c r="F214" s="34" t="s">
        <v>34</v>
      </c>
      <c r="G214" s="21"/>
      <c r="H214" s="21"/>
      <c r="I214" s="21" t="s">
        <v>26</v>
      </c>
      <c r="J214" s="21" t="s">
        <v>31</v>
      </c>
      <c r="M214" s="12"/>
    </row>
    <row r="215" spans="1:13" ht="18" customHeight="1">
      <c r="A215" s="4">
        <v>214</v>
      </c>
      <c r="B215" s="37">
        <v>42136</v>
      </c>
      <c r="C215" s="34" t="s">
        <v>161</v>
      </c>
      <c r="D215" s="34" t="s">
        <v>45</v>
      </c>
      <c r="E215" s="34" t="s">
        <v>47</v>
      </c>
      <c r="F215" s="34" t="s">
        <v>132</v>
      </c>
      <c r="G215" s="21"/>
      <c r="H215" s="21"/>
      <c r="I215" s="21" t="s">
        <v>26</v>
      </c>
      <c r="J215" s="21" t="s">
        <v>9</v>
      </c>
      <c r="M215" s="12"/>
    </row>
    <row r="216" spans="1:13" ht="18" customHeight="1">
      <c r="A216" s="4">
        <v>215</v>
      </c>
      <c r="B216" s="37">
        <v>42136</v>
      </c>
      <c r="C216" s="34" t="s">
        <v>21</v>
      </c>
      <c r="D216" s="34" t="s">
        <v>144</v>
      </c>
      <c r="E216" s="34" t="s">
        <v>46</v>
      </c>
      <c r="F216" s="34" t="s">
        <v>4</v>
      </c>
      <c r="G216" s="21"/>
      <c r="H216" s="21"/>
      <c r="I216" s="21" t="s">
        <v>37</v>
      </c>
      <c r="J216" s="21" t="s">
        <v>19</v>
      </c>
      <c r="M216" s="12"/>
    </row>
    <row r="217" spans="1:13" ht="18" customHeight="1">
      <c r="A217" s="4">
        <v>216</v>
      </c>
      <c r="B217" s="37">
        <v>42136</v>
      </c>
      <c r="C217" s="34" t="s">
        <v>18</v>
      </c>
      <c r="D217" s="34" t="s">
        <v>72</v>
      </c>
      <c r="E217" s="34" t="s">
        <v>40</v>
      </c>
      <c r="F217" s="34" t="s">
        <v>131</v>
      </c>
      <c r="G217" s="21"/>
      <c r="H217" s="21"/>
      <c r="I217" s="21" t="s">
        <v>31</v>
      </c>
      <c r="J217" s="21" t="s">
        <v>32</v>
      </c>
      <c r="M217" s="12"/>
    </row>
    <row r="218" spans="1:13" ht="18" customHeight="1">
      <c r="A218" s="4">
        <v>217</v>
      </c>
      <c r="B218" s="37">
        <v>42137</v>
      </c>
      <c r="C218" s="34" t="s">
        <v>45</v>
      </c>
      <c r="D218" s="34" t="s">
        <v>47</v>
      </c>
      <c r="E218" s="34" t="s">
        <v>132</v>
      </c>
      <c r="F218" s="34" t="s">
        <v>44</v>
      </c>
      <c r="G218" s="21"/>
      <c r="H218" s="21"/>
      <c r="I218" s="21" t="s">
        <v>26</v>
      </c>
      <c r="J218" s="21" t="s">
        <v>9</v>
      </c>
      <c r="M218" s="12"/>
    </row>
    <row r="219" spans="1:13" ht="18" customHeight="1">
      <c r="A219" s="4">
        <v>218</v>
      </c>
      <c r="B219" s="37">
        <v>42137</v>
      </c>
      <c r="C219" s="34" t="s">
        <v>72</v>
      </c>
      <c r="D219" s="34" t="s">
        <v>40</v>
      </c>
      <c r="E219" s="34" t="s">
        <v>131</v>
      </c>
      <c r="F219" s="34" t="s">
        <v>7</v>
      </c>
      <c r="G219" s="21"/>
      <c r="H219" s="21"/>
      <c r="I219" s="21" t="s">
        <v>31</v>
      </c>
      <c r="J219" s="21" t="s">
        <v>32</v>
      </c>
      <c r="M219" s="12"/>
    </row>
    <row r="220" spans="1:13" ht="18" customHeight="1">
      <c r="A220" s="4">
        <v>219</v>
      </c>
      <c r="B220" s="37">
        <v>42137</v>
      </c>
      <c r="C220" s="36" t="s">
        <v>6</v>
      </c>
      <c r="D220" s="34" t="s">
        <v>11</v>
      </c>
      <c r="E220" s="34" t="s">
        <v>153</v>
      </c>
      <c r="F220" s="34" t="s">
        <v>42</v>
      </c>
      <c r="G220" s="21"/>
      <c r="H220" s="21"/>
      <c r="I220" s="21" t="s">
        <v>13</v>
      </c>
      <c r="J220" s="21" t="s">
        <v>20</v>
      </c>
      <c r="M220" s="13"/>
    </row>
    <row r="221" spans="1:13" ht="18" customHeight="1">
      <c r="A221" s="4">
        <v>220</v>
      </c>
      <c r="B221" s="37">
        <v>42137</v>
      </c>
      <c r="C221" s="34" t="s">
        <v>144</v>
      </c>
      <c r="D221" s="34" t="s">
        <v>46</v>
      </c>
      <c r="E221" s="34" t="s">
        <v>4</v>
      </c>
      <c r="F221" s="34" t="s">
        <v>39</v>
      </c>
      <c r="G221" s="21"/>
      <c r="H221" s="21"/>
      <c r="I221" s="21" t="s">
        <v>37</v>
      </c>
      <c r="J221" s="21" t="s">
        <v>19</v>
      </c>
      <c r="M221" s="12"/>
    </row>
    <row r="222" spans="1:13" ht="18" customHeight="1">
      <c r="A222" s="4">
        <v>221</v>
      </c>
      <c r="B222" s="37">
        <v>42137</v>
      </c>
      <c r="C222" s="34" t="s">
        <v>22</v>
      </c>
      <c r="D222" s="34" t="s">
        <v>27</v>
      </c>
      <c r="E222" s="34" t="s">
        <v>28</v>
      </c>
      <c r="F222" s="34" t="s">
        <v>30</v>
      </c>
      <c r="G222" s="21"/>
      <c r="H222" s="21"/>
      <c r="I222" s="21" t="s">
        <v>14</v>
      </c>
      <c r="J222" s="21" t="s">
        <v>38</v>
      </c>
      <c r="M222" s="12"/>
    </row>
    <row r="223" spans="1:13" ht="18" customHeight="1">
      <c r="A223" s="4">
        <v>222</v>
      </c>
      <c r="B223" s="37">
        <v>42137</v>
      </c>
      <c r="C223" s="34" t="s">
        <v>12</v>
      </c>
      <c r="D223" s="34" t="s">
        <v>23</v>
      </c>
      <c r="E223" s="34" t="s">
        <v>24</v>
      </c>
      <c r="F223" s="34" t="s">
        <v>17</v>
      </c>
      <c r="G223" s="21"/>
      <c r="H223" s="21"/>
      <c r="I223" s="21" t="s">
        <v>8</v>
      </c>
      <c r="J223" s="21" t="s">
        <v>25</v>
      </c>
      <c r="M223" s="12"/>
    </row>
    <row r="224" spans="1:13" ht="18" customHeight="1">
      <c r="A224" s="4">
        <v>223</v>
      </c>
      <c r="B224" s="37">
        <v>42138</v>
      </c>
      <c r="C224" s="34" t="s">
        <v>40</v>
      </c>
      <c r="D224" s="34" t="s">
        <v>131</v>
      </c>
      <c r="E224" s="34" t="s">
        <v>7</v>
      </c>
      <c r="F224" s="34" t="s">
        <v>18</v>
      </c>
      <c r="G224" s="21"/>
      <c r="H224" s="21"/>
      <c r="I224" s="21" t="s">
        <v>31</v>
      </c>
      <c r="J224" s="21" t="s">
        <v>32</v>
      </c>
      <c r="M224" s="12"/>
    </row>
    <row r="225" spans="1:13" ht="18" customHeight="1">
      <c r="A225" s="4">
        <v>224</v>
      </c>
      <c r="B225" s="37">
        <v>42138</v>
      </c>
      <c r="C225" s="34" t="s">
        <v>46</v>
      </c>
      <c r="D225" s="34" t="s">
        <v>4</v>
      </c>
      <c r="E225" s="34" t="s">
        <v>39</v>
      </c>
      <c r="F225" s="34" t="s">
        <v>21</v>
      </c>
      <c r="G225" s="21"/>
      <c r="H225" s="21"/>
      <c r="I225" s="21" t="s">
        <v>37</v>
      </c>
      <c r="J225" s="21" t="s">
        <v>19</v>
      </c>
      <c r="M225" s="12"/>
    </row>
    <row r="226" spans="1:13" ht="18" customHeight="1">
      <c r="A226" s="4">
        <v>225</v>
      </c>
      <c r="B226" s="37">
        <v>42138</v>
      </c>
      <c r="C226" s="34" t="s">
        <v>11</v>
      </c>
      <c r="D226" s="34" t="s">
        <v>153</v>
      </c>
      <c r="E226" s="34" t="s">
        <v>42</v>
      </c>
      <c r="F226" s="34" t="s">
        <v>49</v>
      </c>
      <c r="G226" s="21"/>
      <c r="H226" s="21"/>
      <c r="I226" s="21" t="s">
        <v>13</v>
      </c>
      <c r="J226" s="21" t="s">
        <v>20</v>
      </c>
      <c r="M226" s="12"/>
    </row>
    <row r="227" spans="1:13" ht="18" customHeight="1">
      <c r="A227" s="4">
        <v>226</v>
      </c>
      <c r="B227" s="37">
        <v>42138</v>
      </c>
      <c r="C227" s="34" t="s">
        <v>27</v>
      </c>
      <c r="D227" s="34" t="s">
        <v>28</v>
      </c>
      <c r="E227" s="34" t="s">
        <v>30</v>
      </c>
      <c r="F227" s="34" t="s">
        <v>10</v>
      </c>
      <c r="G227" s="21"/>
      <c r="H227" s="21"/>
      <c r="I227" s="21" t="s">
        <v>14</v>
      </c>
      <c r="J227" s="21" t="s">
        <v>38</v>
      </c>
      <c r="M227" s="12"/>
    </row>
    <row r="228" spans="1:13" ht="18" customHeight="1">
      <c r="A228" s="4">
        <v>227</v>
      </c>
      <c r="B228" s="37">
        <v>42139</v>
      </c>
      <c r="C228" s="34" t="s">
        <v>5</v>
      </c>
      <c r="D228" s="34" t="s">
        <v>17</v>
      </c>
      <c r="E228" s="34" t="s">
        <v>21</v>
      </c>
      <c r="F228" s="34" t="s">
        <v>6</v>
      </c>
      <c r="G228" s="21"/>
      <c r="H228" s="21"/>
      <c r="I228" s="21" t="s">
        <v>20</v>
      </c>
      <c r="J228" s="21" t="s">
        <v>38</v>
      </c>
      <c r="M228" s="12"/>
    </row>
    <row r="229" spans="1:13" ht="18" customHeight="1">
      <c r="A229" s="4">
        <v>228</v>
      </c>
      <c r="B229" s="37">
        <v>42139</v>
      </c>
      <c r="C229" s="34" t="s">
        <v>131</v>
      </c>
      <c r="D229" s="34" t="s">
        <v>7</v>
      </c>
      <c r="E229" s="34" t="s">
        <v>18</v>
      </c>
      <c r="F229" s="34" t="s">
        <v>72</v>
      </c>
      <c r="G229" s="21"/>
      <c r="H229" s="21"/>
      <c r="I229" s="21" t="s">
        <v>31</v>
      </c>
      <c r="J229" s="21" t="s">
        <v>26</v>
      </c>
      <c r="M229" s="12"/>
    </row>
    <row r="230" spans="1:13" ht="18" customHeight="1">
      <c r="A230" s="4">
        <v>229</v>
      </c>
      <c r="B230" s="37">
        <v>42139</v>
      </c>
      <c r="C230" s="34" t="s">
        <v>24</v>
      </c>
      <c r="D230" s="34" t="s">
        <v>36</v>
      </c>
      <c r="E230" s="34" t="s">
        <v>34</v>
      </c>
      <c r="F230" s="34" t="s">
        <v>142</v>
      </c>
      <c r="G230" s="21"/>
      <c r="H230" s="21"/>
      <c r="I230" s="21" t="s">
        <v>37</v>
      </c>
      <c r="J230" s="21" t="s">
        <v>14</v>
      </c>
      <c r="M230" s="12"/>
    </row>
    <row r="231" spans="1:13" ht="18" customHeight="1">
      <c r="A231" s="4">
        <v>230</v>
      </c>
      <c r="B231" s="37">
        <v>42139</v>
      </c>
      <c r="C231" s="34" t="s">
        <v>146</v>
      </c>
      <c r="D231" s="34" t="s">
        <v>15</v>
      </c>
      <c r="E231" s="34" t="s">
        <v>50</v>
      </c>
      <c r="F231" s="34" t="s">
        <v>45</v>
      </c>
      <c r="G231" s="21"/>
      <c r="H231" s="21"/>
      <c r="I231" s="21" t="s">
        <v>25</v>
      </c>
      <c r="J231" s="21" t="s">
        <v>32</v>
      </c>
      <c r="M231" s="12"/>
    </row>
    <row r="232" spans="1:13" ht="18" customHeight="1">
      <c r="A232" s="4">
        <v>231</v>
      </c>
      <c r="B232" s="37">
        <v>42139</v>
      </c>
      <c r="C232" s="34" t="s">
        <v>16</v>
      </c>
      <c r="D232" s="34" t="s">
        <v>43</v>
      </c>
      <c r="E232" s="34" t="s">
        <v>48</v>
      </c>
      <c r="F232" s="34" t="s">
        <v>22</v>
      </c>
      <c r="G232" s="21"/>
      <c r="H232" s="21"/>
      <c r="I232" s="21" t="s">
        <v>19</v>
      </c>
      <c r="J232" s="21" t="s">
        <v>13</v>
      </c>
      <c r="M232" s="12"/>
    </row>
    <row r="233" spans="1:13" ht="18" customHeight="1">
      <c r="A233" s="4">
        <v>232</v>
      </c>
      <c r="B233" s="37">
        <v>42140</v>
      </c>
      <c r="C233" s="34" t="s">
        <v>4</v>
      </c>
      <c r="D233" s="34" t="s">
        <v>30</v>
      </c>
      <c r="E233" s="34" t="s">
        <v>161</v>
      </c>
      <c r="F233" s="34" t="s">
        <v>12</v>
      </c>
      <c r="G233" s="21"/>
      <c r="H233" s="21"/>
      <c r="I233" s="21" t="s">
        <v>9</v>
      </c>
      <c r="J233" s="21" t="s">
        <v>8</v>
      </c>
      <c r="M233" s="12"/>
    </row>
    <row r="234" spans="1:13" ht="18" customHeight="1">
      <c r="A234" s="4">
        <v>233</v>
      </c>
      <c r="B234" s="37">
        <v>42140</v>
      </c>
      <c r="C234" s="34" t="s">
        <v>7</v>
      </c>
      <c r="D234" s="34" t="s">
        <v>18</v>
      </c>
      <c r="E234" s="34" t="s">
        <v>72</v>
      </c>
      <c r="F234" s="34" t="s">
        <v>40</v>
      </c>
      <c r="G234" s="21"/>
      <c r="H234" s="21"/>
      <c r="I234" s="21" t="s">
        <v>31</v>
      </c>
      <c r="J234" s="21" t="s">
        <v>26</v>
      </c>
      <c r="M234" s="12"/>
    </row>
    <row r="235" spans="1:13" ht="18" customHeight="1">
      <c r="A235" s="4">
        <v>234</v>
      </c>
      <c r="B235" s="37">
        <v>42140</v>
      </c>
      <c r="C235" s="34" t="s">
        <v>36</v>
      </c>
      <c r="D235" s="34" t="s">
        <v>34</v>
      </c>
      <c r="E235" s="36" t="s">
        <v>142</v>
      </c>
      <c r="F235" s="34" t="s">
        <v>27</v>
      </c>
      <c r="G235" s="21"/>
      <c r="H235" s="21"/>
      <c r="I235" s="21" t="s">
        <v>37</v>
      </c>
      <c r="J235" s="21" t="s">
        <v>14</v>
      </c>
      <c r="M235" s="12"/>
    </row>
    <row r="236" spans="1:13" ht="18" customHeight="1">
      <c r="A236" s="4">
        <v>235</v>
      </c>
      <c r="B236" s="37">
        <v>42140</v>
      </c>
      <c r="C236" s="34" t="s">
        <v>43</v>
      </c>
      <c r="D236" s="34" t="s">
        <v>48</v>
      </c>
      <c r="E236" s="34" t="s">
        <v>22</v>
      </c>
      <c r="F236" s="34" t="s">
        <v>33</v>
      </c>
      <c r="G236" s="21"/>
      <c r="H236" s="21"/>
      <c r="I236" s="21" t="s">
        <v>19</v>
      </c>
      <c r="J236" s="21" t="s">
        <v>13</v>
      </c>
      <c r="M236" s="12"/>
    </row>
    <row r="237" spans="1:13" ht="18" customHeight="1">
      <c r="A237" s="4">
        <v>236</v>
      </c>
      <c r="B237" s="37">
        <v>42140</v>
      </c>
      <c r="C237" s="34" t="s">
        <v>15</v>
      </c>
      <c r="D237" s="34" t="s">
        <v>50</v>
      </c>
      <c r="E237" s="34" t="s">
        <v>45</v>
      </c>
      <c r="F237" s="34" t="s">
        <v>29</v>
      </c>
      <c r="G237" s="21"/>
      <c r="H237" s="21"/>
      <c r="I237" s="21" t="s">
        <v>25</v>
      </c>
      <c r="J237" s="21" t="s">
        <v>32</v>
      </c>
      <c r="M237" s="12"/>
    </row>
    <row r="238" spans="1:13" ht="18" customHeight="1">
      <c r="A238" s="4">
        <v>237</v>
      </c>
      <c r="B238" s="37">
        <v>42140</v>
      </c>
      <c r="C238" s="34" t="s">
        <v>17</v>
      </c>
      <c r="D238" s="34" t="s">
        <v>21</v>
      </c>
      <c r="E238" s="34" t="s">
        <v>6</v>
      </c>
      <c r="F238" s="34" t="s">
        <v>47</v>
      </c>
      <c r="G238" s="21"/>
      <c r="H238" s="21"/>
      <c r="I238" s="21" t="s">
        <v>20</v>
      </c>
      <c r="J238" s="21" t="s">
        <v>38</v>
      </c>
      <c r="M238" s="12"/>
    </row>
    <row r="239" spans="1:13" ht="18" customHeight="1">
      <c r="A239" s="4">
        <v>238</v>
      </c>
      <c r="B239" s="37">
        <v>42141</v>
      </c>
      <c r="C239" s="34" t="s">
        <v>34</v>
      </c>
      <c r="D239" s="34" t="s">
        <v>10</v>
      </c>
      <c r="E239" s="34" t="s">
        <v>27</v>
      </c>
      <c r="F239" s="34" t="s">
        <v>24</v>
      </c>
      <c r="G239" s="21"/>
      <c r="H239" s="21"/>
      <c r="I239" s="21" t="s">
        <v>37</v>
      </c>
      <c r="J239" s="21" t="s">
        <v>14</v>
      </c>
      <c r="M239" s="12"/>
    </row>
    <row r="240" spans="1:13" ht="18" customHeight="1">
      <c r="A240" s="4">
        <v>239</v>
      </c>
      <c r="B240" s="37">
        <v>42141</v>
      </c>
      <c r="C240" s="34" t="s">
        <v>48</v>
      </c>
      <c r="D240" s="34" t="s">
        <v>22</v>
      </c>
      <c r="E240" s="34" t="s">
        <v>33</v>
      </c>
      <c r="F240" s="34" t="s">
        <v>16</v>
      </c>
      <c r="G240" s="21"/>
      <c r="H240" s="21"/>
      <c r="I240" s="21" t="s">
        <v>19</v>
      </c>
      <c r="J240" s="21" t="s">
        <v>13</v>
      </c>
      <c r="M240" s="12"/>
    </row>
    <row r="241" spans="1:13" ht="18" customHeight="1">
      <c r="A241" s="4">
        <v>240</v>
      </c>
      <c r="B241" s="37">
        <v>42141</v>
      </c>
      <c r="C241" s="34" t="s">
        <v>30</v>
      </c>
      <c r="D241" s="36" t="s">
        <v>161</v>
      </c>
      <c r="E241" s="34" t="s">
        <v>12</v>
      </c>
      <c r="F241" s="34" t="s">
        <v>41</v>
      </c>
      <c r="G241" s="21"/>
      <c r="H241" s="21"/>
      <c r="I241" s="21" t="s">
        <v>9</v>
      </c>
      <c r="J241" s="21" t="s">
        <v>8</v>
      </c>
      <c r="M241" s="12"/>
    </row>
    <row r="242" spans="1:13" ht="18" customHeight="1">
      <c r="A242" s="4">
        <v>241</v>
      </c>
      <c r="B242" s="37">
        <v>42141</v>
      </c>
      <c r="C242" s="34" t="s">
        <v>50</v>
      </c>
      <c r="D242" s="34" t="s">
        <v>45</v>
      </c>
      <c r="E242" s="34" t="s">
        <v>29</v>
      </c>
      <c r="F242" s="34" t="s">
        <v>146</v>
      </c>
      <c r="G242" s="21"/>
      <c r="H242" s="21"/>
      <c r="I242" s="21" t="s">
        <v>25</v>
      </c>
      <c r="J242" s="21" t="s">
        <v>32</v>
      </c>
      <c r="M242" s="12"/>
    </row>
    <row r="243" spans="1:13" ht="18" customHeight="1">
      <c r="A243" s="4">
        <v>242</v>
      </c>
      <c r="B243" s="37">
        <v>42141</v>
      </c>
      <c r="C243" s="34" t="s">
        <v>21</v>
      </c>
      <c r="D243" s="34" t="s">
        <v>6</v>
      </c>
      <c r="E243" s="34" t="s">
        <v>47</v>
      </c>
      <c r="F243" s="34" t="s">
        <v>5</v>
      </c>
      <c r="G243" s="21"/>
      <c r="H243" s="21"/>
      <c r="I243" s="21" t="s">
        <v>20</v>
      </c>
      <c r="J243" s="21" t="s">
        <v>38</v>
      </c>
      <c r="M243" s="12"/>
    </row>
    <row r="244" spans="1:13" ht="18" customHeight="1">
      <c r="A244" s="4">
        <v>243</v>
      </c>
      <c r="B244" s="37">
        <v>42141</v>
      </c>
      <c r="C244" s="34" t="s">
        <v>18</v>
      </c>
      <c r="D244" s="34" t="s">
        <v>72</v>
      </c>
      <c r="E244" s="34" t="s">
        <v>40</v>
      </c>
      <c r="F244" s="34" t="s">
        <v>131</v>
      </c>
      <c r="G244" s="21"/>
      <c r="H244" s="21"/>
      <c r="I244" s="21" t="s">
        <v>31</v>
      </c>
      <c r="J244" s="21" t="s">
        <v>26</v>
      </c>
      <c r="M244" s="12"/>
    </row>
    <row r="245" spans="1:13" ht="18" customHeight="1">
      <c r="A245" s="4">
        <v>244</v>
      </c>
      <c r="B245" s="37">
        <v>42143</v>
      </c>
      <c r="C245" s="34" t="s">
        <v>72</v>
      </c>
      <c r="D245" s="34" t="s">
        <v>47</v>
      </c>
      <c r="E245" s="34" t="s">
        <v>35</v>
      </c>
      <c r="F245" s="34" t="s">
        <v>7</v>
      </c>
      <c r="G245" s="21"/>
      <c r="H245" s="21"/>
      <c r="I245" s="21" t="s">
        <v>38</v>
      </c>
      <c r="J245" s="21" t="s">
        <v>37</v>
      </c>
      <c r="M245" s="12"/>
    </row>
    <row r="246" spans="1:13" ht="18" customHeight="1">
      <c r="A246" s="4">
        <v>245</v>
      </c>
      <c r="B246" s="37">
        <v>42143</v>
      </c>
      <c r="C246" s="34" t="s">
        <v>132</v>
      </c>
      <c r="D246" s="34" t="s">
        <v>27</v>
      </c>
      <c r="E246" s="34" t="s">
        <v>49</v>
      </c>
      <c r="F246" s="34" t="s">
        <v>15</v>
      </c>
      <c r="G246" s="21"/>
      <c r="H246" s="21"/>
      <c r="I246" s="21" t="s">
        <v>25</v>
      </c>
      <c r="J246" s="21" t="s">
        <v>26</v>
      </c>
      <c r="M246" s="12"/>
    </row>
    <row r="247" spans="1:13" ht="18" customHeight="1">
      <c r="A247" s="4">
        <v>246</v>
      </c>
      <c r="B247" s="37">
        <v>42143</v>
      </c>
      <c r="C247" s="34" t="s">
        <v>55</v>
      </c>
      <c r="D247" s="34" t="s">
        <v>29</v>
      </c>
      <c r="E247" s="34" t="s">
        <v>23</v>
      </c>
      <c r="F247" s="34" t="s">
        <v>157</v>
      </c>
      <c r="G247" s="21"/>
      <c r="H247" s="21"/>
      <c r="I247" s="21" t="s">
        <v>14</v>
      </c>
      <c r="J247" s="21" t="s">
        <v>13</v>
      </c>
      <c r="M247" s="12"/>
    </row>
    <row r="248" spans="1:13" ht="18" customHeight="1">
      <c r="A248" s="4">
        <v>247</v>
      </c>
      <c r="B248" s="37">
        <v>42143</v>
      </c>
      <c r="C248" s="34" t="s">
        <v>153</v>
      </c>
      <c r="D248" s="34" t="s">
        <v>41</v>
      </c>
      <c r="E248" s="34" t="s">
        <v>4</v>
      </c>
      <c r="F248" s="34" t="s">
        <v>30</v>
      </c>
      <c r="G248" s="21"/>
      <c r="H248" s="21"/>
      <c r="I248" s="21" t="s">
        <v>9</v>
      </c>
      <c r="J248" s="21" t="s">
        <v>31</v>
      </c>
      <c r="M248" s="12"/>
    </row>
    <row r="249" spans="1:13" ht="18" customHeight="1">
      <c r="A249" s="4">
        <v>248</v>
      </c>
      <c r="B249" s="37">
        <v>42143</v>
      </c>
      <c r="C249" s="34" t="s">
        <v>28</v>
      </c>
      <c r="D249" s="34" t="s">
        <v>44</v>
      </c>
      <c r="E249" s="34" t="s">
        <v>24</v>
      </c>
      <c r="F249" s="34" t="s">
        <v>144</v>
      </c>
      <c r="G249" s="21"/>
      <c r="H249" s="21"/>
      <c r="I249" s="21" t="s">
        <v>20</v>
      </c>
      <c r="J249" s="21" t="s">
        <v>19</v>
      </c>
      <c r="M249" s="12"/>
    </row>
    <row r="250" spans="1:13" ht="18" customHeight="1">
      <c r="A250" s="4">
        <v>249</v>
      </c>
      <c r="B250" s="37">
        <v>42143</v>
      </c>
      <c r="C250" s="34" t="s">
        <v>22</v>
      </c>
      <c r="D250" s="34" t="s">
        <v>40</v>
      </c>
      <c r="E250" s="34" t="s">
        <v>151</v>
      </c>
      <c r="F250" s="34" t="s">
        <v>10</v>
      </c>
      <c r="G250" s="21"/>
      <c r="H250" s="21"/>
      <c r="I250" s="21" t="s">
        <v>32</v>
      </c>
      <c r="J250" s="21" t="s">
        <v>8</v>
      </c>
      <c r="M250" s="12"/>
    </row>
    <row r="251" spans="1:13" ht="18" customHeight="1">
      <c r="A251" s="4">
        <v>250</v>
      </c>
      <c r="B251" s="37">
        <v>42144</v>
      </c>
      <c r="C251" s="34" t="s">
        <v>40</v>
      </c>
      <c r="D251" s="34" t="s">
        <v>10</v>
      </c>
      <c r="E251" s="34" t="s">
        <v>56</v>
      </c>
      <c r="F251" s="34" t="s">
        <v>48</v>
      </c>
      <c r="G251" s="21"/>
      <c r="H251" s="21"/>
      <c r="I251" s="21" t="s">
        <v>32</v>
      </c>
      <c r="J251" s="21" t="s">
        <v>8</v>
      </c>
      <c r="M251" s="12"/>
    </row>
    <row r="252" spans="1:13" ht="18" customHeight="1">
      <c r="A252" s="4">
        <v>251</v>
      </c>
      <c r="B252" s="37">
        <v>42144</v>
      </c>
      <c r="C252" s="34" t="s">
        <v>47</v>
      </c>
      <c r="D252" s="34" t="s">
        <v>35</v>
      </c>
      <c r="E252" s="34" t="s">
        <v>7</v>
      </c>
      <c r="F252" s="34" t="s">
        <v>50</v>
      </c>
      <c r="G252" s="21"/>
      <c r="H252" s="21"/>
      <c r="I252" s="21" t="s">
        <v>38</v>
      </c>
      <c r="J252" s="21" t="s">
        <v>37</v>
      </c>
      <c r="M252" s="12"/>
    </row>
    <row r="253" spans="1:13" ht="18" customHeight="1">
      <c r="A253" s="4">
        <v>252</v>
      </c>
      <c r="B253" s="38">
        <v>42144</v>
      </c>
      <c r="C253" s="21" t="s">
        <v>41</v>
      </c>
      <c r="D253" s="21" t="s">
        <v>4</v>
      </c>
      <c r="E253" s="21" t="s">
        <v>30</v>
      </c>
      <c r="F253" s="21" t="s">
        <v>34</v>
      </c>
      <c r="G253" s="21"/>
      <c r="H253" s="21"/>
      <c r="I253" s="21" t="s">
        <v>9</v>
      </c>
      <c r="J253" s="21" t="s">
        <v>31</v>
      </c>
    </row>
    <row r="254" spans="1:13" ht="18" customHeight="1">
      <c r="A254" s="4">
        <v>253</v>
      </c>
      <c r="B254" s="38">
        <v>42144</v>
      </c>
      <c r="C254" s="21" t="s">
        <v>44</v>
      </c>
      <c r="D254" s="21" t="s">
        <v>24</v>
      </c>
      <c r="E254" s="21" t="s">
        <v>144</v>
      </c>
      <c r="F254" s="21" t="s">
        <v>21</v>
      </c>
      <c r="G254" s="21"/>
      <c r="H254" s="21"/>
      <c r="I254" s="21" t="s">
        <v>20</v>
      </c>
      <c r="J254" s="21" t="s">
        <v>19</v>
      </c>
    </row>
    <row r="255" spans="1:13" ht="18" customHeight="1">
      <c r="A255" s="4">
        <v>254</v>
      </c>
      <c r="B255" s="38">
        <v>42144</v>
      </c>
      <c r="C255" s="21" t="s">
        <v>29</v>
      </c>
      <c r="D255" s="21" t="s">
        <v>23</v>
      </c>
      <c r="E255" s="21" t="s">
        <v>157</v>
      </c>
      <c r="F255" s="21" t="s">
        <v>161</v>
      </c>
      <c r="G255" s="21"/>
      <c r="H255" s="21"/>
      <c r="I255" s="21" t="s">
        <v>14</v>
      </c>
      <c r="J255" s="21" t="s">
        <v>13</v>
      </c>
    </row>
    <row r="256" spans="1:13" ht="18" customHeight="1">
      <c r="A256" s="4">
        <v>255</v>
      </c>
      <c r="B256" s="38">
        <v>42144</v>
      </c>
      <c r="C256" s="21" t="s">
        <v>27</v>
      </c>
      <c r="D256" s="21" t="s">
        <v>49</v>
      </c>
      <c r="E256" s="21" t="s">
        <v>15</v>
      </c>
      <c r="F256" s="21" t="s">
        <v>46</v>
      </c>
      <c r="G256" s="21"/>
      <c r="H256" s="21"/>
      <c r="I256" s="21" t="s">
        <v>25</v>
      </c>
      <c r="J256" s="21" t="s">
        <v>26</v>
      </c>
    </row>
    <row r="257" spans="1:13" ht="18" customHeight="1">
      <c r="A257" s="4">
        <v>256</v>
      </c>
      <c r="B257" s="38">
        <v>42145</v>
      </c>
      <c r="C257" s="21" t="s">
        <v>4</v>
      </c>
      <c r="D257" s="21" t="s">
        <v>30</v>
      </c>
      <c r="E257" s="21" t="s">
        <v>34</v>
      </c>
      <c r="F257" s="21" t="s">
        <v>153</v>
      </c>
      <c r="G257" s="21"/>
      <c r="H257" s="21"/>
      <c r="I257" s="21" t="s">
        <v>9</v>
      </c>
      <c r="J257" s="21" t="s">
        <v>31</v>
      </c>
    </row>
    <row r="258" spans="1:13" ht="18" customHeight="1">
      <c r="A258" s="4">
        <v>257</v>
      </c>
      <c r="B258" s="38">
        <v>42145</v>
      </c>
      <c r="C258" s="36" t="s">
        <v>35</v>
      </c>
      <c r="D258" s="21" t="s">
        <v>7</v>
      </c>
      <c r="E258" s="21" t="s">
        <v>50</v>
      </c>
      <c r="F258" s="21" t="s">
        <v>72</v>
      </c>
      <c r="G258" s="21"/>
      <c r="H258" s="21"/>
      <c r="I258" s="21" t="s">
        <v>38</v>
      </c>
      <c r="J258" s="21" t="s">
        <v>37</v>
      </c>
      <c r="M258" s="13"/>
    </row>
    <row r="259" spans="1:13" ht="18" customHeight="1">
      <c r="A259" s="4">
        <v>258</v>
      </c>
      <c r="B259" s="38">
        <v>42145</v>
      </c>
      <c r="C259" s="21" t="s">
        <v>49</v>
      </c>
      <c r="D259" s="21" t="s">
        <v>15</v>
      </c>
      <c r="E259" s="21" t="s">
        <v>46</v>
      </c>
      <c r="F259" s="21" t="s">
        <v>132</v>
      </c>
      <c r="G259" s="21"/>
      <c r="H259" s="21"/>
      <c r="I259" s="21" t="s">
        <v>25</v>
      </c>
      <c r="J259" s="21" t="s">
        <v>26</v>
      </c>
    </row>
    <row r="260" spans="1:13" ht="18" customHeight="1">
      <c r="A260" s="4">
        <v>259</v>
      </c>
      <c r="B260" s="38">
        <v>42145</v>
      </c>
      <c r="C260" s="21" t="s">
        <v>10</v>
      </c>
      <c r="D260" s="21" t="s">
        <v>48</v>
      </c>
      <c r="E260" s="21" t="s">
        <v>159</v>
      </c>
      <c r="F260" s="21" t="s">
        <v>22</v>
      </c>
      <c r="G260" s="21"/>
      <c r="H260" s="21"/>
      <c r="I260" s="21" t="s">
        <v>32</v>
      </c>
      <c r="J260" s="21" t="s">
        <v>8</v>
      </c>
    </row>
    <row r="261" spans="1:13" ht="18" customHeight="1">
      <c r="A261" s="4">
        <v>260</v>
      </c>
      <c r="B261" s="38">
        <v>42145</v>
      </c>
      <c r="C261" s="21" t="s">
        <v>23</v>
      </c>
      <c r="D261" s="21" t="s">
        <v>157</v>
      </c>
      <c r="E261" s="21" t="s">
        <v>161</v>
      </c>
      <c r="F261" s="21" t="s">
        <v>55</v>
      </c>
      <c r="G261" s="21"/>
      <c r="H261" s="21"/>
      <c r="I261" s="21" t="s">
        <v>14</v>
      </c>
      <c r="J261" s="21" t="s">
        <v>13</v>
      </c>
    </row>
    <row r="262" spans="1:13" ht="18" customHeight="1">
      <c r="A262" s="4">
        <v>261</v>
      </c>
      <c r="B262" s="38">
        <v>42146</v>
      </c>
      <c r="C262" s="21" t="s">
        <v>7</v>
      </c>
      <c r="D262" s="21" t="s">
        <v>46</v>
      </c>
      <c r="E262" s="21" t="s">
        <v>72</v>
      </c>
      <c r="F262" s="21" t="s">
        <v>43</v>
      </c>
      <c r="G262" s="21"/>
      <c r="H262" s="21"/>
      <c r="I262" s="21" t="s">
        <v>26</v>
      </c>
      <c r="J262" s="21" t="s">
        <v>8</v>
      </c>
    </row>
    <row r="263" spans="1:13" ht="18" customHeight="1">
      <c r="A263" s="4">
        <v>262</v>
      </c>
      <c r="B263" s="38">
        <v>42146</v>
      </c>
      <c r="C263" s="21" t="s">
        <v>157</v>
      </c>
      <c r="D263" s="21" t="s">
        <v>144</v>
      </c>
      <c r="E263" s="21" t="s">
        <v>131</v>
      </c>
      <c r="F263" s="21" t="s">
        <v>41</v>
      </c>
      <c r="G263" s="21"/>
      <c r="H263" s="21"/>
      <c r="I263" s="21" t="s">
        <v>13</v>
      </c>
      <c r="J263" s="21" t="s">
        <v>38</v>
      </c>
    </row>
    <row r="264" spans="1:13" ht="18" customHeight="1">
      <c r="A264" s="4">
        <v>263</v>
      </c>
      <c r="B264" s="38">
        <v>42146</v>
      </c>
      <c r="C264" s="21" t="s">
        <v>6</v>
      </c>
      <c r="D264" s="21" t="s">
        <v>39</v>
      </c>
      <c r="E264" s="21" t="s">
        <v>5</v>
      </c>
      <c r="F264" s="21" t="s">
        <v>17</v>
      </c>
      <c r="G264" s="21"/>
      <c r="H264" s="21"/>
      <c r="I264" s="21" t="s">
        <v>31</v>
      </c>
      <c r="J264" s="21" t="s">
        <v>25</v>
      </c>
    </row>
    <row r="265" spans="1:13" ht="18" customHeight="1">
      <c r="A265" s="4">
        <v>264</v>
      </c>
      <c r="B265" s="38">
        <v>42146</v>
      </c>
      <c r="C265" s="21" t="s">
        <v>15</v>
      </c>
      <c r="D265" s="21" t="s">
        <v>42</v>
      </c>
      <c r="E265" s="21" t="s">
        <v>146</v>
      </c>
      <c r="F265" s="21" t="s">
        <v>28</v>
      </c>
      <c r="G265" s="21"/>
      <c r="H265" s="21"/>
      <c r="I265" s="21" t="s">
        <v>19</v>
      </c>
      <c r="J265" s="21" t="s">
        <v>14</v>
      </c>
    </row>
    <row r="266" spans="1:13" ht="18" customHeight="1">
      <c r="A266" s="4">
        <v>265</v>
      </c>
      <c r="B266" s="38">
        <v>42146</v>
      </c>
      <c r="C266" s="21" t="s">
        <v>142</v>
      </c>
      <c r="D266" s="21" t="s">
        <v>33</v>
      </c>
      <c r="E266" s="21" t="s">
        <v>16</v>
      </c>
      <c r="F266" s="21" t="s">
        <v>36</v>
      </c>
      <c r="G266" s="21"/>
      <c r="H266" s="21"/>
      <c r="I266" s="21" t="s">
        <v>20</v>
      </c>
      <c r="J266" s="21" t="s">
        <v>37</v>
      </c>
    </row>
    <row r="267" spans="1:13" ht="18" customHeight="1">
      <c r="A267" s="4">
        <v>266</v>
      </c>
      <c r="B267" s="38">
        <v>42146</v>
      </c>
      <c r="C267" s="21" t="s">
        <v>12</v>
      </c>
      <c r="D267" s="21" t="s">
        <v>34</v>
      </c>
      <c r="E267" s="21" t="s">
        <v>55</v>
      </c>
      <c r="F267" s="21" t="s">
        <v>29</v>
      </c>
      <c r="G267" s="21"/>
      <c r="H267" s="21"/>
      <c r="I267" s="21" t="s">
        <v>9</v>
      </c>
      <c r="J267" s="21" t="s">
        <v>32</v>
      </c>
    </row>
    <row r="268" spans="1:13" ht="18" customHeight="1">
      <c r="A268" s="4">
        <v>267</v>
      </c>
      <c r="B268" s="38">
        <v>42147</v>
      </c>
      <c r="C268" s="21" t="s">
        <v>39</v>
      </c>
      <c r="D268" s="21" t="s">
        <v>5</v>
      </c>
      <c r="E268" s="21" t="s">
        <v>17</v>
      </c>
      <c r="F268" s="21" t="s">
        <v>10</v>
      </c>
      <c r="G268" s="21"/>
      <c r="H268" s="21"/>
      <c r="I268" s="21" t="s">
        <v>31</v>
      </c>
      <c r="J268" s="21" t="s">
        <v>25</v>
      </c>
    </row>
    <row r="269" spans="1:13" ht="18" customHeight="1">
      <c r="A269" s="4">
        <v>268</v>
      </c>
      <c r="B269" s="38">
        <v>42147</v>
      </c>
      <c r="C269" s="21" t="s">
        <v>34</v>
      </c>
      <c r="D269" s="21" t="s">
        <v>55</v>
      </c>
      <c r="E269" s="21" t="s">
        <v>29</v>
      </c>
      <c r="F269" s="21" t="s">
        <v>18</v>
      </c>
      <c r="G269" s="21"/>
      <c r="H269" s="21"/>
      <c r="I269" s="21" t="s">
        <v>32</v>
      </c>
      <c r="J269" s="21" t="s">
        <v>9</v>
      </c>
    </row>
    <row r="270" spans="1:13" ht="18" customHeight="1">
      <c r="A270" s="4">
        <v>269</v>
      </c>
      <c r="B270" s="37">
        <v>42147</v>
      </c>
      <c r="C270" s="34" t="s">
        <v>42</v>
      </c>
      <c r="D270" s="34" t="s">
        <v>146</v>
      </c>
      <c r="E270" s="34" t="s">
        <v>28</v>
      </c>
      <c r="F270" s="34" t="s">
        <v>49</v>
      </c>
      <c r="G270" s="21"/>
      <c r="H270" s="21"/>
      <c r="I270" s="21" t="s">
        <v>19</v>
      </c>
      <c r="J270" s="21" t="s">
        <v>14</v>
      </c>
      <c r="M270" s="12"/>
    </row>
    <row r="271" spans="1:13" ht="18" customHeight="1">
      <c r="A271" s="4">
        <v>270</v>
      </c>
      <c r="B271" s="37">
        <v>42147</v>
      </c>
      <c r="C271" s="34" t="s">
        <v>46</v>
      </c>
      <c r="D271" s="34" t="s">
        <v>161</v>
      </c>
      <c r="E271" s="34" t="s">
        <v>43</v>
      </c>
      <c r="F271" s="34" t="s">
        <v>44</v>
      </c>
      <c r="G271" s="21"/>
      <c r="H271" s="21"/>
      <c r="I271" s="21" t="s">
        <v>26</v>
      </c>
      <c r="J271" s="21" t="s">
        <v>8</v>
      </c>
      <c r="M271" s="12"/>
    </row>
    <row r="272" spans="1:13" ht="18" customHeight="1">
      <c r="A272" s="4">
        <v>271</v>
      </c>
      <c r="B272" s="37">
        <v>42147</v>
      </c>
      <c r="C272" s="34" t="s">
        <v>144</v>
      </c>
      <c r="D272" s="34" t="s">
        <v>131</v>
      </c>
      <c r="E272" s="34" t="s">
        <v>41</v>
      </c>
      <c r="F272" s="34" t="s">
        <v>35</v>
      </c>
      <c r="G272" s="21"/>
      <c r="H272" s="21"/>
      <c r="I272" s="21" t="s">
        <v>13</v>
      </c>
      <c r="J272" s="21" t="s">
        <v>38</v>
      </c>
      <c r="M272" s="12"/>
    </row>
    <row r="273" spans="1:13" ht="18" customHeight="1">
      <c r="A273" s="4">
        <v>272</v>
      </c>
      <c r="B273" s="37">
        <v>42147</v>
      </c>
      <c r="C273" s="34" t="s">
        <v>33</v>
      </c>
      <c r="D273" s="34" t="s">
        <v>16</v>
      </c>
      <c r="E273" s="34" t="s">
        <v>36</v>
      </c>
      <c r="F273" s="34" t="s">
        <v>23</v>
      </c>
      <c r="G273" s="21"/>
      <c r="H273" s="21"/>
      <c r="I273" s="21" t="s">
        <v>20</v>
      </c>
      <c r="J273" s="21" t="s">
        <v>37</v>
      </c>
      <c r="M273" s="12"/>
    </row>
    <row r="274" spans="1:13" ht="18" customHeight="1">
      <c r="A274" s="4">
        <v>273</v>
      </c>
      <c r="B274" s="37">
        <v>42148</v>
      </c>
      <c r="C274" s="34" t="s">
        <v>161</v>
      </c>
      <c r="D274" s="34" t="s">
        <v>43</v>
      </c>
      <c r="E274" s="34" t="s">
        <v>44</v>
      </c>
      <c r="F274" s="34" t="s">
        <v>7</v>
      </c>
      <c r="G274" s="21"/>
      <c r="H274" s="21"/>
      <c r="I274" s="21" t="s">
        <v>26</v>
      </c>
      <c r="J274" s="21" t="s">
        <v>8</v>
      </c>
      <c r="M274" s="12"/>
    </row>
    <row r="275" spans="1:13" ht="18" customHeight="1">
      <c r="A275" s="4">
        <v>274</v>
      </c>
      <c r="B275" s="37">
        <v>42148</v>
      </c>
      <c r="C275" s="34" t="s">
        <v>55</v>
      </c>
      <c r="D275" s="34" t="s">
        <v>29</v>
      </c>
      <c r="E275" s="34" t="s">
        <v>18</v>
      </c>
      <c r="F275" s="34" t="s">
        <v>12</v>
      </c>
      <c r="G275" s="21"/>
      <c r="H275" s="21"/>
      <c r="I275" s="21" t="s">
        <v>32</v>
      </c>
      <c r="J275" s="21" t="s">
        <v>9</v>
      </c>
      <c r="M275" s="12"/>
    </row>
    <row r="276" spans="1:13" ht="18" customHeight="1">
      <c r="A276" s="4">
        <v>275</v>
      </c>
      <c r="B276" s="37">
        <v>42148</v>
      </c>
      <c r="C276" s="34" t="s">
        <v>5</v>
      </c>
      <c r="D276" s="34" t="s">
        <v>17</v>
      </c>
      <c r="E276" s="34" t="s">
        <v>10</v>
      </c>
      <c r="F276" s="34" t="s">
        <v>6</v>
      </c>
      <c r="G276" s="21"/>
      <c r="H276" s="21"/>
      <c r="I276" s="21" t="s">
        <v>31</v>
      </c>
      <c r="J276" s="21" t="s">
        <v>25</v>
      </c>
      <c r="M276" s="12"/>
    </row>
    <row r="277" spans="1:13" ht="18" customHeight="1">
      <c r="A277" s="4">
        <v>276</v>
      </c>
      <c r="B277" s="37">
        <v>42148</v>
      </c>
      <c r="C277" s="34" t="s">
        <v>131</v>
      </c>
      <c r="D277" s="34" t="s">
        <v>41</v>
      </c>
      <c r="E277" s="34" t="s">
        <v>35</v>
      </c>
      <c r="F277" s="34" t="s">
        <v>157</v>
      </c>
      <c r="G277" s="21"/>
      <c r="H277" s="21"/>
      <c r="I277" s="21" t="s">
        <v>13</v>
      </c>
      <c r="J277" s="21" t="s">
        <v>38</v>
      </c>
      <c r="M277" s="12"/>
    </row>
    <row r="278" spans="1:13" ht="18" customHeight="1">
      <c r="A278" s="4">
        <v>277</v>
      </c>
      <c r="B278" s="37">
        <v>42148</v>
      </c>
      <c r="C278" s="34" t="s">
        <v>146</v>
      </c>
      <c r="D278" s="34" t="s">
        <v>28</v>
      </c>
      <c r="E278" s="34" t="s">
        <v>49</v>
      </c>
      <c r="F278" s="34" t="s">
        <v>15</v>
      </c>
      <c r="G278" s="21"/>
      <c r="H278" s="21"/>
      <c r="I278" s="21" t="s">
        <v>19</v>
      </c>
      <c r="J278" s="21" t="s">
        <v>14</v>
      </c>
      <c r="M278" s="12"/>
    </row>
    <row r="279" spans="1:13" ht="18" customHeight="1">
      <c r="A279" s="4">
        <v>278</v>
      </c>
      <c r="B279" s="37">
        <v>42148</v>
      </c>
      <c r="C279" s="34" t="s">
        <v>16</v>
      </c>
      <c r="D279" s="34" t="s">
        <v>36</v>
      </c>
      <c r="E279" s="36" t="s">
        <v>23</v>
      </c>
      <c r="F279" s="34" t="s">
        <v>142</v>
      </c>
      <c r="G279" s="21"/>
      <c r="H279" s="21"/>
      <c r="I279" s="21" t="s">
        <v>20</v>
      </c>
      <c r="J279" s="21" t="s">
        <v>37</v>
      </c>
      <c r="M279" s="12"/>
    </row>
    <row r="280" spans="1:13" ht="18" customHeight="1">
      <c r="A280" s="4">
        <v>279</v>
      </c>
      <c r="B280" s="37">
        <v>42150</v>
      </c>
      <c r="C280" s="34" t="s">
        <v>153</v>
      </c>
      <c r="D280" s="34" t="s">
        <v>18</v>
      </c>
      <c r="E280" s="34" t="s">
        <v>22</v>
      </c>
      <c r="F280" s="34" t="s">
        <v>33</v>
      </c>
      <c r="G280" s="21"/>
      <c r="H280" s="21"/>
      <c r="I280" s="21" t="s">
        <v>37</v>
      </c>
      <c r="J280" s="21" t="s">
        <v>32</v>
      </c>
      <c r="M280" s="12"/>
    </row>
    <row r="281" spans="1:13" ht="18" customHeight="1">
      <c r="A281" s="4">
        <v>280</v>
      </c>
      <c r="B281" s="37">
        <v>42150</v>
      </c>
      <c r="C281" s="34" t="s">
        <v>36</v>
      </c>
      <c r="D281" s="34" t="s">
        <v>30</v>
      </c>
      <c r="E281" s="34" t="s">
        <v>142</v>
      </c>
      <c r="F281" s="34" t="s">
        <v>132</v>
      </c>
      <c r="G281" s="21"/>
      <c r="H281" s="21"/>
      <c r="I281" s="21" t="s">
        <v>20</v>
      </c>
      <c r="J281" s="21" t="s">
        <v>25</v>
      </c>
      <c r="M281" s="12"/>
    </row>
    <row r="282" spans="1:13" ht="18" customHeight="1">
      <c r="A282" s="4">
        <v>281</v>
      </c>
      <c r="B282" s="37">
        <v>42150</v>
      </c>
      <c r="C282" s="34" t="s">
        <v>28</v>
      </c>
      <c r="D282" s="34" t="s">
        <v>72</v>
      </c>
      <c r="E282" s="34" t="s">
        <v>21</v>
      </c>
      <c r="F282" s="34" t="s">
        <v>42</v>
      </c>
      <c r="G282" s="21"/>
      <c r="H282" s="21"/>
      <c r="I282" s="21" t="s">
        <v>19</v>
      </c>
      <c r="J282" s="21" t="s">
        <v>8</v>
      </c>
      <c r="M282" s="12"/>
    </row>
    <row r="283" spans="1:13" ht="18" customHeight="1">
      <c r="A283" s="4">
        <v>282</v>
      </c>
      <c r="B283" s="37">
        <v>42150</v>
      </c>
      <c r="C283" s="34" t="s">
        <v>43</v>
      </c>
      <c r="D283" s="36" t="s">
        <v>50</v>
      </c>
      <c r="E283" s="34" t="s">
        <v>15</v>
      </c>
      <c r="F283" s="34" t="s">
        <v>46</v>
      </c>
      <c r="G283" s="21"/>
      <c r="H283" s="21"/>
      <c r="I283" s="21" t="s">
        <v>38</v>
      </c>
      <c r="J283" s="21" t="s">
        <v>9</v>
      </c>
      <c r="M283" s="12"/>
    </row>
    <row r="284" spans="1:13" ht="18" customHeight="1">
      <c r="A284" s="4">
        <v>283</v>
      </c>
      <c r="B284" s="37">
        <v>42150</v>
      </c>
      <c r="C284" s="34" t="s">
        <v>24</v>
      </c>
      <c r="D284" s="34" t="s">
        <v>48</v>
      </c>
      <c r="E284" s="34" t="s">
        <v>12</v>
      </c>
      <c r="F284" s="34" t="s">
        <v>47</v>
      </c>
      <c r="G284" s="21"/>
      <c r="H284" s="21"/>
      <c r="I284" s="21" t="s">
        <v>13</v>
      </c>
      <c r="J284" s="21" t="s">
        <v>26</v>
      </c>
      <c r="M284" s="12"/>
    </row>
    <row r="285" spans="1:13" ht="18" customHeight="1">
      <c r="A285" s="4">
        <v>284</v>
      </c>
      <c r="B285" s="37">
        <v>42150</v>
      </c>
      <c r="C285" s="34" t="s">
        <v>17</v>
      </c>
      <c r="D285" s="34" t="s">
        <v>4</v>
      </c>
      <c r="E285" s="34" t="s">
        <v>157</v>
      </c>
      <c r="F285" s="34" t="s">
        <v>27</v>
      </c>
      <c r="G285" s="21"/>
      <c r="H285" s="21"/>
      <c r="I285" s="21" t="s">
        <v>14</v>
      </c>
      <c r="J285" s="21" t="s">
        <v>31</v>
      </c>
      <c r="M285" s="12"/>
    </row>
    <row r="286" spans="1:13" ht="18" customHeight="1">
      <c r="A286" s="4">
        <v>285</v>
      </c>
      <c r="B286" s="37">
        <v>42151</v>
      </c>
      <c r="C286" s="34" t="s">
        <v>4</v>
      </c>
      <c r="D286" s="34" t="s">
        <v>157</v>
      </c>
      <c r="E286" s="34" t="s">
        <v>27</v>
      </c>
      <c r="F286" s="34" t="s">
        <v>5</v>
      </c>
      <c r="G286" s="21"/>
      <c r="H286" s="21"/>
      <c r="I286" s="21" t="s">
        <v>14</v>
      </c>
      <c r="J286" s="21" t="s">
        <v>31</v>
      </c>
      <c r="M286" s="12"/>
    </row>
    <row r="287" spans="1:13" ht="18" customHeight="1">
      <c r="A287" s="4">
        <v>286</v>
      </c>
      <c r="B287" s="37">
        <v>42151</v>
      </c>
      <c r="C287" s="36" t="s">
        <v>72</v>
      </c>
      <c r="D287" s="34" t="s">
        <v>21</v>
      </c>
      <c r="E287" s="34" t="s">
        <v>42</v>
      </c>
      <c r="F287" s="34" t="s">
        <v>161</v>
      </c>
      <c r="G287" s="21"/>
      <c r="H287" s="21"/>
      <c r="I287" s="21" t="s">
        <v>19</v>
      </c>
      <c r="J287" s="21" t="s">
        <v>8</v>
      </c>
      <c r="M287" s="13"/>
    </row>
    <row r="288" spans="1:13" ht="18" customHeight="1">
      <c r="A288" s="4">
        <v>287</v>
      </c>
      <c r="B288" s="37">
        <v>42151</v>
      </c>
      <c r="C288" s="34" t="s">
        <v>48</v>
      </c>
      <c r="D288" s="34" t="s">
        <v>12</v>
      </c>
      <c r="E288" s="34" t="s">
        <v>47</v>
      </c>
      <c r="F288" s="34" t="s">
        <v>55</v>
      </c>
      <c r="G288" s="21"/>
      <c r="H288" s="21"/>
      <c r="I288" s="21" t="s">
        <v>13</v>
      </c>
      <c r="J288" s="21" t="s">
        <v>26</v>
      </c>
      <c r="M288" s="12"/>
    </row>
    <row r="289" spans="1:13" ht="18" customHeight="1">
      <c r="A289" s="4">
        <v>288</v>
      </c>
      <c r="B289" s="37">
        <v>42151</v>
      </c>
      <c r="C289" s="34" t="s">
        <v>30</v>
      </c>
      <c r="D289" s="34" t="s">
        <v>142</v>
      </c>
      <c r="E289" s="34" t="s">
        <v>132</v>
      </c>
      <c r="F289" s="34" t="s">
        <v>146</v>
      </c>
      <c r="G289" s="21"/>
      <c r="H289" s="21"/>
      <c r="I289" s="21" t="s">
        <v>20</v>
      </c>
      <c r="J289" s="21" t="s">
        <v>25</v>
      </c>
      <c r="M289" s="12"/>
    </row>
    <row r="290" spans="1:13" ht="18" customHeight="1">
      <c r="A290" s="4">
        <v>289</v>
      </c>
      <c r="B290" s="37">
        <v>42151</v>
      </c>
      <c r="C290" s="34" t="s">
        <v>50</v>
      </c>
      <c r="D290" s="34" t="s">
        <v>15</v>
      </c>
      <c r="E290" s="34" t="s">
        <v>46</v>
      </c>
      <c r="F290" s="34" t="s">
        <v>11</v>
      </c>
      <c r="G290" s="21"/>
      <c r="H290" s="21"/>
      <c r="I290" s="21" t="s">
        <v>38</v>
      </c>
      <c r="J290" s="21" t="s">
        <v>9</v>
      </c>
      <c r="M290" s="12"/>
    </row>
    <row r="291" spans="1:13" ht="18" customHeight="1">
      <c r="A291" s="4">
        <v>290</v>
      </c>
      <c r="B291" s="37">
        <v>42151</v>
      </c>
      <c r="C291" s="34" t="s">
        <v>18</v>
      </c>
      <c r="D291" s="34" t="s">
        <v>22</v>
      </c>
      <c r="E291" s="34" t="s">
        <v>33</v>
      </c>
      <c r="F291" s="34" t="s">
        <v>44</v>
      </c>
      <c r="G291" s="21"/>
      <c r="H291" s="21"/>
      <c r="I291" s="21" t="s">
        <v>37</v>
      </c>
      <c r="J291" s="21" t="s">
        <v>32</v>
      </c>
      <c r="M291" s="12"/>
    </row>
    <row r="292" spans="1:13" ht="18" customHeight="1">
      <c r="A292" s="4">
        <v>291</v>
      </c>
      <c r="B292" s="37">
        <v>42152</v>
      </c>
      <c r="C292" s="34" t="s">
        <v>157</v>
      </c>
      <c r="D292" s="34" t="s">
        <v>27</v>
      </c>
      <c r="E292" s="34" t="s">
        <v>5</v>
      </c>
      <c r="F292" s="34" t="s">
        <v>17</v>
      </c>
      <c r="G292" s="21"/>
      <c r="H292" s="21"/>
      <c r="I292" s="21" t="s">
        <v>14</v>
      </c>
      <c r="J292" s="21" t="s">
        <v>31</v>
      </c>
      <c r="M292" s="12"/>
    </row>
    <row r="293" spans="1:13" ht="18" customHeight="1">
      <c r="A293" s="4">
        <v>292</v>
      </c>
      <c r="B293" s="37">
        <v>42152</v>
      </c>
      <c r="C293" s="34" t="s">
        <v>15</v>
      </c>
      <c r="D293" s="34" t="s">
        <v>46</v>
      </c>
      <c r="E293" s="34" t="s">
        <v>45</v>
      </c>
      <c r="F293" s="34" t="s">
        <v>43</v>
      </c>
      <c r="G293" s="21"/>
      <c r="H293" s="21"/>
      <c r="I293" s="21" t="s">
        <v>38</v>
      </c>
      <c r="J293" s="21" t="s">
        <v>9</v>
      </c>
      <c r="M293" s="12"/>
    </row>
    <row r="294" spans="1:13" ht="18" customHeight="1">
      <c r="A294" s="4">
        <v>293</v>
      </c>
      <c r="B294" s="37">
        <v>42152</v>
      </c>
      <c r="C294" s="34" t="s">
        <v>142</v>
      </c>
      <c r="D294" s="34" t="s">
        <v>132</v>
      </c>
      <c r="E294" s="34" t="s">
        <v>146</v>
      </c>
      <c r="F294" s="34" t="s">
        <v>36</v>
      </c>
      <c r="G294" s="21"/>
      <c r="H294" s="21"/>
      <c r="I294" s="21" t="s">
        <v>20</v>
      </c>
      <c r="J294" s="21" t="s">
        <v>25</v>
      </c>
      <c r="M294" s="12"/>
    </row>
    <row r="295" spans="1:13" ht="18" customHeight="1">
      <c r="A295" s="4">
        <v>294</v>
      </c>
      <c r="B295" s="37">
        <v>42152</v>
      </c>
      <c r="C295" s="34" t="s">
        <v>21</v>
      </c>
      <c r="D295" s="34" t="s">
        <v>42</v>
      </c>
      <c r="E295" s="34" t="s">
        <v>161</v>
      </c>
      <c r="F295" s="34" t="s">
        <v>28</v>
      </c>
      <c r="G295" s="21"/>
      <c r="H295" s="21"/>
      <c r="I295" s="21" t="s">
        <v>19</v>
      </c>
      <c r="J295" s="21" t="s">
        <v>8</v>
      </c>
      <c r="M295" s="12"/>
    </row>
    <row r="296" spans="1:13" ht="18" customHeight="1">
      <c r="A296" s="4">
        <v>295</v>
      </c>
      <c r="B296" s="37">
        <v>42152</v>
      </c>
      <c r="C296" s="34" t="s">
        <v>22</v>
      </c>
      <c r="D296" s="34" t="s">
        <v>33</v>
      </c>
      <c r="E296" s="34" t="s">
        <v>44</v>
      </c>
      <c r="F296" s="34" t="s">
        <v>153</v>
      </c>
      <c r="G296" s="21"/>
      <c r="H296" s="21"/>
      <c r="I296" s="21" t="s">
        <v>37</v>
      </c>
      <c r="J296" s="21" t="s">
        <v>32</v>
      </c>
      <c r="M296" s="12"/>
    </row>
    <row r="297" spans="1:13" ht="18" customHeight="1">
      <c r="A297" s="4">
        <v>296</v>
      </c>
      <c r="B297" s="37">
        <v>42152</v>
      </c>
      <c r="C297" s="34" t="s">
        <v>12</v>
      </c>
      <c r="D297" s="34" t="s">
        <v>47</v>
      </c>
      <c r="E297" s="34" t="s">
        <v>159</v>
      </c>
      <c r="F297" s="34" t="s">
        <v>24</v>
      </c>
      <c r="G297" s="21"/>
      <c r="H297" s="21"/>
      <c r="I297" s="21" t="s">
        <v>13</v>
      </c>
      <c r="J297" s="21" t="s">
        <v>26</v>
      </c>
      <c r="M297" s="12"/>
    </row>
    <row r="298" spans="1:13" ht="18" customHeight="1">
      <c r="A298" s="4">
        <v>297</v>
      </c>
      <c r="B298" s="37">
        <v>42153</v>
      </c>
      <c r="C298" s="34" t="s">
        <v>47</v>
      </c>
      <c r="D298" s="34" t="s">
        <v>35</v>
      </c>
      <c r="E298" s="34" t="s">
        <v>24</v>
      </c>
      <c r="F298" s="34" t="s">
        <v>48</v>
      </c>
      <c r="G298" s="21"/>
      <c r="H298" s="21"/>
      <c r="I298" s="21" t="s">
        <v>31</v>
      </c>
      <c r="J298" s="21" t="s">
        <v>20</v>
      </c>
      <c r="M298" s="12"/>
    </row>
    <row r="299" spans="1:13" ht="18" customHeight="1">
      <c r="A299" s="4">
        <v>298</v>
      </c>
      <c r="B299" s="37">
        <v>42153</v>
      </c>
      <c r="C299" s="34" t="s">
        <v>132</v>
      </c>
      <c r="D299" s="34" t="s">
        <v>23</v>
      </c>
      <c r="E299" s="34" t="s">
        <v>153</v>
      </c>
      <c r="F299" s="34" t="s">
        <v>50</v>
      </c>
      <c r="G299" s="21"/>
      <c r="H299" s="21"/>
      <c r="I299" s="21" t="s">
        <v>26</v>
      </c>
      <c r="J299" s="21" t="s">
        <v>19</v>
      </c>
      <c r="M299" s="12"/>
    </row>
    <row r="300" spans="1:13" ht="18" customHeight="1">
      <c r="A300" s="4">
        <v>299</v>
      </c>
      <c r="B300" s="37">
        <v>42153</v>
      </c>
      <c r="C300" s="34" t="s">
        <v>41</v>
      </c>
      <c r="D300" s="34" t="s">
        <v>49</v>
      </c>
      <c r="E300" s="34" t="s">
        <v>7</v>
      </c>
      <c r="F300" s="34" t="s">
        <v>18</v>
      </c>
      <c r="G300" s="21"/>
      <c r="H300" s="21"/>
      <c r="I300" s="21" t="s">
        <v>32</v>
      </c>
      <c r="J300" s="21" t="s">
        <v>38</v>
      </c>
      <c r="M300" s="12"/>
    </row>
    <row r="301" spans="1:13" ht="18" customHeight="1">
      <c r="A301" s="4">
        <v>300</v>
      </c>
      <c r="B301" s="37">
        <v>42153</v>
      </c>
      <c r="C301" s="34" t="s">
        <v>42</v>
      </c>
      <c r="D301" s="34" t="s">
        <v>161</v>
      </c>
      <c r="E301" s="34" t="s">
        <v>43</v>
      </c>
      <c r="F301" s="34" t="s">
        <v>72</v>
      </c>
      <c r="G301" s="21"/>
      <c r="H301" s="21"/>
      <c r="I301" s="21" t="s">
        <v>25</v>
      </c>
      <c r="J301" s="21" t="s">
        <v>14</v>
      </c>
      <c r="M301" s="12"/>
    </row>
    <row r="302" spans="1:13" ht="18" customHeight="1">
      <c r="A302" s="4">
        <v>301</v>
      </c>
      <c r="B302" s="37">
        <v>42153</v>
      </c>
      <c r="C302" s="34" t="s">
        <v>29</v>
      </c>
      <c r="D302" s="34" t="s">
        <v>10</v>
      </c>
      <c r="E302" s="34" t="s">
        <v>55</v>
      </c>
      <c r="F302" s="34" t="s">
        <v>39</v>
      </c>
      <c r="G302" s="21"/>
      <c r="H302" s="21"/>
      <c r="I302" s="21" t="s">
        <v>8</v>
      </c>
      <c r="J302" s="21" t="s">
        <v>13</v>
      </c>
      <c r="M302" s="12"/>
    </row>
    <row r="303" spans="1:13" ht="18" customHeight="1">
      <c r="A303" s="4">
        <v>302</v>
      </c>
      <c r="B303" s="37">
        <v>42153</v>
      </c>
      <c r="C303" s="34" t="s">
        <v>27</v>
      </c>
      <c r="D303" s="34" t="s">
        <v>144</v>
      </c>
      <c r="E303" s="34" t="s">
        <v>6</v>
      </c>
      <c r="F303" s="34" t="s">
        <v>34</v>
      </c>
      <c r="G303" s="21"/>
      <c r="H303" s="21"/>
      <c r="I303" s="21" t="s">
        <v>9</v>
      </c>
      <c r="J303" s="21" t="s">
        <v>37</v>
      </c>
      <c r="M303" s="12"/>
    </row>
    <row r="304" spans="1:13" ht="18" customHeight="1">
      <c r="A304" s="4">
        <v>303</v>
      </c>
      <c r="B304" s="37">
        <v>42154</v>
      </c>
      <c r="C304" s="34" t="s">
        <v>161</v>
      </c>
      <c r="D304" s="34" t="s">
        <v>43</v>
      </c>
      <c r="E304" s="34" t="s">
        <v>72</v>
      </c>
      <c r="F304" s="34" t="s">
        <v>21</v>
      </c>
      <c r="G304" s="21"/>
      <c r="H304" s="21"/>
      <c r="I304" s="21" t="s">
        <v>25</v>
      </c>
      <c r="J304" s="21" t="s">
        <v>14</v>
      </c>
      <c r="M304" s="12"/>
    </row>
    <row r="305" spans="1:13" ht="18" customHeight="1">
      <c r="A305" s="4">
        <v>304</v>
      </c>
      <c r="B305" s="37">
        <v>42154</v>
      </c>
      <c r="C305" s="34" t="s">
        <v>35</v>
      </c>
      <c r="D305" s="34" t="s">
        <v>24</v>
      </c>
      <c r="E305" s="34" t="s">
        <v>48</v>
      </c>
      <c r="F305" s="34" t="s">
        <v>22</v>
      </c>
      <c r="G305" s="21"/>
      <c r="H305" s="21"/>
      <c r="I305" s="21" t="s">
        <v>31</v>
      </c>
      <c r="J305" s="21" t="s">
        <v>20</v>
      </c>
      <c r="M305" s="12"/>
    </row>
    <row r="306" spans="1:13" ht="18" customHeight="1">
      <c r="A306" s="4">
        <v>305</v>
      </c>
      <c r="B306" s="37">
        <v>42154</v>
      </c>
      <c r="C306" s="34" t="s">
        <v>49</v>
      </c>
      <c r="D306" s="34" t="s">
        <v>7</v>
      </c>
      <c r="E306" s="34" t="s">
        <v>18</v>
      </c>
      <c r="F306" s="34" t="s">
        <v>131</v>
      </c>
      <c r="G306" s="21"/>
      <c r="H306" s="21"/>
      <c r="I306" s="21" t="s">
        <v>32</v>
      </c>
      <c r="J306" s="21" t="s">
        <v>38</v>
      </c>
      <c r="M306" s="12"/>
    </row>
    <row r="307" spans="1:13" ht="18" customHeight="1">
      <c r="A307" s="4">
        <v>306</v>
      </c>
      <c r="B307" s="37">
        <v>42154</v>
      </c>
      <c r="C307" s="34" t="s">
        <v>10</v>
      </c>
      <c r="D307" s="34" t="s">
        <v>55</v>
      </c>
      <c r="E307" s="34" t="s">
        <v>39</v>
      </c>
      <c r="F307" s="34" t="s">
        <v>157</v>
      </c>
      <c r="G307" s="21"/>
      <c r="H307" s="21"/>
      <c r="I307" s="21" t="s">
        <v>8</v>
      </c>
      <c r="J307" s="21" t="s">
        <v>13</v>
      </c>
      <c r="M307" s="12"/>
    </row>
    <row r="308" spans="1:13" ht="18" customHeight="1">
      <c r="A308" s="4">
        <v>307</v>
      </c>
      <c r="B308" s="37">
        <v>42154</v>
      </c>
      <c r="C308" s="34" t="s">
        <v>23</v>
      </c>
      <c r="D308" s="34" t="s">
        <v>153</v>
      </c>
      <c r="E308" s="36" t="s">
        <v>50</v>
      </c>
      <c r="F308" s="34" t="s">
        <v>16</v>
      </c>
      <c r="G308" s="21"/>
      <c r="H308" s="21"/>
      <c r="I308" s="21" t="s">
        <v>26</v>
      </c>
      <c r="J308" s="21" t="s">
        <v>19</v>
      </c>
      <c r="M308" s="12"/>
    </row>
    <row r="309" spans="1:13" ht="18" customHeight="1">
      <c r="A309" s="4">
        <v>308</v>
      </c>
      <c r="B309" s="37">
        <v>42154</v>
      </c>
      <c r="C309" s="34" t="s">
        <v>144</v>
      </c>
      <c r="D309" s="34" t="s">
        <v>6</v>
      </c>
      <c r="E309" s="34" t="s">
        <v>34</v>
      </c>
      <c r="F309" s="34" t="s">
        <v>40</v>
      </c>
      <c r="G309" s="21"/>
      <c r="H309" s="21"/>
      <c r="I309" s="21" t="s">
        <v>9</v>
      </c>
      <c r="J309" s="21" t="s">
        <v>37</v>
      </c>
      <c r="M309" s="12"/>
    </row>
    <row r="310" spans="1:13" ht="18" customHeight="1">
      <c r="A310" s="4">
        <v>309</v>
      </c>
      <c r="B310" s="37">
        <v>42155</v>
      </c>
      <c r="C310" s="34" t="s">
        <v>7</v>
      </c>
      <c r="D310" s="34" t="s">
        <v>18</v>
      </c>
      <c r="E310" s="34" t="s">
        <v>131</v>
      </c>
      <c r="F310" s="34" t="s">
        <v>41</v>
      </c>
      <c r="G310" s="21"/>
      <c r="H310" s="21"/>
      <c r="I310" s="21" t="s">
        <v>32</v>
      </c>
      <c r="J310" s="21" t="s">
        <v>38</v>
      </c>
      <c r="M310" s="12"/>
    </row>
    <row r="311" spans="1:13" ht="18" customHeight="1">
      <c r="A311" s="4">
        <v>310</v>
      </c>
      <c r="B311" s="37">
        <v>42155</v>
      </c>
      <c r="C311" s="34" t="s">
        <v>55</v>
      </c>
      <c r="D311" s="34" t="s">
        <v>39</v>
      </c>
      <c r="E311" s="34" t="s">
        <v>157</v>
      </c>
      <c r="F311" s="34" t="s">
        <v>29</v>
      </c>
      <c r="G311" s="21"/>
      <c r="H311" s="21"/>
      <c r="I311" s="21" t="s">
        <v>8</v>
      </c>
      <c r="J311" s="21" t="s">
        <v>13</v>
      </c>
      <c r="M311" s="12"/>
    </row>
    <row r="312" spans="1:13" ht="18" customHeight="1">
      <c r="A312" s="4">
        <v>311</v>
      </c>
      <c r="B312" s="37">
        <v>42155</v>
      </c>
      <c r="C312" s="34" t="s">
        <v>153</v>
      </c>
      <c r="D312" s="34" t="s">
        <v>50</v>
      </c>
      <c r="E312" s="34" t="s">
        <v>16</v>
      </c>
      <c r="F312" s="34" t="s">
        <v>132</v>
      </c>
      <c r="G312" s="21"/>
      <c r="H312" s="21"/>
      <c r="I312" s="21" t="s">
        <v>26</v>
      </c>
      <c r="J312" s="21" t="s">
        <v>19</v>
      </c>
      <c r="M312" s="12"/>
    </row>
    <row r="313" spans="1:13" ht="18" customHeight="1">
      <c r="A313" s="4">
        <v>312</v>
      </c>
      <c r="B313" s="37">
        <v>42155</v>
      </c>
      <c r="C313" s="34" t="s">
        <v>6</v>
      </c>
      <c r="D313" s="34" t="s">
        <v>34</v>
      </c>
      <c r="E313" s="34" t="s">
        <v>40</v>
      </c>
      <c r="F313" s="34" t="s">
        <v>27</v>
      </c>
      <c r="G313" s="21"/>
      <c r="H313" s="21"/>
      <c r="I313" s="21" t="s">
        <v>9</v>
      </c>
      <c r="J313" s="21" t="s">
        <v>37</v>
      </c>
      <c r="M313" s="12"/>
    </row>
    <row r="314" spans="1:13" ht="18" customHeight="1">
      <c r="A314" s="4">
        <v>313</v>
      </c>
      <c r="B314" s="37">
        <v>42155</v>
      </c>
      <c r="C314" s="34" t="s">
        <v>43</v>
      </c>
      <c r="D314" s="34" t="s">
        <v>72</v>
      </c>
      <c r="E314" s="34" t="s">
        <v>21</v>
      </c>
      <c r="F314" s="34" t="s">
        <v>42</v>
      </c>
      <c r="G314" s="21"/>
      <c r="H314" s="21"/>
      <c r="I314" s="21" t="s">
        <v>25</v>
      </c>
      <c r="J314" s="21" t="s">
        <v>14</v>
      </c>
      <c r="M314" s="12"/>
    </row>
    <row r="315" spans="1:13" ht="18" customHeight="1">
      <c r="A315" s="4">
        <v>314</v>
      </c>
      <c r="B315" s="37">
        <v>42155</v>
      </c>
      <c r="C315" s="34" t="s">
        <v>24</v>
      </c>
      <c r="D315" s="34" t="s">
        <v>48</v>
      </c>
      <c r="E315" s="34" t="s">
        <v>22</v>
      </c>
      <c r="F315" s="34" t="s">
        <v>47</v>
      </c>
      <c r="G315" s="21"/>
      <c r="H315" s="21"/>
      <c r="I315" s="21" t="s">
        <v>31</v>
      </c>
      <c r="J315" s="21" t="s">
        <v>20</v>
      </c>
      <c r="M315" s="12"/>
    </row>
    <row r="316" spans="1:13" ht="18" customHeight="1">
      <c r="A316" s="4">
        <v>315</v>
      </c>
      <c r="B316" s="37">
        <v>42157</v>
      </c>
      <c r="C316" s="34" t="s">
        <v>72</v>
      </c>
      <c r="D316" s="34" t="s">
        <v>44</v>
      </c>
      <c r="E316" s="34" t="s">
        <v>132</v>
      </c>
      <c r="F316" s="34" t="s">
        <v>161</v>
      </c>
      <c r="G316" s="21"/>
      <c r="H316" s="21"/>
      <c r="I316" s="21" t="s">
        <v>38</v>
      </c>
      <c r="J316" s="21" t="s">
        <v>8</v>
      </c>
      <c r="M316" s="12"/>
    </row>
    <row r="317" spans="1:13" ht="18" customHeight="1">
      <c r="A317" s="4">
        <v>316</v>
      </c>
      <c r="B317" s="37">
        <v>42157</v>
      </c>
      <c r="C317" s="34" t="s">
        <v>40</v>
      </c>
      <c r="D317" s="34" t="s">
        <v>56</v>
      </c>
      <c r="E317" s="34" t="s">
        <v>36</v>
      </c>
      <c r="F317" s="34" t="s">
        <v>6</v>
      </c>
      <c r="G317" s="21"/>
      <c r="H317" s="21"/>
      <c r="I317" s="21" t="s">
        <v>14</v>
      </c>
      <c r="J317" s="21" t="s">
        <v>9</v>
      </c>
      <c r="M317" s="12"/>
    </row>
    <row r="318" spans="1:13" ht="18" customHeight="1">
      <c r="A318" s="4">
        <v>317</v>
      </c>
      <c r="B318" s="37">
        <v>42157</v>
      </c>
      <c r="C318" s="34" t="s">
        <v>157</v>
      </c>
      <c r="D318" s="34" t="s">
        <v>131</v>
      </c>
      <c r="E318" s="34" t="s">
        <v>11</v>
      </c>
      <c r="F318" s="34" t="s">
        <v>28</v>
      </c>
      <c r="G318" s="21"/>
      <c r="H318" s="21"/>
      <c r="I318" s="21" t="s">
        <v>20</v>
      </c>
      <c r="J318" s="21" t="s">
        <v>32</v>
      </c>
      <c r="M318" s="12"/>
    </row>
    <row r="319" spans="1:13" ht="18" customHeight="1">
      <c r="A319" s="4">
        <v>318</v>
      </c>
      <c r="B319" s="37">
        <v>42157</v>
      </c>
      <c r="C319" s="34" t="s">
        <v>46</v>
      </c>
      <c r="D319" s="34" t="s">
        <v>5</v>
      </c>
      <c r="E319" s="34" t="s">
        <v>17</v>
      </c>
      <c r="F319" s="34" t="s">
        <v>45</v>
      </c>
      <c r="G319" s="21"/>
      <c r="H319" s="21"/>
      <c r="I319" s="21" t="s">
        <v>19</v>
      </c>
      <c r="J319" s="21" t="s">
        <v>31</v>
      </c>
      <c r="M319" s="12"/>
    </row>
    <row r="320" spans="1:13" ht="18" customHeight="1">
      <c r="A320" s="4">
        <v>319</v>
      </c>
      <c r="B320" s="37">
        <v>42157</v>
      </c>
      <c r="C320" s="34" t="s">
        <v>50</v>
      </c>
      <c r="D320" s="34" t="s">
        <v>16</v>
      </c>
      <c r="E320" s="34" t="s">
        <v>30</v>
      </c>
      <c r="F320" s="34" t="s">
        <v>35</v>
      </c>
      <c r="G320" s="21"/>
      <c r="H320" s="21"/>
      <c r="I320" s="21" t="s">
        <v>37</v>
      </c>
      <c r="J320" s="21" t="s">
        <v>26</v>
      </c>
      <c r="M320" s="12"/>
    </row>
    <row r="321" spans="1:13" ht="18" customHeight="1">
      <c r="A321" s="4">
        <v>320</v>
      </c>
      <c r="B321" s="37">
        <v>42157</v>
      </c>
      <c r="C321" s="34" t="s">
        <v>33</v>
      </c>
      <c r="D321" s="34" t="s">
        <v>4</v>
      </c>
      <c r="E321" s="34" t="s">
        <v>144</v>
      </c>
      <c r="F321" s="34" t="s">
        <v>23</v>
      </c>
      <c r="G321" s="21"/>
      <c r="H321" s="21"/>
      <c r="I321" s="21" t="s">
        <v>13</v>
      </c>
      <c r="J321" s="21" t="s">
        <v>25</v>
      </c>
      <c r="M321" s="12"/>
    </row>
    <row r="322" spans="1:13" ht="18" customHeight="1">
      <c r="A322" s="4">
        <v>321</v>
      </c>
      <c r="B322" s="37">
        <v>42158</v>
      </c>
      <c r="C322" s="34" t="s">
        <v>4</v>
      </c>
      <c r="D322" s="34" t="s">
        <v>144</v>
      </c>
      <c r="E322" s="34" t="s">
        <v>23</v>
      </c>
      <c r="F322" s="34" t="s">
        <v>34</v>
      </c>
      <c r="G322" s="21"/>
      <c r="H322" s="21"/>
      <c r="I322" s="21" t="s">
        <v>13</v>
      </c>
      <c r="J322" s="21" t="s">
        <v>25</v>
      </c>
      <c r="M322" s="12"/>
    </row>
    <row r="323" spans="1:13" ht="18" customHeight="1">
      <c r="A323" s="4">
        <v>322</v>
      </c>
      <c r="B323" s="37">
        <v>42158</v>
      </c>
      <c r="C323" s="34" t="s">
        <v>5</v>
      </c>
      <c r="D323" s="34" t="s">
        <v>17</v>
      </c>
      <c r="E323" s="34" t="s">
        <v>45</v>
      </c>
      <c r="F323" s="34" t="s">
        <v>41</v>
      </c>
      <c r="G323" s="21"/>
      <c r="H323" s="21"/>
      <c r="I323" s="21" t="s">
        <v>19</v>
      </c>
      <c r="J323" s="21" t="s">
        <v>31</v>
      </c>
      <c r="M323" s="12"/>
    </row>
    <row r="324" spans="1:13" ht="18" customHeight="1">
      <c r="A324" s="4">
        <v>323</v>
      </c>
      <c r="B324" s="37">
        <v>42158</v>
      </c>
      <c r="C324" s="34" t="s">
        <v>44</v>
      </c>
      <c r="D324" s="34" t="s">
        <v>132</v>
      </c>
      <c r="E324" s="34" t="s">
        <v>161</v>
      </c>
      <c r="F324" s="34" t="s">
        <v>142</v>
      </c>
      <c r="G324" s="21"/>
      <c r="H324" s="21"/>
      <c r="I324" s="21" t="s">
        <v>38</v>
      </c>
      <c r="J324" s="21" t="s">
        <v>8</v>
      </c>
      <c r="M324" s="12"/>
    </row>
    <row r="325" spans="1:13" ht="18" customHeight="1">
      <c r="A325" s="4">
        <v>324</v>
      </c>
      <c r="B325" s="37">
        <v>42158</v>
      </c>
      <c r="C325" s="34" t="s">
        <v>131</v>
      </c>
      <c r="D325" s="34" t="s">
        <v>11</v>
      </c>
      <c r="E325" s="34" t="s">
        <v>28</v>
      </c>
      <c r="F325" s="34" t="s">
        <v>153</v>
      </c>
      <c r="G325" s="21"/>
      <c r="H325" s="21"/>
      <c r="I325" s="21" t="s">
        <v>20</v>
      </c>
      <c r="J325" s="21" t="s">
        <v>32</v>
      </c>
      <c r="M325" s="12"/>
    </row>
    <row r="326" spans="1:13" ht="18" customHeight="1">
      <c r="A326" s="4">
        <v>325</v>
      </c>
      <c r="B326" s="37">
        <v>42158</v>
      </c>
      <c r="C326" s="34" t="s">
        <v>56</v>
      </c>
      <c r="D326" s="34" t="s">
        <v>36</v>
      </c>
      <c r="E326" s="34" t="s">
        <v>6</v>
      </c>
      <c r="F326" s="34" t="s">
        <v>7</v>
      </c>
      <c r="G326" s="21"/>
      <c r="H326" s="21"/>
      <c r="I326" s="21" t="s">
        <v>14</v>
      </c>
      <c r="J326" s="21" t="s">
        <v>9</v>
      </c>
      <c r="M326" s="12"/>
    </row>
    <row r="327" spans="1:13" ht="18" customHeight="1">
      <c r="A327" s="4">
        <v>326</v>
      </c>
      <c r="B327" s="37">
        <v>42158</v>
      </c>
      <c r="C327" s="34" t="s">
        <v>16</v>
      </c>
      <c r="D327" s="34" t="s">
        <v>30</v>
      </c>
      <c r="E327" s="34" t="s">
        <v>35</v>
      </c>
      <c r="F327" s="34" t="s">
        <v>15</v>
      </c>
      <c r="G327" s="21"/>
      <c r="H327" s="21"/>
      <c r="I327" s="21" t="s">
        <v>37</v>
      </c>
      <c r="J327" s="21" t="s">
        <v>26</v>
      </c>
      <c r="M327" s="12"/>
    </row>
    <row r="328" spans="1:13" ht="18" customHeight="1">
      <c r="A328" s="4">
        <v>327</v>
      </c>
      <c r="B328" s="37">
        <v>42159</v>
      </c>
      <c r="C328" s="34" t="s">
        <v>132</v>
      </c>
      <c r="D328" s="34" t="s">
        <v>161</v>
      </c>
      <c r="E328" s="34" t="s">
        <v>142</v>
      </c>
      <c r="F328" s="34" t="s">
        <v>72</v>
      </c>
      <c r="G328" s="21"/>
      <c r="H328" s="21"/>
      <c r="I328" s="21" t="s">
        <v>38</v>
      </c>
      <c r="J328" s="21" t="s">
        <v>8</v>
      </c>
      <c r="M328" s="12"/>
    </row>
    <row r="329" spans="1:13" ht="18" customHeight="1">
      <c r="A329" s="4">
        <v>328</v>
      </c>
      <c r="B329" s="37">
        <v>42159</v>
      </c>
      <c r="C329" s="34" t="s">
        <v>36</v>
      </c>
      <c r="D329" s="36" t="s">
        <v>6</v>
      </c>
      <c r="E329" s="34" t="s">
        <v>7</v>
      </c>
      <c r="F329" s="34" t="s">
        <v>40</v>
      </c>
      <c r="G329" s="21"/>
      <c r="H329" s="21"/>
      <c r="I329" s="21" t="s">
        <v>14</v>
      </c>
      <c r="J329" s="21" t="s">
        <v>9</v>
      </c>
      <c r="M329" s="12"/>
    </row>
    <row r="330" spans="1:13" ht="18" customHeight="1">
      <c r="A330" s="4">
        <v>329</v>
      </c>
      <c r="B330" s="37">
        <v>42159</v>
      </c>
      <c r="C330" s="36" t="s">
        <v>30</v>
      </c>
      <c r="D330" s="34" t="s">
        <v>35</v>
      </c>
      <c r="E330" s="34" t="s">
        <v>15</v>
      </c>
      <c r="F330" s="34" t="s">
        <v>50</v>
      </c>
      <c r="G330" s="21"/>
      <c r="H330" s="21"/>
      <c r="I330" s="21" t="s">
        <v>37</v>
      </c>
      <c r="J330" s="21" t="s">
        <v>26</v>
      </c>
      <c r="M330" s="13"/>
    </row>
    <row r="331" spans="1:13" ht="18" customHeight="1">
      <c r="A331" s="4">
        <v>330</v>
      </c>
      <c r="B331" s="37">
        <v>42159</v>
      </c>
      <c r="C331" s="34" t="s">
        <v>144</v>
      </c>
      <c r="D331" s="34" t="s">
        <v>23</v>
      </c>
      <c r="E331" s="34" t="s">
        <v>34</v>
      </c>
      <c r="F331" s="34" t="s">
        <v>33</v>
      </c>
      <c r="G331" s="21"/>
      <c r="H331" s="21"/>
      <c r="I331" s="21" t="s">
        <v>13</v>
      </c>
      <c r="J331" s="21" t="s">
        <v>25</v>
      </c>
      <c r="M331" s="12"/>
    </row>
    <row r="332" spans="1:13" ht="18" customHeight="1">
      <c r="A332" s="4">
        <v>331</v>
      </c>
      <c r="B332" s="37">
        <v>42159</v>
      </c>
      <c r="C332" s="34" t="s">
        <v>11</v>
      </c>
      <c r="D332" s="34" t="s">
        <v>28</v>
      </c>
      <c r="E332" s="34" t="s">
        <v>153</v>
      </c>
      <c r="F332" s="34" t="s">
        <v>157</v>
      </c>
      <c r="G332" s="21"/>
      <c r="H332" s="21"/>
      <c r="I332" s="21" t="s">
        <v>20</v>
      </c>
      <c r="J332" s="21" t="s">
        <v>32</v>
      </c>
      <c r="M332" s="12"/>
    </row>
    <row r="333" spans="1:13" ht="18" customHeight="1">
      <c r="A333" s="4">
        <v>332</v>
      </c>
      <c r="B333" s="37">
        <v>42159</v>
      </c>
      <c r="C333" s="34" t="s">
        <v>17</v>
      </c>
      <c r="D333" s="34" t="s">
        <v>45</v>
      </c>
      <c r="E333" s="34" t="s">
        <v>41</v>
      </c>
      <c r="F333" s="34" t="s">
        <v>46</v>
      </c>
      <c r="G333" s="21"/>
      <c r="H333" s="21"/>
      <c r="I333" s="21" t="s">
        <v>19</v>
      </c>
      <c r="J333" s="21" t="s">
        <v>31</v>
      </c>
      <c r="M333" s="12"/>
    </row>
    <row r="334" spans="1:13" ht="18" customHeight="1">
      <c r="A334" s="4">
        <v>333</v>
      </c>
      <c r="B334" s="37">
        <v>42160</v>
      </c>
      <c r="C334" s="34" t="s">
        <v>45</v>
      </c>
      <c r="D334" s="34" t="s">
        <v>142</v>
      </c>
      <c r="E334" s="34" t="s">
        <v>46</v>
      </c>
      <c r="F334" s="34" t="s">
        <v>39</v>
      </c>
      <c r="G334" s="21"/>
      <c r="H334" s="21"/>
      <c r="I334" s="21" t="s">
        <v>19</v>
      </c>
      <c r="J334" s="21" t="s">
        <v>9</v>
      </c>
      <c r="M334" s="12"/>
    </row>
    <row r="335" spans="1:13" ht="18" customHeight="1">
      <c r="A335" s="4">
        <v>334</v>
      </c>
      <c r="B335" s="37">
        <v>42160</v>
      </c>
      <c r="C335" s="34" t="s">
        <v>151</v>
      </c>
      <c r="D335" s="34" t="s">
        <v>21</v>
      </c>
      <c r="E335" s="34" t="s">
        <v>29</v>
      </c>
      <c r="F335" s="34" t="s">
        <v>12</v>
      </c>
      <c r="G335" s="21"/>
      <c r="H335" s="21"/>
      <c r="I335" s="21" t="s">
        <v>13</v>
      </c>
      <c r="J335" s="21" t="s">
        <v>32</v>
      </c>
      <c r="M335" s="12"/>
    </row>
    <row r="336" spans="1:13" ht="18" customHeight="1">
      <c r="A336" s="4">
        <v>335</v>
      </c>
      <c r="B336" s="37">
        <v>42160</v>
      </c>
      <c r="C336" s="34" t="s">
        <v>23</v>
      </c>
      <c r="D336" s="34" t="s">
        <v>7</v>
      </c>
      <c r="E336" s="34" t="s">
        <v>10</v>
      </c>
      <c r="F336" s="34" t="s">
        <v>49</v>
      </c>
      <c r="G336" s="21"/>
      <c r="H336" s="21"/>
      <c r="I336" s="21" t="s">
        <v>37</v>
      </c>
      <c r="J336" s="21" t="s">
        <v>25</v>
      </c>
      <c r="M336" s="12"/>
    </row>
    <row r="337" spans="1:13" ht="18" customHeight="1">
      <c r="A337" s="4">
        <v>336</v>
      </c>
      <c r="B337" s="37">
        <v>42160</v>
      </c>
      <c r="C337" s="34" t="s">
        <v>18</v>
      </c>
      <c r="D337" s="34" t="s">
        <v>27</v>
      </c>
      <c r="E337" s="34" t="s">
        <v>40</v>
      </c>
      <c r="F337" s="34" t="s">
        <v>131</v>
      </c>
      <c r="G337" s="21"/>
      <c r="H337" s="21"/>
      <c r="I337" s="21" t="s">
        <v>20</v>
      </c>
      <c r="J337" s="21" t="s">
        <v>26</v>
      </c>
      <c r="M337" s="12"/>
    </row>
    <row r="338" spans="1:13" ht="18" customHeight="1">
      <c r="A338" s="4">
        <v>337</v>
      </c>
      <c r="B338" s="37">
        <v>42161</v>
      </c>
      <c r="C338" s="34" t="s">
        <v>7</v>
      </c>
      <c r="D338" s="34" t="s">
        <v>10</v>
      </c>
      <c r="E338" s="34" t="s">
        <v>49</v>
      </c>
      <c r="F338" s="34" t="s">
        <v>43</v>
      </c>
      <c r="G338" s="21"/>
      <c r="H338" s="21"/>
      <c r="I338" s="21" t="s">
        <v>37</v>
      </c>
      <c r="J338" s="21" t="s">
        <v>25</v>
      </c>
      <c r="M338" s="12"/>
    </row>
    <row r="339" spans="1:13" ht="18" customHeight="1">
      <c r="A339" s="4">
        <v>338</v>
      </c>
      <c r="B339" s="37">
        <v>42161</v>
      </c>
      <c r="C339" s="34" t="s">
        <v>153</v>
      </c>
      <c r="D339" s="34" t="s">
        <v>50</v>
      </c>
      <c r="E339" s="34" t="s">
        <v>16</v>
      </c>
      <c r="F339" s="34" t="s">
        <v>36</v>
      </c>
      <c r="G339" s="21"/>
      <c r="H339" s="21"/>
      <c r="I339" s="21" t="s">
        <v>14</v>
      </c>
      <c r="J339" s="21" t="s">
        <v>8</v>
      </c>
      <c r="M339" s="12"/>
    </row>
    <row r="340" spans="1:13" ht="18" customHeight="1">
      <c r="A340" s="4">
        <v>339</v>
      </c>
      <c r="B340" s="37">
        <v>42161</v>
      </c>
      <c r="C340" s="34" t="s">
        <v>34</v>
      </c>
      <c r="D340" s="34" t="s">
        <v>47</v>
      </c>
      <c r="E340" s="34" t="s">
        <v>44</v>
      </c>
      <c r="F340" s="34" t="s">
        <v>24</v>
      </c>
      <c r="G340" s="21"/>
      <c r="H340" s="21"/>
      <c r="I340" s="21" t="s">
        <v>38</v>
      </c>
      <c r="J340" s="21" t="s">
        <v>31</v>
      </c>
      <c r="M340" s="12"/>
    </row>
    <row r="341" spans="1:13" ht="18" customHeight="1">
      <c r="A341" s="4">
        <v>340</v>
      </c>
      <c r="B341" s="37">
        <v>42161</v>
      </c>
      <c r="C341" s="34" t="s">
        <v>142</v>
      </c>
      <c r="D341" s="34" t="s">
        <v>46</v>
      </c>
      <c r="E341" s="34" t="s">
        <v>39</v>
      </c>
      <c r="F341" s="34" t="s">
        <v>17</v>
      </c>
      <c r="G341" s="21"/>
      <c r="H341" s="21"/>
      <c r="I341" s="21" t="s">
        <v>19</v>
      </c>
      <c r="J341" s="21" t="s">
        <v>9</v>
      </c>
      <c r="M341" s="12"/>
    </row>
    <row r="342" spans="1:13" ht="18" customHeight="1">
      <c r="A342" s="4">
        <v>341</v>
      </c>
      <c r="B342" s="37">
        <v>42161</v>
      </c>
      <c r="C342" s="34" t="s">
        <v>21</v>
      </c>
      <c r="D342" s="34" t="s">
        <v>29</v>
      </c>
      <c r="E342" s="34" t="s">
        <v>12</v>
      </c>
      <c r="F342" s="34" t="s">
        <v>30</v>
      </c>
      <c r="G342" s="21"/>
      <c r="H342" s="21"/>
      <c r="I342" s="21" t="s">
        <v>13</v>
      </c>
      <c r="J342" s="21" t="s">
        <v>32</v>
      </c>
      <c r="M342" s="12"/>
    </row>
    <row r="343" spans="1:13" ht="18" customHeight="1">
      <c r="A343" s="4">
        <v>342</v>
      </c>
      <c r="B343" s="37">
        <v>42161</v>
      </c>
      <c r="C343" s="34" t="s">
        <v>27</v>
      </c>
      <c r="D343" s="34" t="s">
        <v>40</v>
      </c>
      <c r="E343" s="34" t="s">
        <v>131</v>
      </c>
      <c r="F343" s="34" t="s">
        <v>11</v>
      </c>
      <c r="G343" s="21"/>
      <c r="H343" s="21"/>
      <c r="I343" s="21" t="s">
        <v>20</v>
      </c>
      <c r="J343" s="21" t="s">
        <v>26</v>
      </c>
      <c r="M343" s="12"/>
    </row>
    <row r="344" spans="1:13" ht="18" customHeight="1">
      <c r="A344" s="4">
        <v>343</v>
      </c>
      <c r="B344" s="37">
        <v>42162</v>
      </c>
      <c r="C344" s="34" t="s">
        <v>40</v>
      </c>
      <c r="D344" s="34" t="s">
        <v>131</v>
      </c>
      <c r="E344" s="34" t="s">
        <v>11</v>
      </c>
      <c r="F344" s="34" t="s">
        <v>18</v>
      </c>
      <c r="G344" s="21"/>
      <c r="H344" s="21"/>
      <c r="I344" s="21" t="s">
        <v>20</v>
      </c>
      <c r="J344" s="21" t="s">
        <v>26</v>
      </c>
      <c r="M344" s="12"/>
    </row>
    <row r="345" spans="1:13" ht="18" customHeight="1">
      <c r="A345" s="4">
        <v>344</v>
      </c>
      <c r="B345" s="37">
        <v>42162</v>
      </c>
      <c r="C345" s="34" t="s">
        <v>47</v>
      </c>
      <c r="D345" s="34" t="s">
        <v>44</v>
      </c>
      <c r="E345" s="34" t="s">
        <v>24</v>
      </c>
      <c r="F345" s="34" t="s">
        <v>146</v>
      </c>
      <c r="G345" s="21"/>
      <c r="H345" s="21"/>
      <c r="I345" s="21" t="s">
        <v>38</v>
      </c>
      <c r="J345" s="21" t="s">
        <v>31</v>
      </c>
      <c r="M345" s="12"/>
    </row>
    <row r="346" spans="1:13" ht="18" customHeight="1">
      <c r="A346" s="4">
        <v>345</v>
      </c>
      <c r="B346" s="37">
        <v>42162</v>
      </c>
      <c r="C346" s="34" t="s">
        <v>10</v>
      </c>
      <c r="D346" s="34" t="s">
        <v>49</v>
      </c>
      <c r="E346" s="34" t="s">
        <v>43</v>
      </c>
      <c r="F346" s="34" t="s">
        <v>23</v>
      </c>
      <c r="G346" s="21"/>
      <c r="H346" s="21"/>
      <c r="I346" s="21" t="s">
        <v>37</v>
      </c>
      <c r="J346" s="21" t="s">
        <v>25</v>
      </c>
      <c r="M346" s="12"/>
    </row>
    <row r="347" spans="1:13" ht="18" customHeight="1">
      <c r="A347" s="4">
        <v>346</v>
      </c>
      <c r="B347" s="37">
        <v>42162</v>
      </c>
      <c r="C347" s="34" t="s">
        <v>46</v>
      </c>
      <c r="D347" s="34" t="s">
        <v>39</v>
      </c>
      <c r="E347" s="34" t="s">
        <v>17</v>
      </c>
      <c r="F347" s="34" t="s">
        <v>45</v>
      </c>
      <c r="G347" s="21"/>
      <c r="H347" s="21"/>
      <c r="I347" s="21" t="s">
        <v>19</v>
      </c>
      <c r="J347" s="21" t="s">
        <v>9</v>
      </c>
      <c r="M347" s="12"/>
    </row>
    <row r="348" spans="1:13" ht="18" customHeight="1">
      <c r="A348" s="4">
        <v>347</v>
      </c>
      <c r="B348" s="37">
        <v>42162</v>
      </c>
      <c r="C348" s="34" t="s">
        <v>29</v>
      </c>
      <c r="D348" s="34" t="s">
        <v>12</v>
      </c>
      <c r="E348" s="34" t="s">
        <v>30</v>
      </c>
      <c r="F348" s="34" t="s">
        <v>151</v>
      </c>
      <c r="G348" s="21"/>
      <c r="H348" s="21"/>
      <c r="I348" s="21" t="s">
        <v>13</v>
      </c>
      <c r="J348" s="21" t="s">
        <v>32</v>
      </c>
      <c r="M348" s="12"/>
    </row>
    <row r="349" spans="1:13" ht="18" customHeight="1">
      <c r="A349" s="4">
        <v>348</v>
      </c>
      <c r="B349" s="37">
        <v>42162</v>
      </c>
      <c r="C349" s="34" t="s">
        <v>50</v>
      </c>
      <c r="D349" s="34" t="s">
        <v>16</v>
      </c>
      <c r="E349" s="34" t="s">
        <v>36</v>
      </c>
      <c r="F349" s="34" t="s">
        <v>35</v>
      </c>
      <c r="G349" s="21"/>
      <c r="H349" s="21"/>
      <c r="I349" s="21" t="s">
        <v>14</v>
      </c>
      <c r="J349" s="21" t="s">
        <v>8</v>
      </c>
      <c r="M349" s="12"/>
    </row>
    <row r="350" spans="1:13" ht="18" customHeight="1">
      <c r="A350" s="4">
        <v>349</v>
      </c>
      <c r="B350" s="37">
        <v>42164</v>
      </c>
      <c r="C350" s="34" t="s">
        <v>161</v>
      </c>
      <c r="D350" s="34" t="s">
        <v>43</v>
      </c>
      <c r="E350" s="34" t="s">
        <v>72</v>
      </c>
      <c r="F350" s="34" t="s">
        <v>153</v>
      </c>
      <c r="G350" s="21"/>
      <c r="H350" s="21"/>
      <c r="I350" s="21" t="s">
        <v>26</v>
      </c>
      <c r="J350" s="21" t="s">
        <v>14</v>
      </c>
      <c r="M350" s="12"/>
    </row>
    <row r="351" spans="1:13" ht="18" customHeight="1">
      <c r="A351" s="4">
        <v>350</v>
      </c>
      <c r="B351" s="37">
        <v>42164</v>
      </c>
      <c r="C351" s="34" t="s">
        <v>39</v>
      </c>
      <c r="D351" s="34" t="s">
        <v>28</v>
      </c>
      <c r="E351" s="34" t="s">
        <v>35</v>
      </c>
      <c r="F351" s="34" t="s">
        <v>27</v>
      </c>
      <c r="G351" s="21"/>
      <c r="H351" s="21"/>
      <c r="I351" s="21" t="s">
        <v>32</v>
      </c>
      <c r="J351" s="21" t="s">
        <v>19</v>
      </c>
      <c r="M351" s="12"/>
    </row>
    <row r="352" spans="1:13" ht="18" customHeight="1">
      <c r="A352" s="4">
        <v>351</v>
      </c>
      <c r="B352" s="37">
        <v>42164</v>
      </c>
      <c r="C352" s="34" t="s">
        <v>49</v>
      </c>
      <c r="D352" s="34" t="s">
        <v>36</v>
      </c>
      <c r="E352" s="34" t="s">
        <v>41</v>
      </c>
      <c r="F352" s="34" t="s">
        <v>48</v>
      </c>
      <c r="G352" s="21"/>
      <c r="H352" s="21"/>
      <c r="I352" s="21" t="s">
        <v>9</v>
      </c>
      <c r="J352" s="21" t="s">
        <v>13</v>
      </c>
      <c r="M352" s="12"/>
    </row>
    <row r="353" spans="1:13" ht="18" customHeight="1">
      <c r="A353" s="4">
        <v>352</v>
      </c>
      <c r="B353" s="37">
        <v>42164</v>
      </c>
      <c r="C353" s="34" t="s">
        <v>6</v>
      </c>
      <c r="D353" s="34" t="s">
        <v>22</v>
      </c>
      <c r="E353" s="34" t="s">
        <v>146</v>
      </c>
      <c r="F353" s="34" t="s">
        <v>5</v>
      </c>
      <c r="G353" s="21"/>
      <c r="H353" s="21"/>
      <c r="I353" s="21" t="s">
        <v>25</v>
      </c>
      <c r="J353" s="21" t="s">
        <v>38</v>
      </c>
      <c r="M353" s="12"/>
    </row>
    <row r="354" spans="1:13" ht="18" customHeight="1">
      <c r="A354" s="4">
        <v>353</v>
      </c>
      <c r="B354" s="37">
        <v>42164</v>
      </c>
      <c r="C354" s="34" t="s">
        <v>16</v>
      </c>
      <c r="D354" s="34" t="s">
        <v>30</v>
      </c>
      <c r="E354" s="34" t="s">
        <v>18</v>
      </c>
      <c r="F354" s="34" t="s">
        <v>47</v>
      </c>
      <c r="G354" s="21"/>
      <c r="H354" s="21"/>
      <c r="I354" s="21" t="s">
        <v>8</v>
      </c>
      <c r="J354" s="21" t="s">
        <v>20</v>
      </c>
      <c r="M354" s="12"/>
    </row>
    <row r="355" spans="1:13" ht="18" customHeight="1">
      <c r="A355" s="4">
        <v>354</v>
      </c>
      <c r="B355" s="37">
        <v>42164</v>
      </c>
      <c r="C355" s="34" t="s">
        <v>12</v>
      </c>
      <c r="D355" s="34" t="s">
        <v>15</v>
      </c>
      <c r="E355" s="34" t="s">
        <v>33</v>
      </c>
      <c r="F355" s="34" t="s">
        <v>4</v>
      </c>
      <c r="G355" s="21"/>
      <c r="H355" s="21"/>
      <c r="I355" s="21" t="s">
        <v>31</v>
      </c>
      <c r="J355" s="21" t="s">
        <v>37</v>
      </c>
      <c r="M355" s="12"/>
    </row>
    <row r="356" spans="1:13" ht="18" customHeight="1">
      <c r="A356" s="4">
        <v>355</v>
      </c>
      <c r="B356" s="37">
        <v>42165</v>
      </c>
      <c r="C356" s="34" t="s">
        <v>36</v>
      </c>
      <c r="D356" s="34" t="s">
        <v>41</v>
      </c>
      <c r="E356" s="34" t="s">
        <v>48</v>
      </c>
      <c r="F356" s="34" t="s">
        <v>10</v>
      </c>
      <c r="G356" s="21"/>
      <c r="H356" s="21"/>
      <c r="I356" s="21" t="s">
        <v>9</v>
      </c>
      <c r="J356" s="21" t="s">
        <v>13</v>
      </c>
      <c r="M356" s="12"/>
    </row>
    <row r="357" spans="1:13" ht="18" customHeight="1">
      <c r="A357" s="4">
        <v>356</v>
      </c>
      <c r="B357" s="37">
        <v>42165</v>
      </c>
      <c r="C357" s="34" t="s">
        <v>28</v>
      </c>
      <c r="D357" s="34" t="s">
        <v>35</v>
      </c>
      <c r="E357" s="34" t="s">
        <v>27</v>
      </c>
      <c r="F357" s="34" t="s">
        <v>144</v>
      </c>
      <c r="G357" s="21"/>
      <c r="H357" s="21"/>
      <c r="I357" s="21" t="s">
        <v>32</v>
      </c>
      <c r="J357" s="21" t="s">
        <v>19</v>
      </c>
      <c r="M357" s="12"/>
    </row>
    <row r="358" spans="1:13" ht="18" customHeight="1">
      <c r="A358" s="4">
        <v>357</v>
      </c>
      <c r="B358" s="37">
        <v>42165</v>
      </c>
      <c r="C358" s="34" t="s">
        <v>30</v>
      </c>
      <c r="D358" s="34" t="s">
        <v>18</v>
      </c>
      <c r="E358" s="34" t="s">
        <v>47</v>
      </c>
      <c r="F358" s="34" t="s">
        <v>42</v>
      </c>
      <c r="G358" s="21"/>
      <c r="H358" s="21"/>
      <c r="I358" s="21" t="s">
        <v>8</v>
      </c>
      <c r="J358" s="21" t="s">
        <v>20</v>
      </c>
      <c r="M358" s="12"/>
    </row>
    <row r="359" spans="1:13" ht="18" customHeight="1">
      <c r="A359" s="4">
        <v>358</v>
      </c>
      <c r="B359" s="37">
        <v>42165</v>
      </c>
      <c r="C359" s="34" t="s">
        <v>43</v>
      </c>
      <c r="D359" s="34" t="s">
        <v>72</v>
      </c>
      <c r="E359" s="34" t="s">
        <v>153</v>
      </c>
      <c r="F359" s="34" t="s">
        <v>44</v>
      </c>
      <c r="G359" s="21"/>
      <c r="H359" s="21"/>
      <c r="I359" s="21" t="s">
        <v>26</v>
      </c>
      <c r="J359" s="21" t="s">
        <v>14</v>
      </c>
      <c r="M359" s="12"/>
    </row>
    <row r="360" spans="1:13" ht="18" customHeight="1">
      <c r="A360" s="4">
        <v>359</v>
      </c>
      <c r="B360" s="37">
        <v>42165</v>
      </c>
      <c r="C360" s="34" t="s">
        <v>15</v>
      </c>
      <c r="D360" s="34" t="s">
        <v>33</v>
      </c>
      <c r="E360" s="34" t="s">
        <v>4</v>
      </c>
      <c r="F360" s="34" t="s">
        <v>29</v>
      </c>
      <c r="G360" s="21"/>
      <c r="H360" s="21"/>
      <c r="I360" s="21" t="s">
        <v>31</v>
      </c>
      <c r="J360" s="21" t="s">
        <v>37</v>
      </c>
      <c r="M360" s="12"/>
    </row>
    <row r="361" spans="1:13" ht="18" customHeight="1">
      <c r="A361" s="4">
        <v>360</v>
      </c>
      <c r="B361" s="37">
        <v>42165</v>
      </c>
      <c r="C361" s="34" t="s">
        <v>22</v>
      </c>
      <c r="D361" s="34" t="s">
        <v>146</v>
      </c>
      <c r="E361" s="34" t="s">
        <v>5</v>
      </c>
      <c r="F361" s="34" t="s">
        <v>46</v>
      </c>
      <c r="G361" s="21"/>
      <c r="H361" s="21"/>
      <c r="I361" s="21" t="s">
        <v>25</v>
      </c>
      <c r="J361" s="21" t="s">
        <v>38</v>
      </c>
      <c r="M361" s="12"/>
    </row>
    <row r="362" spans="1:13" ht="18" customHeight="1">
      <c r="A362" s="4">
        <v>361</v>
      </c>
      <c r="B362" s="37">
        <v>42166</v>
      </c>
      <c r="C362" s="34" t="s">
        <v>72</v>
      </c>
      <c r="D362" s="34" t="s">
        <v>153</v>
      </c>
      <c r="E362" s="34" t="s">
        <v>44</v>
      </c>
      <c r="F362" s="34" t="s">
        <v>161</v>
      </c>
      <c r="G362" s="21"/>
      <c r="H362" s="21"/>
      <c r="I362" s="21" t="s">
        <v>26</v>
      </c>
      <c r="J362" s="21" t="s">
        <v>14</v>
      </c>
      <c r="M362" s="12"/>
    </row>
    <row r="363" spans="1:13" ht="18" customHeight="1">
      <c r="A363" s="4">
        <v>362</v>
      </c>
      <c r="B363" s="37">
        <v>42166</v>
      </c>
      <c r="C363" s="34" t="s">
        <v>35</v>
      </c>
      <c r="D363" s="34" t="s">
        <v>27</v>
      </c>
      <c r="E363" s="34" t="s">
        <v>144</v>
      </c>
      <c r="F363" s="34" t="s">
        <v>39</v>
      </c>
      <c r="G363" s="21"/>
      <c r="H363" s="21"/>
      <c r="I363" s="21" t="s">
        <v>32</v>
      </c>
      <c r="J363" s="21" t="s">
        <v>19</v>
      </c>
      <c r="M363" s="12"/>
    </row>
    <row r="364" spans="1:13" ht="18" customHeight="1">
      <c r="A364" s="4">
        <v>363</v>
      </c>
      <c r="B364" s="37">
        <v>42166</v>
      </c>
      <c r="C364" s="34" t="s">
        <v>41</v>
      </c>
      <c r="D364" s="34" t="s">
        <v>48</v>
      </c>
      <c r="E364" s="34" t="s">
        <v>10</v>
      </c>
      <c r="F364" s="34" t="s">
        <v>49</v>
      </c>
      <c r="G364" s="21"/>
      <c r="H364" s="21"/>
      <c r="I364" s="21" t="s">
        <v>9</v>
      </c>
      <c r="J364" s="21" t="s">
        <v>13</v>
      </c>
      <c r="M364" s="12"/>
    </row>
    <row r="365" spans="1:13" ht="18" customHeight="1">
      <c r="A365" s="4">
        <v>364</v>
      </c>
      <c r="B365" s="37">
        <v>42166</v>
      </c>
      <c r="C365" s="34" t="s">
        <v>18</v>
      </c>
      <c r="D365" s="34" t="s">
        <v>47</v>
      </c>
      <c r="E365" s="34" t="s">
        <v>42</v>
      </c>
      <c r="F365" s="34" t="s">
        <v>16</v>
      </c>
      <c r="G365" s="21"/>
      <c r="H365" s="21"/>
      <c r="I365" s="21" t="s">
        <v>8</v>
      </c>
      <c r="J365" s="21" t="s">
        <v>20</v>
      </c>
      <c r="M365" s="12"/>
    </row>
    <row r="366" spans="1:13" ht="18" customHeight="1">
      <c r="A366" s="4">
        <v>365</v>
      </c>
      <c r="B366" s="37">
        <v>42166</v>
      </c>
      <c r="C366" s="34" t="s">
        <v>33</v>
      </c>
      <c r="D366" s="34" t="s">
        <v>4</v>
      </c>
      <c r="E366" s="34" t="s">
        <v>29</v>
      </c>
      <c r="F366" s="34" t="s">
        <v>12</v>
      </c>
      <c r="G366" s="21"/>
      <c r="H366" s="21"/>
      <c r="I366" s="21" t="s">
        <v>31</v>
      </c>
      <c r="J366" s="21" t="s">
        <v>37</v>
      </c>
      <c r="M366" s="12"/>
    </row>
    <row r="367" spans="1:13" ht="18" customHeight="1">
      <c r="A367" s="4">
        <v>366</v>
      </c>
      <c r="B367" s="37">
        <v>42166</v>
      </c>
      <c r="C367" s="34" t="s">
        <v>146</v>
      </c>
      <c r="D367" s="34" t="s">
        <v>5</v>
      </c>
      <c r="E367" s="34" t="s">
        <v>46</v>
      </c>
      <c r="F367" s="34" t="s">
        <v>6</v>
      </c>
      <c r="G367" s="21"/>
      <c r="H367" s="21"/>
      <c r="I367" s="21" t="s">
        <v>25</v>
      </c>
      <c r="J367" s="21" t="s">
        <v>38</v>
      </c>
      <c r="M367" s="12"/>
    </row>
    <row r="368" spans="1:13" ht="18" customHeight="1">
      <c r="A368" s="4">
        <v>367</v>
      </c>
      <c r="B368" s="37">
        <v>42167</v>
      </c>
      <c r="C368" s="34" t="s">
        <v>4</v>
      </c>
      <c r="D368" s="34" t="s">
        <v>29</v>
      </c>
      <c r="E368" s="36" t="s">
        <v>12</v>
      </c>
      <c r="F368" s="34" t="s">
        <v>15</v>
      </c>
      <c r="G368" s="21"/>
      <c r="H368" s="21"/>
      <c r="I368" s="21" t="s">
        <v>31</v>
      </c>
      <c r="J368" s="21" t="s">
        <v>13</v>
      </c>
      <c r="M368" s="12"/>
    </row>
    <row r="369" spans="1:13" ht="18" customHeight="1">
      <c r="A369" s="4">
        <v>368</v>
      </c>
      <c r="B369" s="37">
        <v>42167</v>
      </c>
      <c r="C369" s="34" t="s">
        <v>47</v>
      </c>
      <c r="D369" s="34" t="s">
        <v>42</v>
      </c>
      <c r="E369" s="34" t="s">
        <v>16</v>
      </c>
      <c r="F369" s="34" t="s">
        <v>21</v>
      </c>
      <c r="G369" s="21"/>
      <c r="H369" s="21"/>
      <c r="I369" s="21" t="s">
        <v>32</v>
      </c>
      <c r="J369" s="21" t="s">
        <v>14</v>
      </c>
      <c r="M369" s="12"/>
    </row>
    <row r="370" spans="1:13" ht="18" customHeight="1">
      <c r="A370" s="4">
        <v>369</v>
      </c>
      <c r="B370" s="37">
        <v>42167</v>
      </c>
      <c r="C370" s="34" t="s">
        <v>5</v>
      </c>
      <c r="D370" s="34" t="s">
        <v>44</v>
      </c>
      <c r="E370" s="34" t="s">
        <v>6</v>
      </c>
      <c r="F370" s="34" t="s">
        <v>22</v>
      </c>
      <c r="G370" s="21"/>
      <c r="H370" s="21"/>
      <c r="I370" s="21" t="s">
        <v>25</v>
      </c>
      <c r="J370" s="21" t="s">
        <v>19</v>
      </c>
      <c r="M370" s="12"/>
    </row>
    <row r="371" spans="1:13" ht="18" customHeight="1">
      <c r="A371" s="4">
        <v>370</v>
      </c>
      <c r="B371" s="37">
        <v>42167</v>
      </c>
      <c r="C371" s="34" t="s">
        <v>48</v>
      </c>
      <c r="D371" s="34" t="s">
        <v>10</v>
      </c>
      <c r="E371" s="34" t="s">
        <v>49</v>
      </c>
      <c r="F371" s="34" t="s">
        <v>36</v>
      </c>
      <c r="G371" s="21"/>
      <c r="H371" s="21"/>
      <c r="I371" s="21" t="s">
        <v>9</v>
      </c>
      <c r="J371" s="21" t="s">
        <v>20</v>
      </c>
      <c r="M371" s="12"/>
    </row>
    <row r="372" spans="1:13" ht="18" customHeight="1">
      <c r="A372" s="4">
        <v>371</v>
      </c>
      <c r="B372" s="37">
        <v>42167</v>
      </c>
      <c r="C372" s="34" t="s">
        <v>131</v>
      </c>
      <c r="D372" s="34" t="s">
        <v>17</v>
      </c>
      <c r="E372" s="34" t="s">
        <v>39</v>
      </c>
      <c r="F372" s="34" t="s">
        <v>142</v>
      </c>
      <c r="G372" s="21"/>
      <c r="H372" s="21"/>
      <c r="I372" s="21" t="s">
        <v>8</v>
      </c>
      <c r="J372" s="21" t="s">
        <v>37</v>
      </c>
      <c r="M372" s="12"/>
    </row>
    <row r="373" spans="1:13" ht="18" customHeight="1">
      <c r="A373" s="4">
        <v>372</v>
      </c>
      <c r="B373" s="37">
        <v>42167</v>
      </c>
      <c r="C373" s="34" t="s">
        <v>24</v>
      </c>
      <c r="D373" s="34" t="s">
        <v>34</v>
      </c>
      <c r="E373" s="34" t="s">
        <v>23</v>
      </c>
      <c r="F373" s="34" t="s">
        <v>7</v>
      </c>
      <c r="G373" s="21"/>
      <c r="H373" s="21"/>
      <c r="I373" s="21" t="s">
        <v>26</v>
      </c>
      <c r="J373" s="21" t="s">
        <v>38</v>
      </c>
      <c r="M373" s="12"/>
    </row>
    <row r="374" spans="1:13" ht="18" customHeight="1">
      <c r="A374" s="4">
        <v>373</v>
      </c>
      <c r="B374" s="37">
        <v>42168</v>
      </c>
      <c r="C374" s="34" t="s">
        <v>34</v>
      </c>
      <c r="D374" s="34" t="s">
        <v>23</v>
      </c>
      <c r="E374" s="34" t="s">
        <v>7</v>
      </c>
      <c r="F374" s="34" t="s">
        <v>11</v>
      </c>
      <c r="G374" s="21"/>
      <c r="H374" s="21"/>
      <c r="I374" s="21" t="s">
        <v>26</v>
      </c>
      <c r="J374" s="21" t="s">
        <v>38</v>
      </c>
      <c r="M374" s="12"/>
    </row>
    <row r="375" spans="1:13" ht="18" customHeight="1">
      <c r="A375" s="4">
        <v>374</v>
      </c>
      <c r="B375" s="37">
        <v>42168</v>
      </c>
      <c r="C375" s="34" t="s">
        <v>42</v>
      </c>
      <c r="D375" s="36" t="s">
        <v>16</v>
      </c>
      <c r="E375" s="34" t="s">
        <v>21</v>
      </c>
      <c r="F375" s="34" t="s">
        <v>55</v>
      </c>
      <c r="G375" s="21"/>
      <c r="H375" s="21"/>
      <c r="I375" s="21" t="s">
        <v>32</v>
      </c>
      <c r="J375" s="21" t="s">
        <v>14</v>
      </c>
      <c r="M375" s="12"/>
    </row>
    <row r="376" spans="1:13" ht="18" customHeight="1">
      <c r="A376" s="4">
        <v>375</v>
      </c>
      <c r="B376" s="37">
        <v>42168</v>
      </c>
      <c r="C376" s="34" t="s">
        <v>10</v>
      </c>
      <c r="D376" s="34" t="s">
        <v>49</v>
      </c>
      <c r="E376" s="34" t="s">
        <v>36</v>
      </c>
      <c r="F376" s="34" t="s">
        <v>41</v>
      </c>
      <c r="G376" s="21"/>
      <c r="H376" s="21"/>
      <c r="I376" s="21" t="s">
        <v>9</v>
      </c>
      <c r="J376" s="21" t="s">
        <v>20</v>
      </c>
      <c r="M376" s="12"/>
    </row>
    <row r="377" spans="1:13" ht="18" customHeight="1">
      <c r="A377" s="4">
        <v>376</v>
      </c>
      <c r="B377" s="37">
        <v>42168</v>
      </c>
      <c r="C377" s="34" t="s">
        <v>44</v>
      </c>
      <c r="D377" s="34" t="s">
        <v>6</v>
      </c>
      <c r="E377" s="34" t="s">
        <v>22</v>
      </c>
      <c r="F377" s="34" t="s">
        <v>146</v>
      </c>
      <c r="G377" s="21"/>
      <c r="H377" s="21"/>
      <c r="I377" s="21" t="s">
        <v>25</v>
      </c>
      <c r="J377" s="21" t="s">
        <v>19</v>
      </c>
      <c r="M377" s="12"/>
    </row>
    <row r="378" spans="1:13" ht="18" customHeight="1">
      <c r="A378" s="4">
        <v>377</v>
      </c>
      <c r="B378" s="37">
        <v>42168</v>
      </c>
      <c r="C378" s="36" t="s">
        <v>29</v>
      </c>
      <c r="D378" s="34" t="s">
        <v>12</v>
      </c>
      <c r="E378" s="34" t="s">
        <v>15</v>
      </c>
      <c r="F378" s="34" t="s">
        <v>33</v>
      </c>
      <c r="G378" s="21"/>
      <c r="H378" s="21"/>
      <c r="I378" s="21" t="s">
        <v>31</v>
      </c>
      <c r="J378" s="21" t="s">
        <v>13</v>
      </c>
      <c r="M378" s="13"/>
    </row>
    <row r="379" spans="1:13" ht="18" customHeight="1">
      <c r="A379" s="4">
        <v>378</v>
      </c>
      <c r="B379" s="37">
        <v>42168</v>
      </c>
      <c r="C379" s="34" t="s">
        <v>17</v>
      </c>
      <c r="D379" s="34" t="s">
        <v>39</v>
      </c>
      <c r="E379" s="34" t="s">
        <v>142</v>
      </c>
      <c r="F379" s="34" t="s">
        <v>40</v>
      </c>
      <c r="G379" s="21"/>
      <c r="H379" s="21"/>
      <c r="I379" s="21" t="s">
        <v>8</v>
      </c>
      <c r="J379" s="21" t="s">
        <v>37</v>
      </c>
      <c r="M379" s="12"/>
    </row>
    <row r="380" spans="1:13" ht="18" customHeight="1">
      <c r="A380" s="4">
        <v>379</v>
      </c>
      <c r="B380" s="37">
        <v>42169</v>
      </c>
      <c r="C380" s="34" t="s">
        <v>39</v>
      </c>
      <c r="D380" s="34" t="s">
        <v>142</v>
      </c>
      <c r="E380" s="34" t="s">
        <v>40</v>
      </c>
      <c r="F380" s="34" t="s">
        <v>131</v>
      </c>
      <c r="G380" s="21"/>
      <c r="H380" s="21"/>
      <c r="I380" s="21" t="s">
        <v>8</v>
      </c>
      <c r="J380" s="21" t="s">
        <v>37</v>
      </c>
      <c r="M380" s="12"/>
    </row>
    <row r="381" spans="1:13" ht="18" customHeight="1">
      <c r="A381" s="4">
        <v>380</v>
      </c>
      <c r="B381" s="37">
        <v>42169</v>
      </c>
      <c r="C381" s="34" t="s">
        <v>49</v>
      </c>
      <c r="D381" s="34" t="s">
        <v>36</v>
      </c>
      <c r="E381" s="34" t="s">
        <v>41</v>
      </c>
      <c r="F381" s="34" t="s">
        <v>48</v>
      </c>
      <c r="G381" s="21"/>
      <c r="H381" s="21"/>
      <c r="I381" s="21" t="s">
        <v>9</v>
      </c>
      <c r="J381" s="21" t="s">
        <v>20</v>
      </c>
      <c r="M381" s="12"/>
    </row>
    <row r="382" spans="1:13" ht="18" customHeight="1">
      <c r="A382" s="4">
        <v>381</v>
      </c>
      <c r="B382" s="37">
        <v>42169</v>
      </c>
      <c r="C382" s="34" t="s">
        <v>6</v>
      </c>
      <c r="D382" s="34" t="s">
        <v>22</v>
      </c>
      <c r="E382" s="34" t="s">
        <v>146</v>
      </c>
      <c r="F382" s="34" t="s">
        <v>5</v>
      </c>
      <c r="G382" s="21"/>
      <c r="H382" s="21"/>
      <c r="I382" s="21" t="s">
        <v>25</v>
      </c>
      <c r="J382" s="21" t="s">
        <v>19</v>
      </c>
      <c r="M382" s="12"/>
    </row>
    <row r="383" spans="1:13" ht="18" customHeight="1">
      <c r="A383" s="4">
        <v>382</v>
      </c>
      <c r="B383" s="37">
        <v>42169</v>
      </c>
      <c r="C383" s="34" t="s">
        <v>23</v>
      </c>
      <c r="D383" s="34" t="s">
        <v>7</v>
      </c>
      <c r="E383" s="34" t="s">
        <v>11</v>
      </c>
      <c r="F383" s="34" t="s">
        <v>24</v>
      </c>
      <c r="G383" s="21"/>
      <c r="H383" s="21"/>
      <c r="I383" s="21" t="s">
        <v>26</v>
      </c>
      <c r="J383" s="21" t="s">
        <v>38</v>
      </c>
      <c r="M383" s="12"/>
    </row>
    <row r="384" spans="1:13" ht="18" customHeight="1">
      <c r="A384" s="4">
        <v>383</v>
      </c>
      <c r="B384" s="37">
        <v>42169</v>
      </c>
      <c r="C384" s="34" t="s">
        <v>16</v>
      </c>
      <c r="D384" s="34" t="s">
        <v>21</v>
      </c>
      <c r="E384" s="34" t="s">
        <v>55</v>
      </c>
      <c r="F384" s="34" t="s">
        <v>47</v>
      </c>
      <c r="G384" s="21"/>
      <c r="H384" s="21"/>
      <c r="I384" s="21" t="s">
        <v>32</v>
      </c>
      <c r="J384" s="21" t="s">
        <v>14</v>
      </c>
      <c r="M384" s="12"/>
    </row>
    <row r="385" spans="1:13" ht="18" customHeight="1">
      <c r="A385" s="4">
        <v>384</v>
      </c>
      <c r="B385" s="37">
        <v>42169</v>
      </c>
      <c r="C385" s="34" t="s">
        <v>12</v>
      </c>
      <c r="D385" s="34" t="s">
        <v>15</v>
      </c>
      <c r="E385" s="34" t="s">
        <v>33</v>
      </c>
      <c r="F385" s="34" t="s">
        <v>4</v>
      </c>
      <c r="G385" s="21"/>
      <c r="H385" s="21"/>
      <c r="I385" s="21" t="s">
        <v>31</v>
      </c>
      <c r="J385" s="21" t="s">
        <v>13</v>
      </c>
      <c r="M385" s="12"/>
    </row>
    <row r="386" spans="1:13" ht="18" customHeight="1">
      <c r="A386" s="4">
        <v>385</v>
      </c>
      <c r="B386" s="37">
        <v>42170</v>
      </c>
      <c r="C386" s="34" t="s">
        <v>144</v>
      </c>
      <c r="D386" s="34" t="s">
        <v>40</v>
      </c>
      <c r="E386" s="34" t="s">
        <v>131</v>
      </c>
      <c r="F386" s="34" t="s">
        <v>17</v>
      </c>
      <c r="G386" s="21"/>
      <c r="H386" s="21"/>
      <c r="I386" s="21" t="s">
        <v>14</v>
      </c>
      <c r="J386" s="21" t="s">
        <v>8</v>
      </c>
      <c r="M386" s="12"/>
    </row>
    <row r="387" spans="1:13" ht="18" customHeight="1">
      <c r="A387" s="4">
        <v>386</v>
      </c>
      <c r="B387" s="37">
        <v>42171</v>
      </c>
      <c r="C387" s="34" t="s">
        <v>15</v>
      </c>
      <c r="D387" s="34" t="s">
        <v>24</v>
      </c>
      <c r="E387" s="34" t="s">
        <v>34</v>
      </c>
      <c r="F387" s="34" t="s">
        <v>46</v>
      </c>
      <c r="G387" s="21"/>
      <c r="H387" s="21"/>
      <c r="I387" s="21" t="s">
        <v>38</v>
      </c>
      <c r="J387" s="21" t="s">
        <v>31</v>
      </c>
      <c r="M387" s="12"/>
    </row>
    <row r="388" spans="1:13" ht="18" customHeight="1">
      <c r="A388" s="4">
        <v>387</v>
      </c>
      <c r="B388" s="37">
        <v>42174</v>
      </c>
      <c r="C388" s="34" t="s">
        <v>7</v>
      </c>
      <c r="D388" s="34" t="s">
        <v>33</v>
      </c>
      <c r="E388" s="34" t="s">
        <v>24</v>
      </c>
      <c r="F388" s="34" t="s">
        <v>29</v>
      </c>
      <c r="G388" s="21"/>
      <c r="H388" s="21"/>
      <c r="I388" s="21" t="s">
        <v>25</v>
      </c>
      <c r="J388" s="21" t="s">
        <v>31</v>
      </c>
      <c r="M388" s="12"/>
    </row>
    <row r="389" spans="1:13" ht="18" customHeight="1">
      <c r="A389" s="4">
        <v>388</v>
      </c>
      <c r="B389" s="37">
        <v>42174</v>
      </c>
      <c r="C389" s="34" t="s">
        <v>153</v>
      </c>
      <c r="D389" s="34" t="s">
        <v>146</v>
      </c>
      <c r="E389" s="34" t="s">
        <v>30</v>
      </c>
      <c r="F389" s="34" t="s">
        <v>44</v>
      </c>
      <c r="G389" s="21"/>
      <c r="H389" s="21"/>
      <c r="I389" s="21" t="s">
        <v>26</v>
      </c>
      <c r="J389" s="21" t="s">
        <v>32</v>
      </c>
      <c r="M389" s="12"/>
    </row>
    <row r="390" spans="1:13" ht="18" customHeight="1">
      <c r="A390" s="4">
        <v>389</v>
      </c>
      <c r="B390" s="37">
        <v>42174</v>
      </c>
      <c r="C390" s="34" t="s">
        <v>142</v>
      </c>
      <c r="D390" s="34" t="s">
        <v>46</v>
      </c>
      <c r="E390" s="34" t="s">
        <v>48</v>
      </c>
      <c r="F390" s="34" t="s">
        <v>157</v>
      </c>
      <c r="G390" s="21"/>
      <c r="H390" s="21"/>
      <c r="I390" s="21" t="s">
        <v>8</v>
      </c>
      <c r="J390" s="21" t="s">
        <v>9</v>
      </c>
      <c r="M390" s="12"/>
    </row>
    <row r="391" spans="1:13" ht="18" customHeight="1">
      <c r="A391" s="4">
        <v>390</v>
      </c>
      <c r="B391" s="37">
        <v>42174</v>
      </c>
      <c r="C391" s="34" t="s">
        <v>21</v>
      </c>
      <c r="D391" s="34" t="s">
        <v>36</v>
      </c>
      <c r="E391" s="34" t="s">
        <v>47</v>
      </c>
      <c r="F391" s="34" t="s">
        <v>16</v>
      </c>
      <c r="G391" s="21"/>
      <c r="H391" s="21"/>
      <c r="I391" s="21" t="s">
        <v>37</v>
      </c>
      <c r="J391" s="21" t="s">
        <v>20</v>
      </c>
      <c r="M391" s="12"/>
    </row>
    <row r="392" spans="1:13" ht="18" customHeight="1">
      <c r="A392" s="4">
        <v>391</v>
      </c>
      <c r="B392" s="37">
        <v>42174</v>
      </c>
      <c r="C392" s="34" t="s">
        <v>22</v>
      </c>
      <c r="D392" s="34" t="s">
        <v>28</v>
      </c>
      <c r="E392" s="34" t="s">
        <v>131</v>
      </c>
      <c r="F392" s="34" t="s">
        <v>39</v>
      </c>
      <c r="G392" s="21"/>
      <c r="H392" s="21"/>
      <c r="I392" s="21" t="s">
        <v>13</v>
      </c>
      <c r="J392" s="21" t="s">
        <v>19</v>
      </c>
      <c r="M392" s="12"/>
    </row>
    <row r="393" spans="1:13" ht="18" customHeight="1">
      <c r="A393" s="4">
        <v>392</v>
      </c>
      <c r="B393" s="37">
        <v>42175</v>
      </c>
      <c r="C393" s="34" t="s">
        <v>36</v>
      </c>
      <c r="D393" s="34" t="s">
        <v>47</v>
      </c>
      <c r="E393" s="34" t="s">
        <v>16</v>
      </c>
      <c r="F393" s="34" t="s">
        <v>23</v>
      </c>
      <c r="G393" s="21"/>
      <c r="H393" s="21"/>
      <c r="I393" s="21" t="s">
        <v>37</v>
      </c>
      <c r="J393" s="21" t="s">
        <v>20</v>
      </c>
      <c r="M393" s="12"/>
    </row>
    <row r="394" spans="1:13" ht="18" customHeight="1">
      <c r="A394" s="4">
        <v>393</v>
      </c>
      <c r="B394" s="37">
        <v>42175</v>
      </c>
      <c r="C394" s="34" t="s">
        <v>46</v>
      </c>
      <c r="D394" s="34" t="s">
        <v>48</v>
      </c>
      <c r="E394" s="34" t="s">
        <v>157</v>
      </c>
      <c r="F394" s="34" t="s">
        <v>72</v>
      </c>
      <c r="G394" s="21"/>
      <c r="H394" s="21"/>
      <c r="I394" s="21" t="s">
        <v>8</v>
      </c>
      <c r="J394" s="21" t="s">
        <v>9</v>
      </c>
      <c r="M394" s="12"/>
    </row>
    <row r="395" spans="1:13" ht="18" customHeight="1">
      <c r="A395" s="4">
        <v>394</v>
      </c>
      <c r="B395" s="37">
        <v>42175</v>
      </c>
      <c r="C395" s="36" t="s">
        <v>28</v>
      </c>
      <c r="D395" s="34" t="s">
        <v>131</v>
      </c>
      <c r="E395" s="34" t="s">
        <v>39</v>
      </c>
      <c r="F395" s="34" t="s">
        <v>35</v>
      </c>
      <c r="G395" s="21"/>
      <c r="H395" s="21"/>
      <c r="I395" s="21" t="s">
        <v>13</v>
      </c>
      <c r="J395" s="21" t="s">
        <v>19</v>
      </c>
      <c r="M395" s="13"/>
    </row>
    <row r="396" spans="1:13" ht="18" customHeight="1">
      <c r="A396" s="4">
        <v>395</v>
      </c>
      <c r="B396" s="37">
        <v>42175</v>
      </c>
      <c r="C396" s="34" t="s">
        <v>27</v>
      </c>
      <c r="D396" s="34" t="s">
        <v>45</v>
      </c>
      <c r="E396" s="34" t="s">
        <v>4</v>
      </c>
      <c r="F396" s="34" t="s">
        <v>43</v>
      </c>
      <c r="G396" s="21"/>
      <c r="H396" s="21"/>
      <c r="I396" s="21" t="s">
        <v>38</v>
      </c>
      <c r="J396" s="21" t="s">
        <v>14</v>
      </c>
      <c r="M396" s="12"/>
    </row>
    <row r="397" spans="1:13" ht="18" customHeight="1">
      <c r="A397" s="4">
        <v>396</v>
      </c>
      <c r="B397" s="37">
        <v>42175</v>
      </c>
      <c r="C397" s="34" t="s">
        <v>33</v>
      </c>
      <c r="D397" s="34" t="s">
        <v>24</v>
      </c>
      <c r="E397" s="34" t="s">
        <v>29</v>
      </c>
      <c r="F397" s="34" t="s">
        <v>34</v>
      </c>
      <c r="G397" s="21"/>
      <c r="H397" s="21"/>
      <c r="I397" s="21" t="s">
        <v>25</v>
      </c>
      <c r="J397" s="21" t="s">
        <v>31</v>
      </c>
      <c r="M397" s="12"/>
    </row>
    <row r="398" spans="1:13" ht="18" customHeight="1">
      <c r="A398" s="4">
        <v>397</v>
      </c>
      <c r="B398" s="37">
        <v>42175</v>
      </c>
      <c r="C398" s="34" t="s">
        <v>146</v>
      </c>
      <c r="D398" s="34" t="s">
        <v>30</v>
      </c>
      <c r="E398" s="34" t="s">
        <v>44</v>
      </c>
      <c r="F398" s="34" t="s">
        <v>11</v>
      </c>
      <c r="G398" s="21"/>
      <c r="H398" s="21"/>
      <c r="I398" s="21" t="s">
        <v>26</v>
      </c>
      <c r="J398" s="21" t="s">
        <v>32</v>
      </c>
      <c r="M398" s="12"/>
    </row>
    <row r="399" spans="1:13" ht="18" customHeight="1">
      <c r="A399" s="4">
        <v>398</v>
      </c>
      <c r="B399" s="37">
        <v>42176</v>
      </c>
      <c r="C399" s="21" t="s">
        <v>45</v>
      </c>
      <c r="D399" s="21" t="s">
        <v>4</v>
      </c>
      <c r="E399" s="21" t="s">
        <v>43</v>
      </c>
      <c r="F399" s="21" t="s">
        <v>50</v>
      </c>
      <c r="G399" s="21"/>
      <c r="H399" s="21"/>
      <c r="I399" s="21" t="s">
        <v>38</v>
      </c>
      <c r="J399" s="21" t="s">
        <v>14</v>
      </c>
      <c r="M399" s="12"/>
    </row>
    <row r="400" spans="1:13" ht="18" customHeight="1">
      <c r="A400" s="4">
        <v>399</v>
      </c>
      <c r="B400" s="37">
        <v>42176</v>
      </c>
      <c r="C400" s="34" t="s">
        <v>47</v>
      </c>
      <c r="D400" s="34" t="s">
        <v>16</v>
      </c>
      <c r="E400" s="34" t="s">
        <v>23</v>
      </c>
      <c r="F400" s="34" t="s">
        <v>21</v>
      </c>
      <c r="G400" s="21"/>
      <c r="H400" s="21"/>
      <c r="I400" s="21" t="s">
        <v>37</v>
      </c>
      <c r="J400" s="21" t="s">
        <v>20</v>
      </c>
      <c r="M400" s="12"/>
    </row>
    <row r="401" spans="1:13" ht="18" customHeight="1">
      <c r="A401" s="4">
        <v>400</v>
      </c>
      <c r="B401" s="37">
        <v>42176</v>
      </c>
      <c r="C401" s="34" t="s">
        <v>48</v>
      </c>
      <c r="D401" s="34" t="s">
        <v>157</v>
      </c>
      <c r="E401" s="34" t="s">
        <v>72</v>
      </c>
      <c r="F401" s="34" t="s">
        <v>142</v>
      </c>
      <c r="G401" s="21"/>
      <c r="H401" s="21"/>
      <c r="I401" s="21" t="s">
        <v>8</v>
      </c>
      <c r="J401" s="21" t="s">
        <v>9</v>
      </c>
      <c r="M401" s="12"/>
    </row>
    <row r="402" spans="1:13" ht="18" customHeight="1">
      <c r="A402" s="4">
        <v>401</v>
      </c>
      <c r="B402" s="37">
        <v>42176</v>
      </c>
      <c r="C402" s="34" t="s">
        <v>30</v>
      </c>
      <c r="D402" s="34" t="s">
        <v>44</v>
      </c>
      <c r="E402" s="34" t="s">
        <v>11</v>
      </c>
      <c r="F402" s="34" t="s">
        <v>153</v>
      </c>
      <c r="G402" s="21"/>
      <c r="H402" s="21"/>
      <c r="I402" s="21" t="s">
        <v>26</v>
      </c>
      <c r="J402" s="21" t="s">
        <v>32</v>
      </c>
      <c r="M402" s="12"/>
    </row>
    <row r="403" spans="1:13" ht="18" customHeight="1">
      <c r="A403" s="4">
        <v>402</v>
      </c>
      <c r="B403" s="37">
        <v>42176</v>
      </c>
      <c r="C403" s="34" t="s">
        <v>24</v>
      </c>
      <c r="D403" s="34" t="s">
        <v>29</v>
      </c>
      <c r="E403" s="34" t="s">
        <v>34</v>
      </c>
      <c r="F403" s="34" t="s">
        <v>7</v>
      </c>
      <c r="G403" s="21"/>
      <c r="H403" s="21"/>
      <c r="I403" s="21" t="s">
        <v>25</v>
      </c>
      <c r="J403" s="21" t="s">
        <v>31</v>
      </c>
      <c r="M403" s="12"/>
    </row>
    <row r="404" spans="1:13" ht="18" customHeight="1">
      <c r="A404" s="4">
        <v>403</v>
      </c>
      <c r="B404" s="37">
        <v>42178</v>
      </c>
      <c r="C404" s="34" t="s">
        <v>4</v>
      </c>
      <c r="D404" s="34" t="s">
        <v>34</v>
      </c>
      <c r="E404" s="34" t="s">
        <v>142</v>
      </c>
      <c r="F404" s="34" t="s">
        <v>33</v>
      </c>
      <c r="G404" s="21"/>
      <c r="H404" s="21"/>
      <c r="I404" s="21" t="s">
        <v>37</v>
      </c>
      <c r="J404" s="21" t="s">
        <v>13</v>
      </c>
      <c r="M404" s="12"/>
    </row>
    <row r="405" spans="1:13" ht="18" customHeight="1">
      <c r="A405" s="4">
        <v>404</v>
      </c>
      <c r="B405" s="37">
        <v>42178</v>
      </c>
      <c r="C405" s="34" t="s">
        <v>39</v>
      </c>
      <c r="D405" s="34" t="s">
        <v>72</v>
      </c>
      <c r="E405" s="34" t="s">
        <v>40</v>
      </c>
      <c r="F405" s="34" t="s">
        <v>10</v>
      </c>
      <c r="G405" s="21"/>
      <c r="H405" s="21"/>
      <c r="I405" s="21" t="s">
        <v>20</v>
      </c>
      <c r="J405" s="21" t="s">
        <v>14</v>
      </c>
      <c r="M405" s="12"/>
    </row>
    <row r="406" spans="1:13" ht="18" customHeight="1">
      <c r="A406" s="4">
        <v>405</v>
      </c>
      <c r="B406" s="37">
        <v>42178</v>
      </c>
      <c r="C406" s="34" t="s">
        <v>41</v>
      </c>
      <c r="D406" s="34" t="s">
        <v>18</v>
      </c>
      <c r="E406" s="34" t="s">
        <v>144</v>
      </c>
      <c r="F406" s="34" t="s">
        <v>17</v>
      </c>
      <c r="G406" s="21"/>
      <c r="H406" s="21"/>
      <c r="I406" s="21" t="s">
        <v>19</v>
      </c>
      <c r="J406" s="21" t="s">
        <v>38</v>
      </c>
      <c r="M406" s="12"/>
    </row>
    <row r="407" spans="1:13" ht="18" customHeight="1">
      <c r="A407" s="4">
        <v>406</v>
      </c>
      <c r="B407" s="38">
        <v>42178</v>
      </c>
      <c r="C407" s="21" t="s">
        <v>44</v>
      </c>
      <c r="D407" s="21" t="s">
        <v>43</v>
      </c>
      <c r="E407" s="21" t="s">
        <v>21</v>
      </c>
      <c r="F407" s="21" t="s">
        <v>49</v>
      </c>
      <c r="G407" s="21"/>
      <c r="H407" s="21"/>
      <c r="I407" s="21" t="s">
        <v>31</v>
      </c>
      <c r="J407" s="21" t="s">
        <v>8</v>
      </c>
      <c r="M407" s="12"/>
    </row>
    <row r="408" spans="1:13" ht="18" customHeight="1">
      <c r="A408" s="4">
        <v>407</v>
      </c>
      <c r="B408" s="37">
        <v>42178</v>
      </c>
      <c r="C408" s="34" t="s">
        <v>29</v>
      </c>
      <c r="D408" s="34" t="s">
        <v>23</v>
      </c>
      <c r="E408" s="34" t="s">
        <v>50</v>
      </c>
      <c r="F408" s="34" t="s">
        <v>27</v>
      </c>
      <c r="G408" s="21"/>
      <c r="H408" s="21"/>
      <c r="I408" s="21" t="s">
        <v>32</v>
      </c>
      <c r="J408" s="21" t="s">
        <v>25</v>
      </c>
      <c r="M408" s="12"/>
    </row>
    <row r="409" spans="1:13" ht="18" customHeight="1">
      <c r="A409" s="4">
        <v>408</v>
      </c>
      <c r="B409" s="37">
        <v>42178</v>
      </c>
      <c r="C409" s="34" t="s">
        <v>15</v>
      </c>
      <c r="D409" s="34" t="s">
        <v>35</v>
      </c>
      <c r="E409" s="34" t="s">
        <v>5</v>
      </c>
      <c r="F409" s="34" t="s">
        <v>28</v>
      </c>
      <c r="G409" s="21"/>
      <c r="H409" s="21"/>
      <c r="I409" s="21" t="s">
        <v>9</v>
      </c>
      <c r="J409" s="21" t="s">
        <v>26</v>
      </c>
      <c r="M409" s="12"/>
    </row>
    <row r="410" spans="1:13" ht="18" customHeight="1">
      <c r="A410" s="4">
        <v>409</v>
      </c>
      <c r="B410" s="37">
        <v>42179</v>
      </c>
      <c r="C410" s="34" t="s">
        <v>72</v>
      </c>
      <c r="D410" s="34" t="s">
        <v>40</v>
      </c>
      <c r="E410" s="34" t="s">
        <v>10</v>
      </c>
      <c r="F410" s="34" t="s">
        <v>161</v>
      </c>
      <c r="G410" s="21"/>
      <c r="H410" s="21"/>
      <c r="I410" s="21" t="s">
        <v>20</v>
      </c>
      <c r="J410" s="21" t="s">
        <v>14</v>
      </c>
      <c r="M410" s="12"/>
    </row>
    <row r="411" spans="1:13" ht="18" customHeight="1">
      <c r="A411" s="4">
        <v>410</v>
      </c>
      <c r="B411" s="37">
        <v>42179</v>
      </c>
      <c r="C411" s="34" t="s">
        <v>35</v>
      </c>
      <c r="D411" s="34" t="s">
        <v>5</v>
      </c>
      <c r="E411" s="34" t="s">
        <v>28</v>
      </c>
      <c r="F411" s="34" t="s">
        <v>12</v>
      </c>
      <c r="G411" s="21"/>
      <c r="H411" s="21"/>
      <c r="I411" s="21" t="s">
        <v>9</v>
      </c>
      <c r="J411" s="21" t="s">
        <v>26</v>
      </c>
      <c r="M411" s="12"/>
    </row>
    <row r="412" spans="1:13" ht="18" customHeight="1">
      <c r="A412" s="4">
        <v>411</v>
      </c>
      <c r="B412" s="37">
        <v>42179</v>
      </c>
      <c r="C412" s="34" t="s">
        <v>34</v>
      </c>
      <c r="D412" s="34" t="s">
        <v>142</v>
      </c>
      <c r="E412" s="34" t="s">
        <v>33</v>
      </c>
      <c r="F412" s="34" t="s">
        <v>132</v>
      </c>
      <c r="G412" s="21"/>
      <c r="H412" s="21"/>
      <c r="I412" s="21" t="s">
        <v>37</v>
      </c>
      <c r="J412" s="21" t="s">
        <v>13</v>
      </c>
      <c r="M412" s="12"/>
    </row>
    <row r="413" spans="1:13" ht="18" customHeight="1">
      <c r="A413" s="4">
        <v>412</v>
      </c>
      <c r="B413" s="37">
        <v>42179</v>
      </c>
      <c r="C413" s="34" t="s">
        <v>23</v>
      </c>
      <c r="D413" s="34" t="s">
        <v>50</v>
      </c>
      <c r="E413" s="36" t="s">
        <v>27</v>
      </c>
      <c r="F413" s="34" t="s">
        <v>30</v>
      </c>
      <c r="G413" s="21"/>
      <c r="H413" s="21"/>
      <c r="I413" s="21" t="s">
        <v>32</v>
      </c>
      <c r="J413" s="21" t="s">
        <v>25</v>
      </c>
      <c r="M413" s="12"/>
    </row>
    <row r="414" spans="1:13" ht="18" customHeight="1">
      <c r="A414" s="4">
        <v>413</v>
      </c>
      <c r="B414" s="37">
        <v>42179</v>
      </c>
      <c r="C414" s="34" t="s">
        <v>43</v>
      </c>
      <c r="D414" s="34" t="s">
        <v>21</v>
      </c>
      <c r="E414" s="34" t="s">
        <v>49</v>
      </c>
      <c r="F414" s="34" t="s">
        <v>6</v>
      </c>
      <c r="G414" s="21"/>
      <c r="H414" s="21"/>
      <c r="I414" s="21" t="s">
        <v>31</v>
      </c>
      <c r="J414" s="21" t="s">
        <v>8</v>
      </c>
      <c r="M414" s="12"/>
    </row>
    <row r="415" spans="1:13" ht="18" customHeight="1">
      <c r="A415" s="4">
        <v>414</v>
      </c>
      <c r="B415" s="37">
        <v>42179</v>
      </c>
      <c r="C415" s="34" t="s">
        <v>18</v>
      </c>
      <c r="D415" s="34" t="s">
        <v>144</v>
      </c>
      <c r="E415" s="34" t="s">
        <v>17</v>
      </c>
      <c r="F415" s="34" t="s">
        <v>131</v>
      </c>
      <c r="G415" s="21"/>
      <c r="H415" s="21"/>
      <c r="I415" s="21" t="s">
        <v>19</v>
      </c>
      <c r="J415" s="21" t="s">
        <v>38</v>
      </c>
      <c r="M415" s="12"/>
    </row>
    <row r="416" spans="1:13" ht="18" customHeight="1">
      <c r="A416" s="4">
        <v>415</v>
      </c>
      <c r="B416" s="37">
        <v>42180</v>
      </c>
      <c r="C416" s="34" t="s">
        <v>40</v>
      </c>
      <c r="D416" s="34" t="s">
        <v>10</v>
      </c>
      <c r="E416" s="34" t="s">
        <v>161</v>
      </c>
      <c r="F416" s="34" t="s">
        <v>39</v>
      </c>
      <c r="G416" s="21"/>
      <c r="H416" s="21"/>
      <c r="I416" s="21" t="s">
        <v>20</v>
      </c>
      <c r="J416" s="21" t="s">
        <v>14</v>
      </c>
      <c r="M416" s="12"/>
    </row>
    <row r="417" spans="1:13" ht="18" customHeight="1">
      <c r="A417" s="4">
        <v>416</v>
      </c>
      <c r="B417" s="37">
        <v>42180</v>
      </c>
      <c r="C417" s="34" t="s">
        <v>50</v>
      </c>
      <c r="D417" s="34" t="s">
        <v>27</v>
      </c>
      <c r="E417" s="34" t="s">
        <v>30</v>
      </c>
      <c r="F417" s="34" t="s">
        <v>29</v>
      </c>
      <c r="G417" s="21"/>
      <c r="H417" s="21"/>
      <c r="I417" s="21" t="s">
        <v>32</v>
      </c>
      <c r="J417" s="21" t="s">
        <v>25</v>
      </c>
      <c r="M417" s="12"/>
    </row>
    <row r="418" spans="1:13" ht="18" customHeight="1">
      <c r="A418" s="4">
        <v>417</v>
      </c>
      <c r="B418" s="37">
        <v>42181</v>
      </c>
      <c r="C418" s="34" t="s">
        <v>5</v>
      </c>
      <c r="D418" s="34" t="s">
        <v>28</v>
      </c>
      <c r="E418" s="34" t="s">
        <v>12</v>
      </c>
      <c r="F418" s="34" t="s">
        <v>15</v>
      </c>
      <c r="G418" s="21"/>
      <c r="H418" s="21"/>
      <c r="I418" s="21" t="s">
        <v>9</v>
      </c>
      <c r="J418" s="21" t="s">
        <v>25</v>
      </c>
      <c r="M418" s="12"/>
    </row>
    <row r="419" spans="1:13" ht="18" customHeight="1">
      <c r="A419" s="4">
        <v>418</v>
      </c>
      <c r="B419" s="37">
        <v>42181</v>
      </c>
      <c r="C419" s="34" t="s">
        <v>27</v>
      </c>
      <c r="D419" s="34" t="s">
        <v>17</v>
      </c>
      <c r="E419" s="34" t="s">
        <v>7</v>
      </c>
      <c r="F419" s="34" t="s">
        <v>72</v>
      </c>
      <c r="G419" s="21"/>
      <c r="H419" s="21"/>
      <c r="I419" s="21" t="s">
        <v>32</v>
      </c>
      <c r="J419" s="21" t="s">
        <v>31</v>
      </c>
      <c r="M419" s="12"/>
    </row>
    <row r="420" spans="1:13" ht="18" customHeight="1">
      <c r="A420" s="4">
        <v>419</v>
      </c>
      <c r="B420" s="37">
        <v>42182</v>
      </c>
      <c r="C420" s="34" t="s">
        <v>161</v>
      </c>
      <c r="D420" s="34" t="s">
        <v>153</v>
      </c>
      <c r="E420" s="34" t="s">
        <v>46</v>
      </c>
      <c r="F420" s="34" t="s">
        <v>24</v>
      </c>
      <c r="G420" s="21"/>
      <c r="H420" s="21"/>
      <c r="I420" s="21" t="s">
        <v>38</v>
      </c>
      <c r="J420" s="21" t="s">
        <v>13</v>
      </c>
      <c r="M420" s="12"/>
    </row>
    <row r="421" spans="1:13" ht="18" customHeight="1">
      <c r="A421" s="4">
        <v>420</v>
      </c>
      <c r="B421" s="37">
        <v>42182</v>
      </c>
      <c r="C421" s="34" t="s">
        <v>49</v>
      </c>
      <c r="D421" s="34" t="s">
        <v>6</v>
      </c>
      <c r="E421" s="34" t="s">
        <v>146</v>
      </c>
      <c r="F421" s="34" t="s">
        <v>295</v>
      </c>
      <c r="G421" s="21"/>
      <c r="H421" s="21"/>
      <c r="I421" s="21" t="s">
        <v>14</v>
      </c>
      <c r="J421" s="21" t="s">
        <v>37</v>
      </c>
      <c r="M421" s="12"/>
    </row>
    <row r="422" spans="1:13" ht="18" customHeight="1">
      <c r="A422" s="4">
        <v>421</v>
      </c>
      <c r="B422" s="37">
        <v>42182</v>
      </c>
      <c r="C422" s="34" t="s">
        <v>21</v>
      </c>
      <c r="D422" s="34" t="s">
        <v>33</v>
      </c>
      <c r="E422" s="34" t="s">
        <v>29</v>
      </c>
      <c r="F422" s="34" t="s">
        <v>4</v>
      </c>
      <c r="G422" s="21"/>
      <c r="H422" s="21"/>
      <c r="I422" s="21" t="s">
        <v>8</v>
      </c>
      <c r="J422" s="21" t="s">
        <v>26</v>
      </c>
      <c r="M422" s="12"/>
    </row>
    <row r="423" spans="1:13" ht="18" customHeight="1">
      <c r="A423" s="4">
        <v>422</v>
      </c>
      <c r="B423" s="37">
        <v>42182</v>
      </c>
      <c r="C423" s="34" t="s">
        <v>11</v>
      </c>
      <c r="D423" s="34" t="s">
        <v>22</v>
      </c>
      <c r="E423" s="34" t="s">
        <v>36</v>
      </c>
      <c r="F423" s="34" t="s">
        <v>47</v>
      </c>
      <c r="G423" s="21"/>
      <c r="H423" s="21"/>
      <c r="I423" s="21" t="s">
        <v>19</v>
      </c>
      <c r="J423" s="21" t="s">
        <v>20</v>
      </c>
      <c r="M423" s="12"/>
    </row>
    <row r="424" spans="1:13" ht="18" customHeight="1">
      <c r="A424" s="4">
        <v>423</v>
      </c>
      <c r="B424" s="37">
        <v>42182</v>
      </c>
      <c r="C424" s="34" t="s">
        <v>17</v>
      </c>
      <c r="D424" s="34" t="s">
        <v>7</v>
      </c>
      <c r="E424" s="34" t="s">
        <v>72</v>
      </c>
      <c r="F424" s="34" t="s">
        <v>43</v>
      </c>
      <c r="G424" s="21"/>
      <c r="H424" s="21"/>
      <c r="I424" s="21" t="s">
        <v>32</v>
      </c>
      <c r="J424" s="21" t="s">
        <v>31</v>
      </c>
      <c r="M424" s="12"/>
    </row>
    <row r="425" spans="1:13" ht="18" customHeight="1">
      <c r="A425" s="4">
        <v>424</v>
      </c>
      <c r="B425" s="37">
        <v>42183</v>
      </c>
      <c r="C425" s="34" t="s">
        <v>7</v>
      </c>
      <c r="D425" s="34" t="s">
        <v>72</v>
      </c>
      <c r="E425" s="34" t="s">
        <v>43</v>
      </c>
      <c r="F425" s="34" t="s">
        <v>27</v>
      </c>
      <c r="G425" s="21"/>
      <c r="H425" s="21"/>
      <c r="I425" s="21" t="s">
        <v>32</v>
      </c>
      <c r="J425" s="21" t="s">
        <v>31</v>
      </c>
      <c r="M425" s="12"/>
    </row>
    <row r="426" spans="1:13" ht="18" customHeight="1">
      <c r="A426" s="4">
        <v>425</v>
      </c>
      <c r="B426" s="37">
        <v>42183</v>
      </c>
      <c r="C426" s="34" t="s">
        <v>153</v>
      </c>
      <c r="D426" s="34" t="s">
        <v>46</v>
      </c>
      <c r="E426" s="34" t="s">
        <v>24</v>
      </c>
      <c r="F426" s="34" t="s">
        <v>16</v>
      </c>
      <c r="G426" s="21"/>
      <c r="H426" s="21"/>
      <c r="I426" s="21" t="s">
        <v>38</v>
      </c>
      <c r="J426" s="21" t="s">
        <v>13</v>
      </c>
      <c r="M426" s="12"/>
    </row>
    <row r="427" spans="1:13" ht="18" customHeight="1">
      <c r="A427" s="4">
        <v>426</v>
      </c>
      <c r="B427" s="37">
        <v>42183</v>
      </c>
      <c r="C427" s="34" t="s">
        <v>6</v>
      </c>
      <c r="D427" s="34" t="s">
        <v>146</v>
      </c>
      <c r="E427" s="34" t="s">
        <v>50</v>
      </c>
      <c r="F427" s="34" t="s">
        <v>10</v>
      </c>
      <c r="G427" s="21"/>
      <c r="H427" s="21"/>
      <c r="I427" s="21" t="s">
        <v>14</v>
      </c>
      <c r="J427" s="21" t="s">
        <v>37</v>
      </c>
      <c r="M427" s="12"/>
    </row>
    <row r="428" spans="1:13" ht="18" customHeight="1">
      <c r="A428" s="4">
        <v>427</v>
      </c>
      <c r="B428" s="37">
        <v>42183</v>
      </c>
      <c r="C428" s="34" t="s">
        <v>33</v>
      </c>
      <c r="D428" s="34" t="s">
        <v>29</v>
      </c>
      <c r="E428" s="34" t="s">
        <v>4</v>
      </c>
      <c r="F428" s="34" t="s">
        <v>18</v>
      </c>
      <c r="G428" s="21"/>
      <c r="H428" s="21"/>
      <c r="I428" s="21" t="s">
        <v>8</v>
      </c>
      <c r="J428" s="21" t="s">
        <v>26</v>
      </c>
      <c r="M428" s="12"/>
    </row>
    <row r="429" spans="1:13" ht="18" customHeight="1">
      <c r="A429" s="4">
        <v>428</v>
      </c>
      <c r="B429" s="37">
        <v>42183</v>
      </c>
      <c r="C429" s="34" t="s">
        <v>22</v>
      </c>
      <c r="D429" s="34" t="s">
        <v>36</v>
      </c>
      <c r="E429" s="34" t="s">
        <v>47</v>
      </c>
      <c r="F429" s="34" t="s">
        <v>55</v>
      </c>
      <c r="G429" s="21"/>
      <c r="H429" s="21"/>
      <c r="I429" s="21" t="s">
        <v>19</v>
      </c>
      <c r="J429" s="21" t="s">
        <v>20</v>
      </c>
      <c r="M429" s="12"/>
    </row>
    <row r="430" spans="1:13" ht="18" customHeight="1">
      <c r="A430" s="4">
        <v>429</v>
      </c>
      <c r="B430" s="37">
        <v>42183</v>
      </c>
      <c r="C430" s="34" t="s">
        <v>12</v>
      </c>
      <c r="D430" s="34" t="s">
        <v>15</v>
      </c>
      <c r="E430" s="34" t="s">
        <v>35</v>
      </c>
      <c r="F430" s="34" t="s">
        <v>5</v>
      </c>
      <c r="G430" s="21"/>
      <c r="H430" s="21"/>
      <c r="I430" s="21" t="s">
        <v>9</v>
      </c>
      <c r="J430" s="21" t="s">
        <v>25</v>
      </c>
      <c r="M430" s="12"/>
    </row>
    <row r="431" spans="1:13" ht="18" customHeight="1">
      <c r="A431" s="4">
        <v>430</v>
      </c>
      <c r="B431" s="37">
        <v>42184</v>
      </c>
      <c r="C431" s="34" t="s">
        <v>29</v>
      </c>
      <c r="D431" s="34" t="s">
        <v>4</v>
      </c>
      <c r="E431" s="34" t="s">
        <v>18</v>
      </c>
      <c r="F431" s="34" t="s">
        <v>21</v>
      </c>
      <c r="G431" s="21"/>
      <c r="H431" s="21"/>
      <c r="I431" s="21" t="s">
        <v>25</v>
      </c>
      <c r="J431" s="21" t="s">
        <v>32</v>
      </c>
      <c r="M431" s="12"/>
    </row>
    <row r="432" spans="1:13" ht="18" customHeight="1">
      <c r="A432" s="4">
        <v>431</v>
      </c>
      <c r="B432" s="37">
        <v>42185</v>
      </c>
      <c r="C432" s="34" t="s">
        <v>72</v>
      </c>
      <c r="D432" s="34" t="s">
        <v>24</v>
      </c>
      <c r="E432" s="34" t="s">
        <v>27</v>
      </c>
      <c r="F432" s="34" t="s">
        <v>17</v>
      </c>
      <c r="G432" s="21"/>
      <c r="H432" s="21"/>
      <c r="I432" s="21" t="s">
        <v>13</v>
      </c>
      <c r="J432" s="21" t="s">
        <v>20</v>
      </c>
      <c r="M432" s="12"/>
    </row>
    <row r="433" spans="1:13" ht="18" customHeight="1">
      <c r="A433" s="4">
        <v>432</v>
      </c>
      <c r="B433" s="37">
        <v>42185</v>
      </c>
      <c r="C433" s="34" t="s">
        <v>46</v>
      </c>
      <c r="D433" s="34" t="s">
        <v>43</v>
      </c>
      <c r="E433" s="34" t="s">
        <v>5</v>
      </c>
      <c r="F433" s="34" t="s">
        <v>44</v>
      </c>
      <c r="G433" s="21"/>
      <c r="H433" s="21"/>
      <c r="I433" s="21" t="s">
        <v>37</v>
      </c>
      <c r="J433" s="21" t="s">
        <v>19</v>
      </c>
      <c r="M433" s="12"/>
    </row>
    <row r="434" spans="1:13" ht="18" customHeight="1">
      <c r="A434" s="4">
        <v>433</v>
      </c>
      <c r="B434" s="37">
        <v>42185</v>
      </c>
      <c r="C434" s="34" t="s">
        <v>15</v>
      </c>
      <c r="D434" s="34" t="s">
        <v>18</v>
      </c>
      <c r="E434" s="34" t="s">
        <v>131</v>
      </c>
      <c r="F434" s="34" t="s">
        <v>49</v>
      </c>
      <c r="G434" s="21"/>
      <c r="H434" s="21"/>
      <c r="I434" s="21" t="s">
        <v>14</v>
      </c>
      <c r="J434" s="21" t="s">
        <v>38</v>
      </c>
      <c r="M434" s="12"/>
    </row>
    <row r="435" spans="1:13" ht="18" customHeight="1">
      <c r="A435" s="4">
        <v>434</v>
      </c>
      <c r="B435" s="37">
        <v>42185</v>
      </c>
      <c r="C435" s="34" t="s">
        <v>146</v>
      </c>
      <c r="D435" s="34" t="s">
        <v>35</v>
      </c>
      <c r="E435" s="34" t="s">
        <v>34</v>
      </c>
      <c r="F435" s="34" t="s">
        <v>41</v>
      </c>
      <c r="G435" s="21"/>
      <c r="H435" s="21"/>
      <c r="I435" s="21" t="s">
        <v>8</v>
      </c>
      <c r="J435" s="21" t="s">
        <v>9</v>
      </c>
      <c r="M435" s="12"/>
    </row>
    <row r="436" spans="1:13" ht="18" customHeight="1">
      <c r="A436" s="4">
        <v>435</v>
      </c>
      <c r="B436" s="37">
        <v>42186</v>
      </c>
      <c r="C436" s="34" t="s">
        <v>43</v>
      </c>
      <c r="D436" s="34" t="s">
        <v>5</v>
      </c>
      <c r="E436" s="34" t="s">
        <v>44</v>
      </c>
      <c r="F436" s="34" t="s">
        <v>12</v>
      </c>
      <c r="G436" s="21"/>
      <c r="H436" s="21"/>
      <c r="I436" s="21" t="s">
        <v>37</v>
      </c>
      <c r="J436" s="21" t="s">
        <v>19</v>
      </c>
      <c r="M436" s="12"/>
    </row>
    <row r="437" spans="1:13" ht="18" customHeight="1">
      <c r="A437" s="4">
        <v>436</v>
      </c>
      <c r="B437" s="37">
        <v>42186</v>
      </c>
      <c r="C437" s="34" t="s">
        <v>142</v>
      </c>
      <c r="D437" s="34" t="s">
        <v>47</v>
      </c>
      <c r="E437" s="36" t="s">
        <v>45</v>
      </c>
      <c r="F437" s="34" t="s">
        <v>23</v>
      </c>
      <c r="G437" s="21"/>
      <c r="H437" s="21"/>
      <c r="I437" s="21" t="s">
        <v>25</v>
      </c>
      <c r="J437" s="21" t="s">
        <v>32</v>
      </c>
      <c r="M437" s="12"/>
    </row>
    <row r="438" spans="1:13" ht="18" customHeight="1">
      <c r="A438" s="4">
        <v>437</v>
      </c>
      <c r="B438" s="37">
        <v>42186</v>
      </c>
      <c r="C438" s="34" t="s">
        <v>24</v>
      </c>
      <c r="D438" s="34" t="s">
        <v>27</v>
      </c>
      <c r="E438" s="34" t="s">
        <v>17</v>
      </c>
      <c r="F438" s="34" t="s">
        <v>7</v>
      </c>
      <c r="G438" s="21"/>
      <c r="H438" s="21"/>
      <c r="I438" s="21" t="s">
        <v>13</v>
      </c>
      <c r="J438" s="21" t="s">
        <v>20</v>
      </c>
      <c r="M438" s="12"/>
    </row>
    <row r="439" spans="1:13" ht="18" customHeight="1">
      <c r="A439" s="4">
        <v>438</v>
      </c>
      <c r="B439" s="37">
        <v>42186</v>
      </c>
      <c r="C439" s="34" t="s">
        <v>18</v>
      </c>
      <c r="D439" s="34" t="s">
        <v>131</v>
      </c>
      <c r="E439" s="34" t="s">
        <v>49</v>
      </c>
      <c r="F439" s="34" t="s">
        <v>48</v>
      </c>
      <c r="G439" s="21"/>
      <c r="H439" s="21"/>
      <c r="I439" s="21" t="s">
        <v>14</v>
      </c>
      <c r="J439" s="21" t="s">
        <v>38</v>
      </c>
      <c r="M439" s="12"/>
    </row>
    <row r="440" spans="1:13" ht="18" customHeight="1">
      <c r="A440" s="4">
        <v>439</v>
      </c>
      <c r="B440" s="37">
        <v>42187</v>
      </c>
      <c r="C440" s="34" t="s">
        <v>47</v>
      </c>
      <c r="D440" s="34" t="s">
        <v>45</v>
      </c>
      <c r="E440" s="34" t="s">
        <v>23</v>
      </c>
      <c r="F440" s="34" t="s">
        <v>161</v>
      </c>
      <c r="G440" s="21"/>
      <c r="H440" s="21"/>
      <c r="I440" s="21" t="s">
        <v>25</v>
      </c>
      <c r="J440" s="21" t="s">
        <v>32</v>
      </c>
      <c r="M440" s="12"/>
    </row>
    <row r="441" spans="1:13" ht="18" customHeight="1">
      <c r="A441" s="4">
        <v>440</v>
      </c>
      <c r="B441" s="37">
        <v>42187</v>
      </c>
      <c r="C441" s="34" t="s">
        <v>34</v>
      </c>
      <c r="D441" s="36" t="s">
        <v>21</v>
      </c>
      <c r="E441" s="34" t="s">
        <v>6</v>
      </c>
      <c r="F441" s="34" t="s">
        <v>146</v>
      </c>
      <c r="G441" s="21"/>
      <c r="H441" s="21"/>
      <c r="I441" s="21" t="s">
        <v>8</v>
      </c>
      <c r="J441" s="21" t="s">
        <v>9</v>
      </c>
      <c r="M441" s="12"/>
    </row>
    <row r="442" spans="1:13" ht="18" customHeight="1">
      <c r="A442" s="4">
        <v>441</v>
      </c>
      <c r="B442" s="37">
        <v>42187</v>
      </c>
      <c r="C442" s="34" t="s">
        <v>5</v>
      </c>
      <c r="D442" s="34" t="s">
        <v>44</v>
      </c>
      <c r="E442" s="34" t="s">
        <v>12</v>
      </c>
      <c r="F442" s="34" t="s">
        <v>46</v>
      </c>
      <c r="G442" s="21"/>
      <c r="H442" s="21"/>
      <c r="I442" s="21" t="s">
        <v>37</v>
      </c>
      <c r="J442" s="21" t="s">
        <v>19</v>
      </c>
      <c r="M442" s="12"/>
    </row>
    <row r="443" spans="1:13" ht="18" customHeight="1">
      <c r="A443" s="4">
        <v>442</v>
      </c>
      <c r="B443" s="37">
        <v>42187</v>
      </c>
      <c r="C443" s="34" t="s">
        <v>131</v>
      </c>
      <c r="D443" s="34" t="s">
        <v>49</v>
      </c>
      <c r="E443" s="34" t="s">
        <v>48</v>
      </c>
      <c r="F443" s="34" t="s">
        <v>15</v>
      </c>
      <c r="G443" s="21"/>
      <c r="H443" s="21"/>
      <c r="I443" s="21" t="s">
        <v>14</v>
      </c>
      <c r="J443" s="21" t="s">
        <v>38</v>
      </c>
      <c r="M443" s="12"/>
    </row>
    <row r="444" spans="1:13" ht="18" customHeight="1">
      <c r="A444" s="4">
        <v>443</v>
      </c>
      <c r="B444" s="37">
        <v>42187</v>
      </c>
      <c r="C444" s="34" t="s">
        <v>30</v>
      </c>
      <c r="D444" s="34" t="s">
        <v>42</v>
      </c>
      <c r="E444" s="34" t="s">
        <v>11</v>
      </c>
      <c r="F444" s="34" t="s">
        <v>153</v>
      </c>
      <c r="G444" s="21"/>
      <c r="H444" s="21"/>
      <c r="I444" s="21" t="s">
        <v>31</v>
      </c>
      <c r="J444" s="21" t="s">
        <v>26</v>
      </c>
      <c r="M444" s="12"/>
    </row>
    <row r="445" spans="1:13" ht="18" customHeight="1">
      <c r="A445" s="4">
        <v>444</v>
      </c>
      <c r="B445" s="37">
        <v>42188</v>
      </c>
      <c r="C445" s="34" t="s">
        <v>157</v>
      </c>
      <c r="D445" s="34" t="s">
        <v>50</v>
      </c>
      <c r="E445" s="34" t="s">
        <v>132</v>
      </c>
      <c r="F445" s="34" t="s">
        <v>142</v>
      </c>
      <c r="G445" s="21"/>
      <c r="H445" s="21"/>
      <c r="I445" s="21" t="s">
        <v>19</v>
      </c>
      <c r="J445" s="21" t="s">
        <v>14</v>
      </c>
      <c r="M445" s="12"/>
    </row>
    <row r="446" spans="1:13" ht="18" customHeight="1">
      <c r="A446" s="4">
        <v>445</v>
      </c>
      <c r="B446" s="37">
        <v>42188</v>
      </c>
      <c r="C446" s="34" t="s">
        <v>42</v>
      </c>
      <c r="D446" s="34" t="s">
        <v>41</v>
      </c>
      <c r="E446" s="34" t="s">
        <v>16</v>
      </c>
      <c r="F446" s="34" t="s">
        <v>144</v>
      </c>
      <c r="G446" s="21"/>
      <c r="H446" s="21"/>
      <c r="I446" s="21" t="s">
        <v>32</v>
      </c>
      <c r="J446" s="21" t="s">
        <v>8</v>
      </c>
      <c r="M446" s="12"/>
    </row>
    <row r="447" spans="1:13" ht="18" customHeight="1">
      <c r="A447" s="4">
        <v>446</v>
      </c>
      <c r="B447" s="37">
        <v>42188</v>
      </c>
      <c r="C447" s="34" t="s">
        <v>49</v>
      </c>
      <c r="D447" s="34" t="s">
        <v>12</v>
      </c>
      <c r="E447" s="34" t="s">
        <v>10</v>
      </c>
      <c r="F447" s="34" t="s">
        <v>35</v>
      </c>
      <c r="G447" s="21"/>
      <c r="H447" s="21"/>
      <c r="I447" s="21" t="s">
        <v>13</v>
      </c>
      <c r="J447" s="21" t="s">
        <v>38</v>
      </c>
      <c r="M447" s="12"/>
    </row>
    <row r="448" spans="1:13" ht="18" customHeight="1">
      <c r="A448" s="4">
        <v>447</v>
      </c>
      <c r="B448" s="37">
        <v>42188</v>
      </c>
      <c r="C448" s="34" t="s">
        <v>36</v>
      </c>
      <c r="D448" s="34" t="s">
        <v>6</v>
      </c>
      <c r="E448" s="34" t="s">
        <v>39</v>
      </c>
      <c r="F448" s="34" t="s">
        <v>18</v>
      </c>
      <c r="G448" s="21"/>
      <c r="H448" s="21"/>
      <c r="I448" s="21" t="s">
        <v>9</v>
      </c>
      <c r="J448" s="21" t="s">
        <v>31</v>
      </c>
      <c r="M448" s="12"/>
    </row>
    <row r="449" spans="1:13" ht="18" customHeight="1">
      <c r="A449" s="4">
        <v>448</v>
      </c>
      <c r="B449" s="37">
        <v>42189</v>
      </c>
      <c r="C449" s="34" t="s">
        <v>4</v>
      </c>
      <c r="D449" s="34" t="s">
        <v>17</v>
      </c>
      <c r="E449" s="34" t="s">
        <v>21</v>
      </c>
      <c r="F449" s="34" t="s">
        <v>33</v>
      </c>
      <c r="G449" s="21"/>
      <c r="H449" s="21"/>
      <c r="I449" s="21" t="s">
        <v>20</v>
      </c>
      <c r="J449" s="21" t="s">
        <v>37</v>
      </c>
      <c r="M449" s="12"/>
    </row>
    <row r="450" spans="1:13" ht="18" customHeight="1">
      <c r="A450" s="4">
        <v>449</v>
      </c>
      <c r="B450" s="37">
        <v>42189</v>
      </c>
      <c r="C450" s="34" t="s">
        <v>41</v>
      </c>
      <c r="D450" s="34" t="s">
        <v>16</v>
      </c>
      <c r="E450" s="34" t="s">
        <v>144</v>
      </c>
      <c r="F450" s="34" t="s">
        <v>30</v>
      </c>
      <c r="G450" s="21"/>
      <c r="H450" s="21"/>
      <c r="I450" s="21" t="s">
        <v>32</v>
      </c>
      <c r="J450" s="21" t="s">
        <v>8</v>
      </c>
      <c r="M450" s="12"/>
    </row>
    <row r="451" spans="1:13" ht="18" customHeight="1">
      <c r="A451" s="4">
        <v>450</v>
      </c>
      <c r="B451" s="37">
        <v>42189</v>
      </c>
      <c r="C451" s="34" t="s">
        <v>6</v>
      </c>
      <c r="D451" s="34" t="s">
        <v>39</v>
      </c>
      <c r="E451" s="34" t="s">
        <v>18</v>
      </c>
      <c r="F451" s="34" t="s">
        <v>22</v>
      </c>
      <c r="G451" s="21"/>
      <c r="H451" s="21"/>
      <c r="I451" s="21" t="s">
        <v>9</v>
      </c>
      <c r="J451" s="21" t="s">
        <v>31</v>
      </c>
      <c r="M451" s="12"/>
    </row>
    <row r="452" spans="1:13" ht="18" customHeight="1">
      <c r="A452" s="4">
        <v>451</v>
      </c>
      <c r="B452" s="37">
        <v>42189</v>
      </c>
      <c r="C452" s="34" t="s">
        <v>12</v>
      </c>
      <c r="D452" s="34" t="s">
        <v>10</v>
      </c>
      <c r="E452" s="34" t="s">
        <v>55</v>
      </c>
      <c r="F452" s="34" t="s">
        <v>5</v>
      </c>
      <c r="G452" s="21"/>
      <c r="H452" s="21"/>
      <c r="I452" s="21" t="s">
        <v>13</v>
      </c>
      <c r="J452" s="21" t="s">
        <v>38</v>
      </c>
      <c r="M452" s="12"/>
    </row>
    <row r="453" spans="1:13" ht="18" customHeight="1">
      <c r="A453" s="4">
        <v>452</v>
      </c>
      <c r="B453" s="37">
        <v>42190</v>
      </c>
      <c r="C453" s="34" t="s">
        <v>39</v>
      </c>
      <c r="D453" s="34" t="s">
        <v>18</v>
      </c>
      <c r="E453" s="34" t="s">
        <v>22</v>
      </c>
      <c r="F453" s="34" t="s">
        <v>36</v>
      </c>
      <c r="G453" s="21"/>
      <c r="H453" s="21"/>
      <c r="I453" s="21" t="s">
        <v>9</v>
      </c>
      <c r="J453" s="21" t="s">
        <v>31</v>
      </c>
      <c r="M453" s="12"/>
    </row>
    <row r="454" spans="1:13" ht="18" customHeight="1">
      <c r="A454" s="4">
        <v>453</v>
      </c>
      <c r="B454" s="37">
        <v>42190</v>
      </c>
      <c r="C454" s="34" t="s">
        <v>132</v>
      </c>
      <c r="D454" s="34" t="s">
        <v>142</v>
      </c>
      <c r="E454" s="34" t="s">
        <v>40</v>
      </c>
      <c r="F454" s="34" t="s">
        <v>157</v>
      </c>
      <c r="G454" s="21"/>
      <c r="H454" s="21"/>
      <c r="I454" s="21" t="s">
        <v>19</v>
      </c>
      <c r="J454" s="21" t="s">
        <v>14</v>
      </c>
      <c r="M454" s="12"/>
    </row>
    <row r="455" spans="1:13" ht="18" customHeight="1">
      <c r="A455" s="4">
        <v>454</v>
      </c>
      <c r="B455" s="37">
        <v>42190</v>
      </c>
      <c r="C455" s="34" t="s">
        <v>10</v>
      </c>
      <c r="D455" s="34" t="s">
        <v>55</v>
      </c>
      <c r="E455" s="34" t="s">
        <v>5</v>
      </c>
      <c r="F455" s="34" t="s">
        <v>49</v>
      </c>
      <c r="G455" s="21"/>
      <c r="H455" s="21"/>
      <c r="I455" s="21" t="s">
        <v>13</v>
      </c>
      <c r="J455" s="21" t="s">
        <v>38</v>
      </c>
      <c r="M455" s="12"/>
    </row>
    <row r="456" spans="1:13" ht="18" customHeight="1">
      <c r="A456" s="4">
        <v>455</v>
      </c>
      <c r="B456" s="37">
        <v>42190</v>
      </c>
      <c r="C456" s="34" t="s">
        <v>23</v>
      </c>
      <c r="D456" s="34" t="s">
        <v>7</v>
      </c>
      <c r="E456" s="34" t="s">
        <v>15</v>
      </c>
      <c r="F456" s="34" t="s">
        <v>47</v>
      </c>
      <c r="G456" s="21"/>
      <c r="H456" s="21"/>
      <c r="I456" s="21" t="s">
        <v>26</v>
      </c>
      <c r="J456" s="21" t="s">
        <v>25</v>
      </c>
      <c r="M456" s="12"/>
    </row>
    <row r="457" spans="1:13" ht="18" customHeight="1">
      <c r="A457" s="4">
        <v>456</v>
      </c>
      <c r="B457" s="37">
        <v>42190</v>
      </c>
      <c r="C457" s="34" t="s">
        <v>17</v>
      </c>
      <c r="D457" s="34" t="s">
        <v>21</v>
      </c>
      <c r="E457" s="36" t="s">
        <v>33</v>
      </c>
      <c r="F457" s="34" t="s">
        <v>29</v>
      </c>
      <c r="G457" s="21"/>
      <c r="H457" s="21"/>
      <c r="I457" s="21" t="s">
        <v>20</v>
      </c>
      <c r="J457" s="21" t="s">
        <v>37</v>
      </c>
      <c r="M457" s="12"/>
    </row>
    <row r="458" spans="1:13" ht="18" customHeight="1">
      <c r="A458" s="4">
        <v>457</v>
      </c>
      <c r="B458" s="37">
        <v>42190</v>
      </c>
      <c r="C458" s="34" t="s">
        <v>16</v>
      </c>
      <c r="D458" s="34" t="s">
        <v>144</v>
      </c>
      <c r="E458" s="34" t="s">
        <v>30</v>
      </c>
      <c r="F458" s="34" t="s">
        <v>42</v>
      </c>
      <c r="G458" s="21"/>
      <c r="H458" s="21"/>
      <c r="I458" s="21" t="s">
        <v>32</v>
      </c>
      <c r="J458" s="21" t="s">
        <v>8</v>
      </c>
      <c r="M458" s="12"/>
    </row>
    <row r="459" spans="1:13" ht="18" customHeight="1">
      <c r="A459" s="4">
        <v>458</v>
      </c>
      <c r="B459" s="37">
        <v>42192</v>
      </c>
      <c r="C459" s="34" t="s">
        <v>7</v>
      </c>
      <c r="D459" s="34" t="s">
        <v>15</v>
      </c>
      <c r="E459" s="34" t="s">
        <v>146</v>
      </c>
      <c r="F459" s="34" t="s">
        <v>43</v>
      </c>
      <c r="G459" s="21"/>
      <c r="H459" s="21"/>
      <c r="I459" s="21" t="s">
        <v>25</v>
      </c>
      <c r="J459" s="21" t="s">
        <v>9</v>
      </c>
      <c r="M459" s="12"/>
    </row>
    <row r="460" spans="1:13" ht="18" customHeight="1">
      <c r="A460" s="4">
        <v>459</v>
      </c>
      <c r="B460" s="37">
        <v>42192</v>
      </c>
      <c r="C460" s="34" t="s">
        <v>21</v>
      </c>
      <c r="D460" s="34" t="s">
        <v>30</v>
      </c>
      <c r="E460" s="34" t="s">
        <v>36</v>
      </c>
      <c r="F460" s="34" t="s">
        <v>12</v>
      </c>
      <c r="G460" s="21"/>
      <c r="H460" s="21"/>
      <c r="I460" s="21" t="s">
        <v>8</v>
      </c>
      <c r="J460" s="21" t="s">
        <v>31</v>
      </c>
      <c r="M460" s="12"/>
    </row>
    <row r="461" spans="1:13" ht="18" customHeight="1">
      <c r="A461" s="4">
        <v>460</v>
      </c>
      <c r="B461" s="37">
        <v>42192</v>
      </c>
      <c r="C461" s="34" t="s">
        <v>11</v>
      </c>
      <c r="D461" s="34" t="s">
        <v>153</v>
      </c>
      <c r="E461" s="34" t="s">
        <v>47</v>
      </c>
      <c r="F461" s="34" t="s">
        <v>72</v>
      </c>
      <c r="G461" s="21"/>
      <c r="H461" s="21"/>
      <c r="I461" s="21" t="s">
        <v>38</v>
      </c>
      <c r="J461" s="21" t="s">
        <v>20</v>
      </c>
      <c r="M461" s="12"/>
    </row>
    <row r="462" spans="1:13" ht="18" customHeight="1">
      <c r="A462" s="4">
        <v>461</v>
      </c>
      <c r="B462" s="37">
        <v>42192</v>
      </c>
      <c r="C462" s="34" t="s">
        <v>18</v>
      </c>
      <c r="D462" s="34" t="s">
        <v>55</v>
      </c>
      <c r="E462" s="34" t="s">
        <v>49</v>
      </c>
      <c r="F462" s="34" t="s">
        <v>24</v>
      </c>
      <c r="G462" s="21"/>
      <c r="H462" s="21"/>
      <c r="I462" s="21" t="s">
        <v>32</v>
      </c>
      <c r="J462" s="21" t="s">
        <v>26</v>
      </c>
      <c r="M462" s="12"/>
    </row>
    <row r="463" spans="1:13" ht="18" customHeight="1">
      <c r="A463" s="4">
        <v>462</v>
      </c>
      <c r="B463" s="37">
        <v>42192</v>
      </c>
      <c r="C463" s="34" t="s">
        <v>27</v>
      </c>
      <c r="D463" s="34" t="s">
        <v>40</v>
      </c>
      <c r="E463" s="34" t="s">
        <v>35</v>
      </c>
      <c r="F463" s="34" t="s">
        <v>50</v>
      </c>
      <c r="G463" s="21"/>
      <c r="H463" s="21"/>
      <c r="I463" s="21" t="s">
        <v>19</v>
      </c>
      <c r="J463" s="21" t="s">
        <v>13</v>
      </c>
      <c r="M463" s="12"/>
    </row>
    <row r="464" spans="1:13" ht="18" customHeight="1">
      <c r="A464" s="4">
        <v>463</v>
      </c>
      <c r="B464" s="37">
        <v>42192</v>
      </c>
      <c r="C464" s="34" t="s">
        <v>33</v>
      </c>
      <c r="D464" s="34" t="s">
        <v>22</v>
      </c>
      <c r="E464" s="34" t="s">
        <v>34</v>
      </c>
      <c r="F464" s="34" t="s">
        <v>48</v>
      </c>
      <c r="G464" s="21"/>
      <c r="H464" s="21"/>
      <c r="I464" s="21" t="s">
        <v>37</v>
      </c>
      <c r="J464" s="21" t="s">
        <v>14</v>
      </c>
      <c r="M464" s="12"/>
    </row>
    <row r="465" spans="1:13" ht="18" customHeight="1">
      <c r="A465" s="4">
        <v>464</v>
      </c>
      <c r="B465" s="37">
        <v>42193</v>
      </c>
      <c r="C465" s="34" t="s">
        <v>40</v>
      </c>
      <c r="D465" s="34" t="s">
        <v>35</v>
      </c>
      <c r="E465" s="34" t="s">
        <v>50</v>
      </c>
      <c r="F465" s="34" t="s">
        <v>132</v>
      </c>
      <c r="G465" s="21"/>
      <c r="H465" s="21"/>
      <c r="I465" s="21" t="s">
        <v>19</v>
      </c>
      <c r="J465" s="21" t="s">
        <v>13</v>
      </c>
      <c r="M465" s="12"/>
    </row>
    <row r="466" spans="1:13" ht="18" customHeight="1">
      <c r="A466" s="4">
        <v>465</v>
      </c>
      <c r="B466" s="37">
        <v>42193</v>
      </c>
      <c r="C466" s="34" t="s">
        <v>55</v>
      </c>
      <c r="D466" s="34" t="s">
        <v>49</v>
      </c>
      <c r="E466" s="34" t="s">
        <v>24</v>
      </c>
      <c r="F466" s="34" t="s">
        <v>131</v>
      </c>
      <c r="G466" s="21"/>
      <c r="H466" s="21"/>
      <c r="I466" s="21" t="s">
        <v>32</v>
      </c>
      <c r="J466" s="21" t="s">
        <v>26</v>
      </c>
      <c r="M466" s="12"/>
    </row>
    <row r="467" spans="1:13" ht="18" customHeight="1">
      <c r="A467" s="4">
        <v>466</v>
      </c>
      <c r="B467" s="37">
        <v>42193</v>
      </c>
      <c r="C467" s="34" t="s">
        <v>153</v>
      </c>
      <c r="D467" s="34" t="s">
        <v>47</v>
      </c>
      <c r="E467" s="34" t="s">
        <v>72</v>
      </c>
      <c r="F467" s="34" t="s">
        <v>16</v>
      </c>
      <c r="G467" s="21"/>
      <c r="H467" s="21"/>
      <c r="I467" s="21" t="s">
        <v>38</v>
      </c>
      <c r="J467" s="21" t="s">
        <v>20</v>
      </c>
      <c r="M467" s="12"/>
    </row>
    <row r="468" spans="1:13" ht="18" customHeight="1">
      <c r="A468" s="4">
        <v>467</v>
      </c>
      <c r="B468" s="37">
        <v>42193</v>
      </c>
      <c r="C468" s="34" t="s">
        <v>22</v>
      </c>
      <c r="D468" s="34" t="s">
        <v>34</v>
      </c>
      <c r="E468" s="34" t="s">
        <v>48</v>
      </c>
      <c r="F468" s="34" t="s">
        <v>17</v>
      </c>
      <c r="G468" s="21"/>
      <c r="H468" s="21"/>
      <c r="I468" s="21" t="s">
        <v>37</v>
      </c>
      <c r="J468" s="21" t="s">
        <v>14</v>
      </c>
      <c r="M468" s="12"/>
    </row>
    <row r="469" spans="1:13" ht="18" customHeight="1">
      <c r="A469" s="4">
        <v>468</v>
      </c>
      <c r="B469" s="37">
        <v>42194</v>
      </c>
      <c r="C469" s="34" t="s">
        <v>47</v>
      </c>
      <c r="D469" s="34" t="s">
        <v>72</v>
      </c>
      <c r="E469" s="34" t="s">
        <v>16</v>
      </c>
      <c r="F469" s="34" t="s">
        <v>11</v>
      </c>
      <c r="G469" s="21"/>
      <c r="H469" s="21"/>
      <c r="I469" s="21" t="s">
        <v>38</v>
      </c>
      <c r="J469" s="21" t="s">
        <v>20</v>
      </c>
      <c r="M469" s="12"/>
    </row>
    <row r="470" spans="1:13" ht="18" customHeight="1">
      <c r="A470" s="4">
        <v>469</v>
      </c>
      <c r="B470" s="37">
        <v>42194</v>
      </c>
      <c r="C470" s="34" t="s">
        <v>15</v>
      </c>
      <c r="D470" s="34" t="s">
        <v>146</v>
      </c>
      <c r="E470" s="34" t="s">
        <v>43</v>
      </c>
      <c r="F470" s="34" t="s">
        <v>23</v>
      </c>
      <c r="G470" s="21"/>
      <c r="H470" s="21"/>
      <c r="I470" s="21" t="s">
        <v>25</v>
      </c>
      <c r="J470" s="21" t="s">
        <v>9</v>
      </c>
      <c r="M470" s="12"/>
    </row>
    <row r="471" spans="1:13" ht="18" customHeight="1">
      <c r="A471" s="4">
        <v>470</v>
      </c>
      <c r="B471" s="37">
        <v>42195</v>
      </c>
      <c r="C471" s="34" t="s">
        <v>72</v>
      </c>
      <c r="D471" s="34" t="s">
        <v>12</v>
      </c>
      <c r="E471" s="34" t="s">
        <v>29</v>
      </c>
      <c r="F471" s="34" t="s">
        <v>27</v>
      </c>
      <c r="G471" s="21"/>
      <c r="H471" s="21"/>
      <c r="I471" s="21" t="s">
        <v>37</v>
      </c>
      <c r="J471" s="21" t="s">
        <v>38</v>
      </c>
      <c r="M471" s="12"/>
    </row>
    <row r="472" spans="1:13" ht="18" customHeight="1">
      <c r="A472" s="4">
        <v>471</v>
      </c>
      <c r="B472" s="37">
        <v>42195</v>
      </c>
      <c r="C472" s="34" t="s">
        <v>35</v>
      </c>
      <c r="D472" s="34" t="s">
        <v>44</v>
      </c>
      <c r="E472" s="34" t="s">
        <v>132</v>
      </c>
      <c r="F472" s="34" t="s">
        <v>153</v>
      </c>
      <c r="G472" s="21"/>
      <c r="H472" s="21"/>
      <c r="I472" s="21" t="s">
        <v>20</v>
      </c>
      <c r="J472" s="21" t="s">
        <v>19</v>
      </c>
      <c r="M472" s="12"/>
    </row>
    <row r="473" spans="1:13" ht="18" customHeight="1">
      <c r="A473" s="4">
        <v>472</v>
      </c>
      <c r="B473" s="37">
        <v>42195</v>
      </c>
      <c r="C473" s="34" t="s">
        <v>34</v>
      </c>
      <c r="D473" s="34" t="s">
        <v>43</v>
      </c>
      <c r="E473" s="34" t="s">
        <v>131</v>
      </c>
      <c r="F473" s="34" t="s">
        <v>33</v>
      </c>
      <c r="G473" s="21"/>
      <c r="H473" s="21"/>
      <c r="I473" s="21" t="s">
        <v>14</v>
      </c>
      <c r="J473" s="21" t="s">
        <v>13</v>
      </c>
      <c r="M473" s="12"/>
    </row>
    <row r="474" spans="1:13" ht="18" customHeight="1">
      <c r="A474" s="4">
        <v>473</v>
      </c>
      <c r="B474" s="37">
        <v>42195</v>
      </c>
      <c r="C474" s="34" t="s">
        <v>49</v>
      </c>
      <c r="D474" s="34" t="s">
        <v>5</v>
      </c>
      <c r="E474" s="34" t="s">
        <v>46</v>
      </c>
      <c r="F474" s="34" t="s">
        <v>6</v>
      </c>
      <c r="G474" s="21"/>
      <c r="H474" s="21"/>
      <c r="I474" s="21" t="s">
        <v>31</v>
      </c>
      <c r="J474" s="21" t="s">
        <v>32</v>
      </c>
      <c r="M474" s="12"/>
    </row>
    <row r="475" spans="1:13" ht="18" customHeight="1">
      <c r="A475" s="4">
        <v>474</v>
      </c>
      <c r="B475" s="37">
        <v>42195</v>
      </c>
      <c r="C475" s="34" t="s">
        <v>142</v>
      </c>
      <c r="D475" s="34" t="s">
        <v>24</v>
      </c>
      <c r="E475" s="34" t="s">
        <v>17</v>
      </c>
      <c r="F475" s="34" t="s">
        <v>4</v>
      </c>
      <c r="G475" s="21"/>
      <c r="H475" s="21"/>
      <c r="I475" s="21" t="s">
        <v>9</v>
      </c>
      <c r="J475" s="21" t="s">
        <v>26</v>
      </c>
      <c r="M475" s="12"/>
    </row>
    <row r="476" spans="1:13" ht="18" customHeight="1">
      <c r="A476" s="4">
        <v>475</v>
      </c>
      <c r="B476" s="37">
        <v>42196</v>
      </c>
      <c r="C476" s="34" t="s">
        <v>5</v>
      </c>
      <c r="D476" s="34" t="s">
        <v>46</v>
      </c>
      <c r="E476" s="34" t="s">
        <v>6</v>
      </c>
      <c r="F476" s="34" t="s">
        <v>41</v>
      </c>
      <c r="G476" s="21"/>
      <c r="H476" s="21"/>
      <c r="I476" s="21" t="s">
        <v>31</v>
      </c>
      <c r="J476" s="21" t="s">
        <v>32</v>
      </c>
      <c r="M476" s="12"/>
    </row>
    <row r="477" spans="1:13" ht="18" customHeight="1">
      <c r="A477" s="4">
        <v>476</v>
      </c>
      <c r="B477" s="37">
        <v>42196</v>
      </c>
      <c r="C477" s="34" t="s">
        <v>36</v>
      </c>
      <c r="D477" s="34" t="s">
        <v>48</v>
      </c>
      <c r="E477" s="34" t="s">
        <v>10</v>
      </c>
      <c r="F477" s="34" t="s">
        <v>157</v>
      </c>
      <c r="G477" s="21"/>
      <c r="H477" s="21"/>
      <c r="I477" s="21" t="s">
        <v>8</v>
      </c>
      <c r="J477" s="21" t="s">
        <v>25</v>
      </c>
      <c r="M477" s="12"/>
    </row>
    <row r="478" spans="1:13" ht="18" customHeight="1">
      <c r="A478" s="4">
        <v>477</v>
      </c>
      <c r="B478" s="37">
        <v>42196</v>
      </c>
      <c r="C478" s="34" t="s">
        <v>44</v>
      </c>
      <c r="D478" s="34" t="s">
        <v>132</v>
      </c>
      <c r="E478" s="34" t="s">
        <v>153</v>
      </c>
      <c r="F478" s="34" t="s">
        <v>22</v>
      </c>
      <c r="G478" s="21"/>
      <c r="H478" s="21"/>
      <c r="I478" s="21" t="s">
        <v>20</v>
      </c>
      <c r="J478" s="21" t="s">
        <v>19</v>
      </c>
      <c r="M478" s="12"/>
    </row>
    <row r="479" spans="1:13" ht="18" customHeight="1">
      <c r="A479" s="4">
        <v>478</v>
      </c>
      <c r="B479" s="37">
        <v>42196</v>
      </c>
      <c r="C479" s="34" t="s">
        <v>43</v>
      </c>
      <c r="D479" s="34" t="s">
        <v>131</v>
      </c>
      <c r="E479" s="34" t="s">
        <v>33</v>
      </c>
      <c r="F479" s="34" t="s">
        <v>40</v>
      </c>
      <c r="G479" s="21"/>
      <c r="H479" s="21"/>
      <c r="I479" s="21" t="s">
        <v>14</v>
      </c>
      <c r="J479" s="21" t="s">
        <v>13</v>
      </c>
      <c r="M479" s="12"/>
    </row>
    <row r="480" spans="1:13" ht="18" customHeight="1">
      <c r="A480" s="4">
        <v>479</v>
      </c>
      <c r="B480" s="37">
        <v>42196</v>
      </c>
      <c r="C480" s="34" t="s">
        <v>24</v>
      </c>
      <c r="D480" s="34" t="s">
        <v>17</v>
      </c>
      <c r="E480" s="34" t="s">
        <v>4</v>
      </c>
      <c r="F480" s="34" t="s">
        <v>39</v>
      </c>
      <c r="G480" s="21"/>
      <c r="H480" s="21"/>
      <c r="I480" s="21" t="s">
        <v>9</v>
      </c>
      <c r="J480" s="21" t="s">
        <v>26</v>
      </c>
      <c r="M480" s="12"/>
    </row>
    <row r="481" spans="1:13" ht="18" customHeight="1">
      <c r="A481" s="4">
        <v>480</v>
      </c>
      <c r="B481" s="37">
        <v>42196</v>
      </c>
      <c r="C481" s="34" t="s">
        <v>12</v>
      </c>
      <c r="D481" s="34" t="s">
        <v>29</v>
      </c>
      <c r="E481" s="36" t="s">
        <v>27</v>
      </c>
      <c r="F481" s="34" t="s">
        <v>15</v>
      </c>
      <c r="G481" s="21"/>
      <c r="H481" s="21"/>
      <c r="I481" s="21" t="s">
        <v>37</v>
      </c>
      <c r="J481" s="21" t="s">
        <v>38</v>
      </c>
      <c r="M481" s="12"/>
    </row>
    <row r="482" spans="1:13" ht="18" customHeight="1">
      <c r="A482" s="4">
        <v>481</v>
      </c>
      <c r="B482" s="37">
        <v>42197</v>
      </c>
      <c r="C482" s="34" t="s">
        <v>132</v>
      </c>
      <c r="D482" s="34" t="s">
        <v>153</v>
      </c>
      <c r="E482" s="34" t="s">
        <v>22</v>
      </c>
      <c r="F482" s="34" t="s">
        <v>35</v>
      </c>
      <c r="G482" s="21"/>
      <c r="H482" s="21"/>
      <c r="I482" s="21" t="s">
        <v>20</v>
      </c>
      <c r="J482" s="21" t="s">
        <v>19</v>
      </c>
      <c r="M482" s="12"/>
    </row>
    <row r="483" spans="1:13" ht="18" customHeight="1">
      <c r="A483" s="4">
        <v>482</v>
      </c>
      <c r="B483" s="37">
        <v>42197</v>
      </c>
      <c r="C483" s="34" t="s">
        <v>46</v>
      </c>
      <c r="D483" s="34" t="s">
        <v>6</v>
      </c>
      <c r="E483" s="34" t="s">
        <v>41</v>
      </c>
      <c r="F483" s="34" t="s">
        <v>49</v>
      </c>
      <c r="G483" s="21"/>
      <c r="H483" s="21"/>
      <c r="I483" s="21" t="s">
        <v>31</v>
      </c>
      <c r="J483" s="21" t="s">
        <v>32</v>
      </c>
      <c r="M483" s="12"/>
    </row>
    <row r="484" spans="1:13" ht="18" customHeight="1">
      <c r="A484" s="4">
        <v>483</v>
      </c>
      <c r="B484" s="37">
        <v>42197</v>
      </c>
      <c r="C484" s="34" t="s">
        <v>29</v>
      </c>
      <c r="D484" s="34" t="s">
        <v>27</v>
      </c>
      <c r="E484" s="34" t="s">
        <v>15</v>
      </c>
      <c r="F484" s="34" t="s">
        <v>72</v>
      </c>
      <c r="G484" s="21"/>
      <c r="H484" s="21"/>
      <c r="I484" s="21" t="s">
        <v>37</v>
      </c>
      <c r="J484" s="21" t="s">
        <v>38</v>
      </c>
      <c r="M484" s="12"/>
    </row>
    <row r="485" spans="1:13" ht="18" customHeight="1">
      <c r="A485" s="4">
        <v>484</v>
      </c>
      <c r="B485" s="37">
        <v>42197</v>
      </c>
      <c r="C485" s="34" t="s">
        <v>48</v>
      </c>
      <c r="D485" s="34" t="s">
        <v>10</v>
      </c>
      <c r="E485" s="34" t="s">
        <v>157</v>
      </c>
      <c r="F485" s="34" t="s">
        <v>30</v>
      </c>
      <c r="G485" s="21"/>
      <c r="H485" s="21"/>
      <c r="I485" s="21" t="s">
        <v>8</v>
      </c>
      <c r="J485" s="21" t="s">
        <v>25</v>
      </c>
      <c r="M485" s="12"/>
    </row>
    <row r="486" spans="1:13" ht="18" customHeight="1">
      <c r="A486" s="4">
        <v>485</v>
      </c>
      <c r="B486" s="37">
        <v>42197</v>
      </c>
      <c r="C486" s="34" t="s">
        <v>131</v>
      </c>
      <c r="D486" s="34" t="s">
        <v>33</v>
      </c>
      <c r="E486" s="34" t="s">
        <v>40</v>
      </c>
      <c r="F486" s="34" t="s">
        <v>34</v>
      </c>
      <c r="G486" s="21"/>
      <c r="H486" s="21"/>
      <c r="I486" s="21" t="s">
        <v>14</v>
      </c>
      <c r="J486" s="21" t="s">
        <v>13</v>
      </c>
      <c r="M486" s="12"/>
    </row>
    <row r="487" spans="1:13" ht="18" customHeight="1">
      <c r="A487" s="4">
        <v>486</v>
      </c>
      <c r="B487" s="37">
        <v>42197</v>
      </c>
      <c r="C487" s="34" t="s">
        <v>17</v>
      </c>
      <c r="D487" s="34" t="s">
        <v>4</v>
      </c>
      <c r="E487" s="34" t="s">
        <v>39</v>
      </c>
      <c r="F487" s="34" t="s">
        <v>142</v>
      </c>
      <c r="G487" s="21"/>
      <c r="H487" s="21"/>
      <c r="I487" s="21" t="s">
        <v>9</v>
      </c>
      <c r="J487" s="21" t="s">
        <v>26</v>
      </c>
      <c r="M487" s="12"/>
    </row>
    <row r="488" spans="1:13" ht="18" customHeight="1">
      <c r="A488" s="4">
        <v>487</v>
      </c>
      <c r="B488" s="37">
        <v>42198</v>
      </c>
      <c r="C488" s="34" t="s">
        <v>45</v>
      </c>
      <c r="D488" s="34" t="s">
        <v>50</v>
      </c>
      <c r="E488" s="34" t="s">
        <v>23</v>
      </c>
      <c r="F488" s="34" t="s">
        <v>161</v>
      </c>
      <c r="G488" s="21"/>
      <c r="H488" s="21"/>
      <c r="I488" s="21" t="s">
        <v>26</v>
      </c>
      <c r="J488" s="21" t="s">
        <v>8</v>
      </c>
      <c r="M488" s="12"/>
    </row>
    <row r="489" spans="1:13" ht="18" customHeight="1">
      <c r="A489" s="4">
        <v>488</v>
      </c>
      <c r="B489" s="37">
        <v>42198</v>
      </c>
      <c r="C489" s="34" t="s">
        <v>28</v>
      </c>
      <c r="D489" s="34" t="s">
        <v>15</v>
      </c>
      <c r="E489" s="34" t="s">
        <v>142</v>
      </c>
      <c r="F489" s="34" t="s">
        <v>24</v>
      </c>
      <c r="G489" s="21"/>
      <c r="H489" s="21"/>
      <c r="I489" s="21" t="s">
        <v>13</v>
      </c>
      <c r="J489" s="21" t="s">
        <v>37</v>
      </c>
      <c r="M489" s="12"/>
    </row>
    <row r="490" spans="1:13" ht="18" customHeight="1">
      <c r="A490" s="4">
        <v>489</v>
      </c>
      <c r="B490" s="37">
        <v>42199</v>
      </c>
      <c r="C490" s="34" t="s">
        <v>4</v>
      </c>
      <c r="D490" s="34" t="s">
        <v>39</v>
      </c>
      <c r="E490" s="34" t="s">
        <v>36</v>
      </c>
      <c r="F490" s="34" t="s">
        <v>21</v>
      </c>
      <c r="G490" s="21"/>
      <c r="H490" s="21"/>
      <c r="I490" s="21" t="s">
        <v>32</v>
      </c>
      <c r="J490" s="21" t="s">
        <v>9</v>
      </c>
      <c r="M490" s="12"/>
    </row>
    <row r="491" spans="1:13" ht="18" customHeight="1">
      <c r="A491" s="4">
        <v>490</v>
      </c>
      <c r="B491" s="37">
        <v>42199</v>
      </c>
      <c r="C491" s="34" t="s">
        <v>10</v>
      </c>
      <c r="D491" s="34" t="s">
        <v>42</v>
      </c>
      <c r="E491" s="34" t="s">
        <v>30</v>
      </c>
      <c r="F491" s="34" t="s">
        <v>18</v>
      </c>
      <c r="G491" s="21"/>
      <c r="H491" s="21"/>
      <c r="I491" s="21" t="s">
        <v>20</v>
      </c>
      <c r="J491" s="21" t="s">
        <v>14</v>
      </c>
      <c r="M491" s="12"/>
    </row>
    <row r="492" spans="1:13" ht="18" customHeight="1">
      <c r="A492" s="4">
        <v>491</v>
      </c>
      <c r="B492" s="37">
        <v>42199</v>
      </c>
      <c r="C492" s="34" t="s">
        <v>6</v>
      </c>
      <c r="D492" s="36" t="s">
        <v>41</v>
      </c>
      <c r="E492" s="34" t="s">
        <v>49</v>
      </c>
      <c r="F492" s="34" t="s">
        <v>5</v>
      </c>
      <c r="G492" s="21"/>
      <c r="H492" s="21"/>
      <c r="I492" s="21" t="s">
        <v>31</v>
      </c>
      <c r="J492" s="21" t="s">
        <v>25</v>
      </c>
      <c r="M492" s="12"/>
    </row>
    <row r="493" spans="1:13" ht="18" customHeight="1">
      <c r="A493" s="4">
        <v>492</v>
      </c>
      <c r="B493" s="37">
        <v>42199</v>
      </c>
      <c r="C493" s="34" t="s">
        <v>15</v>
      </c>
      <c r="D493" s="34" t="s">
        <v>142</v>
      </c>
      <c r="E493" s="34" t="s">
        <v>24</v>
      </c>
      <c r="F493" s="34" t="s">
        <v>144</v>
      </c>
      <c r="G493" s="21"/>
      <c r="H493" s="21"/>
      <c r="I493" s="21" t="s">
        <v>13</v>
      </c>
      <c r="J493" s="21" t="s">
        <v>37</v>
      </c>
      <c r="M493" s="12"/>
    </row>
    <row r="494" spans="1:13" ht="18" customHeight="1">
      <c r="A494" s="4">
        <v>493</v>
      </c>
      <c r="B494" s="37">
        <v>42199</v>
      </c>
      <c r="C494" s="34" t="s">
        <v>50</v>
      </c>
      <c r="D494" s="34" t="s">
        <v>23</v>
      </c>
      <c r="E494" s="34" t="s">
        <v>161</v>
      </c>
      <c r="F494" s="34" t="s">
        <v>46</v>
      </c>
      <c r="G494" s="21"/>
      <c r="H494" s="21"/>
      <c r="I494" s="21" t="s">
        <v>26</v>
      </c>
      <c r="J494" s="21" t="s">
        <v>8</v>
      </c>
      <c r="M494" s="12"/>
    </row>
    <row r="495" spans="1:13" ht="18" customHeight="1">
      <c r="A495" s="4">
        <v>494</v>
      </c>
      <c r="B495" s="37">
        <v>42199</v>
      </c>
      <c r="C495" s="34" t="s">
        <v>146</v>
      </c>
      <c r="D495" s="34" t="s">
        <v>16</v>
      </c>
      <c r="E495" s="34" t="s">
        <v>11</v>
      </c>
      <c r="F495" s="34" t="s">
        <v>7</v>
      </c>
      <c r="G495" s="21"/>
      <c r="H495" s="21"/>
      <c r="I495" s="21" t="s">
        <v>38</v>
      </c>
      <c r="J495" s="21" t="s">
        <v>19</v>
      </c>
      <c r="M495" s="12"/>
    </row>
    <row r="496" spans="1:13" ht="18" customHeight="1">
      <c r="A496" s="4">
        <v>495</v>
      </c>
      <c r="B496" s="37">
        <v>42200</v>
      </c>
      <c r="C496" s="34" t="s">
        <v>39</v>
      </c>
      <c r="D496" s="34" t="s">
        <v>36</v>
      </c>
      <c r="E496" s="34" t="s">
        <v>21</v>
      </c>
      <c r="F496" s="34" t="s">
        <v>17</v>
      </c>
      <c r="G496" s="21"/>
      <c r="H496" s="21"/>
      <c r="I496" s="21" t="s">
        <v>32</v>
      </c>
      <c r="J496" s="21" t="s">
        <v>9</v>
      </c>
      <c r="M496" s="12"/>
    </row>
    <row r="497" spans="1:13" ht="18" customHeight="1">
      <c r="A497" s="4">
        <v>496</v>
      </c>
      <c r="B497" s="37">
        <v>42200</v>
      </c>
      <c r="C497" s="34" t="s">
        <v>41</v>
      </c>
      <c r="D497" s="34" t="s">
        <v>49</v>
      </c>
      <c r="E497" s="34" t="s">
        <v>5</v>
      </c>
      <c r="F497" s="34" t="s">
        <v>48</v>
      </c>
      <c r="G497" s="21"/>
      <c r="H497" s="21"/>
      <c r="I497" s="21" t="s">
        <v>31</v>
      </c>
      <c r="J497" s="21" t="s">
        <v>25</v>
      </c>
      <c r="M497" s="12"/>
    </row>
    <row r="498" spans="1:13" ht="18" customHeight="1">
      <c r="A498" s="4">
        <v>497</v>
      </c>
      <c r="B498" s="37">
        <v>42200</v>
      </c>
      <c r="C498" s="34" t="s">
        <v>42</v>
      </c>
      <c r="D498" s="34" t="s">
        <v>30</v>
      </c>
      <c r="E498" s="34" t="s">
        <v>18</v>
      </c>
      <c r="F498" s="34" t="s">
        <v>29</v>
      </c>
      <c r="G498" s="21"/>
      <c r="H498" s="21"/>
      <c r="I498" s="21" t="s">
        <v>20</v>
      </c>
      <c r="J498" s="21" t="s">
        <v>14</v>
      </c>
      <c r="M498" s="12"/>
    </row>
    <row r="499" spans="1:13" ht="18" customHeight="1">
      <c r="A499" s="4">
        <v>498</v>
      </c>
      <c r="B499" s="37">
        <v>42200</v>
      </c>
      <c r="C499" s="34" t="s">
        <v>23</v>
      </c>
      <c r="D499" s="34" t="s">
        <v>161</v>
      </c>
      <c r="E499" s="34" t="s">
        <v>45</v>
      </c>
      <c r="F499" s="34" t="s">
        <v>132</v>
      </c>
      <c r="G499" s="21"/>
      <c r="H499" s="21"/>
      <c r="I499" s="21" t="s">
        <v>26</v>
      </c>
      <c r="J499" s="21" t="s">
        <v>8</v>
      </c>
      <c r="M499" s="12"/>
    </row>
    <row r="500" spans="1:13" ht="18" customHeight="1">
      <c r="A500" s="4">
        <v>499</v>
      </c>
      <c r="B500" s="37">
        <v>42200</v>
      </c>
      <c r="C500" s="34" t="s">
        <v>142</v>
      </c>
      <c r="D500" s="34" t="s">
        <v>24</v>
      </c>
      <c r="E500" s="34" t="s">
        <v>144</v>
      </c>
      <c r="F500" s="34" t="s">
        <v>28</v>
      </c>
      <c r="G500" s="21"/>
      <c r="H500" s="21"/>
      <c r="I500" s="21" t="s">
        <v>13</v>
      </c>
      <c r="J500" s="21" t="s">
        <v>37</v>
      </c>
      <c r="M500" s="12"/>
    </row>
    <row r="501" spans="1:13" ht="18" customHeight="1">
      <c r="A501" s="4">
        <v>500</v>
      </c>
      <c r="B501" s="37">
        <v>42200</v>
      </c>
      <c r="C501" s="34" t="s">
        <v>16</v>
      </c>
      <c r="D501" s="34" t="s">
        <v>11</v>
      </c>
      <c r="E501" s="34" t="s">
        <v>7</v>
      </c>
      <c r="F501" s="34" t="s">
        <v>47</v>
      </c>
      <c r="G501" s="21"/>
      <c r="H501" s="21"/>
      <c r="I501" s="21" t="s">
        <v>38</v>
      </c>
      <c r="J501" s="21" t="s">
        <v>19</v>
      </c>
      <c r="M501" s="12"/>
    </row>
    <row r="502" spans="1:13" ht="18" customHeight="1">
      <c r="A502" s="4">
        <v>501</v>
      </c>
      <c r="B502" s="37">
        <v>42202</v>
      </c>
      <c r="C502" s="34" t="s">
        <v>49</v>
      </c>
      <c r="D502" s="34" t="s">
        <v>12</v>
      </c>
      <c r="E502" s="34" t="s">
        <v>6</v>
      </c>
      <c r="F502" s="34" t="s">
        <v>50</v>
      </c>
      <c r="G502" s="21" t="s">
        <v>142</v>
      </c>
      <c r="H502" s="21" t="s">
        <v>33</v>
      </c>
      <c r="I502" s="21" t="s">
        <v>134</v>
      </c>
      <c r="J502" s="21" t="s">
        <v>133</v>
      </c>
      <c r="M502" s="12"/>
    </row>
    <row r="503" spans="1:13" ht="18" customHeight="1">
      <c r="A503" s="4">
        <v>502</v>
      </c>
      <c r="B503" s="37">
        <v>42203</v>
      </c>
      <c r="C503" s="34" t="s">
        <v>33</v>
      </c>
      <c r="D503" s="34" t="s">
        <v>142</v>
      </c>
      <c r="E503" s="34" t="s">
        <v>50</v>
      </c>
      <c r="F503" s="34" t="s">
        <v>6</v>
      </c>
      <c r="G503" s="21" t="s">
        <v>12</v>
      </c>
      <c r="H503" s="21" t="s">
        <v>49</v>
      </c>
      <c r="I503" s="21" t="s">
        <v>134</v>
      </c>
      <c r="J503" s="21" t="s">
        <v>133</v>
      </c>
      <c r="M503" s="12"/>
    </row>
    <row r="504" spans="1:13" ht="18" customHeight="1">
      <c r="A504" s="4">
        <v>503</v>
      </c>
      <c r="B504" s="37">
        <v>42205</v>
      </c>
      <c r="C504" s="34" t="s">
        <v>161</v>
      </c>
      <c r="D504" s="34" t="s">
        <v>22</v>
      </c>
      <c r="E504" s="34" t="s">
        <v>17</v>
      </c>
      <c r="F504" s="34" t="s">
        <v>10</v>
      </c>
      <c r="G504" s="21"/>
      <c r="H504" s="21"/>
      <c r="I504" s="21" t="s">
        <v>31</v>
      </c>
      <c r="J504" s="21" t="s">
        <v>9</v>
      </c>
      <c r="M504" s="12"/>
    </row>
    <row r="505" spans="1:13" ht="18" customHeight="1">
      <c r="A505" s="4">
        <v>504</v>
      </c>
      <c r="B505" s="37">
        <v>42205</v>
      </c>
      <c r="C505" s="34" t="s">
        <v>56</v>
      </c>
      <c r="D505" s="34" t="s">
        <v>5</v>
      </c>
      <c r="E505" s="34" t="s">
        <v>28</v>
      </c>
      <c r="F505" s="34" t="s">
        <v>4</v>
      </c>
      <c r="G505" s="21"/>
      <c r="H505" s="21"/>
      <c r="I505" s="21" t="s">
        <v>13</v>
      </c>
      <c r="J505" s="21" t="s">
        <v>14</v>
      </c>
      <c r="M505" s="12"/>
    </row>
    <row r="506" spans="1:13" ht="18" customHeight="1">
      <c r="A506" s="4">
        <v>505</v>
      </c>
      <c r="B506" s="37">
        <v>42205</v>
      </c>
      <c r="C506" s="34" t="s">
        <v>30</v>
      </c>
      <c r="D506" s="34" t="s">
        <v>18</v>
      </c>
      <c r="E506" s="34" t="s">
        <v>46</v>
      </c>
      <c r="F506" s="34" t="s">
        <v>44</v>
      </c>
      <c r="G506" s="21"/>
      <c r="H506" s="21"/>
      <c r="I506" s="21" t="s">
        <v>38</v>
      </c>
      <c r="J506" s="21" t="s">
        <v>37</v>
      </c>
      <c r="M506" s="12"/>
    </row>
    <row r="507" spans="1:13" ht="18" customHeight="1">
      <c r="A507" s="4">
        <v>506</v>
      </c>
      <c r="B507" s="37">
        <v>42205</v>
      </c>
      <c r="C507" s="34" t="s">
        <v>24</v>
      </c>
      <c r="D507" s="34" t="s">
        <v>7</v>
      </c>
      <c r="E507" s="34" t="s">
        <v>72</v>
      </c>
      <c r="F507" s="34" t="s">
        <v>43</v>
      </c>
      <c r="G507" s="21"/>
      <c r="H507" s="21"/>
      <c r="I507" s="21" t="s">
        <v>26</v>
      </c>
      <c r="J507" s="21" t="s">
        <v>32</v>
      </c>
      <c r="M507" s="12"/>
    </row>
    <row r="508" spans="1:13" ht="18" customHeight="1">
      <c r="A508" s="4">
        <v>507</v>
      </c>
      <c r="B508" s="37">
        <v>42205</v>
      </c>
      <c r="C508" s="34" t="s">
        <v>11</v>
      </c>
      <c r="D508" s="34" t="s">
        <v>21</v>
      </c>
      <c r="E508" s="34" t="s">
        <v>47</v>
      </c>
      <c r="F508" s="34" t="s">
        <v>34</v>
      </c>
      <c r="G508" s="21"/>
      <c r="H508" s="21"/>
      <c r="I508" s="21" t="s">
        <v>19</v>
      </c>
      <c r="J508" s="21" t="s">
        <v>20</v>
      </c>
      <c r="M508" s="12"/>
    </row>
    <row r="509" spans="1:13" ht="18" customHeight="1">
      <c r="A509" s="4">
        <v>508</v>
      </c>
      <c r="B509" s="37">
        <v>42206</v>
      </c>
      <c r="C509" s="34" t="s">
        <v>7</v>
      </c>
      <c r="D509" s="34" t="s">
        <v>72</v>
      </c>
      <c r="E509" s="34" t="s">
        <v>43</v>
      </c>
      <c r="F509" s="34" t="s">
        <v>16</v>
      </c>
      <c r="G509" s="21"/>
      <c r="H509" s="21"/>
      <c r="I509" s="21" t="s">
        <v>26</v>
      </c>
      <c r="J509" s="21" t="s">
        <v>32</v>
      </c>
      <c r="M509" s="12"/>
    </row>
    <row r="510" spans="1:13" ht="18" customHeight="1">
      <c r="A510" s="4">
        <v>509</v>
      </c>
      <c r="B510" s="37">
        <v>42206</v>
      </c>
      <c r="C510" s="34" t="s">
        <v>5</v>
      </c>
      <c r="D510" s="34" t="s">
        <v>28</v>
      </c>
      <c r="E510" s="34" t="s">
        <v>4</v>
      </c>
      <c r="F510" s="34" t="s">
        <v>41</v>
      </c>
      <c r="G510" s="21"/>
      <c r="H510" s="21"/>
      <c r="I510" s="21" t="s">
        <v>13</v>
      </c>
      <c r="J510" s="21" t="s">
        <v>14</v>
      </c>
      <c r="M510" s="12"/>
    </row>
    <row r="511" spans="1:13" ht="18" customHeight="1">
      <c r="A511" s="4">
        <v>510</v>
      </c>
      <c r="B511" s="37">
        <v>42206</v>
      </c>
      <c r="C511" s="34" t="s">
        <v>36</v>
      </c>
      <c r="D511" s="34" t="s">
        <v>153</v>
      </c>
      <c r="E511" s="34" t="s">
        <v>144</v>
      </c>
      <c r="F511" s="34" t="s">
        <v>39</v>
      </c>
      <c r="G511" s="21"/>
      <c r="H511" s="21"/>
      <c r="I511" s="21" t="s">
        <v>25</v>
      </c>
      <c r="J511" s="21" t="s">
        <v>8</v>
      </c>
      <c r="M511" s="12"/>
    </row>
    <row r="512" spans="1:13" ht="18" customHeight="1">
      <c r="A512" s="4">
        <v>511</v>
      </c>
      <c r="B512" s="37">
        <v>42206</v>
      </c>
      <c r="C512" s="34" t="s">
        <v>21</v>
      </c>
      <c r="D512" s="34" t="s">
        <v>47</v>
      </c>
      <c r="E512" s="34" t="s">
        <v>34</v>
      </c>
      <c r="F512" s="34" t="s">
        <v>131</v>
      </c>
      <c r="G512" s="21"/>
      <c r="H512" s="21"/>
      <c r="I512" s="21" t="s">
        <v>19</v>
      </c>
      <c r="J512" s="21" t="s">
        <v>20</v>
      </c>
      <c r="M512" s="12"/>
    </row>
    <row r="513" spans="1:13" ht="18" customHeight="1">
      <c r="A513" s="4">
        <v>512</v>
      </c>
      <c r="B513" s="37">
        <v>42206</v>
      </c>
      <c r="C513" s="34" t="s">
        <v>18</v>
      </c>
      <c r="D513" s="34" t="s">
        <v>46</v>
      </c>
      <c r="E513" s="34" t="s">
        <v>44</v>
      </c>
      <c r="F513" s="34" t="s">
        <v>23</v>
      </c>
      <c r="G513" s="21"/>
      <c r="H513" s="21"/>
      <c r="I513" s="21" t="s">
        <v>38</v>
      </c>
      <c r="J513" s="21" t="s">
        <v>37</v>
      </c>
      <c r="M513" s="12"/>
    </row>
    <row r="514" spans="1:13" ht="18" customHeight="1">
      <c r="A514" s="4">
        <v>513</v>
      </c>
      <c r="B514" s="37">
        <v>42206</v>
      </c>
      <c r="C514" s="34" t="s">
        <v>22</v>
      </c>
      <c r="D514" s="34" t="s">
        <v>17</v>
      </c>
      <c r="E514" s="34" t="s">
        <v>10</v>
      </c>
      <c r="F514" s="34" t="s">
        <v>42</v>
      </c>
      <c r="G514" s="21"/>
      <c r="H514" s="21"/>
      <c r="I514" s="21" t="s">
        <v>31</v>
      </c>
      <c r="J514" s="21" t="s">
        <v>9</v>
      </c>
      <c r="M514" s="12"/>
    </row>
    <row r="515" spans="1:13" ht="18" customHeight="1">
      <c r="A515" s="4">
        <v>514</v>
      </c>
      <c r="B515" s="37">
        <v>42207</v>
      </c>
      <c r="C515" s="34" t="s">
        <v>153</v>
      </c>
      <c r="D515" s="34" t="s">
        <v>144</v>
      </c>
      <c r="E515" s="34" t="s">
        <v>39</v>
      </c>
      <c r="F515" s="34" t="s">
        <v>27</v>
      </c>
      <c r="G515" s="21"/>
      <c r="H515" s="21"/>
      <c r="I515" s="21" t="s">
        <v>25</v>
      </c>
      <c r="J515" s="21" t="s">
        <v>8</v>
      </c>
      <c r="M515" s="12"/>
    </row>
    <row r="516" spans="1:13" ht="18" customHeight="1">
      <c r="A516" s="4">
        <v>515</v>
      </c>
      <c r="B516" s="37">
        <v>42207</v>
      </c>
      <c r="C516" s="34" t="s">
        <v>46</v>
      </c>
      <c r="D516" s="34" t="s">
        <v>44</v>
      </c>
      <c r="E516" s="34" t="s">
        <v>23</v>
      </c>
      <c r="F516" s="34" t="s">
        <v>30</v>
      </c>
      <c r="G516" s="21"/>
      <c r="H516" s="21"/>
      <c r="I516" s="21" t="s">
        <v>38</v>
      </c>
      <c r="J516" s="21" t="s">
        <v>37</v>
      </c>
      <c r="M516" s="12"/>
    </row>
    <row r="517" spans="1:13" ht="18" customHeight="1">
      <c r="A517" s="4">
        <v>516</v>
      </c>
      <c r="B517" s="37">
        <v>42207</v>
      </c>
      <c r="C517" s="36" t="s">
        <v>28</v>
      </c>
      <c r="D517" s="34" t="s">
        <v>4</v>
      </c>
      <c r="E517" s="34" t="s">
        <v>41</v>
      </c>
      <c r="F517" s="34" t="s">
        <v>56</v>
      </c>
      <c r="G517" s="21"/>
      <c r="H517" s="21"/>
      <c r="I517" s="21" t="s">
        <v>13</v>
      </c>
      <c r="J517" s="21" t="s">
        <v>14</v>
      </c>
      <c r="M517" s="13"/>
    </row>
    <row r="518" spans="1:13" ht="18" customHeight="1">
      <c r="A518" s="4">
        <v>517</v>
      </c>
      <c r="B518" s="37">
        <v>42207</v>
      </c>
      <c r="C518" s="34" t="s">
        <v>17</v>
      </c>
      <c r="D518" s="34" t="s">
        <v>10</v>
      </c>
      <c r="E518" s="34" t="s">
        <v>42</v>
      </c>
      <c r="F518" s="34" t="s">
        <v>161</v>
      </c>
      <c r="G518" s="21"/>
      <c r="H518" s="21"/>
      <c r="I518" s="21" t="s">
        <v>31</v>
      </c>
      <c r="J518" s="21" t="s">
        <v>9</v>
      </c>
      <c r="M518" s="12"/>
    </row>
    <row r="519" spans="1:13" ht="18" customHeight="1">
      <c r="A519" s="4">
        <v>518</v>
      </c>
      <c r="B519" s="37">
        <v>42209</v>
      </c>
      <c r="C519" s="34" t="s">
        <v>34</v>
      </c>
      <c r="D519" s="34" t="s">
        <v>50</v>
      </c>
      <c r="E519" s="34" t="s">
        <v>146</v>
      </c>
      <c r="F519" s="34" t="s">
        <v>15</v>
      </c>
      <c r="G519" s="21"/>
      <c r="H519" s="21"/>
      <c r="I519" s="21" t="s">
        <v>38</v>
      </c>
      <c r="J519" s="21" t="s">
        <v>13</v>
      </c>
      <c r="M519" s="12"/>
    </row>
    <row r="520" spans="1:13" ht="18" customHeight="1">
      <c r="A520" s="4">
        <v>519</v>
      </c>
      <c r="B520" s="37">
        <v>42209</v>
      </c>
      <c r="C520" s="34" t="s">
        <v>44</v>
      </c>
      <c r="D520" s="34" t="s">
        <v>40</v>
      </c>
      <c r="E520" s="34" t="s">
        <v>6</v>
      </c>
      <c r="F520" s="34" t="s">
        <v>5</v>
      </c>
      <c r="G520" s="21"/>
      <c r="H520" s="21"/>
      <c r="I520" s="21" t="s">
        <v>14</v>
      </c>
      <c r="J520" s="21" t="s">
        <v>20</v>
      </c>
      <c r="M520" s="12"/>
    </row>
    <row r="521" spans="1:13" ht="18" customHeight="1">
      <c r="A521" s="4">
        <v>520</v>
      </c>
      <c r="B521" s="37">
        <v>42209</v>
      </c>
      <c r="C521" s="34" t="s">
        <v>151</v>
      </c>
      <c r="D521" s="34" t="s">
        <v>16</v>
      </c>
      <c r="E521" s="34" t="s">
        <v>29</v>
      </c>
      <c r="F521" s="34" t="s">
        <v>18</v>
      </c>
      <c r="G521" s="21"/>
      <c r="H521" s="21"/>
      <c r="I521" s="21" t="s">
        <v>9</v>
      </c>
      <c r="J521" s="21" t="s">
        <v>8</v>
      </c>
      <c r="M521" s="12"/>
    </row>
    <row r="522" spans="1:13" ht="18" customHeight="1">
      <c r="A522" s="4">
        <v>521</v>
      </c>
      <c r="B522" s="37">
        <v>42209</v>
      </c>
      <c r="C522" s="34" t="s">
        <v>144</v>
      </c>
      <c r="D522" s="34" t="s">
        <v>42</v>
      </c>
      <c r="E522" s="34" t="s">
        <v>157</v>
      </c>
      <c r="F522" s="34" t="s">
        <v>22</v>
      </c>
      <c r="G522" s="21"/>
      <c r="H522" s="21"/>
      <c r="I522" s="21" t="s">
        <v>32</v>
      </c>
      <c r="J522" s="21" t="s">
        <v>31</v>
      </c>
      <c r="M522" s="12"/>
    </row>
    <row r="523" spans="1:13" ht="18" customHeight="1">
      <c r="A523" s="4">
        <v>522</v>
      </c>
      <c r="B523" s="37">
        <v>42209</v>
      </c>
      <c r="C523" s="34" t="s">
        <v>43</v>
      </c>
      <c r="D523" s="34" t="s">
        <v>23</v>
      </c>
      <c r="E523" s="34" t="s">
        <v>35</v>
      </c>
      <c r="F523" s="34" t="s">
        <v>7</v>
      </c>
      <c r="G523" s="21"/>
      <c r="H523" s="21"/>
      <c r="I523" s="21" t="s">
        <v>19</v>
      </c>
      <c r="J523" s="21" t="s">
        <v>37</v>
      </c>
      <c r="M523" s="12"/>
    </row>
    <row r="524" spans="1:13" ht="18" customHeight="1">
      <c r="A524" s="4">
        <v>523</v>
      </c>
      <c r="B524" s="37">
        <v>42209</v>
      </c>
      <c r="C524" s="34" t="s">
        <v>12</v>
      </c>
      <c r="D524" s="34" t="s">
        <v>131</v>
      </c>
      <c r="E524" s="34" t="s">
        <v>27</v>
      </c>
      <c r="F524" s="34" t="s">
        <v>21</v>
      </c>
      <c r="G524" s="21"/>
      <c r="H524" s="21"/>
      <c r="I524" s="21" t="s">
        <v>25</v>
      </c>
      <c r="J524" s="21" t="s">
        <v>26</v>
      </c>
      <c r="M524" s="12"/>
    </row>
    <row r="525" spans="1:13" ht="18" customHeight="1">
      <c r="A525" s="4">
        <v>524</v>
      </c>
      <c r="B525" s="37">
        <v>42210</v>
      </c>
      <c r="C525" s="34" t="s">
        <v>40</v>
      </c>
      <c r="D525" s="34" t="s">
        <v>6</v>
      </c>
      <c r="E525" s="34" t="s">
        <v>5</v>
      </c>
      <c r="F525" s="34" t="s">
        <v>55</v>
      </c>
      <c r="G525" s="21"/>
      <c r="H525" s="21"/>
      <c r="I525" s="21" t="s">
        <v>14</v>
      </c>
      <c r="J525" s="21" t="s">
        <v>20</v>
      </c>
      <c r="M525" s="12"/>
    </row>
    <row r="526" spans="1:13" ht="18" customHeight="1">
      <c r="A526" s="4">
        <v>525</v>
      </c>
      <c r="B526" s="37">
        <v>42210</v>
      </c>
      <c r="C526" s="34" t="s">
        <v>42</v>
      </c>
      <c r="D526" s="34" t="s">
        <v>157</v>
      </c>
      <c r="E526" s="34" t="s">
        <v>22</v>
      </c>
      <c r="F526" s="34" t="s">
        <v>28</v>
      </c>
      <c r="G526" s="21"/>
      <c r="H526" s="21"/>
      <c r="I526" s="21" t="s">
        <v>32</v>
      </c>
      <c r="J526" s="21" t="s">
        <v>31</v>
      </c>
      <c r="M526" s="12"/>
    </row>
    <row r="527" spans="1:13" ht="18" customHeight="1">
      <c r="A527" s="4">
        <v>526</v>
      </c>
      <c r="B527" s="37">
        <v>42210</v>
      </c>
      <c r="C527" s="34" t="s">
        <v>23</v>
      </c>
      <c r="D527" s="34" t="s">
        <v>35</v>
      </c>
      <c r="E527" s="34" t="s">
        <v>7</v>
      </c>
      <c r="F527" s="34" t="s">
        <v>46</v>
      </c>
      <c r="G527" s="21"/>
      <c r="H527" s="21"/>
      <c r="I527" s="21" t="s">
        <v>19</v>
      </c>
      <c r="J527" s="21" t="s">
        <v>37</v>
      </c>
      <c r="M527" s="12"/>
    </row>
    <row r="528" spans="1:13" ht="18" customHeight="1">
      <c r="A528" s="4">
        <v>527</v>
      </c>
      <c r="B528" s="37">
        <v>42210</v>
      </c>
      <c r="C528" s="34" t="s">
        <v>131</v>
      </c>
      <c r="D528" s="34" t="s">
        <v>27</v>
      </c>
      <c r="E528" s="34" t="s">
        <v>21</v>
      </c>
      <c r="F528" s="34" t="s">
        <v>47</v>
      </c>
      <c r="G528" s="21"/>
      <c r="H528" s="21"/>
      <c r="I528" s="21" t="s">
        <v>25</v>
      </c>
      <c r="J528" s="21" t="s">
        <v>26</v>
      </c>
      <c r="M528" s="12"/>
    </row>
    <row r="529" spans="1:13" ht="18" customHeight="1">
      <c r="A529" s="4">
        <v>528</v>
      </c>
      <c r="B529" s="37">
        <v>42210</v>
      </c>
      <c r="C529" s="34" t="s">
        <v>50</v>
      </c>
      <c r="D529" s="34" t="s">
        <v>146</v>
      </c>
      <c r="E529" s="34" t="s">
        <v>15</v>
      </c>
      <c r="F529" s="34" t="s">
        <v>142</v>
      </c>
      <c r="G529" s="21"/>
      <c r="H529" s="21"/>
      <c r="I529" s="21" t="s">
        <v>38</v>
      </c>
      <c r="J529" s="21" t="s">
        <v>13</v>
      </c>
      <c r="M529" s="12"/>
    </row>
    <row r="530" spans="1:13" ht="18" customHeight="1">
      <c r="A530" s="4">
        <v>529</v>
      </c>
      <c r="B530" s="37">
        <v>42210</v>
      </c>
      <c r="C530" s="34" t="s">
        <v>16</v>
      </c>
      <c r="D530" s="34" t="s">
        <v>29</v>
      </c>
      <c r="E530" s="34" t="s">
        <v>18</v>
      </c>
      <c r="F530" s="34" t="s">
        <v>33</v>
      </c>
      <c r="G530" s="21"/>
      <c r="H530" s="21"/>
      <c r="I530" s="21" t="s">
        <v>9</v>
      </c>
      <c r="J530" s="21" t="s">
        <v>8</v>
      </c>
      <c r="M530" s="12"/>
    </row>
    <row r="531" spans="1:13" ht="18" customHeight="1">
      <c r="A531" s="4">
        <v>530</v>
      </c>
      <c r="B531" s="37">
        <v>42211</v>
      </c>
      <c r="C531" s="34" t="s">
        <v>157</v>
      </c>
      <c r="D531" s="34" t="s">
        <v>22</v>
      </c>
      <c r="E531" s="34" t="s">
        <v>28</v>
      </c>
      <c r="F531" s="34" t="s">
        <v>4</v>
      </c>
      <c r="G531" s="21"/>
      <c r="H531" s="21"/>
      <c r="I531" s="21" t="s">
        <v>32</v>
      </c>
      <c r="J531" s="21" t="s">
        <v>31</v>
      </c>
      <c r="M531" s="12"/>
    </row>
    <row r="532" spans="1:13" ht="18" customHeight="1">
      <c r="A532" s="4">
        <v>531</v>
      </c>
      <c r="B532" s="37">
        <v>42211</v>
      </c>
      <c r="C532" s="34" t="s">
        <v>35</v>
      </c>
      <c r="D532" s="34" t="s">
        <v>7</v>
      </c>
      <c r="E532" s="34" t="s">
        <v>46</v>
      </c>
      <c r="F532" s="34" t="s">
        <v>43</v>
      </c>
      <c r="G532" s="21"/>
      <c r="H532" s="21"/>
      <c r="I532" s="21" t="s">
        <v>19</v>
      </c>
      <c r="J532" s="21" t="s">
        <v>37</v>
      </c>
      <c r="M532" s="12"/>
    </row>
    <row r="533" spans="1:13" ht="18" customHeight="1">
      <c r="A533" s="4">
        <v>532</v>
      </c>
      <c r="B533" s="37">
        <v>42211</v>
      </c>
      <c r="C533" s="34" t="s">
        <v>6</v>
      </c>
      <c r="D533" s="34" t="s">
        <v>5</v>
      </c>
      <c r="E533" s="34" t="s">
        <v>55</v>
      </c>
      <c r="F533" s="34" t="s">
        <v>44</v>
      </c>
      <c r="G533" s="21"/>
      <c r="H533" s="21"/>
      <c r="I533" s="21" t="s">
        <v>14</v>
      </c>
      <c r="J533" s="21" t="s">
        <v>20</v>
      </c>
      <c r="M533" s="12"/>
    </row>
    <row r="534" spans="1:13" ht="18" customHeight="1">
      <c r="A534" s="4">
        <v>533</v>
      </c>
      <c r="B534" s="37">
        <v>42211</v>
      </c>
      <c r="C534" s="34" t="s">
        <v>29</v>
      </c>
      <c r="D534" s="34" t="s">
        <v>18</v>
      </c>
      <c r="E534" s="34" t="s">
        <v>33</v>
      </c>
      <c r="F534" s="34" t="s">
        <v>151</v>
      </c>
      <c r="G534" s="21"/>
      <c r="H534" s="21"/>
      <c r="I534" s="21" t="s">
        <v>9</v>
      </c>
      <c r="J534" s="21" t="s">
        <v>8</v>
      </c>
      <c r="M534" s="12"/>
    </row>
    <row r="535" spans="1:13" ht="18" customHeight="1">
      <c r="A535" s="4">
        <v>534</v>
      </c>
      <c r="B535" s="37">
        <v>42211</v>
      </c>
      <c r="C535" s="34" t="s">
        <v>27</v>
      </c>
      <c r="D535" s="34" t="s">
        <v>21</v>
      </c>
      <c r="E535" s="36" t="s">
        <v>47</v>
      </c>
      <c r="F535" s="34" t="s">
        <v>12</v>
      </c>
      <c r="G535" s="21"/>
      <c r="H535" s="21"/>
      <c r="I535" s="21" t="s">
        <v>25</v>
      </c>
      <c r="J535" s="21" t="s">
        <v>26</v>
      </c>
      <c r="M535" s="12"/>
    </row>
    <row r="536" spans="1:13" ht="18" customHeight="1">
      <c r="A536" s="4">
        <v>535</v>
      </c>
      <c r="B536" s="37">
        <v>42211</v>
      </c>
      <c r="C536" s="34" t="s">
        <v>146</v>
      </c>
      <c r="D536" s="34" t="s">
        <v>15</v>
      </c>
      <c r="E536" s="34" t="s">
        <v>142</v>
      </c>
      <c r="F536" s="34" t="s">
        <v>34</v>
      </c>
      <c r="G536" s="21"/>
      <c r="H536" s="21"/>
      <c r="I536" s="21" t="s">
        <v>38</v>
      </c>
      <c r="J536" s="21" t="s">
        <v>13</v>
      </c>
      <c r="M536" s="12"/>
    </row>
    <row r="537" spans="1:13" ht="18" customHeight="1">
      <c r="A537" s="4">
        <v>536</v>
      </c>
      <c r="B537" s="37">
        <v>42213</v>
      </c>
      <c r="C537" s="34" t="s">
        <v>7</v>
      </c>
      <c r="D537" s="34" t="s">
        <v>72</v>
      </c>
      <c r="E537" s="34" t="s">
        <v>24</v>
      </c>
      <c r="F537" s="34" t="s">
        <v>16</v>
      </c>
      <c r="G537" s="21"/>
      <c r="H537" s="21"/>
      <c r="I537" s="21" t="s">
        <v>37</v>
      </c>
      <c r="J537" s="21" t="s">
        <v>13</v>
      </c>
      <c r="M537" s="12"/>
    </row>
    <row r="538" spans="1:13" ht="18" customHeight="1">
      <c r="A538" s="4">
        <v>537</v>
      </c>
      <c r="B538" s="37">
        <v>42213</v>
      </c>
      <c r="C538" s="34" t="s">
        <v>49</v>
      </c>
      <c r="D538" s="34" t="s">
        <v>47</v>
      </c>
      <c r="E538" s="34" t="s">
        <v>44</v>
      </c>
      <c r="F538" s="34" t="s">
        <v>40</v>
      </c>
      <c r="G538" s="21"/>
      <c r="H538" s="21"/>
      <c r="I538" s="21" t="s">
        <v>9</v>
      </c>
      <c r="J538" s="21" t="s">
        <v>25</v>
      </c>
      <c r="M538" s="12"/>
    </row>
    <row r="539" spans="1:13" ht="18" customHeight="1">
      <c r="A539" s="4">
        <v>538</v>
      </c>
      <c r="B539" s="37">
        <v>42213</v>
      </c>
      <c r="C539" s="34" t="s">
        <v>10</v>
      </c>
      <c r="D539" s="34" t="s">
        <v>33</v>
      </c>
      <c r="E539" s="34" t="s">
        <v>30</v>
      </c>
      <c r="F539" s="34" t="s">
        <v>39</v>
      </c>
      <c r="G539" s="21"/>
      <c r="H539" s="21"/>
      <c r="I539" s="21" t="s">
        <v>14</v>
      </c>
      <c r="J539" s="21" t="s">
        <v>19</v>
      </c>
      <c r="M539" s="12"/>
    </row>
    <row r="540" spans="1:13" ht="18" customHeight="1">
      <c r="A540" s="4">
        <v>539</v>
      </c>
      <c r="B540" s="37">
        <v>42213</v>
      </c>
      <c r="C540" s="34" t="s">
        <v>15</v>
      </c>
      <c r="D540" s="34" t="s">
        <v>11</v>
      </c>
      <c r="E540" s="34" t="s">
        <v>132</v>
      </c>
      <c r="F540" s="34" t="s">
        <v>23</v>
      </c>
      <c r="G540" s="21"/>
      <c r="H540" s="21"/>
      <c r="I540" s="21" t="s">
        <v>26</v>
      </c>
      <c r="J540" s="21" t="s">
        <v>31</v>
      </c>
      <c r="M540" s="12"/>
    </row>
    <row r="541" spans="1:13" ht="18" customHeight="1">
      <c r="A541" s="4">
        <v>540</v>
      </c>
      <c r="B541" s="37">
        <v>42213</v>
      </c>
      <c r="C541" s="34" t="s">
        <v>142</v>
      </c>
      <c r="D541" s="34" t="s">
        <v>48</v>
      </c>
      <c r="E541" s="34" t="s">
        <v>34</v>
      </c>
      <c r="F541" s="34" t="s">
        <v>50</v>
      </c>
      <c r="G541" s="21"/>
      <c r="H541" s="21"/>
      <c r="I541" s="21" t="s">
        <v>20</v>
      </c>
      <c r="J541" s="21" t="s">
        <v>38</v>
      </c>
      <c r="M541" s="12"/>
    </row>
    <row r="542" spans="1:13" ht="18" customHeight="1">
      <c r="A542" s="4">
        <v>541</v>
      </c>
      <c r="B542" s="37">
        <v>42213</v>
      </c>
      <c r="C542" s="34" t="s">
        <v>18</v>
      </c>
      <c r="D542" s="34" t="s">
        <v>36</v>
      </c>
      <c r="E542" s="34" t="s">
        <v>4</v>
      </c>
      <c r="F542" s="34" t="s">
        <v>131</v>
      </c>
      <c r="G542" s="21"/>
      <c r="H542" s="21"/>
      <c r="I542" s="21" t="s">
        <v>8</v>
      </c>
      <c r="J542" s="21" t="s">
        <v>32</v>
      </c>
      <c r="M542" s="12"/>
    </row>
    <row r="543" spans="1:13" ht="18" customHeight="1">
      <c r="A543" s="4">
        <v>542</v>
      </c>
      <c r="B543" s="37">
        <v>42214</v>
      </c>
      <c r="C543" s="34" t="s">
        <v>72</v>
      </c>
      <c r="D543" s="34" t="s">
        <v>24</v>
      </c>
      <c r="E543" s="34" t="s">
        <v>16</v>
      </c>
      <c r="F543" s="34" t="s">
        <v>161</v>
      </c>
      <c r="G543" s="21"/>
      <c r="H543" s="21"/>
      <c r="I543" s="21" t="s">
        <v>37</v>
      </c>
      <c r="J543" s="21" t="s">
        <v>13</v>
      </c>
      <c r="M543" s="12"/>
    </row>
    <row r="544" spans="1:13" ht="18" customHeight="1">
      <c r="A544" s="4">
        <v>543</v>
      </c>
      <c r="B544" s="37">
        <v>42214</v>
      </c>
      <c r="C544" s="34" t="s">
        <v>47</v>
      </c>
      <c r="D544" s="34" t="s">
        <v>44</v>
      </c>
      <c r="E544" s="34" t="s">
        <v>40</v>
      </c>
      <c r="F544" s="34" t="s">
        <v>144</v>
      </c>
      <c r="G544" s="21"/>
      <c r="H544" s="21"/>
      <c r="I544" s="21" t="s">
        <v>9</v>
      </c>
      <c r="J544" s="21" t="s">
        <v>25</v>
      </c>
      <c r="M544" s="12"/>
    </row>
    <row r="545" spans="1:13" ht="18" customHeight="1">
      <c r="A545" s="4">
        <v>544</v>
      </c>
      <c r="B545" s="37">
        <v>42214</v>
      </c>
      <c r="C545" s="34" t="s">
        <v>36</v>
      </c>
      <c r="D545" s="34" t="s">
        <v>4</v>
      </c>
      <c r="E545" s="34" t="s">
        <v>131</v>
      </c>
      <c r="F545" s="34" t="s">
        <v>35</v>
      </c>
      <c r="G545" s="21"/>
      <c r="H545" s="21"/>
      <c r="I545" s="21" t="s">
        <v>8</v>
      </c>
      <c r="J545" s="21" t="s">
        <v>32</v>
      </c>
      <c r="M545" s="12"/>
    </row>
    <row r="546" spans="1:13" ht="18" customHeight="1">
      <c r="A546" s="4">
        <v>545</v>
      </c>
      <c r="B546" s="37">
        <v>42214</v>
      </c>
      <c r="C546" s="34" t="s">
        <v>48</v>
      </c>
      <c r="D546" s="34" t="s">
        <v>34</v>
      </c>
      <c r="E546" s="34" t="s">
        <v>50</v>
      </c>
      <c r="F546" s="34" t="s">
        <v>17</v>
      </c>
      <c r="G546" s="21"/>
      <c r="H546" s="21"/>
      <c r="I546" s="21" t="s">
        <v>20</v>
      </c>
      <c r="J546" s="21" t="s">
        <v>38</v>
      </c>
      <c r="M546" s="12"/>
    </row>
    <row r="547" spans="1:13" ht="18" customHeight="1">
      <c r="A547" s="4">
        <v>546</v>
      </c>
      <c r="B547" s="37">
        <v>42214</v>
      </c>
      <c r="C547" s="34" t="s">
        <v>11</v>
      </c>
      <c r="D547" s="34" t="s">
        <v>132</v>
      </c>
      <c r="E547" s="34" t="s">
        <v>23</v>
      </c>
      <c r="F547" s="34" t="s">
        <v>153</v>
      </c>
      <c r="G547" s="21"/>
      <c r="H547" s="21"/>
      <c r="I547" s="21" t="s">
        <v>26</v>
      </c>
      <c r="J547" s="21" t="s">
        <v>31</v>
      </c>
      <c r="M547" s="12"/>
    </row>
    <row r="548" spans="1:13" ht="18" customHeight="1">
      <c r="A548" s="4">
        <v>547</v>
      </c>
      <c r="B548" s="37">
        <v>42214</v>
      </c>
      <c r="C548" s="34" t="s">
        <v>33</v>
      </c>
      <c r="D548" s="34" t="s">
        <v>30</v>
      </c>
      <c r="E548" s="34" t="s">
        <v>39</v>
      </c>
      <c r="F548" s="34" t="s">
        <v>6</v>
      </c>
      <c r="G548" s="21"/>
      <c r="H548" s="21"/>
      <c r="I548" s="21" t="s">
        <v>14</v>
      </c>
      <c r="J548" s="21" t="s">
        <v>19</v>
      </c>
      <c r="M548" s="12"/>
    </row>
    <row r="549" spans="1:13" ht="18" customHeight="1">
      <c r="A549" s="4">
        <v>548</v>
      </c>
      <c r="B549" s="37">
        <v>42215</v>
      </c>
      <c r="C549" s="34" t="s">
        <v>4</v>
      </c>
      <c r="D549" s="34" t="s">
        <v>131</v>
      </c>
      <c r="E549" s="34" t="s">
        <v>35</v>
      </c>
      <c r="F549" s="34" t="s">
        <v>18</v>
      </c>
      <c r="G549" s="21"/>
      <c r="H549" s="21"/>
      <c r="I549" s="21" t="s">
        <v>8</v>
      </c>
      <c r="J549" s="21" t="s">
        <v>32</v>
      </c>
      <c r="M549" s="12"/>
    </row>
    <row r="550" spans="1:13" ht="18" customHeight="1">
      <c r="A550" s="4">
        <v>549</v>
      </c>
      <c r="B550" s="37">
        <v>42215</v>
      </c>
      <c r="C550" s="34" t="s">
        <v>132</v>
      </c>
      <c r="D550" s="34" t="s">
        <v>23</v>
      </c>
      <c r="E550" s="34" t="s">
        <v>153</v>
      </c>
      <c r="F550" s="34" t="s">
        <v>15</v>
      </c>
      <c r="G550" s="21"/>
      <c r="H550" s="21"/>
      <c r="I550" s="21" t="s">
        <v>26</v>
      </c>
      <c r="J550" s="21" t="s">
        <v>31</v>
      </c>
      <c r="M550" s="12"/>
    </row>
    <row r="551" spans="1:13" ht="18" customHeight="1">
      <c r="A551" s="4">
        <v>550</v>
      </c>
      <c r="B551" s="37">
        <v>42215</v>
      </c>
      <c r="C551" s="34" t="s">
        <v>30</v>
      </c>
      <c r="D551" s="34" t="s">
        <v>39</v>
      </c>
      <c r="E551" s="34" t="s">
        <v>6</v>
      </c>
      <c r="F551" s="34" t="s">
        <v>10</v>
      </c>
      <c r="G551" s="21"/>
      <c r="H551" s="21"/>
      <c r="I551" s="21" t="s">
        <v>14</v>
      </c>
      <c r="J551" s="21" t="s">
        <v>19</v>
      </c>
      <c r="M551" s="12"/>
    </row>
    <row r="552" spans="1:13" ht="18" customHeight="1">
      <c r="A552" s="4">
        <v>551</v>
      </c>
      <c r="B552" s="37">
        <v>42215</v>
      </c>
      <c r="C552" s="34" t="s">
        <v>24</v>
      </c>
      <c r="D552" s="34" t="s">
        <v>16</v>
      </c>
      <c r="E552" s="34" t="s">
        <v>161</v>
      </c>
      <c r="F552" s="34" t="s">
        <v>7</v>
      </c>
      <c r="G552" s="21"/>
      <c r="H552" s="21"/>
      <c r="I552" s="21" t="s">
        <v>37</v>
      </c>
      <c r="J552" s="21" t="s">
        <v>13</v>
      </c>
      <c r="M552" s="12"/>
    </row>
    <row r="553" spans="1:13" ht="18" customHeight="1">
      <c r="A553" s="4">
        <v>552</v>
      </c>
      <c r="B553" s="37">
        <v>42216</v>
      </c>
      <c r="C553" s="34" t="s">
        <v>34</v>
      </c>
      <c r="D553" s="34" t="s">
        <v>153</v>
      </c>
      <c r="E553" s="34" t="s">
        <v>45</v>
      </c>
      <c r="F553" s="34" t="s">
        <v>11</v>
      </c>
      <c r="G553" s="21"/>
      <c r="H553" s="21"/>
      <c r="I553" s="21" t="s">
        <v>26</v>
      </c>
      <c r="J553" s="21" t="s">
        <v>9</v>
      </c>
      <c r="M553" s="12"/>
    </row>
    <row r="554" spans="1:13" ht="18" customHeight="1">
      <c r="A554" s="4">
        <v>553</v>
      </c>
      <c r="B554" s="37">
        <v>42216</v>
      </c>
      <c r="C554" s="34" t="s">
        <v>5</v>
      </c>
      <c r="D554" s="34" t="s">
        <v>28</v>
      </c>
      <c r="E554" s="34" t="s">
        <v>12</v>
      </c>
      <c r="F554" s="34" t="s">
        <v>49</v>
      </c>
      <c r="G554" s="21"/>
      <c r="H554" s="21"/>
      <c r="I554" s="21" t="s">
        <v>32</v>
      </c>
      <c r="J554" s="21" t="s">
        <v>25</v>
      </c>
      <c r="M554" s="12"/>
    </row>
    <row r="555" spans="1:13" ht="18" customHeight="1">
      <c r="A555" s="4">
        <v>554</v>
      </c>
      <c r="B555" s="37">
        <v>42216</v>
      </c>
      <c r="C555" s="34" t="s">
        <v>44</v>
      </c>
      <c r="D555" s="34" t="s">
        <v>46</v>
      </c>
      <c r="E555" s="34" t="s">
        <v>43</v>
      </c>
      <c r="F555" s="34" t="s">
        <v>72</v>
      </c>
      <c r="G555" s="21"/>
      <c r="H555" s="21"/>
      <c r="I555" s="21" t="s">
        <v>38</v>
      </c>
      <c r="J555" s="21" t="s">
        <v>14</v>
      </c>
      <c r="M555" s="12"/>
    </row>
    <row r="556" spans="1:13" ht="18" customHeight="1">
      <c r="A556" s="4">
        <v>555</v>
      </c>
      <c r="B556" s="37">
        <v>42216</v>
      </c>
      <c r="C556" s="34" t="s">
        <v>131</v>
      </c>
      <c r="D556" s="34" t="s">
        <v>50</v>
      </c>
      <c r="E556" s="34" t="s">
        <v>144</v>
      </c>
      <c r="F556" s="34" t="s">
        <v>33</v>
      </c>
      <c r="G556" s="21"/>
      <c r="H556" s="21"/>
      <c r="I556" s="21" t="s">
        <v>31</v>
      </c>
      <c r="J556" s="21" t="s">
        <v>8</v>
      </c>
      <c r="M556" s="12"/>
    </row>
    <row r="557" spans="1:13" ht="18" customHeight="1">
      <c r="A557" s="4">
        <v>556</v>
      </c>
      <c r="B557" s="37">
        <v>42216</v>
      </c>
      <c r="C557" s="34" t="s">
        <v>21</v>
      </c>
      <c r="D557" s="34" t="s">
        <v>41</v>
      </c>
      <c r="E557" s="34" t="s">
        <v>10</v>
      </c>
      <c r="F557" s="34" t="s">
        <v>36</v>
      </c>
      <c r="G557" s="21"/>
      <c r="H557" s="21"/>
      <c r="I557" s="21" t="s">
        <v>13</v>
      </c>
      <c r="J557" s="21" t="s">
        <v>19</v>
      </c>
      <c r="M557" s="12"/>
    </row>
    <row r="558" spans="1:13" ht="18" customHeight="1">
      <c r="A558" s="4">
        <v>557</v>
      </c>
      <c r="B558" s="37">
        <v>42216</v>
      </c>
      <c r="C558" s="34" t="s">
        <v>22</v>
      </c>
      <c r="D558" s="34" t="s">
        <v>35</v>
      </c>
      <c r="E558" s="34" t="s">
        <v>17</v>
      </c>
      <c r="F558" s="34" t="s">
        <v>42</v>
      </c>
      <c r="G558" s="21"/>
      <c r="H558" s="21"/>
      <c r="I558" s="21" t="s">
        <v>37</v>
      </c>
      <c r="J558" s="21" t="s">
        <v>20</v>
      </c>
      <c r="M558" s="12"/>
    </row>
    <row r="559" spans="1:13" ht="18" customHeight="1">
      <c r="A559" s="4">
        <v>558</v>
      </c>
      <c r="B559" s="37">
        <v>42217</v>
      </c>
      <c r="C559" s="34" t="s">
        <v>35</v>
      </c>
      <c r="D559" s="34" t="s">
        <v>17</v>
      </c>
      <c r="E559" s="34" t="s">
        <v>42</v>
      </c>
      <c r="F559" s="34" t="s">
        <v>4</v>
      </c>
      <c r="G559" s="21"/>
      <c r="H559" s="21"/>
      <c r="I559" s="21" t="s">
        <v>37</v>
      </c>
      <c r="J559" s="21" t="s">
        <v>20</v>
      </c>
      <c r="M559" s="12"/>
    </row>
    <row r="560" spans="1:13" ht="18" customHeight="1">
      <c r="A560" s="4">
        <v>559</v>
      </c>
      <c r="B560" s="37">
        <v>42217</v>
      </c>
      <c r="C560" s="34" t="s">
        <v>153</v>
      </c>
      <c r="D560" s="34" t="s">
        <v>45</v>
      </c>
      <c r="E560" s="34" t="s">
        <v>11</v>
      </c>
      <c r="F560" s="34" t="s">
        <v>146</v>
      </c>
      <c r="G560" s="21"/>
      <c r="H560" s="21"/>
      <c r="I560" s="21" t="s">
        <v>26</v>
      </c>
      <c r="J560" s="21" t="s">
        <v>9</v>
      </c>
      <c r="M560" s="12"/>
    </row>
    <row r="561" spans="1:13" ht="18" customHeight="1">
      <c r="A561" s="4">
        <v>560</v>
      </c>
      <c r="B561" s="37">
        <v>42217</v>
      </c>
      <c r="C561" s="34" t="s">
        <v>41</v>
      </c>
      <c r="D561" s="34" t="s">
        <v>10</v>
      </c>
      <c r="E561" s="34" t="s">
        <v>36</v>
      </c>
      <c r="F561" s="34" t="s">
        <v>157</v>
      </c>
      <c r="G561" s="21"/>
      <c r="H561" s="21"/>
      <c r="I561" s="21" t="s">
        <v>13</v>
      </c>
      <c r="J561" s="21" t="s">
        <v>19</v>
      </c>
      <c r="M561" s="12"/>
    </row>
    <row r="562" spans="1:13" ht="18" customHeight="1">
      <c r="A562" s="4">
        <v>561</v>
      </c>
      <c r="B562" s="37">
        <v>42217</v>
      </c>
      <c r="C562" s="36" t="s">
        <v>46</v>
      </c>
      <c r="D562" s="34" t="s">
        <v>43</v>
      </c>
      <c r="E562" s="34" t="s">
        <v>72</v>
      </c>
      <c r="F562" s="34" t="s">
        <v>24</v>
      </c>
      <c r="G562" s="21"/>
      <c r="H562" s="21"/>
      <c r="I562" s="21" t="s">
        <v>38</v>
      </c>
      <c r="J562" s="21" t="s">
        <v>14</v>
      </c>
      <c r="M562" s="13"/>
    </row>
    <row r="563" spans="1:13" ht="18" customHeight="1">
      <c r="A563" s="4">
        <v>562</v>
      </c>
      <c r="B563" s="37">
        <v>42217</v>
      </c>
      <c r="C563" s="34" t="s">
        <v>28</v>
      </c>
      <c r="D563" s="34" t="s">
        <v>12</v>
      </c>
      <c r="E563" s="34" t="s">
        <v>49</v>
      </c>
      <c r="F563" s="34" t="s">
        <v>29</v>
      </c>
      <c r="G563" s="21"/>
      <c r="H563" s="21"/>
      <c r="I563" s="21" t="s">
        <v>32</v>
      </c>
      <c r="J563" s="21" t="s">
        <v>25</v>
      </c>
      <c r="M563" s="12"/>
    </row>
    <row r="564" spans="1:13" ht="18" customHeight="1">
      <c r="A564" s="4">
        <v>563</v>
      </c>
      <c r="B564" s="37">
        <v>42217</v>
      </c>
      <c r="C564" s="34" t="s">
        <v>50</v>
      </c>
      <c r="D564" s="34" t="s">
        <v>144</v>
      </c>
      <c r="E564" s="34" t="s">
        <v>33</v>
      </c>
      <c r="F564" s="34" t="s">
        <v>27</v>
      </c>
      <c r="G564" s="21"/>
      <c r="H564" s="21"/>
      <c r="I564" s="21" t="s">
        <v>31</v>
      </c>
      <c r="J564" s="21" t="s">
        <v>8</v>
      </c>
      <c r="M564" s="12"/>
    </row>
    <row r="565" spans="1:13" ht="18" customHeight="1">
      <c r="A565" s="4">
        <v>564</v>
      </c>
      <c r="B565" s="37">
        <v>42218</v>
      </c>
      <c r="C565" s="34" t="s">
        <v>45</v>
      </c>
      <c r="D565" s="34" t="s">
        <v>11</v>
      </c>
      <c r="E565" s="34" t="s">
        <v>146</v>
      </c>
      <c r="F565" s="34" t="s">
        <v>34</v>
      </c>
      <c r="G565" s="21"/>
      <c r="H565" s="21"/>
      <c r="I565" s="21" t="s">
        <v>26</v>
      </c>
      <c r="J565" s="21" t="s">
        <v>9</v>
      </c>
      <c r="M565" s="12"/>
    </row>
    <row r="566" spans="1:13" ht="18" customHeight="1">
      <c r="A566" s="4">
        <v>565</v>
      </c>
      <c r="B566" s="37">
        <v>42218</v>
      </c>
      <c r="C566" s="34" t="s">
        <v>10</v>
      </c>
      <c r="D566" s="34" t="s">
        <v>36</v>
      </c>
      <c r="E566" s="34" t="s">
        <v>157</v>
      </c>
      <c r="F566" s="34" t="s">
        <v>21</v>
      </c>
      <c r="G566" s="21"/>
      <c r="H566" s="21"/>
      <c r="I566" s="21" t="s">
        <v>13</v>
      </c>
      <c r="J566" s="21" t="s">
        <v>19</v>
      </c>
      <c r="M566" s="12"/>
    </row>
    <row r="567" spans="1:13" ht="18" customHeight="1">
      <c r="A567" s="4">
        <v>566</v>
      </c>
      <c r="B567" s="37">
        <v>42218</v>
      </c>
      <c r="C567" s="34" t="s">
        <v>144</v>
      </c>
      <c r="D567" s="34" t="s">
        <v>33</v>
      </c>
      <c r="E567" s="34" t="s">
        <v>27</v>
      </c>
      <c r="F567" s="34" t="s">
        <v>131</v>
      </c>
      <c r="G567" s="21"/>
      <c r="H567" s="21"/>
      <c r="I567" s="21" t="s">
        <v>31</v>
      </c>
      <c r="J567" s="21" t="s">
        <v>8</v>
      </c>
      <c r="M567" s="12"/>
    </row>
    <row r="568" spans="1:13" ht="18" customHeight="1">
      <c r="A568" s="4">
        <v>567</v>
      </c>
      <c r="B568" s="37">
        <v>42218</v>
      </c>
      <c r="C568" s="34" t="s">
        <v>43</v>
      </c>
      <c r="D568" s="34" t="s">
        <v>72</v>
      </c>
      <c r="E568" s="34" t="s">
        <v>24</v>
      </c>
      <c r="F568" s="34" t="s">
        <v>44</v>
      </c>
      <c r="G568" s="21"/>
      <c r="H568" s="21"/>
      <c r="I568" s="21" t="s">
        <v>38</v>
      </c>
      <c r="J568" s="21" t="s">
        <v>14</v>
      </c>
      <c r="M568" s="12"/>
    </row>
    <row r="569" spans="1:13" ht="18" customHeight="1">
      <c r="A569" s="4">
        <v>568</v>
      </c>
      <c r="B569" s="37">
        <v>42218</v>
      </c>
      <c r="C569" s="34" t="s">
        <v>17</v>
      </c>
      <c r="D569" s="34" t="s">
        <v>42</v>
      </c>
      <c r="E569" s="34" t="s">
        <v>4</v>
      </c>
      <c r="F569" s="34" t="s">
        <v>22</v>
      </c>
      <c r="G569" s="21"/>
      <c r="H569" s="21"/>
      <c r="I569" s="21" t="s">
        <v>37</v>
      </c>
      <c r="J569" s="21" t="s">
        <v>20</v>
      </c>
      <c r="M569" s="12"/>
    </row>
    <row r="570" spans="1:13" ht="18" customHeight="1">
      <c r="A570" s="4">
        <v>569</v>
      </c>
      <c r="B570" s="37">
        <v>42218</v>
      </c>
      <c r="C570" s="34" t="s">
        <v>12</v>
      </c>
      <c r="D570" s="34" t="s">
        <v>49</v>
      </c>
      <c r="E570" s="34" t="s">
        <v>29</v>
      </c>
      <c r="F570" s="34" t="s">
        <v>5</v>
      </c>
      <c r="G570" s="21"/>
      <c r="H570" s="21"/>
      <c r="I570" s="21" t="s">
        <v>32</v>
      </c>
      <c r="J570" s="21" t="s">
        <v>25</v>
      </c>
      <c r="M570" s="12"/>
    </row>
    <row r="571" spans="1:13" ht="18" customHeight="1">
      <c r="A571" s="4">
        <v>570</v>
      </c>
      <c r="B571" s="37">
        <v>42220</v>
      </c>
      <c r="C571" s="34" t="s">
        <v>39</v>
      </c>
      <c r="D571" s="34" t="s">
        <v>29</v>
      </c>
      <c r="E571" s="34" t="s">
        <v>21</v>
      </c>
      <c r="F571" s="34" t="s">
        <v>142</v>
      </c>
      <c r="G571" s="21"/>
      <c r="H571" s="21"/>
      <c r="I571" s="21" t="s">
        <v>14</v>
      </c>
      <c r="J571" s="21" t="s">
        <v>37</v>
      </c>
      <c r="M571" s="12"/>
    </row>
    <row r="572" spans="1:13" ht="18" customHeight="1">
      <c r="A572" s="4">
        <v>571</v>
      </c>
      <c r="B572" s="37">
        <v>42220</v>
      </c>
      <c r="C572" s="34" t="s">
        <v>42</v>
      </c>
      <c r="D572" s="34" t="s">
        <v>6</v>
      </c>
      <c r="E572" s="34" t="s">
        <v>18</v>
      </c>
      <c r="F572" s="34" t="s">
        <v>48</v>
      </c>
      <c r="G572" s="21"/>
      <c r="H572" s="21"/>
      <c r="I572" s="21" t="s">
        <v>8</v>
      </c>
      <c r="J572" s="21" t="s">
        <v>26</v>
      </c>
      <c r="M572" s="12"/>
    </row>
    <row r="573" spans="1:13" ht="18" customHeight="1">
      <c r="A573" s="4">
        <v>572</v>
      </c>
      <c r="B573" s="37">
        <v>42220</v>
      </c>
      <c r="C573" s="34" t="s">
        <v>36</v>
      </c>
      <c r="D573" s="34" t="s">
        <v>27</v>
      </c>
      <c r="E573" s="34" t="s">
        <v>131</v>
      </c>
      <c r="F573" s="34" t="s">
        <v>41</v>
      </c>
      <c r="G573" s="21"/>
      <c r="H573" s="21"/>
      <c r="I573" s="21" t="s">
        <v>9</v>
      </c>
      <c r="J573" s="21" t="s">
        <v>32</v>
      </c>
      <c r="M573" s="12"/>
    </row>
    <row r="574" spans="1:13" ht="18" customHeight="1">
      <c r="A574" s="4">
        <v>573</v>
      </c>
      <c r="B574" s="37">
        <v>42220</v>
      </c>
      <c r="C574" s="34" t="s">
        <v>23</v>
      </c>
      <c r="D574" s="34" t="s">
        <v>161</v>
      </c>
      <c r="E574" s="34" t="s">
        <v>22</v>
      </c>
      <c r="F574" s="34" t="s">
        <v>28</v>
      </c>
      <c r="G574" s="21"/>
      <c r="H574" s="21"/>
      <c r="I574" s="21" t="s">
        <v>25</v>
      </c>
      <c r="J574" s="21" t="s">
        <v>31</v>
      </c>
      <c r="M574" s="12"/>
    </row>
    <row r="575" spans="1:13" ht="18" customHeight="1">
      <c r="A575" s="4">
        <v>574</v>
      </c>
      <c r="B575" s="37">
        <v>42220</v>
      </c>
      <c r="C575" s="34" t="s">
        <v>11</v>
      </c>
      <c r="D575" s="34" t="s">
        <v>157</v>
      </c>
      <c r="E575" s="34" t="s">
        <v>15</v>
      </c>
      <c r="F575" s="34" t="s">
        <v>46</v>
      </c>
      <c r="G575" s="21"/>
      <c r="H575" s="21"/>
      <c r="I575" s="21" t="s">
        <v>20</v>
      </c>
      <c r="J575" s="21" t="s">
        <v>13</v>
      </c>
      <c r="M575" s="12"/>
    </row>
    <row r="576" spans="1:13" ht="18" customHeight="1">
      <c r="A576" s="4">
        <v>575</v>
      </c>
      <c r="B576" s="37">
        <v>42220</v>
      </c>
      <c r="C576" s="34" t="s">
        <v>16</v>
      </c>
      <c r="D576" s="34" t="s">
        <v>146</v>
      </c>
      <c r="E576" s="34" t="s">
        <v>7</v>
      </c>
      <c r="F576" s="34" t="s">
        <v>153</v>
      </c>
      <c r="G576" s="21"/>
      <c r="H576" s="21"/>
      <c r="I576" s="21" t="s">
        <v>19</v>
      </c>
      <c r="J576" s="21" t="s">
        <v>38</v>
      </c>
      <c r="M576" s="12"/>
    </row>
    <row r="577" spans="1:13" ht="18" customHeight="1">
      <c r="A577" s="4">
        <v>576</v>
      </c>
      <c r="B577" s="37">
        <v>42221</v>
      </c>
      <c r="C577" s="34" t="s">
        <v>161</v>
      </c>
      <c r="D577" s="34" t="s">
        <v>22</v>
      </c>
      <c r="E577" s="34" t="s">
        <v>28</v>
      </c>
      <c r="F577" s="34" t="s">
        <v>17</v>
      </c>
      <c r="G577" s="21"/>
      <c r="H577" s="21"/>
      <c r="I577" s="21" t="s">
        <v>25</v>
      </c>
      <c r="J577" s="21" t="s">
        <v>31</v>
      </c>
      <c r="M577" s="12"/>
    </row>
    <row r="578" spans="1:13" ht="18" customHeight="1">
      <c r="A578" s="4">
        <v>577</v>
      </c>
      <c r="B578" s="37">
        <v>42221</v>
      </c>
      <c r="C578" s="34" t="s">
        <v>157</v>
      </c>
      <c r="D578" s="34" t="s">
        <v>15</v>
      </c>
      <c r="E578" s="34" t="s">
        <v>46</v>
      </c>
      <c r="F578" s="34" t="s">
        <v>12</v>
      </c>
      <c r="G578" s="21"/>
      <c r="H578" s="21"/>
      <c r="I578" s="21" t="s">
        <v>20</v>
      </c>
      <c r="J578" s="21" t="s">
        <v>13</v>
      </c>
      <c r="M578" s="12"/>
    </row>
    <row r="579" spans="1:13" ht="18" customHeight="1">
      <c r="A579" s="4">
        <v>578</v>
      </c>
      <c r="B579" s="37">
        <v>42221</v>
      </c>
      <c r="C579" s="34" t="s">
        <v>6</v>
      </c>
      <c r="D579" s="34" t="s">
        <v>18</v>
      </c>
      <c r="E579" s="34" t="s">
        <v>48</v>
      </c>
      <c r="F579" s="34" t="s">
        <v>10</v>
      </c>
      <c r="G579" s="21"/>
      <c r="H579" s="21"/>
      <c r="I579" s="21" t="s">
        <v>8</v>
      </c>
      <c r="J579" s="21" t="s">
        <v>26</v>
      </c>
      <c r="M579" s="12"/>
    </row>
    <row r="580" spans="1:13" ht="18" customHeight="1">
      <c r="A580" s="4">
        <v>579</v>
      </c>
      <c r="B580" s="37">
        <v>42221</v>
      </c>
      <c r="C580" s="34" t="s">
        <v>29</v>
      </c>
      <c r="D580" s="34" t="s">
        <v>21</v>
      </c>
      <c r="E580" s="34" t="s">
        <v>142</v>
      </c>
      <c r="F580" s="34" t="s">
        <v>30</v>
      </c>
      <c r="G580" s="21"/>
      <c r="H580" s="21"/>
      <c r="I580" s="21" t="s">
        <v>14</v>
      </c>
      <c r="J580" s="21" t="s">
        <v>37</v>
      </c>
      <c r="M580" s="12"/>
    </row>
    <row r="581" spans="1:13" ht="18" customHeight="1">
      <c r="A581" s="4">
        <v>580</v>
      </c>
      <c r="B581" s="37">
        <v>42221</v>
      </c>
      <c r="C581" s="34" t="s">
        <v>27</v>
      </c>
      <c r="D581" s="34" t="s">
        <v>131</v>
      </c>
      <c r="E581" s="34" t="s">
        <v>41</v>
      </c>
      <c r="F581" s="34" t="s">
        <v>43</v>
      </c>
      <c r="G581" s="21"/>
      <c r="H581" s="21"/>
      <c r="I581" s="21" t="s">
        <v>9</v>
      </c>
      <c r="J581" s="21" t="s">
        <v>32</v>
      </c>
      <c r="M581" s="12"/>
    </row>
    <row r="582" spans="1:13" ht="18" customHeight="1">
      <c r="A582" s="4">
        <v>581</v>
      </c>
      <c r="B582" s="37">
        <v>42221</v>
      </c>
      <c r="C582" s="34" t="s">
        <v>146</v>
      </c>
      <c r="D582" s="34" t="s">
        <v>7</v>
      </c>
      <c r="E582" s="34" t="s">
        <v>153</v>
      </c>
      <c r="F582" s="34" t="s">
        <v>47</v>
      </c>
      <c r="G582" s="21"/>
      <c r="H582" s="21"/>
      <c r="I582" s="21" t="s">
        <v>19</v>
      </c>
      <c r="J582" s="21" t="s">
        <v>38</v>
      </c>
      <c r="M582" s="12"/>
    </row>
    <row r="583" spans="1:13" ht="18" customHeight="1">
      <c r="A583" s="4">
        <v>582</v>
      </c>
      <c r="B583" s="37">
        <v>42222</v>
      </c>
      <c r="C583" s="34" t="s">
        <v>7</v>
      </c>
      <c r="D583" s="34" t="s">
        <v>153</v>
      </c>
      <c r="E583" s="34" t="s">
        <v>47</v>
      </c>
      <c r="F583" s="34" t="s">
        <v>16</v>
      </c>
      <c r="G583" s="21"/>
      <c r="H583" s="21"/>
      <c r="I583" s="21" t="s">
        <v>19</v>
      </c>
      <c r="J583" s="21" t="s">
        <v>38</v>
      </c>
      <c r="M583" s="12"/>
    </row>
    <row r="584" spans="1:13" ht="18" customHeight="1">
      <c r="A584" s="4">
        <v>583</v>
      </c>
      <c r="B584" s="37">
        <v>42222</v>
      </c>
      <c r="C584" s="34" t="s">
        <v>131</v>
      </c>
      <c r="D584" s="34" t="s">
        <v>41</v>
      </c>
      <c r="E584" s="34" t="s">
        <v>43</v>
      </c>
      <c r="F584" s="34" t="s">
        <v>36</v>
      </c>
      <c r="G584" s="21"/>
      <c r="H584" s="21"/>
      <c r="I584" s="21" t="s">
        <v>9</v>
      </c>
      <c r="J584" s="21" t="s">
        <v>32</v>
      </c>
      <c r="M584" s="12"/>
    </row>
    <row r="585" spans="1:13" ht="18" customHeight="1">
      <c r="A585" s="4">
        <v>584</v>
      </c>
      <c r="B585" s="37">
        <v>42222</v>
      </c>
      <c r="C585" s="34" t="s">
        <v>15</v>
      </c>
      <c r="D585" s="34" t="s">
        <v>46</v>
      </c>
      <c r="E585" s="34" t="s">
        <v>12</v>
      </c>
      <c r="F585" s="34" t="s">
        <v>11</v>
      </c>
      <c r="G585" s="21"/>
      <c r="H585" s="21"/>
      <c r="I585" s="21" t="s">
        <v>20</v>
      </c>
      <c r="J585" s="21" t="s">
        <v>13</v>
      </c>
      <c r="M585" s="12"/>
    </row>
    <row r="586" spans="1:13" ht="18" customHeight="1">
      <c r="A586" s="4">
        <v>585</v>
      </c>
      <c r="B586" s="37">
        <v>42222</v>
      </c>
      <c r="C586" s="34" t="s">
        <v>21</v>
      </c>
      <c r="D586" s="34" t="s">
        <v>142</v>
      </c>
      <c r="E586" s="34" t="s">
        <v>30</v>
      </c>
      <c r="F586" s="34" t="s">
        <v>39</v>
      </c>
      <c r="G586" s="21"/>
      <c r="H586" s="21"/>
      <c r="I586" s="21" t="s">
        <v>14</v>
      </c>
      <c r="J586" s="21" t="s">
        <v>37</v>
      </c>
      <c r="M586" s="12"/>
    </row>
    <row r="587" spans="1:13" ht="18" customHeight="1">
      <c r="A587" s="4">
        <v>586</v>
      </c>
      <c r="B587" s="37">
        <v>42222</v>
      </c>
      <c r="C587" s="34" t="s">
        <v>18</v>
      </c>
      <c r="D587" s="34" t="s">
        <v>48</v>
      </c>
      <c r="E587" s="34" t="s">
        <v>10</v>
      </c>
      <c r="F587" s="34" t="s">
        <v>42</v>
      </c>
      <c r="G587" s="21"/>
      <c r="H587" s="21"/>
      <c r="I587" s="21" t="s">
        <v>8</v>
      </c>
      <c r="J587" s="21" t="s">
        <v>26</v>
      </c>
      <c r="M587" s="12"/>
    </row>
    <row r="588" spans="1:13" ht="18" customHeight="1">
      <c r="A588" s="4">
        <v>587</v>
      </c>
      <c r="B588" s="37">
        <v>42222</v>
      </c>
      <c r="C588" s="34" t="s">
        <v>22</v>
      </c>
      <c r="D588" s="34" t="s">
        <v>28</v>
      </c>
      <c r="E588" s="34" t="s">
        <v>17</v>
      </c>
      <c r="F588" s="34" t="s">
        <v>23</v>
      </c>
      <c r="G588" s="21"/>
      <c r="H588" s="21"/>
      <c r="I588" s="21" t="s">
        <v>25</v>
      </c>
      <c r="J588" s="21" t="s">
        <v>31</v>
      </c>
      <c r="M588" s="12"/>
    </row>
    <row r="589" spans="1:13" ht="18" customHeight="1">
      <c r="A589" s="4">
        <v>588</v>
      </c>
      <c r="B589" s="37">
        <v>42223</v>
      </c>
      <c r="C589" s="34" t="s">
        <v>72</v>
      </c>
      <c r="D589" s="34" t="s">
        <v>24</v>
      </c>
      <c r="E589" s="34" t="s">
        <v>34</v>
      </c>
      <c r="F589" s="34" t="s">
        <v>35</v>
      </c>
      <c r="G589" s="21"/>
      <c r="H589" s="21"/>
      <c r="I589" s="21" t="s">
        <v>31</v>
      </c>
      <c r="J589" s="21" t="s">
        <v>9</v>
      </c>
      <c r="M589" s="12"/>
    </row>
    <row r="590" spans="1:13" ht="18" customHeight="1">
      <c r="A590" s="4">
        <v>589</v>
      </c>
      <c r="B590" s="37">
        <v>42223</v>
      </c>
      <c r="C590" s="34" t="s">
        <v>41</v>
      </c>
      <c r="D590" s="34" t="s">
        <v>4</v>
      </c>
      <c r="E590" s="34" t="s">
        <v>5</v>
      </c>
      <c r="F590" s="34" t="s">
        <v>29</v>
      </c>
      <c r="G590" s="21"/>
      <c r="H590" s="21"/>
      <c r="I590" s="21" t="s">
        <v>8</v>
      </c>
      <c r="J590" s="21" t="s">
        <v>25</v>
      </c>
      <c r="M590" s="12"/>
    </row>
    <row r="591" spans="1:13" ht="18" customHeight="1">
      <c r="A591" s="4">
        <v>590</v>
      </c>
      <c r="B591" s="37">
        <v>42223</v>
      </c>
      <c r="C591" s="34" t="s">
        <v>49</v>
      </c>
      <c r="D591" s="34" t="s">
        <v>30</v>
      </c>
      <c r="E591" s="34" t="s">
        <v>36</v>
      </c>
      <c r="F591" s="34" t="s">
        <v>27</v>
      </c>
      <c r="G591" s="21"/>
      <c r="H591" s="21"/>
      <c r="I591" s="21" t="s">
        <v>37</v>
      </c>
      <c r="J591" s="21" t="s">
        <v>19</v>
      </c>
      <c r="M591" s="12"/>
    </row>
    <row r="592" spans="1:13" ht="18" customHeight="1">
      <c r="A592" s="4">
        <v>591</v>
      </c>
      <c r="B592" s="37">
        <v>42223</v>
      </c>
      <c r="C592" s="34" t="s">
        <v>46</v>
      </c>
      <c r="D592" s="34" t="s">
        <v>12</v>
      </c>
      <c r="E592" s="34" t="s">
        <v>11</v>
      </c>
      <c r="F592" s="34" t="s">
        <v>146</v>
      </c>
      <c r="G592" s="21"/>
      <c r="H592" s="21"/>
      <c r="I592" s="21" t="s">
        <v>20</v>
      </c>
      <c r="J592" s="21" t="s">
        <v>14</v>
      </c>
      <c r="M592" s="12"/>
    </row>
    <row r="593" spans="1:13" ht="18" customHeight="1">
      <c r="A593" s="4">
        <v>592</v>
      </c>
      <c r="B593" s="37">
        <v>42223</v>
      </c>
      <c r="C593" s="34" t="s">
        <v>142</v>
      </c>
      <c r="D593" s="34" t="s">
        <v>47</v>
      </c>
      <c r="E593" s="34" t="s">
        <v>44</v>
      </c>
      <c r="F593" s="34" t="s">
        <v>50</v>
      </c>
      <c r="G593" s="21"/>
      <c r="H593" s="21"/>
      <c r="I593" s="21" t="s">
        <v>26</v>
      </c>
      <c r="J593" s="21" t="s">
        <v>32</v>
      </c>
      <c r="M593" s="12"/>
    </row>
    <row r="594" spans="1:13" ht="18" customHeight="1">
      <c r="A594" s="4">
        <v>593</v>
      </c>
      <c r="B594" s="37">
        <v>42223</v>
      </c>
      <c r="C594" s="34" t="s">
        <v>33</v>
      </c>
      <c r="D594" s="34" t="s">
        <v>40</v>
      </c>
      <c r="E594" s="34" t="s">
        <v>42</v>
      </c>
      <c r="F594" s="34" t="s">
        <v>6</v>
      </c>
      <c r="G594" s="21"/>
      <c r="H594" s="21"/>
      <c r="I594" s="21" t="s">
        <v>13</v>
      </c>
      <c r="J594" s="21" t="s">
        <v>38</v>
      </c>
      <c r="M594" s="12"/>
    </row>
    <row r="595" spans="1:13" ht="18" customHeight="1">
      <c r="A595" s="4">
        <v>594</v>
      </c>
      <c r="B595" s="37">
        <v>42224</v>
      </c>
      <c r="C595" s="34" t="s">
        <v>4</v>
      </c>
      <c r="D595" s="34" t="s">
        <v>5</v>
      </c>
      <c r="E595" s="36" t="s">
        <v>29</v>
      </c>
      <c r="F595" s="34" t="s">
        <v>144</v>
      </c>
      <c r="G595" s="21"/>
      <c r="H595" s="21"/>
      <c r="I595" s="21" t="s">
        <v>8</v>
      </c>
      <c r="J595" s="21" t="s">
        <v>25</v>
      </c>
      <c r="M595" s="12"/>
    </row>
    <row r="596" spans="1:13" ht="18" customHeight="1">
      <c r="A596" s="4">
        <v>595</v>
      </c>
      <c r="B596" s="37">
        <v>42224</v>
      </c>
      <c r="C596" s="34" t="s">
        <v>40</v>
      </c>
      <c r="D596" s="34" t="s">
        <v>42</v>
      </c>
      <c r="E596" s="34" t="s">
        <v>6</v>
      </c>
      <c r="F596" s="34" t="s">
        <v>21</v>
      </c>
      <c r="G596" s="21"/>
      <c r="H596" s="21"/>
      <c r="I596" s="21" t="s">
        <v>13</v>
      </c>
      <c r="J596" s="21" t="s">
        <v>38</v>
      </c>
      <c r="M596" s="12"/>
    </row>
    <row r="597" spans="1:13" ht="18" customHeight="1">
      <c r="A597" s="4">
        <v>596</v>
      </c>
      <c r="B597" s="37">
        <v>42224</v>
      </c>
      <c r="C597" s="34" t="s">
        <v>47</v>
      </c>
      <c r="D597" s="34" t="s">
        <v>44</v>
      </c>
      <c r="E597" s="34" t="s">
        <v>50</v>
      </c>
      <c r="F597" s="34" t="s">
        <v>15</v>
      </c>
      <c r="G597" s="21"/>
      <c r="H597" s="21"/>
      <c r="I597" s="21" t="s">
        <v>26</v>
      </c>
      <c r="J597" s="21" t="s">
        <v>32</v>
      </c>
      <c r="M597" s="12"/>
    </row>
    <row r="598" spans="1:13" ht="18" customHeight="1">
      <c r="A598" s="4">
        <v>597</v>
      </c>
      <c r="B598" s="37">
        <v>42224</v>
      </c>
      <c r="C598" s="34" t="s">
        <v>30</v>
      </c>
      <c r="D598" s="34" t="s">
        <v>36</v>
      </c>
      <c r="E598" s="34" t="s">
        <v>27</v>
      </c>
      <c r="F598" s="34" t="s">
        <v>131</v>
      </c>
      <c r="G598" s="21"/>
      <c r="H598" s="21"/>
      <c r="I598" s="21" t="s">
        <v>37</v>
      </c>
      <c r="J598" s="21" t="s">
        <v>19</v>
      </c>
      <c r="M598" s="12"/>
    </row>
    <row r="599" spans="1:13" ht="18" customHeight="1">
      <c r="A599" s="4">
        <v>598</v>
      </c>
      <c r="B599" s="37">
        <v>42224</v>
      </c>
      <c r="C599" s="34" t="s">
        <v>24</v>
      </c>
      <c r="D599" s="34" t="s">
        <v>34</v>
      </c>
      <c r="E599" s="34" t="s">
        <v>35</v>
      </c>
      <c r="F599" s="34" t="s">
        <v>18</v>
      </c>
      <c r="G599" s="21"/>
      <c r="H599" s="21"/>
      <c r="I599" s="21" t="s">
        <v>31</v>
      </c>
      <c r="J599" s="21" t="s">
        <v>9</v>
      </c>
      <c r="M599" s="12"/>
    </row>
    <row r="600" spans="1:13" ht="18" customHeight="1">
      <c r="A600" s="4">
        <v>599</v>
      </c>
      <c r="B600" s="37">
        <v>42224</v>
      </c>
      <c r="C600" s="34" t="s">
        <v>12</v>
      </c>
      <c r="D600" s="34" t="s">
        <v>11</v>
      </c>
      <c r="E600" s="34" t="s">
        <v>146</v>
      </c>
      <c r="F600" s="34" t="s">
        <v>132</v>
      </c>
      <c r="G600" s="21"/>
      <c r="H600" s="21"/>
      <c r="I600" s="21" t="s">
        <v>20</v>
      </c>
      <c r="J600" s="21" t="s">
        <v>14</v>
      </c>
      <c r="M600" s="12"/>
    </row>
    <row r="601" spans="1:13" ht="18" customHeight="1">
      <c r="A601" s="4">
        <v>600</v>
      </c>
      <c r="B601" s="37">
        <v>42225</v>
      </c>
      <c r="C601" s="34" t="s">
        <v>34</v>
      </c>
      <c r="D601" s="36" t="s">
        <v>35</v>
      </c>
      <c r="E601" s="34" t="s">
        <v>18</v>
      </c>
      <c r="F601" s="34" t="s">
        <v>72</v>
      </c>
      <c r="G601" s="21"/>
      <c r="H601" s="21"/>
      <c r="I601" s="21" t="s">
        <v>31</v>
      </c>
      <c r="J601" s="21" t="s">
        <v>9</v>
      </c>
      <c r="M601" s="12"/>
    </row>
    <row r="602" spans="1:13" ht="18" customHeight="1">
      <c r="A602" s="4">
        <v>601</v>
      </c>
      <c r="B602" s="37">
        <v>42225</v>
      </c>
      <c r="C602" s="34" t="s">
        <v>42</v>
      </c>
      <c r="D602" s="34" t="s">
        <v>6</v>
      </c>
      <c r="E602" s="34" t="s">
        <v>21</v>
      </c>
      <c r="F602" s="34" t="s">
        <v>33</v>
      </c>
      <c r="G602" s="21"/>
      <c r="H602" s="21"/>
      <c r="I602" s="21" t="s">
        <v>13</v>
      </c>
      <c r="J602" s="21" t="s">
        <v>38</v>
      </c>
      <c r="M602" s="12"/>
    </row>
    <row r="603" spans="1:13" ht="18" customHeight="1">
      <c r="A603" s="4">
        <v>602</v>
      </c>
      <c r="B603" s="37">
        <v>42225</v>
      </c>
      <c r="C603" s="34" t="s">
        <v>5</v>
      </c>
      <c r="D603" s="34" t="s">
        <v>29</v>
      </c>
      <c r="E603" s="34" t="s">
        <v>144</v>
      </c>
      <c r="F603" s="34" t="s">
        <v>41</v>
      </c>
      <c r="G603" s="21"/>
      <c r="H603" s="21"/>
      <c r="I603" s="21" t="s">
        <v>8</v>
      </c>
      <c r="J603" s="21" t="s">
        <v>25</v>
      </c>
      <c r="M603" s="12"/>
    </row>
    <row r="604" spans="1:13" ht="18" customHeight="1">
      <c r="A604" s="4">
        <v>603</v>
      </c>
      <c r="B604" s="37">
        <v>42225</v>
      </c>
      <c r="C604" s="36" t="s">
        <v>36</v>
      </c>
      <c r="D604" s="34" t="s">
        <v>27</v>
      </c>
      <c r="E604" s="34" t="s">
        <v>131</v>
      </c>
      <c r="F604" s="34" t="s">
        <v>49</v>
      </c>
      <c r="G604" s="21"/>
      <c r="H604" s="21"/>
      <c r="I604" s="21" t="s">
        <v>37</v>
      </c>
      <c r="J604" s="21" t="s">
        <v>19</v>
      </c>
      <c r="M604" s="13"/>
    </row>
    <row r="605" spans="1:13" ht="18" customHeight="1">
      <c r="A605" s="4">
        <v>604</v>
      </c>
      <c r="B605" s="37">
        <v>42225</v>
      </c>
      <c r="C605" s="34" t="s">
        <v>44</v>
      </c>
      <c r="D605" s="34" t="s">
        <v>50</v>
      </c>
      <c r="E605" s="34" t="s">
        <v>15</v>
      </c>
      <c r="F605" s="34" t="s">
        <v>142</v>
      </c>
      <c r="G605" s="21"/>
      <c r="H605" s="21"/>
      <c r="I605" s="21" t="s">
        <v>26</v>
      </c>
      <c r="J605" s="21" t="s">
        <v>32</v>
      </c>
      <c r="M605" s="12"/>
    </row>
    <row r="606" spans="1:13" ht="18" customHeight="1">
      <c r="A606" s="4">
        <v>605</v>
      </c>
      <c r="B606" s="37">
        <v>42225</v>
      </c>
      <c r="C606" s="34" t="s">
        <v>11</v>
      </c>
      <c r="D606" s="34" t="s">
        <v>146</v>
      </c>
      <c r="E606" s="34" t="s">
        <v>132</v>
      </c>
      <c r="F606" s="34" t="s">
        <v>46</v>
      </c>
      <c r="G606" s="21"/>
      <c r="H606" s="21"/>
      <c r="I606" s="21" t="s">
        <v>20</v>
      </c>
      <c r="J606" s="21" t="s">
        <v>14</v>
      </c>
      <c r="M606" s="12"/>
    </row>
    <row r="607" spans="1:13" ht="18" customHeight="1">
      <c r="A607" s="4">
        <v>606</v>
      </c>
      <c r="B607" s="37">
        <v>42227</v>
      </c>
      <c r="C607" s="34" t="s">
        <v>35</v>
      </c>
      <c r="D607" s="34" t="s">
        <v>131</v>
      </c>
      <c r="E607" s="34" t="s">
        <v>39</v>
      </c>
      <c r="F607" s="34" t="s">
        <v>40</v>
      </c>
      <c r="G607" s="21"/>
      <c r="H607" s="21"/>
      <c r="I607" s="21" t="s">
        <v>32</v>
      </c>
      <c r="J607" s="21" t="s">
        <v>31</v>
      </c>
      <c r="M607" s="12"/>
    </row>
    <row r="608" spans="1:13" ht="18" customHeight="1">
      <c r="A608" s="4">
        <v>607</v>
      </c>
      <c r="B608" s="37">
        <v>42227</v>
      </c>
      <c r="C608" s="34" t="s">
        <v>153</v>
      </c>
      <c r="D608" s="34" t="s">
        <v>15</v>
      </c>
      <c r="E608" s="34" t="s">
        <v>72</v>
      </c>
      <c r="F608" s="34" t="s">
        <v>24</v>
      </c>
      <c r="G608" s="21"/>
      <c r="H608" s="21"/>
      <c r="I608" s="21" t="s">
        <v>38</v>
      </c>
      <c r="J608" s="21" t="s">
        <v>20</v>
      </c>
      <c r="M608" s="12"/>
    </row>
    <row r="609" spans="1:13" ht="18" customHeight="1">
      <c r="A609" s="4">
        <v>608</v>
      </c>
      <c r="B609" s="37">
        <v>42227</v>
      </c>
      <c r="C609" s="34" t="s">
        <v>48</v>
      </c>
      <c r="D609" s="34" t="s">
        <v>10</v>
      </c>
      <c r="E609" s="34" t="s">
        <v>23</v>
      </c>
      <c r="F609" s="34" t="s">
        <v>161</v>
      </c>
      <c r="G609" s="21"/>
      <c r="H609" s="21"/>
      <c r="I609" s="21" t="s">
        <v>19</v>
      </c>
      <c r="J609" s="21" t="s">
        <v>14</v>
      </c>
      <c r="M609" s="12"/>
    </row>
    <row r="610" spans="1:13" ht="18" customHeight="1">
      <c r="A610" s="4">
        <v>609</v>
      </c>
      <c r="B610" s="37">
        <v>42227</v>
      </c>
      <c r="C610" s="34" t="s">
        <v>50</v>
      </c>
      <c r="D610" s="34" t="s">
        <v>43</v>
      </c>
      <c r="E610" s="34" t="s">
        <v>16</v>
      </c>
      <c r="F610" s="34" t="s">
        <v>4</v>
      </c>
      <c r="G610" s="21"/>
      <c r="H610" s="21"/>
      <c r="I610" s="21" t="s">
        <v>25</v>
      </c>
      <c r="J610" s="21" t="s">
        <v>26</v>
      </c>
      <c r="M610" s="12"/>
    </row>
    <row r="611" spans="1:13" ht="18" customHeight="1">
      <c r="A611" s="4">
        <v>610</v>
      </c>
      <c r="B611" s="37">
        <v>42227</v>
      </c>
      <c r="C611" s="34" t="s">
        <v>27</v>
      </c>
      <c r="D611" s="34" t="s">
        <v>18</v>
      </c>
      <c r="E611" s="34" t="s">
        <v>33</v>
      </c>
      <c r="F611" s="34" t="s">
        <v>12</v>
      </c>
      <c r="G611" s="21"/>
      <c r="H611" s="21"/>
      <c r="I611" s="21" t="s">
        <v>37</v>
      </c>
      <c r="J611" s="21" t="s">
        <v>13</v>
      </c>
      <c r="M611" s="12"/>
    </row>
    <row r="612" spans="1:13" ht="18" customHeight="1">
      <c r="A612" s="4">
        <v>611</v>
      </c>
      <c r="B612" s="37">
        <v>42228</v>
      </c>
      <c r="C612" s="34" t="s">
        <v>10</v>
      </c>
      <c r="D612" s="34" t="s">
        <v>23</v>
      </c>
      <c r="E612" s="34" t="s">
        <v>161</v>
      </c>
      <c r="F612" s="34" t="s">
        <v>44</v>
      </c>
      <c r="G612" s="21"/>
      <c r="H612" s="21"/>
      <c r="I612" s="21" t="s">
        <v>19</v>
      </c>
      <c r="J612" s="21" t="s">
        <v>14</v>
      </c>
      <c r="M612" s="12"/>
    </row>
    <row r="613" spans="1:13" ht="18" customHeight="1">
      <c r="A613" s="4">
        <v>612</v>
      </c>
      <c r="B613" s="37">
        <v>42228</v>
      </c>
      <c r="C613" s="34" t="s">
        <v>131</v>
      </c>
      <c r="D613" s="34" t="s">
        <v>39</v>
      </c>
      <c r="E613" s="34" t="s">
        <v>40</v>
      </c>
      <c r="F613" s="34" t="s">
        <v>36</v>
      </c>
      <c r="G613" s="21"/>
      <c r="H613" s="21"/>
      <c r="I613" s="21" t="s">
        <v>32</v>
      </c>
      <c r="J613" s="21" t="s">
        <v>31</v>
      </c>
      <c r="M613" s="12"/>
    </row>
    <row r="614" spans="1:13" ht="18" customHeight="1">
      <c r="A614" s="4">
        <v>613</v>
      </c>
      <c r="B614" s="37">
        <v>42228</v>
      </c>
      <c r="C614" s="34" t="s">
        <v>43</v>
      </c>
      <c r="D614" s="34" t="s">
        <v>16</v>
      </c>
      <c r="E614" s="34" t="s">
        <v>4</v>
      </c>
      <c r="F614" s="34" t="s">
        <v>7</v>
      </c>
      <c r="G614" s="21"/>
      <c r="H614" s="21"/>
      <c r="I614" s="21" t="s">
        <v>25</v>
      </c>
      <c r="J614" s="21" t="s">
        <v>26</v>
      </c>
      <c r="M614" s="12"/>
    </row>
    <row r="615" spans="1:13" ht="18" customHeight="1">
      <c r="A615" s="4">
        <v>614</v>
      </c>
      <c r="B615" s="37">
        <v>42228</v>
      </c>
      <c r="C615" s="34" t="s">
        <v>15</v>
      </c>
      <c r="D615" s="34" t="s">
        <v>72</v>
      </c>
      <c r="E615" s="34" t="s">
        <v>24</v>
      </c>
      <c r="F615" s="34" t="s">
        <v>34</v>
      </c>
      <c r="G615" s="21"/>
      <c r="H615" s="21"/>
      <c r="I615" s="21" t="s">
        <v>38</v>
      </c>
      <c r="J615" s="21" t="s">
        <v>20</v>
      </c>
      <c r="M615" s="12"/>
    </row>
    <row r="616" spans="1:13" ht="18" customHeight="1">
      <c r="A616" s="4">
        <v>615</v>
      </c>
      <c r="B616" s="37">
        <v>42228</v>
      </c>
      <c r="C616" s="34" t="s">
        <v>18</v>
      </c>
      <c r="D616" s="34" t="s">
        <v>33</v>
      </c>
      <c r="E616" s="34" t="s">
        <v>12</v>
      </c>
      <c r="F616" s="34" t="s">
        <v>5</v>
      </c>
      <c r="G616" s="21"/>
      <c r="H616" s="21"/>
      <c r="I616" s="21" t="s">
        <v>37</v>
      </c>
      <c r="J616" s="21" t="s">
        <v>13</v>
      </c>
      <c r="M616" s="12"/>
    </row>
    <row r="617" spans="1:13" ht="18" customHeight="1">
      <c r="A617" s="4">
        <v>616</v>
      </c>
      <c r="B617" s="37">
        <v>42228</v>
      </c>
      <c r="C617" s="34" t="s">
        <v>17</v>
      </c>
      <c r="D617" s="34" t="s">
        <v>55</v>
      </c>
      <c r="E617" s="34" t="s">
        <v>30</v>
      </c>
      <c r="F617" s="34" t="s">
        <v>22</v>
      </c>
      <c r="G617" s="21"/>
      <c r="H617" s="21"/>
      <c r="I617" s="21" t="s">
        <v>9</v>
      </c>
      <c r="J617" s="21" t="s">
        <v>8</v>
      </c>
      <c r="M617" s="12"/>
    </row>
    <row r="618" spans="1:13" ht="18" customHeight="1">
      <c r="A618" s="4">
        <v>617</v>
      </c>
      <c r="B618" s="37">
        <v>42229</v>
      </c>
      <c r="C618" s="34" t="s">
        <v>72</v>
      </c>
      <c r="D618" s="34" t="s">
        <v>24</v>
      </c>
      <c r="E618" s="34" t="s">
        <v>34</v>
      </c>
      <c r="F618" s="34" t="s">
        <v>153</v>
      </c>
      <c r="G618" s="21"/>
      <c r="H618" s="21"/>
      <c r="I618" s="21" t="s">
        <v>38</v>
      </c>
      <c r="J618" s="21" t="s">
        <v>20</v>
      </c>
      <c r="M618" s="12"/>
    </row>
    <row r="619" spans="1:13" ht="18" customHeight="1">
      <c r="A619" s="4">
        <v>618</v>
      </c>
      <c r="B619" s="37">
        <v>42229</v>
      </c>
      <c r="C619" s="34" t="s">
        <v>39</v>
      </c>
      <c r="D619" s="34" t="s">
        <v>40</v>
      </c>
      <c r="E619" s="34" t="s">
        <v>36</v>
      </c>
      <c r="F619" s="34" t="s">
        <v>35</v>
      </c>
      <c r="G619" s="21"/>
      <c r="H619" s="21"/>
      <c r="I619" s="21" t="s">
        <v>32</v>
      </c>
      <c r="J619" s="21" t="s">
        <v>31</v>
      </c>
      <c r="M619" s="12"/>
    </row>
    <row r="620" spans="1:13" ht="18" customHeight="1">
      <c r="A620" s="4">
        <v>619</v>
      </c>
      <c r="B620" s="37">
        <v>42229</v>
      </c>
      <c r="C620" s="34" t="s">
        <v>55</v>
      </c>
      <c r="D620" s="34" t="s">
        <v>30</v>
      </c>
      <c r="E620" s="34" t="s">
        <v>22</v>
      </c>
      <c r="F620" s="34" t="s">
        <v>29</v>
      </c>
      <c r="G620" s="21"/>
      <c r="H620" s="21"/>
      <c r="I620" s="21" t="s">
        <v>9</v>
      </c>
      <c r="J620" s="21" t="s">
        <v>8</v>
      </c>
      <c r="M620" s="12"/>
    </row>
    <row r="621" spans="1:13" ht="18" customHeight="1">
      <c r="A621" s="4">
        <v>620</v>
      </c>
      <c r="B621" s="37">
        <v>42229</v>
      </c>
      <c r="C621" s="34" t="s">
        <v>23</v>
      </c>
      <c r="D621" s="34" t="s">
        <v>161</v>
      </c>
      <c r="E621" s="34" t="s">
        <v>44</v>
      </c>
      <c r="F621" s="34" t="s">
        <v>48</v>
      </c>
      <c r="G621" s="21"/>
      <c r="H621" s="21"/>
      <c r="I621" s="21" t="s">
        <v>19</v>
      </c>
      <c r="J621" s="21" t="s">
        <v>14</v>
      </c>
      <c r="M621" s="12"/>
    </row>
    <row r="622" spans="1:13" ht="18" customHeight="1">
      <c r="A622" s="4">
        <v>621</v>
      </c>
      <c r="B622" s="37">
        <v>42229</v>
      </c>
      <c r="C622" s="34" t="s">
        <v>33</v>
      </c>
      <c r="D622" s="34" t="s">
        <v>12</v>
      </c>
      <c r="E622" s="34" t="s">
        <v>5</v>
      </c>
      <c r="F622" s="34" t="s">
        <v>27</v>
      </c>
      <c r="G622" s="21"/>
      <c r="H622" s="21"/>
      <c r="I622" s="21" t="s">
        <v>37</v>
      </c>
      <c r="J622" s="21" t="s">
        <v>13</v>
      </c>
      <c r="M622" s="12"/>
    </row>
    <row r="623" spans="1:13" ht="18" customHeight="1">
      <c r="A623" s="4">
        <v>622</v>
      </c>
      <c r="B623" s="37">
        <v>42229</v>
      </c>
      <c r="C623" s="34" t="s">
        <v>16</v>
      </c>
      <c r="D623" s="34" t="s">
        <v>4</v>
      </c>
      <c r="E623" s="34" t="s">
        <v>7</v>
      </c>
      <c r="F623" s="34" t="s">
        <v>50</v>
      </c>
      <c r="G623" s="21"/>
      <c r="H623" s="21"/>
      <c r="I623" s="21" t="s">
        <v>25</v>
      </c>
      <c r="J623" s="21" t="s">
        <v>26</v>
      </c>
      <c r="M623" s="12"/>
    </row>
    <row r="624" spans="1:13" ht="18" customHeight="1">
      <c r="A624" s="4">
        <v>623</v>
      </c>
      <c r="B624" s="37">
        <v>42230</v>
      </c>
      <c r="C624" s="34" t="s">
        <v>4</v>
      </c>
      <c r="D624" s="34" t="s">
        <v>132</v>
      </c>
      <c r="E624" s="34" t="s">
        <v>144</v>
      </c>
      <c r="F624" s="34" t="s">
        <v>43</v>
      </c>
      <c r="G624" s="21"/>
      <c r="H624" s="21"/>
      <c r="I624" s="21" t="s">
        <v>19</v>
      </c>
      <c r="J624" s="21" t="s">
        <v>13</v>
      </c>
      <c r="M624" s="12"/>
    </row>
    <row r="625" spans="1:13" ht="18" customHeight="1">
      <c r="A625" s="4">
        <v>624</v>
      </c>
      <c r="B625" s="37">
        <v>42230</v>
      </c>
      <c r="C625" s="34" t="s">
        <v>6</v>
      </c>
      <c r="D625" s="34" t="s">
        <v>5</v>
      </c>
      <c r="E625" s="34" t="s">
        <v>142</v>
      </c>
      <c r="F625" s="34" t="s">
        <v>18</v>
      </c>
      <c r="G625" s="21"/>
      <c r="H625" s="21"/>
      <c r="I625" s="21" t="s">
        <v>20</v>
      </c>
      <c r="J625" s="21" t="s">
        <v>37</v>
      </c>
      <c r="M625" s="12"/>
    </row>
    <row r="626" spans="1:13" ht="18" customHeight="1">
      <c r="A626" s="4">
        <v>625</v>
      </c>
      <c r="B626" s="37">
        <v>42230</v>
      </c>
      <c r="C626" s="34" t="s">
        <v>28</v>
      </c>
      <c r="D626" s="34" t="s">
        <v>22</v>
      </c>
      <c r="E626" s="34" t="s">
        <v>35</v>
      </c>
      <c r="F626" s="34" t="s">
        <v>17</v>
      </c>
      <c r="G626" s="21"/>
      <c r="H626" s="21"/>
      <c r="I626" s="21" t="s">
        <v>14</v>
      </c>
      <c r="J626" s="21" t="s">
        <v>38</v>
      </c>
      <c r="M626" s="12"/>
    </row>
    <row r="627" spans="1:13" ht="18" customHeight="1">
      <c r="A627" s="4">
        <v>626</v>
      </c>
      <c r="B627" s="37">
        <v>42230</v>
      </c>
      <c r="C627" s="34" t="s">
        <v>30</v>
      </c>
      <c r="D627" s="34" t="s">
        <v>21</v>
      </c>
      <c r="E627" s="34" t="s">
        <v>29</v>
      </c>
      <c r="F627" s="34" t="s">
        <v>47</v>
      </c>
      <c r="G627" s="21"/>
      <c r="H627" s="21"/>
      <c r="I627" s="21" t="s">
        <v>9</v>
      </c>
      <c r="J627" s="21" t="s">
        <v>31</v>
      </c>
      <c r="M627" s="12"/>
    </row>
    <row r="628" spans="1:13" ht="18" customHeight="1">
      <c r="A628" s="4">
        <v>627</v>
      </c>
      <c r="B628" s="37">
        <v>42230</v>
      </c>
      <c r="C628" s="34" t="s">
        <v>24</v>
      </c>
      <c r="D628" s="34" t="s">
        <v>34</v>
      </c>
      <c r="E628" s="34" t="s">
        <v>49</v>
      </c>
      <c r="F628" s="34" t="s">
        <v>10</v>
      </c>
      <c r="G628" s="21"/>
      <c r="H628" s="21"/>
      <c r="I628" s="21" t="s">
        <v>25</v>
      </c>
      <c r="J628" s="21" t="s">
        <v>32</v>
      </c>
      <c r="M628" s="12"/>
    </row>
    <row r="629" spans="1:13" ht="18" customHeight="1">
      <c r="A629" s="4">
        <v>628</v>
      </c>
      <c r="B629" s="37">
        <v>42230</v>
      </c>
      <c r="C629" s="34" t="s">
        <v>146</v>
      </c>
      <c r="D629" s="34" t="s">
        <v>7</v>
      </c>
      <c r="E629" s="34" t="s">
        <v>46</v>
      </c>
      <c r="F629" s="34" t="s">
        <v>45</v>
      </c>
      <c r="G629" s="21"/>
      <c r="H629" s="21"/>
      <c r="I629" s="21" t="s">
        <v>26</v>
      </c>
      <c r="J629" s="21" t="s">
        <v>8</v>
      </c>
      <c r="M629" s="12"/>
    </row>
    <row r="630" spans="1:13" ht="18" customHeight="1">
      <c r="A630" s="4">
        <v>629</v>
      </c>
      <c r="B630" s="37">
        <v>42231</v>
      </c>
      <c r="C630" s="34" t="s">
        <v>7</v>
      </c>
      <c r="D630" s="34" t="s">
        <v>46</v>
      </c>
      <c r="E630" s="34" t="s">
        <v>45</v>
      </c>
      <c r="F630" s="34" t="s">
        <v>23</v>
      </c>
      <c r="G630" s="21"/>
      <c r="H630" s="21"/>
      <c r="I630" s="21" t="s">
        <v>26</v>
      </c>
      <c r="J630" s="21" t="s">
        <v>8</v>
      </c>
      <c r="M630" s="12"/>
    </row>
    <row r="631" spans="1:13" ht="18" customHeight="1">
      <c r="A631" s="4">
        <v>630</v>
      </c>
      <c r="B631" s="37">
        <v>42231</v>
      </c>
      <c r="C631" s="34" t="s">
        <v>132</v>
      </c>
      <c r="D631" s="34" t="s">
        <v>144</v>
      </c>
      <c r="E631" s="34" t="s">
        <v>43</v>
      </c>
      <c r="F631" s="34" t="s">
        <v>72</v>
      </c>
      <c r="G631" s="21"/>
      <c r="H631" s="21"/>
      <c r="I631" s="21" t="s">
        <v>19</v>
      </c>
      <c r="J631" s="21" t="s">
        <v>13</v>
      </c>
      <c r="M631" s="12"/>
    </row>
    <row r="632" spans="1:13" ht="18" customHeight="1">
      <c r="A632" s="4">
        <v>631</v>
      </c>
      <c r="B632" s="37">
        <v>42231</v>
      </c>
      <c r="C632" s="34" t="s">
        <v>34</v>
      </c>
      <c r="D632" s="34" t="s">
        <v>49</v>
      </c>
      <c r="E632" s="34" t="s">
        <v>10</v>
      </c>
      <c r="F632" s="34" t="s">
        <v>16</v>
      </c>
      <c r="G632" s="21"/>
      <c r="H632" s="21"/>
      <c r="I632" s="21" t="s">
        <v>25</v>
      </c>
      <c r="J632" s="21" t="s">
        <v>32</v>
      </c>
      <c r="M632" s="12"/>
    </row>
    <row r="633" spans="1:13" ht="18" customHeight="1">
      <c r="A633" s="4">
        <v>632</v>
      </c>
      <c r="B633" s="37">
        <v>42231</v>
      </c>
      <c r="C633" s="34" t="s">
        <v>5</v>
      </c>
      <c r="D633" s="34" t="s">
        <v>142</v>
      </c>
      <c r="E633" s="34" t="s">
        <v>18</v>
      </c>
      <c r="F633" s="34" t="s">
        <v>33</v>
      </c>
      <c r="G633" s="21"/>
      <c r="H633" s="21"/>
      <c r="I633" s="21" t="s">
        <v>20</v>
      </c>
      <c r="J633" s="21" t="s">
        <v>37</v>
      </c>
      <c r="M633" s="12"/>
    </row>
    <row r="634" spans="1:13" ht="18" customHeight="1">
      <c r="A634" s="4">
        <v>633</v>
      </c>
      <c r="B634" s="37">
        <v>42231</v>
      </c>
      <c r="C634" s="34" t="s">
        <v>21</v>
      </c>
      <c r="D634" s="34" t="s">
        <v>29</v>
      </c>
      <c r="E634" s="34" t="s">
        <v>47</v>
      </c>
      <c r="F634" s="34" t="s">
        <v>55</v>
      </c>
      <c r="G634" s="21"/>
      <c r="H634" s="21"/>
      <c r="I634" s="21" t="s">
        <v>9</v>
      </c>
      <c r="J634" s="21" t="s">
        <v>31</v>
      </c>
      <c r="M634" s="12"/>
    </row>
    <row r="635" spans="1:13" ht="18" customHeight="1">
      <c r="A635" s="4">
        <v>634</v>
      </c>
      <c r="B635" s="37">
        <v>42231</v>
      </c>
      <c r="C635" s="34" t="s">
        <v>22</v>
      </c>
      <c r="D635" s="34" t="s">
        <v>35</v>
      </c>
      <c r="E635" s="34" t="s">
        <v>17</v>
      </c>
      <c r="F635" s="34" t="s">
        <v>157</v>
      </c>
      <c r="G635" s="21"/>
      <c r="H635" s="21"/>
      <c r="I635" s="21" t="s">
        <v>14</v>
      </c>
      <c r="J635" s="21" t="s">
        <v>38</v>
      </c>
      <c r="M635" s="12"/>
    </row>
    <row r="636" spans="1:13" ht="18" customHeight="1">
      <c r="A636" s="4">
        <v>635</v>
      </c>
      <c r="B636" s="37">
        <v>42232</v>
      </c>
      <c r="C636" s="34" t="s">
        <v>35</v>
      </c>
      <c r="D636" s="34" t="s">
        <v>17</v>
      </c>
      <c r="E636" s="34" t="s">
        <v>157</v>
      </c>
      <c r="F636" s="34" t="s">
        <v>28</v>
      </c>
      <c r="G636" s="21"/>
      <c r="H636" s="21"/>
      <c r="I636" s="21" t="s">
        <v>14</v>
      </c>
      <c r="J636" s="21" t="s">
        <v>38</v>
      </c>
      <c r="M636" s="12"/>
    </row>
    <row r="637" spans="1:13" ht="18" customHeight="1">
      <c r="A637" s="4">
        <v>636</v>
      </c>
      <c r="B637" s="37">
        <v>42232</v>
      </c>
      <c r="C637" s="34" t="s">
        <v>49</v>
      </c>
      <c r="D637" s="34" t="s">
        <v>10</v>
      </c>
      <c r="E637" s="34" t="s">
        <v>16</v>
      </c>
      <c r="F637" s="34" t="s">
        <v>24</v>
      </c>
      <c r="G637" s="21"/>
      <c r="H637" s="21"/>
      <c r="I637" s="21" t="s">
        <v>25</v>
      </c>
      <c r="J637" s="21" t="s">
        <v>32</v>
      </c>
      <c r="M637" s="12"/>
    </row>
    <row r="638" spans="1:13" ht="18" customHeight="1">
      <c r="A638" s="4">
        <v>637</v>
      </c>
      <c r="B638" s="37">
        <v>42232</v>
      </c>
      <c r="C638" s="34" t="s">
        <v>46</v>
      </c>
      <c r="D638" s="34" t="s">
        <v>45</v>
      </c>
      <c r="E638" s="34" t="s">
        <v>23</v>
      </c>
      <c r="F638" s="34" t="s">
        <v>146</v>
      </c>
      <c r="G638" s="21"/>
      <c r="H638" s="21"/>
      <c r="I638" s="21" t="s">
        <v>26</v>
      </c>
      <c r="J638" s="21" t="s">
        <v>8</v>
      </c>
      <c r="M638" s="12"/>
    </row>
    <row r="639" spans="1:13" ht="18" customHeight="1">
      <c r="A639" s="4">
        <v>638</v>
      </c>
      <c r="B639" s="37">
        <v>42232</v>
      </c>
      <c r="C639" s="34" t="s">
        <v>29</v>
      </c>
      <c r="D639" s="34" t="s">
        <v>47</v>
      </c>
      <c r="E639" s="36" t="s">
        <v>55</v>
      </c>
      <c r="F639" s="34" t="s">
        <v>30</v>
      </c>
      <c r="G639" s="21"/>
      <c r="H639" s="21"/>
      <c r="I639" s="21" t="s">
        <v>9</v>
      </c>
      <c r="J639" s="21" t="s">
        <v>31</v>
      </c>
      <c r="M639" s="12"/>
    </row>
    <row r="640" spans="1:13" ht="18" customHeight="1">
      <c r="A640" s="4">
        <v>639</v>
      </c>
      <c r="B640" s="37">
        <v>42232</v>
      </c>
      <c r="C640" s="34" t="s">
        <v>144</v>
      </c>
      <c r="D640" s="34" t="s">
        <v>43</v>
      </c>
      <c r="E640" s="34" t="s">
        <v>72</v>
      </c>
      <c r="F640" s="34" t="s">
        <v>4</v>
      </c>
      <c r="G640" s="21"/>
      <c r="H640" s="21"/>
      <c r="I640" s="21" t="s">
        <v>19</v>
      </c>
      <c r="J640" s="21" t="s">
        <v>13</v>
      </c>
      <c r="M640" s="12"/>
    </row>
    <row r="641" spans="1:13" ht="18" customHeight="1">
      <c r="A641" s="4">
        <v>640</v>
      </c>
      <c r="B641" s="37">
        <v>42232</v>
      </c>
      <c r="C641" s="34" t="s">
        <v>142</v>
      </c>
      <c r="D641" s="34" t="s">
        <v>18</v>
      </c>
      <c r="E641" s="34" t="s">
        <v>33</v>
      </c>
      <c r="F641" s="34" t="s">
        <v>6</v>
      </c>
      <c r="G641" s="21"/>
      <c r="H641" s="21"/>
      <c r="I641" s="21" t="s">
        <v>20</v>
      </c>
      <c r="J641" s="21" t="s">
        <v>37</v>
      </c>
      <c r="M641" s="12"/>
    </row>
    <row r="642" spans="1:13" ht="18" customHeight="1">
      <c r="A642" s="4">
        <v>641</v>
      </c>
      <c r="B642" s="37">
        <v>42234</v>
      </c>
      <c r="C642" s="34" t="s">
        <v>55</v>
      </c>
      <c r="D642" s="36" t="s">
        <v>36</v>
      </c>
      <c r="E642" s="34" t="s">
        <v>42</v>
      </c>
      <c r="F642" s="34" t="s">
        <v>22</v>
      </c>
      <c r="G642" s="21"/>
      <c r="H642" s="21"/>
      <c r="I642" s="21" t="s">
        <v>13</v>
      </c>
      <c r="J642" s="21" t="s">
        <v>14</v>
      </c>
      <c r="M642" s="12"/>
    </row>
    <row r="643" spans="1:13" ht="18" customHeight="1">
      <c r="A643" s="4">
        <v>642</v>
      </c>
      <c r="B643" s="37">
        <v>42234</v>
      </c>
      <c r="C643" s="34" t="s">
        <v>10</v>
      </c>
      <c r="D643" s="34" t="s">
        <v>30</v>
      </c>
      <c r="E643" s="34" t="s">
        <v>27</v>
      </c>
      <c r="F643" s="34" t="s">
        <v>7</v>
      </c>
      <c r="G643" s="21"/>
      <c r="H643" s="21"/>
      <c r="I643" s="21" t="s">
        <v>8</v>
      </c>
      <c r="J643" s="21" t="s">
        <v>31</v>
      </c>
      <c r="M643" s="12"/>
    </row>
    <row r="644" spans="1:13" ht="18" customHeight="1">
      <c r="A644" s="4">
        <v>643</v>
      </c>
      <c r="B644" s="37">
        <v>42234</v>
      </c>
      <c r="C644" s="34" t="s">
        <v>43</v>
      </c>
      <c r="D644" s="34" t="s">
        <v>11</v>
      </c>
      <c r="E644" s="34" t="s">
        <v>153</v>
      </c>
      <c r="F644" s="34" t="s">
        <v>34</v>
      </c>
      <c r="G644" s="21"/>
      <c r="H644" s="21"/>
      <c r="I644" s="21" t="s">
        <v>26</v>
      </c>
      <c r="J644" s="21" t="s">
        <v>25</v>
      </c>
      <c r="M644" s="12"/>
    </row>
    <row r="645" spans="1:13" ht="18" customHeight="1">
      <c r="A645" s="4">
        <v>644</v>
      </c>
      <c r="B645" s="37">
        <v>42234</v>
      </c>
      <c r="C645" s="34" t="s">
        <v>18</v>
      </c>
      <c r="D645" s="34" t="s">
        <v>44</v>
      </c>
      <c r="E645" s="34" t="s">
        <v>50</v>
      </c>
      <c r="F645" s="34" t="s">
        <v>131</v>
      </c>
      <c r="G645" s="21"/>
      <c r="H645" s="21"/>
      <c r="I645" s="21" t="s">
        <v>20</v>
      </c>
      <c r="J645" s="21" t="s">
        <v>19</v>
      </c>
      <c r="M645" s="12"/>
    </row>
    <row r="646" spans="1:13" ht="18" customHeight="1">
      <c r="A646" s="4">
        <v>645</v>
      </c>
      <c r="B646" s="37">
        <v>42234</v>
      </c>
      <c r="C646" s="34" t="s">
        <v>17</v>
      </c>
      <c r="D646" s="34" t="s">
        <v>48</v>
      </c>
      <c r="E646" s="34" t="s">
        <v>6</v>
      </c>
      <c r="F646" s="34" t="s">
        <v>5</v>
      </c>
      <c r="G646" s="21"/>
      <c r="H646" s="21"/>
      <c r="I646" s="21" t="s">
        <v>32</v>
      </c>
      <c r="J646" s="21" t="s">
        <v>9</v>
      </c>
      <c r="M646" s="12"/>
    </row>
    <row r="647" spans="1:13" ht="18" customHeight="1">
      <c r="A647" s="4">
        <v>646</v>
      </c>
      <c r="B647" s="37">
        <v>42234</v>
      </c>
      <c r="C647" s="34" t="s">
        <v>12</v>
      </c>
      <c r="D647" s="34" t="s">
        <v>23</v>
      </c>
      <c r="E647" s="34" t="s">
        <v>4</v>
      </c>
      <c r="F647" s="34" t="s">
        <v>29</v>
      </c>
      <c r="G647" s="21"/>
      <c r="H647" s="21"/>
      <c r="I647" s="21" t="s">
        <v>37</v>
      </c>
      <c r="J647" s="21" t="s">
        <v>38</v>
      </c>
      <c r="M647" s="12"/>
    </row>
    <row r="648" spans="1:13" ht="18" customHeight="1">
      <c r="A648" s="4">
        <v>647</v>
      </c>
      <c r="B648" s="37">
        <v>42235</v>
      </c>
      <c r="C648" s="34" t="s">
        <v>36</v>
      </c>
      <c r="D648" s="34" t="s">
        <v>42</v>
      </c>
      <c r="E648" s="34" t="s">
        <v>22</v>
      </c>
      <c r="F648" s="34" t="s">
        <v>47</v>
      </c>
      <c r="G648" s="21"/>
      <c r="H648" s="21"/>
      <c r="I648" s="21" t="s">
        <v>13</v>
      </c>
      <c r="J648" s="21" t="s">
        <v>14</v>
      </c>
      <c r="M648" s="12"/>
    </row>
    <row r="649" spans="1:13" ht="18" customHeight="1">
      <c r="A649" s="4">
        <v>648</v>
      </c>
      <c r="B649" s="37">
        <v>42235</v>
      </c>
      <c r="C649" s="34" t="s">
        <v>44</v>
      </c>
      <c r="D649" s="34" t="s">
        <v>50</v>
      </c>
      <c r="E649" s="34" t="s">
        <v>131</v>
      </c>
      <c r="F649" s="34" t="s">
        <v>161</v>
      </c>
      <c r="G649" s="21"/>
      <c r="H649" s="21"/>
      <c r="I649" s="21" t="s">
        <v>20</v>
      </c>
      <c r="J649" s="21" t="s">
        <v>19</v>
      </c>
      <c r="M649" s="12"/>
    </row>
    <row r="650" spans="1:13" ht="18" customHeight="1">
      <c r="A650" s="4">
        <v>649</v>
      </c>
      <c r="B650" s="37">
        <v>42235</v>
      </c>
      <c r="C650" s="34" t="s">
        <v>48</v>
      </c>
      <c r="D650" s="34" t="s">
        <v>6</v>
      </c>
      <c r="E650" s="34" t="s">
        <v>5</v>
      </c>
      <c r="F650" s="34" t="s">
        <v>46</v>
      </c>
      <c r="G650" s="21"/>
      <c r="H650" s="21"/>
      <c r="I650" s="21" t="s">
        <v>32</v>
      </c>
      <c r="J650" s="21" t="s">
        <v>9</v>
      </c>
      <c r="M650" s="12"/>
    </row>
    <row r="651" spans="1:13" ht="18" customHeight="1">
      <c r="A651" s="4">
        <v>650</v>
      </c>
      <c r="B651" s="37">
        <v>42235</v>
      </c>
      <c r="C651" s="34" t="s">
        <v>23</v>
      </c>
      <c r="D651" s="34" t="s">
        <v>4</v>
      </c>
      <c r="E651" s="34" t="s">
        <v>29</v>
      </c>
      <c r="F651" s="34" t="s">
        <v>39</v>
      </c>
      <c r="G651" s="21"/>
      <c r="H651" s="21"/>
      <c r="I651" s="21" t="s">
        <v>37</v>
      </c>
      <c r="J651" s="21" t="s">
        <v>38</v>
      </c>
      <c r="M651" s="12"/>
    </row>
    <row r="652" spans="1:13" ht="18" customHeight="1">
      <c r="A652" s="4">
        <v>651</v>
      </c>
      <c r="B652" s="37">
        <v>42235</v>
      </c>
      <c r="C652" s="34" t="s">
        <v>30</v>
      </c>
      <c r="D652" s="34" t="s">
        <v>27</v>
      </c>
      <c r="E652" s="34" t="s">
        <v>7</v>
      </c>
      <c r="F652" s="34" t="s">
        <v>35</v>
      </c>
      <c r="G652" s="21"/>
      <c r="H652" s="21"/>
      <c r="I652" s="21" t="s">
        <v>8</v>
      </c>
      <c r="J652" s="21" t="s">
        <v>31</v>
      </c>
      <c r="M652" s="12"/>
    </row>
    <row r="653" spans="1:13" ht="18" customHeight="1">
      <c r="A653" s="4">
        <v>652</v>
      </c>
      <c r="B653" s="37">
        <v>42235</v>
      </c>
      <c r="C653" s="34" t="s">
        <v>11</v>
      </c>
      <c r="D653" s="34" t="s">
        <v>153</v>
      </c>
      <c r="E653" s="34" t="s">
        <v>34</v>
      </c>
      <c r="F653" s="34" t="s">
        <v>45</v>
      </c>
      <c r="G653" s="21"/>
      <c r="H653" s="21"/>
      <c r="I653" s="21" t="s">
        <v>26</v>
      </c>
      <c r="J653" s="21" t="s">
        <v>25</v>
      </c>
      <c r="M653" s="12"/>
    </row>
    <row r="654" spans="1:13" ht="18" customHeight="1">
      <c r="A654" s="4">
        <v>653</v>
      </c>
      <c r="B654" s="37">
        <v>42236</v>
      </c>
      <c r="C654" s="34" t="s">
        <v>4</v>
      </c>
      <c r="D654" s="34" t="s">
        <v>29</v>
      </c>
      <c r="E654" s="34" t="s">
        <v>39</v>
      </c>
      <c r="F654" s="34" t="s">
        <v>12</v>
      </c>
      <c r="G654" s="21"/>
      <c r="H654" s="21"/>
      <c r="I654" s="21" t="s">
        <v>37</v>
      </c>
      <c r="J654" s="21" t="s">
        <v>38</v>
      </c>
      <c r="M654" s="12"/>
    </row>
    <row r="655" spans="1:13" ht="18" customHeight="1">
      <c r="A655" s="4">
        <v>654</v>
      </c>
      <c r="B655" s="37">
        <v>42236</v>
      </c>
      <c r="C655" s="34" t="s">
        <v>153</v>
      </c>
      <c r="D655" s="34" t="s">
        <v>34</v>
      </c>
      <c r="E655" s="34" t="s">
        <v>45</v>
      </c>
      <c r="F655" s="34" t="s">
        <v>43</v>
      </c>
      <c r="G655" s="21"/>
      <c r="H655" s="21"/>
      <c r="I655" s="21" t="s">
        <v>26</v>
      </c>
      <c r="J655" s="21" t="s">
        <v>25</v>
      </c>
      <c r="M655" s="12"/>
    </row>
    <row r="656" spans="1:13" ht="18" customHeight="1">
      <c r="A656" s="4">
        <v>655</v>
      </c>
      <c r="B656" s="37">
        <v>42236</v>
      </c>
      <c r="C656" s="34" t="s">
        <v>42</v>
      </c>
      <c r="D656" s="34" t="s">
        <v>22</v>
      </c>
      <c r="E656" s="34" t="s">
        <v>47</v>
      </c>
      <c r="F656" s="34" t="s">
        <v>55</v>
      </c>
      <c r="G656" s="21"/>
      <c r="H656" s="21"/>
      <c r="I656" s="21" t="s">
        <v>13</v>
      </c>
      <c r="J656" s="21" t="s">
        <v>14</v>
      </c>
      <c r="M656" s="12"/>
    </row>
    <row r="657" spans="1:13" ht="18" customHeight="1">
      <c r="A657" s="4">
        <v>656</v>
      </c>
      <c r="B657" s="37">
        <v>42236</v>
      </c>
      <c r="C657" s="34" t="s">
        <v>6</v>
      </c>
      <c r="D657" s="34" t="s">
        <v>5</v>
      </c>
      <c r="E657" s="34" t="s">
        <v>46</v>
      </c>
      <c r="F657" s="34" t="s">
        <v>17</v>
      </c>
      <c r="G657" s="21"/>
      <c r="H657" s="21"/>
      <c r="I657" s="21" t="s">
        <v>32</v>
      </c>
      <c r="J657" s="21" t="s">
        <v>9</v>
      </c>
      <c r="M657" s="12"/>
    </row>
    <row r="658" spans="1:13" ht="18" customHeight="1">
      <c r="A658" s="4">
        <v>657</v>
      </c>
      <c r="B658" s="37">
        <v>42236</v>
      </c>
      <c r="C658" s="34" t="s">
        <v>50</v>
      </c>
      <c r="D658" s="34" t="s">
        <v>131</v>
      </c>
      <c r="E658" s="34" t="s">
        <v>161</v>
      </c>
      <c r="F658" s="34" t="s">
        <v>18</v>
      </c>
      <c r="G658" s="21"/>
      <c r="H658" s="21"/>
      <c r="I658" s="21" t="s">
        <v>20</v>
      </c>
      <c r="J658" s="21" t="s">
        <v>19</v>
      </c>
      <c r="M658" s="12"/>
    </row>
    <row r="659" spans="1:13" ht="18" customHeight="1">
      <c r="A659" s="4">
        <v>658</v>
      </c>
      <c r="B659" s="37">
        <v>42236</v>
      </c>
      <c r="C659" s="34" t="s">
        <v>27</v>
      </c>
      <c r="D659" s="34" t="s">
        <v>7</v>
      </c>
      <c r="E659" s="34" t="s">
        <v>35</v>
      </c>
      <c r="F659" s="34" t="s">
        <v>10</v>
      </c>
      <c r="G659" s="21"/>
      <c r="H659" s="21"/>
      <c r="I659" s="21" t="s">
        <v>8</v>
      </c>
      <c r="J659" s="21" t="s">
        <v>31</v>
      </c>
      <c r="M659" s="12"/>
    </row>
    <row r="660" spans="1:13" ht="18" customHeight="1">
      <c r="A660" s="4">
        <v>659</v>
      </c>
      <c r="B660" s="37">
        <v>42237</v>
      </c>
      <c r="C660" s="34" t="s">
        <v>132</v>
      </c>
      <c r="D660" s="34" t="s">
        <v>72</v>
      </c>
      <c r="E660" s="34" t="s">
        <v>146</v>
      </c>
      <c r="F660" s="34" t="s">
        <v>11</v>
      </c>
      <c r="G660" s="21"/>
      <c r="H660" s="21"/>
      <c r="I660" s="21" t="s">
        <v>38</v>
      </c>
      <c r="J660" s="21" t="s">
        <v>13</v>
      </c>
      <c r="M660" s="12"/>
    </row>
    <row r="661" spans="1:13" ht="18" customHeight="1">
      <c r="A661" s="4">
        <v>660</v>
      </c>
      <c r="B661" s="37">
        <v>42237</v>
      </c>
      <c r="C661" s="34" t="s">
        <v>34</v>
      </c>
      <c r="D661" s="34" t="s">
        <v>16</v>
      </c>
      <c r="E661" s="34" t="s">
        <v>24</v>
      </c>
      <c r="F661" s="34" t="s">
        <v>15</v>
      </c>
      <c r="G661" s="21"/>
      <c r="H661" s="21"/>
      <c r="I661" s="21" t="s">
        <v>19</v>
      </c>
      <c r="J661" s="21" t="s">
        <v>37</v>
      </c>
      <c r="M661" s="12"/>
    </row>
    <row r="662" spans="1:13" ht="18" customHeight="1">
      <c r="A662" s="4">
        <v>661</v>
      </c>
      <c r="B662" s="37">
        <v>42237</v>
      </c>
      <c r="C662" s="34" t="s">
        <v>29</v>
      </c>
      <c r="D662" s="34" t="s">
        <v>46</v>
      </c>
      <c r="E662" s="34" t="s">
        <v>12</v>
      </c>
      <c r="F662" s="34" t="s">
        <v>36</v>
      </c>
      <c r="G662" s="21"/>
      <c r="H662" s="21"/>
      <c r="I662" s="21" t="s">
        <v>14</v>
      </c>
      <c r="J662" s="21" t="s">
        <v>20</v>
      </c>
      <c r="M662" s="12"/>
    </row>
    <row r="663" spans="1:13" ht="18" customHeight="1">
      <c r="A663" s="4">
        <v>662</v>
      </c>
      <c r="B663" s="37">
        <v>42237</v>
      </c>
      <c r="C663" s="34" t="s">
        <v>131</v>
      </c>
      <c r="D663" s="34" t="s">
        <v>39</v>
      </c>
      <c r="E663" s="34" t="s">
        <v>21</v>
      </c>
      <c r="F663" s="34" t="s">
        <v>49</v>
      </c>
      <c r="G663" s="21"/>
      <c r="H663" s="21"/>
      <c r="I663" s="21" t="s">
        <v>31</v>
      </c>
      <c r="J663" s="21" t="s">
        <v>26</v>
      </c>
      <c r="M663" s="12"/>
    </row>
    <row r="664" spans="1:13" ht="18" customHeight="1">
      <c r="A664" s="4">
        <v>663</v>
      </c>
      <c r="B664" s="37">
        <v>42237</v>
      </c>
      <c r="C664" s="34" t="s">
        <v>22</v>
      </c>
      <c r="D664" s="34" t="s">
        <v>33</v>
      </c>
      <c r="E664" s="34" t="s">
        <v>10</v>
      </c>
      <c r="F664" s="34" t="s">
        <v>28</v>
      </c>
      <c r="G664" s="21"/>
      <c r="H664" s="21"/>
      <c r="I664" s="21" t="s">
        <v>32</v>
      </c>
      <c r="J664" s="21" t="s">
        <v>8</v>
      </c>
      <c r="M664" s="12"/>
    </row>
    <row r="665" spans="1:13" ht="18" customHeight="1">
      <c r="A665" s="4">
        <v>664</v>
      </c>
      <c r="B665" s="37">
        <v>42238</v>
      </c>
      <c r="C665" s="34" t="s">
        <v>72</v>
      </c>
      <c r="D665" s="34" t="s">
        <v>146</v>
      </c>
      <c r="E665" s="34" t="s">
        <v>11</v>
      </c>
      <c r="F665" s="34" t="s">
        <v>50</v>
      </c>
      <c r="G665" s="21"/>
      <c r="H665" s="21"/>
      <c r="I665" s="21" t="s">
        <v>38</v>
      </c>
      <c r="J665" s="21" t="s">
        <v>13</v>
      </c>
      <c r="M665" s="12"/>
    </row>
    <row r="666" spans="1:13" ht="18" customHeight="1">
      <c r="A666" s="4">
        <v>665</v>
      </c>
      <c r="B666" s="37">
        <v>42238</v>
      </c>
      <c r="C666" s="34" t="s">
        <v>39</v>
      </c>
      <c r="D666" s="34" t="s">
        <v>21</v>
      </c>
      <c r="E666" s="34" t="s">
        <v>49</v>
      </c>
      <c r="F666" s="34" t="s">
        <v>4</v>
      </c>
      <c r="G666" s="21"/>
      <c r="H666" s="21"/>
      <c r="I666" s="21" t="s">
        <v>31</v>
      </c>
      <c r="J666" s="21" t="s">
        <v>26</v>
      </c>
      <c r="M666" s="12"/>
    </row>
    <row r="667" spans="1:13" ht="18" customHeight="1">
      <c r="A667" s="4">
        <v>666</v>
      </c>
      <c r="B667" s="37">
        <v>42238</v>
      </c>
      <c r="C667" s="36" t="s">
        <v>35</v>
      </c>
      <c r="D667" s="34" t="s">
        <v>17</v>
      </c>
      <c r="E667" s="34" t="s">
        <v>23</v>
      </c>
      <c r="F667" s="34" t="s">
        <v>40</v>
      </c>
      <c r="G667" s="21"/>
      <c r="H667" s="21"/>
      <c r="I667" s="21" t="s">
        <v>9</v>
      </c>
      <c r="J667" s="21" t="s">
        <v>25</v>
      </c>
      <c r="M667" s="13"/>
    </row>
    <row r="668" spans="1:13" ht="18" customHeight="1">
      <c r="A668" s="4">
        <v>667</v>
      </c>
      <c r="B668" s="37">
        <v>42238</v>
      </c>
      <c r="C668" s="34" t="s">
        <v>46</v>
      </c>
      <c r="D668" s="34" t="s">
        <v>12</v>
      </c>
      <c r="E668" s="34" t="s">
        <v>36</v>
      </c>
      <c r="F668" s="34" t="s">
        <v>144</v>
      </c>
      <c r="G668" s="21"/>
      <c r="H668" s="21"/>
      <c r="I668" s="21" t="s">
        <v>14</v>
      </c>
      <c r="J668" s="21" t="s">
        <v>20</v>
      </c>
      <c r="M668" s="12"/>
    </row>
    <row r="669" spans="1:13" ht="18" customHeight="1">
      <c r="A669" s="4">
        <v>668</v>
      </c>
      <c r="B669" s="37">
        <v>42238</v>
      </c>
      <c r="C669" s="34" t="s">
        <v>33</v>
      </c>
      <c r="D669" s="34" t="s">
        <v>10</v>
      </c>
      <c r="E669" s="34" t="s">
        <v>28</v>
      </c>
      <c r="F669" s="34" t="s">
        <v>27</v>
      </c>
      <c r="G669" s="21"/>
      <c r="H669" s="21"/>
      <c r="I669" s="21" t="s">
        <v>32</v>
      </c>
      <c r="J669" s="21" t="s">
        <v>8</v>
      </c>
      <c r="M669" s="12"/>
    </row>
    <row r="670" spans="1:13" ht="18" customHeight="1">
      <c r="A670" s="4">
        <v>669</v>
      </c>
      <c r="B670" s="37">
        <v>42238</v>
      </c>
      <c r="C670" s="34" t="s">
        <v>16</v>
      </c>
      <c r="D670" s="34" t="s">
        <v>24</v>
      </c>
      <c r="E670" s="34" t="s">
        <v>15</v>
      </c>
      <c r="F670" s="34" t="s">
        <v>142</v>
      </c>
      <c r="G670" s="21"/>
      <c r="H670" s="21"/>
      <c r="I670" s="21" t="s">
        <v>19</v>
      </c>
      <c r="J670" s="21" t="s">
        <v>37</v>
      </c>
      <c r="M670" s="12"/>
    </row>
    <row r="671" spans="1:13" ht="18" customHeight="1">
      <c r="A671" s="4">
        <v>670</v>
      </c>
      <c r="B671" s="37">
        <v>42239</v>
      </c>
      <c r="C671" s="34" t="s">
        <v>10</v>
      </c>
      <c r="D671" s="34" t="s">
        <v>28</v>
      </c>
      <c r="E671" s="34" t="s">
        <v>27</v>
      </c>
      <c r="F671" s="34" t="s">
        <v>22</v>
      </c>
      <c r="G671" s="21"/>
      <c r="H671" s="21"/>
      <c r="I671" s="21" t="s">
        <v>32</v>
      </c>
      <c r="J671" s="21" t="s">
        <v>8</v>
      </c>
      <c r="M671" s="12"/>
    </row>
    <row r="672" spans="1:13" ht="18" customHeight="1">
      <c r="A672" s="4">
        <v>671</v>
      </c>
      <c r="B672" s="37">
        <v>42239</v>
      </c>
      <c r="C672" s="34" t="s">
        <v>24</v>
      </c>
      <c r="D672" s="34" t="s">
        <v>15</v>
      </c>
      <c r="E672" s="34" t="s">
        <v>142</v>
      </c>
      <c r="F672" s="34" t="s">
        <v>34</v>
      </c>
      <c r="G672" s="21"/>
      <c r="H672" s="21"/>
      <c r="I672" s="21" t="s">
        <v>19</v>
      </c>
      <c r="J672" s="21" t="s">
        <v>37</v>
      </c>
      <c r="M672" s="12"/>
    </row>
    <row r="673" spans="1:13" ht="18" customHeight="1">
      <c r="A673" s="4">
        <v>672</v>
      </c>
      <c r="B673" s="37">
        <v>42239</v>
      </c>
      <c r="C673" s="34" t="s">
        <v>21</v>
      </c>
      <c r="D673" s="34" t="s">
        <v>49</v>
      </c>
      <c r="E673" s="34" t="s">
        <v>4</v>
      </c>
      <c r="F673" s="34" t="s">
        <v>131</v>
      </c>
      <c r="G673" s="21"/>
      <c r="H673" s="21"/>
      <c r="I673" s="21" t="s">
        <v>31</v>
      </c>
      <c r="J673" s="21" t="s">
        <v>26</v>
      </c>
      <c r="M673" s="12"/>
    </row>
    <row r="674" spans="1:13" ht="18" customHeight="1">
      <c r="A674" s="4">
        <v>673</v>
      </c>
      <c r="B674" s="37">
        <v>42239</v>
      </c>
      <c r="C674" s="34" t="s">
        <v>17</v>
      </c>
      <c r="D674" s="34" t="s">
        <v>23</v>
      </c>
      <c r="E674" s="34" t="s">
        <v>40</v>
      </c>
      <c r="F674" s="34" t="s">
        <v>7</v>
      </c>
      <c r="G674" s="21"/>
      <c r="H674" s="21"/>
      <c r="I674" s="21" t="s">
        <v>9</v>
      </c>
      <c r="J674" s="21" t="s">
        <v>25</v>
      </c>
      <c r="M674" s="12"/>
    </row>
    <row r="675" spans="1:13" ht="18" customHeight="1">
      <c r="A675" s="4">
        <v>674</v>
      </c>
      <c r="B675" s="37">
        <v>42239</v>
      </c>
      <c r="C675" s="34" t="s">
        <v>146</v>
      </c>
      <c r="D675" s="34" t="s">
        <v>11</v>
      </c>
      <c r="E675" s="34" t="s">
        <v>50</v>
      </c>
      <c r="F675" s="34" t="s">
        <v>132</v>
      </c>
      <c r="G675" s="21"/>
      <c r="H675" s="21"/>
      <c r="I675" s="21" t="s">
        <v>38</v>
      </c>
      <c r="J675" s="21" t="s">
        <v>13</v>
      </c>
      <c r="M675" s="12"/>
    </row>
    <row r="676" spans="1:13" ht="18" customHeight="1">
      <c r="A676" s="4">
        <v>675</v>
      </c>
      <c r="B676" s="37">
        <v>42239</v>
      </c>
      <c r="C676" s="34" t="s">
        <v>12</v>
      </c>
      <c r="D676" s="34" t="s">
        <v>36</v>
      </c>
      <c r="E676" s="34" t="s">
        <v>144</v>
      </c>
      <c r="F676" s="34" t="s">
        <v>29</v>
      </c>
      <c r="G676" s="21"/>
      <c r="H676" s="21"/>
      <c r="I676" s="21" t="s">
        <v>14</v>
      </c>
      <c r="J676" s="21" t="s">
        <v>20</v>
      </c>
      <c r="M676" s="12"/>
    </row>
    <row r="677" spans="1:13" ht="18" customHeight="1">
      <c r="A677" s="4">
        <v>676</v>
      </c>
      <c r="B677" s="37">
        <v>42241</v>
      </c>
      <c r="C677" s="34" t="s">
        <v>5</v>
      </c>
      <c r="D677" s="34" t="s">
        <v>161</v>
      </c>
      <c r="E677" s="34" t="s">
        <v>18</v>
      </c>
      <c r="F677" s="34" t="s">
        <v>72</v>
      </c>
      <c r="G677" s="21"/>
      <c r="H677" s="21"/>
      <c r="I677" s="21" t="s">
        <v>25</v>
      </c>
      <c r="J677" s="21" t="s">
        <v>8</v>
      </c>
      <c r="M677" s="12"/>
    </row>
    <row r="678" spans="1:13" ht="18" customHeight="1">
      <c r="A678" s="4">
        <v>677</v>
      </c>
      <c r="B678" s="37">
        <v>42241</v>
      </c>
      <c r="C678" s="34" t="s">
        <v>49</v>
      </c>
      <c r="D678" s="34" t="s">
        <v>40</v>
      </c>
      <c r="E678" s="34" t="s">
        <v>48</v>
      </c>
      <c r="F678" s="34" t="s">
        <v>33</v>
      </c>
      <c r="G678" s="21"/>
      <c r="H678" s="21"/>
      <c r="I678" s="21" t="s">
        <v>13</v>
      </c>
      <c r="J678" s="21" t="s">
        <v>20</v>
      </c>
      <c r="M678" s="12"/>
    </row>
    <row r="679" spans="1:13" ht="18" customHeight="1">
      <c r="A679" s="4">
        <v>678</v>
      </c>
      <c r="B679" s="37">
        <v>42241</v>
      </c>
      <c r="C679" s="34" t="s">
        <v>36</v>
      </c>
      <c r="D679" s="34" t="s">
        <v>144</v>
      </c>
      <c r="E679" s="34" t="s">
        <v>41</v>
      </c>
      <c r="F679" s="34" t="s">
        <v>44</v>
      </c>
      <c r="G679" s="21"/>
      <c r="H679" s="21"/>
      <c r="I679" s="21" t="s">
        <v>31</v>
      </c>
      <c r="J679" s="21" t="s">
        <v>32</v>
      </c>
      <c r="M679" s="12"/>
    </row>
    <row r="680" spans="1:13" ht="18" customHeight="1">
      <c r="A680" s="4">
        <v>679</v>
      </c>
      <c r="B680" s="37">
        <v>42241</v>
      </c>
      <c r="C680" s="34" t="s">
        <v>28</v>
      </c>
      <c r="D680" s="34" t="s">
        <v>27</v>
      </c>
      <c r="E680" s="34" t="s">
        <v>22</v>
      </c>
      <c r="F680" s="34" t="s">
        <v>39</v>
      </c>
      <c r="G680" s="21"/>
      <c r="H680" s="21"/>
      <c r="I680" s="21" t="s">
        <v>14</v>
      </c>
      <c r="J680" s="21" t="s">
        <v>37</v>
      </c>
      <c r="M680" s="12"/>
    </row>
    <row r="681" spans="1:13" ht="18" customHeight="1">
      <c r="A681" s="4">
        <v>680</v>
      </c>
      <c r="B681" s="37">
        <v>42241</v>
      </c>
      <c r="C681" s="34" t="s">
        <v>15</v>
      </c>
      <c r="D681" s="34" t="s">
        <v>47</v>
      </c>
      <c r="E681" s="34" t="s">
        <v>34</v>
      </c>
      <c r="F681" s="34" t="s">
        <v>16</v>
      </c>
      <c r="G681" s="21"/>
      <c r="H681" s="21"/>
      <c r="I681" s="21" t="s">
        <v>26</v>
      </c>
      <c r="J681" s="21" t="s">
        <v>9</v>
      </c>
      <c r="M681" s="12"/>
    </row>
    <row r="682" spans="1:13" ht="18" customHeight="1">
      <c r="A682" s="4">
        <v>681</v>
      </c>
      <c r="B682" s="37">
        <v>42242</v>
      </c>
      <c r="C682" s="34" t="s">
        <v>161</v>
      </c>
      <c r="D682" s="34" t="s">
        <v>18</v>
      </c>
      <c r="E682" s="34" t="s">
        <v>72</v>
      </c>
      <c r="F682" s="34" t="s">
        <v>153</v>
      </c>
      <c r="G682" s="21"/>
      <c r="H682" s="21"/>
      <c r="I682" s="21" t="s">
        <v>25</v>
      </c>
      <c r="J682" s="21" t="s">
        <v>8</v>
      </c>
      <c r="M682" s="12"/>
    </row>
    <row r="683" spans="1:13" ht="18" customHeight="1">
      <c r="A683" s="4">
        <v>682</v>
      </c>
      <c r="B683" s="37">
        <v>42242</v>
      </c>
      <c r="C683" s="34" t="s">
        <v>40</v>
      </c>
      <c r="D683" s="34" t="s">
        <v>48</v>
      </c>
      <c r="E683" s="34" t="s">
        <v>33</v>
      </c>
      <c r="F683" s="34" t="s">
        <v>17</v>
      </c>
      <c r="G683" s="21"/>
      <c r="H683" s="21"/>
      <c r="I683" s="21" t="s">
        <v>13</v>
      </c>
      <c r="J683" s="21" t="s">
        <v>20</v>
      </c>
      <c r="M683" s="12"/>
    </row>
    <row r="684" spans="1:13" ht="18" customHeight="1">
      <c r="A684" s="4">
        <v>683</v>
      </c>
      <c r="B684" s="37">
        <v>42242</v>
      </c>
      <c r="C684" s="34" t="s">
        <v>47</v>
      </c>
      <c r="D684" s="34" t="s">
        <v>34</v>
      </c>
      <c r="E684" s="34" t="s">
        <v>16</v>
      </c>
      <c r="F684" s="34" t="s">
        <v>24</v>
      </c>
      <c r="G684" s="21"/>
      <c r="H684" s="21"/>
      <c r="I684" s="21" t="s">
        <v>26</v>
      </c>
      <c r="J684" s="21" t="s">
        <v>9</v>
      </c>
      <c r="M684" s="12"/>
    </row>
    <row r="685" spans="1:13" ht="18" customHeight="1">
      <c r="A685" s="4">
        <v>684</v>
      </c>
      <c r="B685" s="37">
        <v>42242</v>
      </c>
      <c r="C685" s="34" t="s">
        <v>144</v>
      </c>
      <c r="D685" s="34" t="s">
        <v>41</v>
      </c>
      <c r="E685" s="34" t="s">
        <v>44</v>
      </c>
      <c r="F685" s="34" t="s">
        <v>12</v>
      </c>
      <c r="G685" s="21"/>
      <c r="H685" s="21"/>
      <c r="I685" s="21" t="s">
        <v>31</v>
      </c>
      <c r="J685" s="21" t="s">
        <v>32</v>
      </c>
      <c r="M685" s="12"/>
    </row>
    <row r="686" spans="1:13" ht="18" customHeight="1">
      <c r="A686" s="4">
        <v>685</v>
      </c>
      <c r="B686" s="37">
        <v>42242</v>
      </c>
      <c r="C686" s="34" t="s">
        <v>142</v>
      </c>
      <c r="D686" s="34" t="s">
        <v>43</v>
      </c>
      <c r="E686" s="36" t="s">
        <v>30</v>
      </c>
      <c r="F686" s="34" t="s">
        <v>6</v>
      </c>
      <c r="G686" s="21"/>
      <c r="H686" s="21"/>
      <c r="I686" s="21" t="s">
        <v>19</v>
      </c>
      <c r="J686" s="21" t="s">
        <v>38</v>
      </c>
      <c r="M686" s="12"/>
    </row>
    <row r="687" spans="1:13" ht="18" customHeight="1">
      <c r="A687" s="4">
        <v>686</v>
      </c>
      <c r="B687" s="37">
        <v>42242</v>
      </c>
      <c r="C687" s="34" t="s">
        <v>27</v>
      </c>
      <c r="D687" s="34" t="s">
        <v>22</v>
      </c>
      <c r="E687" s="34" t="s">
        <v>39</v>
      </c>
      <c r="F687" s="34" t="s">
        <v>21</v>
      </c>
      <c r="G687" s="21"/>
      <c r="H687" s="21"/>
      <c r="I687" s="21" t="s">
        <v>14</v>
      </c>
      <c r="J687" s="21" t="s">
        <v>37</v>
      </c>
      <c r="M687" s="12"/>
    </row>
    <row r="688" spans="1:13" ht="18" customHeight="1">
      <c r="A688" s="4">
        <v>687</v>
      </c>
      <c r="B688" s="37">
        <v>42243</v>
      </c>
      <c r="C688" s="34" t="s">
        <v>34</v>
      </c>
      <c r="D688" s="34" t="s">
        <v>16</v>
      </c>
      <c r="E688" s="34" t="s">
        <v>24</v>
      </c>
      <c r="F688" s="34" t="s">
        <v>15</v>
      </c>
      <c r="G688" s="21"/>
      <c r="H688" s="21"/>
      <c r="I688" s="21" t="s">
        <v>26</v>
      </c>
      <c r="J688" s="21" t="s">
        <v>9</v>
      </c>
      <c r="M688" s="12"/>
    </row>
    <row r="689" spans="1:13" ht="18" customHeight="1">
      <c r="A689" s="4">
        <v>688</v>
      </c>
      <c r="B689" s="37">
        <v>42243</v>
      </c>
      <c r="C689" s="34" t="s">
        <v>41</v>
      </c>
      <c r="D689" s="34" t="s">
        <v>44</v>
      </c>
      <c r="E689" s="34" t="s">
        <v>12</v>
      </c>
      <c r="F689" s="34" t="s">
        <v>36</v>
      </c>
      <c r="G689" s="21"/>
      <c r="H689" s="21"/>
      <c r="I689" s="21" t="s">
        <v>31</v>
      </c>
      <c r="J689" s="21" t="s">
        <v>32</v>
      </c>
      <c r="M689" s="12"/>
    </row>
    <row r="690" spans="1:13" ht="18" customHeight="1">
      <c r="A690" s="4">
        <v>689</v>
      </c>
      <c r="B690" s="37">
        <v>42243</v>
      </c>
      <c r="C690" s="34" t="s">
        <v>48</v>
      </c>
      <c r="D690" s="34" t="s">
        <v>33</v>
      </c>
      <c r="E690" s="34" t="s">
        <v>17</v>
      </c>
      <c r="F690" s="34" t="s">
        <v>49</v>
      </c>
      <c r="G690" s="21"/>
      <c r="H690" s="21"/>
      <c r="I690" s="21" t="s">
        <v>13</v>
      </c>
      <c r="J690" s="21" t="s">
        <v>20</v>
      </c>
      <c r="M690" s="12"/>
    </row>
    <row r="691" spans="1:13" ht="18" customHeight="1">
      <c r="A691" s="4">
        <v>690</v>
      </c>
      <c r="B691" s="37">
        <v>42243</v>
      </c>
      <c r="C691" s="34" t="s">
        <v>43</v>
      </c>
      <c r="D691" s="34" t="s">
        <v>30</v>
      </c>
      <c r="E691" s="34" t="s">
        <v>6</v>
      </c>
      <c r="F691" s="34" t="s">
        <v>11</v>
      </c>
      <c r="G691" s="21"/>
      <c r="H691" s="21"/>
      <c r="I691" s="21" t="s">
        <v>19</v>
      </c>
      <c r="J691" s="21" t="s">
        <v>38</v>
      </c>
      <c r="M691" s="12"/>
    </row>
    <row r="692" spans="1:13" ht="18" customHeight="1">
      <c r="A692" s="4">
        <v>691</v>
      </c>
      <c r="B692" s="37">
        <v>42243</v>
      </c>
      <c r="C692" s="34" t="s">
        <v>22</v>
      </c>
      <c r="D692" s="34" t="s">
        <v>39</v>
      </c>
      <c r="E692" s="34" t="s">
        <v>21</v>
      </c>
      <c r="F692" s="34" t="s">
        <v>28</v>
      </c>
      <c r="G692" s="21"/>
      <c r="H692" s="21"/>
      <c r="I692" s="21" t="s">
        <v>14</v>
      </c>
      <c r="J692" s="21" t="s">
        <v>37</v>
      </c>
      <c r="M692" s="12"/>
    </row>
    <row r="693" spans="1:13" ht="18" customHeight="1">
      <c r="A693" s="4">
        <v>692</v>
      </c>
      <c r="B693" s="37">
        <v>42244</v>
      </c>
      <c r="C693" s="34" t="s">
        <v>39</v>
      </c>
      <c r="D693" s="34" t="s">
        <v>21</v>
      </c>
      <c r="E693" s="34" t="s">
        <v>131</v>
      </c>
      <c r="F693" s="34" t="s">
        <v>27</v>
      </c>
      <c r="G693" s="21"/>
      <c r="H693" s="21"/>
      <c r="I693" s="21" t="s">
        <v>13</v>
      </c>
      <c r="J693" s="21" t="s">
        <v>19</v>
      </c>
      <c r="M693" s="12"/>
    </row>
    <row r="694" spans="1:13" ht="18" customHeight="1">
      <c r="A694" s="4">
        <v>693</v>
      </c>
      <c r="B694" s="37">
        <v>42244</v>
      </c>
      <c r="C694" s="34" t="s">
        <v>44</v>
      </c>
      <c r="D694" s="36" t="s">
        <v>4</v>
      </c>
      <c r="E694" s="34" t="s">
        <v>157</v>
      </c>
      <c r="F694" s="34" t="s">
        <v>144</v>
      </c>
      <c r="G694" s="21"/>
      <c r="H694" s="21"/>
      <c r="I694" s="21" t="s">
        <v>9</v>
      </c>
      <c r="J694" s="21" t="s">
        <v>32</v>
      </c>
      <c r="M694" s="12"/>
    </row>
    <row r="695" spans="1:13" ht="18" customHeight="1">
      <c r="A695" s="4">
        <v>694</v>
      </c>
      <c r="B695" s="37">
        <v>42244</v>
      </c>
      <c r="C695" s="34" t="s">
        <v>23</v>
      </c>
      <c r="D695" s="34" t="s">
        <v>50</v>
      </c>
      <c r="E695" s="34" t="s">
        <v>7</v>
      </c>
      <c r="F695" s="34" t="s">
        <v>142</v>
      </c>
      <c r="G695" s="21"/>
      <c r="H695" s="21"/>
      <c r="I695" s="21" t="s">
        <v>38</v>
      </c>
      <c r="J695" s="21" t="s">
        <v>14</v>
      </c>
      <c r="M695" s="12"/>
    </row>
    <row r="696" spans="1:13" ht="18" customHeight="1">
      <c r="A696" s="4">
        <v>695</v>
      </c>
      <c r="B696" s="37">
        <v>42244</v>
      </c>
      <c r="C696" s="36" t="s">
        <v>18</v>
      </c>
      <c r="D696" s="34" t="s">
        <v>151</v>
      </c>
      <c r="E696" s="34" t="s">
        <v>29</v>
      </c>
      <c r="F696" s="34" t="s">
        <v>5</v>
      </c>
      <c r="G696" s="21"/>
      <c r="H696" s="21"/>
      <c r="I696" s="21" t="s">
        <v>8</v>
      </c>
      <c r="J696" s="21" t="s">
        <v>26</v>
      </c>
      <c r="M696" s="13"/>
    </row>
    <row r="697" spans="1:13" ht="18" customHeight="1">
      <c r="A697" s="4">
        <v>696</v>
      </c>
      <c r="B697" s="37">
        <v>42244</v>
      </c>
      <c r="C697" s="34" t="s">
        <v>33</v>
      </c>
      <c r="D697" s="34" t="s">
        <v>17</v>
      </c>
      <c r="E697" s="34" t="s">
        <v>49</v>
      </c>
      <c r="F697" s="34" t="s">
        <v>35</v>
      </c>
      <c r="G697" s="21"/>
      <c r="H697" s="21"/>
      <c r="I697" s="21" t="s">
        <v>37</v>
      </c>
      <c r="J697" s="21" t="s">
        <v>20</v>
      </c>
      <c r="M697" s="12"/>
    </row>
    <row r="698" spans="1:13" ht="18" customHeight="1">
      <c r="A698" s="4">
        <v>697</v>
      </c>
      <c r="B698" s="37">
        <v>42244</v>
      </c>
      <c r="C698" s="34" t="s">
        <v>16</v>
      </c>
      <c r="D698" s="34" t="s">
        <v>6</v>
      </c>
      <c r="E698" s="34" t="s">
        <v>15</v>
      </c>
      <c r="F698" s="34" t="s">
        <v>46</v>
      </c>
      <c r="G698" s="21"/>
      <c r="H698" s="21"/>
      <c r="I698" s="21" t="s">
        <v>25</v>
      </c>
      <c r="J698" s="21" t="s">
        <v>31</v>
      </c>
      <c r="M698" s="12"/>
    </row>
    <row r="699" spans="1:13" ht="18" customHeight="1">
      <c r="A699" s="4">
        <v>698</v>
      </c>
      <c r="B699" s="37">
        <v>42245</v>
      </c>
      <c r="C699" s="34" t="s">
        <v>4</v>
      </c>
      <c r="D699" s="34" t="s">
        <v>157</v>
      </c>
      <c r="E699" s="34" t="s">
        <v>144</v>
      </c>
      <c r="F699" s="34" t="s">
        <v>10</v>
      </c>
      <c r="G699" s="21"/>
      <c r="H699" s="21"/>
      <c r="I699" s="21" t="s">
        <v>9</v>
      </c>
      <c r="J699" s="21" t="s">
        <v>32</v>
      </c>
      <c r="M699" s="12"/>
    </row>
    <row r="700" spans="1:13" ht="18" customHeight="1">
      <c r="A700" s="4">
        <v>699</v>
      </c>
      <c r="B700" s="37">
        <v>42245</v>
      </c>
      <c r="C700" s="34" t="s">
        <v>6</v>
      </c>
      <c r="D700" s="34" t="s">
        <v>15</v>
      </c>
      <c r="E700" s="34" t="s">
        <v>46</v>
      </c>
      <c r="F700" s="34" t="s">
        <v>146</v>
      </c>
      <c r="G700" s="21"/>
      <c r="H700" s="21"/>
      <c r="I700" s="21" t="s">
        <v>25</v>
      </c>
      <c r="J700" s="21" t="s">
        <v>31</v>
      </c>
      <c r="M700" s="12"/>
    </row>
    <row r="701" spans="1:13" ht="18" customHeight="1">
      <c r="A701" s="4">
        <v>700</v>
      </c>
      <c r="B701" s="37">
        <v>42245</v>
      </c>
      <c r="C701" s="34" t="s">
        <v>151</v>
      </c>
      <c r="D701" s="34" t="s">
        <v>29</v>
      </c>
      <c r="E701" s="34" t="s">
        <v>5</v>
      </c>
      <c r="F701" s="34" t="s">
        <v>22</v>
      </c>
      <c r="G701" s="21"/>
      <c r="H701" s="21"/>
      <c r="I701" s="21" t="s">
        <v>8</v>
      </c>
      <c r="J701" s="21" t="s">
        <v>26</v>
      </c>
      <c r="M701" s="12"/>
    </row>
    <row r="702" spans="1:13" ht="18" customHeight="1">
      <c r="A702" s="4">
        <v>701</v>
      </c>
      <c r="B702" s="37">
        <v>42245</v>
      </c>
      <c r="C702" s="34" t="s">
        <v>50</v>
      </c>
      <c r="D702" s="34" t="s">
        <v>7</v>
      </c>
      <c r="E702" s="34" t="s">
        <v>142</v>
      </c>
      <c r="F702" s="34" t="s">
        <v>132</v>
      </c>
      <c r="G702" s="21"/>
      <c r="H702" s="21"/>
      <c r="I702" s="21" t="s">
        <v>38</v>
      </c>
      <c r="J702" s="21" t="s">
        <v>14</v>
      </c>
      <c r="M702" s="12"/>
    </row>
    <row r="703" spans="1:13" ht="18" customHeight="1">
      <c r="A703" s="4">
        <v>702</v>
      </c>
      <c r="B703" s="37">
        <v>42245</v>
      </c>
      <c r="C703" s="34" t="s">
        <v>21</v>
      </c>
      <c r="D703" s="34" t="s">
        <v>131</v>
      </c>
      <c r="E703" s="34" t="s">
        <v>27</v>
      </c>
      <c r="F703" s="34" t="s">
        <v>41</v>
      </c>
      <c r="G703" s="21"/>
      <c r="H703" s="21"/>
      <c r="I703" s="21" t="s">
        <v>13</v>
      </c>
      <c r="J703" s="21" t="s">
        <v>19</v>
      </c>
      <c r="M703" s="12"/>
    </row>
    <row r="704" spans="1:13" ht="18" customHeight="1">
      <c r="A704" s="4">
        <v>703</v>
      </c>
      <c r="B704" s="37">
        <v>42245</v>
      </c>
      <c r="C704" s="34" t="s">
        <v>17</v>
      </c>
      <c r="D704" s="34" t="s">
        <v>49</v>
      </c>
      <c r="E704" s="34" t="s">
        <v>35</v>
      </c>
      <c r="F704" s="34" t="s">
        <v>42</v>
      </c>
      <c r="G704" s="21"/>
      <c r="H704" s="21"/>
      <c r="I704" s="21" t="s">
        <v>37</v>
      </c>
      <c r="J704" s="21" t="s">
        <v>20</v>
      </c>
      <c r="M704" s="12"/>
    </row>
    <row r="705" spans="1:13" ht="18" customHeight="1">
      <c r="A705" s="4">
        <v>704</v>
      </c>
      <c r="B705" s="37">
        <v>42246</v>
      </c>
      <c r="C705" s="34" t="s">
        <v>7</v>
      </c>
      <c r="D705" s="34" t="s">
        <v>142</v>
      </c>
      <c r="E705" s="34" t="s">
        <v>132</v>
      </c>
      <c r="F705" s="34" t="s">
        <v>23</v>
      </c>
      <c r="G705" s="21"/>
      <c r="H705" s="21"/>
      <c r="I705" s="21" t="s">
        <v>38</v>
      </c>
      <c r="J705" s="21" t="s">
        <v>14</v>
      </c>
      <c r="M705" s="12"/>
    </row>
    <row r="706" spans="1:13" ht="18" customHeight="1">
      <c r="A706" s="4">
        <v>705</v>
      </c>
      <c r="B706" s="37">
        <v>42246</v>
      </c>
      <c r="C706" s="34" t="s">
        <v>49</v>
      </c>
      <c r="D706" s="34" t="s">
        <v>35</v>
      </c>
      <c r="E706" s="34" t="s">
        <v>42</v>
      </c>
      <c r="F706" s="34" t="s">
        <v>33</v>
      </c>
      <c r="G706" s="21"/>
      <c r="H706" s="21"/>
      <c r="I706" s="21" t="s">
        <v>37</v>
      </c>
      <c r="J706" s="21" t="s">
        <v>20</v>
      </c>
      <c r="M706" s="12"/>
    </row>
    <row r="707" spans="1:13" ht="18" customHeight="1">
      <c r="A707" s="4">
        <v>706</v>
      </c>
      <c r="B707" s="37">
        <v>42246</v>
      </c>
      <c r="C707" s="34" t="s">
        <v>29</v>
      </c>
      <c r="D707" s="34" t="s">
        <v>5</v>
      </c>
      <c r="E707" s="34" t="s">
        <v>22</v>
      </c>
      <c r="F707" s="34" t="s">
        <v>18</v>
      </c>
      <c r="G707" s="21"/>
      <c r="H707" s="21"/>
      <c r="I707" s="21" t="s">
        <v>8</v>
      </c>
      <c r="J707" s="21" t="s">
        <v>26</v>
      </c>
      <c r="M707" s="12"/>
    </row>
    <row r="708" spans="1:13" ht="18" customHeight="1">
      <c r="A708" s="4">
        <v>707</v>
      </c>
      <c r="B708" s="37">
        <v>42246</v>
      </c>
      <c r="C708" s="34" t="s">
        <v>131</v>
      </c>
      <c r="D708" s="34" t="s">
        <v>27</v>
      </c>
      <c r="E708" s="34" t="s">
        <v>41</v>
      </c>
      <c r="F708" s="34" t="s">
        <v>39</v>
      </c>
      <c r="G708" s="21"/>
      <c r="H708" s="21"/>
      <c r="I708" s="21" t="s">
        <v>13</v>
      </c>
      <c r="J708" s="21" t="s">
        <v>19</v>
      </c>
      <c r="M708" s="12"/>
    </row>
    <row r="709" spans="1:13" ht="18" customHeight="1">
      <c r="A709" s="4">
        <v>708</v>
      </c>
      <c r="B709" s="37">
        <v>42246</v>
      </c>
      <c r="C709" s="34" t="s">
        <v>15</v>
      </c>
      <c r="D709" s="34" t="s">
        <v>46</v>
      </c>
      <c r="E709" s="34" t="s">
        <v>146</v>
      </c>
      <c r="F709" s="34" t="s">
        <v>16</v>
      </c>
      <c r="G709" s="21"/>
      <c r="H709" s="21"/>
      <c r="I709" s="21" t="s">
        <v>25</v>
      </c>
      <c r="J709" s="21" t="s">
        <v>31</v>
      </c>
      <c r="M709" s="12"/>
    </row>
    <row r="710" spans="1:13" ht="18" customHeight="1">
      <c r="A710" s="4">
        <v>709</v>
      </c>
      <c r="B710" s="37">
        <v>42247</v>
      </c>
      <c r="C710" s="34" t="s">
        <v>144</v>
      </c>
      <c r="D710" s="34" t="s">
        <v>10</v>
      </c>
      <c r="E710" s="34" t="s">
        <v>44</v>
      </c>
      <c r="F710" s="34" t="s">
        <v>4</v>
      </c>
      <c r="G710" s="21"/>
      <c r="H710" s="21"/>
      <c r="I710" s="21" t="s">
        <v>9</v>
      </c>
      <c r="J710" s="21" t="s">
        <v>32</v>
      </c>
      <c r="M710" s="12"/>
    </row>
    <row r="711" spans="1:13" ht="18" customHeight="1">
      <c r="A711" s="4">
        <v>710</v>
      </c>
      <c r="B711" s="37">
        <v>42248</v>
      </c>
      <c r="C711" s="34" t="s">
        <v>35</v>
      </c>
      <c r="D711" s="34" t="s">
        <v>18</v>
      </c>
      <c r="E711" s="34" t="s">
        <v>28</v>
      </c>
      <c r="F711" s="34" t="s">
        <v>157</v>
      </c>
      <c r="G711" s="21"/>
      <c r="H711" s="21"/>
      <c r="I711" s="21" t="s">
        <v>32</v>
      </c>
      <c r="J711" s="21" t="s">
        <v>25</v>
      </c>
      <c r="M711" s="12"/>
    </row>
    <row r="712" spans="1:13" ht="18" customHeight="1">
      <c r="A712" s="4">
        <v>711</v>
      </c>
      <c r="B712" s="37">
        <v>42248</v>
      </c>
      <c r="C712" s="34" t="s">
        <v>56</v>
      </c>
      <c r="D712" s="34" t="s">
        <v>12</v>
      </c>
      <c r="E712" s="34" t="s">
        <v>39</v>
      </c>
      <c r="F712" s="34" t="s">
        <v>21</v>
      </c>
      <c r="G712" s="21"/>
      <c r="H712" s="21"/>
      <c r="I712" s="21" t="s">
        <v>9</v>
      </c>
      <c r="J712" s="21" t="s">
        <v>26</v>
      </c>
      <c r="M712" s="12"/>
    </row>
    <row r="713" spans="1:13" ht="18" customHeight="1">
      <c r="A713" s="4">
        <v>712</v>
      </c>
      <c r="B713" s="37">
        <v>42248</v>
      </c>
      <c r="C713" s="34" t="s">
        <v>30</v>
      </c>
      <c r="D713" s="34" t="s">
        <v>41</v>
      </c>
      <c r="E713" s="34" t="s">
        <v>4</v>
      </c>
      <c r="F713" s="34" t="s">
        <v>17</v>
      </c>
      <c r="G713" s="21"/>
      <c r="H713" s="21"/>
      <c r="I713" s="21" t="s">
        <v>31</v>
      </c>
      <c r="J713" s="21" t="s">
        <v>8</v>
      </c>
      <c r="M713" s="12"/>
    </row>
    <row r="714" spans="1:13" ht="18" customHeight="1">
      <c r="A714" s="4">
        <v>713</v>
      </c>
      <c r="B714" s="37">
        <v>42248</v>
      </c>
      <c r="C714" s="34" t="s">
        <v>22</v>
      </c>
      <c r="D714" s="34" t="s">
        <v>132</v>
      </c>
      <c r="E714" s="36" t="s">
        <v>36</v>
      </c>
      <c r="F714" s="34" t="s">
        <v>29</v>
      </c>
      <c r="G714" s="21"/>
      <c r="H714" s="21"/>
      <c r="I714" s="21" t="s">
        <v>20</v>
      </c>
      <c r="J714" s="21" t="s">
        <v>13</v>
      </c>
      <c r="M714" s="12"/>
    </row>
    <row r="715" spans="1:13" ht="18" customHeight="1">
      <c r="A715" s="4">
        <v>714</v>
      </c>
      <c r="B715" s="37">
        <v>42249</v>
      </c>
      <c r="C715" s="34" t="s">
        <v>72</v>
      </c>
      <c r="D715" s="34" t="s">
        <v>161</v>
      </c>
      <c r="E715" s="34" t="s">
        <v>50</v>
      </c>
      <c r="F715" s="34" t="s">
        <v>7</v>
      </c>
      <c r="G715" s="21"/>
      <c r="H715" s="21"/>
      <c r="I715" s="21" t="s">
        <v>37</v>
      </c>
      <c r="J715" s="21" t="s">
        <v>14</v>
      </c>
      <c r="M715" s="12"/>
    </row>
    <row r="716" spans="1:13" ht="18" customHeight="1">
      <c r="A716" s="4">
        <v>715</v>
      </c>
      <c r="B716" s="37">
        <v>42249</v>
      </c>
      <c r="C716" s="34" t="s">
        <v>132</v>
      </c>
      <c r="D716" s="36" t="s">
        <v>36</v>
      </c>
      <c r="E716" s="34" t="s">
        <v>29</v>
      </c>
      <c r="F716" s="34" t="s">
        <v>43</v>
      </c>
      <c r="G716" s="21"/>
      <c r="H716" s="21"/>
      <c r="I716" s="21" t="s">
        <v>20</v>
      </c>
      <c r="J716" s="21" t="s">
        <v>13</v>
      </c>
      <c r="M716" s="12"/>
    </row>
    <row r="717" spans="1:13" ht="18" customHeight="1">
      <c r="A717" s="4">
        <v>716</v>
      </c>
      <c r="B717" s="37">
        <v>42249</v>
      </c>
      <c r="C717" s="34" t="s">
        <v>41</v>
      </c>
      <c r="D717" s="34" t="s">
        <v>4</v>
      </c>
      <c r="E717" s="34" t="s">
        <v>17</v>
      </c>
      <c r="F717" s="34" t="s">
        <v>151</v>
      </c>
      <c r="G717" s="21"/>
      <c r="H717" s="21"/>
      <c r="I717" s="21" t="s">
        <v>31</v>
      </c>
      <c r="J717" s="21" t="s">
        <v>8</v>
      </c>
      <c r="M717" s="12"/>
    </row>
    <row r="718" spans="1:13" ht="18" customHeight="1">
      <c r="A718" s="4">
        <v>717</v>
      </c>
      <c r="B718" s="37">
        <v>42249</v>
      </c>
      <c r="C718" s="34" t="s">
        <v>24</v>
      </c>
      <c r="D718" s="34" t="s">
        <v>153</v>
      </c>
      <c r="E718" s="34" t="s">
        <v>47</v>
      </c>
      <c r="F718" s="34" t="s">
        <v>34</v>
      </c>
      <c r="G718" s="21"/>
      <c r="H718" s="21"/>
      <c r="I718" s="21" t="s">
        <v>38</v>
      </c>
      <c r="J718" s="21" t="s">
        <v>19</v>
      </c>
      <c r="M718" s="12"/>
    </row>
    <row r="719" spans="1:13" ht="18" customHeight="1">
      <c r="A719" s="4">
        <v>718</v>
      </c>
      <c r="B719" s="37">
        <v>42249</v>
      </c>
      <c r="C719" s="34" t="s">
        <v>18</v>
      </c>
      <c r="D719" s="34" t="s">
        <v>28</v>
      </c>
      <c r="E719" s="34" t="s">
        <v>157</v>
      </c>
      <c r="F719" s="34" t="s">
        <v>131</v>
      </c>
      <c r="G719" s="21"/>
      <c r="H719" s="21"/>
      <c r="I719" s="21" t="s">
        <v>32</v>
      </c>
      <c r="J719" s="21" t="s">
        <v>25</v>
      </c>
      <c r="M719" s="12"/>
    </row>
    <row r="720" spans="1:13" ht="18" customHeight="1">
      <c r="A720" s="4">
        <v>719</v>
      </c>
      <c r="B720" s="37">
        <v>42249</v>
      </c>
      <c r="C720" s="34" t="s">
        <v>12</v>
      </c>
      <c r="D720" s="34" t="s">
        <v>39</v>
      </c>
      <c r="E720" s="34" t="s">
        <v>21</v>
      </c>
      <c r="F720" s="34" t="s">
        <v>49</v>
      </c>
      <c r="G720" s="21"/>
      <c r="H720" s="21"/>
      <c r="I720" s="21" t="s">
        <v>9</v>
      </c>
      <c r="J720" s="21" t="s">
        <v>26</v>
      </c>
      <c r="M720" s="12"/>
    </row>
    <row r="721" spans="1:13" ht="18" customHeight="1">
      <c r="A721" s="4">
        <v>720</v>
      </c>
      <c r="B721" s="37">
        <v>42250</v>
      </c>
      <c r="C721" s="34" t="s">
        <v>4</v>
      </c>
      <c r="D721" s="34" t="s">
        <v>17</v>
      </c>
      <c r="E721" s="34" t="s">
        <v>151</v>
      </c>
      <c r="F721" s="34" t="s">
        <v>30</v>
      </c>
      <c r="G721" s="21"/>
      <c r="H721" s="21"/>
      <c r="I721" s="21" t="s">
        <v>31</v>
      </c>
      <c r="J721" s="21" t="s">
        <v>8</v>
      </c>
      <c r="M721" s="12"/>
    </row>
    <row r="722" spans="1:13" ht="18" customHeight="1">
      <c r="A722" s="4">
        <v>721</v>
      </c>
      <c r="B722" s="37">
        <v>42250</v>
      </c>
      <c r="C722" s="34" t="s">
        <v>153</v>
      </c>
      <c r="D722" s="34" t="s">
        <v>47</v>
      </c>
      <c r="E722" s="34" t="s">
        <v>34</v>
      </c>
      <c r="F722" s="34" t="s">
        <v>46</v>
      </c>
      <c r="G722" s="21"/>
      <c r="H722" s="21"/>
      <c r="I722" s="21" t="s">
        <v>38</v>
      </c>
      <c r="J722" s="21" t="s">
        <v>19</v>
      </c>
      <c r="M722" s="12"/>
    </row>
    <row r="723" spans="1:13" ht="18" customHeight="1">
      <c r="A723" s="4">
        <v>722</v>
      </c>
      <c r="B723" s="37">
        <v>42250</v>
      </c>
      <c r="C723" s="34" t="s">
        <v>36</v>
      </c>
      <c r="D723" s="34" t="s">
        <v>29</v>
      </c>
      <c r="E723" s="34" t="s">
        <v>43</v>
      </c>
      <c r="F723" s="34" t="s">
        <v>22</v>
      </c>
      <c r="G723" s="21"/>
      <c r="H723" s="21"/>
      <c r="I723" s="21" t="s">
        <v>20</v>
      </c>
      <c r="J723" s="21" t="s">
        <v>13</v>
      </c>
      <c r="M723" s="12"/>
    </row>
    <row r="724" spans="1:13" ht="18" customHeight="1">
      <c r="A724" s="4">
        <v>723</v>
      </c>
      <c r="B724" s="37">
        <v>42250</v>
      </c>
      <c r="C724" s="34" t="s">
        <v>28</v>
      </c>
      <c r="D724" s="34" t="s">
        <v>157</v>
      </c>
      <c r="E724" s="34" t="s">
        <v>131</v>
      </c>
      <c r="F724" s="34" t="s">
        <v>35</v>
      </c>
      <c r="G724" s="21"/>
      <c r="H724" s="21"/>
      <c r="I724" s="21" t="s">
        <v>32</v>
      </c>
      <c r="J724" s="21" t="s">
        <v>25</v>
      </c>
      <c r="M724" s="12"/>
    </row>
    <row r="725" spans="1:13" ht="18" customHeight="1">
      <c r="A725" s="4">
        <v>724</v>
      </c>
      <c r="B725" s="37">
        <v>42251</v>
      </c>
      <c r="C725" s="36" t="s">
        <v>47</v>
      </c>
      <c r="D725" s="34" t="s">
        <v>146</v>
      </c>
      <c r="E725" s="34" t="s">
        <v>16</v>
      </c>
      <c r="F725" s="34" t="s">
        <v>5</v>
      </c>
      <c r="G725" s="21"/>
      <c r="H725" s="21"/>
      <c r="I725" s="21" t="s">
        <v>20</v>
      </c>
      <c r="J725" s="21" t="s">
        <v>38</v>
      </c>
      <c r="M725" s="13"/>
    </row>
    <row r="726" spans="1:13" ht="18" customHeight="1">
      <c r="A726" s="4">
        <v>725</v>
      </c>
      <c r="B726" s="37">
        <v>42251</v>
      </c>
      <c r="C726" s="34" t="s">
        <v>10</v>
      </c>
      <c r="D726" s="34" t="s">
        <v>21</v>
      </c>
      <c r="E726" s="34" t="s">
        <v>35</v>
      </c>
      <c r="F726" s="34" t="s">
        <v>41</v>
      </c>
      <c r="G726" s="21"/>
      <c r="H726" s="21"/>
      <c r="I726" s="21" t="s">
        <v>13</v>
      </c>
      <c r="J726" s="21" t="s">
        <v>37</v>
      </c>
      <c r="M726" s="12"/>
    </row>
    <row r="727" spans="1:13" ht="18" customHeight="1">
      <c r="A727" s="4">
        <v>726</v>
      </c>
      <c r="B727" s="37">
        <v>42251</v>
      </c>
      <c r="C727" s="34" t="s">
        <v>29</v>
      </c>
      <c r="D727" s="34" t="s">
        <v>42</v>
      </c>
      <c r="E727" s="34" t="s">
        <v>30</v>
      </c>
      <c r="F727" s="34" t="s">
        <v>56</v>
      </c>
      <c r="G727" s="21"/>
      <c r="H727" s="21"/>
      <c r="I727" s="21" t="s">
        <v>14</v>
      </c>
      <c r="J727" s="21" t="s">
        <v>19</v>
      </c>
      <c r="M727" s="12"/>
    </row>
    <row r="728" spans="1:13" ht="18" customHeight="1">
      <c r="A728" s="4">
        <v>727</v>
      </c>
      <c r="B728" s="37">
        <v>42251</v>
      </c>
      <c r="C728" s="34" t="s">
        <v>142</v>
      </c>
      <c r="D728" s="34" t="s">
        <v>44</v>
      </c>
      <c r="E728" s="34" t="s">
        <v>33</v>
      </c>
      <c r="F728" s="34" t="s">
        <v>11</v>
      </c>
      <c r="G728" s="21"/>
      <c r="H728" s="21"/>
      <c r="I728" s="21" t="s">
        <v>25</v>
      </c>
      <c r="J728" s="21" t="s">
        <v>9</v>
      </c>
      <c r="M728" s="12"/>
    </row>
    <row r="729" spans="1:13" ht="18" customHeight="1">
      <c r="A729" s="4">
        <v>728</v>
      </c>
      <c r="B729" s="37">
        <v>42251</v>
      </c>
      <c r="C729" s="34" t="s">
        <v>27</v>
      </c>
      <c r="D729" s="34" t="s">
        <v>55</v>
      </c>
      <c r="E729" s="34" t="s">
        <v>40</v>
      </c>
      <c r="F729" s="34" t="s">
        <v>6</v>
      </c>
      <c r="G729" s="21"/>
      <c r="H729" s="21"/>
      <c r="I729" s="21" t="s">
        <v>8</v>
      </c>
      <c r="J729" s="21" t="s">
        <v>32</v>
      </c>
      <c r="M729" s="12"/>
    </row>
    <row r="730" spans="1:13" ht="18" customHeight="1">
      <c r="A730" s="4">
        <v>729</v>
      </c>
      <c r="B730" s="37">
        <v>42252</v>
      </c>
      <c r="C730" s="34" t="s">
        <v>45</v>
      </c>
      <c r="D730" s="34" t="s">
        <v>23</v>
      </c>
      <c r="E730" s="34" t="s">
        <v>24</v>
      </c>
      <c r="F730" s="34" t="s">
        <v>72</v>
      </c>
      <c r="G730" s="21"/>
      <c r="H730" s="21"/>
      <c r="I730" s="21" t="s">
        <v>26</v>
      </c>
      <c r="J730" s="21" t="s">
        <v>31</v>
      </c>
      <c r="M730" s="12"/>
    </row>
    <row r="731" spans="1:13" ht="18" customHeight="1">
      <c r="A731" s="4">
        <v>730</v>
      </c>
      <c r="B731" s="37">
        <v>42252</v>
      </c>
      <c r="C731" s="34" t="s">
        <v>55</v>
      </c>
      <c r="D731" s="34" t="s">
        <v>40</v>
      </c>
      <c r="E731" s="34" t="s">
        <v>6</v>
      </c>
      <c r="F731" s="34" t="s">
        <v>12</v>
      </c>
      <c r="G731" s="21"/>
      <c r="H731" s="21"/>
      <c r="I731" s="21" t="s">
        <v>8</v>
      </c>
      <c r="J731" s="21" t="s">
        <v>32</v>
      </c>
      <c r="M731" s="12"/>
    </row>
    <row r="732" spans="1:13" ht="18" customHeight="1">
      <c r="A732" s="4">
        <v>731</v>
      </c>
      <c r="B732" s="37">
        <v>42252</v>
      </c>
      <c r="C732" s="34" t="s">
        <v>42</v>
      </c>
      <c r="D732" s="34" t="s">
        <v>30</v>
      </c>
      <c r="E732" s="34" t="s">
        <v>56</v>
      </c>
      <c r="F732" s="34" t="s">
        <v>144</v>
      </c>
      <c r="G732" s="21"/>
      <c r="H732" s="21"/>
      <c r="I732" s="21" t="s">
        <v>14</v>
      </c>
      <c r="J732" s="21" t="s">
        <v>19</v>
      </c>
      <c r="M732" s="12"/>
    </row>
    <row r="733" spans="1:13" ht="18" customHeight="1">
      <c r="A733" s="4">
        <v>732</v>
      </c>
      <c r="B733" s="37">
        <v>42252</v>
      </c>
      <c r="C733" s="34" t="s">
        <v>44</v>
      </c>
      <c r="D733" s="34" t="s">
        <v>33</v>
      </c>
      <c r="E733" s="34" t="s">
        <v>11</v>
      </c>
      <c r="F733" s="34" t="s">
        <v>153</v>
      </c>
      <c r="G733" s="21"/>
      <c r="H733" s="21"/>
      <c r="I733" s="21" t="s">
        <v>25</v>
      </c>
      <c r="J733" s="21" t="s">
        <v>9</v>
      </c>
      <c r="M733" s="12"/>
    </row>
    <row r="734" spans="1:13" ht="18" customHeight="1">
      <c r="A734" s="4">
        <v>733</v>
      </c>
      <c r="B734" s="37">
        <v>42252</v>
      </c>
      <c r="C734" s="34" t="s">
        <v>21</v>
      </c>
      <c r="D734" s="34" t="s">
        <v>35</v>
      </c>
      <c r="E734" s="34" t="s">
        <v>18</v>
      </c>
      <c r="F734" s="34" t="s">
        <v>48</v>
      </c>
      <c r="G734" s="21"/>
      <c r="H734" s="21"/>
      <c r="I734" s="21" t="s">
        <v>13</v>
      </c>
      <c r="J734" s="21" t="s">
        <v>37</v>
      </c>
      <c r="M734" s="12"/>
    </row>
    <row r="735" spans="1:13" ht="18" customHeight="1">
      <c r="A735" s="4">
        <v>734</v>
      </c>
      <c r="B735" s="37">
        <v>42252</v>
      </c>
      <c r="C735" s="34" t="s">
        <v>146</v>
      </c>
      <c r="D735" s="34" t="s">
        <v>16</v>
      </c>
      <c r="E735" s="34" t="s">
        <v>5</v>
      </c>
      <c r="F735" s="34" t="s">
        <v>15</v>
      </c>
      <c r="G735" s="21"/>
      <c r="H735" s="21"/>
      <c r="I735" s="21" t="s">
        <v>20</v>
      </c>
      <c r="J735" s="21" t="s">
        <v>38</v>
      </c>
      <c r="M735" s="12"/>
    </row>
    <row r="736" spans="1:13" ht="18" customHeight="1">
      <c r="A736" s="4">
        <v>735</v>
      </c>
      <c r="B736" s="37">
        <v>42253</v>
      </c>
      <c r="C736" s="34" t="s">
        <v>40</v>
      </c>
      <c r="D736" s="34" t="s">
        <v>6</v>
      </c>
      <c r="E736" s="34" t="s">
        <v>12</v>
      </c>
      <c r="F736" s="34" t="s">
        <v>27</v>
      </c>
      <c r="G736" s="21"/>
      <c r="H736" s="21"/>
      <c r="I736" s="21" t="s">
        <v>8</v>
      </c>
      <c r="J736" s="21" t="s">
        <v>32</v>
      </c>
      <c r="M736" s="12"/>
    </row>
    <row r="737" spans="1:13" ht="18" customHeight="1">
      <c r="A737" s="4">
        <v>736</v>
      </c>
      <c r="B737" s="37">
        <v>42253</v>
      </c>
      <c r="C737" s="34" t="s">
        <v>30</v>
      </c>
      <c r="D737" s="34" t="s">
        <v>56</v>
      </c>
      <c r="E737" s="34" t="s">
        <v>144</v>
      </c>
      <c r="F737" s="34" t="s">
        <v>29</v>
      </c>
      <c r="G737" s="21"/>
      <c r="H737" s="21"/>
      <c r="I737" s="21" t="s">
        <v>14</v>
      </c>
      <c r="J737" s="21" t="s">
        <v>19</v>
      </c>
      <c r="M737" s="12"/>
    </row>
    <row r="738" spans="1:13" ht="18" customHeight="1">
      <c r="A738" s="4">
        <v>737</v>
      </c>
      <c r="B738" s="37">
        <v>42253</v>
      </c>
      <c r="C738" s="34" t="s">
        <v>33</v>
      </c>
      <c r="D738" s="34" t="s">
        <v>11</v>
      </c>
      <c r="E738" s="34" t="s">
        <v>153</v>
      </c>
      <c r="F738" s="34" t="s">
        <v>142</v>
      </c>
      <c r="G738" s="21"/>
      <c r="H738" s="21"/>
      <c r="I738" s="21" t="s">
        <v>25</v>
      </c>
      <c r="J738" s="21" t="s">
        <v>9</v>
      </c>
      <c r="M738" s="12"/>
    </row>
    <row r="739" spans="1:13" ht="18" customHeight="1">
      <c r="A739" s="4">
        <v>738</v>
      </c>
      <c r="B739" s="37">
        <v>42253</v>
      </c>
      <c r="C739" s="34" t="s">
        <v>16</v>
      </c>
      <c r="D739" s="34" t="s">
        <v>5</v>
      </c>
      <c r="E739" s="34" t="s">
        <v>15</v>
      </c>
      <c r="F739" s="34" t="s">
        <v>47</v>
      </c>
      <c r="G739" s="21"/>
      <c r="H739" s="21"/>
      <c r="I739" s="21" t="s">
        <v>20</v>
      </c>
      <c r="J739" s="21" t="s">
        <v>38</v>
      </c>
      <c r="M739" s="12"/>
    </row>
    <row r="740" spans="1:13" ht="18" customHeight="1">
      <c r="A740" s="4">
        <v>739</v>
      </c>
      <c r="B740" s="37">
        <v>42255</v>
      </c>
      <c r="C740" s="34" t="s">
        <v>41</v>
      </c>
      <c r="D740" s="34" t="s">
        <v>48</v>
      </c>
      <c r="E740" s="34" t="s">
        <v>22</v>
      </c>
      <c r="F740" s="34" t="s">
        <v>55</v>
      </c>
      <c r="G740" s="21"/>
      <c r="H740" s="21"/>
      <c r="I740" s="21" t="s">
        <v>32</v>
      </c>
      <c r="J740" s="21" t="s">
        <v>26</v>
      </c>
      <c r="M740" s="12"/>
    </row>
    <row r="741" spans="1:13" ht="18" customHeight="1">
      <c r="A741" s="4">
        <v>740</v>
      </c>
      <c r="B741" s="37">
        <v>42255</v>
      </c>
      <c r="C741" s="34" t="s">
        <v>6</v>
      </c>
      <c r="D741" s="34" t="s">
        <v>43</v>
      </c>
      <c r="E741" s="34" t="s">
        <v>27</v>
      </c>
      <c r="F741" s="34" t="s">
        <v>146</v>
      </c>
      <c r="G741" s="21"/>
      <c r="H741" s="21"/>
      <c r="I741" s="21" t="s">
        <v>9</v>
      </c>
      <c r="J741" s="21" t="s">
        <v>8</v>
      </c>
      <c r="M741" s="12"/>
    </row>
    <row r="742" spans="1:13" ht="18" customHeight="1">
      <c r="A742" s="4">
        <v>741</v>
      </c>
      <c r="B742" s="37">
        <v>42255</v>
      </c>
      <c r="C742" s="34" t="s">
        <v>18</v>
      </c>
      <c r="D742" s="34" t="s">
        <v>50</v>
      </c>
      <c r="E742" s="34" t="s">
        <v>47</v>
      </c>
      <c r="F742" s="34" t="s">
        <v>40</v>
      </c>
      <c r="G742" s="21"/>
      <c r="H742" s="21"/>
      <c r="I742" s="21" t="s">
        <v>31</v>
      </c>
      <c r="J742" s="21" t="s">
        <v>25</v>
      </c>
      <c r="M742" s="12"/>
    </row>
    <row r="743" spans="1:13" ht="18" customHeight="1">
      <c r="A743" s="4">
        <v>742</v>
      </c>
      <c r="B743" s="37">
        <v>42255</v>
      </c>
      <c r="C743" s="34" t="s">
        <v>17</v>
      </c>
      <c r="D743" s="34" t="s">
        <v>12</v>
      </c>
      <c r="E743" s="34" t="s">
        <v>46</v>
      </c>
      <c r="F743" s="34" t="s">
        <v>44</v>
      </c>
      <c r="G743" s="21"/>
      <c r="H743" s="21"/>
      <c r="I743" s="21" t="s">
        <v>19</v>
      </c>
      <c r="J743" s="21" t="s">
        <v>20</v>
      </c>
      <c r="M743" s="12"/>
    </row>
    <row r="744" spans="1:13" ht="18" customHeight="1">
      <c r="A744" s="4">
        <v>743</v>
      </c>
      <c r="B744" s="37">
        <v>42256</v>
      </c>
      <c r="C744" s="34" t="s">
        <v>48</v>
      </c>
      <c r="D744" s="34" t="s">
        <v>22</v>
      </c>
      <c r="E744" s="34" t="s">
        <v>55</v>
      </c>
      <c r="F744" s="34" t="s">
        <v>35</v>
      </c>
      <c r="G744" s="21"/>
      <c r="H744" s="21"/>
      <c r="I744" s="21" t="s">
        <v>32</v>
      </c>
      <c r="J744" s="21" t="s">
        <v>26</v>
      </c>
      <c r="M744" s="12"/>
    </row>
    <row r="745" spans="1:13" ht="18" customHeight="1">
      <c r="A745" s="4">
        <v>744</v>
      </c>
      <c r="B745" s="37">
        <v>42256</v>
      </c>
      <c r="C745" s="34" t="s">
        <v>43</v>
      </c>
      <c r="D745" s="34" t="s">
        <v>27</v>
      </c>
      <c r="E745" s="34" t="s">
        <v>146</v>
      </c>
      <c r="F745" s="34" t="s">
        <v>36</v>
      </c>
      <c r="G745" s="21"/>
      <c r="H745" s="21"/>
      <c r="I745" s="21" t="s">
        <v>9</v>
      </c>
      <c r="J745" s="21" t="s">
        <v>8</v>
      </c>
      <c r="M745" s="12"/>
    </row>
    <row r="746" spans="1:13" ht="18" customHeight="1">
      <c r="A746" s="4">
        <v>745</v>
      </c>
      <c r="B746" s="37">
        <v>42256</v>
      </c>
      <c r="C746" s="34" t="s">
        <v>15</v>
      </c>
      <c r="D746" s="34" t="s">
        <v>142</v>
      </c>
      <c r="E746" s="34" t="s">
        <v>34</v>
      </c>
      <c r="F746" s="34" t="s">
        <v>16</v>
      </c>
      <c r="G746" s="21"/>
      <c r="H746" s="21"/>
      <c r="I746" s="21" t="s">
        <v>38</v>
      </c>
      <c r="J746" s="21" t="s">
        <v>37</v>
      </c>
      <c r="M746" s="12"/>
    </row>
    <row r="747" spans="1:13" ht="18" customHeight="1">
      <c r="A747" s="4">
        <v>746</v>
      </c>
      <c r="B747" s="37">
        <v>42256</v>
      </c>
      <c r="C747" s="34" t="s">
        <v>50</v>
      </c>
      <c r="D747" s="34" t="s">
        <v>47</v>
      </c>
      <c r="E747" s="34" t="s">
        <v>40</v>
      </c>
      <c r="F747" s="34" t="s">
        <v>4</v>
      </c>
      <c r="G747" s="21"/>
      <c r="H747" s="21"/>
      <c r="I747" s="21" t="s">
        <v>31</v>
      </c>
      <c r="J747" s="21" t="s">
        <v>25</v>
      </c>
      <c r="M747" s="12"/>
    </row>
    <row r="748" spans="1:13" ht="18" customHeight="1">
      <c r="A748" s="4">
        <v>747</v>
      </c>
      <c r="B748" s="37">
        <v>42256</v>
      </c>
      <c r="C748" s="34" t="s">
        <v>12</v>
      </c>
      <c r="D748" s="34" t="s">
        <v>46</v>
      </c>
      <c r="E748" s="34" t="s">
        <v>44</v>
      </c>
      <c r="F748" s="34" t="s">
        <v>23</v>
      </c>
      <c r="G748" s="21"/>
      <c r="H748" s="21"/>
      <c r="I748" s="21" t="s">
        <v>19</v>
      </c>
      <c r="J748" s="21" t="s">
        <v>20</v>
      </c>
      <c r="M748" s="12"/>
    </row>
    <row r="749" spans="1:13" ht="18" customHeight="1">
      <c r="A749" s="4">
        <v>748</v>
      </c>
      <c r="B749" s="37">
        <v>42257</v>
      </c>
      <c r="C749" s="34" t="s">
        <v>47</v>
      </c>
      <c r="D749" s="34" t="s">
        <v>40</v>
      </c>
      <c r="E749" s="34" t="s">
        <v>4</v>
      </c>
      <c r="F749" s="34" t="s">
        <v>18</v>
      </c>
      <c r="G749" s="21"/>
      <c r="H749" s="21"/>
      <c r="I749" s="21" t="s">
        <v>31</v>
      </c>
      <c r="J749" s="21" t="s">
        <v>25</v>
      </c>
      <c r="M749" s="12"/>
    </row>
    <row r="750" spans="1:13" ht="18" customHeight="1">
      <c r="A750" s="4">
        <v>749</v>
      </c>
      <c r="B750" s="37">
        <v>42257</v>
      </c>
      <c r="C750" s="34" t="s">
        <v>5</v>
      </c>
      <c r="D750" s="34" t="s">
        <v>144</v>
      </c>
      <c r="E750" s="34" t="s">
        <v>36</v>
      </c>
      <c r="F750" s="34" t="s">
        <v>6</v>
      </c>
      <c r="G750" s="21"/>
      <c r="H750" s="21"/>
      <c r="I750" s="21" t="s">
        <v>8</v>
      </c>
      <c r="J750" s="21" t="s">
        <v>26</v>
      </c>
      <c r="M750" s="12"/>
    </row>
    <row r="751" spans="1:13" ht="18" customHeight="1">
      <c r="A751" s="4">
        <v>750</v>
      </c>
      <c r="B751" s="37">
        <v>42257</v>
      </c>
      <c r="C751" s="34" t="s">
        <v>49</v>
      </c>
      <c r="D751" s="34" t="s">
        <v>28</v>
      </c>
      <c r="E751" s="34" t="s">
        <v>33</v>
      </c>
      <c r="F751" s="34" t="s">
        <v>39</v>
      </c>
      <c r="G751" s="21"/>
      <c r="H751" s="21"/>
      <c r="I751" s="21" t="s">
        <v>14</v>
      </c>
      <c r="J751" s="21" t="s">
        <v>13</v>
      </c>
      <c r="M751" s="12"/>
    </row>
    <row r="752" spans="1:13" ht="18" customHeight="1">
      <c r="A752" s="4">
        <v>751</v>
      </c>
      <c r="B752" s="37">
        <v>42257</v>
      </c>
      <c r="C752" s="34" t="s">
        <v>46</v>
      </c>
      <c r="D752" s="34" t="s">
        <v>44</v>
      </c>
      <c r="E752" s="34" t="s">
        <v>23</v>
      </c>
      <c r="F752" s="34" t="s">
        <v>17</v>
      </c>
      <c r="G752" s="21"/>
      <c r="H752" s="21"/>
      <c r="I752" s="21" t="s">
        <v>19</v>
      </c>
      <c r="J752" s="21" t="s">
        <v>20</v>
      </c>
      <c r="M752" s="12"/>
    </row>
    <row r="753" spans="1:13" ht="18" customHeight="1">
      <c r="A753" s="4">
        <v>752</v>
      </c>
      <c r="B753" s="37">
        <v>42257</v>
      </c>
      <c r="C753" s="34" t="s">
        <v>142</v>
      </c>
      <c r="D753" s="34" t="s">
        <v>34</v>
      </c>
      <c r="E753" s="36" t="s">
        <v>16</v>
      </c>
      <c r="F753" s="34" t="s">
        <v>24</v>
      </c>
      <c r="G753" s="21"/>
      <c r="H753" s="21"/>
      <c r="I753" s="21" t="s">
        <v>38</v>
      </c>
      <c r="J753" s="21" t="s">
        <v>37</v>
      </c>
      <c r="M753" s="12"/>
    </row>
    <row r="754" spans="1:13" ht="18" customHeight="1">
      <c r="A754" s="4">
        <v>753</v>
      </c>
      <c r="B754" s="37">
        <v>42258</v>
      </c>
      <c r="C754" s="34" t="s">
        <v>44</v>
      </c>
      <c r="D754" s="34" t="s">
        <v>146</v>
      </c>
      <c r="E754" s="34" t="s">
        <v>161</v>
      </c>
      <c r="F754" s="34" t="s">
        <v>11</v>
      </c>
      <c r="G754" s="21"/>
      <c r="H754" s="21"/>
      <c r="I754" s="21" t="s">
        <v>38</v>
      </c>
      <c r="J754" s="21" t="s">
        <v>19</v>
      </c>
      <c r="M754" s="12"/>
    </row>
    <row r="755" spans="1:13" ht="18" customHeight="1">
      <c r="A755" s="4">
        <v>754</v>
      </c>
      <c r="B755" s="37">
        <v>42258</v>
      </c>
      <c r="C755" s="34" t="s">
        <v>144</v>
      </c>
      <c r="D755" s="34" t="s">
        <v>36</v>
      </c>
      <c r="E755" s="34" t="s">
        <v>6</v>
      </c>
      <c r="F755" s="34" t="s">
        <v>30</v>
      </c>
      <c r="G755" s="21"/>
      <c r="H755" s="21"/>
      <c r="I755" s="21" t="s">
        <v>8</v>
      </c>
      <c r="J755" s="21" t="s">
        <v>26</v>
      </c>
      <c r="M755" s="12"/>
    </row>
    <row r="756" spans="1:13" ht="18" customHeight="1">
      <c r="A756" s="4">
        <v>755</v>
      </c>
      <c r="B756" s="37">
        <v>42259</v>
      </c>
      <c r="C756" s="34" t="s">
        <v>45</v>
      </c>
      <c r="D756" s="34" t="s">
        <v>153</v>
      </c>
      <c r="E756" s="34" t="s">
        <v>35</v>
      </c>
      <c r="F756" s="34" t="s">
        <v>21</v>
      </c>
      <c r="G756" s="21"/>
      <c r="H756" s="21"/>
      <c r="I756" s="21" t="s">
        <v>20</v>
      </c>
      <c r="J756" s="21" t="s">
        <v>14</v>
      </c>
      <c r="M756" s="12"/>
    </row>
    <row r="757" spans="1:13" ht="18" customHeight="1">
      <c r="A757" s="4">
        <v>756</v>
      </c>
      <c r="B757" s="37">
        <v>42259</v>
      </c>
      <c r="C757" s="34" t="s">
        <v>72</v>
      </c>
      <c r="D757" s="34" t="s">
        <v>42</v>
      </c>
      <c r="E757" s="34" t="s">
        <v>50</v>
      </c>
      <c r="F757" s="34" t="s">
        <v>49</v>
      </c>
      <c r="G757" s="21"/>
      <c r="H757" s="21"/>
      <c r="I757" s="21" t="s">
        <v>9</v>
      </c>
      <c r="J757" s="21" t="s">
        <v>25</v>
      </c>
      <c r="M757" s="12"/>
    </row>
    <row r="758" spans="1:13" ht="18" customHeight="1">
      <c r="A758" s="4">
        <v>757</v>
      </c>
      <c r="B758" s="37">
        <v>42259</v>
      </c>
      <c r="C758" s="34" t="s">
        <v>36</v>
      </c>
      <c r="D758" s="34" t="s">
        <v>6</v>
      </c>
      <c r="E758" s="34" t="s">
        <v>30</v>
      </c>
      <c r="F758" s="34" t="s">
        <v>5</v>
      </c>
      <c r="G758" s="21"/>
      <c r="H758" s="21"/>
      <c r="I758" s="21" t="s">
        <v>8</v>
      </c>
      <c r="J758" s="21" t="s">
        <v>26</v>
      </c>
      <c r="M758" s="12"/>
    </row>
    <row r="759" spans="1:13" ht="18" customHeight="1">
      <c r="A759" s="4">
        <v>758</v>
      </c>
      <c r="B759" s="37">
        <v>42259</v>
      </c>
      <c r="C759" s="34" t="s">
        <v>28</v>
      </c>
      <c r="D759" s="34" t="s">
        <v>33</v>
      </c>
      <c r="E759" s="34" t="s">
        <v>17</v>
      </c>
      <c r="F759" s="34" t="s">
        <v>12</v>
      </c>
      <c r="G759" s="21"/>
      <c r="H759" s="21"/>
      <c r="I759" s="21" t="s">
        <v>32</v>
      </c>
      <c r="J759" s="21" t="s">
        <v>31</v>
      </c>
      <c r="M759" s="12"/>
    </row>
    <row r="760" spans="1:13" ht="18" customHeight="1">
      <c r="A760" s="4">
        <v>759</v>
      </c>
      <c r="B760" s="37">
        <v>42259</v>
      </c>
      <c r="C760" s="34" t="s">
        <v>27</v>
      </c>
      <c r="D760" s="34" t="s">
        <v>7</v>
      </c>
      <c r="E760" s="34" t="s">
        <v>10</v>
      </c>
      <c r="F760" s="34" t="s">
        <v>41</v>
      </c>
      <c r="G760" s="21"/>
      <c r="H760" s="21"/>
      <c r="I760" s="21" t="s">
        <v>37</v>
      </c>
      <c r="J760" s="21" t="s">
        <v>13</v>
      </c>
      <c r="M760" s="12"/>
    </row>
    <row r="761" spans="1:13" ht="18" customHeight="1">
      <c r="A761" s="4">
        <v>760</v>
      </c>
      <c r="B761" s="37">
        <v>42259</v>
      </c>
      <c r="C761" s="34" t="s">
        <v>146</v>
      </c>
      <c r="D761" s="34" t="s">
        <v>161</v>
      </c>
      <c r="E761" s="34" t="s">
        <v>11</v>
      </c>
      <c r="F761" s="34" t="s">
        <v>142</v>
      </c>
      <c r="G761" s="21"/>
      <c r="H761" s="21"/>
      <c r="I761" s="21" t="s">
        <v>38</v>
      </c>
      <c r="J761" s="21" t="s">
        <v>19</v>
      </c>
      <c r="M761" s="12"/>
    </row>
    <row r="762" spans="1:13" ht="18" customHeight="1">
      <c r="A762" s="4">
        <v>761</v>
      </c>
      <c r="B762" s="37">
        <v>42260</v>
      </c>
      <c r="C762" s="34" t="s">
        <v>161</v>
      </c>
      <c r="D762" s="34" t="s">
        <v>11</v>
      </c>
      <c r="E762" s="34" t="s">
        <v>142</v>
      </c>
      <c r="F762" s="34" t="s">
        <v>44</v>
      </c>
      <c r="G762" s="21"/>
      <c r="H762" s="21"/>
      <c r="I762" s="21" t="s">
        <v>38</v>
      </c>
      <c r="J762" s="21" t="s">
        <v>19</v>
      </c>
      <c r="M762" s="12"/>
    </row>
    <row r="763" spans="1:13" ht="18" customHeight="1">
      <c r="A763" s="4">
        <v>762</v>
      </c>
      <c r="B763" s="37">
        <v>42260</v>
      </c>
      <c r="C763" s="34" t="s">
        <v>7</v>
      </c>
      <c r="D763" s="34" t="s">
        <v>10</v>
      </c>
      <c r="E763" s="34" t="s">
        <v>41</v>
      </c>
      <c r="F763" s="34" t="s">
        <v>47</v>
      </c>
      <c r="G763" s="21"/>
      <c r="H763" s="21"/>
      <c r="I763" s="21" t="s">
        <v>37</v>
      </c>
      <c r="J763" s="21" t="s">
        <v>13</v>
      </c>
      <c r="M763" s="12"/>
    </row>
    <row r="764" spans="1:13" ht="18" customHeight="1">
      <c r="A764" s="4">
        <v>763</v>
      </c>
      <c r="B764" s="37">
        <v>42260</v>
      </c>
      <c r="C764" s="34" t="s">
        <v>55</v>
      </c>
      <c r="D764" s="34" t="s">
        <v>16</v>
      </c>
      <c r="E764" s="34" t="s">
        <v>29</v>
      </c>
      <c r="F764" s="34" t="s">
        <v>131</v>
      </c>
      <c r="G764" s="21"/>
      <c r="H764" s="21"/>
      <c r="I764" s="21" t="s">
        <v>31</v>
      </c>
      <c r="J764" s="21" t="s">
        <v>26</v>
      </c>
      <c r="M764" s="12"/>
    </row>
    <row r="765" spans="1:13" ht="18" customHeight="1">
      <c r="A765" s="4">
        <v>764</v>
      </c>
      <c r="B765" s="37">
        <v>42260</v>
      </c>
      <c r="C765" s="34" t="s">
        <v>153</v>
      </c>
      <c r="D765" s="34" t="s">
        <v>35</v>
      </c>
      <c r="E765" s="34" t="s">
        <v>21</v>
      </c>
      <c r="F765" s="34" t="s">
        <v>46</v>
      </c>
      <c r="G765" s="21"/>
      <c r="H765" s="21"/>
      <c r="I765" s="21" t="s">
        <v>20</v>
      </c>
      <c r="J765" s="21" t="s">
        <v>14</v>
      </c>
      <c r="M765" s="12"/>
    </row>
    <row r="766" spans="1:13" ht="18" customHeight="1">
      <c r="A766" s="4">
        <v>765</v>
      </c>
      <c r="B766" s="37">
        <v>42260</v>
      </c>
      <c r="C766" s="34" t="s">
        <v>42</v>
      </c>
      <c r="D766" s="34" t="s">
        <v>50</v>
      </c>
      <c r="E766" s="34" t="s">
        <v>49</v>
      </c>
      <c r="F766" s="34" t="s">
        <v>22</v>
      </c>
      <c r="G766" s="21"/>
      <c r="H766" s="21"/>
      <c r="I766" s="21" t="s">
        <v>9</v>
      </c>
      <c r="J766" s="21" t="s">
        <v>25</v>
      </c>
      <c r="M766" s="12"/>
    </row>
    <row r="767" spans="1:13" ht="18" customHeight="1">
      <c r="A767" s="4">
        <v>766</v>
      </c>
      <c r="B767" s="37">
        <v>42260</v>
      </c>
      <c r="C767" s="34" t="s">
        <v>33</v>
      </c>
      <c r="D767" s="34" t="s">
        <v>17</v>
      </c>
      <c r="E767" s="34" t="s">
        <v>12</v>
      </c>
      <c r="F767" s="34" t="s">
        <v>157</v>
      </c>
      <c r="G767" s="21"/>
      <c r="H767" s="21"/>
      <c r="I767" s="21" t="s">
        <v>32</v>
      </c>
      <c r="J767" s="21" t="s">
        <v>8</v>
      </c>
      <c r="M767" s="12"/>
    </row>
    <row r="768" spans="1:13" ht="18" customHeight="1">
      <c r="A768" s="4">
        <v>767</v>
      </c>
      <c r="B768" s="37">
        <v>42261</v>
      </c>
      <c r="C768" s="34" t="s">
        <v>50</v>
      </c>
      <c r="D768" s="36" t="s">
        <v>49</v>
      </c>
      <c r="E768" s="34" t="s">
        <v>22</v>
      </c>
      <c r="F768" s="34" t="s">
        <v>72</v>
      </c>
      <c r="G768" s="21"/>
      <c r="H768" s="21"/>
      <c r="I768" s="21" t="s">
        <v>9</v>
      </c>
      <c r="J768" s="21" t="s">
        <v>32</v>
      </c>
      <c r="M768" s="12"/>
    </row>
    <row r="769" spans="1:13" ht="18" customHeight="1">
      <c r="A769" s="4">
        <v>768</v>
      </c>
      <c r="B769" s="37">
        <v>42261</v>
      </c>
      <c r="C769" s="34" t="s">
        <v>16</v>
      </c>
      <c r="D769" s="34" t="s">
        <v>29</v>
      </c>
      <c r="E769" s="34" t="s">
        <v>131</v>
      </c>
      <c r="F769" s="34" t="s">
        <v>36</v>
      </c>
      <c r="G769" s="21"/>
      <c r="H769" s="21"/>
      <c r="I769" s="21" t="s">
        <v>31</v>
      </c>
      <c r="J769" s="21" t="s">
        <v>26</v>
      </c>
      <c r="M769" s="12"/>
    </row>
    <row r="770" spans="1:13" ht="18" customHeight="1">
      <c r="A770" s="4">
        <v>769</v>
      </c>
      <c r="B770" s="37">
        <v>42262</v>
      </c>
      <c r="C770" s="34" t="s">
        <v>35</v>
      </c>
      <c r="D770" s="34" t="s">
        <v>144</v>
      </c>
      <c r="E770" s="34" t="s">
        <v>5</v>
      </c>
      <c r="F770" s="34" t="s">
        <v>56</v>
      </c>
      <c r="G770" s="21"/>
      <c r="H770" s="21"/>
      <c r="I770" s="21" t="s">
        <v>14</v>
      </c>
      <c r="J770" s="21" t="s">
        <v>13</v>
      </c>
      <c r="M770" s="12"/>
    </row>
    <row r="771" spans="1:13" ht="18" customHeight="1">
      <c r="A771" s="4">
        <v>770</v>
      </c>
      <c r="B771" s="37">
        <v>42262</v>
      </c>
      <c r="C771" s="34" t="s">
        <v>34</v>
      </c>
      <c r="D771" s="34" t="s">
        <v>132</v>
      </c>
      <c r="E771" s="34" t="s">
        <v>46</v>
      </c>
      <c r="F771" s="34" t="s">
        <v>15</v>
      </c>
      <c r="G771" s="21"/>
      <c r="H771" s="21"/>
      <c r="I771" s="21" t="s">
        <v>26</v>
      </c>
      <c r="J771" s="21" t="s">
        <v>25</v>
      </c>
      <c r="M771" s="12"/>
    </row>
    <row r="772" spans="1:13" ht="18" customHeight="1">
      <c r="A772" s="4">
        <v>771</v>
      </c>
      <c r="B772" s="37">
        <v>42262</v>
      </c>
      <c r="C772" s="34" t="s">
        <v>10</v>
      </c>
      <c r="D772" s="34" t="s">
        <v>30</v>
      </c>
      <c r="E772" s="34" t="s">
        <v>24</v>
      </c>
      <c r="F772" s="34" t="s">
        <v>146</v>
      </c>
      <c r="G772" s="21"/>
      <c r="H772" s="21"/>
      <c r="I772" s="21" t="s">
        <v>19</v>
      </c>
      <c r="J772" s="21" t="s">
        <v>37</v>
      </c>
      <c r="M772" s="12"/>
    </row>
    <row r="773" spans="1:13" ht="18" customHeight="1">
      <c r="A773" s="4">
        <v>772</v>
      </c>
      <c r="B773" s="37">
        <v>42262</v>
      </c>
      <c r="C773" s="34" t="s">
        <v>29</v>
      </c>
      <c r="D773" s="34" t="s">
        <v>131</v>
      </c>
      <c r="E773" s="34" t="s">
        <v>36</v>
      </c>
      <c r="F773" s="34" t="s">
        <v>55</v>
      </c>
      <c r="G773" s="21"/>
      <c r="H773" s="21"/>
      <c r="I773" s="21" t="s">
        <v>31</v>
      </c>
      <c r="J773" s="21" t="s">
        <v>9</v>
      </c>
      <c r="M773" s="12"/>
    </row>
    <row r="774" spans="1:13" ht="18" customHeight="1">
      <c r="A774" s="4">
        <v>773</v>
      </c>
      <c r="B774" s="37">
        <v>42262</v>
      </c>
      <c r="C774" s="34" t="s">
        <v>23</v>
      </c>
      <c r="D774" s="34" t="s">
        <v>153</v>
      </c>
      <c r="E774" s="34" t="s">
        <v>47</v>
      </c>
      <c r="F774" s="34" t="s">
        <v>45</v>
      </c>
      <c r="G774" s="21"/>
      <c r="H774" s="21"/>
      <c r="I774" s="21" t="s">
        <v>38</v>
      </c>
      <c r="J774" s="21" t="s">
        <v>20</v>
      </c>
      <c r="M774" s="12"/>
    </row>
    <row r="775" spans="1:13" ht="18" customHeight="1">
      <c r="A775" s="4">
        <v>774</v>
      </c>
      <c r="B775" s="37">
        <v>42263</v>
      </c>
      <c r="C775" s="34" t="s">
        <v>4</v>
      </c>
      <c r="D775" s="34" t="s">
        <v>18</v>
      </c>
      <c r="E775" s="34" t="s">
        <v>27</v>
      </c>
      <c r="F775" s="34" t="s">
        <v>48</v>
      </c>
      <c r="G775" s="21"/>
      <c r="H775" s="21"/>
      <c r="I775" s="21" t="s">
        <v>8</v>
      </c>
      <c r="J775" s="21" t="s">
        <v>31</v>
      </c>
      <c r="M775" s="12"/>
    </row>
    <row r="776" spans="1:13" ht="18" customHeight="1">
      <c r="A776" s="4">
        <v>775</v>
      </c>
      <c r="B776" s="37">
        <v>42263</v>
      </c>
      <c r="C776" s="34" t="s">
        <v>132</v>
      </c>
      <c r="D776" s="34" t="s">
        <v>46</v>
      </c>
      <c r="E776" s="34" t="s">
        <v>15</v>
      </c>
      <c r="F776" s="34" t="s">
        <v>43</v>
      </c>
      <c r="G776" s="21"/>
      <c r="H776" s="21"/>
      <c r="I776" s="21" t="s">
        <v>26</v>
      </c>
      <c r="J776" s="21" t="s">
        <v>25</v>
      </c>
      <c r="M776" s="12"/>
    </row>
    <row r="777" spans="1:13" ht="18" customHeight="1">
      <c r="A777" s="4">
        <v>776</v>
      </c>
      <c r="B777" s="37">
        <v>42263</v>
      </c>
      <c r="C777" s="34" t="s">
        <v>144</v>
      </c>
      <c r="D777" s="34" t="s">
        <v>5</v>
      </c>
      <c r="E777" s="34" t="s">
        <v>56</v>
      </c>
      <c r="F777" s="34" t="s">
        <v>33</v>
      </c>
      <c r="G777" s="21"/>
      <c r="H777" s="21"/>
      <c r="I777" s="21" t="s">
        <v>14</v>
      </c>
      <c r="J777" s="21" t="s">
        <v>13</v>
      </c>
      <c r="M777" s="12"/>
    </row>
    <row r="778" spans="1:13" ht="18" customHeight="1">
      <c r="A778" s="4">
        <v>777</v>
      </c>
      <c r="B778" s="37">
        <v>42264</v>
      </c>
      <c r="C778" s="34" t="s">
        <v>47</v>
      </c>
      <c r="D778" s="34" t="s">
        <v>21</v>
      </c>
      <c r="E778" s="34" t="s">
        <v>43</v>
      </c>
      <c r="F778" s="34" t="s">
        <v>10</v>
      </c>
      <c r="G778" s="21"/>
      <c r="H778" s="21"/>
      <c r="I778" s="21" t="s">
        <v>25</v>
      </c>
      <c r="J778" s="21" t="s">
        <v>32</v>
      </c>
      <c r="M778" s="12"/>
    </row>
    <row r="779" spans="1:13" ht="18" customHeight="1">
      <c r="A779" s="4">
        <v>778</v>
      </c>
      <c r="B779" s="37">
        <v>42265</v>
      </c>
      <c r="C779" s="34" t="s">
        <v>5</v>
      </c>
      <c r="D779" s="34" t="s">
        <v>48</v>
      </c>
      <c r="E779" s="34" t="s">
        <v>153</v>
      </c>
      <c r="F779" s="34" t="s">
        <v>35</v>
      </c>
      <c r="G779" s="21"/>
      <c r="H779" s="21"/>
      <c r="I779" s="21" t="s">
        <v>9</v>
      </c>
      <c r="J779" s="21" t="s">
        <v>26</v>
      </c>
      <c r="M779" s="12"/>
    </row>
    <row r="780" spans="1:13" ht="18" customHeight="1">
      <c r="A780" s="4">
        <v>779</v>
      </c>
      <c r="B780" s="37">
        <v>42265</v>
      </c>
      <c r="C780" s="34" t="s">
        <v>6</v>
      </c>
      <c r="D780" s="34" t="s">
        <v>12</v>
      </c>
      <c r="E780" s="34" t="s">
        <v>44</v>
      </c>
      <c r="F780" s="34" t="s">
        <v>4</v>
      </c>
      <c r="G780" s="21"/>
      <c r="H780" s="21"/>
      <c r="I780" s="21" t="s">
        <v>14</v>
      </c>
      <c r="J780" s="21" t="s">
        <v>37</v>
      </c>
      <c r="M780" s="12"/>
    </row>
    <row r="781" spans="1:13" ht="18" customHeight="1">
      <c r="A781" s="4">
        <v>780</v>
      </c>
      <c r="B781" s="37">
        <v>42265</v>
      </c>
      <c r="C781" s="34" t="s">
        <v>24</v>
      </c>
      <c r="D781" s="34" t="s">
        <v>15</v>
      </c>
      <c r="E781" s="34" t="s">
        <v>72</v>
      </c>
      <c r="F781" s="34" t="s">
        <v>16</v>
      </c>
      <c r="G781" s="21"/>
      <c r="H781" s="21"/>
      <c r="I781" s="21" t="s">
        <v>20</v>
      </c>
      <c r="J781" s="21" t="s">
        <v>19</v>
      </c>
      <c r="M781" s="12"/>
    </row>
    <row r="782" spans="1:13" ht="18" customHeight="1">
      <c r="A782" s="4">
        <v>781</v>
      </c>
      <c r="B782" s="37">
        <v>42265</v>
      </c>
      <c r="C782" s="34" t="s">
        <v>21</v>
      </c>
      <c r="D782" s="34" t="s">
        <v>43</v>
      </c>
      <c r="E782" s="34" t="s">
        <v>10</v>
      </c>
      <c r="F782" s="34" t="s">
        <v>50</v>
      </c>
      <c r="G782" s="21"/>
      <c r="H782" s="21"/>
      <c r="I782" s="21" t="s">
        <v>25</v>
      </c>
      <c r="J782" s="21" t="s">
        <v>8</v>
      </c>
      <c r="M782" s="12"/>
    </row>
    <row r="783" spans="1:13" ht="18" customHeight="1">
      <c r="A783" s="4">
        <v>782</v>
      </c>
      <c r="B783" s="37">
        <v>42265</v>
      </c>
      <c r="C783" s="34" t="s">
        <v>17</v>
      </c>
      <c r="D783" s="34" t="s">
        <v>22</v>
      </c>
      <c r="E783" s="34" t="s">
        <v>40</v>
      </c>
      <c r="F783" s="34" t="s">
        <v>11</v>
      </c>
      <c r="G783" s="21"/>
      <c r="H783" s="21"/>
      <c r="I783" s="21" t="s">
        <v>13</v>
      </c>
      <c r="J783" s="21" t="s">
        <v>38</v>
      </c>
      <c r="M783" s="12"/>
    </row>
    <row r="784" spans="1:13" ht="18" customHeight="1">
      <c r="A784" s="4">
        <v>783</v>
      </c>
      <c r="B784" s="37">
        <v>42266</v>
      </c>
      <c r="C784" s="34" t="s">
        <v>48</v>
      </c>
      <c r="D784" s="34" t="s">
        <v>153</v>
      </c>
      <c r="E784" s="34" t="s">
        <v>35</v>
      </c>
      <c r="F784" s="34" t="s">
        <v>41</v>
      </c>
      <c r="G784" s="21"/>
      <c r="H784" s="21"/>
      <c r="I784" s="21" t="s">
        <v>9</v>
      </c>
      <c r="J784" s="21" t="s">
        <v>26</v>
      </c>
      <c r="M784" s="12"/>
    </row>
    <row r="785" spans="1:13" ht="18" customHeight="1">
      <c r="A785" s="4">
        <v>784</v>
      </c>
      <c r="B785" s="37">
        <v>42266</v>
      </c>
      <c r="C785" s="34" t="s">
        <v>43</v>
      </c>
      <c r="D785" s="34" t="s">
        <v>10</v>
      </c>
      <c r="E785" s="34" t="s">
        <v>50</v>
      </c>
      <c r="F785" s="34" t="s">
        <v>47</v>
      </c>
      <c r="G785" s="21"/>
      <c r="H785" s="21"/>
      <c r="I785" s="21" t="s">
        <v>25</v>
      </c>
      <c r="J785" s="21" t="s">
        <v>8</v>
      </c>
      <c r="M785" s="12"/>
    </row>
    <row r="786" spans="1:13" ht="18" customHeight="1">
      <c r="A786" s="4">
        <v>785</v>
      </c>
      <c r="B786" s="37">
        <v>42266</v>
      </c>
      <c r="C786" s="34" t="s">
        <v>15</v>
      </c>
      <c r="D786" s="34" t="s">
        <v>72</v>
      </c>
      <c r="E786" s="34" t="s">
        <v>16</v>
      </c>
      <c r="F786" s="34" t="s">
        <v>7</v>
      </c>
      <c r="G786" s="21"/>
      <c r="H786" s="21"/>
      <c r="I786" s="21" t="s">
        <v>20</v>
      </c>
      <c r="J786" s="21" t="s">
        <v>19</v>
      </c>
      <c r="M786" s="12"/>
    </row>
    <row r="787" spans="1:13" ht="18" customHeight="1">
      <c r="A787" s="4">
        <v>786</v>
      </c>
      <c r="B787" s="37">
        <v>42266</v>
      </c>
      <c r="C787" s="34" t="s">
        <v>27</v>
      </c>
      <c r="D787" s="34" t="s">
        <v>142</v>
      </c>
      <c r="E787" s="34" t="s">
        <v>39</v>
      </c>
      <c r="F787" s="34" t="s">
        <v>28</v>
      </c>
      <c r="G787" s="21"/>
      <c r="H787" s="21"/>
      <c r="I787" s="21" t="s">
        <v>31</v>
      </c>
      <c r="J787" s="21" t="s">
        <v>32</v>
      </c>
      <c r="M787" s="12"/>
    </row>
    <row r="788" spans="1:13" ht="18" customHeight="1">
      <c r="A788" s="4">
        <v>787</v>
      </c>
      <c r="B788" s="37">
        <v>42266</v>
      </c>
      <c r="C788" s="34" t="s">
        <v>22</v>
      </c>
      <c r="D788" s="34" t="s">
        <v>40</v>
      </c>
      <c r="E788" s="34" t="s">
        <v>11</v>
      </c>
      <c r="F788" s="34" t="s">
        <v>29</v>
      </c>
      <c r="G788" s="21"/>
      <c r="H788" s="21"/>
      <c r="I788" s="21" t="s">
        <v>13</v>
      </c>
      <c r="J788" s="21" t="s">
        <v>38</v>
      </c>
      <c r="M788" s="12"/>
    </row>
    <row r="789" spans="1:13" ht="18" customHeight="1">
      <c r="A789" s="4">
        <v>788</v>
      </c>
      <c r="B789" s="37">
        <v>42266</v>
      </c>
      <c r="C789" s="34" t="s">
        <v>12</v>
      </c>
      <c r="D789" s="34" t="s">
        <v>44</v>
      </c>
      <c r="E789" s="34" t="s">
        <v>4</v>
      </c>
      <c r="F789" s="34" t="s">
        <v>30</v>
      </c>
      <c r="G789" s="21"/>
      <c r="H789" s="21"/>
      <c r="I789" s="21" t="s">
        <v>14</v>
      </c>
      <c r="J789" s="21" t="s">
        <v>37</v>
      </c>
      <c r="M789" s="12"/>
    </row>
    <row r="790" spans="1:13" ht="18" customHeight="1">
      <c r="A790" s="4">
        <v>789</v>
      </c>
      <c r="B790" s="37">
        <v>42267</v>
      </c>
      <c r="C790" s="34" t="s">
        <v>72</v>
      </c>
      <c r="D790" s="34" t="s">
        <v>16</v>
      </c>
      <c r="E790" s="34" t="s">
        <v>7</v>
      </c>
      <c r="F790" s="34" t="s">
        <v>24</v>
      </c>
      <c r="G790" s="21"/>
      <c r="H790" s="21"/>
      <c r="I790" s="21" t="s">
        <v>20</v>
      </c>
      <c r="J790" s="21" t="s">
        <v>37</v>
      </c>
      <c r="M790" s="12"/>
    </row>
    <row r="791" spans="1:13" ht="18" customHeight="1">
      <c r="A791" s="4">
        <v>790</v>
      </c>
      <c r="B791" s="37">
        <v>42267</v>
      </c>
      <c r="C791" s="34" t="s">
        <v>153</v>
      </c>
      <c r="D791" s="34" t="s">
        <v>35</v>
      </c>
      <c r="E791" s="34" t="s">
        <v>41</v>
      </c>
      <c r="F791" s="34" t="s">
        <v>5</v>
      </c>
      <c r="G791" s="21"/>
      <c r="H791" s="21"/>
      <c r="I791" s="21" t="s">
        <v>9</v>
      </c>
      <c r="J791" s="21" t="s">
        <v>26</v>
      </c>
      <c r="M791" s="12"/>
    </row>
    <row r="792" spans="1:13" ht="18" customHeight="1">
      <c r="A792" s="4">
        <v>791</v>
      </c>
      <c r="B792" s="37">
        <v>42267</v>
      </c>
      <c r="C792" s="34" t="s">
        <v>10</v>
      </c>
      <c r="D792" s="34" t="s">
        <v>50</v>
      </c>
      <c r="E792" s="34" t="s">
        <v>47</v>
      </c>
      <c r="F792" s="34" t="s">
        <v>21</v>
      </c>
      <c r="G792" s="21"/>
      <c r="H792" s="21"/>
      <c r="I792" s="21" t="s">
        <v>25</v>
      </c>
      <c r="J792" s="21" t="s">
        <v>8</v>
      </c>
      <c r="M792" s="12"/>
    </row>
    <row r="793" spans="1:13" ht="18" customHeight="1">
      <c r="A793" s="4">
        <v>792</v>
      </c>
      <c r="B793" s="37">
        <v>42267</v>
      </c>
      <c r="C793" s="34" t="s">
        <v>46</v>
      </c>
      <c r="D793" s="34" t="s">
        <v>146</v>
      </c>
      <c r="E793" s="34" t="s">
        <v>161</v>
      </c>
      <c r="F793" s="34" t="s">
        <v>34</v>
      </c>
      <c r="G793" s="21"/>
      <c r="H793" s="21"/>
      <c r="I793" s="21" t="s">
        <v>38</v>
      </c>
      <c r="J793" s="21" t="s">
        <v>14</v>
      </c>
      <c r="M793" s="12"/>
    </row>
    <row r="794" spans="1:13" ht="18" customHeight="1">
      <c r="A794" s="4">
        <v>793</v>
      </c>
      <c r="B794" s="37">
        <v>42267</v>
      </c>
      <c r="C794" s="34" t="s">
        <v>131</v>
      </c>
      <c r="D794" s="34" t="s">
        <v>4</v>
      </c>
      <c r="E794" s="36" t="s">
        <v>33</v>
      </c>
      <c r="F794" s="34" t="s">
        <v>132</v>
      </c>
      <c r="G794" s="21"/>
      <c r="H794" s="21"/>
      <c r="I794" s="21" t="s">
        <v>19</v>
      </c>
      <c r="J794" s="21" t="s">
        <v>13</v>
      </c>
      <c r="M794" s="12"/>
    </row>
    <row r="795" spans="1:13" ht="18" customHeight="1">
      <c r="A795" s="4">
        <v>794</v>
      </c>
      <c r="B795" s="37">
        <v>42267</v>
      </c>
      <c r="C795" s="34" t="s">
        <v>142</v>
      </c>
      <c r="D795" s="34" t="s">
        <v>39</v>
      </c>
      <c r="E795" s="34" t="s">
        <v>28</v>
      </c>
      <c r="F795" s="34" t="s">
        <v>23</v>
      </c>
      <c r="G795" s="21"/>
      <c r="H795" s="21"/>
      <c r="I795" s="21" t="s">
        <v>31</v>
      </c>
      <c r="J795" s="21" t="s">
        <v>32</v>
      </c>
      <c r="M795" s="12"/>
    </row>
    <row r="796" spans="1:13" ht="18" customHeight="1">
      <c r="A796" s="4">
        <v>795</v>
      </c>
      <c r="B796" s="37">
        <v>42268</v>
      </c>
      <c r="C796" s="34" t="s">
        <v>4</v>
      </c>
      <c r="D796" s="34" t="s">
        <v>33</v>
      </c>
      <c r="E796" s="34" t="s">
        <v>132</v>
      </c>
      <c r="F796" s="34" t="s">
        <v>22</v>
      </c>
      <c r="G796" s="21"/>
      <c r="H796" s="21"/>
      <c r="I796" s="21" t="s">
        <v>19</v>
      </c>
      <c r="J796" s="21" t="s">
        <v>13</v>
      </c>
      <c r="M796" s="12"/>
    </row>
    <row r="797" spans="1:13" ht="18" customHeight="1">
      <c r="A797" s="4">
        <v>796</v>
      </c>
      <c r="B797" s="37">
        <v>42268</v>
      </c>
      <c r="C797" s="34" t="s">
        <v>39</v>
      </c>
      <c r="D797" s="34" t="s">
        <v>28</v>
      </c>
      <c r="E797" s="34" t="s">
        <v>23</v>
      </c>
      <c r="F797" s="34" t="s">
        <v>27</v>
      </c>
      <c r="G797" s="21"/>
      <c r="H797" s="21"/>
      <c r="I797" s="21" t="s">
        <v>31</v>
      </c>
      <c r="J797" s="21" t="s">
        <v>25</v>
      </c>
      <c r="M797" s="12"/>
    </row>
    <row r="798" spans="1:13" ht="18" customHeight="1">
      <c r="A798" s="4">
        <v>797</v>
      </c>
      <c r="B798" s="37">
        <v>42268</v>
      </c>
      <c r="C798" s="34" t="s">
        <v>40</v>
      </c>
      <c r="D798" s="34" t="s">
        <v>11</v>
      </c>
      <c r="E798" s="34" t="s">
        <v>30</v>
      </c>
      <c r="F798" s="34" t="s">
        <v>6</v>
      </c>
      <c r="G798" s="21"/>
      <c r="H798" s="21"/>
      <c r="I798" s="21" t="s">
        <v>32</v>
      </c>
      <c r="J798" s="21" t="s">
        <v>26</v>
      </c>
      <c r="M798" s="12"/>
    </row>
    <row r="799" spans="1:13" ht="18" customHeight="1">
      <c r="A799" s="4">
        <v>798</v>
      </c>
      <c r="B799" s="37">
        <v>42268</v>
      </c>
      <c r="C799" s="34" t="s">
        <v>42</v>
      </c>
      <c r="D799" s="36" t="s">
        <v>157</v>
      </c>
      <c r="E799" s="34" t="s">
        <v>49</v>
      </c>
      <c r="F799" s="34" t="s">
        <v>17</v>
      </c>
      <c r="G799" s="21"/>
      <c r="H799" s="21"/>
      <c r="I799" s="21" t="s">
        <v>8</v>
      </c>
      <c r="J799" s="21" t="s">
        <v>9</v>
      </c>
      <c r="M799" s="12"/>
    </row>
    <row r="800" spans="1:13" ht="18" customHeight="1">
      <c r="A800" s="4">
        <v>799</v>
      </c>
      <c r="B800" s="37">
        <v>42268</v>
      </c>
      <c r="C800" s="34" t="s">
        <v>146</v>
      </c>
      <c r="D800" s="34" t="s">
        <v>161</v>
      </c>
      <c r="E800" s="34" t="s">
        <v>34</v>
      </c>
      <c r="F800" s="34" t="s">
        <v>45</v>
      </c>
      <c r="G800" s="21"/>
      <c r="H800" s="21"/>
      <c r="I800" s="21" t="s">
        <v>38</v>
      </c>
      <c r="J800" s="21" t="s">
        <v>14</v>
      </c>
      <c r="M800" s="12"/>
    </row>
    <row r="801" spans="1:13" ht="18" customHeight="1">
      <c r="A801" s="4">
        <v>800</v>
      </c>
      <c r="B801" s="37">
        <v>42268</v>
      </c>
      <c r="C801" s="34" t="s">
        <v>16</v>
      </c>
      <c r="D801" s="34" t="s">
        <v>7</v>
      </c>
      <c r="E801" s="34" t="s">
        <v>24</v>
      </c>
      <c r="F801" s="34" t="s">
        <v>15</v>
      </c>
      <c r="G801" s="21"/>
      <c r="H801" s="21"/>
      <c r="I801" s="21" t="s">
        <v>20</v>
      </c>
      <c r="J801" s="21" t="s">
        <v>37</v>
      </c>
      <c r="M801" s="12"/>
    </row>
    <row r="802" spans="1:13" ht="18" customHeight="1">
      <c r="A802" s="4">
        <v>801</v>
      </c>
      <c r="B802" s="37">
        <v>42269</v>
      </c>
      <c r="C802" s="34" t="s">
        <v>7</v>
      </c>
      <c r="D802" s="34" t="s">
        <v>41</v>
      </c>
      <c r="E802" s="34" t="s">
        <v>29</v>
      </c>
      <c r="F802" s="34" t="s">
        <v>72</v>
      </c>
      <c r="G802" s="21"/>
      <c r="H802" s="21"/>
      <c r="I802" s="21" t="s">
        <v>14</v>
      </c>
      <c r="J802" s="21" t="s">
        <v>19</v>
      </c>
      <c r="M802" s="12"/>
    </row>
    <row r="803" spans="1:13" ht="18" customHeight="1">
      <c r="A803" s="4">
        <v>802</v>
      </c>
      <c r="B803" s="37">
        <v>42269</v>
      </c>
      <c r="C803" s="34" t="s">
        <v>157</v>
      </c>
      <c r="D803" s="34" t="s">
        <v>49</v>
      </c>
      <c r="E803" s="34" t="s">
        <v>17</v>
      </c>
      <c r="F803" s="34" t="s">
        <v>18</v>
      </c>
      <c r="G803" s="21"/>
      <c r="H803" s="21"/>
      <c r="I803" s="21" t="s">
        <v>8</v>
      </c>
      <c r="J803" s="21" t="s">
        <v>9</v>
      </c>
      <c r="M803" s="12"/>
    </row>
    <row r="804" spans="1:13" ht="18" customHeight="1">
      <c r="A804" s="4">
        <v>803</v>
      </c>
      <c r="B804" s="37">
        <v>42269</v>
      </c>
      <c r="C804" s="34" t="s">
        <v>35</v>
      </c>
      <c r="D804" s="34" t="s">
        <v>36</v>
      </c>
      <c r="E804" s="34" t="s">
        <v>5</v>
      </c>
      <c r="F804" s="34" t="s">
        <v>144</v>
      </c>
      <c r="G804" s="21"/>
      <c r="H804" s="21"/>
      <c r="I804" s="21" t="s">
        <v>37</v>
      </c>
      <c r="J804" s="21" t="s">
        <v>38</v>
      </c>
      <c r="M804" s="12"/>
    </row>
    <row r="805" spans="1:13" ht="18" customHeight="1">
      <c r="A805" s="4">
        <v>804</v>
      </c>
      <c r="B805" s="37">
        <v>42269</v>
      </c>
      <c r="C805" s="34" t="s">
        <v>28</v>
      </c>
      <c r="D805" s="34" t="s">
        <v>23</v>
      </c>
      <c r="E805" s="34" t="s">
        <v>27</v>
      </c>
      <c r="F805" s="34" t="s">
        <v>142</v>
      </c>
      <c r="G805" s="21"/>
      <c r="H805" s="21"/>
      <c r="I805" s="21" t="s">
        <v>31</v>
      </c>
      <c r="J805" s="21" t="s">
        <v>25</v>
      </c>
      <c r="M805" s="12"/>
    </row>
    <row r="806" spans="1:13" ht="18" customHeight="1">
      <c r="A806" s="4">
        <v>805</v>
      </c>
      <c r="B806" s="37">
        <v>42269</v>
      </c>
      <c r="C806" s="34" t="s">
        <v>11</v>
      </c>
      <c r="D806" s="34" t="s">
        <v>30</v>
      </c>
      <c r="E806" s="34" t="s">
        <v>6</v>
      </c>
      <c r="F806" s="34" t="s">
        <v>153</v>
      </c>
      <c r="G806" s="21"/>
      <c r="H806" s="21"/>
      <c r="I806" s="21" t="s">
        <v>32</v>
      </c>
      <c r="J806" s="21" t="s">
        <v>26</v>
      </c>
      <c r="M806" s="12"/>
    </row>
    <row r="807" spans="1:13" ht="18" customHeight="1">
      <c r="A807" s="4">
        <v>806</v>
      </c>
      <c r="B807" s="37">
        <v>42269</v>
      </c>
      <c r="C807" s="34" t="s">
        <v>33</v>
      </c>
      <c r="D807" s="34" t="s">
        <v>34</v>
      </c>
      <c r="E807" s="34" t="s">
        <v>21</v>
      </c>
      <c r="F807" s="34" t="s">
        <v>46</v>
      </c>
      <c r="G807" s="21"/>
      <c r="H807" s="21"/>
      <c r="I807" s="21" t="s">
        <v>13</v>
      </c>
      <c r="J807" s="21" t="s">
        <v>20</v>
      </c>
      <c r="M807" s="12"/>
    </row>
    <row r="808" spans="1:13" ht="18" customHeight="1">
      <c r="A808" s="4">
        <v>807</v>
      </c>
      <c r="B808" s="37">
        <v>42270</v>
      </c>
      <c r="C808" s="34" t="s">
        <v>34</v>
      </c>
      <c r="D808" s="34" t="s">
        <v>21</v>
      </c>
      <c r="E808" s="34" t="s">
        <v>46</v>
      </c>
      <c r="F808" s="34" t="s">
        <v>161</v>
      </c>
      <c r="G808" s="21"/>
      <c r="H808" s="21"/>
      <c r="I808" s="21" t="s">
        <v>13</v>
      </c>
      <c r="J808" s="21" t="s">
        <v>20</v>
      </c>
      <c r="M808" s="12"/>
    </row>
    <row r="809" spans="1:13" ht="18" customHeight="1">
      <c r="A809" s="4">
        <v>808</v>
      </c>
      <c r="B809" s="37">
        <v>42270</v>
      </c>
      <c r="C809" s="34" t="s">
        <v>41</v>
      </c>
      <c r="D809" s="34" t="s">
        <v>29</v>
      </c>
      <c r="E809" s="34" t="s">
        <v>72</v>
      </c>
      <c r="F809" s="34" t="s">
        <v>12</v>
      </c>
      <c r="G809" s="21"/>
      <c r="H809" s="21"/>
      <c r="I809" s="21" t="s">
        <v>14</v>
      </c>
      <c r="J809" s="21" t="s">
        <v>19</v>
      </c>
      <c r="M809" s="12"/>
    </row>
    <row r="810" spans="1:13" ht="18" customHeight="1">
      <c r="A810" s="4">
        <v>809</v>
      </c>
      <c r="B810" s="37">
        <v>42270</v>
      </c>
      <c r="C810" s="34" t="s">
        <v>49</v>
      </c>
      <c r="D810" s="34" t="s">
        <v>17</v>
      </c>
      <c r="E810" s="34" t="s">
        <v>18</v>
      </c>
      <c r="F810" s="34" t="s">
        <v>42</v>
      </c>
      <c r="G810" s="21"/>
      <c r="H810" s="21"/>
      <c r="I810" s="21" t="s">
        <v>8</v>
      </c>
      <c r="J810" s="21" t="s">
        <v>9</v>
      </c>
      <c r="M810" s="12"/>
    </row>
    <row r="811" spans="1:13" ht="18" customHeight="1">
      <c r="A811" s="4">
        <v>810</v>
      </c>
      <c r="B811" s="37">
        <v>42270</v>
      </c>
      <c r="C811" s="34" t="s">
        <v>36</v>
      </c>
      <c r="D811" s="34" t="s">
        <v>5</v>
      </c>
      <c r="E811" s="34" t="s">
        <v>144</v>
      </c>
      <c r="F811" s="34" t="s">
        <v>10</v>
      </c>
      <c r="G811" s="21"/>
      <c r="H811" s="21"/>
      <c r="I811" s="21" t="s">
        <v>37</v>
      </c>
      <c r="J811" s="21" t="s">
        <v>38</v>
      </c>
      <c r="M811" s="12"/>
    </row>
    <row r="812" spans="1:13" ht="18" customHeight="1">
      <c r="A812" s="4">
        <v>811</v>
      </c>
      <c r="B812" s="37">
        <v>42270</v>
      </c>
      <c r="C812" s="34" t="s">
        <v>23</v>
      </c>
      <c r="D812" s="34" t="s">
        <v>27</v>
      </c>
      <c r="E812" s="34" t="s">
        <v>142</v>
      </c>
      <c r="F812" s="34" t="s">
        <v>39</v>
      </c>
      <c r="G812" s="21"/>
      <c r="H812" s="21"/>
      <c r="I812" s="21" t="s">
        <v>31</v>
      </c>
      <c r="J812" s="21" t="s">
        <v>25</v>
      </c>
      <c r="M812" s="12"/>
    </row>
    <row r="813" spans="1:13" ht="18" customHeight="1">
      <c r="A813" s="4">
        <v>812</v>
      </c>
      <c r="B813" s="37">
        <v>42270</v>
      </c>
      <c r="C813" s="34" t="s">
        <v>30</v>
      </c>
      <c r="D813" s="34" t="s">
        <v>6</v>
      </c>
      <c r="E813" s="34" t="s">
        <v>153</v>
      </c>
      <c r="F813" s="34" t="s">
        <v>40</v>
      </c>
      <c r="G813" s="21"/>
      <c r="H813" s="21"/>
      <c r="I813" s="21" t="s">
        <v>32</v>
      </c>
      <c r="J813" s="21" t="s">
        <v>26</v>
      </c>
      <c r="M813" s="12"/>
    </row>
    <row r="814" spans="1:13" ht="18" customHeight="1">
      <c r="A814" s="4">
        <v>813</v>
      </c>
      <c r="B814" s="37">
        <v>42271</v>
      </c>
      <c r="C814" s="34" t="s">
        <v>44</v>
      </c>
      <c r="D814" s="34" t="s">
        <v>24</v>
      </c>
      <c r="E814" s="34" t="s">
        <v>12</v>
      </c>
      <c r="F814" s="34" t="s">
        <v>43</v>
      </c>
      <c r="G814" s="21"/>
      <c r="H814" s="21"/>
      <c r="I814" s="21" t="s">
        <v>20</v>
      </c>
      <c r="J814" s="21" t="s">
        <v>38</v>
      </c>
      <c r="M814" s="12"/>
    </row>
    <row r="815" spans="1:13" ht="18" customHeight="1">
      <c r="A815" s="4">
        <v>814</v>
      </c>
      <c r="B815" s="37">
        <v>42271</v>
      </c>
      <c r="C815" s="34" t="s">
        <v>29</v>
      </c>
      <c r="D815" s="34" t="s">
        <v>18</v>
      </c>
      <c r="E815" s="34" t="s">
        <v>39</v>
      </c>
      <c r="F815" s="34" t="s">
        <v>131</v>
      </c>
      <c r="G815" s="21"/>
      <c r="H815" s="21"/>
      <c r="I815" s="21" t="s">
        <v>37</v>
      </c>
      <c r="J815" s="21" t="s">
        <v>19</v>
      </c>
      <c r="M815" s="12"/>
    </row>
    <row r="816" spans="1:13" ht="18" customHeight="1">
      <c r="A816" s="4">
        <v>815</v>
      </c>
      <c r="B816" s="37">
        <v>42271</v>
      </c>
      <c r="C816" s="34" t="s">
        <v>21</v>
      </c>
      <c r="D816" s="34" t="s">
        <v>144</v>
      </c>
      <c r="E816" s="34" t="s">
        <v>42</v>
      </c>
      <c r="F816" s="34" t="s">
        <v>157</v>
      </c>
      <c r="G816" s="21"/>
      <c r="H816" s="21"/>
      <c r="I816" s="21" t="s">
        <v>14</v>
      </c>
      <c r="J816" s="21" t="s">
        <v>13</v>
      </c>
      <c r="M816" s="12"/>
    </row>
    <row r="817" spans="1:13" ht="18" customHeight="1">
      <c r="A817" s="4">
        <v>816</v>
      </c>
      <c r="B817" s="37">
        <v>42272</v>
      </c>
      <c r="C817" s="34" t="s">
        <v>24</v>
      </c>
      <c r="D817" s="34" t="s">
        <v>72</v>
      </c>
      <c r="E817" s="34" t="s">
        <v>58</v>
      </c>
      <c r="F817" s="34" t="s">
        <v>146</v>
      </c>
      <c r="G817" s="21"/>
      <c r="H817" s="21"/>
      <c r="I817" s="21" t="s">
        <v>26</v>
      </c>
      <c r="J817" s="21" t="s">
        <v>31</v>
      </c>
      <c r="M817" s="12"/>
    </row>
    <row r="818" spans="1:13" ht="18" customHeight="1">
      <c r="A818" s="4">
        <v>817</v>
      </c>
      <c r="B818" s="37">
        <v>42272</v>
      </c>
      <c r="C818" s="34" t="s">
        <v>50</v>
      </c>
      <c r="D818" s="34" t="s">
        <v>47</v>
      </c>
      <c r="E818" s="34" t="s">
        <v>43</v>
      </c>
      <c r="F818" s="34" t="s">
        <v>7</v>
      </c>
      <c r="G818" s="21"/>
      <c r="H818" s="21"/>
      <c r="I818" s="21" t="s">
        <v>19</v>
      </c>
      <c r="J818" s="21" t="s">
        <v>38</v>
      </c>
      <c r="M818" s="12"/>
    </row>
    <row r="819" spans="1:13" ht="18" customHeight="1">
      <c r="A819" s="4">
        <v>818</v>
      </c>
      <c r="B819" s="37">
        <v>42272</v>
      </c>
      <c r="C819" s="34" t="s">
        <v>17</v>
      </c>
      <c r="D819" s="34" t="s">
        <v>39</v>
      </c>
      <c r="E819" s="34" t="s">
        <v>35</v>
      </c>
      <c r="F819" s="34" t="s">
        <v>36</v>
      </c>
      <c r="G819" s="21"/>
      <c r="H819" s="21"/>
      <c r="I819" s="21" t="s">
        <v>8</v>
      </c>
      <c r="J819" s="21" t="s">
        <v>25</v>
      </c>
      <c r="M819" s="12"/>
    </row>
    <row r="820" spans="1:13" ht="18" customHeight="1">
      <c r="A820" s="4">
        <v>819</v>
      </c>
      <c r="B820" s="37">
        <v>42273</v>
      </c>
      <c r="C820" s="34" t="s">
        <v>72</v>
      </c>
      <c r="D820" s="34" t="s">
        <v>15</v>
      </c>
      <c r="E820" s="34" t="s">
        <v>57</v>
      </c>
      <c r="F820" s="34" t="s">
        <v>16</v>
      </c>
      <c r="G820" s="21"/>
      <c r="H820" s="21"/>
      <c r="I820" s="21" t="s">
        <v>26</v>
      </c>
      <c r="J820" s="21" t="s">
        <v>31</v>
      </c>
      <c r="M820" s="12"/>
    </row>
    <row r="821" spans="1:13" ht="18" customHeight="1">
      <c r="A821" s="4">
        <v>820</v>
      </c>
      <c r="B821" s="37">
        <v>42273</v>
      </c>
      <c r="C821" s="34" t="s">
        <v>39</v>
      </c>
      <c r="D821" s="34" t="s">
        <v>35</v>
      </c>
      <c r="E821" s="34" t="s">
        <v>36</v>
      </c>
      <c r="F821" s="34" t="s">
        <v>27</v>
      </c>
      <c r="G821" s="21"/>
      <c r="H821" s="21"/>
      <c r="I821" s="21" t="s">
        <v>8</v>
      </c>
      <c r="J821" s="21" t="s">
        <v>25</v>
      </c>
      <c r="M821" s="12"/>
    </row>
    <row r="822" spans="1:13" ht="18" customHeight="1">
      <c r="A822" s="4">
        <v>821</v>
      </c>
      <c r="B822" s="37">
        <v>42273</v>
      </c>
      <c r="C822" s="34" t="s">
        <v>40</v>
      </c>
      <c r="D822" s="34" t="s">
        <v>42</v>
      </c>
      <c r="E822" s="34" t="s">
        <v>10</v>
      </c>
      <c r="F822" s="34" t="s">
        <v>49</v>
      </c>
      <c r="G822" s="21"/>
      <c r="H822" s="21"/>
      <c r="I822" s="21" t="s">
        <v>32</v>
      </c>
      <c r="J822" s="21" t="s">
        <v>9</v>
      </c>
      <c r="M822" s="12"/>
    </row>
    <row r="823" spans="1:13" ht="18" customHeight="1">
      <c r="A823" s="4">
        <v>822</v>
      </c>
      <c r="B823" s="37">
        <v>42273</v>
      </c>
      <c r="C823" s="34" t="s">
        <v>47</v>
      </c>
      <c r="D823" s="34" t="s">
        <v>43</v>
      </c>
      <c r="E823" s="34" t="s">
        <v>7</v>
      </c>
      <c r="F823" s="34" t="s">
        <v>23</v>
      </c>
      <c r="G823" s="21"/>
      <c r="H823" s="21"/>
      <c r="I823" s="21" t="s">
        <v>19</v>
      </c>
      <c r="J823" s="21" t="s">
        <v>38</v>
      </c>
      <c r="M823" s="12"/>
    </row>
    <row r="824" spans="1:13" ht="18" customHeight="1">
      <c r="A824" s="4">
        <v>823</v>
      </c>
      <c r="B824" s="37">
        <v>42273</v>
      </c>
      <c r="C824" s="34" t="s">
        <v>5</v>
      </c>
      <c r="D824" s="34" t="s">
        <v>12</v>
      </c>
      <c r="E824" s="34" t="s">
        <v>60</v>
      </c>
      <c r="F824" s="34" t="s">
        <v>4</v>
      </c>
      <c r="G824" s="21"/>
      <c r="H824" s="21"/>
      <c r="I824" s="21" t="s">
        <v>13</v>
      </c>
      <c r="J824" s="21" t="s">
        <v>20</v>
      </c>
      <c r="M824" s="12"/>
    </row>
    <row r="825" spans="1:13" ht="18" customHeight="1">
      <c r="A825" s="4">
        <v>824</v>
      </c>
      <c r="B825" s="37">
        <v>42273</v>
      </c>
      <c r="C825" s="34" t="s">
        <v>18</v>
      </c>
      <c r="D825" s="34" t="s">
        <v>22</v>
      </c>
      <c r="E825" s="34" t="s">
        <v>131</v>
      </c>
      <c r="F825" s="34" t="s">
        <v>30</v>
      </c>
      <c r="G825" s="21"/>
      <c r="H825" s="21"/>
      <c r="I825" s="21" t="s">
        <v>37</v>
      </c>
      <c r="J825" s="21" t="s">
        <v>14</v>
      </c>
      <c r="M825" s="12"/>
    </row>
    <row r="826" spans="1:13" ht="18" customHeight="1">
      <c r="A826" s="4">
        <v>825</v>
      </c>
      <c r="B826" s="37">
        <v>42274</v>
      </c>
      <c r="C826" s="34" t="s">
        <v>35</v>
      </c>
      <c r="D826" s="34" t="s">
        <v>36</v>
      </c>
      <c r="E826" s="34" t="s">
        <v>27</v>
      </c>
      <c r="F826" s="34" t="s">
        <v>48</v>
      </c>
      <c r="G826" s="21"/>
      <c r="H826" s="21"/>
      <c r="I826" s="21" t="s">
        <v>8</v>
      </c>
      <c r="J826" s="21" t="s">
        <v>25</v>
      </c>
      <c r="M826" s="12"/>
    </row>
    <row r="827" spans="1:13" ht="18" customHeight="1">
      <c r="A827" s="4">
        <v>826</v>
      </c>
      <c r="B827" s="37">
        <v>42274</v>
      </c>
      <c r="C827" s="34" t="s">
        <v>42</v>
      </c>
      <c r="D827" s="34" t="s">
        <v>10</v>
      </c>
      <c r="E827" s="34" t="s">
        <v>49</v>
      </c>
      <c r="F827" s="34" t="s">
        <v>29</v>
      </c>
      <c r="G827" s="21"/>
      <c r="H827" s="21"/>
      <c r="I827" s="21" t="s">
        <v>32</v>
      </c>
      <c r="J827" s="21" t="s">
        <v>9</v>
      </c>
      <c r="M827" s="12"/>
    </row>
    <row r="828" spans="1:13" ht="18" customHeight="1">
      <c r="A828" s="4">
        <v>827</v>
      </c>
      <c r="B828" s="37">
        <v>42274</v>
      </c>
      <c r="C828" s="34" t="s">
        <v>43</v>
      </c>
      <c r="D828" s="34" t="s">
        <v>7</v>
      </c>
      <c r="E828" s="34" t="s">
        <v>23</v>
      </c>
      <c r="F828" s="34" t="s">
        <v>50</v>
      </c>
      <c r="G828" s="21"/>
      <c r="H828" s="21"/>
      <c r="I828" s="21" t="s">
        <v>19</v>
      </c>
      <c r="J828" s="21" t="s">
        <v>38</v>
      </c>
      <c r="M828" s="12"/>
    </row>
    <row r="829" spans="1:13" ht="18" customHeight="1">
      <c r="A829" s="4">
        <v>828</v>
      </c>
      <c r="B829" s="37">
        <v>42274</v>
      </c>
      <c r="C829" s="34" t="s">
        <v>15</v>
      </c>
      <c r="D829" s="34" t="s">
        <v>153</v>
      </c>
      <c r="E829" s="34" t="s">
        <v>16</v>
      </c>
      <c r="F829" s="34" t="s">
        <v>24</v>
      </c>
      <c r="G829" s="21"/>
      <c r="H829" s="21"/>
      <c r="I829" s="21" t="s">
        <v>26</v>
      </c>
      <c r="J829" s="21" t="s">
        <v>31</v>
      </c>
      <c r="M829" s="12"/>
    </row>
    <row r="830" spans="1:13" ht="18" customHeight="1">
      <c r="A830" s="4">
        <v>829</v>
      </c>
      <c r="B830" s="37">
        <v>42274</v>
      </c>
      <c r="C830" s="34" t="s">
        <v>22</v>
      </c>
      <c r="D830" s="34" t="s">
        <v>131</v>
      </c>
      <c r="E830" s="34" t="s">
        <v>30</v>
      </c>
      <c r="F830" s="34" t="s">
        <v>21</v>
      </c>
      <c r="G830" s="21"/>
      <c r="H830" s="21"/>
      <c r="I830" s="21" t="s">
        <v>37</v>
      </c>
      <c r="J830" s="21" t="s">
        <v>14</v>
      </c>
      <c r="M830" s="12"/>
    </row>
    <row r="831" spans="1:13" ht="18" customHeight="1">
      <c r="A831" s="4">
        <v>830</v>
      </c>
      <c r="B831" s="37">
        <v>42275</v>
      </c>
      <c r="C831" s="34" t="s">
        <v>45</v>
      </c>
      <c r="D831" s="34" t="s">
        <v>46</v>
      </c>
      <c r="E831" s="34" t="s">
        <v>155</v>
      </c>
      <c r="F831" s="34" t="s">
        <v>47</v>
      </c>
      <c r="G831" s="21"/>
      <c r="H831" s="21"/>
      <c r="I831" s="21" t="s">
        <v>26</v>
      </c>
      <c r="J831" s="21" t="s">
        <v>9</v>
      </c>
      <c r="M831" s="12"/>
    </row>
    <row r="832" spans="1:13" ht="18" customHeight="1">
      <c r="A832" s="4">
        <v>831</v>
      </c>
      <c r="B832" s="37">
        <v>42275</v>
      </c>
      <c r="C832" s="34" t="s">
        <v>7</v>
      </c>
      <c r="D832" s="34" t="s">
        <v>16</v>
      </c>
      <c r="E832" s="34" t="s">
        <v>50</v>
      </c>
      <c r="F832" s="34" t="s">
        <v>72</v>
      </c>
      <c r="G832" s="21"/>
      <c r="H832" s="21"/>
      <c r="I832" s="21" t="s">
        <v>38</v>
      </c>
      <c r="J832" s="21" t="s">
        <v>37</v>
      </c>
      <c r="M832" s="12"/>
    </row>
    <row r="833" spans="1:13" ht="18" customHeight="1">
      <c r="A833" s="4">
        <v>832</v>
      </c>
      <c r="B833" s="37">
        <v>42275</v>
      </c>
      <c r="C833" s="34" t="s">
        <v>10</v>
      </c>
      <c r="D833" s="34" t="s">
        <v>49</v>
      </c>
      <c r="E833" s="34" t="s">
        <v>55</v>
      </c>
      <c r="F833" s="34" t="s">
        <v>28</v>
      </c>
      <c r="G833" s="21"/>
      <c r="H833" s="21"/>
      <c r="I833" s="21" t="s">
        <v>32</v>
      </c>
      <c r="J833" s="21" t="s">
        <v>8</v>
      </c>
      <c r="M833" s="12"/>
    </row>
    <row r="834" spans="1:13" ht="18" customHeight="1">
      <c r="A834" s="4">
        <v>833</v>
      </c>
      <c r="B834" s="37">
        <v>42275</v>
      </c>
      <c r="C834" s="34" t="s">
        <v>131</v>
      </c>
      <c r="D834" s="34" t="s">
        <v>30</v>
      </c>
      <c r="E834" s="34" t="s">
        <v>21</v>
      </c>
      <c r="F834" s="34" t="s">
        <v>18</v>
      </c>
      <c r="G834" s="21"/>
      <c r="H834" s="21"/>
      <c r="I834" s="21" t="s">
        <v>14</v>
      </c>
      <c r="J834" s="21" t="s">
        <v>20</v>
      </c>
      <c r="M834" s="12"/>
    </row>
    <row r="835" spans="1:13" ht="18" customHeight="1">
      <c r="A835" s="4">
        <v>834</v>
      </c>
      <c r="B835" s="37">
        <v>42275</v>
      </c>
      <c r="C835" s="34" t="s">
        <v>33</v>
      </c>
      <c r="D835" s="34" t="s">
        <v>4</v>
      </c>
      <c r="E835" s="36" t="s">
        <v>6</v>
      </c>
      <c r="F835" s="34" t="s">
        <v>5</v>
      </c>
      <c r="G835" s="21"/>
      <c r="H835" s="21"/>
      <c r="I835" s="21" t="s">
        <v>13</v>
      </c>
      <c r="J835" s="21" t="s">
        <v>19</v>
      </c>
      <c r="M835" s="12"/>
    </row>
    <row r="836" spans="1:13" ht="18" customHeight="1">
      <c r="A836" s="4">
        <v>835</v>
      </c>
      <c r="B836" s="37">
        <v>42275</v>
      </c>
      <c r="C836" s="34" t="s">
        <v>146</v>
      </c>
      <c r="D836" s="34" t="s">
        <v>23</v>
      </c>
      <c r="E836" s="34" t="s">
        <v>24</v>
      </c>
      <c r="F836" s="34" t="s">
        <v>11</v>
      </c>
      <c r="G836" s="21"/>
      <c r="H836" s="21"/>
      <c r="I836" s="21" t="s">
        <v>25</v>
      </c>
      <c r="J836" s="21" t="s">
        <v>31</v>
      </c>
      <c r="M836" s="12"/>
    </row>
    <row r="837" spans="1:13" ht="18" customHeight="1">
      <c r="A837" s="4">
        <v>836</v>
      </c>
      <c r="B837" s="37">
        <v>42276</v>
      </c>
      <c r="C837" s="34" t="s">
        <v>36</v>
      </c>
      <c r="D837" s="34" t="s">
        <v>21</v>
      </c>
      <c r="E837" s="34" t="s">
        <v>17</v>
      </c>
      <c r="F837" s="34" t="s">
        <v>144</v>
      </c>
      <c r="G837" s="21"/>
      <c r="H837" s="21"/>
      <c r="I837" s="21" t="s">
        <v>14</v>
      </c>
      <c r="J837" s="21" t="s">
        <v>19</v>
      </c>
      <c r="M837" s="12"/>
    </row>
    <row r="838" spans="1:13" ht="18" customHeight="1">
      <c r="A838" s="4">
        <v>837</v>
      </c>
      <c r="B838" s="37">
        <v>42276</v>
      </c>
      <c r="C838" s="34" t="s">
        <v>23</v>
      </c>
      <c r="D838" s="34" t="s">
        <v>24</v>
      </c>
      <c r="E838" s="34" t="s">
        <v>11</v>
      </c>
      <c r="F838" s="34" t="s">
        <v>15</v>
      </c>
      <c r="G838" s="21"/>
      <c r="H838" s="21"/>
      <c r="I838" s="21" t="s">
        <v>25</v>
      </c>
      <c r="J838" s="21" t="s">
        <v>9</v>
      </c>
      <c r="M838" s="12"/>
    </row>
    <row r="839" spans="1:13" ht="18" customHeight="1">
      <c r="A839" s="4">
        <v>838</v>
      </c>
      <c r="B839" s="37">
        <v>42276</v>
      </c>
      <c r="C839" s="34" t="s">
        <v>16</v>
      </c>
      <c r="D839" s="34" t="s">
        <v>50</v>
      </c>
      <c r="E839" s="34" t="s">
        <v>72</v>
      </c>
      <c r="F839" s="34" t="s">
        <v>44</v>
      </c>
      <c r="G839" s="21"/>
      <c r="H839" s="21"/>
      <c r="I839" s="21" t="s">
        <v>38</v>
      </c>
      <c r="J839" s="21" t="s">
        <v>13</v>
      </c>
      <c r="M839" s="12"/>
    </row>
    <row r="840" spans="1:13" ht="18" customHeight="1">
      <c r="A840" s="4">
        <v>839</v>
      </c>
      <c r="B840" s="37">
        <v>42277</v>
      </c>
      <c r="C840" s="34" t="s">
        <v>46</v>
      </c>
      <c r="D840" s="36" t="s">
        <v>132</v>
      </c>
      <c r="E840" s="34" t="s">
        <v>47</v>
      </c>
      <c r="F840" s="34" t="s">
        <v>7</v>
      </c>
      <c r="G840" s="21"/>
      <c r="H840" s="21"/>
      <c r="I840" s="21" t="s">
        <v>26</v>
      </c>
      <c r="J840" s="21" t="s">
        <v>32</v>
      </c>
      <c r="M840" s="12"/>
    </row>
    <row r="841" spans="1:13" ht="18" customHeight="1">
      <c r="A841" s="4">
        <v>840</v>
      </c>
      <c r="B841" s="37">
        <v>42277</v>
      </c>
      <c r="C841" s="34" t="s">
        <v>30</v>
      </c>
      <c r="D841" s="34" t="s">
        <v>6</v>
      </c>
      <c r="E841" s="34" t="s">
        <v>5</v>
      </c>
      <c r="F841" s="34" t="s">
        <v>33</v>
      </c>
      <c r="G841" s="21"/>
      <c r="H841" s="21"/>
      <c r="I841" s="21" t="s">
        <v>31</v>
      </c>
      <c r="J841" s="21" t="s">
        <v>8</v>
      </c>
      <c r="M841" s="12"/>
    </row>
    <row r="842" spans="1:13" ht="18" customHeight="1">
      <c r="A842" s="4">
        <v>841</v>
      </c>
      <c r="B842" s="37">
        <v>42277</v>
      </c>
      <c r="C842" s="34" t="s">
        <v>24</v>
      </c>
      <c r="D842" s="34" t="s">
        <v>11</v>
      </c>
      <c r="E842" s="34" t="s">
        <v>15</v>
      </c>
      <c r="F842" s="34" t="s">
        <v>146</v>
      </c>
      <c r="G842" s="21"/>
      <c r="H842" s="21"/>
      <c r="I842" s="21" t="s">
        <v>9</v>
      </c>
      <c r="J842" s="21" t="s">
        <v>25</v>
      </c>
      <c r="M842" s="12"/>
    </row>
    <row r="843" spans="1:13" ht="18" customHeight="1">
      <c r="A843" s="4">
        <v>842</v>
      </c>
      <c r="B843" s="37">
        <v>42278</v>
      </c>
      <c r="C843" s="34" t="s">
        <v>132</v>
      </c>
      <c r="D843" s="34" t="s">
        <v>47</v>
      </c>
      <c r="E843" s="34" t="s">
        <v>7</v>
      </c>
      <c r="F843" s="34" t="s">
        <v>161</v>
      </c>
      <c r="G843" s="21"/>
      <c r="H843" s="21"/>
      <c r="I843" s="21" t="s">
        <v>26</v>
      </c>
      <c r="J843" s="21" t="s">
        <v>32</v>
      </c>
      <c r="M843" s="12"/>
    </row>
    <row r="844" spans="1:13" ht="18" customHeight="1">
      <c r="A844" s="4">
        <v>843</v>
      </c>
      <c r="B844" s="37">
        <v>42278</v>
      </c>
      <c r="C844" s="34" t="s">
        <v>6</v>
      </c>
      <c r="D844" s="34" t="s">
        <v>5</v>
      </c>
      <c r="E844" s="34" t="s">
        <v>33</v>
      </c>
      <c r="F844" s="34" t="s">
        <v>4</v>
      </c>
      <c r="G844" s="21"/>
      <c r="H844" s="21"/>
      <c r="I844" s="21" t="s">
        <v>31</v>
      </c>
      <c r="J844" s="21" t="s">
        <v>8</v>
      </c>
      <c r="M844" s="12"/>
    </row>
    <row r="845" spans="1:13" ht="18" customHeight="1">
      <c r="A845" s="4">
        <v>844</v>
      </c>
      <c r="B845" s="37">
        <v>42278</v>
      </c>
      <c r="C845" s="34" t="s">
        <v>11</v>
      </c>
      <c r="D845" s="34" t="s">
        <v>15</v>
      </c>
      <c r="E845" s="34" t="s">
        <v>146</v>
      </c>
      <c r="F845" s="34" t="s">
        <v>23</v>
      </c>
      <c r="G845" s="21"/>
      <c r="H845" s="21"/>
      <c r="I845" s="21" t="s">
        <v>25</v>
      </c>
      <c r="J845" s="21" t="s">
        <v>9</v>
      </c>
      <c r="M845" s="12"/>
    </row>
    <row r="846" spans="1:13" ht="18" customHeight="1">
      <c r="A846" s="4">
        <v>845</v>
      </c>
      <c r="B846" s="37">
        <v>42279</v>
      </c>
      <c r="C846" s="34" t="s">
        <v>41</v>
      </c>
      <c r="D846" s="34" t="s">
        <v>28</v>
      </c>
      <c r="E846" s="34" t="s">
        <v>35</v>
      </c>
      <c r="F846" s="34" t="s">
        <v>30</v>
      </c>
      <c r="G846" s="21"/>
      <c r="H846" s="21"/>
      <c r="I846" s="21" t="s">
        <v>8</v>
      </c>
      <c r="J846" s="21" t="s">
        <v>9</v>
      </c>
      <c r="M846" s="12"/>
    </row>
    <row r="847" spans="1:13" ht="18" customHeight="1">
      <c r="A847" s="4">
        <v>846</v>
      </c>
      <c r="B847" s="37">
        <v>42279</v>
      </c>
      <c r="C847" s="36" t="s">
        <v>44</v>
      </c>
      <c r="D847" s="34" t="s">
        <v>34</v>
      </c>
      <c r="E847" s="34" t="s">
        <v>16</v>
      </c>
      <c r="F847" s="34" t="s">
        <v>46</v>
      </c>
      <c r="G847" s="21"/>
      <c r="H847" s="21"/>
      <c r="I847" s="21" t="s">
        <v>19</v>
      </c>
      <c r="J847" s="21" t="s">
        <v>20</v>
      </c>
      <c r="M847" s="13"/>
    </row>
    <row r="848" spans="1:13" ht="18" customHeight="1">
      <c r="A848" s="4">
        <v>847</v>
      </c>
      <c r="B848" s="37">
        <v>42279</v>
      </c>
      <c r="C848" s="34" t="s">
        <v>29</v>
      </c>
      <c r="D848" s="34" t="s">
        <v>39</v>
      </c>
      <c r="E848" s="34" t="s">
        <v>22</v>
      </c>
      <c r="F848" s="34" t="s">
        <v>40</v>
      </c>
      <c r="G848" s="21"/>
      <c r="H848" s="21"/>
      <c r="I848" s="21" t="s">
        <v>13</v>
      </c>
      <c r="J848" s="21" t="s">
        <v>37</v>
      </c>
      <c r="M848" s="12"/>
    </row>
    <row r="849" spans="1:13" ht="18" customHeight="1">
      <c r="A849" s="4">
        <v>848</v>
      </c>
      <c r="B849" s="37">
        <v>42279</v>
      </c>
      <c r="C849" s="34" t="s">
        <v>27</v>
      </c>
      <c r="D849" s="34" t="s">
        <v>12</v>
      </c>
      <c r="E849" s="34" t="s">
        <v>42</v>
      </c>
      <c r="F849" s="34" t="s">
        <v>10</v>
      </c>
      <c r="G849" s="21"/>
      <c r="H849" s="21"/>
      <c r="I849" s="21" t="s">
        <v>14</v>
      </c>
      <c r="J849" s="21" t="s">
        <v>38</v>
      </c>
      <c r="M849" s="12"/>
    </row>
    <row r="850" spans="1:13" ht="18" customHeight="1">
      <c r="A850" s="4">
        <v>849</v>
      </c>
      <c r="B850" s="37">
        <v>42280</v>
      </c>
      <c r="C850" s="34" t="s">
        <v>47</v>
      </c>
      <c r="D850" s="34" t="s">
        <v>7</v>
      </c>
      <c r="E850" s="34" t="s">
        <v>161</v>
      </c>
      <c r="F850" s="34" t="s">
        <v>43</v>
      </c>
      <c r="G850" s="21"/>
      <c r="H850" s="21"/>
      <c r="I850" s="21" t="s">
        <v>26</v>
      </c>
      <c r="J850" s="21" t="s">
        <v>25</v>
      </c>
      <c r="M850" s="12"/>
    </row>
    <row r="851" spans="1:13" ht="18" customHeight="1">
      <c r="A851" s="4">
        <v>850</v>
      </c>
      <c r="B851" s="37">
        <v>42280</v>
      </c>
      <c r="C851" s="34" t="s">
        <v>34</v>
      </c>
      <c r="D851" s="34" t="s">
        <v>16</v>
      </c>
      <c r="E851" s="34" t="s">
        <v>46</v>
      </c>
      <c r="F851" s="34" t="s">
        <v>153</v>
      </c>
      <c r="G851" s="21"/>
      <c r="H851" s="21"/>
      <c r="I851" s="21" t="s">
        <v>19</v>
      </c>
      <c r="J851" s="21" t="s">
        <v>14</v>
      </c>
      <c r="M851" s="12"/>
    </row>
    <row r="852" spans="1:13" ht="18" customHeight="1">
      <c r="A852" s="4">
        <v>851</v>
      </c>
      <c r="B852" s="37">
        <v>42280</v>
      </c>
      <c r="C852" s="34" t="s">
        <v>28</v>
      </c>
      <c r="D852" s="34" t="s">
        <v>48</v>
      </c>
      <c r="E852" s="34" t="s">
        <v>30</v>
      </c>
      <c r="F852" s="34" t="s">
        <v>6</v>
      </c>
      <c r="G852" s="21"/>
      <c r="H852" s="21"/>
      <c r="I852" s="21" t="s">
        <v>8</v>
      </c>
      <c r="J852" s="21" t="s">
        <v>9</v>
      </c>
      <c r="M852" s="12"/>
    </row>
    <row r="853" spans="1:13" ht="18" customHeight="1">
      <c r="A853" s="4">
        <v>852</v>
      </c>
      <c r="B853" s="37">
        <v>42280</v>
      </c>
      <c r="C853" s="34" t="s">
        <v>22</v>
      </c>
      <c r="D853" s="34" t="s">
        <v>36</v>
      </c>
      <c r="E853" s="34" t="s">
        <v>40</v>
      </c>
      <c r="F853" s="34" t="s">
        <v>21</v>
      </c>
      <c r="G853" s="21"/>
      <c r="H853" s="21"/>
      <c r="I853" s="21" t="s">
        <v>13</v>
      </c>
      <c r="J853" s="21" t="s">
        <v>37</v>
      </c>
      <c r="M853" s="12"/>
    </row>
    <row r="854" spans="1:13" ht="18" customHeight="1">
      <c r="A854" s="4">
        <v>853</v>
      </c>
      <c r="B854" s="37">
        <v>42281</v>
      </c>
      <c r="C854" s="34" t="s">
        <v>35</v>
      </c>
      <c r="D854" s="34" t="s">
        <v>30</v>
      </c>
      <c r="E854" s="34" t="s">
        <v>6</v>
      </c>
      <c r="F854" s="34" t="s">
        <v>41</v>
      </c>
      <c r="G854" s="21"/>
      <c r="H854" s="21"/>
      <c r="I854" s="21" t="s">
        <v>8</v>
      </c>
      <c r="J854" s="21" t="s">
        <v>31</v>
      </c>
      <c r="M854" s="12"/>
    </row>
    <row r="855" spans="1:13" ht="18" customHeight="1">
      <c r="A855" s="4">
        <v>854</v>
      </c>
      <c r="B855" s="37">
        <v>42281</v>
      </c>
      <c r="C855" s="34" t="s">
        <v>5</v>
      </c>
      <c r="D855" s="34" t="s">
        <v>33</v>
      </c>
      <c r="E855" s="34" t="s">
        <v>4</v>
      </c>
      <c r="F855" s="34" t="s">
        <v>49</v>
      </c>
      <c r="G855" s="21"/>
      <c r="H855" s="21"/>
      <c r="I855" s="21" t="s">
        <v>9</v>
      </c>
      <c r="J855" s="21" t="s">
        <v>25</v>
      </c>
      <c r="M855" s="12"/>
    </row>
    <row r="856" spans="1:13" ht="18" customHeight="1">
      <c r="A856" s="4">
        <v>855</v>
      </c>
      <c r="B856" s="37">
        <v>42281</v>
      </c>
      <c r="C856" s="34" t="s">
        <v>16</v>
      </c>
      <c r="D856" s="34" t="s">
        <v>23</v>
      </c>
      <c r="E856" s="34" t="s">
        <v>153</v>
      </c>
      <c r="F856" s="34" t="s">
        <v>44</v>
      </c>
      <c r="G856" s="21"/>
      <c r="H856" s="21"/>
      <c r="I856" s="21" t="s">
        <v>38</v>
      </c>
      <c r="J856" s="21" t="s">
        <v>19</v>
      </c>
      <c r="M856" s="12"/>
    </row>
    <row r="857" spans="1:13" ht="18" customHeight="1">
      <c r="A857" s="4">
        <v>856</v>
      </c>
      <c r="B857" s="37">
        <v>42281</v>
      </c>
      <c r="C857" s="34" t="s">
        <v>12</v>
      </c>
      <c r="D857" s="34" t="s">
        <v>18</v>
      </c>
      <c r="E857" s="34" t="s">
        <v>10</v>
      </c>
      <c r="F857" s="34" t="s">
        <v>17</v>
      </c>
      <c r="G857" s="21"/>
      <c r="H857" s="21"/>
      <c r="I857" s="21" t="s">
        <v>37</v>
      </c>
      <c r="J857" s="21" t="s">
        <v>14</v>
      </c>
      <c r="M857" s="12"/>
    </row>
    <row r="858" spans="1:13" ht="18" customHeight="1">
      <c r="A858" s="4">
        <v>857</v>
      </c>
      <c r="B858" s="37">
        <v>42282</v>
      </c>
      <c r="C858" s="34" t="s">
        <v>39</v>
      </c>
      <c r="D858" s="34" t="s">
        <v>10</v>
      </c>
      <c r="E858" s="34" t="s">
        <v>131</v>
      </c>
      <c r="F858" s="34" t="s">
        <v>28</v>
      </c>
      <c r="G858" s="21"/>
      <c r="H858" s="21"/>
      <c r="I858" s="21" t="s">
        <v>8</v>
      </c>
      <c r="J858" s="21" t="s">
        <v>31</v>
      </c>
      <c r="M858" s="12"/>
    </row>
    <row r="859" spans="1:13" ht="18" customHeight="1">
      <c r="A859" s="4">
        <v>858</v>
      </c>
      <c r="B859" s="37">
        <v>42282</v>
      </c>
      <c r="C859" s="34" t="s">
        <v>33</v>
      </c>
      <c r="D859" s="34" t="s">
        <v>4</v>
      </c>
      <c r="E859" s="34" t="s">
        <v>49</v>
      </c>
      <c r="F859" s="34" t="s">
        <v>144</v>
      </c>
      <c r="G859" s="21"/>
      <c r="H859" s="21"/>
      <c r="I859" s="21" t="s">
        <v>9</v>
      </c>
      <c r="J859" s="21" t="s">
        <v>25</v>
      </c>
      <c r="M859" s="12"/>
    </row>
    <row r="860" spans="1:13" ht="18" customHeight="1">
      <c r="A860" s="4">
        <v>859</v>
      </c>
      <c r="B860" s="37">
        <v>42283</v>
      </c>
      <c r="C860" s="34" t="s">
        <v>4</v>
      </c>
      <c r="D860" s="34" t="s">
        <v>49</v>
      </c>
      <c r="E860" s="34" t="s">
        <v>144</v>
      </c>
      <c r="F860" s="34" t="s">
        <v>5</v>
      </c>
      <c r="G860" s="21"/>
      <c r="H860" s="21"/>
      <c r="I860" s="21" t="s">
        <v>9</v>
      </c>
      <c r="J860" s="21" t="s">
        <v>8</v>
      </c>
      <c r="M860" s="12"/>
    </row>
    <row r="861" spans="1:13" ht="18" customHeight="1">
      <c r="A861" s="4">
        <v>860</v>
      </c>
      <c r="B861" s="37">
        <v>42284</v>
      </c>
      <c r="C861" s="34" t="s">
        <v>24</v>
      </c>
      <c r="D861" s="34" t="s">
        <v>43</v>
      </c>
      <c r="E861" s="34" t="s">
        <v>47</v>
      </c>
      <c r="F861" s="34" t="s">
        <v>15</v>
      </c>
      <c r="G861" s="34"/>
      <c r="H861" s="34"/>
      <c r="I861" s="34" t="s">
        <v>19</v>
      </c>
      <c r="J861" s="34" t="s">
        <v>20</v>
      </c>
      <c r="K861" s="12"/>
      <c r="M861" s="12"/>
    </row>
    <row r="862" spans="1:13" ht="18" customHeight="1">
      <c r="A862" s="4">
        <v>861</v>
      </c>
      <c r="B862" s="37">
        <v>42287</v>
      </c>
      <c r="C862" s="34" t="s">
        <v>23</v>
      </c>
      <c r="D862" s="34" t="s">
        <v>28</v>
      </c>
      <c r="E862" s="34" t="s">
        <v>27</v>
      </c>
      <c r="F862" s="34" t="s">
        <v>47</v>
      </c>
      <c r="G862" s="34" t="s">
        <v>17</v>
      </c>
      <c r="H862" s="34" t="s">
        <v>35</v>
      </c>
      <c r="I862" s="34" t="s">
        <v>31</v>
      </c>
      <c r="J862" s="34" t="s">
        <v>8</v>
      </c>
      <c r="K862" s="12"/>
      <c r="M862" s="12"/>
    </row>
    <row r="863" spans="1:13" ht="18" customHeight="1">
      <c r="A863" s="4">
        <v>862</v>
      </c>
      <c r="B863" s="37">
        <v>42287</v>
      </c>
      <c r="C863" s="34" t="s">
        <v>22</v>
      </c>
      <c r="D863" s="34" t="s">
        <v>29</v>
      </c>
      <c r="E863" s="34" t="s">
        <v>50</v>
      </c>
      <c r="F863" s="34" t="s">
        <v>33</v>
      </c>
      <c r="G863" s="34" t="s">
        <v>43</v>
      </c>
      <c r="H863" s="34" t="s">
        <v>16</v>
      </c>
      <c r="I863" s="34" t="s">
        <v>37</v>
      </c>
      <c r="J863" s="34" t="s">
        <v>38</v>
      </c>
      <c r="K863" s="12"/>
      <c r="M863" s="12"/>
    </row>
    <row r="864" spans="1:13" ht="18" customHeight="1">
      <c r="A864" s="4">
        <v>863</v>
      </c>
      <c r="B864" s="37">
        <v>42288</v>
      </c>
      <c r="C864" s="34" t="s">
        <v>47</v>
      </c>
      <c r="D864" s="34" t="s">
        <v>27</v>
      </c>
      <c r="E864" s="34" t="s">
        <v>17</v>
      </c>
      <c r="F864" s="34" t="s">
        <v>35</v>
      </c>
      <c r="G864" s="34" t="s">
        <v>44</v>
      </c>
      <c r="H864" s="34" t="s">
        <v>28</v>
      </c>
      <c r="I864" s="34" t="s">
        <v>31</v>
      </c>
      <c r="J864" s="34" t="s">
        <v>8</v>
      </c>
      <c r="K864" s="12"/>
      <c r="M864" s="12"/>
    </row>
    <row r="865" spans="1:13" ht="18" customHeight="1">
      <c r="A865" s="4">
        <v>864</v>
      </c>
      <c r="B865" s="37">
        <v>42288</v>
      </c>
      <c r="C865" s="34" t="s">
        <v>33</v>
      </c>
      <c r="D865" s="34" t="s">
        <v>50</v>
      </c>
      <c r="E865" s="34" t="s">
        <v>43</v>
      </c>
      <c r="F865" s="34" t="s">
        <v>16</v>
      </c>
      <c r="G865" s="34" t="s">
        <v>39</v>
      </c>
      <c r="H865" s="34" t="s">
        <v>29</v>
      </c>
      <c r="I865" s="34" t="s">
        <v>37</v>
      </c>
      <c r="J865" s="34" t="s">
        <v>38</v>
      </c>
      <c r="K865" s="12"/>
      <c r="M865" s="12"/>
    </row>
    <row r="866" spans="1:13" ht="18" customHeight="1">
      <c r="A866" s="4">
        <v>865</v>
      </c>
      <c r="B866" s="37">
        <v>42289</v>
      </c>
      <c r="C866" s="34" t="s">
        <v>80</v>
      </c>
      <c r="D866" s="34" t="s">
        <v>286</v>
      </c>
      <c r="E866" s="34" t="s">
        <v>287</v>
      </c>
      <c r="F866" s="34" t="s">
        <v>288</v>
      </c>
      <c r="G866" s="34" t="s">
        <v>289</v>
      </c>
      <c r="H866" s="34" t="s">
        <v>91</v>
      </c>
      <c r="I866" s="34" t="s">
        <v>37</v>
      </c>
      <c r="J866" s="34" t="s">
        <v>38</v>
      </c>
      <c r="K866" s="12"/>
      <c r="M866" s="12"/>
    </row>
    <row r="867" spans="1:13" ht="18" customHeight="1">
      <c r="A867" s="4">
        <v>866</v>
      </c>
      <c r="B867" s="37">
        <v>42289</v>
      </c>
      <c r="C867" s="34" t="s">
        <v>290</v>
      </c>
      <c r="D867" s="34" t="s">
        <v>291</v>
      </c>
      <c r="E867" s="34" t="s">
        <v>281</v>
      </c>
      <c r="F867" s="34" t="s">
        <v>292</v>
      </c>
      <c r="G867" s="34" t="s">
        <v>293</v>
      </c>
      <c r="H867" s="34" t="s">
        <v>93</v>
      </c>
      <c r="I867" s="34" t="s">
        <v>31</v>
      </c>
      <c r="J867" s="34" t="s">
        <v>8</v>
      </c>
      <c r="K867" s="12"/>
      <c r="M867" s="12"/>
    </row>
    <row r="868" spans="1:13" ht="18" customHeight="1">
      <c r="A868" s="4">
        <v>867</v>
      </c>
      <c r="B868" s="37">
        <v>42291</v>
      </c>
      <c r="C868" s="34" t="s">
        <v>72</v>
      </c>
      <c r="D868" s="34" t="s">
        <v>15</v>
      </c>
      <c r="E868" s="34" t="s">
        <v>36</v>
      </c>
      <c r="F868" s="34" t="s">
        <v>18</v>
      </c>
      <c r="G868" s="34" t="s">
        <v>6</v>
      </c>
      <c r="H868" s="34" t="s">
        <v>30</v>
      </c>
      <c r="I868" s="34" t="s">
        <v>14</v>
      </c>
      <c r="J868" s="34" t="s">
        <v>37</v>
      </c>
      <c r="K868" s="12"/>
      <c r="M868" s="12"/>
    </row>
    <row r="869" spans="1:13" ht="18" customHeight="1">
      <c r="A869" s="4">
        <v>868</v>
      </c>
      <c r="B869" s="37">
        <v>42291</v>
      </c>
      <c r="C869" s="34" t="s">
        <v>12</v>
      </c>
      <c r="D869" s="34" t="s">
        <v>21</v>
      </c>
      <c r="E869" s="34" t="s">
        <v>24</v>
      </c>
      <c r="F869" s="34" t="s">
        <v>34</v>
      </c>
      <c r="G869" s="34" t="s">
        <v>10</v>
      </c>
      <c r="H869" s="34" t="s">
        <v>7</v>
      </c>
      <c r="I869" s="34" t="s">
        <v>25</v>
      </c>
      <c r="J869" s="34" t="s">
        <v>8</v>
      </c>
      <c r="K869" s="12"/>
      <c r="M869" s="12"/>
    </row>
    <row r="870" spans="1:13" ht="18" customHeight="1">
      <c r="A870" s="4">
        <v>869</v>
      </c>
      <c r="B870" s="37">
        <v>42292</v>
      </c>
      <c r="C870" s="34" t="s">
        <v>34</v>
      </c>
      <c r="D870" s="34" t="s">
        <v>24</v>
      </c>
      <c r="E870" s="34" t="s">
        <v>10</v>
      </c>
      <c r="F870" s="34" t="s">
        <v>7</v>
      </c>
      <c r="G870" s="34" t="s">
        <v>5</v>
      </c>
      <c r="H870" s="34" t="s">
        <v>21</v>
      </c>
      <c r="I870" s="34" t="s">
        <v>25</v>
      </c>
      <c r="J870" s="34" t="s">
        <v>8</v>
      </c>
      <c r="K870" s="12"/>
      <c r="M870" s="12"/>
    </row>
    <row r="871" spans="1:13" ht="18" customHeight="1">
      <c r="A871" s="4">
        <v>870</v>
      </c>
      <c r="B871" s="37">
        <v>42292</v>
      </c>
      <c r="C871" s="34" t="s">
        <v>18</v>
      </c>
      <c r="D871" s="34" t="s">
        <v>36</v>
      </c>
      <c r="E871" s="34" t="s">
        <v>6</v>
      </c>
      <c r="F871" s="34" t="s">
        <v>30</v>
      </c>
      <c r="G871" s="34" t="s">
        <v>49</v>
      </c>
      <c r="H871" s="34" t="s">
        <v>15</v>
      </c>
      <c r="I871" s="34" t="s">
        <v>14</v>
      </c>
      <c r="J871" s="34" t="s">
        <v>37</v>
      </c>
      <c r="K871" s="12"/>
      <c r="M871" s="12"/>
    </row>
    <row r="872" spans="1:13" ht="18" customHeight="1">
      <c r="A872" s="4">
        <v>871</v>
      </c>
      <c r="B872" s="37">
        <v>42293</v>
      </c>
      <c r="C872" s="34" t="s">
        <v>7</v>
      </c>
      <c r="D872" s="34" t="s">
        <v>10</v>
      </c>
      <c r="E872" s="34" t="s">
        <v>5</v>
      </c>
      <c r="F872" s="34" t="s">
        <v>21</v>
      </c>
      <c r="G872" s="34" t="s">
        <v>12</v>
      </c>
      <c r="H872" s="34" t="s">
        <v>24</v>
      </c>
      <c r="I872" s="34" t="s">
        <v>25</v>
      </c>
      <c r="J872" s="34" t="s">
        <v>8</v>
      </c>
      <c r="K872" s="12"/>
      <c r="M872" s="12"/>
    </row>
    <row r="873" spans="1:13" ht="18" customHeight="1">
      <c r="A873" s="4">
        <v>872</v>
      </c>
      <c r="B873" s="37">
        <v>42293</v>
      </c>
      <c r="C873" s="34" t="s">
        <v>30</v>
      </c>
      <c r="D873" s="34" t="s">
        <v>6</v>
      </c>
      <c r="E873" s="34" t="s">
        <v>49</v>
      </c>
      <c r="F873" s="34" t="s">
        <v>15</v>
      </c>
      <c r="G873" s="34" t="s">
        <v>72</v>
      </c>
      <c r="H873" s="34" t="s">
        <v>36</v>
      </c>
      <c r="I873" s="34" t="s">
        <v>14</v>
      </c>
      <c r="J873" s="34" t="s">
        <v>37</v>
      </c>
      <c r="K873" s="12"/>
      <c r="M873" s="12"/>
    </row>
    <row r="874" spans="1:13" ht="18" customHeight="1">
      <c r="A874" s="4">
        <v>873</v>
      </c>
      <c r="B874" s="37">
        <v>42294</v>
      </c>
      <c r="C874" s="34" t="s">
        <v>15</v>
      </c>
      <c r="D874" s="34" t="s">
        <v>49</v>
      </c>
      <c r="E874" s="34" t="s">
        <v>72</v>
      </c>
      <c r="F874" s="34" t="s">
        <v>36</v>
      </c>
      <c r="G874" s="34" t="s">
        <v>18</v>
      </c>
      <c r="H874" s="34" t="s">
        <v>6</v>
      </c>
      <c r="I874" s="34" t="s">
        <v>14</v>
      </c>
      <c r="J874" s="34" t="s">
        <v>37</v>
      </c>
      <c r="K874" s="12"/>
      <c r="M874" s="12"/>
    </row>
    <row r="875" spans="1:13" ht="18" customHeight="1">
      <c r="A875" s="4">
        <v>874</v>
      </c>
      <c r="B875" s="37">
        <v>42301</v>
      </c>
      <c r="C875" s="34" t="s">
        <v>4</v>
      </c>
      <c r="D875" s="34" t="s">
        <v>33</v>
      </c>
      <c r="E875" s="34" t="s">
        <v>35</v>
      </c>
      <c r="F875" s="34" t="s">
        <v>23</v>
      </c>
      <c r="G875" s="34" t="s">
        <v>47</v>
      </c>
      <c r="H875" s="34" t="s">
        <v>22</v>
      </c>
      <c r="I875" s="34" t="s">
        <v>25</v>
      </c>
      <c r="J875" s="34" t="s">
        <v>14</v>
      </c>
      <c r="K875" s="12"/>
      <c r="M875" s="12"/>
    </row>
    <row r="876" spans="1:13" ht="18" customHeight="1">
      <c r="A876" s="4">
        <v>875</v>
      </c>
      <c r="B876" s="37">
        <v>42302</v>
      </c>
      <c r="C876" s="34" t="s">
        <v>23</v>
      </c>
      <c r="D876" s="34" t="s">
        <v>35</v>
      </c>
      <c r="E876" s="34" t="s">
        <v>47</v>
      </c>
      <c r="F876" s="34" t="s">
        <v>22</v>
      </c>
      <c r="G876" s="34" t="s">
        <v>16</v>
      </c>
      <c r="H876" s="34" t="s">
        <v>33</v>
      </c>
      <c r="I876" s="34" t="s">
        <v>25</v>
      </c>
      <c r="J876" s="34" t="s">
        <v>14</v>
      </c>
      <c r="K876" s="12"/>
      <c r="M876" s="12"/>
    </row>
    <row r="877" spans="1:13" ht="18" customHeight="1">
      <c r="A877" s="4">
        <v>876</v>
      </c>
      <c r="B877" s="37">
        <v>42304</v>
      </c>
      <c r="C877" s="34" t="s">
        <v>22</v>
      </c>
      <c r="D877" s="34" t="s">
        <v>47</v>
      </c>
      <c r="E877" s="34" t="s">
        <v>16</v>
      </c>
      <c r="F877" s="34" t="s">
        <v>33</v>
      </c>
      <c r="G877" s="34" t="s">
        <v>4</v>
      </c>
      <c r="H877" s="34" t="s">
        <v>35</v>
      </c>
      <c r="I877" s="34" t="s">
        <v>14</v>
      </c>
      <c r="J877" s="34" t="s">
        <v>25</v>
      </c>
      <c r="K877" s="12"/>
      <c r="M877" s="12"/>
    </row>
    <row r="878" spans="1:13" ht="18" customHeight="1">
      <c r="A878" s="4">
        <v>877</v>
      </c>
      <c r="B878" s="37">
        <v>42305</v>
      </c>
      <c r="C878" s="34" t="s">
        <v>33</v>
      </c>
      <c r="D878" s="34" t="s">
        <v>16</v>
      </c>
      <c r="E878" s="34" t="s">
        <v>4</v>
      </c>
      <c r="F878" s="34" t="s">
        <v>35</v>
      </c>
      <c r="G878" s="34" t="s">
        <v>23</v>
      </c>
      <c r="H878" s="34" t="s">
        <v>47</v>
      </c>
      <c r="I878" s="34" t="s">
        <v>14</v>
      </c>
      <c r="J878" s="34" t="s">
        <v>25</v>
      </c>
      <c r="K878" s="12"/>
      <c r="M878" s="12"/>
    </row>
    <row r="879" spans="1:13" ht="18" customHeight="1">
      <c r="A879" s="4">
        <v>878</v>
      </c>
      <c r="B879" s="37">
        <v>42306</v>
      </c>
      <c r="C879" s="34" t="s">
        <v>35</v>
      </c>
      <c r="D879" s="34" t="s">
        <v>4</v>
      </c>
      <c r="E879" s="34" t="s">
        <v>23</v>
      </c>
      <c r="F879" s="34" t="s">
        <v>47</v>
      </c>
      <c r="G879" s="34" t="s">
        <v>22</v>
      </c>
      <c r="H879" s="34" t="s">
        <v>16</v>
      </c>
      <c r="I879" s="34" t="s">
        <v>14</v>
      </c>
      <c r="J879" s="34" t="s">
        <v>25</v>
      </c>
      <c r="K879" s="12"/>
      <c r="M879" s="12"/>
    </row>
    <row r="880" spans="1:13" ht="18" customHeight="1">
      <c r="B880" s="38"/>
      <c r="C880" s="21">
        <f t="shared" ref="C880:H880" si="3">SUBTOTAL(3,C2:C879)</f>
        <v>878</v>
      </c>
      <c r="D880" s="21">
        <f t="shared" si="3"/>
        <v>878</v>
      </c>
      <c r="E880" s="21">
        <f t="shared" si="3"/>
        <v>878</v>
      </c>
      <c r="F880" s="21">
        <f t="shared" si="3"/>
        <v>878</v>
      </c>
      <c r="G880" s="21">
        <f t="shared" si="3"/>
        <v>20</v>
      </c>
      <c r="H880" s="21">
        <f t="shared" si="3"/>
        <v>20</v>
      </c>
      <c r="I880" s="21"/>
      <c r="J880" s="21"/>
    </row>
    <row r="881" spans="9:10" ht="18" customHeight="1">
      <c r="I881" s="50" t="s">
        <v>127</v>
      </c>
      <c r="J881" s="10">
        <f>C880+D880+E880+F880+G880+H880</f>
        <v>3552</v>
      </c>
    </row>
  </sheetData>
  <sortState xmlns:xlrd2="http://schemas.microsoft.com/office/spreadsheetml/2017/richdata2" ref="M2:V72">
    <sortCondition descending="1" ref="N2:N72"/>
  </sortState>
  <mergeCells count="1">
    <mergeCell ref="L1:V1"/>
  </mergeCells>
  <phoneticPr fontId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35</vt:i4>
      </vt:variant>
    </vt:vector>
  </HeadingPairs>
  <TitlesOfParts>
    <vt:vector size="35" baseType="lpstr">
      <vt:lpstr>2023年</vt:lpstr>
      <vt:lpstr>2022年</vt:lpstr>
      <vt:lpstr>2021年</vt:lpstr>
      <vt:lpstr>2020年</vt:lpstr>
      <vt:lpstr>2019年</vt:lpstr>
      <vt:lpstr>2018年</vt:lpstr>
      <vt:lpstr>2017年</vt:lpstr>
      <vt:lpstr>2016年</vt:lpstr>
      <vt:lpstr>2015年</vt:lpstr>
      <vt:lpstr>2014年</vt:lpstr>
      <vt:lpstr>2013年</vt:lpstr>
      <vt:lpstr>2012年</vt:lpstr>
      <vt:lpstr>2011年 </vt:lpstr>
      <vt:lpstr>2010年</vt:lpstr>
      <vt:lpstr>2009年</vt:lpstr>
      <vt:lpstr>2008年</vt:lpstr>
      <vt:lpstr>2007年</vt:lpstr>
      <vt:lpstr>2006年</vt:lpstr>
      <vt:lpstr>2005年</vt:lpstr>
      <vt:lpstr>2004年</vt:lpstr>
      <vt:lpstr>2003年</vt:lpstr>
      <vt:lpstr>2002年</vt:lpstr>
      <vt:lpstr>2001年</vt:lpstr>
      <vt:lpstr>2000年</vt:lpstr>
      <vt:lpstr>1999年</vt:lpstr>
      <vt:lpstr>1998年</vt:lpstr>
      <vt:lpstr>1997年</vt:lpstr>
      <vt:lpstr>1996年</vt:lpstr>
      <vt:lpstr>1995年</vt:lpstr>
      <vt:lpstr>1994年</vt:lpstr>
      <vt:lpstr>1993年</vt:lpstr>
      <vt:lpstr>1992年</vt:lpstr>
      <vt:lpstr>1991年</vt:lpstr>
      <vt:lpstr>1990年 </vt:lpstr>
      <vt:lpstr>1989年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rss78</dc:creator>
  <cp:lastModifiedBy>進一 田中</cp:lastModifiedBy>
  <dcterms:created xsi:type="dcterms:W3CDTF">2018-04-06T00:37:02Z</dcterms:created>
  <dcterms:modified xsi:type="dcterms:W3CDTF">2024-03-22T04:01:55Z</dcterms:modified>
</cp:coreProperties>
</file>